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F0A10FC4-DDE0-493C-9383-A5ED5462AAD3}" xr6:coauthVersionLast="47" xr6:coauthVersionMax="47" xr10:uidLastSave="{00000000-0000-0000-0000-000000000000}"/>
  <bookViews>
    <workbookView xWindow="-120" yWindow="-120" windowWidth="29040" windowHeight="15840" tabRatio="967" xr2:uid="{00000000-000D-0000-FFFF-FFFF00000000}"/>
  </bookViews>
  <sheets>
    <sheet name="1-kurs" sheetId="29" r:id="rId1"/>
    <sheet name="2-kurs" sheetId="1" r:id="rId2"/>
    <sheet name="3-kurs" sheetId="10" r:id="rId3"/>
    <sheet name="4-kurs" sheetId="12" r:id="rId4"/>
    <sheet name="АҚ ва ФФ" sheetId="28" r:id="rId5"/>
    <sheet name="Imtiyoz" sheetId="33" r:id="rId6"/>
    <sheet name="BR 1" sheetId="30" r:id="rId7"/>
    <sheet name="BR 2" sheetId="2" r:id="rId8"/>
    <sheet name="BR 3" sheetId="11" r:id="rId9"/>
    <sheet name="BR 4" sheetId="13" r:id="rId10"/>
    <sheet name="Inc base" sheetId="7" r:id="rId11"/>
    <sheet name="Exp" sheetId="14" r:id="rId12"/>
    <sheet name="O'tmaganlar" sheetId="18" r:id="rId13"/>
    <sheet name="Hemis baza" sheetId="31" r:id="rId14"/>
    <sheet name="1c solishtirish" sheetId="26" r:id="rId15"/>
    <sheet name="Jami talaba yangi analiz" sheetId="17" r:id="rId16"/>
    <sheet name="2022 q" sheetId="20" r:id="rId17"/>
    <sheet name="2021 q" sheetId="21" r:id="rId18"/>
    <sheet name="Лист1" sheetId="24" r:id="rId19"/>
    <sheet name="Лист4" sheetId="27" r:id="rId20"/>
    <sheet name="Лист2" sheetId="25" r:id="rId21"/>
  </sheets>
  <definedNames>
    <definedName name="_xlnm._FilterDatabase" localSheetId="14" hidden="1">'1c solishtirish'!$B$2:$H$777</definedName>
    <definedName name="_xlnm._FilterDatabase" localSheetId="0" hidden="1">'1-kurs'!$A$1:$W$916</definedName>
    <definedName name="_xlnm._FilterDatabase" localSheetId="17" hidden="1">'2021 q'!$B$1:$P$322</definedName>
    <definedName name="_xlnm._FilterDatabase" localSheetId="16" hidden="1">'2022 q'!$B$2:$N$795</definedName>
    <definedName name="_xlnm._FilterDatabase" localSheetId="1" hidden="1">'2-kurs'!$A$1:$V$702</definedName>
    <definedName name="_xlnm._FilterDatabase" localSheetId="2" hidden="1">'3-kurs'!$A$1:$W$765</definedName>
    <definedName name="_xlnm._FilterDatabase" localSheetId="3" hidden="1">'4-kurs'!$A$1:$V$284</definedName>
    <definedName name="_xlnm._FilterDatabase" localSheetId="6" hidden="1">'BR 1'!$B$1:$N$1130</definedName>
    <definedName name="_xlnm._FilterDatabase" localSheetId="7" hidden="1">'BR 2'!$A$1:$J$1081</definedName>
    <definedName name="_xlnm._FilterDatabase" localSheetId="8" hidden="1">'BR 3'!$A$3:$N$1116</definedName>
    <definedName name="_xlnm._FilterDatabase" localSheetId="9" hidden="1">'BR 4'!$B$2:$I$373</definedName>
    <definedName name="_xlnm._FilterDatabase" localSheetId="13" hidden="1">'Hemis baza'!$A$2:$AO$2463</definedName>
    <definedName name="_xlnm._FilterDatabase" localSheetId="5" hidden="1">Imtiyoz!$A$1:$O$135</definedName>
    <definedName name="_xlnm._FilterDatabase" localSheetId="10" hidden="1">'Inc base'!$G$2:$I$133</definedName>
    <definedName name="_xlnm._FilterDatabase" localSheetId="4" hidden="1">'АҚ ва ФФ'!$A$2:$O$167</definedName>
    <definedName name="_xlnm._FilterDatabase" localSheetId="18" hidden="1">Лист1!$A$1:$I$402</definedName>
    <definedName name="Z_83227287_A116_4EFE_888C_84E0B3B39724_.wvu.FilterData" localSheetId="8" hidden="1">'BR 3'!$A$1:$M$1013</definedName>
    <definedName name="_xlnm.Print_Area" localSheetId="0">'1-kurs'!$A$1:$W$481</definedName>
    <definedName name="_xlnm.Print_Area" localSheetId="1">'2-kurs'!$A$1:$AA$433</definedName>
    <definedName name="_xlnm.Print_Area" localSheetId="2">'3-kurs'!$A$1:$W$761</definedName>
    <definedName name="_xlnm.Print_Area" localSheetId="3">'4-kurs'!$A$1:$Q$285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3" i="28" l="1"/>
  <c r="L2" i="28"/>
  <c r="I2" i="28"/>
  <c r="AI1228" i="31" l="1"/>
  <c r="AI1225" i="31"/>
  <c r="AI93" i="31"/>
  <c r="AI1449" i="31"/>
  <c r="AD915" i="29"/>
  <c r="AA915" i="29"/>
  <c r="J915" i="29"/>
  <c r="I915" i="29"/>
  <c r="H915" i="29"/>
  <c r="F915" i="29"/>
  <c r="AI1813" i="31" s="1"/>
  <c r="E915" i="29"/>
  <c r="A915" i="29"/>
  <c r="AD914" i="29"/>
  <c r="AA914" i="29"/>
  <c r="J914" i="29"/>
  <c r="I914" i="29"/>
  <c r="H914" i="29"/>
  <c r="F914" i="29"/>
  <c r="AI1024" i="31" s="1"/>
  <c r="E914" i="29"/>
  <c r="A914" i="29"/>
  <c r="AD913" i="29"/>
  <c r="AA913" i="29"/>
  <c r="J913" i="29"/>
  <c r="I913" i="29"/>
  <c r="H913" i="29"/>
  <c r="F913" i="29"/>
  <c r="AI1019" i="31" s="1"/>
  <c r="E913" i="29"/>
  <c r="A913" i="29"/>
  <c r="AD912" i="29"/>
  <c r="AA912" i="29"/>
  <c r="J912" i="29"/>
  <c r="I912" i="29"/>
  <c r="H912" i="29"/>
  <c r="F912" i="29"/>
  <c r="AI874" i="31" s="1"/>
  <c r="E912" i="29"/>
  <c r="A912" i="29"/>
  <c r="AD911" i="29"/>
  <c r="AA911" i="29"/>
  <c r="J911" i="29"/>
  <c r="I911" i="29"/>
  <c r="H911" i="29"/>
  <c r="F911" i="29"/>
  <c r="AI873" i="31" s="1"/>
  <c r="E911" i="29"/>
  <c r="A911" i="29"/>
  <c r="AD910" i="29"/>
  <c r="AA910" i="29"/>
  <c r="J910" i="29"/>
  <c r="I910" i="29"/>
  <c r="H910" i="29"/>
  <c r="F910" i="29"/>
  <c r="AI872" i="31" s="1"/>
  <c r="E910" i="29"/>
  <c r="A910" i="29"/>
  <c r="AD909" i="29"/>
  <c r="AA909" i="29"/>
  <c r="J909" i="29"/>
  <c r="I909" i="29"/>
  <c r="H909" i="29"/>
  <c r="F909" i="29"/>
  <c r="AI799" i="31" s="1"/>
  <c r="E909" i="29"/>
  <c r="A909" i="29"/>
  <c r="AD908" i="29"/>
  <c r="AA908" i="29"/>
  <c r="J908" i="29"/>
  <c r="I908" i="29"/>
  <c r="H908" i="29"/>
  <c r="F908" i="29"/>
  <c r="AI795" i="31" s="1"/>
  <c r="E908" i="29"/>
  <c r="A908" i="29"/>
  <c r="AD907" i="29"/>
  <c r="AA907" i="29"/>
  <c r="J907" i="29"/>
  <c r="I907" i="29"/>
  <c r="H907" i="29"/>
  <c r="F907" i="29"/>
  <c r="AI593" i="31" s="1"/>
  <c r="E907" i="29"/>
  <c r="A907" i="29"/>
  <c r="AD906" i="29"/>
  <c r="AA906" i="29"/>
  <c r="J906" i="29"/>
  <c r="I906" i="29"/>
  <c r="H906" i="29"/>
  <c r="F906" i="29"/>
  <c r="AI476" i="31" s="1"/>
  <c r="E906" i="29"/>
  <c r="A906" i="29"/>
  <c r="AD701" i="1" l="1"/>
  <c r="AA701" i="1"/>
  <c r="J701" i="1"/>
  <c r="I701" i="1"/>
  <c r="H701" i="1"/>
  <c r="F701" i="1"/>
  <c r="AI1711" i="31" s="1"/>
  <c r="E701" i="1"/>
  <c r="A701" i="1"/>
  <c r="M917" i="29"/>
  <c r="AD905" i="29"/>
  <c r="AA905" i="29"/>
  <c r="J905" i="29"/>
  <c r="I905" i="29"/>
  <c r="H905" i="29"/>
  <c r="F905" i="29"/>
  <c r="AI2270" i="31" s="1"/>
  <c r="E905" i="29"/>
  <c r="A905" i="29"/>
  <c r="AD904" i="29"/>
  <c r="AA904" i="29"/>
  <c r="J904" i="29"/>
  <c r="I904" i="29"/>
  <c r="H904" i="29"/>
  <c r="F904" i="29"/>
  <c r="AI2204" i="31" s="1"/>
  <c r="E904" i="29"/>
  <c r="A904" i="29"/>
  <c r="AD903" i="29"/>
  <c r="AA903" i="29"/>
  <c r="J903" i="29"/>
  <c r="I903" i="29"/>
  <c r="H903" i="29"/>
  <c r="F903" i="29"/>
  <c r="AI2145" i="31" s="1"/>
  <c r="E903" i="29"/>
  <c r="A903" i="29"/>
  <c r="AD902" i="29"/>
  <c r="AA902" i="29"/>
  <c r="J902" i="29"/>
  <c r="I902" i="29"/>
  <c r="H902" i="29"/>
  <c r="F902" i="29"/>
  <c r="AI1035" i="31" s="1"/>
  <c r="E902" i="29"/>
  <c r="A902" i="29"/>
  <c r="AD901" i="29"/>
  <c r="AA901" i="29"/>
  <c r="J901" i="29"/>
  <c r="I901" i="29"/>
  <c r="H901" i="29"/>
  <c r="F901" i="29"/>
  <c r="AI1053" i="31" s="1"/>
  <c r="E901" i="29"/>
  <c r="A901" i="29"/>
  <c r="AD900" i="29"/>
  <c r="AA900" i="29"/>
  <c r="J900" i="29"/>
  <c r="I900" i="29"/>
  <c r="H900" i="29"/>
  <c r="F900" i="29"/>
  <c r="AI974" i="31" s="1"/>
  <c r="E900" i="29"/>
  <c r="A900" i="29"/>
  <c r="AD899" i="29"/>
  <c r="AA899" i="29"/>
  <c r="J899" i="29"/>
  <c r="I899" i="29"/>
  <c r="H899" i="29"/>
  <c r="F899" i="29"/>
  <c r="AI970" i="31" s="1"/>
  <c r="E899" i="29"/>
  <c r="A899" i="29"/>
  <c r="AD898" i="29"/>
  <c r="AA898" i="29"/>
  <c r="J898" i="29"/>
  <c r="I898" i="29"/>
  <c r="H898" i="29"/>
  <c r="F898" i="29"/>
  <c r="AI935" i="31" s="1"/>
  <c r="E898" i="29"/>
  <c r="A898" i="29"/>
  <c r="AD897" i="29"/>
  <c r="AA897" i="29"/>
  <c r="J897" i="29"/>
  <c r="I897" i="29"/>
  <c r="H897" i="29"/>
  <c r="F897" i="29"/>
  <c r="AI927" i="31" s="1"/>
  <c r="E897" i="29"/>
  <c r="A897" i="29"/>
  <c r="AD896" i="29"/>
  <c r="AA896" i="29"/>
  <c r="J896" i="29"/>
  <c r="I896" i="29"/>
  <c r="H896" i="29"/>
  <c r="F896" i="29"/>
  <c r="AI900" i="31" s="1"/>
  <c r="E896" i="29"/>
  <c r="A896" i="29"/>
  <c r="AD895" i="29"/>
  <c r="AA895" i="29"/>
  <c r="J895" i="29"/>
  <c r="I895" i="29"/>
  <c r="H895" i="29"/>
  <c r="F895" i="29"/>
  <c r="AI845" i="31" s="1"/>
  <c r="E895" i="29"/>
  <c r="A895" i="29"/>
  <c r="AD894" i="29"/>
  <c r="AA894" i="29"/>
  <c r="J894" i="29"/>
  <c r="I894" i="29"/>
  <c r="H894" i="29"/>
  <c r="F894" i="29"/>
  <c r="AI823" i="31" s="1"/>
  <c r="E894" i="29"/>
  <c r="A894" i="29"/>
  <c r="AD893" i="29"/>
  <c r="AA893" i="29"/>
  <c r="J893" i="29"/>
  <c r="I893" i="29"/>
  <c r="H893" i="29"/>
  <c r="F893" i="29"/>
  <c r="AI797" i="31" s="1"/>
  <c r="E893" i="29"/>
  <c r="A893" i="29"/>
  <c r="AD892" i="29"/>
  <c r="AA892" i="29"/>
  <c r="J892" i="29"/>
  <c r="I892" i="29"/>
  <c r="H892" i="29"/>
  <c r="F892" i="29"/>
  <c r="AI801" i="31" s="1"/>
  <c r="E892" i="29"/>
  <c r="A892" i="29"/>
  <c r="AD891" i="29" l="1"/>
  <c r="AA891" i="29"/>
  <c r="J891" i="29"/>
  <c r="I891" i="29"/>
  <c r="H891" i="29"/>
  <c r="F891" i="29"/>
  <c r="AI2213" i="31" s="1"/>
  <c r="E891" i="29"/>
  <c r="A891" i="29"/>
  <c r="AD890" i="29"/>
  <c r="AA890" i="29"/>
  <c r="J890" i="29"/>
  <c r="I890" i="29"/>
  <c r="H890" i="29"/>
  <c r="F890" i="29"/>
  <c r="AI2180" i="31" s="1"/>
  <c r="E890" i="29"/>
  <c r="A890" i="29"/>
  <c r="AD889" i="29"/>
  <c r="AA889" i="29"/>
  <c r="J889" i="29"/>
  <c r="I889" i="29"/>
  <c r="H889" i="29"/>
  <c r="F889" i="29"/>
  <c r="AI1048" i="31" s="1"/>
  <c r="E889" i="29"/>
  <c r="A889" i="29"/>
  <c r="AD888" i="29"/>
  <c r="AA888" i="29"/>
  <c r="J888" i="29"/>
  <c r="I888" i="29"/>
  <c r="H888" i="29"/>
  <c r="F888" i="29"/>
  <c r="AI975" i="31" s="1"/>
  <c r="E888" i="29"/>
  <c r="A888" i="29"/>
  <c r="AD887" i="29"/>
  <c r="AA887" i="29"/>
  <c r="J887" i="29"/>
  <c r="I887" i="29"/>
  <c r="H887" i="29"/>
  <c r="F887" i="29"/>
  <c r="AI903" i="31" s="1"/>
  <c r="E887" i="29"/>
  <c r="A887" i="29"/>
  <c r="AD886" i="29"/>
  <c r="AA886" i="29"/>
  <c r="J886" i="29"/>
  <c r="I886" i="29"/>
  <c r="H886" i="29"/>
  <c r="F886" i="29"/>
  <c r="AI914" i="31" s="1"/>
  <c r="E886" i="29"/>
  <c r="A886" i="29"/>
  <c r="AD885" i="29"/>
  <c r="AA885" i="29"/>
  <c r="J885" i="29"/>
  <c r="I885" i="29"/>
  <c r="H885" i="29"/>
  <c r="F885" i="29"/>
  <c r="AI870" i="31" s="1"/>
  <c r="E885" i="29"/>
  <c r="A885" i="29"/>
  <c r="AD884" i="29"/>
  <c r="AA884" i="29"/>
  <c r="J884" i="29"/>
  <c r="I884" i="29"/>
  <c r="H884" i="29"/>
  <c r="F884" i="29"/>
  <c r="AI848" i="31" s="1"/>
  <c r="E884" i="29"/>
  <c r="A884" i="29"/>
  <c r="AD883" i="29"/>
  <c r="AA883" i="29"/>
  <c r="J883" i="29"/>
  <c r="I883" i="29"/>
  <c r="H883" i="29"/>
  <c r="F883" i="29"/>
  <c r="E883" i="29"/>
  <c r="A883" i="29"/>
  <c r="AD882" i="29"/>
  <c r="AA882" i="29"/>
  <c r="J882" i="29"/>
  <c r="I882" i="29"/>
  <c r="H882" i="29"/>
  <c r="F882" i="29"/>
  <c r="AI798" i="31" s="1"/>
  <c r="E882" i="29"/>
  <c r="A882" i="29"/>
  <c r="AD881" i="29"/>
  <c r="AA881" i="29"/>
  <c r="J881" i="29"/>
  <c r="I881" i="29"/>
  <c r="H881" i="29"/>
  <c r="F881" i="29"/>
  <c r="AI535" i="31" s="1"/>
  <c r="E881" i="29"/>
  <c r="A881" i="29"/>
  <c r="I38" i="7"/>
  <c r="AD700" i="1"/>
  <c r="AA700" i="1"/>
  <c r="J700" i="1"/>
  <c r="I700" i="1"/>
  <c r="H700" i="1"/>
  <c r="F700" i="1"/>
  <c r="AI2089" i="31" s="1"/>
  <c r="E700" i="1"/>
  <c r="A700" i="1"/>
  <c r="AD699" i="1"/>
  <c r="AA699" i="1"/>
  <c r="J699" i="1"/>
  <c r="I699" i="1"/>
  <c r="H699" i="1"/>
  <c r="F699" i="1"/>
  <c r="E699" i="1"/>
  <c r="A699" i="1"/>
  <c r="AD880" i="29"/>
  <c r="AA880" i="29"/>
  <c r="J880" i="29"/>
  <c r="I880" i="29"/>
  <c r="H880" i="29"/>
  <c r="F880" i="29"/>
  <c r="E880" i="29"/>
  <c r="A880" i="29"/>
  <c r="AD879" i="29"/>
  <c r="AA879" i="29"/>
  <c r="J879" i="29"/>
  <c r="I879" i="29"/>
  <c r="H879" i="29"/>
  <c r="F879" i="29"/>
  <c r="AI1045" i="31" s="1"/>
  <c r="E879" i="29"/>
  <c r="A879" i="29"/>
  <c r="AD878" i="29"/>
  <c r="AA878" i="29"/>
  <c r="J878" i="29"/>
  <c r="I878" i="29"/>
  <c r="H878" i="29"/>
  <c r="F878" i="29"/>
  <c r="AI1013" i="31" s="1"/>
  <c r="E878" i="29"/>
  <c r="A878" i="29"/>
  <c r="AD877" i="29"/>
  <c r="AA877" i="29"/>
  <c r="J877" i="29"/>
  <c r="I877" i="29"/>
  <c r="H877" i="29"/>
  <c r="F877" i="29"/>
  <c r="AI1025" i="31" s="1"/>
  <c r="E877" i="29"/>
  <c r="A877" i="29"/>
  <c r="AD876" i="29"/>
  <c r="AA876" i="29"/>
  <c r="J876" i="29"/>
  <c r="I876" i="29"/>
  <c r="H876" i="29"/>
  <c r="F876" i="29"/>
  <c r="AI949" i="31" s="1"/>
  <c r="E876" i="29"/>
  <c r="A876" i="29"/>
  <c r="AD875" i="29"/>
  <c r="AA875" i="29"/>
  <c r="J875" i="29"/>
  <c r="I875" i="29"/>
  <c r="H875" i="29"/>
  <c r="F875" i="29"/>
  <c r="AI911" i="31" s="1"/>
  <c r="E875" i="29"/>
  <c r="A875" i="29"/>
  <c r="AD874" i="29"/>
  <c r="AA874" i="29"/>
  <c r="J874" i="29"/>
  <c r="I874" i="29"/>
  <c r="H874" i="29"/>
  <c r="F874" i="29"/>
  <c r="AI893" i="31" s="1"/>
  <c r="E874" i="29"/>
  <c r="A874" i="29"/>
  <c r="AD873" i="29"/>
  <c r="AA873" i="29"/>
  <c r="J873" i="29"/>
  <c r="I873" i="29"/>
  <c r="H873" i="29"/>
  <c r="F873" i="29"/>
  <c r="AI868" i="31" s="1"/>
  <c r="E873" i="29"/>
  <c r="A873" i="29"/>
  <c r="AD872" i="29"/>
  <c r="AA872" i="29"/>
  <c r="J872" i="29"/>
  <c r="I872" i="29"/>
  <c r="H872" i="29"/>
  <c r="F872" i="29"/>
  <c r="AI824" i="31" s="1"/>
  <c r="E872" i="29"/>
  <c r="A872" i="29"/>
  <c r="AD871" i="29"/>
  <c r="AA871" i="29"/>
  <c r="J871" i="29"/>
  <c r="I871" i="29"/>
  <c r="H871" i="29"/>
  <c r="F871" i="29"/>
  <c r="AI840" i="31" s="1"/>
  <c r="E871" i="29"/>
  <c r="A871" i="29"/>
  <c r="AD870" i="29"/>
  <c r="AA870" i="29"/>
  <c r="J870" i="29"/>
  <c r="I870" i="29"/>
  <c r="H870" i="29"/>
  <c r="F870" i="29"/>
  <c r="AI846" i="31" s="1"/>
  <c r="E870" i="29"/>
  <c r="A870" i="29"/>
  <c r="AD869" i="29"/>
  <c r="AA869" i="29"/>
  <c r="J869" i="29"/>
  <c r="I869" i="29"/>
  <c r="H869" i="29"/>
  <c r="F869" i="29"/>
  <c r="AI812" i="31" s="1"/>
  <c r="E869" i="29"/>
  <c r="A869" i="29"/>
  <c r="AD868" i="29"/>
  <c r="AA868" i="29"/>
  <c r="J868" i="29"/>
  <c r="I868" i="29"/>
  <c r="H868" i="29"/>
  <c r="F868" i="29"/>
  <c r="AI804" i="31" s="1"/>
  <c r="E868" i="29"/>
  <c r="A868" i="29"/>
  <c r="AD867" i="29"/>
  <c r="AA867" i="29"/>
  <c r="J867" i="29"/>
  <c r="I867" i="29"/>
  <c r="H867" i="29"/>
  <c r="F867" i="29"/>
  <c r="AI814" i="31" s="1"/>
  <c r="E867" i="29"/>
  <c r="A867" i="29"/>
  <c r="AD866" i="29"/>
  <c r="AA866" i="29"/>
  <c r="J866" i="29"/>
  <c r="I866" i="29"/>
  <c r="H866" i="29"/>
  <c r="F866" i="29"/>
  <c r="AI788" i="31" s="1"/>
  <c r="E866" i="29"/>
  <c r="A866" i="29"/>
  <c r="AD865" i="29" l="1"/>
  <c r="AA865" i="29"/>
  <c r="J865" i="29"/>
  <c r="I865" i="29"/>
  <c r="H865" i="29"/>
  <c r="F865" i="29"/>
  <c r="AI2277" i="31" s="1"/>
  <c r="E865" i="29"/>
  <c r="A865" i="29"/>
  <c r="AD864" i="29"/>
  <c r="AA864" i="29"/>
  <c r="J864" i="29"/>
  <c r="I864" i="29"/>
  <c r="H864" i="29"/>
  <c r="F864" i="29"/>
  <c r="AI2278" i="31" s="1"/>
  <c r="E864" i="29"/>
  <c r="A864" i="29"/>
  <c r="AD863" i="29"/>
  <c r="AA863" i="29"/>
  <c r="J863" i="29"/>
  <c r="I863" i="29"/>
  <c r="H863" i="29"/>
  <c r="F863" i="29"/>
  <c r="AI1037" i="31" s="1"/>
  <c r="E863" i="29"/>
  <c r="A863" i="29"/>
  <c r="AD862" i="29"/>
  <c r="AA862" i="29"/>
  <c r="J862" i="29"/>
  <c r="I862" i="29"/>
  <c r="H862" i="29"/>
  <c r="F862" i="29"/>
  <c r="AI1036" i="31" s="1"/>
  <c r="E862" i="29"/>
  <c r="A862" i="29"/>
  <c r="AD861" i="29"/>
  <c r="AA861" i="29"/>
  <c r="J861" i="29"/>
  <c r="I861" i="29"/>
  <c r="H861" i="29"/>
  <c r="F861" i="29"/>
  <c r="AI1042" i="31" s="1"/>
  <c r="E861" i="29"/>
  <c r="A861" i="29"/>
  <c r="AD860" i="29"/>
  <c r="AA860" i="29"/>
  <c r="J860" i="29"/>
  <c r="I860" i="29"/>
  <c r="H860" i="29"/>
  <c r="F860" i="29"/>
  <c r="AI849" i="31" s="1"/>
  <c r="E860" i="29"/>
  <c r="A860" i="29"/>
  <c r="AD859" i="29"/>
  <c r="AA859" i="29"/>
  <c r="J859" i="29"/>
  <c r="I859" i="29"/>
  <c r="H859" i="29"/>
  <c r="F859" i="29"/>
  <c r="AI864" i="31" s="1"/>
  <c r="E859" i="29"/>
  <c r="A859" i="29"/>
  <c r="AD858" i="29"/>
  <c r="AA858" i="29"/>
  <c r="J858" i="29"/>
  <c r="I858" i="29"/>
  <c r="H858" i="29"/>
  <c r="F858" i="29"/>
  <c r="AI889" i="31" s="1"/>
  <c r="E858" i="29"/>
  <c r="A858" i="29"/>
  <c r="AD857" i="29"/>
  <c r="AA857" i="29"/>
  <c r="J857" i="29"/>
  <c r="I857" i="29"/>
  <c r="H857" i="29"/>
  <c r="F857" i="29"/>
  <c r="AI829" i="31" s="1"/>
  <c r="E857" i="29"/>
  <c r="A857" i="29"/>
  <c r="AJ2463" i="31"/>
  <c r="AJ2462" i="31"/>
  <c r="AJ2461" i="31"/>
  <c r="AJ2460" i="31"/>
  <c r="AJ2459" i="31"/>
  <c r="AJ2458" i="31"/>
  <c r="AJ2457" i="31"/>
  <c r="AJ2456" i="31"/>
  <c r="AJ2455" i="31"/>
  <c r="AJ2454" i="31"/>
  <c r="AJ2453" i="31"/>
  <c r="AJ2452" i="31"/>
  <c r="AJ2451" i="31"/>
  <c r="AJ2450" i="31"/>
  <c r="AJ2449" i="31"/>
  <c r="AJ2448" i="31"/>
  <c r="AD856" i="29"/>
  <c r="AA856" i="29"/>
  <c r="J856" i="29"/>
  <c r="I856" i="29"/>
  <c r="H856" i="29"/>
  <c r="F856" i="29"/>
  <c r="AI972" i="31" s="1"/>
  <c r="E856" i="29"/>
  <c r="A856" i="29"/>
  <c r="AD855" i="29"/>
  <c r="AA855" i="29"/>
  <c r="J855" i="29"/>
  <c r="I855" i="29"/>
  <c r="H855" i="29"/>
  <c r="F855" i="29"/>
  <c r="AI918" i="31" s="1"/>
  <c r="E855" i="29"/>
  <c r="A855" i="29"/>
  <c r="AD854" i="29"/>
  <c r="AA854" i="29"/>
  <c r="J854" i="29"/>
  <c r="I854" i="29"/>
  <c r="H854" i="29"/>
  <c r="F854" i="29"/>
  <c r="AI929" i="31" s="1"/>
  <c r="E854" i="29"/>
  <c r="A854" i="29"/>
  <c r="AD853" i="29"/>
  <c r="AA853" i="29"/>
  <c r="J853" i="29"/>
  <c r="I853" i="29"/>
  <c r="H853" i="29"/>
  <c r="F853" i="29"/>
  <c r="AI940" i="31" s="1"/>
  <c r="E853" i="29"/>
  <c r="A853" i="29"/>
  <c r="AD852" i="29"/>
  <c r="AA852" i="29"/>
  <c r="J852" i="29"/>
  <c r="I852" i="29"/>
  <c r="H852" i="29"/>
  <c r="F852" i="29"/>
  <c r="AI838" i="31" s="1"/>
  <c r="E852" i="29"/>
  <c r="A852" i="29"/>
  <c r="AD851" i="29"/>
  <c r="AA851" i="29"/>
  <c r="J851" i="29"/>
  <c r="I851" i="29"/>
  <c r="H851" i="29"/>
  <c r="F851" i="29"/>
  <c r="AI792" i="31" s="1"/>
  <c r="E851" i="29"/>
  <c r="A851" i="29"/>
  <c r="AD850" i="29"/>
  <c r="AA850" i="29"/>
  <c r="J850" i="29"/>
  <c r="I850" i="29"/>
  <c r="H850" i="29"/>
  <c r="F850" i="29"/>
  <c r="AI654" i="31" s="1"/>
  <c r="E850" i="29"/>
  <c r="A850" i="29"/>
  <c r="AD849" i="29"/>
  <c r="AA849" i="29"/>
  <c r="J849" i="29"/>
  <c r="I849" i="29"/>
  <c r="H849" i="29"/>
  <c r="F849" i="29"/>
  <c r="AI561" i="31" s="1"/>
  <c r="E849" i="29"/>
  <c r="A849" i="29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AI2406" i="31" l="1"/>
  <c r="AI2349" i="31"/>
  <c r="AI2417" i="31"/>
  <c r="AI2340" i="31"/>
  <c r="D13" i="29"/>
  <c r="D14" i="29"/>
  <c r="D15" i="29"/>
  <c r="D19" i="29"/>
  <c r="D74" i="29"/>
  <c r="D78" i="29"/>
  <c r="D91" i="29"/>
  <c r="D182" i="29"/>
  <c r="D288" i="29"/>
  <c r="D289" i="29"/>
  <c r="D294" i="29"/>
  <c r="D304" i="29"/>
  <c r="D320" i="29"/>
  <c r="D341" i="29"/>
  <c r="D347" i="29"/>
  <c r="D355" i="29"/>
  <c r="D408" i="29"/>
  <c r="D444" i="29"/>
  <c r="D446" i="29"/>
  <c r="D485" i="29"/>
  <c r="D547" i="29"/>
  <c r="D550" i="29"/>
  <c r="D560" i="29"/>
  <c r="D622" i="29"/>
  <c r="D625" i="29"/>
  <c r="D632" i="29"/>
  <c r="D676" i="29"/>
  <c r="D727" i="29"/>
  <c r="D769" i="29"/>
  <c r="AD755" i="10"/>
  <c r="AD756" i="10"/>
  <c r="AD757" i="10"/>
  <c r="AD758" i="10"/>
  <c r="AD759" i="10"/>
  <c r="AA756" i="10"/>
  <c r="AA757" i="10"/>
  <c r="AA758" i="10"/>
  <c r="AA759" i="10"/>
  <c r="AA760" i="10"/>
  <c r="AD690" i="1"/>
  <c r="AD691" i="1"/>
  <c r="AD692" i="1"/>
  <c r="AD693" i="1"/>
  <c r="AD694" i="1"/>
  <c r="AD695" i="1"/>
  <c r="AD696" i="1"/>
  <c r="AD697" i="1"/>
  <c r="AD698" i="1"/>
  <c r="AA690" i="1"/>
  <c r="AA691" i="1"/>
  <c r="AA692" i="1"/>
  <c r="AA693" i="1"/>
  <c r="AA694" i="1"/>
  <c r="AA695" i="1"/>
  <c r="AA696" i="1"/>
  <c r="AA697" i="1"/>
  <c r="AA698" i="1"/>
  <c r="AA702" i="1"/>
  <c r="AD786" i="29"/>
  <c r="AD787" i="29"/>
  <c r="AD788" i="29"/>
  <c r="AD789" i="29"/>
  <c r="AD790" i="29"/>
  <c r="AD791" i="29"/>
  <c r="AD792" i="29"/>
  <c r="AD793" i="29"/>
  <c r="AD794" i="29"/>
  <c r="AD795" i="29"/>
  <c r="AD796" i="29"/>
  <c r="AD797" i="29"/>
  <c r="AD798" i="29"/>
  <c r="AD799" i="29"/>
  <c r="AD800" i="29"/>
  <c r="AD801" i="29"/>
  <c r="AD802" i="29"/>
  <c r="AD803" i="29"/>
  <c r="AD804" i="29"/>
  <c r="AD805" i="29"/>
  <c r="AD806" i="29"/>
  <c r="AD807" i="29"/>
  <c r="AD808" i="29"/>
  <c r="AD809" i="29"/>
  <c r="AD810" i="29"/>
  <c r="AD811" i="29"/>
  <c r="AD812" i="29"/>
  <c r="AD813" i="29"/>
  <c r="AD814" i="29"/>
  <c r="AD815" i="29"/>
  <c r="AD816" i="29"/>
  <c r="AD817" i="29"/>
  <c r="AD818" i="29"/>
  <c r="AD819" i="29"/>
  <c r="AD820" i="29"/>
  <c r="AD821" i="29"/>
  <c r="AD822" i="29"/>
  <c r="AD823" i="29"/>
  <c r="AD824" i="29"/>
  <c r="AD825" i="29"/>
  <c r="AD826" i="29"/>
  <c r="AD827" i="29"/>
  <c r="AD828" i="29"/>
  <c r="AD829" i="29"/>
  <c r="AD830" i="29"/>
  <c r="AD831" i="29"/>
  <c r="AD832" i="29"/>
  <c r="AD833" i="29"/>
  <c r="AD834" i="29"/>
  <c r="AD835" i="29"/>
  <c r="AD836" i="29"/>
  <c r="AD837" i="29"/>
  <c r="AD838" i="29"/>
  <c r="AD839" i="29"/>
  <c r="AD840" i="29"/>
  <c r="AD841" i="29"/>
  <c r="AD842" i="29"/>
  <c r="AD843" i="29"/>
  <c r="AD844" i="29"/>
  <c r="AD845" i="29"/>
  <c r="AD846" i="29"/>
  <c r="AD847" i="29"/>
  <c r="AD848" i="29"/>
  <c r="AA786" i="29"/>
  <c r="AA787" i="29"/>
  <c r="AA788" i="29"/>
  <c r="AA789" i="29"/>
  <c r="AA790" i="29"/>
  <c r="AA791" i="29"/>
  <c r="AA792" i="29"/>
  <c r="AA793" i="29"/>
  <c r="AA794" i="29"/>
  <c r="AA795" i="29"/>
  <c r="AA796" i="29"/>
  <c r="AA797" i="29"/>
  <c r="AA798" i="29"/>
  <c r="AA799" i="29"/>
  <c r="AA800" i="29"/>
  <c r="AA801" i="29"/>
  <c r="AA802" i="29"/>
  <c r="AA803" i="29"/>
  <c r="AA804" i="29"/>
  <c r="AA805" i="29"/>
  <c r="AA806" i="29"/>
  <c r="AA807" i="29"/>
  <c r="AA808" i="29"/>
  <c r="AA809" i="29"/>
  <c r="AA810" i="29"/>
  <c r="AA811" i="29"/>
  <c r="AA812" i="29"/>
  <c r="AA813" i="29"/>
  <c r="AA814" i="29"/>
  <c r="AA815" i="29"/>
  <c r="AA816" i="29"/>
  <c r="AA817" i="29"/>
  <c r="AA818" i="29"/>
  <c r="AA819" i="29"/>
  <c r="AA820" i="29"/>
  <c r="AA821" i="29"/>
  <c r="AA822" i="29"/>
  <c r="AA823" i="29"/>
  <c r="AA824" i="29"/>
  <c r="AA825" i="29"/>
  <c r="AA826" i="29"/>
  <c r="AA827" i="29"/>
  <c r="AA828" i="29"/>
  <c r="AA829" i="29"/>
  <c r="AA830" i="29"/>
  <c r="AA831" i="29"/>
  <c r="AA832" i="29"/>
  <c r="AA833" i="29"/>
  <c r="AA834" i="29"/>
  <c r="AA835" i="29"/>
  <c r="AA836" i="29"/>
  <c r="AA837" i="29"/>
  <c r="AA838" i="29"/>
  <c r="AA839" i="29"/>
  <c r="AA840" i="29"/>
  <c r="AA841" i="29"/>
  <c r="AA842" i="29"/>
  <c r="AA843" i="29"/>
  <c r="AA844" i="29"/>
  <c r="AA845" i="29"/>
  <c r="AA846" i="29"/>
  <c r="AA847" i="29"/>
  <c r="AA848" i="29"/>
  <c r="D10" i="1"/>
  <c r="D46" i="1"/>
  <c r="D97" i="1"/>
  <c r="D138" i="1"/>
  <c r="D209" i="1"/>
  <c r="D225" i="1"/>
  <c r="D227" i="1"/>
  <c r="D252" i="1"/>
  <c r="D318" i="1"/>
  <c r="D376" i="1"/>
  <c r="D665" i="1"/>
  <c r="D5" i="10"/>
  <c r="D13" i="10"/>
  <c r="D31" i="10"/>
  <c r="D35" i="10"/>
  <c r="D38" i="10"/>
  <c r="D48" i="10"/>
  <c r="D49" i="10"/>
  <c r="D55" i="10"/>
  <c r="D56" i="10"/>
  <c r="D75" i="10"/>
  <c r="D76" i="10"/>
  <c r="D83" i="10"/>
  <c r="D90" i="10"/>
  <c r="D97" i="10"/>
  <c r="D103" i="10"/>
  <c r="D107" i="10"/>
  <c r="D132" i="10"/>
  <c r="D142" i="10"/>
  <c r="D162" i="10"/>
  <c r="D165" i="10"/>
  <c r="D169" i="10"/>
  <c r="D184" i="10"/>
  <c r="D194" i="10"/>
  <c r="D201" i="10"/>
  <c r="D204" i="10"/>
  <c r="D206" i="10"/>
  <c r="D209" i="10"/>
  <c r="D229" i="10"/>
  <c r="D248" i="10"/>
  <c r="D252" i="10"/>
  <c r="D253" i="10"/>
  <c r="D258" i="10"/>
  <c r="D262" i="10"/>
  <c r="D265" i="10"/>
  <c r="D276" i="10"/>
  <c r="D303" i="10"/>
  <c r="D305" i="10"/>
  <c r="D309" i="10"/>
  <c r="D315" i="10"/>
  <c r="D341" i="10"/>
  <c r="D351" i="10"/>
  <c r="D354" i="10"/>
  <c r="D361" i="10"/>
  <c r="D373" i="10"/>
  <c r="D387" i="10"/>
  <c r="D389" i="10"/>
  <c r="D398" i="10"/>
  <c r="D402" i="10"/>
  <c r="D408" i="10"/>
  <c r="D410" i="10"/>
  <c r="D416" i="10"/>
  <c r="D418" i="10"/>
  <c r="D436" i="10"/>
  <c r="D437" i="10"/>
  <c r="D450" i="10"/>
  <c r="D456" i="10"/>
  <c r="D459" i="10"/>
  <c r="D460" i="10"/>
  <c r="D467" i="10"/>
  <c r="D472" i="10"/>
  <c r="D476" i="10"/>
  <c r="D477" i="10"/>
  <c r="D489" i="10"/>
  <c r="D492" i="10"/>
  <c r="D503" i="10"/>
  <c r="D507" i="10"/>
  <c r="D511" i="10"/>
  <c r="D512" i="10"/>
  <c r="D527" i="10"/>
  <c r="D534" i="10"/>
  <c r="D535" i="10"/>
  <c r="D560" i="10"/>
  <c r="D568" i="10"/>
  <c r="D573" i="10"/>
  <c r="D576" i="10"/>
  <c r="D591" i="10"/>
  <c r="D607" i="10"/>
  <c r="D625" i="10"/>
  <c r="D626" i="10"/>
  <c r="D631" i="10"/>
  <c r="D639" i="10"/>
  <c r="D644" i="10"/>
  <c r="D656" i="10"/>
  <c r="D658" i="10"/>
  <c r="D736" i="10"/>
  <c r="D737" i="10"/>
  <c r="D95" i="12"/>
  <c r="D179" i="12"/>
  <c r="D185" i="12"/>
  <c r="D234" i="12"/>
  <c r="D247" i="12"/>
  <c r="D249" i="12"/>
  <c r="D263" i="12"/>
  <c r="D281" i="12"/>
  <c r="AJ4" i="31"/>
  <c r="AJ5" i="31"/>
  <c r="AJ6" i="31"/>
  <c r="AJ7" i="31"/>
  <c r="AJ8" i="31"/>
  <c r="AJ9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27" i="31"/>
  <c r="AJ28" i="31"/>
  <c r="AJ29" i="31"/>
  <c r="AJ30" i="31"/>
  <c r="AJ31" i="31"/>
  <c r="AJ32" i="31"/>
  <c r="AJ33" i="31"/>
  <c r="AJ34" i="31"/>
  <c r="AJ35" i="31"/>
  <c r="AJ36" i="31"/>
  <c r="AJ37" i="31"/>
  <c r="AJ38" i="31"/>
  <c r="AJ39" i="31"/>
  <c r="AJ40" i="31"/>
  <c r="AJ41" i="31"/>
  <c r="AJ42" i="31"/>
  <c r="AJ43" i="31"/>
  <c r="AJ44" i="31"/>
  <c r="AJ45" i="31"/>
  <c r="AJ46" i="31"/>
  <c r="AJ47" i="31"/>
  <c r="AJ48" i="31"/>
  <c r="AJ49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91" i="31"/>
  <c r="AJ92" i="31"/>
  <c r="AJ93" i="31"/>
  <c r="AJ94" i="31"/>
  <c r="AJ95" i="31"/>
  <c r="AJ96" i="31"/>
  <c r="AJ97" i="31"/>
  <c r="AJ98" i="31"/>
  <c r="AJ99" i="31"/>
  <c r="AJ100" i="31"/>
  <c r="AJ101" i="31"/>
  <c r="AJ102" i="31"/>
  <c r="AJ103" i="31"/>
  <c r="AJ104" i="31"/>
  <c r="AJ105" i="31"/>
  <c r="AJ106" i="31"/>
  <c r="AJ107" i="31"/>
  <c r="AJ108" i="31"/>
  <c r="AJ109" i="31"/>
  <c r="AJ110" i="31"/>
  <c r="AJ111" i="31"/>
  <c r="AJ112" i="31"/>
  <c r="AJ113" i="31"/>
  <c r="AJ114" i="31"/>
  <c r="AJ115" i="31"/>
  <c r="AJ116" i="31"/>
  <c r="AJ117" i="31"/>
  <c r="AJ118" i="31"/>
  <c r="AJ119" i="31"/>
  <c r="AJ120" i="31"/>
  <c r="AJ121" i="31"/>
  <c r="AJ122" i="31"/>
  <c r="AJ123" i="31"/>
  <c r="AJ124" i="31"/>
  <c r="AJ125" i="31"/>
  <c r="AJ126" i="31"/>
  <c r="AJ127" i="31"/>
  <c r="AJ128" i="31"/>
  <c r="AJ129" i="31"/>
  <c r="AJ130" i="31"/>
  <c r="AJ131" i="31"/>
  <c r="AJ132" i="31"/>
  <c r="AJ133" i="31"/>
  <c r="AJ134" i="31"/>
  <c r="AJ135" i="31"/>
  <c r="AJ136" i="31"/>
  <c r="AJ137" i="31"/>
  <c r="AJ138" i="31"/>
  <c r="AJ139" i="31"/>
  <c r="AJ140" i="31"/>
  <c r="AJ141" i="31"/>
  <c r="AJ142" i="31"/>
  <c r="AJ143" i="31"/>
  <c r="AJ144" i="31"/>
  <c r="AJ145" i="31"/>
  <c r="AJ146" i="31"/>
  <c r="AJ147" i="31"/>
  <c r="AJ148" i="31"/>
  <c r="AJ149" i="31"/>
  <c r="AJ150" i="31"/>
  <c r="AJ151" i="31"/>
  <c r="AJ152" i="31"/>
  <c r="AJ153" i="31"/>
  <c r="AJ154" i="31"/>
  <c r="AJ155" i="31"/>
  <c r="AJ156" i="31"/>
  <c r="AJ157" i="31"/>
  <c r="AJ158" i="31"/>
  <c r="AJ159" i="31"/>
  <c r="AJ160" i="31"/>
  <c r="AJ161" i="31"/>
  <c r="AJ162" i="31"/>
  <c r="AJ163" i="31"/>
  <c r="AJ164" i="31"/>
  <c r="AJ165" i="31"/>
  <c r="AJ166" i="31"/>
  <c r="AJ167" i="31"/>
  <c r="AJ168" i="31"/>
  <c r="AJ169" i="31"/>
  <c r="AJ170" i="31"/>
  <c r="AJ171" i="31"/>
  <c r="AJ172" i="31"/>
  <c r="AJ173" i="31"/>
  <c r="AJ174" i="31"/>
  <c r="AJ175" i="31"/>
  <c r="AJ176" i="31"/>
  <c r="AJ177" i="31"/>
  <c r="AJ178" i="31"/>
  <c r="AJ179" i="31"/>
  <c r="AJ180" i="31"/>
  <c r="AJ181" i="31"/>
  <c r="AJ182" i="31"/>
  <c r="AJ183" i="31"/>
  <c r="AJ184" i="31"/>
  <c r="AJ185" i="31"/>
  <c r="AJ186" i="31"/>
  <c r="AJ187" i="31"/>
  <c r="AJ188" i="31"/>
  <c r="AJ189" i="31"/>
  <c r="AJ190" i="31"/>
  <c r="AJ191" i="31"/>
  <c r="AJ192" i="31"/>
  <c r="AJ193" i="31"/>
  <c r="AJ194" i="31"/>
  <c r="AJ195" i="31"/>
  <c r="AJ196" i="31"/>
  <c r="AJ197" i="31"/>
  <c r="AJ198" i="31"/>
  <c r="AJ199" i="31"/>
  <c r="AJ200" i="31"/>
  <c r="AJ201" i="31"/>
  <c r="AJ202" i="31"/>
  <c r="AJ203" i="31"/>
  <c r="AJ204" i="31"/>
  <c r="AJ205" i="31"/>
  <c r="AJ206" i="31"/>
  <c r="AJ207" i="31"/>
  <c r="AJ208" i="31"/>
  <c r="AJ209" i="31"/>
  <c r="AJ210" i="31"/>
  <c r="AJ211" i="31"/>
  <c r="AJ212" i="31"/>
  <c r="AJ213" i="31"/>
  <c r="AJ214" i="31"/>
  <c r="AJ215" i="31"/>
  <c r="AJ216" i="31"/>
  <c r="AJ217" i="31"/>
  <c r="AJ218" i="31"/>
  <c r="AJ219" i="31"/>
  <c r="AJ220" i="31"/>
  <c r="AJ221" i="31"/>
  <c r="AJ222" i="31"/>
  <c r="AJ223" i="31"/>
  <c r="AJ224" i="31"/>
  <c r="AJ225" i="31"/>
  <c r="AJ226" i="31"/>
  <c r="AJ227" i="31"/>
  <c r="AJ228" i="31"/>
  <c r="AJ229" i="31"/>
  <c r="AJ230" i="31"/>
  <c r="AJ231" i="31"/>
  <c r="AJ232" i="31"/>
  <c r="AJ233" i="31"/>
  <c r="AJ234" i="31"/>
  <c r="AJ235" i="31"/>
  <c r="AJ236" i="31"/>
  <c r="AJ237" i="31"/>
  <c r="AJ238" i="31"/>
  <c r="AJ239" i="31"/>
  <c r="AJ240" i="31"/>
  <c r="AJ241" i="31"/>
  <c r="AJ242" i="31"/>
  <c r="AJ243" i="31"/>
  <c r="AJ244" i="31"/>
  <c r="AJ245" i="31"/>
  <c r="AJ246" i="31"/>
  <c r="AJ247" i="31"/>
  <c r="AJ248" i="31"/>
  <c r="AJ249" i="31"/>
  <c r="AJ250" i="31"/>
  <c r="AJ251" i="31"/>
  <c r="AJ252" i="31"/>
  <c r="AJ253" i="31"/>
  <c r="AJ254" i="31"/>
  <c r="AJ255" i="31"/>
  <c r="AJ256" i="31"/>
  <c r="AJ257" i="31"/>
  <c r="AJ258" i="31"/>
  <c r="AJ259" i="31"/>
  <c r="AJ260" i="31"/>
  <c r="AJ261" i="31"/>
  <c r="AJ262" i="31"/>
  <c r="AJ263" i="31"/>
  <c r="AJ264" i="31"/>
  <c r="AJ265" i="31"/>
  <c r="AJ266" i="31"/>
  <c r="AJ267" i="31"/>
  <c r="AJ268" i="31"/>
  <c r="AJ269" i="31"/>
  <c r="AJ270" i="31"/>
  <c r="AJ271" i="31"/>
  <c r="AJ272" i="31"/>
  <c r="AJ273" i="31"/>
  <c r="AJ274" i="31"/>
  <c r="AJ275" i="31"/>
  <c r="AJ276" i="31"/>
  <c r="AJ277" i="31"/>
  <c r="AJ278" i="31"/>
  <c r="AJ279" i="31"/>
  <c r="AJ280" i="31"/>
  <c r="AJ281" i="31"/>
  <c r="AJ282" i="31"/>
  <c r="AJ283" i="31"/>
  <c r="AJ284" i="31"/>
  <c r="AJ285" i="31"/>
  <c r="AJ286" i="31"/>
  <c r="AJ287" i="31"/>
  <c r="AJ288" i="31"/>
  <c r="AJ289" i="31"/>
  <c r="AJ290" i="31"/>
  <c r="AJ291" i="31"/>
  <c r="AJ292" i="31"/>
  <c r="AJ293" i="31"/>
  <c r="AJ294" i="31"/>
  <c r="AJ295" i="31"/>
  <c r="AJ296" i="31"/>
  <c r="AJ297" i="31"/>
  <c r="AJ298" i="31"/>
  <c r="AJ299" i="31"/>
  <c r="AJ300" i="31"/>
  <c r="AJ301" i="31"/>
  <c r="AJ302" i="31"/>
  <c r="AJ303" i="31"/>
  <c r="AJ304" i="31"/>
  <c r="AJ305" i="31"/>
  <c r="AJ306" i="31"/>
  <c r="AJ307" i="31"/>
  <c r="AJ308" i="31"/>
  <c r="AJ309" i="31"/>
  <c r="AJ310" i="31"/>
  <c r="AJ311" i="31"/>
  <c r="AJ312" i="31"/>
  <c r="AJ313" i="31"/>
  <c r="AJ314" i="31"/>
  <c r="AJ315" i="31"/>
  <c r="AJ316" i="31"/>
  <c r="AJ317" i="31"/>
  <c r="AJ318" i="31"/>
  <c r="AJ319" i="31"/>
  <c r="AJ320" i="31"/>
  <c r="AJ321" i="31"/>
  <c r="AJ322" i="31"/>
  <c r="AJ323" i="31"/>
  <c r="AJ324" i="31"/>
  <c r="AJ325" i="31"/>
  <c r="AJ326" i="31"/>
  <c r="AJ327" i="31"/>
  <c r="AJ328" i="31"/>
  <c r="AJ329" i="31"/>
  <c r="AJ330" i="31"/>
  <c r="AJ331" i="31"/>
  <c r="AJ332" i="31"/>
  <c r="AJ333" i="31"/>
  <c r="AJ334" i="31"/>
  <c r="AJ335" i="31"/>
  <c r="AJ336" i="31"/>
  <c r="AJ337" i="31"/>
  <c r="AJ338" i="31"/>
  <c r="AJ339" i="31"/>
  <c r="AJ340" i="31"/>
  <c r="AJ341" i="31"/>
  <c r="AJ342" i="31"/>
  <c r="AJ343" i="31"/>
  <c r="AJ344" i="31"/>
  <c r="AJ345" i="31"/>
  <c r="AJ346" i="31"/>
  <c r="AJ347" i="31"/>
  <c r="AJ348" i="31"/>
  <c r="AJ349" i="31"/>
  <c r="AJ350" i="31"/>
  <c r="AJ351" i="31"/>
  <c r="AJ352" i="31"/>
  <c r="AJ353" i="31"/>
  <c r="AJ354" i="31"/>
  <c r="AJ355" i="31"/>
  <c r="AJ356" i="31"/>
  <c r="AJ357" i="31"/>
  <c r="AJ358" i="31"/>
  <c r="AJ359" i="31"/>
  <c r="AJ360" i="31"/>
  <c r="AJ361" i="31"/>
  <c r="AJ362" i="31"/>
  <c r="AJ363" i="31"/>
  <c r="AJ364" i="31"/>
  <c r="AJ365" i="31"/>
  <c r="AJ366" i="31"/>
  <c r="AJ367" i="31"/>
  <c r="AJ368" i="31"/>
  <c r="AJ369" i="31"/>
  <c r="AJ370" i="31"/>
  <c r="AJ371" i="31"/>
  <c r="AJ372" i="31"/>
  <c r="AJ373" i="31"/>
  <c r="AJ374" i="31"/>
  <c r="AJ375" i="31"/>
  <c r="AJ376" i="31"/>
  <c r="AJ377" i="31"/>
  <c r="AJ378" i="31"/>
  <c r="AJ379" i="31"/>
  <c r="AJ380" i="31"/>
  <c r="AJ381" i="31"/>
  <c r="AJ382" i="31"/>
  <c r="AJ383" i="31"/>
  <c r="AJ384" i="31"/>
  <c r="AJ385" i="31"/>
  <c r="AJ386" i="31"/>
  <c r="AJ387" i="31"/>
  <c r="AJ388" i="31"/>
  <c r="AJ389" i="31"/>
  <c r="AJ390" i="31"/>
  <c r="AJ391" i="31"/>
  <c r="AJ392" i="31"/>
  <c r="AJ393" i="31"/>
  <c r="AJ394" i="31"/>
  <c r="AJ395" i="31"/>
  <c r="AJ396" i="31"/>
  <c r="AJ397" i="31"/>
  <c r="AJ398" i="31"/>
  <c r="AJ399" i="31"/>
  <c r="AJ400" i="31"/>
  <c r="AJ401" i="31"/>
  <c r="AJ402" i="31"/>
  <c r="AJ403" i="31"/>
  <c r="AJ404" i="31"/>
  <c r="AJ405" i="31"/>
  <c r="AJ406" i="31"/>
  <c r="AJ407" i="31"/>
  <c r="AJ408" i="31"/>
  <c r="AJ409" i="31"/>
  <c r="AJ410" i="31"/>
  <c r="AJ411" i="31"/>
  <c r="AJ412" i="31"/>
  <c r="AJ413" i="31"/>
  <c r="AJ414" i="31"/>
  <c r="AJ415" i="31"/>
  <c r="AJ416" i="31"/>
  <c r="AJ417" i="31"/>
  <c r="AJ418" i="31"/>
  <c r="AJ419" i="31"/>
  <c r="AJ420" i="31"/>
  <c r="AJ421" i="31"/>
  <c r="AJ422" i="31"/>
  <c r="AJ423" i="31"/>
  <c r="AJ424" i="31"/>
  <c r="AJ425" i="31"/>
  <c r="AJ426" i="31"/>
  <c r="AJ427" i="31"/>
  <c r="AJ428" i="31"/>
  <c r="AJ429" i="31"/>
  <c r="AJ430" i="31"/>
  <c r="AJ431" i="31"/>
  <c r="AJ432" i="31"/>
  <c r="AJ433" i="31"/>
  <c r="AJ434" i="31"/>
  <c r="AJ435" i="31"/>
  <c r="AJ436" i="31"/>
  <c r="AJ437" i="31"/>
  <c r="AJ438" i="31"/>
  <c r="AJ439" i="31"/>
  <c r="AJ440" i="31"/>
  <c r="AJ441" i="31"/>
  <c r="AJ442" i="31"/>
  <c r="AJ443" i="31"/>
  <c r="AJ444" i="31"/>
  <c r="AJ445" i="31"/>
  <c r="AJ446" i="31"/>
  <c r="AJ447" i="31"/>
  <c r="AJ448" i="31"/>
  <c r="AJ449" i="31"/>
  <c r="AJ450" i="31"/>
  <c r="AJ451" i="31"/>
  <c r="AJ452" i="31"/>
  <c r="AJ453" i="31"/>
  <c r="AJ454" i="31"/>
  <c r="AJ455" i="31"/>
  <c r="AJ456" i="31"/>
  <c r="AJ457" i="31"/>
  <c r="AJ458" i="31"/>
  <c r="AJ459" i="31"/>
  <c r="AJ460" i="31"/>
  <c r="AJ461" i="31"/>
  <c r="AJ462" i="31"/>
  <c r="AJ463" i="31"/>
  <c r="AJ464" i="31"/>
  <c r="AJ465" i="31"/>
  <c r="AJ466" i="31"/>
  <c r="AJ467" i="31"/>
  <c r="AJ468" i="31"/>
  <c r="AJ469" i="31"/>
  <c r="AJ470" i="31"/>
  <c r="AJ471" i="31"/>
  <c r="AJ472" i="31"/>
  <c r="AJ473" i="31"/>
  <c r="AJ474" i="31"/>
  <c r="AJ475" i="31"/>
  <c r="AJ476" i="31"/>
  <c r="D906" i="29" s="1"/>
  <c r="AJ477" i="31"/>
  <c r="AJ478" i="31"/>
  <c r="AJ479" i="31"/>
  <c r="AJ480" i="31"/>
  <c r="AJ481" i="31"/>
  <c r="AJ482" i="31"/>
  <c r="AJ483" i="31"/>
  <c r="AJ484" i="31"/>
  <c r="AJ485" i="31"/>
  <c r="AJ486" i="31"/>
  <c r="AJ487" i="31"/>
  <c r="AJ488" i="31"/>
  <c r="AJ489" i="31"/>
  <c r="AJ490" i="31"/>
  <c r="AJ491" i="31"/>
  <c r="AJ492" i="31"/>
  <c r="AJ493" i="31"/>
  <c r="AJ494" i="31"/>
  <c r="AJ495" i="31"/>
  <c r="D461" i="29" s="1"/>
  <c r="AJ496" i="31"/>
  <c r="AJ497" i="31"/>
  <c r="AJ498" i="31"/>
  <c r="AJ499" i="31"/>
  <c r="AJ500" i="31"/>
  <c r="AJ501" i="31"/>
  <c r="AJ502" i="31"/>
  <c r="AJ503" i="31"/>
  <c r="AJ504" i="31"/>
  <c r="AJ505" i="31"/>
  <c r="AJ506" i="31"/>
  <c r="AJ507" i="31"/>
  <c r="AJ508" i="31"/>
  <c r="AJ509" i="31"/>
  <c r="AJ510" i="31"/>
  <c r="AJ511" i="31"/>
  <c r="AJ512" i="31"/>
  <c r="AJ513" i="31"/>
  <c r="AJ514" i="31"/>
  <c r="AJ515" i="31"/>
  <c r="AJ516" i="31"/>
  <c r="D463" i="29" s="1"/>
  <c r="AJ517" i="31"/>
  <c r="AJ518" i="31"/>
  <c r="AJ519" i="31"/>
  <c r="AJ520" i="31"/>
  <c r="AJ521" i="31"/>
  <c r="AJ522" i="31"/>
  <c r="AJ523" i="31"/>
  <c r="AJ524" i="31"/>
  <c r="AJ525" i="31"/>
  <c r="AJ526" i="31"/>
  <c r="AJ527" i="31"/>
  <c r="AJ528" i="31"/>
  <c r="AJ529" i="31"/>
  <c r="AJ530" i="31"/>
  <c r="AJ531" i="31"/>
  <c r="AJ532" i="31"/>
  <c r="AJ533" i="31"/>
  <c r="AJ534" i="31"/>
  <c r="AJ535" i="31"/>
  <c r="AJ536" i="31"/>
  <c r="AJ537" i="31"/>
  <c r="AJ538" i="31"/>
  <c r="AJ539" i="31"/>
  <c r="AJ540" i="31"/>
  <c r="AJ541" i="31"/>
  <c r="AJ542" i="31"/>
  <c r="AJ543" i="31"/>
  <c r="AJ544" i="31"/>
  <c r="AJ545" i="31"/>
  <c r="AJ546" i="31"/>
  <c r="AJ547" i="31"/>
  <c r="AJ548" i="31"/>
  <c r="AJ549" i="31"/>
  <c r="AJ550" i="31"/>
  <c r="AJ551" i="31"/>
  <c r="AJ552" i="31"/>
  <c r="AJ553" i="31"/>
  <c r="AJ554" i="31"/>
  <c r="AJ555" i="31"/>
  <c r="AJ556" i="31"/>
  <c r="AJ557" i="31"/>
  <c r="AJ558" i="31"/>
  <c r="AJ559" i="31"/>
  <c r="AJ560" i="31"/>
  <c r="AJ561" i="31"/>
  <c r="AJ562" i="31"/>
  <c r="AJ563" i="31"/>
  <c r="AJ564" i="31"/>
  <c r="AJ565" i="31"/>
  <c r="AJ566" i="31"/>
  <c r="AJ567" i="31"/>
  <c r="AJ568" i="31"/>
  <c r="AJ569" i="31"/>
  <c r="AJ570" i="31"/>
  <c r="AJ571" i="31"/>
  <c r="AJ572" i="31"/>
  <c r="AJ573" i="31"/>
  <c r="AJ574" i="31"/>
  <c r="AJ575" i="31"/>
  <c r="AJ576" i="31"/>
  <c r="AJ577" i="31"/>
  <c r="AJ578" i="31"/>
  <c r="AJ579" i="31"/>
  <c r="AJ580" i="31"/>
  <c r="AJ581" i="31"/>
  <c r="AJ582" i="31"/>
  <c r="AJ583" i="31"/>
  <c r="AJ584" i="31"/>
  <c r="AJ585" i="31"/>
  <c r="AJ586" i="31"/>
  <c r="AJ587" i="31"/>
  <c r="AJ588" i="31"/>
  <c r="AJ589" i="31"/>
  <c r="AJ590" i="31"/>
  <c r="AJ591" i="31"/>
  <c r="AJ592" i="31"/>
  <c r="AJ593" i="31"/>
  <c r="D907" i="29" s="1"/>
  <c r="AJ594" i="31"/>
  <c r="AJ595" i="31"/>
  <c r="AJ596" i="31"/>
  <c r="AJ597" i="31"/>
  <c r="AJ598" i="31"/>
  <c r="AJ599" i="31"/>
  <c r="AJ600" i="31"/>
  <c r="AJ601" i="31"/>
  <c r="AJ602" i="31"/>
  <c r="AJ603" i="31"/>
  <c r="AJ604" i="31"/>
  <c r="AJ605" i="31"/>
  <c r="AJ606" i="31"/>
  <c r="AJ607" i="31"/>
  <c r="AJ608" i="31"/>
  <c r="AJ609" i="31"/>
  <c r="AJ610" i="31"/>
  <c r="AJ611" i="31"/>
  <c r="AJ612" i="31"/>
  <c r="AJ613" i="31"/>
  <c r="AJ614" i="31"/>
  <c r="AJ615" i="31"/>
  <c r="AJ616" i="31"/>
  <c r="AJ617" i="31"/>
  <c r="AJ618" i="31"/>
  <c r="AJ619" i="31"/>
  <c r="AJ620" i="31"/>
  <c r="AJ621" i="31"/>
  <c r="AJ622" i="31"/>
  <c r="AJ623" i="31"/>
  <c r="AJ624" i="31"/>
  <c r="AJ625" i="31"/>
  <c r="AJ626" i="31"/>
  <c r="AJ627" i="31"/>
  <c r="AJ628" i="31"/>
  <c r="AJ629" i="31"/>
  <c r="AJ630" i="31"/>
  <c r="AJ631" i="31"/>
  <c r="AJ632" i="31"/>
  <c r="AJ633" i="31"/>
  <c r="AJ634" i="31"/>
  <c r="AJ635" i="31"/>
  <c r="AJ636" i="31"/>
  <c r="AJ637" i="31"/>
  <c r="AJ638" i="31"/>
  <c r="AJ639" i="31"/>
  <c r="AJ640" i="31"/>
  <c r="AJ641" i="31"/>
  <c r="AJ642" i="31"/>
  <c r="AJ643" i="31"/>
  <c r="AJ644" i="31"/>
  <c r="AJ645" i="31"/>
  <c r="AJ646" i="31"/>
  <c r="AJ647" i="31"/>
  <c r="AJ648" i="31"/>
  <c r="AJ649" i="31"/>
  <c r="AJ650" i="31"/>
  <c r="AJ651" i="31"/>
  <c r="AJ652" i="31"/>
  <c r="AJ653" i="31"/>
  <c r="AJ654" i="31"/>
  <c r="AJ655" i="31"/>
  <c r="AJ656" i="31"/>
  <c r="AJ657" i="31"/>
  <c r="AJ658" i="31"/>
  <c r="AJ659" i="31"/>
  <c r="AJ660" i="31"/>
  <c r="AJ661" i="31"/>
  <c r="AJ662" i="31"/>
  <c r="AJ663" i="31"/>
  <c r="AJ664" i="31"/>
  <c r="AJ665" i="31"/>
  <c r="AJ666" i="31"/>
  <c r="AJ667" i="31"/>
  <c r="AJ668" i="31"/>
  <c r="AJ669" i="31"/>
  <c r="AJ670" i="31"/>
  <c r="AJ671" i="31"/>
  <c r="AJ672" i="31"/>
  <c r="AJ673" i="31"/>
  <c r="AJ674" i="31"/>
  <c r="AJ675" i="31"/>
  <c r="AJ676" i="31"/>
  <c r="AJ677" i="31"/>
  <c r="AJ678" i="31"/>
  <c r="AJ679" i="31"/>
  <c r="AJ680" i="31"/>
  <c r="AJ681" i="31"/>
  <c r="AJ682" i="31"/>
  <c r="AJ683" i="31"/>
  <c r="AJ684" i="31"/>
  <c r="AJ685" i="31"/>
  <c r="AJ686" i="31"/>
  <c r="AJ687" i="31"/>
  <c r="AJ688" i="31"/>
  <c r="AJ689" i="31"/>
  <c r="AJ690" i="31"/>
  <c r="AJ691" i="31"/>
  <c r="AJ692" i="31"/>
  <c r="AJ693" i="31"/>
  <c r="AJ694" i="31"/>
  <c r="AJ695" i="31"/>
  <c r="AJ696" i="31"/>
  <c r="AJ697" i="31"/>
  <c r="AJ698" i="31"/>
  <c r="AJ699" i="31"/>
  <c r="AJ700" i="31"/>
  <c r="AJ701" i="31"/>
  <c r="AJ702" i="31"/>
  <c r="AJ703" i="31"/>
  <c r="AJ704" i="31"/>
  <c r="AJ705" i="31"/>
  <c r="AJ706" i="31"/>
  <c r="AJ707" i="31"/>
  <c r="AJ708" i="31"/>
  <c r="AJ709" i="31"/>
  <c r="AJ710" i="31"/>
  <c r="AJ711" i="31"/>
  <c r="AJ712" i="31"/>
  <c r="AJ713" i="31"/>
  <c r="AJ714" i="31"/>
  <c r="AJ715" i="31"/>
  <c r="AJ716" i="31"/>
  <c r="AJ717" i="31"/>
  <c r="AJ718" i="31"/>
  <c r="AJ719" i="31"/>
  <c r="AJ720" i="31"/>
  <c r="AJ721" i="31"/>
  <c r="AJ722" i="31"/>
  <c r="AJ723" i="31"/>
  <c r="AJ724" i="31"/>
  <c r="AJ725" i="31"/>
  <c r="AJ726" i="31"/>
  <c r="AJ727" i="31"/>
  <c r="AJ728" i="31"/>
  <c r="AJ729" i="31"/>
  <c r="AJ730" i="31"/>
  <c r="AJ731" i="31"/>
  <c r="AJ732" i="31"/>
  <c r="AJ733" i="31"/>
  <c r="AJ734" i="31"/>
  <c r="AJ735" i="31"/>
  <c r="AJ736" i="31"/>
  <c r="AJ737" i="31"/>
  <c r="AJ738" i="31"/>
  <c r="AJ739" i="31"/>
  <c r="AJ740" i="31"/>
  <c r="AJ741" i="31"/>
  <c r="AJ742" i="31"/>
  <c r="AJ743" i="31"/>
  <c r="AJ744" i="31"/>
  <c r="AJ745" i="31"/>
  <c r="AJ746" i="31"/>
  <c r="AJ747" i="31"/>
  <c r="AJ748" i="31"/>
  <c r="AJ749" i="31"/>
  <c r="AJ750" i="31"/>
  <c r="AJ751" i="31"/>
  <c r="AJ752" i="31"/>
  <c r="AJ753" i="31"/>
  <c r="AJ754" i="31"/>
  <c r="AJ755" i="31"/>
  <c r="AJ756" i="31"/>
  <c r="AJ757" i="31"/>
  <c r="AJ758" i="31"/>
  <c r="AJ759" i="31"/>
  <c r="AJ760" i="31"/>
  <c r="AJ761" i="31"/>
  <c r="AJ762" i="31"/>
  <c r="AJ763" i="31"/>
  <c r="AJ764" i="31"/>
  <c r="AJ765" i="31"/>
  <c r="AJ766" i="31"/>
  <c r="AJ767" i="31"/>
  <c r="AJ768" i="31"/>
  <c r="AJ769" i="31"/>
  <c r="AJ770" i="31"/>
  <c r="AJ771" i="31"/>
  <c r="AJ772" i="31"/>
  <c r="AJ773" i="31"/>
  <c r="AJ774" i="31"/>
  <c r="AJ775" i="31"/>
  <c r="AJ776" i="31"/>
  <c r="AJ777" i="31"/>
  <c r="AJ778" i="31"/>
  <c r="AJ779" i="31"/>
  <c r="AJ780" i="31"/>
  <c r="AJ781" i="31"/>
  <c r="AJ782" i="31"/>
  <c r="AJ783" i="31"/>
  <c r="AJ784" i="31"/>
  <c r="AJ785" i="31"/>
  <c r="AJ786" i="31"/>
  <c r="AJ787" i="31"/>
  <c r="AJ788" i="31"/>
  <c r="AJ789" i="31"/>
  <c r="AJ790" i="31"/>
  <c r="AJ791" i="31"/>
  <c r="AJ792" i="31"/>
  <c r="AJ793" i="31"/>
  <c r="AJ794" i="31"/>
  <c r="AJ795" i="31"/>
  <c r="D908" i="29" s="1"/>
  <c r="AJ796" i="31"/>
  <c r="AJ797" i="31"/>
  <c r="AJ798" i="31"/>
  <c r="AJ799" i="31"/>
  <c r="D909" i="29" s="1"/>
  <c r="AJ800" i="31"/>
  <c r="AJ801" i="31"/>
  <c r="AJ802" i="31"/>
  <c r="AJ803" i="31"/>
  <c r="AJ804" i="31"/>
  <c r="AJ805" i="31"/>
  <c r="AJ806" i="31"/>
  <c r="AJ807" i="31"/>
  <c r="AJ808" i="31"/>
  <c r="AJ809" i="31"/>
  <c r="AJ810" i="31"/>
  <c r="AJ811" i="31"/>
  <c r="AJ812" i="31"/>
  <c r="AJ813" i="31"/>
  <c r="AJ814" i="31"/>
  <c r="AJ815" i="31"/>
  <c r="AJ816" i="31"/>
  <c r="AJ817" i="31"/>
  <c r="AJ818" i="31"/>
  <c r="AJ819" i="31"/>
  <c r="AJ820" i="31"/>
  <c r="AJ821" i="31"/>
  <c r="AJ822" i="31"/>
  <c r="AJ823" i="31"/>
  <c r="AJ824" i="31"/>
  <c r="AJ825" i="31"/>
  <c r="D790" i="29" s="1"/>
  <c r="AJ826" i="31"/>
  <c r="AJ827" i="31"/>
  <c r="AJ828" i="31"/>
  <c r="AJ829" i="31"/>
  <c r="AJ830" i="31"/>
  <c r="AJ831" i="31"/>
  <c r="AJ832" i="31"/>
  <c r="AJ833" i="31"/>
  <c r="AJ834" i="31"/>
  <c r="AJ835" i="31"/>
  <c r="AJ836" i="31"/>
  <c r="AJ837" i="31"/>
  <c r="AJ838" i="31"/>
  <c r="AJ839" i="31"/>
  <c r="AJ840" i="31"/>
  <c r="AJ841" i="31"/>
  <c r="AJ842" i="31"/>
  <c r="AJ843" i="31"/>
  <c r="AJ844" i="31"/>
  <c r="AJ845" i="31"/>
  <c r="AJ846" i="31"/>
  <c r="AJ847" i="31"/>
  <c r="AJ848" i="31"/>
  <c r="AJ849" i="31"/>
  <c r="AJ850" i="31"/>
  <c r="AJ851" i="31"/>
  <c r="AJ852" i="31"/>
  <c r="AJ853" i="31"/>
  <c r="AJ854" i="31"/>
  <c r="AJ855" i="31"/>
  <c r="AJ856" i="31"/>
  <c r="AJ857" i="31"/>
  <c r="AJ858" i="31"/>
  <c r="AJ859" i="31"/>
  <c r="AJ860" i="31"/>
  <c r="AJ861" i="31"/>
  <c r="AJ862" i="31"/>
  <c r="D564" i="29" s="1"/>
  <c r="AJ863" i="31"/>
  <c r="AJ864" i="31"/>
  <c r="AJ865" i="31"/>
  <c r="AJ866" i="31"/>
  <c r="AJ867" i="31"/>
  <c r="AJ868" i="31"/>
  <c r="AJ869" i="31"/>
  <c r="AJ870" i="31"/>
  <c r="AJ871" i="31"/>
  <c r="AJ872" i="31"/>
  <c r="AJ873" i="31"/>
  <c r="D911" i="29" s="1"/>
  <c r="AJ874" i="31"/>
  <c r="D912" i="29" s="1"/>
  <c r="AJ875" i="31"/>
  <c r="AJ876" i="31"/>
  <c r="AJ877" i="31"/>
  <c r="AJ878" i="31"/>
  <c r="AJ879" i="31"/>
  <c r="AJ880" i="31"/>
  <c r="AJ881" i="31"/>
  <c r="AJ882" i="31"/>
  <c r="AJ883" i="31"/>
  <c r="AJ884" i="31"/>
  <c r="AJ885" i="31"/>
  <c r="AJ886" i="31"/>
  <c r="AJ887" i="31"/>
  <c r="AJ888" i="31"/>
  <c r="AJ889" i="31"/>
  <c r="AJ890" i="31"/>
  <c r="AJ891" i="31"/>
  <c r="AJ892" i="31"/>
  <c r="AJ893" i="31"/>
  <c r="AJ894" i="31"/>
  <c r="AJ895" i="31"/>
  <c r="AJ896" i="31"/>
  <c r="AJ897" i="31"/>
  <c r="AJ898" i="31"/>
  <c r="AJ899" i="31"/>
  <c r="AJ900" i="31"/>
  <c r="AJ901" i="31"/>
  <c r="AJ902" i="31"/>
  <c r="AJ903" i="31"/>
  <c r="AJ904" i="31"/>
  <c r="AJ905" i="31"/>
  <c r="AJ906" i="31"/>
  <c r="AJ907" i="31"/>
  <c r="AJ908" i="31"/>
  <c r="AJ909" i="31"/>
  <c r="AJ910" i="31"/>
  <c r="AJ911" i="31"/>
  <c r="AJ912" i="31"/>
  <c r="AJ913" i="31"/>
  <c r="AJ914" i="31"/>
  <c r="AJ915" i="31"/>
  <c r="AJ916" i="31"/>
  <c r="AJ917" i="31"/>
  <c r="AJ918" i="31"/>
  <c r="AJ919" i="31"/>
  <c r="AJ920" i="31"/>
  <c r="AJ921" i="31"/>
  <c r="AJ922" i="31"/>
  <c r="AJ923" i="31"/>
  <c r="AJ924" i="31"/>
  <c r="AJ925" i="31"/>
  <c r="AJ926" i="31"/>
  <c r="AJ927" i="31"/>
  <c r="AJ928" i="31"/>
  <c r="AJ929" i="31"/>
  <c r="AJ930" i="31"/>
  <c r="AJ931" i="31"/>
  <c r="AJ932" i="31"/>
  <c r="AJ933" i="31"/>
  <c r="AJ934" i="31"/>
  <c r="AJ935" i="31"/>
  <c r="AJ936" i="31"/>
  <c r="AJ937" i="31"/>
  <c r="AJ938" i="31"/>
  <c r="AJ939" i="31"/>
  <c r="AJ940" i="31"/>
  <c r="AJ941" i="31"/>
  <c r="AJ942" i="31"/>
  <c r="AJ943" i="31"/>
  <c r="AJ944" i="31"/>
  <c r="AJ945" i="31"/>
  <c r="AJ946" i="31"/>
  <c r="AJ947" i="31"/>
  <c r="AJ948" i="31"/>
  <c r="D896" i="29" s="1"/>
  <c r="AJ949" i="31"/>
  <c r="AJ950" i="31"/>
  <c r="AJ951" i="31"/>
  <c r="AJ952" i="31"/>
  <c r="D898" i="29" s="1"/>
  <c r="AJ953" i="31"/>
  <c r="AJ954" i="31"/>
  <c r="AJ955" i="31"/>
  <c r="AJ956" i="31"/>
  <c r="AJ957" i="31"/>
  <c r="AJ958" i="31"/>
  <c r="AJ959" i="31"/>
  <c r="AJ960" i="31"/>
  <c r="AJ961" i="31"/>
  <c r="AJ962" i="31"/>
  <c r="AJ963" i="31"/>
  <c r="AJ964" i="31"/>
  <c r="AJ965" i="31"/>
  <c r="AJ966" i="31"/>
  <c r="AJ967" i="31"/>
  <c r="AJ968" i="31"/>
  <c r="AJ969" i="31"/>
  <c r="AJ970" i="31"/>
  <c r="AJ971" i="31"/>
  <c r="AJ972" i="31"/>
  <c r="AJ973" i="31"/>
  <c r="AJ974" i="31"/>
  <c r="AJ975" i="31"/>
  <c r="AJ976" i="31"/>
  <c r="AJ977" i="31"/>
  <c r="AJ978" i="31"/>
  <c r="AJ979" i="31"/>
  <c r="AJ980" i="31"/>
  <c r="AJ981" i="31"/>
  <c r="AJ982" i="31"/>
  <c r="AJ983" i="31"/>
  <c r="AJ984" i="31"/>
  <c r="AJ985" i="31"/>
  <c r="AJ986" i="31"/>
  <c r="AJ987" i="31"/>
  <c r="AJ988" i="31"/>
  <c r="AJ989" i="31"/>
  <c r="AJ990" i="31"/>
  <c r="AJ991" i="31"/>
  <c r="AJ992" i="31"/>
  <c r="AJ993" i="31"/>
  <c r="AJ994" i="31"/>
  <c r="AJ995" i="31"/>
  <c r="AJ996" i="31"/>
  <c r="AJ997" i="31"/>
  <c r="AJ998" i="31"/>
  <c r="AJ999" i="31"/>
  <c r="AJ1000" i="31"/>
  <c r="AJ1001" i="31"/>
  <c r="AJ1002" i="31"/>
  <c r="AJ1003" i="31"/>
  <c r="AJ1004" i="31"/>
  <c r="AJ1005" i="31"/>
  <c r="AJ1006" i="31"/>
  <c r="AJ1007" i="31"/>
  <c r="AJ1008" i="31"/>
  <c r="AJ1009" i="31"/>
  <c r="AJ1010" i="31"/>
  <c r="AJ1011" i="31"/>
  <c r="AJ1012" i="31"/>
  <c r="AJ1013" i="31"/>
  <c r="AJ1014" i="31"/>
  <c r="AJ1015" i="31"/>
  <c r="AJ1016" i="31"/>
  <c r="AJ1017" i="31"/>
  <c r="AJ1018" i="31"/>
  <c r="AJ1019" i="31"/>
  <c r="D913" i="29" s="1"/>
  <c r="AJ1020" i="31"/>
  <c r="AJ1021" i="31"/>
  <c r="AJ1022" i="31"/>
  <c r="AJ1023" i="31"/>
  <c r="AJ1024" i="31"/>
  <c r="D914" i="29" s="1"/>
  <c r="AJ1025" i="31"/>
  <c r="AJ1026" i="31"/>
  <c r="AJ1027" i="31"/>
  <c r="AJ1028" i="31"/>
  <c r="AJ1029" i="31"/>
  <c r="AJ1030" i="31"/>
  <c r="AJ1031" i="31"/>
  <c r="AJ1032" i="31"/>
  <c r="AJ1033" i="31"/>
  <c r="AJ1034" i="31"/>
  <c r="AJ1035" i="31"/>
  <c r="AJ1036" i="31"/>
  <c r="AJ1037" i="31"/>
  <c r="AJ1038" i="31"/>
  <c r="AJ1039" i="31"/>
  <c r="AJ1040" i="31"/>
  <c r="AJ1041" i="31"/>
  <c r="AJ1042" i="31"/>
  <c r="AJ1043" i="31"/>
  <c r="AJ1044" i="31"/>
  <c r="AJ1045" i="31"/>
  <c r="AJ1046" i="31"/>
  <c r="AJ1047" i="31"/>
  <c r="AJ1048" i="31"/>
  <c r="AJ1049" i="31"/>
  <c r="AJ1050" i="31"/>
  <c r="AJ1051" i="31"/>
  <c r="AJ1052" i="31"/>
  <c r="D902" i="29" s="1"/>
  <c r="AJ1053" i="31"/>
  <c r="AJ1054" i="31"/>
  <c r="AJ1055" i="31"/>
  <c r="AJ1056" i="31"/>
  <c r="AJ1057" i="31"/>
  <c r="AJ1058" i="31"/>
  <c r="AJ1059" i="31"/>
  <c r="AJ1060" i="31"/>
  <c r="AJ1061" i="31"/>
  <c r="AJ1062" i="31"/>
  <c r="AJ1063" i="31"/>
  <c r="AJ1064" i="31"/>
  <c r="AJ1065" i="31"/>
  <c r="AJ1066" i="31"/>
  <c r="AJ1067" i="31"/>
  <c r="AJ1068" i="31"/>
  <c r="AJ1069" i="31"/>
  <c r="AJ1070" i="31"/>
  <c r="AJ1071" i="31"/>
  <c r="AJ1072" i="31"/>
  <c r="AJ1073" i="31"/>
  <c r="AJ1074" i="31"/>
  <c r="AJ1075" i="31"/>
  <c r="AJ1076" i="31"/>
  <c r="AJ1077" i="31"/>
  <c r="AJ1078" i="31"/>
  <c r="AJ1079" i="31"/>
  <c r="AJ1080" i="31"/>
  <c r="AJ1081" i="31"/>
  <c r="AJ1082" i="31"/>
  <c r="AJ1083" i="31"/>
  <c r="AJ1084" i="31"/>
  <c r="AJ1085" i="31"/>
  <c r="AJ1086" i="31"/>
  <c r="AJ1087" i="31"/>
  <c r="AJ1088" i="31"/>
  <c r="AJ1089" i="31"/>
  <c r="AJ1090" i="31"/>
  <c r="AJ1091" i="31"/>
  <c r="AJ1092" i="31"/>
  <c r="AJ1093" i="31"/>
  <c r="AJ1094" i="31"/>
  <c r="AJ1095" i="31"/>
  <c r="AJ1096" i="31"/>
  <c r="AJ1097" i="31"/>
  <c r="AJ1098" i="31"/>
  <c r="AJ1099" i="31"/>
  <c r="AJ1100" i="31"/>
  <c r="AJ1101" i="31"/>
  <c r="AJ1102" i="31"/>
  <c r="AJ1103" i="31"/>
  <c r="AJ1104" i="31"/>
  <c r="AJ1105" i="31"/>
  <c r="AJ1106" i="31"/>
  <c r="AJ1107" i="31"/>
  <c r="AJ1108" i="31"/>
  <c r="AJ1109" i="31"/>
  <c r="AJ1110" i="31"/>
  <c r="AJ1111" i="31"/>
  <c r="AJ1112" i="31"/>
  <c r="AJ1113" i="31"/>
  <c r="AJ1114" i="31"/>
  <c r="AJ1115" i="31"/>
  <c r="AJ1116" i="31"/>
  <c r="AJ1117" i="31"/>
  <c r="AJ1118" i="31"/>
  <c r="AJ1119" i="31"/>
  <c r="AJ1120" i="31"/>
  <c r="AJ1121" i="31"/>
  <c r="AJ1122" i="31"/>
  <c r="AJ1123" i="31"/>
  <c r="AJ1124" i="31"/>
  <c r="AJ1125" i="31"/>
  <c r="AJ1126" i="31"/>
  <c r="AJ1127" i="31"/>
  <c r="AJ1128" i="31"/>
  <c r="AJ1129" i="31"/>
  <c r="AJ1130" i="31"/>
  <c r="AJ1131" i="31"/>
  <c r="AJ1132" i="31"/>
  <c r="AJ1133" i="31"/>
  <c r="AJ1134" i="31"/>
  <c r="AJ1135" i="31"/>
  <c r="AJ1136" i="31"/>
  <c r="AJ1137" i="31"/>
  <c r="AJ1138" i="31"/>
  <c r="AJ1139" i="31"/>
  <c r="AJ1140" i="31"/>
  <c r="AJ1141" i="31"/>
  <c r="AJ1142" i="31"/>
  <c r="AJ1143" i="31"/>
  <c r="AJ1144" i="31"/>
  <c r="AJ1145" i="31"/>
  <c r="AJ1146" i="31"/>
  <c r="AJ1147" i="31"/>
  <c r="AJ1148" i="31"/>
  <c r="AJ1149" i="31"/>
  <c r="AJ1150" i="31"/>
  <c r="AJ1151" i="31"/>
  <c r="AJ1152" i="31"/>
  <c r="AJ1153" i="31"/>
  <c r="AJ1154" i="31"/>
  <c r="AJ1155" i="31"/>
  <c r="AJ1156" i="31"/>
  <c r="AJ1157" i="31"/>
  <c r="AJ1158" i="31"/>
  <c r="AJ1159" i="31"/>
  <c r="AJ1160" i="31"/>
  <c r="AJ1161" i="31"/>
  <c r="AJ1162" i="31"/>
  <c r="AJ1163" i="31"/>
  <c r="AJ1164" i="31"/>
  <c r="AJ1165" i="31"/>
  <c r="AJ1166" i="31"/>
  <c r="AJ1167" i="31"/>
  <c r="AJ1168" i="31"/>
  <c r="AJ1169" i="31"/>
  <c r="AJ1170" i="31"/>
  <c r="AJ1171" i="31"/>
  <c r="AJ1172" i="31"/>
  <c r="AJ1173" i="31"/>
  <c r="AJ1174" i="31"/>
  <c r="AJ1175" i="31"/>
  <c r="AJ1176" i="31"/>
  <c r="AJ1177" i="31"/>
  <c r="AJ1178" i="31"/>
  <c r="AJ1179" i="31"/>
  <c r="AJ1180" i="31"/>
  <c r="AJ1181" i="31"/>
  <c r="AJ1182" i="31"/>
  <c r="AJ1183" i="31"/>
  <c r="AJ1184" i="31"/>
  <c r="AJ1185" i="31"/>
  <c r="AJ1186" i="31"/>
  <c r="AJ1187" i="31"/>
  <c r="AJ1188" i="31"/>
  <c r="AJ1189" i="31"/>
  <c r="AJ1190" i="31"/>
  <c r="AJ1191" i="31"/>
  <c r="AJ1192" i="31"/>
  <c r="AJ1193" i="31"/>
  <c r="AJ1194" i="31"/>
  <c r="AJ1195" i="31"/>
  <c r="AJ1196" i="31"/>
  <c r="AJ1197" i="31"/>
  <c r="AJ1198" i="31"/>
  <c r="AJ1199" i="31"/>
  <c r="AJ1200" i="31"/>
  <c r="AJ1201" i="31"/>
  <c r="AJ1202" i="31"/>
  <c r="AJ1203" i="31"/>
  <c r="AJ1204" i="31"/>
  <c r="AJ1205" i="31"/>
  <c r="AJ1206" i="31"/>
  <c r="AJ1207" i="31"/>
  <c r="AJ1208" i="31"/>
  <c r="AJ1209" i="31"/>
  <c r="AJ1210" i="31"/>
  <c r="AJ1211" i="31"/>
  <c r="AJ1212" i="31"/>
  <c r="AJ1213" i="31"/>
  <c r="AJ1214" i="31"/>
  <c r="AJ1215" i="31"/>
  <c r="AJ1216" i="31"/>
  <c r="AJ1217" i="31"/>
  <c r="AJ1218" i="31"/>
  <c r="AJ1219" i="31"/>
  <c r="D699" i="1" s="1"/>
  <c r="AJ1220" i="31"/>
  <c r="AJ1221" i="31"/>
  <c r="AJ1222" i="31"/>
  <c r="AJ1223" i="31"/>
  <c r="AJ1224" i="31"/>
  <c r="AJ1225" i="31"/>
  <c r="AJ1226" i="31"/>
  <c r="AJ1227" i="31"/>
  <c r="AJ1228" i="31"/>
  <c r="AJ1229" i="31"/>
  <c r="AJ1230" i="31"/>
  <c r="AJ1231" i="31"/>
  <c r="AJ1232" i="31"/>
  <c r="AJ1233" i="31"/>
  <c r="AJ1234" i="31"/>
  <c r="AJ1235" i="31"/>
  <c r="AJ1236" i="31"/>
  <c r="AJ1237" i="31"/>
  <c r="AJ1238" i="31"/>
  <c r="AJ1239" i="31"/>
  <c r="AJ1240" i="31"/>
  <c r="AJ1241" i="31"/>
  <c r="AJ1242" i="31"/>
  <c r="AJ1243" i="31"/>
  <c r="AJ1244" i="31"/>
  <c r="AJ1245" i="31"/>
  <c r="AJ1246" i="31"/>
  <c r="AJ1247" i="31"/>
  <c r="AJ1248" i="31"/>
  <c r="AJ1249" i="31"/>
  <c r="AJ1250" i="31"/>
  <c r="AJ1251" i="31"/>
  <c r="AJ1252" i="31"/>
  <c r="AJ1253" i="31"/>
  <c r="AJ1254" i="31"/>
  <c r="AJ1255" i="31"/>
  <c r="AJ1256" i="31"/>
  <c r="AJ1257" i="31"/>
  <c r="AJ1258" i="31"/>
  <c r="AJ1259" i="31"/>
  <c r="AJ1260" i="31"/>
  <c r="AJ1261" i="31"/>
  <c r="AJ1262" i="31"/>
  <c r="AJ1263" i="31"/>
  <c r="AJ1264" i="31"/>
  <c r="AJ1265" i="31"/>
  <c r="AJ1266" i="31"/>
  <c r="AJ1267" i="31"/>
  <c r="AJ1268" i="31"/>
  <c r="AJ1269" i="31"/>
  <c r="AJ1270" i="31"/>
  <c r="AJ1271" i="31"/>
  <c r="AJ1272" i="31"/>
  <c r="AJ1273" i="31"/>
  <c r="AJ1274" i="31"/>
  <c r="AJ1275" i="31"/>
  <c r="AJ1276" i="31"/>
  <c r="AJ1277" i="31"/>
  <c r="AJ1278" i="31"/>
  <c r="AJ1279" i="31"/>
  <c r="AJ1280" i="31"/>
  <c r="AJ1281" i="31"/>
  <c r="AJ1282" i="31"/>
  <c r="AJ1283" i="31"/>
  <c r="AJ1284" i="31"/>
  <c r="AJ1285" i="31"/>
  <c r="AJ1286" i="31"/>
  <c r="AJ1287" i="31"/>
  <c r="AJ1288" i="31"/>
  <c r="AJ1289" i="31"/>
  <c r="AJ1290" i="31"/>
  <c r="AJ1291" i="31"/>
  <c r="AJ1292" i="31"/>
  <c r="AJ1293" i="31"/>
  <c r="AJ1294" i="31"/>
  <c r="AJ1295" i="31"/>
  <c r="AJ1296" i="31"/>
  <c r="AJ1297" i="31"/>
  <c r="AJ1298" i="31"/>
  <c r="AJ1299" i="31"/>
  <c r="AJ1300" i="31"/>
  <c r="D497" i="10" s="1"/>
  <c r="AJ1301" i="31"/>
  <c r="AJ1302" i="31"/>
  <c r="AJ1303" i="31"/>
  <c r="AJ1304" i="31"/>
  <c r="AJ1305" i="31"/>
  <c r="AJ1306" i="31"/>
  <c r="AJ1307" i="31"/>
  <c r="AJ1308" i="31"/>
  <c r="AJ1309" i="31"/>
  <c r="AJ1310" i="31"/>
  <c r="AJ1311" i="31"/>
  <c r="AJ1312" i="31"/>
  <c r="AJ1313" i="31"/>
  <c r="AJ1314" i="31"/>
  <c r="AJ1315" i="31"/>
  <c r="AJ1316" i="31"/>
  <c r="AJ1317" i="31"/>
  <c r="AJ1318" i="31"/>
  <c r="AJ1319" i="31"/>
  <c r="AJ1320" i="31"/>
  <c r="AJ1321" i="31"/>
  <c r="AJ1322" i="31"/>
  <c r="AJ1323" i="31"/>
  <c r="AJ1324" i="31"/>
  <c r="AJ1325" i="31"/>
  <c r="AJ1326" i="31"/>
  <c r="AJ1327" i="31"/>
  <c r="AJ1328" i="31"/>
  <c r="AJ1329" i="31"/>
  <c r="AJ1330" i="31"/>
  <c r="AJ1331" i="31"/>
  <c r="AJ1332" i="31"/>
  <c r="AJ1333" i="31"/>
  <c r="AJ1334" i="31"/>
  <c r="AJ1335" i="31"/>
  <c r="AJ1336" i="31"/>
  <c r="AJ1337" i="31"/>
  <c r="AJ1338" i="31"/>
  <c r="AJ1339" i="31"/>
  <c r="AJ1340" i="31"/>
  <c r="AJ1341" i="31"/>
  <c r="AJ1342" i="31"/>
  <c r="AJ1343" i="31"/>
  <c r="AJ1344" i="31"/>
  <c r="AJ1345" i="31"/>
  <c r="AJ1346" i="31"/>
  <c r="AJ1347" i="31"/>
  <c r="AJ1348" i="31"/>
  <c r="AJ1349" i="31"/>
  <c r="AJ1350" i="31"/>
  <c r="AJ1351" i="31"/>
  <c r="AJ1352" i="31"/>
  <c r="AJ1353" i="31"/>
  <c r="AJ1354" i="31"/>
  <c r="AJ1355" i="31"/>
  <c r="AJ1356" i="31"/>
  <c r="AJ1357" i="31"/>
  <c r="AJ1358" i="31"/>
  <c r="AJ1359" i="31"/>
  <c r="AJ1360" i="31"/>
  <c r="AJ1361" i="31"/>
  <c r="AJ1362" i="31"/>
  <c r="AJ1363" i="31"/>
  <c r="AJ1364" i="31"/>
  <c r="AJ1365" i="31"/>
  <c r="AJ1366" i="31"/>
  <c r="AJ1367" i="31"/>
  <c r="AJ1368" i="31"/>
  <c r="AJ1369" i="31"/>
  <c r="AJ1370" i="31"/>
  <c r="AJ1371" i="31"/>
  <c r="AJ1372" i="31"/>
  <c r="AJ1373" i="31"/>
  <c r="AJ1374" i="31"/>
  <c r="AJ1375" i="31"/>
  <c r="AJ1376" i="31"/>
  <c r="AJ1377" i="31"/>
  <c r="AJ1378" i="31"/>
  <c r="AJ1379" i="31"/>
  <c r="AJ1380" i="31"/>
  <c r="AJ1381" i="31"/>
  <c r="AJ1382" i="31"/>
  <c r="AJ1383" i="31"/>
  <c r="AJ1384" i="31"/>
  <c r="AJ1385" i="31"/>
  <c r="AJ1386" i="31"/>
  <c r="AJ1387" i="31"/>
  <c r="AJ1388" i="31"/>
  <c r="AJ1389" i="31"/>
  <c r="AJ1390" i="31"/>
  <c r="AJ1391" i="31"/>
  <c r="AJ1392" i="31"/>
  <c r="AJ1393" i="31"/>
  <c r="AJ1394" i="31"/>
  <c r="AJ1395" i="31"/>
  <c r="AJ1396" i="31"/>
  <c r="AJ1397" i="31"/>
  <c r="AJ1398" i="31"/>
  <c r="AJ1399" i="31"/>
  <c r="AJ1400" i="31"/>
  <c r="AJ1401" i="31"/>
  <c r="AJ1402" i="31"/>
  <c r="AJ1403" i="31"/>
  <c r="AJ1404" i="31"/>
  <c r="AJ1405" i="31"/>
  <c r="AJ1406" i="31"/>
  <c r="AJ1407" i="31"/>
  <c r="AJ1408" i="31"/>
  <c r="AJ1409" i="31"/>
  <c r="AJ1410" i="31"/>
  <c r="AJ1411" i="31"/>
  <c r="AJ1412" i="31"/>
  <c r="AJ1413" i="31"/>
  <c r="AJ1414" i="31"/>
  <c r="AJ1415" i="31"/>
  <c r="AJ1416" i="31"/>
  <c r="AJ1417" i="31"/>
  <c r="AJ1418" i="31"/>
  <c r="AJ1419" i="31"/>
  <c r="AJ1420" i="31"/>
  <c r="AJ1421" i="31"/>
  <c r="AJ1422" i="31"/>
  <c r="AJ1423" i="31"/>
  <c r="AJ1424" i="31"/>
  <c r="AJ1425" i="31"/>
  <c r="AJ1426" i="31"/>
  <c r="AJ1427" i="31"/>
  <c r="AJ1428" i="31"/>
  <c r="AJ1429" i="31"/>
  <c r="AJ1430" i="31"/>
  <c r="AJ1431" i="31"/>
  <c r="AJ1432" i="31"/>
  <c r="AJ1433" i="31"/>
  <c r="AJ1434" i="31"/>
  <c r="AJ1435" i="31"/>
  <c r="AJ1436" i="31"/>
  <c r="AJ1437" i="31"/>
  <c r="AJ1438" i="31"/>
  <c r="AJ1439" i="31"/>
  <c r="AJ1440" i="31"/>
  <c r="AJ1441" i="31"/>
  <c r="AJ1442" i="31"/>
  <c r="AJ1443" i="31"/>
  <c r="AJ1444" i="31"/>
  <c r="AJ1445" i="31"/>
  <c r="AJ1446" i="31"/>
  <c r="AJ1447" i="31"/>
  <c r="AJ1448" i="31"/>
  <c r="AJ1449" i="31"/>
  <c r="AJ1450" i="31"/>
  <c r="AJ1451" i="31"/>
  <c r="AJ1452" i="31"/>
  <c r="AJ1453" i="31"/>
  <c r="AJ1454" i="31"/>
  <c r="AJ1455" i="31"/>
  <c r="AJ1456" i="31"/>
  <c r="AJ1457" i="31"/>
  <c r="AJ1458" i="31"/>
  <c r="AJ1459" i="31"/>
  <c r="AJ1460" i="31"/>
  <c r="AJ1461" i="31"/>
  <c r="AJ1462" i="31"/>
  <c r="AJ1463" i="31"/>
  <c r="AJ1464" i="31"/>
  <c r="AJ1465" i="31"/>
  <c r="AJ1466" i="31"/>
  <c r="AJ1467" i="31"/>
  <c r="AJ1468" i="31"/>
  <c r="AJ1469" i="31"/>
  <c r="AJ1470" i="31"/>
  <c r="AJ1471" i="31"/>
  <c r="AJ1472" i="31"/>
  <c r="AJ1473" i="31"/>
  <c r="AJ1474" i="31"/>
  <c r="AJ1475" i="31"/>
  <c r="AJ1476" i="31"/>
  <c r="AJ1477" i="31"/>
  <c r="AJ1478" i="31"/>
  <c r="AJ1479" i="31"/>
  <c r="AJ1480" i="31"/>
  <c r="AJ1481" i="31"/>
  <c r="AJ1482" i="31"/>
  <c r="AJ1483" i="31"/>
  <c r="AJ1484" i="31"/>
  <c r="AJ1485" i="31"/>
  <c r="AJ1486" i="31"/>
  <c r="AJ1487" i="31"/>
  <c r="AJ1488" i="31"/>
  <c r="AJ1489" i="31"/>
  <c r="AJ1490" i="31"/>
  <c r="AJ1491" i="31"/>
  <c r="AJ1492" i="31"/>
  <c r="AJ1493" i="31"/>
  <c r="AJ1494" i="31"/>
  <c r="AJ1495" i="31"/>
  <c r="AJ1496" i="31"/>
  <c r="AJ1497" i="31"/>
  <c r="AJ1498" i="31"/>
  <c r="AJ1499" i="31"/>
  <c r="AJ1500" i="31"/>
  <c r="AJ1501" i="31"/>
  <c r="AJ1502" i="31"/>
  <c r="AJ1503" i="31"/>
  <c r="AJ1504" i="31"/>
  <c r="AJ1505" i="31"/>
  <c r="AJ1506" i="31"/>
  <c r="AJ1507" i="31"/>
  <c r="AJ1508" i="31"/>
  <c r="AJ1509" i="31"/>
  <c r="AJ1510" i="31"/>
  <c r="AJ1511" i="31"/>
  <c r="AJ1512" i="31"/>
  <c r="AJ1513" i="31"/>
  <c r="AJ1514" i="31"/>
  <c r="AJ1515" i="31"/>
  <c r="AJ1516" i="31"/>
  <c r="AJ1517" i="31"/>
  <c r="AJ1518" i="31"/>
  <c r="AJ1519" i="31"/>
  <c r="AJ1520" i="31"/>
  <c r="AJ1521" i="31"/>
  <c r="AJ1522" i="31"/>
  <c r="AJ1523" i="31"/>
  <c r="AJ1524" i="31"/>
  <c r="AJ1525" i="31"/>
  <c r="AJ1526" i="31"/>
  <c r="AJ1527" i="31"/>
  <c r="AJ1528" i="31"/>
  <c r="AJ1529" i="31"/>
  <c r="AJ1530" i="31"/>
  <c r="AJ1531" i="31"/>
  <c r="AJ1532" i="31"/>
  <c r="AJ1533" i="31"/>
  <c r="AJ1534" i="31"/>
  <c r="AJ1535" i="31"/>
  <c r="AJ1536" i="31"/>
  <c r="AJ1537" i="31"/>
  <c r="AJ1538" i="31"/>
  <c r="AJ1539" i="31"/>
  <c r="AJ1540" i="31"/>
  <c r="AJ1541" i="31"/>
  <c r="AJ1542" i="31"/>
  <c r="AJ1543" i="31"/>
  <c r="AJ1544" i="31"/>
  <c r="AJ1545" i="31"/>
  <c r="AJ1546" i="31"/>
  <c r="AJ1547" i="31"/>
  <c r="AJ1548" i="31"/>
  <c r="AJ1549" i="31"/>
  <c r="AJ1550" i="31"/>
  <c r="AJ1551" i="31"/>
  <c r="AJ1552" i="31"/>
  <c r="AJ1553" i="31"/>
  <c r="AJ1554" i="31"/>
  <c r="AJ1555" i="31"/>
  <c r="AJ1556" i="31"/>
  <c r="AJ1557" i="31"/>
  <c r="AJ1558" i="31"/>
  <c r="AJ1559" i="31"/>
  <c r="AJ1560" i="31"/>
  <c r="AJ1561" i="31"/>
  <c r="AJ1562" i="31"/>
  <c r="AJ1563" i="31"/>
  <c r="AJ1564" i="31"/>
  <c r="AJ1565" i="31"/>
  <c r="AJ1566" i="31"/>
  <c r="AJ1567" i="31"/>
  <c r="AJ1568" i="31"/>
  <c r="AJ1569" i="31"/>
  <c r="AJ1570" i="31"/>
  <c r="AJ1571" i="31"/>
  <c r="AJ1572" i="31"/>
  <c r="AJ1573" i="31"/>
  <c r="AJ1574" i="31"/>
  <c r="AJ1575" i="31"/>
  <c r="AJ1576" i="31"/>
  <c r="AJ1577" i="31"/>
  <c r="AJ1578" i="31"/>
  <c r="AJ1579" i="31"/>
  <c r="AJ1580" i="31"/>
  <c r="AJ1581" i="31"/>
  <c r="AJ1582" i="31"/>
  <c r="AJ1583" i="31"/>
  <c r="AJ1584" i="31"/>
  <c r="AJ1585" i="31"/>
  <c r="AJ1586" i="31"/>
  <c r="AJ1587" i="31"/>
  <c r="AJ1588" i="31"/>
  <c r="AJ1589" i="31"/>
  <c r="AJ1590" i="31"/>
  <c r="AJ1591" i="31"/>
  <c r="AJ1592" i="31"/>
  <c r="AJ1593" i="31"/>
  <c r="AJ1594" i="31"/>
  <c r="AJ1595" i="31"/>
  <c r="AJ1596" i="31"/>
  <c r="AJ1597" i="31"/>
  <c r="AJ1598" i="31"/>
  <c r="AJ1599" i="31"/>
  <c r="AJ1600" i="31"/>
  <c r="AJ1601" i="31"/>
  <c r="AJ1602" i="31"/>
  <c r="AJ1603" i="31"/>
  <c r="AJ1604" i="31"/>
  <c r="AJ1605" i="31"/>
  <c r="AJ1606" i="31"/>
  <c r="D555" i="10" s="1"/>
  <c r="AJ1607" i="31"/>
  <c r="AJ1608" i="31"/>
  <c r="AJ1609" i="31"/>
  <c r="AJ1610" i="31"/>
  <c r="AJ1611" i="31"/>
  <c r="AJ1612" i="31"/>
  <c r="AJ1613" i="31"/>
  <c r="AJ1614" i="31"/>
  <c r="AJ1615" i="31"/>
  <c r="AJ1616" i="31"/>
  <c r="AJ1617" i="31"/>
  <c r="AJ1618" i="31"/>
  <c r="AJ1619" i="31"/>
  <c r="AJ1620" i="31"/>
  <c r="AJ1621" i="31"/>
  <c r="AJ1622" i="31"/>
  <c r="AJ1623" i="31"/>
  <c r="AJ1624" i="31"/>
  <c r="AJ1625" i="31"/>
  <c r="AJ1626" i="31"/>
  <c r="AJ1627" i="31"/>
  <c r="AJ1628" i="31"/>
  <c r="AJ1629" i="31"/>
  <c r="AJ1630" i="31"/>
  <c r="AJ1631" i="31"/>
  <c r="AJ1632" i="31"/>
  <c r="AJ1633" i="31"/>
  <c r="AJ1634" i="31"/>
  <c r="AJ1635" i="31"/>
  <c r="AJ1636" i="31"/>
  <c r="AJ1637" i="31"/>
  <c r="AJ1638" i="31"/>
  <c r="AJ1639" i="31"/>
  <c r="AJ1640" i="31"/>
  <c r="AJ1641" i="31"/>
  <c r="AJ1642" i="31"/>
  <c r="AJ1643" i="31"/>
  <c r="AJ1644" i="31"/>
  <c r="AJ1645" i="31"/>
  <c r="AJ1646" i="31"/>
  <c r="AJ1647" i="31"/>
  <c r="AJ1648" i="31"/>
  <c r="AJ1649" i="31"/>
  <c r="AJ1650" i="31"/>
  <c r="AJ1651" i="31"/>
  <c r="AJ1652" i="31"/>
  <c r="AJ1653" i="31"/>
  <c r="AJ1654" i="31"/>
  <c r="AJ1655" i="31"/>
  <c r="AJ1656" i="31"/>
  <c r="AJ1657" i="31"/>
  <c r="AJ1658" i="31"/>
  <c r="AJ1659" i="31"/>
  <c r="AJ1660" i="31"/>
  <c r="AJ1661" i="31"/>
  <c r="AJ1662" i="31"/>
  <c r="AJ1663" i="31"/>
  <c r="AJ1664" i="31"/>
  <c r="AJ1665" i="31"/>
  <c r="AJ1666" i="31"/>
  <c r="AJ1667" i="31"/>
  <c r="AJ1668" i="31"/>
  <c r="AJ1669" i="31"/>
  <c r="AJ1670" i="31"/>
  <c r="AJ1671" i="31"/>
  <c r="AJ1672" i="31"/>
  <c r="AJ1673" i="31"/>
  <c r="AJ1674" i="31"/>
  <c r="AJ1675" i="31"/>
  <c r="AJ1676" i="31"/>
  <c r="AJ1677" i="31"/>
  <c r="AJ1678" i="31"/>
  <c r="AJ1679" i="31"/>
  <c r="AJ1680" i="31"/>
  <c r="AJ1681" i="31"/>
  <c r="AJ1682" i="31"/>
  <c r="AJ1683" i="31"/>
  <c r="AJ1684" i="31"/>
  <c r="AJ1685" i="31"/>
  <c r="AJ1686" i="31"/>
  <c r="AJ1687" i="31"/>
  <c r="AJ1688" i="31"/>
  <c r="AJ1689" i="31"/>
  <c r="AJ1690" i="31"/>
  <c r="AJ1691" i="31"/>
  <c r="AJ1692" i="31"/>
  <c r="AJ1693" i="31"/>
  <c r="AJ1694" i="31"/>
  <c r="AJ1695" i="31"/>
  <c r="AJ1696" i="31"/>
  <c r="AJ1697" i="31"/>
  <c r="AJ1698" i="31"/>
  <c r="AJ1699" i="31"/>
  <c r="AJ1700" i="31"/>
  <c r="AJ1701" i="31"/>
  <c r="AJ1702" i="31"/>
  <c r="AJ1703" i="31"/>
  <c r="AJ1704" i="31"/>
  <c r="AJ1705" i="31"/>
  <c r="AJ1706" i="31"/>
  <c r="AJ1707" i="31"/>
  <c r="AJ1708" i="31"/>
  <c r="AJ1709" i="31"/>
  <c r="AJ1710" i="31"/>
  <c r="AJ1711" i="31"/>
  <c r="AJ1712" i="31"/>
  <c r="AJ1713" i="31"/>
  <c r="AJ1714" i="31"/>
  <c r="AJ1715" i="31"/>
  <c r="AJ1716" i="31"/>
  <c r="AJ1717" i="31"/>
  <c r="AJ1718" i="31"/>
  <c r="AJ1719" i="31"/>
  <c r="AJ1720" i="31"/>
  <c r="AJ1721" i="31"/>
  <c r="AJ1722" i="31"/>
  <c r="AJ1723" i="31"/>
  <c r="AJ1724" i="31"/>
  <c r="AJ1725" i="31"/>
  <c r="AJ1726" i="31"/>
  <c r="AJ1727" i="31"/>
  <c r="AJ1728" i="31"/>
  <c r="AJ1729" i="31"/>
  <c r="AJ1730" i="31"/>
  <c r="AJ1731" i="31"/>
  <c r="D540" i="10" s="1"/>
  <c r="AJ1732" i="31"/>
  <c r="AJ1733" i="31"/>
  <c r="AJ1734" i="31"/>
  <c r="AJ1735" i="31"/>
  <c r="AJ1736" i="31"/>
  <c r="AJ1737" i="31"/>
  <c r="AJ1738" i="31"/>
  <c r="AJ1739" i="31"/>
  <c r="AJ1740" i="31"/>
  <c r="AJ1741" i="31"/>
  <c r="AJ1742" i="31"/>
  <c r="AJ1743" i="31"/>
  <c r="AJ1744" i="31"/>
  <c r="AJ1745" i="31"/>
  <c r="AJ1746" i="31"/>
  <c r="AJ1747" i="31"/>
  <c r="AJ1748" i="31"/>
  <c r="AJ1749" i="31"/>
  <c r="AJ1750" i="31"/>
  <c r="AJ1751" i="31"/>
  <c r="AJ1752" i="31"/>
  <c r="AJ1753" i="31"/>
  <c r="AJ1754" i="31"/>
  <c r="AJ1755" i="31"/>
  <c r="AJ1756" i="31"/>
  <c r="AJ1757" i="31"/>
  <c r="AJ1758" i="31"/>
  <c r="AJ1759" i="31"/>
  <c r="AJ1760" i="31"/>
  <c r="AJ1761" i="31"/>
  <c r="AJ1762" i="31"/>
  <c r="AJ1763" i="31"/>
  <c r="AJ1764" i="31"/>
  <c r="AJ1765" i="31"/>
  <c r="AJ1766" i="31"/>
  <c r="AJ1767" i="31"/>
  <c r="AJ1768" i="31"/>
  <c r="AJ1769" i="31"/>
  <c r="AJ1770" i="31"/>
  <c r="AJ1771" i="31"/>
  <c r="AJ1772" i="31"/>
  <c r="AJ1773" i="31"/>
  <c r="AJ1774" i="31"/>
  <c r="AJ1775" i="31"/>
  <c r="AJ1776" i="31"/>
  <c r="AJ1777" i="31"/>
  <c r="AJ1778" i="31"/>
  <c r="AJ1779" i="31"/>
  <c r="AJ1780" i="31"/>
  <c r="AJ1781" i="31"/>
  <c r="AJ1782" i="31"/>
  <c r="AJ1783" i="31"/>
  <c r="AJ1784" i="31"/>
  <c r="AJ1785" i="31"/>
  <c r="AJ1786" i="31"/>
  <c r="AJ1787" i="31"/>
  <c r="AJ1788" i="31"/>
  <c r="AJ1789" i="31"/>
  <c r="AJ1790" i="31"/>
  <c r="AJ1791" i="31"/>
  <c r="AJ1792" i="31"/>
  <c r="AJ1793" i="31"/>
  <c r="AJ1794" i="31"/>
  <c r="AJ1795" i="31"/>
  <c r="AJ1796" i="31"/>
  <c r="AJ1797" i="31"/>
  <c r="AJ1798" i="31"/>
  <c r="AJ1799" i="31"/>
  <c r="AJ1800" i="31"/>
  <c r="AJ1801" i="31"/>
  <c r="AJ1802" i="31"/>
  <c r="AJ1803" i="31"/>
  <c r="AJ1804" i="31"/>
  <c r="AJ1805" i="31"/>
  <c r="AJ1806" i="31"/>
  <c r="AJ1807" i="31"/>
  <c r="AJ1808" i="31"/>
  <c r="AJ1809" i="31"/>
  <c r="AJ1810" i="31"/>
  <c r="AJ1811" i="31"/>
  <c r="AJ1812" i="31"/>
  <c r="AJ1813" i="31"/>
  <c r="D915" i="29" s="1"/>
  <c r="AJ1814" i="31"/>
  <c r="AJ1815" i="31"/>
  <c r="AJ1816" i="31"/>
  <c r="AJ1817" i="31"/>
  <c r="AJ1818" i="31"/>
  <c r="AJ1819" i="31"/>
  <c r="AJ1820" i="31"/>
  <c r="AJ1821" i="31"/>
  <c r="AJ1822" i="31"/>
  <c r="AJ1823" i="31"/>
  <c r="AJ1824" i="31"/>
  <c r="AJ1825" i="31"/>
  <c r="AJ1826" i="31"/>
  <c r="AJ1827" i="31"/>
  <c r="AJ1828" i="31"/>
  <c r="AJ1829" i="31"/>
  <c r="AJ1830" i="31"/>
  <c r="AJ1831" i="31"/>
  <c r="AJ1832" i="31"/>
  <c r="AJ1833" i="31"/>
  <c r="AJ1834" i="31"/>
  <c r="AJ1835" i="31"/>
  <c r="AJ1836" i="31"/>
  <c r="AJ1837" i="31"/>
  <c r="AJ1838" i="31"/>
  <c r="AJ1839" i="31"/>
  <c r="AJ1840" i="31"/>
  <c r="AJ1841" i="31"/>
  <c r="AJ1842" i="31"/>
  <c r="AJ1843" i="31"/>
  <c r="AJ1844" i="31"/>
  <c r="AJ1845" i="31"/>
  <c r="AJ1846" i="31"/>
  <c r="AJ1847" i="31"/>
  <c r="AJ1848" i="31"/>
  <c r="AJ1849" i="31"/>
  <c r="AJ1850" i="31"/>
  <c r="AJ1851" i="31"/>
  <c r="AJ1852" i="31"/>
  <c r="AJ1853" i="31"/>
  <c r="AJ1854" i="31"/>
  <c r="AJ1855" i="31"/>
  <c r="AJ1856" i="31"/>
  <c r="AJ1857" i="31"/>
  <c r="AJ1858" i="31"/>
  <c r="AJ1859" i="31"/>
  <c r="AJ1860" i="31"/>
  <c r="AJ1861" i="31"/>
  <c r="AJ1862" i="31"/>
  <c r="AJ1863" i="31"/>
  <c r="AJ1864" i="31"/>
  <c r="AJ1865" i="31"/>
  <c r="AJ1866" i="31"/>
  <c r="AJ1867" i="31"/>
  <c r="AJ1868" i="31"/>
  <c r="AJ1869" i="31"/>
  <c r="AJ1870" i="31"/>
  <c r="AJ1871" i="31"/>
  <c r="AJ1872" i="31"/>
  <c r="AJ1873" i="31"/>
  <c r="AJ1874" i="31"/>
  <c r="AJ1875" i="31"/>
  <c r="AJ1876" i="31"/>
  <c r="AJ1877" i="31"/>
  <c r="AJ1878" i="31"/>
  <c r="AJ1879" i="31"/>
  <c r="AJ1880" i="31"/>
  <c r="AJ1881" i="31"/>
  <c r="AJ1882" i="31"/>
  <c r="AJ1883" i="31"/>
  <c r="AJ1884" i="31"/>
  <c r="AJ1885" i="31"/>
  <c r="AJ1886" i="31"/>
  <c r="AJ1887" i="31"/>
  <c r="AJ1888" i="31"/>
  <c r="AJ1889" i="31"/>
  <c r="AJ1890" i="31"/>
  <c r="AJ1891" i="31"/>
  <c r="AJ1892" i="31"/>
  <c r="AJ1893" i="31"/>
  <c r="AJ1894" i="31"/>
  <c r="AJ1895" i="31"/>
  <c r="AJ1896" i="31"/>
  <c r="D615" i="29" s="1"/>
  <c r="AJ1897" i="31"/>
  <c r="AJ1898" i="31"/>
  <c r="AJ1899" i="31"/>
  <c r="AJ1900" i="31"/>
  <c r="AJ1901" i="31"/>
  <c r="AJ1902" i="31"/>
  <c r="AJ1903" i="31"/>
  <c r="AJ1904" i="31"/>
  <c r="AJ1905" i="31"/>
  <c r="AJ1906" i="31"/>
  <c r="AJ1907" i="31"/>
  <c r="AJ1908" i="31"/>
  <c r="AJ1909" i="31"/>
  <c r="AJ1910" i="31"/>
  <c r="AJ1911" i="31"/>
  <c r="AJ1912" i="31"/>
  <c r="AJ1913" i="31"/>
  <c r="AJ1914" i="31"/>
  <c r="AJ1915" i="31"/>
  <c r="AJ1916" i="31"/>
  <c r="AJ1917" i="31"/>
  <c r="AJ1918" i="31"/>
  <c r="AJ1919" i="31"/>
  <c r="AJ1920" i="31"/>
  <c r="AJ1921" i="31"/>
  <c r="AJ1922" i="31"/>
  <c r="AJ1923" i="31"/>
  <c r="AJ1924" i="31"/>
  <c r="AJ1925" i="31"/>
  <c r="AJ1926" i="31"/>
  <c r="AJ1927" i="31"/>
  <c r="AJ1928" i="31"/>
  <c r="AJ1929" i="31"/>
  <c r="AJ1930" i="31"/>
  <c r="AJ1931" i="31"/>
  <c r="AJ1932" i="31"/>
  <c r="AJ1933" i="31"/>
  <c r="AJ1934" i="31"/>
  <c r="AJ1935" i="31"/>
  <c r="AJ1936" i="31"/>
  <c r="AJ1937" i="31"/>
  <c r="AJ1938" i="31"/>
  <c r="AJ1939" i="31"/>
  <c r="AJ1940" i="31"/>
  <c r="AJ1941" i="31"/>
  <c r="AJ1942" i="31"/>
  <c r="AJ1943" i="31"/>
  <c r="AJ1944" i="31"/>
  <c r="AJ1945" i="31"/>
  <c r="AJ1946" i="31"/>
  <c r="AJ1947" i="31"/>
  <c r="AJ1948" i="31"/>
  <c r="AJ1949" i="31"/>
  <c r="AJ1950" i="31"/>
  <c r="AJ1951" i="31"/>
  <c r="AJ1952" i="31"/>
  <c r="AJ1953" i="31"/>
  <c r="AJ1954" i="31"/>
  <c r="AJ1955" i="31"/>
  <c r="AJ1956" i="31"/>
  <c r="AJ1957" i="31"/>
  <c r="AJ1958" i="31"/>
  <c r="AJ1959" i="31"/>
  <c r="AJ1960" i="31"/>
  <c r="AJ1961" i="31"/>
  <c r="AJ1962" i="31"/>
  <c r="AJ1963" i="31"/>
  <c r="AJ1964" i="31"/>
  <c r="AJ1965" i="31"/>
  <c r="AJ1966" i="31"/>
  <c r="AJ1967" i="31"/>
  <c r="AJ1968" i="31"/>
  <c r="AJ1969" i="31"/>
  <c r="AJ1970" i="31"/>
  <c r="AJ1971" i="31"/>
  <c r="AJ1972" i="31"/>
  <c r="AJ1973" i="31"/>
  <c r="AJ1974" i="31"/>
  <c r="AJ1975" i="31"/>
  <c r="AJ1976" i="31"/>
  <c r="AJ1977" i="31"/>
  <c r="AJ1978" i="31"/>
  <c r="AJ1979" i="31"/>
  <c r="AJ1980" i="31"/>
  <c r="AJ1981" i="31"/>
  <c r="AJ1982" i="31"/>
  <c r="AJ1983" i="31"/>
  <c r="AJ1984" i="31"/>
  <c r="AJ1985" i="31"/>
  <c r="AJ1986" i="31"/>
  <c r="D696" i="1" s="1"/>
  <c r="AJ1987" i="31"/>
  <c r="AJ1988" i="31"/>
  <c r="AJ1989" i="31"/>
  <c r="AJ1990" i="31"/>
  <c r="AJ1991" i="31"/>
  <c r="AJ1992" i="31"/>
  <c r="AJ1993" i="31"/>
  <c r="AJ1994" i="31"/>
  <c r="AJ1995" i="31"/>
  <c r="AJ1996" i="31"/>
  <c r="AJ1997" i="31"/>
  <c r="AJ1998" i="31"/>
  <c r="AJ1999" i="31"/>
  <c r="AJ2000" i="31"/>
  <c r="AJ2001" i="31"/>
  <c r="AJ2002" i="31"/>
  <c r="AJ2003" i="31"/>
  <c r="AJ2004" i="31"/>
  <c r="AJ2005" i="31"/>
  <c r="AJ2006" i="31"/>
  <c r="AJ2007" i="31"/>
  <c r="AJ2008" i="31"/>
  <c r="AJ2009" i="31"/>
  <c r="AJ2010" i="31"/>
  <c r="AJ2011" i="31"/>
  <c r="AJ2012" i="31"/>
  <c r="AJ2013" i="31"/>
  <c r="AJ2014" i="31"/>
  <c r="AJ2015" i="31"/>
  <c r="AJ2016" i="31"/>
  <c r="AJ2017" i="31"/>
  <c r="AJ2018" i="31"/>
  <c r="AJ2019" i="31"/>
  <c r="AJ2020" i="31"/>
  <c r="AJ2021" i="31"/>
  <c r="AJ2022" i="31"/>
  <c r="AJ2023" i="31"/>
  <c r="AJ2024" i="31"/>
  <c r="AJ2025" i="31"/>
  <c r="AJ2026" i="31"/>
  <c r="AJ2027" i="31"/>
  <c r="AJ2028" i="31"/>
  <c r="AJ2029" i="31"/>
  <c r="AJ2030" i="31"/>
  <c r="AJ2031" i="31"/>
  <c r="AJ2032" i="31"/>
  <c r="AJ2033" i="31"/>
  <c r="AJ2034" i="31"/>
  <c r="AJ2035" i="31"/>
  <c r="AJ2036" i="31"/>
  <c r="AJ2037" i="31"/>
  <c r="AJ2038" i="31"/>
  <c r="AJ2039" i="31"/>
  <c r="AJ2040" i="31"/>
  <c r="AJ2041" i="31"/>
  <c r="AJ2042" i="31"/>
  <c r="AJ2043" i="31"/>
  <c r="AJ2044" i="31"/>
  <c r="AJ2045" i="31"/>
  <c r="AJ2046" i="31"/>
  <c r="AJ2047" i="31"/>
  <c r="AJ2048" i="31"/>
  <c r="AJ2049" i="31"/>
  <c r="AJ2050" i="31"/>
  <c r="AJ2051" i="31"/>
  <c r="AJ2052" i="31"/>
  <c r="AJ2053" i="31"/>
  <c r="AJ2054" i="31"/>
  <c r="AJ2055" i="31"/>
  <c r="AJ2056" i="31"/>
  <c r="AJ2057" i="31"/>
  <c r="AJ2058" i="31"/>
  <c r="AJ2059" i="31"/>
  <c r="AJ2060" i="31"/>
  <c r="AJ2061" i="31"/>
  <c r="AJ2062" i="31"/>
  <c r="AJ2063" i="31"/>
  <c r="AJ2064" i="31"/>
  <c r="AJ2065" i="31"/>
  <c r="AJ2066" i="31"/>
  <c r="AJ2067" i="31"/>
  <c r="AJ2068" i="31"/>
  <c r="AJ2069" i="31"/>
  <c r="AJ2070" i="31"/>
  <c r="AJ2071" i="31"/>
  <c r="AJ2072" i="31"/>
  <c r="AJ2073" i="31"/>
  <c r="AJ2074" i="31"/>
  <c r="AJ2075" i="31"/>
  <c r="AJ2076" i="31"/>
  <c r="AJ2077" i="31"/>
  <c r="AJ2078" i="31"/>
  <c r="AJ2079" i="31"/>
  <c r="AJ2080" i="31"/>
  <c r="AJ2081" i="31"/>
  <c r="AJ2082" i="31"/>
  <c r="AJ2083" i="31"/>
  <c r="AJ2084" i="31"/>
  <c r="AJ2085" i="31"/>
  <c r="AJ2086" i="31"/>
  <c r="AJ2087" i="31"/>
  <c r="AJ2088" i="31"/>
  <c r="AJ2089" i="31"/>
  <c r="AJ2090" i="31"/>
  <c r="AJ2091" i="31"/>
  <c r="AJ2092" i="31"/>
  <c r="AJ2093" i="31"/>
  <c r="AJ2094" i="31"/>
  <c r="AJ2095" i="31"/>
  <c r="AJ2096" i="31"/>
  <c r="AJ2097" i="31"/>
  <c r="AJ2098" i="31"/>
  <c r="AJ2099" i="31"/>
  <c r="AJ2100" i="31"/>
  <c r="D392" i="10" s="1"/>
  <c r="AJ2101" i="31"/>
  <c r="AJ2102" i="31"/>
  <c r="AJ2103" i="31"/>
  <c r="AJ2104" i="31"/>
  <c r="AJ2105" i="31"/>
  <c r="AJ2106" i="31"/>
  <c r="AJ2107" i="31"/>
  <c r="AJ2108" i="31"/>
  <c r="AJ2109" i="31"/>
  <c r="AJ2110" i="31"/>
  <c r="AJ2111" i="31"/>
  <c r="AJ2112" i="31"/>
  <c r="AJ2113" i="31"/>
  <c r="AJ2114" i="31"/>
  <c r="AJ2115" i="31"/>
  <c r="AJ2116" i="31"/>
  <c r="AJ2117" i="31"/>
  <c r="AJ2118" i="31"/>
  <c r="AJ2119" i="31"/>
  <c r="AJ2120" i="31"/>
  <c r="AJ2121" i="31"/>
  <c r="AJ2122" i="31"/>
  <c r="AJ2123" i="31"/>
  <c r="AJ2124" i="31"/>
  <c r="AJ2125" i="31"/>
  <c r="AJ2126" i="31"/>
  <c r="AJ2127" i="31"/>
  <c r="AJ2128" i="31"/>
  <c r="AJ2129" i="31"/>
  <c r="AJ2130" i="31"/>
  <c r="AJ2131" i="31"/>
  <c r="AJ2132" i="31"/>
  <c r="AJ2133" i="31"/>
  <c r="AJ2134" i="31"/>
  <c r="AJ2135" i="31"/>
  <c r="AJ2136" i="31"/>
  <c r="AJ2137" i="31"/>
  <c r="AJ2138" i="31"/>
  <c r="AJ2139" i="31"/>
  <c r="AJ2140" i="31"/>
  <c r="AJ2141" i="31"/>
  <c r="AJ2142" i="31"/>
  <c r="AJ2143" i="31"/>
  <c r="AJ2144" i="31"/>
  <c r="AJ2145" i="31"/>
  <c r="AJ2146" i="31"/>
  <c r="AJ2147" i="31"/>
  <c r="AJ2148" i="31"/>
  <c r="AJ2149" i="31"/>
  <c r="AJ2150" i="31"/>
  <c r="AJ2151" i="31"/>
  <c r="AJ2152" i="31"/>
  <c r="AJ2153" i="31"/>
  <c r="AJ2154" i="31"/>
  <c r="AJ2155" i="31"/>
  <c r="AJ2156" i="31"/>
  <c r="AJ2157" i="31"/>
  <c r="AJ2158" i="31"/>
  <c r="AJ2159" i="31"/>
  <c r="AJ2160" i="31"/>
  <c r="AJ2161" i="31"/>
  <c r="AJ2162" i="31"/>
  <c r="AJ2163" i="31"/>
  <c r="AJ2164" i="31"/>
  <c r="AJ2165" i="31"/>
  <c r="AJ2166" i="31"/>
  <c r="AJ2167" i="31"/>
  <c r="AJ2168" i="31"/>
  <c r="AJ2169" i="31"/>
  <c r="AJ2170" i="31"/>
  <c r="AJ2171" i="31"/>
  <c r="AJ2172" i="31"/>
  <c r="AJ2173" i="31"/>
  <c r="AJ2174" i="31"/>
  <c r="AJ2175" i="31"/>
  <c r="AJ2176" i="31"/>
  <c r="AJ2177" i="31"/>
  <c r="AJ2178" i="31"/>
  <c r="AJ2179" i="31"/>
  <c r="AJ2180" i="31"/>
  <c r="AJ2181" i="31"/>
  <c r="AJ2182" i="31"/>
  <c r="AJ2183" i="31"/>
  <c r="AJ2184" i="31"/>
  <c r="AJ2185" i="31"/>
  <c r="AJ2186" i="31"/>
  <c r="AJ2187" i="31"/>
  <c r="AJ2188" i="31"/>
  <c r="AJ2189" i="31"/>
  <c r="AJ2190" i="31"/>
  <c r="AJ2191" i="31"/>
  <c r="AJ2192" i="31"/>
  <c r="AJ2193" i="31"/>
  <c r="AJ2194" i="31"/>
  <c r="AJ2195" i="31"/>
  <c r="AJ2196" i="31"/>
  <c r="AJ2197" i="31"/>
  <c r="AJ2198" i="31"/>
  <c r="AJ2199" i="31"/>
  <c r="AJ2200" i="31"/>
  <c r="AJ2201" i="31"/>
  <c r="AJ2202" i="31"/>
  <c r="AJ2203" i="31"/>
  <c r="AJ2204" i="31"/>
  <c r="AJ2205" i="31"/>
  <c r="AJ2206" i="31"/>
  <c r="AJ2207" i="31"/>
  <c r="AJ2208" i="31"/>
  <c r="AJ2209" i="31"/>
  <c r="AJ2210" i="31"/>
  <c r="AJ2211" i="31"/>
  <c r="AJ2212" i="31"/>
  <c r="AJ2213" i="31"/>
  <c r="AJ2214" i="31"/>
  <c r="AJ2215" i="31"/>
  <c r="AJ2216" i="31"/>
  <c r="AJ2217" i="31"/>
  <c r="AJ2218" i="31"/>
  <c r="AJ2219" i="31"/>
  <c r="AJ2220" i="31"/>
  <c r="AJ2221" i="31"/>
  <c r="AJ2222" i="31"/>
  <c r="AJ2223" i="31"/>
  <c r="AJ2224" i="31"/>
  <c r="AJ2225" i="31"/>
  <c r="AJ2226" i="31"/>
  <c r="AJ2227" i="31"/>
  <c r="AJ2228" i="31"/>
  <c r="AJ2229" i="31"/>
  <c r="AJ2230" i="31"/>
  <c r="AJ2231" i="31"/>
  <c r="AJ2232" i="31"/>
  <c r="AJ2233" i="31"/>
  <c r="AJ2234" i="31"/>
  <c r="AJ2235" i="31"/>
  <c r="AJ2236" i="31"/>
  <c r="AJ2237" i="31"/>
  <c r="AJ2238" i="31"/>
  <c r="AJ2239" i="31"/>
  <c r="AJ2240" i="31"/>
  <c r="AJ2241" i="31"/>
  <c r="AJ2242" i="31"/>
  <c r="AJ2243" i="31"/>
  <c r="AJ2244" i="31"/>
  <c r="AJ2245" i="31"/>
  <c r="AJ2246" i="31"/>
  <c r="AJ2247" i="31"/>
  <c r="AJ2248" i="31"/>
  <c r="AJ2249" i="31"/>
  <c r="AJ2250" i="31"/>
  <c r="AJ2251" i="31"/>
  <c r="AJ2252" i="31"/>
  <c r="AJ2253" i="31"/>
  <c r="AJ2254" i="31"/>
  <c r="AJ2255" i="31"/>
  <c r="AJ2256" i="31"/>
  <c r="AJ2257" i="31"/>
  <c r="AJ2258" i="31"/>
  <c r="AJ2259" i="31"/>
  <c r="AJ2260" i="31"/>
  <c r="AJ2261" i="31"/>
  <c r="AJ2262" i="31"/>
  <c r="AJ2263" i="31"/>
  <c r="AJ2264" i="31"/>
  <c r="AJ2265" i="31"/>
  <c r="AJ2266" i="31"/>
  <c r="AJ2267" i="31"/>
  <c r="AJ2268" i="31"/>
  <c r="AJ2269" i="31"/>
  <c r="AJ2270" i="31"/>
  <c r="AJ2271" i="31"/>
  <c r="AJ2272" i="31"/>
  <c r="AJ2273" i="31"/>
  <c r="AJ2274" i="31"/>
  <c r="AJ2275" i="31"/>
  <c r="AJ2276" i="31"/>
  <c r="AJ2277" i="31"/>
  <c r="AJ2278" i="31"/>
  <c r="AJ2279" i="31"/>
  <c r="AJ2280" i="31"/>
  <c r="AJ2281" i="31"/>
  <c r="AJ2282" i="31"/>
  <c r="D492" i="29" s="1"/>
  <c r="AJ2283" i="31"/>
  <c r="AJ2284" i="31"/>
  <c r="AJ2285" i="31"/>
  <c r="AJ2286" i="31"/>
  <c r="D905" i="29" s="1"/>
  <c r="AJ2287" i="31"/>
  <c r="AJ2288" i="31"/>
  <c r="AJ2289" i="31"/>
  <c r="AJ2290" i="31"/>
  <c r="AJ2291" i="31"/>
  <c r="AJ2292" i="31"/>
  <c r="AJ2293" i="31"/>
  <c r="AJ2294" i="31"/>
  <c r="AJ2295" i="31"/>
  <c r="AJ2296" i="31"/>
  <c r="AJ2297" i="31"/>
  <c r="AJ2298" i="31"/>
  <c r="AJ2299" i="31"/>
  <c r="AJ2300" i="31"/>
  <c r="AJ2301" i="31"/>
  <c r="AJ2302" i="31"/>
  <c r="AJ2303" i="31"/>
  <c r="AJ2304" i="31"/>
  <c r="AJ2305" i="31"/>
  <c r="AJ2306" i="31"/>
  <c r="AJ2307" i="31"/>
  <c r="AJ2308" i="31"/>
  <c r="AJ2309" i="31"/>
  <c r="AJ2310" i="31"/>
  <c r="AJ2311" i="31"/>
  <c r="AJ2312" i="31"/>
  <c r="AJ2313" i="31"/>
  <c r="AJ2314" i="31"/>
  <c r="AJ2315" i="31"/>
  <c r="AJ2316" i="31"/>
  <c r="AJ2317" i="31"/>
  <c r="AJ2318" i="31"/>
  <c r="AJ2319" i="31"/>
  <c r="AJ2320" i="31"/>
  <c r="AJ2321" i="31"/>
  <c r="AJ2322" i="31"/>
  <c r="AJ2323" i="31"/>
  <c r="AJ2324" i="31"/>
  <c r="AJ2325" i="31"/>
  <c r="AJ2326" i="31"/>
  <c r="AJ2327" i="31"/>
  <c r="AJ2328" i="31"/>
  <c r="AJ2329" i="31"/>
  <c r="AJ2330" i="31"/>
  <c r="AJ2331" i="31"/>
  <c r="AJ2332" i="31"/>
  <c r="AJ2333" i="31"/>
  <c r="AJ2334" i="31"/>
  <c r="AJ2335" i="31"/>
  <c r="AJ2336" i="31"/>
  <c r="AJ2337" i="31"/>
  <c r="AJ2338" i="31"/>
  <c r="AJ2339" i="31"/>
  <c r="AJ2340" i="31"/>
  <c r="AJ2341" i="31"/>
  <c r="AJ2342" i="31"/>
  <c r="AJ2343" i="31"/>
  <c r="AJ2344" i="31"/>
  <c r="AJ2345" i="31"/>
  <c r="AJ2346" i="31"/>
  <c r="AJ2347" i="31"/>
  <c r="AJ2348" i="31"/>
  <c r="AJ2349" i="31"/>
  <c r="AJ2350" i="31"/>
  <c r="AJ2351" i="31"/>
  <c r="AJ2352" i="31"/>
  <c r="D576" i="29" s="1"/>
  <c r="AJ2353" i="31"/>
  <c r="AJ2354" i="31"/>
  <c r="AJ2355" i="31"/>
  <c r="AJ2356" i="31"/>
  <c r="D566" i="29" s="1"/>
  <c r="AJ2357" i="31"/>
  <c r="AJ2358" i="31"/>
  <c r="AJ2359" i="31"/>
  <c r="AJ2360" i="31"/>
  <c r="AJ2361" i="31"/>
  <c r="AJ2362" i="31"/>
  <c r="AJ2363" i="31"/>
  <c r="AJ2364" i="31"/>
  <c r="AJ2365" i="31"/>
  <c r="AJ2366" i="31"/>
  <c r="AJ2367" i="31"/>
  <c r="AJ2368" i="31"/>
  <c r="AJ2369" i="31"/>
  <c r="AJ2370" i="31"/>
  <c r="AJ2371" i="31"/>
  <c r="AJ2372" i="31"/>
  <c r="AJ2373" i="31"/>
  <c r="AJ2374" i="31"/>
  <c r="AJ2375" i="31"/>
  <c r="AJ2376" i="31"/>
  <c r="AJ2377" i="31"/>
  <c r="AJ2378" i="31"/>
  <c r="AJ2379" i="31"/>
  <c r="AJ2380" i="31"/>
  <c r="AJ2381" i="31"/>
  <c r="AJ2382" i="31"/>
  <c r="AJ2383" i="31"/>
  <c r="AJ2384" i="31"/>
  <c r="AJ2385" i="31"/>
  <c r="AJ2386" i="31"/>
  <c r="AJ2387" i="31"/>
  <c r="AJ2388" i="31"/>
  <c r="AJ2389" i="31"/>
  <c r="AJ2390" i="31"/>
  <c r="AJ2391" i="31"/>
  <c r="AJ2392" i="31"/>
  <c r="AJ2393" i="31"/>
  <c r="AJ2394" i="31"/>
  <c r="AJ2395" i="31"/>
  <c r="AJ2396" i="31"/>
  <c r="AJ2397" i="31"/>
  <c r="AJ2398" i="31"/>
  <c r="AJ2399" i="31"/>
  <c r="AJ2400" i="31"/>
  <c r="AJ2401" i="31"/>
  <c r="AJ2402" i="31"/>
  <c r="AJ2403" i="31"/>
  <c r="AJ2404" i="31"/>
  <c r="AJ2405" i="31"/>
  <c r="AJ2406" i="31"/>
  <c r="AJ2407" i="31"/>
  <c r="AJ2408" i="31"/>
  <c r="AJ2409" i="31"/>
  <c r="AJ2410" i="31"/>
  <c r="AJ2411" i="31"/>
  <c r="AJ2412" i="31"/>
  <c r="AJ2413" i="31"/>
  <c r="AJ2414" i="31"/>
  <c r="AJ2415" i="31"/>
  <c r="AJ2416" i="31"/>
  <c r="AJ2417" i="31"/>
  <c r="AJ2418" i="31"/>
  <c r="AJ2419" i="31"/>
  <c r="AJ2420" i="31"/>
  <c r="AJ2421" i="31"/>
  <c r="AJ2422" i="31"/>
  <c r="AJ2423" i="31"/>
  <c r="AJ2424" i="31"/>
  <c r="AJ2425" i="31"/>
  <c r="AJ2426" i="31"/>
  <c r="AJ2427" i="31"/>
  <c r="AJ2428" i="31"/>
  <c r="AJ2429" i="31"/>
  <c r="AJ2430" i="31"/>
  <c r="AJ2431" i="31"/>
  <c r="AJ2432" i="31"/>
  <c r="AJ2433" i="31"/>
  <c r="AJ2434" i="31"/>
  <c r="AJ2435" i="31"/>
  <c r="AJ2436" i="31"/>
  <c r="AJ2437" i="31"/>
  <c r="AJ2438" i="31"/>
  <c r="AJ2439" i="31"/>
  <c r="AJ2440" i="31"/>
  <c r="AJ2441" i="31"/>
  <c r="AJ2442" i="31"/>
  <c r="AJ2443" i="31"/>
  <c r="AJ2444" i="31"/>
  <c r="AJ2445" i="31"/>
  <c r="AJ2446" i="31"/>
  <c r="AJ2447" i="31"/>
  <c r="AJ3" i="31"/>
  <c r="G36" i="7"/>
  <c r="I36" i="7" s="1"/>
  <c r="Q129" i="33"/>
  <c r="G129" i="7" s="1"/>
  <c r="I129" i="7" s="1"/>
  <c r="Q130" i="33"/>
  <c r="G130" i="7" s="1"/>
  <c r="I130" i="7" s="1"/>
  <c r="Q131" i="33"/>
  <c r="G131" i="7" s="1"/>
  <c r="I131" i="7" s="1"/>
  <c r="Q132" i="33"/>
  <c r="G132" i="7" s="1"/>
  <c r="I132" i="7" s="1"/>
  <c r="Q133" i="33"/>
  <c r="G133" i="7" s="1"/>
  <c r="I133" i="7" s="1"/>
  <c r="Q134" i="33"/>
  <c r="F135" i="33"/>
  <c r="G135" i="33"/>
  <c r="H135" i="33"/>
  <c r="I135" i="33"/>
  <c r="J135" i="33"/>
  <c r="K135" i="33"/>
  <c r="L135" i="33"/>
  <c r="M135" i="33"/>
  <c r="E129" i="33"/>
  <c r="E130" i="33"/>
  <c r="E131" i="33"/>
  <c r="E132" i="33"/>
  <c r="E133" i="33"/>
  <c r="J848" i="29"/>
  <c r="I848" i="29"/>
  <c r="H848" i="29"/>
  <c r="F848" i="29"/>
  <c r="E848" i="29"/>
  <c r="J847" i="29"/>
  <c r="I847" i="29"/>
  <c r="H847" i="29"/>
  <c r="F847" i="29"/>
  <c r="AI2296" i="31" s="1"/>
  <c r="E847" i="29"/>
  <c r="J846" i="29"/>
  <c r="I846" i="29"/>
  <c r="H846" i="29"/>
  <c r="F846" i="29"/>
  <c r="AI2203" i="31" s="1"/>
  <c r="E846" i="29"/>
  <c r="J845" i="29"/>
  <c r="I845" i="29"/>
  <c r="H845" i="29"/>
  <c r="F845" i="29"/>
  <c r="AI2200" i="31" s="1"/>
  <c r="E845" i="29"/>
  <c r="J844" i="29"/>
  <c r="I844" i="29"/>
  <c r="H844" i="29"/>
  <c r="F844" i="29"/>
  <c r="AI1811" i="31" s="1"/>
  <c r="E844" i="29"/>
  <c r="J843" i="29"/>
  <c r="I843" i="29"/>
  <c r="H843" i="29"/>
  <c r="F843" i="29"/>
  <c r="AI1033" i="31" s="1"/>
  <c r="E843" i="29"/>
  <c r="J842" i="29"/>
  <c r="I842" i="29"/>
  <c r="H842" i="29"/>
  <c r="F842" i="29"/>
  <c r="AI1004" i="31" s="1"/>
  <c r="E842" i="29"/>
  <c r="J841" i="29"/>
  <c r="I841" i="29"/>
  <c r="H841" i="29"/>
  <c r="F841" i="29"/>
  <c r="AI991" i="31" s="1"/>
  <c r="E841" i="29"/>
  <c r="J840" i="29"/>
  <c r="I840" i="29"/>
  <c r="H840" i="29"/>
  <c r="F840" i="29"/>
  <c r="AI899" i="31" s="1"/>
  <c r="E840" i="29"/>
  <c r="J839" i="29"/>
  <c r="I839" i="29"/>
  <c r="H839" i="29"/>
  <c r="F839" i="29"/>
  <c r="AI922" i="31" s="1"/>
  <c r="E839" i="29"/>
  <c r="J838" i="29"/>
  <c r="I838" i="29"/>
  <c r="H838" i="29"/>
  <c r="F838" i="29"/>
  <c r="E838" i="29"/>
  <c r="J837" i="29"/>
  <c r="I837" i="29"/>
  <c r="H837" i="29"/>
  <c r="F837" i="29"/>
  <c r="AI847" i="31" s="1"/>
  <c r="E837" i="29"/>
  <c r="J836" i="29"/>
  <c r="I836" i="29"/>
  <c r="H836" i="29"/>
  <c r="F836" i="29"/>
  <c r="AI803" i="31" s="1"/>
  <c r="E836" i="29"/>
  <c r="J835" i="29"/>
  <c r="I835" i="29"/>
  <c r="H835" i="29"/>
  <c r="F835" i="29"/>
  <c r="AI813" i="31" s="1"/>
  <c r="E835" i="29"/>
  <c r="J834" i="29"/>
  <c r="I834" i="29"/>
  <c r="H834" i="29"/>
  <c r="F834" i="29"/>
  <c r="AI818" i="31" s="1"/>
  <c r="E834" i="29"/>
  <c r="J833" i="29"/>
  <c r="I833" i="29"/>
  <c r="H833" i="29"/>
  <c r="F833" i="29"/>
  <c r="AI525" i="31" s="1"/>
  <c r="E833" i="29"/>
  <c r="J832" i="29"/>
  <c r="I832" i="29"/>
  <c r="H832" i="29"/>
  <c r="F832" i="29"/>
  <c r="AI513" i="31" s="1"/>
  <c r="E832" i="29"/>
  <c r="J831" i="29"/>
  <c r="I831" i="29"/>
  <c r="H831" i="29"/>
  <c r="F831" i="29"/>
  <c r="AI490" i="31" s="1"/>
  <c r="E831" i="29"/>
  <c r="J830" i="29"/>
  <c r="I830" i="29"/>
  <c r="H830" i="29"/>
  <c r="F830" i="29"/>
  <c r="AI474" i="31" s="1"/>
  <c r="E830" i="29"/>
  <c r="A830" i="29"/>
  <c r="A831" i="29"/>
  <c r="A832" i="29"/>
  <c r="A833" i="29"/>
  <c r="A834" i="29"/>
  <c r="A835" i="29"/>
  <c r="A836" i="29"/>
  <c r="A837" i="29"/>
  <c r="A838" i="29"/>
  <c r="A839" i="29"/>
  <c r="A840" i="29"/>
  <c r="A841" i="29"/>
  <c r="A842" i="29"/>
  <c r="A843" i="29"/>
  <c r="A844" i="29"/>
  <c r="A845" i="29"/>
  <c r="A846" i="29"/>
  <c r="A847" i="29"/>
  <c r="A848" i="29"/>
  <c r="J698" i="1"/>
  <c r="I698" i="1"/>
  <c r="H698" i="1"/>
  <c r="F698" i="1"/>
  <c r="E698" i="1"/>
  <c r="A698" i="1"/>
  <c r="Q3" i="33"/>
  <c r="G4" i="7" s="1"/>
  <c r="I4" i="7" s="1"/>
  <c r="Q4" i="33"/>
  <c r="G5" i="7" s="1"/>
  <c r="I5" i="7" s="1"/>
  <c r="Q5" i="33"/>
  <c r="G6" i="7" s="1"/>
  <c r="I6" i="7" s="1"/>
  <c r="Q6" i="33"/>
  <c r="G7" i="7" s="1"/>
  <c r="I7" i="7" s="1"/>
  <c r="Q7" i="33"/>
  <c r="G8" i="7" s="1"/>
  <c r="I8" i="7" s="1"/>
  <c r="Q8" i="33"/>
  <c r="G9" i="7" s="1"/>
  <c r="I9" i="7" s="1"/>
  <c r="Q9" i="33"/>
  <c r="G10" i="7" s="1"/>
  <c r="I10" i="7" s="1"/>
  <c r="Q10" i="33"/>
  <c r="G11" i="7" s="1"/>
  <c r="I11" i="7" s="1"/>
  <c r="Q11" i="33"/>
  <c r="G12" i="7" s="1"/>
  <c r="I12" i="7" s="1"/>
  <c r="Q12" i="33"/>
  <c r="G13" i="7" s="1"/>
  <c r="I13" i="7" s="1"/>
  <c r="Q13" i="33"/>
  <c r="G14" i="7" s="1"/>
  <c r="I14" i="7" s="1"/>
  <c r="Q14" i="33"/>
  <c r="G15" i="7" s="1"/>
  <c r="I15" i="7" s="1"/>
  <c r="Q15" i="33"/>
  <c r="G16" i="7" s="1"/>
  <c r="I16" i="7" s="1"/>
  <c r="Q16" i="33"/>
  <c r="G17" i="7" s="1"/>
  <c r="I17" i="7" s="1"/>
  <c r="Q17" i="33"/>
  <c r="G18" i="7" s="1"/>
  <c r="I18" i="7" s="1"/>
  <c r="Q18" i="33"/>
  <c r="G19" i="7" s="1"/>
  <c r="I19" i="7" s="1"/>
  <c r="Q19" i="33"/>
  <c r="G20" i="7" s="1"/>
  <c r="I20" i="7" s="1"/>
  <c r="Q20" i="33"/>
  <c r="G21" i="7" s="1"/>
  <c r="I21" i="7" s="1"/>
  <c r="Q21" i="33"/>
  <c r="G22" i="7" s="1"/>
  <c r="I22" i="7" s="1"/>
  <c r="Q22" i="33"/>
  <c r="G23" i="7" s="1"/>
  <c r="I23" i="7" s="1"/>
  <c r="Q23" i="33"/>
  <c r="G24" i="7" s="1"/>
  <c r="I24" i="7" s="1"/>
  <c r="Q24" i="33"/>
  <c r="G25" i="7" s="1"/>
  <c r="I25" i="7" s="1"/>
  <c r="Q25" i="33"/>
  <c r="G26" i="7" s="1"/>
  <c r="I26" i="7" s="1"/>
  <c r="Q26" i="33"/>
  <c r="G27" i="7" s="1"/>
  <c r="I27" i="7" s="1"/>
  <c r="Q27" i="33"/>
  <c r="G28" i="7" s="1"/>
  <c r="I28" i="7" s="1"/>
  <c r="Q28" i="33"/>
  <c r="G29" i="7" s="1"/>
  <c r="I29" i="7" s="1"/>
  <c r="Q29" i="33"/>
  <c r="G30" i="7" s="1"/>
  <c r="I30" i="7" s="1"/>
  <c r="Q30" i="33"/>
  <c r="G31" i="7" s="1"/>
  <c r="I31" i="7" s="1"/>
  <c r="Q31" i="33"/>
  <c r="G32" i="7" s="1"/>
  <c r="I32" i="7" s="1"/>
  <c r="Q32" i="33"/>
  <c r="G33" i="7" s="1"/>
  <c r="I33" i="7" s="1"/>
  <c r="Q33" i="33"/>
  <c r="G34" i="7" s="1"/>
  <c r="I34" i="7" s="1"/>
  <c r="Q34" i="33"/>
  <c r="G35" i="7" s="1"/>
  <c r="I35" i="7" s="1"/>
  <c r="Q36" i="33"/>
  <c r="G37" i="7" s="1"/>
  <c r="I37" i="7" s="1"/>
  <c r="Q37" i="33"/>
  <c r="Q38" i="33"/>
  <c r="G39" i="7" s="1"/>
  <c r="I39" i="7" s="1"/>
  <c r="Q39" i="33"/>
  <c r="G40" i="7" s="1"/>
  <c r="I40" i="7" s="1"/>
  <c r="Q40" i="33"/>
  <c r="G41" i="7" s="1"/>
  <c r="I41" i="7" s="1"/>
  <c r="Q41" i="33"/>
  <c r="G42" i="7" s="1"/>
  <c r="I42" i="7" s="1"/>
  <c r="Q42" i="33"/>
  <c r="G43" i="7" s="1"/>
  <c r="I43" i="7" s="1"/>
  <c r="Q43" i="33"/>
  <c r="G44" i="7" s="1"/>
  <c r="I44" i="7" s="1"/>
  <c r="Q44" i="33"/>
  <c r="G45" i="7" s="1"/>
  <c r="I45" i="7" s="1"/>
  <c r="Q45" i="33"/>
  <c r="G46" i="7" s="1"/>
  <c r="I46" i="7" s="1"/>
  <c r="Q46" i="33"/>
  <c r="G47" i="7" s="1"/>
  <c r="I47" i="7" s="1"/>
  <c r="Q47" i="33"/>
  <c r="G48" i="7" s="1"/>
  <c r="I48" i="7" s="1"/>
  <c r="Q48" i="33"/>
  <c r="G49" i="7" s="1"/>
  <c r="I49" i="7" s="1"/>
  <c r="Q49" i="33"/>
  <c r="G50" i="7" s="1"/>
  <c r="I50" i="7" s="1"/>
  <c r="Q50" i="33"/>
  <c r="G51" i="7" s="1"/>
  <c r="I51" i="7" s="1"/>
  <c r="Q51" i="33"/>
  <c r="G52" i="7" s="1"/>
  <c r="I52" i="7" s="1"/>
  <c r="Q52" i="33"/>
  <c r="G53" i="7" s="1"/>
  <c r="I53" i="7" s="1"/>
  <c r="Q53" i="33"/>
  <c r="G54" i="7" s="1"/>
  <c r="I54" i="7" s="1"/>
  <c r="Q54" i="33"/>
  <c r="G55" i="7" s="1"/>
  <c r="I55" i="7" s="1"/>
  <c r="Q55" i="33"/>
  <c r="G56" i="7" s="1"/>
  <c r="I56" i="7" s="1"/>
  <c r="Q56" i="33"/>
  <c r="G57" i="7" s="1"/>
  <c r="I57" i="7" s="1"/>
  <c r="Q57" i="33"/>
  <c r="G58" i="7" s="1"/>
  <c r="I58" i="7" s="1"/>
  <c r="Q58" i="33"/>
  <c r="G59" i="7" s="1"/>
  <c r="I59" i="7" s="1"/>
  <c r="Q59" i="33"/>
  <c r="G60" i="7" s="1"/>
  <c r="I60" i="7" s="1"/>
  <c r="Q60" i="33"/>
  <c r="G61" i="7" s="1"/>
  <c r="I61" i="7" s="1"/>
  <c r="Q61" i="33"/>
  <c r="G62" i="7" s="1"/>
  <c r="I62" i="7" s="1"/>
  <c r="Q62" i="33"/>
  <c r="G63" i="7" s="1"/>
  <c r="I63" i="7" s="1"/>
  <c r="Q63" i="33"/>
  <c r="G64" i="7" s="1"/>
  <c r="I64" i="7" s="1"/>
  <c r="Q64" i="33"/>
  <c r="G65" i="7" s="1"/>
  <c r="I65" i="7" s="1"/>
  <c r="Q65" i="33"/>
  <c r="G66" i="7" s="1"/>
  <c r="I66" i="7" s="1"/>
  <c r="Q66" i="33"/>
  <c r="G67" i="7" s="1"/>
  <c r="I67" i="7" s="1"/>
  <c r="Q67" i="33"/>
  <c r="G68" i="7" s="1"/>
  <c r="I68" i="7" s="1"/>
  <c r="Q68" i="33"/>
  <c r="G69" i="7" s="1"/>
  <c r="I69" i="7" s="1"/>
  <c r="Q69" i="33"/>
  <c r="G70" i="7" s="1"/>
  <c r="I70" i="7" s="1"/>
  <c r="Q70" i="33"/>
  <c r="G71" i="7" s="1"/>
  <c r="I71" i="7" s="1"/>
  <c r="Q71" i="33"/>
  <c r="G72" i="7" s="1"/>
  <c r="I72" i="7" s="1"/>
  <c r="Q72" i="33"/>
  <c r="G73" i="7" s="1"/>
  <c r="I73" i="7" s="1"/>
  <c r="Q73" i="33"/>
  <c r="G74" i="7" s="1"/>
  <c r="I74" i="7" s="1"/>
  <c r="Q74" i="33"/>
  <c r="G75" i="7" s="1"/>
  <c r="I75" i="7" s="1"/>
  <c r="Q75" i="33"/>
  <c r="G76" i="7" s="1"/>
  <c r="I76" i="7" s="1"/>
  <c r="Q76" i="33"/>
  <c r="G77" i="7" s="1"/>
  <c r="I77" i="7" s="1"/>
  <c r="Q77" i="33"/>
  <c r="G78" i="7" s="1"/>
  <c r="I78" i="7" s="1"/>
  <c r="Q78" i="33"/>
  <c r="G79" i="7" s="1"/>
  <c r="I79" i="7" s="1"/>
  <c r="Q79" i="33"/>
  <c r="G80" i="7" s="1"/>
  <c r="I80" i="7" s="1"/>
  <c r="Q80" i="33"/>
  <c r="G81" i="7" s="1"/>
  <c r="I81" i="7" s="1"/>
  <c r="Q81" i="33"/>
  <c r="G82" i="7" s="1"/>
  <c r="I82" i="7" s="1"/>
  <c r="Q82" i="33"/>
  <c r="G83" i="7" s="1"/>
  <c r="I83" i="7" s="1"/>
  <c r="Q83" i="33"/>
  <c r="G84" i="7" s="1"/>
  <c r="I84" i="7" s="1"/>
  <c r="Q84" i="33"/>
  <c r="G85" i="7" s="1"/>
  <c r="I85" i="7" s="1"/>
  <c r="Q85" i="33"/>
  <c r="G86" i="7" s="1"/>
  <c r="I86" i="7" s="1"/>
  <c r="Q86" i="33"/>
  <c r="G87" i="7" s="1"/>
  <c r="I87" i="7" s="1"/>
  <c r="Q87" i="33"/>
  <c r="G88" i="7" s="1"/>
  <c r="I88" i="7" s="1"/>
  <c r="Q88" i="33"/>
  <c r="G89" i="7" s="1"/>
  <c r="I89" i="7" s="1"/>
  <c r="Q89" i="33"/>
  <c r="G90" i="7" s="1"/>
  <c r="I90" i="7" s="1"/>
  <c r="Q90" i="33"/>
  <c r="G91" i="7" s="1"/>
  <c r="I91" i="7" s="1"/>
  <c r="Q91" i="33"/>
  <c r="G92" i="7" s="1"/>
  <c r="I92" i="7" s="1"/>
  <c r="Q92" i="33"/>
  <c r="G93" i="7" s="1"/>
  <c r="I93" i="7" s="1"/>
  <c r="Q93" i="33"/>
  <c r="G94" i="7" s="1"/>
  <c r="I94" i="7" s="1"/>
  <c r="Q94" i="33"/>
  <c r="G95" i="7" s="1"/>
  <c r="I95" i="7" s="1"/>
  <c r="Q95" i="33"/>
  <c r="G96" i="7" s="1"/>
  <c r="I96" i="7" s="1"/>
  <c r="Q96" i="33"/>
  <c r="G97" i="7" s="1"/>
  <c r="I97" i="7" s="1"/>
  <c r="Q97" i="33"/>
  <c r="G98" i="7" s="1"/>
  <c r="I98" i="7" s="1"/>
  <c r="Q98" i="33"/>
  <c r="G99" i="7" s="1"/>
  <c r="I99" i="7" s="1"/>
  <c r="Q99" i="33"/>
  <c r="G100" i="7" s="1"/>
  <c r="I100" i="7" s="1"/>
  <c r="Q100" i="33"/>
  <c r="G101" i="7" s="1"/>
  <c r="I101" i="7" s="1"/>
  <c r="Q101" i="33"/>
  <c r="G102" i="7" s="1"/>
  <c r="I102" i="7" s="1"/>
  <c r="Q102" i="33"/>
  <c r="G103" i="7" s="1"/>
  <c r="I103" i="7" s="1"/>
  <c r="Q103" i="33"/>
  <c r="G104" i="7" s="1"/>
  <c r="I104" i="7" s="1"/>
  <c r="Q104" i="33"/>
  <c r="G105" i="7" s="1"/>
  <c r="I105" i="7" s="1"/>
  <c r="Q105" i="33"/>
  <c r="G106" i="7" s="1"/>
  <c r="I106" i="7" s="1"/>
  <c r="Q106" i="33"/>
  <c r="G107" i="7" s="1"/>
  <c r="I107" i="7" s="1"/>
  <c r="Q107" i="33"/>
  <c r="G108" i="7" s="1"/>
  <c r="I108" i="7" s="1"/>
  <c r="Q108" i="33"/>
  <c r="G109" i="7" s="1"/>
  <c r="I109" i="7" s="1"/>
  <c r="Q109" i="33"/>
  <c r="Q110" i="33"/>
  <c r="G110" i="7" s="1"/>
  <c r="I110" i="7" s="1"/>
  <c r="Q111" i="33"/>
  <c r="G111" i="7" s="1"/>
  <c r="I111" i="7" s="1"/>
  <c r="Q112" i="33"/>
  <c r="G112" i="7" s="1"/>
  <c r="I112" i="7" s="1"/>
  <c r="Q113" i="33"/>
  <c r="G113" i="7" s="1"/>
  <c r="I113" i="7" s="1"/>
  <c r="Q114" i="33"/>
  <c r="G114" i="7" s="1"/>
  <c r="I114" i="7" s="1"/>
  <c r="Q115" i="33"/>
  <c r="G115" i="7" s="1"/>
  <c r="I115" i="7" s="1"/>
  <c r="Q116" i="33"/>
  <c r="G116" i="7" s="1"/>
  <c r="I116" i="7" s="1"/>
  <c r="Q117" i="33"/>
  <c r="G117" i="7" s="1"/>
  <c r="I117" i="7" s="1"/>
  <c r="Q118" i="33"/>
  <c r="G118" i="7" s="1"/>
  <c r="I118" i="7" s="1"/>
  <c r="Q119" i="33"/>
  <c r="G119" i="7" s="1"/>
  <c r="I119" i="7" s="1"/>
  <c r="Q120" i="33"/>
  <c r="G120" i="7" s="1"/>
  <c r="I120" i="7" s="1"/>
  <c r="Q121" i="33"/>
  <c r="G121" i="7" s="1"/>
  <c r="I121" i="7" s="1"/>
  <c r="Q122" i="33"/>
  <c r="G122" i="7" s="1"/>
  <c r="I122" i="7" s="1"/>
  <c r="Q123" i="33"/>
  <c r="G123" i="7" s="1"/>
  <c r="I123" i="7" s="1"/>
  <c r="Q124" i="33"/>
  <c r="G124" i="7" s="1"/>
  <c r="I124" i="7" s="1"/>
  <c r="Q125" i="33"/>
  <c r="G125" i="7" s="1"/>
  <c r="I125" i="7" s="1"/>
  <c r="Q126" i="33"/>
  <c r="G126" i="7" s="1"/>
  <c r="I126" i="7" s="1"/>
  <c r="Q127" i="33"/>
  <c r="G127" i="7" s="1"/>
  <c r="I127" i="7" s="1"/>
  <c r="Q128" i="33"/>
  <c r="G128" i="7" s="1"/>
  <c r="I128" i="7" s="1"/>
  <c r="Q2" i="33"/>
  <c r="G3" i="7" s="1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" i="33"/>
  <c r="D903" i="29" l="1"/>
  <c r="D894" i="29"/>
  <c r="E135" i="33"/>
  <c r="D901" i="29"/>
  <c r="D893" i="29"/>
  <c r="D892" i="29"/>
  <c r="D883" i="29"/>
  <c r="D910" i="29"/>
  <c r="AI2307" i="31"/>
  <c r="D701" i="1"/>
  <c r="D904" i="29"/>
  <c r="D900" i="29"/>
  <c r="D895" i="29"/>
  <c r="D899" i="29"/>
  <c r="Q135" i="33"/>
  <c r="D867" i="29"/>
  <c r="D884" i="29"/>
  <c r="D581" i="29"/>
  <c r="D882" i="29"/>
  <c r="D881" i="29"/>
  <c r="D889" i="29"/>
  <c r="D886" i="29"/>
  <c r="D897" i="29"/>
  <c r="D237" i="29"/>
  <c r="D891" i="29"/>
  <c r="D830" i="29"/>
  <c r="D887" i="29"/>
  <c r="D178" i="12"/>
  <c r="D323" i="1"/>
  <c r="D885" i="29"/>
  <c r="D888" i="29"/>
  <c r="D871" i="29"/>
  <c r="D890" i="29"/>
  <c r="AI2439" i="31"/>
  <c r="AI2382" i="31"/>
  <c r="AI2445" i="31"/>
  <c r="AI2384" i="31"/>
  <c r="D282" i="10"/>
  <c r="D861" i="29"/>
  <c r="D868" i="29"/>
  <c r="D193" i="10"/>
  <c r="D652" i="29"/>
  <c r="D832" i="29"/>
  <c r="D870" i="29"/>
  <c r="D833" i="29"/>
  <c r="D516" i="10"/>
  <c r="D822" i="29"/>
  <c r="D876" i="29"/>
  <c r="D369" i="10"/>
  <c r="D875" i="29"/>
  <c r="D866" i="29"/>
  <c r="D50" i="1"/>
  <c r="D274" i="12"/>
  <c r="D879" i="29"/>
  <c r="D872" i="29"/>
  <c r="D531" i="1"/>
  <c r="D878" i="29"/>
  <c r="D877" i="29"/>
  <c r="D860" i="29"/>
  <c r="D580" i="29"/>
  <c r="D700" i="1"/>
  <c r="D680" i="10"/>
  <c r="D880" i="29"/>
  <c r="D856" i="29"/>
  <c r="D874" i="29"/>
  <c r="D873" i="29"/>
  <c r="D869" i="29"/>
  <c r="D221" i="12"/>
  <c r="G1" i="7"/>
  <c r="I3" i="7"/>
  <c r="D223" i="12"/>
  <c r="D9" i="12"/>
  <c r="D366" i="10"/>
  <c r="D645" i="10"/>
  <c r="D149" i="29"/>
  <c r="D858" i="29"/>
  <c r="D555" i="1"/>
  <c r="D327" i="29"/>
  <c r="D434" i="10"/>
  <c r="D863" i="29"/>
  <c r="D814" i="29"/>
  <c r="D546" i="29"/>
  <c r="D448" i="29"/>
  <c r="D150" i="12"/>
  <c r="D489" i="29"/>
  <c r="D669" i="29"/>
  <c r="D375" i="29"/>
  <c r="D81" i="12"/>
  <c r="D627" i="29"/>
  <c r="D698" i="10"/>
  <c r="D224" i="10"/>
  <c r="D784" i="29"/>
  <c r="D135" i="1"/>
  <c r="D331" i="10"/>
  <c r="D251" i="29"/>
  <c r="D58" i="29"/>
  <c r="D658" i="29"/>
  <c r="D76" i="29"/>
  <c r="D279" i="29"/>
  <c r="D153" i="29"/>
  <c r="D471" i="1"/>
  <c r="D71" i="10"/>
  <c r="D208" i="1"/>
  <c r="D141" i="1"/>
  <c r="D578" i="10"/>
  <c r="D54" i="10"/>
  <c r="D190" i="10"/>
  <c r="D732" i="10"/>
  <c r="D489" i="1"/>
  <c r="D286" i="1"/>
  <c r="D27" i="1"/>
  <c r="D705" i="10"/>
  <c r="D329" i="10"/>
  <c r="D379" i="10"/>
  <c r="D378" i="1"/>
  <c r="D396" i="10"/>
  <c r="D609" i="10"/>
  <c r="D102" i="10"/>
  <c r="D24" i="12"/>
  <c r="D655" i="1"/>
  <c r="D857" i="29"/>
  <c r="D500" i="29"/>
  <c r="D204" i="1"/>
  <c r="D166" i="12"/>
  <c r="D449" i="10"/>
  <c r="D685" i="29"/>
  <c r="D222" i="29"/>
  <c r="D865" i="29"/>
  <c r="D428" i="29"/>
  <c r="D174" i="29"/>
  <c r="D227" i="10"/>
  <c r="D291" i="10"/>
  <c r="D91" i="1"/>
  <c r="D862" i="29"/>
  <c r="D340" i="29"/>
  <c r="D225" i="29"/>
  <c r="D434" i="29"/>
  <c r="D124" i="29"/>
  <c r="D794" i="29"/>
  <c r="D859" i="29"/>
  <c r="D262" i="29"/>
  <c r="D82" i="29"/>
  <c r="D610" i="29"/>
  <c r="D215" i="29"/>
  <c r="D462" i="29"/>
  <c r="D514" i="29"/>
  <c r="D226" i="1"/>
  <c r="D436" i="1"/>
  <c r="D370" i="10"/>
  <c r="D748" i="10"/>
  <c r="D37" i="10"/>
  <c r="D712" i="29"/>
  <c r="D713" i="29"/>
  <c r="D166" i="29"/>
  <c r="D470" i="29"/>
  <c r="D318" i="29"/>
  <c r="D643" i="29"/>
  <c r="D287" i="1"/>
  <c r="D348" i="1"/>
  <c r="D303" i="1"/>
  <c r="D162" i="1"/>
  <c r="D669" i="10"/>
  <c r="D368" i="10"/>
  <c r="D564" i="10"/>
  <c r="D744" i="10"/>
  <c r="D717" i="10"/>
  <c r="D713" i="10"/>
  <c r="D479" i="1"/>
  <c r="D359" i="10"/>
  <c r="D557" i="10"/>
  <c r="D250" i="29"/>
  <c r="D569" i="29"/>
  <c r="D159" i="29"/>
  <c r="D376" i="29"/>
  <c r="D333" i="1"/>
  <c r="D247" i="1"/>
  <c r="D267" i="1"/>
  <c r="D340" i="1"/>
  <c r="D74" i="10"/>
  <c r="D199" i="10"/>
  <c r="D147" i="10"/>
  <c r="D135" i="10"/>
  <c r="D590" i="10"/>
  <c r="D422" i="10"/>
  <c r="D277" i="10"/>
  <c r="D119" i="10"/>
  <c r="D614" i="10"/>
  <c r="D223" i="10"/>
  <c r="D427" i="1"/>
  <c r="D273" i="1"/>
  <c r="D32" i="1"/>
  <c r="D412" i="10"/>
  <c r="D668" i="10"/>
  <c r="D498" i="1"/>
  <c r="D661" i="1"/>
  <c r="D2" i="1"/>
  <c r="D336" i="10"/>
  <c r="D188" i="10"/>
  <c r="D362" i="10"/>
  <c r="D357" i="10"/>
  <c r="D91" i="10"/>
  <c r="D855" i="29"/>
  <c r="D365" i="1"/>
  <c r="D777" i="29"/>
  <c r="D324" i="1"/>
  <c r="D352" i="1"/>
  <c r="D132" i="1"/>
  <c r="D86" i="10"/>
  <c r="D615" i="10"/>
  <c r="D126" i="12"/>
  <c r="D39" i="10"/>
  <c r="D311" i="1"/>
  <c r="D239" i="1"/>
  <c r="D191" i="1"/>
  <c r="D270" i="10"/>
  <c r="D87" i="12"/>
  <c r="D192" i="12"/>
  <c r="D636" i="29"/>
  <c r="D782" i="29"/>
  <c r="D98" i="1"/>
  <c r="D113" i="29"/>
  <c r="D122" i="1"/>
  <c r="D172" i="1"/>
  <c r="D123" i="1"/>
  <c r="D686" i="10"/>
  <c r="D360" i="10"/>
  <c r="D717" i="29"/>
  <c r="D635" i="29"/>
  <c r="D29" i="29"/>
  <c r="D109" i="29"/>
  <c r="D169" i="29"/>
  <c r="D227" i="29"/>
  <c r="D657" i="29"/>
  <c r="D586" i="29"/>
  <c r="D308" i="29"/>
  <c r="D164" i="1"/>
  <c r="D59" i="1"/>
  <c r="D585" i="1"/>
  <c r="D579" i="1"/>
  <c r="D96" i="10"/>
  <c r="D364" i="29"/>
  <c r="D864" i="29"/>
  <c r="D337" i="1"/>
  <c r="D264" i="1"/>
  <c r="D320" i="10"/>
  <c r="D277" i="12"/>
  <c r="D682" i="29"/>
  <c r="D684" i="29"/>
  <c r="D668" i="29"/>
  <c r="D614" i="29"/>
  <c r="D345" i="29"/>
  <c r="D261" i="10"/>
  <c r="D684" i="1"/>
  <c r="D620" i="10"/>
  <c r="D69" i="10"/>
  <c r="D298" i="10"/>
  <c r="D531" i="10"/>
  <c r="D741" i="10"/>
  <c r="D681" i="1"/>
  <c r="D73" i="10"/>
  <c r="D222" i="1"/>
  <c r="D275" i="1"/>
  <c r="D657" i="10"/>
  <c r="D734" i="10"/>
  <c r="D491" i="1"/>
  <c r="D493" i="1"/>
  <c r="D139" i="10"/>
  <c r="D556" i="10"/>
  <c r="D7" i="10"/>
  <c r="D100" i="10"/>
  <c r="D23" i="1"/>
  <c r="D233" i="1"/>
  <c r="D168" i="1"/>
  <c r="D27" i="10"/>
  <c r="D339" i="10"/>
  <c r="D562" i="10"/>
  <c r="D160" i="12"/>
  <c r="D97" i="12"/>
  <c r="D123" i="12"/>
  <c r="D148" i="12"/>
  <c r="D70" i="12"/>
  <c r="D8" i="12"/>
  <c r="D463" i="10"/>
  <c r="D545" i="10"/>
  <c r="D67" i="10"/>
  <c r="D255" i="12"/>
  <c r="D132" i="12"/>
  <c r="D161" i="12"/>
  <c r="D140" i="12"/>
  <c r="D565" i="1"/>
  <c r="D816" i="29"/>
  <c r="D854" i="29"/>
  <c r="D513" i="29"/>
  <c r="D590" i="29"/>
  <c r="D157" i="29"/>
  <c r="D390" i="29"/>
  <c r="D606" i="1"/>
  <c r="D567" i="29"/>
  <c r="D584" i="29"/>
  <c r="D399" i="29"/>
  <c r="D88" i="29"/>
  <c r="D165" i="29"/>
  <c r="D511" i="29"/>
  <c r="D831" i="29"/>
  <c r="D313" i="29"/>
  <c r="D605" i="1"/>
  <c r="D460" i="1"/>
  <c r="D105" i="1"/>
  <c r="D641" i="10"/>
  <c r="D77" i="12"/>
  <c r="D141" i="10"/>
  <c r="D266" i="12"/>
  <c r="D474" i="1"/>
  <c r="D524" i="29"/>
  <c r="D42" i="29"/>
  <c r="D117" i="29"/>
  <c r="D704" i="29"/>
  <c r="D686" i="1"/>
  <c r="D845" i="29"/>
  <c r="D68" i="12"/>
  <c r="D607" i="29"/>
  <c r="D594" i="29"/>
  <c r="D175" i="1"/>
  <c r="D644" i="29"/>
  <c r="D177" i="1"/>
  <c r="D536" i="10"/>
  <c r="D465" i="1"/>
  <c r="D126" i="1"/>
  <c r="D409" i="10"/>
  <c r="D327" i="10"/>
  <c r="D391" i="10"/>
  <c r="D48" i="29"/>
  <c r="D160" i="1"/>
  <c r="D183" i="1"/>
  <c r="D597" i="10"/>
  <c r="D29" i="10"/>
  <c r="D637" i="1"/>
  <c r="D632" i="1"/>
  <c r="D567" i="1"/>
  <c r="D560" i="1"/>
  <c r="D852" i="29"/>
  <c r="D51" i="1"/>
  <c r="D39" i="1"/>
  <c r="D476" i="1"/>
  <c r="D646" i="10"/>
  <c r="D671" i="29"/>
  <c r="D505" i="29"/>
  <c r="D691" i="29"/>
  <c r="D186" i="29"/>
  <c r="D116" i="29"/>
  <c r="D825" i="29"/>
  <c r="D823" i="29"/>
  <c r="D613" i="29"/>
  <c r="D416" i="1"/>
  <c r="D430" i="1"/>
  <c r="D435" i="10"/>
  <c r="D697" i="1"/>
  <c r="D414" i="1"/>
  <c r="D235" i="1"/>
  <c r="D685" i="10"/>
  <c r="D203" i="29"/>
  <c r="D577" i="29"/>
  <c r="D73" i="1"/>
  <c r="D156" i="1"/>
  <c r="D202" i="1"/>
  <c r="D81" i="29"/>
  <c r="D386" i="29"/>
  <c r="D703" i="29"/>
  <c r="D574" i="29"/>
  <c r="D660" i="29"/>
  <c r="D612" i="29"/>
  <c r="D55" i="1"/>
  <c r="D650" i="10"/>
  <c r="D707" i="10"/>
  <c r="D514" i="1"/>
  <c r="D263" i="10"/>
  <c r="D184" i="29"/>
  <c r="D52" i="1"/>
  <c r="D23" i="29"/>
  <c r="D480" i="29"/>
  <c r="D373" i="29"/>
  <c r="D361" i="29"/>
  <c r="D498" i="29"/>
  <c r="D776" i="29"/>
  <c r="D651" i="29"/>
  <c r="D337" i="29"/>
  <c r="D705" i="29"/>
  <c r="D230" i="29"/>
  <c r="D645" i="29"/>
  <c r="D402" i="1"/>
  <c r="D387" i="1"/>
  <c r="D230" i="1"/>
  <c r="D310" i="1"/>
  <c r="D68" i="1"/>
  <c r="D343" i="10"/>
  <c r="D385" i="10"/>
  <c r="D672" i="10"/>
  <c r="D727" i="10"/>
  <c r="D21" i="10"/>
  <c r="D180" i="29"/>
  <c r="D621" i="29"/>
  <c r="D693" i="29"/>
  <c r="D467" i="1"/>
  <c r="D191" i="10"/>
  <c r="D395" i="10"/>
  <c r="D170" i="10"/>
  <c r="D131" i="1"/>
  <c r="D331" i="1"/>
  <c r="D326" i="10"/>
  <c r="D238" i="1"/>
  <c r="D394" i="1"/>
  <c r="D170" i="12"/>
  <c r="D567" i="10"/>
  <c r="D530" i="10"/>
  <c r="D30" i="10"/>
  <c r="D42" i="12"/>
  <c r="D186" i="12"/>
  <c r="D621" i="1"/>
  <c r="D102" i="29"/>
  <c r="D6" i="29"/>
  <c r="D548" i="29"/>
  <c r="D326" i="29"/>
  <c r="D808" i="29"/>
  <c r="D447" i="29"/>
  <c r="D405" i="29"/>
  <c r="D523" i="29"/>
  <c r="D243" i="29"/>
  <c r="D393" i="29"/>
  <c r="D33" i="1"/>
  <c r="D709" i="29"/>
  <c r="D850" i="29"/>
  <c r="D299" i="29"/>
  <c r="D200" i="29"/>
  <c r="D101" i="29"/>
  <c r="D543" i="29"/>
  <c r="D414" i="29"/>
  <c r="D506" i="29"/>
  <c r="D83" i="1"/>
  <c r="D581" i="1"/>
  <c r="D129" i="10"/>
  <c r="D347" i="10"/>
  <c r="D44" i="12"/>
  <c r="D131" i="10"/>
  <c r="D264" i="10"/>
  <c r="D155" i="12"/>
  <c r="D304" i="1"/>
  <c r="D599" i="10"/>
  <c r="D322" i="10"/>
  <c r="D458" i="1"/>
  <c r="D114" i="10"/>
  <c r="D455" i="10"/>
  <c r="D569" i="10"/>
  <c r="D107" i="1"/>
  <c r="D298" i="1"/>
  <c r="D558" i="10"/>
  <c r="D301" i="10"/>
  <c r="D235" i="10"/>
  <c r="D163" i="10"/>
  <c r="D25" i="10"/>
  <c r="D158" i="12"/>
  <c r="D301" i="29"/>
  <c r="D544" i="29"/>
  <c r="D334" i="1"/>
  <c r="D119" i="1"/>
  <c r="D14" i="1"/>
  <c r="D599" i="1"/>
  <c r="D13" i="1"/>
  <c r="D264" i="12"/>
  <c r="D104" i="12"/>
  <c r="D65" i="12"/>
  <c r="D104" i="1"/>
  <c r="D594" i="10"/>
  <c r="D518" i="10"/>
  <c r="D134" i="10"/>
  <c r="D701" i="10"/>
  <c r="D595" i="10"/>
  <c r="D574" i="10"/>
  <c r="D640" i="10"/>
  <c r="D600" i="10"/>
  <c r="D577" i="10"/>
  <c r="D392" i="1"/>
  <c r="D370" i="1"/>
  <c r="D6" i="10"/>
  <c r="D143" i="1"/>
  <c r="D339" i="1"/>
  <c r="D111" i="12"/>
  <c r="D98" i="12"/>
  <c r="D205" i="10"/>
  <c r="D117" i="10"/>
  <c r="D59" i="12"/>
  <c r="D537" i="1"/>
  <c r="D827" i="29"/>
  <c r="D424" i="29"/>
  <c r="D821" i="29"/>
  <c r="D675" i="29"/>
  <c r="D462" i="1"/>
  <c r="D751" i="10"/>
  <c r="D386" i="1"/>
  <c r="D663" i="1"/>
  <c r="D413" i="1"/>
  <c r="D326" i="1"/>
  <c r="D116" i="1"/>
  <c r="D729" i="10"/>
  <c r="D694" i="10"/>
  <c r="D709" i="10"/>
  <c r="D242" i="10"/>
  <c r="D661" i="10"/>
  <c r="D52" i="10"/>
  <c r="D648" i="10"/>
  <c r="D425" i="10"/>
  <c r="D473" i="10"/>
  <c r="D459" i="1"/>
  <c r="D504" i="10"/>
  <c r="D278" i="1"/>
  <c r="D391" i="1"/>
  <c r="D71" i="1"/>
  <c r="D177" i="12"/>
  <c r="D237" i="10"/>
  <c r="D187" i="10"/>
  <c r="D280" i="12"/>
  <c r="D235" i="12"/>
  <c r="D14" i="12"/>
  <c r="D180" i="12"/>
  <c r="D37" i="29"/>
  <c r="D571" i="29"/>
  <c r="D436" i="29"/>
  <c r="D851" i="29"/>
  <c r="D535" i="29"/>
  <c r="D740" i="29"/>
  <c r="D273" i="29"/>
  <c r="D519" i="29"/>
  <c r="D290" i="29"/>
  <c r="D204" i="29"/>
  <c r="D129" i="29"/>
  <c r="D849" i="29"/>
  <c r="D240" i="29"/>
  <c r="D482" i="29"/>
  <c r="D80" i="29"/>
  <c r="D739" i="29"/>
  <c r="D139" i="29"/>
  <c r="D8" i="29"/>
  <c r="D30" i="1"/>
  <c r="D118" i="1"/>
  <c r="D664" i="1"/>
  <c r="D580" i="1"/>
  <c r="D111" i="10"/>
  <c r="D481" i="10"/>
  <c r="D106" i="10"/>
  <c r="D15" i="10"/>
  <c r="D120" i="10"/>
  <c r="D208" i="12"/>
  <c r="D282" i="12"/>
  <c r="D121" i="12"/>
  <c r="D7" i="12"/>
  <c r="D270" i="12"/>
  <c r="D329" i="1"/>
  <c r="D142" i="1"/>
  <c r="D149" i="1"/>
  <c r="D236" i="10"/>
  <c r="D638" i="10"/>
  <c r="D77" i="10"/>
  <c r="D730" i="10"/>
  <c r="D720" i="10"/>
  <c r="D664" i="10"/>
  <c r="D718" i="10"/>
  <c r="D499" i="10"/>
  <c r="D694" i="29"/>
  <c r="D99" i="29"/>
  <c r="D263" i="29"/>
  <c r="D512" i="29"/>
  <c r="D397" i="1"/>
  <c r="D473" i="1"/>
  <c r="D78" i="1"/>
  <c r="D700" i="10"/>
  <c r="D424" i="10"/>
  <c r="D484" i="10"/>
  <c r="D684" i="10"/>
  <c r="D344" i="10"/>
  <c r="D230" i="10"/>
  <c r="D116" i="10"/>
  <c r="D509" i="10"/>
  <c r="D514" i="10"/>
  <c r="D428" i="1"/>
  <c r="D195" i="1"/>
  <c r="D490" i="1"/>
  <c r="D82" i="1"/>
  <c r="D358" i="10"/>
  <c r="D371" i="1"/>
  <c r="D284" i="10"/>
  <c r="D490" i="10"/>
  <c r="D212" i="12"/>
  <c r="D133" i="10"/>
  <c r="D3" i="10"/>
  <c r="D462" i="10"/>
  <c r="D432" i="10"/>
  <c r="D70" i="10"/>
  <c r="D164" i="10"/>
  <c r="D496" i="10"/>
  <c r="D63" i="10"/>
  <c r="D92" i="12"/>
  <c r="D152" i="12"/>
  <c r="D52" i="12"/>
  <c r="D200" i="12"/>
  <c r="D54" i="12"/>
  <c r="D639" i="1"/>
  <c r="D634" i="1"/>
  <c r="D638" i="1"/>
  <c r="D623" i="1"/>
  <c r="D181" i="29"/>
  <c r="D110" i="29"/>
  <c r="D842" i="29"/>
  <c r="D52" i="29"/>
  <c r="D12" i="29"/>
  <c r="D812" i="29"/>
  <c r="D346" i="29"/>
  <c r="D252" i="29"/>
  <c r="D349" i="29"/>
  <c r="D759" i="29"/>
  <c r="D111" i="29"/>
  <c r="D809" i="29"/>
  <c r="D276" i="29"/>
  <c r="D173" i="29"/>
  <c r="D187" i="29"/>
  <c r="D529" i="29"/>
  <c r="D711" i="29"/>
  <c r="D140" i="29"/>
  <c r="D275" i="29"/>
  <c r="D309" i="29"/>
  <c r="D390" i="1"/>
  <c r="D198" i="10"/>
  <c r="D284" i="1"/>
  <c r="D621" i="10"/>
  <c r="D325" i="10"/>
  <c r="D113" i="10"/>
  <c r="D333" i="10"/>
  <c r="D724" i="10"/>
  <c r="D679" i="1"/>
  <c r="D138" i="10"/>
  <c r="D674" i="10"/>
  <c r="D421" i="10"/>
  <c r="D763" i="29"/>
  <c r="D762" i="29"/>
  <c r="D380" i="1"/>
  <c r="D12" i="1"/>
  <c r="D487" i="10"/>
  <c r="D405" i="10"/>
  <c r="D195" i="10"/>
  <c r="D412" i="29"/>
  <c r="D853" i="29"/>
  <c r="D464" i="1"/>
  <c r="D847" i="29"/>
  <c r="D413" i="29"/>
  <c r="D277" i="29"/>
  <c r="D689" i="29"/>
  <c r="D726" i="29"/>
  <c r="D23" i="12"/>
  <c r="D19" i="12"/>
  <c r="D124" i="12"/>
  <c r="D654" i="1"/>
  <c r="D647" i="1"/>
  <c r="D536" i="1"/>
  <c r="D548" i="1"/>
  <c r="D695" i="1"/>
  <c r="D656" i="1"/>
  <c r="D442" i="1"/>
  <c r="D628" i="1"/>
  <c r="D693" i="1"/>
  <c r="D698" i="1"/>
  <c r="D618" i="1"/>
  <c r="D609" i="1"/>
  <c r="D614" i="1"/>
  <c r="D495" i="1"/>
  <c r="D107" i="29"/>
  <c r="D761" i="29"/>
  <c r="D468" i="29"/>
  <c r="D242" i="29"/>
  <c r="D293" i="29"/>
  <c r="D209" i="29"/>
  <c r="D806" i="29"/>
  <c r="D755" i="29"/>
  <c r="D639" i="29"/>
  <c r="D754" i="29"/>
  <c r="D568" i="29"/>
  <c r="D435" i="29"/>
  <c r="D256" i="29"/>
  <c r="D92" i="29"/>
  <c r="D695" i="29"/>
  <c r="D344" i="29"/>
  <c r="D637" i="29"/>
  <c r="D164" i="29"/>
  <c r="D796" i="29"/>
  <c r="D801" i="29"/>
  <c r="D797" i="29"/>
  <c r="D799" i="29"/>
  <c r="D33" i="29"/>
  <c r="D579" i="29"/>
  <c r="D467" i="29"/>
  <c r="D418" i="29"/>
  <c r="D83" i="29"/>
  <c r="D630" i="29"/>
  <c r="D487" i="29"/>
  <c r="D721" i="29"/>
  <c r="D655" i="29"/>
  <c r="D66" i="29"/>
  <c r="D835" i="29"/>
  <c r="D503" i="29"/>
  <c r="D325" i="1"/>
  <c r="D301" i="1"/>
  <c r="D530" i="1"/>
  <c r="D667" i="29"/>
  <c r="D718" i="29"/>
  <c r="D672" i="29"/>
  <c r="D55" i="29"/>
  <c r="D846" i="29"/>
  <c r="D601" i="29"/>
  <c r="D321" i="1"/>
  <c r="D501" i="1"/>
  <c r="D15" i="1"/>
  <c r="D177" i="10"/>
  <c r="D546" i="10"/>
  <c r="D743" i="10"/>
  <c r="D663" i="10"/>
  <c r="D677" i="10"/>
  <c r="D128" i="10"/>
  <c r="D449" i="29"/>
  <c r="D697" i="29"/>
  <c r="D452" i="29"/>
  <c r="D282" i="1"/>
  <c r="D176" i="1"/>
  <c r="D382" i="1"/>
  <c r="D266" i="1"/>
  <c r="D702" i="10"/>
  <c r="D316" i="10"/>
  <c r="D185" i="10"/>
  <c r="D245" i="10"/>
  <c r="D479" i="10"/>
  <c r="D608" i="10"/>
  <c r="D363" i="10"/>
  <c r="D228" i="10"/>
  <c r="D356" i="10"/>
  <c r="D212" i="29"/>
  <c r="D179" i="29"/>
  <c r="D656" i="29"/>
  <c r="D131" i="29"/>
  <c r="D286" i="29"/>
  <c r="D819" i="29"/>
  <c r="D349" i="10"/>
  <c r="D186" i="1"/>
  <c r="D383" i="1"/>
  <c r="D675" i="10"/>
  <c r="D183" i="10"/>
  <c r="D243" i="10"/>
  <c r="D710" i="10"/>
  <c r="D44" i="10"/>
  <c r="D618" i="29"/>
  <c r="D764" i="29"/>
  <c r="D210" i="1"/>
  <c r="D265" i="1"/>
  <c r="D6" i="1"/>
  <c r="D441" i="10"/>
  <c r="D32" i="10"/>
  <c r="D517" i="10"/>
  <c r="D528" i="1"/>
  <c r="D376" i="10"/>
  <c r="D259" i="10"/>
  <c r="D349" i="1"/>
  <c r="D424" i="1"/>
  <c r="D158" i="1"/>
  <c r="D363" i="1"/>
  <c r="D17" i="1"/>
  <c r="D8" i="1"/>
  <c r="D360" i="1"/>
  <c r="D67" i="29"/>
  <c r="D2" i="29"/>
  <c r="D218" i="29"/>
  <c r="D522" i="29"/>
  <c r="D565" i="29"/>
  <c r="D473" i="29"/>
  <c r="D161" i="29"/>
  <c r="D457" i="29"/>
  <c r="D323" i="29"/>
  <c r="D106" i="29"/>
  <c r="D193" i="29"/>
  <c r="D442" i="29"/>
  <c r="D555" i="29"/>
  <c r="D339" i="29"/>
  <c r="D384" i="29"/>
  <c r="D396" i="29"/>
  <c r="D538" i="29"/>
  <c r="D4" i="29"/>
  <c r="D60" i="29"/>
  <c r="D112" i="29"/>
  <c r="D24" i="29"/>
  <c r="D137" i="29"/>
  <c r="D509" i="29"/>
  <c r="D542" i="29"/>
  <c r="D379" i="29"/>
  <c r="D459" i="29"/>
  <c r="D96" i="29"/>
  <c r="D365" i="29"/>
  <c r="D363" i="29"/>
  <c r="D46" i="29"/>
  <c r="D81" i="1"/>
  <c r="D358" i="1"/>
  <c r="D418" i="1"/>
  <c r="D688" i="1"/>
  <c r="D453" i="1"/>
  <c r="D189" i="1"/>
  <c r="D541" i="1"/>
  <c r="D345" i="1"/>
  <c r="D591" i="1"/>
  <c r="D595" i="1"/>
  <c r="D41" i="1"/>
  <c r="D93" i="1"/>
  <c r="D136" i="1"/>
  <c r="D354" i="1"/>
  <c r="D21" i="1"/>
  <c r="D248" i="29"/>
  <c r="D540" i="29"/>
  <c r="D315" i="1"/>
  <c r="D112" i="1"/>
  <c r="D350" i="1"/>
  <c r="D455" i="1"/>
  <c r="D248" i="1"/>
  <c r="D336" i="1"/>
  <c r="D582" i="1"/>
  <c r="D283" i="10"/>
  <c r="D166" i="10"/>
  <c r="D125" i="10"/>
  <c r="D755" i="10"/>
  <c r="D294" i="10"/>
  <c r="D733" i="10"/>
  <c r="D219" i="12"/>
  <c r="D12" i="12"/>
  <c r="D71" i="12"/>
  <c r="D275" i="12"/>
  <c r="D247" i="10"/>
  <c r="D116" i="12"/>
  <c r="D236" i="12"/>
  <c r="D46" i="12"/>
  <c r="D483" i="10"/>
  <c r="D328" i="10"/>
  <c r="D636" i="10"/>
  <c r="D12" i="10"/>
  <c r="D149" i="10"/>
  <c r="D240" i="10"/>
  <c r="D633" i="10"/>
  <c r="D197" i="12"/>
  <c r="D226" i="12"/>
  <c r="D149" i="12"/>
  <c r="D169" i="1"/>
  <c r="D313" i="10"/>
  <c r="D447" i="1"/>
  <c r="D523" i="1"/>
  <c r="D127" i="1"/>
  <c r="D251" i="1"/>
  <c r="D494" i="10"/>
  <c r="D234" i="10"/>
  <c r="D423" i="29"/>
  <c r="D90" i="29"/>
  <c r="D297" i="29"/>
  <c r="D387" i="29"/>
  <c r="D793" i="29"/>
  <c r="D742" i="29"/>
  <c r="D673" i="29"/>
  <c r="D254" i="1"/>
  <c r="D31" i="1"/>
  <c r="D188" i="1"/>
  <c r="D423" i="1"/>
  <c r="D147" i="1"/>
  <c r="D419" i="1"/>
  <c r="D249" i="29"/>
  <c r="D629" i="29"/>
  <c r="D62" i="29"/>
  <c r="D369" i="29"/>
  <c r="D411" i="29"/>
  <c r="D353" i="29"/>
  <c r="D738" i="29"/>
  <c r="D236" i="29"/>
  <c r="D44" i="29"/>
  <c r="D291" i="29"/>
  <c r="D314" i="29"/>
  <c r="D597" i="29"/>
  <c r="D133" i="29"/>
  <c r="D534" i="29"/>
  <c r="D343" i="29"/>
  <c r="D150" i="1"/>
  <c r="D603" i="1"/>
  <c r="D356" i="1"/>
  <c r="D454" i="1"/>
  <c r="D145" i="1"/>
  <c r="D570" i="1"/>
  <c r="D550" i="1"/>
  <c r="D291" i="1"/>
  <c r="D285" i="1"/>
  <c r="D199" i="1"/>
  <c r="D24" i="1"/>
  <c r="D53" i="29"/>
  <c r="D313" i="1"/>
  <c r="D532" i="1"/>
  <c r="D161" i="1"/>
  <c r="D570" i="10"/>
  <c r="D9" i="10"/>
  <c r="D140" i="10"/>
  <c r="D474" i="10"/>
  <c r="D62" i="12"/>
  <c r="D216" i="12"/>
  <c r="D231" i="10"/>
  <c r="D660" i="10"/>
  <c r="D257" i="10"/>
  <c r="D106" i="12"/>
  <c r="D36" i="12"/>
  <c r="D78" i="12"/>
  <c r="D167" i="10"/>
  <c r="D98" i="10"/>
  <c r="D447" i="10"/>
  <c r="D486" i="10"/>
  <c r="D205" i="12"/>
  <c r="D130" i="12"/>
  <c r="D37" i="12"/>
  <c r="D72" i="12"/>
  <c r="D278" i="12"/>
  <c r="D25" i="12"/>
  <c r="D53" i="12"/>
  <c r="D746" i="10"/>
  <c r="D731" i="10"/>
  <c r="D728" i="10"/>
  <c r="D667" i="10"/>
  <c r="D696" i="10"/>
  <c r="D521" i="10"/>
  <c r="D768" i="29"/>
  <c r="D609" i="29"/>
  <c r="D515" i="29"/>
  <c r="D690" i="29"/>
  <c r="D241" i="1"/>
  <c r="D294" i="1"/>
  <c r="D660" i="1"/>
  <c r="D451" i="1"/>
  <c r="D218" i="10"/>
  <c r="D121" i="10"/>
  <c r="D635" i="10"/>
  <c r="D486" i="1"/>
  <c r="D603" i="10"/>
  <c r="D85" i="10"/>
  <c r="D156" i="10"/>
  <c r="D174" i="10"/>
  <c r="D523" i="10"/>
  <c r="D2" i="10"/>
  <c r="D251" i="10"/>
  <c r="D36" i="10"/>
  <c r="D642" i="10"/>
  <c r="D472" i="1"/>
  <c r="D407" i="1"/>
  <c r="D114" i="1"/>
  <c r="D62" i="1"/>
  <c r="D393" i="1"/>
  <c r="D130" i="10"/>
  <c r="D386" i="10"/>
  <c r="D571" i="10"/>
  <c r="D182" i="12"/>
  <c r="D222" i="12"/>
  <c r="D11" i="12"/>
  <c r="D157" i="12"/>
  <c r="D136" i="12"/>
  <c r="D554" i="10"/>
  <c r="D279" i="10"/>
  <c r="D20" i="12"/>
  <c r="D117" i="12"/>
  <c r="D652" i="1"/>
  <c r="D441" i="1"/>
  <c r="D575" i="1"/>
  <c r="D571" i="1"/>
  <c r="D630" i="1"/>
  <c r="D636" i="1"/>
  <c r="D627" i="1"/>
  <c r="D669" i="1"/>
  <c r="D611" i="1"/>
  <c r="D615" i="1"/>
  <c r="D317" i="29"/>
  <c r="D122" i="29"/>
  <c r="D27" i="29"/>
  <c r="D533" i="29"/>
  <c r="D241" i="29"/>
  <c r="D403" i="29"/>
  <c r="D247" i="29"/>
  <c r="D666" i="29"/>
  <c r="D749" i="29"/>
  <c r="D145" i="29"/>
  <c r="D575" i="29"/>
  <c r="D185" i="29"/>
  <c r="D458" i="29"/>
  <c r="D495" i="29"/>
  <c r="D631" i="29"/>
  <c r="D79" i="29"/>
  <c r="D674" i="29"/>
  <c r="D422" i="1"/>
  <c r="D328" i="1"/>
  <c r="D367" i="1"/>
  <c r="D187" i="1"/>
  <c r="D317" i="1"/>
  <c r="D595" i="29"/>
  <c r="D687" i="29"/>
  <c r="D483" i="29"/>
  <c r="D177" i="29"/>
  <c r="D716" i="29"/>
  <c r="D142" i="29"/>
  <c r="D737" i="29"/>
  <c r="D104" i="29"/>
  <c r="D425" i="29"/>
  <c r="D203" i="10"/>
  <c r="D522" i="10"/>
  <c r="D218" i="1"/>
  <c r="D94" i="10"/>
  <c r="D146" i="10"/>
  <c r="D260" i="1"/>
  <c r="D321" i="10"/>
  <c r="D296" i="10"/>
  <c r="D493" i="10"/>
  <c r="D616" i="10"/>
  <c r="D381" i="10"/>
  <c r="D411" i="10"/>
  <c r="D159" i="10"/>
  <c r="D255" i="10"/>
  <c r="D335" i="10"/>
  <c r="D452" i="10"/>
  <c r="D122" i="10"/>
  <c r="D68" i="10"/>
  <c r="D342" i="10"/>
  <c r="D212" i="10"/>
  <c r="D440" i="10"/>
  <c r="D119" i="12"/>
  <c r="D109" i="12"/>
  <c r="D651" i="1"/>
  <c r="D657" i="1"/>
  <c r="D502" i="1"/>
  <c r="D546" i="1"/>
  <c r="D545" i="1"/>
  <c r="D617" i="1"/>
  <c r="D525" i="1"/>
  <c r="D32" i="29"/>
  <c r="D817" i="29"/>
  <c r="D785" i="29"/>
  <c r="D440" i="29"/>
  <c r="D392" i="29"/>
  <c r="D253" i="29"/>
  <c r="D841" i="29"/>
  <c r="D419" i="29"/>
  <c r="D385" i="29"/>
  <c r="D331" i="29"/>
  <c r="D89" i="29"/>
  <c r="D840" i="29"/>
  <c r="D750" i="29"/>
  <c r="D556" i="29"/>
  <c r="D504" i="29"/>
  <c r="D180" i="1"/>
  <c r="D224" i="1"/>
  <c r="D29" i="1"/>
  <c r="D366" i="1"/>
  <c r="D43" i="1"/>
  <c r="D432" i="1"/>
  <c r="D364" i="1"/>
  <c r="D472" i="29"/>
  <c r="D484" i="29"/>
  <c r="D518" i="29"/>
  <c r="D628" i="29"/>
  <c r="D280" i="29"/>
  <c r="D602" i="29"/>
  <c r="D63" i="29"/>
  <c r="D226" i="29"/>
  <c r="D453" i="29"/>
  <c r="D232" i="29"/>
  <c r="D208" i="29"/>
  <c r="D778" i="29"/>
  <c r="D661" i="29"/>
  <c r="D702" i="29"/>
  <c r="D68" i="29"/>
  <c r="D731" i="29"/>
  <c r="D508" i="29"/>
  <c r="D520" i="29"/>
  <c r="D370" i="29"/>
  <c r="D87" i="29"/>
  <c r="D479" i="29"/>
  <c r="D398" i="29"/>
  <c r="D698" i="29"/>
  <c r="D521" i="29"/>
  <c r="D102" i="1"/>
  <c r="D185" i="1"/>
  <c r="D137" i="1"/>
  <c r="D44" i="1"/>
  <c r="D214" i="1"/>
  <c r="D100" i="1"/>
  <c r="D308" i="1"/>
  <c r="D602" i="1"/>
  <c r="D519" i="1"/>
  <c r="D604" i="1"/>
  <c r="D596" i="1"/>
  <c r="D666" i="1"/>
  <c r="D404" i="1"/>
  <c r="D448" i="1"/>
  <c r="D246" i="1"/>
  <c r="D54" i="1"/>
  <c r="D75" i="1"/>
  <c r="D139" i="1"/>
  <c r="D517" i="29"/>
  <c r="D86" i="29"/>
  <c r="D115" i="29"/>
  <c r="D302" i="1"/>
  <c r="D203" i="1"/>
  <c r="D106" i="1"/>
  <c r="D34" i="1"/>
  <c r="D259" i="1"/>
  <c r="D211" i="1"/>
  <c r="D417" i="1"/>
  <c r="D281" i="10"/>
  <c r="D148" i="10"/>
  <c r="D365" i="10"/>
  <c r="D47" i="10"/>
  <c r="D220" i="10"/>
  <c r="D306" i="10"/>
  <c r="D256" i="12"/>
  <c r="D173" i="12"/>
  <c r="D32" i="12"/>
  <c r="D163" i="12"/>
  <c r="D79" i="12"/>
  <c r="D260" i="12"/>
  <c r="D47" i="12"/>
  <c r="D346" i="10"/>
  <c r="D171" i="10"/>
  <c r="D613" i="10"/>
  <c r="D125" i="12"/>
  <c r="D207" i="12"/>
  <c r="D229" i="12"/>
  <c r="D89" i="12"/>
  <c r="D96" i="12"/>
  <c r="D211" i="10"/>
  <c r="D587" i="10"/>
  <c r="D59" i="10"/>
  <c r="D181" i="10"/>
  <c r="D451" i="10"/>
  <c r="D549" i="10"/>
  <c r="D58" i="12"/>
  <c r="D647" i="29"/>
  <c r="D562" i="1"/>
  <c r="D620" i="29"/>
  <c r="D178" i="29"/>
  <c r="D719" i="29"/>
  <c r="D120" i="29"/>
  <c r="D677" i="29"/>
  <c r="D132" i="29"/>
  <c r="D98" i="29"/>
  <c r="D772" i="29"/>
  <c r="D221" i="29"/>
  <c r="D824" i="29"/>
  <c r="D680" i="29"/>
  <c r="D478" i="29"/>
  <c r="D416" i="29"/>
  <c r="D707" i="29"/>
  <c r="D201" i="1"/>
  <c r="D524" i="1"/>
  <c r="D101" i="10"/>
  <c r="D532" i="10"/>
  <c r="D752" i="10"/>
  <c r="D685" i="1"/>
  <c r="D487" i="1"/>
  <c r="D400" i="1"/>
  <c r="D415" i="1"/>
  <c r="D263" i="1"/>
  <c r="D332" i="1"/>
  <c r="D682" i="1"/>
  <c r="D170" i="1"/>
  <c r="D148" i="1"/>
  <c r="D754" i="10"/>
  <c r="D43" i="10"/>
  <c r="D8" i="10"/>
  <c r="D683" i="10"/>
  <c r="D725" i="10"/>
  <c r="D678" i="10"/>
  <c r="D695" i="10"/>
  <c r="D511" i="1"/>
  <c r="D353" i="10"/>
  <c r="D256" i="10"/>
  <c r="D588" i="10"/>
  <c r="D3" i="29"/>
  <c r="D616" i="29"/>
  <c r="D844" i="29"/>
  <c r="D767" i="29"/>
  <c r="D399" i="1"/>
  <c r="D307" i="1"/>
  <c r="D19" i="1"/>
  <c r="D171" i="1"/>
  <c r="D398" i="1"/>
  <c r="D79" i="1"/>
  <c r="D57" i="10"/>
  <c r="D622" i="10"/>
  <c r="D308" i="10"/>
  <c r="D706" i="10"/>
  <c r="D612" i="10"/>
  <c r="D430" i="10"/>
  <c r="D426" i="10"/>
  <c r="D350" i="10"/>
  <c r="D541" i="10"/>
  <c r="D312" i="10"/>
  <c r="D18" i="10"/>
  <c r="D65" i="10"/>
  <c r="D559" i="10"/>
  <c r="D221" i="10"/>
  <c r="D525" i="10"/>
  <c r="D176" i="10"/>
  <c r="D302" i="10"/>
  <c r="D345" i="10"/>
  <c r="D372" i="1"/>
  <c r="D277" i="1"/>
  <c r="D434" i="1"/>
  <c r="D596" i="10"/>
  <c r="D17" i="10"/>
  <c r="D442" i="10"/>
  <c r="D120" i="12"/>
  <c r="D101" i="12"/>
  <c r="D273" i="12"/>
  <c r="D84" i="12"/>
  <c r="D171" i="12"/>
  <c r="D265" i="12"/>
  <c r="D468" i="10"/>
  <c r="D260" i="10"/>
  <c r="D258" i="12"/>
  <c r="D159" i="12"/>
  <c r="D115" i="12"/>
  <c r="D653" i="1"/>
  <c r="D643" i="1"/>
  <c r="D579" i="10"/>
  <c r="D675" i="1"/>
  <c r="D508" i="1"/>
  <c r="D694" i="1"/>
  <c r="D674" i="1"/>
  <c r="D544" i="1"/>
  <c r="D566" i="1"/>
  <c r="D552" i="1"/>
  <c r="D502" i="29"/>
  <c r="D36" i="29"/>
  <c r="D95" i="29"/>
  <c r="D807" i="29"/>
  <c r="D455" i="29"/>
  <c r="D640" i="29"/>
  <c r="D121" i="29"/>
  <c r="D528" i="29"/>
  <c r="D585" i="29"/>
  <c r="D638" i="29"/>
  <c r="D189" i="29"/>
  <c r="D59" i="29"/>
  <c r="D302" i="29"/>
  <c r="D50" i="29"/>
  <c r="D357" i="29"/>
  <c r="D366" i="29"/>
  <c r="D148" i="29"/>
  <c r="D593" i="29"/>
  <c r="D789" i="29"/>
  <c r="D224" i="29"/>
  <c r="D780" i="29"/>
  <c r="D706" i="29"/>
  <c r="D330" i="1"/>
  <c r="D361" i="1"/>
  <c r="D245" i="1"/>
  <c r="D77" i="1"/>
  <c r="D188" i="29"/>
  <c r="D39" i="29"/>
  <c r="D274" i="29"/>
  <c r="D397" i="29"/>
  <c r="D401" i="29"/>
  <c r="D588" i="29"/>
  <c r="D283" i="29"/>
  <c r="D162" i="29"/>
  <c r="D307" i="29"/>
  <c r="D138" i="29"/>
  <c r="D219" i="29"/>
  <c r="D728" i="29"/>
  <c r="D56" i="1"/>
  <c r="D292" i="1"/>
  <c r="D667" i="1"/>
  <c r="D481" i="1"/>
  <c r="D527" i="1"/>
  <c r="D547" i="1"/>
  <c r="D597" i="1"/>
  <c r="D507" i="1"/>
  <c r="D178" i="1"/>
  <c r="D279" i="1"/>
  <c r="D708" i="29"/>
  <c r="D3" i="1"/>
  <c r="D213" i="1"/>
  <c r="D269" i="10"/>
  <c r="D137" i="10"/>
  <c r="D330" i="10"/>
  <c r="D50" i="10"/>
  <c r="D214" i="12"/>
  <c r="D102" i="12"/>
  <c r="D122" i="12"/>
  <c r="D289" i="10"/>
  <c r="D153" i="12"/>
  <c r="D67" i="12"/>
  <c r="D63" i="12"/>
  <c r="D279" i="12"/>
  <c r="D202" i="12"/>
  <c r="D5" i="12"/>
  <c r="D378" i="10"/>
  <c r="D87" i="10"/>
  <c r="D278" i="10"/>
  <c r="D542" i="10"/>
  <c r="D78" i="10"/>
  <c r="D207" i="10"/>
  <c r="D174" i="12"/>
  <c r="D187" i="12"/>
  <c r="D50" i="12"/>
  <c r="D28" i="12"/>
  <c r="D215" i="12"/>
  <c r="D43" i="12"/>
  <c r="D165" i="12"/>
  <c r="D45" i="1"/>
  <c r="D628" i="10"/>
  <c r="D72" i="10"/>
  <c r="D319" i="10"/>
  <c r="D572" i="10"/>
  <c r="D186" i="10"/>
  <c r="D699" i="10"/>
  <c r="D144" i="1"/>
  <c r="D88" i="1"/>
  <c r="D272" i="10"/>
  <c r="D654" i="10"/>
  <c r="D271" i="12"/>
  <c r="D190" i="12"/>
  <c r="D20" i="10"/>
  <c r="D173" i="10"/>
  <c r="D300" i="10"/>
  <c r="D443" i="10"/>
  <c r="D267" i="12"/>
  <c r="D246" i="12"/>
  <c r="D233" i="12"/>
  <c r="D228" i="12"/>
  <c r="D210" i="12"/>
  <c r="D193" i="12"/>
  <c r="D107" i="12"/>
  <c r="D672" i="1"/>
  <c r="D556" i="1"/>
  <c r="D622" i="1"/>
  <c r="D670" i="1"/>
  <c r="D553" i="1"/>
  <c r="D608" i="1"/>
  <c r="D454" i="29"/>
  <c r="D197" i="29"/>
  <c r="D758" i="29"/>
  <c r="D350" i="29"/>
  <c r="D265" i="29"/>
  <c r="D432" i="29"/>
  <c r="D267" i="10"/>
  <c r="D82" i="10"/>
  <c r="D61" i="10"/>
  <c r="D758" i="10"/>
  <c r="D93" i="10"/>
  <c r="D623" i="10"/>
  <c r="D742" i="10"/>
  <c r="D756" i="10"/>
  <c r="D697" i="10"/>
  <c r="D670" i="10"/>
  <c r="D687" i="10"/>
  <c r="D689" i="10"/>
  <c r="D662" i="1"/>
  <c r="D488" i="1"/>
  <c r="D680" i="1"/>
  <c r="D355" i="10"/>
  <c r="D448" i="10"/>
  <c r="D304" i="10"/>
  <c r="D606" i="29"/>
  <c r="D410" i="29"/>
  <c r="D641" i="29"/>
  <c r="D766" i="29"/>
  <c r="D359" i="29"/>
  <c r="D421" i="29"/>
  <c r="D85" i="1"/>
  <c r="D268" i="1"/>
  <c r="D9" i="1"/>
  <c r="D37" i="1"/>
  <c r="D90" i="1"/>
  <c r="D409" i="1"/>
  <c r="D283" i="1"/>
  <c r="D94" i="1"/>
  <c r="D565" i="10"/>
  <c r="D222" i="10"/>
  <c r="D665" i="10"/>
  <c r="D508" i="10"/>
  <c r="D419" i="10"/>
  <c r="D375" i="10"/>
  <c r="D649" i="10"/>
  <c r="D380" i="10"/>
  <c r="D219" i="10"/>
  <c r="D124" i="10"/>
  <c r="D118" i="10"/>
  <c r="D470" i="1"/>
  <c r="D99" i="1"/>
  <c r="D335" i="1"/>
  <c r="D42" i="1"/>
  <c r="D84" i="1"/>
  <c r="D146" i="1"/>
  <c r="D592" i="10"/>
  <c r="D585" i="10"/>
  <c r="D478" i="10"/>
  <c r="D14" i="10"/>
  <c r="D655" i="10"/>
  <c r="D76" i="1"/>
  <c r="D338" i="1"/>
  <c r="D312" i="1"/>
  <c r="D256" i="1"/>
  <c r="D740" i="10"/>
  <c r="D708" i="10"/>
  <c r="D681" i="10"/>
  <c r="D722" i="29"/>
  <c r="D324" i="29"/>
  <c r="D143" i="29"/>
  <c r="D649" i="29"/>
  <c r="D501" i="29"/>
  <c r="D466" i="29"/>
  <c r="D354" i="29"/>
  <c r="D699" i="29"/>
  <c r="D348" i="29"/>
  <c r="D216" i="29"/>
  <c r="D662" i="29"/>
  <c r="D74" i="1"/>
  <c r="D403" i="1"/>
  <c r="D206" i="1"/>
  <c r="D101" i="1"/>
  <c r="D384" i="1"/>
  <c r="D134" i="1"/>
  <c r="D532" i="29"/>
  <c r="D338" i="29"/>
  <c r="D826" i="29"/>
  <c r="D670" i="29"/>
  <c r="D93" i="29"/>
  <c r="D603" i="29"/>
  <c r="D537" i="29"/>
  <c r="D158" i="29"/>
  <c r="D360" i="29"/>
  <c r="D303" i="29"/>
  <c r="D163" i="29"/>
  <c r="D388" i="1"/>
  <c r="D242" i="1"/>
  <c r="D154" i="10"/>
  <c r="D750" i="10"/>
  <c r="D389" i="1"/>
  <c r="D513" i="1"/>
  <c r="D429" i="1"/>
  <c r="D401" i="1"/>
  <c r="D300" i="1"/>
  <c r="D274" i="1"/>
  <c r="D250" i="1"/>
  <c r="D200" i="1"/>
  <c r="D159" i="1"/>
  <c r="D129" i="1"/>
  <c r="D246" i="10"/>
  <c r="D539" i="10"/>
  <c r="D471" i="10"/>
  <c r="D145" i="10"/>
  <c r="D33" i="10"/>
  <c r="D202" i="10"/>
  <c r="D749" i="10"/>
  <c r="D547" i="10"/>
  <c r="D292" i="10"/>
  <c r="D458" i="10"/>
  <c r="D510" i="10"/>
  <c r="D290" i="10"/>
  <c r="D332" i="10"/>
  <c r="D757" i="10"/>
  <c r="D747" i="10"/>
  <c r="D722" i="10"/>
  <c r="D688" i="10"/>
  <c r="D671" i="10"/>
  <c r="D682" i="10"/>
  <c r="D673" i="10"/>
  <c r="D712" i="10"/>
  <c r="D662" i="10"/>
  <c r="D714" i="10"/>
  <c r="D469" i="1"/>
  <c r="D482" i="1"/>
  <c r="D563" i="1"/>
  <c r="D384" i="10"/>
  <c r="D104" i="10"/>
  <c r="D11" i="10"/>
  <c r="D431" i="10"/>
  <c r="D586" i="10"/>
  <c r="D679" i="29"/>
  <c r="D765" i="29"/>
  <c r="D642" i="29"/>
  <c r="D686" i="29"/>
  <c r="D715" i="29"/>
  <c r="D541" i="29"/>
  <c r="D17" i="29"/>
  <c r="D105" i="29"/>
  <c r="D382" i="29"/>
  <c r="D264" i="29"/>
  <c r="D663" i="29"/>
  <c r="D688" i="29"/>
  <c r="D396" i="1"/>
  <c r="D58" i="1"/>
  <c r="D179" i="1"/>
  <c r="D445" i="1"/>
  <c r="D410" i="1"/>
  <c r="D166" i="1"/>
  <c r="D196" i="1"/>
  <c r="D658" i="1"/>
  <c r="D86" i="1"/>
  <c r="D395" i="1"/>
  <c r="D67" i="1"/>
  <c r="D691" i="10"/>
  <c r="D563" i="10"/>
  <c r="D414" i="10"/>
  <c r="D287" i="10"/>
  <c r="D192" i="10"/>
  <c r="D108" i="10"/>
  <c r="D24" i="10"/>
  <c r="D515" i="10"/>
  <c r="D543" i="10"/>
  <c r="D400" i="10"/>
  <c r="D598" i="10"/>
  <c r="D480" i="10"/>
  <c r="D510" i="1"/>
  <c r="D443" i="1"/>
  <c r="D647" i="10"/>
  <c r="D226" i="10"/>
  <c r="D288" i="10"/>
  <c r="D676" i="10"/>
  <c r="D582" i="10"/>
  <c r="D88" i="10"/>
  <c r="D388" i="10"/>
  <c r="D244" i="10"/>
  <c r="D155" i="10"/>
  <c r="D41" i="10"/>
  <c r="D217" i="10"/>
  <c r="D216" i="10"/>
  <c r="D22" i="10"/>
  <c r="D369" i="1"/>
  <c r="D374" i="1"/>
  <c r="D504" i="1"/>
  <c r="D295" i="1"/>
  <c r="D253" i="1"/>
  <c r="D38" i="1"/>
  <c r="D306" i="1"/>
  <c r="D128" i="1"/>
  <c r="D181" i="1"/>
  <c r="D759" i="10"/>
  <c r="D412" i="1"/>
  <c r="D231" i="1"/>
  <c r="D651" i="10"/>
  <c r="D739" i="10"/>
  <c r="D118" i="29"/>
  <c r="D720" i="29"/>
  <c r="D492" i="1"/>
  <c r="D659" i="1"/>
  <c r="D266" i="10"/>
  <c r="D848" i="29"/>
  <c r="D623" i="29"/>
  <c r="D465" i="29"/>
  <c r="D417" i="29"/>
  <c r="D771" i="29"/>
  <c r="D562" i="29"/>
  <c r="D258" i="29"/>
  <c r="D437" i="1"/>
  <c r="D95" i="1"/>
  <c r="D485" i="10"/>
  <c r="D687" i="1"/>
  <c r="D471" i="29"/>
  <c r="D650" i="29"/>
  <c r="D429" i="29"/>
  <c r="D653" i="29"/>
  <c r="D775" i="29"/>
  <c r="D464" i="29"/>
  <c r="D549" i="29"/>
  <c r="D552" i="29"/>
  <c r="D481" i="29"/>
  <c r="D103" i="29"/>
  <c r="D126" i="29"/>
  <c r="D245" i="29"/>
  <c r="D426" i="29"/>
  <c r="D18" i="29"/>
  <c r="D480" i="1"/>
  <c r="D500" i="1"/>
  <c r="D654" i="29"/>
  <c r="D664" i="29"/>
  <c r="D536" i="29"/>
  <c r="D255" i="29"/>
  <c r="D220" i="29"/>
  <c r="D233" i="29"/>
  <c r="D723" i="29"/>
  <c r="D136" i="29"/>
  <c r="D207" i="29"/>
  <c r="D175" i="29"/>
  <c r="D665" i="29"/>
  <c r="D312" i="29"/>
  <c r="D774" i="29"/>
  <c r="D678" i="29"/>
  <c r="D624" i="29"/>
  <c r="D648" i="29"/>
  <c r="D619" i="29"/>
  <c r="D441" i="29"/>
  <c r="D773" i="29"/>
  <c r="D374" i="29"/>
  <c r="D725" i="29"/>
  <c r="D352" i="29"/>
  <c r="D11" i="29"/>
  <c r="D296" i="29"/>
  <c r="D646" i="29"/>
  <c r="D820" i="29"/>
  <c r="D692" i="29"/>
  <c r="D659" i="29"/>
  <c r="D493" i="29"/>
  <c r="D770" i="29"/>
  <c r="D554" i="29"/>
  <c r="D257" i="29"/>
  <c r="D41" i="29"/>
  <c r="D351" i="29"/>
  <c r="D437" i="29"/>
  <c r="D205" i="1"/>
  <c r="D269" i="1"/>
  <c r="D296" i="1"/>
  <c r="D446" i="1"/>
  <c r="D461" i="10"/>
  <c r="D66" i="10"/>
  <c r="D520" i="10"/>
  <c r="D679" i="10"/>
  <c r="D42" i="10"/>
  <c r="D512" i="1"/>
  <c r="D683" i="1"/>
  <c r="D207" i="1"/>
  <c r="D518" i="1"/>
  <c r="D228" i="1"/>
  <c r="D506" i="1"/>
  <c r="D70" i="1"/>
  <c r="D327" i="1"/>
  <c r="D276" i="1"/>
  <c r="D271" i="1"/>
  <c r="D237" i="1"/>
  <c r="D113" i="1"/>
  <c r="D63" i="1"/>
  <c r="D153" i="1"/>
  <c r="D167" i="1"/>
  <c r="D4" i="1"/>
  <c r="D16" i="1"/>
  <c r="D385" i="1"/>
  <c r="D581" i="10"/>
  <c r="D593" i="10"/>
  <c r="D652" i="10"/>
  <c r="D537" i="10"/>
  <c r="D123" i="10"/>
  <c r="D28" i="10"/>
  <c r="D197" i="10"/>
  <c r="D158" i="10"/>
  <c r="D51" i="10"/>
  <c r="D624" i="10"/>
  <c r="D604" i="10"/>
  <c r="D438" i="10"/>
  <c r="D533" i="10"/>
  <c r="D611" i="10"/>
  <c r="D413" i="10"/>
  <c r="D601" i="10"/>
  <c r="D745" i="10"/>
  <c r="D180" i="10"/>
  <c r="D721" i="10"/>
  <c r="D726" i="10"/>
  <c r="D693" i="10"/>
  <c r="D690" i="10"/>
  <c r="D723" i="10"/>
  <c r="D719" i="10"/>
  <c r="D715" i="10"/>
  <c r="D753" i="10"/>
  <c r="D716" i="10"/>
  <c r="D666" i="10"/>
  <c r="D711" i="10"/>
  <c r="D483" i="1"/>
  <c r="D299" i="1"/>
  <c r="D466" i="1"/>
  <c r="D477" i="1"/>
  <c r="D475" i="1"/>
  <c r="D364" i="10"/>
  <c r="D323" i="10"/>
  <c r="D254" i="10"/>
  <c r="D95" i="10"/>
  <c r="D4" i="10"/>
  <c r="D423" i="10"/>
  <c r="D738" i="10"/>
  <c r="D683" i="29"/>
  <c r="D681" i="29"/>
  <c r="D217" i="29"/>
  <c r="D714" i="29"/>
  <c r="D84" i="29"/>
  <c r="D545" i="29"/>
  <c r="D510" i="29"/>
  <c r="D210" i="29"/>
  <c r="D367" i="29"/>
  <c r="D356" i="29"/>
  <c r="D97" i="29"/>
  <c r="D431" i="1"/>
  <c r="D289" i="1"/>
  <c r="D561" i="1"/>
  <c r="D25" i="1"/>
  <c r="D72" i="1"/>
  <c r="D163" i="1"/>
  <c r="D381" i="1"/>
  <c r="D216" i="1"/>
  <c r="D456" i="1"/>
  <c r="D322" i="1"/>
  <c r="D130" i="1"/>
  <c r="D240" i="1"/>
  <c r="D221" i="1"/>
  <c r="D174" i="1"/>
  <c r="D160" i="29"/>
  <c r="D741" i="29"/>
  <c r="D168" i="29"/>
  <c r="D328" i="29"/>
  <c r="D407" i="29"/>
  <c r="D56" i="29"/>
  <c r="D9" i="29"/>
  <c r="D734" i="29"/>
  <c r="D626" i="29"/>
  <c r="D787" i="29"/>
  <c r="D69" i="1"/>
  <c r="D520" i="1"/>
  <c r="D261" i="1"/>
  <c r="D7" i="29"/>
  <c r="D198" i="1"/>
  <c r="D126" i="10"/>
  <c r="D238" i="12"/>
  <c r="D281" i="1"/>
  <c r="D629" i="10"/>
  <c r="D128" i="12"/>
  <c r="D129" i="12"/>
  <c r="D248" i="12"/>
  <c r="D85" i="12"/>
  <c r="D31" i="12"/>
  <c r="D17" i="12"/>
  <c r="D399" i="10"/>
  <c r="D275" i="10"/>
  <c r="D299" i="10"/>
  <c r="D619" i="10"/>
  <c r="D214" i="10"/>
  <c r="D160" i="10"/>
  <c r="D84" i="10"/>
  <c r="D152" i="10"/>
  <c r="D589" i="10"/>
  <c r="D80" i="10"/>
  <c r="D262" i="12"/>
  <c r="D253" i="12"/>
  <c r="D245" i="12"/>
  <c r="D241" i="12"/>
  <c r="D225" i="12"/>
  <c r="D209" i="12"/>
  <c r="D176" i="12"/>
  <c r="D69" i="12"/>
  <c r="D86" i="12"/>
  <c r="D151" i="12"/>
  <c r="D33" i="12"/>
  <c r="D22" i="12"/>
  <c r="D195" i="12"/>
  <c r="D100" i="12"/>
  <c r="D144" i="12"/>
  <c r="D558" i="1"/>
  <c r="D543" i="1"/>
  <c r="D650" i="1"/>
  <c r="D515" i="1"/>
  <c r="D619" i="1"/>
  <c r="D201" i="29"/>
  <c r="D167" i="29"/>
  <c r="D40" i="29"/>
  <c r="D141" i="29"/>
  <c r="D54" i="29"/>
  <c r="D150" i="29"/>
  <c r="D260" i="29"/>
  <c r="D573" i="29"/>
  <c r="D170" i="29"/>
  <c r="D10" i="29"/>
  <c r="D342" i="29"/>
  <c r="D475" i="29"/>
  <c r="D753" i="29"/>
  <c r="D172" i="29"/>
  <c r="D30" i="29"/>
  <c r="D752" i="29"/>
  <c r="D259" i="29"/>
  <c r="D223" i="29"/>
  <c r="D206" i="29"/>
  <c r="D746" i="29"/>
  <c r="D596" i="29"/>
  <c r="D748" i="29"/>
  <c r="D607" i="1"/>
  <c r="D198" i="29"/>
  <c r="D744" i="29"/>
  <c r="D836" i="29"/>
  <c r="D788" i="29"/>
  <c r="D578" i="29"/>
  <c r="D491" i="29"/>
  <c r="D336" i="29"/>
  <c r="D347" i="1"/>
  <c r="D87" i="1"/>
  <c r="D115" i="1"/>
  <c r="D151" i="1"/>
  <c r="D75" i="29"/>
  <c r="D583" i="29"/>
  <c r="D333" i="29"/>
  <c r="D246" i="29"/>
  <c r="D271" i="29"/>
  <c r="D404" i="29"/>
  <c r="D285" i="29"/>
  <c r="D135" i="29"/>
  <c r="D335" i="29"/>
  <c r="D234" i="29"/>
  <c r="D527" i="29"/>
  <c r="D156" i="29"/>
  <c r="D239" i="10"/>
  <c r="D200" i="10"/>
  <c r="D368" i="1"/>
  <c r="D426" i="1"/>
  <c r="D36" i="1"/>
  <c r="D678" i="1"/>
  <c r="D425" i="1"/>
  <c r="D182" i="10"/>
  <c r="D429" i="10"/>
  <c r="D502" i="10"/>
  <c r="D115" i="10"/>
  <c r="D79" i="10"/>
  <c r="D488" i="10"/>
  <c r="D82" i="12"/>
  <c r="D131" i="12"/>
  <c r="D93" i="12"/>
  <c r="D41" i="12"/>
  <c r="D145" i="12"/>
  <c r="D112" i="12"/>
  <c r="D231" i="12"/>
  <c r="D580" i="10"/>
  <c r="D393" i="10"/>
  <c r="D268" i="10"/>
  <c r="D153" i="10"/>
  <c r="D575" i="10"/>
  <c r="D501" i="10"/>
  <c r="D110" i="10"/>
  <c r="D444" i="10"/>
  <c r="D394" i="10"/>
  <c r="D659" i="10"/>
  <c r="D310" i="10"/>
  <c r="D295" i="10"/>
  <c r="D352" i="10"/>
  <c r="D337" i="10"/>
  <c r="D454" i="10"/>
  <c r="D334" i="10"/>
  <c r="D280" i="10"/>
  <c r="D23" i="10"/>
  <c r="D213" i="10"/>
  <c r="D239" i="12"/>
  <c r="D251" i="12"/>
  <c r="D243" i="12"/>
  <c r="D240" i="12"/>
  <c r="D220" i="12"/>
  <c r="D201" i="12"/>
  <c r="D141" i="12"/>
  <c r="D213" i="12"/>
  <c r="D103" i="12"/>
  <c r="D164" i="12"/>
  <c r="D60" i="12"/>
  <c r="D27" i="12"/>
  <c r="D188" i="12"/>
  <c r="D196" i="12"/>
  <c r="D39" i="12"/>
  <c r="D6" i="12"/>
  <c r="D169" i="12"/>
  <c r="D135" i="12"/>
  <c r="D108" i="12"/>
  <c r="D689" i="1"/>
  <c r="D648" i="1"/>
  <c r="D573" i="1"/>
  <c r="D649" i="1"/>
  <c r="D641" i="1"/>
  <c r="D646" i="1"/>
  <c r="D440" i="1"/>
  <c r="D533" i="1"/>
  <c r="D578" i="1"/>
  <c r="D673" i="1"/>
  <c r="D549" i="1"/>
  <c r="D620" i="1"/>
  <c r="D671" i="1"/>
  <c r="D572" i="1"/>
  <c r="D613" i="1"/>
  <c r="D559" i="1"/>
  <c r="D616" i="1"/>
  <c r="D710" i="29"/>
  <c r="D394" i="29"/>
  <c r="D420" i="29"/>
  <c r="D278" i="29"/>
  <c r="D558" i="29"/>
  <c r="D238" i="29"/>
  <c r="D315" i="29"/>
  <c r="D811" i="29"/>
  <c r="D406" i="29"/>
  <c r="D445" i="29"/>
  <c r="D760" i="29"/>
  <c r="D130" i="29"/>
  <c r="D701" i="29"/>
  <c r="D362" i="29"/>
  <c r="D214" i="29"/>
  <c r="D526" i="29"/>
  <c r="D805" i="29"/>
  <c r="D332" i="29"/>
  <c r="D228" i="29"/>
  <c r="D144" i="29"/>
  <c r="D298" i="29"/>
  <c r="D751" i="29"/>
  <c r="D839" i="29"/>
  <c r="D757" i="29"/>
  <c r="D229" i="29"/>
  <c r="D85" i="29"/>
  <c r="D422" i="29"/>
  <c r="D372" i="29"/>
  <c r="D553" i="29"/>
  <c r="D838" i="29"/>
  <c r="D587" i="29"/>
  <c r="D183" i="29"/>
  <c r="D800" i="29"/>
  <c r="D469" i="29"/>
  <c r="D378" i="29"/>
  <c r="D199" i="29"/>
  <c r="D516" i="29"/>
  <c r="D34" i="29"/>
  <c r="D792" i="29"/>
  <c r="D28" i="29"/>
  <c r="D834" i="29"/>
  <c r="D362" i="1"/>
  <c r="D92" i="1"/>
  <c r="D217" i="1"/>
  <c r="D117" i="1"/>
  <c r="D257" i="1"/>
  <c r="D438" i="1"/>
  <c r="D154" i="1"/>
  <c r="D7" i="1"/>
  <c r="D433" i="1"/>
  <c r="D155" i="29"/>
  <c r="D282" i="29"/>
  <c r="D443" i="29"/>
  <c r="D171" i="29"/>
  <c r="D430" i="29"/>
  <c r="D591" i="29"/>
  <c r="D20" i="29"/>
  <c r="D51" i="29"/>
  <c r="D476" i="29"/>
  <c r="D334" i="29"/>
  <c r="D176" i="29"/>
  <c r="D319" i="29"/>
  <c r="D451" i="29"/>
  <c r="D391" i="29"/>
  <c r="D561" i="29"/>
  <c r="D306" i="29"/>
  <c r="D16" i="29"/>
  <c r="D402" i="29"/>
  <c r="D192" i="29"/>
  <c r="D330" i="29"/>
  <c r="D735" i="29"/>
  <c r="D494" i="29"/>
  <c r="D358" i="29"/>
  <c r="D460" i="29"/>
  <c r="D449" i="1"/>
  <c r="D320" i="1"/>
  <c r="D435" i="1"/>
  <c r="D503" i="1"/>
  <c r="D411" i="1"/>
  <c r="D66" i="1"/>
  <c r="D703" i="10"/>
  <c r="D704" i="10"/>
  <c r="D605" i="10"/>
  <c r="D538" i="10"/>
  <c r="D382" i="10"/>
  <c r="D274" i="10"/>
  <c r="D179" i="10"/>
  <c r="D89" i="10"/>
  <c r="D583" i="10"/>
  <c r="D692" i="10"/>
  <c r="D19" i="10"/>
  <c r="D112" i="10"/>
  <c r="D428" i="10"/>
  <c r="D233" i="10"/>
  <c r="D495" i="10"/>
  <c r="D273" i="10"/>
  <c r="D630" i="10"/>
  <c r="D735" i="10"/>
  <c r="D420" i="10"/>
  <c r="D526" i="10"/>
  <c r="D496" i="1"/>
  <c r="D484" i="1"/>
  <c r="D286" i="10"/>
  <c r="D403" i="10"/>
  <c r="D417" i="10"/>
  <c r="D415" i="10"/>
  <c r="D427" i="10"/>
  <c r="D99" i="10"/>
  <c r="D317" i="10"/>
  <c r="D482" i="10"/>
  <c r="D505" i="10"/>
  <c r="D634" i="10"/>
  <c r="D544" i="10"/>
  <c r="D241" i="10"/>
  <c r="D232" i="10"/>
  <c r="D161" i="10"/>
  <c r="D144" i="10"/>
  <c r="D46" i="10"/>
  <c r="D58" i="10"/>
  <c r="D53" i="10"/>
  <c r="D383" i="10"/>
  <c r="D374" i="10"/>
  <c r="D249" i="10"/>
  <c r="D584" i="10"/>
  <c r="D175" i="10"/>
  <c r="D550" i="10"/>
  <c r="D372" i="10"/>
  <c r="D212" i="1"/>
  <c r="D463" i="1"/>
  <c r="D373" i="1"/>
  <c r="D439" i="1"/>
  <c r="D49" i="1"/>
  <c r="D377" i="1"/>
  <c r="D262" i="1"/>
  <c r="D26" i="1"/>
  <c r="D47" i="1"/>
  <c r="D379" i="1"/>
  <c r="D133" i="1"/>
  <c r="D397" i="10"/>
  <c r="D367" i="10"/>
  <c r="D617" i="10"/>
  <c r="D475" i="10"/>
  <c r="D45" i="10"/>
  <c r="D92" i="10"/>
  <c r="D643" i="10"/>
  <c r="D375" i="1"/>
  <c r="D111" i="1"/>
  <c r="D272" i="1"/>
  <c r="D408" i="1"/>
  <c r="D309" i="1"/>
  <c r="D16" i="10"/>
  <c r="D208" i="10"/>
  <c r="D445" i="10"/>
  <c r="D529" i="10"/>
  <c r="D470" i="10"/>
  <c r="D519" i="10"/>
  <c r="D377" i="10"/>
  <c r="D457" i="10"/>
  <c r="D83" i="12"/>
  <c r="D113" i="12"/>
  <c r="D189" i="12"/>
  <c r="D110" i="12"/>
  <c r="D156" i="12"/>
  <c r="D99" i="12"/>
  <c r="D30" i="12"/>
  <c r="D64" i="12"/>
  <c r="D147" i="12"/>
  <c r="D26" i="12"/>
  <c r="D75" i="12"/>
  <c r="D261" i="12"/>
  <c r="D406" i="10"/>
  <c r="D196" i="10"/>
  <c r="D338" i="10"/>
  <c r="D143" i="10"/>
  <c r="D26" i="10"/>
  <c r="D215" i="10"/>
  <c r="D469" i="10"/>
  <c r="D433" i="10"/>
  <c r="D157" i="10"/>
  <c r="D297" i="10"/>
  <c r="D324" i="10"/>
  <c r="D401" i="10"/>
  <c r="D178" i="10"/>
  <c r="D150" i="10"/>
  <c r="D318" i="10"/>
  <c r="D637" i="10"/>
  <c r="D172" i="10"/>
  <c r="D64" i="10"/>
  <c r="D348" i="10"/>
  <c r="D276" i="12"/>
  <c r="D257" i="12"/>
  <c r="D250" i="12"/>
  <c r="D242" i="12"/>
  <c r="D230" i="12"/>
  <c r="D211" i="12"/>
  <c r="D194" i="12"/>
  <c r="D138" i="12"/>
  <c r="D259" i="12"/>
  <c r="D91" i="12"/>
  <c r="D94" i="12"/>
  <c r="D154" i="12"/>
  <c r="D55" i="12"/>
  <c r="D146" i="12"/>
  <c r="D2" i="12"/>
  <c r="D142" i="12"/>
  <c r="D35" i="12"/>
  <c r="D80" i="12"/>
  <c r="D168" i="12"/>
  <c r="D57" i="12"/>
  <c r="D114" i="12"/>
  <c r="D105" i="12"/>
  <c r="D677" i="1"/>
  <c r="D676" i="1"/>
  <c r="D640" i="1"/>
  <c r="D644" i="1"/>
  <c r="D568" i="1"/>
  <c r="D645" i="1"/>
  <c r="D577" i="1"/>
  <c r="D642" i="1"/>
  <c r="D629" i="1"/>
  <c r="D625" i="1"/>
  <c r="D499" i="1"/>
  <c r="D635" i="1"/>
  <c r="D633" i="1"/>
  <c r="D626" i="1"/>
  <c r="D631" i="1"/>
  <c r="D529" i="1"/>
  <c r="D574" i="1"/>
  <c r="D452" i="1"/>
  <c r="D624" i="1"/>
  <c r="D692" i="1"/>
  <c r="D551" i="1"/>
  <c r="D610" i="1"/>
  <c r="D554" i="1"/>
  <c r="D517" i="1"/>
  <c r="D612" i="1"/>
  <c r="D843" i="29"/>
  <c r="D818" i="29"/>
  <c r="D474" i="29"/>
  <c r="D272" i="29"/>
  <c r="D815" i="29"/>
  <c r="D813" i="29"/>
  <c r="D530" i="29"/>
  <c r="D810" i="29"/>
  <c r="D48" i="12"/>
  <c r="D453" i="10"/>
  <c r="D506" i="10"/>
  <c r="D598" i="29"/>
  <c r="D38" i="29"/>
  <c r="D600" i="29"/>
  <c r="D35" i="29"/>
  <c r="D539" i="29"/>
  <c r="D311" i="29"/>
  <c r="D608" i="29"/>
  <c r="D196" i="29"/>
  <c r="D297" i="1"/>
  <c r="D357" i="1"/>
  <c r="D236" i="1"/>
  <c r="D564" i="1"/>
  <c r="D516" i="1"/>
  <c r="D534" i="1"/>
  <c r="D355" i="1"/>
  <c r="D540" i="1"/>
  <c r="D538" i="1"/>
  <c r="D20" i="1"/>
  <c r="D522" i="1"/>
  <c r="D594" i="1"/>
  <c r="D590" i="1"/>
  <c r="D557" i="1"/>
  <c r="D103" i="1"/>
  <c r="D197" i="1"/>
  <c r="D381" i="29"/>
  <c r="D586" i="1"/>
  <c r="D584" i="1"/>
  <c r="D280" i="1"/>
  <c r="D215" i="1"/>
  <c r="D305" i="1"/>
  <c r="D526" i="1"/>
  <c r="D439" i="10"/>
  <c r="D561" i="10"/>
  <c r="D314" i="10"/>
  <c r="D143" i="12"/>
  <c r="D285" i="10"/>
  <c r="D548" i="10"/>
  <c r="D198" i="12"/>
  <c r="D88" i="12"/>
  <c r="D34" i="12"/>
  <c r="D390" i="10"/>
  <c r="D62" i="10"/>
  <c r="D371" i="10"/>
  <c r="D618" i="10"/>
  <c r="D498" i="10"/>
  <c r="D311" i="10"/>
  <c r="D340" i="10"/>
  <c r="D184" i="12"/>
  <c r="D252" i="12"/>
  <c r="D10" i="12"/>
  <c r="D51" i="12"/>
  <c r="D139" i="12"/>
  <c r="D38" i="12"/>
  <c r="D162" i="12"/>
  <c r="D146" i="29"/>
  <c r="D73" i="29"/>
  <c r="D617" i="29"/>
  <c r="D496" i="29"/>
  <c r="D431" i="29"/>
  <c r="D45" i="29"/>
  <c r="D551" i="29"/>
  <c r="D244" i="29"/>
  <c r="D388" i="29"/>
  <c r="D786" i="29"/>
  <c r="D268" i="29"/>
  <c r="D26" i="29"/>
  <c r="D730" i="29"/>
  <c r="D300" i="29"/>
  <c r="D213" i="29"/>
  <c r="D202" i="29"/>
  <c r="D611" i="29"/>
  <c r="D477" i="29"/>
  <c r="D124" i="1"/>
  <c r="D344" i="1"/>
  <c r="D359" i="1"/>
  <c r="D110" i="1"/>
  <c r="D65" i="1"/>
  <c r="D316" i="1"/>
  <c r="D598" i="1"/>
  <c r="D601" i="1"/>
  <c r="D505" i="1"/>
  <c r="D450" i="1"/>
  <c r="D576" i="1"/>
  <c r="D539" i="1"/>
  <c r="D64" i="1"/>
  <c r="D125" i="1"/>
  <c r="D293" i="1"/>
  <c r="D457" i="1"/>
  <c r="D593" i="1"/>
  <c r="D270" i="1"/>
  <c r="D53" i="1"/>
  <c r="D35" i="1"/>
  <c r="D40" i="1"/>
  <c r="D152" i="1"/>
  <c r="D184" i="1"/>
  <c r="D49" i="29"/>
  <c r="D433" i="29"/>
  <c r="D114" i="29"/>
  <c r="D582" i="29"/>
  <c r="D255" i="1"/>
  <c r="D165" i="1"/>
  <c r="D351" i="1"/>
  <c r="D583" i="1"/>
  <c r="D444" i="1"/>
  <c r="D108" i="1"/>
  <c r="D60" i="1"/>
  <c r="D343" i="1"/>
  <c r="D341" i="1"/>
  <c r="D466" i="10"/>
  <c r="D10" i="10"/>
  <c r="D271" i="10"/>
  <c r="D566" i="10"/>
  <c r="D60" i="10"/>
  <c r="D34" i="10"/>
  <c r="D224" i="12"/>
  <c r="D4" i="12"/>
  <c r="D40" i="12"/>
  <c r="D203" i="12"/>
  <c r="D254" i="12"/>
  <c r="D49" i="12"/>
  <c r="D81" i="10"/>
  <c r="D40" i="10"/>
  <c r="D407" i="10"/>
  <c r="D552" i="10"/>
  <c r="D632" i="10"/>
  <c r="D217" i="12"/>
  <c r="D16" i="12"/>
  <c r="D118" i="12"/>
  <c r="D172" i="12"/>
  <c r="D74" i="12"/>
  <c r="D553" i="10"/>
  <c r="D491" i="10"/>
  <c r="D524" i="10"/>
  <c r="D464" i="10"/>
  <c r="D551" i="10"/>
  <c r="D134" i="12"/>
  <c r="D269" i="12"/>
  <c r="D181" i="12"/>
  <c r="D61" i="12"/>
  <c r="D329" i="29"/>
  <c r="D589" i="29"/>
  <c r="D287" i="29"/>
  <c r="D486" i="29"/>
  <c r="D395" i="29"/>
  <c r="D557" i="29"/>
  <c r="D604" i="29"/>
  <c r="D270" i="29"/>
  <c r="D190" i="29"/>
  <c r="D804" i="29"/>
  <c r="D456" i="29"/>
  <c r="D756" i="29"/>
  <c r="D783" i="29"/>
  <c r="D634" i="29"/>
  <c r="D572" i="29"/>
  <c r="D383" i="29"/>
  <c r="D321" i="29"/>
  <c r="D194" i="29"/>
  <c r="D108" i="29"/>
  <c r="D488" i="29"/>
  <c r="D269" i="29"/>
  <c r="D47" i="29"/>
  <c r="D5" i="29"/>
  <c r="D127" i="29"/>
  <c r="D322" i="29"/>
  <c r="D803" i="29"/>
  <c r="D802" i="29"/>
  <c r="D21" i="29"/>
  <c r="D450" i="29"/>
  <c r="D795" i="29"/>
  <c r="D747" i="29"/>
  <c r="D633" i="29"/>
  <c r="D798" i="29"/>
  <c r="D125" i="29"/>
  <c r="D570" i="29"/>
  <c r="D31" i="29"/>
  <c r="D325" i="29"/>
  <c r="D266" i="29"/>
  <c r="D745" i="29"/>
  <c r="D100" i="29"/>
  <c r="D231" i="29"/>
  <c r="D837" i="29"/>
  <c r="D743" i="29"/>
  <c r="D409" i="29"/>
  <c r="D211" i="29"/>
  <c r="D791" i="29"/>
  <c r="D195" i="29"/>
  <c r="D261" i="29"/>
  <c r="D781" i="29"/>
  <c r="D427" i="29"/>
  <c r="D69" i="29"/>
  <c r="D61" i="1"/>
  <c r="D314" i="1"/>
  <c r="D190" i="1"/>
  <c r="D223" i="1"/>
  <c r="D420" i="1"/>
  <c r="D288" i="1"/>
  <c r="D109" i="1"/>
  <c r="D421" i="1"/>
  <c r="D406" i="1"/>
  <c r="D243" i="1"/>
  <c r="D11" i="1"/>
  <c r="D140" i="1"/>
  <c r="D157" i="1"/>
  <c r="D258" i="1"/>
  <c r="D234" i="1"/>
  <c r="D191" i="29"/>
  <c r="D205" i="29"/>
  <c r="D235" i="29"/>
  <c r="D531" i="29"/>
  <c r="D310" i="29"/>
  <c r="D368" i="29"/>
  <c r="D599" i="29"/>
  <c r="D239" i="29"/>
  <c r="D696" i="29"/>
  <c r="D415" i="29"/>
  <c r="D490" i="29"/>
  <c r="D134" i="29"/>
  <c r="D77" i="29"/>
  <c r="D70" i="29"/>
  <c r="D65" i="29"/>
  <c r="D154" i="29"/>
  <c r="D267" i="29"/>
  <c r="D64" i="29"/>
  <c r="D295" i="29"/>
  <c r="D700" i="29"/>
  <c r="D605" i="29"/>
  <c r="D316" i="29"/>
  <c r="D525" i="29"/>
  <c r="D61" i="29"/>
  <c r="D292" i="29"/>
  <c r="D380" i="29"/>
  <c r="D284" i="29"/>
  <c r="D119" i="29"/>
  <c r="D389" i="29"/>
  <c r="D736" i="29"/>
  <c r="D151" i="29"/>
  <c r="D57" i="29"/>
  <c r="D371" i="29"/>
  <c r="D152" i="29"/>
  <c r="D779" i="29"/>
  <c r="D147" i="29"/>
  <c r="D499" i="29"/>
  <c r="D43" i="29"/>
  <c r="D254" i="29"/>
  <c r="D71" i="29"/>
  <c r="D377" i="29"/>
  <c r="D733" i="29"/>
  <c r="D22" i="29"/>
  <c r="D507" i="29"/>
  <c r="D305" i="29"/>
  <c r="D559" i="29"/>
  <c r="D400" i="29"/>
  <c r="D732" i="29"/>
  <c r="D123" i="29"/>
  <c r="D128" i="29"/>
  <c r="D729" i="29"/>
  <c r="D25" i="29"/>
  <c r="D439" i="29"/>
  <c r="D592" i="29"/>
  <c r="D438" i="29"/>
  <c r="D72" i="29"/>
  <c r="D232" i="1"/>
  <c r="D96" i="1"/>
  <c r="D57" i="1"/>
  <c r="D182" i="1"/>
  <c r="D48" i="1"/>
  <c r="D22" i="1"/>
  <c r="D668" i="1"/>
  <c r="D121" i="1"/>
  <c r="D28" i="1"/>
  <c r="D319" i="1"/>
  <c r="D478" i="1"/>
  <c r="D468" i="1"/>
  <c r="D521" i="1"/>
  <c r="D244" i="1"/>
  <c r="D600" i="1"/>
  <c r="D485" i="1"/>
  <c r="D542" i="1"/>
  <c r="D193" i="1"/>
  <c r="D346" i="1"/>
  <c r="D194" i="1"/>
  <c r="D535" i="1"/>
  <c r="D219" i="1"/>
  <c r="D589" i="1"/>
  <c r="D569" i="1"/>
  <c r="D587" i="1"/>
  <c r="D497" i="1"/>
  <c r="D592" i="1"/>
  <c r="D588" i="1"/>
  <c r="D353" i="1"/>
  <c r="D80" i="1"/>
  <c r="D18" i="1"/>
  <c r="D155" i="1"/>
  <c r="D192" i="1"/>
  <c r="D290" i="1"/>
  <c r="D497" i="29"/>
  <c r="D563" i="29"/>
  <c r="D94" i="29"/>
  <c r="D281" i="29"/>
  <c r="D249" i="1"/>
  <c r="D89" i="1"/>
  <c r="D461" i="1"/>
  <c r="D509" i="1"/>
  <c r="D120" i="1"/>
  <c r="D494" i="1"/>
  <c r="D5" i="1"/>
  <c r="D220" i="1"/>
  <c r="D342" i="1"/>
  <c r="D691" i="1"/>
  <c r="D229" i="1"/>
  <c r="D293" i="10"/>
  <c r="D653" i="10"/>
  <c r="D127" i="10"/>
  <c r="D151" i="10"/>
  <c r="D513" i="10"/>
  <c r="D136" i="10"/>
  <c r="D606" i="10"/>
  <c r="D189" i="10"/>
  <c r="D500" i="10"/>
  <c r="D218" i="12"/>
  <c r="D21" i="12"/>
  <c r="D244" i="12"/>
  <c r="D73" i="12"/>
  <c r="D137" i="12"/>
  <c r="D167" i="12"/>
  <c r="D56" i="12"/>
  <c r="D168" i="10"/>
  <c r="D404" i="10"/>
  <c r="D610" i="10"/>
  <c r="D210" i="10"/>
  <c r="D206" i="12"/>
  <c r="D227" i="12"/>
  <c r="D66" i="12"/>
  <c r="D268" i="12"/>
  <c r="D13" i="12"/>
  <c r="D175" i="12"/>
  <c r="D133" i="12"/>
  <c r="D237" i="12"/>
  <c r="D127" i="12"/>
  <c r="D29" i="12"/>
  <c r="D232" i="12"/>
  <c r="D250" i="10"/>
  <c r="D109" i="10"/>
  <c r="D307" i="10"/>
  <c r="D528" i="10"/>
  <c r="D602" i="10"/>
  <c r="D238" i="10"/>
  <c r="D105" i="10"/>
  <c r="D225" i="10"/>
  <c r="D446" i="10"/>
  <c r="D465" i="10"/>
  <c r="D627" i="10"/>
  <c r="D76" i="12"/>
  <c r="D199" i="12"/>
  <c r="D272" i="12"/>
  <c r="D183" i="12"/>
  <c r="D90" i="12"/>
  <c r="D204" i="12"/>
  <c r="D15" i="12"/>
  <c r="D18" i="12"/>
  <c r="D45" i="12"/>
  <c r="D191" i="12"/>
  <c r="D3" i="12"/>
  <c r="D828" i="29"/>
  <c r="D405" i="1"/>
  <c r="D724" i="29"/>
  <c r="D690" i="1"/>
  <c r="D829" i="29"/>
  <c r="D173" i="1"/>
  <c r="G1116" i="11"/>
  <c r="F1107" i="11"/>
  <c r="G1107" i="11" s="1"/>
  <c r="M756" i="10" s="1"/>
  <c r="N756" i="10" s="1"/>
  <c r="F1108" i="11"/>
  <c r="G1108" i="11" s="1"/>
  <c r="M757" i="10" s="1"/>
  <c r="N757" i="10" s="1"/>
  <c r="F1109" i="11"/>
  <c r="G1109" i="11" s="1"/>
  <c r="M758" i="10" s="1"/>
  <c r="N758" i="10" s="1"/>
  <c r="F1110" i="11"/>
  <c r="G1110" i="11" s="1"/>
  <c r="M759" i="10" s="1"/>
  <c r="N759" i="10" s="1"/>
  <c r="F1111" i="11"/>
  <c r="G1111" i="11" s="1"/>
  <c r="F1112" i="11"/>
  <c r="G1112" i="11" s="1"/>
  <c r="F1113" i="11"/>
  <c r="G1113" i="11" s="1"/>
  <c r="F1114" i="11"/>
  <c r="G1114" i="11" s="1"/>
  <c r="F1115" i="11"/>
  <c r="G1115" i="11" s="1"/>
  <c r="AA755" i="10"/>
  <c r="E755" i="10"/>
  <c r="F755" i="10"/>
  <c r="AI242" i="31" s="1"/>
  <c r="H755" i="10"/>
  <c r="I755" i="10"/>
  <c r="J755" i="10"/>
  <c r="E756" i="10"/>
  <c r="F756" i="10"/>
  <c r="AI1947" i="31" s="1"/>
  <c r="H756" i="10"/>
  <c r="I756" i="10"/>
  <c r="J756" i="10"/>
  <c r="E757" i="10"/>
  <c r="F757" i="10"/>
  <c r="AI1959" i="31" s="1"/>
  <c r="H757" i="10"/>
  <c r="I757" i="10"/>
  <c r="J757" i="10"/>
  <c r="E758" i="10"/>
  <c r="F758" i="10"/>
  <c r="AI1982" i="31" s="1"/>
  <c r="H758" i="10"/>
  <c r="I758" i="10"/>
  <c r="J758" i="10"/>
  <c r="E759" i="10"/>
  <c r="F759" i="10"/>
  <c r="AI2105" i="31" s="1"/>
  <c r="H759" i="10"/>
  <c r="I759" i="10"/>
  <c r="J759" i="10"/>
  <c r="A755" i="10"/>
  <c r="A756" i="10"/>
  <c r="A757" i="10"/>
  <c r="A758" i="10"/>
  <c r="A759" i="10"/>
  <c r="F1071" i="2"/>
  <c r="G1071" i="2" s="1"/>
  <c r="N696" i="1" s="1"/>
  <c r="AB696" i="1" s="1"/>
  <c r="F1072" i="2"/>
  <c r="G1072" i="2" s="1"/>
  <c r="N697" i="1" s="1"/>
  <c r="AB697" i="1" s="1"/>
  <c r="F1073" i="2"/>
  <c r="G1073" i="2" s="1"/>
  <c r="N698" i="1" s="1"/>
  <c r="F1074" i="2"/>
  <c r="F1075" i="2"/>
  <c r="F1076" i="2"/>
  <c r="F1077" i="2"/>
  <c r="G1077" i="2" s="1"/>
  <c r="F1078" i="2"/>
  <c r="G1078" i="2" s="1"/>
  <c r="F1079" i="2"/>
  <c r="G1079" i="2" s="1"/>
  <c r="F1080" i="2"/>
  <c r="F1081" i="2"/>
  <c r="G1074" i="2"/>
  <c r="N699" i="1" s="1"/>
  <c r="G1075" i="2"/>
  <c r="N700" i="1" s="1"/>
  <c r="G1076" i="2"/>
  <c r="N701" i="1" s="1"/>
  <c r="E690" i="1"/>
  <c r="F690" i="1"/>
  <c r="AI257" i="31" s="1"/>
  <c r="H690" i="1"/>
  <c r="I690" i="1"/>
  <c r="J690" i="1"/>
  <c r="E691" i="1"/>
  <c r="F691" i="1"/>
  <c r="AI252" i="31" s="1"/>
  <c r="H691" i="1"/>
  <c r="I691" i="1"/>
  <c r="J691" i="1"/>
  <c r="E692" i="1"/>
  <c r="F692" i="1"/>
  <c r="H692" i="1"/>
  <c r="I692" i="1"/>
  <c r="J692" i="1"/>
  <c r="E693" i="1"/>
  <c r="F693" i="1"/>
  <c r="AI1099" i="31" s="1"/>
  <c r="H693" i="1"/>
  <c r="I693" i="1"/>
  <c r="J693" i="1"/>
  <c r="E694" i="1"/>
  <c r="F694" i="1"/>
  <c r="AI1092" i="31" s="1"/>
  <c r="H694" i="1"/>
  <c r="I694" i="1"/>
  <c r="J694" i="1"/>
  <c r="E695" i="1"/>
  <c r="F695" i="1"/>
  <c r="H695" i="1"/>
  <c r="I695" i="1"/>
  <c r="J695" i="1"/>
  <c r="E696" i="1"/>
  <c r="F696" i="1"/>
  <c r="H696" i="1"/>
  <c r="I696" i="1"/>
  <c r="J696" i="1"/>
  <c r="E697" i="1"/>
  <c r="F697" i="1"/>
  <c r="AI2080" i="31" s="1"/>
  <c r="H697" i="1"/>
  <c r="I697" i="1"/>
  <c r="J697" i="1"/>
  <c r="A697" i="1"/>
  <c r="A696" i="1"/>
  <c r="A695" i="1"/>
  <c r="A694" i="1"/>
  <c r="A693" i="1"/>
  <c r="A692" i="1"/>
  <c r="A691" i="1"/>
  <c r="A690" i="1"/>
  <c r="J829" i="29"/>
  <c r="J828" i="29"/>
  <c r="I829" i="29"/>
  <c r="I828" i="29"/>
  <c r="H829" i="29"/>
  <c r="H828" i="29"/>
  <c r="F829" i="29"/>
  <c r="AI1008" i="31" s="1"/>
  <c r="F828" i="29"/>
  <c r="AI816" i="31" s="1"/>
  <c r="E829" i="29"/>
  <c r="E828" i="29"/>
  <c r="A829" i="29"/>
  <c r="A828" i="29"/>
  <c r="J786" i="29"/>
  <c r="J787" i="29"/>
  <c r="J788" i="29"/>
  <c r="J789" i="29"/>
  <c r="J790" i="29"/>
  <c r="J791" i="29"/>
  <c r="J792" i="29"/>
  <c r="J793" i="29"/>
  <c r="J794" i="29"/>
  <c r="J795" i="29"/>
  <c r="J796" i="29"/>
  <c r="J797" i="29"/>
  <c r="J798" i="29"/>
  <c r="J799" i="29"/>
  <c r="J800" i="29"/>
  <c r="J801" i="29"/>
  <c r="J802" i="29"/>
  <c r="J803" i="29"/>
  <c r="J804" i="29"/>
  <c r="J805" i="29"/>
  <c r="J806" i="29"/>
  <c r="J807" i="29"/>
  <c r="J808" i="29"/>
  <c r="J809" i="29"/>
  <c r="J810" i="29"/>
  <c r="J811" i="29"/>
  <c r="J812" i="29"/>
  <c r="J813" i="29"/>
  <c r="J814" i="29"/>
  <c r="J815" i="29"/>
  <c r="J816" i="29"/>
  <c r="J817" i="29"/>
  <c r="J818" i="29"/>
  <c r="J819" i="29"/>
  <c r="J820" i="29"/>
  <c r="J821" i="29"/>
  <c r="J822" i="29"/>
  <c r="J823" i="29"/>
  <c r="J824" i="29"/>
  <c r="J825" i="29"/>
  <c r="J826" i="29"/>
  <c r="J827" i="29"/>
  <c r="I786" i="29"/>
  <c r="I787" i="29"/>
  <c r="I788" i="29"/>
  <c r="I789" i="29"/>
  <c r="I790" i="29"/>
  <c r="I791" i="29"/>
  <c r="I792" i="29"/>
  <c r="I793" i="29"/>
  <c r="I794" i="29"/>
  <c r="I795" i="29"/>
  <c r="I796" i="29"/>
  <c r="I797" i="29"/>
  <c r="I798" i="29"/>
  <c r="I799" i="29"/>
  <c r="I800" i="29"/>
  <c r="I801" i="29"/>
  <c r="I802" i="29"/>
  <c r="I803" i="29"/>
  <c r="I804" i="29"/>
  <c r="I805" i="29"/>
  <c r="I806" i="29"/>
  <c r="I807" i="29"/>
  <c r="I808" i="29"/>
  <c r="I809" i="29"/>
  <c r="I810" i="29"/>
  <c r="I811" i="29"/>
  <c r="I812" i="29"/>
  <c r="I813" i="29"/>
  <c r="I814" i="29"/>
  <c r="I815" i="29"/>
  <c r="I816" i="29"/>
  <c r="I817" i="29"/>
  <c r="I818" i="29"/>
  <c r="I819" i="29"/>
  <c r="I820" i="29"/>
  <c r="I821" i="29"/>
  <c r="I822" i="29"/>
  <c r="I823" i="29"/>
  <c r="I824" i="29"/>
  <c r="I825" i="29"/>
  <c r="I826" i="29"/>
  <c r="I827" i="29"/>
  <c r="H786" i="29"/>
  <c r="H787" i="29"/>
  <c r="H788" i="29"/>
  <c r="H789" i="29"/>
  <c r="H790" i="29"/>
  <c r="H791" i="29"/>
  <c r="H792" i="29"/>
  <c r="H793" i="29"/>
  <c r="H794" i="29"/>
  <c r="H795" i="29"/>
  <c r="H796" i="29"/>
  <c r="H797" i="29"/>
  <c r="H798" i="29"/>
  <c r="H799" i="29"/>
  <c r="H800" i="29"/>
  <c r="H801" i="29"/>
  <c r="H802" i="29"/>
  <c r="H803" i="29"/>
  <c r="H804" i="29"/>
  <c r="H805" i="29"/>
  <c r="H806" i="29"/>
  <c r="H807" i="29"/>
  <c r="H808" i="29"/>
  <c r="H809" i="29"/>
  <c r="H810" i="29"/>
  <c r="H811" i="29"/>
  <c r="H812" i="29"/>
  <c r="H813" i="29"/>
  <c r="H814" i="29"/>
  <c r="H815" i="29"/>
  <c r="H816" i="29"/>
  <c r="H817" i="29"/>
  <c r="H818" i="29"/>
  <c r="H819" i="29"/>
  <c r="H820" i="29"/>
  <c r="H821" i="29"/>
  <c r="H822" i="29"/>
  <c r="H823" i="29"/>
  <c r="H824" i="29"/>
  <c r="H825" i="29"/>
  <c r="H826" i="29"/>
  <c r="H827" i="29"/>
  <c r="F786" i="29"/>
  <c r="AI502" i="31" s="1"/>
  <c r="F787" i="29"/>
  <c r="AI544" i="31" s="1"/>
  <c r="F788" i="29"/>
  <c r="AI807" i="31" s="1"/>
  <c r="F789" i="29"/>
  <c r="AI811" i="31" s="1"/>
  <c r="F790" i="29"/>
  <c r="F791" i="29"/>
  <c r="F792" i="29"/>
  <c r="F793" i="29"/>
  <c r="AI827" i="31" s="1"/>
  <c r="F794" i="29"/>
  <c r="AI867" i="31" s="1"/>
  <c r="F795" i="29"/>
  <c r="AI887" i="31" s="1"/>
  <c r="F796" i="29"/>
  <c r="AI876" i="31" s="1"/>
  <c r="F797" i="29"/>
  <c r="AI875" i="31" s="1"/>
  <c r="F798" i="29"/>
  <c r="AI884" i="31" s="1"/>
  <c r="F799" i="29"/>
  <c r="AI851" i="31" s="1"/>
  <c r="F800" i="29"/>
  <c r="AI878" i="31" s="1"/>
  <c r="F801" i="29"/>
  <c r="AI879" i="31" s="1"/>
  <c r="F802" i="29"/>
  <c r="AI946" i="31" s="1"/>
  <c r="F803" i="29"/>
  <c r="AI926" i="31" s="1"/>
  <c r="F804" i="29"/>
  <c r="AI969" i="31" s="1"/>
  <c r="F805" i="29"/>
  <c r="AI966" i="31" s="1"/>
  <c r="F806" i="29"/>
  <c r="AI965" i="31" s="1"/>
  <c r="F807" i="29"/>
  <c r="AI987" i="31" s="1"/>
  <c r="F808" i="29"/>
  <c r="AI993" i="31" s="1"/>
  <c r="F809" i="29"/>
  <c r="F810" i="29"/>
  <c r="AI1006" i="31" s="1"/>
  <c r="F811" i="29"/>
  <c r="AI1021" i="31" s="1"/>
  <c r="F812" i="29"/>
  <c r="AI1020" i="31" s="1"/>
  <c r="F813" i="29"/>
  <c r="AI1018" i="31" s="1"/>
  <c r="F814" i="29"/>
  <c r="AI1005" i="31" s="1"/>
  <c r="F815" i="29"/>
  <c r="AI1043" i="31" s="1"/>
  <c r="F816" i="29"/>
  <c r="AI1038" i="31" s="1"/>
  <c r="F817" i="29"/>
  <c r="AI1039" i="31" s="1"/>
  <c r="F818" i="29"/>
  <c r="AI1034" i="31" s="1"/>
  <c r="F819" i="29"/>
  <c r="F820" i="29"/>
  <c r="AI2177" i="31" s="1"/>
  <c r="F821" i="29"/>
  <c r="AI2205" i="31" s="1"/>
  <c r="F822" i="29"/>
  <c r="AI2202" i="31" s="1"/>
  <c r="F823" i="29"/>
  <c r="AI2214" i="31" s="1"/>
  <c r="F824" i="29"/>
  <c r="AI2206" i="31" s="1"/>
  <c r="F825" i="29"/>
  <c r="AI2221" i="31" s="1"/>
  <c r="F826" i="29"/>
  <c r="F827" i="29"/>
  <c r="AI2306" i="31" s="1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A786" i="29"/>
  <c r="A787" i="29"/>
  <c r="A788" i="29"/>
  <c r="A789" i="29"/>
  <c r="A790" i="29"/>
  <c r="A791" i="29"/>
  <c r="A792" i="29"/>
  <c r="A793" i="29"/>
  <c r="A794" i="29"/>
  <c r="A795" i="29"/>
  <c r="A796" i="29"/>
  <c r="A797" i="29"/>
  <c r="A798" i="29"/>
  <c r="A799" i="29"/>
  <c r="A800" i="29"/>
  <c r="A801" i="29"/>
  <c r="A802" i="29"/>
  <c r="A803" i="29"/>
  <c r="A804" i="29"/>
  <c r="A805" i="29"/>
  <c r="A806" i="29"/>
  <c r="A807" i="29"/>
  <c r="A808" i="29"/>
  <c r="A809" i="29"/>
  <c r="A810" i="29"/>
  <c r="A811" i="29"/>
  <c r="A812" i="29"/>
  <c r="A813" i="29"/>
  <c r="A814" i="29"/>
  <c r="A815" i="29"/>
  <c r="A816" i="29"/>
  <c r="A817" i="29"/>
  <c r="A818" i="29"/>
  <c r="A819" i="29"/>
  <c r="A820" i="29"/>
  <c r="A821" i="29"/>
  <c r="A822" i="29"/>
  <c r="A823" i="29"/>
  <c r="A824" i="29"/>
  <c r="A825" i="29"/>
  <c r="A826" i="29"/>
  <c r="A827" i="29"/>
  <c r="AA282" i="12"/>
  <c r="J282" i="12"/>
  <c r="I282" i="12"/>
  <c r="H282" i="12"/>
  <c r="F282" i="12"/>
  <c r="AI113" i="31" s="1"/>
  <c r="E282" i="12"/>
  <c r="A282" i="12"/>
  <c r="F3" i="10"/>
  <c r="AI1250" i="31" s="1"/>
  <c r="F4" i="10"/>
  <c r="AI1845" i="31" s="1"/>
  <c r="F5" i="10"/>
  <c r="F6" i="10"/>
  <c r="AI1403" i="31" s="1"/>
  <c r="F7" i="10"/>
  <c r="AI1404" i="31" s="1"/>
  <c r="F8" i="10"/>
  <c r="AI1988" i="31" s="1"/>
  <c r="F9" i="10"/>
  <c r="AI214" i="31" s="1"/>
  <c r="F10" i="10"/>
  <c r="AI239" i="31" s="1"/>
  <c r="F11" i="10"/>
  <c r="AI1851" i="31" s="1"/>
  <c r="F12" i="10"/>
  <c r="AI60" i="31" s="1"/>
  <c r="F13" i="10"/>
  <c r="F14" i="10"/>
  <c r="AI1405" i="31" s="1"/>
  <c r="F15" i="10"/>
  <c r="AI146" i="31" s="1"/>
  <c r="F16" i="10"/>
  <c r="AI1342" i="31" s="1"/>
  <c r="F17" i="10"/>
  <c r="AI1406" i="31" s="1"/>
  <c r="F18" i="10"/>
  <c r="AI1520" i="31" s="1"/>
  <c r="F19" i="10"/>
  <c r="AI1647" i="31" s="1"/>
  <c r="F20" i="10"/>
  <c r="AI1251" i="31" s="1"/>
  <c r="F21" i="10"/>
  <c r="AI1850" i="31" s="1"/>
  <c r="F22" i="10"/>
  <c r="AI1490" i="31" s="1"/>
  <c r="F23" i="10"/>
  <c r="AI1197" i="31" s="1"/>
  <c r="F24" i="10"/>
  <c r="AI1648" i="31" s="1"/>
  <c r="F25" i="10"/>
  <c r="AI1217" i="31" s="1"/>
  <c r="F26" i="10"/>
  <c r="AI1252" i="31" s="1"/>
  <c r="F27" i="10"/>
  <c r="AI1343" i="31" s="1"/>
  <c r="F28" i="10"/>
  <c r="AI2004" i="31" s="1"/>
  <c r="F29" i="10"/>
  <c r="AI1521" i="31" s="1"/>
  <c r="F30" i="10"/>
  <c r="AI1218" i="31" s="1"/>
  <c r="F31" i="10"/>
  <c r="F32" i="10"/>
  <c r="AI1627" i="31" s="1"/>
  <c r="F33" i="10"/>
  <c r="AI2005" i="31" s="1"/>
  <c r="F34" i="10"/>
  <c r="AI215" i="31" s="1"/>
  <c r="F35" i="10"/>
  <c r="F36" i="10"/>
  <c r="AI1491" i="31" s="1"/>
  <c r="F37" i="10"/>
  <c r="AI1954" i="31" s="1"/>
  <c r="F38" i="10"/>
  <c r="F39" i="10"/>
  <c r="AI1626" i="31" s="1"/>
  <c r="F40" i="10"/>
  <c r="AI148" i="31" s="1"/>
  <c r="F41" i="10"/>
  <c r="AI1492" i="31" s="1"/>
  <c r="F42" i="10"/>
  <c r="AI2102" i="31" s="1"/>
  <c r="F43" i="10"/>
  <c r="AI1995" i="31" s="1"/>
  <c r="F44" i="10"/>
  <c r="AI1849" i="31" s="1"/>
  <c r="F45" i="10"/>
  <c r="AI1428" i="31" s="1"/>
  <c r="F46" i="10"/>
  <c r="AI1519" i="31" s="1"/>
  <c r="F47" i="10"/>
  <c r="AI219" i="31" s="1"/>
  <c r="F48" i="10"/>
  <c r="F49" i="10"/>
  <c r="F50" i="10"/>
  <c r="AI220" i="31" s="1"/>
  <c r="F51" i="10"/>
  <c r="AI1987" i="31" s="1"/>
  <c r="F52" i="10"/>
  <c r="AI1650" i="31" s="1"/>
  <c r="F53" i="10"/>
  <c r="AI1493" i="31" s="1"/>
  <c r="F54" i="10"/>
  <c r="AI1986" i="31" s="1"/>
  <c r="F55" i="10"/>
  <c r="F56" i="10"/>
  <c r="F57" i="10"/>
  <c r="AI1651" i="31" s="1"/>
  <c r="F58" i="10"/>
  <c r="AI1524" i="31" s="1"/>
  <c r="F59" i="10"/>
  <c r="AI64" i="31" s="1"/>
  <c r="F60" i="10"/>
  <c r="AI224" i="31" s="1"/>
  <c r="F61" i="10"/>
  <c r="AI1985" i="31" s="1"/>
  <c r="F62" i="10"/>
  <c r="AI72" i="31" s="1"/>
  <c r="F63" i="10"/>
  <c r="AI1221" i="31" s="1"/>
  <c r="F64" i="10"/>
  <c r="AI1222" i="31" s="1"/>
  <c r="F65" i="10"/>
  <c r="AI1518" i="31" s="1"/>
  <c r="F66" i="10"/>
  <c r="AI2104" i="31" s="1"/>
  <c r="F67" i="10"/>
  <c r="AI1223" i="31" s="1"/>
  <c r="F68" i="10"/>
  <c r="AI1241" i="31" s="1"/>
  <c r="F69" i="10"/>
  <c r="AI1984" i="31" s="1"/>
  <c r="F70" i="10"/>
  <c r="AI1242" i="31" s="1"/>
  <c r="F71" i="10"/>
  <c r="AI2106" i="31" s="1"/>
  <c r="F72" i="10"/>
  <c r="AI1594" i="31" s="1"/>
  <c r="F73" i="10"/>
  <c r="AI1848" i="31" s="1"/>
  <c r="F74" i="10"/>
  <c r="AI1652" i="31" s="1"/>
  <c r="F75" i="10"/>
  <c r="F76" i="10"/>
  <c r="F77" i="10"/>
  <c r="AI1951" i="31" s="1"/>
  <c r="F78" i="10"/>
  <c r="AI49" i="31" s="1"/>
  <c r="F79" i="10"/>
  <c r="AI1344" i="31" s="1"/>
  <c r="F80" i="10"/>
  <c r="AI1193" i="31" s="1"/>
  <c r="F81" i="10"/>
  <c r="AI147" i="31" s="1"/>
  <c r="F82" i="10"/>
  <c r="AI1994" i="31" s="1"/>
  <c r="F83" i="10"/>
  <c r="F84" i="10"/>
  <c r="AI1243" i="31" s="1"/>
  <c r="F85" i="10"/>
  <c r="AI1593" i="31" s="1"/>
  <c r="F86" i="10"/>
  <c r="AI238" i="31" s="1"/>
  <c r="F87" i="10"/>
  <c r="AI92" i="31" s="1"/>
  <c r="F88" i="10"/>
  <c r="AI1592" i="31" s="1"/>
  <c r="F89" i="10"/>
  <c r="AI1653" i="31" s="1"/>
  <c r="F90" i="10"/>
  <c r="F91" i="10"/>
  <c r="AI1429" i="31" s="1"/>
  <c r="F92" i="10"/>
  <c r="AI1402" i="31" s="1"/>
  <c r="F93" i="10"/>
  <c r="AI1983" i="31" s="1"/>
  <c r="F94" i="10"/>
  <c r="AI1591" i="31" s="1"/>
  <c r="F95" i="10"/>
  <c r="AI1846" i="31" s="1"/>
  <c r="F96" i="10"/>
  <c r="AI237" i="31" s="1"/>
  <c r="F97" i="10"/>
  <c r="F98" i="10"/>
  <c r="AI50" i="31" s="1"/>
  <c r="F99" i="10"/>
  <c r="AI1590" i="31" s="1"/>
  <c r="F100" i="10"/>
  <c r="AI1407" i="31" s="1"/>
  <c r="F101" i="10"/>
  <c r="AI2100" i="31" s="1"/>
  <c r="F102" i="10"/>
  <c r="AI1194" i="31" s="1"/>
  <c r="F103" i="10"/>
  <c r="F104" i="10"/>
  <c r="AI1841" i="31" s="1"/>
  <c r="F105" i="10"/>
  <c r="AI51" i="31" s="1"/>
  <c r="F106" i="10"/>
  <c r="AI223" i="31" s="1"/>
  <c r="F107" i="10"/>
  <c r="F108" i="10"/>
  <c r="AI1654" i="31" s="1"/>
  <c r="F109" i="10"/>
  <c r="AI75" i="31" s="1"/>
  <c r="F110" i="10"/>
  <c r="AI1253" i="31" s="1"/>
  <c r="F111" i="10"/>
  <c r="AI236" i="31" s="1"/>
  <c r="F112" i="10"/>
  <c r="AI1624" i="31" s="1"/>
  <c r="F113" i="10"/>
  <c r="AI1993" i="31" s="1"/>
  <c r="F114" i="10"/>
  <c r="AI1494" i="31" s="1"/>
  <c r="F115" i="10"/>
  <c r="AI1345" i="31" s="1"/>
  <c r="F116" i="10"/>
  <c r="AI1495" i="31" s="1"/>
  <c r="F117" i="10"/>
  <c r="AI1288" i="31" s="1"/>
  <c r="F118" i="10"/>
  <c r="AI1517" i="31" s="1"/>
  <c r="F119" i="10"/>
  <c r="AI1516" i="31" s="1"/>
  <c r="F120" i="10"/>
  <c r="AI145" i="31" s="1"/>
  <c r="F121" i="10"/>
  <c r="AI1655" i="31" s="1"/>
  <c r="F122" i="10"/>
  <c r="AI1244" i="31" s="1"/>
  <c r="F123" i="10"/>
  <c r="AI1992" i="31" s="1"/>
  <c r="F124" i="10"/>
  <c r="AI1555" i="31" s="1"/>
  <c r="F125" i="10"/>
  <c r="AI234" i="31" s="1"/>
  <c r="F126" i="10"/>
  <c r="AI233" i="31" s="1"/>
  <c r="F127" i="10"/>
  <c r="AI235" i="31" s="1"/>
  <c r="F128" i="10"/>
  <c r="AI1840" i="31" s="1"/>
  <c r="F129" i="10"/>
  <c r="AI207" i="31" s="1"/>
  <c r="F130" i="10"/>
  <c r="AI1346" i="31" s="1"/>
  <c r="F131" i="10"/>
  <c r="AI154" i="31" s="1"/>
  <c r="F132" i="10"/>
  <c r="F133" i="10"/>
  <c r="AI1287" i="31" s="1"/>
  <c r="F134" i="10"/>
  <c r="F135" i="10"/>
  <c r="AI1556" i="31" s="1"/>
  <c r="F136" i="10"/>
  <c r="AI211" i="31" s="1"/>
  <c r="F137" i="10"/>
  <c r="AI232" i="31" s="1"/>
  <c r="F138" i="10"/>
  <c r="AI1839" i="31" s="1"/>
  <c r="F139" i="10"/>
  <c r="AI1554" i="31" s="1"/>
  <c r="F140" i="10"/>
  <c r="AI210" i="31" s="1"/>
  <c r="F141" i="10"/>
  <c r="AI144" i="31" s="1"/>
  <c r="F142" i="10"/>
  <c r="F143" i="10"/>
  <c r="AI1254" i="31" s="1"/>
  <c r="F144" i="10"/>
  <c r="AI1553" i="31" s="1"/>
  <c r="F145" i="10"/>
  <c r="AI1991" i="31" s="1"/>
  <c r="F146" i="10"/>
  <c r="AI1496" i="31" s="1"/>
  <c r="F147" i="10"/>
  <c r="AI1623" i="31" s="1"/>
  <c r="F148" i="10"/>
  <c r="AI231" i="31" s="1"/>
  <c r="F149" i="10"/>
  <c r="AI52" i="31" s="1"/>
  <c r="F150" i="10"/>
  <c r="AI1196" i="31" s="1"/>
  <c r="F151" i="10"/>
  <c r="AI230" i="31" s="1"/>
  <c r="F152" i="10"/>
  <c r="AI1245" i="31" s="1"/>
  <c r="F153" i="10"/>
  <c r="AI1255" i="31" s="1"/>
  <c r="F154" i="10"/>
  <c r="AI2107" i="31" s="1"/>
  <c r="F155" i="10"/>
  <c r="AI1552" i="31" s="1"/>
  <c r="F156" i="10"/>
  <c r="AI1551" i="31" s="1"/>
  <c r="F157" i="10"/>
  <c r="AI1246" i="31" s="1"/>
  <c r="F158" i="10"/>
  <c r="AI1980" i="31" s="1"/>
  <c r="F159" i="10"/>
  <c r="AI1256" i="31" s="1"/>
  <c r="F160" i="10"/>
  <c r="AI1257" i="31" s="1"/>
  <c r="F161" i="10"/>
  <c r="AI1550" i="31" s="1"/>
  <c r="F162" i="10"/>
  <c r="F163" i="10"/>
  <c r="AI1198" i="31" s="1"/>
  <c r="F164" i="10"/>
  <c r="AI1220" i="31" s="1"/>
  <c r="F165" i="10"/>
  <c r="F166" i="10"/>
  <c r="AI229" i="31" s="1"/>
  <c r="F167" i="10"/>
  <c r="AI76" i="31" s="1"/>
  <c r="F168" i="10"/>
  <c r="AI143" i="31" s="1"/>
  <c r="F169" i="10"/>
  <c r="F170" i="10"/>
  <c r="AI1497" i="31" s="1"/>
  <c r="F171" i="10"/>
  <c r="AI142" i="31" s="1"/>
  <c r="F172" i="10"/>
  <c r="AI1199" i="31" s="1"/>
  <c r="F173" i="10"/>
  <c r="AI1247" i="31" s="1"/>
  <c r="F174" i="10"/>
  <c r="AI1498" i="31" s="1"/>
  <c r="F175" i="10"/>
  <c r="AI1500" i="31" s="1"/>
  <c r="F176" i="10"/>
  <c r="AI1499" i="31" s="1"/>
  <c r="F177" i="10"/>
  <c r="AI1979" i="31" s="1"/>
  <c r="F178" i="10"/>
  <c r="AI1227" i="31" s="1"/>
  <c r="F179" i="10"/>
  <c r="AI1659" i="31" s="1"/>
  <c r="F180" i="10"/>
  <c r="AI1943" i="31" s="1"/>
  <c r="F181" i="10"/>
  <c r="AI53" i="31" s="1"/>
  <c r="F182" i="10"/>
  <c r="AI1347" i="31" s="1"/>
  <c r="F183" i="10"/>
  <c r="AI2015" i="31" s="1"/>
  <c r="F184" i="10"/>
  <c r="F185" i="10"/>
  <c r="AI1622" i="31" s="1"/>
  <c r="F186" i="10"/>
  <c r="AI1549" i="31" s="1"/>
  <c r="F187" i="10"/>
  <c r="AI1200" i="31" s="1"/>
  <c r="F188" i="10"/>
  <c r="AI1548" i="31" s="1"/>
  <c r="F189" i="10"/>
  <c r="AI209" i="31" s="1"/>
  <c r="F190" i="10"/>
  <c r="AI1961" i="31" s="1"/>
  <c r="F191" i="10"/>
  <c r="AI1589" i="31" s="1"/>
  <c r="F192" i="10"/>
  <c r="AI1645" i="31" s="1"/>
  <c r="F193" i="10"/>
  <c r="AI1621" i="31" s="1"/>
  <c r="F194" i="10"/>
  <c r="F195" i="10"/>
  <c r="AI1588" i="31" s="1"/>
  <c r="F196" i="10"/>
  <c r="AI1249" i="31" s="1"/>
  <c r="F197" i="10"/>
  <c r="AI1978" i="31" s="1"/>
  <c r="F198" i="10"/>
  <c r="F199" i="10"/>
  <c r="AI1620" i="31" s="1"/>
  <c r="F200" i="10"/>
  <c r="AI1409" i="31" s="1"/>
  <c r="F201" i="10"/>
  <c r="F202" i="10"/>
  <c r="AI1977" i="31" s="1"/>
  <c r="F203" i="10"/>
  <c r="AI1547" i="31" s="1"/>
  <c r="F204" i="10"/>
  <c r="F205" i="10"/>
  <c r="AI1258" i="31" s="1"/>
  <c r="F206" i="10"/>
  <c r="F207" i="10"/>
  <c r="AI54" i="31" s="1"/>
  <c r="F208" i="10"/>
  <c r="AI1348" i="31" s="1"/>
  <c r="F209" i="10"/>
  <c r="F210" i="10"/>
  <c r="AI141" i="31" s="1"/>
  <c r="F211" i="10"/>
  <c r="AI77" i="31" s="1"/>
  <c r="F212" i="10"/>
  <c r="AI1201" i="31" s="1"/>
  <c r="F213" i="10"/>
  <c r="AI1202" i="31" s="1"/>
  <c r="F214" i="10"/>
  <c r="AI1260" i="31" s="1"/>
  <c r="F215" i="10"/>
  <c r="AI1259" i="31" s="1"/>
  <c r="F216" i="10"/>
  <c r="AI1501" i="31" s="1"/>
  <c r="F217" i="10"/>
  <c r="AI1502" i="31" s="1"/>
  <c r="F218" i="10"/>
  <c r="AI1661" i="31" s="1"/>
  <c r="F219" i="10"/>
  <c r="AI1522" i="31" s="1"/>
  <c r="F220" i="10"/>
  <c r="AI212" i="31" s="1"/>
  <c r="F221" i="10"/>
  <c r="AI1503" i="31" s="1"/>
  <c r="F222" i="10"/>
  <c r="AI1662" i="31" s="1"/>
  <c r="F223" i="10"/>
  <c r="AI1504" i="31" s="1"/>
  <c r="F224" i="10"/>
  <c r="AI1203" i="31" s="1"/>
  <c r="F225" i="10"/>
  <c r="AI55" i="31" s="1"/>
  <c r="F226" i="10"/>
  <c r="AI1587" i="31" s="1"/>
  <c r="F227" i="10"/>
  <c r="AI1663" i="31" s="1"/>
  <c r="F228" i="10"/>
  <c r="AI1586" i="31" s="1"/>
  <c r="F229" i="10"/>
  <c r="F230" i="10"/>
  <c r="AI1545" i="31" s="1"/>
  <c r="F231" i="10"/>
  <c r="AI157" i="31" s="1"/>
  <c r="F232" i="10"/>
  <c r="AI1546" i="31" s="1"/>
  <c r="F233" i="10"/>
  <c r="AI1619" i="31" s="1"/>
  <c r="F234" i="10"/>
  <c r="AI1975" i="31" s="1"/>
  <c r="F235" i="10"/>
  <c r="AI1224" i="31" s="1"/>
  <c r="F236" i="10"/>
  <c r="AI1962" i="31" s="1"/>
  <c r="F237" i="10"/>
  <c r="AI1208" i="31" s="1"/>
  <c r="F238" i="10"/>
  <c r="AI56" i="31" s="1"/>
  <c r="F239" i="10"/>
  <c r="AI1411" i="31" s="1"/>
  <c r="F240" i="10"/>
  <c r="AI57" i="31" s="1"/>
  <c r="F241" i="10"/>
  <c r="AI1544" i="31" s="1"/>
  <c r="F242" i="10"/>
  <c r="AI1868" i="31" s="1"/>
  <c r="F243" i="10"/>
  <c r="AI1974" i="31" s="1"/>
  <c r="F244" i="10"/>
  <c r="AI1543" i="31" s="1"/>
  <c r="F245" i="10"/>
  <c r="AI1618" i="31" s="1"/>
  <c r="F246" i="10"/>
  <c r="AI2000" i="31" s="1"/>
  <c r="F247" i="10"/>
  <c r="AI139" i="31" s="1"/>
  <c r="F248" i="10"/>
  <c r="F249" i="10"/>
  <c r="AI1505" i="31" s="1"/>
  <c r="F250" i="10"/>
  <c r="AI78" i="31" s="1"/>
  <c r="F251" i="10"/>
  <c r="AI1506" i="31" s="1"/>
  <c r="F252" i="10"/>
  <c r="F253" i="10"/>
  <c r="F254" i="10"/>
  <c r="AI1867" i="31" s="1"/>
  <c r="F255" i="10"/>
  <c r="AI1261" i="31" s="1"/>
  <c r="F256" i="10"/>
  <c r="AI1866" i="31" s="1"/>
  <c r="F257" i="10"/>
  <c r="AI156" i="31" s="1"/>
  <c r="F258" i="10"/>
  <c r="F259" i="10"/>
  <c r="AI1542" i="31" s="1"/>
  <c r="F260" i="10"/>
  <c r="AI1210" i="31" s="1"/>
  <c r="F261" i="10"/>
  <c r="AI2108" i="31" s="1"/>
  <c r="F262" i="10"/>
  <c r="F263" i="10"/>
  <c r="AI1865" i="31" s="1"/>
  <c r="F264" i="10"/>
  <c r="AI160" i="31" s="1"/>
  <c r="F265" i="10"/>
  <c r="F266" i="10"/>
  <c r="AI1664" i="31" s="1"/>
  <c r="F267" i="10"/>
  <c r="AI1998" i="31" s="1"/>
  <c r="F268" i="10"/>
  <c r="AI1263" i="31" s="1"/>
  <c r="F269" i="10"/>
  <c r="AI227" i="31" s="1"/>
  <c r="F270" i="10"/>
  <c r="AI1262" i="31" s="1"/>
  <c r="F271" i="10"/>
  <c r="AI217" i="31" s="1"/>
  <c r="F272" i="10"/>
  <c r="AI1412" i="31" s="1"/>
  <c r="F273" i="10"/>
  <c r="AI1617" i="31" s="1"/>
  <c r="F274" i="10"/>
  <c r="AI1665" i="31" s="1"/>
  <c r="F275" i="10"/>
  <c r="AI1264" i="31" s="1"/>
  <c r="F276" i="10"/>
  <c r="F277" i="10"/>
  <c r="AI1523" i="31" s="1"/>
  <c r="F278" i="10"/>
  <c r="AI79" i="31" s="1"/>
  <c r="F279" i="10"/>
  <c r="AI1211" i="31" s="1"/>
  <c r="F280" i="10"/>
  <c r="AI1212" i="31" s="1"/>
  <c r="F281" i="10"/>
  <c r="AI240" i="31" s="1"/>
  <c r="F282" i="10"/>
  <c r="AI1616" i="31" s="1"/>
  <c r="F283" i="10"/>
  <c r="AI249" i="31" s="1"/>
  <c r="F284" i="10"/>
  <c r="AI1349" i="31" s="1"/>
  <c r="F285" i="10"/>
  <c r="AI149" i="31" s="1"/>
  <c r="F286" i="10"/>
  <c r="AI1585" i="31" s="1"/>
  <c r="F287" i="10"/>
  <c r="AI1666" i="31" s="1"/>
  <c r="F288" i="10"/>
  <c r="AI1584" i="31" s="1"/>
  <c r="F289" i="10"/>
  <c r="AI164" i="31" s="1"/>
  <c r="F290" i="10"/>
  <c r="AI1944" i="31" s="1"/>
  <c r="F291" i="10"/>
  <c r="AI1615" i="31" s="1"/>
  <c r="F292" i="10"/>
  <c r="AI1973" i="31" s="1"/>
  <c r="F293" i="10"/>
  <c r="AI248" i="31" s="1"/>
  <c r="F294" i="10"/>
  <c r="AI221" i="31" s="1"/>
  <c r="F295" i="10"/>
  <c r="AI1248" i="31" s="1"/>
  <c r="F296" i="10"/>
  <c r="AI1350" i="31" s="1"/>
  <c r="F297" i="10"/>
  <c r="AI1240" i="31" s="1"/>
  <c r="F298" i="10"/>
  <c r="AI1972" i="31" s="1"/>
  <c r="F299" i="10"/>
  <c r="AI1265" i="31" s="1"/>
  <c r="F300" i="10"/>
  <c r="AI1239" i="31" s="1"/>
  <c r="F301" i="10"/>
  <c r="AI1366" i="31" s="1"/>
  <c r="F302" i="10"/>
  <c r="AI1507" i="31" s="1"/>
  <c r="F303" i="10"/>
  <c r="F304" i="10"/>
  <c r="AI1864" i="31" s="1"/>
  <c r="F305" i="10"/>
  <c r="F306" i="10"/>
  <c r="AI203" i="31" s="1"/>
  <c r="F307" i="10"/>
  <c r="AI80" i="31" s="1"/>
  <c r="F308" i="10"/>
  <c r="AI1667" i="31" s="1"/>
  <c r="F309" i="10"/>
  <c r="F310" i="10"/>
  <c r="AI1238" i="31" s="1"/>
  <c r="F311" i="10"/>
  <c r="AI48" i="31" s="1"/>
  <c r="F312" i="10"/>
  <c r="AI1541" i="31" s="1"/>
  <c r="F313" i="10"/>
  <c r="AI2110" i="31" s="1"/>
  <c r="F314" i="10"/>
  <c r="AI216" i="31" s="1"/>
  <c r="F315" i="10"/>
  <c r="F316" i="10"/>
  <c r="AI1669" i="31" s="1"/>
  <c r="F317" i="10"/>
  <c r="AI1580" i="31" s="1"/>
  <c r="F318" i="10"/>
  <c r="AI1214" i="31" s="1"/>
  <c r="F319" i="10"/>
  <c r="AI1582" i="31" s="1"/>
  <c r="F320" i="10"/>
  <c r="F321" i="10"/>
  <c r="AI1413" i="31" s="1"/>
  <c r="F322" i="10"/>
  <c r="AI1670" i="31" s="1"/>
  <c r="F323" i="10"/>
  <c r="AI1862" i="31" s="1"/>
  <c r="F324" i="10"/>
  <c r="AI1237" i="31" s="1"/>
  <c r="F325" i="10"/>
  <c r="AI1997" i="31" s="1"/>
  <c r="F326" i="10"/>
  <c r="AI1414" i="31" s="1"/>
  <c r="F327" i="10"/>
  <c r="AI1942" i="31" s="1"/>
  <c r="F328" i="10"/>
  <c r="AI81" i="31" s="1"/>
  <c r="F329" i="10"/>
  <c r="AI1613" i="31" s="1"/>
  <c r="F330" i="10"/>
  <c r="AI241" i="31" s="1"/>
  <c r="F331" i="10"/>
  <c r="AI159" i="31" s="1"/>
  <c r="F332" i="10"/>
  <c r="AI1949" i="31" s="1"/>
  <c r="F333" i="10"/>
  <c r="AI1939" i="31" s="1"/>
  <c r="F334" i="10"/>
  <c r="AI1215" i="31" s="1"/>
  <c r="F335" i="10"/>
  <c r="AI1266" i="31" s="1"/>
  <c r="F336" i="10"/>
  <c r="AI1579" i="31" s="1"/>
  <c r="F337" i="10"/>
  <c r="AI1236" i="31" s="1"/>
  <c r="F338" i="10"/>
  <c r="AI1267" i="31" s="1"/>
  <c r="F339" i="10"/>
  <c r="AI1351" i="31" s="1"/>
  <c r="F340" i="10"/>
  <c r="AI58" i="31" s="1"/>
  <c r="F341" i="10"/>
  <c r="F342" i="10"/>
  <c r="AI1216" i="31" s="1"/>
  <c r="F343" i="10"/>
  <c r="AI1996" i="31" s="1"/>
  <c r="F344" i="10"/>
  <c r="AI1539" i="31" s="1"/>
  <c r="F345" i="10"/>
  <c r="AI1508" i="31" s="1"/>
  <c r="F346" i="10"/>
  <c r="AI158" i="31" s="1"/>
  <c r="F347" i="10"/>
  <c r="AI225" i="31" s="1"/>
  <c r="F348" i="10"/>
  <c r="AI1209" i="31" s="1"/>
  <c r="F349" i="10"/>
  <c r="AI2111" i="31" s="1"/>
  <c r="F350" i="10"/>
  <c r="AI1578" i="31" s="1"/>
  <c r="F351" i="10"/>
  <c r="F352" i="10"/>
  <c r="AI1235" i="31" s="1"/>
  <c r="F353" i="10"/>
  <c r="AI1863" i="31" s="1"/>
  <c r="F354" i="10"/>
  <c r="F355" i="10"/>
  <c r="AI1860" i="31" s="1"/>
  <c r="F356" i="10"/>
  <c r="AI1536" i="31" s="1"/>
  <c r="F357" i="10"/>
  <c r="AI1415" i="31" s="1"/>
  <c r="F358" i="10"/>
  <c r="AI1416" i="31" s="1"/>
  <c r="F359" i="10"/>
  <c r="AI1853" i="31" s="1"/>
  <c r="F360" i="10"/>
  <c r="AI1535" i="31" s="1"/>
  <c r="F361" i="10"/>
  <c r="F362" i="10"/>
  <c r="AI1417" i="31" s="1"/>
  <c r="F363" i="10"/>
  <c r="AI1577" i="31" s="1"/>
  <c r="F364" i="10"/>
  <c r="AI1844" i="31" s="1"/>
  <c r="F365" i="10"/>
  <c r="AI226" i="31" s="1"/>
  <c r="F366" i="10"/>
  <c r="AI1612" i="31" s="1"/>
  <c r="F367" i="10"/>
  <c r="AI1418" i="31" s="1"/>
  <c r="F368" i="10"/>
  <c r="AI1971" i="31" s="1"/>
  <c r="F369" i="10"/>
  <c r="AI1611" i="31" s="1"/>
  <c r="F370" i="10"/>
  <c r="AI2009" i="31" s="1"/>
  <c r="F371" i="10"/>
  <c r="AI82" i="31" s="1"/>
  <c r="F372" i="10"/>
  <c r="AI1509" i="31" s="1"/>
  <c r="F373" i="10"/>
  <c r="F374" i="10"/>
  <c r="AI1487" i="31" s="1"/>
  <c r="F375" i="10"/>
  <c r="AI1575" i="31" s="1"/>
  <c r="F376" i="10"/>
  <c r="AI1576" i="31" s="1"/>
  <c r="F377" i="10"/>
  <c r="AI1352" i="31" s="1"/>
  <c r="F378" i="10"/>
  <c r="AI83" i="31" s="1"/>
  <c r="F379" i="10"/>
  <c r="AI1534" i="31" s="1"/>
  <c r="F380" i="10"/>
  <c r="AI1533" i="31" s="1"/>
  <c r="F381" i="10"/>
  <c r="AI1354" i="31" s="1"/>
  <c r="F382" i="10"/>
  <c r="AI1673" i="31" s="1"/>
  <c r="F383" i="10"/>
  <c r="AI1512" i="31" s="1"/>
  <c r="F384" i="10"/>
  <c r="AI1843" i="31" s="1"/>
  <c r="F385" i="10"/>
  <c r="AI1941" i="31" s="1"/>
  <c r="F386" i="10"/>
  <c r="AI1353" i="31" s="1"/>
  <c r="F387" i="10"/>
  <c r="F388" i="10"/>
  <c r="AI1532" i="31" s="1"/>
  <c r="F389" i="10"/>
  <c r="F390" i="10"/>
  <c r="AI84" i="31" s="1"/>
  <c r="F391" i="10"/>
  <c r="AI1842" i="31" s="1"/>
  <c r="F392" i="10"/>
  <c r="F393" i="10"/>
  <c r="AI1269" i="31" s="1"/>
  <c r="F394" i="10"/>
  <c r="AI1271" i="31" s="1"/>
  <c r="F395" i="10"/>
  <c r="AI1531" i="31" s="1"/>
  <c r="F396" i="10"/>
  <c r="AI1270" i="31" s="1"/>
  <c r="F397" i="10"/>
  <c r="AI1419" i="31" s="1"/>
  <c r="F398" i="10"/>
  <c r="F399" i="10"/>
  <c r="AI1268" i="31" s="1"/>
  <c r="F400" i="10"/>
  <c r="AI1610" i="31" s="1"/>
  <c r="F401" i="10"/>
  <c r="AI1234" i="31" s="1"/>
  <c r="F402" i="10"/>
  <c r="F403" i="10"/>
  <c r="AI1573" i="31" s="1"/>
  <c r="F404" i="10"/>
  <c r="AI153" i="31" s="1"/>
  <c r="F405" i="10"/>
  <c r="AI1609" i="31" s="1"/>
  <c r="F406" i="10"/>
  <c r="AI1282" i="31" s="1"/>
  <c r="F407" i="10"/>
  <c r="AI150" i="31" s="1"/>
  <c r="F408" i="10"/>
  <c r="F409" i="10"/>
  <c r="AI2018" i="31" s="1"/>
  <c r="F410" i="10"/>
  <c r="F411" i="10"/>
  <c r="AI1272" i="31" s="1"/>
  <c r="F412" i="10"/>
  <c r="AI1420" i="31" s="1"/>
  <c r="F413" i="10"/>
  <c r="AI1940" i="31" s="1"/>
  <c r="F414" i="10"/>
  <c r="AI1674" i="31" s="1"/>
  <c r="F415" i="10"/>
  <c r="AI1571" i="31" s="1"/>
  <c r="F416" i="10"/>
  <c r="F417" i="10"/>
  <c r="AI1572" i="31" s="1"/>
  <c r="F418" i="10"/>
  <c r="F419" i="10"/>
  <c r="AI1607" i="31" s="1"/>
  <c r="F420" i="10"/>
  <c r="AI1608" i="31" s="1"/>
  <c r="F421" i="10"/>
  <c r="AI1838" i="31" s="1"/>
  <c r="F422" i="10"/>
  <c r="AI1530" i="31" s="1"/>
  <c r="F423" i="10"/>
  <c r="AI1837" i="31" s="1"/>
  <c r="F424" i="10"/>
  <c r="AI1570" i="31" s="1"/>
  <c r="F425" i="10"/>
  <c r="AI1568" i="31" s="1"/>
  <c r="F426" i="10"/>
  <c r="AI1569" i="31" s="1"/>
  <c r="F427" i="10"/>
  <c r="AI1567" i="31" s="1"/>
  <c r="F428" i="10"/>
  <c r="AI1606" i="31" s="1"/>
  <c r="F429" i="10"/>
  <c r="AI1355" i="31" s="1"/>
  <c r="F430" i="10"/>
  <c r="AI1566" i="31" s="1"/>
  <c r="F431" i="10"/>
  <c r="AI1855" i="31" s="1"/>
  <c r="F432" i="10"/>
  <c r="AI1273" i="31" s="1"/>
  <c r="F433" i="10"/>
  <c r="AI1274" i="31" s="1"/>
  <c r="F434" i="10"/>
  <c r="AI1675" i="31" s="1"/>
  <c r="F435" i="10"/>
  <c r="AI2112" i="31" s="1"/>
  <c r="F436" i="10"/>
  <c r="F437" i="10"/>
  <c r="F438" i="10"/>
  <c r="AI1970" i="31" s="1"/>
  <c r="F439" i="10"/>
  <c r="AI243" i="31" s="1"/>
  <c r="F440" i="10"/>
  <c r="AI1219" i="31" s="1"/>
  <c r="F441" i="10"/>
  <c r="AI1676" i="31" s="1"/>
  <c r="F442" i="10"/>
  <c r="AI1356" i="31" s="1"/>
  <c r="F443" i="10"/>
  <c r="AI1195" i="31" s="1"/>
  <c r="F444" i="10"/>
  <c r="AI1275" i="31" s="1"/>
  <c r="F445" i="10"/>
  <c r="AI1357" i="31" s="1"/>
  <c r="F446" i="10"/>
  <c r="AI59" i="31" s="1"/>
  <c r="F447" i="10"/>
  <c r="AI61" i="31" s="1"/>
  <c r="F448" i="10"/>
  <c r="AI1852" i="31" s="1"/>
  <c r="F449" i="10"/>
  <c r="AI151" i="31" s="1"/>
  <c r="F450" i="10"/>
  <c r="F451" i="10"/>
  <c r="AI47" i="31" s="1"/>
  <c r="F452" i="10"/>
  <c r="AI1226" i="31" s="1"/>
  <c r="F453" i="10"/>
  <c r="AI1276" i="31" s="1"/>
  <c r="F454" i="10"/>
  <c r="AI1213" i="31" s="1"/>
  <c r="F455" i="10"/>
  <c r="AI1514" i="31" s="1"/>
  <c r="F456" i="10"/>
  <c r="F457" i="10"/>
  <c r="AI1358" i="31" s="1"/>
  <c r="F458" i="10"/>
  <c r="AI1969" i="31" s="1"/>
  <c r="F459" i="10"/>
  <c r="F460" i="10"/>
  <c r="F461" i="10"/>
  <c r="AI2113" i="31" s="1"/>
  <c r="F462" i="10"/>
  <c r="F463" i="10"/>
  <c r="AI1277" i="31" s="1"/>
  <c r="F464" i="10"/>
  <c r="AI62" i="31" s="1"/>
  <c r="F465" i="10"/>
  <c r="AI63" i="31" s="1"/>
  <c r="F466" i="10"/>
  <c r="AI244" i="31" s="1"/>
  <c r="F467" i="10"/>
  <c r="F468" i="10"/>
  <c r="AI1204" i="31" s="1"/>
  <c r="F469" i="10"/>
  <c r="F470" i="10"/>
  <c r="AI1370" i="31" s="1"/>
  <c r="F471" i="10"/>
  <c r="AI2010" i="31" s="1"/>
  <c r="F472" i="10"/>
  <c r="F473" i="10"/>
  <c r="AI1529" i="31" s="1"/>
  <c r="F474" i="10"/>
  <c r="AI208" i="31" s="1"/>
  <c r="F475" i="10"/>
  <c r="AI1430" i="31" s="1"/>
  <c r="F476" i="10"/>
  <c r="F477" i="10"/>
  <c r="F478" i="10"/>
  <c r="AI1421" i="31" s="1"/>
  <c r="F479" i="10"/>
  <c r="AI1644" i="31" s="1"/>
  <c r="F480" i="10"/>
  <c r="AI1642" i="31" s="1"/>
  <c r="F481" i="10"/>
  <c r="AI222" i="31" s="1"/>
  <c r="F482" i="10"/>
  <c r="AI1565" i="31" s="1"/>
  <c r="F483" i="10"/>
  <c r="AI85" i="31" s="1"/>
  <c r="F484" i="10"/>
  <c r="AI1564" i="31" s="1"/>
  <c r="F485" i="10"/>
  <c r="AI2013" i="31" s="1"/>
  <c r="F486" i="10"/>
  <c r="AI1280" i="31" s="1"/>
  <c r="F487" i="10"/>
  <c r="AI1634" i="31" s="1"/>
  <c r="F488" i="10"/>
  <c r="AI1369" i="31" s="1"/>
  <c r="F489" i="10"/>
  <c r="F490" i="10"/>
  <c r="AI1368" i="31" s="1"/>
  <c r="F491" i="10"/>
  <c r="AI86" i="31" s="1"/>
  <c r="F492" i="10"/>
  <c r="F493" i="10"/>
  <c r="AI1367" i="31" s="1"/>
  <c r="F494" i="10"/>
  <c r="AI2017" i="31" s="1"/>
  <c r="F495" i="10"/>
  <c r="AI1636" i="31" s="1"/>
  <c r="F496" i="10"/>
  <c r="AI1205" i="31" s="1"/>
  <c r="F497" i="10"/>
  <c r="F498" i="10"/>
  <c r="AI87" i="31" s="1"/>
  <c r="F499" i="10"/>
  <c r="AI1854" i="31" s="1"/>
  <c r="F500" i="10"/>
  <c r="AI205" i="31" s="1"/>
  <c r="F501" i="10"/>
  <c r="AI1281" i="31" s="1"/>
  <c r="F502" i="10"/>
  <c r="AI1340" i="31" s="1"/>
  <c r="F503" i="10"/>
  <c r="F504" i="10"/>
  <c r="AI1422" i="31" s="1"/>
  <c r="F505" i="10"/>
  <c r="AI1562" i="31" s="1"/>
  <c r="F506" i="10"/>
  <c r="AI88" i="31" s="1"/>
  <c r="F507" i="10"/>
  <c r="F508" i="10"/>
  <c r="AI1635" i="31" s="1"/>
  <c r="F509" i="10"/>
  <c r="AI1515" i="31" s="1"/>
  <c r="F510" i="10"/>
  <c r="AI1948" i="31" s="1"/>
  <c r="F511" i="10"/>
  <c r="F512" i="10"/>
  <c r="F513" i="10"/>
  <c r="AI245" i="31" s="1"/>
  <c r="F514" i="10"/>
  <c r="AI1485" i="31" s="1"/>
  <c r="F515" i="10"/>
  <c r="AI1637" i="31" s="1"/>
  <c r="F516" i="10"/>
  <c r="F517" i="10"/>
  <c r="AI1638" i="31" s="1"/>
  <c r="F518" i="10"/>
  <c r="AI1680" i="31" s="1"/>
  <c r="F519" i="10"/>
  <c r="AI1364" i="31" s="1"/>
  <c r="F520" i="10"/>
  <c r="AI2114" i="31" s="1"/>
  <c r="F521" i="10"/>
  <c r="AI1856" i="31" s="1"/>
  <c r="F522" i="10"/>
  <c r="AI1481" i="31" s="1"/>
  <c r="F523" i="10"/>
  <c r="AI1483" i="31" s="1"/>
  <c r="F524" i="10"/>
  <c r="AI70" i="31" s="1"/>
  <c r="F525" i="10"/>
  <c r="AI1482" i="31" s="1"/>
  <c r="F526" i="10"/>
  <c r="AI1639" i="31" s="1"/>
  <c r="F527" i="10"/>
  <c r="F528" i="10"/>
  <c r="AI89" i="31" s="1"/>
  <c r="F529" i="10"/>
  <c r="AI1363" i="31" s="1"/>
  <c r="F530" i="10"/>
  <c r="AI1232" i="31" s="1"/>
  <c r="F531" i="10"/>
  <c r="AI1952" i="31" s="1"/>
  <c r="F532" i="10"/>
  <c r="AI2115" i="31" s="1"/>
  <c r="F533" i="10"/>
  <c r="F534" i="10"/>
  <c r="F535" i="10"/>
  <c r="F536" i="10"/>
  <c r="AI2116" i="31" s="1"/>
  <c r="F537" i="10"/>
  <c r="AI2014" i="31" s="1"/>
  <c r="F538" i="10"/>
  <c r="AI1683" i="31" s="1"/>
  <c r="F539" i="10"/>
  <c r="AI2008" i="31" s="1"/>
  <c r="F540" i="10"/>
  <c r="F541" i="10"/>
  <c r="AI1526" i="31" s="1"/>
  <c r="F542" i="10"/>
  <c r="AI71" i="31" s="1"/>
  <c r="F543" i="10"/>
  <c r="AI1640" i="31" s="1"/>
  <c r="F544" i="10"/>
  <c r="AI1528" i="31" s="1"/>
  <c r="F545" i="10"/>
  <c r="AI1231" i="31" s="1"/>
  <c r="F546" i="10"/>
  <c r="AI1976" i="31" s="1"/>
  <c r="F547" i="10"/>
  <c r="AI1968" i="31" s="1"/>
  <c r="F548" i="10"/>
  <c r="AI163" i="31" s="1"/>
  <c r="F549" i="10"/>
  <c r="AI65" i="31" s="1"/>
  <c r="F550" i="10"/>
  <c r="AI1486" i="31" s="1"/>
  <c r="F551" i="10"/>
  <c r="AI66" i="31" s="1"/>
  <c r="F552" i="10"/>
  <c r="AI162" i="31" s="1"/>
  <c r="F553" i="10"/>
  <c r="AI90" i="31" s="1"/>
  <c r="F554" i="10"/>
  <c r="AI1230" i="31" s="1"/>
  <c r="F555" i="10"/>
  <c r="F556" i="10"/>
  <c r="AI1423" i="31" s="1"/>
  <c r="F557" i="10"/>
  <c r="AI1857" i="31" s="1"/>
  <c r="F558" i="10"/>
  <c r="AI1361" i="31" s="1"/>
  <c r="F559" i="10"/>
  <c r="AI1511" i="31" s="1"/>
  <c r="F560" i="10"/>
  <c r="F561" i="10"/>
  <c r="AI246" i="31" s="1"/>
  <c r="F562" i="10"/>
  <c r="AI1360" i="31" s="1"/>
  <c r="F563" i="10"/>
  <c r="AI1684" i="31" s="1"/>
  <c r="F564" i="10"/>
  <c r="AI1950" i="31" s="1"/>
  <c r="F565" i="10"/>
  <c r="AI1685" i="31" s="1"/>
  <c r="F566" i="10"/>
  <c r="AI204" i="31" s="1"/>
  <c r="F567" i="10"/>
  <c r="AI1283" i="31" s="1"/>
  <c r="F568" i="10"/>
  <c r="F569" i="10"/>
  <c r="AI1510" i="31" s="1"/>
  <c r="F570" i="10"/>
  <c r="AI247" i="31" s="1"/>
  <c r="F571" i="10"/>
  <c r="AI1359" i="31" s="1"/>
  <c r="F572" i="10"/>
  <c r="AI1561" i="31" s="1"/>
  <c r="F573" i="10"/>
  <c r="F574" i="10"/>
  <c r="AI1641" i="31" s="1"/>
  <c r="F575" i="10"/>
  <c r="AI1284" i="31" s="1"/>
  <c r="F576" i="10"/>
  <c r="F577" i="10"/>
  <c r="F578" i="10"/>
  <c r="AI2019" i="31" s="1"/>
  <c r="F579" i="10"/>
  <c r="AI2002" i="31" s="1"/>
  <c r="F580" i="10"/>
  <c r="AI1285" i="31" s="1"/>
  <c r="F581" i="10"/>
  <c r="AI2011" i="31" s="1"/>
  <c r="F582" i="10"/>
  <c r="AI1560" i="31" s="1"/>
  <c r="F583" i="10"/>
  <c r="AI1686" i="31" s="1"/>
  <c r="F584" i="10"/>
  <c r="AI1513" i="31" s="1"/>
  <c r="F585" i="10"/>
  <c r="AI1424" i="31" s="1"/>
  <c r="F586" i="10"/>
  <c r="AI1859" i="31" s="1"/>
  <c r="F587" i="10"/>
  <c r="AI67" i="31" s="1"/>
  <c r="F588" i="10"/>
  <c r="AI1858" i="31" s="1"/>
  <c r="F589" i="10"/>
  <c r="AI1206" i="31" s="1"/>
  <c r="F590" i="10"/>
  <c r="AI1559" i="31" s="1"/>
  <c r="F591" i="10"/>
  <c r="F592" i="10"/>
  <c r="AI1425" i="31" s="1"/>
  <c r="F593" i="10"/>
  <c r="AI2003" i="31" s="1"/>
  <c r="F594" i="10"/>
  <c r="AI1687" i="31" s="1"/>
  <c r="F595" i="10"/>
  <c r="AI1628" i="31" s="1"/>
  <c r="F596" i="10"/>
  <c r="AI1426" i="31" s="1"/>
  <c r="F597" i="10"/>
  <c r="AI1595" i="31" s="1"/>
  <c r="F598" i="10"/>
  <c r="AI1629" i="31" s="1"/>
  <c r="F599" i="10"/>
  <c r="AI1688" i="31" s="1"/>
  <c r="F600" i="10"/>
  <c r="AI1596" i="31" s="1"/>
  <c r="F601" i="10"/>
  <c r="AI1946" i="31" s="1"/>
  <c r="F602" i="10"/>
  <c r="AI74" i="31" s="1"/>
  <c r="F603" i="10"/>
  <c r="AI1558" i="31" s="1"/>
  <c r="F604" i="10"/>
  <c r="AI1967" i="31" s="1"/>
  <c r="F605" i="10"/>
  <c r="AI1689" i="31" s="1"/>
  <c r="F606" i="10"/>
  <c r="AI206" i="31" s="1"/>
  <c r="F607" i="10"/>
  <c r="F608" i="10"/>
  <c r="AI1630" i="31" s="1"/>
  <c r="F609" i="10"/>
  <c r="AI1229" i="31" s="1"/>
  <c r="F610" i="10"/>
  <c r="AI161" i="31" s="1"/>
  <c r="F611" i="10"/>
  <c r="AI1945" i="31" s="1"/>
  <c r="F612" i="10"/>
  <c r="AI1631" i="31" s="1"/>
  <c r="F613" i="10"/>
  <c r="AI155" i="31" s="1"/>
  <c r="F614" i="10"/>
  <c r="AI1484" i="31" s="1"/>
  <c r="F615" i="10"/>
  <c r="AI91" i="31" s="1"/>
  <c r="F616" i="10"/>
  <c r="AI1341" i="31" s="1"/>
  <c r="F617" i="10"/>
  <c r="AI1427" i="31" s="1"/>
  <c r="F618" i="10"/>
  <c r="F619" i="10"/>
  <c r="AI1286" i="31" s="1"/>
  <c r="F620" i="10"/>
  <c r="AI1989" i="31" s="1"/>
  <c r="F621" i="10"/>
  <c r="AI2006" i="31" s="1"/>
  <c r="F622" i="10"/>
  <c r="AI1690" i="31" s="1"/>
  <c r="F623" i="10"/>
  <c r="AI1958" i="31" s="1"/>
  <c r="F624" i="10"/>
  <c r="AI1965" i="31" s="1"/>
  <c r="F625" i="10"/>
  <c r="F626" i="10"/>
  <c r="F627" i="10"/>
  <c r="AI68" i="31" s="1"/>
  <c r="F628" i="10"/>
  <c r="AI1964" i="31" s="1"/>
  <c r="F629" i="10"/>
  <c r="AI1371" i="31" s="1"/>
  <c r="F630" i="10"/>
  <c r="AI1632" i="31" s="1"/>
  <c r="F631" i="10"/>
  <c r="F632" i="10"/>
  <c r="AI140" i="31" s="1"/>
  <c r="F633" i="10"/>
  <c r="AI69" i="31" s="1"/>
  <c r="F634" i="10"/>
  <c r="AI1525" i="31" s="1"/>
  <c r="F635" i="10"/>
  <c r="AI1633" i="31" s="1"/>
  <c r="F636" i="10"/>
  <c r="AI73" i="31" s="1"/>
  <c r="F637" i="10"/>
  <c r="AI1207" i="31" s="1"/>
  <c r="F638" i="10"/>
  <c r="AI1963" i="31" s="1"/>
  <c r="F639" i="10"/>
  <c r="F640" i="10"/>
  <c r="AI1643" i="31" s="1"/>
  <c r="F641" i="10"/>
  <c r="AI218" i="31" s="1"/>
  <c r="F642" i="10"/>
  <c r="AI1488" i="31" s="1"/>
  <c r="F643" i="10"/>
  <c r="AI1410" i="31" s="1"/>
  <c r="F644" i="10"/>
  <c r="F645" i="10"/>
  <c r="AI1538" i="31" s="1"/>
  <c r="F646" i="10"/>
  <c r="AI1537" i="31" s="1"/>
  <c r="F647" i="10"/>
  <c r="AI1574" i="31" s="1"/>
  <c r="F648" i="10"/>
  <c r="AI1557" i="31" s="1"/>
  <c r="F649" i="10"/>
  <c r="AI1581" i="31" s="1"/>
  <c r="F650" i="10"/>
  <c r="AI2016" i="31" s="1"/>
  <c r="F651" i="10"/>
  <c r="AI2001" i="31" s="1"/>
  <c r="F652" i="10"/>
  <c r="AI2007" i="31" s="1"/>
  <c r="F653" i="10"/>
  <c r="AI228" i="31" s="1"/>
  <c r="F654" i="10"/>
  <c r="AI1362" i="31" s="1"/>
  <c r="F655" i="10"/>
  <c r="AI1408" i="31" s="1"/>
  <c r="F656" i="10"/>
  <c r="F657" i="10"/>
  <c r="AI1682" i="31" s="1"/>
  <c r="F658" i="10"/>
  <c r="F659" i="10"/>
  <c r="AI1233" i="31" s="1"/>
  <c r="F660" i="10"/>
  <c r="AI152" i="31" s="1"/>
  <c r="F661" i="10"/>
  <c r="AI1677" i="31" s="1"/>
  <c r="F662" i="10"/>
  <c r="AI1885" i="31" s="1"/>
  <c r="F663" i="10"/>
  <c r="AI1884" i="31" s="1"/>
  <c r="F664" i="10"/>
  <c r="AI1922" i="31" s="1"/>
  <c r="F665" i="10"/>
  <c r="AI1678" i="31" s="1"/>
  <c r="F666" i="10"/>
  <c r="AI1888" i="31" s="1"/>
  <c r="F667" i="10"/>
  <c r="AI1902" i="31" s="1"/>
  <c r="F668" i="10"/>
  <c r="AI1903" i="31" s="1"/>
  <c r="F669" i="10"/>
  <c r="AI1999" i="31" s="1"/>
  <c r="F670" i="10"/>
  <c r="AI1910" i="31" s="1"/>
  <c r="F671" i="10"/>
  <c r="AI1934" i="31" s="1"/>
  <c r="F672" i="10"/>
  <c r="AI1918" i="31" s="1"/>
  <c r="F673" i="10"/>
  <c r="AI1886" i="31" s="1"/>
  <c r="F674" i="10"/>
  <c r="AI1847" i="31" s="1"/>
  <c r="F675" i="10"/>
  <c r="AI2012" i="31" s="1"/>
  <c r="F676" i="10"/>
  <c r="AI1563" i="31" s="1"/>
  <c r="F677" i="10"/>
  <c r="AI1894" i="31" s="1"/>
  <c r="F678" i="10"/>
  <c r="AI1914" i="31" s="1"/>
  <c r="F679" i="10"/>
  <c r="AI2101" i="31" s="1"/>
  <c r="F680" i="10"/>
  <c r="AI1658" i="31" s="1"/>
  <c r="F681" i="10"/>
  <c r="AI1671" i="31" s="1"/>
  <c r="F682" i="10"/>
  <c r="AI1935" i="31" s="1"/>
  <c r="F683" i="10"/>
  <c r="AI1926" i="31" s="1"/>
  <c r="F684" i="10"/>
  <c r="AI1540" i="31" s="1"/>
  <c r="F685" i="10"/>
  <c r="AI1900" i="31" s="1"/>
  <c r="F686" i="10"/>
  <c r="AI1649" i="31" s="1"/>
  <c r="F687" i="10"/>
  <c r="AI1929" i="31" s="1"/>
  <c r="F688" i="10"/>
  <c r="AI1920" i="31" s="1"/>
  <c r="F689" i="10"/>
  <c r="AI1919" i="31" s="1"/>
  <c r="F690" i="10"/>
  <c r="AI1924" i="31" s="1"/>
  <c r="F691" i="10"/>
  <c r="AI1660" i="31" s="1"/>
  <c r="F692" i="10"/>
  <c r="AI1681" i="31" s="1"/>
  <c r="F693" i="10"/>
  <c r="AI1928" i="31" s="1"/>
  <c r="F694" i="10"/>
  <c r="AI1909" i="31" s="1"/>
  <c r="F695" i="10"/>
  <c r="AI1904" i="31" s="1"/>
  <c r="F696" i="10"/>
  <c r="AI1889" i="31" s="1"/>
  <c r="F697" i="10"/>
  <c r="AI1931" i="31" s="1"/>
  <c r="F698" i="10"/>
  <c r="AI1365" i="31" s="1"/>
  <c r="F699" i="10"/>
  <c r="AI1527" i="31" s="1"/>
  <c r="F700" i="10"/>
  <c r="AI1583" i="31" s="1"/>
  <c r="F701" i="10"/>
  <c r="AI1672" i="31" s="1"/>
  <c r="F702" i="10"/>
  <c r="AI1668" i="31" s="1"/>
  <c r="F703" i="10"/>
  <c r="AI1656" i="31" s="1"/>
  <c r="F704" i="10"/>
  <c r="AI1646" i="31" s="1"/>
  <c r="F705" i="10"/>
  <c r="AI1657" i="31" s="1"/>
  <c r="F706" i="10"/>
  <c r="AI1679" i="31" s="1"/>
  <c r="F707" i="10"/>
  <c r="AI1898" i="31" s="1"/>
  <c r="F708" i="10"/>
  <c r="AI1895" i="31" s="1"/>
  <c r="F709" i="10"/>
  <c r="AI1892" i="31" s="1"/>
  <c r="F710" i="10"/>
  <c r="AI1890" i="31" s="1"/>
  <c r="F711" i="10"/>
  <c r="AI1899" i="31" s="1"/>
  <c r="F712" i="10"/>
  <c r="AI1906" i="31" s="1"/>
  <c r="F713" i="10"/>
  <c r="AI1901" i="31" s="1"/>
  <c r="F714" i="10"/>
  <c r="AI1893" i="31" s="1"/>
  <c r="F715" i="10"/>
  <c r="AI1907" i="31" s="1"/>
  <c r="F716" i="10"/>
  <c r="AI1891" i="31" s="1"/>
  <c r="F717" i="10"/>
  <c r="AI1908" i="31" s="1"/>
  <c r="F718" i="10"/>
  <c r="AI1887" i="31" s="1"/>
  <c r="F719" i="10"/>
  <c r="AI1897" i="31" s="1"/>
  <c r="F720" i="10"/>
  <c r="AI1936" i="31" s="1"/>
  <c r="F721" i="10"/>
  <c r="AI1911" i="31" s="1"/>
  <c r="F722" i="10"/>
  <c r="AI1930" i="31" s="1"/>
  <c r="F723" i="10"/>
  <c r="AI1937" i="31" s="1"/>
  <c r="F724" i="10"/>
  <c r="AI1925" i="31" s="1"/>
  <c r="F725" i="10"/>
  <c r="AI1933" i="31" s="1"/>
  <c r="F726" i="10"/>
  <c r="AI1915" i="31" s="1"/>
  <c r="F727" i="10"/>
  <c r="AI1913" i="31" s="1"/>
  <c r="F728" i="10"/>
  <c r="AI1921" i="31" s="1"/>
  <c r="F729" i="10"/>
  <c r="AI1932" i="31" s="1"/>
  <c r="F730" i="10"/>
  <c r="AI1912" i="31" s="1"/>
  <c r="F731" i="10"/>
  <c r="AI1923" i="31" s="1"/>
  <c r="F732" i="10"/>
  <c r="AI1916" i="31" s="1"/>
  <c r="F733" i="10"/>
  <c r="AI213" i="31" s="1"/>
  <c r="F734" i="10"/>
  <c r="AI1625" i="31" s="1"/>
  <c r="F735" i="10"/>
  <c r="AI1614" i="31" s="1"/>
  <c r="F736" i="10"/>
  <c r="F737" i="10"/>
  <c r="F738" i="10"/>
  <c r="AI1861" i="31" s="1"/>
  <c r="F739" i="10"/>
  <c r="AI1905" i="31" s="1"/>
  <c r="F740" i="10"/>
  <c r="AI1917" i="31" s="1"/>
  <c r="F741" i="10"/>
  <c r="AI1927" i="31" s="1"/>
  <c r="F742" i="10"/>
  <c r="AI1956" i="31" s="1"/>
  <c r="F743" i="10"/>
  <c r="AI1957" i="31" s="1"/>
  <c r="F744" i="10"/>
  <c r="AI1960" i="31" s="1"/>
  <c r="F745" i="10"/>
  <c r="AI1955" i="31" s="1"/>
  <c r="F746" i="10"/>
  <c r="AI1938" i="31" s="1"/>
  <c r="F747" i="10"/>
  <c r="AI1953" i="31" s="1"/>
  <c r="F748" i="10"/>
  <c r="AI1981" i="31" s="1"/>
  <c r="F749" i="10"/>
  <c r="AI1966" i="31" s="1"/>
  <c r="F750" i="10"/>
  <c r="AI2109" i="31" s="1"/>
  <c r="F751" i="10"/>
  <c r="AI2103" i="31" s="1"/>
  <c r="F752" i="10"/>
  <c r="AI2117" i="31" s="1"/>
  <c r="F753" i="10"/>
  <c r="AI1896" i="31" s="1"/>
  <c r="F754" i="10"/>
  <c r="AI1990" i="31" s="1"/>
  <c r="F1105" i="11"/>
  <c r="G1105" i="11" s="1"/>
  <c r="M753" i="10" s="1"/>
  <c r="F1106" i="11"/>
  <c r="G1106" i="11" s="1"/>
  <c r="M754" i="10" s="1"/>
  <c r="AA754" i="10"/>
  <c r="J754" i="10"/>
  <c r="I754" i="10"/>
  <c r="H754" i="10"/>
  <c r="E754" i="10"/>
  <c r="A754" i="10"/>
  <c r="AA753" i="10"/>
  <c r="J753" i="10"/>
  <c r="I753" i="10"/>
  <c r="H753" i="10"/>
  <c r="E753" i="10"/>
  <c r="A753" i="10"/>
  <c r="F1065" i="2"/>
  <c r="G1065" i="2" s="1"/>
  <c r="N690" i="1" s="1"/>
  <c r="AB690" i="1" s="1"/>
  <c r="F1066" i="2"/>
  <c r="G1066" i="2" s="1"/>
  <c r="N691" i="1" s="1"/>
  <c r="AB691" i="1" s="1"/>
  <c r="F1067" i="2"/>
  <c r="G1067" i="2" s="1"/>
  <c r="N692" i="1" s="1"/>
  <c r="AB692" i="1" s="1"/>
  <c r="F1068" i="2"/>
  <c r="G1068" i="2" s="1"/>
  <c r="N693" i="1" s="1"/>
  <c r="AB693" i="1" s="1"/>
  <c r="F1069" i="2"/>
  <c r="G1069" i="2" s="1"/>
  <c r="N694" i="1" s="1"/>
  <c r="AB694" i="1" s="1"/>
  <c r="F1070" i="2"/>
  <c r="G1070" i="2" s="1"/>
  <c r="N695" i="1" s="1"/>
  <c r="AB695" i="1" s="1"/>
  <c r="F1052" i="2"/>
  <c r="G1052" i="2" s="1"/>
  <c r="N677" i="1" s="1"/>
  <c r="U677" i="1" s="1"/>
  <c r="F1053" i="2"/>
  <c r="G1053" i="2" s="1"/>
  <c r="N678" i="1" s="1"/>
  <c r="F1054" i="2"/>
  <c r="G1054" i="2" s="1"/>
  <c r="N679" i="1" s="1"/>
  <c r="F1055" i="2"/>
  <c r="G1055" i="2" s="1"/>
  <c r="N680" i="1" s="1"/>
  <c r="F1056" i="2"/>
  <c r="G1056" i="2" s="1"/>
  <c r="N681" i="1" s="1"/>
  <c r="U681" i="1" s="1"/>
  <c r="F1057" i="2"/>
  <c r="G1057" i="2" s="1"/>
  <c r="N682" i="1" s="1"/>
  <c r="F1058" i="2"/>
  <c r="F1059" i="2"/>
  <c r="F1060" i="2"/>
  <c r="F1061" i="2"/>
  <c r="G1061" i="2" s="1"/>
  <c r="N686" i="1" s="1"/>
  <c r="F1062" i="2"/>
  <c r="G1062" i="2" s="1"/>
  <c r="N687" i="1" s="1"/>
  <c r="F1063" i="2"/>
  <c r="G1063" i="2" s="1"/>
  <c r="N688" i="1" s="1"/>
  <c r="F1064" i="2"/>
  <c r="G1064" i="2" s="1"/>
  <c r="N689" i="1" s="1"/>
  <c r="AA689" i="1"/>
  <c r="J689" i="1"/>
  <c r="I689" i="1"/>
  <c r="H689" i="1"/>
  <c r="F689" i="1"/>
  <c r="E689" i="1"/>
  <c r="A689" i="1"/>
  <c r="AA688" i="1"/>
  <c r="J688" i="1"/>
  <c r="I688" i="1"/>
  <c r="H688" i="1"/>
  <c r="F688" i="1"/>
  <c r="AI419" i="31" s="1"/>
  <c r="E688" i="1"/>
  <c r="A688" i="1"/>
  <c r="AD785" i="29"/>
  <c r="AA785" i="29"/>
  <c r="J785" i="29"/>
  <c r="I785" i="29"/>
  <c r="H785" i="29"/>
  <c r="F785" i="29"/>
  <c r="AI1052" i="31" s="1"/>
  <c r="E785" i="29"/>
  <c r="A785" i="29"/>
  <c r="AA784" i="29"/>
  <c r="J784" i="29"/>
  <c r="I784" i="29"/>
  <c r="H784" i="29"/>
  <c r="F784" i="29"/>
  <c r="AI982" i="31" s="1"/>
  <c r="E784" i="29"/>
  <c r="A784" i="29"/>
  <c r="AA783" i="29"/>
  <c r="J783" i="29"/>
  <c r="I783" i="29"/>
  <c r="H783" i="29"/>
  <c r="F783" i="29"/>
  <c r="AI907" i="31" s="1"/>
  <c r="E783" i="29"/>
  <c r="A783" i="29"/>
  <c r="AA782" i="29"/>
  <c r="J782" i="29"/>
  <c r="I782" i="29"/>
  <c r="H782" i="29"/>
  <c r="F782" i="29"/>
  <c r="AI835" i="31" s="1"/>
  <c r="E782" i="29"/>
  <c r="A782" i="29"/>
  <c r="AA781" i="29"/>
  <c r="J781" i="29"/>
  <c r="I781" i="29"/>
  <c r="H781" i="29"/>
  <c r="F781" i="29"/>
  <c r="AI790" i="31" s="1"/>
  <c r="E781" i="29"/>
  <c r="A781" i="29"/>
  <c r="AD780" i="29"/>
  <c r="AA780" i="29"/>
  <c r="J780" i="29"/>
  <c r="I780" i="29"/>
  <c r="H780" i="29"/>
  <c r="F780" i="29"/>
  <c r="AI805" i="31" s="1"/>
  <c r="E780" i="29"/>
  <c r="A780" i="29"/>
  <c r="AA779" i="29"/>
  <c r="J779" i="29"/>
  <c r="I779" i="29"/>
  <c r="H779" i="29"/>
  <c r="F779" i="29"/>
  <c r="AI570" i="31" s="1"/>
  <c r="E779" i="29"/>
  <c r="A779" i="29"/>
  <c r="AA778" i="29"/>
  <c r="J778" i="29"/>
  <c r="I778" i="29"/>
  <c r="H778" i="29"/>
  <c r="F778" i="29"/>
  <c r="E778" i="29"/>
  <c r="A778" i="29"/>
  <c r="AA777" i="29"/>
  <c r="J777" i="29"/>
  <c r="I777" i="29"/>
  <c r="H777" i="29"/>
  <c r="F777" i="29"/>
  <c r="AI551" i="31" s="1"/>
  <c r="E777" i="29"/>
  <c r="A777" i="29"/>
  <c r="H3" i="12"/>
  <c r="I3" i="12"/>
  <c r="J3" i="12"/>
  <c r="H4" i="12"/>
  <c r="I4" i="12"/>
  <c r="J4" i="12"/>
  <c r="H5" i="12"/>
  <c r="I5" i="12"/>
  <c r="J5" i="12"/>
  <c r="H6" i="12"/>
  <c r="I6" i="12"/>
  <c r="J6" i="12"/>
  <c r="H7" i="12"/>
  <c r="I7" i="12"/>
  <c r="J7" i="12"/>
  <c r="H8" i="12"/>
  <c r="I8" i="12"/>
  <c r="J8" i="12"/>
  <c r="H9" i="12"/>
  <c r="I9" i="12"/>
  <c r="J9" i="12"/>
  <c r="H10" i="12"/>
  <c r="I10" i="12"/>
  <c r="J10" i="12"/>
  <c r="H11" i="12"/>
  <c r="I11" i="12"/>
  <c r="J11" i="12"/>
  <c r="H12" i="12"/>
  <c r="I12" i="12"/>
  <c r="J12" i="12"/>
  <c r="H13" i="12"/>
  <c r="I13" i="12"/>
  <c r="J13" i="12"/>
  <c r="H14" i="12"/>
  <c r="I14" i="12"/>
  <c r="J14" i="12"/>
  <c r="H15" i="12"/>
  <c r="I15" i="12"/>
  <c r="J15" i="12"/>
  <c r="H16" i="12"/>
  <c r="I16" i="12"/>
  <c r="J16" i="12"/>
  <c r="H17" i="12"/>
  <c r="I17" i="12"/>
  <c r="J17" i="12"/>
  <c r="H18" i="12"/>
  <c r="I18" i="12"/>
  <c r="J18" i="12"/>
  <c r="H19" i="12"/>
  <c r="I19" i="12"/>
  <c r="J19" i="12"/>
  <c r="H20" i="12"/>
  <c r="I20" i="12"/>
  <c r="J20" i="12"/>
  <c r="H21" i="12"/>
  <c r="I21" i="12"/>
  <c r="J21" i="12"/>
  <c r="H22" i="12"/>
  <c r="I22" i="12"/>
  <c r="J22" i="12"/>
  <c r="H23" i="12"/>
  <c r="I23" i="12"/>
  <c r="J23" i="12"/>
  <c r="H24" i="12"/>
  <c r="I24" i="12"/>
  <c r="J24" i="12"/>
  <c r="H25" i="12"/>
  <c r="I25" i="12"/>
  <c r="J25" i="12"/>
  <c r="H26" i="12"/>
  <c r="I26" i="12"/>
  <c r="J26" i="12"/>
  <c r="H27" i="12"/>
  <c r="I27" i="12"/>
  <c r="J27" i="12"/>
  <c r="H28" i="12"/>
  <c r="I28" i="12"/>
  <c r="J28" i="12"/>
  <c r="H29" i="12"/>
  <c r="I29" i="12"/>
  <c r="J29" i="12"/>
  <c r="H30" i="12"/>
  <c r="I30" i="12"/>
  <c r="J30" i="12"/>
  <c r="H31" i="12"/>
  <c r="I31" i="12"/>
  <c r="J31" i="12"/>
  <c r="H32" i="12"/>
  <c r="I32" i="12"/>
  <c r="J32" i="12"/>
  <c r="H33" i="12"/>
  <c r="I33" i="12"/>
  <c r="J33" i="12"/>
  <c r="H34" i="12"/>
  <c r="I34" i="12"/>
  <c r="J34" i="12"/>
  <c r="H35" i="12"/>
  <c r="I35" i="12"/>
  <c r="J35" i="12"/>
  <c r="H36" i="12"/>
  <c r="I36" i="12"/>
  <c r="J36" i="12"/>
  <c r="H37" i="12"/>
  <c r="I37" i="12"/>
  <c r="J37" i="12"/>
  <c r="H38" i="12"/>
  <c r="I38" i="12"/>
  <c r="J38" i="12"/>
  <c r="H39" i="12"/>
  <c r="I39" i="12"/>
  <c r="J39" i="12"/>
  <c r="H40" i="12"/>
  <c r="I40" i="12"/>
  <c r="J40" i="12"/>
  <c r="H41" i="12"/>
  <c r="I41" i="12"/>
  <c r="J41" i="12"/>
  <c r="H42" i="12"/>
  <c r="I42" i="12"/>
  <c r="J42" i="12"/>
  <c r="H43" i="12"/>
  <c r="I43" i="12"/>
  <c r="J43" i="12"/>
  <c r="H44" i="12"/>
  <c r="I44" i="12"/>
  <c r="J44" i="12"/>
  <c r="H45" i="12"/>
  <c r="I45" i="12"/>
  <c r="J45" i="12"/>
  <c r="H46" i="12"/>
  <c r="I46" i="12"/>
  <c r="J46" i="12"/>
  <c r="H47" i="12"/>
  <c r="I47" i="12"/>
  <c r="J47" i="12"/>
  <c r="H48" i="12"/>
  <c r="I48" i="12"/>
  <c r="J48" i="12"/>
  <c r="H49" i="12"/>
  <c r="I49" i="12"/>
  <c r="J49" i="12"/>
  <c r="H50" i="12"/>
  <c r="I50" i="12"/>
  <c r="J50" i="12"/>
  <c r="H51" i="12"/>
  <c r="I51" i="12"/>
  <c r="J51" i="12"/>
  <c r="H52" i="12"/>
  <c r="I52" i="12"/>
  <c r="J52" i="12"/>
  <c r="H53" i="12"/>
  <c r="I53" i="12"/>
  <c r="J53" i="12"/>
  <c r="H54" i="12"/>
  <c r="I54" i="12"/>
  <c r="J54" i="12"/>
  <c r="H55" i="12"/>
  <c r="I55" i="12"/>
  <c r="J55" i="12"/>
  <c r="H56" i="12"/>
  <c r="I56" i="12"/>
  <c r="J56" i="12"/>
  <c r="H57" i="12"/>
  <c r="I57" i="12"/>
  <c r="J57" i="12"/>
  <c r="H58" i="12"/>
  <c r="I58" i="12"/>
  <c r="J58" i="12"/>
  <c r="H59" i="12"/>
  <c r="I59" i="12"/>
  <c r="J59" i="12"/>
  <c r="H60" i="12"/>
  <c r="I60" i="12"/>
  <c r="J60" i="12"/>
  <c r="H61" i="12"/>
  <c r="I61" i="12"/>
  <c r="J61" i="12"/>
  <c r="H62" i="12"/>
  <c r="I62" i="12"/>
  <c r="J62" i="12"/>
  <c r="H63" i="12"/>
  <c r="I63" i="12"/>
  <c r="J63" i="12"/>
  <c r="H64" i="12"/>
  <c r="I64" i="12"/>
  <c r="J64" i="12"/>
  <c r="H65" i="12"/>
  <c r="I65" i="12"/>
  <c r="J65" i="12"/>
  <c r="H66" i="12"/>
  <c r="I66" i="12"/>
  <c r="J66" i="12"/>
  <c r="H67" i="12"/>
  <c r="I67" i="12"/>
  <c r="J67" i="12"/>
  <c r="H68" i="12"/>
  <c r="I68" i="12"/>
  <c r="J68" i="12"/>
  <c r="H69" i="12"/>
  <c r="I69" i="12"/>
  <c r="J69" i="12"/>
  <c r="H70" i="12"/>
  <c r="I70" i="12"/>
  <c r="J70" i="12"/>
  <c r="H71" i="12"/>
  <c r="I71" i="12"/>
  <c r="J71" i="12"/>
  <c r="H72" i="12"/>
  <c r="I72" i="12"/>
  <c r="J72" i="12"/>
  <c r="H73" i="12"/>
  <c r="I73" i="12"/>
  <c r="J73" i="12"/>
  <c r="H74" i="12"/>
  <c r="I74" i="12"/>
  <c r="J74" i="12"/>
  <c r="H75" i="12"/>
  <c r="I75" i="12"/>
  <c r="J75" i="12"/>
  <c r="H76" i="12"/>
  <c r="I76" i="12"/>
  <c r="J76" i="12"/>
  <c r="H77" i="12"/>
  <c r="I77" i="12"/>
  <c r="J77" i="12"/>
  <c r="H78" i="12"/>
  <c r="I78" i="12"/>
  <c r="J78" i="12"/>
  <c r="H79" i="12"/>
  <c r="I79" i="12"/>
  <c r="J79" i="12"/>
  <c r="H80" i="12"/>
  <c r="I80" i="12"/>
  <c r="J80" i="12"/>
  <c r="H81" i="12"/>
  <c r="I81" i="12"/>
  <c r="J81" i="12"/>
  <c r="H82" i="12"/>
  <c r="I82" i="12"/>
  <c r="J82" i="12"/>
  <c r="H83" i="12"/>
  <c r="I83" i="12"/>
  <c r="J83" i="12"/>
  <c r="H84" i="12"/>
  <c r="I84" i="12"/>
  <c r="J84" i="12"/>
  <c r="H85" i="12"/>
  <c r="I85" i="12"/>
  <c r="J85" i="12"/>
  <c r="H86" i="12"/>
  <c r="I86" i="12"/>
  <c r="J86" i="12"/>
  <c r="H87" i="12"/>
  <c r="I87" i="12"/>
  <c r="J87" i="12"/>
  <c r="H88" i="12"/>
  <c r="I88" i="12"/>
  <c r="J88" i="12"/>
  <c r="H89" i="12"/>
  <c r="I89" i="12"/>
  <c r="J89" i="12"/>
  <c r="H90" i="12"/>
  <c r="I90" i="12"/>
  <c r="J90" i="12"/>
  <c r="H91" i="12"/>
  <c r="I91" i="12"/>
  <c r="J91" i="12"/>
  <c r="H92" i="12"/>
  <c r="I92" i="12"/>
  <c r="J92" i="12"/>
  <c r="H93" i="12"/>
  <c r="I93" i="12"/>
  <c r="J93" i="12"/>
  <c r="H94" i="12"/>
  <c r="I94" i="12"/>
  <c r="J94" i="12"/>
  <c r="H95" i="12"/>
  <c r="I95" i="12"/>
  <c r="J95" i="12"/>
  <c r="H96" i="12"/>
  <c r="I96" i="12"/>
  <c r="J96" i="12"/>
  <c r="H97" i="12"/>
  <c r="I97" i="12"/>
  <c r="J97" i="12"/>
  <c r="H98" i="12"/>
  <c r="I98" i="12"/>
  <c r="J98" i="12"/>
  <c r="H99" i="12"/>
  <c r="I99" i="12"/>
  <c r="J99" i="12"/>
  <c r="H100" i="12"/>
  <c r="I100" i="12"/>
  <c r="J100" i="12"/>
  <c r="H101" i="12"/>
  <c r="I101" i="12"/>
  <c r="J101" i="12"/>
  <c r="H102" i="12"/>
  <c r="I102" i="12"/>
  <c r="J102" i="12"/>
  <c r="H103" i="12"/>
  <c r="I103" i="12"/>
  <c r="J103" i="12"/>
  <c r="H104" i="12"/>
  <c r="I104" i="12"/>
  <c r="J104" i="12"/>
  <c r="H105" i="12"/>
  <c r="I105" i="12"/>
  <c r="J105" i="12"/>
  <c r="H106" i="12"/>
  <c r="I106" i="12"/>
  <c r="J106" i="12"/>
  <c r="H107" i="12"/>
  <c r="I107" i="12"/>
  <c r="J107" i="12"/>
  <c r="H108" i="12"/>
  <c r="I108" i="12"/>
  <c r="J108" i="12"/>
  <c r="H109" i="12"/>
  <c r="I109" i="12"/>
  <c r="J109" i="12"/>
  <c r="H110" i="12"/>
  <c r="I110" i="12"/>
  <c r="J110" i="12"/>
  <c r="H111" i="12"/>
  <c r="I111" i="12"/>
  <c r="J111" i="12"/>
  <c r="H112" i="12"/>
  <c r="I112" i="12"/>
  <c r="J112" i="12"/>
  <c r="H113" i="12"/>
  <c r="I113" i="12"/>
  <c r="J113" i="12"/>
  <c r="H114" i="12"/>
  <c r="I114" i="12"/>
  <c r="J114" i="12"/>
  <c r="H115" i="12"/>
  <c r="I115" i="12"/>
  <c r="J115" i="12"/>
  <c r="H116" i="12"/>
  <c r="I116" i="12"/>
  <c r="J116" i="12"/>
  <c r="H117" i="12"/>
  <c r="I117" i="12"/>
  <c r="J117" i="12"/>
  <c r="H118" i="12"/>
  <c r="I118" i="12"/>
  <c r="J118" i="12"/>
  <c r="H119" i="12"/>
  <c r="I119" i="12"/>
  <c r="J119" i="12"/>
  <c r="H120" i="12"/>
  <c r="I120" i="12"/>
  <c r="J120" i="12"/>
  <c r="H121" i="12"/>
  <c r="I121" i="12"/>
  <c r="J121" i="12"/>
  <c r="H122" i="12"/>
  <c r="I122" i="12"/>
  <c r="J122" i="12"/>
  <c r="H123" i="12"/>
  <c r="I123" i="12"/>
  <c r="J123" i="12"/>
  <c r="H124" i="12"/>
  <c r="I124" i="12"/>
  <c r="J124" i="12"/>
  <c r="H125" i="12"/>
  <c r="I125" i="12"/>
  <c r="J125" i="12"/>
  <c r="H126" i="12"/>
  <c r="I126" i="12"/>
  <c r="J126" i="12"/>
  <c r="H127" i="12"/>
  <c r="I127" i="12"/>
  <c r="J127" i="12"/>
  <c r="H128" i="12"/>
  <c r="I128" i="12"/>
  <c r="J128" i="12"/>
  <c r="H129" i="12"/>
  <c r="I129" i="12"/>
  <c r="J129" i="12"/>
  <c r="H130" i="12"/>
  <c r="I130" i="12"/>
  <c r="J130" i="12"/>
  <c r="H131" i="12"/>
  <c r="I131" i="12"/>
  <c r="J131" i="12"/>
  <c r="H132" i="12"/>
  <c r="I132" i="12"/>
  <c r="J132" i="12"/>
  <c r="H133" i="12"/>
  <c r="I133" i="12"/>
  <c r="J133" i="12"/>
  <c r="H134" i="12"/>
  <c r="I134" i="12"/>
  <c r="J134" i="12"/>
  <c r="H135" i="12"/>
  <c r="I135" i="12"/>
  <c r="J135" i="12"/>
  <c r="H136" i="12"/>
  <c r="I136" i="12"/>
  <c r="J136" i="12"/>
  <c r="H137" i="12"/>
  <c r="I137" i="12"/>
  <c r="J137" i="12"/>
  <c r="H138" i="12"/>
  <c r="I138" i="12"/>
  <c r="J138" i="12"/>
  <c r="H139" i="12"/>
  <c r="I139" i="12"/>
  <c r="J139" i="12"/>
  <c r="H140" i="12"/>
  <c r="I140" i="12"/>
  <c r="J140" i="12"/>
  <c r="H141" i="12"/>
  <c r="I141" i="12"/>
  <c r="J141" i="12"/>
  <c r="H142" i="12"/>
  <c r="I142" i="12"/>
  <c r="J142" i="12"/>
  <c r="H143" i="12"/>
  <c r="I143" i="12"/>
  <c r="J143" i="12"/>
  <c r="H144" i="12"/>
  <c r="I144" i="12"/>
  <c r="J144" i="12"/>
  <c r="H145" i="12"/>
  <c r="I145" i="12"/>
  <c r="J145" i="12"/>
  <c r="H146" i="12"/>
  <c r="I146" i="12"/>
  <c r="J146" i="12"/>
  <c r="H147" i="12"/>
  <c r="I147" i="12"/>
  <c r="J147" i="12"/>
  <c r="H148" i="12"/>
  <c r="I148" i="12"/>
  <c r="J148" i="12"/>
  <c r="H149" i="12"/>
  <c r="I149" i="12"/>
  <c r="J149" i="12"/>
  <c r="H150" i="12"/>
  <c r="I150" i="12"/>
  <c r="J150" i="12"/>
  <c r="H151" i="12"/>
  <c r="I151" i="12"/>
  <c r="J151" i="12"/>
  <c r="H152" i="12"/>
  <c r="I152" i="12"/>
  <c r="J152" i="12"/>
  <c r="H153" i="12"/>
  <c r="I153" i="12"/>
  <c r="J153" i="12"/>
  <c r="H154" i="12"/>
  <c r="I154" i="12"/>
  <c r="J154" i="12"/>
  <c r="H155" i="12"/>
  <c r="I155" i="12"/>
  <c r="J155" i="12"/>
  <c r="H156" i="12"/>
  <c r="I156" i="12"/>
  <c r="J156" i="12"/>
  <c r="H157" i="12"/>
  <c r="I157" i="12"/>
  <c r="J157" i="12"/>
  <c r="H158" i="12"/>
  <c r="I158" i="12"/>
  <c r="J158" i="12"/>
  <c r="H159" i="12"/>
  <c r="I159" i="12"/>
  <c r="J159" i="12"/>
  <c r="H160" i="12"/>
  <c r="I160" i="12"/>
  <c r="J160" i="12"/>
  <c r="H161" i="12"/>
  <c r="I161" i="12"/>
  <c r="J161" i="12"/>
  <c r="H162" i="12"/>
  <c r="I162" i="12"/>
  <c r="J162" i="12"/>
  <c r="H163" i="12"/>
  <c r="I163" i="12"/>
  <c r="J163" i="12"/>
  <c r="H164" i="12"/>
  <c r="I164" i="12"/>
  <c r="J164" i="12"/>
  <c r="H165" i="12"/>
  <c r="I165" i="12"/>
  <c r="J165" i="12"/>
  <c r="H166" i="12"/>
  <c r="I166" i="12"/>
  <c r="J166" i="12"/>
  <c r="H167" i="12"/>
  <c r="I167" i="12"/>
  <c r="J167" i="12"/>
  <c r="H168" i="12"/>
  <c r="I168" i="12"/>
  <c r="J168" i="12"/>
  <c r="H169" i="12"/>
  <c r="I169" i="12"/>
  <c r="J169" i="12"/>
  <c r="H170" i="12"/>
  <c r="I170" i="12"/>
  <c r="J170" i="12"/>
  <c r="H171" i="12"/>
  <c r="I171" i="12"/>
  <c r="J171" i="12"/>
  <c r="H172" i="12"/>
  <c r="I172" i="12"/>
  <c r="J172" i="12"/>
  <c r="H173" i="12"/>
  <c r="I173" i="12"/>
  <c r="J173" i="12"/>
  <c r="H174" i="12"/>
  <c r="I174" i="12"/>
  <c r="J174" i="12"/>
  <c r="H175" i="12"/>
  <c r="I175" i="12"/>
  <c r="J175" i="12"/>
  <c r="H176" i="12"/>
  <c r="I176" i="12"/>
  <c r="J176" i="12"/>
  <c r="H177" i="12"/>
  <c r="I177" i="12"/>
  <c r="J177" i="12"/>
  <c r="H178" i="12"/>
  <c r="I178" i="12"/>
  <c r="J178" i="12"/>
  <c r="H179" i="12"/>
  <c r="I179" i="12"/>
  <c r="J179" i="12"/>
  <c r="H180" i="12"/>
  <c r="I180" i="12"/>
  <c r="J180" i="12"/>
  <c r="H181" i="12"/>
  <c r="I181" i="12"/>
  <c r="J181" i="12"/>
  <c r="H182" i="12"/>
  <c r="I182" i="12"/>
  <c r="J182" i="12"/>
  <c r="H183" i="12"/>
  <c r="I183" i="12"/>
  <c r="J183" i="12"/>
  <c r="H184" i="12"/>
  <c r="I184" i="12"/>
  <c r="J184" i="12"/>
  <c r="H185" i="12"/>
  <c r="I185" i="12"/>
  <c r="J185" i="12"/>
  <c r="H186" i="12"/>
  <c r="I186" i="12"/>
  <c r="J186" i="12"/>
  <c r="H187" i="12"/>
  <c r="I187" i="12"/>
  <c r="J187" i="12"/>
  <c r="H188" i="12"/>
  <c r="I188" i="12"/>
  <c r="J188" i="12"/>
  <c r="H189" i="12"/>
  <c r="I189" i="12"/>
  <c r="J189" i="12"/>
  <c r="H190" i="12"/>
  <c r="I190" i="12"/>
  <c r="J190" i="12"/>
  <c r="H191" i="12"/>
  <c r="I191" i="12"/>
  <c r="J191" i="12"/>
  <c r="H192" i="12"/>
  <c r="I192" i="12"/>
  <c r="J192" i="12"/>
  <c r="H193" i="12"/>
  <c r="I193" i="12"/>
  <c r="J193" i="12"/>
  <c r="H194" i="12"/>
  <c r="I194" i="12"/>
  <c r="J194" i="12"/>
  <c r="H195" i="12"/>
  <c r="I195" i="12"/>
  <c r="J195" i="12"/>
  <c r="H196" i="12"/>
  <c r="I196" i="12"/>
  <c r="J196" i="12"/>
  <c r="H197" i="12"/>
  <c r="I197" i="12"/>
  <c r="J197" i="12"/>
  <c r="H198" i="12"/>
  <c r="I198" i="12"/>
  <c r="J198" i="12"/>
  <c r="H199" i="12"/>
  <c r="I199" i="12"/>
  <c r="J199" i="12"/>
  <c r="H200" i="12"/>
  <c r="I200" i="12"/>
  <c r="J200" i="12"/>
  <c r="H201" i="12"/>
  <c r="I201" i="12"/>
  <c r="J201" i="12"/>
  <c r="H202" i="12"/>
  <c r="I202" i="12"/>
  <c r="J202" i="12"/>
  <c r="H203" i="12"/>
  <c r="I203" i="12"/>
  <c r="J203" i="12"/>
  <c r="H204" i="12"/>
  <c r="I204" i="12"/>
  <c r="J204" i="12"/>
  <c r="H205" i="12"/>
  <c r="I205" i="12"/>
  <c r="J205" i="12"/>
  <c r="H206" i="12"/>
  <c r="I206" i="12"/>
  <c r="J206" i="12"/>
  <c r="H207" i="12"/>
  <c r="I207" i="12"/>
  <c r="J207" i="12"/>
  <c r="H208" i="12"/>
  <c r="I208" i="12"/>
  <c r="J208" i="12"/>
  <c r="H209" i="12"/>
  <c r="I209" i="12"/>
  <c r="J209" i="12"/>
  <c r="H210" i="12"/>
  <c r="I210" i="12"/>
  <c r="J210" i="12"/>
  <c r="H211" i="12"/>
  <c r="I211" i="12"/>
  <c r="J211" i="12"/>
  <c r="H212" i="12"/>
  <c r="I212" i="12"/>
  <c r="J212" i="12"/>
  <c r="H213" i="12"/>
  <c r="I213" i="12"/>
  <c r="J213" i="12"/>
  <c r="H214" i="12"/>
  <c r="I214" i="12"/>
  <c r="J214" i="12"/>
  <c r="H215" i="12"/>
  <c r="I215" i="12"/>
  <c r="J215" i="12"/>
  <c r="H216" i="12"/>
  <c r="I216" i="12"/>
  <c r="J216" i="12"/>
  <c r="H217" i="12"/>
  <c r="I217" i="12"/>
  <c r="J217" i="12"/>
  <c r="H218" i="12"/>
  <c r="I218" i="12"/>
  <c r="J218" i="12"/>
  <c r="H219" i="12"/>
  <c r="I219" i="12"/>
  <c r="J219" i="12"/>
  <c r="H220" i="12"/>
  <c r="I220" i="12"/>
  <c r="J220" i="12"/>
  <c r="H221" i="12"/>
  <c r="I221" i="12"/>
  <c r="J221" i="12"/>
  <c r="H222" i="12"/>
  <c r="I222" i="12"/>
  <c r="J222" i="12"/>
  <c r="H223" i="12"/>
  <c r="I223" i="12"/>
  <c r="J223" i="12"/>
  <c r="H224" i="12"/>
  <c r="I224" i="12"/>
  <c r="J224" i="12"/>
  <c r="H225" i="12"/>
  <c r="I225" i="12"/>
  <c r="J225" i="12"/>
  <c r="H226" i="12"/>
  <c r="I226" i="12"/>
  <c r="J226" i="12"/>
  <c r="H227" i="12"/>
  <c r="I227" i="12"/>
  <c r="J227" i="12"/>
  <c r="H228" i="12"/>
  <c r="I228" i="12"/>
  <c r="J228" i="12"/>
  <c r="H229" i="12"/>
  <c r="I229" i="12"/>
  <c r="J229" i="12"/>
  <c r="H230" i="12"/>
  <c r="I230" i="12"/>
  <c r="J230" i="12"/>
  <c r="H231" i="12"/>
  <c r="I231" i="12"/>
  <c r="J231" i="12"/>
  <c r="H232" i="12"/>
  <c r="I232" i="12"/>
  <c r="J232" i="12"/>
  <c r="H233" i="12"/>
  <c r="I233" i="12"/>
  <c r="J233" i="12"/>
  <c r="H234" i="12"/>
  <c r="I234" i="12"/>
  <c r="J234" i="12"/>
  <c r="H235" i="12"/>
  <c r="I235" i="12"/>
  <c r="J235" i="12"/>
  <c r="H236" i="12"/>
  <c r="I236" i="12"/>
  <c r="J236" i="12"/>
  <c r="H237" i="12"/>
  <c r="I237" i="12"/>
  <c r="J237" i="12"/>
  <c r="H238" i="12"/>
  <c r="I238" i="12"/>
  <c r="J238" i="12"/>
  <c r="H239" i="12"/>
  <c r="I239" i="12"/>
  <c r="J239" i="12"/>
  <c r="H240" i="12"/>
  <c r="I240" i="12"/>
  <c r="J240" i="12"/>
  <c r="H241" i="12"/>
  <c r="I241" i="12"/>
  <c r="J241" i="12"/>
  <c r="H242" i="12"/>
  <c r="I242" i="12"/>
  <c r="J242" i="12"/>
  <c r="H243" i="12"/>
  <c r="I243" i="12"/>
  <c r="J243" i="12"/>
  <c r="H244" i="12"/>
  <c r="I244" i="12"/>
  <c r="J244" i="12"/>
  <c r="H245" i="12"/>
  <c r="I245" i="12"/>
  <c r="J245" i="12"/>
  <c r="H246" i="12"/>
  <c r="I246" i="12"/>
  <c r="J246" i="12"/>
  <c r="H247" i="12"/>
  <c r="I247" i="12"/>
  <c r="J247" i="12"/>
  <c r="H248" i="12"/>
  <c r="I248" i="12"/>
  <c r="J248" i="12"/>
  <c r="H249" i="12"/>
  <c r="I249" i="12"/>
  <c r="J249" i="12"/>
  <c r="H250" i="12"/>
  <c r="I250" i="12"/>
  <c r="J250" i="12"/>
  <c r="H251" i="12"/>
  <c r="I251" i="12"/>
  <c r="J251" i="12"/>
  <c r="H252" i="12"/>
  <c r="I252" i="12"/>
  <c r="J252" i="12"/>
  <c r="H253" i="12"/>
  <c r="I253" i="12"/>
  <c r="J253" i="12"/>
  <c r="H254" i="12"/>
  <c r="I254" i="12"/>
  <c r="J254" i="12"/>
  <c r="H255" i="12"/>
  <c r="I255" i="12"/>
  <c r="J255" i="12"/>
  <c r="H256" i="12"/>
  <c r="I256" i="12"/>
  <c r="J256" i="12"/>
  <c r="H257" i="12"/>
  <c r="I257" i="12"/>
  <c r="J257" i="12"/>
  <c r="H258" i="12"/>
  <c r="I258" i="12"/>
  <c r="J258" i="12"/>
  <c r="H259" i="12"/>
  <c r="I259" i="12"/>
  <c r="J259" i="12"/>
  <c r="H260" i="12"/>
  <c r="I260" i="12"/>
  <c r="J260" i="12"/>
  <c r="H261" i="12"/>
  <c r="I261" i="12"/>
  <c r="J261" i="12"/>
  <c r="H262" i="12"/>
  <c r="I262" i="12"/>
  <c r="J262" i="12"/>
  <c r="H263" i="12"/>
  <c r="I263" i="12"/>
  <c r="J263" i="12"/>
  <c r="H264" i="12"/>
  <c r="I264" i="12"/>
  <c r="J264" i="12"/>
  <c r="H265" i="12"/>
  <c r="I265" i="12"/>
  <c r="J265" i="12"/>
  <c r="H266" i="12"/>
  <c r="I266" i="12"/>
  <c r="J266" i="12"/>
  <c r="H267" i="12"/>
  <c r="I267" i="12"/>
  <c r="J267" i="12"/>
  <c r="H268" i="12"/>
  <c r="I268" i="12"/>
  <c r="J268" i="12"/>
  <c r="H269" i="12"/>
  <c r="I269" i="12"/>
  <c r="J269" i="12"/>
  <c r="H270" i="12"/>
  <c r="I270" i="12"/>
  <c r="J270" i="12"/>
  <c r="H271" i="12"/>
  <c r="I271" i="12"/>
  <c r="J271" i="12"/>
  <c r="H272" i="12"/>
  <c r="I272" i="12"/>
  <c r="J272" i="12"/>
  <c r="H273" i="12"/>
  <c r="I273" i="12"/>
  <c r="J273" i="12"/>
  <c r="H274" i="12"/>
  <c r="I274" i="12"/>
  <c r="J274" i="12"/>
  <c r="H275" i="12"/>
  <c r="I275" i="12"/>
  <c r="J275" i="12"/>
  <c r="H276" i="12"/>
  <c r="I276" i="12"/>
  <c r="J276" i="12"/>
  <c r="H277" i="12"/>
  <c r="I277" i="12"/>
  <c r="J277" i="12"/>
  <c r="H278" i="12"/>
  <c r="I278" i="12"/>
  <c r="J278" i="12"/>
  <c r="H279" i="12"/>
  <c r="I279" i="12"/>
  <c r="J279" i="12"/>
  <c r="H280" i="12"/>
  <c r="I280" i="12"/>
  <c r="J280" i="12"/>
  <c r="H281" i="12"/>
  <c r="I281" i="12"/>
  <c r="J281" i="12"/>
  <c r="J2" i="12"/>
  <c r="I2" i="12"/>
  <c r="H2" i="12"/>
  <c r="E3" i="12"/>
  <c r="F3" i="12"/>
  <c r="AI1328" i="31" s="1"/>
  <c r="E4" i="12"/>
  <c r="F4" i="12"/>
  <c r="AI194" i="31" s="1"/>
  <c r="E5" i="12"/>
  <c r="F5" i="12"/>
  <c r="AI98" i="31" s="1"/>
  <c r="E6" i="12"/>
  <c r="F6" i="12"/>
  <c r="AI1128" i="31" s="1"/>
  <c r="E7" i="12"/>
  <c r="F7" i="12"/>
  <c r="AI38" i="31" s="1"/>
  <c r="E8" i="12"/>
  <c r="F8" i="12"/>
  <c r="AI1308" i="31" s="1"/>
  <c r="E9" i="12"/>
  <c r="F9" i="12"/>
  <c r="AI201" i="31" s="1"/>
  <c r="E10" i="12"/>
  <c r="F10" i="12"/>
  <c r="AI31" i="31" s="1"/>
  <c r="E11" i="12"/>
  <c r="F11" i="12"/>
  <c r="AI1307" i="31" s="1"/>
  <c r="E12" i="12"/>
  <c r="F12" i="12"/>
  <c r="AI200" i="31" s="1"/>
  <c r="E13" i="12"/>
  <c r="F13" i="12"/>
  <c r="AI127" i="31" s="1"/>
  <c r="E14" i="12"/>
  <c r="F14" i="12"/>
  <c r="AI1101" i="31" s="1"/>
  <c r="E15" i="12"/>
  <c r="F15" i="12"/>
  <c r="AI14" i="31" s="1"/>
  <c r="E16" i="12"/>
  <c r="F16" i="12"/>
  <c r="AI126" i="31" s="1"/>
  <c r="E17" i="12"/>
  <c r="F17" i="12"/>
  <c r="AI1289" i="31" s="1"/>
  <c r="E18" i="12"/>
  <c r="F18" i="12"/>
  <c r="AI24" i="31" s="1"/>
  <c r="E19" i="12"/>
  <c r="F19" i="12"/>
  <c r="AI1130" i="31" s="1"/>
  <c r="E20" i="12"/>
  <c r="F20" i="12"/>
  <c r="AI1111" i="31" s="1"/>
  <c r="E21" i="12"/>
  <c r="F21" i="12"/>
  <c r="E22" i="12"/>
  <c r="F22" i="12"/>
  <c r="AI1135" i="31" s="1"/>
  <c r="E23" i="12"/>
  <c r="F23" i="12"/>
  <c r="AI1131" i="31" s="1"/>
  <c r="E24" i="12"/>
  <c r="F24" i="12"/>
  <c r="AI1110" i="31" s="1"/>
  <c r="E25" i="12"/>
  <c r="F25" i="12"/>
  <c r="AI7" i="31" s="1"/>
  <c r="E26" i="12"/>
  <c r="F26" i="12"/>
  <c r="AI1306" i="31" s="1"/>
  <c r="E27" i="12"/>
  <c r="F27" i="12"/>
  <c r="AI1158" i="31" s="1"/>
  <c r="E28" i="12"/>
  <c r="F28" i="12"/>
  <c r="AI4" i="31" s="1"/>
  <c r="E29" i="12"/>
  <c r="F29" i="12"/>
  <c r="AI100" i="31" s="1"/>
  <c r="E30" i="12"/>
  <c r="F30" i="12"/>
  <c r="AI1321" i="31" s="1"/>
  <c r="E31" i="12"/>
  <c r="F31" i="12"/>
  <c r="AI1305" i="31" s="1"/>
  <c r="E32" i="12"/>
  <c r="F32" i="12"/>
  <c r="AI191" i="31" s="1"/>
  <c r="E33" i="12"/>
  <c r="F33" i="12"/>
  <c r="AI1133" i="31" s="1"/>
  <c r="E34" i="12"/>
  <c r="F34" i="12"/>
  <c r="AI101" i="31" s="1"/>
  <c r="E35" i="12"/>
  <c r="F35" i="12"/>
  <c r="AI1109" i="31" s="1"/>
  <c r="E36" i="12"/>
  <c r="F36" i="12"/>
  <c r="AI99" i="31" s="1"/>
  <c r="E37" i="12"/>
  <c r="F37" i="12"/>
  <c r="AI33" i="31" s="1"/>
  <c r="E38" i="12"/>
  <c r="F38" i="12"/>
  <c r="AI11" i="31" s="1"/>
  <c r="E39" i="12"/>
  <c r="F39" i="12"/>
  <c r="AI1106" i="31" s="1"/>
  <c r="E40" i="12"/>
  <c r="F40" i="12"/>
  <c r="AI196" i="31" s="1"/>
  <c r="E41" i="12"/>
  <c r="F41" i="12"/>
  <c r="AI1323" i="31" s="1"/>
  <c r="E42" i="12"/>
  <c r="F42" i="12"/>
  <c r="AI1105" i="31" s="1"/>
  <c r="E43" i="12"/>
  <c r="F43" i="12"/>
  <c r="AI17" i="31" s="1"/>
  <c r="E44" i="12"/>
  <c r="F44" i="12"/>
  <c r="AI184" i="31" s="1"/>
  <c r="E45" i="12"/>
  <c r="F45" i="12"/>
  <c r="AI6" i="31" s="1"/>
  <c r="E46" i="12"/>
  <c r="F46" i="12"/>
  <c r="AI102" i="31" s="1"/>
  <c r="E47" i="12"/>
  <c r="F47" i="12"/>
  <c r="AI179" i="31" s="1"/>
  <c r="E48" i="12"/>
  <c r="F48" i="12"/>
  <c r="AI130" i="31" s="1"/>
  <c r="E49" i="12"/>
  <c r="F49" i="12"/>
  <c r="AI178" i="31" s="1"/>
  <c r="E50" i="12"/>
  <c r="F50" i="12"/>
  <c r="AI34" i="31" s="1"/>
  <c r="E51" i="12"/>
  <c r="F51" i="12"/>
  <c r="AI35" i="31" s="1"/>
  <c r="E52" i="12"/>
  <c r="F52" i="12"/>
  <c r="AI1134" i="31" s="1"/>
  <c r="E53" i="12"/>
  <c r="F53" i="12"/>
  <c r="AI12" i="31" s="1"/>
  <c r="E54" i="12"/>
  <c r="F54" i="12"/>
  <c r="AI1108" i="31" s="1"/>
  <c r="E55" i="12"/>
  <c r="F55" i="12"/>
  <c r="AI1136" i="31" s="1"/>
  <c r="E56" i="12"/>
  <c r="F56" i="12"/>
  <c r="AI177" i="31" s="1"/>
  <c r="E57" i="12"/>
  <c r="F57" i="12"/>
  <c r="AI1129" i="31" s="1"/>
  <c r="E58" i="12"/>
  <c r="F58" i="12"/>
  <c r="AI5" i="31" s="1"/>
  <c r="E59" i="12"/>
  <c r="F59" i="12"/>
  <c r="AI1100" i="31" s="1"/>
  <c r="E60" i="12"/>
  <c r="F60" i="12"/>
  <c r="AI1137" i="31" s="1"/>
  <c r="E61" i="12"/>
  <c r="F61" i="12"/>
  <c r="AI8" i="31" s="1"/>
  <c r="E62" i="12"/>
  <c r="F62" i="12"/>
  <c r="AI181" i="31" s="1"/>
  <c r="E63" i="12"/>
  <c r="F63" i="12"/>
  <c r="AI125" i="31" s="1"/>
  <c r="E64" i="12"/>
  <c r="F64" i="12"/>
  <c r="AI1304" i="31" s="1"/>
  <c r="E65" i="12"/>
  <c r="F65" i="12"/>
  <c r="AI95" i="31" s="1"/>
  <c r="E66" i="12"/>
  <c r="F66" i="12"/>
  <c r="AI122" i="31" s="1"/>
  <c r="E67" i="12"/>
  <c r="F67" i="12"/>
  <c r="AI133" i="31" s="1"/>
  <c r="E68" i="12"/>
  <c r="F68" i="12"/>
  <c r="AI1291" i="31" s="1"/>
  <c r="E69" i="12"/>
  <c r="F69" i="12"/>
  <c r="AI1187" i="31" s="1"/>
  <c r="E70" i="12"/>
  <c r="F70" i="12"/>
  <c r="AI1301" i="31" s="1"/>
  <c r="E71" i="12"/>
  <c r="F71" i="12"/>
  <c r="AI202" i="31" s="1"/>
  <c r="E72" i="12"/>
  <c r="F72" i="12"/>
  <c r="AI28" i="31" s="1"/>
  <c r="E73" i="12"/>
  <c r="F73" i="12"/>
  <c r="AI175" i="31" s="1"/>
  <c r="E74" i="12"/>
  <c r="F74" i="12"/>
  <c r="AI103" i="31" s="1"/>
  <c r="E75" i="12"/>
  <c r="F75" i="12"/>
  <c r="AI1309" i="31" s="1"/>
  <c r="E76" i="12"/>
  <c r="F76" i="12"/>
  <c r="AI32" i="31" s="1"/>
  <c r="E77" i="12"/>
  <c r="F77" i="12"/>
  <c r="AI176" i="31" s="1"/>
  <c r="E78" i="12"/>
  <c r="F78" i="12"/>
  <c r="AI110" i="31" s="1"/>
  <c r="E79" i="12"/>
  <c r="F79" i="12"/>
  <c r="AI174" i="31" s="1"/>
  <c r="E80" i="12"/>
  <c r="F80" i="12"/>
  <c r="AI1126" i="31" s="1"/>
  <c r="E81" i="12"/>
  <c r="F81" i="12"/>
  <c r="AI1122" i="31" s="1"/>
  <c r="E82" i="12"/>
  <c r="F82" i="12"/>
  <c r="AI1334" i="31" s="1"/>
  <c r="E83" i="12"/>
  <c r="F83" i="12"/>
  <c r="AI1333" i="31" s="1"/>
  <c r="E84" i="12"/>
  <c r="F84" i="12"/>
  <c r="AI1332" i="31" s="1"/>
  <c r="E85" i="12"/>
  <c r="F85" i="12"/>
  <c r="AI1331" i="31" s="1"/>
  <c r="E86" i="12"/>
  <c r="F86" i="12"/>
  <c r="AI1138" i="31" s="1"/>
  <c r="E87" i="12"/>
  <c r="F87" i="12"/>
  <c r="AI1116" i="31" s="1"/>
  <c r="E88" i="12"/>
  <c r="F88" i="12"/>
  <c r="AI118" i="31" s="1"/>
  <c r="E89" i="12"/>
  <c r="F89" i="12"/>
  <c r="AI104" i="31" s="1"/>
  <c r="E90" i="12"/>
  <c r="F90" i="12"/>
  <c r="AI27" i="31" s="1"/>
  <c r="E91" i="12"/>
  <c r="F91" i="12"/>
  <c r="AI1139" i="31" s="1"/>
  <c r="E92" i="12"/>
  <c r="F92" i="12"/>
  <c r="AI1140" i="31" s="1"/>
  <c r="E93" i="12"/>
  <c r="F93" i="12"/>
  <c r="AI1330" i="31" s="1"/>
  <c r="E94" i="12"/>
  <c r="F94" i="12"/>
  <c r="AI1141" i="31" s="1"/>
  <c r="E95" i="12"/>
  <c r="F95" i="12"/>
  <c r="E96" i="12"/>
  <c r="F96" i="12"/>
  <c r="AI111" i="31" s="1"/>
  <c r="E97" i="12"/>
  <c r="F97" i="12"/>
  <c r="AI1319" i="31" s="1"/>
  <c r="E98" i="12"/>
  <c r="F98" i="12"/>
  <c r="AI1298" i="31" s="1"/>
  <c r="E99" i="12"/>
  <c r="F99" i="12"/>
  <c r="AI1329" i="31" s="1"/>
  <c r="E100" i="12"/>
  <c r="F100" i="12"/>
  <c r="AI1112" i="31" s="1"/>
  <c r="E101" i="12"/>
  <c r="F101" i="12"/>
  <c r="AI1338" i="31" s="1"/>
  <c r="E102" i="12"/>
  <c r="F102" i="12"/>
  <c r="AI173" i="31" s="1"/>
  <c r="E103" i="12"/>
  <c r="F103" i="12"/>
  <c r="AI1142" i="31" s="1"/>
  <c r="E104" i="12"/>
  <c r="F104" i="12"/>
  <c r="AI135" i="31" s="1"/>
  <c r="E105" i="12"/>
  <c r="F105" i="12"/>
  <c r="AI1104" i="31" s="1"/>
  <c r="E106" i="12"/>
  <c r="F106" i="12"/>
  <c r="AI96" i="31" s="1"/>
  <c r="E107" i="12"/>
  <c r="F107" i="12"/>
  <c r="AI1188" i="31" s="1"/>
  <c r="E108" i="12"/>
  <c r="F108" i="12"/>
  <c r="AI1103" i="31" s="1"/>
  <c r="E109" i="12"/>
  <c r="F109" i="12"/>
  <c r="AI1102" i="31" s="1"/>
  <c r="E110" i="12"/>
  <c r="F110" i="12"/>
  <c r="AI1339" i="31" s="1"/>
  <c r="E111" i="12"/>
  <c r="F111" i="12"/>
  <c r="AI1326" i="31" s="1"/>
  <c r="E112" i="12"/>
  <c r="F112" i="12"/>
  <c r="AI1310" i="31" s="1"/>
  <c r="E113" i="12"/>
  <c r="F113" i="12"/>
  <c r="AI1320" i="31" s="1"/>
  <c r="E114" i="12"/>
  <c r="F114" i="12"/>
  <c r="AI1113" i="31" s="1"/>
  <c r="E115" i="12"/>
  <c r="F115" i="12"/>
  <c r="AI1114" i="31" s="1"/>
  <c r="E116" i="12"/>
  <c r="F116" i="12"/>
  <c r="AI132" i="31" s="1"/>
  <c r="E117" i="12"/>
  <c r="F117" i="12"/>
  <c r="AI1115" i="31" s="1"/>
  <c r="E118" i="12"/>
  <c r="F118" i="12"/>
  <c r="AI121" i="31" s="1"/>
  <c r="E119" i="12"/>
  <c r="F119" i="12"/>
  <c r="AI1143" i="31" s="1"/>
  <c r="E120" i="12"/>
  <c r="F120" i="12"/>
  <c r="AI1337" i="31" s="1"/>
  <c r="E121" i="12"/>
  <c r="F121" i="12"/>
  <c r="AI105" i="31" s="1"/>
  <c r="E122" i="12"/>
  <c r="F122" i="12"/>
  <c r="AI172" i="31" s="1"/>
  <c r="E123" i="12"/>
  <c r="F123" i="12"/>
  <c r="AI1314" i="31" s="1"/>
  <c r="E124" i="12"/>
  <c r="F124" i="12"/>
  <c r="AI1117" i="31" s="1"/>
  <c r="E125" i="12"/>
  <c r="F125" i="12"/>
  <c r="AI131" i="31" s="1"/>
  <c r="E126" i="12"/>
  <c r="F126" i="12"/>
  <c r="AI25" i="31" s="1"/>
  <c r="E127" i="12"/>
  <c r="F127" i="12"/>
  <c r="AI109" i="31" s="1"/>
  <c r="E128" i="12"/>
  <c r="F128" i="12"/>
  <c r="AI1313" i="31" s="1"/>
  <c r="E129" i="12"/>
  <c r="F129" i="12"/>
  <c r="AI1318" i="31" s="1"/>
  <c r="E130" i="12"/>
  <c r="F130" i="12"/>
  <c r="AI30" i="31" s="1"/>
  <c r="E131" i="12"/>
  <c r="F131" i="12"/>
  <c r="AI1324" i="31" s="1"/>
  <c r="E132" i="12"/>
  <c r="F132" i="12"/>
  <c r="AI1144" i="31" s="1"/>
  <c r="E133" i="12"/>
  <c r="F133" i="12"/>
  <c r="AI112" i="31" s="1"/>
  <c r="E134" i="12"/>
  <c r="F134" i="12"/>
  <c r="AI29" i="31" s="1"/>
  <c r="E135" i="12"/>
  <c r="F135" i="12"/>
  <c r="AI1118" i="31" s="1"/>
  <c r="E136" i="12"/>
  <c r="F136" i="12"/>
  <c r="AI1290" i="31" s="1"/>
  <c r="E137" i="12"/>
  <c r="F137" i="12"/>
  <c r="AI171" i="31" s="1"/>
  <c r="E138" i="12"/>
  <c r="F138" i="12"/>
  <c r="AI1186" i="31" s="1"/>
  <c r="E139" i="12"/>
  <c r="F139" i="12"/>
  <c r="E140" i="12"/>
  <c r="F140" i="12"/>
  <c r="AI1145" i="31" s="1"/>
  <c r="E141" i="12"/>
  <c r="F141" i="12"/>
  <c r="AI1185" i="31" s="1"/>
  <c r="E142" i="12"/>
  <c r="F142" i="12"/>
  <c r="AI1146" i="31" s="1"/>
  <c r="E143" i="12"/>
  <c r="F143" i="12"/>
  <c r="AI170" i="31" s="1"/>
  <c r="E144" i="12"/>
  <c r="F144" i="12"/>
  <c r="AI1119" i="31" s="1"/>
  <c r="E145" i="12"/>
  <c r="F145" i="12"/>
  <c r="AI1292" i="31" s="1"/>
  <c r="E146" i="12"/>
  <c r="F146" i="12"/>
  <c r="AI1147" i="31" s="1"/>
  <c r="E147" i="12"/>
  <c r="F147" i="12"/>
  <c r="AI1296" i="31" s="1"/>
  <c r="E148" i="12"/>
  <c r="F148" i="12"/>
  <c r="AI1297" i="31" s="1"/>
  <c r="E149" i="12"/>
  <c r="F149" i="12"/>
  <c r="AI23" i="31" s="1"/>
  <c r="E150" i="12"/>
  <c r="F150" i="12"/>
  <c r="AI169" i="31" s="1"/>
  <c r="E151" i="12"/>
  <c r="F151" i="12"/>
  <c r="AI1148" i="31" s="1"/>
  <c r="E152" i="12"/>
  <c r="F152" i="12"/>
  <c r="AI1149" i="31" s="1"/>
  <c r="E153" i="12"/>
  <c r="F153" i="12"/>
  <c r="AI138" i="31" s="1"/>
  <c r="E154" i="12"/>
  <c r="F154" i="12"/>
  <c r="AI1150" i="31" s="1"/>
  <c r="E155" i="12"/>
  <c r="F155" i="12"/>
  <c r="AI120" i="31" s="1"/>
  <c r="E156" i="12"/>
  <c r="F156" i="12"/>
  <c r="AI1322" i="31" s="1"/>
  <c r="E157" i="12"/>
  <c r="F157" i="12"/>
  <c r="AI1295" i="31" s="1"/>
  <c r="E158" i="12"/>
  <c r="F158" i="12"/>
  <c r="AI1120" i="31" s="1"/>
  <c r="E159" i="12"/>
  <c r="F159" i="12"/>
  <c r="AI1152" i="31" s="1"/>
  <c r="E160" i="12"/>
  <c r="F160" i="12"/>
  <c r="AI1325" i="31" s="1"/>
  <c r="E161" i="12"/>
  <c r="F161" i="12"/>
  <c r="AI1151" i="31" s="1"/>
  <c r="E162" i="12"/>
  <c r="F162" i="12"/>
  <c r="AI18" i="31" s="1"/>
  <c r="E163" i="12"/>
  <c r="F163" i="12"/>
  <c r="AI197" i="31" s="1"/>
  <c r="E164" i="12"/>
  <c r="F164" i="12"/>
  <c r="E165" i="12"/>
  <c r="F165" i="12"/>
  <c r="AI20" i="31" s="1"/>
  <c r="E166" i="12"/>
  <c r="F166" i="12"/>
  <c r="AI180" i="31" s="1"/>
  <c r="E167" i="12"/>
  <c r="F167" i="12"/>
  <c r="AI168" i="31" s="1"/>
  <c r="E168" i="12"/>
  <c r="F168" i="12"/>
  <c r="AI1127" i="31" s="1"/>
  <c r="E169" i="12"/>
  <c r="F169" i="12"/>
  <c r="AI1121" i="31" s="1"/>
  <c r="E170" i="12"/>
  <c r="F170" i="12"/>
  <c r="AI1294" i="31" s="1"/>
  <c r="E171" i="12"/>
  <c r="F171" i="12"/>
  <c r="AI1293" i="31" s="1"/>
  <c r="E172" i="12"/>
  <c r="F172" i="12"/>
  <c r="AI97" i="31" s="1"/>
  <c r="E173" i="12"/>
  <c r="F173" i="12"/>
  <c r="AI190" i="31" s="1"/>
  <c r="E174" i="12"/>
  <c r="F174" i="12"/>
  <c r="AI42" i="31" s="1"/>
  <c r="E175" i="12"/>
  <c r="F175" i="12"/>
  <c r="AI134" i="31" s="1"/>
  <c r="E176" i="12"/>
  <c r="F176" i="12"/>
  <c r="AI1189" i="31" s="1"/>
  <c r="E177" i="12"/>
  <c r="F177" i="12"/>
  <c r="AI1336" i="31" s="1"/>
  <c r="E178" i="12"/>
  <c r="F178" i="12"/>
  <c r="E179" i="12"/>
  <c r="F179" i="12"/>
  <c r="E180" i="12"/>
  <c r="F180" i="12"/>
  <c r="AI1123" i="31" s="1"/>
  <c r="E181" i="12"/>
  <c r="F181" i="12"/>
  <c r="AI21" i="31" s="1"/>
  <c r="E182" i="12"/>
  <c r="F182" i="12"/>
  <c r="AI1335" i="31" s="1"/>
  <c r="E183" i="12"/>
  <c r="F183" i="12"/>
  <c r="AI45" i="31" s="1"/>
  <c r="E184" i="12"/>
  <c r="F184" i="12"/>
  <c r="AI26" i="31" s="1"/>
  <c r="E185" i="12"/>
  <c r="F185" i="12"/>
  <c r="E186" i="12"/>
  <c r="F186" i="12"/>
  <c r="AI1107" i="31" s="1"/>
  <c r="E187" i="12"/>
  <c r="F187" i="12"/>
  <c r="AI43" i="31" s="1"/>
  <c r="E188" i="12"/>
  <c r="F188" i="12"/>
  <c r="AI1153" i="31" s="1"/>
  <c r="E189" i="12"/>
  <c r="F189" i="12"/>
  <c r="AI1327" i="31" s="1"/>
  <c r="E190" i="12"/>
  <c r="F190" i="12"/>
  <c r="AI1303" i="31" s="1"/>
  <c r="E191" i="12"/>
  <c r="F191" i="12"/>
  <c r="AI16" i="31" s="1"/>
  <c r="E192" i="12"/>
  <c r="F192" i="12"/>
  <c r="AI1124" i="31" s="1"/>
  <c r="E193" i="12"/>
  <c r="F193" i="12"/>
  <c r="AI1184" i="31" s="1"/>
  <c r="E194" i="12"/>
  <c r="F194" i="12"/>
  <c r="AI1183" i="31" s="1"/>
  <c r="E195" i="12"/>
  <c r="F195" i="12"/>
  <c r="AI1154" i="31" s="1"/>
  <c r="E196" i="12"/>
  <c r="F196" i="12"/>
  <c r="AI1155" i="31" s="1"/>
  <c r="E197" i="12"/>
  <c r="F197" i="12"/>
  <c r="AI41" i="31" s="1"/>
  <c r="E198" i="12"/>
  <c r="F198" i="12"/>
  <c r="AI119" i="31" s="1"/>
  <c r="E199" i="12"/>
  <c r="F199" i="12"/>
  <c r="AI40" i="31" s="1"/>
  <c r="E200" i="12"/>
  <c r="F200" i="12"/>
  <c r="AI1156" i="31" s="1"/>
  <c r="E201" i="12"/>
  <c r="F201" i="12"/>
  <c r="AI1182" i="31" s="1"/>
  <c r="E202" i="12"/>
  <c r="F202" i="12"/>
  <c r="AI108" i="31" s="1"/>
  <c r="E203" i="12"/>
  <c r="F203" i="12"/>
  <c r="AI192" i="31" s="1"/>
  <c r="E204" i="12"/>
  <c r="F204" i="12"/>
  <c r="AI15" i="31" s="1"/>
  <c r="E205" i="12"/>
  <c r="F205" i="12"/>
  <c r="AI37" i="31" s="1"/>
  <c r="E206" i="12"/>
  <c r="F206" i="12"/>
  <c r="AI117" i="31" s="1"/>
  <c r="E207" i="12"/>
  <c r="F207" i="12"/>
  <c r="AI137" i="31" s="1"/>
  <c r="E208" i="12"/>
  <c r="F208" i="12"/>
  <c r="AI124" i="31" s="1"/>
  <c r="E209" i="12"/>
  <c r="F209" i="12"/>
  <c r="AI1181" i="31" s="1"/>
  <c r="E210" i="12"/>
  <c r="F210" i="12"/>
  <c r="AI1192" i="31" s="1"/>
  <c r="E211" i="12"/>
  <c r="F211" i="12"/>
  <c r="AI1180" i="31" s="1"/>
  <c r="E212" i="12"/>
  <c r="F212" i="12"/>
  <c r="AI1315" i="31" s="1"/>
  <c r="E213" i="12"/>
  <c r="F213" i="12"/>
  <c r="AI1179" i="31" s="1"/>
  <c r="E214" i="12"/>
  <c r="F214" i="12"/>
  <c r="AI185" i="31" s="1"/>
  <c r="E215" i="12"/>
  <c r="F215" i="12"/>
  <c r="AI19" i="31" s="1"/>
  <c r="E216" i="12"/>
  <c r="F216" i="12"/>
  <c r="AI167" i="31" s="1"/>
  <c r="E217" i="12"/>
  <c r="F217" i="12"/>
  <c r="AI136" i="31" s="1"/>
  <c r="E218" i="12"/>
  <c r="F218" i="12"/>
  <c r="AI195" i="31" s="1"/>
  <c r="E219" i="12"/>
  <c r="F219" i="12"/>
  <c r="AI198" i="31" s="1"/>
  <c r="E220" i="12"/>
  <c r="F220" i="12"/>
  <c r="AI1178" i="31" s="1"/>
  <c r="E221" i="12"/>
  <c r="F221" i="12"/>
  <c r="AI199" i="31" s="1"/>
  <c r="E222" i="12"/>
  <c r="F222" i="12"/>
  <c r="AI1317" i="31" s="1"/>
  <c r="E223" i="12"/>
  <c r="F223" i="12"/>
  <c r="AI13" i="31" s="1"/>
  <c r="E224" i="12"/>
  <c r="F224" i="12"/>
  <c r="AI183" i="31" s="1"/>
  <c r="E225" i="12"/>
  <c r="F225" i="12"/>
  <c r="AI1177" i="31" s="1"/>
  <c r="E226" i="12"/>
  <c r="F226" i="12"/>
  <c r="AI9" i="31" s="1"/>
  <c r="E227" i="12"/>
  <c r="F227" i="12"/>
  <c r="AI128" i="31" s="1"/>
  <c r="E228" i="12"/>
  <c r="F228" i="12"/>
  <c r="AI1176" i="31" s="1"/>
  <c r="E229" i="12"/>
  <c r="F229" i="12"/>
  <c r="AI116" i="31" s="1"/>
  <c r="E230" i="12"/>
  <c r="F230" i="12"/>
  <c r="AI1190" i="31" s="1"/>
  <c r="E231" i="12"/>
  <c r="F231" i="12"/>
  <c r="AI1302" i="31" s="1"/>
  <c r="E232" i="12"/>
  <c r="F232" i="12"/>
  <c r="AI94" i="31" s="1"/>
  <c r="E233" i="12"/>
  <c r="F233" i="12"/>
  <c r="AI1173" i="31" s="1"/>
  <c r="E234" i="12"/>
  <c r="F234" i="12"/>
  <c r="E235" i="12"/>
  <c r="F235" i="12"/>
  <c r="AI1125" i="31" s="1"/>
  <c r="E236" i="12"/>
  <c r="F236" i="12"/>
  <c r="AI123" i="31" s="1"/>
  <c r="E237" i="12"/>
  <c r="F237" i="12"/>
  <c r="AI107" i="31" s="1"/>
  <c r="E238" i="12"/>
  <c r="F238" i="12"/>
  <c r="AI186" i="31" s="1"/>
  <c r="E239" i="12"/>
  <c r="F239" i="12"/>
  <c r="AI1191" i="31" s="1"/>
  <c r="E240" i="12"/>
  <c r="F240" i="12"/>
  <c r="AI1175" i="31" s="1"/>
  <c r="E241" i="12"/>
  <c r="F241" i="12"/>
  <c r="AI1174" i="31" s="1"/>
  <c r="E242" i="12"/>
  <c r="F242" i="12"/>
  <c r="AI1172" i="31" s="1"/>
  <c r="E243" i="12"/>
  <c r="F243" i="12"/>
  <c r="AI1171" i="31" s="1"/>
  <c r="E244" i="12"/>
  <c r="F244" i="12"/>
  <c r="AI187" i="31" s="1"/>
  <c r="E245" i="12"/>
  <c r="F245" i="12"/>
  <c r="AI1170" i="31" s="1"/>
  <c r="E246" i="12"/>
  <c r="F246" i="12"/>
  <c r="AI1169" i="31" s="1"/>
  <c r="E247" i="12"/>
  <c r="F247" i="12"/>
  <c r="E248" i="12"/>
  <c r="F248" i="12"/>
  <c r="AI1316" i="31" s="1"/>
  <c r="E249" i="12"/>
  <c r="F249" i="12"/>
  <c r="E250" i="12"/>
  <c r="F250" i="12"/>
  <c r="AI1167" i="31" s="1"/>
  <c r="E251" i="12"/>
  <c r="F251" i="12"/>
  <c r="AI1168" i="31" s="1"/>
  <c r="E252" i="12"/>
  <c r="F252" i="12"/>
  <c r="AI36" i="31" s="1"/>
  <c r="E253" i="12"/>
  <c r="F253" i="12"/>
  <c r="AI1166" i="31" s="1"/>
  <c r="E254" i="12"/>
  <c r="F254" i="12"/>
  <c r="AI182" i="31" s="1"/>
  <c r="E255" i="12"/>
  <c r="F255" i="12"/>
  <c r="AI1165" i="31" s="1"/>
  <c r="E256" i="12"/>
  <c r="F256" i="12"/>
  <c r="AI188" i="31" s="1"/>
  <c r="E257" i="12"/>
  <c r="F257" i="12"/>
  <c r="AI1164" i="31" s="1"/>
  <c r="E258" i="12"/>
  <c r="F258" i="12"/>
  <c r="AI1163" i="31" s="1"/>
  <c r="E259" i="12"/>
  <c r="F259" i="12"/>
  <c r="AI1162" i="31" s="1"/>
  <c r="E260" i="12"/>
  <c r="F260" i="12"/>
  <c r="AI166" i="31" s="1"/>
  <c r="E261" i="12"/>
  <c r="F261" i="12"/>
  <c r="AI1300" i="31" s="1"/>
  <c r="E262" i="12"/>
  <c r="F262" i="12"/>
  <c r="AI1161" i="31" s="1"/>
  <c r="E263" i="12"/>
  <c r="F263" i="12"/>
  <c r="E264" i="12"/>
  <c r="F264" i="12"/>
  <c r="AI193" i="31" s="1"/>
  <c r="E265" i="12"/>
  <c r="F265" i="12"/>
  <c r="AI1299" i="31" s="1"/>
  <c r="E266" i="12"/>
  <c r="F266" i="12"/>
  <c r="AI115" i="31" s="1"/>
  <c r="E267" i="12"/>
  <c r="F267" i="12"/>
  <c r="AI1160" i="31" s="1"/>
  <c r="E268" i="12"/>
  <c r="F268" i="12"/>
  <c r="AI114" i="31" s="1"/>
  <c r="E269" i="12"/>
  <c r="F269" i="12"/>
  <c r="AI44" i="31" s="1"/>
  <c r="E270" i="12"/>
  <c r="F270" i="12"/>
  <c r="AI10" i="31" s="1"/>
  <c r="E271" i="12"/>
  <c r="F271" i="12"/>
  <c r="AI1312" i="31" s="1"/>
  <c r="E272" i="12"/>
  <c r="F272" i="12"/>
  <c r="AI39" i="31" s="1"/>
  <c r="E273" i="12"/>
  <c r="F273" i="12"/>
  <c r="AI1311" i="31" s="1"/>
  <c r="E274" i="12"/>
  <c r="F274" i="12"/>
  <c r="AI129" i="31" s="1"/>
  <c r="E275" i="12"/>
  <c r="F275" i="12"/>
  <c r="AI165" i="31" s="1"/>
  <c r="E276" i="12"/>
  <c r="F276" i="12"/>
  <c r="AI1159" i="31" s="1"/>
  <c r="E277" i="12"/>
  <c r="F277" i="12"/>
  <c r="AI189" i="31" s="1"/>
  <c r="E278" i="12"/>
  <c r="F278" i="12"/>
  <c r="AI22" i="31" s="1"/>
  <c r="E279" i="12"/>
  <c r="F279" i="12"/>
  <c r="AI106" i="31" s="1"/>
  <c r="E280" i="12"/>
  <c r="F280" i="12"/>
  <c r="AI1157" i="31" s="1"/>
  <c r="E281" i="12"/>
  <c r="F281" i="12"/>
  <c r="F2" i="12"/>
  <c r="AI1132" i="31" s="1"/>
  <c r="E2" i="12"/>
  <c r="H3" i="10"/>
  <c r="I3" i="10"/>
  <c r="J3" i="10"/>
  <c r="H4" i="10"/>
  <c r="I4" i="10"/>
  <c r="J4" i="10"/>
  <c r="H5" i="10"/>
  <c r="I5" i="10"/>
  <c r="J5" i="10"/>
  <c r="H6" i="10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H17" i="10"/>
  <c r="I17" i="10"/>
  <c r="J17" i="10"/>
  <c r="H18" i="10"/>
  <c r="I18" i="10"/>
  <c r="J18" i="10"/>
  <c r="H19" i="10"/>
  <c r="I19" i="10"/>
  <c r="J19" i="10"/>
  <c r="H20" i="10"/>
  <c r="I20" i="10"/>
  <c r="J20" i="10"/>
  <c r="H21" i="10"/>
  <c r="I21" i="10"/>
  <c r="J21" i="10"/>
  <c r="H22" i="10"/>
  <c r="I22" i="10"/>
  <c r="J22" i="10"/>
  <c r="H23" i="10"/>
  <c r="I23" i="10"/>
  <c r="J23" i="10"/>
  <c r="H24" i="10"/>
  <c r="I24" i="10"/>
  <c r="J24" i="10"/>
  <c r="H25" i="10"/>
  <c r="I25" i="10"/>
  <c r="J25" i="10"/>
  <c r="H26" i="10"/>
  <c r="I26" i="10"/>
  <c r="J26" i="10"/>
  <c r="H27" i="10"/>
  <c r="I27" i="10"/>
  <c r="J27" i="10"/>
  <c r="H28" i="10"/>
  <c r="I28" i="10"/>
  <c r="J28" i="10"/>
  <c r="H29" i="10"/>
  <c r="I29" i="10"/>
  <c r="J29" i="10"/>
  <c r="H30" i="10"/>
  <c r="I30" i="10"/>
  <c r="J30" i="10"/>
  <c r="H31" i="10"/>
  <c r="I31" i="10"/>
  <c r="J31" i="10"/>
  <c r="H32" i="10"/>
  <c r="I32" i="10"/>
  <c r="J32" i="10"/>
  <c r="H33" i="10"/>
  <c r="I33" i="10"/>
  <c r="J33" i="10"/>
  <c r="H34" i="10"/>
  <c r="I34" i="10"/>
  <c r="J34" i="10"/>
  <c r="H35" i="10"/>
  <c r="I35" i="10"/>
  <c r="J35" i="10"/>
  <c r="H36" i="10"/>
  <c r="I36" i="10"/>
  <c r="J36" i="10"/>
  <c r="H37" i="10"/>
  <c r="I37" i="10"/>
  <c r="J37" i="10"/>
  <c r="H38" i="10"/>
  <c r="I38" i="10"/>
  <c r="J38" i="10"/>
  <c r="H39" i="10"/>
  <c r="I39" i="10"/>
  <c r="J39" i="10"/>
  <c r="H40" i="10"/>
  <c r="I40" i="10"/>
  <c r="J40" i="10"/>
  <c r="H41" i="10"/>
  <c r="I41" i="10"/>
  <c r="J41" i="10"/>
  <c r="H42" i="10"/>
  <c r="I42" i="10"/>
  <c r="J42" i="10"/>
  <c r="H43" i="10"/>
  <c r="I43" i="10"/>
  <c r="J43" i="10"/>
  <c r="H44" i="10"/>
  <c r="I44" i="10"/>
  <c r="J44" i="10"/>
  <c r="H45" i="10"/>
  <c r="I45" i="10"/>
  <c r="J45" i="10"/>
  <c r="H46" i="10"/>
  <c r="I46" i="10"/>
  <c r="J46" i="10"/>
  <c r="H47" i="10"/>
  <c r="I47" i="10"/>
  <c r="J47" i="10"/>
  <c r="H48" i="10"/>
  <c r="I48" i="10"/>
  <c r="J48" i="10"/>
  <c r="H49" i="10"/>
  <c r="I49" i="10"/>
  <c r="J49" i="10"/>
  <c r="H50" i="10"/>
  <c r="I50" i="10"/>
  <c r="J50" i="10"/>
  <c r="H51" i="10"/>
  <c r="I51" i="10"/>
  <c r="J51" i="10"/>
  <c r="H52" i="10"/>
  <c r="I52" i="10"/>
  <c r="J52" i="10"/>
  <c r="H53" i="10"/>
  <c r="I53" i="10"/>
  <c r="J53" i="10"/>
  <c r="H54" i="10"/>
  <c r="I54" i="10"/>
  <c r="J54" i="10"/>
  <c r="H55" i="10"/>
  <c r="I55" i="10"/>
  <c r="J55" i="10"/>
  <c r="H56" i="10"/>
  <c r="I56" i="10"/>
  <c r="J56" i="10"/>
  <c r="H57" i="10"/>
  <c r="I57" i="10"/>
  <c r="J57" i="10"/>
  <c r="H58" i="10"/>
  <c r="I58" i="10"/>
  <c r="J58" i="10"/>
  <c r="H59" i="10"/>
  <c r="I59" i="10"/>
  <c r="J59" i="10"/>
  <c r="H60" i="10"/>
  <c r="I60" i="10"/>
  <c r="J60" i="10"/>
  <c r="H61" i="10"/>
  <c r="I61" i="10"/>
  <c r="J61" i="10"/>
  <c r="H62" i="10"/>
  <c r="I62" i="10"/>
  <c r="J62" i="10"/>
  <c r="H63" i="10"/>
  <c r="I63" i="10"/>
  <c r="J63" i="10"/>
  <c r="H64" i="10"/>
  <c r="I64" i="10"/>
  <c r="J64" i="10"/>
  <c r="H65" i="10"/>
  <c r="I65" i="10"/>
  <c r="J65" i="10"/>
  <c r="H66" i="10"/>
  <c r="I66" i="10"/>
  <c r="J66" i="10"/>
  <c r="H67" i="10"/>
  <c r="I67" i="10"/>
  <c r="J67" i="10"/>
  <c r="H68" i="10"/>
  <c r="I68" i="10"/>
  <c r="J68" i="10"/>
  <c r="H69" i="10"/>
  <c r="I69" i="10"/>
  <c r="J69" i="10"/>
  <c r="H70" i="10"/>
  <c r="I70" i="10"/>
  <c r="J70" i="10"/>
  <c r="H71" i="10"/>
  <c r="I71" i="10"/>
  <c r="J71" i="10"/>
  <c r="H72" i="10"/>
  <c r="I72" i="10"/>
  <c r="J72" i="10"/>
  <c r="H73" i="10"/>
  <c r="I73" i="10"/>
  <c r="J73" i="10"/>
  <c r="H74" i="10"/>
  <c r="I74" i="10"/>
  <c r="J74" i="10"/>
  <c r="H75" i="10"/>
  <c r="I75" i="10"/>
  <c r="J75" i="10"/>
  <c r="H76" i="10"/>
  <c r="I76" i="10"/>
  <c r="J76" i="10"/>
  <c r="H77" i="10"/>
  <c r="I77" i="10"/>
  <c r="J77" i="10"/>
  <c r="H78" i="10"/>
  <c r="I78" i="10"/>
  <c r="J78" i="10"/>
  <c r="H79" i="10"/>
  <c r="I79" i="10"/>
  <c r="J79" i="10"/>
  <c r="H80" i="10"/>
  <c r="I80" i="10"/>
  <c r="J80" i="10"/>
  <c r="H81" i="10"/>
  <c r="I81" i="10"/>
  <c r="J81" i="10"/>
  <c r="H82" i="10"/>
  <c r="I82" i="10"/>
  <c r="J82" i="10"/>
  <c r="H83" i="10"/>
  <c r="I83" i="10"/>
  <c r="J83" i="10"/>
  <c r="H84" i="10"/>
  <c r="I84" i="10"/>
  <c r="J84" i="10"/>
  <c r="H85" i="10"/>
  <c r="I85" i="10"/>
  <c r="J85" i="10"/>
  <c r="H86" i="10"/>
  <c r="I86" i="10"/>
  <c r="J86" i="10"/>
  <c r="H87" i="10"/>
  <c r="I87" i="10"/>
  <c r="J87" i="10"/>
  <c r="H88" i="10"/>
  <c r="I88" i="10"/>
  <c r="J88" i="10"/>
  <c r="H89" i="10"/>
  <c r="I89" i="10"/>
  <c r="J89" i="10"/>
  <c r="H90" i="10"/>
  <c r="I90" i="10"/>
  <c r="J90" i="10"/>
  <c r="H91" i="10"/>
  <c r="I91" i="10"/>
  <c r="J91" i="10"/>
  <c r="H92" i="10"/>
  <c r="I92" i="10"/>
  <c r="J92" i="10"/>
  <c r="H93" i="10"/>
  <c r="I93" i="10"/>
  <c r="J93" i="10"/>
  <c r="H94" i="10"/>
  <c r="I94" i="10"/>
  <c r="J94" i="10"/>
  <c r="H95" i="10"/>
  <c r="I95" i="10"/>
  <c r="J95" i="10"/>
  <c r="H96" i="10"/>
  <c r="I96" i="10"/>
  <c r="J96" i="10"/>
  <c r="H97" i="10"/>
  <c r="I97" i="10"/>
  <c r="J97" i="10"/>
  <c r="H98" i="10"/>
  <c r="I98" i="10"/>
  <c r="J98" i="10"/>
  <c r="H99" i="10"/>
  <c r="I99" i="10"/>
  <c r="J99" i="10"/>
  <c r="H100" i="10"/>
  <c r="I100" i="10"/>
  <c r="J100" i="10"/>
  <c r="H101" i="10"/>
  <c r="I101" i="10"/>
  <c r="J101" i="10"/>
  <c r="H102" i="10"/>
  <c r="I102" i="10"/>
  <c r="J102" i="10"/>
  <c r="H103" i="10"/>
  <c r="I103" i="10"/>
  <c r="J103" i="10"/>
  <c r="H104" i="10"/>
  <c r="I104" i="10"/>
  <c r="J104" i="10"/>
  <c r="H105" i="10"/>
  <c r="I105" i="10"/>
  <c r="J105" i="10"/>
  <c r="H106" i="10"/>
  <c r="I106" i="10"/>
  <c r="J106" i="10"/>
  <c r="H107" i="10"/>
  <c r="I107" i="10"/>
  <c r="J107" i="10"/>
  <c r="H108" i="10"/>
  <c r="I108" i="10"/>
  <c r="J108" i="10"/>
  <c r="H109" i="10"/>
  <c r="I109" i="10"/>
  <c r="J109" i="10"/>
  <c r="H110" i="10"/>
  <c r="I110" i="10"/>
  <c r="J110" i="10"/>
  <c r="H111" i="10"/>
  <c r="I111" i="10"/>
  <c r="J111" i="10"/>
  <c r="H112" i="10"/>
  <c r="I112" i="10"/>
  <c r="J112" i="10"/>
  <c r="H113" i="10"/>
  <c r="I113" i="10"/>
  <c r="J113" i="10"/>
  <c r="H114" i="10"/>
  <c r="I114" i="10"/>
  <c r="J114" i="10"/>
  <c r="H115" i="10"/>
  <c r="I115" i="10"/>
  <c r="J115" i="10"/>
  <c r="H116" i="10"/>
  <c r="I116" i="10"/>
  <c r="J116" i="10"/>
  <c r="H117" i="10"/>
  <c r="I117" i="10"/>
  <c r="J117" i="10"/>
  <c r="H118" i="10"/>
  <c r="I118" i="10"/>
  <c r="J118" i="10"/>
  <c r="H119" i="10"/>
  <c r="I119" i="10"/>
  <c r="J119" i="10"/>
  <c r="H120" i="10"/>
  <c r="I120" i="10"/>
  <c r="J120" i="10"/>
  <c r="H121" i="10"/>
  <c r="I121" i="10"/>
  <c r="J121" i="10"/>
  <c r="H122" i="10"/>
  <c r="I122" i="10"/>
  <c r="J122" i="10"/>
  <c r="H123" i="10"/>
  <c r="I123" i="10"/>
  <c r="J123" i="10"/>
  <c r="H124" i="10"/>
  <c r="I124" i="10"/>
  <c r="J124" i="10"/>
  <c r="H125" i="10"/>
  <c r="I125" i="10"/>
  <c r="J125" i="10"/>
  <c r="H126" i="10"/>
  <c r="I126" i="10"/>
  <c r="J126" i="10"/>
  <c r="H127" i="10"/>
  <c r="I127" i="10"/>
  <c r="J127" i="10"/>
  <c r="H128" i="10"/>
  <c r="I128" i="10"/>
  <c r="J128" i="10"/>
  <c r="H129" i="10"/>
  <c r="I129" i="10"/>
  <c r="J129" i="10"/>
  <c r="H130" i="10"/>
  <c r="I130" i="10"/>
  <c r="J130" i="10"/>
  <c r="H131" i="10"/>
  <c r="I131" i="10"/>
  <c r="J131" i="10"/>
  <c r="H132" i="10"/>
  <c r="I132" i="10"/>
  <c r="J132" i="10"/>
  <c r="H133" i="10"/>
  <c r="I133" i="10"/>
  <c r="J133" i="10"/>
  <c r="H134" i="10"/>
  <c r="I134" i="10"/>
  <c r="J134" i="10"/>
  <c r="H135" i="10"/>
  <c r="I135" i="10"/>
  <c r="J135" i="10"/>
  <c r="H136" i="10"/>
  <c r="I136" i="10"/>
  <c r="J136" i="10"/>
  <c r="H137" i="10"/>
  <c r="I137" i="10"/>
  <c r="J137" i="10"/>
  <c r="H138" i="10"/>
  <c r="I138" i="10"/>
  <c r="J138" i="10"/>
  <c r="H139" i="10"/>
  <c r="I139" i="10"/>
  <c r="J139" i="10"/>
  <c r="H140" i="10"/>
  <c r="I140" i="10"/>
  <c r="J140" i="10"/>
  <c r="H141" i="10"/>
  <c r="I141" i="10"/>
  <c r="J141" i="10"/>
  <c r="H142" i="10"/>
  <c r="I142" i="10"/>
  <c r="J142" i="10"/>
  <c r="H143" i="10"/>
  <c r="I143" i="10"/>
  <c r="J143" i="10"/>
  <c r="H144" i="10"/>
  <c r="I144" i="10"/>
  <c r="J144" i="10"/>
  <c r="H145" i="10"/>
  <c r="I145" i="10"/>
  <c r="J145" i="10"/>
  <c r="H146" i="10"/>
  <c r="I146" i="10"/>
  <c r="J146" i="10"/>
  <c r="H147" i="10"/>
  <c r="I147" i="10"/>
  <c r="J147" i="10"/>
  <c r="H148" i="10"/>
  <c r="I148" i="10"/>
  <c r="J148" i="10"/>
  <c r="H149" i="10"/>
  <c r="I149" i="10"/>
  <c r="J149" i="10"/>
  <c r="H150" i="10"/>
  <c r="I150" i="10"/>
  <c r="J150" i="10"/>
  <c r="H151" i="10"/>
  <c r="I151" i="10"/>
  <c r="J151" i="10"/>
  <c r="H152" i="10"/>
  <c r="I152" i="10"/>
  <c r="J152" i="10"/>
  <c r="H153" i="10"/>
  <c r="I153" i="10"/>
  <c r="J153" i="10"/>
  <c r="H154" i="10"/>
  <c r="I154" i="10"/>
  <c r="J154" i="10"/>
  <c r="H155" i="10"/>
  <c r="I155" i="10"/>
  <c r="J155" i="10"/>
  <c r="H156" i="10"/>
  <c r="I156" i="10"/>
  <c r="J156" i="10"/>
  <c r="H157" i="10"/>
  <c r="I157" i="10"/>
  <c r="J157" i="10"/>
  <c r="H158" i="10"/>
  <c r="I158" i="10"/>
  <c r="J158" i="10"/>
  <c r="H159" i="10"/>
  <c r="I159" i="10"/>
  <c r="J159" i="10"/>
  <c r="H160" i="10"/>
  <c r="I160" i="10"/>
  <c r="J160" i="10"/>
  <c r="H161" i="10"/>
  <c r="I161" i="10"/>
  <c r="J161" i="10"/>
  <c r="H162" i="10"/>
  <c r="I162" i="10"/>
  <c r="J162" i="10"/>
  <c r="H163" i="10"/>
  <c r="I163" i="10"/>
  <c r="J163" i="10"/>
  <c r="H164" i="10"/>
  <c r="I164" i="10"/>
  <c r="J164" i="10"/>
  <c r="H165" i="10"/>
  <c r="I165" i="10"/>
  <c r="J165" i="10"/>
  <c r="H166" i="10"/>
  <c r="I166" i="10"/>
  <c r="J166" i="10"/>
  <c r="H167" i="10"/>
  <c r="I167" i="10"/>
  <c r="J167" i="10"/>
  <c r="H168" i="10"/>
  <c r="I168" i="10"/>
  <c r="J168" i="10"/>
  <c r="H169" i="10"/>
  <c r="I169" i="10"/>
  <c r="J169" i="10"/>
  <c r="H170" i="10"/>
  <c r="I170" i="10"/>
  <c r="J170" i="10"/>
  <c r="H171" i="10"/>
  <c r="I171" i="10"/>
  <c r="J171" i="10"/>
  <c r="H172" i="10"/>
  <c r="I172" i="10"/>
  <c r="J172" i="10"/>
  <c r="H173" i="10"/>
  <c r="I173" i="10"/>
  <c r="J173" i="10"/>
  <c r="H174" i="10"/>
  <c r="I174" i="10"/>
  <c r="J174" i="10"/>
  <c r="H175" i="10"/>
  <c r="I175" i="10"/>
  <c r="J175" i="10"/>
  <c r="H176" i="10"/>
  <c r="I176" i="10"/>
  <c r="J176" i="10"/>
  <c r="H177" i="10"/>
  <c r="I177" i="10"/>
  <c r="J177" i="10"/>
  <c r="H178" i="10"/>
  <c r="I178" i="10"/>
  <c r="J178" i="10"/>
  <c r="H179" i="10"/>
  <c r="I179" i="10"/>
  <c r="J179" i="10"/>
  <c r="H180" i="10"/>
  <c r="I180" i="10"/>
  <c r="J180" i="10"/>
  <c r="H181" i="10"/>
  <c r="I181" i="10"/>
  <c r="J181" i="10"/>
  <c r="H182" i="10"/>
  <c r="I182" i="10"/>
  <c r="J182" i="10"/>
  <c r="H183" i="10"/>
  <c r="I183" i="10"/>
  <c r="J183" i="10"/>
  <c r="H184" i="10"/>
  <c r="I184" i="10"/>
  <c r="J184" i="10"/>
  <c r="H185" i="10"/>
  <c r="I185" i="10"/>
  <c r="J185" i="10"/>
  <c r="H186" i="10"/>
  <c r="I186" i="10"/>
  <c r="J186" i="10"/>
  <c r="H187" i="10"/>
  <c r="I187" i="10"/>
  <c r="J187" i="10"/>
  <c r="H188" i="10"/>
  <c r="I188" i="10"/>
  <c r="J188" i="10"/>
  <c r="H189" i="10"/>
  <c r="I189" i="10"/>
  <c r="J189" i="10"/>
  <c r="H190" i="10"/>
  <c r="I190" i="10"/>
  <c r="J190" i="10"/>
  <c r="H191" i="10"/>
  <c r="I191" i="10"/>
  <c r="J191" i="10"/>
  <c r="H192" i="10"/>
  <c r="I192" i="10"/>
  <c r="J192" i="10"/>
  <c r="H193" i="10"/>
  <c r="I193" i="10"/>
  <c r="J193" i="10"/>
  <c r="H194" i="10"/>
  <c r="I194" i="10"/>
  <c r="J194" i="10"/>
  <c r="H195" i="10"/>
  <c r="I195" i="10"/>
  <c r="J195" i="10"/>
  <c r="H196" i="10"/>
  <c r="I196" i="10"/>
  <c r="J196" i="10"/>
  <c r="H197" i="10"/>
  <c r="I197" i="10"/>
  <c r="J197" i="10"/>
  <c r="H198" i="10"/>
  <c r="I198" i="10"/>
  <c r="J198" i="10"/>
  <c r="H199" i="10"/>
  <c r="I199" i="10"/>
  <c r="J199" i="10"/>
  <c r="H200" i="10"/>
  <c r="I200" i="10"/>
  <c r="J200" i="10"/>
  <c r="H201" i="10"/>
  <c r="I201" i="10"/>
  <c r="J201" i="10"/>
  <c r="H202" i="10"/>
  <c r="I202" i="10"/>
  <c r="J202" i="10"/>
  <c r="H203" i="10"/>
  <c r="I203" i="10"/>
  <c r="J203" i="10"/>
  <c r="H204" i="10"/>
  <c r="I204" i="10"/>
  <c r="J204" i="10"/>
  <c r="H205" i="10"/>
  <c r="I205" i="10"/>
  <c r="J205" i="10"/>
  <c r="H206" i="10"/>
  <c r="I206" i="10"/>
  <c r="J206" i="10"/>
  <c r="H207" i="10"/>
  <c r="I207" i="10"/>
  <c r="J207" i="10"/>
  <c r="H208" i="10"/>
  <c r="I208" i="10"/>
  <c r="J208" i="10"/>
  <c r="H209" i="10"/>
  <c r="I209" i="10"/>
  <c r="J209" i="10"/>
  <c r="H210" i="10"/>
  <c r="I210" i="10"/>
  <c r="J210" i="10"/>
  <c r="H211" i="10"/>
  <c r="I211" i="10"/>
  <c r="J211" i="10"/>
  <c r="H212" i="10"/>
  <c r="I212" i="10"/>
  <c r="J212" i="10"/>
  <c r="H213" i="10"/>
  <c r="I213" i="10"/>
  <c r="J213" i="10"/>
  <c r="H214" i="10"/>
  <c r="I214" i="10"/>
  <c r="J214" i="10"/>
  <c r="H215" i="10"/>
  <c r="I215" i="10"/>
  <c r="J215" i="10"/>
  <c r="H216" i="10"/>
  <c r="I216" i="10"/>
  <c r="J216" i="10"/>
  <c r="H217" i="10"/>
  <c r="I217" i="10"/>
  <c r="J217" i="10"/>
  <c r="H218" i="10"/>
  <c r="I218" i="10"/>
  <c r="J218" i="10"/>
  <c r="H219" i="10"/>
  <c r="I219" i="10"/>
  <c r="J219" i="10"/>
  <c r="H220" i="10"/>
  <c r="I220" i="10"/>
  <c r="J220" i="10"/>
  <c r="H221" i="10"/>
  <c r="I221" i="10"/>
  <c r="J221" i="10"/>
  <c r="H222" i="10"/>
  <c r="I222" i="10"/>
  <c r="J222" i="10"/>
  <c r="H223" i="10"/>
  <c r="I223" i="10"/>
  <c r="J223" i="10"/>
  <c r="H224" i="10"/>
  <c r="I224" i="10"/>
  <c r="J224" i="10"/>
  <c r="H225" i="10"/>
  <c r="I225" i="10"/>
  <c r="J225" i="10"/>
  <c r="H226" i="10"/>
  <c r="I226" i="10"/>
  <c r="J226" i="10"/>
  <c r="H227" i="10"/>
  <c r="I227" i="10"/>
  <c r="J227" i="10"/>
  <c r="H228" i="10"/>
  <c r="I228" i="10"/>
  <c r="J228" i="10"/>
  <c r="H229" i="10"/>
  <c r="I229" i="10"/>
  <c r="J229" i="10"/>
  <c r="H230" i="10"/>
  <c r="I230" i="10"/>
  <c r="J230" i="10"/>
  <c r="H231" i="10"/>
  <c r="I231" i="10"/>
  <c r="J231" i="10"/>
  <c r="H232" i="10"/>
  <c r="I232" i="10"/>
  <c r="J232" i="10"/>
  <c r="H233" i="10"/>
  <c r="I233" i="10"/>
  <c r="J233" i="10"/>
  <c r="H234" i="10"/>
  <c r="I234" i="10"/>
  <c r="J234" i="10"/>
  <c r="H235" i="10"/>
  <c r="I235" i="10"/>
  <c r="J235" i="10"/>
  <c r="H236" i="10"/>
  <c r="I236" i="10"/>
  <c r="J236" i="10"/>
  <c r="H237" i="10"/>
  <c r="I237" i="10"/>
  <c r="J237" i="10"/>
  <c r="H238" i="10"/>
  <c r="I238" i="10"/>
  <c r="J238" i="10"/>
  <c r="H239" i="10"/>
  <c r="I239" i="10"/>
  <c r="J239" i="10"/>
  <c r="H240" i="10"/>
  <c r="I240" i="10"/>
  <c r="J240" i="10"/>
  <c r="H241" i="10"/>
  <c r="I241" i="10"/>
  <c r="J241" i="10"/>
  <c r="H242" i="10"/>
  <c r="I242" i="10"/>
  <c r="J242" i="10"/>
  <c r="H243" i="10"/>
  <c r="I243" i="10"/>
  <c r="J243" i="10"/>
  <c r="H244" i="10"/>
  <c r="I244" i="10"/>
  <c r="J244" i="10"/>
  <c r="H245" i="10"/>
  <c r="I245" i="10"/>
  <c r="J245" i="10"/>
  <c r="H246" i="10"/>
  <c r="I246" i="10"/>
  <c r="J246" i="10"/>
  <c r="H247" i="10"/>
  <c r="I247" i="10"/>
  <c r="J247" i="10"/>
  <c r="H248" i="10"/>
  <c r="I248" i="10"/>
  <c r="J248" i="10"/>
  <c r="H249" i="10"/>
  <c r="I249" i="10"/>
  <c r="J249" i="10"/>
  <c r="H250" i="10"/>
  <c r="I250" i="10"/>
  <c r="J250" i="10"/>
  <c r="H251" i="10"/>
  <c r="I251" i="10"/>
  <c r="J251" i="10"/>
  <c r="H252" i="10"/>
  <c r="I252" i="10"/>
  <c r="J252" i="10"/>
  <c r="H253" i="10"/>
  <c r="I253" i="10"/>
  <c r="J253" i="10"/>
  <c r="H254" i="10"/>
  <c r="I254" i="10"/>
  <c r="J254" i="10"/>
  <c r="H255" i="10"/>
  <c r="I255" i="10"/>
  <c r="J255" i="10"/>
  <c r="H256" i="10"/>
  <c r="I256" i="10"/>
  <c r="J256" i="10"/>
  <c r="H257" i="10"/>
  <c r="I257" i="10"/>
  <c r="J257" i="10"/>
  <c r="H258" i="10"/>
  <c r="I258" i="10"/>
  <c r="J258" i="10"/>
  <c r="H259" i="10"/>
  <c r="I259" i="10"/>
  <c r="J259" i="10"/>
  <c r="H260" i="10"/>
  <c r="I260" i="10"/>
  <c r="J260" i="10"/>
  <c r="H261" i="10"/>
  <c r="I261" i="10"/>
  <c r="J261" i="10"/>
  <c r="H262" i="10"/>
  <c r="I262" i="10"/>
  <c r="J262" i="10"/>
  <c r="H263" i="10"/>
  <c r="I263" i="10"/>
  <c r="J263" i="10"/>
  <c r="H264" i="10"/>
  <c r="I264" i="10"/>
  <c r="J264" i="10"/>
  <c r="H265" i="10"/>
  <c r="I265" i="10"/>
  <c r="J265" i="10"/>
  <c r="H266" i="10"/>
  <c r="I266" i="10"/>
  <c r="J266" i="10"/>
  <c r="H267" i="10"/>
  <c r="I267" i="10"/>
  <c r="J267" i="10"/>
  <c r="H268" i="10"/>
  <c r="I268" i="10"/>
  <c r="J268" i="10"/>
  <c r="H269" i="10"/>
  <c r="I269" i="10"/>
  <c r="J269" i="10"/>
  <c r="H270" i="10"/>
  <c r="I270" i="10"/>
  <c r="J270" i="10"/>
  <c r="H271" i="10"/>
  <c r="I271" i="10"/>
  <c r="J271" i="10"/>
  <c r="H272" i="10"/>
  <c r="I272" i="10"/>
  <c r="J272" i="10"/>
  <c r="H273" i="10"/>
  <c r="I273" i="10"/>
  <c r="J273" i="10"/>
  <c r="H274" i="10"/>
  <c r="I274" i="10"/>
  <c r="J274" i="10"/>
  <c r="H275" i="10"/>
  <c r="I275" i="10"/>
  <c r="J275" i="10"/>
  <c r="H276" i="10"/>
  <c r="I276" i="10"/>
  <c r="J276" i="10"/>
  <c r="H277" i="10"/>
  <c r="I277" i="10"/>
  <c r="J277" i="10"/>
  <c r="H278" i="10"/>
  <c r="I278" i="10"/>
  <c r="J278" i="10"/>
  <c r="H279" i="10"/>
  <c r="I279" i="10"/>
  <c r="J279" i="10"/>
  <c r="H280" i="10"/>
  <c r="I280" i="10"/>
  <c r="J280" i="10"/>
  <c r="H281" i="10"/>
  <c r="I281" i="10"/>
  <c r="J281" i="10"/>
  <c r="H282" i="10"/>
  <c r="I282" i="10"/>
  <c r="J282" i="10"/>
  <c r="H283" i="10"/>
  <c r="I283" i="10"/>
  <c r="J283" i="10"/>
  <c r="H284" i="10"/>
  <c r="I284" i="10"/>
  <c r="J284" i="10"/>
  <c r="H285" i="10"/>
  <c r="I285" i="10"/>
  <c r="J285" i="10"/>
  <c r="H286" i="10"/>
  <c r="I286" i="10"/>
  <c r="J286" i="10"/>
  <c r="H287" i="10"/>
  <c r="I287" i="10"/>
  <c r="J287" i="10"/>
  <c r="H288" i="10"/>
  <c r="I288" i="10"/>
  <c r="J288" i="10"/>
  <c r="H289" i="10"/>
  <c r="I289" i="10"/>
  <c r="J289" i="10"/>
  <c r="H290" i="10"/>
  <c r="I290" i="10"/>
  <c r="J290" i="10"/>
  <c r="H291" i="10"/>
  <c r="I291" i="10"/>
  <c r="J291" i="10"/>
  <c r="H292" i="10"/>
  <c r="I292" i="10"/>
  <c r="J292" i="10"/>
  <c r="H293" i="10"/>
  <c r="I293" i="10"/>
  <c r="J293" i="10"/>
  <c r="H294" i="10"/>
  <c r="I294" i="10"/>
  <c r="J294" i="10"/>
  <c r="H295" i="10"/>
  <c r="I295" i="10"/>
  <c r="J295" i="10"/>
  <c r="H296" i="10"/>
  <c r="I296" i="10"/>
  <c r="J296" i="10"/>
  <c r="H297" i="10"/>
  <c r="I297" i="10"/>
  <c r="J297" i="10"/>
  <c r="H298" i="10"/>
  <c r="I298" i="10"/>
  <c r="J298" i="10"/>
  <c r="H299" i="10"/>
  <c r="I299" i="10"/>
  <c r="J299" i="10"/>
  <c r="H300" i="10"/>
  <c r="I300" i="10"/>
  <c r="J300" i="10"/>
  <c r="H301" i="10"/>
  <c r="I301" i="10"/>
  <c r="J301" i="10"/>
  <c r="H302" i="10"/>
  <c r="I302" i="10"/>
  <c r="J302" i="10"/>
  <c r="H303" i="10"/>
  <c r="I303" i="10"/>
  <c r="J303" i="10"/>
  <c r="H304" i="10"/>
  <c r="I304" i="10"/>
  <c r="J304" i="10"/>
  <c r="H305" i="10"/>
  <c r="I305" i="10"/>
  <c r="J305" i="10"/>
  <c r="H306" i="10"/>
  <c r="I306" i="10"/>
  <c r="J306" i="10"/>
  <c r="H307" i="10"/>
  <c r="I307" i="10"/>
  <c r="J307" i="10"/>
  <c r="H308" i="10"/>
  <c r="I308" i="10"/>
  <c r="J308" i="10"/>
  <c r="H309" i="10"/>
  <c r="I309" i="10"/>
  <c r="J309" i="10"/>
  <c r="H310" i="10"/>
  <c r="I310" i="10"/>
  <c r="J310" i="10"/>
  <c r="H311" i="10"/>
  <c r="I311" i="10"/>
  <c r="J311" i="10"/>
  <c r="H312" i="10"/>
  <c r="I312" i="10"/>
  <c r="J312" i="10"/>
  <c r="H313" i="10"/>
  <c r="I313" i="10"/>
  <c r="J313" i="10"/>
  <c r="H314" i="10"/>
  <c r="I314" i="10"/>
  <c r="J314" i="10"/>
  <c r="H315" i="10"/>
  <c r="I315" i="10"/>
  <c r="J315" i="10"/>
  <c r="H316" i="10"/>
  <c r="I316" i="10"/>
  <c r="J316" i="10"/>
  <c r="H317" i="10"/>
  <c r="I317" i="10"/>
  <c r="J317" i="10"/>
  <c r="H318" i="10"/>
  <c r="I318" i="10"/>
  <c r="J318" i="10"/>
  <c r="H319" i="10"/>
  <c r="I319" i="10"/>
  <c r="J319" i="10"/>
  <c r="H320" i="10"/>
  <c r="I320" i="10"/>
  <c r="J320" i="10"/>
  <c r="H321" i="10"/>
  <c r="I321" i="10"/>
  <c r="J321" i="10"/>
  <c r="H322" i="10"/>
  <c r="I322" i="10"/>
  <c r="J322" i="10"/>
  <c r="H323" i="10"/>
  <c r="I323" i="10"/>
  <c r="J323" i="10"/>
  <c r="H324" i="10"/>
  <c r="I324" i="10"/>
  <c r="J324" i="10"/>
  <c r="H325" i="10"/>
  <c r="I325" i="10"/>
  <c r="J325" i="10"/>
  <c r="H326" i="10"/>
  <c r="I326" i="10"/>
  <c r="J326" i="10"/>
  <c r="H327" i="10"/>
  <c r="I327" i="10"/>
  <c r="J327" i="10"/>
  <c r="H328" i="10"/>
  <c r="I328" i="10"/>
  <c r="J328" i="10"/>
  <c r="H329" i="10"/>
  <c r="I329" i="10"/>
  <c r="J329" i="10"/>
  <c r="H330" i="10"/>
  <c r="I330" i="10"/>
  <c r="J330" i="10"/>
  <c r="H331" i="10"/>
  <c r="I331" i="10"/>
  <c r="J331" i="10"/>
  <c r="H332" i="10"/>
  <c r="I332" i="10"/>
  <c r="J332" i="10"/>
  <c r="H333" i="10"/>
  <c r="I333" i="10"/>
  <c r="J333" i="10"/>
  <c r="H334" i="10"/>
  <c r="I334" i="10"/>
  <c r="J334" i="10"/>
  <c r="H335" i="10"/>
  <c r="I335" i="10"/>
  <c r="J335" i="10"/>
  <c r="H336" i="10"/>
  <c r="I336" i="10"/>
  <c r="J336" i="10"/>
  <c r="H337" i="10"/>
  <c r="I337" i="10"/>
  <c r="J337" i="10"/>
  <c r="H338" i="10"/>
  <c r="I338" i="10"/>
  <c r="J338" i="10"/>
  <c r="H339" i="10"/>
  <c r="I339" i="10"/>
  <c r="J339" i="10"/>
  <c r="H340" i="10"/>
  <c r="I340" i="10"/>
  <c r="J340" i="10"/>
  <c r="H341" i="10"/>
  <c r="I341" i="10"/>
  <c r="J341" i="10"/>
  <c r="H342" i="10"/>
  <c r="I342" i="10"/>
  <c r="J342" i="10"/>
  <c r="H343" i="10"/>
  <c r="I343" i="10"/>
  <c r="J343" i="10"/>
  <c r="H344" i="10"/>
  <c r="I344" i="10"/>
  <c r="J344" i="10"/>
  <c r="H345" i="10"/>
  <c r="I345" i="10"/>
  <c r="J345" i="10"/>
  <c r="H346" i="10"/>
  <c r="I346" i="10"/>
  <c r="J346" i="10"/>
  <c r="H347" i="10"/>
  <c r="I347" i="10"/>
  <c r="J347" i="10"/>
  <c r="H348" i="10"/>
  <c r="I348" i="10"/>
  <c r="J348" i="10"/>
  <c r="H349" i="10"/>
  <c r="I349" i="10"/>
  <c r="J349" i="10"/>
  <c r="H350" i="10"/>
  <c r="I350" i="10"/>
  <c r="J350" i="10"/>
  <c r="H351" i="10"/>
  <c r="I351" i="10"/>
  <c r="J351" i="10"/>
  <c r="H352" i="10"/>
  <c r="I352" i="10"/>
  <c r="J352" i="10"/>
  <c r="H353" i="10"/>
  <c r="I353" i="10"/>
  <c r="J353" i="10"/>
  <c r="H354" i="10"/>
  <c r="I354" i="10"/>
  <c r="J354" i="10"/>
  <c r="H355" i="10"/>
  <c r="I355" i="10"/>
  <c r="J355" i="10"/>
  <c r="H356" i="10"/>
  <c r="I356" i="10"/>
  <c r="J356" i="10"/>
  <c r="H357" i="10"/>
  <c r="I357" i="10"/>
  <c r="J357" i="10"/>
  <c r="H358" i="10"/>
  <c r="I358" i="10"/>
  <c r="J358" i="10"/>
  <c r="H359" i="10"/>
  <c r="I359" i="10"/>
  <c r="J359" i="10"/>
  <c r="H360" i="10"/>
  <c r="I360" i="10"/>
  <c r="J360" i="10"/>
  <c r="H361" i="10"/>
  <c r="I361" i="10"/>
  <c r="J361" i="10"/>
  <c r="H362" i="10"/>
  <c r="I362" i="10"/>
  <c r="J362" i="10"/>
  <c r="H363" i="10"/>
  <c r="I363" i="10"/>
  <c r="J363" i="10"/>
  <c r="H364" i="10"/>
  <c r="I364" i="10"/>
  <c r="J364" i="10"/>
  <c r="H365" i="10"/>
  <c r="I365" i="10"/>
  <c r="J365" i="10"/>
  <c r="H366" i="10"/>
  <c r="I366" i="10"/>
  <c r="J366" i="10"/>
  <c r="H367" i="10"/>
  <c r="I367" i="10"/>
  <c r="J367" i="10"/>
  <c r="H368" i="10"/>
  <c r="I368" i="10"/>
  <c r="J368" i="10"/>
  <c r="H369" i="10"/>
  <c r="I369" i="10"/>
  <c r="J369" i="10"/>
  <c r="H370" i="10"/>
  <c r="I370" i="10"/>
  <c r="J370" i="10"/>
  <c r="H371" i="10"/>
  <c r="I371" i="10"/>
  <c r="J371" i="10"/>
  <c r="H372" i="10"/>
  <c r="I372" i="10"/>
  <c r="J372" i="10"/>
  <c r="H373" i="10"/>
  <c r="I373" i="10"/>
  <c r="J373" i="10"/>
  <c r="H374" i="10"/>
  <c r="I374" i="10"/>
  <c r="J374" i="10"/>
  <c r="H375" i="10"/>
  <c r="I375" i="10"/>
  <c r="J375" i="10"/>
  <c r="H376" i="10"/>
  <c r="I376" i="10"/>
  <c r="J376" i="10"/>
  <c r="H377" i="10"/>
  <c r="I377" i="10"/>
  <c r="J377" i="10"/>
  <c r="H378" i="10"/>
  <c r="I378" i="10"/>
  <c r="J378" i="10"/>
  <c r="H379" i="10"/>
  <c r="I379" i="10"/>
  <c r="J379" i="10"/>
  <c r="H380" i="10"/>
  <c r="I380" i="10"/>
  <c r="J380" i="10"/>
  <c r="H381" i="10"/>
  <c r="I381" i="10"/>
  <c r="J381" i="10"/>
  <c r="H382" i="10"/>
  <c r="I382" i="10"/>
  <c r="J382" i="10"/>
  <c r="H383" i="10"/>
  <c r="I383" i="10"/>
  <c r="J383" i="10"/>
  <c r="H384" i="10"/>
  <c r="I384" i="10"/>
  <c r="J384" i="10"/>
  <c r="H385" i="10"/>
  <c r="I385" i="10"/>
  <c r="J385" i="10"/>
  <c r="H386" i="10"/>
  <c r="I386" i="10"/>
  <c r="J386" i="10"/>
  <c r="H387" i="10"/>
  <c r="I387" i="10"/>
  <c r="J387" i="10"/>
  <c r="H388" i="10"/>
  <c r="I388" i="10"/>
  <c r="J388" i="10"/>
  <c r="H389" i="10"/>
  <c r="I389" i="10"/>
  <c r="J389" i="10"/>
  <c r="H390" i="10"/>
  <c r="I390" i="10"/>
  <c r="J390" i="10"/>
  <c r="H391" i="10"/>
  <c r="I391" i="10"/>
  <c r="J391" i="10"/>
  <c r="H392" i="10"/>
  <c r="I392" i="10"/>
  <c r="J392" i="10"/>
  <c r="H393" i="10"/>
  <c r="I393" i="10"/>
  <c r="J393" i="10"/>
  <c r="H394" i="10"/>
  <c r="I394" i="10"/>
  <c r="J394" i="10"/>
  <c r="H395" i="10"/>
  <c r="I395" i="10"/>
  <c r="J395" i="10"/>
  <c r="H396" i="10"/>
  <c r="I396" i="10"/>
  <c r="J396" i="10"/>
  <c r="H397" i="10"/>
  <c r="I397" i="10"/>
  <c r="J397" i="10"/>
  <c r="H398" i="10"/>
  <c r="I398" i="10"/>
  <c r="J398" i="10"/>
  <c r="H399" i="10"/>
  <c r="I399" i="10"/>
  <c r="J399" i="10"/>
  <c r="H400" i="10"/>
  <c r="I400" i="10"/>
  <c r="J400" i="10"/>
  <c r="H401" i="10"/>
  <c r="I401" i="10"/>
  <c r="J401" i="10"/>
  <c r="H402" i="10"/>
  <c r="I402" i="10"/>
  <c r="J402" i="10"/>
  <c r="H403" i="10"/>
  <c r="I403" i="10"/>
  <c r="J403" i="10"/>
  <c r="H404" i="10"/>
  <c r="I404" i="10"/>
  <c r="J404" i="10"/>
  <c r="H405" i="10"/>
  <c r="I405" i="10"/>
  <c r="J405" i="10"/>
  <c r="H406" i="10"/>
  <c r="I406" i="10"/>
  <c r="J406" i="10"/>
  <c r="H407" i="10"/>
  <c r="I407" i="10"/>
  <c r="J407" i="10"/>
  <c r="H408" i="10"/>
  <c r="I408" i="10"/>
  <c r="J408" i="10"/>
  <c r="H409" i="10"/>
  <c r="I409" i="10"/>
  <c r="J409" i="10"/>
  <c r="H410" i="10"/>
  <c r="I410" i="10"/>
  <c r="J410" i="10"/>
  <c r="H411" i="10"/>
  <c r="I411" i="10"/>
  <c r="J411" i="10"/>
  <c r="H412" i="10"/>
  <c r="I412" i="10"/>
  <c r="J412" i="10"/>
  <c r="H413" i="10"/>
  <c r="I413" i="10"/>
  <c r="J413" i="10"/>
  <c r="H414" i="10"/>
  <c r="I414" i="10"/>
  <c r="J414" i="10"/>
  <c r="H415" i="10"/>
  <c r="I415" i="10"/>
  <c r="J415" i="10"/>
  <c r="H416" i="10"/>
  <c r="I416" i="10"/>
  <c r="J416" i="10"/>
  <c r="H417" i="10"/>
  <c r="I417" i="10"/>
  <c r="J417" i="10"/>
  <c r="H418" i="10"/>
  <c r="I418" i="10"/>
  <c r="J418" i="10"/>
  <c r="H419" i="10"/>
  <c r="I419" i="10"/>
  <c r="J419" i="10"/>
  <c r="H420" i="10"/>
  <c r="I420" i="10"/>
  <c r="J420" i="10"/>
  <c r="H421" i="10"/>
  <c r="I421" i="10"/>
  <c r="J421" i="10"/>
  <c r="H422" i="10"/>
  <c r="I422" i="10"/>
  <c r="J422" i="10"/>
  <c r="H423" i="10"/>
  <c r="I423" i="10"/>
  <c r="J423" i="10"/>
  <c r="H424" i="10"/>
  <c r="I424" i="10"/>
  <c r="J424" i="10"/>
  <c r="H425" i="10"/>
  <c r="I425" i="10"/>
  <c r="J425" i="10"/>
  <c r="H426" i="10"/>
  <c r="I426" i="10"/>
  <c r="J426" i="10"/>
  <c r="H427" i="10"/>
  <c r="I427" i="10"/>
  <c r="J427" i="10"/>
  <c r="H428" i="10"/>
  <c r="I428" i="10"/>
  <c r="J428" i="10"/>
  <c r="H429" i="10"/>
  <c r="I429" i="10"/>
  <c r="J429" i="10"/>
  <c r="H430" i="10"/>
  <c r="I430" i="10"/>
  <c r="J430" i="10"/>
  <c r="H431" i="10"/>
  <c r="I431" i="10"/>
  <c r="J431" i="10"/>
  <c r="H432" i="10"/>
  <c r="I432" i="10"/>
  <c r="J432" i="10"/>
  <c r="H433" i="10"/>
  <c r="I433" i="10"/>
  <c r="J433" i="10"/>
  <c r="H434" i="10"/>
  <c r="I434" i="10"/>
  <c r="J434" i="10"/>
  <c r="H435" i="10"/>
  <c r="I435" i="10"/>
  <c r="J435" i="10"/>
  <c r="H436" i="10"/>
  <c r="I436" i="10"/>
  <c r="J436" i="10"/>
  <c r="H437" i="10"/>
  <c r="I437" i="10"/>
  <c r="J437" i="10"/>
  <c r="H438" i="10"/>
  <c r="I438" i="10"/>
  <c r="J438" i="10"/>
  <c r="H439" i="10"/>
  <c r="I439" i="10"/>
  <c r="J439" i="10"/>
  <c r="H440" i="10"/>
  <c r="I440" i="10"/>
  <c r="J440" i="10"/>
  <c r="H441" i="10"/>
  <c r="I441" i="10"/>
  <c r="J441" i="10"/>
  <c r="H442" i="10"/>
  <c r="I442" i="10"/>
  <c r="J442" i="10"/>
  <c r="H443" i="10"/>
  <c r="I443" i="10"/>
  <c r="J443" i="10"/>
  <c r="H444" i="10"/>
  <c r="I444" i="10"/>
  <c r="J444" i="10"/>
  <c r="H445" i="10"/>
  <c r="I445" i="10"/>
  <c r="J445" i="10"/>
  <c r="H446" i="10"/>
  <c r="I446" i="10"/>
  <c r="J446" i="10"/>
  <c r="H447" i="10"/>
  <c r="I447" i="10"/>
  <c r="J447" i="10"/>
  <c r="H448" i="10"/>
  <c r="I448" i="10"/>
  <c r="J448" i="10"/>
  <c r="H449" i="10"/>
  <c r="I449" i="10"/>
  <c r="J449" i="10"/>
  <c r="H450" i="10"/>
  <c r="I450" i="10"/>
  <c r="J450" i="10"/>
  <c r="H451" i="10"/>
  <c r="I451" i="10"/>
  <c r="J451" i="10"/>
  <c r="H452" i="10"/>
  <c r="I452" i="10"/>
  <c r="J452" i="10"/>
  <c r="H453" i="10"/>
  <c r="I453" i="10"/>
  <c r="J453" i="10"/>
  <c r="H454" i="10"/>
  <c r="I454" i="10"/>
  <c r="J454" i="10"/>
  <c r="H455" i="10"/>
  <c r="I455" i="10"/>
  <c r="J455" i="10"/>
  <c r="H456" i="10"/>
  <c r="I456" i="10"/>
  <c r="J456" i="10"/>
  <c r="H457" i="10"/>
  <c r="I457" i="10"/>
  <c r="J457" i="10"/>
  <c r="H458" i="10"/>
  <c r="I458" i="10"/>
  <c r="J458" i="10"/>
  <c r="H459" i="10"/>
  <c r="I459" i="10"/>
  <c r="J459" i="10"/>
  <c r="H460" i="10"/>
  <c r="I460" i="10"/>
  <c r="J460" i="10"/>
  <c r="H461" i="10"/>
  <c r="I461" i="10"/>
  <c r="J461" i="10"/>
  <c r="H462" i="10"/>
  <c r="I462" i="10"/>
  <c r="J462" i="10"/>
  <c r="H463" i="10"/>
  <c r="I463" i="10"/>
  <c r="J463" i="10"/>
  <c r="H464" i="10"/>
  <c r="I464" i="10"/>
  <c r="J464" i="10"/>
  <c r="H465" i="10"/>
  <c r="I465" i="10"/>
  <c r="J465" i="10"/>
  <c r="H466" i="10"/>
  <c r="I466" i="10"/>
  <c r="J466" i="10"/>
  <c r="H467" i="10"/>
  <c r="I467" i="10"/>
  <c r="J467" i="10"/>
  <c r="H468" i="10"/>
  <c r="I468" i="10"/>
  <c r="J468" i="10"/>
  <c r="H469" i="10"/>
  <c r="I469" i="10"/>
  <c r="J469" i="10"/>
  <c r="H470" i="10"/>
  <c r="I470" i="10"/>
  <c r="J470" i="10"/>
  <c r="H471" i="10"/>
  <c r="I471" i="10"/>
  <c r="J471" i="10"/>
  <c r="H472" i="10"/>
  <c r="I472" i="10"/>
  <c r="J472" i="10"/>
  <c r="H473" i="10"/>
  <c r="I473" i="10"/>
  <c r="J473" i="10"/>
  <c r="H474" i="10"/>
  <c r="I474" i="10"/>
  <c r="J474" i="10"/>
  <c r="H475" i="10"/>
  <c r="I475" i="10"/>
  <c r="J475" i="10"/>
  <c r="H476" i="10"/>
  <c r="I476" i="10"/>
  <c r="J476" i="10"/>
  <c r="H477" i="10"/>
  <c r="I477" i="10"/>
  <c r="J477" i="10"/>
  <c r="H478" i="10"/>
  <c r="I478" i="10"/>
  <c r="J478" i="10"/>
  <c r="H479" i="10"/>
  <c r="I479" i="10"/>
  <c r="J479" i="10"/>
  <c r="H480" i="10"/>
  <c r="I480" i="10"/>
  <c r="J480" i="10"/>
  <c r="H481" i="10"/>
  <c r="I481" i="10"/>
  <c r="J481" i="10"/>
  <c r="H482" i="10"/>
  <c r="I482" i="10"/>
  <c r="J482" i="10"/>
  <c r="H483" i="10"/>
  <c r="I483" i="10"/>
  <c r="J483" i="10"/>
  <c r="H484" i="10"/>
  <c r="I484" i="10"/>
  <c r="J484" i="10"/>
  <c r="H485" i="10"/>
  <c r="I485" i="10"/>
  <c r="J485" i="10"/>
  <c r="H486" i="10"/>
  <c r="I486" i="10"/>
  <c r="J486" i="10"/>
  <c r="H487" i="10"/>
  <c r="I487" i="10"/>
  <c r="J487" i="10"/>
  <c r="H488" i="10"/>
  <c r="I488" i="10"/>
  <c r="J488" i="10"/>
  <c r="H489" i="10"/>
  <c r="I489" i="10"/>
  <c r="J489" i="10"/>
  <c r="H490" i="10"/>
  <c r="I490" i="10"/>
  <c r="J490" i="10"/>
  <c r="H491" i="10"/>
  <c r="I491" i="10"/>
  <c r="J491" i="10"/>
  <c r="H492" i="10"/>
  <c r="I492" i="10"/>
  <c r="J492" i="10"/>
  <c r="H493" i="10"/>
  <c r="I493" i="10"/>
  <c r="J493" i="10"/>
  <c r="H494" i="10"/>
  <c r="I494" i="10"/>
  <c r="J494" i="10"/>
  <c r="H495" i="10"/>
  <c r="I495" i="10"/>
  <c r="J495" i="10"/>
  <c r="H496" i="10"/>
  <c r="I496" i="10"/>
  <c r="J496" i="10"/>
  <c r="H497" i="10"/>
  <c r="I497" i="10"/>
  <c r="J497" i="10"/>
  <c r="H498" i="10"/>
  <c r="I498" i="10"/>
  <c r="J498" i="10"/>
  <c r="H499" i="10"/>
  <c r="I499" i="10"/>
  <c r="J499" i="10"/>
  <c r="H500" i="10"/>
  <c r="I500" i="10"/>
  <c r="J500" i="10"/>
  <c r="H501" i="10"/>
  <c r="I501" i="10"/>
  <c r="J501" i="10"/>
  <c r="H502" i="10"/>
  <c r="I502" i="10"/>
  <c r="J502" i="10"/>
  <c r="H503" i="10"/>
  <c r="I503" i="10"/>
  <c r="J503" i="10"/>
  <c r="H504" i="10"/>
  <c r="I504" i="10"/>
  <c r="J504" i="10"/>
  <c r="H505" i="10"/>
  <c r="I505" i="10"/>
  <c r="J505" i="10"/>
  <c r="H506" i="10"/>
  <c r="I506" i="10"/>
  <c r="J506" i="10"/>
  <c r="H507" i="10"/>
  <c r="I507" i="10"/>
  <c r="J507" i="10"/>
  <c r="H508" i="10"/>
  <c r="I508" i="10"/>
  <c r="J508" i="10"/>
  <c r="H509" i="10"/>
  <c r="I509" i="10"/>
  <c r="J509" i="10"/>
  <c r="H510" i="10"/>
  <c r="I510" i="10"/>
  <c r="J510" i="10"/>
  <c r="H511" i="10"/>
  <c r="I511" i="10"/>
  <c r="J511" i="10"/>
  <c r="H512" i="10"/>
  <c r="I512" i="10"/>
  <c r="J512" i="10"/>
  <c r="H513" i="10"/>
  <c r="I513" i="10"/>
  <c r="J513" i="10"/>
  <c r="H514" i="10"/>
  <c r="I514" i="10"/>
  <c r="J514" i="10"/>
  <c r="H515" i="10"/>
  <c r="I515" i="10"/>
  <c r="J515" i="10"/>
  <c r="H516" i="10"/>
  <c r="I516" i="10"/>
  <c r="J516" i="10"/>
  <c r="H517" i="10"/>
  <c r="I517" i="10"/>
  <c r="J517" i="10"/>
  <c r="H518" i="10"/>
  <c r="I518" i="10"/>
  <c r="J518" i="10"/>
  <c r="H519" i="10"/>
  <c r="I519" i="10"/>
  <c r="J519" i="10"/>
  <c r="H520" i="10"/>
  <c r="I520" i="10"/>
  <c r="J520" i="10"/>
  <c r="H521" i="10"/>
  <c r="I521" i="10"/>
  <c r="J521" i="10"/>
  <c r="H522" i="10"/>
  <c r="I522" i="10"/>
  <c r="J522" i="10"/>
  <c r="H523" i="10"/>
  <c r="I523" i="10"/>
  <c r="J523" i="10"/>
  <c r="H524" i="10"/>
  <c r="I524" i="10"/>
  <c r="J524" i="10"/>
  <c r="H525" i="10"/>
  <c r="I525" i="10"/>
  <c r="J525" i="10"/>
  <c r="H526" i="10"/>
  <c r="I526" i="10"/>
  <c r="J526" i="10"/>
  <c r="H527" i="10"/>
  <c r="I527" i="10"/>
  <c r="J527" i="10"/>
  <c r="H528" i="10"/>
  <c r="I528" i="10"/>
  <c r="J528" i="10"/>
  <c r="H529" i="10"/>
  <c r="I529" i="10"/>
  <c r="J529" i="10"/>
  <c r="H530" i="10"/>
  <c r="I530" i="10"/>
  <c r="J530" i="10"/>
  <c r="H531" i="10"/>
  <c r="I531" i="10"/>
  <c r="J531" i="10"/>
  <c r="H532" i="10"/>
  <c r="I532" i="10"/>
  <c r="J532" i="10"/>
  <c r="H533" i="10"/>
  <c r="I533" i="10"/>
  <c r="J533" i="10"/>
  <c r="H534" i="10"/>
  <c r="I534" i="10"/>
  <c r="J534" i="10"/>
  <c r="H535" i="10"/>
  <c r="I535" i="10"/>
  <c r="J535" i="10"/>
  <c r="H536" i="10"/>
  <c r="I536" i="10"/>
  <c r="J536" i="10"/>
  <c r="H537" i="10"/>
  <c r="I537" i="10"/>
  <c r="J537" i="10"/>
  <c r="H538" i="10"/>
  <c r="I538" i="10"/>
  <c r="J538" i="10"/>
  <c r="H539" i="10"/>
  <c r="I539" i="10"/>
  <c r="J539" i="10"/>
  <c r="H540" i="10"/>
  <c r="I540" i="10"/>
  <c r="J540" i="10"/>
  <c r="H541" i="10"/>
  <c r="I541" i="10"/>
  <c r="J541" i="10"/>
  <c r="H542" i="10"/>
  <c r="I542" i="10"/>
  <c r="J542" i="10"/>
  <c r="H543" i="10"/>
  <c r="I543" i="10"/>
  <c r="J543" i="10"/>
  <c r="H544" i="10"/>
  <c r="I544" i="10"/>
  <c r="J544" i="10"/>
  <c r="H545" i="10"/>
  <c r="I545" i="10"/>
  <c r="J545" i="10"/>
  <c r="H546" i="10"/>
  <c r="I546" i="10"/>
  <c r="J546" i="10"/>
  <c r="H547" i="10"/>
  <c r="I547" i="10"/>
  <c r="J547" i="10"/>
  <c r="H548" i="10"/>
  <c r="I548" i="10"/>
  <c r="J548" i="10"/>
  <c r="H549" i="10"/>
  <c r="I549" i="10"/>
  <c r="J549" i="10"/>
  <c r="H550" i="10"/>
  <c r="I550" i="10"/>
  <c r="J550" i="10"/>
  <c r="H551" i="10"/>
  <c r="I551" i="10"/>
  <c r="J551" i="10"/>
  <c r="H552" i="10"/>
  <c r="I552" i="10"/>
  <c r="J552" i="10"/>
  <c r="H553" i="10"/>
  <c r="I553" i="10"/>
  <c r="J553" i="10"/>
  <c r="H554" i="10"/>
  <c r="I554" i="10"/>
  <c r="J554" i="10"/>
  <c r="H555" i="10"/>
  <c r="I555" i="10"/>
  <c r="J555" i="10"/>
  <c r="H556" i="10"/>
  <c r="I556" i="10"/>
  <c r="J556" i="10"/>
  <c r="H557" i="10"/>
  <c r="I557" i="10"/>
  <c r="J557" i="10"/>
  <c r="H558" i="10"/>
  <c r="I558" i="10"/>
  <c r="J558" i="10"/>
  <c r="H559" i="10"/>
  <c r="I559" i="10"/>
  <c r="J559" i="10"/>
  <c r="H560" i="10"/>
  <c r="I560" i="10"/>
  <c r="J560" i="10"/>
  <c r="H561" i="10"/>
  <c r="I561" i="10"/>
  <c r="J561" i="10"/>
  <c r="H562" i="10"/>
  <c r="I562" i="10"/>
  <c r="J562" i="10"/>
  <c r="H563" i="10"/>
  <c r="I563" i="10"/>
  <c r="J563" i="10"/>
  <c r="H564" i="10"/>
  <c r="I564" i="10"/>
  <c r="J564" i="10"/>
  <c r="H565" i="10"/>
  <c r="I565" i="10"/>
  <c r="J565" i="10"/>
  <c r="H566" i="10"/>
  <c r="I566" i="10"/>
  <c r="J566" i="10"/>
  <c r="H567" i="10"/>
  <c r="I567" i="10"/>
  <c r="J567" i="10"/>
  <c r="H568" i="10"/>
  <c r="I568" i="10"/>
  <c r="J568" i="10"/>
  <c r="H569" i="10"/>
  <c r="I569" i="10"/>
  <c r="J569" i="10"/>
  <c r="H570" i="10"/>
  <c r="I570" i="10"/>
  <c r="J570" i="10"/>
  <c r="H571" i="10"/>
  <c r="I571" i="10"/>
  <c r="J571" i="10"/>
  <c r="H572" i="10"/>
  <c r="I572" i="10"/>
  <c r="J572" i="10"/>
  <c r="H573" i="10"/>
  <c r="I573" i="10"/>
  <c r="J573" i="10"/>
  <c r="H574" i="10"/>
  <c r="I574" i="10"/>
  <c r="J574" i="10"/>
  <c r="H575" i="10"/>
  <c r="I575" i="10"/>
  <c r="J575" i="10"/>
  <c r="H576" i="10"/>
  <c r="I576" i="10"/>
  <c r="J576" i="10"/>
  <c r="H577" i="10"/>
  <c r="I577" i="10"/>
  <c r="J577" i="10"/>
  <c r="H578" i="10"/>
  <c r="I578" i="10"/>
  <c r="J578" i="10"/>
  <c r="H579" i="10"/>
  <c r="I579" i="10"/>
  <c r="J579" i="10"/>
  <c r="H580" i="10"/>
  <c r="I580" i="10"/>
  <c r="J580" i="10"/>
  <c r="H581" i="10"/>
  <c r="I581" i="10"/>
  <c r="J581" i="10"/>
  <c r="H582" i="10"/>
  <c r="I582" i="10"/>
  <c r="J582" i="10"/>
  <c r="H583" i="10"/>
  <c r="I583" i="10"/>
  <c r="J583" i="10"/>
  <c r="H584" i="10"/>
  <c r="I584" i="10"/>
  <c r="J584" i="10"/>
  <c r="H585" i="10"/>
  <c r="I585" i="10"/>
  <c r="J585" i="10"/>
  <c r="H586" i="10"/>
  <c r="I586" i="10"/>
  <c r="J586" i="10"/>
  <c r="H587" i="10"/>
  <c r="I587" i="10"/>
  <c r="J587" i="10"/>
  <c r="H588" i="10"/>
  <c r="I588" i="10"/>
  <c r="J588" i="10"/>
  <c r="H589" i="10"/>
  <c r="I589" i="10"/>
  <c r="J589" i="10"/>
  <c r="H590" i="10"/>
  <c r="I590" i="10"/>
  <c r="J590" i="10"/>
  <c r="H591" i="10"/>
  <c r="I591" i="10"/>
  <c r="J591" i="10"/>
  <c r="H592" i="10"/>
  <c r="I592" i="10"/>
  <c r="J592" i="10"/>
  <c r="H593" i="10"/>
  <c r="I593" i="10"/>
  <c r="J593" i="10"/>
  <c r="H594" i="10"/>
  <c r="I594" i="10"/>
  <c r="J594" i="10"/>
  <c r="H595" i="10"/>
  <c r="I595" i="10"/>
  <c r="J595" i="10"/>
  <c r="H596" i="10"/>
  <c r="I596" i="10"/>
  <c r="J596" i="10"/>
  <c r="H597" i="10"/>
  <c r="I597" i="10"/>
  <c r="J597" i="10"/>
  <c r="H598" i="10"/>
  <c r="I598" i="10"/>
  <c r="J598" i="10"/>
  <c r="H599" i="10"/>
  <c r="I599" i="10"/>
  <c r="J599" i="10"/>
  <c r="H600" i="10"/>
  <c r="I600" i="10"/>
  <c r="J600" i="10"/>
  <c r="H601" i="10"/>
  <c r="I601" i="10"/>
  <c r="J601" i="10"/>
  <c r="H602" i="10"/>
  <c r="I602" i="10"/>
  <c r="J602" i="10"/>
  <c r="H603" i="10"/>
  <c r="I603" i="10"/>
  <c r="J603" i="10"/>
  <c r="H604" i="10"/>
  <c r="I604" i="10"/>
  <c r="J604" i="10"/>
  <c r="H605" i="10"/>
  <c r="I605" i="10"/>
  <c r="J605" i="10"/>
  <c r="H606" i="10"/>
  <c r="I606" i="10"/>
  <c r="J606" i="10"/>
  <c r="H607" i="10"/>
  <c r="I607" i="10"/>
  <c r="J607" i="10"/>
  <c r="H608" i="10"/>
  <c r="I608" i="10"/>
  <c r="J608" i="10"/>
  <c r="H609" i="10"/>
  <c r="I609" i="10"/>
  <c r="J609" i="10"/>
  <c r="H610" i="10"/>
  <c r="I610" i="10"/>
  <c r="J610" i="10"/>
  <c r="H611" i="10"/>
  <c r="I611" i="10"/>
  <c r="J611" i="10"/>
  <c r="H612" i="10"/>
  <c r="I612" i="10"/>
  <c r="J612" i="10"/>
  <c r="H613" i="10"/>
  <c r="I613" i="10"/>
  <c r="J613" i="10"/>
  <c r="H614" i="10"/>
  <c r="I614" i="10"/>
  <c r="J614" i="10"/>
  <c r="H615" i="10"/>
  <c r="I615" i="10"/>
  <c r="J615" i="10"/>
  <c r="H616" i="10"/>
  <c r="I616" i="10"/>
  <c r="J616" i="10"/>
  <c r="H617" i="10"/>
  <c r="I617" i="10"/>
  <c r="J617" i="10"/>
  <c r="H618" i="10"/>
  <c r="I618" i="10"/>
  <c r="J618" i="10"/>
  <c r="H619" i="10"/>
  <c r="I619" i="10"/>
  <c r="J619" i="10"/>
  <c r="H620" i="10"/>
  <c r="I620" i="10"/>
  <c r="J620" i="10"/>
  <c r="H621" i="10"/>
  <c r="I621" i="10"/>
  <c r="J621" i="10"/>
  <c r="H622" i="10"/>
  <c r="I622" i="10"/>
  <c r="J622" i="10"/>
  <c r="H623" i="10"/>
  <c r="I623" i="10"/>
  <c r="J623" i="10"/>
  <c r="H624" i="10"/>
  <c r="I624" i="10"/>
  <c r="J624" i="10"/>
  <c r="H625" i="10"/>
  <c r="I625" i="10"/>
  <c r="J625" i="10"/>
  <c r="H626" i="10"/>
  <c r="I626" i="10"/>
  <c r="J626" i="10"/>
  <c r="H627" i="10"/>
  <c r="I627" i="10"/>
  <c r="J627" i="10"/>
  <c r="H628" i="10"/>
  <c r="I628" i="10"/>
  <c r="J628" i="10"/>
  <c r="H629" i="10"/>
  <c r="I629" i="10"/>
  <c r="J629" i="10"/>
  <c r="H630" i="10"/>
  <c r="I630" i="10"/>
  <c r="J630" i="10"/>
  <c r="H631" i="10"/>
  <c r="I631" i="10"/>
  <c r="J631" i="10"/>
  <c r="H632" i="10"/>
  <c r="I632" i="10"/>
  <c r="J632" i="10"/>
  <c r="H633" i="10"/>
  <c r="I633" i="10"/>
  <c r="J633" i="10"/>
  <c r="H634" i="10"/>
  <c r="I634" i="10"/>
  <c r="J634" i="10"/>
  <c r="H635" i="10"/>
  <c r="I635" i="10"/>
  <c r="J635" i="10"/>
  <c r="H636" i="10"/>
  <c r="I636" i="10"/>
  <c r="J636" i="10"/>
  <c r="H637" i="10"/>
  <c r="I637" i="10"/>
  <c r="J637" i="10"/>
  <c r="H638" i="10"/>
  <c r="I638" i="10"/>
  <c r="J638" i="10"/>
  <c r="H639" i="10"/>
  <c r="I639" i="10"/>
  <c r="J639" i="10"/>
  <c r="H640" i="10"/>
  <c r="I640" i="10"/>
  <c r="J640" i="10"/>
  <c r="H641" i="10"/>
  <c r="I641" i="10"/>
  <c r="J641" i="10"/>
  <c r="H642" i="10"/>
  <c r="I642" i="10"/>
  <c r="J642" i="10"/>
  <c r="H643" i="10"/>
  <c r="I643" i="10"/>
  <c r="J643" i="10"/>
  <c r="H644" i="10"/>
  <c r="I644" i="10"/>
  <c r="J644" i="10"/>
  <c r="H645" i="10"/>
  <c r="I645" i="10"/>
  <c r="J645" i="10"/>
  <c r="H646" i="10"/>
  <c r="I646" i="10"/>
  <c r="J646" i="10"/>
  <c r="H647" i="10"/>
  <c r="I647" i="10"/>
  <c r="J647" i="10"/>
  <c r="H648" i="10"/>
  <c r="I648" i="10"/>
  <c r="J648" i="10"/>
  <c r="H649" i="10"/>
  <c r="I649" i="10"/>
  <c r="J649" i="10"/>
  <c r="H650" i="10"/>
  <c r="I650" i="10"/>
  <c r="J650" i="10"/>
  <c r="H651" i="10"/>
  <c r="I651" i="10"/>
  <c r="J651" i="10"/>
  <c r="H652" i="10"/>
  <c r="I652" i="10"/>
  <c r="J652" i="10"/>
  <c r="H653" i="10"/>
  <c r="I653" i="10"/>
  <c r="J653" i="10"/>
  <c r="H654" i="10"/>
  <c r="I654" i="10"/>
  <c r="J654" i="10"/>
  <c r="H655" i="10"/>
  <c r="I655" i="10"/>
  <c r="J655" i="10"/>
  <c r="H656" i="10"/>
  <c r="I656" i="10"/>
  <c r="J656" i="10"/>
  <c r="H657" i="10"/>
  <c r="I657" i="10"/>
  <c r="J657" i="10"/>
  <c r="H658" i="10"/>
  <c r="I658" i="10"/>
  <c r="J658" i="10"/>
  <c r="H659" i="10"/>
  <c r="I659" i="10"/>
  <c r="J659" i="10"/>
  <c r="H660" i="10"/>
  <c r="I660" i="10"/>
  <c r="J660" i="10"/>
  <c r="H661" i="10"/>
  <c r="I661" i="10"/>
  <c r="J661" i="10"/>
  <c r="H662" i="10"/>
  <c r="I662" i="10"/>
  <c r="J662" i="10"/>
  <c r="H663" i="10"/>
  <c r="I663" i="10"/>
  <c r="J663" i="10"/>
  <c r="H664" i="10"/>
  <c r="I664" i="10"/>
  <c r="J664" i="10"/>
  <c r="H665" i="10"/>
  <c r="I665" i="10"/>
  <c r="J665" i="10"/>
  <c r="H666" i="10"/>
  <c r="I666" i="10"/>
  <c r="J666" i="10"/>
  <c r="H667" i="10"/>
  <c r="I667" i="10"/>
  <c r="J667" i="10"/>
  <c r="H668" i="10"/>
  <c r="I668" i="10"/>
  <c r="J668" i="10"/>
  <c r="H669" i="10"/>
  <c r="I669" i="10"/>
  <c r="J669" i="10"/>
  <c r="H670" i="10"/>
  <c r="I670" i="10"/>
  <c r="J670" i="10"/>
  <c r="H671" i="10"/>
  <c r="I671" i="10"/>
  <c r="J671" i="10"/>
  <c r="H672" i="10"/>
  <c r="I672" i="10"/>
  <c r="J672" i="10"/>
  <c r="H673" i="10"/>
  <c r="I673" i="10"/>
  <c r="J673" i="10"/>
  <c r="H674" i="10"/>
  <c r="I674" i="10"/>
  <c r="J674" i="10"/>
  <c r="H675" i="10"/>
  <c r="I675" i="10"/>
  <c r="J675" i="10"/>
  <c r="H676" i="10"/>
  <c r="I676" i="10"/>
  <c r="J676" i="10"/>
  <c r="H677" i="10"/>
  <c r="I677" i="10"/>
  <c r="J677" i="10"/>
  <c r="H678" i="10"/>
  <c r="I678" i="10"/>
  <c r="J678" i="10"/>
  <c r="H679" i="10"/>
  <c r="I679" i="10"/>
  <c r="J679" i="10"/>
  <c r="H680" i="10"/>
  <c r="I680" i="10"/>
  <c r="J680" i="10"/>
  <c r="H681" i="10"/>
  <c r="I681" i="10"/>
  <c r="J681" i="10"/>
  <c r="H682" i="10"/>
  <c r="I682" i="10"/>
  <c r="J682" i="10"/>
  <c r="H683" i="10"/>
  <c r="I683" i="10"/>
  <c r="J683" i="10"/>
  <c r="H684" i="10"/>
  <c r="I684" i="10"/>
  <c r="J684" i="10"/>
  <c r="H685" i="10"/>
  <c r="I685" i="10"/>
  <c r="J685" i="10"/>
  <c r="H686" i="10"/>
  <c r="I686" i="10"/>
  <c r="J686" i="10"/>
  <c r="H687" i="10"/>
  <c r="I687" i="10"/>
  <c r="J687" i="10"/>
  <c r="H688" i="10"/>
  <c r="I688" i="10"/>
  <c r="J688" i="10"/>
  <c r="H689" i="10"/>
  <c r="I689" i="10"/>
  <c r="J689" i="10"/>
  <c r="H690" i="10"/>
  <c r="I690" i="10"/>
  <c r="J690" i="10"/>
  <c r="H691" i="10"/>
  <c r="I691" i="10"/>
  <c r="J691" i="10"/>
  <c r="H692" i="10"/>
  <c r="I692" i="10"/>
  <c r="J692" i="10"/>
  <c r="H693" i="10"/>
  <c r="I693" i="10"/>
  <c r="J693" i="10"/>
  <c r="H694" i="10"/>
  <c r="I694" i="10"/>
  <c r="J694" i="10"/>
  <c r="H695" i="10"/>
  <c r="I695" i="10"/>
  <c r="J695" i="10"/>
  <c r="H696" i="10"/>
  <c r="I696" i="10"/>
  <c r="J696" i="10"/>
  <c r="H697" i="10"/>
  <c r="I697" i="10"/>
  <c r="J697" i="10"/>
  <c r="H698" i="10"/>
  <c r="I698" i="10"/>
  <c r="J698" i="10"/>
  <c r="H699" i="10"/>
  <c r="I699" i="10"/>
  <c r="J699" i="10"/>
  <c r="H700" i="10"/>
  <c r="I700" i="10"/>
  <c r="J700" i="10"/>
  <c r="H701" i="10"/>
  <c r="I701" i="10"/>
  <c r="J701" i="10"/>
  <c r="H702" i="10"/>
  <c r="I702" i="10"/>
  <c r="J702" i="10"/>
  <c r="H703" i="10"/>
  <c r="I703" i="10"/>
  <c r="J703" i="10"/>
  <c r="H704" i="10"/>
  <c r="I704" i="10"/>
  <c r="J704" i="10"/>
  <c r="H705" i="10"/>
  <c r="I705" i="10"/>
  <c r="J705" i="10"/>
  <c r="H706" i="10"/>
  <c r="I706" i="10"/>
  <c r="J706" i="10"/>
  <c r="H707" i="10"/>
  <c r="I707" i="10"/>
  <c r="J707" i="10"/>
  <c r="H708" i="10"/>
  <c r="I708" i="10"/>
  <c r="J708" i="10"/>
  <c r="H709" i="10"/>
  <c r="I709" i="10"/>
  <c r="J709" i="10"/>
  <c r="H710" i="10"/>
  <c r="I710" i="10"/>
  <c r="J710" i="10"/>
  <c r="H711" i="10"/>
  <c r="I711" i="10"/>
  <c r="J711" i="10"/>
  <c r="H712" i="10"/>
  <c r="I712" i="10"/>
  <c r="J712" i="10"/>
  <c r="H713" i="10"/>
  <c r="I713" i="10"/>
  <c r="J713" i="10"/>
  <c r="H714" i="10"/>
  <c r="I714" i="10"/>
  <c r="J714" i="10"/>
  <c r="H715" i="10"/>
  <c r="I715" i="10"/>
  <c r="J715" i="10"/>
  <c r="H716" i="10"/>
  <c r="I716" i="10"/>
  <c r="J716" i="10"/>
  <c r="H717" i="10"/>
  <c r="I717" i="10"/>
  <c r="J717" i="10"/>
  <c r="H718" i="10"/>
  <c r="I718" i="10"/>
  <c r="J718" i="10"/>
  <c r="H719" i="10"/>
  <c r="I719" i="10"/>
  <c r="J719" i="10"/>
  <c r="H720" i="10"/>
  <c r="I720" i="10"/>
  <c r="J720" i="10"/>
  <c r="H721" i="10"/>
  <c r="I721" i="10"/>
  <c r="J721" i="10"/>
  <c r="H722" i="10"/>
  <c r="I722" i="10"/>
  <c r="J722" i="10"/>
  <c r="H723" i="10"/>
  <c r="I723" i="10"/>
  <c r="J723" i="10"/>
  <c r="H724" i="10"/>
  <c r="I724" i="10"/>
  <c r="J724" i="10"/>
  <c r="H725" i="10"/>
  <c r="I725" i="10"/>
  <c r="J725" i="10"/>
  <c r="H726" i="10"/>
  <c r="I726" i="10"/>
  <c r="J726" i="10"/>
  <c r="H727" i="10"/>
  <c r="I727" i="10"/>
  <c r="J727" i="10"/>
  <c r="H728" i="10"/>
  <c r="I728" i="10"/>
  <c r="J728" i="10"/>
  <c r="H729" i="10"/>
  <c r="I729" i="10"/>
  <c r="J729" i="10"/>
  <c r="H730" i="10"/>
  <c r="I730" i="10"/>
  <c r="J730" i="10"/>
  <c r="H731" i="10"/>
  <c r="I731" i="10"/>
  <c r="J731" i="10"/>
  <c r="H732" i="10"/>
  <c r="I732" i="10"/>
  <c r="J732" i="10"/>
  <c r="H733" i="10"/>
  <c r="I733" i="10"/>
  <c r="J733" i="10"/>
  <c r="H734" i="10"/>
  <c r="I734" i="10"/>
  <c r="J734" i="10"/>
  <c r="H735" i="10"/>
  <c r="I735" i="10"/>
  <c r="J735" i="10"/>
  <c r="H736" i="10"/>
  <c r="I736" i="10"/>
  <c r="J736" i="10"/>
  <c r="H737" i="10"/>
  <c r="I737" i="10"/>
  <c r="J737" i="10"/>
  <c r="H738" i="10"/>
  <c r="I738" i="10"/>
  <c r="J738" i="10"/>
  <c r="H739" i="10"/>
  <c r="I739" i="10"/>
  <c r="J739" i="10"/>
  <c r="H740" i="10"/>
  <c r="I740" i="10"/>
  <c r="J740" i="10"/>
  <c r="H741" i="10"/>
  <c r="I741" i="10"/>
  <c r="J741" i="10"/>
  <c r="H742" i="10"/>
  <c r="I742" i="10"/>
  <c r="J742" i="10"/>
  <c r="H743" i="10"/>
  <c r="I743" i="10"/>
  <c r="J743" i="10"/>
  <c r="H744" i="10"/>
  <c r="I744" i="10"/>
  <c r="J744" i="10"/>
  <c r="H745" i="10"/>
  <c r="I745" i="10"/>
  <c r="J745" i="10"/>
  <c r="H746" i="10"/>
  <c r="I746" i="10"/>
  <c r="J746" i="10"/>
  <c r="H747" i="10"/>
  <c r="I747" i="10"/>
  <c r="J747" i="10"/>
  <c r="H748" i="10"/>
  <c r="I748" i="10"/>
  <c r="J748" i="10"/>
  <c r="H749" i="10"/>
  <c r="I749" i="10"/>
  <c r="J749" i="10"/>
  <c r="H750" i="10"/>
  <c r="I750" i="10"/>
  <c r="J750" i="10"/>
  <c r="H751" i="10"/>
  <c r="I751" i="10"/>
  <c r="J751" i="10"/>
  <c r="H752" i="10"/>
  <c r="I752" i="10"/>
  <c r="J752" i="10"/>
  <c r="J2" i="10"/>
  <c r="I2" i="10"/>
  <c r="H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F2" i="10"/>
  <c r="AI1489" i="31" s="1"/>
  <c r="E2" i="10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J2" i="1"/>
  <c r="I2" i="1"/>
  <c r="H2" i="1"/>
  <c r="E3" i="1"/>
  <c r="F3" i="1"/>
  <c r="AI282" i="31" s="1"/>
  <c r="E4" i="1"/>
  <c r="F4" i="1"/>
  <c r="AI2023" i="31" s="1"/>
  <c r="E5" i="1"/>
  <c r="F5" i="1"/>
  <c r="AI284" i="31" s="1"/>
  <c r="E6" i="1"/>
  <c r="F6" i="1"/>
  <c r="AI1719" i="31" s="1"/>
  <c r="E7" i="1"/>
  <c r="F7" i="1"/>
  <c r="AI772" i="31" s="1"/>
  <c r="E8" i="1"/>
  <c r="F8" i="1"/>
  <c r="AI773" i="31" s="1"/>
  <c r="E9" i="1"/>
  <c r="F9" i="1"/>
  <c r="AI1748" i="31" s="1"/>
  <c r="E10" i="1"/>
  <c r="F10" i="1"/>
  <c r="E11" i="1"/>
  <c r="F11" i="1"/>
  <c r="AI775" i="31" s="1"/>
  <c r="E12" i="1"/>
  <c r="F12" i="1"/>
  <c r="AI1720" i="31" s="1"/>
  <c r="E13" i="1"/>
  <c r="F13" i="1"/>
  <c r="AI389" i="31" s="1"/>
  <c r="E14" i="1"/>
  <c r="F14" i="1"/>
  <c r="AI440" i="31" s="1"/>
  <c r="E15" i="1"/>
  <c r="F15" i="1"/>
  <c r="AI2022" i="31" s="1"/>
  <c r="E16" i="1"/>
  <c r="F16" i="1"/>
  <c r="AI2020" i="31" s="1"/>
  <c r="E17" i="1"/>
  <c r="F17" i="1"/>
  <c r="AI726" i="31" s="1"/>
  <c r="E18" i="1"/>
  <c r="F18" i="1"/>
  <c r="AI330" i="31" s="1"/>
  <c r="E19" i="1"/>
  <c r="F19" i="1"/>
  <c r="AI1726" i="31" s="1"/>
  <c r="E20" i="1"/>
  <c r="F20" i="1"/>
  <c r="AI390" i="31" s="1"/>
  <c r="E21" i="1"/>
  <c r="F21" i="1"/>
  <c r="AI329" i="31" s="1"/>
  <c r="E22" i="1"/>
  <c r="F22" i="1"/>
  <c r="AI444" i="31" s="1"/>
  <c r="E23" i="1"/>
  <c r="F23" i="1"/>
  <c r="AI1392" i="31" s="1"/>
  <c r="E24" i="1"/>
  <c r="F24" i="1"/>
  <c r="AI328" i="31" s="1"/>
  <c r="E25" i="1"/>
  <c r="F25" i="1"/>
  <c r="E26" i="1"/>
  <c r="F26" i="1"/>
  <c r="E27" i="1"/>
  <c r="F27" i="1"/>
  <c r="AI1753" i="31" s="1"/>
  <c r="E28" i="1"/>
  <c r="F28" i="1"/>
  <c r="AI439" i="31" s="1"/>
  <c r="E29" i="1"/>
  <c r="F29" i="1"/>
  <c r="AI780" i="31" s="1"/>
  <c r="E30" i="1"/>
  <c r="F30" i="1"/>
  <c r="AI327" i="31" s="1"/>
  <c r="E31" i="1"/>
  <c r="F31" i="1"/>
  <c r="AI731" i="31" s="1"/>
  <c r="E32" i="1"/>
  <c r="F32" i="1"/>
  <c r="AI1446" i="31" s="1"/>
  <c r="E33" i="1"/>
  <c r="F33" i="1"/>
  <c r="AI761" i="31" s="1"/>
  <c r="E34" i="1"/>
  <c r="F34" i="1"/>
  <c r="AI302" i="31" s="1"/>
  <c r="E35" i="1"/>
  <c r="F35" i="1"/>
  <c r="AI326" i="31" s="1"/>
  <c r="E36" i="1"/>
  <c r="F36" i="1"/>
  <c r="AI1391" i="31" s="1"/>
  <c r="E37" i="1"/>
  <c r="F37" i="1"/>
  <c r="AI1754" i="31" s="1"/>
  <c r="E38" i="1"/>
  <c r="F38" i="1"/>
  <c r="AI1472" i="31" s="1"/>
  <c r="E39" i="1"/>
  <c r="F39" i="1"/>
  <c r="AI743" i="31" s="1"/>
  <c r="E40" i="1"/>
  <c r="F40" i="1"/>
  <c r="AI351" i="31" s="1"/>
  <c r="E41" i="1"/>
  <c r="F41" i="1"/>
  <c r="AI350" i="31" s="1"/>
  <c r="E42" i="1"/>
  <c r="F42" i="1"/>
  <c r="AI1451" i="31" s="1"/>
  <c r="E43" i="1"/>
  <c r="F43" i="1"/>
  <c r="AI734" i="31" s="1"/>
  <c r="E44" i="1"/>
  <c r="F44" i="1"/>
  <c r="AI443" i="31" s="1"/>
  <c r="E45" i="1"/>
  <c r="F45" i="1"/>
  <c r="AI2125" i="31" s="1"/>
  <c r="E46" i="1"/>
  <c r="F46" i="1"/>
  <c r="E47" i="1"/>
  <c r="F47" i="1"/>
  <c r="AI1443" i="31" s="1"/>
  <c r="E48" i="1"/>
  <c r="F48" i="1"/>
  <c r="AI442" i="31" s="1"/>
  <c r="E49" i="1"/>
  <c r="F49" i="1"/>
  <c r="E50" i="1"/>
  <c r="F50" i="1"/>
  <c r="AI349" i="31" s="1"/>
  <c r="E51" i="1"/>
  <c r="F51" i="1"/>
  <c r="AI725" i="31" s="1"/>
  <c r="E52" i="1"/>
  <c r="F52" i="1"/>
  <c r="AI1730" i="31" s="1"/>
  <c r="E53" i="1"/>
  <c r="F53" i="1"/>
  <c r="AI348" i="31" s="1"/>
  <c r="E54" i="1"/>
  <c r="F54" i="1"/>
  <c r="AI347" i="31" s="1"/>
  <c r="E55" i="1"/>
  <c r="F55" i="1"/>
  <c r="AI2045" i="31" s="1"/>
  <c r="E56" i="1"/>
  <c r="F56" i="1"/>
  <c r="AI445" i="31" s="1"/>
  <c r="E57" i="1"/>
  <c r="F57" i="1"/>
  <c r="AI446" i="31" s="1"/>
  <c r="E58" i="1"/>
  <c r="F58" i="1"/>
  <c r="AI1738" i="31" s="1"/>
  <c r="E59" i="1"/>
  <c r="F59" i="1"/>
  <c r="AI434" i="31" s="1"/>
  <c r="E60" i="1"/>
  <c r="F60" i="1"/>
  <c r="AI281" i="31" s="1"/>
  <c r="E61" i="1"/>
  <c r="F61" i="1"/>
  <c r="AI724" i="31" s="1"/>
  <c r="E62" i="1"/>
  <c r="F62" i="1"/>
  <c r="AI1389" i="31" s="1"/>
  <c r="E63" i="1"/>
  <c r="F63" i="1"/>
  <c r="AI2043" i="31" s="1"/>
  <c r="E64" i="1"/>
  <c r="F64" i="1"/>
  <c r="AI396" i="31" s="1"/>
  <c r="E65" i="1"/>
  <c r="F65" i="1"/>
  <c r="AI447" i="31" s="1"/>
  <c r="E66" i="1"/>
  <c r="F66" i="1"/>
  <c r="AI1731" i="31" s="1"/>
  <c r="E67" i="1"/>
  <c r="F67" i="1"/>
  <c r="AI1732" i="31" s="1"/>
  <c r="E68" i="1"/>
  <c r="F68" i="1"/>
  <c r="AI2021" i="31" s="1"/>
  <c r="E69" i="1"/>
  <c r="F69" i="1"/>
  <c r="AI449" i="31" s="1"/>
  <c r="E70" i="1"/>
  <c r="F70" i="1"/>
  <c r="AI2074" i="31" s="1"/>
  <c r="E71" i="1"/>
  <c r="F71" i="1"/>
  <c r="AI1398" i="31" s="1"/>
  <c r="E72" i="1"/>
  <c r="F72" i="1"/>
  <c r="AI1749" i="31" s="1"/>
  <c r="E73" i="1"/>
  <c r="F73" i="1"/>
  <c r="AI1769" i="31" s="1"/>
  <c r="E74" i="1"/>
  <c r="F74" i="1"/>
  <c r="AI2123" i="31" s="1"/>
  <c r="E75" i="1"/>
  <c r="F75" i="1"/>
  <c r="AI345" i="31" s="1"/>
  <c r="E76" i="1"/>
  <c r="F76" i="1"/>
  <c r="AI1399" i="31" s="1"/>
  <c r="E77" i="1"/>
  <c r="F77" i="1"/>
  <c r="AI752" i="31" s="1"/>
  <c r="E78" i="1"/>
  <c r="F78" i="1"/>
  <c r="AI1734" i="31" s="1"/>
  <c r="E79" i="1"/>
  <c r="F79" i="1"/>
  <c r="AI1733" i="31" s="1"/>
  <c r="E80" i="1"/>
  <c r="F80" i="1"/>
  <c r="AI344" i="31" s="1"/>
  <c r="E81" i="1"/>
  <c r="F81" i="1"/>
  <c r="AI452" i="31" s="1"/>
  <c r="E82" i="1"/>
  <c r="F82" i="1"/>
  <c r="AI1444" i="31" s="1"/>
  <c r="E83" i="1"/>
  <c r="F83" i="1"/>
  <c r="AI283" i="31" s="1"/>
  <c r="E84" i="1"/>
  <c r="F84" i="1"/>
  <c r="AI1448" i="31" s="1"/>
  <c r="E85" i="1"/>
  <c r="F85" i="1"/>
  <c r="AI1768" i="31" s="1"/>
  <c r="E86" i="1"/>
  <c r="F86" i="1"/>
  <c r="AI1692" i="31" s="1"/>
  <c r="E87" i="1"/>
  <c r="F87" i="1"/>
  <c r="AI753" i="31" s="1"/>
  <c r="E88" i="1"/>
  <c r="F88" i="1"/>
  <c r="AI1470" i="31" s="1"/>
  <c r="E89" i="1"/>
  <c r="F89" i="1"/>
  <c r="AI292" i="31" s="1"/>
  <c r="E90" i="1"/>
  <c r="F90" i="1"/>
  <c r="AI1758" i="31" s="1"/>
  <c r="E91" i="1"/>
  <c r="F91" i="1"/>
  <c r="AI1469" i="31" s="1"/>
  <c r="E92" i="1"/>
  <c r="F92" i="1"/>
  <c r="AI770" i="31" s="1"/>
  <c r="E93" i="1"/>
  <c r="F93" i="1"/>
  <c r="AI343" i="31" s="1"/>
  <c r="E94" i="1"/>
  <c r="F94" i="1"/>
  <c r="AI1693" i="31" s="1"/>
  <c r="E95" i="1"/>
  <c r="F95" i="1"/>
  <c r="AI2024" i="31" s="1"/>
  <c r="E96" i="1"/>
  <c r="F96" i="1"/>
  <c r="AI453" i="31" s="1"/>
  <c r="E97" i="1"/>
  <c r="F97" i="1"/>
  <c r="E98" i="1"/>
  <c r="F98" i="1"/>
  <c r="AI777" i="31" s="1"/>
  <c r="E99" i="1"/>
  <c r="F99" i="1"/>
  <c r="AI1468" i="31" s="1"/>
  <c r="E100" i="1"/>
  <c r="F100" i="1"/>
  <c r="AI431" i="31" s="1"/>
  <c r="E101" i="1"/>
  <c r="F101" i="1"/>
  <c r="AI2072" i="31" s="1"/>
  <c r="E102" i="1"/>
  <c r="F102" i="1"/>
  <c r="AI454" i="31" s="1"/>
  <c r="E103" i="1"/>
  <c r="F103" i="1"/>
  <c r="AI342" i="31" s="1"/>
  <c r="E104" i="1"/>
  <c r="F104" i="1"/>
  <c r="AI1694" i="31" s="1"/>
  <c r="E105" i="1"/>
  <c r="F105" i="1"/>
  <c r="AI280" i="31" s="1"/>
  <c r="E106" i="1"/>
  <c r="F106" i="1"/>
  <c r="AI289" i="31" s="1"/>
  <c r="E107" i="1"/>
  <c r="F107" i="1"/>
  <c r="AI1452" i="31" s="1"/>
  <c r="E108" i="1"/>
  <c r="F108" i="1"/>
  <c r="AI267" i="31" s="1"/>
  <c r="E109" i="1"/>
  <c r="F109" i="1"/>
  <c r="AI774" i="31" s="1"/>
  <c r="E110" i="1"/>
  <c r="F110" i="1"/>
  <c r="AI464" i="31" s="1"/>
  <c r="E111" i="1"/>
  <c r="F111" i="1"/>
  <c r="AI1401" i="31" s="1"/>
  <c r="E112" i="1"/>
  <c r="F112" i="1"/>
  <c r="AI288" i="31" s="1"/>
  <c r="E113" i="1"/>
  <c r="F113" i="1"/>
  <c r="AI2025" i="31" s="1"/>
  <c r="E114" i="1"/>
  <c r="F114" i="1"/>
  <c r="AI1453" i="31" s="1"/>
  <c r="E115" i="1"/>
  <c r="F115" i="1"/>
  <c r="AI751" i="31" s="1"/>
  <c r="E116" i="1"/>
  <c r="F116" i="1"/>
  <c r="AI2046" i="31" s="1"/>
  <c r="E117" i="1"/>
  <c r="F117" i="1"/>
  <c r="AI745" i="31" s="1"/>
  <c r="E118" i="1"/>
  <c r="F118" i="1"/>
  <c r="AI341" i="31" s="1"/>
  <c r="E119" i="1"/>
  <c r="F119" i="1"/>
  <c r="AI427" i="31" s="1"/>
  <c r="E120" i="1"/>
  <c r="F120" i="1"/>
  <c r="AI278" i="31" s="1"/>
  <c r="E121" i="1"/>
  <c r="F121" i="1"/>
  <c r="AI426" i="31" s="1"/>
  <c r="E122" i="1"/>
  <c r="F122" i="1"/>
  <c r="AI2122" i="31" s="1"/>
  <c r="E123" i="1"/>
  <c r="F123" i="1"/>
  <c r="AI1696" i="31" s="1"/>
  <c r="E124" i="1"/>
  <c r="F124" i="1"/>
  <c r="AI465" i="31" s="1"/>
  <c r="E125" i="1"/>
  <c r="F125" i="1"/>
  <c r="AI398" i="31" s="1"/>
  <c r="E126" i="1"/>
  <c r="F126" i="1"/>
  <c r="AI2048" i="31" s="1"/>
  <c r="E127" i="1"/>
  <c r="F127" i="1"/>
  <c r="AI2051" i="31" s="1"/>
  <c r="E128" i="1"/>
  <c r="F128" i="1"/>
  <c r="AI1431" i="31" s="1"/>
  <c r="E129" i="1"/>
  <c r="F129" i="1"/>
  <c r="AI2030" i="31" s="1"/>
  <c r="E130" i="1"/>
  <c r="F130" i="1"/>
  <c r="AI1697" i="31" s="1"/>
  <c r="E131" i="1"/>
  <c r="F131" i="1"/>
  <c r="AI1464" i="31" s="1"/>
  <c r="E132" i="1"/>
  <c r="F132" i="1"/>
  <c r="AI287" i="31" s="1"/>
  <c r="E133" i="1"/>
  <c r="F133" i="1"/>
  <c r="AI1450" i="31" s="1"/>
  <c r="E134" i="1"/>
  <c r="F134" i="1"/>
  <c r="E135" i="1"/>
  <c r="F135" i="1"/>
  <c r="AI762" i="31" s="1"/>
  <c r="E136" i="1"/>
  <c r="F136" i="1"/>
  <c r="AI340" i="31" s="1"/>
  <c r="E137" i="1"/>
  <c r="F137" i="1"/>
  <c r="AI441" i="31" s="1"/>
  <c r="E138" i="1"/>
  <c r="F138" i="1"/>
  <c r="E139" i="1"/>
  <c r="F139" i="1"/>
  <c r="AI339" i="31" s="1"/>
  <c r="E140" i="1"/>
  <c r="F140" i="1"/>
  <c r="AI764" i="31" s="1"/>
  <c r="E141" i="1"/>
  <c r="F141" i="1"/>
  <c r="AI2031" i="31" s="1"/>
  <c r="E142" i="1"/>
  <c r="F142" i="1"/>
  <c r="AI2032" i="31" s="1"/>
  <c r="E143" i="1"/>
  <c r="F143" i="1"/>
  <c r="AI1373" i="31" s="1"/>
  <c r="E144" i="1"/>
  <c r="F144" i="1"/>
  <c r="AI1463" i="31" s="1"/>
  <c r="E145" i="1"/>
  <c r="F145" i="1"/>
  <c r="AI399" i="31" s="1"/>
  <c r="E146" i="1"/>
  <c r="F146" i="1"/>
  <c r="AI1445" i="31" s="1"/>
  <c r="E147" i="1"/>
  <c r="F147" i="1"/>
  <c r="AI728" i="31" s="1"/>
  <c r="E148" i="1"/>
  <c r="F148" i="1"/>
  <c r="AI2027" i="31" s="1"/>
  <c r="E149" i="1"/>
  <c r="F149" i="1"/>
  <c r="AI2047" i="31" s="1"/>
  <c r="E150" i="1"/>
  <c r="F150" i="1"/>
  <c r="AI463" i="31" s="1"/>
  <c r="E151" i="1"/>
  <c r="F151" i="1"/>
  <c r="AI786" i="31" s="1"/>
  <c r="E152" i="1"/>
  <c r="F152" i="1"/>
  <c r="AI338" i="31" s="1"/>
  <c r="E153" i="1"/>
  <c r="F153" i="1"/>
  <c r="AI2026" i="31" s="1"/>
  <c r="E154" i="1"/>
  <c r="F154" i="1"/>
  <c r="AI722" i="31" s="1"/>
  <c r="E155" i="1"/>
  <c r="F155" i="1"/>
  <c r="AI337" i="31" s="1"/>
  <c r="E156" i="1"/>
  <c r="F156" i="1"/>
  <c r="AI1698" i="31" s="1"/>
  <c r="E157" i="1"/>
  <c r="F157" i="1"/>
  <c r="AI785" i="31" s="1"/>
  <c r="E158" i="1"/>
  <c r="F158" i="1"/>
  <c r="AI747" i="31" s="1"/>
  <c r="E159" i="1"/>
  <c r="F159" i="1"/>
  <c r="E160" i="1"/>
  <c r="F160" i="1"/>
  <c r="AI1699" i="31" s="1"/>
  <c r="E161" i="1"/>
  <c r="F161" i="1"/>
  <c r="AI259" i="31" s="1"/>
  <c r="E162" i="1"/>
  <c r="F162" i="1"/>
  <c r="AI2040" i="31" s="1"/>
  <c r="E163" i="1"/>
  <c r="F163" i="1"/>
  <c r="AI1745" i="31" s="1"/>
  <c r="E164" i="1"/>
  <c r="F164" i="1"/>
  <c r="AI420" i="31" s="1"/>
  <c r="E165" i="1"/>
  <c r="F165" i="1"/>
  <c r="AI286" i="31" s="1"/>
  <c r="E166" i="1"/>
  <c r="F166" i="1"/>
  <c r="AI1700" i="31" s="1"/>
  <c r="E167" i="1"/>
  <c r="F167" i="1"/>
  <c r="AI2039" i="31" s="1"/>
  <c r="E168" i="1"/>
  <c r="F168" i="1"/>
  <c r="AI1376" i="31" s="1"/>
  <c r="E169" i="1"/>
  <c r="F169" i="1"/>
  <c r="AI2128" i="31" s="1"/>
  <c r="E170" i="1"/>
  <c r="F170" i="1"/>
  <c r="AI2038" i="31" s="1"/>
  <c r="E171" i="1"/>
  <c r="F171" i="1"/>
  <c r="AI1702" i="31" s="1"/>
  <c r="E172" i="1"/>
  <c r="F172" i="1"/>
  <c r="AI2091" i="31" s="1"/>
  <c r="E173" i="1"/>
  <c r="F173" i="1"/>
  <c r="E174" i="1"/>
  <c r="F174" i="1"/>
  <c r="AI1703" i="31" s="1"/>
  <c r="E175" i="1"/>
  <c r="F175" i="1"/>
  <c r="AI1377" i="31" s="1"/>
  <c r="E176" i="1"/>
  <c r="F176" i="1"/>
  <c r="AI1746" i="31" s="1"/>
  <c r="E177" i="1"/>
  <c r="F177" i="1"/>
  <c r="AI2130" i="31" s="1"/>
  <c r="E178" i="1"/>
  <c r="F178" i="1"/>
  <c r="AI353" i="31" s="1"/>
  <c r="E179" i="1"/>
  <c r="F179" i="1"/>
  <c r="AI1747" i="31" s="1"/>
  <c r="E180" i="1"/>
  <c r="F180" i="1"/>
  <c r="AI2041" i="31" s="1"/>
  <c r="E181" i="1"/>
  <c r="F181" i="1"/>
  <c r="AI1433" i="31" s="1"/>
  <c r="E182" i="1"/>
  <c r="F182" i="1"/>
  <c r="AI461" i="31" s="1"/>
  <c r="E183" i="1"/>
  <c r="F183" i="1"/>
  <c r="AI1704" i="31" s="1"/>
  <c r="E184" i="1"/>
  <c r="F184" i="1"/>
  <c r="AI335" i="31" s="1"/>
  <c r="E185" i="1"/>
  <c r="F185" i="1"/>
  <c r="AI460" i="31" s="1"/>
  <c r="E186" i="1"/>
  <c r="F186" i="1"/>
  <c r="AI2036" i="31" s="1"/>
  <c r="E187" i="1"/>
  <c r="F187" i="1"/>
  <c r="AI748" i="31" s="1"/>
  <c r="E188" i="1"/>
  <c r="F188" i="1"/>
  <c r="AI781" i="31" s="1"/>
  <c r="E189" i="1"/>
  <c r="F189" i="1"/>
  <c r="AI387" i="31" s="1"/>
  <c r="E190" i="1"/>
  <c r="F190" i="1"/>
  <c r="AI782" i="31" s="1"/>
  <c r="E191" i="1"/>
  <c r="F191" i="1"/>
  <c r="AI1378" i="31" s="1"/>
  <c r="E192" i="1"/>
  <c r="F192" i="1"/>
  <c r="AI334" i="31" s="1"/>
  <c r="E193" i="1"/>
  <c r="F193" i="1"/>
  <c r="AI386" i="31" s="1"/>
  <c r="E194" i="1"/>
  <c r="F194" i="1"/>
  <c r="AI385" i="31" s="1"/>
  <c r="E195" i="1"/>
  <c r="F195" i="1"/>
  <c r="AI1461" i="31" s="1"/>
  <c r="E196" i="1"/>
  <c r="F196" i="1"/>
  <c r="AI1717" i="31" s="1"/>
  <c r="E197" i="1"/>
  <c r="F197" i="1"/>
  <c r="AI333" i="31" s="1"/>
  <c r="E198" i="1"/>
  <c r="F198" i="1"/>
  <c r="AI276" i="31" s="1"/>
  <c r="E199" i="1"/>
  <c r="F199" i="1"/>
  <c r="AI363" i="31" s="1"/>
  <c r="E200" i="1"/>
  <c r="F200" i="1"/>
  <c r="AI2035" i="31" s="1"/>
  <c r="E201" i="1"/>
  <c r="F201" i="1"/>
  <c r="AI2131" i="31" s="1"/>
  <c r="E202" i="1"/>
  <c r="F202" i="1"/>
  <c r="AI1715" i="31" s="1"/>
  <c r="E203" i="1"/>
  <c r="F203" i="1"/>
  <c r="AI297" i="31" s="1"/>
  <c r="E204" i="1"/>
  <c r="F204" i="1"/>
  <c r="AI298" i="31" s="1"/>
  <c r="E205" i="1"/>
  <c r="F205" i="1"/>
  <c r="AI2132" i="31" s="1"/>
  <c r="E206" i="1"/>
  <c r="F206" i="1"/>
  <c r="E207" i="1"/>
  <c r="F207" i="1"/>
  <c r="AI2076" i="31" s="1"/>
  <c r="E208" i="1"/>
  <c r="F208" i="1"/>
  <c r="AI2069" i="31" s="1"/>
  <c r="E209" i="1"/>
  <c r="F209" i="1"/>
  <c r="E210" i="1"/>
  <c r="F210" i="1"/>
  <c r="AI1751" i="31" s="1"/>
  <c r="E211" i="1"/>
  <c r="F211" i="1"/>
  <c r="AI275" i="31" s="1"/>
  <c r="E212" i="1"/>
  <c r="F212" i="1"/>
  <c r="AI1478" i="31" s="1"/>
  <c r="E213" i="1"/>
  <c r="F213" i="1"/>
  <c r="AI261" i="31" s="1"/>
  <c r="E214" i="1"/>
  <c r="F214" i="1"/>
  <c r="AI418" i="31" s="1"/>
  <c r="E215" i="1"/>
  <c r="F215" i="1"/>
  <c r="AI274" i="31" s="1"/>
  <c r="E216" i="1"/>
  <c r="F216" i="1"/>
  <c r="AI1759" i="31" s="1"/>
  <c r="E217" i="1"/>
  <c r="F217" i="1"/>
  <c r="AI769" i="31" s="1"/>
  <c r="E218" i="1"/>
  <c r="F218" i="1"/>
  <c r="AI1458" i="31" s="1"/>
  <c r="E219" i="1"/>
  <c r="F219" i="1"/>
  <c r="AI384" i="31" s="1"/>
  <c r="E220" i="1"/>
  <c r="F220" i="1"/>
  <c r="AI273" i="31" s="1"/>
  <c r="E221" i="1"/>
  <c r="F221" i="1"/>
  <c r="AI1706" i="31" s="1"/>
  <c r="E222" i="1"/>
  <c r="F222" i="1"/>
  <c r="AI1760" i="31" s="1"/>
  <c r="E223" i="1"/>
  <c r="F223" i="1"/>
  <c r="AI767" i="31" s="1"/>
  <c r="E224" i="1"/>
  <c r="F224" i="1"/>
  <c r="AI2034" i="31" s="1"/>
  <c r="E225" i="1"/>
  <c r="F225" i="1"/>
  <c r="E226" i="1"/>
  <c r="F226" i="1"/>
  <c r="AI2093" i="31" s="1"/>
  <c r="E227" i="1"/>
  <c r="F227" i="1"/>
  <c r="E228" i="1"/>
  <c r="F228" i="1"/>
  <c r="AI2094" i="31" s="1"/>
  <c r="E229" i="1"/>
  <c r="F229" i="1"/>
  <c r="AI253" i="31" s="1"/>
  <c r="E230" i="1"/>
  <c r="F230" i="1"/>
  <c r="AI2068" i="31" s="1"/>
  <c r="E231" i="1"/>
  <c r="F231" i="1"/>
  <c r="AI2033" i="31" s="1"/>
  <c r="E232" i="1"/>
  <c r="F232" i="1"/>
  <c r="AI457" i="31" s="1"/>
  <c r="E233" i="1"/>
  <c r="F233" i="1"/>
  <c r="AI1394" i="31" s="1"/>
  <c r="E234" i="1"/>
  <c r="F234" i="1"/>
  <c r="AI766" i="31" s="1"/>
  <c r="E235" i="1"/>
  <c r="F235" i="1"/>
  <c r="AI2067" i="31" s="1"/>
  <c r="E236" i="1"/>
  <c r="F236" i="1"/>
  <c r="AI417" i="31" s="1"/>
  <c r="E237" i="1"/>
  <c r="F237" i="1"/>
  <c r="AI2066" i="31" s="1"/>
  <c r="E238" i="1"/>
  <c r="F238" i="1"/>
  <c r="AI1395" i="31" s="1"/>
  <c r="E239" i="1"/>
  <c r="F239" i="1"/>
  <c r="AI1384" i="31" s="1"/>
  <c r="E240" i="1"/>
  <c r="F240" i="1"/>
  <c r="AI1708" i="31" s="1"/>
  <c r="E241" i="1"/>
  <c r="F241" i="1"/>
  <c r="AI1761" i="31" s="1"/>
  <c r="E242" i="1"/>
  <c r="F242" i="1"/>
  <c r="AI2118" i="31" s="1"/>
  <c r="E243" i="1"/>
  <c r="F243" i="1"/>
  <c r="AI763" i="31" s="1"/>
  <c r="E244" i="1"/>
  <c r="F244" i="1"/>
  <c r="AI416" i="31" s="1"/>
  <c r="E245" i="1"/>
  <c r="F245" i="1"/>
  <c r="AI759" i="31" s="1"/>
  <c r="E246" i="1"/>
  <c r="F246" i="1"/>
  <c r="AI366" i="31" s="1"/>
  <c r="E247" i="1"/>
  <c r="F247" i="1"/>
  <c r="AI1762" i="31" s="1"/>
  <c r="E248" i="1"/>
  <c r="F248" i="1"/>
  <c r="AI272" i="31" s="1"/>
  <c r="E249" i="1"/>
  <c r="F249" i="1"/>
  <c r="AI299" i="31" s="1"/>
  <c r="E250" i="1"/>
  <c r="F250" i="1"/>
  <c r="AI2065" i="31" s="1"/>
  <c r="E251" i="1"/>
  <c r="F251" i="1"/>
  <c r="AI2064" i="31" s="1"/>
  <c r="E252" i="1"/>
  <c r="F252" i="1"/>
  <c r="E253" i="1"/>
  <c r="F253" i="1"/>
  <c r="AI1480" i="31" s="1"/>
  <c r="E254" i="1"/>
  <c r="F254" i="1"/>
  <c r="AI755" i="31" s="1"/>
  <c r="E255" i="1"/>
  <c r="F255" i="1"/>
  <c r="AI300" i="31" s="1"/>
  <c r="E256" i="1"/>
  <c r="F256" i="1"/>
  <c r="AI2063" i="31" s="1"/>
  <c r="E257" i="1"/>
  <c r="F257" i="1"/>
  <c r="AI756" i="31" s="1"/>
  <c r="E258" i="1"/>
  <c r="F258" i="1"/>
  <c r="AI737" i="31" s="1"/>
  <c r="E259" i="1"/>
  <c r="F259" i="1"/>
  <c r="AI271" i="31" s="1"/>
  <c r="E260" i="1"/>
  <c r="F260" i="1"/>
  <c r="AI1479" i="31" s="1"/>
  <c r="E261" i="1"/>
  <c r="F261" i="1"/>
  <c r="AI369" i="31" s="1"/>
  <c r="E262" i="1"/>
  <c r="F262" i="1"/>
  <c r="AI1436" i="31" s="1"/>
  <c r="E263" i="1"/>
  <c r="F263" i="1"/>
  <c r="AI2062" i="31" s="1"/>
  <c r="E264" i="1"/>
  <c r="F264" i="1"/>
  <c r="AI270" i="31" s="1"/>
  <c r="E265" i="1"/>
  <c r="F265" i="1"/>
  <c r="AI1714" i="31" s="1"/>
  <c r="E266" i="1"/>
  <c r="F266" i="1"/>
  <c r="AI1705" i="31" s="1"/>
  <c r="E267" i="1"/>
  <c r="F267" i="1"/>
  <c r="AI1710" i="31" s="1"/>
  <c r="E268" i="1"/>
  <c r="F268" i="1"/>
  <c r="AI1763" i="31" s="1"/>
  <c r="E269" i="1"/>
  <c r="F269" i="1"/>
  <c r="AI2119" i="31" s="1"/>
  <c r="E270" i="1"/>
  <c r="F270" i="1"/>
  <c r="AI372" i="31" s="1"/>
  <c r="E271" i="1"/>
  <c r="F271" i="1"/>
  <c r="AI2060" i="31" s="1"/>
  <c r="E272" i="1"/>
  <c r="F272" i="1"/>
  <c r="AI1386" i="31" s="1"/>
  <c r="E273" i="1"/>
  <c r="F273" i="1"/>
  <c r="AI1474" i="31" s="1"/>
  <c r="E274" i="1"/>
  <c r="F274" i="1"/>
  <c r="AI2059" i="31" s="1"/>
  <c r="E275" i="1"/>
  <c r="F275" i="1"/>
  <c r="AI1764" i="31" s="1"/>
  <c r="E276" i="1"/>
  <c r="F276" i="1"/>
  <c r="AI2058" i="31" s="1"/>
  <c r="E277" i="1"/>
  <c r="F277" i="1"/>
  <c r="AI1438" i="31" s="1"/>
  <c r="E278" i="1"/>
  <c r="F278" i="1"/>
  <c r="AI1387" i="31" s="1"/>
  <c r="E279" i="1"/>
  <c r="F279" i="1"/>
  <c r="AI332" i="31" s="1"/>
  <c r="E280" i="1"/>
  <c r="F280" i="1"/>
  <c r="AI269" i="31" s="1"/>
  <c r="E281" i="1"/>
  <c r="F281" i="1"/>
  <c r="AI1388" i="31" s="1"/>
  <c r="E282" i="1"/>
  <c r="F282" i="1"/>
  <c r="AI1765" i="31" s="1"/>
  <c r="E283" i="1"/>
  <c r="F283" i="1"/>
  <c r="AI1725" i="31" s="1"/>
  <c r="E284" i="1"/>
  <c r="F284" i="1"/>
  <c r="AI2099" i="31" s="1"/>
  <c r="E285" i="1"/>
  <c r="F285" i="1"/>
  <c r="AI354" i="31" s="1"/>
  <c r="E286" i="1"/>
  <c r="F286" i="1"/>
  <c r="AI1766" i="31" s="1"/>
  <c r="E287" i="1"/>
  <c r="F287" i="1"/>
  <c r="AI2120" i="31" s="1"/>
  <c r="E288" i="1"/>
  <c r="F288" i="1"/>
  <c r="AI733" i="31" s="1"/>
  <c r="E289" i="1"/>
  <c r="F289" i="1"/>
  <c r="AI1770" i="31" s="1"/>
  <c r="E290" i="1"/>
  <c r="F290" i="1"/>
  <c r="AI331" i="31" s="1"/>
  <c r="E291" i="1"/>
  <c r="F291" i="1"/>
  <c r="AI352" i="31" s="1"/>
  <c r="E292" i="1"/>
  <c r="F292" i="1"/>
  <c r="AI455" i="31" s="1"/>
  <c r="E293" i="1"/>
  <c r="F293" i="1"/>
  <c r="AI355" i="31" s="1"/>
  <c r="E294" i="1"/>
  <c r="F294" i="1"/>
  <c r="AI1767" i="31" s="1"/>
  <c r="E295" i="1"/>
  <c r="F295" i="1"/>
  <c r="E296" i="1"/>
  <c r="F296" i="1"/>
  <c r="AI2138" i="31" s="1"/>
  <c r="E297" i="1"/>
  <c r="F297" i="1"/>
  <c r="AI451" i="31" s="1"/>
  <c r="E298" i="1"/>
  <c r="F298" i="1"/>
  <c r="E299" i="1"/>
  <c r="F299" i="1"/>
  <c r="AI1871" i="31" s="1"/>
  <c r="E300" i="1"/>
  <c r="F300" i="1"/>
  <c r="AI2057" i="31" s="1"/>
  <c r="E301" i="1"/>
  <c r="F301" i="1"/>
  <c r="AI729" i="31" s="1"/>
  <c r="E302" i="1"/>
  <c r="F302" i="1"/>
  <c r="AI285" i="31" s="1"/>
  <c r="E303" i="1"/>
  <c r="F303" i="1"/>
  <c r="AI2056" i="31" s="1"/>
  <c r="E304" i="1"/>
  <c r="F304" i="1"/>
  <c r="AI1723" i="31" s="1"/>
  <c r="E305" i="1"/>
  <c r="F305" i="1"/>
  <c r="AI262" i="31" s="1"/>
  <c r="E306" i="1"/>
  <c r="F306" i="1"/>
  <c r="AI1439" i="31" s="1"/>
  <c r="E307" i="1"/>
  <c r="F307" i="1"/>
  <c r="AI1772" i="31" s="1"/>
  <c r="E308" i="1"/>
  <c r="F308" i="1"/>
  <c r="AI410" i="31" s="1"/>
  <c r="E309" i="1"/>
  <c r="F309" i="1"/>
  <c r="E310" i="1"/>
  <c r="F310" i="1"/>
  <c r="AI2055" i="31" s="1"/>
  <c r="E311" i="1"/>
  <c r="F311" i="1"/>
  <c r="AI1440" i="31" s="1"/>
  <c r="E312" i="1"/>
  <c r="F312" i="1"/>
  <c r="AI2097" i="31" s="1"/>
  <c r="E313" i="1"/>
  <c r="F313" i="1"/>
  <c r="AI268" i="31" s="1"/>
  <c r="E314" i="1"/>
  <c r="F314" i="1"/>
  <c r="AI740" i="31" s="1"/>
  <c r="E315" i="1"/>
  <c r="F315" i="1"/>
  <c r="AI303" i="31" s="1"/>
  <c r="E316" i="1"/>
  <c r="F316" i="1"/>
  <c r="AI408" i="31" s="1"/>
  <c r="E317" i="1"/>
  <c r="F317" i="1"/>
  <c r="AI732" i="31" s="1"/>
  <c r="E318" i="1"/>
  <c r="F318" i="1"/>
  <c r="E319" i="1"/>
  <c r="F319" i="1"/>
  <c r="AI407" i="31" s="1"/>
  <c r="E320" i="1"/>
  <c r="F320" i="1"/>
  <c r="AI1712" i="31" s="1"/>
  <c r="E321" i="1"/>
  <c r="F321" i="1"/>
  <c r="AI2121" i="31" s="1"/>
  <c r="E322" i="1"/>
  <c r="F322" i="1"/>
  <c r="AI1773" i="31" s="1"/>
  <c r="E323" i="1"/>
  <c r="F323" i="1"/>
  <c r="AI2054" i="31" s="1"/>
  <c r="E324" i="1"/>
  <c r="F324" i="1"/>
  <c r="AI730" i="31" s="1"/>
  <c r="E325" i="1"/>
  <c r="F325" i="1"/>
  <c r="AI758" i="31" s="1"/>
  <c r="E326" i="1"/>
  <c r="F326" i="1"/>
  <c r="AI2053" i="31" s="1"/>
  <c r="E327" i="1"/>
  <c r="F327" i="1"/>
  <c r="AI2052" i="31" s="1"/>
  <c r="E328" i="1"/>
  <c r="F328" i="1"/>
  <c r="AI738" i="31" s="1"/>
  <c r="E329" i="1"/>
  <c r="F329" i="1"/>
  <c r="AI2050" i="31" s="1"/>
  <c r="E330" i="1"/>
  <c r="F330" i="1"/>
  <c r="AI739" i="31" s="1"/>
  <c r="E331" i="1"/>
  <c r="F331" i="1"/>
  <c r="AI1476" i="31" s="1"/>
  <c r="E332" i="1"/>
  <c r="F332" i="1"/>
  <c r="AI2042" i="31" s="1"/>
  <c r="E333" i="1"/>
  <c r="F333" i="1"/>
  <c r="AI1774" i="31" s="1"/>
  <c r="E334" i="1"/>
  <c r="F334" i="1"/>
  <c r="AI450" i="31" s="1"/>
  <c r="E335" i="1"/>
  <c r="F335" i="1"/>
  <c r="AI1442" i="31" s="1"/>
  <c r="E336" i="1"/>
  <c r="F336" i="1"/>
  <c r="AI260" i="31" s="1"/>
  <c r="E337" i="1"/>
  <c r="F337" i="1"/>
  <c r="AI379" i="31" s="1"/>
  <c r="E338" i="1"/>
  <c r="F338" i="1"/>
  <c r="AI1400" i="31" s="1"/>
  <c r="E339" i="1"/>
  <c r="F339" i="1"/>
  <c r="AI1385" i="31" s="1"/>
  <c r="E340" i="1"/>
  <c r="F340" i="1"/>
  <c r="AI1721" i="31" s="1"/>
  <c r="E341" i="1"/>
  <c r="F341" i="1"/>
  <c r="AI256" i="31" s="1"/>
  <c r="E342" i="1"/>
  <c r="F342" i="1"/>
  <c r="AI255" i="31" s="1"/>
  <c r="E343" i="1"/>
  <c r="F343" i="1"/>
  <c r="AI254" i="31" s="1"/>
  <c r="E344" i="1"/>
  <c r="F344" i="1"/>
  <c r="AI448" i="31" s="1"/>
  <c r="E345" i="1"/>
  <c r="F345" i="1"/>
  <c r="AI377" i="31" s="1"/>
  <c r="E346" i="1"/>
  <c r="F346" i="1"/>
  <c r="AI403" i="31" s="1"/>
  <c r="E347" i="1"/>
  <c r="F347" i="1"/>
  <c r="AI742" i="31" s="1"/>
  <c r="E348" i="1"/>
  <c r="F348" i="1"/>
  <c r="E349" i="1"/>
  <c r="F349" i="1"/>
  <c r="AI757" i="31" s="1"/>
  <c r="E350" i="1"/>
  <c r="F350" i="1"/>
  <c r="AI293" i="31" s="1"/>
  <c r="E351" i="1"/>
  <c r="F351" i="1"/>
  <c r="AI291" i="31" s="1"/>
  <c r="E352" i="1"/>
  <c r="F352" i="1"/>
  <c r="AI368" i="31" s="1"/>
  <c r="E353" i="1"/>
  <c r="F353" i="1"/>
  <c r="AI346" i="31" s="1"/>
  <c r="E354" i="1"/>
  <c r="F354" i="1"/>
  <c r="AI336" i="31" s="1"/>
  <c r="E355" i="1"/>
  <c r="F355" i="1"/>
  <c r="AI391" i="31" s="1"/>
  <c r="E356" i="1"/>
  <c r="F356" i="1"/>
  <c r="AI412" i="31" s="1"/>
  <c r="E357" i="1"/>
  <c r="F357" i="1"/>
  <c r="AI456" i="31" s="1"/>
  <c r="E358" i="1"/>
  <c r="F358" i="1"/>
  <c r="AI462" i="31" s="1"/>
  <c r="E359" i="1"/>
  <c r="F359" i="1"/>
  <c r="AI458" i="31" s="1"/>
  <c r="E360" i="1"/>
  <c r="F360" i="1"/>
  <c r="AI736" i="31" s="1"/>
  <c r="E361" i="1"/>
  <c r="F361" i="1"/>
  <c r="AI779" i="31" s="1"/>
  <c r="E362" i="1"/>
  <c r="F362" i="1"/>
  <c r="AI741" i="31" s="1"/>
  <c r="E363" i="1"/>
  <c r="F363" i="1"/>
  <c r="AI727" i="31" s="1"/>
  <c r="E364" i="1"/>
  <c r="F364" i="1"/>
  <c r="AI784" i="31" s="1"/>
  <c r="E365" i="1"/>
  <c r="F365" i="1"/>
  <c r="AI735" i="31" s="1"/>
  <c r="E366" i="1"/>
  <c r="F366" i="1"/>
  <c r="AI778" i="31" s="1"/>
  <c r="E367" i="1"/>
  <c r="F367" i="1"/>
  <c r="AI771" i="31" s="1"/>
  <c r="E368" i="1"/>
  <c r="F368" i="1"/>
  <c r="AI1374" i="31" s="1"/>
  <c r="E369" i="1"/>
  <c r="F369" i="1"/>
  <c r="AI1457" i="31" s="1"/>
  <c r="E370" i="1"/>
  <c r="F370" i="1"/>
  <c r="AI1432" i="31" s="1"/>
  <c r="E371" i="1"/>
  <c r="F371" i="1"/>
  <c r="E372" i="1"/>
  <c r="F372" i="1"/>
  <c r="AI1462" i="31" s="1"/>
  <c r="E373" i="1"/>
  <c r="F373" i="1"/>
  <c r="AI1454" i="31" s="1"/>
  <c r="E374" i="1"/>
  <c r="F374" i="1"/>
  <c r="AI1460" i="31" s="1"/>
  <c r="E375" i="1"/>
  <c r="F375" i="1"/>
  <c r="AI1372" i="31" s="1"/>
  <c r="E376" i="1"/>
  <c r="F376" i="1"/>
  <c r="E377" i="1"/>
  <c r="F377" i="1"/>
  <c r="AI1456" i="31" s="1"/>
  <c r="E378" i="1"/>
  <c r="F378" i="1"/>
  <c r="AI1441" i="31" s="1"/>
  <c r="E379" i="1"/>
  <c r="F379" i="1"/>
  <c r="AI1435" i="31" s="1"/>
  <c r="E380" i="1"/>
  <c r="F380" i="1"/>
  <c r="AI1756" i="31" s="1"/>
  <c r="E381" i="1"/>
  <c r="F381" i="1"/>
  <c r="AI1755" i="31" s="1"/>
  <c r="E382" i="1"/>
  <c r="F382" i="1"/>
  <c r="AI1695" i="31" s="1"/>
  <c r="E383" i="1"/>
  <c r="F383" i="1"/>
  <c r="AI2029" i="31" s="1"/>
  <c r="E384" i="1"/>
  <c r="F384" i="1"/>
  <c r="AI2037" i="31" s="1"/>
  <c r="E385" i="1"/>
  <c r="F385" i="1"/>
  <c r="AI2028" i="31" s="1"/>
  <c r="E386" i="1"/>
  <c r="F386" i="1"/>
  <c r="AI2092" i="31" s="1"/>
  <c r="E387" i="1"/>
  <c r="F387" i="1"/>
  <c r="AI2083" i="31" s="1"/>
  <c r="E388" i="1"/>
  <c r="F388" i="1"/>
  <c r="AI2137" i="31" s="1"/>
  <c r="E389" i="1"/>
  <c r="F389" i="1"/>
  <c r="AI2088" i="31" s="1"/>
  <c r="E390" i="1"/>
  <c r="F390" i="1"/>
  <c r="AI2133" i="31" s="1"/>
  <c r="E391" i="1"/>
  <c r="F391" i="1"/>
  <c r="AI1383" i="31" s="1"/>
  <c r="E392" i="1"/>
  <c r="F392" i="1"/>
  <c r="AI1447" i="31" s="1"/>
  <c r="E393" i="1"/>
  <c r="F393" i="1"/>
  <c r="E394" i="1"/>
  <c r="F394" i="1"/>
  <c r="AI1390" i="31" s="1"/>
  <c r="E395" i="1"/>
  <c r="F395" i="1"/>
  <c r="AI1716" i="31" s="1"/>
  <c r="E396" i="1"/>
  <c r="F396" i="1"/>
  <c r="AI1750" i="31" s="1"/>
  <c r="E397" i="1"/>
  <c r="F397" i="1"/>
  <c r="AI1752" i="31" s="1"/>
  <c r="E398" i="1"/>
  <c r="F398" i="1"/>
  <c r="AI1724" i="31" s="1"/>
  <c r="E399" i="1"/>
  <c r="F399" i="1"/>
  <c r="AI1741" i="31" s="1"/>
  <c r="E400" i="1"/>
  <c r="F400" i="1"/>
  <c r="E401" i="1"/>
  <c r="F401" i="1"/>
  <c r="AI2075" i="31" s="1"/>
  <c r="E402" i="1"/>
  <c r="F402" i="1"/>
  <c r="AI2127" i="31" s="1"/>
  <c r="E403" i="1"/>
  <c r="F403" i="1"/>
  <c r="AI2136" i="31" s="1"/>
  <c r="E404" i="1"/>
  <c r="F404" i="1"/>
  <c r="AI371" i="31" s="1"/>
  <c r="E405" i="1"/>
  <c r="F405" i="1"/>
  <c r="E406" i="1"/>
  <c r="F406" i="1"/>
  <c r="AI749" i="31" s="1"/>
  <c r="E407" i="1"/>
  <c r="F407" i="1"/>
  <c r="AI1437" i="31" s="1"/>
  <c r="E408" i="1"/>
  <c r="F408" i="1"/>
  <c r="AI1382" i="31" s="1"/>
  <c r="E409" i="1"/>
  <c r="F409" i="1"/>
  <c r="AI1729" i="31" s="1"/>
  <c r="E410" i="1"/>
  <c r="F410" i="1"/>
  <c r="AI1736" i="31" s="1"/>
  <c r="E411" i="1"/>
  <c r="F411" i="1"/>
  <c r="AI1691" i="31" s="1"/>
  <c r="E412" i="1"/>
  <c r="F412" i="1"/>
  <c r="AI2096" i="31" s="1"/>
  <c r="E413" i="1"/>
  <c r="F413" i="1"/>
  <c r="AI2071" i="31" s="1"/>
  <c r="E414" i="1"/>
  <c r="F414" i="1"/>
  <c r="AI2049" i="31" s="1"/>
  <c r="E415" i="1"/>
  <c r="F415" i="1"/>
  <c r="AI2073" i="31" s="1"/>
  <c r="E416" i="1"/>
  <c r="F416" i="1"/>
  <c r="AI2129" i="31" s="1"/>
  <c r="E417" i="1"/>
  <c r="F417" i="1"/>
  <c r="AI251" i="31" s="1"/>
  <c r="E418" i="1"/>
  <c r="F418" i="1"/>
  <c r="AI459" i="31" s="1"/>
  <c r="E419" i="1"/>
  <c r="F419" i="1"/>
  <c r="AI783" i="31" s="1"/>
  <c r="E420" i="1"/>
  <c r="F420" i="1"/>
  <c r="AI760" i="31" s="1"/>
  <c r="E421" i="1"/>
  <c r="F421" i="1"/>
  <c r="AI746" i="31" s="1"/>
  <c r="E422" i="1"/>
  <c r="F422" i="1"/>
  <c r="AI723" i="31" s="1"/>
  <c r="E423" i="1"/>
  <c r="F423" i="1"/>
  <c r="AI765" i="31" s="1"/>
  <c r="E424" i="1"/>
  <c r="F424" i="1"/>
  <c r="AI744" i="31" s="1"/>
  <c r="E425" i="1"/>
  <c r="F425" i="1"/>
  <c r="E426" i="1"/>
  <c r="F426" i="1"/>
  <c r="AI1380" i="31" s="1"/>
  <c r="E427" i="1"/>
  <c r="F427" i="1"/>
  <c r="AI1475" i="31" s="1"/>
  <c r="E428" i="1"/>
  <c r="F428" i="1"/>
  <c r="AI1459" i="31" s="1"/>
  <c r="E429" i="1"/>
  <c r="F429" i="1"/>
  <c r="AI2070" i="31" s="1"/>
  <c r="E430" i="1"/>
  <c r="F430" i="1"/>
  <c r="AI2135" i="31" s="1"/>
  <c r="E431" i="1"/>
  <c r="F431" i="1"/>
  <c r="AI1757" i="31" s="1"/>
  <c r="E432" i="1"/>
  <c r="F432" i="1"/>
  <c r="AI768" i="31" s="1"/>
  <c r="E433" i="1"/>
  <c r="F433" i="1"/>
  <c r="AI750" i="31" s="1"/>
  <c r="E434" i="1"/>
  <c r="F434" i="1"/>
  <c r="AI1434" i="31" s="1"/>
  <c r="E435" i="1"/>
  <c r="F435" i="1"/>
  <c r="AI1718" i="31" s="1"/>
  <c r="E436" i="1"/>
  <c r="F436" i="1"/>
  <c r="AI2044" i="31" s="1"/>
  <c r="E437" i="1"/>
  <c r="F437" i="1"/>
  <c r="AI2061" i="31" s="1"/>
  <c r="E438" i="1"/>
  <c r="F438" i="1"/>
  <c r="AI776" i="31" s="1"/>
  <c r="E439" i="1"/>
  <c r="F439" i="1"/>
  <c r="AI1465" i="31" s="1"/>
  <c r="E440" i="1"/>
  <c r="F440" i="1"/>
  <c r="AI1074" i="31" s="1"/>
  <c r="E441" i="1"/>
  <c r="F441" i="1"/>
  <c r="E442" i="1"/>
  <c r="F442" i="1"/>
  <c r="AI1087" i="31" s="1"/>
  <c r="E443" i="1"/>
  <c r="F443" i="1"/>
  <c r="AI1599" i="31" s="1"/>
  <c r="E444" i="1"/>
  <c r="F444" i="1"/>
  <c r="AI304" i="31" s="1"/>
  <c r="E445" i="1"/>
  <c r="F445" i="1"/>
  <c r="AI1737" i="31" s="1"/>
  <c r="E446" i="1"/>
  <c r="F446" i="1"/>
  <c r="AI2126" i="31" s="1"/>
  <c r="E447" i="1"/>
  <c r="F447" i="1"/>
  <c r="AI2081" i="31" s="1"/>
  <c r="E448" i="1"/>
  <c r="F448" i="1"/>
  <c r="AI373" i="31" s="1"/>
  <c r="E449" i="1"/>
  <c r="F449" i="1"/>
  <c r="AI1727" i="31" s="1"/>
  <c r="E450" i="1"/>
  <c r="F450" i="1"/>
  <c r="E451" i="1"/>
  <c r="F451" i="1"/>
  <c r="AI1707" i="31" s="1"/>
  <c r="E452" i="1"/>
  <c r="F452" i="1"/>
  <c r="E453" i="1"/>
  <c r="F453" i="1"/>
  <c r="AI409" i="31" s="1"/>
  <c r="E454" i="1"/>
  <c r="F454" i="1"/>
  <c r="AI405" i="31" s="1"/>
  <c r="E455" i="1"/>
  <c r="F455" i="1"/>
  <c r="AI294" i="31" s="1"/>
  <c r="E456" i="1"/>
  <c r="F456" i="1"/>
  <c r="AI1744" i="31" s="1"/>
  <c r="E457" i="1"/>
  <c r="F457" i="1"/>
  <c r="AI358" i="31" s="1"/>
  <c r="E458" i="1"/>
  <c r="F458" i="1"/>
  <c r="AI1601" i="31" s="1"/>
  <c r="E459" i="1"/>
  <c r="F459" i="1"/>
  <c r="AI1466" i="31" s="1"/>
  <c r="E460" i="1"/>
  <c r="F460" i="1"/>
  <c r="AI306" i="31" s="1"/>
  <c r="E461" i="1"/>
  <c r="F461" i="1"/>
  <c r="AI295" i="31" s="1"/>
  <c r="E462" i="1"/>
  <c r="F462" i="1"/>
  <c r="AI2134" i="31" s="1"/>
  <c r="E463" i="1"/>
  <c r="F463" i="1"/>
  <c r="AI1477" i="31" s="1"/>
  <c r="E464" i="1"/>
  <c r="F464" i="1"/>
  <c r="AI2319" i="31" s="1"/>
  <c r="E465" i="1"/>
  <c r="F465" i="1"/>
  <c r="AI2086" i="31" s="1"/>
  <c r="E466" i="1"/>
  <c r="F466" i="1"/>
  <c r="AI1879" i="31" s="1"/>
  <c r="E467" i="1"/>
  <c r="F467" i="1"/>
  <c r="AI1701" i="31" s="1"/>
  <c r="E468" i="1"/>
  <c r="F468" i="1"/>
  <c r="AI435" i="31" s="1"/>
  <c r="E469" i="1"/>
  <c r="F469" i="1"/>
  <c r="AI1878" i="31" s="1"/>
  <c r="E470" i="1"/>
  <c r="F470" i="1"/>
  <c r="AI1471" i="31" s="1"/>
  <c r="E471" i="1"/>
  <c r="F471" i="1"/>
  <c r="AI2124" i="31" s="1"/>
  <c r="E472" i="1"/>
  <c r="F472" i="1"/>
  <c r="AI1455" i="31" s="1"/>
  <c r="E473" i="1"/>
  <c r="F473" i="1"/>
  <c r="AI1709" i="31" s="1"/>
  <c r="E474" i="1"/>
  <c r="F474" i="1"/>
  <c r="AI2318" i="31" s="1"/>
  <c r="E475" i="1"/>
  <c r="F475" i="1"/>
  <c r="AI1870" i="31" s="1"/>
  <c r="E476" i="1"/>
  <c r="F476" i="1"/>
  <c r="AI1869" i="31" s="1"/>
  <c r="E477" i="1"/>
  <c r="F477" i="1"/>
  <c r="AI1880" i="31" s="1"/>
  <c r="E478" i="1"/>
  <c r="F478" i="1"/>
  <c r="AI433" i="31" s="1"/>
  <c r="E479" i="1"/>
  <c r="F479" i="1"/>
  <c r="AI1881" i="31" s="1"/>
  <c r="E480" i="1"/>
  <c r="F480" i="1"/>
  <c r="E481" i="1"/>
  <c r="F481" i="1"/>
  <c r="AI413" i="31" s="1"/>
  <c r="E482" i="1"/>
  <c r="F482" i="1"/>
  <c r="AI1876" i="31" s="1"/>
  <c r="E483" i="1"/>
  <c r="F483" i="1"/>
  <c r="AI1882" i="31" s="1"/>
  <c r="E484" i="1"/>
  <c r="F484" i="1"/>
  <c r="AI1603" i="31" s="1"/>
  <c r="E485" i="1"/>
  <c r="F485" i="1"/>
  <c r="AI422" i="31" s="1"/>
  <c r="E486" i="1"/>
  <c r="F486" i="1"/>
  <c r="AI1604" i="31" s="1"/>
  <c r="E487" i="1"/>
  <c r="F487" i="1"/>
  <c r="AI2084" i="31" s="1"/>
  <c r="E488" i="1"/>
  <c r="F488" i="1"/>
  <c r="AI1883" i="31" s="1"/>
  <c r="E489" i="1"/>
  <c r="F489" i="1"/>
  <c r="AI1872" i="31" s="1"/>
  <c r="E490" i="1"/>
  <c r="F490" i="1"/>
  <c r="AI1473" i="31" s="1"/>
  <c r="E491" i="1"/>
  <c r="F491" i="1"/>
  <c r="AI1600" i="31" s="1"/>
  <c r="E492" i="1"/>
  <c r="F492" i="1"/>
  <c r="AI1740" i="31" s="1"/>
  <c r="E493" i="1"/>
  <c r="F493" i="1"/>
  <c r="AI1602" i="31" s="1"/>
  <c r="E494" i="1"/>
  <c r="F494" i="1"/>
  <c r="AI279" i="31" s="1"/>
  <c r="E495" i="1"/>
  <c r="F495" i="1"/>
  <c r="AI1060" i="31" s="1"/>
  <c r="E496" i="1"/>
  <c r="F496" i="1"/>
  <c r="AI1597" i="31" s="1"/>
  <c r="E497" i="1"/>
  <c r="F497" i="1"/>
  <c r="AI375" i="31" s="1"/>
  <c r="E498" i="1"/>
  <c r="F498" i="1"/>
  <c r="AI1771" i="31" s="1"/>
  <c r="E499" i="1"/>
  <c r="F499" i="1"/>
  <c r="AI1094" i="31" s="1"/>
  <c r="E500" i="1"/>
  <c r="F500" i="1"/>
  <c r="E501" i="1"/>
  <c r="F501" i="1"/>
  <c r="AI2082" i="31" s="1"/>
  <c r="E502" i="1"/>
  <c r="F502" i="1"/>
  <c r="AI1078" i="31" s="1"/>
  <c r="E503" i="1"/>
  <c r="F503" i="1"/>
  <c r="AI1735" i="31" s="1"/>
  <c r="E504" i="1"/>
  <c r="F504" i="1"/>
  <c r="AI1467" i="31" s="1"/>
  <c r="E505" i="1"/>
  <c r="F505" i="1"/>
  <c r="AI430" i="31" s="1"/>
  <c r="E506" i="1"/>
  <c r="F506" i="1"/>
  <c r="AI2087" i="31" s="1"/>
  <c r="E507" i="1"/>
  <c r="F507" i="1"/>
  <c r="AI370" i="31" s="1"/>
  <c r="E508" i="1"/>
  <c r="F508" i="1"/>
  <c r="E509" i="1"/>
  <c r="F509" i="1"/>
  <c r="AI296" i="31" s="1"/>
  <c r="E510" i="1"/>
  <c r="F510" i="1"/>
  <c r="AI1598" i="31" s="1"/>
  <c r="E511" i="1"/>
  <c r="F511" i="1"/>
  <c r="AI1873" i="31" s="1"/>
  <c r="E512" i="1"/>
  <c r="F512" i="1"/>
  <c r="AI2098" i="31" s="1"/>
  <c r="E513" i="1"/>
  <c r="F513" i="1"/>
  <c r="AI2090" i="31" s="1"/>
  <c r="E514" i="1"/>
  <c r="F514" i="1"/>
  <c r="AI1877" i="31" s="1"/>
  <c r="E515" i="1"/>
  <c r="F515" i="1"/>
  <c r="AI1075" i="31" s="1"/>
  <c r="E516" i="1"/>
  <c r="F516" i="1"/>
  <c r="AI421" i="31" s="1"/>
  <c r="E517" i="1"/>
  <c r="F517" i="1"/>
  <c r="AI1069" i="31" s="1"/>
  <c r="E518" i="1"/>
  <c r="F518" i="1"/>
  <c r="AI2095" i="31" s="1"/>
  <c r="E519" i="1"/>
  <c r="F519" i="1"/>
  <c r="AI415" i="31" s="1"/>
  <c r="E520" i="1"/>
  <c r="F520" i="1"/>
  <c r="AI429" i="31" s="1"/>
  <c r="E521" i="1"/>
  <c r="F521" i="1"/>
  <c r="AI424" i="31" s="1"/>
  <c r="E522" i="1"/>
  <c r="F522" i="1"/>
  <c r="AI402" i="31" s="1"/>
  <c r="E523" i="1"/>
  <c r="F523" i="1"/>
  <c r="E524" i="1"/>
  <c r="F524" i="1"/>
  <c r="AI2139" i="31" s="1"/>
  <c r="E525" i="1"/>
  <c r="F525" i="1"/>
  <c r="AI1066" i="31" s="1"/>
  <c r="E526" i="1"/>
  <c r="F526" i="1"/>
  <c r="AI264" i="31" s="1"/>
  <c r="E527" i="1"/>
  <c r="F527" i="1"/>
  <c r="AI378" i="31" s="1"/>
  <c r="E528" i="1"/>
  <c r="F528" i="1"/>
  <c r="AI1605" i="31" s="1"/>
  <c r="E529" i="1"/>
  <c r="F529" i="1"/>
  <c r="E530" i="1"/>
  <c r="F530" i="1"/>
  <c r="AI2312" i="31" s="1"/>
  <c r="E531" i="1"/>
  <c r="F531" i="1"/>
  <c r="E532" i="1"/>
  <c r="F532" i="1"/>
  <c r="AI277" i="31" s="1"/>
  <c r="E533" i="1"/>
  <c r="F533" i="1"/>
  <c r="AI1090" i="31" s="1"/>
  <c r="E534" i="1"/>
  <c r="F534" i="1"/>
  <c r="AI423" i="31" s="1"/>
  <c r="E535" i="1"/>
  <c r="F535" i="1"/>
  <c r="AI383" i="31" s="1"/>
  <c r="E536" i="1"/>
  <c r="F536" i="1"/>
  <c r="E537" i="1"/>
  <c r="F537" i="1"/>
  <c r="E538" i="1"/>
  <c r="F538" i="1"/>
  <c r="AI393" i="31" s="1"/>
  <c r="E539" i="1"/>
  <c r="F539" i="1"/>
  <c r="AI381" i="31" s="1"/>
  <c r="E540" i="1"/>
  <c r="F540" i="1"/>
  <c r="AI388" i="31" s="1"/>
  <c r="E541" i="1"/>
  <c r="F541" i="1"/>
  <c r="AI380" i="31" s="1"/>
  <c r="E542" i="1"/>
  <c r="F542" i="1"/>
  <c r="AI395" i="31" s="1"/>
  <c r="E543" i="1"/>
  <c r="F543" i="1"/>
  <c r="E544" i="1"/>
  <c r="F544" i="1"/>
  <c r="E545" i="1"/>
  <c r="F545" i="1"/>
  <c r="E546" i="1"/>
  <c r="F546" i="1"/>
  <c r="E547" i="1"/>
  <c r="F547" i="1"/>
  <c r="AI382" i="31" s="1"/>
  <c r="E548" i="1"/>
  <c r="F548" i="1"/>
  <c r="E549" i="1"/>
  <c r="F549" i="1"/>
  <c r="E550" i="1"/>
  <c r="F550" i="1"/>
  <c r="E551" i="1"/>
  <c r="F551" i="1"/>
  <c r="E552" i="1"/>
  <c r="F552" i="1"/>
  <c r="AI1061" i="31" s="1"/>
  <c r="E553" i="1"/>
  <c r="F553" i="1"/>
  <c r="E554" i="1"/>
  <c r="F554" i="1"/>
  <c r="AI1057" i="31" s="1"/>
  <c r="E555" i="1"/>
  <c r="F555" i="1"/>
  <c r="AI400" i="31" s="1"/>
  <c r="E556" i="1"/>
  <c r="F556" i="1"/>
  <c r="E557" i="1"/>
  <c r="F557" i="1"/>
  <c r="AI376" i="31" s="1"/>
  <c r="E558" i="1"/>
  <c r="F558" i="1"/>
  <c r="E559" i="1"/>
  <c r="F559" i="1"/>
  <c r="AI1054" i="31" s="1"/>
  <c r="E560" i="1"/>
  <c r="F560" i="1"/>
  <c r="AI1055" i="31" s="1"/>
  <c r="E561" i="1"/>
  <c r="F561" i="1"/>
  <c r="AI1739" i="31" s="1"/>
  <c r="E562" i="1"/>
  <c r="F562" i="1"/>
  <c r="E563" i="1"/>
  <c r="F563" i="1"/>
  <c r="AI1875" i="31" s="1"/>
  <c r="E564" i="1"/>
  <c r="F564" i="1"/>
  <c r="AI437" i="31" s="1"/>
  <c r="E565" i="1"/>
  <c r="F565" i="1"/>
  <c r="AI1096" i="31" s="1"/>
  <c r="E566" i="1"/>
  <c r="F566" i="1"/>
  <c r="E567" i="1"/>
  <c r="F567" i="1"/>
  <c r="AI1070" i="31" s="1"/>
  <c r="E568" i="1"/>
  <c r="F568" i="1"/>
  <c r="E569" i="1"/>
  <c r="F569" i="1"/>
  <c r="AI364" i="31" s="1"/>
  <c r="E570" i="1"/>
  <c r="F570" i="1"/>
  <c r="AI397" i="31" s="1"/>
  <c r="E571" i="1"/>
  <c r="F571" i="1"/>
  <c r="E572" i="1"/>
  <c r="F572" i="1"/>
  <c r="E573" i="1"/>
  <c r="F573" i="1"/>
  <c r="E574" i="1"/>
  <c r="F574" i="1"/>
  <c r="E575" i="1"/>
  <c r="F575" i="1"/>
  <c r="E576" i="1"/>
  <c r="F576" i="1"/>
  <c r="AI414" i="31" s="1"/>
  <c r="E577" i="1"/>
  <c r="F577" i="1"/>
  <c r="E578" i="1"/>
  <c r="F578" i="1"/>
  <c r="AI1083" i="31" s="1"/>
  <c r="E579" i="1"/>
  <c r="F579" i="1"/>
  <c r="AI265" i="31" s="1"/>
  <c r="E580" i="1"/>
  <c r="F580" i="1"/>
  <c r="E581" i="1"/>
  <c r="F581" i="1"/>
  <c r="AI263" i="31" s="1"/>
  <c r="E582" i="1"/>
  <c r="F582" i="1"/>
  <c r="AI258" i="31" s="1"/>
  <c r="E583" i="1"/>
  <c r="F583" i="1"/>
  <c r="AI307" i="31" s="1"/>
  <c r="E584" i="1"/>
  <c r="F584" i="1"/>
  <c r="AI301" i="31" s="1"/>
  <c r="E585" i="1"/>
  <c r="F585" i="1"/>
  <c r="AI290" i="31" s="1"/>
  <c r="E586" i="1"/>
  <c r="F586" i="1"/>
  <c r="AI305" i="31" s="1"/>
  <c r="E587" i="1"/>
  <c r="F587" i="1"/>
  <c r="AI361" i="31" s="1"/>
  <c r="E588" i="1"/>
  <c r="F588" i="1"/>
  <c r="AI374" i="31" s="1"/>
  <c r="E589" i="1"/>
  <c r="F589" i="1"/>
  <c r="AI362" i="31" s="1"/>
  <c r="E590" i="1"/>
  <c r="F590" i="1"/>
  <c r="AI359" i="31" s="1"/>
  <c r="E591" i="1"/>
  <c r="F591" i="1"/>
  <c r="AI360" i="31" s="1"/>
  <c r="E592" i="1"/>
  <c r="F592" i="1"/>
  <c r="AI367" i="31" s="1"/>
  <c r="E593" i="1"/>
  <c r="F593" i="1"/>
  <c r="AI365" i="31" s="1"/>
  <c r="E594" i="1"/>
  <c r="F594" i="1"/>
  <c r="AI357" i="31" s="1"/>
  <c r="E595" i="1"/>
  <c r="F595" i="1"/>
  <c r="AI356" i="31" s="1"/>
  <c r="E596" i="1"/>
  <c r="F596" i="1"/>
  <c r="AI401" i="31" s="1"/>
  <c r="E597" i="1"/>
  <c r="F597" i="1"/>
  <c r="AI394" i="31" s="1"/>
  <c r="E598" i="1"/>
  <c r="F598" i="1"/>
  <c r="AI438" i="31" s="1"/>
  <c r="E599" i="1"/>
  <c r="F599" i="1"/>
  <c r="AI436" i="31" s="1"/>
  <c r="E600" i="1"/>
  <c r="F600" i="1"/>
  <c r="AI428" i="31" s="1"/>
  <c r="E601" i="1"/>
  <c r="F601" i="1"/>
  <c r="AI425" i="31" s="1"/>
  <c r="E602" i="1"/>
  <c r="F602" i="1"/>
  <c r="AI406" i="31" s="1"/>
  <c r="E603" i="1"/>
  <c r="F603" i="1"/>
  <c r="AI411" i="31" s="1"/>
  <c r="E604" i="1"/>
  <c r="F604" i="1"/>
  <c r="AI432" i="31" s="1"/>
  <c r="E605" i="1"/>
  <c r="F605" i="1"/>
  <c r="AI404" i="31" s="1"/>
  <c r="E606" i="1"/>
  <c r="F606" i="1"/>
  <c r="AI754" i="31" s="1"/>
  <c r="E607" i="1"/>
  <c r="F607" i="1"/>
  <c r="AI1081" i="31" s="1"/>
  <c r="E608" i="1"/>
  <c r="F608" i="1"/>
  <c r="AI1058" i="31" s="1"/>
  <c r="E609" i="1"/>
  <c r="F609" i="1"/>
  <c r="AI1063" i="31" s="1"/>
  <c r="E610" i="1"/>
  <c r="F610" i="1"/>
  <c r="AI1068" i="31" s="1"/>
  <c r="E611" i="1"/>
  <c r="F611" i="1"/>
  <c r="AI1065" i="31" s="1"/>
  <c r="E612" i="1"/>
  <c r="F612" i="1"/>
  <c r="AI1059" i="31" s="1"/>
  <c r="E613" i="1"/>
  <c r="F613" i="1"/>
  <c r="AI1056" i="31" s="1"/>
  <c r="E614" i="1"/>
  <c r="F614" i="1"/>
  <c r="AI1062" i="31" s="1"/>
  <c r="E615" i="1"/>
  <c r="F615" i="1"/>
  <c r="AI1067" i="31" s="1"/>
  <c r="E616" i="1"/>
  <c r="F616" i="1"/>
  <c r="AI1064" i="31" s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AI1084" i="31" s="1"/>
  <c r="E626" i="1"/>
  <c r="F626" i="1"/>
  <c r="AI1097" i="31" s="1"/>
  <c r="E627" i="1"/>
  <c r="F627" i="1"/>
  <c r="E628" i="1"/>
  <c r="F628" i="1"/>
  <c r="AI1076" i="31" s="1"/>
  <c r="E629" i="1"/>
  <c r="F629" i="1"/>
  <c r="AI1082" i="31" s="1"/>
  <c r="E630" i="1"/>
  <c r="F630" i="1"/>
  <c r="AI1086" i="31" s="1"/>
  <c r="E631" i="1"/>
  <c r="F631" i="1"/>
  <c r="AI1091" i="31" s="1"/>
  <c r="E632" i="1"/>
  <c r="F632" i="1"/>
  <c r="AI1071" i="31" s="1"/>
  <c r="E633" i="1"/>
  <c r="F633" i="1"/>
  <c r="E634" i="1"/>
  <c r="F634" i="1"/>
  <c r="AI1088" i="31" s="1"/>
  <c r="E635" i="1"/>
  <c r="F635" i="1"/>
  <c r="E636" i="1"/>
  <c r="F636" i="1"/>
  <c r="AI1073" i="31" s="1"/>
  <c r="E637" i="1"/>
  <c r="F637" i="1"/>
  <c r="AI1072" i="31" s="1"/>
  <c r="E638" i="1"/>
  <c r="F638" i="1"/>
  <c r="AI1079" i="31" s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AI1728" i="31" s="1"/>
  <c r="E659" i="1"/>
  <c r="F659" i="1"/>
  <c r="AI1713" i="31" s="1"/>
  <c r="E660" i="1"/>
  <c r="F660" i="1"/>
  <c r="AI1722" i="31" s="1"/>
  <c r="E661" i="1"/>
  <c r="F661" i="1"/>
  <c r="AI1742" i="31" s="1"/>
  <c r="E662" i="1"/>
  <c r="F662" i="1"/>
  <c r="E663" i="1"/>
  <c r="F663" i="1"/>
  <c r="E664" i="1"/>
  <c r="F664" i="1"/>
  <c r="AI266" i="31" s="1"/>
  <c r="E665" i="1"/>
  <c r="F665" i="1"/>
  <c r="E666" i="1"/>
  <c r="F666" i="1"/>
  <c r="AI392" i="31" s="1"/>
  <c r="E667" i="1"/>
  <c r="F667" i="1"/>
  <c r="E668" i="1"/>
  <c r="F668" i="1"/>
  <c r="E669" i="1"/>
  <c r="F669" i="1"/>
  <c r="E670" i="1"/>
  <c r="F670" i="1"/>
  <c r="E671" i="1"/>
  <c r="F671" i="1"/>
  <c r="E672" i="1"/>
  <c r="F672" i="1"/>
  <c r="AI1077" i="31" s="1"/>
  <c r="E673" i="1"/>
  <c r="F673" i="1"/>
  <c r="E674" i="1"/>
  <c r="F674" i="1"/>
  <c r="E675" i="1"/>
  <c r="F675" i="1"/>
  <c r="E676" i="1"/>
  <c r="F676" i="1"/>
  <c r="E677" i="1"/>
  <c r="F677" i="1"/>
  <c r="E678" i="1"/>
  <c r="F678" i="1"/>
  <c r="AI1381" i="31" s="1"/>
  <c r="E679" i="1"/>
  <c r="F679" i="1"/>
  <c r="AI1874" i="31" s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F2" i="1"/>
  <c r="AI1743" i="31" s="1"/>
  <c r="E2" i="1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36" i="29"/>
  <c r="J237" i="29"/>
  <c r="J238" i="29"/>
  <c r="J239" i="29"/>
  <c r="J240" i="29"/>
  <c r="J241" i="29"/>
  <c r="J242" i="29"/>
  <c r="J243" i="29"/>
  <c r="J244" i="29"/>
  <c r="J245" i="29"/>
  <c r="J246" i="29"/>
  <c r="J247" i="29"/>
  <c r="J248" i="29"/>
  <c r="J249" i="29"/>
  <c r="J250" i="29"/>
  <c r="J251" i="29"/>
  <c r="J252" i="29"/>
  <c r="J253" i="29"/>
  <c r="J254" i="29"/>
  <c r="J255" i="29"/>
  <c r="J256" i="29"/>
  <c r="J257" i="29"/>
  <c r="J258" i="29"/>
  <c r="J259" i="29"/>
  <c r="J260" i="29"/>
  <c r="J261" i="29"/>
  <c r="J262" i="29"/>
  <c r="J263" i="29"/>
  <c r="J264" i="29"/>
  <c r="J265" i="29"/>
  <c r="J266" i="29"/>
  <c r="J267" i="29"/>
  <c r="J268" i="29"/>
  <c r="J269" i="29"/>
  <c r="J270" i="29"/>
  <c r="J271" i="29"/>
  <c r="J272" i="29"/>
  <c r="J273" i="29"/>
  <c r="J274" i="29"/>
  <c r="J275" i="29"/>
  <c r="J276" i="29"/>
  <c r="J277" i="29"/>
  <c r="J278" i="29"/>
  <c r="J279" i="29"/>
  <c r="J280" i="29"/>
  <c r="J281" i="29"/>
  <c r="J282" i="29"/>
  <c r="J283" i="29"/>
  <c r="J284" i="29"/>
  <c r="J285" i="29"/>
  <c r="J286" i="29"/>
  <c r="J287" i="29"/>
  <c r="J288" i="29"/>
  <c r="J289" i="29"/>
  <c r="J290" i="29"/>
  <c r="J291" i="29"/>
  <c r="J292" i="29"/>
  <c r="J293" i="29"/>
  <c r="J294" i="29"/>
  <c r="J295" i="29"/>
  <c r="J296" i="29"/>
  <c r="J297" i="29"/>
  <c r="J298" i="29"/>
  <c r="J299" i="29"/>
  <c r="J300" i="29"/>
  <c r="J301" i="29"/>
  <c r="J302" i="29"/>
  <c r="J303" i="29"/>
  <c r="J304" i="29"/>
  <c r="J305" i="29"/>
  <c r="J306" i="29"/>
  <c r="J307" i="29"/>
  <c r="J308" i="29"/>
  <c r="J309" i="29"/>
  <c r="J310" i="29"/>
  <c r="J311" i="29"/>
  <c r="J312" i="29"/>
  <c r="J313" i="29"/>
  <c r="J314" i="29"/>
  <c r="J315" i="29"/>
  <c r="J316" i="29"/>
  <c r="J317" i="29"/>
  <c r="J318" i="29"/>
  <c r="J319" i="29"/>
  <c r="J320" i="29"/>
  <c r="J321" i="29"/>
  <c r="J322" i="29"/>
  <c r="J323" i="29"/>
  <c r="J324" i="29"/>
  <c r="J325" i="29"/>
  <c r="J326" i="29"/>
  <c r="J327" i="29"/>
  <c r="J328" i="29"/>
  <c r="J329" i="29"/>
  <c r="J330" i="29"/>
  <c r="J331" i="29"/>
  <c r="J332" i="29"/>
  <c r="J333" i="29"/>
  <c r="J334" i="29"/>
  <c r="J335" i="29"/>
  <c r="J336" i="29"/>
  <c r="J337" i="29"/>
  <c r="J338" i="29"/>
  <c r="J339" i="29"/>
  <c r="J340" i="29"/>
  <c r="J341" i="29"/>
  <c r="J342" i="29"/>
  <c r="J343" i="29"/>
  <c r="J344" i="29"/>
  <c r="J345" i="29"/>
  <c r="J346" i="29"/>
  <c r="J347" i="29"/>
  <c r="J348" i="29"/>
  <c r="J349" i="29"/>
  <c r="J350" i="29"/>
  <c r="J351" i="29"/>
  <c r="J352" i="29"/>
  <c r="J353" i="29"/>
  <c r="J354" i="29"/>
  <c r="J355" i="29"/>
  <c r="J356" i="29"/>
  <c r="J357" i="29"/>
  <c r="J358" i="29"/>
  <c r="J359" i="29"/>
  <c r="J360" i="29"/>
  <c r="J361" i="29"/>
  <c r="J362" i="29"/>
  <c r="J363" i="29"/>
  <c r="J364" i="29"/>
  <c r="J365" i="29"/>
  <c r="J366" i="29"/>
  <c r="J367" i="29"/>
  <c r="J368" i="29"/>
  <c r="J369" i="29"/>
  <c r="J370" i="29"/>
  <c r="J371" i="29"/>
  <c r="J372" i="29"/>
  <c r="J373" i="29"/>
  <c r="J374" i="29"/>
  <c r="J375" i="29"/>
  <c r="J376" i="29"/>
  <c r="J377" i="29"/>
  <c r="J378" i="29"/>
  <c r="J379" i="29"/>
  <c r="J380" i="29"/>
  <c r="J381" i="29"/>
  <c r="J382" i="29"/>
  <c r="J383" i="29"/>
  <c r="J384" i="29"/>
  <c r="J385" i="29"/>
  <c r="J386" i="29"/>
  <c r="J387" i="29"/>
  <c r="J388" i="29"/>
  <c r="J389" i="29"/>
  <c r="J390" i="29"/>
  <c r="J391" i="29"/>
  <c r="J392" i="29"/>
  <c r="J393" i="29"/>
  <c r="J394" i="29"/>
  <c r="J395" i="29"/>
  <c r="J396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415" i="29"/>
  <c r="J416" i="29"/>
  <c r="J417" i="29"/>
  <c r="J418" i="29"/>
  <c r="J419" i="29"/>
  <c r="J420" i="29"/>
  <c r="J421" i="29"/>
  <c r="J422" i="29"/>
  <c r="J423" i="29"/>
  <c r="J424" i="29"/>
  <c r="J425" i="29"/>
  <c r="J426" i="29"/>
  <c r="J427" i="29"/>
  <c r="J428" i="29"/>
  <c r="J429" i="29"/>
  <c r="J430" i="29"/>
  <c r="J431" i="29"/>
  <c r="J432" i="29"/>
  <c r="J433" i="29"/>
  <c r="J434" i="29"/>
  <c r="J435" i="29"/>
  <c r="J436" i="29"/>
  <c r="J437" i="29"/>
  <c r="J438" i="29"/>
  <c r="J439" i="29"/>
  <c r="J440" i="29"/>
  <c r="J441" i="29"/>
  <c r="J442" i="29"/>
  <c r="J443" i="29"/>
  <c r="J444" i="29"/>
  <c r="J445" i="29"/>
  <c r="J446" i="29"/>
  <c r="J447" i="29"/>
  <c r="J448" i="29"/>
  <c r="J449" i="29"/>
  <c r="J450" i="29"/>
  <c r="J451" i="29"/>
  <c r="J452" i="29"/>
  <c r="J453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470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486" i="29"/>
  <c r="J487" i="29"/>
  <c r="J488" i="29"/>
  <c r="J489" i="29"/>
  <c r="J490" i="29"/>
  <c r="J491" i="29"/>
  <c r="J492" i="29"/>
  <c r="J493" i="29"/>
  <c r="J494" i="29"/>
  <c r="J495" i="29"/>
  <c r="J496" i="29"/>
  <c r="J497" i="29"/>
  <c r="J498" i="29"/>
  <c r="J499" i="29"/>
  <c r="J500" i="29"/>
  <c r="J501" i="29"/>
  <c r="J502" i="29"/>
  <c r="J503" i="29"/>
  <c r="J504" i="29"/>
  <c r="J505" i="29"/>
  <c r="J506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532" i="29"/>
  <c r="J533" i="29"/>
  <c r="J534" i="29"/>
  <c r="J535" i="29"/>
  <c r="J536" i="29"/>
  <c r="J537" i="29"/>
  <c r="J538" i="29"/>
  <c r="J539" i="29"/>
  <c r="J540" i="29"/>
  <c r="J541" i="29"/>
  <c r="J542" i="29"/>
  <c r="J543" i="29"/>
  <c r="J544" i="29"/>
  <c r="J545" i="29"/>
  <c r="J546" i="29"/>
  <c r="J547" i="29"/>
  <c r="J548" i="29"/>
  <c r="J549" i="29"/>
  <c r="J550" i="29"/>
  <c r="J551" i="29"/>
  <c r="J552" i="29"/>
  <c r="J553" i="29"/>
  <c r="J554" i="29"/>
  <c r="J555" i="29"/>
  <c r="J556" i="29"/>
  <c r="J557" i="29"/>
  <c r="J558" i="29"/>
  <c r="J559" i="29"/>
  <c r="J560" i="29"/>
  <c r="J561" i="29"/>
  <c r="J562" i="29"/>
  <c r="J563" i="29"/>
  <c r="J564" i="29"/>
  <c r="J565" i="29"/>
  <c r="J566" i="29"/>
  <c r="J567" i="29"/>
  <c r="J568" i="29"/>
  <c r="J569" i="29"/>
  <c r="J570" i="29"/>
  <c r="J571" i="29"/>
  <c r="J572" i="29"/>
  <c r="J573" i="29"/>
  <c r="J574" i="29"/>
  <c r="J575" i="29"/>
  <c r="J576" i="29"/>
  <c r="J577" i="29"/>
  <c r="J578" i="29"/>
  <c r="J579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595" i="29"/>
  <c r="J596" i="29"/>
  <c r="J597" i="29"/>
  <c r="J598" i="29"/>
  <c r="J599" i="29"/>
  <c r="J600" i="29"/>
  <c r="J601" i="29"/>
  <c r="J602" i="29"/>
  <c r="J603" i="29"/>
  <c r="J604" i="29"/>
  <c r="J605" i="29"/>
  <c r="J606" i="29"/>
  <c r="J607" i="29"/>
  <c r="J608" i="29"/>
  <c r="J609" i="29"/>
  <c r="J610" i="29"/>
  <c r="J611" i="29"/>
  <c r="J612" i="29"/>
  <c r="J613" i="29"/>
  <c r="J614" i="29"/>
  <c r="J615" i="29"/>
  <c r="J616" i="29"/>
  <c r="J617" i="29"/>
  <c r="J618" i="29"/>
  <c r="J619" i="29"/>
  <c r="J620" i="29"/>
  <c r="J621" i="29"/>
  <c r="J622" i="29"/>
  <c r="J623" i="29"/>
  <c r="J624" i="29"/>
  <c r="J625" i="29"/>
  <c r="J626" i="29"/>
  <c r="J627" i="29"/>
  <c r="J628" i="29"/>
  <c r="J629" i="29"/>
  <c r="J630" i="29"/>
  <c r="J631" i="29"/>
  <c r="J632" i="29"/>
  <c r="J633" i="29"/>
  <c r="J634" i="29"/>
  <c r="J635" i="29"/>
  <c r="J636" i="29"/>
  <c r="J637" i="29"/>
  <c r="J638" i="29"/>
  <c r="J639" i="29"/>
  <c r="J640" i="29"/>
  <c r="J641" i="29"/>
  <c r="J642" i="29"/>
  <c r="J643" i="29"/>
  <c r="J644" i="29"/>
  <c r="J645" i="29"/>
  <c r="J646" i="29"/>
  <c r="J647" i="29"/>
  <c r="J648" i="29"/>
  <c r="J649" i="29"/>
  <c r="J650" i="29"/>
  <c r="J651" i="29"/>
  <c r="J652" i="29"/>
  <c r="J653" i="29"/>
  <c r="J654" i="29"/>
  <c r="J655" i="29"/>
  <c r="J656" i="29"/>
  <c r="J657" i="29"/>
  <c r="J658" i="29"/>
  <c r="J659" i="29"/>
  <c r="J660" i="29"/>
  <c r="J661" i="29"/>
  <c r="J662" i="29"/>
  <c r="J663" i="29"/>
  <c r="J664" i="29"/>
  <c r="J665" i="29"/>
  <c r="J666" i="29"/>
  <c r="J667" i="29"/>
  <c r="J668" i="29"/>
  <c r="J669" i="29"/>
  <c r="J670" i="29"/>
  <c r="J671" i="29"/>
  <c r="J672" i="29"/>
  <c r="J673" i="29"/>
  <c r="J674" i="29"/>
  <c r="J675" i="29"/>
  <c r="J676" i="29"/>
  <c r="J677" i="29"/>
  <c r="J678" i="29"/>
  <c r="J679" i="29"/>
  <c r="J680" i="29"/>
  <c r="J681" i="29"/>
  <c r="J682" i="29"/>
  <c r="J683" i="29"/>
  <c r="J684" i="29"/>
  <c r="J685" i="29"/>
  <c r="J686" i="29"/>
  <c r="J687" i="29"/>
  <c r="J688" i="29"/>
  <c r="J689" i="29"/>
  <c r="J690" i="29"/>
  <c r="J691" i="29"/>
  <c r="J692" i="29"/>
  <c r="J693" i="29"/>
  <c r="J694" i="29"/>
  <c r="J695" i="29"/>
  <c r="J696" i="29"/>
  <c r="J697" i="29"/>
  <c r="J698" i="29"/>
  <c r="J699" i="29"/>
  <c r="J700" i="29"/>
  <c r="J701" i="29"/>
  <c r="J702" i="29"/>
  <c r="J703" i="29"/>
  <c r="J704" i="29"/>
  <c r="J705" i="29"/>
  <c r="J706" i="29"/>
  <c r="J707" i="29"/>
  <c r="J708" i="29"/>
  <c r="J709" i="29"/>
  <c r="J710" i="29"/>
  <c r="J711" i="29"/>
  <c r="J712" i="29"/>
  <c r="J713" i="29"/>
  <c r="J714" i="29"/>
  <c r="J715" i="29"/>
  <c r="J716" i="29"/>
  <c r="J717" i="29"/>
  <c r="J718" i="29"/>
  <c r="J719" i="29"/>
  <c r="J720" i="29"/>
  <c r="J721" i="29"/>
  <c r="J722" i="29"/>
  <c r="J723" i="29"/>
  <c r="J724" i="29"/>
  <c r="J725" i="29"/>
  <c r="J726" i="29"/>
  <c r="J727" i="29"/>
  <c r="J728" i="29"/>
  <c r="J729" i="29"/>
  <c r="J730" i="29"/>
  <c r="J731" i="29"/>
  <c r="J732" i="29"/>
  <c r="J733" i="29"/>
  <c r="J734" i="29"/>
  <c r="J735" i="29"/>
  <c r="J736" i="29"/>
  <c r="J737" i="29"/>
  <c r="J738" i="29"/>
  <c r="J739" i="29"/>
  <c r="J740" i="29"/>
  <c r="J741" i="29"/>
  <c r="J742" i="29"/>
  <c r="J743" i="29"/>
  <c r="J744" i="29"/>
  <c r="J745" i="29"/>
  <c r="J746" i="29"/>
  <c r="J747" i="29"/>
  <c r="J748" i="29"/>
  <c r="J749" i="29"/>
  <c r="J750" i="29"/>
  <c r="J751" i="29"/>
  <c r="J752" i="29"/>
  <c r="J753" i="29"/>
  <c r="J754" i="29"/>
  <c r="J755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772" i="29"/>
  <c r="J773" i="29"/>
  <c r="J774" i="29"/>
  <c r="J775" i="29"/>
  <c r="J776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I272" i="29"/>
  <c r="I273" i="29"/>
  <c r="I274" i="29"/>
  <c r="I275" i="29"/>
  <c r="I276" i="29"/>
  <c r="I277" i="29"/>
  <c r="I278" i="29"/>
  <c r="I279" i="29"/>
  <c r="I280" i="29"/>
  <c r="I281" i="29"/>
  <c r="I282" i="29"/>
  <c r="I283" i="29"/>
  <c r="I284" i="29"/>
  <c r="I285" i="29"/>
  <c r="I286" i="29"/>
  <c r="I287" i="29"/>
  <c r="I288" i="29"/>
  <c r="I289" i="29"/>
  <c r="I290" i="29"/>
  <c r="I291" i="29"/>
  <c r="I292" i="29"/>
  <c r="I293" i="29"/>
  <c r="I294" i="29"/>
  <c r="I295" i="29"/>
  <c r="I296" i="29"/>
  <c r="I297" i="29"/>
  <c r="I298" i="29"/>
  <c r="I299" i="29"/>
  <c r="I300" i="29"/>
  <c r="I301" i="29"/>
  <c r="I302" i="29"/>
  <c r="I303" i="29"/>
  <c r="I304" i="29"/>
  <c r="I305" i="29"/>
  <c r="I306" i="29"/>
  <c r="I307" i="29"/>
  <c r="I308" i="29"/>
  <c r="I309" i="29"/>
  <c r="I310" i="29"/>
  <c r="I311" i="29"/>
  <c r="I312" i="29"/>
  <c r="I313" i="29"/>
  <c r="I314" i="29"/>
  <c r="I315" i="29"/>
  <c r="I316" i="29"/>
  <c r="I317" i="29"/>
  <c r="I318" i="29"/>
  <c r="I319" i="29"/>
  <c r="I320" i="29"/>
  <c r="I321" i="29"/>
  <c r="I322" i="29"/>
  <c r="I323" i="29"/>
  <c r="I324" i="29"/>
  <c r="I325" i="29"/>
  <c r="I326" i="29"/>
  <c r="I327" i="29"/>
  <c r="I328" i="29"/>
  <c r="I329" i="29"/>
  <c r="I330" i="29"/>
  <c r="I331" i="29"/>
  <c r="I332" i="29"/>
  <c r="I333" i="29"/>
  <c r="I334" i="29"/>
  <c r="I335" i="29"/>
  <c r="I336" i="29"/>
  <c r="I337" i="29"/>
  <c r="I338" i="29"/>
  <c r="I339" i="29"/>
  <c r="I340" i="29"/>
  <c r="I341" i="29"/>
  <c r="I342" i="29"/>
  <c r="I343" i="29"/>
  <c r="I344" i="29"/>
  <c r="I345" i="29"/>
  <c r="I346" i="29"/>
  <c r="I347" i="29"/>
  <c r="I348" i="29"/>
  <c r="I349" i="29"/>
  <c r="I350" i="29"/>
  <c r="I351" i="29"/>
  <c r="I352" i="29"/>
  <c r="I353" i="29"/>
  <c r="I354" i="29"/>
  <c r="I355" i="29"/>
  <c r="I356" i="29"/>
  <c r="I357" i="29"/>
  <c r="I358" i="29"/>
  <c r="I359" i="29"/>
  <c r="I360" i="29"/>
  <c r="I361" i="29"/>
  <c r="I362" i="29"/>
  <c r="I363" i="29"/>
  <c r="I364" i="29"/>
  <c r="I365" i="29"/>
  <c r="I366" i="29"/>
  <c r="I367" i="29"/>
  <c r="I368" i="29"/>
  <c r="I369" i="29"/>
  <c r="I370" i="29"/>
  <c r="I371" i="29"/>
  <c r="I372" i="29"/>
  <c r="I373" i="29"/>
  <c r="I374" i="29"/>
  <c r="I375" i="29"/>
  <c r="I376" i="29"/>
  <c r="I377" i="29"/>
  <c r="I378" i="29"/>
  <c r="I379" i="29"/>
  <c r="I380" i="29"/>
  <c r="I381" i="29"/>
  <c r="I382" i="29"/>
  <c r="I383" i="29"/>
  <c r="I384" i="29"/>
  <c r="I385" i="29"/>
  <c r="I386" i="29"/>
  <c r="I387" i="29"/>
  <c r="I388" i="29"/>
  <c r="I389" i="29"/>
  <c r="I390" i="29"/>
  <c r="I391" i="29"/>
  <c r="I392" i="29"/>
  <c r="I393" i="29"/>
  <c r="I394" i="29"/>
  <c r="I395" i="29"/>
  <c r="I396" i="29"/>
  <c r="I397" i="29"/>
  <c r="I398" i="29"/>
  <c r="I399" i="29"/>
  <c r="I400" i="29"/>
  <c r="I401" i="29"/>
  <c r="I402" i="29"/>
  <c r="I403" i="29"/>
  <c r="I404" i="29"/>
  <c r="I405" i="29"/>
  <c r="I406" i="29"/>
  <c r="I407" i="29"/>
  <c r="I408" i="29"/>
  <c r="I409" i="29"/>
  <c r="I410" i="29"/>
  <c r="I411" i="29"/>
  <c r="I412" i="29"/>
  <c r="I413" i="29"/>
  <c r="I414" i="29"/>
  <c r="I415" i="29"/>
  <c r="I416" i="29"/>
  <c r="I417" i="29"/>
  <c r="I418" i="29"/>
  <c r="I419" i="29"/>
  <c r="I420" i="29"/>
  <c r="I421" i="29"/>
  <c r="I422" i="29"/>
  <c r="I423" i="29"/>
  <c r="I424" i="29"/>
  <c r="I425" i="29"/>
  <c r="I426" i="29"/>
  <c r="I427" i="29"/>
  <c r="I428" i="29"/>
  <c r="I429" i="29"/>
  <c r="I430" i="29"/>
  <c r="I431" i="29"/>
  <c r="I432" i="29"/>
  <c r="I433" i="29"/>
  <c r="I434" i="29"/>
  <c r="I435" i="29"/>
  <c r="I436" i="29"/>
  <c r="I437" i="29"/>
  <c r="I438" i="29"/>
  <c r="I439" i="29"/>
  <c r="I440" i="29"/>
  <c r="I441" i="29"/>
  <c r="I442" i="29"/>
  <c r="I443" i="29"/>
  <c r="I444" i="29"/>
  <c r="I445" i="29"/>
  <c r="I446" i="29"/>
  <c r="I447" i="29"/>
  <c r="I448" i="29"/>
  <c r="I449" i="29"/>
  <c r="I450" i="29"/>
  <c r="I451" i="29"/>
  <c r="I452" i="29"/>
  <c r="I453" i="29"/>
  <c r="I454" i="29"/>
  <c r="I455" i="29"/>
  <c r="I456" i="29"/>
  <c r="I457" i="29"/>
  <c r="I458" i="29"/>
  <c r="I459" i="29"/>
  <c r="I460" i="29"/>
  <c r="I461" i="29"/>
  <c r="I462" i="29"/>
  <c r="I463" i="29"/>
  <c r="I464" i="29"/>
  <c r="I465" i="29"/>
  <c r="I466" i="29"/>
  <c r="I467" i="29"/>
  <c r="I468" i="29"/>
  <c r="I469" i="29"/>
  <c r="I470" i="29"/>
  <c r="I471" i="29"/>
  <c r="I472" i="29"/>
  <c r="I473" i="29"/>
  <c r="I474" i="29"/>
  <c r="I475" i="29"/>
  <c r="I476" i="29"/>
  <c r="I477" i="29"/>
  <c r="I478" i="29"/>
  <c r="I479" i="29"/>
  <c r="I480" i="29"/>
  <c r="I481" i="29"/>
  <c r="I482" i="29"/>
  <c r="I483" i="29"/>
  <c r="I484" i="29"/>
  <c r="I485" i="29"/>
  <c r="I486" i="29"/>
  <c r="I487" i="29"/>
  <c r="I488" i="29"/>
  <c r="I489" i="29"/>
  <c r="I490" i="29"/>
  <c r="I491" i="29"/>
  <c r="I492" i="29"/>
  <c r="I493" i="29"/>
  <c r="I494" i="29"/>
  <c r="I495" i="29"/>
  <c r="I496" i="29"/>
  <c r="I497" i="29"/>
  <c r="I498" i="29"/>
  <c r="I499" i="29"/>
  <c r="I500" i="29"/>
  <c r="I501" i="29"/>
  <c r="I502" i="29"/>
  <c r="I503" i="29"/>
  <c r="I504" i="29"/>
  <c r="I505" i="29"/>
  <c r="I506" i="29"/>
  <c r="I507" i="29"/>
  <c r="I508" i="29"/>
  <c r="I509" i="29"/>
  <c r="I510" i="29"/>
  <c r="I511" i="29"/>
  <c r="I512" i="29"/>
  <c r="I513" i="29"/>
  <c r="I514" i="29"/>
  <c r="I515" i="29"/>
  <c r="I516" i="29"/>
  <c r="I517" i="29"/>
  <c r="I518" i="29"/>
  <c r="I519" i="29"/>
  <c r="I520" i="29"/>
  <c r="I521" i="29"/>
  <c r="I522" i="29"/>
  <c r="I523" i="29"/>
  <c r="I524" i="29"/>
  <c r="I525" i="29"/>
  <c r="I526" i="29"/>
  <c r="I527" i="29"/>
  <c r="I528" i="29"/>
  <c r="I529" i="29"/>
  <c r="I530" i="29"/>
  <c r="I531" i="29"/>
  <c r="I532" i="29"/>
  <c r="I533" i="29"/>
  <c r="I534" i="29"/>
  <c r="I535" i="29"/>
  <c r="I536" i="29"/>
  <c r="I537" i="29"/>
  <c r="I538" i="29"/>
  <c r="I539" i="29"/>
  <c r="I540" i="29"/>
  <c r="I541" i="29"/>
  <c r="I542" i="29"/>
  <c r="I543" i="29"/>
  <c r="I544" i="29"/>
  <c r="I545" i="29"/>
  <c r="I546" i="29"/>
  <c r="I547" i="29"/>
  <c r="I548" i="29"/>
  <c r="I549" i="29"/>
  <c r="I550" i="29"/>
  <c r="I551" i="29"/>
  <c r="I552" i="29"/>
  <c r="I553" i="29"/>
  <c r="I554" i="29"/>
  <c r="I555" i="29"/>
  <c r="I556" i="29"/>
  <c r="I557" i="29"/>
  <c r="I558" i="29"/>
  <c r="I559" i="29"/>
  <c r="I560" i="29"/>
  <c r="I561" i="29"/>
  <c r="I562" i="29"/>
  <c r="I563" i="29"/>
  <c r="I564" i="29"/>
  <c r="I565" i="29"/>
  <c r="I566" i="29"/>
  <c r="I567" i="29"/>
  <c r="I568" i="29"/>
  <c r="I569" i="29"/>
  <c r="I570" i="29"/>
  <c r="I571" i="29"/>
  <c r="I572" i="29"/>
  <c r="I573" i="29"/>
  <c r="I574" i="29"/>
  <c r="I575" i="29"/>
  <c r="I576" i="29"/>
  <c r="I577" i="29"/>
  <c r="I578" i="29"/>
  <c r="I579" i="29"/>
  <c r="I580" i="29"/>
  <c r="I581" i="29"/>
  <c r="I582" i="29"/>
  <c r="I583" i="29"/>
  <c r="I584" i="29"/>
  <c r="I585" i="29"/>
  <c r="I586" i="29"/>
  <c r="I587" i="29"/>
  <c r="I588" i="29"/>
  <c r="I589" i="29"/>
  <c r="I590" i="29"/>
  <c r="I591" i="29"/>
  <c r="I592" i="29"/>
  <c r="I593" i="29"/>
  <c r="I594" i="29"/>
  <c r="I595" i="29"/>
  <c r="I596" i="29"/>
  <c r="I597" i="29"/>
  <c r="I598" i="29"/>
  <c r="I599" i="29"/>
  <c r="I600" i="29"/>
  <c r="I601" i="29"/>
  <c r="I602" i="29"/>
  <c r="I603" i="29"/>
  <c r="I604" i="29"/>
  <c r="I605" i="29"/>
  <c r="I606" i="29"/>
  <c r="I607" i="29"/>
  <c r="I608" i="29"/>
  <c r="I609" i="29"/>
  <c r="I610" i="29"/>
  <c r="I611" i="29"/>
  <c r="I612" i="29"/>
  <c r="I613" i="29"/>
  <c r="I614" i="29"/>
  <c r="I615" i="29"/>
  <c r="I616" i="29"/>
  <c r="I617" i="29"/>
  <c r="I618" i="29"/>
  <c r="I619" i="29"/>
  <c r="I620" i="29"/>
  <c r="I621" i="29"/>
  <c r="I622" i="29"/>
  <c r="I623" i="29"/>
  <c r="I624" i="29"/>
  <c r="I625" i="29"/>
  <c r="I626" i="29"/>
  <c r="I627" i="29"/>
  <c r="I628" i="29"/>
  <c r="I629" i="29"/>
  <c r="I630" i="29"/>
  <c r="I631" i="29"/>
  <c r="I632" i="29"/>
  <c r="I633" i="29"/>
  <c r="I634" i="29"/>
  <c r="I635" i="29"/>
  <c r="I636" i="29"/>
  <c r="I637" i="29"/>
  <c r="I638" i="29"/>
  <c r="I639" i="29"/>
  <c r="I640" i="29"/>
  <c r="I641" i="29"/>
  <c r="I642" i="29"/>
  <c r="I643" i="29"/>
  <c r="I644" i="29"/>
  <c r="I645" i="29"/>
  <c r="I646" i="29"/>
  <c r="I647" i="29"/>
  <c r="I648" i="29"/>
  <c r="I649" i="29"/>
  <c r="I650" i="29"/>
  <c r="I651" i="29"/>
  <c r="I652" i="29"/>
  <c r="I653" i="29"/>
  <c r="I654" i="29"/>
  <c r="I655" i="29"/>
  <c r="I656" i="29"/>
  <c r="I657" i="29"/>
  <c r="I658" i="29"/>
  <c r="I659" i="29"/>
  <c r="I660" i="29"/>
  <c r="I661" i="29"/>
  <c r="I662" i="29"/>
  <c r="I663" i="29"/>
  <c r="I664" i="29"/>
  <c r="I665" i="29"/>
  <c r="I666" i="29"/>
  <c r="I667" i="29"/>
  <c r="I668" i="29"/>
  <c r="I669" i="29"/>
  <c r="I670" i="29"/>
  <c r="I671" i="29"/>
  <c r="I672" i="29"/>
  <c r="I673" i="29"/>
  <c r="I674" i="29"/>
  <c r="I675" i="29"/>
  <c r="I676" i="29"/>
  <c r="I677" i="29"/>
  <c r="I678" i="29"/>
  <c r="I679" i="29"/>
  <c r="I680" i="29"/>
  <c r="I681" i="29"/>
  <c r="I682" i="29"/>
  <c r="I683" i="29"/>
  <c r="I684" i="29"/>
  <c r="I685" i="29"/>
  <c r="I686" i="29"/>
  <c r="I687" i="29"/>
  <c r="I688" i="29"/>
  <c r="I689" i="29"/>
  <c r="I690" i="29"/>
  <c r="I691" i="29"/>
  <c r="I692" i="29"/>
  <c r="I693" i="29"/>
  <c r="I694" i="29"/>
  <c r="I695" i="29"/>
  <c r="I696" i="29"/>
  <c r="I697" i="29"/>
  <c r="I698" i="29"/>
  <c r="I699" i="29"/>
  <c r="I700" i="29"/>
  <c r="I701" i="29"/>
  <c r="I702" i="29"/>
  <c r="I703" i="29"/>
  <c r="I704" i="29"/>
  <c r="I705" i="29"/>
  <c r="I706" i="29"/>
  <c r="I707" i="29"/>
  <c r="I708" i="29"/>
  <c r="I709" i="29"/>
  <c r="I710" i="29"/>
  <c r="I711" i="29"/>
  <c r="I712" i="29"/>
  <c r="I713" i="29"/>
  <c r="I714" i="29"/>
  <c r="I715" i="29"/>
  <c r="I716" i="29"/>
  <c r="I717" i="29"/>
  <c r="I718" i="29"/>
  <c r="I719" i="29"/>
  <c r="I720" i="29"/>
  <c r="I721" i="29"/>
  <c r="I722" i="29"/>
  <c r="I723" i="29"/>
  <c r="I724" i="29"/>
  <c r="I725" i="29"/>
  <c r="I726" i="29"/>
  <c r="I727" i="29"/>
  <c r="I728" i="29"/>
  <c r="I729" i="29"/>
  <c r="I730" i="29"/>
  <c r="I731" i="29"/>
  <c r="I732" i="29"/>
  <c r="I733" i="29"/>
  <c r="I734" i="29"/>
  <c r="I735" i="29"/>
  <c r="I736" i="29"/>
  <c r="I737" i="29"/>
  <c r="I738" i="29"/>
  <c r="I739" i="29"/>
  <c r="I740" i="29"/>
  <c r="I741" i="29"/>
  <c r="I742" i="29"/>
  <c r="I743" i="29"/>
  <c r="I744" i="29"/>
  <c r="I745" i="29"/>
  <c r="I746" i="29"/>
  <c r="I747" i="29"/>
  <c r="I748" i="29"/>
  <c r="I749" i="29"/>
  <c r="I750" i="29"/>
  <c r="I751" i="29"/>
  <c r="I752" i="29"/>
  <c r="I753" i="29"/>
  <c r="I754" i="29"/>
  <c r="I755" i="29"/>
  <c r="I756" i="29"/>
  <c r="I757" i="29"/>
  <c r="I758" i="29"/>
  <c r="I759" i="29"/>
  <c r="I760" i="29"/>
  <c r="I761" i="29"/>
  <c r="I762" i="29"/>
  <c r="I763" i="29"/>
  <c r="I764" i="29"/>
  <c r="I765" i="29"/>
  <c r="I766" i="29"/>
  <c r="I767" i="29"/>
  <c r="I768" i="29"/>
  <c r="I769" i="29"/>
  <c r="I770" i="29"/>
  <c r="I771" i="29"/>
  <c r="I772" i="29"/>
  <c r="I773" i="29"/>
  <c r="I774" i="29"/>
  <c r="I775" i="29"/>
  <c r="I776" i="29"/>
  <c r="J2" i="29"/>
  <c r="I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H236" i="29"/>
  <c r="H237" i="29"/>
  <c r="H238" i="29"/>
  <c r="H239" i="29"/>
  <c r="H240" i="29"/>
  <c r="H241" i="29"/>
  <c r="H242" i="29"/>
  <c r="H243" i="29"/>
  <c r="H244" i="29"/>
  <c r="H245" i="29"/>
  <c r="H246" i="29"/>
  <c r="H247" i="29"/>
  <c r="H248" i="29"/>
  <c r="H249" i="29"/>
  <c r="H250" i="29"/>
  <c r="H251" i="29"/>
  <c r="H252" i="29"/>
  <c r="H253" i="29"/>
  <c r="H254" i="29"/>
  <c r="H255" i="29"/>
  <c r="H256" i="29"/>
  <c r="H257" i="29"/>
  <c r="H258" i="29"/>
  <c r="H259" i="29"/>
  <c r="H260" i="29"/>
  <c r="H261" i="29"/>
  <c r="H262" i="29"/>
  <c r="H263" i="29"/>
  <c r="H264" i="29"/>
  <c r="H265" i="29"/>
  <c r="H266" i="29"/>
  <c r="H267" i="29"/>
  <c r="H268" i="29"/>
  <c r="H269" i="29"/>
  <c r="H270" i="29"/>
  <c r="H271" i="29"/>
  <c r="H272" i="29"/>
  <c r="H273" i="29"/>
  <c r="H274" i="29"/>
  <c r="H275" i="29"/>
  <c r="H276" i="29"/>
  <c r="H277" i="29"/>
  <c r="H278" i="29"/>
  <c r="H279" i="29"/>
  <c r="H280" i="29"/>
  <c r="H281" i="29"/>
  <c r="H282" i="29"/>
  <c r="H283" i="29"/>
  <c r="H284" i="29"/>
  <c r="H285" i="29"/>
  <c r="H286" i="29"/>
  <c r="H287" i="29"/>
  <c r="H288" i="29"/>
  <c r="H289" i="29"/>
  <c r="H290" i="29"/>
  <c r="H291" i="29"/>
  <c r="H292" i="29"/>
  <c r="H293" i="29"/>
  <c r="H294" i="29"/>
  <c r="H295" i="29"/>
  <c r="H296" i="29"/>
  <c r="H297" i="29"/>
  <c r="H298" i="29"/>
  <c r="H299" i="29"/>
  <c r="H300" i="29"/>
  <c r="H301" i="29"/>
  <c r="H302" i="29"/>
  <c r="H303" i="29"/>
  <c r="H304" i="29"/>
  <c r="H305" i="29"/>
  <c r="H306" i="29"/>
  <c r="H307" i="29"/>
  <c r="H308" i="29"/>
  <c r="H309" i="29"/>
  <c r="H310" i="29"/>
  <c r="H311" i="29"/>
  <c r="H312" i="29"/>
  <c r="H313" i="29"/>
  <c r="H314" i="29"/>
  <c r="H315" i="29"/>
  <c r="H316" i="29"/>
  <c r="H317" i="29"/>
  <c r="H318" i="29"/>
  <c r="H319" i="29"/>
  <c r="H320" i="29"/>
  <c r="H321" i="29"/>
  <c r="H322" i="29"/>
  <c r="H323" i="29"/>
  <c r="H324" i="29"/>
  <c r="H325" i="29"/>
  <c r="H326" i="29"/>
  <c r="H327" i="29"/>
  <c r="H328" i="29"/>
  <c r="H329" i="29"/>
  <c r="H330" i="29"/>
  <c r="H331" i="29"/>
  <c r="H332" i="29"/>
  <c r="H333" i="29"/>
  <c r="H334" i="29"/>
  <c r="H335" i="29"/>
  <c r="H336" i="29"/>
  <c r="H337" i="29"/>
  <c r="H338" i="29"/>
  <c r="H339" i="29"/>
  <c r="H340" i="29"/>
  <c r="H341" i="29"/>
  <c r="H342" i="29"/>
  <c r="H343" i="29"/>
  <c r="H344" i="29"/>
  <c r="H345" i="29"/>
  <c r="H346" i="29"/>
  <c r="H347" i="29"/>
  <c r="H348" i="29"/>
  <c r="H349" i="29"/>
  <c r="H350" i="29"/>
  <c r="H351" i="29"/>
  <c r="H352" i="29"/>
  <c r="H353" i="29"/>
  <c r="H354" i="29"/>
  <c r="H355" i="29"/>
  <c r="H356" i="29"/>
  <c r="H357" i="29"/>
  <c r="H358" i="29"/>
  <c r="H359" i="29"/>
  <c r="H360" i="29"/>
  <c r="H361" i="29"/>
  <c r="H362" i="29"/>
  <c r="H363" i="29"/>
  <c r="H364" i="29"/>
  <c r="H365" i="29"/>
  <c r="H366" i="29"/>
  <c r="H367" i="29"/>
  <c r="H368" i="29"/>
  <c r="H369" i="29"/>
  <c r="H370" i="29"/>
  <c r="H371" i="29"/>
  <c r="H372" i="29"/>
  <c r="H373" i="29"/>
  <c r="H374" i="29"/>
  <c r="H375" i="29"/>
  <c r="H376" i="29"/>
  <c r="H377" i="29"/>
  <c r="H378" i="29"/>
  <c r="H379" i="29"/>
  <c r="H380" i="29"/>
  <c r="H381" i="29"/>
  <c r="H382" i="29"/>
  <c r="H383" i="29"/>
  <c r="H384" i="29"/>
  <c r="H385" i="29"/>
  <c r="H386" i="29"/>
  <c r="H387" i="29"/>
  <c r="H388" i="29"/>
  <c r="H389" i="29"/>
  <c r="H390" i="29"/>
  <c r="H391" i="29"/>
  <c r="H392" i="29"/>
  <c r="H393" i="29"/>
  <c r="H394" i="29"/>
  <c r="H395" i="29"/>
  <c r="H396" i="29"/>
  <c r="H397" i="29"/>
  <c r="H398" i="29"/>
  <c r="H399" i="29"/>
  <c r="H400" i="29"/>
  <c r="H401" i="29"/>
  <c r="H402" i="29"/>
  <c r="H403" i="29"/>
  <c r="H404" i="29"/>
  <c r="H405" i="29"/>
  <c r="H406" i="29"/>
  <c r="H407" i="29"/>
  <c r="H408" i="29"/>
  <c r="H409" i="29"/>
  <c r="H410" i="29"/>
  <c r="H411" i="29"/>
  <c r="H412" i="29"/>
  <c r="H413" i="29"/>
  <c r="H414" i="29"/>
  <c r="H415" i="29"/>
  <c r="H416" i="29"/>
  <c r="H417" i="29"/>
  <c r="H418" i="29"/>
  <c r="H419" i="29"/>
  <c r="H420" i="29"/>
  <c r="H421" i="29"/>
  <c r="H422" i="29"/>
  <c r="H423" i="29"/>
  <c r="H424" i="29"/>
  <c r="H425" i="29"/>
  <c r="H426" i="29"/>
  <c r="H427" i="29"/>
  <c r="H428" i="29"/>
  <c r="H429" i="29"/>
  <c r="H430" i="29"/>
  <c r="H431" i="29"/>
  <c r="H432" i="29"/>
  <c r="H433" i="29"/>
  <c r="H434" i="29"/>
  <c r="H435" i="29"/>
  <c r="H436" i="29"/>
  <c r="H437" i="29"/>
  <c r="H438" i="29"/>
  <c r="H439" i="29"/>
  <c r="H440" i="29"/>
  <c r="H441" i="29"/>
  <c r="H442" i="29"/>
  <c r="H443" i="29"/>
  <c r="H444" i="29"/>
  <c r="H445" i="29"/>
  <c r="H446" i="29"/>
  <c r="H447" i="29"/>
  <c r="H448" i="29"/>
  <c r="H449" i="29"/>
  <c r="H450" i="29"/>
  <c r="H451" i="29"/>
  <c r="H452" i="29"/>
  <c r="H453" i="29"/>
  <c r="H454" i="29"/>
  <c r="H455" i="29"/>
  <c r="H456" i="29"/>
  <c r="H457" i="29"/>
  <c r="H458" i="29"/>
  <c r="H459" i="29"/>
  <c r="H460" i="29"/>
  <c r="H461" i="29"/>
  <c r="H462" i="29"/>
  <c r="H463" i="29"/>
  <c r="H464" i="29"/>
  <c r="H465" i="29"/>
  <c r="H466" i="29"/>
  <c r="H467" i="29"/>
  <c r="H468" i="29"/>
  <c r="H469" i="29"/>
  <c r="H470" i="29"/>
  <c r="H471" i="29"/>
  <c r="H472" i="29"/>
  <c r="H473" i="29"/>
  <c r="H474" i="29"/>
  <c r="H475" i="29"/>
  <c r="H476" i="29"/>
  <c r="H477" i="29"/>
  <c r="H478" i="29"/>
  <c r="H479" i="29"/>
  <c r="H480" i="29"/>
  <c r="H481" i="29"/>
  <c r="H482" i="29"/>
  <c r="H483" i="29"/>
  <c r="H484" i="29"/>
  <c r="H485" i="29"/>
  <c r="H486" i="29"/>
  <c r="H487" i="29"/>
  <c r="H488" i="29"/>
  <c r="H489" i="29"/>
  <c r="H490" i="29"/>
  <c r="H491" i="29"/>
  <c r="H492" i="29"/>
  <c r="H493" i="29"/>
  <c r="H494" i="29"/>
  <c r="H495" i="29"/>
  <c r="H496" i="29"/>
  <c r="H497" i="29"/>
  <c r="H498" i="29"/>
  <c r="H499" i="29"/>
  <c r="H500" i="29"/>
  <c r="H501" i="29"/>
  <c r="H502" i="29"/>
  <c r="H503" i="29"/>
  <c r="H504" i="29"/>
  <c r="H505" i="29"/>
  <c r="H506" i="29"/>
  <c r="H507" i="29"/>
  <c r="H508" i="29"/>
  <c r="H509" i="29"/>
  <c r="H510" i="29"/>
  <c r="H511" i="29"/>
  <c r="H512" i="29"/>
  <c r="H513" i="29"/>
  <c r="H514" i="29"/>
  <c r="H515" i="29"/>
  <c r="H516" i="29"/>
  <c r="H517" i="29"/>
  <c r="H518" i="29"/>
  <c r="H519" i="29"/>
  <c r="H520" i="29"/>
  <c r="H521" i="29"/>
  <c r="H522" i="29"/>
  <c r="H523" i="29"/>
  <c r="H524" i="29"/>
  <c r="H525" i="29"/>
  <c r="H526" i="29"/>
  <c r="H527" i="29"/>
  <c r="H528" i="29"/>
  <c r="H529" i="29"/>
  <c r="H530" i="29"/>
  <c r="H531" i="29"/>
  <c r="H532" i="29"/>
  <c r="H533" i="29"/>
  <c r="H534" i="29"/>
  <c r="H535" i="29"/>
  <c r="H536" i="29"/>
  <c r="H537" i="29"/>
  <c r="H538" i="29"/>
  <c r="H539" i="29"/>
  <c r="H540" i="29"/>
  <c r="H541" i="29"/>
  <c r="H542" i="29"/>
  <c r="H543" i="29"/>
  <c r="H544" i="29"/>
  <c r="H545" i="29"/>
  <c r="H546" i="29"/>
  <c r="H547" i="29"/>
  <c r="H548" i="29"/>
  <c r="H549" i="29"/>
  <c r="H550" i="29"/>
  <c r="H551" i="29"/>
  <c r="H552" i="29"/>
  <c r="H553" i="29"/>
  <c r="H554" i="29"/>
  <c r="H555" i="29"/>
  <c r="H556" i="29"/>
  <c r="H557" i="29"/>
  <c r="H558" i="29"/>
  <c r="H559" i="29"/>
  <c r="H560" i="29"/>
  <c r="H561" i="29"/>
  <c r="H562" i="29"/>
  <c r="H563" i="29"/>
  <c r="H564" i="29"/>
  <c r="H565" i="29"/>
  <c r="H566" i="29"/>
  <c r="H567" i="29"/>
  <c r="H568" i="29"/>
  <c r="H569" i="29"/>
  <c r="H570" i="29"/>
  <c r="H571" i="29"/>
  <c r="H572" i="29"/>
  <c r="H573" i="29"/>
  <c r="H574" i="29"/>
  <c r="H575" i="29"/>
  <c r="H576" i="29"/>
  <c r="H577" i="29"/>
  <c r="H578" i="29"/>
  <c r="H579" i="29"/>
  <c r="H580" i="29"/>
  <c r="H581" i="29"/>
  <c r="H582" i="29"/>
  <c r="H583" i="29"/>
  <c r="H584" i="29"/>
  <c r="H585" i="29"/>
  <c r="H586" i="29"/>
  <c r="H587" i="29"/>
  <c r="H588" i="29"/>
  <c r="H589" i="29"/>
  <c r="H590" i="29"/>
  <c r="H591" i="29"/>
  <c r="H592" i="29"/>
  <c r="H593" i="29"/>
  <c r="H594" i="29"/>
  <c r="H595" i="29"/>
  <c r="H596" i="29"/>
  <c r="H597" i="29"/>
  <c r="H598" i="29"/>
  <c r="H599" i="29"/>
  <c r="H600" i="29"/>
  <c r="H601" i="29"/>
  <c r="H602" i="29"/>
  <c r="H603" i="29"/>
  <c r="H604" i="29"/>
  <c r="H605" i="29"/>
  <c r="H606" i="29"/>
  <c r="H607" i="29"/>
  <c r="H608" i="29"/>
  <c r="H609" i="29"/>
  <c r="H610" i="29"/>
  <c r="H611" i="29"/>
  <c r="H612" i="29"/>
  <c r="H613" i="29"/>
  <c r="H614" i="29"/>
  <c r="H615" i="29"/>
  <c r="H616" i="29"/>
  <c r="H617" i="29"/>
  <c r="H618" i="29"/>
  <c r="H619" i="29"/>
  <c r="H620" i="29"/>
  <c r="H621" i="29"/>
  <c r="H622" i="29"/>
  <c r="H623" i="29"/>
  <c r="H624" i="29"/>
  <c r="H625" i="29"/>
  <c r="H626" i="29"/>
  <c r="H627" i="29"/>
  <c r="H628" i="29"/>
  <c r="H629" i="29"/>
  <c r="H630" i="29"/>
  <c r="H631" i="29"/>
  <c r="H632" i="29"/>
  <c r="H633" i="29"/>
  <c r="H634" i="29"/>
  <c r="H635" i="29"/>
  <c r="H636" i="29"/>
  <c r="H637" i="29"/>
  <c r="H638" i="29"/>
  <c r="H639" i="29"/>
  <c r="H640" i="29"/>
  <c r="H641" i="29"/>
  <c r="H642" i="29"/>
  <c r="H643" i="29"/>
  <c r="H644" i="29"/>
  <c r="H645" i="29"/>
  <c r="H646" i="29"/>
  <c r="H647" i="29"/>
  <c r="H648" i="29"/>
  <c r="H649" i="29"/>
  <c r="H650" i="29"/>
  <c r="H651" i="29"/>
  <c r="H652" i="29"/>
  <c r="H653" i="29"/>
  <c r="H654" i="29"/>
  <c r="H655" i="29"/>
  <c r="H656" i="29"/>
  <c r="H657" i="29"/>
  <c r="H658" i="29"/>
  <c r="H659" i="29"/>
  <c r="H660" i="29"/>
  <c r="H661" i="29"/>
  <c r="H662" i="29"/>
  <c r="H663" i="29"/>
  <c r="H664" i="29"/>
  <c r="H665" i="29"/>
  <c r="H666" i="29"/>
  <c r="H667" i="29"/>
  <c r="H668" i="29"/>
  <c r="H669" i="29"/>
  <c r="H670" i="29"/>
  <c r="H671" i="29"/>
  <c r="H672" i="29"/>
  <c r="H673" i="29"/>
  <c r="H674" i="29"/>
  <c r="H675" i="29"/>
  <c r="H676" i="29"/>
  <c r="H677" i="29"/>
  <c r="H678" i="29"/>
  <c r="H679" i="29"/>
  <c r="H680" i="29"/>
  <c r="H681" i="29"/>
  <c r="H682" i="29"/>
  <c r="H683" i="29"/>
  <c r="H684" i="29"/>
  <c r="H685" i="29"/>
  <c r="H686" i="29"/>
  <c r="H687" i="29"/>
  <c r="H688" i="29"/>
  <c r="H689" i="29"/>
  <c r="H690" i="29"/>
  <c r="H691" i="29"/>
  <c r="H692" i="29"/>
  <c r="H693" i="29"/>
  <c r="H694" i="29"/>
  <c r="H695" i="29"/>
  <c r="H696" i="29"/>
  <c r="H697" i="29"/>
  <c r="H698" i="29"/>
  <c r="H699" i="29"/>
  <c r="H700" i="29"/>
  <c r="H701" i="29"/>
  <c r="H702" i="29"/>
  <c r="H703" i="29"/>
  <c r="H704" i="29"/>
  <c r="H705" i="29"/>
  <c r="H706" i="29"/>
  <c r="H707" i="29"/>
  <c r="H708" i="29"/>
  <c r="H709" i="29"/>
  <c r="H710" i="29"/>
  <c r="H711" i="29"/>
  <c r="H712" i="29"/>
  <c r="H713" i="29"/>
  <c r="H714" i="29"/>
  <c r="H715" i="29"/>
  <c r="H716" i="29"/>
  <c r="H717" i="29"/>
  <c r="H718" i="29"/>
  <c r="H719" i="29"/>
  <c r="H720" i="29"/>
  <c r="H721" i="29"/>
  <c r="H722" i="29"/>
  <c r="H723" i="29"/>
  <c r="H724" i="29"/>
  <c r="H725" i="29"/>
  <c r="H726" i="29"/>
  <c r="H727" i="29"/>
  <c r="H728" i="29"/>
  <c r="H729" i="29"/>
  <c r="H730" i="29"/>
  <c r="H731" i="29"/>
  <c r="H732" i="29"/>
  <c r="H733" i="29"/>
  <c r="H734" i="29"/>
  <c r="H735" i="29"/>
  <c r="H736" i="29"/>
  <c r="H737" i="29"/>
  <c r="H738" i="29"/>
  <c r="H739" i="29"/>
  <c r="H740" i="29"/>
  <c r="H741" i="29"/>
  <c r="H742" i="29"/>
  <c r="H743" i="29"/>
  <c r="H744" i="29"/>
  <c r="H745" i="29"/>
  <c r="H746" i="29"/>
  <c r="H747" i="29"/>
  <c r="H748" i="29"/>
  <c r="H749" i="29"/>
  <c r="H750" i="29"/>
  <c r="H751" i="29"/>
  <c r="H752" i="29"/>
  <c r="H753" i="29"/>
  <c r="H754" i="29"/>
  <c r="H755" i="29"/>
  <c r="H756" i="29"/>
  <c r="H757" i="29"/>
  <c r="H758" i="29"/>
  <c r="H759" i="29"/>
  <c r="H760" i="29"/>
  <c r="H761" i="29"/>
  <c r="H762" i="29"/>
  <c r="H763" i="29"/>
  <c r="H764" i="29"/>
  <c r="H765" i="29"/>
  <c r="H766" i="29"/>
  <c r="H767" i="29"/>
  <c r="H768" i="29"/>
  <c r="H769" i="29"/>
  <c r="H770" i="29"/>
  <c r="H771" i="29"/>
  <c r="H772" i="29"/>
  <c r="H773" i="29"/>
  <c r="H774" i="29"/>
  <c r="H775" i="29"/>
  <c r="H776" i="29"/>
  <c r="F3" i="29"/>
  <c r="AI1794" i="31" s="1"/>
  <c r="F4" i="29"/>
  <c r="AI565" i="31" s="1"/>
  <c r="F5" i="29"/>
  <c r="AI945" i="31" s="1"/>
  <c r="F6" i="29"/>
  <c r="F7" i="29"/>
  <c r="AI313" i="31" s="1"/>
  <c r="F8" i="29"/>
  <c r="AI483" i="31" s="1"/>
  <c r="F9" i="29"/>
  <c r="F10" i="29"/>
  <c r="AI961" i="31" s="1"/>
  <c r="F11" i="29"/>
  <c r="AI2210" i="31" s="1"/>
  <c r="F12" i="29"/>
  <c r="AI1009" i="31" s="1"/>
  <c r="F13" i="29"/>
  <c r="F14" i="29"/>
  <c r="F15" i="29"/>
  <c r="F16" i="29"/>
  <c r="AI604" i="31" s="1"/>
  <c r="F17" i="29"/>
  <c r="AI1783" i="31" s="1"/>
  <c r="F18" i="29"/>
  <c r="AI2153" i="31" s="1"/>
  <c r="F19" i="29"/>
  <c r="F20" i="29"/>
  <c r="AI682" i="31" s="1"/>
  <c r="F21" i="29"/>
  <c r="AI869" i="31" s="1"/>
  <c r="F22" i="29"/>
  <c r="AI533" i="31" s="1"/>
  <c r="F23" i="29"/>
  <c r="AI947" i="31" s="1"/>
  <c r="F24" i="29"/>
  <c r="AI546" i="31" s="1"/>
  <c r="F25" i="29"/>
  <c r="AI501" i="31" s="1"/>
  <c r="F26" i="29"/>
  <c r="AI532" i="31" s="1"/>
  <c r="F27" i="29"/>
  <c r="AI960" i="31" s="1"/>
  <c r="F28" i="29"/>
  <c r="AI817" i="31" s="1"/>
  <c r="F29" i="29"/>
  <c r="AI839" i="31" s="1"/>
  <c r="F30" i="29"/>
  <c r="AI955" i="31" s="1"/>
  <c r="F31" i="29"/>
  <c r="AI866" i="31" s="1"/>
  <c r="F32" i="29"/>
  <c r="F33" i="29"/>
  <c r="AI865" i="31" s="1"/>
  <c r="F34" i="29"/>
  <c r="F35" i="29"/>
  <c r="AI531" i="31" s="1"/>
  <c r="F36" i="29"/>
  <c r="F37" i="29"/>
  <c r="AI1023" i="31" s="1"/>
  <c r="F38" i="29"/>
  <c r="AI556" i="31" s="1"/>
  <c r="F39" i="29"/>
  <c r="AI692" i="31" s="1"/>
  <c r="F40" i="29"/>
  <c r="AI1026" i="31" s="1"/>
  <c r="F41" i="29"/>
  <c r="AI2152" i="31" s="1"/>
  <c r="F42" i="29"/>
  <c r="AI2294" i="31" s="1"/>
  <c r="F43" i="29"/>
  <c r="AI563" i="31" s="1"/>
  <c r="F44" i="29"/>
  <c r="AI562" i="31" s="1"/>
  <c r="F45" i="29"/>
  <c r="AI557" i="31" s="1"/>
  <c r="F46" i="29"/>
  <c r="AI468" i="31" s="1"/>
  <c r="F47" i="29"/>
  <c r="F48" i="29"/>
  <c r="AI1816" i="31" s="1"/>
  <c r="F49" i="29"/>
  <c r="AI311" i="31" s="1"/>
  <c r="F50" i="29"/>
  <c r="AI862" i="31" s="1"/>
  <c r="F51" i="29"/>
  <c r="AI653" i="31" s="1"/>
  <c r="F52" i="29"/>
  <c r="AI1027" i="31" s="1"/>
  <c r="F53" i="29"/>
  <c r="AI314" i="31" s="1"/>
  <c r="F54" i="29"/>
  <c r="AI976" i="31" s="1"/>
  <c r="F55" i="29"/>
  <c r="AI2226" i="31" s="1"/>
  <c r="F56" i="29"/>
  <c r="AI641" i="31" s="1"/>
  <c r="F57" i="29"/>
  <c r="AI560" i="31" s="1"/>
  <c r="F58" i="29"/>
  <c r="AI2287" i="31" s="1"/>
  <c r="F59" i="29"/>
  <c r="AI956" i="31" s="1"/>
  <c r="F60" i="29"/>
  <c r="AI547" i="31" s="1"/>
  <c r="F61" i="29"/>
  <c r="AI607" i="31" s="1"/>
  <c r="F62" i="29"/>
  <c r="AI655" i="31" s="1"/>
  <c r="F63" i="29"/>
  <c r="AI638" i="31" s="1"/>
  <c r="F64" i="29"/>
  <c r="AI631" i="31" s="1"/>
  <c r="F65" i="29"/>
  <c r="AI681" i="31" s="1"/>
  <c r="F66" i="29"/>
  <c r="AI837" i="31" s="1"/>
  <c r="F67" i="29"/>
  <c r="AI713" i="31" s="1"/>
  <c r="F68" i="29"/>
  <c r="AI541" i="31" s="1"/>
  <c r="F69" i="29"/>
  <c r="F70" i="29"/>
  <c r="AI656" i="31" s="1"/>
  <c r="F71" i="29"/>
  <c r="AI549" i="31" s="1"/>
  <c r="F72" i="29"/>
  <c r="AI470" i="31" s="1"/>
  <c r="F73" i="29"/>
  <c r="AI587" i="31" s="1"/>
  <c r="F74" i="29"/>
  <c r="F75" i="29"/>
  <c r="AI712" i="31" s="1"/>
  <c r="F76" i="29"/>
  <c r="AI2248" i="31" s="1"/>
  <c r="F77" i="29"/>
  <c r="AI657" i="31" s="1"/>
  <c r="F78" i="29"/>
  <c r="F79" i="29"/>
  <c r="F80" i="29"/>
  <c r="AI530" i="31" s="1"/>
  <c r="F81" i="29"/>
  <c r="AI2249" i="31" s="1"/>
  <c r="F82" i="29"/>
  <c r="AI658" i="31" s="1"/>
  <c r="F83" i="29"/>
  <c r="F84" i="29"/>
  <c r="AI1788" i="31" s="1"/>
  <c r="F85" i="29"/>
  <c r="F86" i="29"/>
  <c r="AI316" i="31" s="1"/>
  <c r="F87" i="29"/>
  <c r="AI489" i="31" s="1"/>
  <c r="F88" i="29"/>
  <c r="AI603" i="31" s="1"/>
  <c r="F89" i="29"/>
  <c r="AI936" i="31" s="1"/>
  <c r="F90" i="29"/>
  <c r="F91" i="29"/>
  <c r="F92" i="29"/>
  <c r="AI897" i="31" s="1"/>
  <c r="F93" i="29"/>
  <c r="AI2224" i="31" s="1"/>
  <c r="F94" i="29"/>
  <c r="AI310" i="31" s="1"/>
  <c r="F95" i="29"/>
  <c r="AI977" i="31" s="1"/>
  <c r="F96" i="29"/>
  <c r="AI496" i="31" s="1"/>
  <c r="F97" i="29"/>
  <c r="AI1806" i="31" s="1"/>
  <c r="F98" i="29"/>
  <c r="AI2252" i="31" s="1"/>
  <c r="F99" i="29"/>
  <c r="AI1777" i="31" s="1"/>
  <c r="F100" i="29"/>
  <c r="AI819" i="31" s="1"/>
  <c r="F101" i="29"/>
  <c r="AI555" i="31" s="1"/>
  <c r="F102" i="29"/>
  <c r="AI1028" i="31" s="1"/>
  <c r="F103" i="29"/>
  <c r="AI2223" i="31" s="1"/>
  <c r="F104" i="29"/>
  <c r="F105" i="29"/>
  <c r="AI1819" i="31" s="1"/>
  <c r="F106" i="29"/>
  <c r="AI614" i="31" s="1"/>
  <c r="F107" i="29"/>
  <c r="F108" i="29"/>
  <c r="AI958" i="31" s="1"/>
  <c r="F109" i="29"/>
  <c r="F110" i="29"/>
  <c r="F111" i="29"/>
  <c r="AI978" i="31" s="1"/>
  <c r="F112" i="29"/>
  <c r="AI542" i="31" s="1"/>
  <c r="F113" i="29"/>
  <c r="AI2254" i="31" s="1"/>
  <c r="F114" i="29"/>
  <c r="AI317" i="31" s="1"/>
  <c r="F115" i="29"/>
  <c r="AI312" i="31" s="1"/>
  <c r="F116" i="29"/>
  <c r="AI2255" i="31" s="1"/>
  <c r="F117" i="29"/>
  <c r="AI2222" i="31" s="1"/>
  <c r="F118" i="29"/>
  <c r="AI1820" i="31" s="1"/>
  <c r="F119" i="29"/>
  <c r="AI595" i="31" s="1"/>
  <c r="F120" i="29"/>
  <c r="AI2256" i="31" s="1"/>
  <c r="F121" i="29"/>
  <c r="AI964" i="31" s="1"/>
  <c r="F122" i="29"/>
  <c r="AI979" i="31" s="1"/>
  <c r="F123" i="29"/>
  <c r="AI529" i="31" s="1"/>
  <c r="F124" i="29"/>
  <c r="F125" i="29"/>
  <c r="F126" i="29"/>
  <c r="AI2197" i="31" s="1"/>
  <c r="F127" i="29"/>
  <c r="AI944" i="31" s="1"/>
  <c r="F128" i="29"/>
  <c r="AI488" i="31" s="1"/>
  <c r="F129" i="29"/>
  <c r="AI594" i="31" s="1"/>
  <c r="F130" i="29"/>
  <c r="AI980" i="31" s="1"/>
  <c r="F131" i="29"/>
  <c r="AI2219" i="31" s="1"/>
  <c r="F132" i="29"/>
  <c r="AI2257" i="31" s="1"/>
  <c r="F133" i="29"/>
  <c r="AI534" i="31" s="1"/>
  <c r="F134" i="29"/>
  <c r="AI660" i="31" s="1"/>
  <c r="F135" i="29"/>
  <c r="AI622" i="31" s="1"/>
  <c r="F136" i="29"/>
  <c r="AI2283" i="31" s="1"/>
  <c r="F137" i="29"/>
  <c r="AI527" i="31" s="1"/>
  <c r="F138" i="29"/>
  <c r="AI528" i="31" s="1"/>
  <c r="F139" i="29"/>
  <c r="AI498" i="31" s="1"/>
  <c r="F140" i="29"/>
  <c r="AI860" i="31" s="1"/>
  <c r="F141" i="29"/>
  <c r="F142" i="29"/>
  <c r="AI618" i="31" s="1"/>
  <c r="F143" i="29"/>
  <c r="AI2258" i="31" s="1"/>
  <c r="F144" i="29"/>
  <c r="AI901" i="31" s="1"/>
  <c r="F145" i="29"/>
  <c r="F146" i="29"/>
  <c r="AI586" i="31" s="1"/>
  <c r="F147" i="29"/>
  <c r="AI590" i="31" s="1"/>
  <c r="F148" i="29"/>
  <c r="AI834" i="31" s="1"/>
  <c r="F149" i="29"/>
  <c r="F150" i="29"/>
  <c r="AI971" i="31" s="1"/>
  <c r="F151" i="29"/>
  <c r="AI584" i="31" s="1"/>
  <c r="F152" i="29"/>
  <c r="AI585" i="31" s="1"/>
  <c r="F153" i="29"/>
  <c r="AI2175" i="31" s="1"/>
  <c r="F154" i="29"/>
  <c r="AI661" i="31" s="1"/>
  <c r="F155" i="29"/>
  <c r="AI711" i="31" s="1"/>
  <c r="F156" i="29"/>
  <c r="AI583" i="31" s="1"/>
  <c r="F157" i="29"/>
  <c r="AI833" i="31" s="1"/>
  <c r="F158" i="29"/>
  <c r="AI2195" i="31" s="1"/>
  <c r="F159" i="29"/>
  <c r="AI1804" i="31" s="1"/>
  <c r="F160" i="29"/>
  <c r="AI686" i="31" s="1"/>
  <c r="F161" i="29"/>
  <c r="AI630" i="31" s="1"/>
  <c r="F162" i="29"/>
  <c r="AI617" i="31" s="1"/>
  <c r="F163" i="29"/>
  <c r="AI2147" i="31" s="1"/>
  <c r="F164" i="29"/>
  <c r="AI905" i="31" s="1"/>
  <c r="F165" i="29"/>
  <c r="AI592" i="31" s="1"/>
  <c r="F166" i="29"/>
  <c r="AI2218" i="31" s="1"/>
  <c r="F167" i="29"/>
  <c r="AI1016" i="31" s="1"/>
  <c r="F168" i="29"/>
  <c r="AI703" i="31" s="1"/>
  <c r="F169" i="29"/>
  <c r="AI707" i="31" s="1"/>
  <c r="F170" i="29"/>
  <c r="AI981" i="31" s="1"/>
  <c r="F171" i="29"/>
  <c r="AI696" i="31" s="1"/>
  <c r="F172" i="29"/>
  <c r="AI908" i="31" s="1"/>
  <c r="F173" i="29"/>
  <c r="F174" i="29"/>
  <c r="AI2143" i="31" s="1"/>
  <c r="F175" i="29"/>
  <c r="AI2259" i="31" s="1"/>
  <c r="F176" i="29"/>
  <c r="AI662" i="31" s="1"/>
  <c r="F177" i="29"/>
  <c r="AI629" i="31" s="1"/>
  <c r="F178" i="29"/>
  <c r="AI2303" i="31" s="1"/>
  <c r="F179" i="29"/>
  <c r="AI2282" i="31" s="1"/>
  <c r="F180" i="29"/>
  <c r="AI1803" i="31" s="1"/>
  <c r="F181" i="29"/>
  <c r="AI1032" i="31" s="1"/>
  <c r="F182" i="29"/>
  <c r="F183" i="29"/>
  <c r="AI859" i="31" s="1"/>
  <c r="F184" i="29"/>
  <c r="AI1823" i="31" s="1"/>
  <c r="F185" i="29"/>
  <c r="F186" i="29"/>
  <c r="AI2260" i="31" s="1"/>
  <c r="F187" i="29"/>
  <c r="AI909" i="31" s="1"/>
  <c r="F188" i="29"/>
  <c r="AI710" i="31" s="1"/>
  <c r="F189" i="29"/>
  <c r="AI910" i="31" s="1"/>
  <c r="F190" i="29"/>
  <c r="F191" i="29"/>
  <c r="AI717" i="31" s="1"/>
  <c r="F192" i="29"/>
  <c r="AI608" i="31" s="1"/>
  <c r="F193" i="29"/>
  <c r="AI621" i="31" s="1"/>
  <c r="F194" i="29"/>
  <c r="F195" i="29"/>
  <c r="AI787" i="31" s="1"/>
  <c r="F196" i="29"/>
  <c r="AI472" i="31" s="1"/>
  <c r="F197" i="29"/>
  <c r="F198" i="29"/>
  <c r="F199" i="29"/>
  <c r="F200" i="29"/>
  <c r="AI620" i="31" s="1"/>
  <c r="F201" i="29"/>
  <c r="AI1046" i="31" s="1"/>
  <c r="F202" i="29"/>
  <c r="AI487" i="31" s="1"/>
  <c r="F203" i="29"/>
  <c r="AI1825" i="31" s="1"/>
  <c r="F204" i="29"/>
  <c r="AI628" i="31" s="1"/>
  <c r="F205" i="29"/>
  <c r="AI720" i="31" s="1"/>
  <c r="F206" i="29"/>
  <c r="AI858" i="31" s="1"/>
  <c r="F207" i="29"/>
  <c r="AI2280" i="31" s="1"/>
  <c r="F208" i="29"/>
  <c r="AI581" i="31" s="1"/>
  <c r="F209" i="29"/>
  <c r="AI962" i="31" s="1"/>
  <c r="F210" i="29"/>
  <c r="AI1802" i="31" s="1"/>
  <c r="F211" i="29"/>
  <c r="AI828" i="31" s="1"/>
  <c r="F212" i="29"/>
  <c r="AI2301" i="31" s="1"/>
  <c r="F213" i="29"/>
  <c r="AI499" i="31" s="1"/>
  <c r="F214" i="29"/>
  <c r="AI983" i="31" s="1"/>
  <c r="F215" i="29"/>
  <c r="AI2193" i="31" s="1"/>
  <c r="F216" i="29"/>
  <c r="AI2155" i="31" s="1"/>
  <c r="F217" i="29"/>
  <c r="AI1826" i="31" s="1"/>
  <c r="F218" i="29"/>
  <c r="AI697" i="31" s="1"/>
  <c r="F219" i="29"/>
  <c r="AI497" i="31" s="1"/>
  <c r="F220" i="29"/>
  <c r="AI2293" i="31" s="1"/>
  <c r="F221" i="29"/>
  <c r="AI2192" i="31" s="1"/>
  <c r="F222" i="29"/>
  <c r="AI2300" i="31" s="1"/>
  <c r="F223" i="29"/>
  <c r="AI912" i="31" s="1"/>
  <c r="F224" i="29"/>
  <c r="F225" i="29"/>
  <c r="F226" i="29"/>
  <c r="AI627" i="31" s="1"/>
  <c r="F227" i="29"/>
  <c r="AI663" i="31" s="1"/>
  <c r="F228" i="29"/>
  <c r="AI913" i="31" s="1"/>
  <c r="F229" i="29"/>
  <c r="AI855" i="31" s="1"/>
  <c r="F230" i="29"/>
  <c r="AI2150" i="31" s="1"/>
  <c r="F231" i="29"/>
  <c r="AI831" i="31" s="1"/>
  <c r="F232" i="29"/>
  <c r="AI591" i="31" s="1"/>
  <c r="F233" i="29"/>
  <c r="AI2279" i="31" s="1"/>
  <c r="F234" i="29"/>
  <c r="AI580" i="31" s="1"/>
  <c r="F235" i="29"/>
  <c r="F236" i="29"/>
  <c r="AI602" i="31" s="1"/>
  <c r="F237" i="29"/>
  <c r="AI2169" i="31" s="1"/>
  <c r="F238" i="29"/>
  <c r="AI1022" i="31" s="1"/>
  <c r="F239" i="29"/>
  <c r="AI687" i="31" s="1"/>
  <c r="F240" i="29"/>
  <c r="AI579" i="31" s="1"/>
  <c r="F241" i="29"/>
  <c r="F242" i="29"/>
  <c r="AI984" i="31" s="1"/>
  <c r="F243" i="29"/>
  <c r="F244" i="29"/>
  <c r="AI545" i="31" s="1"/>
  <c r="F245" i="29"/>
  <c r="AI2181" i="31" s="1"/>
  <c r="F246" i="29"/>
  <c r="AI664" i="31" s="1"/>
  <c r="F247" i="29"/>
  <c r="AI853" i="31" s="1"/>
  <c r="F248" i="29"/>
  <c r="AI318" i="31" s="1"/>
  <c r="F249" i="29"/>
  <c r="AI721" i="31" s="1"/>
  <c r="F250" i="29"/>
  <c r="AI1827" i="31" s="1"/>
  <c r="F251" i="29"/>
  <c r="AI2276" i="31" s="1"/>
  <c r="F252" i="29"/>
  <c r="AI985" i="31" s="1"/>
  <c r="F253" i="29"/>
  <c r="AI986" i="31" s="1"/>
  <c r="F254" i="29"/>
  <c r="AI550" i="31" s="1"/>
  <c r="F255" i="29"/>
  <c r="AI2304" i="31" s="1"/>
  <c r="F256" i="29"/>
  <c r="F257" i="29"/>
  <c r="AI2168" i="31" s="1"/>
  <c r="F258" i="29"/>
  <c r="AI2167" i="31" s="1"/>
  <c r="F259" i="29"/>
  <c r="AI919" i="31" s="1"/>
  <c r="F260" i="29"/>
  <c r="F261" i="29"/>
  <c r="F262" i="29"/>
  <c r="F263" i="29"/>
  <c r="AI1799" i="31" s="1"/>
  <c r="F264" i="29"/>
  <c r="AI1829" i="31" s="1"/>
  <c r="F265" i="29"/>
  <c r="AI921" i="31" s="1"/>
  <c r="F266" i="29"/>
  <c r="F267" i="29"/>
  <c r="AI624" i="31" s="1"/>
  <c r="F268" i="29"/>
  <c r="AI523" i="31" s="1"/>
  <c r="F269" i="29"/>
  <c r="AI920" i="31" s="1"/>
  <c r="F270" i="29"/>
  <c r="F271" i="29"/>
  <c r="AI652" i="31" s="1"/>
  <c r="F272" i="29"/>
  <c r="AI1030" i="31" s="1"/>
  <c r="F273" i="29"/>
  <c r="AI700" i="31" s="1"/>
  <c r="F274" i="29"/>
  <c r="F275" i="29"/>
  <c r="AI2211" i="31" s="1"/>
  <c r="F276" i="29"/>
  <c r="F277" i="29"/>
  <c r="AI2228" i="31" s="1"/>
  <c r="F278" i="29"/>
  <c r="F279" i="29"/>
  <c r="AI2190" i="31" s="1"/>
  <c r="F280" i="29"/>
  <c r="AI665" i="31" s="1"/>
  <c r="F281" i="29"/>
  <c r="AI319" i="31" s="1"/>
  <c r="F282" i="29"/>
  <c r="F283" i="29"/>
  <c r="AI616" i="31" s="1"/>
  <c r="F284" i="29"/>
  <c r="AI619" i="31" s="1"/>
  <c r="F285" i="29"/>
  <c r="AI615" i="31" s="1"/>
  <c r="F286" i="29"/>
  <c r="AI2189" i="31" s="1"/>
  <c r="F287" i="29"/>
  <c r="AI988" i="31" s="1"/>
  <c r="F288" i="29"/>
  <c r="F289" i="29"/>
  <c r="F290" i="29"/>
  <c r="AI666" i="31" s="1"/>
  <c r="F291" i="29"/>
  <c r="AI578" i="31" s="1"/>
  <c r="F292" i="29"/>
  <c r="AI613" i="31" s="1"/>
  <c r="F293" i="29"/>
  <c r="AI989" i="31" s="1"/>
  <c r="F294" i="29"/>
  <c r="F295" i="29"/>
  <c r="AI651" i="31" s="1"/>
  <c r="F296" i="29"/>
  <c r="AI2188" i="31" s="1"/>
  <c r="F297" i="29"/>
  <c r="AI852" i="31" s="1"/>
  <c r="F298" i="29"/>
  <c r="AI924" i="31" s="1"/>
  <c r="F299" i="29"/>
  <c r="AI639" i="31" s="1"/>
  <c r="F300" i="29"/>
  <c r="AI522" i="31" s="1"/>
  <c r="F301" i="29"/>
  <c r="AI1007" i="31" s="1"/>
  <c r="F302" i="29"/>
  <c r="F303" i="29"/>
  <c r="AI2173" i="31" s="1"/>
  <c r="F304" i="29"/>
  <c r="F305" i="29"/>
  <c r="AI521" i="31" s="1"/>
  <c r="F306" i="29"/>
  <c r="AI646" i="31" s="1"/>
  <c r="F307" i="29"/>
  <c r="AI577" i="31" s="1"/>
  <c r="F308" i="29"/>
  <c r="AI491" i="31" s="1"/>
  <c r="F309" i="29"/>
  <c r="AI2149" i="31" s="1"/>
  <c r="F310" i="29"/>
  <c r="AI695" i="31" s="1"/>
  <c r="F311" i="29"/>
  <c r="AI520" i="31" s="1"/>
  <c r="F312" i="29"/>
  <c r="AI2231" i="31" s="1"/>
  <c r="F313" i="29"/>
  <c r="AI473" i="31" s="1"/>
  <c r="F314" i="29"/>
  <c r="AI554" i="31" s="1"/>
  <c r="F315" i="29"/>
  <c r="AI1015" i="31" s="1"/>
  <c r="F316" i="29"/>
  <c r="AI648" i="31" s="1"/>
  <c r="F317" i="29"/>
  <c r="AI1049" i="31" s="1"/>
  <c r="F318" i="29"/>
  <c r="AI2187" i="31" s="1"/>
  <c r="F319" i="29"/>
  <c r="AI632" i="31" s="1"/>
  <c r="F320" i="29"/>
  <c r="F321" i="29"/>
  <c r="AI925" i="31" s="1"/>
  <c r="F322" i="29"/>
  <c r="AI928" i="31" s="1"/>
  <c r="F323" i="29"/>
  <c r="AI650" i="31" s="1"/>
  <c r="F324" i="29"/>
  <c r="AI2275" i="31" s="1"/>
  <c r="F325" i="29"/>
  <c r="F326" i="29"/>
  <c r="AI1014" i="31" s="1"/>
  <c r="F327" i="29"/>
  <c r="AI714" i="31" s="1"/>
  <c r="F328" i="29"/>
  <c r="AI667" i="31" s="1"/>
  <c r="F329" i="29"/>
  <c r="AI990" i="31" s="1"/>
  <c r="F330" i="29"/>
  <c r="F331" i="29"/>
  <c r="AI933" i="31" s="1"/>
  <c r="F332" i="29"/>
  <c r="AI932" i="31" s="1"/>
  <c r="F333" i="29"/>
  <c r="AI690" i="31" s="1"/>
  <c r="F334" i="29"/>
  <c r="AI668" i="31" s="1"/>
  <c r="F335" i="29"/>
  <c r="AI599" i="31" s="1"/>
  <c r="F336" i="29"/>
  <c r="F337" i="29"/>
  <c r="AI2186" i="31" s="1"/>
  <c r="F338" i="29"/>
  <c r="AI2269" i="31" s="1"/>
  <c r="F339" i="29"/>
  <c r="AI589" i="31" s="1"/>
  <c r="F340" i="29"/>
  <c r="F341" i="29"/>
  <c r="F342" i="29"/>
  <c r="F343" i="29"/>
  <c r="AI514" i="31" s="1"/>
  <c r="F344" i="29"/>
  <c r="AI938" i="31" s="1"/>
  <c r="F345" i="29"/>
  <c r="AI2156" i="31" s="1"/>
  <c r="F346" i="29"/>
  <c r="AI1017" i="31" s="1"/>
  <c r="F347" i="29"/>
  <c r="F348" i="29"/>
  <c r="AI2185" i="31" s="1"/>
  <c r="F349" i="29"/>
  <c r="AI973" i="31" s="1"/>
  <c r="F350" i="29"/>
  <c r="AI939" i="31" s="1"/>
  <c r="F351" i="29"/>
  <c r="F352" i="29"/>
  <c r="F353" i="29"/>
  <c r="AI649" i="31" s="1"/>
  <c r="F354" i="29"/>
  <c r="AI2184" i="31" s="1"/>
  <c r="F355" i="29"/>
  <c r="F356" i="29"/>
  <c r="AI1807" i="31" s="1"/>
  <c r="F357" i="29"/>
  <c r="AI826" i="31" s="1"/>
  <c r="F358" i="29"/>
  <c r="AI576" i="31" s="1"/>
  <c r="F359" i="29"/>
  <c r="AI1790" i="31" s="1"/>
  <c r="F360" i="29"/>
  <c r="AI2166" i="31" s="1"/>
  <c r="F361" i="29"/>
  <c r="AI2273" i="31" s="1"/>
  <c r="F362" i="29"/>
  <c r="AI992" i="31" s="1"/>
  <c r="F363" i="29"/>
  <c r="AI467" i="31" s="1"/>
  <c r="F364" i="29"/>
  <c r="AI2272" i="31" s="1"/>
  <c r="F365" i="29"/>
  <c r="AI481" i="31" s="1"/>
  <c r="F366" i="29"/>
  <c r="F367" i="29"/>
  <c r="AI1833" i="31" s="1"/>
  <c r="F368" i="29"/>
  <c r="AI708" i="31" s="1"/>
  <c r="F369" i="29"/>
  <c r="AI669" i="31" s="1"/>
  <c r="F370" i="29"/>
  <c r="AI512" i="31" s="1"/>
  <c r="F371" i="29"/>
  <c r="AI575" i="31" s="1"/>
  <c r="F372" i="29"/>
  <c r="AI850" i="31" s="1"/>
  <c r="F373" i="29"/>
  <c r="AI670" i="31" s="1"/>
  <c r="F374" i="29"/>
  <c r="AI2225" i="31" s="1"/>
  <c r="F375" i="29"/>
  <c r="AI2165" i="31" s="1"/>
  <c r="F376" i="29"/>
  <c r="AI1786" i="31" s="1"/>
  <c r="F377" i="29"/>
  <c r="AI543" i="31" s="1"/>
  <c r="F378" i="29"/>
  <c r="F379" i="29"/>
  <c r="AI511" i="31" s="1"/>
  <c r="F380" i="29"/>
  <c r="AI612" i="31" s="1"/>
  <c r="F381" i="29"/>
  <c r="AI320" i="31" s="1"/>
  <c r="F382" i="29"/>
  <c r="AI1784" i="31" s="1"/>
  <c r="F383" i="29"/>
  <c r="AI942" i="31" s="1"/>
  <c r="F384" i="29"/>
  <c r="AI574" i="31" s="1"/>
  <c r="F385" i="29"/>
  <c r="AI943" i="31" s="1"/>
  <c r="F386" i="29"/>
  <c r="AI2235" i="31" s="1"/>
  <c r="F387" i="29"/>
  <c r="F388" i="29"/>
  <c r="AI510" i="31" s="1"/>
  <c r="F389" i="29"/>
  <c r="AI596" i="31" s="1"/>
  <c r="F390" i="29"/>
  <c r="AI789" i="31" s="1"/>
  <c r="F391" i="29"/>
  <c r="AI645" i="31" s="1"/>
  <c r="F392" i="29"/>
  <c r="F393" i="29"/>
  <c r="AI791" i="31" s="1"/>
  <c r="F394" i="29"/>
  <c r="AI1050" i="31" s="1"/>
  <c r="F395" i="29"/>
  <c r="AI994" i="31" s="1"/>
  <c r="F396" i="29"/>
  <c r="AI573" i="31" s="1"/>
  <c r="F397" i="29"/>
  <c r="AI644" i="31" s="1"/>
  <c r="F398" i="29"/>
  <c r="AI482" i="31" s="1"/>
  <c r="F399" i="29"/>
  <c r="AI671" i="31" s="1"/>
  <c r="F400" i="29"/>
  <c r="AI509" i="31" s="1"/>
  <c r="F401" i="29"/>
  <c r="AI643" i="31" s="1"/>
  <c r="F402" i="29"/>
  <c r="AI611" i="31" s="1"/>
  <c r="F403" i="29"/>
  <c r="AI951" i="31" s="1"/>
  <c r="F404" i="29"/>
  <c r="AI642" i="31" s="1"/>
  <c r="F405" i="29"/>
  <c r="F406" i="29"/>
  <c r="F407" i="29"/>
  <c r="AI672" i="31" s="1"/>
  <c r="F408" i="29"/>
  <c r="F409" i="29"/>
  <c r="AI825" i="31" s="1"/>
  <c r="F410" i="29"/>
  <c r="AI1798" i="31" s="1"/>
  <c r="F411" i="29"/>
  <c r="AI637" i="31" s="1"/>
  <c r="F412" i="29"/>
  <c r="F413" i="29"/>
  <c r="AI2288" i="31" s="1"/>
  <c r="F414" i="29"/>
  <c r="AI480" i="31" s="1"/>
  <c r="F415" i="29"/>
  <c r="AI673" i="31" s="1"/>
  <c r="F416" i="29"/>
  <c r="AI2140" i="31" s="1"/>
  <c r="F417" i="29"/>
  <c r="AI2220" i="31" s="1"/>
  <c r="F418" i="29"/>
  <c r="AI892" i="31" s="1"/>
  <c r="F419" i="29"/>
  <c r="AI996" i="31" s="1"/>
  <c r="F420" i="29"/>
  <c r="AI1051" i="31" s="1"/>
  <c r="F421" i="29"/>
  <c r="AI1778" i="31" s="1"/>
  <c r="F422" i="29"/>
  <c r="AI891" i="31" s="1"/>
  <c r="F423" i="29"/>
  <c r="AI890" i="31" s="1"/>
  <c r="F424" i="29"/>
  <c r="AI2289" i="31" s="1"/>
  <c r="F425" i="29"/>
  <c r="AI559" i="31" s="1"/>
  <c r="F426" i="29"/>
  <c r="AI2164" i="31" s="1"/>
  <c r="F427" i="29"/>
  <c r="AI793" i="31" s="1"/>
  <c r="F428" i="29"/>
  <c r="AI2238" i="31" s="1"/>
  <c r="F429" i="29"/>
  <c r="AI2290" i="31" s="1"/>
  <c r="F430" i="29"/>
  <c r="AI684" i="31" s="1"/>
  <c r="F431" i="29"/>
  <c r="AI537" i="31" s="1"/>
  <c r="F432" i="29"/>
  <c r="AI808" i="31" s="1"/>
  <c r="F433" i="29"/>
  <c r="AI321" i="31" s="1"/>
  <c r="F434" i="29"/>
  <c r="AI952" i="31" s="1"/>
  <c r="F435" i="29"/>
  <c r="AI953" i="31" s="1"/>
  <c r="F436" i="29"/>
  <c r="F437" i="29"/>
  <c r="AI2146" i="31" s="1"/>
  <c r="F438" i="29"/>
  <c r="AI484" i="31" s="1"/>
  <c r="F439" i="29"/>
  <c r="AI493" i="31" s="1"/>
  <c r="F440" i="29"/>
  <c r="AI1031" i="31" s="1"/>
  <c r="F441" i="29"/>
  <c r="AI2216" i="31" s="1"/>
  <c r="F442" i="29"/>
  <c r="AI610" i="31" s="1"/>
  <c r="F443" i="29"/>
  <c r="AI683" i="31" s="1"/>
  <c r="F444" i="29"/>
  <c r="F445" i="29"/>
  <c r="F446" i="29"/>
  <c r="F447" i="29"/>
  <c r="F448" i="29"/>
  <c r="AI322" i="31" s="1"/>
  <c r="F449" i="29"/>
  <c r="F450" i="29"/>
  <c r="AI888" i="31" s="1"/>
  <c r="F451" i="29"/>
  <c r="AI647" i="31" s="1"/>
  <c r="F452" i="29"/>
  <c r="AI1792" i="31" s="1"/>
  <c r="F453" i="29"/>
  <c r="AI609" i="31" s="1"/>
  <c r="F454" i="29"/>
  <c r="AI1047" i="31" s="1"/>
  <c r="F455" i="29"/>
  <c r="F456" i="29"/>
  <c r="F457" i="29"/>
  <c r="AI636" i="31" s="1"/>
  <c r="F458" i="29"/>
  <c r="AI820" i="31" s="1"/>
  <c r="F459" i="29"/>
  <c r="AI495" i="31" s="1"/>
  <c r="F460" i="29"/>
  <c r="AI571" i="31" s="1"/>
  <c r="F461" i="29"/>
  <c r="F462" i="29"/>
  <c r="AI2163" i="31" s="1"/>
  <c r="F463" i="29"/>
  <c r="F464" i="29"/>
  <c r="AI2239" i="31" s="1"/>
  <c r="F465" i="29"/>
  <c r="AI2240" i="31" s="1"/>
  <c r="F466" i="29"/>
  <c r="F467" i="29"/>
  <c r="AI886" i="31" s="1"/>
  <c r="F468" i="29"/>
  <c r="AI997" i="31" s="1"/>
  <c r="F469" i="29"/>
  <c r="F470" i="29"/>
  <c r="AI2182" i="31" s="1"/>
  <c r="F471" i="29"/>
  <c r="AI2299" i="31" s="1"/>
  <c r="F472" i="29"/>
  <c r="AI704" i="31" s="1"/>
  <c r="F473" i="29"/>
  <c r="AI674" i="31" s="1"/>
  <c r="F474" i="29"/>
  <c r="AI1040" i="31" s="1"/>
  <c r="F475" i="29"/>
  <c r="F476" i="29"/>
  <c r="AI675" i="31" s="1"/>
  <c r="F477" i="29"/>
  <c r="AI466" i="31" s="1"/>
  <c r="F478" i="29"/>
  <c r="F479" i="29"/>
  <c r="AI500" i="31" s="1"/>
  <c r="F480" i="29"/>
  <c r="F481" i="29"/>
  <c r="AI2242" i="31" s="1"/>
  <c r="F482" i="29"/>
  <c r="AI558" i="31" s="1"/>
  <c r="F483" i="29"/>
  <c r="AI698" i="31" s="1"/>
  <c r="F484" i="29"/>
  <c r="AI701" i="31" s="1"/>
  <c r="F485" i="29"/>
  <c r="F486" i="29"/>
  <c r="F487" i="29"/>
  <c r="AI822" i="31" s="1"/>
  <c r="F488" i="29"/>
  <c r="AI894" i="31" s="1"/>
  <c r="F489" i="29"/>
  <c r="AI2298" i="31" s="1"/>
  <c r="F490" i="29"/>
  <c r="AI676" i="31" s="1"/>
  <c r="F491" i="29"/>
  <c r="AI809" i="31" s="1"/>
  <c r="F492" i="29"/>
  <c r="F493" i="29"/>
  <c r="AI2162" i="31" s="1"/>
  <c r="F494" i="29"/>
  <c r="AI597" i="31" s="1"/>
  <c r="F495" i="29"/>
  <c r="AI841" i="31" s="1"/>
  <c r="F496" i="29"/>
  <c r="AI553" i="31" s="1"/>
  <c r="F497" i="29"/>
  <c r="AI323" i="31" s="1"/>
  <c r="F498" i="29"/>
  <c r="AI569" i="31" s="1"/>
  <c r="F499" i="29"/>
  <c r="AI568" i="31" s="1"/>
  <c r="F500" i="29"/>
  <c r="AI477" i="31" s="1"/>
  <c r="F501" i="29"/>
  <c r="AI2244" i="31" s="1"/>
  <c r="F502" i="29"/>
  <c r="AI1010" i="31" s="1"/>
  <c r="F503" i="29"/>
  <c r="AI810" i="31" s="1"/>
  <c r="F504" i="29"/>
  <c r="F505" i="29"/>
  <c r="AI2295" i="31" s="1"/>
  <c r="F506" i="29"/>
  <c r="AI478" i="31" s="1"/>
  <c r="F507" i="29"/>
  <c r="F508" i="29"/>
  <c r="AI536" i="31" s="1"/>
  <c r="F509" i="29"/>
  <c r="AI504" i="31" s="1"/>
  <c r="F510" i="29"/>
  <c r="AI1789" i="31" s="1"/>
  <c r="F511" i="29"/>
  <c r="AI505" i="31" s="1"/>
  <c r="F512" i="29"/>
  <c r="AI1782" i="31" s="1"/>
  <c r="F513" i="29"/>
  <c r="AI895" i="31" s="1"/>
  <c r="F514" i="29"/>
  <c r="AI2160" i="31" s="1"/>
  <c r="F515" i="29"/>
  <c r="AI1785" i="31" s="1"/>
  <c r="F516" i="29"/>
  <c r="AI842" i="31" s="1"/>
  <c r="F517" i="29"/>
  <c r="F518" i="29"/>
  <c r="AI677" i="31" s="1"/>
  <c r="F519" i="29"/>
  <c r="F520" i="29"/>
  <c r="AI507" i="31" s="1"/>
  <c r="F521" i="29"/>
  <c r="AI479" i="31" s="1"/>
  <c r="F522" i="29"/>
  <c r="AI705" i="31" s="1"/>
  <c r="F523" i="29"/>
  <c r="AI882" i="31" s="1"/>
  <c r="F524" i="29"/>
  <c r="AI2305" i="31" s="1"/>
  <c r="F525" i="29"/>
  <c r="AI606" i="31" s="1"/>
  <c r="F526" i="29"/>
  <c r="F527" i="29"/>
  <c r="AI567" i="31" s="1"/>
  <c r="F528" i="29"/>
  <c r="AI902" i="31" s="1"/>
  <c r="F529" i="29"/>
  <c r="AI931" i="31" s="1"/>
  <c r="F530" i="29"/>
  <c r="AI1011" i="31" s="1"/>
  <c r="F531" i="29"/>
  <c r="AI693" i="31" s="1"/>
  <c r="F532" i="29"/>
  <c r="AI2297" i="31" s="1"/>
  <c r="F533" i="29"/>
  <c r="AI954" i="31" s="1"/>
  <c r="F534" i="29"/>
  <c r="AI508" i="31" s="1"/>
  <c r="F535" i="29"/>
  <c r="AI718" i="31" s="1"/>
  <c r="F536" i="29"/>
  <c r="F537" i="29"/>
  <c r="AI2198" i="31" s="1"/>
  <c r="F538" i="29"/>
  <c r="AI566" i="31" s="1"/>
  <c r="F539" i="29"/>
  <c r="AI515" i="31" s="1"/>
  <c r="F540" i="29"/>
  <c r="AI324" i="31" s="1"/>
  <c r="F541" i="29"/>
  <c r="AI1836" i="31" s="1"/>
  <c r="F542" i="29"/>
  <c r="AI516" i="31" s="1"/>
  <c r="F543" i="29"/>
  <c r="AI540" i="31" s="1"/>
  <c r="F544" i="29"/>
  <c r="AI706" i="31" s="1"/>
  <c r="F545" i="29"/>
  <c r="AI1808" i="31" s="1"/>
  <c r="F546" i="29"/>
  <c r="AI930" i="31" s="1"/>
  <c r="F547" i="29"/>
  <c r="F548" i="29"/>
  <c r="AI1012" i="31" s="1"/>
  <c r="F549" i="29"/>
  <c r="AI2246" i="31" s="1"/>
  <c r="F550" i="29"/>
  <c r="F551" i="29"/>
  <c r="AI539" i="31" s="1"/>
  <c r="F552" i="29"/>
  <c r="AI2247" i="31" s="1"/>
  <c r="F553" i="29"/>
  <c r="AI881" i="31" s="1"/>
  <c r="F554" i="29"/>
  <c r="AI2159" i="31" s="1"/>
  <c r="F555" i="29"/>
  <c r="AI598" i="31" s="1"/>
  <c r="F556" i="29"/>
  <c r="AI880" i="31" s="1"/>
  <c r="F557" i="29"/>
  <c r="AI999" i="31" s="1"/>
  <c r="F558" i="29"/>
  <c r="F559" i="29"/>
  <c r="AI517" i="31" s="1"/>
  <c r="F560" i="29"/>
  <c r="F561" i="29"/>
  <c r="AI635" i="31" s="1"/>
  <c r="F562" i="29"/>
  <c r="AI2158" i="31" s="1"/>
  <c r="F563" i="29"/>
  <c r="AI325" i="31" s="1"/>
  <c r="F564" i="29"/>
  <c r="F565" i="29"/>
  <c r="AI678" i="31" s="1"/>
  <c r="F566" i="29"/>
  <c r="F567" i="29"/>
  <c r="AI719" i="31" s="1"/>
  <c r="F568" i="29"/>
  <c r="F569" i="29"/>
  <c r="AI1809" i="31" s="1"/>
  <c r="F570" i="29"/>
  <c r="F571" i="29"/>
  <c r="AI963" i="31" s="1"/>
  <c r="F572" i="29"/>
  <c r="AI917" i="31" s="1"/>
  <c r="F573" i="29"/>
  <c r="AI1000" i="31" s="1"/>
  <c r="F574" i="29"/>
  <c r="AI2157" i="31" s="1"/>
  <c r="F575" i="29"/>
  <c r="AI883" i="31" s="1"/>
  <c r="F576" i="29"/>
  <c r="F577" i="29"/>
  <c r="AI1810" i="31" s="1"/>
  <c r="F578" i="29"/>
  <c r="AI806" i="31" s="1"/>
  <c r="F579" i="29"/>
  <c r="AI871" i="31" s="1"/>
  <c r="F580" i="29"/>
  <c r="F581" i="29"/>
  <c r="AI1812" i="31" s="1"/>
  <c r="F582" i="29"/>
  <c r="AI309" i="31" s="1"/>
  <c r="F583" i="29"/>
  <c r="AI715" i="31" s="1"/>
  <c r="F584" i="29"/>
  <c r="AI679" i="31" s="1"/>
  <c r="F585" i="29"/>
  <c r="F586" i="29"/>
  <c r="AI494" i="31" s="1"/>
  <c r="F587" i="29"/>
  <c r="AI856" i="31" s="1"/>
  <c r="F588" i="29"/>
  <c r="AI634" i="31" s="1"/>
  <c r="F589" i="29"/>
  <c r="AI1002" i="31" s="1"/>
  <c r="F590" i="29"/>
  <c r="F591" i="29"/>
  <c r="AI694" i="31" s="1"/>
  <c r="F592" i="29"/>
  <c r="AI486" i="31" s="1"/>
  <c r="F593" i="29"/>
  <c r="AI800" i="31" s="1"/>
  <c r="F594" i="29"/>
  <c r="AI2268" i="31" s="1"/>
  <c r="F595" i="29"/>
  <c r="AI716" i="31" s="1"/>
  <c r="F596" i="29"/>
  <c r="AI857" i="31" s="1"/>
  <c r="F597" i="29"/>
  <c r="AI518" i="31" s="1"/>
  <c r="F598" i="29"/>
  <c r="AI552" i="31" s="1"/>
  <c r="F599" i="29"/>
  <c r="AI702" i="31" s="1"/>
  <c r="F600" i="29"/>
  <c r="AI519" i="31" s="1"/>
  <c r="F601" i="29"/>
  <c r="AI2179" i="31" s="1"/>
  <c r="F602" i="29"/>
  <c r="AI680" i="31" s="1"/>
  <c r="F603" i="29"/>
  <c r="AI2201" i="31" s="1"/>
  <c r="F604" i="29"/>
  <c r="F605" i="29"/>
  <c r="AI633" i="31" s="1"/>
  <c r="F606" i="29"/>
  <c r="AI1828" i="31" s="1"/>
  <c r="F607" i="29"/>
  <c r="F608" i="29"/>
  <c r="AI469" i="31" s="1"/>
  <c r="F609" i="29"/>
  <c r="AI1800" i="31" s="1"/>
  <c r="F610" i="29"/>
  <c r="AI2281" i="31" s="1"/>
  <c r="F611" i="29"/>
  <c r="AI471" i="31" s="1"/>
  <c r="F612" i="29"/>
  <c r="AI2154" i="31" s="1"/>
  <c r="F613" i="29"/>
  <c r="AI2170" i="31" s="1"/>
  <c r="F614" i="29"/>
  <c r="AI2217" i="31" s="1"/>
  <c r="F615" i="29"/>
  <c r="F616" i="29"/>
  <c r="AI1831" i="31" s="1"/>
  <c r="F617" i="29"/>
  <c r="AI572" i="31" s="1"/>
  <c r="F618" i="29"/>
  <c r="AI1835" i="31" s="1"/>
  <c r="F619" i="29"/>
  <c r="AI2243" i="31" s="1"/>
  <c r="F620" i="29"/>
  <c r="F621" i="29"/>
  <c r="AI1775" i="31" s="1"/>
  <c r="F622" i="29"/>
  <c r="F623" i="29"/>
  <c r="AI2266" i="31" s="1"/>
  <c r="F624" i="29"/>
  <c r="AI2251" i="31" s="1"/>
  <c r="F625" i="29"/>
  <c r="F626" i="29"/>
  <c r="AI538" i="31" s="1"/>
  <c r="F627" i="29"/>
  <c r="AI626" i="31" s="1"/>
  <c r="F628" i="29"/>
  <c r="AI659" i="31" s="1"/>
  <c r="F629" i="29"/>
  <c r="AI699" i="31" s="1"/>
  <c r="F630" i="29"/>
  <c r="AI821" i="31" s="1"/>
  <c r="F631" i="29"/>
  <c r="AI844" i="31" s="1"/>
  <c r="F632" i="29"/>
  <c r="F633" i="29"/>
  <c r="AI885" i="31" s="1"/>
  <c r="F634" i="29"/>
  <c r="AI948" i="31" s="1"/>
  <c r="F635" i="29"/>
  <c r="AI941" i="31" s="1"/>
  <c r="F636" i="29"/>
  <c r="AI923" i="31" s="1"/>
  <c r="F637" i="29"/>
  <c r="AI950" i="31" s="1"/>
  <c r="F638" i="29"/>
  <c r="AI937" i="31" s="1"/>
  <c r="F639" i="29"/>
  <c r="AI959" i="31" s="1"/>
  <c r="F640" i="29"/>
  <c r="AI968" i="31" s="1"/>
  <c r="F641" i="29"/>
  <c r="AI1797" i="31" s="1"/>
  <c r="F642" i="29"/>
  <c r="AI1791" i="31" s="1"/>
  <c r="F643" i="29"/>
  <c r="AI2142" i="31" s="1"/>
  <c r="F644" i="29"/>
  <c r="AI2148" i="31" s="1"/>
  <c r="F645" i="29"/>
  <c r="AI2151" i="31" s="1"/>
  <c r="F646" i="29"/>
  <c r="AI2199" i="31" s="1"/>
  <c r="F647" i="29"/>
  <c r="AI2171" i="31" s="1"/>
  <c r="F648" i="29"/>
  <c r="AI2245" i="31" s="1"/>
  <c r="F649" i="29"/>
  <c r="AI2250" i="31" s="1"/>
  <c r="F650" i="29"/>
  <c r="AI2264" i="31" s="1"/>
  <c r="F651" i="29"/>
  <c r="AI2285" i="31" s="1"/>
  <c r="F652" i="29"/>
  <c r="AI2271" i="31" s="1"/>
  <c r="F653" i="29"/>
  <c r="AI2284" i="31" s="1"/>
  <c r="F654" i="29"/>
  <c r="AI2309" i="31" s="1"/>
  <c r="F655" i="29"/>
  <c r="AI843" i="31" s="1"/>
  <c r="F656" i="29"/>
  <c r="AI2236" i="31" s="1"/>
  <c r="F657" i="29"/>
  <c r="AI503" i="31" s="1"/>
  <c r="F658" i="29"/>
  <c r="AI2253" i="31" s="1"/>
  <c r="F659" i="29"/>
  <c r="AI2172" i="31" s="1"/>
  <c r="F660" i="29"/>
  <c r="AI2176" i="31" s="1"/>
  <c r="F661" i="29"/>
  <c r="AI588" i="31" s="1"/>
  <c r="F662" i="29"/>
  <c r="AI2144" i="31" s="1"/>
  <c r="F663" i="29"/>
  <c r="AI1818" i="31" s="1"/>
  <c r="F664" i="29"/>
  <c r="F665" i="29"/>
  <c r="AI2232" i="31" s="1"/>
  <c r="F666" i="29"/>
  <c r="AI854" i="31" s="1"/>
  <c r="F667" i="29"/>
  <c r="F668" i="29"/>
  <c r="AI2233" i="31" s="1"/>
  <c r="F669" i="29"/>
  <c r="AI2207" i="31" s="1"/>
  <c r="F670" i="29"/>
  <c r="AI2262" i="31" s="1"/>
  <c r="F671" i="29"/>
  <c r="AI2263" i="31" s="1"/>
  <c r="F672" i="29"/>
  <c r="AI2234" i="31" s="1"/>
  <c r="F673" i="29"/>
  <c r="AI815" i="31" s="1"/>
  <c r="F674" i="29"/>
  <c r="AI802" i="31" s="1"/>
  <c r="F675" i="29"/>
  <c r="AI2178" i="31" s="1"/>
  <c r="F676" i="29"/>
  <c r="F677" i="29"/>
  <c r="AI2230" i="31" s="1"/>
  <c r="F678" i="29"/>
  <c r="AI2227" i="31" s="1"/>
  <c r="F679" i="29"/>
  <c r="AI1821" i="31" s="1"/>
  <c r="F680" i="29"/>
  <c r="AI2174" i="31" s="1"/>
  <c r="F681" i="29"/>
  <c r="AI1824" i="31" s="1"/>
  <c r="F682" i="29"/>
  <c r="AI2302" i="31" s="1"/>
  <c r="F683" i="29"/>
  <c r="AI1801" i="31" s="1"/>
  <c r="F684" i="29"/>
  <c r="AI2261" i="31" s="1"/>
  <c r="F685" i="29"/>
  <c r="AI1796" i="31" s="1"/>
  <c r="F686" i="29"/>
  <c r="AI1834" i="31" s="1"/>
  <c r="F687" i="29"/>
  <c r="AI691" i="31" s="1"/>
  <c r="F688" i="29"/>
  <c r="AI1779" i="31" s="1"/>
  <c r="F689" i="29"/>
  <c r="AI2237" i="31" s="1"/>
  <c r="F690" i="29"/>
  <c r="AI1793" i="31" s="1"/>
  <c r="F691" i="29"/>
  <c r="AI2241" i="31" s="1"/>
  <c r="F692" i="29"/>
  <c r="AI2161" i="31" s="1"/>
  <c r="F693" i="29"/>
  <c r="AI1780" i="31" s="1"/>
  <c r="F694" i="29"/>
  <c r="AI1805" i="31" s="1"/>
  <c r="F695" i="29"/>
  <c r="AI906" i="31" s="1"/>
  <c r="F696" i="29"/>
  <c r="AI685" i="31" s="1"/>
  <c r="F697" i="29"/>
  <c r="AI1787" i="31" s="1"/>
  <c r="F698" i="29"/>
  <c r="AI475" i="31" s="1"/>
  <c r="F699" i="29"/>
  <c r="AI2194" i="31" s="1"/>
  <c r="F700" i="29"/>
  <c r="AI625" i="31" s="1"/>
  <c r="F701" i="29"/>
  <c r="AI995" i="31" s="1"/>
  <c r="F702" i="29"/>
  <c r="AI582" i="31" s="1"/>
  <c r="F703" i="29"/>
  <c r="AI2183" i="31" s="1"/>
  <c r="F704" i="29"/>
  <c r="AI2212" i="31" s="1"/>
  <c r="F705" i="29"/>
  <c r="AI2196" i="31" s="1"/>
  <c r="F706" i="29"/>
  <c r="AI794" i="31" s="1"/>
  <c r="F707" i="29"/>
  <c r="AI2141" i="31" s="1"/>
  <c r="F708" i="29"/>
  <c r="AI315" i="31" s="1"/>
  <c r="F709" i="29"/>
  <c r="AI709" i="31" s="1"/>
  <c r="F710" i="29"/>
  <c r="AI1041" i="31" s="1"/>
  <c r="F711" i="29"/>
  <c r="AI896" i="31" s="1"/>
  <c r="F712" i="29"/>
  <c r="F713" i="29"/>
  <c r="AI2291" i="31" s="1"/>
  <c r="F714" i="29"/>
  <c r="AI1822" i="31" s="1"/>
  <c r="F715" i="29"/>
  <c r="AI1776" i="31" s="1"/>
  <c r="F716" i="29"/>
  <c r="AI640" i="31" s="1"/>
  <c r="F717" i="29"/>
  <c r="AI1044" i="31" s="1"/>
  <c r="F718" i="29"/>
  <c r="AI2265" i="31" s="1"/>
  <c r="F719" i="29"/>
  <c r="AI2286" i="31" s="1"/>
  <c r="F720" i="29"/>
  <c r="AI1832" i="31" s="1"/>
  <c r="F721" i="29"/>
  <c r="AI832" i="31" s="1"/>
  <c r="F722" i="29"/>
  <c r="AI2274" i="31" s="1"/>
  <c r="F723" i="29"/>
  <c r="AI2267" i="31" s="1"/>
  <c r="F724" i="29"/>
  <c r="F725" i="29"/>
  <c r="AI2208" i="31" s="1"/>
  <c r="F726" i="29"/>
  <c r="AI2191" i="31" s="1"/>
  <c r="F727" i="29"/>
  <c r="F728" i="29"/>
  <c r="AI485" i="31" s="1"/>
  <c r="F729" i="29"/>
  <c r="AI492" i="31" s="1"/>
  <c r="F730" i="29"/>
  <c r="AI526" i="31" s="1"/>
  <c r="F731" i="29"/>
  <c r="AI506" i="31" s="1"/>
  <c r="F732" i="29"/>
  <c r="AI524" i="31" s="1"/>
  <c r="F733" i="29"/>
  <c r="AI548" i="31" s="1"/>
  <c r="F734" i="29"/>
  <c r="AI564" i="31" s="1"/>
  <c r="F735" i="29"/>
  <c r="AI601" i="31" s="1"/>
  <c r="F736" i="29"/>
  <c r="AI600" i="31" s="1"/>
  <c r="F737" i="29"/>
  <c r="AI605" i="31" s="1"/>
  <c r="F738" i="29"/>
  <c r="AI623" i="31" s="1"/>
  <c r="F739" i="29"/>
  <c r="F740" i="29"/>
  <c r="AI688" i="31" s="1"/>
  <c r="F741" i="29"/>
  <c r="AI689" i="31" s="1"/>
  <c r="F742" i="29"/>
  <c r="AI796" i="31" s="1"/>
  <c r="F743" i="29"/>
  <c r="AI836" i="31" s="1"/>
  <c r="F744" i="29"/>
  <c r="AI830" i="31" s="1"/>
  <c r="F745" i="29"/>
  <c r="F746" i="29"/>
  <c r="AI861" i="31" s="1"/>
  <c r="F747" i="29"/>
  <c r="F748" i="29"/>
  <c r="AI877" i="31" s="1"/>
  <c r="F749" i="29"/>
  <c r="AI863" i="31" s="1"/>
  <c r="F750" i="29"/>
  <c r="F751" i="29"/>
  <c r="AI957" i="31" s="1"/>
  <c r="F752" i="29"/>
  <c r="AI904" i="31" s="1"/>
  <c r="F753" i="29"/>
  <c r="F754" i="29"/>
  <c r="AI915" i="31" s="1"/>
  <c r="F755" i="29"/>
  <c r="AI934" i="31" s="1"/>
  <c r="F756" i="29"/>
  <c r="AI898" i="31" s="1"/>
  <c r="F757" i="29"/>
  <c r="AI916" i="31" s="1"/>
  <c r="F758" i="29"/>
  <c r="AI967" i="31" s="1"/>
  <c r="F759" i="29"/>
  <c r="AI998" i="31" s="1"/>
  <c r="F760" i="29"/>
  <c r="AI1003" i="31" s="1"/>
  <c r="F761" i="29"/>
  <c r="AI1001" i="31" s="1"/>
  <c r="F762" i="29"/>
  <c r="AI1795" i="31" s="1"/>
  <c r="F763" i="29"/>
  <c r="AI1814" i="31" s="1"/>
  <c r="F764" i="29"/>
  <c r="AI1815" i="31" s="1"/>
  <c r="F765" i="29"/>
  <c r="AI1830" i="31" s="1"/>
  <c r="F766" i="29"/>
  <c r="AI1817" i="31" s="1"/>
  <c r="F767" i="29"/>
  <c r="AI1781" i="31" s="1"/>
  <c r="F768" i="29"/>
  <c r="F769" i="29"/>
  <c r="F770" i="29"/>
  <c r="F771" i="29"/>
  <c r="AI2209" i="31" s="1"/>
  <c r="F772" i="29"/>
  <c r="F773" i="29"/>
  <c r="AI2215" i="31" s="1"/>
  <c r="F774" i="29"/>
  <c r="AI2229" i="31" s="1"/>
  <c r="F775" i="29"/>
  <c r="AI2292" i="31" s="1"/>
  <c r="F776" i="29"/>
  <c r="F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2" i="29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G354" i="13"/>
  <c r="AA917" i="29"/>
  <c r="AA776" i="29"/>
  <c r="A776" i="29"/>
  <c r="AA775" i="29"/>
  <c r="A775" i="29"/>
  <c r="AA774" i="29"/>
  <c r="A774" i="29"/>
  <c r="AD773" i="29"/>
  <c r="AA773" i="29"/>
  <c r="A773" i="29"/>
  <c r="AA772" i="29"/>
  <c r="A772" i="29"/>
  <c r="AA771" i="29"/>
  <c r="A771" i="29"/>
  <c r="AA770" i="29"/>
  <c r="A770" i="29"/>
  <c r="AA769" i="29"/>
  <c r="A769" i="29"/>
  <c r="AA768" i="29"/>
  <c r="A768" i="29"/>
  <c r="AA767" i="29"/>
  <c r="A767" i="29"/>
  <c r="AA766" i="29"/>
  <c r="A766" i="29"/>
  <c r="AA765" i="29"/>
  <c r="A765" i="29"/>
  <c r="AA764" i="29"/>
  <c r="A764" i="29"/>
  <c r="AA763" i="29"/>
  <c r="A763" i="29"/>
  <c r="AA762" i="29"/>
  <c r="A762" i="29"/>
  <c r="AA761" i="29"/>
  <c r="A761" i="29"/>
  <c r="AA760" i="29"/>
  <c r="A760" i="29"/>
  <c r="AA759" i="29"/>
  <c r="A759" i="29"/>
  <c r="AA758" i="29"/>
  <c r="A758" i="29"/>
  <c r="AA757" i="29"/>
  <c r="A757" i="29"/>
  <c r="AA756" i="29"/>
  <c r="A756" i="29"/>
  <c r="AA755" i="29"/>
  <c r="A755" i="29"/>
  <c r="AD754" i="29"/>
  <c r="AA754" i="29"/>
  <c r="A754" i="29"/>
  <c r="AA753" i="29"/>
  <c r="A753" i="29"/>
  <c r="AA752" i="29"/>
  <c r="A752" i="29"/>
  <c r="AA751" i="29"/>
  <c r="A751" i="29"/>
  <c r="AD750" i="29"/>
  <c r="AA750" i="29"/>
  <c r="A750" i="29"/>
  <c r="AA749" i="29"/>
  <c r="A749" i="29"/>
  <c r="AA748" i="29"/>
  <c r="A748" i="29"/>
  <c r="AA747" i="29"/>
  <c r="A747" i="29"/>
  <c r="AA746" i="29"/>
  <c r="A746" i="29"/>
  <c r="AA745" i="29"/>
  <c r="A745" i="29"/>
  <c r="AA744" i="29"/>
  <c r="A744" i="29"/>
  <c r="AD743" i="29"/>
  <c r="AA743" i="29"/>
  <c r="A743" i="29"/>
  <c r="AA742" i="29"/>
  <c r="A742" i="29"/>
  <c r="AA741" i="29"/>
  <c r="A741" i="29"/>
  <c r="AA740" i="29"/>
  <c r="A740" i="29"/>
  <c r="AA739" i="29"/>
  <c r="A739" i="29"/>
  <c r="AA738" i="29"/>
  <c r="A738" i="29"/>
  <c r="AA737" i="29"/>
  <c r="A737" i="29"/>
  <c r="AA736" i="29"/>
  <c r="A736" i="29"/>
  <c r="AA735" i="29"/>
  <c r="A735" i="29"/>
  <c r="AD734" i="29"/>
  <c r="AA734" i="29"/>
  <c r="A734" i="29"/>
  <c r="AA733" i="29"/>
  <c r="A733" i="29"/>
  <c r="AD732" i="29"/>
  <c r="AA732" i="29"/>
  <c r="A732" i="29"/>
  <c r="AA731" i="29"/>
  <c r="A731" i="29"/>
  <c r="AA730" i="29"/>
  <c r="A730" i="29"/>
  <c r="AD729" i="29"/>
  <c r="AA729" i="29"/>
  <c r="A729" i="29"/>
  <c r="AA728" i="29"/>
  <c r="A728" i="29"/>
  <c r="AA727" i="29"/>
  <c r="A727" i="29"/>
  <c r="AA687" i="1"/>
  <c r="A687" i="1"/>
  <c r="AA686" i="1"/>
  <c r="A686" i="1"/>
  <c r="AA685" i="1"/>
  <c r="A685" i="1"/>
  <c r="AA684" i="1"/>
  <c r="A684" i="1"/>
  <c r="AA683" i="1"/>
  <c r="A683" i="1"/>
  <c r="AA682" i="1"/>
  <c r="A682" i="1"/>
  <c r="AA681" i="1"/>
  <c r="A681" i="1"/>
  <c r="AA680" i="1"/>
  <c r="A680" i="1"/>
  <c r="AA679" i="1"/>
  <c r="A679" i="1"/>
  <c r="AA678" i="1"/>
  <c r="A678" i="1"/>
  <c r="AA677" i="1"/>
  <c r="A677" i="1"/>
  <c r="AA676" i="1"/>
  <c r="A676" i="1"/>
  <c r="AA675" i="1"/>
  <c r="A675" i="1"/>
  <c r="AA674" i="1"/>
  <c r="A674" i="1"/>
  <c r="AA673" i="1"/>
  <c r="A673" i="1"/>
  <c r="AA672" i="1"/>
  <c r="A672" i="1"/>
  <c r="AA671" i="1"/>
  <c r="A671" i="1"/>
  <c r="AA670" i="1"/>
  <c r="A670" i="1"/>
  <c r="AA669" i="1"/>
  <c r="A669" i="1"/>
  <c r="AA668" i="1"/>
  <c r="A668" i="1"/>
  <c r="AA667" i="1"/>
  <c r="A667" i="1"/>
  <c r="AA666" i="1"/>
  <c r="A666" i="1"/>
  <c r="AA665" i="1"/>
  <c r="A665" i="1"/>
  <c r="AA664" i="1"/>
  <c r="A664" i="1"/>
  <c r="F1085" i="11"/>
  <c r="G1085" i="11" s="1"/>
  <c r="M733" i="10" s="1"/>
  <c r="F1086" i="11"/>
  <c r="G1086" i="11" s="1"/>
  <c r="M734" i="10" s="1"/>
  <c r="F1087" i="11"/>
  <c r="G1087" i="11" s="1"/>
  <c r="M735" i="10" s="1"/>
  <c r="F1088" i="11"/>
  <c r="G1088" i="11" s="1"/>
  <c r="M736" i="10" s="1"/>
  <c r="F1089" i="11"/>
  <c r="G1089" i="11" s="1"/>
  <c r="M737" i="10" s="1"/>
  <c r="F1090" i="11"/>
  <c r="G1090" i="11" s="1"/>
  <c r="M738" i="10" s="1"/>
  <c r="F1091" i="11"/>
  <c r="G1091" i="11" s="1"/>
  <c r="M739" i="10" s="1"/>
  <c r="F1092" i="11"/>
  <c r="G1092" i="11" s="1"/>
  <c r="M740" i="10" s="1"/>
  <c r="F1093" i="11"/>
  <c r="G1093" i="11" s="1"/>
  <c r="M741" i="10" s="1"/>
  <c r="F1094" i="11"/>
  <c r="G1094" i="11" s="1"/>
  <c r="M742" i="10" s="1"/>
  <c r="F1095" i="11"/>
  <c r="G1095" i="11" s="1"/>
  <c r="M743" i="10" s="1"/>
  <c r="F1096" i="11"/>
  <c r="G1096" i="11" s="1"/>
  <c r="M744" i="10" s="1"/>
  <c r="F1097" i="11"/>
  <c r="G1097" i="11" s="1"/>
  <c r="M745" i="10" s="1"/>
  <c r="F1098" i="11"/>
  <c r="G1098" i="11" s="1"/>
  <c r="M746" i="10" s="1"/>
  <c r="F1099" i="11"/>
  <c r="G1099" i="11" s="1"/>
  <c r="M747" i="10" s="1"/>
  <c r="F1100" i="11"/>
  <c r="G1100" i="11" s="1"/>
  <c r="M748" i="10" s="1"/>
  <c r="F1101" i="11"/>
  <c r="G1101" i="11" s="1"/>
  <c r="M749" i="10" s="1"/>
  <c r="F1102" i="11"/>
  <c r="G1102" i="11" s="1"/>
  <c r="M750" i="10" s="1"/>
  <c r="F1103" i="11"/>
  <c r="G1103" i="11" s="1"/>
  <c r="M751" i="10" s="1"/>
  <c r="F1104" i="11"/>
  <c r="G1104" i="11" s="1"/>
  <c r="M752" i="10" s="1"/>
  <c r="AA752" i="10"/>
  <c r="A752" i="10"/>
  <c r="AA751" i="10"/>
  <c r="A751" i="10"/>
  <c r="AA750" i="10"/>
  <c r="A750" i="10"/>
  <c r="AA749" i="10"/>
  <c r="A749" i="10"/>
  <c r="AA748" i="10"/>
  <c r="A748" i="10"/>
  <c r="AA747" i="10"/>
  <c r="A747" i="10"/>
  <c r="AA746" i="10"/>
  <c r="A746" i="10"/>
  <c r="AA745" i="10"/>
  <c r="A745" i="10"/>
  <c r="AA744" i="10"/>
  <c r="A744" i="10"/>
  <c r="AA743" i="10"/>
  <c r="A743" i="10"/>
  <c r="AA742" i="10"/>
  <c r="A742" i="10"/>
  <c r="AA741" i="10"/>
  <c r="A741" i="10"/>
  <c r="AA740" i="10"/>
  <c r="A740" i="10"/>
  <c r="AA739" i="10"/>
  <c r="A739" i="10"/>
  <c r="AA738" i="10"/>
  <c r="A738" i="10"/>
  <c r="AA737" i="10"/>
  <c r="A737" i="10"/>
  <c r="AA736" i="10"/>
  <c r="A736" i="10"/>
  <c r="AA735" i="10"/>
  <c r="A735" i="10"/>
  <c r="AA734" i="10"/>
  <c r="A734" i="10"/>
  <c r="AA733" i="10"/>
  <c r="A733" i="10"/>
  <c r="M2" i="31"/>
  <c r="F22" i="2"/>
  <c r="F23" i="2"/>
  <c r="F24" i="2"/>
  <c r="G24" i="2" s="1"/>
  <c r="F25" i="2"/>
  <c r="G25" i="2" s="1"/>
  <c r="F26" i="2"/>
  <c r="F27" i="2"/>
  <c r="F28" i="2"/>
  <c r="F29" i="2"/>
  <c r="F30" i="2"/>
  <c r="F31" i="2"/>
  <c r="F32" i="2"/>
  <c r="G32" i="2" s="1"/>
  <c r="F33" i="2"/>
  <c r="G33" i="2" s="1"/>
  <c r="F34" i="2"/>
  <c r="F35" i="2"/>
  <c r="F36" i="2"/>
  <c r="F37" i="2"/>
  <c r="F38" i="2"/>
  <c r="F39" i="2"/>
  <c r="F40" i="2"/>
  <c r="G40" i="2" s="1"/>
  <c r="F41" i="2"/>
  <c r="G41" i="2" s="1"/>
  <c r="F42" i="2"/>
  <c r="F43" i="2"/>
  <c r="F44" i="2"/>
  <c r="G44" i="2" s="1"/>
  <c r="F45" i="2"/>
  <c r="F46" i="2"/>
  <c r="F47" i="2"/>
  <c r="F48" i="2"/>
  <c r="F49" i="2"/>
  <c r="G49" i="2" s="1"/>
  <c r="F50" i="2"/>
  <c r="F51" i="2"/>
  <c r="F52" i="2"/>
  <c r="G52" i="2" s="1"/>
  <c r="F53" i="2"/>
  <c r="F54" i="2"/>
  <c r="F55" i="2"/>
  <c r="F56" i="2"/>
  <c r="G56" i="2" s="1"/>
  <c r="F57" i="2"/>
  <c r="F58" i="2"/>
  <c r="F59" i="2"/>
  <c r="F60" i="2"/>
  <c r="F61" i="2"/>
  <c r="G61" i="2" s="1"/>
  <c r="F62" i="2"/>
  <c r="F63" i="2"/>
  <c r="F64" i="2"/>
  <c r="F65" i="2"/>
  <c r="G65" i="2" s="1"/>
  <c r="F66" i="2"/>
  <c r="F67" i="2"/>
  <c r="F68" i="2"/>
  <c r="F69" i="2"/>
  <c r="G69" i="2" s="1"/>
  <c r="F70" i="2"/>
  <c r="F71" i="2"/>
  <c r="F72" i="2"/>
  <c r="F73" i="2"/>
  <c r="G73" i="2" s="1"/>
  <c r="F74" i="2"/>
  <c r="F75" i="2"/>
  <c r="F76" i="2"/>
  <c r="G76" i="2" s="1"/>
  <c r="F77" i="2"/>
  <c r="F78" i="2"/>
  <c r="F79" i="2"/>
  <c r="F80" i="2"/>
  <c r="G80" i="2" s="1"/>
  <c r="F81" i="2"/>
  <c r="G81" i="2" s="1"/>
  <c r="F82" i="2"/>
  <c r="F83" i="2"/>
  <c r="F84" i="2"/>
  <c r="F85" i="2"/>
  <c r="F86" i="2"/>
  <c r="F87" i="2"/>
  <c r="F88" i="2"/>
  <c r="G88" i="2" s="1"/>
  <c r="F89" i="2"/>
  <c r="F90" i="2"/>
  <c r="F91" i="2"/>
  <c r="F92" i="2"/>
  <c r="G92" i="2" s="1"/>
  <c r="F93" i="2"/>
  <c r="F94" i="2"/>
  <c r="G94" i="2" s="1"/>
  <c r="F95" i="2"/>
  <c r="F96" i="2"/>
  <c r="G96" i="2" s="1"/>
  <c r="F97" i="2"/>
  <c r="F98" i="2"/>
  <c r="F99" i="2"/>
  <c r="F100" i="2"/>
  <c r="F101" i="2"/>
  <c r="F102" i="2"/>
  <c r="G102" i="2" s="1"/>
  <c r="F103" i="2"/>
  <c r="F104" i="2"/>
  <c r="F105" i="2"/>
  <c r="G105" i="2" s="1"/>
  <c r="F106" i="2"/>
  <c r="F107" i="2"/>
  <c r="F108" i="2"/>
  <c r="G108" i="2" s="1"/>
  <c r="F109" i="2"/>
  <c r="F110" i="2"/>
  <c r="F111" i="2"/>
  <c r="F112" i="2"/>
  <c r="G112" i="2" s="1"/>
  <c r="F113" i="2"/>
  <c r="F114" i="2"/>
  <c r="F115" i="2"/>
  <c r="F116" i="2"/>
  <c r="G116" i="2" s="1"/>
  <c r="F117" i="2"/>
  <c r="G117" i="2" s="1"/>
  <c r="F118" i="2"/>
  <c r="F119" i="2"/>
  <c r="F120" i="2"/>
  <c r="G120" i="2" s="1"/>
  <c r="F121" i="2"/>
  <c r="F122" i="2"/>
  <c r="F123" i="2"/>
  <c r="F124" i="2"/>
  <c r="F125" i="2"/>
  <c r="F126" i="2"/>
  <c r="F127" i="2"/>
  <c r="F128" i="2"/>
  <c r="G128" i="2" s="1"/>
  <c r="F129" i="2"/>
  <c r="F130" i="2"/>
  <c r="F131" i="2"/>
  <c r="F132" i="2"/>
  <c r="F133" i="2"/>
  <c r="F134" i="2"/>
  <c r="F135" i="2"/>
  <c r="F136" i="2"/>
  <c r="G136" i="2" s="1"/>
  <c r="F137" i="2"/>
  <c r="F138" i="2"/>
  <c r="F139" i="2"/>
  <c r="F140" i="2"/>
  <c r="G140" i="2" s="1"/>
  <c r="F141" i="2"/>
  <c r="G141" i="2" s="1"/>
  <c r="F142" i="2"/>
  <c r="F143" i="2"/>
  <c r="F144" i="2"/>
  <c r="G144" i="2" s="1"/>
  <c r="F145" i="2"/>
  <c r="F146" i="2"/>
  <c r="F147" i="2"/>
  <c r="F148" i="2"/>
  <c r="G148" i="2" s="1"/>
  <c r="F149" i="2"/>
  <c r="F150" i="2"/>
  <c r="G150" i="2" s="1"/>
  <c r="F151" i="2"/>
  <c r="F152" i="2"/>
  <c r="G152" i="2" s="1"/>
  <c r="F153" i="2"/>
  <c r="F154" i="2"/>
  <c r="F155" i="2"/>
  <c r="F156" i="2"/>
  <c r="G156" i="2" s="1"/>
  <c r="F157" i="2"/>
  <c r="F158" i="2"/>
  <c r="F159" i="2"/>
  <c r="F160" i="2"/>
  <c r="F161" i="2"/>
  <c r="F162" i="2"/>
  <c r="F163" i="2"/>
  <c r="F164" i="2"/>
  <c r="G164" i="2" s="1"/>
  <c r="F165" i="2"/>
  <c r="F166" i="2"/>
  <c r="F167" i="2"/>
  <c r="F168" i="2"/>
  <c r="G168" i="2" s="1"/>
  <c r="F169" i="2"/>
  <c r="F170" i="2"/>
  <c r="F171" i="2"/>
  <c r="F172" i="2"/>
  <c r="G172" i="2" s="1"/>
  <c r="F173" i="2"/>
  <c r="G173" i="2" s="1"/>
  <c r="F174" i="2"/>
  <c r="F175" i="2"/>
  <c r="F176" i="2"/>
  <c r="G176" i="2" s="1"/>
  <c r="F177" i="2"/>
  <c r="F178" i="2"/>
  <c r="F179" i="2"/>
  <c r="F180" i="2"/>
  <c r="G180" i="2" s="1"/>
  <c r="F181" i="2"/>
  <c r="F182" i="2"/>
  <c r="F183" i="2"/>
  <c r="F184" i="2"/>
  <c r="F185" i="2"/>
  <c r="F186" i="2"/>
  <c r="F187" i="2"/>
  <c r="F188" i="2"/>
  <c r="F189" i="2"/>
  <c r="G189" i="2" s="1"/>
  <c r="F190" i="2"/>
  <c r="F191" i="2"/>
  <c r="F192" i="2"/>
  <c r="F193" i="2"/>
  <c r="G193" i="2" s="1"/>
  <c r="F194" i="2"/>
  <c r="F195" i="2"/>
  <c r="F196" i="2"/>
  <c r="G196" i="2" s="1"/>
  <c r="F197" i="2"/>
  <c r="F198" i="2"/>
  <c r="F199" i="2"/>
  <c r="F200" i="2"/>
  <c r="F201" i="2"/>
  <c r="F202" i="2"/>
  <c r="F203" i="2"/>
  <c r="F204" i="2"/>
  <c r="G204" i="2" s="1"/>
  <c r="F205" i="2"/>
  <c r="G205" i="2" s="1"/>
  <c r="F206" i="2"/>
  <c r="F207" i="2"/>
  <c r="F208" i="2"/>
  <c r="G208" i="2" s="1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G232" i="2" s="1"/>
  <c r="F233" i="2"/>
  <c r="G233" i="2" s="1"/>
  <c r="F234" i="2"/>
  <c r="F235" i="2"/>
  <c r="F236" i="2"/>
  <c r="G236" i="2" s="1"/>
  <c r="F237" i="2"/>
  <c r="F238" i="2"/>
  <c r="F239" i="2"/>
  <c r="F240" i="2"/>
  <c r="G240" i="2" s="1"/>
  <c r="F241" i="2"/>
  <c r="F242" i="2"/>
  <c r="F243" i="2"/>
  <c r="F244" i="2"/>
  <c r="F245" i="2"/>
  <c r="G245" i="2" s="1"/>
  <c r="F246" i="2"/>
  <c r="F247" i="2"/>
  <c r="F248" i="2"/>
  <c r="F249" i="2"/>
  <c r="G249" i="2" s="1"/>
  <c r="F250" i="2"/>
  <c r="F251" i="2"/>
  <c r="F252" i="2"/>
  <c r="F253" i="2"/>
  <c r="G253" i="2" s="1"/>
  <c r="F254" i="2"/>
  <c r="F255" i="2"/>
  <c r="F256" i="2"/>
  <c r="F257" i="2"/>
  <c r="G257" i="2" s="1"/>
  <c r="F258" i="2"/>
  <c r="F259" i="2"/>
  <c r="F260" i="2"/>
  <c r="F261" i="2"/>
  <c r="F262" i="2"/>
  <c r="F263" i="2"/>
  <c r="F264" i="2"/>
  <c r="G264" i="2" s="1"/>
  <c r="F265" i="2"/>
  <c r="F266" i="2"/>
  <c r="F267" i="2"/>
  <c r="F268" i="2"/>
  <c r="G268" i="2" s="1"/>
  <c r="N601" i="1" s="1"/>
  <c r="U601" i="1" s="1"/>
  <c r="F269" i="2"/>
  <c r="G269" i="2" s="1"/>
  <c r="F270" i="2"/>
  <c r="F271" i="2"/>
  <c r="F272" i="2"/>
  <c r="G272" i="2" s="1"/>
  <c r="F273" i="2"/>
  <c r="F274" i="2"/>
  <c r="F275" i="2"/>
  <c r="F276" i="2"/>
  <c r="G276" i="2" s="1"/>
  <c r="F277" i="2"/>
  <c r="F278" i="2"/>
  <c r="F279" i="2"/>
  <c r="F280" i="2"/>
  <c r="F281" i="2"/>
  <c r="G281" i="2" s="1"/>
  <c r="F282" i="2"/>
  <c r="F283" i="2"/>
  <c r="F284" i="2"/>
  <c r="F285" i="2"/>
  <c r="F286" i="2"/>
  <c r="F287" i="2"/>
  <c r="F288" i="2"/>
  <c r="G288" i="2" s="1"/>
  <c r="F289" i="2"/>
  <c r="G289" i="2" s="1"/>
  <c r="F290" i="2"/>
  <c r="F291" i="2"/>
  <c r="F292" i="2"/>
  <c r="G292" i="2" s="1"/>
  <c r="F293" i="2"/>
  <c r="F294" i="2"/>
  <c r="F295" i="2"/>
  <c r="F296" i="2"/>
  <c r="F297" i="2"/>
  <c r="G297" i="2" s="1"/>
  <c r="F298" i="2"/>
  <c r="F299" i="2"/>
  <c r="F300" i="2"/>
  <c r="G300" i="2" s="1"/>
  <c r="F301" i="2"/>
  <c r="F302" i="2"/>
  <c r="F303" i="2"/>
  <c r="F304" i="2"/>
  <c r="F305" i="2"/>
  <c r="F306" i="2"/>
  <c r="F307" i="2"/>
  <c r="F308" i="2"/>
  <c r="G308" i="2" s="1"/>
  <c r="F309" i="2"/>
  <c r="F310" i="2"/>
  <c r="F311" i="2"/>
  <c r="F312" i="2"/>
  <c r="G312" i="2" s="1"/>
  <c r="F313" i="2"/>
  <c r="F314" i="2"/>
  <c r="F315" i="2"/>
  <c r="F316" i="2"/>
  <c r="G316" i="2" s="1"/>
  <c r="F317" i="2"/>
  <c r="G317" i="2" s="1"/>
  <c r="F318" i="2"/>
  <c r="F319" i="2"/>
  <c r="F320" i="2"/>
  <c r="F321" i="2"/>
  <c r="F322" i="2"/>
  <c r="F323" i="2"/>
  <c r="F324" i="2"/>
  <c r="G324" i="2" s="1"/>
  <c r="F325" i="2"/>
  <c r="F326" i="2"/>
  <c r="F327" i="2"/>
  <c r="F328" i="2"/>
  <c r="G328" i="2" s="1"/>
  <c r="F329" i="2"/>
  <c r="G329" i="2" s="1"/>
  <c r="F330" i="2"/>
  <c r="F331" i="2"/>
  <c r="F332" i="2"/>
  <c r="G332" i="2" s="1"/>
  <c r="F333" i="2"/>
  <c r="F334" i="2"/>
  <c r="F335" i="2"/>
  <c r="F336" i="2"/>
  <c r="G336" i="2" s="1"/>
  <c r="F337" i="2"/>
  <c r="F338" i="2"/>
  <c r="F339" i="2"/>
  <c r="F340" i="2"/>
  <c r="F341" i="2"/>
  <c r="G341" i="2" s="1"/>
  <c r="F342" i="2"/>
  <c r="F343" i="2"/>
  <c r="F344" i="2"/>
  <c r="G344" i="2" s="1"/>
  <c r="F345" i="2"/>
  <c r="F346" i="2"/>
  <c r="F347" i="2"/>
  <c r="F348" i="2"/>
  <c r="G348" i="2" s="1"/>
  <c r="F349" i="2"/>
  <c r="G349" i="2" s="1"/>
  <c r="F350" i="2"/>
  <c r="F351" i="2"/>
  <c r="F352" i="2"/>
  <c r="G352" i="2" s="1"/>
  <c r="F353" i="2"/>
  <c r="F354" i="2"/>
  <c r="F355" i="2"/>
  <c r="F356" i="2"/>
  <c r="F357" i="2"/>
  <c r="F358" i="2"/>
  <c r="F359" i="2"/>
  <c r="F360" i="2"/>
  <c r="F361" i="2"/>
  <c r="F362" i="2"/>
  <c r="F363" i="2"/>
  <c r="F364" i="2"/>
  <c r="G364" i="2" s="1"/>
  <c r="F365" i="2"/>
  <c r="F366" i="2"/>
  <c r="F367" i="2"/>
  <c r="F368" i="2"/>
  <c r="G368" i="2" s="1"/>
  <c r="F369" i="2"/>
  <c r="F370" i="2"/>
  <c r="F371" i="2"/>
  <c r="F372" i="2"/>
  <c r="G372" i="2" s="1"/>
  <c r="F373" i="2"/>
  <c r="F374" i="2"/>
  <c r="F375" i="2"/>
  <c r="F376" i="2"/>
  <c r="F377" i="2"/>
  <c r="G377" i="2" s="1"/>
  <c r="F378" i="2"/>
  <c r="F379" i="2"/>
  <c r="F380" i="2"/>
  <c r="F381" i="2"/>
  <c r="F382" i="2"/>
  <c r="F383" i="2"/>
  <c r="F384" i="2"/>
  <c r="G384" i="2" s="1"/>
  <c r="F385" i="2"/>
  <c r="F386" i="2"/>
  <c r="F387" i="2"/>
  <c r="F388" i="2"/>
  <c r="F389" i="2"/>
  <c r="F390" i="2"/>
  <c r="F391" i="2"/>
  <c r="F392" i="2"/>
  <c r="G392" i="2" s="1"/>
  <c r="F393" i="2"/>
  <c r="F394" i="2"/>
  <c r="F395" i="2"/>
  <c r="F396" i="2"/>
  <c r="F397" i="2"/>
  <c r="F398" i="2"/>
  <c r="F399" i="2"/>
  <c r="F400" i="2"/>
  <c r="G400" i="2" s="1"/>
  <c r="F401" i="2"/>
  <c r="F402" i="2"/>
  <c r="F403" i="2"/>
  <c r="F404" i="2"/>
  <c r="G404" i="2" s="1"/>
  <c r="F405" i="2"/>
  <c r="F406" i="2"/>
  <c r="F407" i="2"/>
  <c r="F408" i="2"/>
  <c r="F409" i="2"/>
  <c r="G409" i="2" s="1"/>
  <c r="F410" i="2"/>
  <c r="F411" i="2"/>
  <c r="F412" i="2"/>
  <c r="G412" i="2" s="1"/>
  <c r="F413" i="2"/>
  <c r="F414" i="2"/>
  <c r="F415" i="2"/>
  <c r="F416" i="2"/>
  <c r="G416" i="2" s="1"/>
  <c r="F417" i="2"/>
  <c r="F418" i="2"/>
  <c r="F419" i="2"/>
  <c r="F420" i="2"/>
  <c r="G420" i="2" s="1"/>
  <c r="F421" i="2"/>
  <c r="F422" i="2"/>
  <c r="F423" i="2"/>
  <c r="F424" i="2"/>
  <c r="F425" i="2"/>
  <c r="G425" i="2" s="1"/>
  <c r="F426" i="2"/>
  <c r="F427" i="2"/>
  <c r="F428" i="2"/>
  <c r="F429" i="2"/>
  <c r="F430" i="2"/>
  <c r="F431" i="2"/>
  <c r="F432" i="2"/>
  <c r="G432" i="2" s="1"/>
  <c r="F433" i="2"/>
  <c r="F434" i="2"/>
  <c r="F435" i="2"/>
  <c r="F436" i="2"/>
  <c r="G436" i="2" s="1"/>
  <c r="F437" i="2"/>
  <c r="G437" i="2" s="1"/>
  <c r="F438" i="2"/>
  <c r="F439" i="2"/>
  <c r="F440" i="2"/>
  <c r="F441" i="2"/>
  <c r="F442" i="2"/>
  <c r="F443" i="2"/>
  <c r="F444" i="2"/>
  <c r="G444" i="2" s="1"/>
  <c r="F445" i="2"/>
  <c r="F446" i="2"/>
  <c r="F447" i="2"/>
  <c r="F448" i="2"/>
  <c r="F449" i="2"/>
  <c r="F450" i="2"/>
  <c r="F451" i="2"/>
  <c r="F452" i="2"/>
  <c r="G452" i="2" s="1"/>
  <c r="F453" i="2"/>
  <c r="F454" i="2"/>
  <c r="F455" i="2"/>
  <c r="F456" i="2"/>
  <c r="G456" i="2" s="1"/>
  <c r="F457" i="2"/>
  <c r="F458" i="2"/>
  <c r="F459" i="2"/>
  <c r="F460" i="2"/>
  <c r="F461" i="2"/>
  <c r="G461" i="2" s="1"/>
  <c r="F462" i="2"/>
  <c r="F463" i="2"/>
  <c r="F464" i="2"/>
  <c r="F465" i="2"/>
  <c r="G465" i="2" s="1"/>
  <c r="F466" i="2"/>
  <c r="F467" i="2"/>
  <c r="F468" i="2"/>
  <c r="F469" i="2"/>
  <c r="G469" i="2" s="1"/>
  <c r="F470" i="2"/>
  <c r="F471" i="2"/>
  <c r="F472" i="2"/>
  <c r="F473" i="2"/>
  <c r="F474" i="2"/>
  <c r="F475" i="2"/>
  <c r="F476" i="2"/>
  <c r="G476" i="2" s="1"/>
  <c r="F477" i="2"/>
  <c r="F478" i="2"/>
  <c r="F479" i="2"/>
  <c r="F480" i="2"/>
  <c r="G480" i="2" s="1"/>
  <c r="F481" i="2"/>
  <c r="F482" i="2"/>
  <c r="F483" i="2"/>
  <c r="F484" i="2"/>
  <c r="F485" i="2"/>
  <c r="F486" i="2"/>
  <c r="F487" i="2"/>
  <c r="F488" i="2"/>
  <c r="G488" i="2" s="1"/>
  <c r="F489" i="2"/>
  <c r="F490" i="2"/>
  <c r="F491" i="2"/>
  <c r="F492" i="2"/>
  <c r="G492" i="2" s="1"/>
  <c r="F493" i="2"/>
  <c r="F494" i="2"/>
  <c r="F495" i="2"/>
  <c r="F496" i="2"/>
  <c r="G496" i="2" s="1"/>
  <c r="F497" i="2"/>
  <c r="F498" i="2"/>
  <c r="F499" i="2"/>
  <c r="F500" i="2"/>
  <c r="G500" i="2" s="1"/>
  <c r="F501" i="2"/>
  <c r="F502" i="2"/>
  <c r="F503" i="2"/>
  <c r="F504" i="2"/>
  <c r="F505" i="2"/>
  <c r="F506" i="2"/>
  <c r="F507" i="2"/>
  <c r="F508" i="2"/>
  <c r="G508" i="2" s="1"/>
  <c r="F509" i="2"/>
  <c r="F510" i="2"/>
  <c r="F511" i="2"/>
  <c r="F512" i="2"/>
  <c r="F513" i="2"/>
  <c r="F514" i="2"/>
  <c r="F515" i="2"/>
  <c r="F516" i="2"/>
  <c r="G516" i="2" s="1"/>
  <c r="F517" i="2"/>
  <c r="G517" i="2" s="1"/>
  <c r="F518" i="2"/>
  <c r="F519" i="2"/>
  <c r="F520" i="2"/>
  <c r="G520" i="2" s="1"/>
  <c r="F521" i="2"/>
  <c r="F522" i="2"/>
  <c r="F523" i="2"/>
  <c r="F524" i="2"/>
  <c r="G524" i="2" s="1"/>
  <c r="F525" i="2"/>
  <c r="F526" i="2"/>
  <c r="F527" i="2"/>
  <c r="F528" i="2"/>
  <c r="F529" i="2"/>
  <c r="G529" i="2" s="1"/>
  <c r="F530" i="2"/>
  <c r="F531" i="2"/>
  <c r="F532" i="2"/>
  <c r="F533" i="2"/>
  <c r="F534" i="2"/>
  <c r="F535" i="2"/>
  <c r="F536" i="2"/>
  <c r="G536" i="2" s="1"/>
  <c r="F537" i="2"/>
  <c r="F538" i="2"/>
  <c r="F539" i="2"/>
  <c r="F540" i="2"/>
  <c r="G540" i="2" s="1"/>
  <c r="F541" i="2"/>
  <c r="F542" i="2"/>
  <c r="F543" i="2"/>
  <c r="F544" i="2"/>
  <c r="F545" i="2"/>
  <c r="F546" i="2"/>
  <c r="F547" i="2"/>
  <c r="F548" i="2"/>
  <c r="F549" i="2"/>
  <c r="F550" i="2"/>
  <c r="F551" i="2"/>
  <c r="F552" i="2"/>
  <c r="G552" i="2" s="1"/>
  <c r="N588" i="1" s="1"/>
  <c r="U588" i="1" s="1"/>
  <c r="F553" i="2"/>
  <c r="F554" i="2"/>
  <c r="F555" i="2"/>
  <c r="F556" i="2"/>
  <c r="G556" i="2" s="1"/>
  <c r="F557" i="2"/>
  <c r="F558" i="2"/>
  <c r="F559" i="2"/>
  <c r="F560" i="2"/>
  <c r="F561" i="2"/>
  <c r="G561" i="2" s="1"/>
  <c r="F562" i="2"/>
  <c r="F563" i="2"/>
  <c r="F564" i="2"/>
  <c r="F565" i="2"/>
  <c r="G565" i="2" s="1"/>
  <c r="F566" i="2"/>
  <c r="F567" i="2"/>
  <c r="F568" i="2"/>
  <c r="F569" i="2"/>
  <c r="F570" i="2"/>
  <c r="F571" i="2"/>
  <c r="F572" i="2"/>
  <c r="G572" i="2" s="1"/>
  <c r="F573" i="2"/>
  <c r="F574" i="2"/>
  <c r="F575" i="2"/>
  <c r="F576" i="2"/>
  <c r="F577" i="2"/>
  <c r="F578" i="2"/>
  <c r="F579" i="2"/>
  <c r="F580" i="2"/>
  <c r="G580" i="2" s="1"/>
  <c r="F581" i="2"/>
  <c r="F582" i="2"/>
  <c r="F583" i="2"/>
  <c r="F584" i="2"/>
  <c r="G584" i="2" s="1"/>
  <c r="F585" i="2"/>
  <c r="F586" i="2"/>
  <c r="F587" i="2"/>
  <c r="F588" i="2"/>
  <c r="G588" i="2" s="1"/>
  <c r="F589" i="2"/>
  <c r="F590" i="2"/>
  <c r="F591" i="2"/>
  <c r="F592" i="2"/>
  <c r="G592" i="2" s="1"/>
  <c r="F593" i="2"/>
  <c r="G593" i="2" s="1"/>
  <c r="F594" i="2"/>
  <c r="F595" i="2"/>
  <c r="F596" i="2"/>
  <c r="F597" i="2"/>
  <c r="G597" i="2" s="1"/>
  <c r="F598" i="2"/>
  <c r="F599" i="2"/>
  <c r="F600" i="2"/>
  <c r="G600" i="2" s="1"/>
  <c r="F601" i="2"/>
  <c r="F602" i="2"/>
  <c r="F603" i="2"/>
  <c r="F604" i="2"/>
  <c r="G604" i="2" s="1"/>
  <c r="F605" i="2"/>
  <c r="G605" i="2" s="1"/>
  <c r="F606" i="2"/>
  <c r="F607" i="2"/>
  <c r="F608" i="2"/>
  <c r="F609" i="2"/>
  <c r="F610" i="2"/>
  <c r="F611" i="2"/>
  <c r="F612" i="2"/>
  <c r="F613" i="2"/>
  <c r="F614" i="2"/>
  <c r="F615" i="2"/>
  <c r="F616" i="2"/>
  <c r="G616" i="2" s="1"/>
  <c r="F617" i="2"/>
  <c r="F618" i="2"/>
  <c r="F619" i="2"/>
  <c r="F620" i="2"/>
  <c r="G620" i="2" s="1"/>
  <c r="F621" i="2"/>
  <c r="F622" i="2"/>
  <c r="F623" i="2"/>
  <c r="F624" i="2"/>
  <c r="G624" i="2" s="1"/>
  <c r="F625" i="2"/>
  <c r="F626" i="2"/>
  <c r="F627" i="2"/>
  <c r="F628" i="2"/>
  <c r="F629" i="2"/>
  <c r="F630" i="2"/>
  <c r="F631" i="2"/>
  <c r="F632" i="2"/>
  <c r="F633" i="2"/>
  <c r="F634" i="2"/>
  <c r="F635" i="2"/>
  <c r="F636" i="2"/>
  <c r="G636" i="2" s="1"/>
  <c r="F637" i="2"/>
  <c r="F638" i="2"/>
  <c r="F639" i="2"/>
  <c r="F640" i="2"/>
  <c r="G640" i="2" s="1"/>
  <c r="F641" i="2"/>
  <c r="F642" i="2"/>
  <c r="F643" i="2"/>
  <c r="F644" i="2"/>
  <c r="G644" i="2" s="1"/>
  <c r="F645" i="2"/>
  <c r="G645" i="2" s="1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G660" i="2" s="1"/>
  <c r="F661" i="2"/>
  <c r="G661" i="2" s="1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G676" i="2" s="1"/>
  <c r="F677" i="2"/>
  <c r="G677" i="2" s="1"/>
  <c r="F678" i="2"/>
  <c r="F679" i="2"/>
  <c r="F680" i="2"/>
  <c r="G680" i="2" s="1"/>
  <c r="F681" i="2"/>
  <c r="F682" i="2"/>
  <c r="F683" i="2"/>
  <c r="F684" i="2"/>
  <c r="G684" i="2" s="1"/>
  <c r="F685" i="2"/>
  <c r="F686" i="2"/>
  <c r="F687" i="2"/>
  <c r="F688" i="2"/>
  <c r="G688" i="2" s="1"/>
  <c r="F689" i="2"/>
  <c r="G689" i="2" s="1"/>
  <c r="F690" i="2"/>
  <c r="F691" i="2"/>
  <c r="F692" i="2"/>
  <c r="G692" i="2" s="1"/>
  <c r="F693" i="2"/>
  <c r="F694" i="2"/>
  <c r="F695" i="2"/>
  <c r="F696" i="2"/>
  <c r="F697" i="2"/>
  <c r="F698" i="2"/>
  <c r="F699" i="2"/>
  <c r="F700" i="2"/>
  <c r="G700" i="2" s="1"/>
  <c r="F701" i="2"/>
  <c r="G701" i="2" s="1"/>
  <c r="F702" i="2"/>
  <c r="F703" i="2"/>
  <c r="F704" i="2"/>
  <c r="G704" i="2" s="1"/>
  <c r="F705" i="2"/>
  <c r="F706" i="2"/>
  <c r="F707" i="2"/>
  <c r="F708" i="2"/>
  <c r="G708" i="2" s="1"/>
  <c r="F709" i="2"/>
  <c r="G709" i="2" s="1"/>
  <c r="F710" i="2"/>
  <c r="F711" i="2"/>
  <c r="F712" i="2"/>
  <c r="F713" i="2"/>
  <c r="F714" i="2"/>
  <c r="F715" i="2"/>
  <c r="F716" i="2"/>
  <c r="G716" i="2" s="1"/>
  <c r="F717" i="2"/>
  <c r="F718" i="2"/>
  <c r="F719" i="2"/>
  <c r="F720" i="2"/>
  <c r="G720" i="2" s="1"/>
  <c r="F721" i="2"/>
  <c r="F722" i="2"/>
  <c r="F723" i="2"/>
  <c r="F724" i="2"/>
  <c r="F725" i="2"/>
  <c r="F726" i="2"/>
  <c r="F727" i="2"/>
  <c r="F728" i="2"/>
  <c r="F729" i="2"/>
  <c r="F730" i="2"/>
  <c r="F731" i="2"/>
  <c r="F732" i="2"/>
  <c r="G732" i="2" s="1"/>
  <c r="F733" i="2"/>
  <c r="F734" i="2"/>
  <c r="F735" i="2"/>
  <c r="F736" i="2"/>
  <c r="G736" i="2" s="1"/>
  <c r="F737" i="2"/>
  <c r="F738" i="2"/>
  <c r="F739" i="2"/>
  <c r="F740" i="2"/>
  <c r="F741" i="2"/>
  <c r="F742" i="2"/>
  <c r="F743" i="2"/>
  <c r="F744" i="2"/>
  <c r="F745" i="2"/>
  <c r="F746" i="2"/>
  <c r="F747" i="2"/>
  <c r="F748" i="2"/>
  <c r="G748" i="2" s="1"/>
  <c r="F749" i="2"/>
  <c r="F750" i="2"/>
  <c r="F751" i="2"/>
  <c r="F752" i="2"/>
  <c r="G752" i="2" s="1"/>
  <c r="F753" i="2"/>
  <c r="F754" i="2"/>
  <c r="F755" i="2"/>
  <c r="F756" i="2"/>
  <c r="F757" i="2"/>
  <c r="F758" i="2"/>
  <c r="F759" i="2"/>
  <c r="F760" i="2"/>
  <c r="F761" i="2"/>
  <c r="F762" i="2"/>
  <c r="F763" i="2"/>
  <c r="F764" i="2"/>
  <c r="G764" i="2" s="1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G780" i="2" s="1"/>
  <c r="F781" i="2"/>
  <c r="F782" i="2"/>
  <c r="F783" i="2"/>
  <c r="F784" i="2"/>
  <c r="G784" i="2" s="1"/>
  <c r="F785" i="2"/>
  <c r="F786" i="2"/>
  <c r="F787" i="2"/>
  <c r="F788" i="2"/>
  <c r="F789" i="2"/>
  <c r="F790" i="2"/>
  <c r="F791" i="2"/>
  <c r="F792" i="2"/>
  <c r="F793" i="2"/>
  <c r="F794" i="2"/>
  <c r="F795" i="2"/>
  <c r="F796" i="2"/>
  <c r="G796" i="2" s="1"/>
  <c r="F797" i="2"/>
  <c r="F798" i="2"/>
  <c r="F799" i="2"/>
  <c r="F800" i="2"/>
  <c r="G800" i="2" s="1"/>
  <c r="F801" i="2"/>
  <c r="F802" i="2"/>
  <c r="F803" i="2"/>
  <c r="F804" i="2"/>
  <c r="G804" i="2" s="1"/>
  <c r="F805" i="2"/>
  <c r="F806" i="2"/>
  <c r="F807" i="2"/>
  <c r="F808" i="2"/>
  <c r="G808" i="2" s="1"/>
  <c r="F809" i="2"/>
  <c r="F810" i="2"/>
  <c r="F811" i="2"/>
  <c r="F812" i="2"/>
  <c r="G812" i="2" s="1"/>
  <c r="F813" i="2"/>
  <c r="F814" i="2"/>
  <c r="F815" i="2"/>
  <c r="F816" i="2"/>
  <c r="G816" i="2" s="1"/>
  <c r="F817" i="2"/>
  <c r="G817" i="2" s="1"/>
  <c r="N438" i="1" s="1"/>
  <c r="O438" i="1" s="1"/>
  <c r="F818" i="2"/>
  <c r="G818" i="2" s="1"/>
  <c r="N439" i="1" s="1"/>
  <c r="U439" i="1" s="1"/>
  <c r="F819" i="2"/>
  <c r="F820" i="2"/>
  <c r="G820" i="2" s="1"/>
  <c r="N441" i="1" s="1"/>
  <c r="Q441" i="1" s="1"/>
  <c r="F821" i="2"/>
  <c r="G821" i="2" s="1"/>
  <c r="N442" i="1" s="1"/>
  <c r="U442" i="1" s="1"/>
  <c r="F822" i="2"/>
  <c r="F823" i="2"/>
  <c r="F824" i="2"/>
  <c r="G824" i="2" s="1"/>
  <c r="N445" i="1" s="1"/>
  <c r="U445" i="1" s="1"/>
  <c r="F825" i="2"/>
  <c r="F826" i="2"/>
  <c r="F827" i="2"/>
  <c r="F828" i="2"/>
  <c r="G828" i="2" s="1"/>
  <c r="N449" i="1" s="1"/>
  <c r="U449" i="1" s="1"/>
  <c r="F829" i="2"/>
  <c r="G829" i="2" s="1"/>
  <c r="N450" i="1" s="1"/>
  <c r="Q450" i="1" s="1"/>
  <c r="F830" i="2"/>
  <c r="G830" i="2" s="1"/>
  <c r="N451" i="1" s="1"/>
  <c r="U451" i="1" s="1"/>
  <c r="F831" i="2"/>
  <c r="F832" i="2"/>
  <c r="G832" i="2" s="1"/>
  <c r="N452" i="1" s="1"/>
  <c r="U452" i="1" s="1"/>
  <c r="F833" i="2"/>
  <c r="G833" i="2" s="1"/>
  <c r="N453" i="1" s="1"/>
  <c r="U453" i="1" s="1"/>
  <c r="F834" i="2"/>
  <c r="F835" i="2"/>
  <c r="F836" i="2"/>
  <c r="G836" i="2" s="1"/>
  <c r="N456" i="1" s="1"/>
  <c r="U456" i="1" s="1"/>
  <c r="F837" i="2"/>
  <c r="G837" i="2" s="1"/>
  <c r="N457" i="1" s="1"/>
  <c r="F838" i="2"/>
  <c r="G838" i="2" s="1"/>
  <c r="N458" i="1" s="1"/>
  <c r="U458" i="1" s="1"/>
  <c r="F839" i="2"/>
  <c r="F840" i="2"/>
  <c r="G840" i="2" s="1"/>
  <c r="N460" i="1" s="1"/>
  <c r="O460" i="1" s="1"/>
  <c r="F841" i="2"/>
  <c r="F842" i="2"/>
  <c r="G842" i="2" s="1"/>
  <c r="N462" i="1" s="1"/>
  <c r="U462" i="1" s="1"/>
  <c r="F843" i="2"/>
  <c r="F844" i="2"/>
  <c r="G844" i="2" s="1"/>
  <c r="N464" i="1" s="1"/>
  <c r="U464" i="1" s="1"/>
  <c r="F845" i="2"/>
  <c r="G845" i="2" s="1"/>
  <c r="N465" i="1" s="1"/>
  <c r="U465" i="1" s="1"/>
  <c r="F846" i="2"/>
  <c r="G846" i="2" s="1"/>
  <c r="N466" i="1" s="1"/>
  <c r="U466" i="1" s="1"/>
  <c r="F847" i="2"/>
  <c r="F848" i="2"/>
  <c r="G848" i="2" s="1"/>
  <c r="N468" i="1" s="1"/>
  <c r="F849" i="2"/>
  <c r="G849" i="2" s="1"/>
  <c r="N469" i="1" s="1"/>
  <c r="U469" i="1" s="1"/>
  <c r="F850" i="2"/>
  <c r="G850" i="2" s="1"/>
  <c r="N470" i="1" s="1"/>
  <c r="U470" i="1" s="1"/>
  <c r="F851" i="2"/>
  <c r="G851" i="2" s="1"/>
  <c r="N471" i="1" s="1"/>
  <c r="F852" i="2"/>
  <c r="G852" i="2" s="1"/>
  <c r="N472" i="1" s="1"/>
  <c r="U472" i="1" s="1"/>
  <c r="F853" i="2"/>
  <c r="G853" i="2" s="1"/>
  <c r="N473" i="1" s="1"/>
  <c r="U473" i="1" s="1"/>
  <c r="F854" i="2"/>
  <c r="G854" i="2" s="1"/>
  <c r="N474" i="1" s="1"/>
  <c r="U474" i="1" s="1"/>
  <c r="F855" i="2"/>
  <c r="G855" i="2" s="1"/>
  <c r="N475" i="1" s="1"/>
  <c r="F856" i="2"/>
  <c r="G856" i="2" s="1"/>
  <c r="N476" i="1" s="1"/>
  <c r="O476" i="1" s="1"/>
  <c r="F857" i="2"/>
  <c r="F858" i="2"/>
  <c r="G858" i="2" s="1"/>
  <c r="N478" i="1" s="1"/>
  <c r="U478" i="1" s="1"/>
  <c r="F859" i="2"/>
  <c r="G859" i="2" s="1"/>
  <c r="N479" i="1" s="1"/>
  <c r="F860" i="2"/>
  <c r="G860" i="2" s="1"/>
  <c r="N480" i="1" s="1"/>
  <c r="U480" i="1" s="1"/>
  <c r="F861" i="2"/>
  <c r="G861" i="2" s="1"/>
  <c r="N481" i="1" s="1"/>
  <c r="U481" i="1" s="1"/>
  <c r="F862" i="2"/>
  <c r="G862" i="2" s="1"/>
  <c r="N482" i="1" s="1"/>
  <c r="U482" i="1" s="1"/>
  <c r="F863" i="2"/>
  <c r="G863" i="2" s="1"/>
  <c r="N483" i="1" s="1"/>
  <c r="F864" i="2"/>
  <c r="G864" i="2" s="1"/>
  <c r="N484" i="1" s="1"/>
  <c r="O484" i="1" s="1"/>
  <c r="F865" i="2"/>
  <c r="F866" i="2"/>
  <c r="G866" i="2" s="1"/>
  <c r="N486" i="1" s="1"/>
  <c r="U486" i="1" s="1"/>
  <c r="F867" i="2"/>
  <c r="G867" i="2" s="1"/>
  <c r="N487" i="1" s="1"/>
  <c r="F868" i="2"/>
  <c r="G868" i="2" s="1"/>
  <c r="N488" i="1" s="1"/>
  <c r="Q488" i="1" s="1"/>
  <c r="F869" i="2"/>
  <c r="G869" i="2" s="1"/>
  <c r="N489" i="1" s="1"/>
  <c r="U489" i="1" s="1"/>
  <c r="F870" i="2"/>
  <c r="F871" i="2"/>
  <c r="G871" i="2" s="1"/>
  <c r="N491" i="1" s="1"/>
  <c r="Q491" i="1" s="1"/>
  <c r="F872" i="2"/>
  <c r="G872" i="2" s="1"/>
  <c r="N492" i="1" s="1"/>
  <c r="U492" i="1" s="1"/>
  <c r="F873" i="2"/>
  <c r="G873" i="2" s="1"/>
  <c r="N493" i="1" s="1"/>
  <c r="U493" i="1" s="1"/>
  <c r="F874" i="2"/>
  <c r="G874" i="2" s="1"/>
  <c r="N494" i="1" s="1"/>
  <c r="U494" i="1" s="1"/>
  <c r="F875" i="2"/>
  <c r="F876" i="2"/>
  <c r="G876" i="2" s="1"/>
  <c r="N496" i="1" s="1"/>
  <c r="Q496" i="1" s="1"/>
  <c r="F877" i="2"/>
  <c r="F878" i="2"/>
  <c r="G878" i="2" s="1"/>
  <c r="N498" i="1" s="1"/>
  <c r="U498" i="1" s="1"/>
  <c r="F879" i="2"/>
  <c r="F880" i="2"/>
  <c r="G880" i="2" s="1"/>
  <c r="N500" i="1" s="1"/>
  <c r="F881" i="2"/>
  <c r="F882" i="2"/>
  <c r="G882" i="2" s="1"/>
  <c r="N502" i="1" s="1"/>
  <c r="U502" i="1" s="1"/>
  <c r="F883" i="2"/>
  <c r="G883" i="2" s="1"/>
  <c r="N503" i="1" s="1"/>
  <c r="Q503" i="1" s="1"/>
  <c r="F884" i="2"/>
  <c r="G884" i="2" s="1"/>
  <c r="N504" i="1" s="1"/>
  <c r="U504" i="1" s="1"/>
  <c r="F885" i="2"/>
  <c r="F886" i="2"/>
  <c r="G886" i="2" s="1"/>
  <c r="N506" i="1" s="1"/>
  <c r="U506" i="1" s="1"/>
  <c r="F887" i="2"/>
  <c r="G887" i="2" s="1"/>
  <c r="N507" i="1" s="1"/>
  <c r="Q507" i="1" s="1"/>
  <c r="F888" i="2"/>
  <c r="G888" i="2" s="1"/>
  <c r="N508" i="1" s="1"/>
  <c r="Q508" i="1" s="1"/>
  <c r="F889" i="2"/>
  <c r="G889" i="2" s="1"/>
  <c r="N509" i="1" s="1"/>
  <c r="U509" i="1" s="1"/>
  <c r="F890" i="2"/>
  <c r="G890" i="2" s="1"/>
  <c r="N510" i="1" s="1"/>
  <c r="U510" i="1" s="1"/>
  <c r="F891" i="2"/>
  <c r="G891" i="2" s="1"/>
  <c r="N511" i="1" s="1"/>
  <c r="Q511" i="1" s="1"/>
  <c r="F892" i="2"/>
  <c r="G892" i="2" s="1"/>
  <c r="N512" i="1" s="1"/>
  <c r="U512" i="1" s="1"/>
  <c r="F893" i="2"/>
  <c r="G893" i="2" s="1"/>
  <c r="N513" i="1" s="1"/>
  <c r="U513" i="1" s="1"/>
  <c r="F894" i="2"/>
  <c r="G894" i="2" s="1"/>
  <c r="N514" i="1" s="1"/>
  <c r="U514" i="1" s="1"/>
  <c r="F895" i="2"/>
  <c r="G895" i="2" s="1"/>
  <c r="N515" i="1" s="1"/>
  <c r="Q515" i="1" s="1"/>
  <c r="F896" i="2"/>
  <c r="G896" i="2" s="1"/>
  <c r="N516" i="1" s="1"/>
  <c r="U516" i="1" s="1"/>
  <c r="F897" i="2"/>
  <c r="G897" i="2" s="1"/>
  <c r="N517" i="1" s="1"/>
  <c r="U517" i="1" s="1"/>
  <c r="F898" i="2"/>
  <c r="G898" i="2" s="1"/>
  <c r="N518" i="1" s="1"/>
  <c r="U518" i="1" s="1"/>
  <c r="F899" i="2"/>
  <c r="G899" i="2" s="1"/>
  <c r="N519" i="1" s="1"/>
  <c r="U519" i="1" s="1"/>
  <c r="F900" i="2"/>
  <c r="G900" i="2" s="1"/>
  <c r="N520" i="1" s="1"/>
  <c r="Q520" i="1" s="1"/>
  <c r="F901" i="2"/>
  <c r="G901" i="2" s="1"/>
  <c r="N521" i="1" s="1"/>
  <c r="O521" i="1" s="1"/>
  <c r="F902" i="2"/>
  <c r="G902" i="2" s="1"/>
  <c r="N522" i="1" s="1"/>
  <c r="Q522" i="1" s="1"/>
  <c r="F903" i="2"/>
  <c r="F904" i="2"/>
  <c r="G904" i="2" s="1"/>
  <c r="N524" i="1" s="1"/>
  <c r="Q524" i="1" s="1"/>
  <c r="F905" i="2"/>
  <c r="F906" i="2"/>
  <c r="G906" i="2" s="1"/>
  <c r="N526" i="1" s="1"/>
  <c r="U526" i="1" s="1"/>
  <c r="F907" i="2"/>
  <c r="F908" i="2"/>
  <c r="G908" i="2" s="1"/>
  <c r="N528" i="1" s="1"/>
  <c r="U528" i="1" s="1"/>
  <c r="F909" i="2"/>
  <c r="G909" i="2" s="1"/>
  <c r="N529" i="1" s="1"/>
  <c r="U529" i="1" s="1"/>
  <c r="F910" i="2"/>
  <c r="G910" i="2" s="1"/>
  <c r="N530" i="1" s="1"/>
  <c r="U530" i="1" s="1"/>
  <c r="F911" i="2"/>
  <c r="G911" i="2" s="1"/>
  <c r="N531" i="1" s="1"/>
  <c r="F912" i="2"/>
  <c r="G912" i="2" s="1"/>
  <c r="N532" i="1" s="1"/>
  <c r="U532" i="1" s="1"/>
  <c r="F913" i="2"/>
  <c r="F914" i="2"/>
  <c r="G914" i="2" s="1"/>
  <c r="N534" i="1" s="1"/>
  <c r="U534" i="1" s="1"/>
  <c r="F915" i="2"/>
  <c r="G915" i="2" s="1"/>
  <c r="N535" i="1" s="1"/>
  <c r="U535" i="1" s="1"/>
  <c r="F916" i="2"/>
  <c r="G916" i="2" s="1"/>
  <c r="N536" i="1" s="1"/>
  <c r="F917" i="2"/>
  <c r="G917" i="2" s="1"/>
  <c r="N537" i="1" s="1"/>
  <c r="F918" i="2"/>
  <c r="G918" i="2" s="1"/>
  <c r="N538" i="1" s="1"/>
  <c r="F919" i="2"/>
  <c r="G919" i="2" s="1"/>
  <c r="N539" i="1" s="1"/>
  <c r="U539" i="1" s="1"/>
  <c r="F920" i="2"/>
  <c r="G920" i="2" s="1"/>
  <c r="N540" i="1" s="1"/>
  <c r="F921" i="2"/>
  <c r="G921" i="2" s="1"/>
  <c r="N542" i="1" s="1"/>
  <c r="F922" i="2"/>
  <c r="G922" i="2" s="1"/>
  <c r="N543" i="1" s="1"/>
  <c r="U543" i="1" s="1"/>
  <c r="F923" i="2"/>
  <c r="F924" i="2"/>
  <c r="G924" i="2" s="1"/>
  <c r="N545" i="1" s="1"/>
  <c r="F925" i="2"/>
  <c r="F926" i="2"/>
  <c r="G926" i="2" s="1"/>
  <c r="N547" i="1" s="1"/>
  <c r="U547" i="1" s="1"/>
  <c r="F927" i="2"/>
  <c r="G927" i="2" s="1"/>
  <c r="N548" i="1" s="1"/>
  <c r="F928" i="2"/>
  <c r="G928" i="2" s="1"/>
  <c r="N549" i="1" s="1"/>
  <c r="F929" i="2"/>
  <c r="G929" i="2" s="1"/>
  <c r="N550" i="1" s="1"/>
  <c r="F930" i="2"/>
  <c r="G930" i="2" s="1"/>
  <c r="N551" i="1" s="1"/>
  <c r="U551" i="1" s="1"/>
  <c r="F931" i="2"/>
  <c r="F932" i="2"/>
  <c r="G932" i="2" s="1"/>
  <c r="N553" i="1" s="1"/>
  <c r="F933" i="2"/>
  <c r="G933" i="2" s="1"/>
  <c r="N554" i="1" s="1"/>
  <c r="F934" i="2"/>
  <c r="G934" i="2" s="1"/>
  <c r="N555" i="1" s="1"/>
  <c r="U555" i="1" s="1"/>
  <c r="F935" i="2"/>
  <c r="G935" i="2" s="1"/>
  <c r="N556" i="1" s="1"/>
  <c r="F936" i="2"/>
  <c r="G936" i="2" s="1"/>
  <c r="N557" i="1" s="1"/>
  <c r="F937" i="2"/>
  <c r="G937" i="2" s="1"/>
  <c r="N558" i="1" s="1"/>
  <c r="F938" i="2"/>
  <c r="G938" i="2" s="1"/>
  <c r="N559" i="1" s="1"/>
  <c r="U559" i="1" s="1"/>
  <c r="F939" i="2"/>
  <c r="F940" i="2"/>
  <c r="G940" i="2" s="1"/>
  <c r="N561" i="1" s="1"/>
  <c r="F941" i="2"/>
  <c r="G941" i="2" s="1"/>
  <c r="N562" i="1" s="1"/>
  <c r="F942" i="2"/>
  <c r="G942" i="2" s="1"/>
  <c r="N563" i="1" s="1"/>
  <c r="U563" i="1" s="1"/>
  <c r="F943" i="2"/>
  <c r="F944" i="2"/>
  <c r="G944" i="2" s="1"/>
  <c r="N565" i="1" s="1"/>
  <c r="F945" i="2"/>
  <c r="G945" i="2" s="1"/>
  <c r="N566" i="1" s="1"/>
  <c r="F946" i="2"/>
  <c r="G946" i="2" s="1"/>
  <c r="N567" i="1" s="1"/>
  <c r="U567" i="1" s="1"/>
  <c r="F947" i="2"/>
  <c r="F948" i="2"/>
  <c r="G948" i="2" s="1"/>
  <c r="N569" i="1" s="1"/>
  <c r="F949" i="2"/>
  <c r="G949" i="2" s="1"/>
  <c r="N570" i="1" s="1"/>
  <c r="F950" i="2"/>
  <c r="G950" i="2" s="1"/>
  <c r="N571" i="1" s="1"/>
  <c r="U571" i="1" s="1"/>
  <c r="F951" i="2"/>
  <c r="G951" i="2" s="1"/>
  <c r="N572" i="1" s="1"/>
  <c r="F952" i="2"/>
  <c r="G952" i="2" s="1"/>
  <c r="N573" i="1" s="1"/>
  <c r="F953" i="2"/>
  <c r="G953" i="2" s="1"/>
  <c r="N574" i="1" s="1"/>
  <c r="F954" i="2"/>
  <c r="G954" i="2" s="1"/>
  <c r="N575" i="1" s="1"/>
  <c r="U575" i="1" s="1"/>
  <c r="F955" i="2"/>
  <c r="G955" i="2" s="1"/>
  <c r="N576" i="1" s="1"/>
  <c r="F956" i="2"/>
  <c r="G956" i="2" s="1"/>
  <c r="N577" i="1" s="1"/>
  <c r="F957" i="2"/>
  <c r="G957" i="2" s="1"/>
  <c r="N578" i="1" s="1"/>
  <c r="F958" i="2"/>
  <c r="G958" i="2" s="1"/>
  <c r="N579" i="1" s="1"/>
  <c r="F959" i="2"/>
  <c r="G959" i="2" s="1"/>
  <c r="N580" i="1" s="1"/>
  <c r="U580" i="1" s="1"/>
  <c r="F960" i="2"/>
  <c r="G960" i="2" s="1"/>
  <c r="N581" i="1" s="1"/>
  <c r="U581" i="1" s="1"/>
  <c r="F961" i="2"/>
  <c r="G961" i="2" s="1"/>
  <c r="N582" i="1" s="1"/>
  <c r="F962" i="2"/>
  <c r="G962" i="2" s="1"/>
  <c r="N583" i="1" s="1"/>
  <c r="U583" i="1" s="1"/>
  <c r="F963" i="2"/>
  <c r="F964" i="2"/>
  <c r="G964" i="2" s="1"/>
  <c r="N585" i="1" s="1"/>
  <c r="U585" i="1" s="1"/>
  <c r="F965" i="2"/>
  <c r="G965" i="2" s="1"/>
  <c r="N586" i="1" s="1"/>
  <c r="F966" i="2"/>
  <c r="G966" i="2" s="1"/>
  <c r="N587" i="1" s="1"/>
  <c r="U587" i="1" s="1"/>
  <c r="F967" i="2"/>
  <c r="G967" i="2" s="1"/>
  <c r="N589" i="1" s="1"/>
  <c r="U589" i="1" s="1"/>
  <c r="F968" i="2"/>
  <c r="G968" i="2" s="1"/>
  <c r="N590" i="1" s="1"/>
  <c r="U590" i="1" s="1"/>
  <c r="F969" i="2"/>
  <c r="F970" i="2"/>
  <c r="G970" i="2" s="1"/>
  <c r="N592" i="1" s="1"/>
  <c r="F971" i="2"/>
  <c r="F972" i="2"/>
  <c r="G972" i="2" s="1"/>
  <c r="N594" i="1" s="1"/>
  <c r="U594" i="1" s="1"/>
  <c r="F973" i="2"/>
  <c r="F974" i="2"/>
  <c r="G974" i="2" s="1"/>
  <c r="N596" i="1" s="1"/>
  <c r="U596" i="1" s="1"/>
  <c r="F975" i="2"/>
  <c r="G975" i="2" s="1"/>
  <c r="N597" i="1" s="1"/>
  <c r="U597" i="1" s="1"/>
  <c r="F976" i="2"/>
  <c r="G976" i="2" s="1"/>
  <c r="N598" i="1" s="1"/>
  <c r="F977" i="2"/>
  <c r="G977" i="2" s="1"/>
  <c r="N599" i="1" s="1"/>
  <c r="U599" i="1" s="1"/>
  <c r="F978" i="2"/>
  <c r="G978" i="2" s="1"/>
  <c r="N602" i="1" s="1"/>
  <c r="F979" i="2"/>
  <c r="F980" i="2"/>
  <c r="G980" i="2" s="1"/>
  <c r="N604" i="1" s="1"/>
  <c r="U604" i="1" s="1"/>
  <c r="F981" i="2"/>
  <c r="G981" i="2" s="1"/>
  <c r="N605" i="1" s="1"/>
  <c r="U605" i="1" s="1"/>
  <c r="F982" i="2"/>
  <c r="G982" i="2" s="1"/>
  <c r="N606" i="1" s="1"/>
  <c r="U606" i="1" s="1"/>
  <c r="F983" i="2"/>
  <c r="G983" i="2" s="1"/>
  <c r="N607" i="1" s="1"/>
  <c r="U607" i="1" s="1"/>
  <c r="F984" i="2"/>
  <c r="G984" i="2" s="1"/>
  <c r="N608" i="1" s="1"/>
  <c r="F985" i="2"/>
  <c r="G985" i="2" s="1"/>
  <c r="N609" i="1" s="1"/>
  <c r="U609" i="1" s="1"/>
  <c r="F986" i="2"/>
  <c r="G986" i="2" s="1"/>
  <c r="N610" i="1" s="1"/>
  <c r="F987" i="2"/>
  <c r="F988" i="2"/>
  <c r="G988" i="2" s="1"/>
  <c r="N612" i="1" s="1"/>
  <c r="U612" i="1" s="1"/>
  <c r="F989" i="2"/>
  <c r="G989" i="2" s="1"/>
  <c r="N613" i="1" s="1"/>
  <c r="U613" i="1" s="1"/>
  <c r="F990" i="2"/>
  <c r="G990" i="2" s="1"/>
  <c r="N614" i="1" s="1"/>
  <c r="F991" i="2"/>
  <c r="G991" i="2" s="1"/>
  <c r="N615" i="1" s="1"/>
  <c r="U615" i="1" s="1"/>
  <c r="F992" i="2"/>
  <c r="G992" i="2" s="1"/>
  <c r="N616" i="1" s="1"/>
  <c r="U616" i="1" s="1"/>
  <c r="F993" i="2"/>
  <c r="G993" i="2" s="1"/>
  <c r="N617" i="1" s="1"/>
  <c r="U617" i="1" s="1"/>
  <c r="F994" i="2"/>
  <c r="G994" i="2" s="1"/>
  <c r="N618" i="1" s="1"/>
  <c r="F995" i="2"/>
  <c r="F996" i="2"/>
  <c r="F997" i="2"/>
  <c r="G997" i="2" s="1"/>
  <c r="N621" i="1" s="1"/>
  <c r="U621" i="1" s="1"/>
  <c r="F998" i="2"/>
  <c r="G998" i="2" s="1"/>
  <c r="N622" i="1" s="1"/>
  <c r="U622" i="1" s="1"/>
  <c r="F999" i="2"/>
  <c r="F1000" i="2"/>
  <c r="G1000" i="2" s="1"/>
  <c r="N624" i="1" s="1"/>
  <c r="F1001" i="2"/>
  <c r="F1002" i="2"/>
  <c r="G1002" i="2" s="1"/>
  <c r="N626" i="1" s="1"/>
  <c r="U626" i="1" s="1"/>
  <c r="F1003" i="2"/>
  <c r="F1004" i="2"/>
  <c r="G1004" i="2" s="1"/>
  <c r="N628" i="1" s="1"/>
  <c r="F1005" i="2"/>
  <c r="G1005" i="2" s="1"/>
  <c r="N629" i="1" s="1"/>
  <c r="U629" i="1" s="1"/>
  <c r="F1006" i="2"/>
  <c r="G1006" i="2" s="1"/>
  <c r="N630" i="1" s="1"/>
  <c r="F1007" i="2"/>
  <c r="G1007" i="2" s="1"/>
  <c r="N631" i="1" s="1"/>
  <c r="U631" i="1" s="1"/>
  <c r="F1008" i="2"/>
  <c r="G1008" i="2" s="1"/>
  <c r="N632" i="1" s="1"/>
  <c r="F1009" i="2"/>
  <c r="F1010" i="2"/>
  <c r="G1010" i="2" s="1"/>
  <c r="N634" i="1" s="1"/>
  <c r="F1011" i="2"/>
  <c r="F1012" i="2"/>
  <c r="G1012" i="2" s="1"/>
  <c r="N636" i="1" s="1"/>
  <c r="U636" i="1" s="1"/>
  <c r="F1013" i="2"/>
  <c r="G1013" i="2" s="1"/>
  <c r="N637" i="1" s="1"/>
  <c r="U637" i="1" s="1"/>
  <c r="F1014" i="2"/>
  <c r="G1014" i="2" s="1"/>
  <c r="N638" i="1" s="1"/>
  <c r="U638" i="1" s="1"/>
  <c r="F1015" i="2"/>
  <c r="G1015" i="2" s="1"/>
  <c r="N639" i="1" s="1"/>
  <c r="U639" i="1" s="1"/>
  <c r="F1016" i="2"/>
  <c r="G1016" i="2" s="1"/>
  <c r="N640" i="1" s="1"/>
  <c r="U640" i="1" s="1"/>
  <c r="F1017" i="2"/>
  <c r="G1017" i="2" s="1"/>
  <c r="N641" i="1" s="1"/>
  <c r="U641" i="1" s="1"/>
  <c r="F1018" i="2"/>
  <c r="G1018" i="2" s="1"/>
  <c r="N642" i="1" s="1"/>
  <c r="F1019" i="2"/>
  <c r="F1020" i="2"/>
  <c r="G1020" i="2" s="1"/>
  <c r="N644" i="1" s="1"/>
  <c r="U644" i="1" s="1"/>
  <c r="F1021" i="2"/>
  <c r="G1021" i="2" s="1"/>
  <c r="N645" i="1" s="1"/>
  <c r="U645" i="1" s="1"/>
  <c r="F1022" i="2"/>
  <c r="G1022" i="2" s="1"/>
  <c r="N646" i="1" s="1"/>
  <c r="F1023" i="2"/>
  <c r="G1023" i="2" s="1"/>
  <c r="N647" i="1" s="1"/>
  <c r="U647" i="1" s="1"/>
  <c r="F1024" i="2"/>
  <c r="G1024" i="2" s="1"/>
  <c r="N648" i="1" s="1"/>
  <c r="U648" i="1" s="1"/>
  <c r="F1025" i="2"/>
  <c r="G1025" i="2" s="1"/>
  <c r="N649" i="1" s="1"/>
  <c r="U649" i="1" s="1"/>
  <c r="F1026" i="2"/>
  <c r="G1026" i="2" s="1"/>
  <c r="N650" i="1" s="1"/>
  <c r="F1027" i="2"/>
  <c r="F1028" i="2"/>
  <c r="G1028" i="2" s="1"/>
  <c r="N652" i="1" s="1"/>
  <c r="U652" i="1" s="1"/>
  <c r="F1029" i="2"/>
  <c r="F1030" i="2"/>
  <c r="G1030" i="2" s="1"/>
  <c r="N654" i="1" s="1"/>
  <c r="F1031" i="2"/>
  <c r="F1032" i="2"/>
  <c r="G1032" i="2" s="1"/>
  <c r="N656" i="1" s="1"/>
  <c r="U656" i="1" s="1"/>
  <c r="F1033" i="2"/>
  <c r="G1033" i="2" s="1"/>
  <c r="N657" i="1" s="1"/>
  <c r="U657" i="1" s="1"/>
  <c r="F1034" i="2"/>
  <c r="G1034" i="2" s="1"/>
  <c r="N658" i="1" s="1"/>
  <c r="F1035" i="2"/>
  <c r="F1038" i="2"/>
  <c r="G1038" i="2" s="1"/>
  <c r="N662" i="1" s="1"/>
  <c r="U662" i="1" s="1"/>
  <c r="F1039" i="2"/>
  <c r="G1039" i="2" s="1"/>
  <c r="N663" i="1" s="1"/>
  <c r="U663" i="1" s="1"/>
  <c r="F1040" i="2"/>
  <c r="G1040" i="2" s="1"/>
  <c r="N664" i="1" s="1"/>
  <c r="U664" i="1" s="1"/>
  <c r="F1041" i="2"/>
  <c r="G1041" i="2" s="1"/>
  <c r="N665" i="1" s="1"/>
  <c r="U665" i="1" s="1"/>
  <c r="F1042" i="2"/>
  <c r="G1042" i="2" s="1"/>
  <c r="N666" i="1" s="1"/>
  <c r="F1043" i="2"/>
  <c r="F1044" i="2"/>
  <c r="G1044" i="2" s="1"/>
  <c r="N668" i="1" s="1"/>
  <c r="U668" i="1" s="1"/>
  <c r="F1045" i="2"/>
  <c r="F1046" i="2"/>
  <c r="G1046" i="2" s="1"/>
  <c r="N670" i="1" s="1"/>
  <c r="F1047" i="2"/>
  <c r="G1047" i="2" s="1"/>
  <c r="N672" i="1" s="1"/>
  <c r="U672" i="1" s="1"/>
  <c r="F1048" i="2"/>
  <c r="G1048" i="2" s="1"/>
  <c r="N673" i="1" s="1"/>
  <c r="U673" i="1" s="1"/>
  <c r="F1049" i="2"/>
  <c r="G1049" i="2" s="1"/>
  <c r="N674" i="1" s="1"/>
  <c r="F1050" i="2"/>
  <c r="G1050" i="2" s="1"/>
  <c r="N675" i="1" s="1"/>
  <c r="F1051" i="2"/>
  <c r="G1051" i="2" s="1"/>
  <c r="N676" i="1" s="1"/>
  <c r="U676" i="1" s="1"/>
  <c r="F21" i="2"/>
  <c r="F1036" i="2"/>
  <c r="G1036" i="2" s="1"/>
  <c r="N660" i="1" s="1"/>
  <c r="U660" i="1" s="1"/>
  <c r="F1050" i="11"/>
  <c r="G1050" i="11" s="1"/>
  <c r="M698" i="10" s="1"/>
  <c r="F1051" i="11"/>
  <c r="G1051" i="11" s="1"/>
  <c r="M699" i="10" s="1"/>
  <c r="F1052" i="11"/>
  <c r="G1052" i="11" s="1"/>
  <c r="M700" i="10" s="1"/>
  <c r="F1053" i="11"/>
  <c r="G1053" i="11" s="1"/>
  <c r="M701" i="10" s="1"/>
  <c r="F1054" i="11"/>
  <c r="G1054" i="11" s="1"/>
  <c r="M702" i="10" s="1"/>
  <c r="F1055" i="11"/>
  <c r="G1055" i="11" s="1"/>
  <c r="M703" i="10" s="1"/>
  <c r="F1056" i="11"/>
  <c r="G1056" i="11" s="1"/>
  <c r="M704" i="10" s="1"/>
  <c r="F1057" i="11"/>
  <c r="G1057" i="11" s="1"/>
  <c r="M705" i="10" s="1"/>
  <c r="F1058" i="11"/>
  <c r="G1058" i="11" s="1"/>
  <c r="M706" i="10" s="1"/>
  <c r="F1059" i="11"/>
  <c r="G1059" i="11" s="1"/>
  <c r="M707" i="10" s="1"/>
  <c r="F1060" i="11"/>
  <c r="G1060" i="11" s="1"/>
  <c r="M708" i="10" s="1"/>
  <c r="F1061" i="11"/>
  <c r="G1061" i="11" s="1"/>
  <c r="M709" i="10" s="1"/>
  <c r="F1062" i="11"/>
  <c r="G1062" i="11" s="1"/>
  <c r="M710" i="10" s="1"/>
  <c r="F1063" i="11"/>
  <c r="G1063" i="11" s="1"/>
  <c r="M711" i="10" s="1"/>
  <c r="F1064" i="11"/>
  <c r="G1064" i="11" s="1"/>
  <c r="M712" i="10" s="1"/>
  <c r="F1065" i="11"/>
  <c r="G1065" i="11" s="1"/>
  <c r="M713" i="10" s="1"/>
  <c r="F1066" i="11"/>
  <c r="G1066" i="11" s="1"/>
  <c r="M714" i="10" s="1"/>
  <c r="F1067" i="11"/>
  <c r="G1067" i="11" s="1"/>
  <c r="M715" i="10" s="1"/>
  <c r="F1068" i="11"/>
  <c r="G1068" i="11" s="1"/>
  <c r="M716" i="10" s="1"/>
  <c r="F1069" i="11"/>
  <c r="G1069" i="11" s="1"/>
  <c r="M717" i="10" s="1"/>
  <c r="F1070" i="11"/>
  <c r="G1070" i="11" s="1"/>
  <c r="M718" i="10" s="1"/>
  <c r="F1071" i="11"/>
  <c r="G1071" i="11" s="1"/>
  <c r="M719" i="10" s="1"/>
  <c r="F1072" i="11"/>
  <c r="G1072" i="11" s="1"/>
  <c r="M720" i="10" s="1"/>
  <c r="F1073" i="11"/>
  <c r="G1073" i="11" s="1"/>
  <c r="M721" i="10" s="1"/>
  <c r="F1074" i="11"/>
  <c r="G1074" i="11" s="1"/>
  <c r="M722" i="10" s="1"/>
  <c r="F1075" i="11"/>
  <c r="G1075" i="11" s="1"/>
  <c r="M723" i="10" s="1"/>
  <c r="F1076" i="11"/>
  <c r="G1076" i="11" s="1"/>
  <c r="M724" i="10" s="1"/>
  <c r="F1077" i="11"/>
  <c r="G1077" i="11" s="1"/>
  <c r="M725" i="10" s="1"/>
  <c r="F1078" i="11"/>
  <c r="G1078" i="11" s="1"/>
  <c r="M726" i="10" s="1"/>
  <c r="F1079" i="11"/>
  <c r="G1079" i="11" s="1"/>
  <c r="M727" i="10" s="1"/>
  <c r="F1080" i="11"/>
  <c r="G1080" i="11" s="1"/>
  <c r="M728" i="10" s="1"/>
  <c r="F1081" i="11"/>
  <c r="F1082" i="11"/>
  <c r="G1082" i="11" s="1"/>
  <c r="M730" i="10" s="1"/>
  <c r="F1083" i="11"/>
  <c r="G1083" i="11" s="1"/>
  <c r="M731" i="10" s="1"/>
  <c r="F1084" i="11"/>
  <c r="G1084" i="11" s="1"/>
  <c r="M732" i="10" s="1"/>
  <c r="M760" i="10"/>
  <c r="N760" i="10" s="1"/>
  <c r="AA732" i="10"/>
  <c r="A732" i="10"/>
  <c r="AA731" i="10"/>
  <c r="A731" i="10"/>
  <c r="AA730" i="10"/>
  <c r="A730" i="10"/>
  <c r="AA729" i="10"/>
  <c r="A729" i="10"/>
  <c r="AA728" i="10"/>
  <c r="A728" i="10"/>
  <c r="AA727" i="10"/>
  <c r="A727" i="10"/>
  <c r="AA726" i="10"/>
  <c r="A726" i="10"/>
  <c r="AA725" i="10"/>
  <c r="A725" i="10"/>
  <c r="AA724" i="10"/>
  <c r="A724" i="10"/>
  <c r="AA723" i="10"/>
  <c r="A723" i="10"/>
  <c r="AA722" i="10"/>
  <c r="A722" i="10"/>
  <c r="AA721" i="10"/>
  <c r="A721" i="10"/>
  <c r="AA720" i="10"/>
  <c r="A720" i="10"/>
  <c r="AA719" i="10"/>
  <c r="A719" i="10"/>
  <c r="AA718" i="10"/>
  <c r="A718" i="10"/>
  <c r="AA717" i="10"/>
  <c r="A717" i="10"/>
  <c r="AA716" i="10"/>
  <c r="A716" i="10"/>
  <c r="AA715" i="10"/>
  <c r="A715" i="10"/>
  <c r="AA714" i="10"/>
  <c r="A714" i="10"/>
  <c r="AA713" i="10"/>
  <c r="A713" i="10"/>
  <c r="AA712" i="10"/>
  <c r="A712" i="10"/>
  <c r="AA711" i="10"/>
  <c r="A711" i="10"/>
  <c r="AA710" i="10"/>
  <c r="A710" i="10"/>
  <c r="AA709" i="10"/>
  <c r="A709" i="10"/>
  <c r="AA708" i="10"/>
  <c r="A708" i="10"/>
  <c r="AA707" i="10"/>
  <c r="A707" i="10"/>
  <c r="AA706" i="10"/>
  <c r="A706" i="10"/>
  <c r="AA705" i="10"/>
  <c r="A705" i="10"/>
  <c r="AA704" i="10"/>
  <c r="A704" i="10"/>
  <c r="AA703" i="10"/>
  <c r="A703" i="10"/>
  <c r="AA702" i="10"/>
  <c r="A702" i="10"/>
  <c r="AA701" i="10"/>
  <c r="A701" i="10"/>
  <c r="AA700" i="10"/>
  <c r="A700" i="10"/>
  <c r="AA699" i="10"/>
  <c r="A699" i="10"/>
  <c r="AA698" i="10"/>
  <c r="A698" i="10"/>
  <c r="F1037" i="2"/>
  <c r="G1037" i="2" s="1"/>
  <c r="N661" i="1" s="1"/>
  <c r="U661" i="1" s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580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579" i="1"/>
  <c r="F1049" i="11"/>
  <c r="G1049" i="11" s="1"/>
  <c r="M697" i="10" s="1"/>
  <c r="A697" i="10"/>
  <c r="F1028" i="11"/>
  <c r="G1028" i="11" s="1"/>
  <c r="M676" i="10" s="1"/>
  <c r="F1029" i="11"/>
  <c r="G1029" i="11" s="1"/>
  <c r="M677" i="10" s="1"/>
  <c r="F1030" i="11"/>
  <c r="G1030" i="11" s="1"/>
  <c r="M678" i="10" s="1"/>
  <c r="F1031" i="11"/>
  <c r="G1031" i="11" s="1"/>
  <c r="M679" i="10" s="1"/>
  <c r="F1032" i="11"/>
  <c r="G1032" i="11" s="1"/>
  <c r="M680" i="10" s="1"/>
  <c r="F1033" i="11"/>
  <c r="G1033" i="11" s="1"/>
  <c r="M681" i="10" s="1"/>
  <c r="F1034" i="11"/>
  <c r="G1034" i="11" s="1"/>
  <c r="M682" i="10" s="1"/>
  <c r="F1035" i="11"/>
  <c r="G1035" i="11" s="1"/>
  <c r="M683" i="10" s="1"/>
  <c r="F1036" i="11"/>
  <c r="G1036" i="11" s="1"/>
  <c r="M684" i="10" s="1"/>
  <c r="F1037" i="11"/>
  <c r="G1037" i="11" s="1"/>
  <c r="M685" i="10" s="1"/>
  <c r="F1038" i="11"/>
  <c r="G1038" i="11" s="1"/>
  <c r="M686" i="10" s="1"/>
  <c r="F1039" i="11"/>
  <c r="G1039" i="11" s="1"/>
  <c r="M687" i="10" s="1"/>
  <c r="F1040" i="11"/>
  <c r="G1040" i="11" s="1"/>
  <c r="M688" i="10" s="1"/>
  <c r="F1041" i="11"/>
  <c r="G1041" i="11" s="1"/>
  <c r="M689" i="10" s="1"/>
  <c r="F1042" i="11"/>
  <c r="G1042" i="11" s="1"/>
  <c r="M690" i="10" s="1"/>
  <c r="F1043" i="11"/>
  <c r="G1043" i="11" s="1"/>
  <c r="M691" i="10" s="1"/>
  <c r="F1044" i="11"/>
  <c r="G1044" i="11" s="1"/>
  <c r="M692" i="10" s="1"/>
  <c r="F1045" i="11"/>
  <c r="G1045" i="11" s="1"/>
  <c r="M693" i="10" s="1"/>
  <c r="F1046" i="11"/>
  <c r="G1046" i="11" s="1"/>
  <c r="M694" i="10" s="1"/>
  <c r="F1047" i="11"/>
  <c r="G1047" i="11" s="1"/>
  <c r="M695" i="10" s="1"/>
  <c r="F1048" i="11"/>
  <c r="G1048" i="11" s="1"/>
  <c r="M696" i="10" s="1"/>
  <c r="F1020" i="11"/>
  <c r="G1020" i="11" s="1"/>
  <c r="M668" i="10" s="1"/>
  <c r="F1021" i="11"/>
  <c r="G1021" i="11" s="1"/>
  <c r="M669" i="10" s="1"/>
  <c r="F1022" i="11"/>
  <c r="G1022" i="11" s="1"/>
  <c r="M670" i="10" s="1"/>
  <c r="F1023" i="11"/>
  <c r="G1023" i="11" s="1"/>
  <c r="M671" i="10" s="1"/>
  <c r="F1024" i="11"/>
  <c r="G1024" i="11" s="1"/>
  <c r="M672" i="10" s="1"/>
  <c r="F1025" i="11"/>
  <c r="G1025" i="11" s="1"/>
  <c r="M673" i="10" s="1"/>
  <c r="F1026" i="11"/>
  <c r="G1026" i="11" s="1"/>
  <c r="M674" i="10" s="1"/>
  <c r="F1027" i="11"/>
  <c r="G1027" i="11" s="1"/>
  <c r="M675" i="10" s="1"/>
  <c r="AA696" i="10"/>
  <c r="A696" i="10"/>
  <c r="AA695" i="10"/>
  <c r="A695" i="10"/>
  <c r="AA694" i="10"/>
  <c r="A694" i="10"/>
  <c r="AA693" i="10"/>
  <c r="A693" i="10"/>
  <c r="AA692" i="10"/>
  <c r="A692" i="10"/>
  <c r="AA691" i="10"/>
  <c r="A691" i="10"/>
  <c r="AA690" i="10"/>
  <c r="A690" i="10"/>
  <c r="AA689" i="10"/>
  <c r="A689" i="10"/>
  <c r="AA688" i="10"/>
  <c r="A688" i="10"/>
  <c r="AA687" i="10"/>
  <c r="A687" i="10"/>
  <c r="AA686" i="10"/>
  <c r="A686" i="10"/>
  <c r="AA685" i="10"/>
  <c r="A685" i="10"/>
  <c r="AA684" i="10"/>
  <c r="A684" i="10"/>
  <c r="AA683" i="10"/>
  <c r="A683" i="10"/>
  <c r="AA682" i="10"/>
  <c r="A682" i="10"/>
  <c r="AA681" i="10"/>
  <c r="A681" i="10"/>
  <c r="AA680" i="10"/>
  <c r="A680" i="10"/>
  <c r="AA679" i="10"/>
  <c r="A679" i="10"/>
  <c r="AA678" i="10"/>
  <c r="A678" i="10"/>
  <c r="AA677" i="10"/>
  <c r="A677" i="10"/>
  <c r="AA676" i="10"/>
  <c r="A676" i="10"/>
  <c r="AA675" i="10"/>
  <c r="A675" i="10"/>
  <c r="AA674" i="10"/>
  <c r="A674" i="10"/>
  <c r="AA673" i="10"/>
  <c r="A673" i="10"/>
  <c r="AA672" i="10"/>
  <c r="A672" i="10"/>
  <c r="AA671" i="10"/>
  <c r="A671" i="10"/>
  <c r="AA670" i="10"/>
  <c r="A670" i="10"/>
  <c r="AA669" i="10"/>
  <c r="A669" i="10"/>
  <c r="D664" i="26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A526" i="1"/>
  <c r="AA527" i="1"/>
  <c r="AA528" i="1"/>
  <c r="AA529" i="1"/>
  <c r="AA530" i="1"/>
  <c r="AA531" i="1"/>
  <c r="AA532" i="1"/>
  <c r="AA533" i="1"/>
  <c r="AA534" i="1"/>
  <c r="AA535" i="1"/>
  <c r="AA665" i="10"/>
  <c r="AA666" i="10"/>
  <c r="AA667" i="10"/>
  <c r="AA668" i="10"/>
  <c r="AA697" i="10"/>
  <c r="AD716" i="29"/>
  <c r="AD719" i="29"/>
  <c r="AD724" i="29"/>
  <c r="AA715" i="29"/>
  <c r="AA716" i="29"/>
  <c r="AA717" i="29"/>
  <c r="AA718" i="29"/>
  <c r="AA719" i="29"/>
  <c r="AA720" i="29"/>
  <c r="AA721" i="29"/>
  <c r="AA722" i="29"/>
  <c r="AA723" i="29"/>
  <c r="AA724" i="29"/>
  <c r="AA725" i="29"/>
  <c r="AA726" i="29"/>
  <c r="A665" i="10"/>
  <c r="A666" i="10"/>
  <c r="A667" i="10"/>
  <c r="A668" i="10"/>
  <c r="G826" i="2"/>
  <c r="N447" i="1" s="1"/>
  <c r="U447" i="1" s="1"/>
  <c r="G865" i="2"/>
  <c r="N485" i="1" s="1"/>
  <c r="U485" i="1" s="1"/>
  <c r="G879" i="2"/>
  <c r="N499" i="1" s="1"/>
  <c r="Q499" i="1" s="1"/>
  <c r="G881" i="2"/>
  <c r="N501" i="1" s="1"/>
  <c r="U501" i="1" s="1"/>
  <c r="G903" i="2"/>
  <c r="N523" i="1" s="1"/>
  <c r="U523" i="1" s="1"/>
  <c r="G905" i="2"/>
  <c r="N525" i="1" s="1"/>
  <c r="O525" i="1" s="1"/>
  <c r="G907" i="2"/>
  <c r="N527" i="1" s="1"/>
  <c r="U527" i="1" s="1"/>
  <c r="G913" i="2"/>
  <c r="N533" i="1" s="1"/>
  <c r="U533" i="1" s="1"/>
  <c r="G923" i="2"/>
  <c r="N544" i="1" s="1"/>
  <c r="G925" i="2"/>
  <c r="N546" i="1" s="1"/>
  <c r="G931" i="2"/>
  <c r="N552" i="1" s="1"/>
  <c r="G939" i="2"/>
  <c r="N560" i="1" s="1"/>
  <c r="G943" i="2"/>
  <c r="N564" i="1" s="1"/>
  <c r="G947" i="2"/>
  <c r="N568" i="1" s="1"/>
  <c r="G963" i="2"/>
  <c r="N584" i="1" s="1"/>
  <c r="U584" i="1" s="1"/>
  <c r="G969" i="2"/>
  <c r="N591" i="1" s="1"/>
  <c r="U591" i="1" s="1"/>
  <c r="G971" i="2"/>
  <c r="N593" i="1" s="1"/>
  <c r="U593" i="1" s="1"/>
  <c r="G979" i="2"/>
  <c r="N603" i="1" s="1"/>
  <c r="U603" i="1" s="1"/>
  <c r="G987" i="2"/>
  <c r="N611" i="1" s="1"/>
  <c r="U611" i="1" s="1"/>
  <c r="G995" i="2"/>
  <c r="N619" i="1" s="1"/>
  <c r="U619" i="1" s="1"/>
  <c r="G999" i="2"/>
  <c r="N623" i="1" s="1"/>
  <c r="U623" i="1" s="1"/>
  <c r="G1001" i="2"/>
  <c r="N625" i="1" s="1"/>
  <c r="U625" i="1" s="1"/>
  <c r="G1003" i="2"/>
  <c r="N627" i="1" s="1"/>
  <c r="U627" i="1" s="1"/>
  <c r="G1009" i="2"/>
  <c r="N633" i="1" s="1"/>
  <c r="U633" i="1" s="1"/>
  <c r="G1011" i="2"/>
  <c r="N635" i="1" s="1"/>
  <c r="U635" i="1" s="1"/>
  <c r="G1019" i="2"/>
  <c r="N643" i="1" s="1"/>
  <c r="U643" i="1" s="1"/>
  <c r="G1027" i="2"/>
  <c r="N651" i="1" s="1"/>
  <c r="U651" i="1" s="1"/>
  <c r="G1029" i="2"/>
  <c r="N653" i="1" s="1"/>
  <c r="U653" i="1" s="1"/>
  <c r="G1031" i="2"/>
  <c r="N655" i="1" s="1"/>
  <c r="U655" i="1" s="1"/>
  <c r="G1035" i="2"/>
  <c r="N659" i="1" s="1"/>
  <c r="U659" i="1" s="1"/>
  <c r="G1043" i="2"/>
  <c r="N667" i="1" s="1"/>
  <c r="G1045" i="2"/>
  <c r="N669" i="1" s="1"/>
  <c r="U669" i="1" s="1"/>
  <c r="A526" i="1"/>
  <c r="A527" i="1"/>
  <c r="A528" i="1"/>
  <c r="A529" i="1"/>
  <c r="A530" i="1"/>
  <c r="A531" i="1"/>
  <c r="A532" i="1"/>
  <c r="A533" i="1"/>
  <c r="A534" i="1"/>
  <c r="A535" i="1"/>
  <c r="A715" i="29"/>
  <c r="A716" i="29"/>
  <c r="A717" i="29"/>
  <c r="A718" i="29"/>
  <c r="A719" i="29"/>
  <c r="A720" i="29"/>
  <c r="A721" i="29"/>
  <c r="A722" i="29"/>
  <c r="A723" i="29"/>
  <c r="A724" i="29"/>
  <c r="A725" i="29"/>
  <c r="A726" i="29"/>
  <c r="H372" i="13"/>
  <c r="H373" i="13"/>
  <c r="G370" i="13"/>
  <c r="H370" i="13" s="1"/>
  <c r="G371" i="13"/>
  <c r="H371" i="13" s="1"/>
  <c r="AA664" i="10"/>
  <c r="A664" i="10"/>
  <c r="AA663" i="10"/>
  <c r="A663" i="10"/>
  <c r="AA662" i="10"/>
  <c r="A662" i="10"/>
  <c r="A519" i="1"/>
  <c r="AA519" i="1"/>
  <c r="A520" i="1"/>
  <c r="AA520" i="1"/>
  <c r="A521" i="1"/>
  <c r="AA521" i="1"/>
  <c r="A522" i="1"/>
  <c r="AA522" i="1"/>
  <c r="A523" i="1"/>
  <c r="AA523" i="1"/>
  <c r="A524" i="1"/>
  <c r="AA524" i="1"/>
  <c r="A525" i="1"/>
  <c r="AA525" i="1"/>
  <c r="AA714" i="29"/>
  <c r="A714" i="29"/>
  <c r="AA713" i="29"/>
  <c r="A713" i="29"/>
  <c r="AA712" i="29"/>
  <c r="A712" i="29"/>
  <c r="AA711" i="29"/>
  <c r="A711" i="29"/>
  <c r="AA710" i="29"/>
  <c r="A710" i="29"/>
  <c r="AA709" i="29"/>
  <c r="A709" i="29"/>
  <c r="AA708" i="29"/>
  <c r="A708" i="29"/>
  <c r="AA707" i="29"/>
  <c r="A707" i="29"/>
  <c r="AA706" i="29"/>
  <c r="A706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64" i="29"/>
  <c r="AA65" i="29"/>
  <c r="AA66" i="29"/>
  <c r="AA67" i="29"/>
  <c r="AA68" i="29"/>
  <c r="AA69" i="29"/>
  <c r="AA70" i="29"/>
  <c r="AA71" i="29"/>
  <c r="AA72" i="29"/>
  <c r="AA73" i="29"/>
  <c r="AA74" i="29"/>
  <c r="AA75" i="29"/>
  <c r="AA76" i="29"/>
  <c r="AA77" i="29"/>
  <c r="AA78" i="29"/>
  <c r="AA79" i="29"/>
  <c r="AA80" i="29"/>
  <c r="AA81" i="29"/>
  <c r="AA82" i="29"/>
  <c r="AA83" i="29"/>
  <c r="AA84" i="29"/>
  <c r="AA85" i="29"/>
  <c r="AA86" i="29"/>
  <c r="AA87" i="29"/>
  <c r="AA88" i="29"/>
  <c r="AA89" i="29"/>
  <c r="AA90" i="29"/>
  <c r="AA91" i="29"/>
  <c r="AA92" i="29"/>
  <c r="AA93" i="29"/>
  <c r="AA94" i="29"/>
  <c r="AA95" i="29"/>
  <c r="AA96" i="29"/>
  <c r="AA97" i="29"/>
  <c r="AA98" i="29"/>
  <c r="AA99" i="29"/>
  <c r="AA100" i="29"/>
  <c r="AA101" i="29"/>
  <c r="AA102" i="29"/>
  <c r="AA103" i="29"/>
  <c r="AA104" i="29"/>
  <c r="AA105" i="29"/>
  <c r="AA106" i="29"/>
  <c r="AA107" i="29"/>
  <c r="AA108" i="29"/>
  <c r="AA109" i="29"/>
  <c r="AA110" i="29"/>
  <c r="AA111" i="29"/>
  <c r="AA112" i="29"/>
  <c r="AA113" i="29"/>
  <c r="AA114" i="29"/>
  <c r="AA115" i="29"/>
  <c r="AA116" i="29"/>
  <c r="AA117" i="29"/>
  <c r="AA118" i="29"/>
  <c r="AA119" i="29"/>
  <c r="AA120" i="29"/>
  <c r="AA121" i="29"/>
  <c r="AA122" i="29"/>
  <c r="AA123" i="29"/>
  <c r="AA124" i="29"/>
  <c r="AA125" i="29"/>
  <c r="AA126" i="29"/>
  <c r="AA127" i="29"/>
  <c r="AA128" i="29"/>
  <c r="AA129" i="29"/>
  <c r="AA130" i="29"/>
  <c r="AA131" i="29"/>
  <c r="AA132" i="29"/>
  <c r="AA133" i="29"/>
  <c r="AA134" i="29"/>
  <c r="AA135" i="29"/>
  <c r="AA136" i="29"/>
  <c r="AA137" i="29"/>
  <c r="AA138" i="29"/>
  <c r="AA139" i="29"/>
  <c r="AA140" i="29"/>
  <c r="AA141" i="29"/>
  <c r="AA142" i="29"/>
  <c r="AA143" i="29"/>
  <c r="AA144" i="29"/>
  <c r="AA145" i="29"/>
  <c r="AA146" i="29"/>
  <c r="AA147" i="29"/>
  <c r="AA148" i="29"/>
  <c r="AA149" i="29"/>
  <c r="AA150" i="29"/>
  <c r="AA151" i="29"/>
  <c r="AA152" i="29"/>
  <c r="AA153" i="29"/>
  <c r="AA154" i="29"/>
  <c r="AA155" i="29"/>
  <c r="AA156" i="29"/>
  <c r="AA157" i="29"/>
  <c r="AA158" i="29"/>
  <c r="AA159" i="29"/>
  <c r="AA160" i="29"/>
  <c r="AA161" i="29"/>
  <c r="AA162" i="29"/>
  <c r="AA163" i="29"/>
  <c r="AA164" i="29"/>
  <c r="AA165" i="29"/>
  <c r="AA166" i="29"/>
  <c r="AA167" i="29"/>
  <c r="AA168" i="29"/>
  <c r="AA169" i="29"/>
  <c r="AA170" i="29"/>
  <c r="AA171" i="29"/>
  <c r="AA172" i="29"/>
  <c r="AA173" i="29"/>
  <c r="AA174" i="29"/>
  <c r="AA175" i="29"/>
  <c r="AA176" i="29"/>
  <c r="AA177" i="29"/>
  <c r="AA178" i="29"/>
  <c r="AA179" i="29"/>
  <c r="AA180" i="29"/>
  <c r="AA181" i="29"/>
  <c r="AA182" i="29"/>
  <c r="AA183" i="29"/>
  <c r="AA184" i="29"/>
  <c r="AA185" i="29"/>
  <c r="AA186" i="29"/>
  <c r="AA187" i="29"/>
  <c r="AA188" i="29"/>
  <c r="AA189" i="29"/>
  <c r="AA190" i="29"/>
  <c r="AA191" i="29"/>
  <c r="AA192" i="29"/>
  <c r="AA193" i="29"/>
  <c r="AA194" i="29"/>
  <c r="AA195" i="29"/>
  <c r="AA196" i="29"/>
  <c r="AA197" i="29"/>
  <c r="AA198" i="29"/>
  <c r="AA199" i="29"/>
  <c r="AA200" i="29"/>
  <c r="AA201" i="29"/>
  <c r="AA202" i="29"/>
  <c r="AA203" i="29"/>
  <c r="AA204" i="29"/>
  <c r="AA205" i="29"/>
  <c r="AA206" i="29"/>
  <c r="AA207" i="29"/>
  <c r="AA208" i="29"/>
  <c r="AA209" i="29"/>
  <c r="AA210" i="29"/>
  <c r="AA211" i="29"/>
  <c r="AA212" i="29"/>
  <c r="AA213" i="29"/>
  <c r="AA214" i="29"/>
  <c r="AA215" i="29"/>
  <c r="AA216" i="29"/>
  <c r="AA217" i="29"/>
  <c r="AA218" i="29"/>
  <c r="AA219" i="29"/>
  <c r="AA220" i="29"/>
  <c r="AA221" i="29"/>
  <c r="AA222" i="29"/>
  <c r="AA223" i="29"/>
  <c r="AA224" i="29"/>
  <c r="AA225" i="29"/>
  <c r="AA226" i="29"/>
  <c r="AA227" i="29"/>
  <c r="AA228" i="29"/>
  <c r="AA229" i="29"/>
  <c r="AA230" i="29"/>
  <c r="AA231" i="29"/>
  <c r="AA232" i="29"/>
  <c r="AA233" i="29"/>
  <c r="AA234" i="29"/>
  <c r="AA235" i="29"/>
  <c r="AA236" i="29"/>
  <c r="AA237" i="29"/>
  <c r="AA238" i="29"/>
  <c r="AA239" i="29"/>
  <c r="AA240" i="29"/>
  <c r="AA241" i="29"/>
  <c r="AA242" i="29"/>
  <c r="AA243" i="29"/>
  <c r="AA244" i="29"/>
  <c r="AA245" i="29"/>
  <c r="AA246" i="29"/>
  <c r="AA247" i="29"/>
  <c r="AA248" i="29"/>
  <c r="AA249" i="29"/>
  <c r="AA250" i="29"/>
  <c r="AA251" i="29"/>
  <c r="AA252" i="29"/>
  <c r="AA253" i="29"/>
  <c r="AA254" i="29"/>
  <c r="AA255" i="29"/>
  <c r="AA256" i="29"/>
  <c r="AA257" i="29"/>
  <c r="AA258" i="29"/>
  <c r="AA259" i="29"/>
  <c r="AA260" i="29"/>
  <c r="AA261" i="29"/>
  <c r="AA262" i="29"/>
  <c r="AA263" i="29"/>
  <c r="AA264" i="29"/>
  <c r="AA265" i="29"/>
  <c r="AA266" i="29"/>
  <c r="AA267" i="29"/>
  <c r="AA268" i="29"/>
  <c r="AA269" i="29"/>
  <c r="AA270" i="29"/>
  <c r="AA271" i="29"/>
  <c r="AA272" i="29"/>
  <c r="AA273" i="29"/>
  <c r="AA274" i="29"/>
  <c r="AA275" i="29"/>
  <c r="AA276" i="29"/>
  <c r="AA277" i="29"/>
  <c r="AA278" i="29"/>
  <c r="AA279" i="29"/>
  <c r="AA280" i="29"/>
  <c r="AA281" i="29"/>
  <c r="AA282" i="29"/>
  <c r="AA283" i="29"/>
  <c r="AA284" i="29"/>
  <c r="AA285" i="29"/>
  <c r="AA286" i="29"/>
  <c r="AA287" i="29"/>
  <c r="AA288" i="29"/>
  <c r="AA289" i="29"/>
  <c r="AA290" i="29"/>
  <c r="AA291" i="29"/>
  <c r="AA292" i="29"/>
  <c r="AA293" i="29"/>
  <c r="AA294" i="29"/>
  <c r="AA295" i="29"/>
  <c r="AA296" i="29"/>
  <c r="AA297" i="29"/>
  <c r="AA298" i="29"/>
  <c r="AA299" i="29"/>
  <c r="AA300" i="29"/>
  <c r="AA301" i="29"/>
  <c r="AA302" i="29"/>
  <c r="AA303" i="29"/>
  <c r="AA304" i="29"/>
  <c r="AA305" i="29"/>
  <c r="AA306" i="29"/>
  <c r="AA307" i="29"/>
  <c r="AA308" i="29"/>
  <c r="AA309" i="29"/>
  <c r="AA310" i="29"/>
  <c r="AA311" i="29"/>
  <c r="AA312" i="29"/>
  <c r="AA313" i="29"/>
  <c r="AA314" i="29"/>
  <c r="AA315" i="29"/>
  <c r="AA316" i="29"/>
  <c r="AA317" i="29"/>
  <c r="AA318" i="29"/>
  <c r="AA319" i="29"/>
  <c r="AA320" i="29"/>
  <c r="AA321" i="29"/>
  <c r="AA322" i="29"/>
  <c r="AA323" i="29"/>
  <c r="AA324" i="29"/>
  <c r="AA325" i="29"/>
  <c r="AA326" i="29"/>
  <c r="AA327" i="29"/>
  <c r="AA328" i="29"/>
  <c r="AA329" i="29"/>
  <c r="AA330" i="29"/>
  <c r="AA331" i="29"/>
  <c r="AA332" i="29"/>
  <c r="AA333" i="29"/>
  <c r="AA334" i="29"/>
  <c r="AA335" i="29"/>
  <c r="AA336" i="29"/>
  <c r="AA337" i="29"/>
  <c r="AA338" i="29"/>
  <c r="AA339" i="29"/>
  <c r="AA340" i="29"/>
  <c r="AA341" i="29"/>
  <c r="AA342" i="29"/>
  <c r="AA343" i="29"/>
  <c r="AA344" i="29"/>
  <c r="AA345" i="29"/>
  <c r="AA346" i="29"/>
  <c r="AA347" i="29"/>
  <c r="AA348" i="29"/>
  <c r="AA349" i="29"/>
  <c r="AA350" i="29"/>
  <c r="AA351" i="29"/>
  <c r="AA352" i="29"/>
  <c r="AA353" i="29"/>
  <c r="AA354" i="29"/>
  <c r="AA355" i="29"/>
  <c r="AA356" i="29"/>
  <c r="AA357" i="29"/>
  <c r="AA358" i="29"/>
  <c r="AA359" i="29"/>
  <c r="AA360" i="29"/>
  <c r="AA361" i="29"/>
  <c r="AA362" i="29"/>
  <c r="AA363" i="29"/>
  <c r="AA364" i="29"/>
  <c r="AA365" i="29"/>
  <c r="AA366" i="29"/>
  <c r="AA367" i="29"/>
  <c r="AA368" i="29"/>
  <c r="AA369" i="29"/>
  <c r="AA370" i="29"/>
  <c r="AA371" i="29"/>
  <c r="AA372" i="29"/>
  <c r="AA373" i="29"/>
  <c r="AA374" i="29"/>
  <c r="AA375" i="29"/>
  <c r="AA376" i="29"/>
  <c r="AA377" i="29"/>
  <c r="AA378" i="29"/>
  <c r="AA379" i="29"/>
  <c r="AA380" i="29"/>
  <c r="AA381" i="29"/>
  <c r="AA382" i="29"/>
  <c r="AA383" i="29"/>
  <c r="AA384" i="29"/>
  <c r="AA385" i="29"/>
  <c r="AA386" i="29"/>
  <c r="AA387" i="29"/>
  <c r="AA388" i="29"/>
  <c r="AA389" i="29"/>
  <c r="AA390" i="29"/>
  <c r="AA391" i="29"/>
  <c r="AA392" i="29"/>
  <c r="AA393" i="29"/>
  <c r="AA394" i="29"/>
  <c r="AA395" i="29"/>
  <c r="AA396" i="29"/>
  <c r="AA397" i="29"/>
  <c r="AA398" i="29"/>
  <c r="AA399" i="29"/>
  <c r="AA400" i="29"/>
  <c r="AA401" i="29"/>
  <c r="AA402" i="29"/>
  <c r="AA403" i="29"/>
  <c r="AA404" i="29"/>
  <c r="AA405" i="29"/>
  <c r="AA406" i="29"/>
  <c r="AA407" i="29"/>
  <c r="AA408" i="29"/>
  <c r="AA409" i="29"/>
  <c r="AA410" i="29"/>
  <c r="AA411" i="29"/>
  <c r="AA412" i="29"/>
  <c r="AA413" i="29"/>
  <c r="AA414" i="29"/>
  <c r="AA415" i="29"/>
  <c r="AA416" i="29"/>
  <c r="AA417" i="29"/>
  <c r="AA418" i="29"/>
  <c r="AA419" i="29"/>
  <c r="AA420" i="29"/>
  <c r="AA421" i="29"/>
  <c r="AA422" i="29"/>
  <c r="AA423" i="29"/>
  <c r="AA424" i="29"/>
  <c r="AA425" i="29"/>
  <c r="AA426" i="29"/>
  <c r="AA427" i="29"/>
  <c r="AA428" i="29"/>
  <c r="AA429" i="29"/>
  <c r="AA430" i="29"/>
  <c r="AA431" i="29"/>
  <c r="AA432" i="29"/>
  <c r="AA433" i="29"/>
  <c r="AA434" i="29"/>
  <c r="AA435" i="29"/>
  <c r="AA436" i="29"/>
  <c r="AA437" i="29"/>
  <c r="AA438" i="29"/>
  <c r="AA439" i="29"/>
  <c r="AA440" i="29"/>
  <c r="AA441" i="29"/>
  <c r="AA442" i="29"/>
  <c r="AA443" i="29"/>
  <c r="AA444" i="29"/>
  <c r="AA445" i="29"/>
  <c r="AA446" i="29"/>
  <c r="AA447" i="29"/>
  <c r="AA448" i="29"/>
  <c r="AA449" i="29"/>
  <c r="AA450" i="29"/>
  <c r="AA451" i="29"/>
  <c r="AA452" i="29"/>
  <c r="AA453" i="29"/>
  <c r="AA454" i="29"/>
  <c r="AA455" i="29"/>
  <c r="AA456" i="29"/>
  <c r="AA457" i="29"/>
  <c r="AA458" i="29"/>
  <c r="AA459" i="29"/>
  <c r="AA460" i="29"/>
  <c r="AA461" i="29"/>
  <c r="AA462" i="29"/>
  <c r="AA463" i="29"/>
  <c r="AA464" i="29"/>
  <c r="AA465" i="29"/>
  <c r="AA466" i="29"/>
  <c r="AA467" i="29"/>
  <c r="AA468" i="29"/>
  <c r="AA469" i="29"/>
  <c r="AA470" i="29"/>
  <c r="AA471" i="29"/>
  <c r="AA472" i="29"/>
  <c r="AA473" i="29"/>
  <c r="AA474" i="29"/>
  <c r="AA475" i="29"/>
  <c r="AA476" i="29"/>
  <c r="AA477" i="29"/>
  <c r="AA478" i="29"/>
  <c r="AA479" i="29"/>
  <c r="AA480" i="29"/>
  <c r="AA481" i="29"/>
  <c r="AA482" i="29"/>
  <c r="AA483" i="29"/>
  <c r="AA484" i="29"/>
  <c r="AA485" i="29"/>
  <c r="AA486" i="29"/>
  <c r="AA487" i="29"/>
  <c r="AA488" i="29"/>
  <c r="AA489" i="29"/>
  <c r="AA490" i="29"/>
  <c r="AA491" i="29"/>
  <c r="AA492" i="29"/>
  <c r="AA493" i="29"/>
  <c r="AA494" i="29"/>
  <c r="AA495" i="29"/>
  <c r="AA496" i="29"/>
  <c r="AA497" i="29"/>
  <c r="AA498" i="29"/>
  <c r="AA499" i="29"/>
  <c r="AA500" i="29"/>
  <c r="AA501" i="29"/>
  <c r="AA502" i="29"/>
  <c r="AA503" i="29"/>
  <c r="AA504" i="29"/>
  <c r="AA505" i="29"/>
  <c r="AA506" i="29"/>
  <c r="AA507" i="29"/>
  <c r="AA508" i="29"/>
  <c r="AA509" i="29"/>
  <c r="AA510" i="29"/>
  <c r="AA511" i="29"/>
  <c r="AA512" i="29"/>
  <c r="AA513" i="29"/>
  <c r="AA514" i="29"/>
  <c r="AA515" i="29"/>
  <c r="AA516" i="29"/>
  <c r="AA517" i="29"/>
  <c r="AA518" i="29"/>
  <c r="AA519" i="29"/>
  <c r="AA520" i="29"/>
  <c r="AA521" i="29"/>
  <c r="AA522" i="29"/>
  <c r="AA523" i="29"/>
  <c r="AA524" i="29"/>
  <c r="AA525" i="29"/>
  <c r="AA526" i="29"/>
  <c r="AA527" i="29"/>
  <c r="AA528" i="29"/>
  <c r="AA529" i="29"/>
  <c r="AA530" i="29"/>
  <c r="AA531" i="29"/>
  <c r="AA532" i="29"/>
  <c r="AA533" i="29"/>
  <c r="AA534" i="29"/>
  <c r="AA535" i="29"/>
  <c r="AA536" i="29"/>
  <c r="AA537" i="29"/>
  <c r="AA538" i="29"/>
  <c r="AA539" i="29"/>
  <c r="AA540" i="29"/>
  <c r="AA541" i="29"/>
  <c r="AA542" i="29"/>
  <c r="AA543" i="29"/>
  <c r="AA544" i="29"/>
  <c r="AA545" i="29"/>
  <c r="AA546" i="29"/>
  <c r="AA547" i="29"/>
  <c r="AA548" i="29"/>
  <c r="AA549" i="29"/>
  <c r="AA550" i="29"/>
  <c r="AA551" i="29"/>
  <c r="AA552" i="29"/>
  <c r="AA553" i="29"/>
  <c r="AA554" i="29"/>
  <c r="AA555" i="29"/>
  <c r="AA556" i="29"/>
  <c r="AA557" i="29"/>
  <c r="AA558" i="29"/>
  <c r="AA559" i="29"/>
  <c r="AA560" i="29"/>
  <c r="AA561" i="29"/>
  <c r="AA562" i="29"/>
  <c r="AA563" i="29"/>
  <c r="AA564" i="29"/>
  <c r="AA565" i="29"/>
  <c r="AA566" i="29"/>
  <c r="AA567" i="29"/>
  <c r="AA568" i="29"/>
  <c r="AA569" i="29"/>
  <c r="AA570" i="29"/>
  <c r="AA571" i="29"/>
  <c r="AA572" i="29"/>
  <c r="AA573" i="29"/>
  <c r="AA574" i="29"/>
  <c r="AA575" i="29"/>
  <c r="AA576" i="29"/>
  <c r="AA577" i="29"/>
  <c r="AA578" i="29"/>
  <c r="AA579" i="29"/>
  <c r="AA580" i="29"/>
  <c r="AA581" i="29"/>
  <c r="AA582" i="29"/>
  <c r="AA583" i="29"/>
  <c r="AA584" i="29"/>
  <c r="AA585" i="29"/>
  <c r="AA586" i="29"/>
  <c r="AA587" i="29"/>
  <c r="AA588" i="29"/>
  <c r="AA589" i="29"/>
  <c r="AA590" i="29"/>
  <c r="AA591" i="29"/>
  <c r="AA592" i="29"/>
  <c r="AA593" i="29"/>
  <c r="AA594" i="29"/>
  <c r="AA595" i="29"/>
  <c r="AA596" i="29"/>
  <c r="AA597" i="29"/>
  <c r="AA598" i="29"/>
  <c r="AA599" i="29"/>
  <c r="AA600" i="29"/>
  <c r="AA601" i="29"/>
  <c r="AA602" i="29"/>
  <c r="AA603" i="29"/>
  <c r="AA604" i="29"/>
  <c r="AA605" i="29"/>
  <c r="AA606" i="29"/>
  <c r="AA607" i="29"/>
  <c r="AA608" i="29"/>
  <c r="AA609" i="29"/>
  <c r="AA610" i="29"/>
  <c r="AA611" i="29"/>
  <c r="AA612" i="29"/>
  <c r="AA613" i="29"/>
  <c r="AA614" i="29"/>
  <c r="AA615" i="29"/>
  <c r="AA616" i="29"/>
  <c r="AA617" i="29"/>
  <c r="AA618" i="29"/>
  <c r="AA619" i="29"/>
  <c r="AA620" i="29"/>
  <c r="AA621" i="29"/>
  <c r="AA622" i="29"/>
  <c r="AA623" i="29"/>
  <c r="AA624" i="29"/>
  <c r="AA625" i="29"/>
  <c r="AA626" i="29"/>
  <c r="AA627" i="29"/>
  <c r="AA628" i="29"/>
  <c r="AA629" i="29"/>
  <c r="AA630" i="29"/>
  <c r="AA631" i="29"/>
  <c r="AA632" i="29"/>
  <c r="AA633" i="29"/>
  <c r="AA634" i="29"/>
  <c r="AA635" i="29"/>
  <c r="AA636" i="29"/>
  <c r="AA637" i="29"/>
  <c r="AA638" i="29"/>
  <c r="AA639" i="29"/>
  <c r="AA640" i="29"/>
  <c r="AA641" i="29"/>
  <c r="AA642" i="29"/>
  <c r="AA643" i="29"/>
  <c r="AA644" i="29"/>
  <c r="AA645" i="29"/>
  <c r="AA646" i="29"/>
  <c r="AA647" i="29"/>
  <c r="AA648" i="29"/>
  <c r="AA649" i="29"/>
  <c r="AA650" i="29"/>
  <c r="AA651" i="29"/>
  <c r="AA652" i="29"/>
  <c r="AA653" i="29"/>
  <c r="AA654" i="29"/>
  <c r="AA655" i="29"/>
  <c r="AA656" i="29"/>
  <c r="AA657" i="29"/>
  <c r="AA658" i="29"/>
  <c r="AA659" i="29"/>
  <c r="AA660" i="29"/>
  <c r="AA661" i="29"/>
  <c r="AA662" i="29"/>
  <c r="AA663" i="29"/>
  <c r="AA664" i="29"/>
  <c r="AA665" i="29"/>
  <c r="AA666" i="29"/>
  <c r="AA667" i="29"/>
  <c r="AA668" i="29"/>
  <c r="AA669" i="29"/>
  <c r="AA670" i="29"/>
  <c r="AA671" i="29"/>
  <c r="AA672" i="29"/>
  <c r="AA673" i="29"/>
  <c r="AA674" i="29"/>
  <c r="AA675" i="29"/>
  <c r="AA676" i="29"/>
  <c r="AA677" i="29"/>
  <c r="AA678" i="29"/>
  <c r="AA679" i="29"/>
  <c r="AA680" i="29"/>
  <c r="AA681" i="29"/>
  <c r="AA682" i="29"/>
  <c r="AA683" i="29"/>
  <c r="AA684" i="29"/>
  <c r="AA685" i="29"/>
  <c r="AA686" i="29"/>
  <c r="AA687" i="29"/>
  <c r="AA688" i="29"/>
  <c r="AA689" i="29"/>
  <c r="AA690" i="29"/>
  <c r="AA691" i="29"/>
  <c r="AA692" i="29"/>
  <c r="AA693" i="29"/>
  <c r="AA694" i="29"/>
  <c r="AA695" i="29"/>
  <c r="AA696" i="29"/>
  <c r="AA697" i="29"/>
  <c r="AA698" i="29"/>
  <c r="AA699" i="29"/>
  <c r="AA700" i="29"/>
  <c r="AA701" i="29"/>
  <c r="AA702" i="29"/>
  <c r="AA703" i="29"/>
  <c r="AA704" i="29"/>
  <c r="AA705" i="29"/>
  <c r="AA2" i="29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3" i="10"/>
  <c r="AA4" i="10"/>
  <c r="AA5" i="10"/>
  <c r="AA6" i="10"/>
  <c r="AA7" i="10"/>
  <c r="AA8" i="10"/>
  <c r="AA2" i="10"/>
  <c r="AB283" i="12"/>
  <c r="AB284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3" i="12"/>
  <c r="AA284" i="12"/>
  <c r="AA2" i="12"/>
  <c r="G870" i="2"/>
  <c r="N490" i="1" s="1"/>
  <c r="U490" i="1" s="1"/>
  <c r="G875" i="2"/>
  <c r="N495" i="1" s="1"/>
  <c r="Q495" i="1" s="1"/>
  <c r="G885" i="2"/>
  <c r="N505" i="1" s="1"/>
  <c r="U505" i="1" s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G831" i="2"/>
  <c r="N671" i="1" s="1"/>
  <c r="U671" i="1" s="1"/>
  <c r="G834" i="2"/>
  <c r="N454" i="1" s="1"/>
  <c r="U454" i="1" s="1"/>
  <c r="G835" i="2"/>
  <c r="N455" i="1" s="1"/>
  <c r="G839" i="2"/>
  <c r="N459" i="1" s="1"/>
  <c r="G841" i="2"/>
  <c r="N461" i="1" s="1"/>
  <c r="G843" i="2"/>
  <c r="N463" i="1" s="1"/>
  <c r="G847" i="2"/>
  <c r="N467" i="1" s="1"/>
  <c r="A454" i="1"/>
  <c r="A453" i="1"/>
  <c r="A452" i="1"/>
  <c r="A451" i="1"/>
  <c r="A450" i="1"/>
  <c r="A449" i="1"/>
  <c r="A448" i="1"/>
  <c r="D588" i="26"/>
  <c r="D14" i="26"/>
  <c r="D538" i="26"/>
  <c r="D633" i="26"/>
  <c r="D177" i="26"/>
  <c r="D320" i="26"/>
  <c r="D116" i="26"/>
  <c r="D461" i="26"/>
  <c r="D745" i="26"/>
  <c r="D360" i="26"/>
  <c r="D28" i="26"/>
  <c r="D405" i="26"/>
  <c r="A705" i="29"/>
  <c r="A704" i="29"/>
  <c r="A703" i="29"/>
  <c r="A702" i="29"/>
  <c r="A701" i="29"/>
  <c r="A700" i="29"/>
  <c r="A699" i="29"/>
  <c r="A698" i="29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" i="26"/>
  <c r="A697" i="29"/>
  <c r="A696" i="29"/>
  <c r="A695" i="29"/>
  <c r="A694" i="29"/>
  <c r="A693" i="29"/>
  <c r="A692" i="29"/>
  <c r="A691" i="29"/>
  <c r="A690" i="29"/>
  <c r="A689" i="29"/>
  <c r="A688" i="29"/>
  <c r="A687" i="29"/>
  <c r="A686" i="29"/>
  <c r="A685" i="29"/>
  <c r="A684" i="29"/>
  <c r="A683" i="29"/>
  <c r="A682" i="29"/>
  <c r="A681" i="29"/>
  <c r="A680" i="29"/>
  <c r="A679" i="29"/>
  <c r="A678" i="29"/>
  <c r="D3" i="26"/>
  <c r="D18" i="26"/>
  <c r="D26" i="26"/>
  <c r="D37" i="26"/>
  <c r="D51" i="26"/>
  <c r="D53" i="26"/>
  <c r="D54" i="26"/>
  <c r="D57" i="26"/>
  <c r="D87" i="26"/>
  <c r="D95" i="26"/>
  <c r="D96" i="26"/>
  <c r="D108" i="26"/>
  <c r="D117" i="26"/>
  <c r="D118" i="26"/>
  <c r="D132" i="26"/>
  <c r="D133" i="26"/>
  <c r="D138" i="26"/>
  <c r="D141" i="26"/>
  <c r="D144" i="26"/>
  <c r="D165" i="26"/>
  <c r="D166" i="26"/>
  <c r="D170" i="26"/>
  <c r="D194" i="26"/>
  <c r="D210" i="26"/>
  <c r="D220" i="26"/>
  <c r="D222" i="26"/>
  <c r="D224" i="26"/>
  <c r="D227" i="26"/>
  <c r="D230" i="26"/>
  <c r="D231" i="26"/>
  <c r="D233" i="26"/>
  <c r="D242" i="26"/>
  <c r="D256" i="26"/>
  <c r="D257" i="26"/>
  <c r="D259" i="26"/>
  <c r="D287" i="26"/>
  <c r="D302" i="26"/>
  <c r="D338" i="26"/>
  <c r="D353" i="26"/>
  <c r="D359" i="26"/>
  <c r="D386" i="26"/>
  <c r="D392" i="26"/>
  <c r="D402" i="26"/>
  <c r="D418" i="26"/>
  <c r="D425" i="26"/>
  <c r="D426" i="26"/>
  <c r="D430" i="26"/>
  <c r="D438" i="26"/>
  <c r="D466" i="26"/>
  <c r="D483" i="26"/>
  <c r="D491" i="26"/>
  <c r="D512" i="26"/>
  <c r="D527" i="26"/>
  <c r="D531" i="26"/>
  <c r="D549" i="26"/>
  <c r="D603" i="26"/>
  <c r="D604" i="26"/>
  <c r="D614" i="26"/>
  <c r="D636" i="26"/>
  <c r="D653" i="26"/>
  <c r="D662" i="26"/>
  <c r="D675" i="26"/>
  <c r="D685" i="26"/>
  <c r="D688" i="26"/>
  <c r="D691" i="26"/>
  <c r="D720" i="26"/>
  <c r="D752" i="26"/>
  <c r="H2" i="29"/>
  <c r="A447" i="1"/>
  <c r="A446" i="1"/>
  <c r="A445" i="1"/>
  <c r="A677" i="29"/>
  <c r="A676" i="29"/>
  <c r="A675" i="29"/>
  <c r="A674" i="29"/>
  <c r="A673" i="29"/>
  <c r="A672" i="29"/>
  <c r="P917" i="29"/>
  <c r="R917" i="29"/>
  <c r="G827" i="2"/>
  <c r="N448" i="1" s="1"/>
  <c r="G825" i="2"/>
  <c r="N446" i="1" s="1"/>
  <c r="U446" i="1" s="1"/>
  <c r="F1014" i="11"/>
  <c r="G1014" i="11" s="1"/>
  <c r="M662" i="10" s="1"/>
  <c r="F1015" i="11"/>
  <c r="G1015" i="11" s="1"/>
  <c r="M663" i="10" s="1"/>
  <c r="F1016" i="11"/>
  <c r="G1016" i="11" s="1"/>
  <c r="M664" i="10" s="1"/>
  <c r="F1017" i="11"/>
  <c r="G1017" i="11" s="1"/>
  <c r="M665" i="10" s="1"/>
  <c r="F1018" i="11"/>
  <c r="G1018" i="11" s="1"/>
  <c r="M666" i="10" s="1"/>
  <c r="F1019" i="11"/>
  <c r="G1019" i="11" s="1"/>
  <c r="M667" i="10" s="1"/>
  <c r="A661" i="10"/>
  <c r="G819" i="2"/>
  <c r="N440" i="1" s="1"/>
  <c r="G822" i="2"/>
  <c r="N443" i="1" s="1"/>
  <c r="U443" i="1" s="1"/>
  <c r="G823" i="2"/>
  <c r="N444" i="1" s="1"/>
  <c r="A444" i="1"/>
  <c r="A443" i="1"/>
  <c r="A442" i="1"/>
  <c r="A441" i="1"/>
  <c r="A440" i="1"/>
  <c r="A439" i="1"/>
  <c r="A438" i="1"/>
  <c r="A671" i="29"/>
  <c r="A670" i="29"/>
  <c r="A669" i="29"/>
  <c r="A668" i="29"/>
  <c r="A667" i="29"/>
  <c r="A666" i="29"/>
  <c r="A665" i="29"/>
  <c r="A664" i="29"/>
  <c r="A663" i="29"/>
  <c r="A662" i="29"/>
  <c r="A661" i="29"/>
  <c r="A660" i="29"/>
  <c r="A659" i="29"/>
  <c r="A658" i="29"/>
  <c r="A657" i="29"/>
  <c r="A656" i="29"/>
  <c r="A655" i="29"/>
  <c r="A626" i="29"/>
  <c r="A627" i="29"/>
  <c r="A628" i="29"/>
  <c r="A629" i="29"/>
  <c r="A630" i="29"/>
  <c r="A631" i="29"/>
  <c r="A632" i="29"/>
  <c r="A633" i="29"/>
  <c r="A634" i="29"/>
  <c r="A635" i="29"/>
  <c r="A636" i="29"/>
  <c r="A637" i="29"/>
  <c r="A638" i="29"/>
  <c r="A639" i="29"/>
  <c r="A640" i="29"/>
  <c r="A641" i="29"/>
  <c r="A642" i="29"/>
  <c r="A643" i="29"/>
  <c r="A644" i="29"/>
  <c r="A645" i="29"/>
  <c r="A646" i="29"/>
  <c r="A647" i="29"/>
  <c r="A648" i="29"/>
  <c r="A649" i="29"/>
  <c r="A650" i="29"/>
  <c r="A651" i="29"/>
  <c r="A652" i="29"/>
  <c r="A653" i="29"/>
  <c r="A654" i="29"/>
  <c r="G21" i="2"/>
  <c r="G26" i="2"/>
  <c r="G29" i="2"/>
  <c r="G34" i="2"/>
  <c r="G37" i="2"/>
  <c r="G38" i="2"/>
  <c r="G42" i="2"/>
  <c r="G45" i="2"/>
  <c r="G46" i="2"/>
  <c r="G47" i="2"/>
  <c r="G51" i="2"/>
  <c r="G53" i="2"/>
  <c r="G54" i="2"/>
  <c r="G55" i="2"/>
  <c r="G57" i="2"/>
  <c r="G58" i="2"/>
  <c r="G59" i="2"/>
  <c r="G62" i="2"/>
  <c r="G63" i="2"/>
  <c r="G64" i="2"/>
  <c r="G66" i="2"/>
  <c r="G67" i="2"/>
  <c r="G68" i="2"/>
  <c r="G70" i="2"/>
  <c r="G71" i="2"/>
  <c r="G72" i="2"/>
  <c r="G74" i="2"/>
  <c r="G77" i="2"/>
  <c r="G78" i="2"/>
  <c r="G82" i="2"/>
  <c r="G83" i="2"/>
  <c r="G85" i="2"/>
  <c r="G86" i="2"/>
  <c r="G87" i="2"/>
  <c r="G89" i="2"/>
  <c r="G90" i="2"/>
  <c r="G91" i="2"/>
  <c r="G93" i="2"/>
  <c r="G95" i="2"/>
  <c r="G97" i="2"/>
  <c r="G98" i="2"/>
  <c r="G100" i="2"/>
  <c r="G101" i="2"/>
  <c r="G103" i="2"/>
  <c r="G106" i="2"/>
  <c r="G109" i="2"/>
  <c r="G110" i="2"/>
  <c r="G111" i="2"/>
  <c r="G113" i="2"/>
  <c r="G114" i="2"/>
  <c r="G115" i="2"/>
  <c r="G118" i="2"/>
  <c r="G119" i="2"/>
  <c r="G121" i="2"/>
  <c r="G122" i="2"/>
  <c r="G123" i="2"/>
  <c r="G125" i="2"/>
  <c r="G126" i="2"/>
  <c r="G130" i="2"/>
  <c r="G131" i="2"/>
  <c r="G132" i="2"/>
  <c r="G133" i="2"/>
  <c r="G134" i="2"/>
  <c r="G137" i="2"/>
  <c r="G138" i="2"/>
  <c r="G139" i="2"/>
  <c r="G142" i="2"/>
  <c r="G143" i="2"/>
  <c r="G145" i="2"/>
  <c r="G146" i="2"/>
  <c r="G147" i="2"/>
  <c r="G149" i="2"/>
  <c r="G153" i="2"/>
  <c r="G154" i="2"/>
  <c r="G155" i="2"/>
  <c r="G157" i="2"/>
  <c r="G158" i="2"/>
  <c r="G159" i="2"/>
  <c r="G161" i="2"/>
  <c r="G162" i="2"/>
  <c r="G165" i="2"/>
  <c r="G166" i="2"/>
  <c r="G167" i="2"/>
  <c r="G169" i="2"/>
  <c r="G170" i="2"/>
  <c r="G174" i="2"/>
  <c r="G175" i="2"/>
  <c r="G177" i="2"/>
  <c r="G178" i="2"/>
  <c r="G179" i="2"/>
  <c r="G181" i="2"/>
  <c r="G182" i="2"/>
  <c r="G183" i="2"/>
  <c r="G185" i="2"/>
  <c r="G186" i="2"/>
  <c r="G188" i="2"/>
  <c r="G190" i="2"/>
  <c r="G191" i="2"/>
  <c r="G192" i="2"/>
  <c r="G194" i="2"/>
  <c r="G195" i="2"/>
  <c r="G197" i="2"/>
  <c r="G198" i="2"/>
  <c r="G201" i="2"/>
  <c r="G202" i="2"/>
  <c r="G203" i="2"/>
  <c r="G206" i="2"/>
  <c r="G209" i="2"/>
  <c r="G210" i="2"/>
  <c r="G211" i="2"/>
  <c r="G212" i="2"/>
  <c r="G213" i="2"/>
  <c r="G214" i="2"/>
  <c r="G215" i="2"/>
  <c r="G217" i="2"/>
  <c r="G218" i="2"/>
  <c r="G219" i="2"/>
  <c r="G220" i="2"/>
  <c r="G221" i="2"/>
  <c r="G222" i="2"/>
  <c r="G223" i="2"/>
  <c r="G224" i="2"/>
  <c r="G225" i="2"/>
  <c r="G226" i="2"/>
  <c r="N600" i="1" s="1"/>
  <c r="U600" i="1" s="1"/>
  <c r="G227" i="2"/>
  <c r="G228" i="2"/>
  <c r="G229" i="2"/>
  <c r="G230" i="2"/>
  <c r="G231" i="2"/>
  <c r="G234" i="2"/>
  <c r="G235" i="2"/>
  <c r="G237" i="2"/>
  <c r="G238" i="2"/>
  <c r="G239" i="2"/>
  <c r="G241" i="2"/>
  <c r="G242" i="2"/>
  <c r="G246" i="2"/>
  <c r="G247" i="2"/>
  <c r="G248" i="2"/>
  <c r="G250" i="2"/>
  <c r="G251" i="2"/>
  <c r="G252" i="2"/>
  <c r="G254" i="2"/>
  <c r="G255" i="2"/>
  <c r="G256" i="2"/>
  <c r="G258" i="2"/>
  <c r="G259" i="2"/>
  <c r="G261" i="2"/>
  <c r="G262" i="2"/>
  <c r="G265" i="2"/>
  <c r="G266" i="2"/>
  <c r="G267" i="2"/>
  <c r="G270" i="2"/>
  <c r="G273" i="2"/>
  <c r="G274" i="2"/>
  <c r="G275" i="2"/>
  <c r="G277" i="2"/>
  <c r="G278" i="2"/>
  <c r="G280" i="2"/>
  <c r="G282" i="2"/>
  <c r="G285" i="2"/>
  <c r="G287" i="2"/>
  <c r="G290" i="2"/>
  <c r="G293" i="2"/>
  <c r="G296" i="2"/>
  <c r="G298" i="2"/>
  <c r="G301" i="2"/>
  <c r="G302" i="2"/>
  <c r="G304" i="2"/>
  <c r="G305" i="2"/>
  <c r="G306" i="2"/>
  <c r="G309" i="2"/>
  <c r="G310" i="2"/>
  <c r="G311" i="2"/>
  <c r="G313" i="2"/>
  <c r="G314" i="2"/>
  <c r="G318" i="2"/>
  <c r="G319" i="2"/>
  <c r="G321" i="2"/>
  <c r="G322" i="2"/>
  <c r="G325" i="2"/>
  <c r="G326" i="2"/>
  <c r="G330" i="2"/>
  <c r="G331" i="2"/>
  <c r="G333" i="2"/>
  <c r="G334" i="2"/>
  <c r="G335" i="2"/>
  <c r="G337" i="2"/>
  <c r="G338" i="2"/>
  <c r="G342" i="2"/>
  <c r="G345" i="2"/>
  <c r="G346" i="2"/>
  <c r="G350" i="2"/>
  <c r="G351" i="2"/>
  <c r="G353" i="2"/>
  <c r="G354" i="2"/>
  <c r="G356" i="2"/>
  <c r="G357" i="2"/>
  <c r="G358" i="2"/>
  <c r="G360" i="2"/>
  <c r="G361" i="2"/>
  <c r="G362" i="2"/>
  <c r="G363" i="2"/>
  <c r="G365" i="2"/>
  <c r="G367" i="2"/>
  <c r="G369" i="2"/>
  <c r="G370" i="2"/>
  <c r="G373" i="2"/>
  <c r="G374" i="2"/>
  <c r="G376" i="2"/>
  <c r="G378" i="2"/>
  <c r="G380" i="2"/>
  <c r="G381" i="2"/>
  <c r="G382" i="2"/>
  <c r="G385" i="2"/>
  <c r="G386" i="2"/>
  <c r="G389" i="2"/>
  <c r="G390" i="2"/>
  <c r="G393" i="2"/>
  <c r="G394" i="2"/>
  <c r="G395" i="2"/>
  <c r="G396" i="2"/>
  <c r="G397" i="2"/>
  <c r="G398" i="2"/>
  <c r="G401" i="2"/>
  <c r="G402" i="2"/>
  <c r="G403" i="2"/>
  <c r="G406" i="2"/>
  <c r="G408" i="2"/>
  <c r="G410" i="2"/>
  <c r="G413" i="2"/>
  <c r="G414" i="2"/>
  <c r="G417" i="2"/>
  <c r="G418" i="2"/>
  <c r="G421" i="2"/>
  <c r="G426" i="2"/>
  <c r="G428" i="2"/>
  <c r="G429" i="2"/>
  <c r="G430" i="2"/>
  <c r="G433" i="2"/>
  <c r="G434" i="2"/>
  <c r="G435" i="2"/>
  <c r="G438" i="2"/>
  <c r="G441" i="2"/>
  <c r="G442" i="2"/>
  <c r="G445" i="2"/>
  <c r="G446" i="2"/>
  <c r="G447" i="2"/>
  <c r="G448" i="2"/>
  <c r="G449" i="2"/>
  <c r="G450" i="2"/>
  <c r="G453" i="2"/>
  <c r="G454" i="2"/>
  <c r="G455" i="2"/>
  <c r="G457" i="2"/>
  <c r="G458" i="2"/>
  <c r="G462" i="2"/>
  <c r="G463" i="2"/>
  <c r="G464" i="2"/>
  <c r="G466" i="2"/>
  <c r="G467" i="2"/>
  <c r="G468" i="2"/>
  <c r="G470" i="2"/>
  <c r="G472" i="2"/>
  <c r="G473" i="2"/>
  <c r="G474" i="2"/>
  <c r="G477" i="2"/>
  <c r="G478" i="2"/>
  <c r="G481" i="2"/>
  <c r="G482" i="2"/>
  <c r="G485" i="2"/>
  <c r="G486" i="2"/>
  <c r="G489" i="2"/>
  <c r="G490" i="2"/>
  <c r="G491" i="2"/>
  <c r="G493" i="2"/>
  <c r="G494" i="2"/>
  <c r="G495" i="2"/>
  <c r="G497" i="2"/>
  <c r="G498" i="2"/>
  <c r="G501" i="2"/>
  <c r="G502" i="2"/>
  <c r="G505" i="2"/>
  <c r="G506" i="2"/>
  <c r="G509" i="2"/>
  <c r="G510" i="2"/>
  <c r="G513" i="2"/>
  <c r="G514" i="2"/>
  <c r="G518" i="2"/>
  <c r="G521" i="2"/>
  <c r="G522" i="2"/>
  <c r="G523" i="2"/>
  <c r="G525" i="2"/>
  <c r="G526" i="2"/>
  <c r="G528" i="2"/>
  <c r="G530" i="2"/>
  <c r="G531" i="2"/>
  <c r="G533" i="2"/>
  <c r="G534" i="2"/>
  <c r="G537" i="2"/>
  <c r="G538" i="2"/>
  <c r="G541" i="2"/>
  <c r="G542" i="2"/>
  <c r="G544" i="2"/>
  <c r="G545" i="2"/>
  <c r="G546" i="2"/>
  <c r="G548" i="2"/>
  <c r="G549" i="2"/>
  <c r="G550" i="2"/>
  <c r="G553" i="2"/>
  <c r="G554" i="2"/>
  <c r="G555" i="2"/>
  <c r="G557" i="2"/>
  <c r="G558" i="2"/>
  <c r="G562" i="2"/>
  <c r="G563" i="2"/>
  <c r="G564" i="2"/>
  <c r="G566" i="2"/>
  <c r="G568" i="2"/>
  <c r="G569" i="2"/>
  <c r="G570" i="2"/>
  <c r="G574" i="2"/>
  <c r="G576" i="2"/>
  <c r="G577" i="2"/>
  <c r="G578" i="2"/>
  <c r="G581" i="2"/>
  <c r="G582" i="2"/>
  <c r="G585" i="2"/>
  <c r="G586" i="2"/>
  <c r="G587" i="2"/>
  <c r="G589" i="2"/>
  <c r="G590" i="2"/>
  <c r="G594" i="2"/>
  <c r="G595" i="2"/>
  <c r="G596" i="2"/>
  <c r="G598" i="2"/>
  <c r="G601" i="2"/>
  <c r="G602" i="2"/>
  <c r="G606" i="2"/>
  <c r="G608" i="2"/>
  <c r="N541" i="1" s="1"/>
  <c r="G609" i="2"/>
  <c r="G610" i="2"/>
  <c r="G612" i="2"/>
  <c r="G613" i="2"/>
  <c r="G614" i="2"/>
  <c r="G615" i="2"/>
  <c r="G617" i="2"/>
  <c r="G618" i="2"/>
  <c r="G621" i="2"/>
  <c r="G622" i="2"/>
  <c r="G623" i="2"/>
  <c r="G625" i="2"/>
  <c r="G626" i="2"/>
  <c r="G628" i="2"/>
  <c r="G629" i="2"/>
  <c r="G630" i="2"/>
  <c r="G631" i="2"/>
  <c r="G632" i="2"/>
  <c r="G633" i="2"/>
  <c r="G634" i="2"/>
  <c r="G637" i="2"/>
  <c r="G638" i="2"/>
  <c r="G639" i="2"/>
  <c r="G641" i="2"/>
  <c r="G642" i="2"/>
  <c r="G646" i="2"/>
  <c r="G648" i="2"/>
  <c r="G649" i="2"/>
  <c r="G650" i="2"/>
  <c r="G651" i="2"/>
  <c r="G652" i="2"/>
  <c r="G653" i="2"/>
  <c r="G654" i="2"/>
  <c r="G655" i="2"/>
  <c r="G657" i="2"/>
  <c r="G658" i="2"/>
  <c r="G662" i="2"/>
  <c r="G665" i="2"/>
  <c r="G666" i="2"/>
  <c r="G667" i="2"/>
  <c r="G668" i="2"/>
  <c r="G669" i="2"/>
  <c r="G670" i="2"/>
  <c r="G671" i="2"/>
  <c r="G672" i="2"/>
  <c r="G673" i="2"/>
  <c r="G674" i="2"/>
  <c r="G678" i="2"/>
  <c r="G681" i="2"/>
  <c r="G682" i="2"/>
  <c r="G683" i="2"/>
  <c r="G685" i="2"/>
  <c r="G686" i="2"/>
  <c r="G687" i="2"/>
  <c r="G690" i="2"/>
  <c r="G693" i="2"/>
  <c r="G694" i="2"/>
  <c r="G696" i="2"/>
  <c r="G697" i="2"/>
  <c r="G698" i="2"/>
  <c r="G705" i="2"/>
  <c r="G706" i="2"/>
  <c r="G710" i="2"/>
  <c r="G712" i="2"/>
  <c r="G713" i="2"/>
  <c r="G714" i="2"/>
  <c r="G717" i="2"/>
  <c r="G718" i="2"/>
  <c r="G721" i="2"/>
  <c r="G722" i="2"/>
  <c r="G724" i="2"/>
  <c r="G726" i="2"/>
  <c r="G729" i="2"/>
  <c r="G730" i="2"/>
  <c r="G733" i="2"/>
  <c r="G734" i="2"/>
  <c r="G738" i="2"/>
  <c r="G741" i="2"/>
  <c r="G742" i="2"/>
  <c r="G744" i="2"/>
  <c r="G745" i="2"/>
  <c r="G746" i="2"/>
  <c r="G749" i="2"/>
  <c r="G750" i="2"/>
  <c r="G753" i="2"/>
  <c r="G754" i="2"/>
  <c r="G756" i="2"/>
  <c r="G757" i="2"/>
  <c r="G758" i="2"/>
  <c r="G760" i="2"/>
  <c r="G761" i="2"/>
  <c r="G762" i="2"/>
  <c r="G765" i="2"/>
  <c r="G766" i="2"/>
  <c r="G769" i="2"/>
  <c r="G770" i="2"/>
  <c r="G772" i="2"/>
  <c r="G774" i="2"/>
  <c r="G776" i="2"/>
  <c r="G777" i="2"/>
  <c r="G778" i="2"/>
  <c r="G781" i="2"/>
  <c r="G782" i="2"/>
  <c r="G785" i="2"/>
  <c r="G786" i="2"/>
  <c r="G789" i="2"/>
  <c r="G790" i="2"/>
  <c r="G792" i="2"/>
  <c r="G793" i="2"/>
  <c r="G794" i="2"/>
  <c r="G797" i="2"/>
  <c r="G798" i="2"/>
  <c r="G802" i="2"/>
  <c r="G805" i="2"/>
  <c r="G806" i="2"/>
  <c r="G809" i="2"/>
  <c r="G810" i="2"/>
  <c r="G813" i="2"/>
  <c r="G814" i="2"/>
  <c r="G23" i="2"/>
  <c r="G27" i="2"/>
  <c r="G28" i="2"/>
  <c r="G30" i="2"/>
  <c r="G31" i="2"/>
  <c r="G35" i="2"/>
  <c r="G36" i="2"/>
  <c r="G39" i="2"/>
  <c r="G43" i="2"/>
  <c r="G48" i="2"/>
  <c r="G60" i="2"/>
  <c r="G75" i="2"/>
  <c r="G79" i="2"/>
  <c r="G84" i="2"/>
  <c r="G99" i="2"/>
  <c r="G107" i="2"/>
  <c r="G124" i="2"/>
  <c r="G127" i="2"/>
  <c r="G135" i="2"/>
  <c r="G151" i="2"/>
  <c r="G160" i="2"/>
  <c r="G163" i="2"/>
  <c r="G171" i="2"/>
  <c r="G184" i="2"/>
  <c r="G187" i="2"/>
  <c r="G199" i="2"/>
  <c r="G207" i="2"/>
  <c r="G216" i="2"/>
  <c r="G243" i="2"/>
  <c r="G244" i="2"/>
  <c r="G260" i="2"/>
  <c r="G263" i="2"/>
  <c r="G271" i="2"/>
  <c r="G279" i="2"/>
  <c r="G283" i="2"/>
  <c r="G286" i="2"/>
  <c r="G291" i="2"/>
  <c r="G294" i="2"/>
  <c r="G295" i="2"/>
  <c r="G299" i="2"/>
  <c r="G303" i="2"/>
  <c r="G307" i="2"/>
  <c r="G315" i="2"/>
  <c r="G320" i="2"/>
  <c r="G323" i="2"/>
  <c r="G327" i="2"/>
  <c r="G340" i="2"/>
  <c r="G343" i="2"/>
  <c r="G347" i="2"/>
  <c r="G355" i="2"/>
  <c r="G359" i="2"/>
  <c r="G371" i="2"/>
  <c r="G375" i="2"/>
  <c r="G379" i="2"/>
  <c r="G383" i="2"/>
  <c r="G387" i="2"/>
  <c r="G388" i="2"/>
  <c r="G391" i="2"/>
  <c r="G399" i="2"/>
  <c r="G405" i="2"/>
  <c r="G407" i="2"/>
  <c r="G411" i="2"/>
  <c r="G415" i="2"/>
  <c r="G419" i="2"/>
  <c r="G423" i="2"/>
  <c r="G427" i="2"/>
  <c r="G431" i="2"/>
  <c r="G439" i="2"/>
  <c r="G440" i="2"/>
  <c r="G443" i="2"/>
  <c r="G451" i="2"/>
  <c r="G459" i="2"/>
  <c r="G460" i="2"/>
  <c r="G471" i="2"/>
  <c r="G475" i="2"/>
  <c r="G479" i="2"/>
  <c r="G483" i="2"/>
  <c r="G484" i="2"/>
  <c r="G487" i="2"/>
  <c r="G499" i="2"/>
  <c r="G503" i="2"/>
  <c r="G504" i="2"/>
  <c r="G507" i="2"/>
  <c r="G511" i="2"/>
  <c r="G512" i="2"/>
  <c r="G515" i="2"/>
  <c r="G519" i="2"/>
  <c r="G527" i="2"/>
  <c r="G532" i="2"/>
  <c r="G535" i="2"/>
  <c r="G539" i="2"/>
  <c r="G543" i="2"/>
  <c r="G547" i="2"/>
  <c r="G551" i="2"/>
  <c r="G559" i="2"/>
  <c r="G567" i="2"/>
  <c r="G571" i="2"/>
  <c r="G573" i="2"/>
  <c r="G575" i="2"/>
  <c r="G579" i="2"/>
  <c r="G583" i="2"/>
  <c r="G591" i="2"/>
  <c r="G599" i="2"/>
  <c r="G603" i="2"/>
  <c r="G607" i="2"/>
  <c r="G611" i="2"/>
  <c r="G619" i="2"/>
  <c r="G627" i="2"/>
  <c r="G635" i="2"/>
  <c r="G643" i="2"/>
  <c r="G647" i="2"/>
  <c r="G656" i="2"/>
  <c r="G659" i="2"/>
  <c r="G663" i="2"/>
  <c r="G675" i="2"/>
  <c r="G679" i="2"/>
  <c r="G691" i="2"/>
  <c r="G695" i="2"/>
  <c r="G699" i="2"/>
  <c r="G707" i="2"/>
  <c r="G711" i="2"/>
  <c r="G715" i="2"/>
  <c r="G719" i="2"/>
  <c r="G723" i="2"/>
  <c r="G727" i="2"/>
  <c r="G731" i="2"/>
  <c r="G735" i="2"/>
  <c r="G739" i="2"/>
  <c r="G743" i="2"/>
  <c r="G747" i="2"/>
  <c r="G751" i="2"/>
  <c r="G755" i="2"/>
  <c r="G759" i="2"/>
  <c r="G763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F21" i="11"/>
  <c r="I21" i="11" s="1"/>
  <c r="F22" i="11"/>
  <c r="I22" i="11" s="1"/>
  <c r="F23" i="11"/>
  <c r="I23" i="11" s="1"/>
  <c r="F26" i="11"/>
  <c r="I26" i="11" s="1"/>
  <c r="F28" i="11"/>
  <c r="I28" i="11" s="1"/>
  <c r="F30" i="11"/>
  <c r="I30" i="11" s="1"/>
  <c r="F32" i="11"/>
  <c r="I32" i="11" s="1"/>
  <c r="F33" i="11"/>
  <c r="I33" i="11" s="1"/>
  <c r="F34" i="11"/>
  <c r="I34" i="11" s="1"/>
  <c r="F35" i="11"/>
  <c r="I35" i="11" s="1"/>
  <c r="F36" i="11"/>
  <c r="I36" i="11" s="1"/>
  <c r="F37" i="11"/>
  <c r="I37" i="11" s="1"/>
  <c r="F38" i="11"/>
  <c r="I38" i="11" s="1"/>
  <c r="F42" i="11"/>
  <c r="I42" i="11" s="1"/>
  <c r="F43" i="11"/>
  <c r="I43" i="11" s="1"/>
  <c r="F44" i="11"/>
  <c r="I44" i="11" s="1"/>
  <c r="F46" i="11"/>
  <c r="I46" i="11" s="1"/>
  <c r="F48" i="11"/>
  <c r="I48" i="11" s="1"/>
  <c r="F50" i="11"/>
  <c r="I50" i="11" s="1"/>
  <c r="F53" i="11"/>
  <c r="I53" i="11" s="1"/>
  <c r="F54" i="11"/>
  <c r="I54" i="11" s="1"/>
  <c r="F55" i="11"/>
  <c r="I55" i="11" s="1"/>
  <c r="F56" i="11"/>
  <c r="I56" i="11" s="1"/>
  <c r="F58" i="11"/>
  <c r="I58" i="11" s="1"/>
  <c r="F59" i="11"/>
  <c r="I59" i="11" s="1"/>
  <c r="F62" i="11"/>
  <c r="I62" i="11" s="1"/>
  <c r="F63" i="11"/>
  <c r="I63" i="11" s="1"/>
  <c r="F64" i="11"/>
  <c r="I64" i="11" s="1"/>
  <c r="F65" i="11"/>
  <c r="I65" i="11" s="1"/>
  <c r="F66" i="11"/>
  <c r="I66" i="11" s="1"/>
  <c r="F69" i="11"/>
  <c r="I69" i="11" s="1"/>
  <c r="F70" i="11"/>
  <c r="I70" i="11" s="1"/>
  <c r="F71" i="11"/>
  <c r="I71" i="11" s="1"/>
  <c r="F74" i="11"/>
  <c r="I74" i="11" s="1"/>
  <c r="F75" i="11"/>
  <c r="I75" i="11" s="1"/>
  <c r="F76" i="11"/>
  <c r="I76" i="11" s="1"/>
  <c r="F78" i="11"/>
  <c r="I78" i="11" s="1"/>
  <c r="F79" i="11"/>
  <c r="I79" i="11" s="1"/>
  <c r="F83" i="11"/>
  <c r="I83" i="11" s="1"/>
  <c r="F84" i="11"/>
  <c r="I84" i="11" s="1"/>
  <c r="F85" i="11"/>
  <c r="I85" i="11" s="1"/>
  <c r="F86" i="11"/>
  <c r="I86" i="11" s="1"/>
  <c r="F87" i="11"/>
  <c r="I87" i="11" s="1"/>
  <c r="F89" i="11"/>
  <c r="I89" i="11" s="1"/>
  <c r="F90" i="11"/>
  <c r="I90" i="11" s="1"/>
  <c r="F92" i="11"/>
  <c r="I92" i="11" s="1"/>
  <c r="F93" i="11"/>
  <c r="I93" i="11" s="1"/>
  <c r="F94" i="11"/>
  <c r="I94" i="11" s="1"/>
  <c r="F95" i="11"/>
  <c r="I95" i="11" s="1"/>
  <c r="F96" i="11"/>
  <c r="I96" i="11" s="1"/>
  <c r="F98" i="11"/>
  <c r="I98" i="11" s="1"/>
  <c r="F102" i="11"/>
  <c r="I102" i="11" s="1"/>
  <c r="F103" i="11"/>
  <c r="I103" i="11" s="1"/>
  <c r="F104" i="11"/>
  <c r="I104" i="11" s="1"/>
  <c r="F105" i="11"/>
  <c r="I105" i="11" s="1"/>
  <c r="F106" i="11"/>
  <c r="I106" i="11" s="1"/>
  <c r="F107" i="11"/>
  <c r="I107" i="11" s="1"/>
  <c r="F108" i="11"/>
  <c r="I108" i="11" s="1"/>
  <c r="F110" i="11"/>
  <c r="I110" i="11" s="1"/>
  <c r="F111" i="11"/>
  <c r="I111" i="11" s="1"/>
  <c r="F113" i="11"/>
  <c r="I113" i="11" s="1"/>
  <c r="F114" i="11"/>
  <c r="I114" i="11" s="1"/>
  <c r="F115" i="11"/>
  <c r="I115" i="11" s="1"/>
  <c r="F118" i="11"/>
  <c r="I118" i="11" s="1"/>
  <c r="F119" i="11"/>
  <c r="I119" i="11" s="1"/>
  <c r="F120" i="11"/>
  <c r="I120" i="11" s="1"/>
  <c r="F121" i="11"/>
  <c r="I121" i="11" s="1"/>
  <c r="F122" i="11"/>
  <c r="I122" i="11" s="1"/>
  <c r="F123" i="11"/>
  <c r="I123" i="11" s="1"/>
  <c r="F124" i="11"/>
  <c r="I124" i="11" s="1"/>
  <c r="F125" i="11"/>
  <c r="I125" i="11" s="1"/>
  <c r="F126" i="11"/>
  <c r="I126" i="11" s="1"/>
  <c r="F127" i="11"/>
  <c r="I127" i="11" s="1"/>
  <c r="F130" i="11"/>
  <c r="I130" i="11" s="1"/>
  <c r="F131" i="11"/>
  <c r="I131" i="11" s="1"/>
  <c r="F133" i="11"/>
  <c r="I133" i="11" s="1"/>
  <c r="F134" i="11"/>
  <c r="I134" i="11" s="1"/>
  <c r="F135" i="11"/>
  <c r="I135" i="11" s="1"/>
  <c r="F136" i="11"/>
  <c r="I136" i="11" s="1"/>
  <c r="F137" i="11"/>
  <c r="I137" i="11" s="1"/>
  <c r="F138" i="11"/>
  <c r="I138" i="11" s="1"/>
  <c r="F139" i="11"/>
  <c r="I139" i="11" s="1"/>
  <c r="F140" i="11"/>
  <c r="I140" i="11" s="1"/>
  <c r="F141" i="11"/>
  <c r="I141" i="11" s="1"/>
  <c r="F142" i="11"/>
  <c r="I142" i="11" s="1"/>
  <c r="F147" i="11"/>
  <c r="I147" i="11" s="1"/>
  <c r="F148" i="11"/>
  <c r="I148" i="11" s="1"/>
  <c r="F149" i="11"/>
  <c r="I149" i="11" s="1"/>
  <c r="F150" i="11"/>
  <c r="I150" i="11" s="1"/>
  <c r="F151" i="11"/>
  <c r="I151" i="11" s="1"/>
  <c r="F152" i="11"/>
  <c r="I152" i="11" s="1"/>
  <c r="F155" i="11"/>
  <c r="I155" i="11" s="1"/>
  <c r="F157" i="11"/>
  <c r="I157" i="11" s="1"/>
  <c r="F158" i="11"/>
  <c r="I158" i="11" s="1"/>
  <c r="F159" i="11"/>
  <c r="I159" i="11" s="1"/>
  <c r="F160" i="11"/>
  <c r="I160" i="11" s="1"/>
  <c r="F161" i="11"/>
  <c r="I161" i="11" s="1"/>
  <c r="F162" i="11"/>
  <c r="I162" i="11" s="1"/>
  <c r="F163" i="11"/>
  <c r="I163" i="11" s="1"/>
  <c r="F164" i="11"/>
  <c r="I164" i="11" s="1"/>
  <c r="F167" i="11"/>
  <c r="I167" i="11" s="1"/>
  <c r="F170" i="11"/>
  <c r="I170" i="11" s="1"/>
  <c r="F171" i="11"/>
  <c r="I171" i="11" s="1"/>
  <c r="F172" i="11"/>
  <c r="I172" i="11" s="1"/>
  <c r="F173" i="11"/>
  <c r="I173" i="11" s="1"/>
  <c r="F174" i="11"/>
  <c r="I174" i="11" s="1"/>
  <c r="F175" i="11"/>
  <c r="I175" i="11" s="1"/>
  <c r="F176" i="11"/>
  <c r="I176" i="11" s="1"/>
  <c r="F177" i="11"/>
  <c r="I177" i="11" s="1"/>
  <c r="F181" i="11"/>
  <c r="I181" i="11" s="1"/>
  <c r="F182" i="11"/>
  <c r="I182" i="11" s="1"/>
  <c r="F183" i="11"/>
  <c r="I183" i="11" s="1"/>
  <c r="F184" i="11"/>
  <c r="I184" i="11" s="1"/>
  <c r="F188" i="11"/>
  <c r="I188" i="11" s="1"/>
  <c r="F189" i="11"/>
  <c r="I189" i="11" s="1"/>
  <c r="F190" i="11"/>
  <c r="I190" i="11" s="1"/>
  <c r="F191" i="11"/>
  <c r="I191" i="11" s="1"/>
  <c r="F192" i="11"/>
  <c r="I192" i="11" s="1"/>
  <c r="F193" i="11"/>
  <c r="I193" i="11" s="1"/>
  <c r="F194" i="11"/>
  <c r="I194" i="11" s="1"/>
  <c r="F195" i="11"/>
  <c r="I195" i="11" s="1"/>
  <c r="F196" i="11"/>
  <c r="I196" i="11" s="1"/>
  <c r="F198" i="11"/>
  <c r="I198" i="11" s="1"/>
  <c r="F199" i="11"/>
  <c r="I199" i="11" s="1"/>
  <c r="F200" i="11"/>
  <c r="I200" i="11" s="1"/>
  <c r="F201" i="11"/>
  <c r="I201" i="11" s="1"/>
  <c r="F202" i="11"/>
  <c r="I202" i="11" s="1"/>
  <c r="F203" i="11"/>
  <c r="I203" i="11" s="1"/>
  <c r="F204" i="11"/>
  <c r="I204" i="11" s="1"/>
  <c r="F205" i="11"/>
  <c r="I205" i="11" s="1"/>
  <c r="F207" i="11"/>
  <c r="I207" i="11" s="1"/>
  <c r="F208" i="11"/>
  <c r="I208" i="11" s="1"/>
  <c r="F209" i="11"/>
  <c r="I209" i="11" s="1"/>
  <c r="F210" i="11"/>
  <c r="I210" i="11" s="1"/>
  <c r="F211" i="11"/>
  <c r="I211" i="11" s="1"/>
  <c r="F212" i="11"/>
  <c r="I212" i="11" s="1"/>
  <c r="F213" i="11"/>
  <c r="I213" i="11" s="1"/>
  <c r="F214" i="11"/>
  <c r="I214" i="11" s="1"/>
  <c r="F215" i="11"/>
  <c r="I215" i="11" s="1"/>
  <c r="F216" i="11"/>
  <c r="I216" i="11" s="1"/>
  <c r="F218" i="11"/>
  <c r="I218" i="11" s="1"/>
  <c r="F220" i="11"/>
  <c r="I220" i="11" s="1"/>
  <c r="F222" i="11"/>
  <c r="I222" i="11" s="1"/>
  <c r="F223" i="11"/>
  <c r="I223" i="11" s="1"/>
  <c r="F224" i="11"/>
  <c r="I224" i="11" s="1"/>
  <c r="F225" i="11"/>
  <c r="I225" i="11" s="1"/>
  <c r="F226" i="11"/>
  <c r="I226" i="11" s="1"/>
  <c r="F227" i="11"/>
  <c r="I227" i="11" s="1"/>
  <c r="F228" i="11"/>
  <c r="I228" i="11" s="1"/>
  <c r="F229" i="11"/>
  <c r="I229" i="11" s="1"/>
  <c r="F231" i="11"/>
  <c r="I231" i="11" s="1"/>
  <c r="F232" i="11"/>
  <c r="I232" i="11" s="1"/>
  <c r="F234" i="11"/>
  <c r="I234" i="11" s="1"/>
  <c r="F235" i="11"/>
  <c r="I235" i="11" s="1"/>
  <c r="F236" i="11"/>
  <c r="I236" i="11" s="1"/>
  <c r="F238" i="11"/>
  <c r="I238" i="11" s="1"/>
  <c r="F239" i="11"/>
  <c r="I239" i="11" s="1"/>
  <c r="F240" i="11"/>
  <c r="I240" i="11" s="1"/>
  <c r="F241" i="11"/>
  <c r="I241" i="11" s="1"/>
  <c r="F242" i="11"/>
  <c r="I242" i="11" s="1"/>
  <c r="F243" i="11"/>
  <c r="I243" i="11" s="1"/>
  <c r="F244" i="11"/>
  <c r="I244" i="11" s="1"/>
  <c r="F248" i="11"/>
  <c r="I248" i="11" s="1"/>
  <c r="F249" i="11"/>
  <c r="I249" i="11" s="1"/>
  <c r="F250" i="11"/>
  <c r="I250" i="11" s="1"/>
  <c r="F251" i="11"/>
  <c r="I251" i="11" s="1"/>
  <c r="F252" i="11"/>
  <c r="I252" i="11" s="1"/>
  <c r="F253" i="11"/>
  <c r="I253" i="11" s="1"/>
  <c r="F254" i="11"/>
  <c r="I254" i="11" s="1"/>
  <c r="F255" i="11"/>
  <c r="I255" i="11" s="1"/>
  <c r="F256" i="11"/>
  <c r="I256" i="11" s="1"/>
  <c r="F258" i="11"/>
  <c r="I258" i="11" s="1"/>
  <c r="F259" i="11"/>
  <c r="I259" i="11" s="1"/>
  <c r="F260" i="11"/>
  <c r="I260" i="11" s="1"/>
  <c r="F262" i="11"/>
  <c r="I262" i="11" s="1"/>
  <c r="F263" i="11"/>
  <c r="I263" i="11" s="1"/>
  <c r="F264" i="11"/>
  <c r="I264" i="11" s="1"/>
  <c r="F265" i="11"/>
  <c r="I265" i="11" s="1"/>
  <c r="F268" i="11"/>
  <c r="I268" i="11" s="1"/>
  <c r="F270" i="11"/>
  <c r="I270" i="11" s="1"/>
  <c r="F271" i="11"/>
  <c r="I271" i="11" s="1"/>
  <c r="F272" i="11"/>
  <c r="I272" i="11" s="1"/>
  <c r="F273" i="11"/>
  <c r="I273" i="11" s="1"/>
  <c r="F274" i="11"/>
  <c r="I274" i="11" s="1"/>
  <c r="F275" i="11"/>
  <c r="I275" i="11" s="1"/>
  <c r="F276" i="11"/>
  <c r="I276" i="11" s="1"/>
  <c r="F277" i="11"/>
  <c r="I277" i="11" s="1"/>
  <c r="F278" i="11"/>
  <c r="I278" i="11" s="1"/>
  <c r="F279" i="11"/>
  <c r="I279" i="11" s="1"/>
  <c r="F280" i="11"/>
  <c r="I280" i="11" s="1"/>
  <c r="F282" i="11"/>
  <c r="I282" i="11" s="1"/>
  <c r="F284" i="11"/>
  <c r="I284" i="11" s="1"/>
  <c r="F286" i="11"/>
  <c r="I286" i="11" s="1"/>
  <c r="F287" i="11"/>
  <c r="I287" i="11" s="1"/>
  <c r="F288" i="11"/>
  <c r="I288" i="11" s="1"/>
  <c r="F290" i="11"/>
  <c r="I290" i="11" s="1"/>
  <c r="F291" i="11"/>
  <c r="I291" i="11" s="1"/>
  <c r="F292" i="11"/>
  <c r="I292" i="11" s="1"/>
  <c r="F293" i="11"/>
  <c r="I293" i="11" s="1"/>
  <c r="F295" i="11"/>
  <c r="I295" i="11" s="1"/>
  <c r="F296" i="11"/>
  <c r="I296" i="11" s="1"/>
  <c r="F297" i="11"/>
  <c r="I297" i="11" s="1"/>
  <c r="F298" i="11"/>
  <c r="I298" i="11" s="1"/>
  <c r="F299" i="11"/>
  <c r="I299" i="11" s="1"/>
  <c r="F300" i="11"/>
  <c r="I300" i="11" s="1"/>
  <c r="F302" i="11"/>
  <c r="I302" i="11" s="1"/>
  <c r="F303" i="11"/>
  <c r="I303" i="11" s="1"/>
  <c r="F304" i="11"/>
  <c r="I304" i="11" s="1"/>
  <c r="F305" i="11"/>
  <c r="I305" i="11" s="1"/>
  <c r="F306" i="11"/>
  <c r="I306" i="11" s="1"/>
  <c r="F307" i="11"/>
  <c r="I307" i="11" s="1"/>
  <c r="F308" i="11"/>
  <c r="I308" i="11" s="1"/>
  <c r="F309" i="11"/>
  <c r="I309" i="11" s="1"/>
  <c r="F311" i="11"/>
  <c r="I311" i="11" s="1"/>
  <c r="F312" i="11"/>
  <c r="I312" i="11" s="1"/>
  <c r="F315" i="11"/>
  <c r="I315" i="11" s="1"/>
  <c r="F316" i="11"/>
  <c r="I316" i="11" s="1"/>
  <c r="F317" i="11"/>
  <c r="I317" i="11" s="1"/>
  <c r="F318" i="11"/>
  <c r="I318" i="11" s="1"/>
  <c r="F319" i="11"/>
  <c r="I319" i="11" s="1"/>
  <c r="F320" i="11"/>
  <c r="I320" i="11" s="1"/>
  <c r="F321" i="11"/>
  <c r="I321" i="11" s="1"/>
  <c r="F323" i="11"/>
  <c r="I323" i="11" s="1"/>
  <c r="F324" i="11"/>
  <c r="I324" i="11" s="1"/>
  <c r="F325" i="11"/>
  <c r="I325" i="11" s="1"/>
  <c r="F326" i="11"/>
  <c r="I326" i="11" s="1"/>
  <c r="F327" i="11"/>
  <c r="I327" i="11" s="1"/>
  <c r="F328" i="11"/>
  <c r="I328" i="11" s="1"/>
  <c r="F329" i="11"/>
  <c r="I329" i="11" s="1"/>
  <c r="F332" i="11"/>
  <c r="I332" i="11" s="1"/>
  <c r="F334" i="11"/>
  <c r="I334" i="11" s="1"/>
  <c r="F335" i="11"/>
  <c r="I335" i="11" s="1"/>
  <c r="F336" i="11"/>
  <c r="I336" i="11" s="1"/>
  <c r="F338" i="11"/>
  <c r="I338" i="11" s="1"/>
  <c r="F339" i="11"/>
  <c r="I339" i="11" s="1"/>
  <c r="F340" i="11"/>
  <c r="I340" i="11" s="1"/>
  <c r="F341" i="11"/>
  <c r="I341" i="11" s="1"/>
  <c r="F342" i="11"/>
  <c r="I342" i="11" s="1"/>
  <c r="F343" i="11"/>
  <c r="I343" i="11" s="1"/>
  <c r="F344" i="11"/>
  <c r="I344" i="11" s="1"/>
  <c r="F345" i="11"/>
  <c r="I345" i="11" s="1"/>
  <c r="F346" i="11"/>
  <c r="I346" i="11" s="1"/>
  <c r="F347" i="11"/>
  <c r="I347" i="11" s="1"/>
  <c r="F348" i="11"/>
  <c r="I348" i="11" s="1"/>
  <c r="F351" i="11"/>
  <c r="I351" i="11" s="1"/>
  <c r="F352" i="11"/>
  <c r="I352" i="11" s="1"/>
  <c r="F354" i="11"/>
  <c r="I354" i="11" s="1"/>
  <c r="F355" i="11"/>
  <c r="I355" i="11" s="1"/>
  <c r="F356" i="11"/>
  <c r="I356" i="11" s="1"/>
  <c r="F359" i="11"/>
  <c r="I359" i="11" s="1"/>
  <c r="F360" i="11"/>
  <c r="I360" i="11" s="1"/>
  <c r="F361" i="11"/>
  <c r="I361" i="11" s="1"/>
  <c r="F362" i="11"/>
  <c r="I362" i="11" s="1"/>
  <c r="F363" i="11"/>
  <c r="I363" i="11" s="1"/>
  <c r="F364" i="11"/>
  <c r="I364" i="11" s="1"/>
  <c r="F365" i="11"/>
  <c r="I365" i="11" s="1"/>
  <c r="F366" i="11"/>
  <c r="I366" i="11" s="1"/>
  <c r="F367" i="11"/>
  <c r="I367" i="11" s="1"/>
  <c r="F368" i="11"/>
  <c r="I368" i="11" s="1"/>
  <c r="F370" i="11"/>
  <c r="I370" i="11" s="1"/>
  <c r="F371" i="11"/>
  <c r="I371" i="11" s="1"/>
  <c r="F372" i="11"/>
  <c r="I372" i="11" s="1"/>
  <c r="F373" i="11"/>
  <c r="I373" i="11" s="1"/>
  <c r="F374" i="11"/>
  <c r="I374" i="11" s="1"/>
  <c r="F375" i="11"/>
  <c r="I375" i="11" s="1"/>
  <c r="F376" i="11"/>
  <c r="I376" i="11" s="1"/>
  <c r="F377" i="11"/>
  <c r="I377" i="11" s="1"/>
  <c r="F380" i="11"/>
  <c r="I380" i="11" s="1"/>
  <c r="F381" i="11"/>
  <c r="I381" i="11" s="1"/>
  <c r="F383" i="11"/>
  <c r="I383" i="11" s="1"/>
  <c r="F384" i="11"/>
  <c r="I384" i="11" s="1"/>
  <c r="F386" i="11"/>
  <c r="I386" i="11" s="1"/>
  <c r="F387" i="11"/>
  <c r="I387" i="11" s="1"/>
  <c r="F388" i="11"/>
  <c r="I388" i="11" s="1"/>
  <c r="F389" i="11"/>
  <c r="I389" i="11" s="1"/>
  <c r="F390" i="11"/>
  <c r="I390" i="11" s="1"/>
  <c r="F391" i="11"/>
  <c r="I391" i="11" s="1"/>
  <c r="F392" i="11"/>
  <c r="I392" i="11" s="1"/>
  <c r="F394" i="11"/>
  <c r="I394" i="11" s="1"/>
  <c r="F395" i="11"/>
  <c r="I395" i="11" s="1"/>
  <c r="F396" i="11"/>
  <c r="I396" i="11" s="1"/>
  <c r="F397" i="11"/>
  <c r="I397" i="11" s="1"/>
  <c r="F398" i="11"/>
  <c r="I398" i="11" s="1"/>
  <c r="F400" i="11"/>
  <c r="I400" i="11" s="1"/>
  <c r="F401" i="11"/>
  <c r="I401" i="11" s="1"/>
  <c r="F402" i="11"/>
  <c r="I402" i="11" s="1"/>
  <c r="F403" i="11"/>
  <c r="I403" i="11" s="1"/>
  <c r="F404" i="11"/>
  <c r="I404" i="11" s="1"/>
  <c r="F406" i="11"/>
  <c r="I406" i="11" s="1"/>
  <c r="F408" i="11"/>
  <c r="I408" i="11" s="1"/>
  <c r="F409" i="11"/>
  <c r="I409" i="11" s="1"/>
  <c r="F410" i="11"/>
  <c r="I410" i="11" s="1"/>
  <c r="F411" i="11"/>
  <c r="I411" i="11" s="1"/>
  <c r="F412" i="11"/>
  <c r="I412" i="11" s="1"/>
  <c r="F414" i="11"/>
  <c r="I414" i="11" s="1"/>
  <c r="F415" i="11"/>
  <c r="I415" i="11" s="1"/>
  <c r="F416" i="11"/>
  <c r="I416" i="11" s="1"/>
  <c r="F418" i="11"/>
  <c r="I418" i="11" s="1"/>
  <c r="F419" i="11"/>
  <c r="I419" i="11" s="1"/>
  <c r="F420" i="11"/>
  <c r="I420" i="11" s="1"/>
  <c r="F422" i="11"/>
  <c r="I422" i="11" s="1"/>
  <c r="F423" i="11"/>
  <c r="I423" i="11" s="1"/>
  <c r="F424" i="11"/>
  <c r="I424" i="11" s="1"/>
  <c r="F426" i="11"/>
  <c r="I426" i="11" s="1"/>
  <c r="F427" i="11"/>
  <c r="I427" i="11" s="1"/>
  <c r="F428" i="11"/>
  <c r="I428" i="11" s="1"/>
  <c r="F430" i="11"/>
  <c r="I430" i="11" s="1"/>
  <c r="F431" i="11"/>
  <c r="I431" i="11" s="1"/>
  <c r="F432" i="11"/>
  <c r="I432" i="11" s="1"/>
  <c r="F433" i="11"/>
  <c r="I433" i="11" s="1"/>
  <c r="F434" i="11"/>
  <c r="I434" i="11" s="1"/>
  <c r="F435" i="11"/>
  <c r="I435" i="11" s="1"/>
  <c r="F436" i="11"/>
  <c r="I436" i="11" s="1"/>
  <c r="F439" i="11"/>
  <c r="I439" i="11" s="1"/>
  <c r="F440" i="11"/>
  <c r="I440" i="11" s="1"/>
  <c r="F441" i="11"/>
  <c r="I441" i="11" s="1"/>
  <c r="F442" i="11"/>
  <c r="I442" i="11" s="1"/>
  <c r="F443" i="11"/>
  <c r="I443" i="11" s="1"/>
  <c r="F444" i="11"/>
  <c r="I444" i="11" s="1"/>
  <c r="F445" i="11"/>
  <c r="I445" i="11" s="1"/>
  <c r="F446" i="11"/>
  <c r="I446" i="11" s="1"/>
  <c r="F448" i="11"/>
  <c r="I448" i="11" s="1"/>
  <c r="F449" i="11"/>
  <c r="I449" i="11" s="1"/>
  <c r="F450" i="11"/>
  <c r="I450" i="11" s="1"/>
  <c r="F451" i="11"/>
  <c r="I451" i="11" s="1"/>
  <c r="F452" i="11"/>
  <c r="I452" i="11" s="1"/>
  <c r="F453" i="11"/>
  <c r="I453" i="11" s="1"/>
  <c r="F454" i="11"/>
  <c r="I454" i="11" s="1"/>
  <c r="F455" i="11"/>
  <c r="I455" i="11" s="1"/>
  <c r="F456" i="11"/>
  <c r="I456" i="11" s="1"/>
  <c r="F459" i="11"/>
  <c r="I459" i="11" s="1"/>
  <c r="F460" i="11"/>
  <c r="I460" i="11" s="1"/>
  <c r="F461" i="11"/>
  <c r="I461" i="11" s="1"/>
  <c r="F462" i="11"/>
  <c r="I462" i="11" s="1"/>
  <c r="F463" i="11"/>
  <c r="I463" i="11" s="1"/>
  <c r="F464" i="11"/>
  <c r="I464" i="11" s="1"/>
  <c r="F465" i="11"/>
  <c r="I465" i="11" s="1"/>
  <c r="F466" i="11"/>
  <c r="I466" i="11" s="1"/>
  <c r="F468" i="11"/>
  <c r="I468" i="11" s="1"/>
  <c r="F470" i="11"/>
  <c r="I470" i="11" s="1"/>
  <c r="F471" i="11"/>
  <c r="I471" i="11" s="1"/>
  <c r="F472" i="11"/>
  <c r="I472" i="11" s="1"/>
  <c r="F474" i="11"/>
  <c r="I474" i="11" s="1"/>
  <c r="F475" i="11"/>
  <c r="I475" i="11" s="1"/>
  <c r="F476" i="11"/>
  <c r="I476" i="11" s="1"/>
  <c r="F477" i="11"/>
  <c r="I477" i="11" s="1"/>
  <c r="F478" i="11"/>
  <c r="I478" i="11" s="1"/>
  <c r="F480" i="11"/>
  <c r="I480" i="11" s="1"/>
  <c r="F481" i="11"/>
  <c r="I481" i="11" s="1"/>
  <c r="F482" i="11"/>
  <c r="I482" i="11" s="1"/>
  <c r="F483" i="11"/>
  <c r="I483" i="11" s="1"/>
  <c r="F484" i="11"/>
  <c r="I484" i="11" s="1"/>
  <c r="F486" i="11"/>
  <c r="I486" i="11" s="1"/>
  <c r="F487" i="11"/>
  <c r="I487" i="11" s="1"/>
  <c r="F488" i="11"/>
  <c r="I488" i="11" s="1"/>
  <c r="F489" i="11"/>
  <c r="I489" i="11" s="1"/>
  <c r="F491" i="11"/>
  <c r="I491" i="11" s="1"/>
  <c r="F492" i="11"/>
  <c r="I492" i="11" s="1"/>
  <c r="F493" i="11"/>
  <c r="I493" i="11" s="1"/>
  <c r="F494" i="11"/>
  <c r="I494" i="11" s="1"/>
  <c r="F495" i="11"/>
  <c r="I495" i="11" s="1"/>
  <c r="F496" i="11"/>
  <c r="I496" i="11" s="1"/>
  <c r="F497" i="11"/>
  <c r="I497" i="11" s="1"/>
  <c r="F498" i="11"/>
  <c r="I498" i="11" s="1"/>
  <c r="F499" i="11"/>
  <c r="I499" i="11" s="1"/>
  <c r="F500" i="11"/>
  <c r="I500" i="11" s="1"/>
  <c r="F502" i="11"/>
  <c r="I502" i="11" s="1"/>
  <c r="F503" i="11"/>
  <c r="I503" i="11" s="1"/>
  <c r="F504" i="11"/>
  <c r="I504" i="11" s="1"/>
  <c r="F505" i="11"/>
  <c r="I505" i="11" s="1"/>
  <c r="F506" i="11"/>
  <c r="I506" i="11" s="1"/>
  <c r="F508" i="11"/>
  <c r="I508" i="11" s="1"/>
  <c r="F509" i="11"/>
  <c r="I509" i="11" s="1"/>
  <c r="F511" i="11"/>
  <c r="I511" i="11" s="1"/>
  <c r="F512" i="11"/>
  <c r="I512" i="11" s="1"/>
  <c r="F514" i="11"/>
  <c r="I514" i="11" s="1"/>
  <c r="F515" i="11"/>
  <c r="I515" i="11" s="1"/>
  <c r="F516" i="11"/>
  <c r="I516" i="11" s="1"/>
  <c r="F518" i="11"/>
  <c r="I518" i="11" s="1"/>
  <c r="F519" i="11"/>
  <c r="I519" i="11" s="1"/>
  <c r="F520" i="11"/>
  <c r="I520" i="11" s="1"/>
  <c r="F521" i="11"/>
  <c r="I521" i="11" s="1"/>
  <c r="F522" i="11"/>
  <c r="I522" i="11" s="1"/>
  <c r="F523" i="11"/>
  <c r="I523" i="11" s="1"/>
  <c r="F524" i="11"/>
  <c r="I524" i="11" s="1"/>
  <c r="F525" i="11"/>
  <c r="I525" i="11" s="1"/>
  <c r="F526" i="11"/>
  <c r="I526" i="11" s="1"/>
  <c r="F527" i="11"/>
  <c r="I527" i="11" s="1"/>
  <c r="F528" i="11"/>
  <c r="I528" i="11" s="1"/>
  <c r="F529" i="11"/>
  <c r="I529" i="11" s="1"/>
  <c r="F530" i="11"/>
  <c r="I530" i="11" s="1"/>
  <c r="F532" i="11"/>
  <c r="I532" i="11" s="1"/>
  <c r="F533" i="11"/>
  <c r="I533" i="11" s="1"/>
  <c r="F534" i="11"/>
  <c r="I534" i="11" s="1"/>
  <c r="F535" i="11"/>
  <c r="I535" i="11" s="1"/>
  <c r="F536" i="11"/>
  <c r="I536" i="11" s="1"/>
  <c r="F538" i="11"/>
  <c r="I538" i="11" s="1"/>
  <c r="F539" i="11"/>
  <c r="I539" i="11" s="1"/>
  <c r="F540" i="11"/>
  <c r="I540" i="11" s="1"/>
  <c r="F541" i="11"/>
  <c r="I541" i="11" s="1"/>
  <c r="F543" i="11"/>
  <c r="I543" i="11" s="1"/>
  <c r="F544" i="11"/>
  <c r="I544" i="11" s="1"/>
  <c r="F545" i="11"/>
  <c r="I545" i="11" s="1"/>
  <c r="F546" i="11"/>
  <c r="I546" i="11" s="1"/>
  <c r="F547" i="11"/>
  <c r="I547" i="11" s="1"/>
  <c r="F548" i="11"/>
  <c r="I548" i="11" s="1"/>
  <c r="F550" i="11"/>
  <c r="I550" i="11" s="1"/>
  <c r="F551" i="11"/>
  <c r="I551" i="11" s="1"/>
  <c r="F552" i="11"/>
  <c r="I552" i="11" s="1"/>
  <c r="F553" i="11"/>
  <c r="I553" i="11" s="1"/>
  <c r="F554" i="11"/>
  <c r="I554" i="11" s="1"/>
  <c r="F555" i="11"/>
  <c r="I555" i="11" s="1"/>
  <c r="F556" i="11"/>
  <c r="I556" i="11" s="1"/>
  <c r="F557" i="11"/>
  <c r="I557" i="11" s="1"/>
  <c r="F559" i="11"/>
  <c r="I559" i="11" s="1"/>
  <c r="F560" i="11"/>
  <c r="I560" i="11" s="1"/>
  <c r="F561" i="11"/>
  <c r="I561" i="11" s="1"/>
  <c r="F562" i="11"/>
  <c r="I562" i="11" s="1"/>
  <c r="F563" i="11"/>
  <c r="I563" i="11" s="1"/>
  <c r="F565" i="11"/>
  <c r="I565" i="11" s="1"/>
  <c r="F566" i="11"/>
  <c r="I566" i="11" s="1"/>
  <c r="F568" i="11"/>
  <c r="I568" i="11" s="1"/>
  <c r="F570" i="11"/>
  <c r="I570" i="11" s="1"/>
  <c r="F571" i="11"/>
  <c r="I571" i="11" s="1"/>
  <c r="F572" i="11"/>
  <c r="F573" i="11"/>
  <c r="I573" i="11" s="1"/>
  <c r="F574" i="11"/>
  <c r="I574" i="11" s="1"/>
  <c r="F575" i="11"/>
  <c r="I575" i="11" s="1"/>
  <c r="F576" i="11"/>
  <c r="I576" i="11" s="1"/>
  <c r="F577" i="11"/>
  <c r="I577" i="11" s="1"/>
  <c r="F578" i="11"/>
  <c r="I578" i="11" s="1"/>
  <c r="F579" i="11"/>
  <c r="I579" i="11" s="1"/>
  <c r="F580" i="11"/>
  <c r="I580" i="11" s="1"/>
  <c r="F582" i="11"/>
  <c r="I582" i="11" s="1"/>
  <c r="F583" i="11"/>
  <c r="I583" i="11" s="1"/>
  <c r="F584" i="11"/>
  <c r="I584" i="11" s="1"/>
  <c r="F585" i="11"/>
  <c r="I585" i="11" s="1"/>
  <c r="F588" i="11"/>
  <c r="I588" i="11" s="1"/>
  <c r="F590" i="11"/>
  <c r="I590" i="11" s="1"/>
  <c r="F591" i="11"/>
  <c r="I591" i="11" s="1"/>
  <c r="F592" i="11"/>
  <c r="I592" i="11" s="1"/>
  <c r="F593" i="11"/>
  <c r="I593" i="11" s="1"/>
  <c r="F595" i="11"/>
  <c r="I595" i="11" s="1"/>
  <c r="F596" i="11"/>
  <c r="I596" i="11" s="1"/>
  <c r="F597" i="11"/>
  <c r="I597" i="11" s="1"/>
  <c r="F599" i="11"/>
  <c r="I599" i="11" s="1"/>
  <c r="F600" i="11"/>
  <c r="I600" i="11" s="1"/>
  <c r="F601" i="11"/>
  <c r="I601" i="11" s="1"/>
  <c r="F602" i="11"/>
  <c r="I602" i="11" s="1"/>
  <c r="F603" i="11"/>
  <c r="I603" i="11" s="1"/>
  <c r="F604" i="11"/>
  <c r="I604" i="11" s="1"/>
  <c r="F606" i="11"/>
  <c r="I606" i="11" s="1"/>
  <c r="F607" i="11"/>
  <c r="I607" i="11" s="1"/>
  <c r="F608" i="11"/>
  <c r="I608" i="11" s="1"/>
  <c r="F609" i="11"/>
  <c r="I609" i="11" s="1"/>
  <c r="F610" i="11"/>
  <c r="I610" i="11" s="1"/>
  <c r="F612" i="11"/>
  <c r="I612" i="11" s="1"/>
  <c r="F614" i="11"/>
  <c r="I614" i="11" s="1"/>
  <c r="F615" i="11"/>
  <c r="I615" i="11" s="1"/>
  <c r="F616" i="11"/>
  <c r="I616" i="11" s="1"/>
  <c r="F617" i="11"/>
  <c r="I617" i="11" s="1"/>
  <c r="F619" i="11"/>
  <c r="I619" i="11" s="1"/>
  <c r="F620" i="11"/>
  <c r="I620" i="11" s="1"/>
  <c r="F621" i="11"/>
  <c r="I621" i="11" s="1"/>
  <c r="F622" i="11"/>
  <c r="I622" i="11" s="1"/>
  <c r="F623" i="11"/>
  <c r="I623" i="11" s="1"/>
  <c r="F624" i="11"/>
  <c r="I624" i="11" s="1"/>
  <c r="F626" i="11"/>
  <c r="I626" i="11" s="1"/>
  <c r="F627" i="11"/>
  <c r="I627" i="11" s="1"/>
  <c r="F628" i="11"/>
  <c r="I628" i="11" s="1"/>
  <c r="F629" i="11"/>
  <c r="I629" i="11" s="1"/>
  <c r="F631" i="11"/>
  <c r="I631" i="11" s="1"/>
  <c r="F632" i="11"/>
  <c r="I632" i="11" s="1"/>
  <c r="F633" i="11"/>
  <c r="I633" i="11" s="1"/>
  <c r="F634" i="11"/>
  <c r="I634" i="11" s="1"/>
  <c r="F636" i="11"/>
  <c r="I636" i="11" s="1"/>
  <c r="F637" i="11"/>
  <c r="I637" i="11" s="1"/>
  <c r="F638" i="11"/>
  <c r="I638" i="11" s="1"/>
  <c r="F639" i="11"/>
  <c r="I639" i="11" s="1"/>
  <c r="F640" i="11"/>
  <c r="I640" i="11" s="1"/>
  <c r="F642" i="11"/>
  <c r="I642" i="11" s="1"/>
  <c r="F643" i="11"/>
  <c r="I643" i="11" s="1"/>
  <c r="F644" i="11"/>
  <c r="I644" i="11" s="1"/>
  <c r="F645" i="11"/>
  <c r="I645" i="11" s="1"/>
  <c r="F646" i="11"/>
  <c r="I646" i="11" s="1"/>
  <c r="F647" i="11"/>
  <c r="I647" i="11" s="1"/>
  <c r="F648" i="11"/>
  <c r="I648" i="11" s="1"/>
  <c r="F651" i="11"/>
  <c r="I651" i="11" s="1"/>
  <c r="F652" i="11"/>
  <c r="I652" i="11" s="1"/>
  <c r="F653" i="11"/>
  <c r="I653" i="11" s="1"/>
  <c r="F656" i="11"/>
  <c r="I656" i="11" s="1"/>
  <c r="F657" i="11"/>
  <c r="I657" i="11" s="1"/>
  <c r="F660" i="11"/>
  <c r="I660" i="11" s="1"/>
  <c r="F661" i="11"/>
  <c r="I661" i="11" s="1"/>
  <c r="F662" i="11"/>
  <c r="I662" i="11" s="1"/>
  <c r="F663" i="11"/>
  <c r="I663" i="11" s="1"/>
  <c r="F664" i="11"/>
  <c r="I664" i="11" s="1"/>
  <c r="F665" i="11"/>
  <c r="I665" i="11" s="1"/>
  <c r="F667" i="11"/>
  <c r="I667" i="11" s="1"/>
  <c r="F668" i="11"/>
  <c r="I668" i="11" s="1"/>
  <c r="F669" i="11"/>
  <c r="I669" i="11" s="1"/>
  <c r="F670" i="11"/>
  <c r="I670" i="11" s="1"/>
  <c r="F672" i="11"/>
  <c r="I672" i="11" s="1"/>
  <c r="F673" i="11"/>
  <c r="I673" i="11" s="1"/>
  <c r="F674" i="11"/>
  <c r="I674" i="11" s="1"/>
  <c r="F675" i="11"/>
  <c r="I675" i="11" s="1"/>
  <c r="F676" i="11"/>
  <c r="I676" i="11" s="1"/>
  <c r="F677" i="11"/>
  <c r="I677" i="11" s="1"/>
  <c r="F678" i="11"/>
  <c r="I678" i="11" s="1"/>
  <c r="F679" i="11"/>
  <c r="I679" i="11" s="1"/>
  <c r="F680" i="11"/>
  <c r="I680" i="11" s="1"/>
  <c r="F681" i="11"/>
  <c r="I681" i="11" s="1"/>
  <c r="F682" i="11"/>
  <c r="I682" i="11" s="1"/>
  <c r="F683" i="11"/>
  <c r="I683" i="11" s="1"/>
  <c r="F684" i="11"/>
  <c r="I684" i="11" s="1"/>
  <c r="F687" i="11"/>
  <c r="I687" i="11" s="1"/>
  <c r="F688" i="11"/>
  <c r="I688" i="11" s="1"/>
  <c r="F689" i="11"/>
  <c r="I689" i="11" s="1"/>
  <c r="F690" i="11"/>
  <c r="I690" i="11" s="1"/>
  <c r="F691" i="11"/>
  <c r="I691" i="11" s="1"/>
  <c r="F692" i="11"/>
  <c r="I692" i="11" s="1"/>
  <c r="F693" i="11"/>
  <c r="I693" i="11" s="1"/>
  <c r="F696" i="11"/>
  <c r="I696" i="11" s="1"/>
  <c r="F698" i="11"/>
  <c r="I698" i="11" s="1"/>
  <c r="F699" i="11"/>
  <c r="I699" i="11" s="1"/>
  <c r="F700" i="11"/>
  <c r="I700" i="11" s="1"/>
  <c r="F701" i="11"/>
  <c r="I701" i="11" s="1"/>
  <c r="F702" i="11"/>
  <c r="I702" i="11" s="1"/>
  <c r="F704" i="11"/>
  <c r="I704" i="11" s="1"/>
  <c r="F705" i="11"/>
  <c r="I705" i="11" s="1"/>
  <c r="F706" i="11"/>
  <c r="I706" i="11" s="1"/>
  <c r="F707" i="11"/>
  <c r="I707" i="11" s="1"/>
  <c r="F708" i="11"/>
  <c r="I708" i="11" s="1"/>
  <c r="F709" i="11"/>
  <c r="I709" i="11" s="1"/>
  <c r="F710" i="11"/>
  <c r="I710" i="11" s="1"/>
  <c r="F711" i="11"/>
  <c r="I711" i="11" s="1"/>
  <c r="F712" i="11"/>
  <c r="I712" i="11" s="1"/>
  <c r="F713" i="11"/>
  <c r="I713" i="11" s="1"/>
  <c r="F714" i="11"/>
  <c r="I714" i="11" s="1"/>
  <c r="F715" i="11"/>
  <c r="I715" i="11" s="1"/>
  <c r="F716" i="11"/>
  <c r="I716" i="11" s="1"/>
  <c r="F720" i="11"/>
  <c r="I720" i="11" s="1"/>
  <c r="F721" i="11"/>
  <c r="I721" i="11" s="1"/>
  <c r="F722" i="11"/>
  <c r="I722" i="11" s="1"/>
  <c r="F723" i="11"/>
  <c r="I723" i="11" s="1"/>
  <c r="F724" i="11"/>
  <c r="I724" i="11" s="1"/>
  <c r="F725" i="11"/>
  <c r="I725" i="11" s="1"/>
  <c r="F726" i="11"/>
  <c r="I726" i="11" s="1"/>
  <c r="F727" i="11"/>
  <c r="I727" i="11" s="1"/>
  <c r="F728" i="11"/>
  <c r="I728" i="11" s="1"/>
  <c r="F729" i="11"/>
  <c r="I729" i="11" s="1"/>
  <c r="F730" i="11"/>
  <c r="I730" i="11" s="1"/>
  <c r="F731" i="11"/>
  <c r="I731" i="11" s="1"/>
  <c r="F732" i="11"/>
  <c r="I732" i="11" s="1"/>
  <c r="F734" i="11"/>
  <c r="I734" i="11" s="1"/>
  <c r="F735" i="11"/>
  <c r="I735" i="11" s="1"/>
  <c r="F736" i="11"/>
  <c r="I736" i="11" s="1"/>
  <c r="F737" i="11"/>
  <c r="I737" i="11" s="1"/>
  <c r="F738" i="11"/>
  <c r="I738" i="11" s="1"/>
  <c r="F739" i="11"/>
  <c r="I739" i="11" s="1"/>
  <c r="F740" i="11"/>
  <c r="I740" i="11" s="1"/>
  <c r="F741" i="11"/>
  <c r="I741" i="11" s="1"/>
  <c r="F742" i="11"/>
  <c r="I742" i="11" s="1"/>
  <c r="F744" i="11"/>
  <c r="I744" i="11" s="1"/>
  <c r="F745" i="11"/>
  <c r="I745" i="11" s="1"/>
  <c r="F746" i="11"/>
  <c r="I746" i="11" s="1"/>
  <c r="F747" i="11"/>
  <c r="I747" i="11" s="1"/>
  <c r="F748" i="11"/>
  <c r="I748" i="11" s="1"/>
  <c r="F749" i="11"/>
  <c r="I749" i="11" s="1"/>
  <c r="F750" i="11"/>
  <c r="I750" i="11" s="1"/>
  <c r="F751" i="11"/>
  <c r="I751" i="11" s="1"/>
  <c r="F752" i="11"/>
  <c r="I752" i="11" s="1"/>
  <c r="F755" i="11"/>
  <c r="I755" i="11" s="1"/>
  <c r="F756" i="11"/>
  <c r="I756" i="11" s="1"/>
  <c r="F757" i="11"/>
  <c r="I757" i="11" s="1"/>
  <c r="F758" i="11"/>
  <c r="I758" i="11" s="1"/>
  <c r="F759" i="11"/>
  <c r="I759" i="11" s="1"/>
  <c r="F760" i="11"/>
  <c r="I760" i="11" s="1"/>
  <c r="F761" i="11"/>
  <c r="I761" i="11" s="1"/>
  <c r="F762" i="11"/>
  <c r="I762" i="11" s="1"/>
  <c r="F763" i="11"/>
  <c r="I763" i="11" s="1"/>
  <c r="F764" i="11"/>
  <c r="I764" i="11" s="1"/>
  <c r="F765" i="11"/>
  <c r="I765" i="11" s="1"/>
  <c r="F766" i="11"/>
  <c r="I766" i="11" s="1"/>
  <c r="F767" i="11"/>
  <c r="I767" i="11" s="1"/>
  <c r="F768" i="11"/>
  <c r="I768" i="11" s="1"/>
  <c r="F770" i="11"/>
  <c r="I770" i="11" s="1"/>
  <c r="F771" i="11"/>
  <c r="I771" i="11" s="1"/>
  <c r="F772" i="11"/>
  <c r="I772" i="11" s="1"/>
  <c r="F773" i="11"/>
  <c r="I773" i="11" s="1"/>
  <c r="F774" i="11"/>
  <c r="I774" i="11" s="1"/>
  <c r="F776" i="11"/>
  <c r="I776" i="11" s="1"/>
  <c r="F778" i="11"/>
  <c r="I778" i="11" s="1"/>
  <c r="F779" i="11"/>
  <c r="I779" i="11" s="1"/>
  <c r="F780" i="11"/>
  <c r="I780" i="11" s="1"/>
  <c r="F781" i="11"/>
  <c r="I781" i="11" s="1"/>
  <c r="F782" i="11"/>
  <c r="I782" i="11" s="1"/>
  <c r="F783" i="11"/>
  <c r="I783" i="11" s="1"/>
  <c r="F784" i="11"/>
  <c r="I784" i="11" s="1"/>
  <c r="F785" i="11"/>
  <c r="I785" i="11" s="1"/>
  <c r="F786" i="11"/>
  <c r="I786" i="11" s="1"/>
  <c r="F787" i="11"/>
  <c r="I787" i="11" s="1"/>
  <c r="F788" i="11"/>
  <c r="I788" i="11" s="1"/>
  <c r="F789" i="11"/>
  <c r="I789" i="11" s="1"/>
  <c r="F790" i="11"/>
  <c r="I790" i="11" s="1"/>
  <c r="F791" i="11"/>
  <c r="I791" i="11" s="1"/>
  <c r="F792" i="11"/>
  <c r="I792" i="11" s="1"/>
  <c r="F794" i="11"/>
  <c r="I794" i="11" s="1"/>
  <c r="F796" i="11"/>
  <c r="I796" i="11" s="1"/>
  <c r="F797" i="11"/>
  <c r="I797" i="11" s="1"/>
  <c r="F798" i="11"/>
  <c r="I798" i="11" s="1"/>
  <c r="F799" i="11"/>
  <c r="I799" i="11" s="1"/>
  <c r="F800" i="11"/>
  <c r="I800" i="11" s="1"/>
  <c r="F801" i="11"/>
  <c r="I801" i="11" s="1"/>
  <c r="F802" i="11"/>
  <c r="I802" i="11" s="1"/>
  <c r="F803" i="11"/>
  <c r="I803" i="11" s="1"/>
  <c r="F804" i="11"/>
  <c r="I804" i="11" s="1"/>
  <c r="F805" i="11"/>
  <c r="I805" i="11" s="1"/>
  <c r="F806" i="11"/>
  <c r="I806" i="11" s="1"/>
  <c r="F807" i="11"/>
  <c r="I807" i="11" s="1"/>
  <c r="F808" i="11"/>
  <c r="I808" i="11" s="1"/>
  <c r="F809" i="11"/>
  <c r="I809" i="11" s="1"/>
  <c r="F810" i="11"/>
  <c r="I810" i="11" s="1"/>
  <c r="F811" i="11"/>
  <c r="I811" i="11" s="1"/>
  <c r="F812" i="11"/>
  <c r="I812" i="11" s="1"/>
  <c r="F814" i="11"/>
  <c r="I814" i="11" s="1"/>
  <c r="F815" i="11"/>
  <c r="I815" i="11" s="1"/>
  <c r="F816" i="11"/>
  <c r="I816" i="11" s="1"/>
  <c r="F817" i="11"/>
  <c r="I817" i="11" s="1"/>
  <c r="F818" i="11"/>
  <c r="I818" i="11" s="1"/>
  <c r="F819" i="11"/>
  <c r="I819" i="11" s="1"/>
  <c r="F820" i="11"/>
  <c r="I820" i="11" s="1"/>
  <c r="F822" i="11"/>
  <c r="I822" i="11" s="1"/>
  <c r="F824" i="11"/>
  <c r="I824" i="11" s="1"/>
  <c r="F825" i="11"/>
  <c r="I825" i="11" s="1"/>
  <c r="F826" i="11"/>
  <c r="I826" i="11" s="1"/>
  <c r="F827" i="11"/>
  <c r="I827" i="11" s="1"/>
  <c r="F828" i="11"/>
  <c r="I828" i="11" s="1"/>
  <c r="F829" i="11"/>
  <c r="I829" i="11" s="1"/>
  <c r="F831" i="11"/>
  <c r="I831" i="11" s="1"/>
  <c r="F832" i="11"/>
  <c r="I832" i="11" s="1"/>
  <c r="F833" i="11"/>
  <c r="I833" i="11" s="1"/>
  <c r="F834" i="11"/>
  <c r="I834" i="11" s="1"/>
  <c r="F835" i="11"/>
  <c r="I835" i="11" s="1"/>
  <c r="F836" i="11"/>
  <c r="I836" i="11" s="1"/>
  <c r="F837" i="11"/>
  <c r="I837" i="11" s="1"/>
  <c r="F838" i="11"/>
  <c r="I838" i="11" s="1"/>
  <c r="F839" i="11"/>
  <c r="I839" i="11" s="1"/>
  <c r="F840" i="11"/>
  <c r="I840" i="11" s="1"/>
  <c r="F841" i="11"/>
  <c r="I841" i="11" s="1"/>
  <c r="F842" i="11"/>
  <c r="I842" i="11" s="1"/>
  <c r="F843" i="11"/>
  <c r="I843" i="11" s="1"/>
  <c r="F844" i="11"/>
  <c r="I844" i="11" s="1"/>
  <c r="F845" i="11"/>
  <c r="I845" i="11" s="1"/>
  <c r="F847" i="11"/>
  <c r="I847" i="11" s="1"/>
  <c r="F848" i="11"/>
  <c r="I848" i="11" s="1"/>
  <c r="F849" i="11"/>
  <c r="I849" i="11" s="1"/>
  <c r="F850" i="11"/>
  <c r="I850" i="11" s="1"/>
  <c r="F851" i="11"/>
  <c r="I851" i="11" s="1"/>
  <c r="F852" i="11"/>
  <c r="I852" i="11" s="1"/>
  <c r="F853" i="11"/>
  <c r="I853" i="11" s="1"/>
  <c r="F854" i="11"/>
  <c r="I854" i="11" s="1"/>
  <c r="F856" i="11"/>
  <c r="I856" i="11" s="1"/>
  <c r="F857" i="11"/>
  <c r="I857" i="11" s="1"/>
  <c r="F858" i="11"/>
  <c r="I858" i="11" s="1"/>
  <c r="F859" i="11"/>
  <c r="I859" i="11" s="1"/>
  <c r="F860" i="11"/>
  <c r="I860" i="11" s="1"/>
  <c r="F861" i="11"/>
  <c r="I861" i="11" s="1"/>
  <c r="F862" i="11"/>
  <c r="I862" i="11" s="1"/>
  <c r="F863" i="11"/>
  <c r="I863" i="11" s="1"/>
  <c r="F864" i="11"/>
  <c r="I864" i="11" s="1"/>
  <c r="F866" i="11"/>
  <c r="I866" i="11" s="1"/>
  <c r="F867" i="11"/>
  <c r="I867" i="11" s="1"/>
  <c r="F868" i="11"/>
  <c r="I868" i="11" s="1"/>
  <c r="F869" i="11"/>
  <c r="I869" i="11" s="1"/>
  <c r="F870" i="11"/>
  <c r="I870" i="11" s="1"/>
  <c r="F871" i="11"/>
  <c r="I871" i="11" s="1"/>
  <c r="F872" i="11"/>
  <c r="I872" i="11" s="1"/>
  <c r="F873" i="11"/>
  <c r="I873" i="11" s="1"/>
  <c r="F874" i="11"/>
  <c r="I874" i="11" s="1"/>
  <c r="F875" i="11"/>
  <c r="I875" i="11" s="1"/>
  <c r="F876" i="11"/>
  <c r="I876" i="11" s="1"/>
  <c r="F877" i="11"/>
  <c r="I877" i="11" s="1"/>
  <c r="F878" i="11"/>
  <c r="I878" i="11" s="1"/>
  <c r="F879" i="11"/>
  <c r="I879" i="11" s="1"/>
  <c r="F880" i="11"/>
  <c r="I880" i="11" s="1"/>
  <c r="F881" i="11"/>
  <c r="I881" i="11" s="1"/>
  <c r="F882" i="11"/>
  <c r="I882" i="11" s="1"/>
  <c r="F883" i="11"/>
  <c r="I883" i="11" s="1"/>
  <c r="F884" i="11"/>
  <c r="I884" i="11" s="1"/>
  <c r="F885" i="11"/>
  <c r="I885" i="11" s="1"/>
  <c r="F886" i="11"/>
  <c r="I886" i="11" s="1"/>
  <c r="F888" i="11"/>
  <c r="I888" i="11" s="1"/>
  <c r="F890" i="11"/>
  <c r="I890" i="11" s="1"/>
  <c r="F891" i="11"/>
  <c r="I891" i="11" s="1"/>
  <c r="F892" i="11"/>
  <c r="I892" i="11" s="1"/>
  <c r="F893" i="11"/>
  <c r="I893" i="11" s="1"/>
  <c r="F894" i="11"/>
  <c r="I894" i="11" s="1"/>
  <c r="F895" i="11"/>
  <c r="I895" i="11" s="1"/>
  <c r="F896" i="11"/>
  <c r="I896" i="11" s="1"/>
  <c r="F897" i="11"/>
  <c r="I897" i="11" s="1"/>
  <c r="F898" i="11"/>
  <c r="I898" i="11" s="1"/>
  <c r="F899" i="11"/>
  <c r="I899" i="11" s="1"/>
  <c r="F900" i="11"/>
  <c r="I900" i="11" s="1"/>
  <c r="F901" i="11"/>
  <c r="I901" i="11" s="1"/>
  <c r="F902" i="11"/>
  <c r="I902" i="11" s="1"/>
  <c r="F903" i="11"/>
  <c r="I903" i="11" s="1"/>
  <c r="F904" i="11"/>
  <c r="I904" i="11" s="1"/>
  <c r="F906" i="11"/>
  <c r="I906" i="11" s="1"/>
  <c r="F907" i="11"/>
  <c r="I907" i="11" s="1"/>
  <c r="F908" i="11"/>
  <c r="I908" i="11" s="1"/>
  <c r="F910" i="11"/>
  <c r="I910" i="11" s="1"/>
  <c r="F911" i="11"/>
  <c r="I911" i="11" s="1"/>
  <c r="F912" i="11"/>
  <c r="I912" i="11" s="1"/>
  <c r="F913" i="11"/>
  <c r="I913" i="11" s="1"/>
  <c r="F914" i="11"/>
  <c r="I914" i="11" s="1"/>
  <c r="F915" i="11"/>
  <c r="I915" i="11" s="1"/>
  <c r="F916" i="11"/>
  <c r="I916" i="11" s="1"/>
  <c r="F917" i="11"/>
  <c r="I917" i="11" s="1"/>
  <c r="F918" i="11"/>
  <c r="I918" i="11" s="1"/>
  <c r="F919" i="11"/>
  <c r="I919" i="11" s="1"/>
  <c r="F920" i="11"/>
  <c r="I920" i="11" s="1"/>
  <c r="F921" i="11"/>
  <c r="I921" i="11" s="1"/>
  <c r="F922" i="11"/>
  <c r="I922" i="11" s="1"/>
  <c r="F923" i="11"/>
  <c r="I923" i="11" s="1"/>
  <c r="F924" i="11"/>
  <c r="I924" i="11" s="1"/>
  <c r="F925" i="11"/>
  <c r="I925" i="11" s="1"/>
  <c r="F926" i="11"/>
  <c r="I926" i="11" s="1"/>
  <c r="F927" i="11"/>
  <c r="I927" i="11" s="1"/>
  <c r="F928" i="11"/>
  <c r="I928" i="11" s="1"/>
  <c r="F930" i="11"/>
  <c r="I930" i="11" s="1"/>
  <c r="F931" i="11"/>
  <c r="I931" i="11" s="1"/>
  <c r="F932" i="11"/>
  <c r="I932" i="11" s="1"/>
  <c r="F933" i="11"/>
  <c r="I933" i="11" s="1"/>
  <c r="F934" i="11"/>
  <c r="I934" i="11" s="1"/>
  <c r="F935" i="11"/>
  <c r="I935" i="11" s="1"/>
  <c r="F936" i="11"/>
  <c r="I936" i="11" s="1"/>
  <c r="F937" i="11"/>
  <c r="I937" i="11" s="1"/>
  <c r="F938" i="11"/>
  <c r="I938" i="11" s="1"/>
  <c r="F939" i="11"/>
  <c r="I939" i="11" s="1"/>
  <c r="F940" i="11"/>
  <c r="I940" i="11" s="1"/>
  <c r="F941" i="11"/>
  <c r="I941" i="11" s="1"/>
  <c r="F942" i="11"/>
  <c r="I942" i="11" s="1"/>
  <c r="F943" i="11"/>
  <c r="I943" i="11" s="1"/>
  <c r="F944" i="11"/>
  <c r="I944" i="11" s="1"/>
  <c r="F945" i="11"/>
  <c r="I945" i="11" s="1"/>
  <c r="F946" i="11"/>
  <c r="I946" i="11" s="1"/>
  <c r="F947" i="11"/>
  <c r="I947" i="11" s="1"/>
  <c r="F948" i="11"/>
  <c r="I948" i="11" s="1"/>
  <c r="F949" i="11"/>
  <c r="I949" i="11" s="1"/>
  <c r="F950" i="11"/>
  <c r="I950" i="11" s="1"/>
  <c r="F951" i="11"/>
  <c r="I951" i="11" s="1"/>
  <c r="F952" i="11"/>
  <c r="I952" i="11" s="1"/>
  <c r="F954" i="11"/>
  <c r="I954" i="11" s="1"/>
  <c r="F955" i="11"/>
  <c r="I955" i="11" s="1"/>
  <c r="F956" i="11"/>
  <c r="I956" i="11" s="1"/>
  <c r="F957" i="11"/>
  <c r="I957" i="11" s="1"/>
  <c r="F958" i="11"/>
  <c r="I958" i="11" s="1"/>
  <c r="F959" i="11"/>
  <c r="I959" i="11" s="1"/>
  <c r="F960" i="11"/>
  <c r="I960" i="11" s="1"/>
  <c r="F961" i="11"/>
  <c r="I961" i="11" s="1"/>
  <c r="F962" i="11"/>
  <c r="I962" i="11" s="1"/>
  <c r="F963" i="11"/>
  <c r="I963" i="11" s="1"/>
  <c r="F964" i="11"/>
  <c r="I964" i="11" s="1"/>
  <c r="F965" i="11"/>
  <c r="I965" i="11" s="1"/>
  <c r="F966" i="11"/>
  <c r="I966" i="11" s="1"/>
  <c r="F967" i="11"/>
  <c r="I967" i="11" s="1"/>
  <c r="F968" i="11"/>
  <c r="I968" i="11" s="1"/>
  <c r="F970" i="11"/>
  <c r="I970" i="11" s="1"/>
  <c r="F971" i="11"/>
  <c r="I971" i="11" s="1"/>
  <c r="F972" i="11"/>
  <c r="I972" i="11" s="1"/>
  <c r="F974" i="11"/>
  <c r="I974" i="11" s="1"/>
  <c r="F976" i="11"/>
  <c r="I976" i="11" s="1"/>
  <c r="F977" i="11"/>
  <c r="I977" i="11" s="1"/>
  <c r="F978" i="11"/>
  <c r="I978" i="11" s="1"/>
  <c r="F979" i="11"/>
  <c r="I979" i="11" s="1"/>
  <c r="F980" i="11"/>
  <c r="I980" i="11" s="1"/>
  <c r="F981" i="11"/>
  <c r="I981" i="11" s="1"/>
  <c r="F982" i="11"/>
  <c r="I982" i="11" s="1"/>
  <c r="F983" i="11"/>
  <c r="I983" i="11" s="1"/>
  <c r="F984" i="11"/>
  <c r="I984" i="11" s="1"/>
  <c r="F985" i="11"/>
  <c r="I985" i="11" s="1"/>
  <c r="F986" i="11"/>
  <c r="I986" i="11" s="1"/>
  <c r="F987" i="11"/>
  <c r="I987" i="11" s="1"/>
  <c r="F988" i="11"/>
  <c r="I988" i="11" s="1"/>
  <c r="F989" i="11"/>
  <c r="I989" i="11" s="1"/>
  <c r="F990" i="11"/>
  <c r="I990" i="11" s="1"/>
  <c r="F991" i="11"/>
  <c r="I991" i="11" s="1"/>
  <c r="F992" i="11"/>
  <c r="I992" i="11" s="1"/>
  <c r="F994" i="11"/>
  <c r="I994" i="11" s="1"/>
  <c r="F995" i="11"/>
  <c r="I995" i="11" s="1"/>
  <c r="F996" i="11"/>
  <c r="I996" i="11" s="1"/>
  <c r="F997" i="11"/>
  <c r="I997" i="11" s="1"/>
  <c r="F998" i="11"/>
  <c r="I998" i="11" s="1"/>
  <c r="F999" i="11"/>
  <c r="I999" i="11" s="1"/>
  <c r="F1000" i="11"/>
  <c r="I1000" i="11" s="1"/>
  <c r="F1001" i="11"/>
  <c r="I1001" i="11" s="1"/>
  <c r="F1002" i="11"/>
  <c r="I1002" i="11" s="1"/>
  <c r="F1003" i="11"/>
  <c r="I1003" i="11" s="1"/>
  <c r="F1004" i="11"/>
  <c r="I1004" i="11" s="1"/>
  <c r="F1005" i="11"/>
  <c r="I1005" i="11" s="1"/>
  <c r="F1006" i="11"/>
  <c r="I1006" i="11" s="1"/>
  <c r="F1007" i="11"/>
  <c r="I1007" i="11" s="1"/>
  <c r="F1008" i="11"/>
  <c r="I1008" i="11" s="1"/>
  <c r="F1009" i="11"/>
  <c r="I1009" i="11" s="1"/>
  <c r="F1010" i="11"/>
  <c r="I1010" i="11" s="1"/>
  <c r="F1011" i="11"/>
  <c r="I1011" i="11" s="1"/>
  <c r="F1012" i="11"/>
  <c r="I1012" i="11" s="1"/>
  <c r="F81" i="11"/>
  <c r="I81" i="11" s="1"/>
  <c r="F97" i="11"/>
  <c r="I97" i="11" s="1"/>
  <c r="F101" i="11"/>
  <c r="I101" i="11" s="1"/>
  <c r="F109" i="11"/>
  <c r="I109" i="11" s="1"/>
  <c r="F117" i="11"/>
  <c r="I117" i="11" s="1"/>
  <c r="F129" i="11"/>
  <c r="I129" i="11" s="1"/>
  <c r="F145" i="11"/>
  <c r="I145" i="11" s="1"/>
  <c r="F146" i="11"/>
  <c r="I146" i="11" s="1"/>
  <c r="F153" i="11"/>
  <c r="I153" i="11" s="1"/>
  <c r="F165" i="11"/>
  <c r="I165" i="11" s="1"/>
  <c r="F169" i="11"/>
  <c r="I169" i="11" s="1"/>
  <c r="F178" i="11"/>
  <c r="I178" i="11" s="1"/>
  <c r="F185" i="11"/>
  <c r="I185" i="11" s="1"/>
  <c r="F197" i="11"/>
  <c r="I197" i="11" s="1"/>
  <c r="F217" i="11"/>
  <c r="I217" i="11" s="1"/>
  <c r="F221" i="11"/>
  <c r="I221" i="11" s="1"/>
  <c r="F233" i="11"/>
  <c r="I233" i="11" s="1"/>
  <c r="F237" i="11"/>
  <c r="I237" i="11" s="1"/>
  <c r="F245" i="11"/>
  <c r="I245" i="11" s="1"/>
  <c r="F257" i="11"/>
  <c r="I257" i="11" s="1"/>
  <c r="F261" i="11"/>
  <c r="I261" i="11" s="1"/>
  <c r="F269" i="11"/>
  <c r="I269" i="11" s="1"/>
  <c r="F281" i="11"/>
  <c r="I281" i="11" s="1"/>
  <c r="F285" i="11"/>
  <c r="I285" i="11" s="1"/>
  <c r="F289" i="11"/>
  <c r="I289" i="11" s="1"/>
  <c r="F301" i="11"/>
  <c r="I301" i="11" s="1"/>
  <c r="F313" i="11"/>
  <c r="I313" i="11" s="1"/>
  <c r="F322" i="11"/>
  <c r="I322" i="11" s="1"/>
  <c r="F333" i="11"/>
  <c r="I333" i="11" s="1"/>
  <c r="F337" i="11"/>
  <c r="I337" i="11" s="1"/>
  <c r="F349" i="11"/>
  <c r="I349" i="11" s="1"/>
  <c r="F353" i="11"/>
  <c r="I353" i="11" s="1"/>
  <c r="F357" i="11"/>
  <c r="I357" i="11" s="1"/>
  <c r="F369" i="11"/>
  <c r="I369" i="11" s="1"/>
  <c r="F378" i="11"/>
  <c r="I378" i="11" s="1"/>
  <c r="F385" i="11"/>
  <c r="I385" i="11" s="1"/>
  <c r="F393" i="11"/>
  <c r="I393" i="11" s="1"/>
  <c r="F405" i="11"/>
  <c r="I405" i="11" s="1"/>
  <c r="F413" i="11"/>
  <c r="I413" i="11" s="1"/>
  <c r="F417" i="11"/>
  <c r="I417" i="11" s="1"/>
  <c r="F429" i="11"/>
  <c r="I429" i="11" s="1"/>
  <c r="F438" i="11"/>
  <c r="I438" i="11" s="1"/>
  <c r="F458" i="11"/>
  <c r="I458" i="11" s="1"/>
  <c r="F490" i="11"/>
  <c r="I490" i="11" s="1"/>
  <c r="F510" i="11"/>
  <c r="I510" i="11" s="1"/>
  <c r="F513" i="11"/>
  <c r="I513" i="11" s="1"/>
  <c r="F542" i="11"/>
  <c r="I542" i="11" s="1"/>
  <c r="F558" i="11"/>
  <c r="I558" i="11" s="1"/>
  <c r="F586" i="11"/>
  <c r="I586" i="11" s="1"/>
  <c r="F589" i="11"/>
  <c r="I589" i="11" s="1"/>
  <c r="F594" i="11"/>
  <c r="I594" i="11" s="1"/>
  <c r="F598" i="11"/>
  <c r="I598" i="11" s="1"/>
  <c r="F605" i="11"/>
  <c r="I605" i="11" s="1"/>
  <c r="F618" i="11"/>
  <c r="I618" i="11" s="1"/>
  <c r="F625" i="11"/>
  <c r="I625" i="11" s="1"/>
  <c r="F630" i="11"/>
  <c r="I630" i="11" s="1"/>
  <c r="F641" i="11"/>
  <c r="I641" i="11" s="1"/>
  <c r="F650" i="11"/>
  <c r="I650" i="11" s="1"/>
  <c r="F654" i="11"/>
  <c r="I654" i="11" s="1"/>
  <c r="F658" i="11"/>
  <c r="I658" i="11" s="1"/>
  <c r="F666" i="11"/>
  <c r="I666" i="11" s="1"/>
  <c r="F685" i="11"/>
  <c r="I685" i="11" s="1"/>
  <c r="F686" i="11"/>
  <c r="I686" i="11" s="1"/>
  <c r="F694" i="11"/>
  <c r="I694" i="11" s="1"/>
  <c r="F697" i="11"/>
  <c r="I697" i="11" s="1"/>
  <c r="F717" i="11"/>
  <c r="I717" i="11" s="1"/>
  <c r="F718" i="11"/>
  <c r="I718" i="11" s="1"/>
  <c r="F733" i="11"/>
  <c r="I733" i="11" s="1"/>
  <c r="F753" i="11"/>
  <c r="I753" i="11" s="1"/>
  <c r="F754" i="11"/>
  <c r="I754" i="11" s="1"/>
  <c r="F769" i="11"/>
  <c r="I769" i="11" s="1"/>
  <c r="F793" i="11"/>
  <c r="I793" i="11" s="1"/>
  <c r="F813" i="11"/>
  <c r="I813" i="11" s="1"/>
  <c r="F830" i="11"/>
  <c r="I830" i="11" s="1"/>
  <c r="F846" i="11"/>
  <c r="I846" i="11" s="1"/>
  <c r="F865" i="11"/>
  <c r="I865" i="11" s="1"/>
  <c r="F889" i="11"/>
  <c r="I889" i="11" s="1"/>
  <c r="F909" i="11"/>
  <c r="I909" i="11" s="1"/>
  <c r="F929" i="11"/>
  <c r="I929" i="11" s="1"/>
  <c r="F953" i="11"/>
  <c r="I953" i="11" s="1"/>
  <c r="F973" i="11"/>
  <c r="I973" i="11" s="1"/>
  <c r="F993" i="11"/>
  <c r="I993" i="11" s="1"/>
  <c r="F24" i="11"/>
  <c r="I24" i="11" s="1"/>
  <c r="F25" i="11"/>
  <c r="I25" i="11" s="1"/>
  <c r="F27" i="11"/>
  <c r="I27" i="11" s="1"/>
  <c r="F29" i="11"/>
  <c r="I29" i="11" s="1"/>
  <c r="F31" i="11"/>
  <c r="I31" i="11" s="1"/>
  <c r="F39" i="11"/>
  <c r="I39" i="11" s="1"/>
  <c r="F40" i="11"/>
  <c r="I40" i="11" s="1"/>
  <c r="F41" i="11"/>
  <c r="I41" i="11" s="1"/>
  <c r="F45" i="11"/>
  <c r="I45" i="11" s="1"/>
  <c r="F47" i="11"/>
  <c r="I47" i="11" s="1"/>
  <c r="F49" i="11"/>
  <c r="I49" i="11" s="1"/>
  <c r="F51" i="11"/>
  <c r="I51" i="11" s="1"/>
  <c r="F52" i="11"/>
  <c r="I52" i="11" s="1"/>
  <c r="F57" i="11"/>
  <c r="I57" i="11" s="1"/>
  <c r="F60" i="11"/>
  <c r="I60" i="11" s="1"/>
  <c r="F61" i="11"/>
  <c r="I61" i="11" s="1"/>
  <c r="F67" i="11"/>
  <c r="I67" i="11" s="1"/>
  <c r="F68" i="11"/>
  <c r="I68" i="11" s="1"/>
  <c r="F72" i="11"/>
  <c r="I72" i="11" s="1"/>
  <c r="F73" i="11"/>
  <c r="I73" i="11" s="1"/>
  <c r="F77" i="11"/>
  <c r="I77" i="11" s="1"/>
  <c r="F80" i="11"/>
  <c r="I80" i="11" s="1"/>
  <c r="F82" i="11"/>
  <c r="I82" i="11" s="1"/>
  <c r="F88" i="11"/>
  <c r="I88" i="11" s="1"/>
  <c r="F91" i="11"/>
  <c r="I91" i="11" s="1"/>
  <c r="F99" i="11"/>
  <c r="I99" i="11" s="1"/>
  <c r="F100" i="11"/>
  <c r="I100" i="11" s="1"/>
  <c r="F112" i="11"/>
  <c r="I112" i="11" s="1"/>
  <c r="F116" i="11"/>
  <c r="I116" i="11" s="1"/>
  <c r="F128" i="11"/>
  <c r="I128" i="11" s="1"/>
  <c r="F132" i="11"/>
  <c r="I132" i="11" s="1"/>
  <c r="F143" i="11"/>
  <c r="I143" i="11" s="1"/>
  <c r="F144" i="11"/>
  <c r="I144" i="11" s="1"/>
  <c r="F154" i="11"/>
  <c r="I154" i="11" s="1"/>
  <c r="F156" i="11"/>
  <c r="I156" i="11" s="1"/>
  <c r="F166" i="11"/>
  <c r="I166" i="11" s="1"/>
  <c r="F168" i="11"/>
  <c r="I168" i="11" s="1"/>
  <c r="F179" i="11"/>
  <c r="I179" i="11" s="1"/>
  <c r="F180" i="11"/>
  <c r="I180" i="11" s="1"/>
  <c r="F186" i="11"/>
  <c r="I186" i="11" s="1"/>
  <c r="F187" i="11"/>
  <c r="I187" i="11" s="1"/>
  <c r="F206" i="11"/>
  <c r="I206" i="11" s="1"/>
  <c r="F219" i="11"/>
  <c r="I219" i="11" s="1"/>
  <c r="F230" i="11"/>
  <c r="I230" i="11" s="1"/>
  <c r="F246" i="11"/>
  <c r="I246" i="11" s="1"/>
  <c r="F247" i="11"/>
  <c r="I247" i="11" s="1"/>
  <c r="F266" i="11"/>
  <c r="I266" i="11" s="1"/>
  <c r="F267" i="11"/>
  <c r="I267" i="11" s="1"/>
  <c r="F283" i="11"/>
  <c r="I283" i="11" s="1"/>
  <c r="F294" i="11"/>
  <c r="I294" i="11" s="1"/>
  <c r="F310" i="11"/>
  <c r="I310" i="11" s="1"/>
  <c r="F314" i="11"/>
  <c r="I314" i="11" s="1"/>
  <c r="F330" i="11"/>
  <c r="I330" i="11" s="1"/>
  <c r="F331" i="11"/>
  <c r="I331" i="11" s="1"/>
  <c r="F350" i="11"/>
  <c r="I350" i="11" s="1"/>
  <c r="F358" i="11"/>
  <c r="I358" i="11" s="1"/>
  <c r="F379" i="11"/>
  <c r="I379" i="11" s="1"/>
  <c r="F382" i="11"/>
  <c r="I382" i="11" s="1"/>
  <c r="F399" i="11"/>
  <c r="I399" i="11" s="1"/>
  <c r="F407" i="11"/>
  <c r="I407" i="11" s="1"/>
  <c r="F421" i="11"/>
  <c r="I421" i="11" s="1"/>
  <c r="F425" i="11"/>
  <c r="I425" i="11" s="1"/>
  <c r="F437" i="11"/>
  <c r="I437" i="11" s="1"/>
  <c r="F447" i="11"/>
  <c r="I447" i="11" s="1"/>
  <c r="F457" i="11"/>
  <c r="I457" i="11" s="1"/>
  <c r="F467" i="11"/>
  <c r="I467" i="11" s="1"/>
  <c r="F469" i="11"/>
  <c r="I469" i="11" s="1"/>
  <c r="F473" i="11"/>
  <c r="I473" i="11" s="1"/>
  <c r="F479" i="11"/>
  <c r="I479" i="11" s="1"/>
  <c r="F485" i="11"/>
  <c r="I485" i="11" s="1"/>
  <c r="F501" i="11"/>
  <c r="I501" i="11" s="1"/>
  <c r="F507" i="11"/>
  <c r="I507" i="11" s="1"/>
  <c r="F517" i="11"/>
  <c r="I517" i="11" s="1"/>
  <c r="F531" i="11"/>
  <c r="I531" i="11" s="1"/>
  <c r="F537" i="11"/>
  <c r="I537" i="11" s="1"/>
  <c r="F549" i="11"/>
  <c r="I549" i="11" s="1"/>
  <c r="F564" i="11"/>
  <c r="I564" i="11" s="1"/>
  <c r="F567" i="11"/>
  <c r="I567" i="11" s="1"/>
  <c r="F569" i="11"/>
  <c r="I569" i="11" s="1"/>
  <c r="F587" i="11"/>
  <c r="I587" i="11" s="1"/>
  <c r="F611" i="11"/>
  <c r="I611" i="11" s="1"/>
  <c r="F613" i="11"/>
  <c r="I613" i="11" s="1"/>
  <c r="F635" i="11"/>
  <c r="I635" i="11" s="1"/>
  <c r="F649" i="11"/>
  <c r="I649" i="11" s="1"/>
  <c r="F655" i="11"/>
  <c r="I655" i="11" s="1"/>
  <c r="F659" i="11"/>
  <c r="I659" i="11" s="1"/>
  <c r="F671" i="11"/>
  <c r="I671" i="11" s="1"/>
  <c r="F695" i="11"/>
  <c r="I695" i="11" s="1"/>
  <c r="F703" i="11"/>
  <c r="I703" i="11" s="1"/>
  <c r="F719" i="11"/>
  <c r="I719" i="11" s="1"/>
  <c r="F743" i="11"/>
  <c r="I743" i="11" s="1"/>
  <c r="F775" i="11"/>
  <c r="I775" i="11" s="1"/>
  <c r="F777" i="11"/>
  <c r="I777" i="11" s="1"/>
  <c r="F795" i="11"/>
  <c r="I795" i="11" s="1"/>
  <c r="F821" i="11"/>
  <c r="I821" i="11" s="1"/>
  <c r="F823" i="11"/>
  <c r="I823" i="11" s="1"/>
  <c r="F855" i="11"/>
  <c r="I855" i="11" s="1"/>
  <c r="F887" i="11"/>
  <c r="I887" i="11" s="1"/>
  <c r="F905" i="11"/>
  <c r="I905" i="11" s="1"/>
  <c r="F969" i="11"/>
  <c r="I969" i="11" s="1"/>
  <c r="F975" i="11"/>
  <c r="I975" i="11" s="1"/>
  <c r="F1013" i="11"/>
  <c r="I1013" i="11" s="1"/>
  <c r="I572" i="11"/>
  <c r="A610" i="29"/>
  <c r="A611" i="29"/>
  <c r="A612" i="29"/>
  <c r="A613" i="29"/>
  <c r="A614" i="29"/>
  <c r="A615" i="29"/>
  <c r="A616" i="29"/>
  <c r="A617" i="29"/>
  <c r="A618" i="29"/>
  <c r="A619" i="29"/>
  <c r="A620" i="29"/>
  <c r="A621" i="29"/>
  <c r="A622" i="29"/>
  <c r="A623" i="29"/>
  <c r="A624" i="29"/>
  <c r="A625" i="29"/>
  <c r="A606" i="29"/>
  <c r="A607" i="29"/>
  <c r="A608" i="29"/>
  <c r="A609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A27" i="29"/>
  <c r="A28" i="29"/>
  <c r="A29" i="29"/>
  <c r="A30" i="29"/>
  <c r="A31" i="29"/>
  <c r="A32" i="29"/>
  <c r="A33" i="29"/>
  <c r="A34" i="29"/>
  <c r="A35" i="29"/>
  <c r="A36" i="29"/>
  <c r="A37" i="29"/>
  <c r="A38" i="29"/>
  <c r="A39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73" i="29"/>
  <c r="A74" i="29"/>
  <c r="A75" i="29"/>
  <c r="A76" i="29"/>
  <c r="A77" i="29"/>
  <c r="A78" i="29"/>
  <c r="A79" i="29"/>
  <c r="A80" i="29"/>
  <c r="A81" i="29"/>
  <c r="A82" i="29"/>
  <c r="A83" i="29"/>
  <c r="A84" i="29"/>
  <c r="A85" i="29"/>
  <c r="A86" i="29"/>
  <c r="A87" i="29"/>
  <c r="A88" i="29"/>
  <c r="A89" i="29"/>
  <c r="A90" i="29"/>
  <c r="A91" i="29"/>
  <c r="A92" i="29"/>
  <c r="A93" i="29"/>
  <c r="A94" i="29"/>
  <c r="A95" i="29"/>
  <c r="A96" i="29"/>
  <c r="A97" i="29"/>
  <c r="A98" i="29"/>
  <c r="A99" i="29"/>
  <c r="A100" i="29"/>
  <c r="A101" i="29"/>
  <c r="A102" i="29"/>
  <c r="A103" i="29"/>
  <c r="A104" i="29"/>
  <c r="A105" i="29"/>
  <c r="A106" i="29"/>
  <c r="A107" i="29"/>
  <c r="A108" i="29"/>
  <c r="A109" i="29"/>
  <c r="A110" i="29"/>
  <c r="A111" i="29"/>
  <c r="A112" i="29"/>
  <c r="A113" i="29"/>
  <c r="A114" i="29"/>
  <c r="A115" i="29"/>
  <c r="A116" i="29"/>
  <c r="A117" i="29"/>
  <c r="A118" i="29"/>
  <c r="A119" i="29"/>
  <c r="A120" i="29"/>
  <c r="A121" i="29"/>
  <c r="A122" i="29"/>
  <c r="A123" i="29"/>
  <c r="A124" i="29"/>
  <c r="A125" i="29"/>
  <c r="A126" i="29"/>
  <c r="A127" i="29"/>
  <c r="A128" i="29"/>
  <c r="A129" i="29"/>
  <c r="A130" i="29"/>
  <c r="A131" i="29"/>
  <c r="A132" i="29"/>
  <c r="A133" i="29"/>
  <c r="A134" i="29"/>
  <c r="A135" i="29"/>
  <c r="A136" i="29"/>
  <c r="A137" i="29"/>
  <c r="A138" i="29"/>
  <c r="A139" i="29"/>
  <c r="A140" i="29"/>
  <c r="A141" i="29"/>
  <c r="A142" i="29"/>
  <c r="A143" i="29"/>
  <c r="A144" i="29"/>
  <c r="A145" i="29"/>
  <c r="A146" i="29"/>
  <c r="A147" i="29"/>
  <c r="A148" i="29"/>
  <c r="A149" i="29"/>
  <c r="A150" i="29"/>
  <c r="A151" i="29"/>
  <c r="A152" i="29"/>
  <c r="A153" i="29"/>
  <c r="A154" i="29"/>
  <c r="A155" i="29"/>
  <c r="A156" i="29"/>
  <c r="A157" i="29"/>
  <c r="A158" i="29"/>
  <c r="A159" i="29"/>
  <c r="A160" i="29"/>
  <c r="A161" i="29"/>
  <c r="A162" i="29"/>
  <c r="A163" i="29"/>
  <c r="A164" i="29"/>
  <c r="A165" i="29"/>
  <c r="A166" i="29"/>
  <c r="A167" i="29"/>
  <c r="A168" i="29"/>
  <c r="A169" i="29"/>
  <c r="A170" i="29"/>
  <c r="A171" i="29"/>
  <c r="A172" i="29"/>
  <c r="A173" i="29"/>
  <c r="A174" i="29"/>
  <c r="A175" i="29"/>
  <c r="A176" i="29"/>
  <c r="A177" i="29"/>
  <c r="A178" i="29"/>
  <c r="A179" i="29"/>
  <c r="A180" i="29"/>
  <c r="A181" i="29"/>
  <c r="A182" i="29"/>
  <c r="A183" i="29"/>
  <c r="A184" i="29"/>
  <c r="A185" i="29"/>
  <c r="A186" i="29"/>
  <c r="A187" i="29"/>
  <c r="A188" i="29"/>
  <c r="A189" i="29"/>
  <c r="A190" i="29"/>
  <c r="A191" i="29"/>
  <c r="A192" i="29"/>
  <c r="A193" i="29"/>
  <c r="A194" i="29"/>
  <c r="A195" i="29"/>
  <c r="A196" i="29"/>
  <c r="A197" i="29"/>
  <c r="A198" i="29"/>
  <c r="A199" i="29"/>
  <c r="A200" i="29"/>
  <c r="A201" i="29"/>
  <c r="A202" i="29"/>
  <c r="A203" i="29"/>
  <c r="A204" i="29"/>
  <c r="A205" i="29"/>
  <c r="A206" i="29"/>
  <c r="A207" i="29"/>
  <c r="A208" i="29"/>
  <c r="A209" i="29"/>
  <c r="A210" i="29"/>
  <c r="A211" i="29"/>
  <c r="A212" i="29"/>
  <c r="A213" i="29"/>
  <c r="A214" i="29"/>
  <c r="A215" i="29"/>
  <c r="A216" i="29"/>
  <c r="A217" i="29"/>
  <c r="A218" i="29"/>
  <c r="A219" i="29"/>
  <c r="A220" i="29"/>
  <c r="A221" i="29"/>
  <c r="A222" i="29"/>
  <c r="A223" i="29"/>
  <c r="A224" i="29"/>
  <c r="A225" i="29"/>
  <c r="A226" i="29"/>
  <c r="A227" i="29"/>
  <c r="A228" i="29"/>
  <c r="A229" i="29"/>
  <c r="A230" i="29"/>
  <c r="A231" i="29"/>
  <c r="A232" i="29"/>
  <c r="A233" i="29"/>
  <c r="A234" i="29"/>
  <c r="A235" i="29"/>
  <c r="A236" i="29"/>
  <c r="A237" i="29"/>
  <c r="A238" i="29"/>
  <c r="A239" i="29"/>
  <c r="A240" i="29"/>
  <c r="A241" i="29"/>
  <c r="A242" i="29"/>
  <c r="A243" i="29"/>
  <c r="A244" i="29"/>
  <c r="A245" i="29"/>
  <c r="A246" i="29"/>
  <c r="A247" i="29"/>
  <c r="A248" i="29"/>
  <c r="A249" i="29"/>
  <c r="A250" i="29"/>
  <c r="A251" i="29"/>
  <c r="A252" i="29"/>
  <c r="A253" i="29"/>
  <c r="A254" i="29"/>
  <c r="A255" i="29"/>
  <c r="A256" i="29"/>
  <c r="A257" i="29"/>
  <c r="A258" i="29"/>
  <c r="A259" i="29"/>
  <c r="A260" i="29"/>
  <c r="A261" i="29"/>
  <c r="A262" i="29"/>
  <c r="A263" i="29"/>
  <c r="A264" i="29"/>
  <c r="A265" i="29"/>
  <c r="A266" i="29"/>
  <c r="A267" i="29"/>
  <c r="A268" i="29"/>
  <c r="A269" i="29"/>
  <c r="A270" i="29"/>
  <c r="A271" i="29"/>
  <c r="A272" i="29"/>
  <c r="A273" i="29"/>
  <c r="A274" i="29"/>
  <c r="A275" i="29"/>
  <c r="A276" i="29"/>
  <c r="A277" i="29"/>
  <c r="A278" i="29"/>
  <c r="A279" i="29"/>
  <c r="A280" i="29"/>
  <c r="A281" i="29"/>
  <c r="A282" i="29"/>
  <c r="A283" i="29"/>
  <c r="A284" i="29"/>
  <c r="A285" i="29"/>
  <c r="A286" i="29"/>
  <c r="A287" i="29"/>
  <c r="A288" i="29"/>
  <c r="A289" i="29"/>
  <c r="A290" i="29"/>
  <c r="A291" i="29"/>
  <c r="A292" i="29"/>
  <c r="A293" i="29"/>
  <c r="A294" i="29"/>
  <c r="A295" i="29"/>
  <c r="A296" i="29"/>
  <c r="A297" i="29"/>
  <c r="A298" i="29"/>
  <c r="A299" i="29"/>
  <c r="A300" i="29"/>
  <c r="A301" i="29"/>
  <c r="A302" i="29"/>
  <c r="A303" i="29"/>
  <c r="A304" i="29"/>
  <c r="A305" i="29"/>
  <c r="A306" i="29"/>
  <c r="A307" i="29"/>
  <c r="A308" i="29"/>
  <c r="A309" i="29"/>
  <c r="A310" i="29"/>
  <c r="A311" i="29"/>
  <c r="A312" i="29"/>
  <c r="A313" i="29"/>
  <c r="A314" i="29"/>
  <c r="A315" i="29"/>
  <c r="A316" i="29"/>
  <c r="A317" i="29"/>
  <c r="A318" i="29"/>
  <c r="A319" i="29"/>
  <c r="A320" i="29"/>
  <c r="A321" i="29"/>
  <c r="A322" i="29"/>
  <c r="A323" i="29"/>
  <c r="A324" i="29"/>
  <c r="A325" i="29"/>
  <c r="A326" i="29"/>
  <c r="A327" i="29"/>
  <c r="A328" i="29"/>
  <c r="A329" i="29"/>
  <c r="A330" i="29"/>
  <c r="A331" i="29"/>
  <c r="A332" i="29"/>
  <c r="A333" i="29"/>
  <c r="A334" i="29"/>
  <c r="A335" i="29"/>
  <c r="A336" i="29"/>
  <c r="A337" i="29"/>
  <c r="A338" i="29"/>
  <c r="A339" i="29"/>
  <c r="A340" i="29"/>
  <c r="A341" i="29"/>
  <c r="A342" i="29"/>
  <c r="A343" i="29"/>
  <c r="A344" i="29"/>
  <c r="A345" i="29"/>
  <c r="A346" i="29"/>
  <c r="A347" i="29"/>
  <c r="A348" i="29"/>
  <c r="A349" i="29"/>
  <c r="A350" i="29"/>
  <c r="A351" i="29"/>
  <c r="A352" i="29"/>
  <c r="A353" i="29"/>
  <c r="A354" i="29"/>
  <c r="A355" i="29"/>
  <c r="A356" i="29"/>
  <c r="A357" i="29"/>
  <c r="A358" i="29"/>
  <c r="A359" i="29"/>
  <c r="A360" i="29"/>
  <c r="A361" i="29"/>
  <c r="A362" i="29"/>
  <c r="A363" i="29"/>
  <c r="A364" i="29"/>
  <c r="A365" i="29"/>
  <c r="A366" i="29"/>
  <c r="A367" i="29"/>
  <c r="A368" i="29"/>
  <c r="A369" i="29"/>
  <c r="A370" i="29"/>
  <c r="A371" i="29"/>
  <c r="A372" i="29"/>
  <c r="A373" i="29"/>
  <c r="A374" i="29"/>
  <c r="A375" i="29"/>
  <c r="A376" i="29"/>
  <c r="A377" i="29"/>
  <c r="A378" i="29"/>
  <c r="A379" i="29"/>
  <c r="A380" i="29"/>
  <c r="A381" i="29"/>
  <c r="A382" i="29"/>
  <c r="A383" i="29"/>
  <c r="A384" i="29"/>
  <c r="A385" i="29"/>
  <c r="A386" i="29"/>
  <c r="A387" i="29"/>
  <c r="A388" i="29"/>
  <c r="A389" i="29"/>
  <c r="A390" i="29"/>
  <c r="A391" i="29"/>
  <c r="A392" i="29"/>
  <c r="A393" i="29"/>
  <c r="A394" i="29"/>
  <c r="A395" i="29"/>
  <c r="A396" i="29"/>
  <c r="A397" i="29"/>
  <c r="A398" i="29"/>
  <c r="A399" i="29"/>
  <c r="A400" i="29"/>
  <c r="A401" i="29"/>
  <c r="A402" i="29"/>
  <c r="A403" i="29"/>
  <c r="A404" i="29"/>
  <c r="A405" i="29"/>
  <c r="A406" i="29"/>
  <c r="A407" i="29"/>
  <c r="A408" i="29"/>
  <c r="A409" i="29"/>
  <c r="A410" i="29"/>
  <c r="A411" i="29"/>
  <c r="A412" i="29"/>
  <c r="A413" i="29"/>
  <c r="A414" i="29"/>
  <c r="A415" i="29"/>
  <c r="A416" i="29"/>
  <c r="A417" i="29"/>
  <c r="A418" i="29"/>
  <c r="A419" i="29"/>
  <c r="A420" i="29"/>
  <c r="A421" i="29"/>
  <c r="A422" i="29"/>
  <c r="A423" i="29"/>
  <c r="A424" i="29"/>
  <c r="A425" i="29"/>
  <c r="A426" i="29"/>
  <c r="A427" i="29"/>
  <c r="A428" i="29"/>
  <c r="A429" i="29"/>
  <c r="A430" i="29"/>
  <c r="A431" i="29"/>
  <c r="A432" i="29"/>
  <c r="A433" i="29"/>
  <c r="A434" i="29"/>
  <c r="A435" i="29"/>
  <c r="A436" i="29"/>
  <c r="A437" i="29"/>
  <c r="A438" i="29"/>
  <c r="A439" i="29"/>
  <c r="A440" i="29"/>
  <c r="A441" i="29"/>
  <c r="A442" i="29"/>
  <c r="A443" i="29"/>
  <c r="A444" i="29"/>
  <c r="A445" i="29"/>
  <c r="A446" i="29"/>
  <c r="A447" i="29"/>
  <c r="A448" i="29"/>
  <c r="A449" i="29"/>
  <c r="A450" i="29"/>
  <c r="A451" i="29"/>
  <c r="A452" i="29"/>
  <c r="A453" i="29"/>
  <c r="A454" i="29"/>
  <c r="A455" i="29"/>
  <c r="A456" i="29"/>
  <c r="A457" i="29"/>
  <c r="A458" i="29"/>
  <c r="A459" i="29"/>
  <c r="A460" i="29"/>
  <c r="A461" i="29"/>
  <c r="A462" i="29"/>
  <c r="A463" i="29"/>
  <c r="A464" i="29"/>
  <c r="A465" i="29"/>
  <c r="A466" i="29"/>
  <c r="A467" i="29"/>
  <c r="A468" i="29"/>
  <c r="A469" i="29"/>
  <c r="A470" i="29"/>
  <c r="A471" i="29"/>
  <c r="A472" i="29"/>
  <c r="A473" i="29"/>
  <c r="A474" i="29"/>
  <c r="A475" i="29"/>
  <c r="A476" i="29"/>
  <c r="A477" i="29"/>
  <c r="A478" i="29"/>
  <c r="A479" i="29"/>
  <c r="A480" i="29"/>
  <c r="A481" i="29"/>
  <c r="A482" i="29"/>
  <c r="A483" i="29"/>
  <c r="A484" i="29"/>
  <c r="A485" i="29"/>
  <c r="A486" i="29"/>
  <c r="A487" i="29"/>
  <c r="A488" i="29"/>
  <c r="A489" i="29"/>
  <c r="A490" i="29"/>
  <c r="A491" i="29"/>
  <c r="A492" i="29"/>
  <c r="A493" i="29"/>
  <c r="A494" i="29"/>
  <c r="A495" i="29"/>
  <c r="A496" i="29"/>
  <c r="A497" i="29"/>
  <c r="A498" i="29"/>
  <c r="A499" i="29"/>
  <c r="A500" i="29"/>
  <c r="A501" i="29"/>
  <c r="A502" i="29"/>
  <c r="A503" i="29"/>
  <c r="A504" i="29"/>
  <c r="A505" i="29"/>
  <c r="A506" i="29"/>
  <c r="A507" i="29"/>
  <c r="A508" i="29"/>
  <c r="A509" i="29"/>
  <c r="A510" i="29"/>
  <c r="A511" i="29"/>
  <c r="A512" i="29"/>
  <c r="A513" i="29"/>
  <c r="A514" i="29"/>
  <c r="A515" i="29"/>
  <c r="A516" i="29"/>
  <c r="A517" i="29"/>
  <c r="A518" i="29"/>
  <c r="A519" i="29"/>
  <c r="A520" i="29"/>
  <c r="A521" i="29"/>
  <c r="A522" i="29"/>
  <c r="A523" i="29"/>
  <c r="A524" i="29"/>
  <c r="A525" i="29"/>
  <c r="A526" i="29"/>
  <c r="A527" i="29"/>
  <c r="A528" i="29"/>
  <c r="A529" i="29"/>
  <c r="A530" i="29"/>
  <c r="A531" i="29"/>
  <c r="A532" i="29"/>
  <c r="A533" i="29"/>
  <c r="A534" i="29"/>
  <c r="A535" i="29"/>
  <c r="A536" i="29"/>
  <c r="A537" i="29"/>
  <c r="A538" i="29"/>
  <c r="A539" i="29"/>
  <c r="A540" i="29"/>
  <c r="A541" i="29"/>
  <c r="A542" i="29"/>
  <c r="A543" i="29"/>
  <c r="A544" i="29"/>
  <c r="A545" i="29"/>
  <c r="A546" i="29"/>
  <c r="A547" i="29"/>
  <c r="A548" i="29"/>
  <c r="A549" i="29"/>
  <c r="A550" i="29"/>
  <c r="A551" i="29"/>
  <c r="A552" i="29"/>
  <c r="A553" i="29"/>
  <c r="A554" i="29"/>
  <c r="A555" i="29"/>
  <c r="A556" i="29"/>
  <c r="A557" i="29"/>
  <c r="A558" i="29"/>
  <c r="A559" i="29"/>
  <c r="A560" i="29"/>
  <c r="A561" i="29"/>
  <c r="A562" i="29"/>
  <c r="A563" i="29"/>
  <c r="A564" i="29"/>
  <c r="A565" i="29"/>
  <c r="A566" i="29"/>
  <c r="A567" i="29"/>
  <c r="A568" i="29"/>
  <c r="A569" i="29"/>
  <c r="A570" i="29"/>
  <c r="A571" i="29"/>
  <c r="A572" i="29"/>
  <c r="A573" i="29"/>
  <c r="A574" i="29"/>
  <c r="A575" i="29"/>
  <c r="A576" i="29"/>
  <c r="A577" i="29"/>
  <c r="A578" i="29"/>
  <c r="A579" i="29"/>
  <c r="A580" i="29"/>
  <c r="A581" i="29"/>
  <c r="A582" i="29"/>
  <c r="A583" i="29"/>
  <c r="A584" i="29"/>
  <c r="A585" i="29"/>
  <c r="A586" i="29"/>
  <c r="A587" i="29"/>
  <c r="A588" i="29"/>
  <c r="A589" i="29"/>
  <c r="A590" i="29"/>
  <c r="A591" i="29"/>
  <c r="A592" i="29"/>
  <c r="A593" i="29"/>
  <c r="A594" i="29"/>
  <c r="A595" i="29"/>
  <c r="A596" i="29"/>
  <c r="A597" i="29"/>
  <c r="A598" i="29"/>
  <c r="A599" i="29"/>
  <c r="A600" i="29"/>
  <c r="A601" i="29"/>
  <c r="A602" i="29"/>
  <c r="A603" i="29"/>
  <c r="A604" i="29"/>
  <c r="A605" i="29"/>
  <c r="E613" i="30"/>
  <c r="N606" i="29" s="1"/>
  <c r="E614" i="30"/>
  <c r="E615" i="30"/>
  <c r="E616" i="30"/>
  <c r="N607" i="29" s="1"/>
  <c r="E617" i="30"/>
  <c r="N608" i="29" s="1"/>
  <c r="U608" i="29" s="1"/>
  <c r="E618" i="30"/>
  <c r="N609" i="29" s="1"/>
  <c r="U609" i="29" s="1"/>
  <c r="E619" i="30"/>
  <c r="E620" i="30"/>
  <c r="E621" i="30"/>
  <c r="E622" i="30"/>
  <c r="N610" i="29" s="1"/>
  <c r="U610" i="29" s="1"/>
  <c r="E623" i="30"/>
  <c r="N611" i="29" s="1"/>
  <c r="AB611" i="29" s="1"/>
  <c r="E624" i="30"/>
  <c r="N612" i="29" s="1"/>
  <c r="U612" i="29" s="1"/>
  <c r="E625" i="30"/>
  <c r="N613" i="29" s="1"/>
  <c r="E626" i="30"/>
  <c r="N614" i="29" s="1"/>
  <c r="AB614" i="29" s="1"/>
  <c r="E627" i="30"/>
  <c r="N615" i="29" s="1"/>
  <c r="U615" i="29" s="1"/>
  <c r="E628" i="30"/>
  <c r="E629" i="30"/>
  <c r="E630" i="30"/>
  <c r="N616" i="29" s="1"/>
  <c r="U616" i="29" s="1"/>
  <c r="E631" i="30"/>
  <c r="E632" i="30"/>
  <c r="N617" i="29" s="1"/>
  <c r="E633" i="30"/>
  <c r="N618" i="29" s="1"/>
  <c r="U618" i="29" s="1"/>
  <c r="E634" i="30"/>
  <c r="N619" i="29" s="1"/>
  <c r="U619" i="29" s="1"/>
  <c r="E635" i="30"/>
  <c r="N620" i="29" s="1"/>
  <c r="U620" i="29" s="1"/>
  <c r="E636" i="30"/>
  <c r="E637" i="30"/>
  <c r="N621" i="29" s="1"/>
  <c r="U621" i="29" s="1"/>
  <c r="E638" i="30"/>
  <c r="N622" i="29" s="1"/>
  <c r="U622" i="29" s="1"/>
  <c r="E639" i="30"/>
  <c r="N623" i="29" s="1"/>
  <c r="E640" i="30"/>
  <c r="N624" i="29" s="1"/>
  <c r="U624" i="29" s="1"/>
  <c r="E641" i="30"/>
  <c r="N625" i="29" s="1"/>
  <c r="E642" i="30"/>
  <c r="N626" i="29" s="1"/>
  <c r="U626" i="29" s="1"/>
  <c r="E643" i="30"/>
  <c r="N627" i="29" s="1"/>
  <c r="U627" i="29" s="1"/>
  <c r="E644" i="30"/>
  <c r="N628" i="29" s="1"/>
  <c r="U628" i="29" s="1"/>
  <c r="E645" i="30"/>
  <c r="N629" i="29" s="1"/>
  <c r="U629" i="29" s="1"/>
  <c r="E646" i="30"/>
  <c r="N630" i="29" s="1"/>
  <c r="U630" i="29" s="1"/>
  <c r="E647" i="30"/>
  <c r="N631" i="29" s="1"/>
  <c r="U631" i="29" s="1"/>
  <c r="E648" i="30"/>
  <c r="N632" i="29" s="1"/>
  <c r="U632" i="29" s="1"/>
  <c r="E649" i="30"/>
  <c r="N633" i="29" s="1"/>
  <c r="U633" i="29" s="1"/>
  <c r="E650" i="30"/>
  <c r="E651" i="30"/>
  <c r="N634" i="29" s="1"/>
  <c r="U634" i="29" s="1"/>
  <c r="E652" i="30"/>
  <c r="N635" i="29" s="1"/>
  <c r="U635" i="29" s="1"/>
  <c r="E653" i="30"/>
  <c r="N636" i="29" s="1"/>
  <c r="U636" i="29" s="1"/>
  <c r="E654" i="30"/>
  <c r="N637" i="29" s="1"/>
  <c r="U637" i="29" s="1"/>
  <c r="E655" i="30"/>
  <c r="N638" i="29" s="1"/>
  <c r="U638" i="29" s="1"/>
  <c r="E656" i="30"/>
  <c r="N639" i="29" s="1"/>
  <c r="U639" i="29" s="1"/>
  <c r="E657" i="30"/>
  <c r="N640" i="29" s="1"/>
  <c r="U640" i="29" s="1"/>
  <c r="E658" i="30"/>
  <c r="N641" i="29" s="1"/>
  <c r="U641" i="29" s="1"/>
  <c r="E659" i="30"/>
  <c r="N642" i="29" s="1"/>
  <c r="U642" i="29" s="1"/>
  <c r="E660" i="30"/>
  <c r="N643" i="29" s="1"/>
  <c r="U643" i="29" s="1"/>
  <c r="E661" i="30"/>
  <c r="N644" i="29" s="1"/>
  <c r="U644" i="29" s="1"/>
  <c r="E662" i="30"/>
  <c r="N645" i="29" s="1"/>
  <c r="U645" i="29" s="1"/>
  <c r="E663" i="30"/>
  <c r="N646" i="29" s="1"/>
  <c r="U646" i="29" s="1"/>
  <c r="E665" i="30"/>
  <c r="N648" i="29" s="1"/>
  <c r="U648" i="29" s="1"/>
  <c r="E666" i="30"/>
  <c r="N649" i="29" s="1"/>
  <c r="U649" i="29" s="1"/>
  <c r="E667" i="30"/>
  <c r="N650" i="29" s="1"/>
  <c r="U650" i="29" s="1"/>
  <c r="E668" i="30"/>
  <c r="N651" i="29" s="1"/>
  <c r="U651" i="29" s="1"/>
  <c r="E669" i="30"/>
  <c r="N652" i="29" s="1"/>
  <c r="U652" i="29" s="1"/>
  <c r="E670" i="30"/>
  <c r="N653" i="29" s="1"/>
  <c r="U653" i="29" s="1"/>
  <c r="E671" i="30"/>
  <c r="N654" i="29" s="1"/>
  <c r="U654" i="29" s="1"/>
  <c r="E672" i="30"/>
  <c r="N655" i="29" s="1"/>
  <c r="Q655" i="29" s="1"/>
  <c r="E673" i="30"/>
  <c r="E674" i="30"/>
  <c r="E675" i="30"/>
  <c r="E676" i="30"/>
  <c r="E677" i="30"/>
  <c r="E678" i="30"/>
  <c r="E679" i="30"/>
  <c r="E680" i="30"/>
  <c r="E681" i="30"/>
  <c r="E682" i="30"/>
  <c r="E683" i="30"/>
  <c r="N656" i="29" s="1"/>
  <c r="O656" i="29" s="1"/>
  <c r="E684" i="30"/>
  <c r="E685" i="30"/>
  <c r="N657" i="29" s="1"/>
  <c r="U657" i="29" s="1"/>
  <c r="E686" i="30"/>
  <c r="E687" i="30"/>
  <c r="E688" i="30"/>
  <c r="E689" i="30"/>
  <c r="E690" i="30"/>
  <c r="N658" i="29" s="1"/>
  <c r="Q658" i="29" s="1"/>
  <c r="E691" i="30"/>
  <c r="E692" i="30"/>
  <c r="E693" i="30"/>
  <c r="E694" i="30"/>
  <c r="N659" i="29" s="1"/>
  <c r="O659" i="29" s="1"/>
  <c r="E695" i="30"/>
  <c r="N660" i="29" s="1"/>
  <c r="E696" i="30"/>
  <c r="E698" i="30"/>
  <c r="N661" i="29" s="1"/>
  <c r="O661" i="29" s="1"/>
  <c r="E699" i="30"/>
  <c r="E700" i="30"/>
  <c r="E701" i="30"/>
  <c r="E702" i="30"/>
  <c r="N662" i="29" s="1"/>
  <c r="AB662" i="29" s="1"/>
  <c r="E703" i="30"/>
  <c r="E704" i="30"/>
  <c r="E705" i="30"/>
  <c r="E706" i="30"/>
  <c r="N663" i="29" s="1"/>
  <c r="U663" i="29" s="1"/>
  <c r="E707" i="30"/>
  <c r="E708" i="30"/>
  <c r="E709" i="30"/>
  <c r="N664" i="29" s="1"/>
  <c r="O664" i="29" s="1"/>
  <c r="E710" i="30"/>
  <c r="E711" i="30"/>
  <c r="E712" i="30"/>
  <c r="E713" i="30"/>
  <c r="E714" i="30"/>
  <c r="E715" i="30"/>
  <c r="E716" i="30"/>
  <c r="E717" i="30"/>
  <c r="N665" i="29" s="1"/>
  <c r="O665" i="29" s="1"/>
  <c r="E718" i="30"/>
  <c r="E719" i="30"/>
  <c r="N666" i="29" s="1"/>
  <c r="E720" i="30"/>
  <c r="E721" i="30"/>
  <c r="E722" i="30"/>
  <c r="N667" i="29" s="1"/>
  <c r="U667" i="29" s="1"/>
  <c r="E723" i="30"/>
  <c r="E724" i="30"/>
  <c r="E725" i="30"/>
  <c r="N668" i="29" s="1"/>
  <c r="U668" i="29" s="1"/>
  <c r="E726" i="30"/>
  <c r="E727" i="30"/>
  <c r="E728" i="30"/>
  <c r="E729" i="30"/>
  <c r="N669" i="29" s="1"/>
  <c r="U669" i="29" s="1"/>
  <c r="E730" i="30"/>
  <c r="N670" i="29" s="1"/>
  <c r="U670" i="29" s="1"/>
  <c r="E731" i="30"/>
  <c r="E732" i="30"/>
  <c r="N671" i="29" s="1"/>
  <c r="O671" i="29" s="1"/>
  <c r="E733" i="30"/>
  <c r="E734" i="30"/>
  <c r="N672" i="29" s="1"/>
  <c r="U672" i="29" s="1"/>
  <c r="E735" i="30"/>
  <c r="N673" i="29" s="1"/>
  <c r="E736" i="30"/>
  <c r="N674" i="29" s="1"/>
  <c r="U674" i="29" s="1"/>
  <c r="E737" i="30"/>
  <c r="N675" i="29" s="1"/>
  <c r="U675" i="29" s="1"/>
  <c r="E739" i="30"/>
  <c r="N676" i="29" s="1"/>
  <c r="AB676" i="29" s="1"/>
  <c r="E740" i="30"/>
  <c r="N677" i="29" s="1"/>
  <c r="E741" i="30"/>
  <c r="E742" i="30"/>
  <c r="E743" i="30"/>
  <c r="E744" i="30"/>
  <c r="E745" i="30"/>
  <c r="E746" i="30"/>
  <c r="E747" i="30"/>
  <c r="N678" i="29" s="1"/>
  <c r="AB678" i="29" s="1"/>
  <c r="E748" i="30"/>
  <c r="E749" i="30"/>
  <c r="E750" i="30"/>
  <c r="N679" i="29" s="1"/>
  <c r="E752" i="30"/>
  <c r="E753" i="30"/>
  <c r="E754" i="30"/>
  <c r="E755" i="30"/>
  <c r="E756" i="30"/>
  <c r="E757" i="30"/>
  <c r="E758" i="30"/>
  <c r="N699" i="29" s="1"/>
  <c r="U699" i="29" s="1"/>
  <c r="E759" i="30"/>
  <c r="N700" i="29" s="1"/>
  <c r="E760" i="30"/>
  <c r="N701" i="29" s="1"/>
  <c r="U701" i="29" s="1"/>
  <c r="E761" i="30"/>
  <c r="N702" i="29" s="1"/>
  <c r="U702" i="29" s="1"/>
  <c r="E762" i="30"/>
  <c r="E763" i="30"/>
  <c r="N703" i="29" s="1"/>
  <c r="E764" i="30"/>
  <c r="E765" i="30"/>
  <c r="E766" i="30"/>
  <c r="E767" i="30"/>
  <c r="E768" i="30"/>
  <c r="E769" i="30"/>
  <c r="E770" i="30"/>
  <c r="E771" i="30"/>
  <c r="N704" i="29" s="1"/>
  <c r="E772" i="30"/>
  <c r="E773" i="30"/>
  <c r="N705" i="29" s="1"/>
  <c r="U705" i="29" s="1"/>
  <c r="E774" i="30"/>
  <c r="E775" i="30"/>
  <c r="E776" i="30"/>
  <c r="E777" i="30"/>
  <c r="N680" i="29" s="1"/>
  <c r="Q680" i="29" s="1"/>
  <c r="E778" i="30"/>
  <c r="E779" i="30"/>
  <c r="N681" i="29" s="1"/>
  <c r="E780" i="30"/>
  <c r="N682" i="29" s="1"/>
  <c r="Q682" i="29" s="1"/>
  <c r="E781" i="30"/>
  <c r="N683" i="29" s="1"/>
  <c r="Q683" i="29" s="1"/>
  <c r="E782" i="30"/>
  <c r="N684" i="29" s="1"/>
  <c r="Q684" i="29" s="1"/>
  <c r="E783" i="30"/>
  <c r="N685" i="29" s="1"/>
  <c r="E784" i="30"/>
  <c r="E785" i="30"/>
  <c r="E786" i="30"/>
  <c r="N686" i="29" s="1"/>
  <c r="U686" i="29" s="1"/>
  <c r="E787" i="30"/>
  <c r="N687" i="29" s="1"/>
  <c r="E788" i="30"/>
  <c r="N688" i="29" s="1"/>
  <c r="U688" i="29" s="1"/>
  <c r="E789" i="30"/>
  <c r="E790" i="30"/>
  <c r="N689" i="29" s="1"/>
  <c r="U689" i="29" s="1"/>
  <c r="E791" i="30"/>
  <c r="N690" i="29" s="1"/>
  <c r="E792" i="30"/>
  <c r="E793" i="30"/>
  <c r="N691" i="29" s="1"/>
  <c r="U691" i="29" s="1"/>
  <c r="E794" i="30"/>
  <c r="N692" i="29" s="1"/>
  <c r="U692" i="29" s="1"/>
  <c r="E795" i="30"/>
  <c r="N693" i="29" s="1"/>
  <c r="E796" i="30"/>
  <c r="N694" i="29" s="1"/>
  <c r="U694" i="29" s="1"/>
  <c r="E797" i="30"/>
  <c r="N695" i="29" s="1"/>
  <c r="U695" i="29" s="1"/>
  <c r="E798" i="30"/>
  <c r="N696" i="29" s="1"/>
  <c r="U696" i="29" s="1"/>
  <c r="E799" i="30"/>
  <c r="N697" i="29" s="1"/>
  <c r="E800" i="30"/>
  <c r="E801" i="30"/>
  <c r="E802" i="30"/>
  <c r="N706" i="29" s="1"/>
  <c r="U706" i="29" s="1"/>
  <c r="E803" i="30"/>
  <c r="E804" i="30"/>
  <c r="E805" i="30"/>
  <c r="E806" i="30"/>
  <c r="E807" i="30"/>
  <c r="E808" i="30"/>
  <c r="E809" i="30"/>
  <c r="E810" i="30"/>
  <c r="N707" i="29" s="1"/>
  <c r="U707" i="29" s="1"/>
  <c r="E811" i="30"/>
  <c r="E812" i="30"/>
  <c r="E813" i="30"/>
  <c r="E814" i="30"/>
  <c r="N708" i="29" s="1"/>
  <c r="U708" i="29" s="1"/>
  <c r="E815" i="30"/>
  <c r="E816" i="30"/>
  <c r="E817" i="30"/>
  <c r="E818" i="30"/>
  <c r="E819" i="30"/>
  <c r="E820" i="30"/>
  <c r="E821" i="30"/>
  <c r="E822" i="30"/>
  <c r="E823" i="30"/>
  <c r="N709" i="29" s="1"/>
  <c r="E824" i="30"/>
  <c r="N710" i="29" s="1"/>
  <c r="Q710" i="29" s="1"/>
  <c r="E825" i="30"/>
  <c r="E826" i="30"/>
  <c r="E827" i="30"/>
  <c r="E828" i="30"/>
  <c r="E829" i="30"/>
  <c r="E830" i="30"/>
  <c r="E831" i="30"/>
  <c r="E832" i="30"/>
  <c r="N711" i="29" s="1"/>
  <c r="Q711" i="29" s="1"/>
  <c r="AD756" i="29" s="1"/>
  <c r="E833" i="30"/>
  <c r="E834" i="30"/>
  <c r="E835" i="30"/>
  <c r="E836" i="30"/>
  <c r="N712" i="29" s="1"/>
  <c r="Q712" i="29" s="1"/>
  <c r="E837" i="30"/>
  <c r="E838" i="30"/>
  <c r="N713" i="29" s="1"/>
  <c r="U713" i="29" s="1"/>
  <c r="E839" i="30"/>
  <c r="N714" i="29" s="1"/>
  <c r="E840" i="30"/>
  <c r="E841" i="30"/>
  <c r="E842" i="30"/>
  <c r="N715" i="29" s="1"/>
  <c r="U715" i="29" s="1"/>
  <c r="E843" i="30"/>
  <c r="E844" i="30"/>
  <c r="N716" i="29" s="1"/>
  <c r="U716" i="29" s="1"/>
  <c r="E845" i="30"/>
  <c r="E846" i="30"/>
  <c r="N717" i="29" s="1"/>
  <c r="E847" i="30"/>
  <c r="E848" i="30"/>
  <c r="N718" i="29" s="1"/>
  <c r="U718" i="29" s="1"/>
  <c r="E849" i="30"/>
  <c r="E850" i="30"/>
  <c r="N719" i="29" s="1"/>
  <c r="U719" i="29" s="1"/>
  <c r="E851" i="30"/>
  <c r="E852" i="30"/>
  <c r="E853" i="30"/>
  <c r="E854" i="30"/>
  <c r="E855" i="30"/>
  <c r="E856" i="30"/>
  <c r="N720" i="29" s="1"/>
  <c r="U720" i="29" s="1"/>
  <c r="E857" i="30"/>
  <c r="N721" i="29" s="1"/>
  <c r="E858" i="30"/>
  <c r="N722" i="29" s="1"/>
  <c r="U722" i="29" s="1"/>
  <c r="E859" i="30"/>
  <c r="N723" i="29" s="1"/>
  <c r="U723" i="29" s="1"/>
  <c r="E860" i="30"/>
  <c r="E861" i="30"/>
  <c r="E862" i="30"/>
  <c r="N724" i="29" s="1"/>
  <c r="E863" i="30"/>
  <c r="N725" i="29" s="1"/>
  <c r="U725" i="29" s="1"/>
  <c r="E864" i="30"/>
  <c r="N726" i="29" s="1"/>
  <c r="U726" i="29" s="1"/>
  <c r="E865" i="30"/>
  <c r="E866" i="30"/>
  <c r="E867" i="30"/>
  <c r="N727" i="29" s="1"/>
  <c r="E868" i="30"/>
  <c r="N728" i="29" s="1"/>
  <c r="E869" i="30"/>
  <c r="N729" i="29" s="1"/>
  <c r="E870" i="30"/>
  <c r="N730" i="29" s="1"/>
  <c r="E871" i="30"/>
  <c r="N731" i="29" s="1"/>
  <c r="E872" i="30"/>
  <c r="N732" i="29" s="1"/>
  <c r="E873" i="30"/>
  <c r="N733" i="29" s="1"/>
  <c r="E874" i="30"/>
  <c r="N734" i="29" s="1"/>
  <c r="E875" i="30"/>
  <c r="N735" i="29" s="1"/>
  <c r="E876" i="30"/>
  <c r="N736" i="29" s="1"/>
  <c r="E877" i="30"/>
  <c r="N737" i="29" s="1"/>
  <c r="E878" i="30"/>
  <c r="N738" i="29" s="1"/>
  <c r="E879" i="30"/>
  <c r="E880" i="30"/>
  <c r="N739" i="29" s="1"/>
  <c r="E881" i="30"/>
  <c r="N740" i="29" s="1"/>
  <c r="E882" i="30"/>
  <c r="N741" i="29" s="1"/>
  <c r="E883" i="30"/>
  <c r="N742" i="29" s="1"/>
  <c r="E884" i="30"/>
  <c r="N743" i="29" s="1"/>
  <c r="E885" i="30"/>
  <c r="N744" i="29" s="1"/>
  <c r="E886" i="30"/>
  <c r="N745" i="29" s="1"/>
  <c r="E887" i="30"/>
  <c r="N746" i="29" s="1"/>
  <c r="E888" i="30"/>
  <c r="N747" i="29" s="1"/>
  <c r="E889" i="30"/>
  <c r="N748" i="29" s="1"/>
  <c r="E890" i="30"/>
  <c r="N749" i="29" s="1"/>
  <c r="E891" i="30"/>
  <c r="N750" i="29" s="1"/>
  <c r="E892" i="30"/>
  <c r="N751" i="29" s="1"/>
  <c r="E893" i="30"/>
  <c r="N752" i="29" s="1"/>
  <c r="E894" i="30"/>
  <c r="N753" i="29" s="1"/>
  <c r="E895" i="30"/>
  <c r="N754" i="29" s="1"/>
  <c r="E896" i="30"/>
  <c r="N755" i="29" s="1"/>
  <c r="E897" i="30"/>
  <c r="N756" i="29" s="1"/>
  <c r="E898" i="30"/>
  <c r="N757" i="29" s="1"/>
  <c r="E899" i="30"/>
  <c r="N758" i="29" s="1"/>
  <c r="E900" i="30"/>
  <c r="N759" i="29" s="1"/>
  <c r="E901" i="30"/>
  <c r="N760" i="29" s="1"/>
  <c r="E902" i="30"/>
  <c r="N761" i="29" s="1"/>
  <c r="E903" i="30"/>
  <c r="N762" i="29" s="1"/>
  <c r="E905" i="30"/>
  <c r="N764" i="29" s="1"/>
  <c r="E906" i="30"/>
  <c r="N765" i="29" s="1"/>
  <c r="E908" i="30"/>
  <c r="N767" i="29" s="1"/>
  <c r="E909" i="30"/>
  <c r="N768" i="29" s="1"/>
  <c r="E910" i="30"/>
  <c r="N769" i="29" s="1"/>
  <c r="E911" i="30"/>
  <c r="N770" i="29" s="1"/>
  <c r="E912" i="30"/>
  <c r="N771" i="29" s="1"/>
  <c r="E913" i="30"/>
  <c r="N772" i="29" s="1"/>
  <c r="E914" i="30"/>
  <c r="N773" i="29" s="1"/>
  <c r="E915" i="30"/>
  <c r="N774" i="29" s="1"/>
  <c r="E917" i="30"/>
  <c r="N776" i="29" s="1"/>
  <c r="E918" i="30"/>
  <c r="N777" i="29" s="1"/>
  <c r="E919" i="30"/>
  <c r="N778" i="29" s="1"/>
  <c r="E920" i="30"/>
  <c r="N779" i="29" s="1"/>
  <c r="E921" i="30"/>
  <c r="N780" i="29" s="1"/>
  <c r="E923" i="30"/>
  <c r="N782" i="29" s="1"/>
  <c r="E924" i="30"/>
  <c r="N783" i="29" s="1"/>
  <c r="E925" i="30"/>
  <c r="N784" i="29" s="1"/>
  <c r="E926" i="30"/>
  <c r="N785" i="29" s="1"/>
  <c r="E927" i="30"/>
  <c r="N786" i="29" s="1"/>
  <c r="AB786" i="29" s="1"/>
  <c r="E928" i="30"/>
  <c r="N787" i="29" s="1"/>
  <c r="AB787" i="29" s="1"/>
  <c r="E929" i="30"/>
  <c r="N788" i="29" s="1"/>
  <c r="AB788" i="29" s="1"/>
  <c r="E930" i="30"/>
  <c r="N789" i="29" s="1"/>
  <c r="AB789" i="29" s="1"/>
  <c r="E931" i="30"/>
  <c r="N790" i="29" s="1"/>
  <c r="AB790" i="29" s="1"/>
  <c r="E932" i="30"/>
  <c r="N791" i="29" s="1"/>
  <c r="AB791" i="29" s="1"/>
  <c r="E933" i="30"/>
  <c r="N792" i="29" s="1"/>
  <c r="AB792" i="29" s="1"/>
  <c r="E934" i="30"/>
  <c r="N793" i="29" s="1"/>
  <c r="AB793" i="29" s="1"/>
  <c r="E935" i="30"/>
  <c r="N794" i="29" s="1"/>
  <c r="AB794" i="29" s="1"/>
  <c r="E936" i="30"/>
  <c r="N795" i="29" s="1"/>
  <c r="AB795" i="29" s="1"/>
  <c r="E937" i="30"/>
  <c r="N796" i="29" s="1"/>
  <c r="AB796" i="29" s="1"/>
  <c r="E938" i="30"/>
  <c r="N797" i="29" s="1"/>
  <c r="AB797" i="29" s="1"/>
  <c r="E939" i="30"/>
  <c r="N798" i="29" s="1"/>
  <c r="AB798" i="29" s="1"/>
  <c r="E940" i="30"/>
  <c r="N799" i="29" s="1"/>
  <c r="AB799" i="29" s="1"/>
  <c r="E943" i="30"/>
  <c r="N802" i="29" s="1"/>
  <c r="AB802" i="29" s="1"/>
  <c r="E944" i="30"/>
  <c r="N803" i="29" s="1"/>
  <c r="AB803" i="29" s="1"/>
  <c r="E945" i="30"/>
  <c r="N804" i="29" s="1"/>
  <c r="AB804" i="29" s="1"/>
  <c r="E946" i="30"/>
  <c r="N805" i="29" s="1"/>
  <c r="AB805" i="29" s="1"/>
  <c r="E947" i="30"/>
  <c r="N806" i="29" s="1"/>
  <c r="AB806" i="29" s="1"/>
  <c r="E948" i="30"/>
  <c r="N807" i="29" s="1"/>
  <c r="AB807" i="29" s="1"/>
  <c r="E949" i="30"/>
  <c r="N808" i="29" s="1"/>
  <c r="AB808" i="29" s="1"/>
  <c r="E950" i="30"/>
  <c r="N809" i="29" s="1"/>
  <c r="AB809" i="29" s="1"/>
  <c r="E951" i="30"/>
  <c r="N810" i="29" s="1"/>
  <c r="AB810" i="29" s="1"/>
  <c r="E952" i="30"/>
  <c r="N811" i="29" s="1"/>
  <c r="AB811" i="29" s="1"/>
  <c r="E953" i="30"/>
  <c r="N812" i="29" s="1"/>
  <c r="AB812" i="29" s="1"/>
  <c r="E954" i="30"/>
  <c r="N813" i="29" s="1"/>
  <c r="AB813" i="29" s="1"/>
  <c r="E955" i="30"/>
  <c r="N814" i="29" s="1"/>
  <c r="AB814" i="29" s="1"/>
  <c r="E956" i="30"/>
  <c r="N815" i="29" s="1"/>
  <c r="AB815" i="29" s="1"/>
  <c r="E957" i="30"/>
  <c r="N816" i="29" s="1"/>
  <c r="AB816" i="29" s="1"/>
  <c r="E958" i="30"/>
  <c r="N817" i="29" s="1"/>
  <c r="AB817" i="29" s="1"/>
  <c r="E959" i="30"/>
  <c r="N818" i="29" s="1"/>
  <c r="AB818" i="29" s="1"/>
  <c r="E960" i="30"/>
  <c r="N819" i="29" s="1"/>
  <c r="AB819" i="29" s="1"/>
  <c r="E961" i="30"/>
  <c r="N820" i="29" s="1"/>
  <c r="AB820" i="29" s="1"/>
  <c r="E965" i="30"/>
  <c r="N824" i="29" s="1"/>
  <c r="AB824" i="29" s="1"/>
  <c r="E966" i="30"/>
  <c r="N825" i="29" s="1"/>
  <c r="AB825" i="29" s="1"/>
  <c r="E967" i="30"/>
  <c r="N826" i="29" s="1"/>
  <c r="AB826" i="29" s="1"/>
  <c r="E968" i="30"/>
  <c r="N827" i="29" s="1"/>
  <c r="AB827" i="29" s="1"/>
  <c r="E971" i="30"/>
  <c r="N830" i="29" s="1"/>
  <c r="AB830" i="29" s="1"/>
  <c r="E972" i="30"/>
  <c r="N831" i="29" s="1"/>
  <c r="AB831" i="29" s="1"/>
  <c r="E973" i="30"/>
  <c r="N832" i="29" s="1"/>
  <c r="AB832" i="29" s="1"/>
  <c r="E974" i="30"/>
  <c r="N833" i="29" s="1"/>
  <c r="AB833" i="29" s="1"/>
  <c r="E975" i="30"/>
  <c r="N834" i="29" s="1"/>
  <c r="AB834" i="29" s="1"/>
  <c r="E976" i="30"/>
  <c r="N835" i="29" s="1"/>
  <c r="AB835" i="29" s="1"/>
  <c r="E977" i="30"/>
  <c r="N836" i="29" s="1"/>
  <c r="AB836" i="29" s="1"/>
  <c r="E978" i="30"/>
  <c r="N837" i="29" s="1"/>
  <c r="AB837" i="29" s="1"/>
  <c r="E979" i="30"/>
  <c r="N838" i="29" s="1"/>
  <c r="AB838" i="29" s="1"/>
  <c r="E980" i="30"/>
  <c r="N839" i="29" s="1"/>
  <c r="AB839" i="29" s="1"/>
  <c r="E981" i="30"/>
  <c r="N840" i="29" s="1"/>
  <c r="AB840" i="29" s="1"/>
  <c r="E982" i="30"/>
  <c r="N841" i="29" s="1"/>
  <c r="AB841" i="29" s="1"/>
  <c r="E983" i="30"/>
  <c r="N842" i="29" s="1"/>
  <c r="AB842" i="29" s="1"/>
  <c r="E984" i="30"/>
  <c r="N843" i="29" s="1"/>
  <c r="AB843" i="29" s="1"/>
  <c r="E985" i="30"/>
  <c r="N844" i="29" s="1"/>
  <c r="AB844" i="29" s="1"/>
  <c r="E986" i="30"/>
  <c r="N845" i="29" s="1"/>
  <c r="AB845" i="29" s="1"/>
  <c r="E987" i="30"/>
  <c r="N846" i="29" s="1"/>
  <c r="AB846" i="29" s="1"/>
  <c r="E988" i="30"/>
  <c r="N847" i="29" s="1"/>
  <c r="AB847" i="29" s="1"/>
  <c r="E989" i="30"/>
  <c r="N848" i="29" s="1"/>
  <c r="AB848" i="29" s="1"/>
  <c r="E990" i="30"/>
  <c r="N849" i="29" s="1"/>
  <c r="E991" i="30"/>
  <c r="N850" i="29" s="1"/>
  <c r="E992" i="30"/>
  <c r="N851" i="29" s="1"/>
  <c r="E993" i="30"/>
  <c r="N852" i="29" s="1"/>
  <c r="E994" i="30"/>
  <c r="N853" i="29" s="1"/>
  <c r="E995" i="30"/>
  <c r="N854" i="29" s="1"/>
  <c r="E996" i="30"/>
  <c r="N855" i="29" s="1"/>
  <c r="E997" i="30"/>
  <c r="N856" i="29" s="1"/>
  <c r="E998" i="30"/>
  <c r="N857" i="29" s="1"/>
  <c r="E999" i="30"/>
  <c r="N858" i="29" s="1"/>
  <c r="E1000" i="30"/>
  <c r="N859" i="29" s="1"/>
  <c r="E1001" i="30"/>
  <c r="N860" i="29" s="1"/>
  <c r="E1002" i="30"/>
  <c r="N861" i="29" s="1"/>
  <c r="E1003" i="30"/>
  <c r="N862" i="29" s="1"/>
  <c r="E1004" i="30"/>
  <c r="N863" i="29" s="1"/>
  <c r="E1005" i="30"/>
  <c r="N864" i="29" s="1"/>
  <c r="E1006" i="30"/>
  <c r="N865" i="29" s="1"/>
  <c r="E1007" i="30"/>
  <c r="N866" i="29" s="1"/>
  <c r="E1008" i="30"/>
  <c r="N867" i="29" s="1"/>
  <c r="E1009" i="30"/>
  <c r="N868" i="29" s="1"/>
  <c r="E1010" i="30"/>
  <c r="N869" i="29" s="1"/>
  <c r="E1011" i="30"/>
  <c r="N870" i="29" s="1"/>
  <c r="E1012" i="30"/>
  <c r="N871" i="29" s="1"/>
  <c r="E1013" i="30"/>
  <c r="N872" i="29" s="1"/>
  <c r="E1014" i="30"/>
  <c r="N873" i="29" s="1"/>
  <c r="E1015" i="30"/>
  <c r="N874" i="29" s="1"/>
  <c r="E1016" i="30"/>
  <c r="N875" i="29" s="1"/>
  <c r="E1017" i="30"/>
  <c r="N876" i="29" s="1"/>
  <c r="E1018" i="30"/>
  <c r="N877" i="29" s="1"/>
  <c r="E1019" i="30"/>
  <c r="N878" i="29" s="1"/>
  <c r="E1020" i="30"/>
  <c r="N879" i="29" s="1"/>
  <c r="E1021" i="30"/>
  <c r="N880" i="29" s="1"/>
  <c r="E1022" i="30"/>
  <c r="N881" i="29" s="1"/>
  <c r="E1023" i="30"/>
  <c r="N882" i="29" s="1"/>
  <c r="E1024" i="30"/>
  <c r="N883" i="29" s="1"/>
  <c r="E1025" i="30"/>
  <c r="N884" i="29" s="1"/>
  <c r="E1026" i="30"/>
  <c r="N885" i="29" s="1"/>
  <c r="E1027" i="30"/>
  <c r="N886" i="29" s="1"/>
  <c r="E1028" i="30"/>
  <c r="N887" i="29" s="1"/>
  <c r="E1029" i="30"/>
  <c r="N888" i="29" s="1"/>
  <c r="E1030" i="30"/>
  <c r="N889" i="29" s="1"/>
  <c r="E1031" i="30"/>
  <c r="N890" i="29" s="1"/>
  <c r="E1032" i="30"/>
  <c r="N891" i="29" s="1"/>
  <c r="E1033" i="30"/>
  <c r="N892" i="29" s="1"/>
  <c r="E1034" i="30"/>
  <c r="N893" i="29" s="1"/>
  <c r="E1035" i="30"/>
  <c r="N894" i="29" s="1"/>
  <c r="E1036" i="30"/>
  <c r="N895" i="29" s="1"/>
  <c r="E1037" i="30"/>
  <c r="N896" i="29" s="1"/>
  <c r="E1038" i="30"/>
  <c r="N897" i="29" s="1"/>
  <c r="E1039" i="30"/>
  <c r="N898" i="29" s="1"/>
  <c r="E1040" i="30"/>
  <c r="N899" i="29" s="1"/>
  <c r="E1041" i="30"/>
  <c r="N900" i="29" s="1"/>
  <c r="E1042" i="30"/>
  <c r="N901" i="29" s="1"/>
  <c r="E1043" i="30"/>
  <c r="N902" i="29" s="1"/>
  <c r="E1044" i="30"/>
  <c r="N903" i="29" s="1"/>
  <c r="E1045" i="30"/>
  <c r="N904" i="29" s="1"/>
  <c r="E1046" i="30"/>
  <c r="N905" i="29" s="1"/>
  <c r="E1047" i="30"/>
  <c r="N906" i="29" s="1"/>
  <c r="E1048" i="30"/>
  <c r="N907" i="29" s="1"/>
  <c r="E1049" i="30"/>
  <c r="N908" i="29" s="1"/>
  <c r="E1050" i="30"/>
  <c r="N909" i="29" s="1"/>
  <c r="E1051" i="30"/>
  <c r="N910" i="29" s="1"/>
  <c r="E1052" i="30"/>
  <c r="N911" i="29" s="1"/>
  <c r="E1053" i="30"/>
  <c r="N912" i="29" s="1"/>
  <c r="E1054" i="30"/>
  <c r="N913" i="29" s="1"/>
  <c r="E1055" i="30"/>
  <c r="N914" i="29" s="1"/>
  <c r="E1056" i="30"/>
  <c r="N915" i="29" s="1"/>
  <c r="E1057" i="30"/>
  <c r="E1058" i="30"/>
  <c r="E1059" i="30"/>
  <c r="E1060" i="30"/>
  <c r="E1061" i="30"/>
  <c r="E1062" i="30"/>
  <c r="E1063" i="30"/>
  <c r="E1064" i="30"/>
  <c r="E1065" i="30"/>
  <c r="E1066" i="30"/>
  <c r="E1067" i="30"/>
  <c r="E1068" i="30"/>
  <c r="E1069" i="30"/>
  <c r="E1070" i="30"/>
  <c r="E1071" i="30"/>
  <c r="E1072" i="30"/>
  <c r="E1073" i="30"/>
  <c r="E1074" i="30"/>
  <c r="E1075" i="30"/>
  <c r="E1076" i="30"/>
  <c r="E1077" i="30"/>
  <c r="E1078" i="30"/>
  <c r="E1079" i="30"/>
  <c r="E1080" i="30"/>
  <c r="E1081" i="30"/>
  <c r="E1082" i="30"/>
  <c r="E1083" i="30"/>
  <c r="E1084" i="30"/>
  <c r="E1085" i="30"/>
  <c r="E1086" i="30"/>
  <c r="E1087" i="30"/>
  <c r="E1088" i="30"/>
  <c r="E1089" i="30"/>
  <c r="E1090" i="30"/>
  <c r="E1091" i="30"/>
  <c r="E1092" i="30"/>
  <c r="E1093" i="30"/>
  <c r="E1094" i="30"/>
  <c r="E1095" i="30"/>
  <c r="E1096" i="30"/>
  <c r="E1097" i="30"/>
  <c r="E1098" i="30"/>
  <c r="E1099" i="30"/>
  <c r="E1100" i="30"/>
  <c r="E1101" i="30"/>
  <c r="E1102" i="30"/>
  <c r="E1103" i="30"/>
  <c r="E1104" i="30"/>
  <c r="E1105" i="30"/>
  <c r="E1106" i="30"/>
  <c r="E1107" i="30"/>
  <c r="E1108" i="30"/>
  <c r="E1109" i="30"/>
  <c r="E1110" i="30"/>
  <c r="E1111" i="30"/>
  <c r="E1112" i="30"/>
  <c r="E1113" i="30"/>
  <c r="E1114" i="30"/>
  <c r="E1115" i="30"/>
  <c r="E1116" i="30"/>
  <c r="E1117" i="30"/>
  <c r="E1118" i="30"/>
  <c r="E1119" i="30"/>
  <c r="E1120" i="30"/>
  <c r="E1121" i="30"/>
  <c r="E1122" i="30"/>
  <c r="E1123" i="30"/>
  <c r="E1124" i="30"/>
  <c r="E1125" i="30"/>
  <c r="E1126" i="30"/>
  <c r="E1127" i="30"/>
  <c r="E1128" i="30"/>
  <c r="E1129" i="30"/>
  <c r="E1130" i="30"/>
  <c r="E612" i="30"/>
  <c r="E7" i="30"/>
  <c r="N3" i="29" s="1"/>
  <c r="AB3" i="29" s="1"/>
  <c r="E8" i="30"/>
  <c r="N4" i="29" s="1"/>
  <c r="AB4" i="29" s="1"/>
  <c r="E9" i="30"/>
  <c r="N5" i="29" s="1"/>
  <c r="AB5" i="29" s="1"/>
  <c r="E10" i="30"/>
  <c r="N6" i="29" s="1"/>
  <c r="E11" i="30"/>
  <c r="N7" i="29" s="1"/>
  <c r="E12" i="30"/>
  <c r="N8" i="29" s="1"/>
  <c r="E13" i="30"/>
  <c r="N9" i="29" s="1"/>
  <c r="E14" i="30"/>
  <c r="N10" i="29" s="1"/>
  <c r="E15" i="30"/>
  <c r="N11" i="29" s="1"/>
  <c r="E16" i="30"/>
  <c r="N12" i="29" s="1"/>
  <c r="E17" i="30"/>
  <c r="N13" i="29" s="1"/>
  <c r="E18" i="30"/>
  <c r="N14" i="29" s="1"/>
  <c r="AB14" i="29" s="1"/>
  <c r="E19" i="30"/>
  <c r="N15" i="29" s="1"/>
  <c r="E20" i="30"/>
  <c r="N16" i="29" s="1"/>
  <c r="E21" i="30"/>
  <c r="N17" i="29" s="1"/>
  <c r="AB17" i="29" s="1"/>
  <c r="E22" i="30"/>
  <c r="N18" i="29" s="1"/>
  <c r="AB18" i="29" s="1"/>
  <c r="E23" i="30"/>
  <c r="N19" i="29" s="1"/>
  <c r="E24" i="30"/>
  <c r="N20" i="29" s="1"/>
  <c r="AB20" i="29" s="1"/>
  <c r="E25" i="30"/>
  <c r="N21" i="29" s="1"/>
  <c r="E26" i="30"/>
  <c r="N22" i="29" s="1"/>
  <c r="AB22" i="29" s="1"/>
  <c r="E27" i="30"/>
  <c r="N23" i="29" s="1"/>
  <c r="E28" i="30"/>
  <c r="N24" i="29" s="1"/>
  <c r="E29" i="30"/>
  <c r="N25" i="29" s="1"/>
  <c r="E30" i="30"/>
  <c r="N26" i="29" s="1"/>
  <c r="AB26" i="29" s="1"/>
  <c r="E31" i="30"/>
  <c r="N27" i="29" s="1"/>
  <c r="E32" i="30"/>
  <c r="N28" i="29" s="1"/>
  <c r="E33" i="30"/>
  <c r="N29" i="29" s="1"/>
  <c r="E34" i="30"/>
  <c r="N30" i="29" s="1"/>
  <c r="E37" i="30"/>
  <c r="N33" i="29" s="1"/>
  <c r="E38" i="30"/>
  <c r="N34" i="29" s="1"/>
  <c r="AB34" i="29" s="1"/>
  <c r="E39" i="30"/>
  <c r="N35" i="29" s="1"/>
  <c r="E40" i="30"/>
  <c r="N36" i="29" s="1"/>
  <c r="E41" i="30"/>
  <c r="N37" i="29" s="1"/>
  <c r="E42" i="30"/>
  <c r="N38" i="29" s="1"/>
  <c r="E43" i="30"/>
  <c r="N39" i="29" s="1"/>
  <c r="E44" i="30"/>
  <c r="N40" i="29" s="1"/>
  <c r="E45" i="30"/>
  <c r="N41" i="29" s="1"/>
  <c r="AB41" i="29" s="1"/>
  <c r="E46" i="30"/>
  <c r="N42" i="29" s="1"/>
  <c r="AB42" i="29" s="1"/>
  <c r="E47" i="30"/>
  <c r="N43" i="29" s="1"/>
  <c r="E48" i="30"/>
  <c r="N44" i="29" s="1"/>
  <c r="AB44" i="29" s="1"/>
  <c r="E49" i="30"/>
  <c r="N45" i="29" s="1"/>
  <c r="AB45" i="29" s="1"/>
  <c r="E50" i="30"/>
  <c r="N46" i="29" s="1"/>
  <c r="E51" i="30"/>
  <c r="N47" i="29" s="1"/>
  <c r="E52" i="30"/>
  <c r="N48" i="29" s="1"/>
  <c r="E53" i="30"/>
  <c r="N49" i="29" s="1"/>
  <c r="AB49" i="29" s="1"/>
  <c r="E54" i="30"/>
  <c r="N50" i="29" s="1"/>
  <c r="AB50" i="29" s="1"/>
  <c r="E55" i="30"/>
  <c r="N51" i="29" s="1"/>
  <c r="E56" i="30"/>
  <c r="N52" i="29" s="1"/>
  <c r="E57" i="30"/>
  <c r="N53" i="29" s="1"/>
  <c r="E58" i="30"/>
  <c r="N54" i="29" s="1"/>
  <c r="E59" i="30"/>
  <c r="N55" i="29" s="1"/>
  <c r="E60" i="30"/>
  <c r="N56" i="29" s="1"/>
  <c r="AB56" i="29" s="1"/>
  <c r="E61" i="30"/>
  <c r="N57" i="29" s="1"/>
  <c r="E62" i="30"/>
  <c r="N58" i="29" s="1"/>
  <c r="E63" i="30"/>
  <c r="N59" i="29" s="1"/>
  <c r="E64" i="30"/>
  <c r="N60" i="29" s="1"/>
  <c r="E65" i="30"/>
  <c r="N61" i="29" s="1"/>
  <c r="AB61" i="29" s="1"/>
  <c r="E66" i="30"/>
  <c r="N62" i="29" s="1"/>
  <c r="E67" i="30"/>
  <c r="N63" i="29" s="1"/>
  <c r="E68" i="30"/>
  <c r="N64" i="29" s="1"/>
  <c r="E69" i="30"/>
  <c r="N65" i="29" s="1"/>
  <c r="E70" i="30"/>
  <c r="N66" i="29" s="1"/>
  <c r="E71" i="30"/>
  <c r="N67" i="29" s="1"/>
  <c r="E72" i="30"/>
  <c r="N68" i="29" s="1"/>
  <c r="E73" i="30"/>
  <c r="N69" i="29" s="1"/>
  <c r="E74" i="30"/>
  <c r="N70" i="29" s="1"/>
  <c r="E75" i="30"/>
  <c r="N71" i="29" s="1"/>
  <c r="E76" i="30"/>
  <c r="N72" i="29" s="1"/>
  <c r="E77" i="30"/>
  <c r="N73" i="29" s="1"/>
  <c r="AB73" i="29" s="1"/>
  <c r="E78" i="30"/>
  <c r="N74" i="29" s="1"/>
  <c r="E79" i="30"/>
  <c r="N75" i="29" s="1"/>
  <c r="E80" i="30"/>
  <c r="N76" i="29" s="1"/>
  <c r="E81" i="30"/>
  <c r="N77" i="29" s="1"/>
  <c r="E82" i="30"/>
  <c r="N78" i="29" s="1"/>
  <c r="E83" i="30"/>
  <c r="N79" i="29" s="1"/>
  <c r="E84" i="30"/>
  <c r="N80" i="29" s="1"/>
  <c r="E86" i="30"/>
  <c r="N82" i="29" s="1"/>
  <c r="E87" i="30"/>
  <c r="N83" i="29" s="1"/>
  <c r="E88" i="30"/>
  <c r="N84" i="29" s="1"/>
  <c r="E89" i="30"/>
  <c r="N85" i="29" s="1"/>
  <c r="AB85" i="29" s="1"/>
  <c r="E90" i="30"/>
  <c r="N86" i="29" s="1"/>
  <c r="AB86" i="29" s="1"/>
  <c r="E91" i="30"/>
  <c r="N87" i="29" s="1"/>
  <c r="E92" i="30"/>
  <c r="N88" i="29" s="1"/>
  <c r="E93" i="30"/>
  <c r="N89" i="29" s="1"/>
  <c r="AB89" i="29" s="1"/>
  <c r="E94" i="30"/>
  <c r="N90" i="29" s="1"/>
  <c r="AB90" i="29" s="1"/>
  <c r="E95" i="30"/>
  <c r="N91" i="29" s="1"/>
  <c r="E96" i="30"/>
  <c r="N92" i="29" s="1"/>
  <c r="E97" i="30"/>
  <c r="N93" i="29" s="1"/>
  <c r="AB93" i="29" s="1"/>
  <c r="E98" i="30"/>
  <c r="N94" i="29" s="1"/>
  <c r="E99" i="30"/>
  <c r="N95" i="29" s="1"/>
  <c r="E100" i="30"/>
  <c r="N96" i="29" s="1"/>
  <c r="E101" i="30"/>
  <c r="N97" i="29" s="1"/>
  <c r="AB97" i="29" s="1"/>
  <c r="E102" i="30"/>
  <c r="N98" i="29" s="1"/>
  <c r="AB98" i="29" s="1"/>
  <c r="E103" i="30"/>
  <c r="N99" i="29" s="1"/>
  <c r="E104" i="30"/>
  <c r="N100" i="29" s="1"/>
  <c r="E105" i="30"/>
  <c r="N101" i="29" s="1"/>
  <c r="E106" i="30"/>
  <c r="N102" i="29" s="1"/>
  <c r="E107" i="30"/>
  <c r="N103" i="29" s="1"/>
  <c r="E108" i="30"/>
  <c r="N104" i="29" s="1"/>
  <c r="E109" i="30"/>
  <c r="N105" i="29" s="1"/>
  <c r="AB105" i="29" s="1"/>
  <c r="E110" i="30"/>
  <c r="N106" i="29" s="1"/>
  <c r="E111" i="30"/>
  <c r="N107" i="29" s="1"/>
  <c r="E112" i="30"/>
  <c r="N108" i="29" s="1"/>
  <c r="E113" i="30"/>
  <c r="N109" i="29" s="1"/>
  <c r="E114" i="30"/>
  <c r="N110" i="29" s="1"/>
  <c r="E115" i="30"/>
  <c r="N111" i="29" s="1"/>
  <c r="E116" i="30"/>
  <c r="N112" i="29" s="1"/>
  <c r="AB112" i="29" s="1"/>
  <c r="E117" i="30"/>
  <c r="N113" i="29" s="1"/>
  <c r="E118" i="30"/>
  <c r="N114" i="29" s="1"/>
  <c r="AB114" i="29" s="1"/>
  <c r="E119" i="30"/>
  <c r="N115" i="29" s="1"/>
  <c r="E120" i="30"/>
  <c r="N116" i="29" s="1"/>
  <c r="E121" i="30"/>
  <c r="N117" i="29" s="1"/>
  <c r="AB117" i="29" s="1"/>
  <c r="E122" i="30"/>
  <c r="N118" i="29" s="1"/>
  <c r="AB118" i="29" s="1"/>
  <c r="E123" i="30"/>
  <c r="N119" i="29" s="1"/>
  <c r="E124" i="30"/>
  <c r="N120" i="29" s="1"/>
  <c r="E125" i="30"/>
  <c r="N121" i="29" s="1"/>
  <c r="E126" i="30"/>
  <c r="N122" i="29" s="1"/>
  <c r="E127" i="30"/>
  <c r="N123" i="29" s="1"/>
  <c r="E128" i="30"/>
  <c r="N124" i="29" s="1"/>
  <c r="E129" i="30"/>
  <c r="N125" i="29" s="1"/>
  <c r="E130" i="30"/>
  <c r="N126" i="29" s="1"/>
  <c r="E131" i="30"/>
  <c r="N127" i="29" s="1"/>
  <c r="E132" i="30"/>
  <c r="N128" i="29" s="1"/>
  <c r="E133" i="30"/>
  <c r="N129" i="29" s="1"/>
  <c r="E134" i="30"/>
  <c r="N130" i="29" s="1"/>
  <c r="AB130" i="29" s="1"/>
  <c r="E135" i="30"/>
  <c r="N131" i="29" s="1"/>
  <c r="E136" i="30"/>
  <c r="N132" i="29" s="1"/>
  <c r="E137" i="30"/>
  <c r="N133" i="29" s="1"/>
  <c r="AB133" i="29" s="1"/>
  <c r="E138" i="30"/>
  <c r="N134" i="29" s="1"/>
  <c r="AB134" i="29" s="1"/>
  <c r="E139" i="30"/>
  <c r="N135" i="29" s="1"/>
  <c r="E140" i="30"/>
  <c r="N136" i="29" s="1"/>
  <c r="E141" i="30"/>
  <c r="N137" i="29" s="1"/>
  <c r="E142" i="30"/>
  <c r="N138" i="29" s="1"/>
  <c r="AB138" i="29" s="1"/>
  <c r="E143" i="30"/>
  <c r="N139" i="29" s="1"/>
  <c r="E144" i="30"/>
  <c r="N140" i="29" s="1"/>
  <c r="E145" i="30"/>
  <c r="N141" i="29" s="1"/>
  <c r="E146" i="30"/>
  <c r="N142" i="29" s="1"/>
  <c r="AB142" i="29" s="1"/>
  <c r="E147" i="30"/>
  <c r="N143" i="29" s="1"/>
  <c r="E148" i="30"/>
  <c r="N144" i="29" s="1"/>
  <c r="E149" i="30"/>
  <c r="N145" i="29" s="1"/>
  <c r="AB145" i="29" s="1"/>
  <c r="E150" i="30"/>
  <c r="N146" i="29" s="1"/>
  <c r="AB146" i="29" s="1"/>
  <c r="E151" i="30"/>
  <c r="N147" i="29" s="1"/>
  <c r="E152" i="30"/>
  <c r="N148" i="29" s="1"/>
  <c r="E153" i="30"/>
  <c r="N149" i="29" s="1"/>
  <c r="E154" i="30"/>
  <c r="N150" i="29" s="1"/>
  <c r="AB150" i="29" s="1"/>
  <c r="E155" i="30"/>
  <c r="N151" i="29" s="1"/>
  <c r="E156" i="30"/>
  <c r="N152" i="29" s="1"/>
  <c r="E157" i="30"/>
  <c r="N153" i="29" s="1"/>
  <c r="E158" i="30"/>
  <c r="N154" i="29" s="1"/>
  <c r="E159" i="30"/>
  <c r="N155" i="29" s="1"/>
  <c r="E160" i="30"/>
  <c r="N156" i="29" s="1"/>
  <c r="E161" i="30"/>
  <c r="N157" i="29" s="1"/>
  <c r="E162" i="30"/>
  <c r="N158" i="29" s="1"/>
  <c r="E163" i="30"/>
  <c r="N159" i="29" s="1"/>
  <c r="E164" i="30"/>
  <c r="N160" i="29" s="1"/>
  <c r="E165" i="30"/>
  <c r="N161" i="29" s="1"/>
  <c r="E166" i="30"/>
  <c r="N162" i="29" s="1"/>
  <c r="E167" i="30"/>
  <c r="N163" i="29" s="1"/>
  <c r="E168" i="30"/>
  <c r="N164" i="29" s="1"/>
  <c r="E169" i="30"/>
  <c r="N165" i="29" s="1"/>
  <c r="E170" i="30"/>
  <c r="N166" i="29" s="1"/>
  <c r="AB166" i="29" s="1"/>
  <c r="E171" i="30"/>
  <c r="N167" i="29" s="1"/>
  <c r="AB167" i="29" s="1"/>
  <c r="E172" i="30"/>
  <c r="N168" i="29" s="1"/>
  <c r="E173" i="30"/>
  <c r="N169" i="29" s="1"/>
  <c r="E174" i="30"/>
  <c r="N170" i="29" s="1"/>
  <c r="E175" i="30"/>
  <c r="N171" i="29" s="1"/>
  <c r="E176" i="30"/>
  <c r="N172" i="29" s="1"/>
  <c r="E177" i="30"/>
  <c r="N173" i="29" s="1"/>
  <c r="E178" i="30"/>
  <c r="N174" i="29" s="1"/>
  <c r="E179" i="30"/>
  <c r="N175" i="29" s="1"/>
  <c r="E180" i="30"/>
  <c r="N176" i="29" s="1"/>
  <c r="AB176" i="29" s="1"/>
  <c r="E181" i="30"/>
  <c r="N177" i="29" s="1"/>
  <c r="E182" i="30"/>
  <c r="N178" i="29" s="1"/>
  <c r="E183" i="30"/>
  <c r="N179" i="29" s="1"/>
  <c r="E184" i="30"/>
  <c r="N180" i="29" s="1"/>
  <c r="E185" i="30"/>
  <c r="N181" i="29" s="1"/>
  <c r="E186" i="30"/>
  <c r="N182" i="29" s="1"/>
  <c r="AB182" i="29" s="1"/>
  <c r="E187" i="30"/>
  <c r="N183" i="29" s="1"/>
  <c r="E188" i="30"/>
  <c r="N184" i="29" s="1"/>
  <c r="E189" i="30"/>
  <c r="N185" i="29" s="1"/>
  <c r="E190" i="30"/>
  <c r="N186" i="29" s="1"/>
  <c r="E192" i="30"/>
  <c r="N188" i="29" s="1"/>
  <c r="E193" i="30"/>
  <c r="N189" i="29" s="1"/>
  <c r="E194" i="30"/>
  <c r="N190" i="29" s="1"/>
  <c r="E195" i="30"/>
  <c r="N191" i="29" s="1"/>
  <c r="E196" i="30"/>
  <c r="N192" i="29" s="1"/>
  <c r="AB192" i="29" s="1"/>
  <c r="E197" i="30"/>
  <c r="N193" i="29" s="1"/>
  <c r="E198" i="30"/>
  <c r="N194" i="29" s="1"/>
  <c r="E199" i="30"/>
  <c r="N195" i="29" s="1"/>
  <c r="AB195" i="29" s="1"/>
  <c r="E200" i="30"/>
  <c r="N196" i="29" s="1"/>
  <c r="E201" i="30"/>
  <c r="N197" i="29" s="1"/>
  <c r="E202" i="30"/>
  <c r="N198" i="29" s="1"/>
  <c r="E203" i="30"/>
  <c r="N199" i="29" s="1"/>
  <c r="E204" i="30"/>
  <c r="N200" i="29" s="1"/>
  <c r="E206" i="30"/>
  <c r="N202" i="29" s="1"/>
  <c r="E207" i="30"/>
  <c r="N203" i="29" s="1"/>
  <c r="E208" i="30"/>
  <c r="N204" i="29" s="1"/>
  <c r="E209" i="30"/>
  <c r="N205" i="29" s="1"/>
  <c r="E210" i="30"/>
  <c r="N206" i="29" s="1"/>
  <c r="E211" i="30"/>
  <c r="N207" i="29" s="1"/>
  <c r="E212" i="30"/>
  <c r="N208" i="29" s="1"/>
  <c r="E213" i="30"/>
  <c r="N209" i="29" s="1"/>
  <c r="E214" i="30"/>
  <c r="N210" i="29" s="1"/>
  <c r="E215" i="30"/>
  <c r="N211" i="29" s="1"/>
  <c r="AB211" i="29" s="1"/>
  <c r="E216" i="30"/>
  <c r="N212" i="29" s="1"/>
  <c r="E217" i="30"/>
  <c r="N213" i="29" s="1"/>
  <c r="E218" i="30"/>
  <c r="N214" i="29" s="1"/>
  <c r="E219" i="30"/>
  <c r="N215" i="29" s="1"/>
  <c r="E220" i="30"/>
  <c r="N216" i="29" s="1"/>
  <c r="E221" i="30"/>
  <c r="N217" i="29" s="1"/>
  <c r="E222" i="30"/>
  <c r="N218" i="29" s="1"/>
  <c r="E223" i="30"/>
  <c r="N219" i="29" s="1"/>
  <c r="E224" i="30"/>
  <c r="N220" i="29" s="1"/>
  <c r="E225" i="30"/>
  <c r="N221" i="29" s="1"/>
  <c r="E226" i="30"/>
  <c r="N222" i="29" s="1"/>
  <c r="E228" i="30"/>
  <c r="N224" i="29" s="1"/>
  <c r="E229" i="30"/>
  <c r="N225" i="29" s="1"/>
  <c r="E230" i="30"/>
  <c r="N226" i="29" s="1"/>
  <c r="E231" i="30"/>
  <c r="E232" i="30"/>
  <c r="N228" i="29" s="1"/>
  <c r="E233" i="30"/>
  <c r="N229" i="29" s="1"/>
  <c r="E234" i="30"/>
  <c r="N230" i="29" s="1"/>
  <c r="E235" i="30"/>
  <c r="N231" i="29" s="1"/>
  <c r="AB231" i="29" s="1"/>
  <c r="E236" i="30"/>
  <c r="N232" i="29" s="1"/>
  <c r="E237" i="30"/>
  <c r="N233" i="29" s="1"/>
  <c r="E238" i="30"/>
  <c r="E239" i="30"/>
  <c r="N235" i="29" s="1"/>
  <c r="E240" i="30"/>
  <c r="N236" i="29" s="1"/>
  <c r="E241" i="30"/>
  <c r="N237" i="29" s="1"/>
  <c r="E242" i="30"/>
  <c r="N238" i="29" s="1"/>
  <c r="E243" i="30"/>
  <c r="N239" i="29" s="1"/>
  <c r="E244" i="30"/>
  <c r="N240" i="29" s="1"/>
  <c r="E245" i="30"/>
  <c r="N241" i="29" s="1"/>
  <c r="E246" i="30"/>
  <c r="N242" i="29" s="1"/>
  <c r="U242" i="29" s="1"/>
  <c r="E247" i="30"/>
  <c r="N243" i="29" s="1"/>
  <c r="E248" i="30"/>
  <c r="N244" i="29" s="1"/>
  <c r="E249" i="30"/>
  <c r="N245" i="29" s="1"/>
  <c r="E250" i="30"/>
  <c r="N246" i="29" s="1"/>
  <c r="E251" i="30"/>
  <c r="N247" i="29" s="1"/>
  <c r="AB247" i="29" s="1"/>
  <c r="E252" i="30"/>
  <c r="N248" i="29" s="1"/>
  <c r="E253" i="30"/>
  <c r="N249" i="29" s="1"/>
  <c r="E254" i="30"/>
  <c r="N250" i="29" s="1"/>
  <c r="U250" i="29" s="1"/>
  <c r="E255" i="30"/>
  <c r="N251" i="29" s="1"/>
  <c r="E256" i="30"/>
  <c r="N252" i="29" s="1"/>
  <c r="E257" i="30"/>
  <c r="N253" i="29" s="1"/>
  <c r="E258" i="30"/>
  <c r="N254" i="29" s="1"/>
  <c r="E259" i="30"/>
  <c r="N255" i="29" s="1"/>
  <c r="AB255" i="29" s="1"/>
  <c r="E260" i="30"/>
  <c r="N256" i="29" s="1"/>
  <c r="E261" i="30"/>
  <c r="N257" i="29" s="1"/>
  <c r="E262" i="30"/>
  <c r="N258" i="29" s="1"/>
  <c r="E263" i="30"/>
  <c r="N259" i="29" s="1"/>
  <c r="E264" i="30"/>
  <c r="N260" i="29" s="1"/>
  <c r="E265" i="30"/>
  <c r="N261" i="29" s="1"/>
  <c r="E266" i="30"/>
  <c r="N262" i="29" s="1"/>
  <c r="E267" i="30"/>
  <c r="N263" i="29" s="1"/>
  <c r="E268" i="30"/>
  <c r="N264" i="29" s="1"/>
  <c r="E269" i="30"/>
  <c r="N265" i="29" s="1"/>
  <c r="E271" i="30"/>
  <c r="N267" i="29" s="1"/>
  <c r="E272" i="30"/>
  <c r="N268" i="29" s="1"/>
  <c r="E273" i="30"/>
  <c r="N269" i="29" s="1"/>
  <c r="E274" i="30"/>
  <c r="N270" i="29" s="1"/>
  <c r="E275" i="30"/>
  <c r="N271" i="29" s="1"/>
  <c r="E276" i="30"/>
  <c r="N272" i="29" s="1"/>
  <c r="E277" i="30"/>
  <c r="N273" i="29" s="1"/>
  <c r="E278" i="30"/>
  <c r="N274" i="29" s="1"/>
  <c r="E279" i="30"/>
  <c r="N275" i="29" s="1"/>
  <c r="E280" i="30"/>
  <c r="N276" i="29" s="1"/>
  <c r="E281" i="30"/>
  <c r="N277" i="29" s="1"/>
  <c r="E282" i="30"/>
  <c r="N278" i="29" s="1"/>
  <c r="AB278" i="29" s="1"/>
  <c r="E283" i="30"/>
  <c r="N279" i="29" s="1"/>
  <c r="E284" i="30"/>
  <c r="N280" i="29" s="1"/>
  <c r="E285" i="30"/>
  <c r="N281" i="29" s="1"/>
  <c r="AB281" i="29" s="1"/>
  <c r="E286" i="30"/>
  <c r="N282" i="29" s="1"/>
  <c r="U282" i="29" s="1"/>
  <c r="E287" i="30"/>
  <c r="N283" i="29" s="1"/>
  <c r="E288" i="30"/>
  <c r="N284" i="29" s="1"/>
  <c r="E289" i="30"/>
  <c r="N285" i="29" s="1"/>
  <c r="AB285" i="29" s="1"/>
  <c r="E290" i="30"/>
  <c r="N286" i="29" s="1"/>
  <c r="AB286" i="29" s="1"/>
  <c r="E291" i="30"/>
  <c r="N287" i="29" s="1"/>
  <c r="E292" i="30"/>
  <c r="N288" i="29" s="1"/>
  <c r="E293" i="30"/>
  <c r="N289" i="29" s="1"/>
  <c r="AB289" i="29" s="1"/>
  <c r="E294" i="30"/>
  <c r="N290" i="29" s="1"/>
  <c r="AB290" i="29" s="1"/>
  <c r="E295" i="30"/>
  <c r="N291" i="29" s="1"/>
  <c r="E296" i="30"/>
  <c r="N292" i="29" s="1"/>
  <c r="E297" i="30"/>
  <c r="N293" i="29" s="1"/>
  <c r="E298" i="30"/>
  <c r="N294" i="29" s="1"/>
  <c r="E299" i="30"/>
  <c r="N295" i="29" s="1"/>
  <c r="E300" i="30"/>
  <c r="N296" i="29" s="1"/>
  <c r="E301" i="30"/>
  <c r="N297" i="29" s="1"/>
  <c r="E302" i="30"/>
  <c r="N298" i="29" s="1"/>
  <c r="E303" i="30"/>
  <c r="N299" i="29" s="1"/>
  <c r="E304" i="30"/>
  <c r="N300" i="29" s="1"/>
  <c r="E305" i="30"/>
  <c r="N301" i="29" s="1"/>
  <c r="E306" i="30"/>
  <c r="N302" i="29" s="1"/>
  <c r="E307" i="30"/>
  <c r="N303" i="29" s="1"/>
  <c r="E308" i="30"/>
  <c r="N304" i="29" s="1"/>
  <c r="E309" i="30"/>
  <c r="N305" i="29" s="1"/>
  <c r="E310" i="30"/>
  <c r="N306" i="29" s="1"/>
  <c r="AB306" i="29" s="1"/>
  <c r="E311" i="30"/>
  <c r="N307" i="29" s="1"/>
  <c r="AB307" i="29" s="1"/>
  <c r="E312" i="30"/>
  <c r="N308" i="29" s="1"/>
  <c r="E313" i="30"/>
  <c r="N309" i="29" s="1"/>
  <c r="E314" i="30"/>
  <c r="N310" i="29" s="1"/>
  <c r="E315" i="30"/>
  <c r="N311" i="29" s="1"/>
  <c r="E316" i="30"/>
  <c r="N312" i="29" s="1"/>
  <c r="E317" i="30"/>
  <c r="N313" i="29" s="1"/>
  <c r="E318" i="30"/>
  <c r="N314" i="29" s="1"/>
  <c r="E319" i="30"/>
  <c r="N315" i="29" s="1"/>
  <c r="E320" i="30"/>
  <c r="N316" i="29" s="1"/>
  <c r="E321" i="30"/>
  <c r="N317" i="29" s="1"/>
  <c r="E322" i="30"/>
  <c r="E323" i="30"/>
  <c r="N318" i="29" s="1"/>
  <c r="E324" i="30"/>
  <c r="N319" i="29" s="1"/>
  <c r="E325" i="30"/>
  <c r="N320" i="29" s="1"/>
  <c r="AB320" i="29" s="1"/>
  <c r="E326" i="30"/>
  <c r="N321" i="29" s="1"/>
  <c r="AB321" i="29" s="1"/>
  <c r="E327" i="30"/>
  <c r="N322" i="29" s="1"/>
  <c r="AB322" i="29" s="1"/>
  <c r="E328" i="30"/>
  <c r="N323" i="29" s="1"/>
  <c r="AB323" i="29" s="1"/>
  <c r="E329" i="30"/>
  <c r="N324" i="29" s="1"/>
  <c r="E330" i="30"/>
  <c r="N325" i="29" s="1"/>
  <c r="AB325" i="29" s="1"/>
  <c r="E331" i="30"/>
  <c r="N326" i="29" s="1"/>
  <c r="E332" i="30"/>
  <c r="N327" i="29" s="1"/>
  <c r="AB327" i="29" s="1"/>
  <c r="E333" i="30"/>
  <c r="N328" i="29" s="1"/>
  <c r="E334" i="30"/>
  <c r="N329" i="29" s="1"/>
  <c r="E335" i="30"/>
  <c r="N330" i="29" s="1"/>
  <c r="E336" i="30"/>
  <c r="N331" i="29" s="1"/>
  <c r="E337" i="30"/>
  <c r="N332" i="29" s="1"/>
  <c r="E338" i="30"/>
  <c r="N333" i="29" s="1"/>
  <c r="AB333" i="29" s="1"/>
  <c r="E339" i="30"/>
  <c r="N334" i="29" s="1"/>
  <c r="E340" i="30"/>
  <c r="N335" i="29" s="1"/>
  <c r="E341" i="30"/>
  <c r="N336" i="29" s="1"/>
  <c r="AB336" i="29" s="1"/>
  <c r="E342" i="30"/>
  <c r="N337" i="29" s="1"/>
  <c r="AB337" i="29" s="1"/>
  <c r="E343" i="30"/>
  <c r="N338" i="29" s="1"/>
  <c r="AB338" i="29" s="1"/>
  <c r="E344" i="30"/>
  <c r="N339" i="29" s="1"/>
  <c r="AB339" i="29" s="1"/>
  <c r="E345" i="30"/>
  <c r="N340" i="29" s="1"/>
  <c r="E346" i="30"/>
  <c r="N341" i="29" s="1"/>
  <c r="E347" i="30"/>
  <c r="N342" i="29" s="1"/>
  <c r="E348" i="30"/>
  <c r="N343" i="29" s="1"/>
  <c r="E349" i="30"/>
  <c r="N344" i="29" s="1"/>
  <c r="E350" i="30"/>
  <c r="N345" i="29" s="1"/>
  <c r="AB345" i="29" s="1"/>
  <c r="E351" i="30"/>
  <c r="N346" i="29" s="1"/>
  <c r="E352" i="30"/>
  <c r="N347" i="29" s="1"/>
  <c r="E353" i="30"/>
  <c r="N348" i="29" s="1"/>
  <c r="E354" i="30"/>
  <c r="N349" i="29" s="1"/>
  <c r="E356" i="30"/>
  <c r="N351" i="29" s="1"/>
  <c r="E357" i="30"/>
  <c r="N352" i="29" s="1"/>
  <c r="E358" i="30"/>
  <c r="N353" i="29" s="1"/>
  <c r="E359" i="30"/>
  <c r="N354" i="29" s="1"/>
  <c r="AB354" i="29" s="1"/>
  <c r="E360" i="30"/>
  <c r="N355" i="29" s="1"/>
  <c r="E361" i="30"/>
  <c r="N356" i="29" s="1"/>
  <c r="E362" i="30"/>
  <c r="N357" i="29" s="1"/>
  <c r="E363" i="30"/>
  <c r="N358" i="29" s="1"/>
  <c r="AB358" i="29" s="1"/>
  <c r="E364" i="30"/>
  <c r="N359" i="29" s="1"/>
  <c r="E365" i="30"/>
  <c r="N360" i="29" s="1"/>
  <c r="E366" i="30"/>
  <c r="N361" i="29" s="1"/>
  <c r="AB361" i="29" s="1"/>
  <c r="E367" i="30"/>
  <c r="N362" i="29" s="1"/>
  <c r="E368" i="30"/>
  <c r="N363" i="29" s="1"/>
  <c r="AB363" i="29" s="1"/>
  <c r="E369" i="30"/>
  <c r="N364" i="29" s="1"/>
  <c r="E370" i="30"/>
  <c r="N365" i="29" s="1"/>
  <c r="E372" i="30"/>
  <c r="N367" i="29" s="1"/>
  <c r="E373" i="30"/>
  <c r="N368" i="29" s="1"/>
  <c r="E374" i="30"/>
  <c r="N369" i="29" s="1"/>
  <c r="E375" i="30"/>
  <c r="N370" i="29" s="1"/>
  <c r="E376" i="30"/>
  <c r="N371" i="29" s="1"/>
  <c r="AB371" i="29" s="1"/>
  <c r="E377" i="30"/>
  <c r="N372" i="29" s="1"/>
  <c r="E378" i="30"/>
  <c r="N373" i="29" s="1"/>
  <c r="AB373" i="29" s="1"/>
  <c r="E379" i="30"/>
  <c r="N374" i="29" s="1"/>
  <c r="E380" i="30"/>
  <c r="N375" i="29" s="1"/>
  <c r="E381" i="30"/>
  <c r="N376" i="29" s="1"/>
  <c r="E383" i="30"/>
  <c r="N378" i="29" s="1"/>
  <c r="E384" i="30"/>
  <c r="N379" i="29" s="1"/>
  <c r="E385" i="30"/>
  <c r="N380" i="29" s="1"/>
  <c r="E386" i="30"/>
  <c r="N381" i="29" s="1"/>
  <c r="E387" i="30"/>
  <c r="N382" i="29" s="1"/>
  <c r="E388" i="30"/>
  <c r="N383" i="29" s="1"/>
  <c r="E389" i="30"/>
  <c r="N384" i="29" s="1"/>
  <c r="E390" i="30"/>
  <c r="N385" i="29" s="1"/>
  <c r="AB385" i="29" s="1"/>
  <c r="E391" i="30"/>
  <c r="N386" i="29" s="1"/>
  <c r="E392" i="30"/>
  <c r="N387" i="29" s="1"/>
  <c r="AB387" i="29" s="1"/>
  <c r="E393" i="30"/>
  <c r="N388" i="29" s="1"/>
  <c r="E394" i="30"/>
  <c r="N389" i="29" s="1"/>
  <c r="E395" i="30"/>
  <c r="N390" i="29" s="1"/>
  <c r="E396" i="30"/>
  <c r="N391" i="29" s="1"/>
  <c r="E397" i="30"/>
  <c r="N392" i="29" s="1"/>
  <c r="E398" i="30"/>
  <c r="N393" i="29" s="1"/>
  <c r="E399" i="30"/>
  <c r="N394" i="29" s="1"/>
  <c r="E400" i="30"/>
  <c r="N395" i="29" s="1"/>
  <c r="E401" i="30"/>
  <c r="N396" i="29" s="1"/>
  <c r="E402" i="30"/>
  <c r="N397" i="29" s="1"/>
  <c r="AB397" i="29" s="1"/>
  <c r="E403" i="30"/>
  <c r="N398" i="29" s="1"/>
  <c r="E404" i="30"/>
  <c r="N399" i="29" s="1"/>
  <c r="E405" i="30"/>
  <c r="N400" i="29" s="1"/>
  <c r="E406" i="30"/>
  <c r="N401" i="29" s="1"/>
  <c r="AB401" i="29" s="1"/>
  <c r="E407" i="30"/>
  <c r="N402" i="29" s="1"/>
  <c r="E408" i="30"/>
  <c r="N403" i="29" s="1"/>
  <c r="E409" i="30"/>
  <c r="N404" i="29" s="1"/>
  <c r="E410" i="30"/>
  <c r="N405" i="29" s="1"/>
  <c r="AB405" i="29" s="1"/>
  <c r="E411" i="30"/>
  <c r="N406" i="29" s="1"/>
  <c r="E412" i="30"/>
  <c r="N407" i="29" s="1"/>
  <c r="E413" i="30"/>
  <c r="N408" i="29" s="1"/>
  <c r="E414" i="30"/>
  <c r="N409" i="29" s="1"/>
  <c r="AB409" i="29" s="1"/>
  <c r="E415" i="30"/>
  <c r="N410" i="29" s="1"/>
  <c r="E416" i="30"/>
  <c r="N411" i="29" s="1"/>
  <c r="E417" i="30"/>
  <c r="N412" i="29" s="1"/>
  <c r="E418" i="30"/>
  <c r="N413" i="29" s="1"/>
  <c r="E419" i="30"/>
  <c r="N414" i="29" s="1"/>
  <c r="AB414" i="29" s="1"/>
  <c r="E420" i="30"/>
  <c r="N415" i="29" s="1"/>
  <c r="E421" i="30"/>
  <c r="N416" i="29" s="1"/>
  <c r="E422" i="30"/>
  <c r="N417" i="29" s="1"/>
  <c r="AB417" i="29" s="1"/>
  <c r="E423" i="30"/>
  <c r="N418" i="29" s="1"/>
  <c r="E424" i="30"/>
  <c r="N419" i="29" s="1"/>
  <c r="AB419" i="29" s="1"/>
  <c r="E425" i="30"/>
  <c r="N420" i="29" s="1"/>
  <c r="E426" i="30"/>
  <c r="N421" i="29" s="1"/>
  <c r="E427" i="30"/>
  <c r="N422" i="29" s="1"/>
  <c r="E428" i="30"/>
  <c r="N423" i="29" s="1"/>
  <c r="E429" i="30"/>
  <c r="N424" i="29" s="1"/>
  <c r="E430" i="30"/>
  <c r="N425" i="29" s="1"/>
  <c r="E431" i="30"/>
  <c r="N426" i="29" s="1"/>
  <c r="E432" i="30"/>
  <c r="N427" i="29" s="1"/>
  <c r="E433" i="30"/>
  <c r="N428" i="29" s="1"/>
  <c r="AB428" i="29" s="1"/>
  <c r="E435" i="30"/>
  <c r="N430" i="29" s="1"/>
  <c r="E436" i="30"/>
  <c r="N431" i="29" s="1"/>
  <c r="E437" i="30"/>
  <c r="N432" i="29" s="1"/>
  <c r="E439" i="30"/>
  <c r="N434" i="29" s="1"/>
  <c r="E440" i="30"/>
  <c r="N435" i="29" s="1"/>
  <c r="E441" i="30"/>
  <c r="N436" i="29" s="1"/>
  <c r="AB436" i="29" s="1"/>
  <c r="E442" i="30"/>
  <c r="N437" i="29" s="1"/>
  <c r="AB437" i="29" s="1"/>
  <c r="E443" i="30"/>
  <c r="N438" i="29" s="1"/>
  <c r="E444" i="30"/>
  <c r="N439" i="29" s="1"/>
  <c r="E445" i="30"/>
  <c r="N440" i="29" s="1"/>
  <c r="AB440" i="29" s="1"/>
  <c r="E446" i="30"/>
  <c r="N441" i="29" s="1"/>
  <c r="E447" i="30"/>
  <c r="N442" i="29" s="1"/>
  <c r="E448" i="30"/>
  <c r="N443" i="29" s="1"/>
  <c r="E449" i="30"/>
  <c r="N444" i="29" s="1"/>
  <c r="AB444" i="29" s="1"/>
  <c r="E450" i="30"/>
  <c r="N445" i="29" s="1"/>
  <c r="E451" i="30"/>
  <c r="N446" i="29" s="1"/>
  <c r="AB446" i="29" s="1"/>
  <c r="E452" i="30"/>
  <c r="N447" i="29" s="1"/>
  <c r="E453" i="30"/>
  <c r="N448" i="29" s="1"/>
  <c r="AB448" i="29" s="1"/>
  <c r="E454" i="30"/>
  <c r="N449" i="29" s="1"/>
  <c r="E455" i="30"/>
  <c r="N450" i="29" s="1"/>
  <c r="E456" i="30"/>
  <c r="N451" i="29" s="1"/>
  <c r="E457" i="30"/>
  <c r="N452" i="29" s="1"/>
  <c r="AB452" i="29" s="1"/>
  <c r="E458" i="30"/>
  <c r="N453" i="29" s="1"/>
  <c r="E459" i="30"/>
  <c r="N454" i="29" s="1"/>
  <c r="E460" i="30"/>
  <c r="N455" i="29" s="1"/>
  <c r="E461" i="30"/>
  <c r="N456" i="29" s="1"/>
  <c r="AB456" i="29" s="1"/>
  <c r="E462" i="30"/>
  <c r="N457" i="29" s="1"/>
  <c r="E463" i="30"/>
  <c r="N458" i="29" s="1"/>
  <c r="E464" i="30"/>
  <c r="N459" i="29" s="1"/>
  <c r="E465" i="30"/>
  <c r="N460" i="29" s="1"/>
  <c r="E466" i="30"/>
  <c r="N461" i="29" s="1"/>
  <c r="E467" i="30"/>
  <c r="N462" i="29" s="1"/>
  <c r="E468" i="30"/>
  <c r="N463" i="29" s="1"/>
  <c r="E469" i="30"/>
  <c r="N464" i="29" s="1"/>
  <c r="E470" i="30"/>
  <c r="N465" i="29" s="1"/>
  <c r="E471" i="30"/>
  <c r="N466" i="29" s="1"/>
  <c r="E472" i="30"/>
  <c r="N467" i="29" s="1"/>
  <c r="E473" i="30"/>
  <c r="N468" i="29" s="1"/>
  <c r="AB468" i="29" s="1"/>
  <c r="E474" i="30"/>
  <c r="N469" i="29" s="1"/>
  <c r="E475" i="30"/>
  <c r="N470" i="29" s="1"/>
  <c r="E476" i="30"/>
  <c r="N471" i="29" s="1"/>
  <c r="E477" i="30"/>
  <c r="N472" i="29" s="1"/>
  <c r="AB472" i="29" s="1"/>
  <c r="E478" i="30"/>
  <c r="N473" i="29" s="1"/>
  <c r="AB473" i="29" s="1"/>
  <c r="E479" i="30"/>
  <c r="N474" i="29" s="1"/>
  <c r="E480" i="30"/>
  <c r="N475" i="29" s="1"/>
  <c r="E481" i="30"/>
  <c r="N476" i="29" s="1"/>
  <c r="AB476" i="29" s="1"/>
  <c r="E482" i="30"/>
  <c r="N477" i="29" s="1"/>
  <c r="AB477" i="29" s="1"/>
  <c r="E483" i="30"/>
  <c r="N478" i="29" s="1"/>
  <c r="E484" i="30"/>
  <c r="N479" i="29" s="1"/>
  <c r="E485" i="30"/>
  <c r="N480" i="29" s="1"/>
  <c r="AB480" i="29" s="1"/>
  <c r="E486" i="30"/>
  <c r="N481" i="29" s="1"/>
  <c r="AB481" i="29" s="1"/>
  <c r="E487" i="30"/>
  <c r="N482" i="29" s="1"/>
  <c r="E488" i="30"/>
  <c r="N483" i="29" s="1"/>
  <c r="E489" i="30"/>
  <c r="N484" i="29" s="1"/>
  <c r="E490" i="30"/>
  <c r="N485" i="29" s="1"/>
  <c r="E491" i="30"/>
  <c r="N486" i="29" s="1"/>
  <c r="E492" i="30"/>
  <c r="N487" i="29" s="1"/>
  <c r="E493" i="30"/>
  <c r="N488" i="29" s="1"/>
  <c r="E494" i="30"/>
  <c r="N489" i="29" s="1"/>
  <c r="E495" i="30"/>
  <c r="N490" i="29" s="1"/>
  <c r="E496" i="30"/>
  <c r="N491" i="29" s="1"/>
  <c r="E497" i="30"/>
  <c r="N492" i="29" s="1"/>
  <c r="E498" i="30"/>
  <c r="N493" i="29" s="1"/>
  <c r="AB493" i="29" s="1"/>
  <c r="E499" i="30"/>
  <c r="N494" i="29" s="1"/>
  <c r="E500" i="30"/>
  <c r="N495" i="29" s="1"/>
  <c r="E501" i="30"/>
  <c r="N496" i="29" s="1"/>
  <c r="E502" i="30"/>
  <c r="N497" i="29" s="1"/>
  <c r="E503" i="30"/>
  <c r="N498" i="29" s="1"/>
  <c r="E504" i="30"/>
  <c r="N499" i="29" s="1"/>
  <c r="E505" i="30"/>
  <c r="N500" i="29" s="1"/>
  <c r="E506" i="30"/>
  <c r="N501" i="29" s="1"/>
  <c r="AB501" i="29" s="1"/>
  <c r="E507" i="30"/>
  <c r="N502" i="29" s="1"/>
  <c r="E508" i="30"/>
  <c r="N503" i="29" s="1"/>
  <c r="E509" i="30"/>
  <c r="N504" i="29" s="1"/>
  <c r="E510" i="30"/>
  <c r="N505" i="29" s="1"/>
  <c r="E512" i="30"/>
  <c r="N507" i="29" s="1"/>
  <c r="AB507" i="29" s="1"/>
  <c r="E513" i="30"/>
  <c r="N508" i="29" s="1"/>
  <c r="E514" i="30"/>
  <c r="N509" i="29" s="1"/>
  <c r="AB509" i="29" s="1"/>
  <c r="E515" i="30"/>
  <c r="N510" i="29" s="1"/>
  <c r="E516" i="30"/>
  <c r="N511" i="29" s="1"/>
  <c r="AB511" i="29" s="1"/>
  <c r="E517" i="30"/>
  <c r="N512" i="29" s="1"/>
  <c r="E518" i="30"/>
  <c r="N513" i="29" s="1"/>
  <c r="E519" i="30"/>
  <c r="N514" i="29" s="1"/>
  <c r="E520" i="30"/>
  <c r="N515" i="29" s="1"/>
  <c r="AB515" i="29" s="1"/>
  <c r="E521" i="30"/>
  <c r="N516" i="29" s="1"/>
  <c r="E522" i="30"/>
  <c r="N517" i="29" s="1"/>
  <c r="AB517" i="29" s="1"/>
  <c r="E523" i="30"/>
  <c r="E524" i="30"/>
  <c r="N518" i="29" s="1"/>
  <c r="AB518" i="29" s="1"/>
  <c r="E525" i="30"/>
  <c r="N519" i="29" s="1"/>
  <c r="E526" i="30"/>
  <c r="N520" i="29" s="1"/>
  <c r="E527" i="30"/>
  <c r="N521" i="29" s="1"/>
  <c r="E528" i="30"/>
  <c r="N522" i="29" s="1"/>
  <c r="E529" i="30"/>
  <c r="N523" i="29" s="1"/>
  <c r="E530" i="30"/>
  <c r="N524" i="29" s="1"/>
  <c r="AB524" i="29" s="1"/>
  <c r="E531" i="30"/>
  <c r="N525" i="29" s="1"/>
  <c r="E532" i="30"/>
  <c r="N526" i="29" s="1"/>
  <c r="E533" i="30"/>
  <c r="N527" i="29" s="1"/>
  <c r="E534" i="30"/>
  <c r="N528" i="29" s="1"/>
  <c r="E535" i="30"/>
  <c r="N529" i="29" s="1"/>
  <c r="E536" i="30"/>
  <c r="N530" i="29" s="1"/>
  <c r="AB530" i="29" s="1"/>
  <c r="E537" i="30"/>
  <c r="N531" i="29" s="1"/>
  <c r="E538" i="30"/>
  <c r="N532" i="29" s="1"/>
  <c r="E539" i="30"/>
  <c r="N533" i="29" s="1"/>
  <c r="E540" i="30"/>
  <c r="N534" i="29" s="1"/>
  <c r="AB534" i="29" s="1"/>
  <c r="E541" i="30"/>
  <c r="N535" i="29" s="1"/>
  <c r="E542" i="30"/>
  <c r="N536" i="29" s="1"/>
  <c r="E543" i="30"/>
  <c r="N537" i="29" s="1"/>
  <c r="E544" i="30"/>
  <c r="N538" i="29" s="1"/>
  <c r="E545" i="30"/>
  <c r="N539" i="29" s="1"/>
  <c r="AB539" i="29" s="1"/>
  <c r="E546" i="30"/>
  <c r="N540" i="29" s="1"/>
  <c r="E547" i="30"/>
  <c r="N541" i="29" s="1"/>
  <c r="E548" i="30"/>
  <c r="N542" i="29" s="1"/>
  <c r="E549" i="30"/>
  <c r="N543" i="29" s="1"/>
  <c r="E550" i="30"/>
  <c r="N544" i="29" s="1"/>
  <c r="E551" i="30"/>
  <c r="N545" i="29" s="1"/>
  <c r="AB545" i="29" s="1"/>
  <c r="E552" i="30"/>
  <c r="N546" i="29" s="1"/>
  <c r="E553" i="30"/>
  <c r="N547" i="29" s="1"/>
  <c r="E554" i="30"/>
  <c r="N548" i="29" s="1"/>
  <c r="AB548" i="29" s="1"/>
  <c r="E555" i="30"/>
  <c r="N549" i="29" s="1"/>
  <c r="E556" i="30"/>
  <c r="N550" i="29" s="1"/>
  <c r="AB550" i="29" s="1"/>
  <c r="E557" i="30"/>
  <c r="N551" i="29" s="1"/>
  <c r="E558" i="30"/>
  <c r="N552" i="29" s="1"/>
  <c r="AB552" i="29" s="1"/>
  <c r="E559" i="30"/>
  <c r="N553" i="29" s="1"/>
  <c r="AB553" i="29" s="1"/>
  <c r="E560" i="30"/>
  <c r="N554" i="29" s="1"/>
  <c r="E561" i="30"/>
  <c r="N555" i="29" s="1"/>
  <c r="AB555" i="29" s="1"/>
  <c r="E562" i="30"/>
  <c r="N556" i="29" s="1"/>
  <c r="E563" i="30"/>
  <c r="N557" i="29" s="1"/>
  <c r="E564" i="30"/>
  <c r="N558" i="29" s="1"/>
  <c r="E565" i="30"/>
  <c r="N559" i="29" s="1"/>
  <c r="E566" i="30"/>
  <c r="N560" i="29" s="1"/>
  <c r="E567" i="30"/>
  <c r="N561" i="29" s="1"/>
  <c r="E568" i="30"/>
  <c r="N562" i="29" s="1"/>
  <c r="AB562" i="29" s="1"/>
  <c r="E569" i="30"/>
  <c r="N563" i="29" s="1"/>
  <c r="E570" i="30"/>
  <c r="N564" i="29" s="1"/>
  <c r="E571" i="30"/>
  <c r="N565" i="29" s="1"/>
  <c r="E572" i="30"/>
  <c r="N566" i="29" s="1"/>
  <c r="AB566" i="29" s="1"/>
  <c r="E573" i="30"/>
  <c r="N567" i="29" s="1"/>
  <c r="E574" i="30"/>
  <c r="N568" i="29" s="1"/>
  <c r="E575" i="30"/>
  <c r="N569" i="29" s="1"/>
  <c r="E576" i="30"/>
  <c r="N570" i="29" s="1"/>
  <c r="E577" i="30"/>
  <c r="N571" i="29" s="1"/>
  <c r="AB571" i="29" s="1"/>
  <c r="E578" i="30"/>
  <c r="N572" i="29" s="1"/>
  <c r="E579" i="30"/>
  <c r="N573" i="29" s="1"/>
  <c r="E580" i="30"/>
  <c r="N574" i="29" s="1"/>
  <c r="E581" i="30"/>
  <c r="N575" i="29" s="1"/>
  <c r="E582" i="30"/>
  <c r="N576" i="29" s="1"/>
  <c r="E583" i="30"/>
  <c r="N577" i="29" s="1"/>
  <c r="E584" i="30"/>
  <c r="N578" i="29" s="1"/>
  <c r="E585" i="30"/>
  <c r="N579" i="29" s="1"/>
  <c r="E586" i="30"/>
  <c r="N580" i="29" s="1"/>
  <c r="E587" i="30"/>
  <c r="N581" i="29" s="1"/>
  <c r="E588" i="30"/>
  <c r="N582" i="29" s="1"/>
  <c r="E589" i="30"/>
  <c r="N583" i="29" s="1"/>
  <c r="E590" i="30"/>
  <c r="N584" i="29" s="1"/>
  <c r="AB584" i="29" s="1"/>
  <c r="E591" i="30"/>
  <c r="N585" i="29" s="1"/>
  <c r="E592" i="30"/>
  <c r="N586" i="29" s="1"/>
  <c r="E593" i="30"/>
  <c r="N587" i="29" s="1"/>
  <c r="E594" i="30"/>
  <c r="N588" i="29" s="1"/>
  <c r="E595" i="30"/>
  <c r="N589" i="29" s="1"/>
  <c r="E596" i="30"/>
  <c r="N590" i="29" s="1"/>
  <c r="E597" i="30"/>
  <c r="N591" i="29" s="1"/>
  <c r="E598" i="30"/>
  <c r="N592" i="29" s="1"/>
  <c r="E599" i="30"/>
  <c r="N593" i="29" s="1"/>
  <c r="E600" i="30"/>
  <c r="N594" i="29" s="1"/>
  <c r="E601" i="30"/>
  <c r="N595" i="29" s="1"/>
  <c r="E602" i="30"/>
  <c r="N596" i="29" s="1"/>
  <c r="E603" i="30"/>
  <c r="N597" i="29" s="1"/>
  <c r="E604" i="30"/>
  <c r="N598" i="29" s="1"/>
  <c r="AB598" i="29" s="1"/>
  <c r="E605" i="30"/>
  <c r="N599" i="29" s="1"/>
  <c r="E606" i="30"/>
  <c r="N600" i="29" s="1"/>
  <c r="E607" i="30"/>
  <c r="N601" i="29" s="1"/>
  <c r="E608" i="30"/>
  <c r="N602" i="29" s="1"/>
  <c r="E609" i="30"/>
  <c r="N603" i="29" s="1"/>
  <c r="E610" i="30"/>
  <c r="N604" i="29" s="1"/>
  <c r="E611" i="30"/>
  <c r="N605" i="29" s="1"/>
  <c r="E6" i="30"/>
  <c r="N2" i="29" s="1"/>
  <c r="A2" i="29"/>
  <c r="A3" i="29"/>
  <c r="O307" i="10"/>
  <c r="O761" i="10" s="1"/>
  <c r="O285" i="12"/>
  <c r="P703" i="1"/>
  <c r="L235" i="10"/>
  <c r="N667" i="10" l="1"/>
  <c r="P667" i="10"/>
  <c r="P669" i="10"/>
  <c r="N669" i="10"/>
  <c r="P690" i="10"/>
  <c r="N690" i="10"/>
  <c r="T682" i="10"/>
  <c r="P682" i="10"/>
  <c r="AD682" i="10" s="1"/>
  <c r="N682" i="10"/>
  <c r="T697" i="10"/>
  <c r="P697" i="10"/>
  <c r="N697" i="10"/>
  <c r="P726" i="10"/>
  <c r="N726" i="10"/>
  <c r="P718" i="10"/>
  <c r="N718" i="10"/>
  <c r="AC718" i="10" s="1"/>
  <c r="P710" i="10"/>
  <c r="N710" i="10"/>
  <c r="P698" i="10"/>
  <c r="N698" i="10"/>
  <c r="P748" i="10"/>
  <c r="N748" i="10"/>
  <c r="P736" i="10"/>
  <c r="N736" i="10"/>
  <c r="AC736" i="10" s="1"/>
  <c r="N753" i="10"/>
  <c r="P753" i="10"/>
  <c r="AB662" i="10"/>
  <c r="P662" i="10"/>
  <c r="N662" i="10"/>
  <c r="P672" i="10"/>
  <c r="N672" i="10"/>
  <c r="N668" i="10"/>
  <c r="AC668" i="10" s="1"/>
  <c r="P668" i="10"/>
  <c r="N689" i="10"/>
  <c r="P689" i="10"/>
  <c r="P681" i="10"/>
  <c r="N681" i="10"/>
  <c r="N725" i="10"/>
  <c r="P725" i="10"/>
  <c r="P717" i="10"/>
  <c r="AD717" i="10" s="1"/>
  <c r="N717" i="10"/>
  <c r="P713" i="10"/>
  <c r="N713" i="10"/>
  <c r="N709" i="10"/>
  <c r="P709" i="10"/>
  <c r="T705" i="10"/>
  <c r="P705" i="10"/>
  <c r="N705" i="10"/>
  <c r="AC705" i="10" s="1"/>
  <c r="N747" i="10"/>
  <c r="P747" i="10"/>
  <c r="N743" i="10"/>
  <c r="P743" i="10"/>
  <c r="P739" i="10"/>
  <c r="N739" i="10"/>
  <c r="AB663" i="10"/>
  <c r="N663" i="10"/>
  <c r="AC663" i="10" s="1"/>
  <c r="P663" i="10"/>
  <c r="P673" i="10"/>
  <c r="N673" i="10"/>
  <c r="P694" i="10"/>
  <c r="N694" i="10"/>
  <c r="P686" i="10"/>
  <c r="N686" i="10"/>
  <c r="T678" i="10"/>
  <c r="P678" i="10"/>
  <c r="N678" i="10"/>
  <c r="P730" i="10"/>
  <c r="N730" i="10"/>
  <c r="P722" i="10"/>
  <c r="N722" i="10"/>
  <c r="P714" i="10"/>
  <c r="N714" i="10"/>
  <c r="AC714" i="10" s="1"/>
  <c r="P706" i="10"/>
  <c r="N706" i="10"/>
  <c r="P702" i="10"/>
  <c r="N702" i="10"/>
  <c r="N752" i="10"/>
  <c r="P752" i="10"/>
  <c r="P744" i="10"/>
  <c r="N744" i="10"/>
  <c r="AC744" i="10" s="1"/>
  <c r="P740" i="10"/>
  <c r="N740" i="10"/>
  <c r="P666" i="10"/>
  <c r="N666" i="10"/>
  <c r="P693" i="10"/>
  <c r="N693" i="10"/>
  <c r="P685" i="10"/>
  <c r="N685" i="10"/>
  <c r="AC685" i="10" s="1"/>
  <c r="P677" i="10"/>
  <c r="N677" i="10"/>
  <c r="P721" i="10"/>
  <c r="N721" i="10"/>
  <c r="T701" i="10"/>
  <c r="P701" i="10"/>
  <c r="N701" i="10"/>
  <c r="N751" i="10"/>
  <c r="AC751" i="10" s="1"/>
  <c r="P751" i="10"/>
  <c r="N735" i="10"/>
  <c r="P735" i="10"/>
  <c r="P665" i="10"/>
  <c r="N665" i="10"/>
  <c r="P675" i="10"/>
  <c r="N675" i="10"/>
  <c r="N671" i="10"/>
  <c r="AC671" i="10" s="1"/>
  <c r="P671" i="10"/>
  <c r="P696" i="10"/>
  <c r="N696" i="10"/>
  <c r="P692" i="10"/>
  <c r="N692" i="10"/>
  <c r="P688" i="10"/>
  <c r="N688" i="10"/>
  <c r="P684" i="10"/>
  <c r="AD684" i="10" s="1"/>
  <c r="N684" i="10"/>
  <c r="P680" i="10"/>
  <c r="N680" i="10"/>
  <c r="P676" i="10"/>
  <c r="N676" i="10"/>
  <c r="P732" i="10"/>
  <c r="N732" i="10"/>
  <c r="P728" i="10"/>
  <c r="AD728" i="10" s="1"/>
  <c r="N728" i="10"/>
  <c r="P724" i="10"/>
  <c r="N724" i="10"/>
  <c r="P720" i="10"/>
  <c r="N720" i="10"/>
  <c r="P716" i="10"/>
  <c r="N716" i="10"/>
  <c r="P712" i="10"/>
  <c r="AD712" i="10" s="1"/>
  <c r="N712" i="10"/>
  <c r="P708" i="10"/>
  <c r="N708" i="10"/>
  <c r="N704" i="10"/>
  <c r="P704" i="10"/>
  <c r="P700" i="10"/>
  <c r="N700" i="10"/>
  <c r="P750" i="10"/>
  <c r="AD750" i="10" s="1"/>
  <c r="N750" i="10"/>
  <c r="P746" i="10"/>
  <c r="N746" i="10"/>
  <c r="P742" i="10"/>
  <c r="N742" i="10"/>
  <c r="P738" i="10"/>
  <c r="N738" i="10"/>
  <c r="P734" i="10"/>
  <c r="AD734" i="10" s="1"/>
  <c r="N734" i="10"/>
  <c r="F581" i="11"/>
  <c r="I581" i="11" s="1"/>
  <c r="AB664" i="10"/>
  <c r="P664" i="10"/>
  <c r="N664" i="10"/>
  <c r="T674" i="10"/>
  <c r="P674" i="10"/>
  <c r="N674" i="10"/>
  <c r="AC674" i="10" s="1"/>
  <c r="P670" i="10"/>
  <c r="N670" i="10"/>
  <c r="T695" i="10"/>
  <c r="N695" i="10"/>
  <c r="P695" i="10"/>
  <c r="T691" i="10"/>
  <c r="P691" i="10"/>
  <c r="N691" i="10"/>
  <c r="AC691" i="10" s="1"/>
  <c r="T687" i="10"/>
  <c r="N687" i="10"/>
  <c r="P687" i="10"/>
  <c r="T683" i="10"/>
  <c r="N683" i="10"/>
  <c r="P683" i="10"/>
  <c r="T679" i="10"/>
  <c r="N679" i="10"/>
  <c r="AC679" i="10" s="1"/>
  <c r="P679" i="10"/>
  <c r="T731" i="10"/>
  <c r="N731" i="10"/>
  <c r="P731" i="10"/>
  <c r="T727" i="10"/>
  <c r="N727" i="10"/>
  <c r="P727" i="10"/>
  <c r="P723" i="10"/>
  <c r="AD723" i="10" s="1"/>
  <c r="N723" i="10"/>
  <c r="N719" i="10"/>
  <c r="P719" i="10"/>
  <c r="N715" i="10"/>
  <c r="P715" i="10"/>
  <c r="N711" i="10"/>
  <c r="P711" i="10"/>
  <c r="P707" i="10"/>
  <c r="AD707" i="10" s="1"/>
  <c r="N707" i="10"/>
  <c r="T703" i="10"/>
  <c r="N703" i="10"/>
  <c r="P703" i="10"/>
  <c r="T699" i="10"/>
  <c r="N699" i="10"/>
  <c r="P699" i="10"/>
  <c r="P749" i="10"/>
  <c r="AD749" i="10" s="1"/>
  <c r="N749" i="10"/>
  <c r="P745" i="10"/>
  <c r="N745" i="10"/>
  <c r="P741" i="10"/>
  <c r="N741" i="10"/>
  <c r="N737" i="10"/>
  <c r="P737" i="10"/>
  <c r="P733" i="10"/>
  <c r="AD733" i="10" s="1"/>
  <c r="N733" i="10"/>
  <c r="P754" i="10"/>
  <c r="N754" i="10"/>
  <c r="AI1279" i="31"/>
  <c r="AI1278" i="31"/>
  <c r="AI2078" i="31"/>
  <c r="AI1080" i="31"/>
  <c r="AI2323" i="31"/>
  <c r="AI2313" i="31"/>
  <c r="AI1089" i="31"/>
  <c r="AI2322" i="31"/>
  <c r="AI2316" i="31"/>
  <c r="AI2320" i="31"/>
  <c r="AI2317" i="31"/>
  <c r="AI1379" i="31"/>
  <c r="AI2079" i="31"/>
  <c r="AI2324" i="31"/>
  <c r="AI2315" i="31"/>
  <c r="AI2085" i="31"/>
  <c r="AI2077" i="31"/>
  <c r="AI1085" i="31"/>
  <c r="AI1093" i="31"/>
  <c r="AI1095" i="31"/>
  <c r="AI1098" i="31"/>
  <c r="AI2321" i="31"/>
  <c r="AI2314" i="31"/>
  <c r="AI1397" i="31"/>
  <c r="AI1375" i="31"/>
  <c r="AI1393" i="31"/>
  <c r="AI1396" i="31"/>
  <c r="U915" i="29"/>
  <c r="AB915" i="29"/>
  <c r="O915" i="29"/>
  <c r="AC915" i="29" s="1"/>
  <c r="U911" i="29"/>
  <c r="O911" i="29"/>
  <c r="AC911" i="29" s="1"/>
  <c r="AB911" i="29"/>
  <c r="U907" i="29"/>
  <c r="O907" i="29"/>
  <c r="AC907" i="29" s="1"/>
  <c r="AB907" i="29"/>
  <c r="AB914" i="29"/>
  <c r="U914" i="29"/>
  <c r="O914" i="29"/>
  <c r="AC914" i="29" s="1"/>
  <c r="AB910" i="29"/>
  <c r="O910" i="29"/>
  <c r="AC910" i="29" s="1"/>
  <c r="U910" i="29"/>
  <c r="AB906" i="29"/>
  <c r="O906" i="29"/>
  <c r="AC906" i="29" s="1"/>
  <c r="U906" i="29"/>
  <c r="U913" i="29"/>
  <c r="O913" i="29"/>
  <c r="AC913" i="29" s="1"/>
  <c r="AB913" i="29"/>
  <c r="U909" i="29"/>
  <c r="O909" i="29"/>
  <c r="AC909" i="29" s="1"/>
  <c r="AB909" i="29"/>
  <c r="AB912" i="29"/>
  <c r="O912" i="29"/>
  <c r="AC912" i="29" s="1"/>
  <c r="U912" i="29"/>
  <c r="AB908" i="29"/>
  <c r="U908" i="29"/>
  <c r="O908" i="29"/>
  <c r="AC908" i="29" s="1"/>
  <c r="AI2311" i="31"/>
  <c r="AI2308" i="31"/>
  <c r="AI2310" i="31"/>
  <c r="AI1029" i="31"/>
  <c r="AB701" i="1"/>
  <c r="O701" i="1"/>
  <c r="AC701" i="1" s="1"/>
  <c r="U701" i="1"/>
  <c r="U903" i="29"/>
  <c r="O903" i="29"/>
  <c r="AC903" i="29" s="1"/>
  <c r="AB903" i="29"/>
  <c r="U895" i="29"/>
  <c r="AB895" i="29"/>
  <c r="O895" i="29"/>
  <c r="AC895" i="29" s="1"/>
  <c r="AB904" i="29"/>
  <c r="U904" i="29"/>
  <c r="O904" i="29"/>
  <c r="AC904" i="29" s="1"/>
  <c r="AB902" i="29"/>
  <c r="O902" i="29"/>
  <c r="AC902" i="29" s="1"/>
  <c r="U902" i="29"/>
  <c r="AB894" i="29"/>
  <c r="O894" i="29"/>
  <c r="AC894" i="29" s="1"/>
  <c r="U894" i="29"/>
  <c r="AB901" i="29"/>
  <c r="U901" i="29"/>
  <c r="O901" i="29"/>
  <c r="AC901" i="29" s="1"/>
  <c r="AB893" i="29"/>
  <c r="U893" i="29"/>
  <c r="O893" i="29"/>
  <c r="AC893" i="29" s="1"/>
  <c r="AB900" i="29"/>
  <c r="U900" i="29"/>
  <c r="O900" i="29"/>
  <c r="AC900" i="29" s="1"/>
  <c r="U892" i="29"/>
  <c r="O892" i="29"/>
  <c r="AC892" i="29" s="1"/>
  <c r="AB892" i="29"/>
  <c r="AB905" i="29"/>
  <c r="U905" i="29"/>
  <c r="O905" i="29"/>
  <c r="AC905" i="29" s="1"/>
  <c r="U899" i="29"/>
  <c r="AB899" i="29"/>
  <c r="O899" i="29"/>
  <c r="AC899" i="29" s="1"/>
  <c r="AB897" i="29"/>
  <c r="U897" i="29"/>
  <c r="O897" i="29"/>
  <c r="AC897" i="29" s="1"/>
  <c r="AB896" i="29"/>
  <c r="U896" i="29"/>
  <c r="O896" i="29"/>
  <c r="AC896" i="29" s="1"/>
  <c r="AB898" i="29"/>
  <c r="U898" i="29"/>
  <c r="O898" i="29"/>
  <c r="AC898" i="29" s="1"/>
  <c r="AI2331" i="31"/>
  <c r="AI2329" i="31"/>
  <c r="AI2325" i="31"/>
  <c r="AI2330" i="31"/>
  <c r="AI2326" i="31"/>
  <c r="AI2328" i="31"/>
  <c r="AI2336" i="31"/>
  <c r="AI2361" i="31"/>
  <c r="AI2334" i="31"/>
  <c r="AI2332" i="31"/>
  <c r="AI2333" i="31"/>
  <c r="AI2335" i="31"/>
  <c r="AI2327" i="31"/>
  <c r="AI308" i="31"/>
  <c r="AI2444" i="31"/>
  <c r="AI2388" i="31"/>
  <c r="AI2441" i="31"/>
  <c r="AI2380" i="31"/>
  <c r="AI2429" i="31"/>
  <c r="AI2358" i="31"/>
  <c r="AI2442" i="31"/>
  <c r="AI2376" i="31"/>
  <c r="AI2416" i="31"/>
  <c r="AI2369" i="31"/>
  <c r="AI2421" i="31"/>
  <c r="AI2345" i="31"/>
  <c r="AI2398" i="31"/>
  <c r="AI2365" i="31"/>
  <c r="AI2414" i="31"/>
  <c r="AI2357" i="31"/>
  <c r="AI2438" i="31"/>
  <c r="AI2381" i="31"/>
  <c r="AI2419" i="31"/>
  <c r="AI2368" i="31"/>
  <c r="AI2418" i="31"/>
  <c r="AI2363" i="31"/>
  <c r="AI2402" i="31"/>
  <c r="AI2364" i="31"/>
  <c r="AI2407" i="31"/>
  <c r="AI2366" i="31"/>
  <c r="AI2408" i="31"/>
  <c r="AI2339" i="31"/>
  <c r="AI2412" i="31"/>
  <c r="AI2350" i="31"/>
  <c r="AI2436" i="31"/>
  <c r="AI2375" i="31"/>
  <c r="AI2435" i="31"/>
  <c r="AI2377" i="31"/>
  <c r="AI2400" i="31"/>
  <c r="AI2356" i="31"/>
  <c r="AI2397" i="31"/>
  <c r="AI2359" i="31"/>
  <c r="AI2440" i="31"/>
  <c r="AI2374" i="31"/>
  <c r="AI2411" i="31"/>
  <c r="AI2351" i="31"/>
  <c r="AI2420" i="31"/>
  <c r="AI2362" i="31"/>
  <c r="AI2415" i="31"/>
  <c r="AI2355" i="31"/>
  <c r="AI2401" i="31"/>
  <c r="AI2367" i="31"/>
  <c r="AI2443" i="31"/>
  <c r="AI2387" i="31"/>
  <c r="AI2434" i="31"/>
  <c r="AI2378" i="31"/>
  <c r="AI2433" i="31"/>
  <c r="AI2373" i="31"/>
  <c r="AI2425" i="31"/>
  <c r="AI2344" i="31"/>
  <c r="AI2424" i="31"/>
  <c r="AI2370" i="31"/>
  <c r="AI2403" i="31"/>
  <c r="AI2347" i="31"/>
  <c r="AI2404" i="31"/>
  <c r="AI2342" i="31"/>
  <c r="AI2427" i="31"/>
  <c r="AI2338" i="31"/>
  <c r="AI2399" i="31"/>
  <c r="AI2346" i="31"/>
  <c r="AI2447" i="31"/>
  <c r="AI2385" i="31"/>
  <c r="AI2431" i="31"/>
  <c r="AI2372" i="31"/>
  <c r="AI2426" i="31"/>
  <c r="AI2341" i="31"/>
  <c r="AI2430" i="31"/>
  <c r="AI2371" i="31"/>
  <c r="AI2409" i="31"/>
  <c r="AI2348" i="31"/>
  <c r="AI2446" i="31"/>
  <c r="AI2386" i="31"/>
  <c r="AI2423" i="31"/>
  <c r="AI2337" i="31"/>
  <c r="AI2410" i="31"/>
  <c r="AI2353" i="31"/>
  <c r="AI2405" i="31"/>
  <c r="AI2360" i="31"/>
  <c r="AI2428" i="31"/>
  <c r="AI2343" i="31"/>
  <c r="AI2437" i="31"/>
  <c r="AI2379" i="31"/>
  <c r="AI2432" i="31"/>
  <c r="AI2383" i="31"/>
  <c r="AI2413" i="31"/>
  <c r="AI2352" i="31"/>
  <c r="AI2422" i="31"/>
  <c r="AI2354" i="31"/>
  <c r="U889" i="29"/>
  <c r="O889" i="29"/>
  <c r="AC889" i="29" s="1"/>
  <c r="AB889" i="29"/>
  <c r="AB884" i="29"/>
  <c r="U884" i="29"/>
  <c r="O884" i="29"/>
  <c r="AC884" i="29" s="1"/>
  <c r="U887" i="29"/>
  <c r="AB887" i="29"/>
  <c r="O887" i="29"/>
  <c r="AC887" i="29" s="1"/>
  <c r="U883" i="29"/>
  <c r="O883" i="29"/>
  <c r="AC883" i="29" s="1"/>
  <c r="AB883" i="29"/>
  <c r="AB888" i="29"/>
  <c r="U888" i="29"/>
  <c r="O888" i="29"/>
  <c r="AC888" i="29" s="1"/>
  <c r="U891" i="29"/>
  <c r="O891" i="29"/>
  <c r="AC891" i="29" s="1"/>
  <c r="AB891" i="29"/>
  <c r="AB890" i="29"/>
  <c r="O890" i="29"/>
  <c r="AC890" i="29" s="1"/>
  <c r="U890" i="29"/>
  <c r="AB886" i="29"/>
  <c r="U886" i="29"/>
  <c r="O886" i="29"/>
  <c r="AC886" i="29" s="1"/>
  <c r="AB882" i="29"/>
  <c r="O882" i="29"/>
  <c r="AC882" i="29" s="1"/>
  <c r="U882" i="29"/>
  <c r="U885" i="29"/>
  <c r="AB885" i="29"/>
  <c r="O885" i="29"/>
  <c r="AC885" i="29" s="1"/>
  <c r="U881" i="29"/>
  <c r="O881" i="29"/>
  <c r="AC881" i="29" s="1"/>
  <c r="AB881" i="29"/>
  <c r="AI2448" i="31"/>
  <c r="AI2391" i="31"/>
  <c r="AI2451" i="31"/>
  <c r="AI2395" i="31"/>
  <c r="AI2454" i="31"/>
  <c r="AI2396" i="31"/>
  <c r="AI2449" i="31"/>
  <c r="AI2392" i="31"/>
  <c r="AI2453" i="31"/>
  <c r="AI2390" i="31"/>
  <c r="AI2452" i="31"/>
  <c r="AI2389" i="31"/>
  <c r="AI2455" i="31"/>
  <c r="AI2394" i="31"/>
  <c r="AI2450" i="31"/>
  <c r="AI2393" i="31"/>
  <c r="AI250" i="31"/>
  <c r="AI46" i="31"/>
  <c r="U700" i="1"/>
  <c r="AB700" i="1"/>
  <c r="O700" i="1"/>
  <c r="AC700" i="1" s="1"/>
  <c r="AB699" i="1"/>
  <c r="O699" i="1"/>
  <c r="AC699" i="1" s="1"/>
  <c r="U699" i="1"/>
  <c r="U878" i="29"/>
  <c r="O878" i="29"/>
  <c r="AC878" i="29" s="1"/>
  <c r="AB878" i="29"/>
  <c r="O874" i="29"/>
  <c r="AC874" i="29" s="1"/>
  <c r="U874" i="29"/>
  <c r="AB874" i="29"/>
  <c r="O870" i="29"/>
  <c r="AC870" i="29" s="1"/>
  <c r="AB870" i="29"/>
  <c r="U870" i="29"/>
  <c r="O866" i="29"/>
  <c r="AC866" i="29" s="1"/>
  <c r="U866" i="29"/>
  <c r="AB866" i="29"/>
  <c r="AB877" i="29"/>
  <c r="O877" i="29"/>
  <c r="AC877" i="29" s="1"/>
  <c r="U877" i="29"/>
  <c r="AB873" i="29"/>
  <c r="O873" i="29"/>
  <c r="AC873" i="29" s="1"/>
  <c r="U873" i="29"/>
  <c r="AB869" i="29"/>
  <c r="O869" i="29"/>
  <c r="AC869" i="29" s="1"/>
  <c r="U869" i="29"/>
  <c r="U880" i="29"/>
  <c r="AB880" i="29"/>
  <c r="O880" i="29"/>
  <c r="AC880" i="29" s="1"/>
  <c r="O876" i="29"/>
  <c r="AC876" i="29" s="1"/>
  <c r="U876" i="29"/>
  <c r="AB876" i="29"/>
  <c r="O872" i="29"/>
  <c r="AC872" i="29" s="1"/>
  <c r="U872" i="29"/>
  <c r="AB872" i="29"/>
  <c r="O868" i="29"/>
  <c r="AC868" i="29" s="1"/>
  <c r="U868" i="29"/>
  <c r="AB868" i="29"/>
  <c r="AB879" i="29"/>
  <c r="U879" i="29"/>
  <c r="O879" i="29"/>
  <c r="AC879" i="29" s="1"/>
  <c r="AB875" i="29"/>
  <c r="O875" i="29"/>
  <c r="AC875" i="29" s="1"/>
  <c r="U875" i="29"/>
  <c r="AB871" i="29"/>
  <c r="O871" i="29"/>
  <c r="AC871" i="29" s="1"/>
  <c r="U871" i="29"/>
  <c r="AB867" i="29"/>
  <c r="O867" i="29"/>
  <c r="AC867" i="29" s="1"/>
  <c r="U867" i="29"/>
  <c r="AB864" i="29"/>
  <c r="O864" i="29"/>
  <c r="AC864" i="29" s="1"/>
  <c r="U864" i="29"/>
  <c r="U865" i="29"/>
  <c r="O865" i="29"/>
  <c r="AC865" i="29" s="1"/>
  <c r="AB865" i="29"/>
  <c r="AB861" i="29"/>
  <c r="O861" i="29"/>
  <c r="AC861" i="29" s="1"/>
  <c r="U861" i="29"/>
  <c r="U857" i="29"/>
  <c r="O857" i="29"/>
  <c r="AC857" i="29" s="1"/>
  <c r="AB857" i="29"/>
  <c r="U860" i="29"/>
  <c r="O860" i="29"/>
  <c r="AC860" i="29" s="1"/>
  <c r="AB860" i="29"/>
  <c r="U863" i="29"/>
  <c r="O863" i="29"/>
  <c r="AC863" i="29" s="1"/>
  <c r="AB863" i="29"/>
  <c r="U859" i="29"/>
  <c r="AB859" i="29"/>
  <c r="O859" i="29"/>
  <c r="AC859" i="29" s="1"/>
  <c r="AB862" i="29"/>
  <c r="U862" i="29"/>
  <c r="O862" i="29"/>
  <c r="AC862" i="29" s="1"/>
  <c r="AB858" i="29"/>
  <c r="U858" i="29"/>
  <c r="O858" i="29"/>
  <c r="AC858" i="29" s="1"/>
  <c r="U854" i="29"/>
  <c r="AB854" i="29"/>
  <c r="O854" i="29"/>
  <c r="AC854" i="29" s="1"/>
  <c r="U850" i="29"/>
  <c r="O850" i="29"/>
  <c r="AC850" i="29" s="1"/>
  <c r="AB850" i="29"/>
  <c r="AB853" i="29"/>
  <c r="O853" i="29"/>
  <c r="AC853" i="29" s="1"/>
  <c r="U853" i="29"/>
  <c r="AB849" i="29"/>
  <c r="U849" i="29"/>
  <c r="O849" i="29"/>
  <c r="AC849" i="29" s="1"/>
  <c r="U856" i="29"/>
  <c r="AB856" i="29"/>
  <c r="O856" i="29"/>
  <c r="AC856" i="29" s="1"/>
  <c r="U852" i="29"/>
  <c r="O852" i="29"/>
  <c r="AC852" i="29" s="1"/>
  <c r="AB852" i="29"/>
  <c r="AB855" i="29"/>
  <c r="U855" i="29"/>
  <c r="O855" i="29"/>
  <c r="AC855" i="29" s="1"/>
  <c r="AB851" i="29"/>
  <c r="O851" i="29"/>
  <c r="AC851" i="29" s="1"/>
  <c r="U851" i="29"/>
  <c r="AI3" i="31"/>
  <c r="T756" i="10"/>
  <c r="AB756" i="10"/>
  <c r="O698" i="1"/>
  <c r="AC698" i="1" s="1"/>
  <c r="AB698" i="1"/>
  <c r="T759" i="10"/>
  <c r="AB759" i="10"/>
  <c r="T758" i="10"/>
  <c r="AB758" i="10"/>
  <c r="T757" i="10"/>
  <c r="AB757" i="10"/>
  <c r="D15" i="26"/>
  <c r="O845" i="29"/>
  <c r="AC845" i="29" s="1"/>
  <c r="U845" i="29"/>
  <c r="O841" i="29"/>
  <c r="AC841" i="29" s="1"/>
  <c r="U841" i="29"/>
  <c r="O837" i="29"/>
  <c r="AC837" i="29" s="1"/>
  <c r="U837" i="29"/>
  <c r="O833" i="29"/>
  <c r="AC833" i="29" s="1"/>
  <c r="U833" i="29"/>
  <c r="O827" i="29"/>
  <c r="AC827" i="29" s="1"/>
  <c r="U827" i="29"/>
  <c r="O820" i="29"/>
  <c r="AC820" i="29" s="1"/>
  <c r="U820" i="29"/>
  <c r="O816" i="29"/>
  <c r="AC816" i="29" s="1"/>
  <c r="U816" i="29"/>
  <c r="O812" i="29"/>
  <c r="AC812" i="29" s="1"/>
  <c r="U812" i="29"/>
  <c r="O808" i="29"/>
  <c r="AC808" i="29" s="1"/>
  <c r="U808" i="29"/>
  <c r="O804" i="29"/>
  <c r="AC804" i="29" s="1"/>
  <c r="U804" i="29"/>
  <c r="O798" i="29"/>
  <c r="AC798" i="29" s="1"/>
  <c r="U798" i="29"/>
  <c r="O794" i="29"/>
  <c r="AC794" i="29" s="1"/>
  <c r="U794" i="29"/>
  <c r="O790" i="29"/>
  <c r="AC790" i="29" s="1"/>
  <c r="U790" i="29"/>
  <c r="O786" i="29"/>
  <c r="AC786" i="29" s="1"/>
  <c r="U786" i="29"/>
  <c r="O782" i="29"/>
  <c r="U782" i="29"/>
  <c r="O777" i="29"/>
  <c r="U777" i="29"/>
  <c r="O772" i="29"/>
  <c r="U772" i="29"/>
  <c r="O768" i="29"/>
  <c r="U768" i="29"/>
  <c r="O762" i="29"/>
  <c r="U762" i="29"/>
  <c r="O758" i="29"/>
  <c r="U758" i="29"/>
  <c r="O754" i="29"/>
  <c r="U754" i="29"/>
  <c r="O750" i="29"/>
  <c r="AC750" i="29" s="1"/>
  <c r="U750" i="29"/>
  <c r="O746" i="29"/>
  <c r="U746" i="29"/>
  <c r="O742" i="29"/>
  <c r="U742" i="29"/>
  <c r="O735" i="29"/>
  <c r="U735" i="29"/>
  <c r="O731" i="29"/>
  <c r="U731" i="29"/>
  <c r="O727" i="29"/>
  <c r="U727" i="29"/>
  <c r="AB665" i="10"/>
  <c r="T665" i="10"/>
  <c r="AB671" i="10"/>
  <c r="T671" i="10"/>
  <c r="AB672" i="10"/>
  <c r="T672" i="10"/>
  <c r="AB668" i="10"/>
  <c r="T668" i="10"/>
  <c r="AB693" i="10"/>
  <c r="T693" i="10"/>
  <c r="AB689" i="10"/>
  <c r="T689" i="10"/>
  <c r="AB685" i="10"/>
  <c r="T685" i="10"/>
  <c r="AB681" i="10"/>
  <c r="T681" i="10"/>
  <c r="AB677" i="10"/>
  <c r="T677" i="10"/>
  <c r="AB760" i="10"/>
  <c r="T760" i="10"/>
  <c r="AB730" i="10"/>
  <c r="T730" i="10"/>
  <c r="AB726" i="10"/>
  <c r="T726" i="10"/>
  <c r="AB722" i="10"/>
  <c r="T722" i="10"/>
  <c r="AB718" i="10"/>
  <c r="T718" i="10"/>
  <c r="AB714" i="10"/>
  <c r="T714" i="10"/>
  <c r="AB710" i="10"/>
  <c r="T710" i="10"/>
  <c r="AB706" i="10"/>
  <c r="T706" i="10"/>
  <c r="AB702" i="10"/>
  <c r="T702" i="10"/>
  <c r="AB698" i="10"/>
  <c r="T698" i="10"/>
  <c r="AB752" i="10"/>
  <c r="T752" i="10"/>
  <c r="AB748" i="10"/>
  <c r="T748" i="10"/>
  <c r="AB744" i="10"/>
  <c r="T744" i="10"/>
  <c r="AB740" i="10"/>
  <c r="T740" i="10"/>
  <c r="AB736" i="10"/>
  <c r="T736" i="10"/>
  <c r="O848" i="29"/>
  <c r="AC848" i="29" s="1"/>
  <c r="U848" i="29"/>
  <c r="O844" i="29"/>
  <c r="AC844" i="29" s="1"/>
  <c r="U844" i="29"/>
  <c r="O840" i="29"/>
  <c r="AC840" i="29" s="1"/>
  <c r="U840" i="29"/>
  <c r="O836" i="29"/>
  <c r="AC836" i="29" s="1"/>
  <c r="U836" i="29"/>
  <c r="O832" i="29"/>
  <c r="AC832" i="29" s="1"/>
  <c r="U832" i="29"/>
  <c r="O826" i="29"/>
  <c r="AC826" i="29" s="1"/>
  <c r="U826" i="29"/>
  <c r="O819" i="29"/>
  <c r="AC819" i="29" s="1"/>
  <c r="U819" i="29"/>
  <c r="O815" i="29"/>
  <c r="AC815" i="29" s="1"/>
  <c r="U815" i="29"/>
  <c r="O811" i="29"/>
  <c r="AC811" i="29" s="1"/>
  <c r="U811" i="29"/>
  <c r="O807" i="29"/>
  <c r="AC807" i="29" s="1"/>
  <c r="U807" i="29"/>
  <c r="O803" i="29"/>
  <c r="AC803" i="29" s="1"/>
  <c r="U803" i="29"/>
  <c r="O797" i="29"/>
  <c r="AC797" i="29" s="1"/>
  <c r="U797" i="29"/>
  <c r="O793" i="29"/>
  <c r="AC793" i="29" s="1"/>
  <c r="U793" i="29"/>
  <c r="O789" i="29"/>
  <c r="AC789" i="29" s="1"/>
  <c r="U789" i="29"/>
  <c r="O785" i="29"/>
  <c r="AC785" i="29" s="1"/>
  <c r="U785" i="29"/>
  <c r="O780" i="29"/>
  <c r="AC780" i="29" s="1"/>
  <c r="U780" i="29"/>
  <c r="O776" i="29"/>
  <c r="AC776" i="29" s="1"/>
  <c r="U776" i="29"/>
  <c r="O771" i="29"/>
  <c r="U771" i="29"/>
  <c r="O767" i="29"/>
  <c r="U767" i="29"/>
  <c r="O761" i="29"/>
  <c r="U761" i="29"/>
  <c r="O757" i="29"/>
  <c r="U757" i="29"/>
  <c r="O753" i="29"/>
  <c r="U753" i="29"/>
  <c r="O749" i="29"/>
  <c r="U749" i="29"/>
  <c r="O745" i="29"/>
  <c r="U745" i="29"/>
  <c r="O741" i="29"/>
  <c r="U741" i="29"/>
  <c r="O738" i="29"/>
  <c r="U738" i="29"/>
  <c r="O734" i="29"/>
  <c r="AC734" i="29" s="1"/>
  <c r="U734" i="29"/>
  <c r="O730" i="29"/>
  <c r="U730" i="29"/>
  <c r="O724" i="29"/>
  <c r="AC724" i="29" s="1"/>
  <c r="U724" i="29"/>
  <c r="O717" i="29"/>
  <c r="U717" i="29"/>
  <c r="AB675" i="10"/>
  <c r="T675" i="10"/>
  <c r="AB696" i="10"/>
  <c r="T696" i="10"/>
  <c r="AB692" i="10"/>
  <c r="T692" i="10"/>
  <c r="AB688" i="10"/>
  <c r="T688" i="10"/>
  <c r="AB684" i="10"/>
  <c r="T684" i="10"/>
  <c r="AB680" i="10"/>
  <c r="T680" i="10"/>
  <c r="AB676" i="10"/>
  <c r="T676" i="10"/>
  <c r="AB725" i="10"/>
  <c r="T725" i="10"/>
  <c r="AB721" i="10"/>
  <c r="T721" i="10"/>
  <c r="AB717" i="10"/>
  <c r="T717" i="10"/>
  <c r="AB713" i="10"/>
  <c r="T713" i="10"/>
  <c r="AB709" i="10"/>
  <c r="T709" i="10"/>
  <c r="AB751" i="10"/>
  <c r="T751" i="10"/>
  <c r="AB747" i="10"/>
  <c r="T747" i="10"/>
  <c r="AB743" i="10"/>
  <c r="T743" i="10"/>
  <c r="AB739" i="10"/>
  <c r="T739" i="10"/>
  <c r="AB735" i="10"/>
  <c r="T735" i="10"/>
  <c r="O847" i="29"/>
  <c r="AC847" i="29" s="1"/>
  <c r="U847" i="29"/>
  <c r="O843" i="29"/>
  <c r="AC843" i="29" s="1"/>
  <c r="U843" i="29"/>
  <c r="O839" i="29"/>
  <c r="AC839" i="29" s="1"/>
  <c r="U839" i="29"/>
  <c r="O835" i="29"/>
  <c r="AC835" i="29" s="1"/>
  <c r="U835" i="29"/>
  <c r="O831" i="29"/>
  <c r="AC831" i="29" s="1"/>
  <c r="U831" i="29"/>
  <c r="O825" i="29"/>
  <c r="AC825" i="29" s="1"/>
  <c r="U825" i="29"/>
  <c r="O818" i="29"/>
  <c r="AC818" i="29" s="1"/>
  <c r="U818" i="29"/>
  <c r="O814" i="29"/>
  <c r="AC814" i="29" s="1"/>
  <c r="U814" i="29"/>
  <c r="O810" i="29"/>
  <c r="AC810" i="29" s="1"/>
  <c r="U810" i="29"/>
  <c r="O806" i="29"/>
  <c r="AC806" i="29" s="1"/>
  <c r="U806" i="29"/>
  <c r="O802" i="29"/>
  <c r="AC802" i="29" s="1"/>
  <c r="U802" i="29"/>
  <c r="O796" i="29"/>
  <c r="AC796" i="29" s="1"/>
  <c r="U796" i="29"/>
  <c r="O792" i="29"/>
  <c r="AC792" i="29" s="1"/>
  <c r="U792" i="29"/>
  <c r="O788" i="29"/>
  <c r="AC788" i="29" s="1"/>
  <c r="U788" i="29"/>
  <c r="O784" i="29"/>
  <c r="U784" i="29"/>
  <c r="O779" i="29"/>
  <c r="U779" i="29"/>
  <c r="O774" i="29"/>
  <c r="U774" i="29"/>
  <c r="O770" i="29"/>
  <c r="U770" i="29"/>
  <c r="O765" i="29"/>
  <c r="U765" i="29"/>
  <c r="O760" i="29"/>
  <c r="U760" i="29"/>
  <c r="O756" i="29"/>
  <c r="U756" i="29"/>
  <c r="O752" i="29"/>
  <c r="U752" i="29"/>
  <c r="O748" i="29"/>
  <c r="U748" i="29"/>
  <c r="O744" i="29"/>
  <c r="U744" i="29"/>
  <c r="O740" i="29"/>
  <c r="U740" i="29"/>
  <c r="O737" i="29"/>
  <c r="U737" i="29"/>
  <c r="O733" i="29"/>
  <c r="U733" i="29"/>
  <c r="O729" i="29"/>
  <c r="AC729" i="29" s="1"/>
  <c r="U729" i="29"/>
  <c r="O721" i="29"/>
  <c r="U721" i="29"/>
  <c r="AB667" i="10"/>
  <c r="T667" i="10"/>
  <c r="AB670" i="10"/>
  <c r="T670" i="10"/>
  <c r="AB732" i="10"/>
  <c r="T732" i="10"/>
  <c r="AB728" i="10"/>
  <c r="T728" i="10"/>
  <c r="AB724" i="10"/>
  <c r="T724" i="10"/>
  <c r="AB720" i="10"/>
  <c r="T720" i="10"/>
  <c r="AB716" i="10"/>
  <c r="T716" i="10"/>
  <c r="AB712" i="10"/>
  <c r="T712" i="10"/>
  <c r="AB708" i="10"/>
  <c r="T708" i="10"/>
  <c r="AB704" i="10"/>
  <c r="T704" i="10"/>
  <c r="AB700" i="10"/>
  <c r="T700" i="10"/>
  <c r="AB750" i="10"/>
  <c r="T750" i="10"/>
  <c r="AB746" i="10"/>
  <c r="T746" i="10"/>
  <c r="AB742" i="10"/>
  <c r="T742" i="10"/>
  <c r="AB738" i="10"/>
  <c r="T738" i="10"/>
  <c r="AB734" i="10"/>
  <c r="T734" i="10"/>
  <c r="AB754" i="10"/>
  <c r="T754" i="10"/>
  <c r="O846" i="29"/>
  <c r="AC846" i="29" s="1"/>
  <c r="U846" i="29"/>
  <c r="O842" i="29"/>
  <c r="AC842" i="29" s="1"/>
  <c r="U842" i="29"/>
  <c r="O838" i="29"/>
  <c r="AC838" i="29" s="1"/>
  <c r="U838" i="29"/>
  <c r="O834" i="29"/>
  <c r="AC834" i="29" s="1"/>
  <c r="U834" i="29"/>
  <c r="O830" i="29"/>
  <c r="AC830" i="29" s="1"/>
  <c r="U830" i="29"/>
  <c r="O824" i="29"/>
  <c r="AC824" i="29" s="1"/>
  <c r="U824" i="29"/>
  <c r="O817" i="29"/>
  <c r="AC817" i="29" s="1"/>
  <c r="U817" i="29"/>
  <c r="O813" i="29"/>
  <c r="AC813" i="29" s="1"/>
  <c r="U813" i="29"/>
  <c r="O809" i="29"/>
  <c r="AC809" i="29" s="1"/>
  <c r="U809" i="29"/>
  <c r="O805" i="29"/>
  <c r="AC805" i="29" s="1"/>
  <c r="U805" i="29"/>
  <c r="O799" i="29"/>
  <c r="AC799" i="29" s="1"/>
  <c r="U799" i="29"/>
  <c r="O795" i="29"/>
  <c r="AC795" i="29" s="1"/>
  <c r="U795" i="29"/>
  <c r="O791" i="29"/>
  <c r="AC791" i="29" s="1"/>
  <c r="U791" i="29"/>
  <c r="O787" i="29"/>
  <c r="AC787" i="29" s="1"/>
  <c r="U787" i="29"/>
  <c r="O783" i="29"/>
  <c r="U783" i="29"/>
  <c r="O778" i="29"/>
  <c r="U778" i="29"/>
  <c r="O773" i="29"/>
  <c r="AC773" i="29" s="1"/>
  <c r="U773" i="29"/>
  <c r="O769" i="29"/>
  <c r="U769" i="29"/>
  <c r="O764" i="29"/>
  <c r="U764" i="29"/>
  <c r="O759" i="29"/>
  <c r="U759" i="29"/>
  <c r="O755" i="29"/>
  <c r="U755" i="29"/>
  <c r="O751" i="29"/>
  <c r="U751" i="29"/>
  <c r="O747" i="29"/>
  <c r="U747" i="29"/>
  <c r="O743" i="29"/>
  <c r="AC743" i="29" s="1"/>
  <c r="U743" i="29"/>
  <c r="O739" i="29"/>
  <c r="U739" i="29"/>
  <c r="O736" i="29"/>
  <c r="U736" i="29"/>
  <c r="O732" i="29"/>
  <c r="AC732" i="29" s="1"/>
  <c r="U732" i="29"/>
  <c r="O728" i="29"/>
  <c r="U728" i="29"/>
  <c r="AB666" i="10"/>
  <c r="T666" i="10"/>
  <c r="AB673" i="10"/>
  <c r="T673" i="10"/>
  <c r="AB669" i="10"/>
  <c r="T669" i="10"/>
  <c r="AB694" i="10"/>
  <c r="T694" i="10"/>
  <c r="AB690" i="10"/>
  <c r="T690" i="10"/>
  <c r="AB686" i="10"/>
  <c r="T686" i="10"/>
  <c r="AB723" i="10"/>
  <c r="T723" i="10"/>
  <c r="AB719" i="10"/>
  <c r="T719" i="10"/>
  <c r="AB715" i="10"/>
  <c r="T715" i="10"/>
  <c r="AB711" i="10"/>
  <c r="T711" i="10"/>
  <c r="AB707" i="10"/>
  <c r="T707" i="10"/>
  <c r="AB749" i="10"/>
  <c r="T749" i="10"/>
  <c r="AB745" i="10"/>
  <c r="T745" i="10"/>
  <c r="AB741" i="10"/>
  <c r="T741" i="10"/>
  <c r="AB737" i="10"/>
  <c r="T737" i="10"/>
  <c r="AB733" i="10"/>
  <c r="T733" i="10"/>
  <c r="AB753" i="10"/>
  <c r="T753" i="10"/>
  <c r="D10" i="26"/>
  <c r="O582" i="1"/>
  <c r="U582" i="1"/>
  <c r="O570" i="1"/>
  <c r="U570" i="1"/>
  <c r="O562" i="1"/>
  <c r="U562" i="1"/>
  <c r="Q552" i="1"/>
  <c r="U552" i="1"/>
  <c r="O537" i="1"/>
  <c r="U537" i="1"/>
  <c r="Q658" i="1"/>
  <c r="U658" i="1"/>
  <c r="Q654" i="1"/>
  <c r="U654" i="1"/>
  <c r="Q650" i="1"/>
  <c r="U650" i="1"/>
  <c r="Q646" i="1"/>
  <c r="U646" i="1"/>
  <c r="Q642" i="1"/>
  <c r="U642" i="1"/>
  <c r="O634" i="1"/>
  <c r="U634" i="1"/>
  <c r="O630" i="1"/>
  <c r="U630" i="1"/>
  <c r="O618" i="1"/>
  <c r="U618" i="1"/>
  <c r="O614" i="1"/>
  <c r="U614" i="1"/>
  <c r="O610" i="1"/>
  <c r="U610" i="1"/>
  <c r="O602" i="1"/>
  <c r="U602" i="1"/>
  <c r="O592" i="1"/>
  <c r="U592" i="1"/>
  <c r="Q579" i="1"/>
  <c r="U579" i="1"/>
  <c r="O538" i="1"/>
  <c r="U538" i="1"/>
  <c r="Q686" i="1"/>
  <c r="U686" i="1"/>
  <c r="Q682" i="1"/>
  <c r="U682" i="1"/>
  <c r="Q678" i="1"/>
  <c r="U678" i="1"/>
  <c r="O695" i="1"/>
  <c r="AC695" i="1" s="1"/>
  <c r="U695" i="1"/>
  <c r="O541" i="1"/>
  <c r="U541" i="1"/>
  <c r="Q568" i="1"/>
  <c r="U568" i="1"/>
  <c r="Q560" i="1"/>
  <c r="U560" i="1"/>
  <c r="Q548" i="1"/>
  <c r="U548" i="1"/>
  <c r="O586" i="1"/>
  <c r="U586" i="1"/>
  <c r="O578" i="1"/>
  <c r="U578" i="1"/>
  <c r="O550" i="1"/>
  <c r="U550" i="1"/>
  <c r="O542" i="1"/>
  <c r="U542" i="1"/>
  <c r="Q689" i="1"/>
  <c r="U689" i="1"/>
  <c r="O694" i="1"/>
  <c r="AC694" i="1" s="1"/>
  <c r="U694" i="1"/>
  <c r="O690" i="1"/>
  <c r="AC690" i="1" s="1"/>
  <c r="U690" i="1"/>
  <c r="O667" i="1"/>
  <c r="U667" i="1"/>
  <c r="Q576" i="1"/>
  <c r="U576" i="1"/>
  <c r="O566" i="1"/>
  <c r="U566" i="1"/>
  <c r="O558" i="1"/>
  <c r="U558" i="1"/>
  <c r="O546" i="1"/>
  <c r="U546" i="1"/>
  <c r="Q675" i="1"/>
  <c r="U675" i="1"/>
  <c r="Q670" i="1"/>
  <c r="U670" i="1"/>
  <c r="Q666" i="1"/>
  <c r="U666" i="1"/>
  <c r="O632" i="1"/>
  <c r="U632" i="1"/>
  <c r="O628" i="1"/>
  <c r="U628" i="1"/>
  <c r="O624" i="1"/>
  <c r="U624" i="1"/>
  <c r="O608" i="1"/>
  <c r="U608" i="1"/>
  <c r="O598" i="1"/>
  <c r="U598" i="1"/>
  <c r="O577" i="1"/>
  <c r="U577" i="1"/>
  <c r="O573" i="1"/>
  <c r="U573" i="1"/>
  <c r="O569" i="1"/>
  <c r="U569" i="1"/>
  <c r="O565" i="1"/>
  <c r="U565" i="1"/>
  <c r="O561" i="1"/>
  <c r="U561" i="1"/>
  <c r="O557" i="1"/>
  <c r="U557" i="1"/>
  <c r="O553" i="1"/>
  <c r="U553" i="1"/>
  <c r="O549" i="1"/>
  <c r="U549" i="1"/>
  <c r="O545" i="1"/>
  <c r="U545" i="1"/>
  <c r="Q540" i="1"/>
  <c r="U540" i="1"/>
  <c r="Q536" i="1"/>
  <c r="U536" i="1"/>
  <c r="Q688" i="1"/>
  <c r="U688" i="1"/>
  <c r="O680" i="1"/>
  <c r="U680" i="1"/>
  <c r="O692" i="1"/>
  <c r="AC692" i="1" s="1"/>
  <c r="U692" i="1"/>
  <c r="O693" i="1"/>
  <c r="AC693" i="1" s="1"/>
  <c r="U693" i="1"/>
  <c r="O697" i="1"/>
  <c r="AC697" i="1" s="1"/>
  <c r="U697" i="1"/>
  <c r="O574" i="1"/>
  <c r="U574" i="1"/>
  <c r="Q564" i="1"/>
  <c r="U564" i="1"/>
  <c r="O554" i="1"/>
  <c r="U554" i="1"/>
  <c r="Q544" i="1"/>
  <c r="U544" i="1"/>
  <c r="O531" i="1"/>
  <c r="U531" i="1"/>
  <c r="Q674" i="1"/>
  <c r="U674" i="1"/>
  <c r="Q572" i="1"/>
  <c r="U572" i="1"/>
  <c r="Q556" i="1"/>
  <c r="U556" i="1"/>
  <c r="Q687" i="1"/>
  <c r="U687" i="1"/>
  <c r="Q679" i="1"/>
  <c r="U679" i="1"/>
  <c r="O691" i="1"/>
  <c r="AC691" i="1" s="1"/>
  <c r="U691" i="1"/>
  <c r="O696" i="1"/>
  <c r="AC696" i="1" s="1"/>
  <c r="U696" i="1"/>
  <c r="U698" i="1"/>
  <c r="AC759" i="10"/>
  <c r="AC757" i="10"/>
  <c r="AC756" i="10"/>
  <c r="AC758" i="10"/>
  <c r="AB709" i="29"/>
  <c r="AB141" i="29"/>
  <c r="AB543" i="29"/>
  <c r="AB492" i="29"/>
  <c r="AB714" i="29"/>
  <c r="AB149" i="29"/>
  <c r="AB101" i="29"/>
  <c r="AB460" i="29"/>
  <c r="AB679" i="29"/>
  <c r="AB603" i="29"/>
  <c r="AB587" i="29"/>
  <c r="AB488" i="29"/>
  <c r="AB432" i="29"/>
  <c r="AB623" i="29"/>
  <c r="AB232" i="29"/>
  <c r="AB224" i="29"/>
  <c r="AB216" i="29"/>
  <c r="AB208" i="29"/>
  <c r="AB200" i="29"/>
  <c r="AB184" i="29"/>
  <c r="AB140" i="29"/>
  <c r="AB100" i="29"/>
  <c r="AB88" i="29"/>
  <c r="AB80" i="29"/>
  <c r="AB72" i="29"/>
  <c r="AB68" i="29"/>
  <c r="AB52" i="29"/>
  <c r="AB36" i="29"/>
  <c r="AB28" i="29"/>
  <c r="AB12" i="29"/>
  <c r="AB8" i="29"/>
  <c r="AB594" i="29"/>
  <c r="AB582" i="29"/>
  <c r="AB578" i="29"/>
  <c r="AB546" i="29"/>
  <c r="AB522" i="29"/>
  <c r="AB503" i="29"/>
  <c r="AB499" i="29"/>
  <c r="AB495" i="29"/>
  <c r="AB411" i="29"/>
  <c r="AB403" i="29"/>
  <c r="AB395" i="29"/>
  <c r="AB379" i="29"/>
  <c r="AB367" i="29"/>
  <c r="AB331" i="29"/>
  <c r="AB308" i="29"/>
  <c r="AB300" i="29"/>
  <c r="AB292" i="29"/>
  <c r="AB288" i="29"/>
  <c r="AB284" i="29"/>
  <c r="AB280" i="29"/>
  <c r="AB272" i="29"/>
  <c r="AB264" i="29"/>
  <c r="AB256" i="29"/>
  <c r="AB252" i="29"/>
  <c r="AB248" i="29"/>
  <c r="AB236" i="29"/>
  <c r="AC665" i="29"/>
  <c r="AB625" i="29"/>
  <c r="AB613" i="29"/>
  <c r="AB606" i="29"/>
  <c r="AB219" i="29"/>
  <c r="AB215" i="29"/>
  <c r="AB191" i="29"/>
  <c r="AB183" i="29"/>
  <c r="AB179" i="29"/>
  <c r="AB175" i="29"/>
  <c r="AB159" i="29"/>
  <c r="AB155" i="29"/>
  <c r="AB147" i="29"/>
  <c r="AB139" i="29"/>
  <c r="AB135" i="29"/>
  <c r="AB123" i="29"/>
  <c r="AB601" i="29"/>
  <c r="AB585" i="29"/>
  <c r="AB577" i="29"/>
  <c r="AB569" i="29"/>
  <c r="AB537" i="29"/>
  <c r="AB482" i="29"/>
  <c r="AB474" i="29"/>
  <c r="AB386" i="29"/>
  <c r="AB378" i="29"/>
  <c r="AB374" i="29"/>
  <c r="AB370" i="29"/>
  <c r="AB346" i="29"/>
  <c r="AB279" i="29"/>
  <c r="AB267" i="29"/>
  <c r="AB259" i="29"/>
  <c r="AB251" i="29"/>
  <c r="AB239" i="29"/>
  <c r="AB677" i="29"/>
  <c r="AD655" i="29"/>
  <c r="AB617" i="29"/>
  <c r="AB607" i="29"/>
  <c r="AB681" i="1"/>
  <c r="D705" i="26"/>
  <c r="D687" i="26"/>
  <c r="D629" i="26"/>
  <c r="D510" i="26"/>
  <c r="D770" i="26"/>
  <c r="D727" i="26"/>
  <c r="D201" i="26"/>
  <c r="D568" i="26"/>
  <c r="D455" i="26"/>
  <c r="D445" i="26"/>
  <c r="D195" i="26"/>
  <c r="D181" i="26"/>
  <c r="D115" i="26"/>
  <c r="D106" i="26"/>
  <c r="D90" i="26"/>
  <c r="D40" i="26"/>
  <c r="D16" i="26"/>
  <c r="D371" i="26"/>
  <c r="D159" i="26"/>
  <c r="D17" i="26"/>
  <c r="D683" i="26"/>
  <c r="D562" i="26"/>
  <c r="D718" i="26"/>
  <c r="D197" i="26"/>
  <c r="D403" i="26"/>
  <c r="D711" i="26"/>
  <c r="D38" i="26"/>
  <c r="D46" i="26"/>
  <c r="D355" i="26"/>
  <c r="D709" i="26"/>
  <c r="D244" i="26"/>
  <c r="D502" i="26"/>
  <c r="D366" i="26"/>
  <c r="D546" i="26"/>
  <c r="D111" i="26"/>
  <c r="D65" i="26"/>
  <c r="D435" i="26"/>
  <c r="D463" i="26"/>
  <c r="D44" i="26"/>
  <c r="D313" i="26"/>
  <c r="D35" i="26"/>
  <c r="D746" i="26"/>
  <c r="D707" i="26"/>
  <c r="D668" i="26"/>
  <c r="D582" i="26"/>
  <c r="D284" i="26"/>
  <c r="D733" i="26"/>
  <c r="D692" i="26"/>
  <c r="D327" i="26"/>
  <c r="D84" i="26"/>
  <c r="D73" i="26"/>
  <c r="D7" i="26"/>
  <c r="D325" i="26"/>
  <c r="D450" i="26"/>
  <c r="D113" i="26"/>
  <c r="D495" i="26"/>
  <c r="D61" i="26"/>
  <c r="D21" i="26"/>
  <c r="D584" i="26"/>
  <c r="D342" i="26"/>
  <c r="D414" i="26"/>
  <c r="D157" i="26"/>
  <c r="AD753" i="10"/>
  <c r="AD754" i="10"/>
  <c r="AC753" i="10"/>
  <c r="AC754" i="10"/>
  <c r="D624" i="26"/>
  <c r="D532" i="26"/>
  <c r="D373" i="26"/>
  <c r="D240" i="26"/>
  <c r="D79" i="26"/>
  <c r="D56" i="26"/>
  <c r="D25" i="26"/>
  <c r="D11" i="26"/>
  <c r="O681" i="1"/>
  <c r="O688" i="1"/>
  <c r="O689" i="1"/>
  <c r="D620" i="26"/>
  <c r="D580" i="26"/>
  <c r="D548" i="26"/>
  <c r="D525" i="26"/>
  <c r="D486" i="26"/>
  <c r="D452" i="26"/>
  <c r="D406" i="26"/>
  <c r="D300" i="26"/>
  <c r="D274" i="26"/>
  <c r="D225" i="26"/>
  <c r="D185" i="26"/>
  <c r="D147" i="26"/>
  <c r="D101" i="26"/>
  <c r="D69" i="26"/>
  <c r="D49" i="26"/>
  <c r="D31" i="26"/>
  <c r="D377" i="26"/>
  <c r="D646" i="26"/>
  <c r="D607" i="26"/>
  <c r="D544" i="26"/>
  <c r="D515" i="26"/>
  <c r="D439" i="26"/>
  <c r="D396" i="26"/>
  <c r="D363" i="26"/>
  <c r="D333" i="26"/>
  <c r="D292" i="26"/>
  <c r="D263" i="26"/>
  <c r="D214" i="26"/>
  <c r="D176" i="26"/>
  <c r="D135" i="26"/>
  <c r="D540" i="26"/>
  <c r="D640" i="26"/>
  <c r="D599" i="26"/>
  <c r="D566" i="26"/>
  <c r="D504" i="26"/>
  <c r="D477" i="26"/>
  <c r="D424" i="26"/>
  <c r="D387" i="26"/>
  <c r="D351" i="26"/>
  <c r="D323" i="26"/>
  <c r="D282" i="26"/>
  <c r="D251" i="26"/>
  <c r="D205" i="26"/>
  <c r="D167" i="26"/>
  <c r="D122" i="26"/>
  <c r="D226" i="26"/>
  <c r="D148" i="26"/>
  <c r="D315" i="26"/>
  <c r="D393" i="26"/>
  <c r="D482" i="26"/>
  <c r="AB777" i="29"/>
  <c r="AB778" i="29"/>
  <c r="AB779" i="29"/>
  <c r="AB780" i="29"/>
  <c r="AB782" i="29"/>
  <c r="AB783" i="29"/>
  <c r="AB784" i="29"/>
  <c r="AB785" i="29"/>
  <c r="D766" i="26"/>
  <c r="D644" i="26"/>
  <c r="D751" i="26"/>
  <c r="D437" i="26"/>
  <c r="D78" i="26"/>
  <c r="D777" i="26"/>
  <c r="D761" i="26"/>
  <c r="D756" i="26"/>
  <c r="D741" i="26"/>
  <c r="D737" i="26"/>
  <c r="D721" i="26"/>
  <c r="D715" i="26"/>
  <c r="D702" i="26"/>
  <c r="D698" i="26"/>
  <c r="D678" i="26"/>
  <c r="D672" i="26"/>
  <c r="D657" i="26"/>
  <c r="D651" i="26"/>
  <c r="D634" i="26"/>
  <c r="D616" i="26"/>
  <c r="D611" i="26"/>
  <c r="D594" i="26"/>
  <c r="D589" i="26"/>
  <c r="D575" i="26"/>
  <c r="D571" i="26"/>
  <c r="D557" i="26"/>
  <c r="D553" i="26"/>
  <c r="D521" i="26"/>
  <c r="D500" i="26"/>
  <c r="D490" i="26"/>
  <c r="D481" i="26"/>
  <c r="D469" i="26"/>
  <c r="D458" i="26"/>
  <c r="D448" i="26"/>
  <c r="D444" i="26"/>
  <c r="D432" i="26"/>
  <c r="D420" i="26"/>
  <c r="D410" i="26"/>
  <c r="D400" i="26"/>
  <c r="D391" i="26"/>
  <c r="D382" i="26"/>
  <c r="D369" i="26"/>
  <c r="D357" i="26"/>
  <c r="D347" i="26"/>
  <c r="D337" i="26"/>
  <c r="D318" i="26"/>
  <c r="D308" i="26"/>
  <c r="D296" i="26"/>
  <c r="D286" i="26"/>
  <c r="D278" i="26"/>
  <c r="D269" i="26"/>
  <c r="D255" i="26"/>
  <c r="D246" i="26"/>
  <c r="D232" i="26"/>
  <c r="D218" i="26"/>
  <c r="D209" i="26"/>
  <c r="D200" i="26"/>
  <c r="D190" i="26"/>
  <c r="D172" i="26"/>
  <c r="D161" i="26"/>
  <c r="D151" i="26"/>
  <c r="D142" i="26"/>
  <c r="D127" i="26"/>
  <c r="F920" i="29"/>
  <c r="F922" i="29" s="1"/>
  <c r="D59" i="26"/>
  <c r="D475" i="26"/>
  <c r="D597" i="26"/>
  <c r="D666" i="26"/>
  <c r="D724" i="26"/>
  <c r="D763" i="26"/>
  <c r="D289" i="26"/>
  <c r="D2" i="26"/>
  <c r="D23" i="26"/>
  <c r="D75" i="26"/>
  <c r="D139" i="26"/>
  <c r="D179" i="26"/>
  <c r="D216" i="26"/>
  <c r="D267" i="26"/>
  <c r="D304" i="26"/>
  <c r="D345" i="26"/>
  <c r="D384" i="26"/>
  <c r="D408" i="26"/>
  <c r="D519" i="26"/>
  <c r="D559" i="26"/>
  <c r="D622" i="26"/>
  <c r="D680" i="26"/>
  <c r="D303" i="26"/>
  <c r="D774" i="26"/>
  <c r="D428" i="26"/>
  <c r="D638" i="26"/>
  <c r="D749" i="26"/>
  <c r="D12" i="26"/>
  <c r="D27" i="26"/>
  <c r="D45" i="26"/>
  <c r="D518" i="26"/>
  <c r="D526" i="26"/>
  <c r="D679" i="26"/>
  <c r="D694" i="26"/>
  <c r="D579" i="26"/>
  <c r="D36" i="26"/>
  <c r="D4" i="26"/>
  <c r="D8" i="26"/>
  <c r="D22" i="26"/>
  <c r="D74" i="26"/>
  <c r="D107" i="26"/>
  <c r="D191" i="26"/>
  <c r="D279" i="26"/>
  <c r="D358" i="26"/>
  <c r="D605" i="26"/>
  <c r="D703" i="26"/>
  <c r="D32" i="26"/>
  <c r="D41" i="26"/>
  <c r="D66" i="26"/>
  <c r="D98" i="26"/>
  <c r="D158" i="26"/>
  <c r="D182" i="26"/>
  <c r="D243" i="26"/>
  <c r="D271" i="26"/>
  <c r="D324" i="26"/>
  <c r="D348" i="26"/>
  <c r="D401" i="26"/>
  <c r="D407" i="26"/>
  <c r="D433" i="26"/>
  <c r="D596" i="26"/>
  <c r="D608" i="26"/>
  <c r="D762" i="26"/>
  <c r="D771" i="26"/>
  <c r="D307" i="26"/>
  <c r="D50" i="26"/>
  <c r="D85" i="26"/>
  <c r="D119" i="26"/>
  <c r="D129" i="26"/>
  <c r="D168" i="26"/>
  <c r="D178" i="26"/>
  <c r="D202" i="26"/>
  <c r="D211" i="26"/>
  <c r="D252" i="26"/>
  <c r="D264" i="26"/>
  <c r="D288" i="26"/>
  <c r="D297" i="26"/>
  <c r="D334" i="26"/>
  <c r="D343" i="26"/>
  <c r="D370" i="26"/>
  <c r="D378" i="26"/>
  <c r="D415" i="26"/>
  <c r="D427" i="26"/>
  <c r="D464" i="26"/>
  <c r="D496" i="26"/>
  <c r="D506" i="26"/>
  <c r="D576" i="26"/>
  <c r="D585" i="26"/>
  <c r="D658" i="26"/>
  <c r="D669" i="26"/>
  <c r="D742" i="26"/>
  <c r="D753" i="26"/>
  <c r="D660" i="26"/>
  <c r="D62" i="26"/>
  <c r="D70" i="26"/>
  <c r="D102" i="26"/>
  <c r="D112" i="26"/>
  <c r="D143" i="26"/>
  <c r="D153" i="26"/>
  <c r="D186" i="26"/>
  <c r="D196" i="26"/>
  <c r="D219" i="26"/>
  <c r="D235" i="26"/>
  <c r="D275" i="26"/>
  <c r="D283" i="26"/>
  <c r="D309" i="26"/>
  <c r="D319" i="26"/>
  <c r="D352" i="26"/>
  <c r="D364" i="26"/>
  <c r="D388" i="26"/>
  <c r="D397" i="26"/>
  <c r="D440" i="26"/>
  <c r="D449" i="26"/>
  <c r="D478" i="26"/>
  <c r="D487" i="26"/>
  <c r="D558" i="26"/>
  <c r="D567" i="26"/>
  <c r="D635" i="26"/>
  <c r="D647" i="26"/>
  <c r="D723" i="26"/>
  <c r="D734" i="26"/>
  <c r="D453" i="26"/>
  <c r="D637" i="26"/>
  <c r="D58" i="26"/>
  <c r="D81" i="26"/>
  <c r="D91" i="26"/>
  <c r="D123" i="26"/>
  <c r="D136" i="26"/>
  <c r="D162" i="26"/>
  <c r="D173" i="26"/>
  <c r="D206" i="26"/>
  <c r="D215" i="26"/>
  <c r="D247" i="26"/>
  <c r="D258" i="26"/>
  <c r="D293" i="26"/>
  <c r="D301" i="26"/>
  <c r="D329" i="26"/>
  <c r="D339" i="26"/>
  <c r="D374" i="26"/>
  <c r="D383" i="26"/>
  <c r="D411" i="26"/>
  <c r="D421" i="26"/>
  <c r="D459" i="26"/>
  <c r="D470" i="26"/>
  <c r="D541" i="26"/>
  <c r="D550" i="26"/>
  <c r="D617" i="26"/>
  <c r="D625" i="26"/>
  <c r="D704" i="26"/>
  <c r="D712" i="26"/>
  <c r="D507" i="26"/>
  <c r="D747" i="26"/>
  <c r="D125" i="26"/>
  <c r="D472" i="26"/>
  <c r="D314" i="26"/>
  <c r="D652" i="26"/>
  <c r="D9" i="26"/>
  <c r="D13" i="26"/>
  <c r="D19" i="26"/>
  <c r="D52" i="26"/>
  <c r="D71" i="26"/>
  <c r="D92" i="26"/>
  <c r="D109" i="26"/>
  <c r="D130" i="26"/>
  <c r="D154" i="26"/>
  <c r="D174" i="26"/>
  <c r="D192" i="26"/>
  <c r="D212" i="26"/>
  <c r="D238" i="26"/>
  <c r="D260" i="26"/>
  <c r="D280" i="26"/>
  <c r="D298" i="26"/>
  <c r="D321" i="26"/>
  <c r="D340" i="26"/>
  <c r="D361" i="26"/>
  <c r="D379" i="26"/>
  <c r="D398" i="26"/>
  <c r="D422" i="26"/>
  <c r="D446" i="26"/>
  <c r="D467" i="26"/>
  <c r="D488" i="26"/>
  <c r="D513" i="26"/>
  <c r="D528" i="26"/>
  <c r="D555" i="26"/>
  <c r="D592" i="26"/>
  <c r="D609" i="26"/>
  <c r="D631" i="26"/>
  <c r="D648" i="26"/>
  <c r="D676" i="26"/>
  <c r="D695" i="26"/>
  <c r="D717" i="26"/>
  <c r="D735" i="26"/>
  <c r="D758" i="26"/>
  <c r="D772" i="26"/>
  <c r="D241" i="26"/>
  <c r="D627" i="26"/>
  <c r="D86" i="26"/>
  <c r="D33" i="26"/>
  <c r="D47" i="26"/>
  <c r="D67" i="26"/>
  <c r="D88" i="26"/>
  <c r="D104" i="26"/>
  <c r="D124" i="26"/>
  <c r="D149" i="26"/>
  <c r="D169" i="26"/>
  <c r="D188" i="26"/>
  <c r="D207" i="26"/>
  <c r="D228" i="26"/>
  <c r="D253" i="26"/>
  <c r="D276" i="26"/>
  <c r="D294" i="26"/>
  <c r="D316" i="26"/>
  <c r="D335" i="26"/>
  <c r="D354" i="26"/>
  <c r="D375" i="26"/>
  <c r="D394" i="26"/>
  <c r="D416" i="26"/>
  <c r="D441" i="26"/>
  <c r="D460" i="26"/>
  <c r="D484" i="26"/>
  <c r="D497" i="26"/>
  <c r="D523" i="26"/>
  <c r="D542" i="26"/>
  <c r="D564" i="26"/>
  <c r="D577" i="26"/>
  <c r="D601" i="26"/>
  <c r="D618" i="26"/>
  <c r="D643" i="26"/>
  <c r="D659" i="26"/>
  <c r="D686" i="26"/>
  <c r="D731" i="26"/>
  <c r="D743" i="26"/>
  <c r="D768" i="26"/>
  <c r="D234" i="26"/>
  <c r="D682" i="26"/>
  <c r="D152" i="26"/>
  <c r="D128" i="26"/>
  <c r="D93" i="26"/>
  <c r="D5" i="26"/>
  <c r="D29" i="26"/>
  <c r="D42" i="26"/>
  <c r="D63" i="26"/>
  <c r="D82" i="26"/>
  <c r="D99" i="26"/>
  <c r="D120" i="26"/>
  <c r="D145" i="26"/>
  <c r="D163" i="26"/>
  <c r="D183" i="26"/>
  <c r="D203" i="26"/>
  <c r="D221" i="26"/>
  <c r="D249" i="26"/>
  <c r="D272" i="26"/>
  <c r="D290" i="26"/>
  <c r="D311" i="26"/>
  <c r="D330" i="26"/>
  <c r="D349" i="26"/>
  <c r="D389" i="26"/>
  <c r="D412" i="26"/>
  <c r="D434" i="26"/>
  <c r="D456" i="26"/>
  <c r="D479" i="26"/>
  <c r="D493" i="26"/>
  <c r="D508" i="26"/>
  <c r="D537" i="26"/>
  <c r="D551" i="26"/>
  <c r="D573" i="26"/>
  <c r="D586" i="26"/>
  <c r="D613" i="26"/>
  <c r="D626" i="26"/>
  <c r="D655" i="26"/>
  <c r="D670" i="26"/>
  <c r="D700" i="26"/>
  <c r="D713" i="26"/>
  <c r="D739" i="26"/>
  <c r="D754" i="26"/>
  <c r="D722" i="26"/>
  <c r="D265" i="26"/>
  <c r="D344" i="26"/>
  <c r="D187" i="26"/>
  <c r="D602" i="26"/>
  <c r="D465" i="26"/>
  <c r="D689" i="26"/>
  <c r="D765" i="26"/>
  <c r="D431" i="26"/>
  <c r="D39" i="26"/>
  <c r="D43" i="26"/>
  <c r="D48" i="26"/>
  <c r="D55" i="26"/>
  <c r="D60" i="26"/>
  <c r="D64" i="26"/>
  <c r="D68" i="26"/>
  <c r="D72" i="26"/>
  <c r="D77" i="26"/>
  <c r="D83" i="26"/>
  <c r="D89" i="26"/>
  <c r="D94" i="26"/>
  <c r="D501" i="26"/>
  <c r="D522" i="26"/>
  <c r="D545" i="26"/>
  <c r="D563" i="26"/>
  <c r="D581" i="26"/>
  <c r="D600" i="26"/>
  <c r="D621" i="26"/>
  <c r="D641" i="26"/>
  <c r="D665" i="26"/>
  <c r="D684" i="26"/>
  <c r="D708" i="26"/>
  <c r="D728" i="26"/>
  <c r="D748" i="26"/>
  <c r="D767" i="26"/>
  <c r="D248" i="26"/>
  <c r="D595" i="26"/>
  <c r="D134" i="26"/>
  <c r="D730" i="26"/>
  <c r="D674" i="26"/>
  <c r="D137" i="26"/>
  <c r="D471" i="26"/>
  <c r="D20" i="26"/>
  <c r="D24" i="26"/>
  <c r="D30" i="26"/>
  <c r="D34" i="26"/>
  <c r="D76" i="26"/>
  <c r="D759" i="26"/>
  <c r="AB762" i="29"/>
  <c r="D6" i="26"/>
  <c r="D492" i="26"/>
  <c r="D511" i="26"/>
  <c r="D533" i="26"/>
  <c r="D554" i="26"/>
  <c r="D572" i="26"/>
  <c r="D590" i="26"/>
  <c r="D612" i="26"/>
  <c r="D630" i="26"/>
  <c r="D654" i="26"/>
  <c r="D673" i="26"/>
  <c r="D699" i="26"/>
  <c r="D716" i="26"/>
  <c r="D738" i="26"/>
  <c r="D757" i="26"/>
  <c r="D332" i="26"/>
  <c r="D236" i="26"/>
  <c r="D729" i="26"/>
  <c r="D266" i="26"/>
  <c r="D310" i="26"/>
  <c r="D454" i="26"/>
  <c r="D270" i="26"/>
  <c r="D560" i="26"/>
  <c r="D696" i="26"/>
  <c r="D103" i="26"/>
  <c r="D305" i="26"/>
  <c r="D517" i="26"/>
  <c r="D663" i="26"/>
  <c r="D773" i="26"/>
  <c r="D535" i="26"/>
  <c r="D649" i="26"/>
  <c r="D380" i="26"/>
  <c r="D569" i="26"/>
  <c r="D536" i="26"/>
  <c r="D693" i="26"/>
  <c r="D474" i="26"/>
  <c r="D591" i="26"/>
  <c r="D80" i="26"/>
  <c r="D419" i="26"/>
  <c r="D365" i="26"/>
  <c r="D237" i="26"/>
  <c r="D328" i="26"/>
  <c r="D505" i="26"/>
  <c r="D97" i="26"/>
  <c r="AB767" i="29"/>
  <c r="D100" i="26"/>
  <c r="D105" i="26"/>
  <c r="D110" i="26"/>
  <c r="D114" i="26"/>
  <c r="D121" i="26"/>
  <c r="D126" i="26"/>
  <c r="D131" i="26"/>
  <c r="D140" i="26"/>
  <c r="D146" i="26"/>
  <c r="D150" i="26"/>
  <c r="D155" i="26"/>
  <c r="D160" i="26"/>
  <c r="D164" i="26"/>
  <c r="D171" i="26"/>
  <c r="D175" i="26"/>
  <c r="D180" i="26"/>
  <c r="D184" i="26"/>
  <c r="D189" i="26"/>
  <c r="D193" i="26"/>
  <c r="D198" i="26"/>
  <c r="D204" i="26"/>
  <c r="D208" i="26"/>
  <c r="D213" i="26"/>
  <c r="D217" i="26"/>
  <c r="D223" i="26"/>
  <c r="D229" i="26"/>
  <c r="D239" i="26"/>
  <c r="D245" i="26"/>
  <c r="D250" i="26"/>
  <c r="D254" i="26"/>
  <c r="D262" i="26"/>
  <c r="D268" i="26"/>
  <c r="D273" i="26"/>
  <c r="D277" i="26"/>
  <c r="D281" i="26"/>
  <c r="D285" i="26"/>
  <c r="D291" i="26"/>
  <c r="D295" i="26"/>
  <c r="D299" i="26"/>
  <c r="D306" i="26"/>
  <c r="D312" i="26"/>
  <c r="D317" i="26"/>
  <c r="D322" i="26"/>
  <c r="D326" i="26"/>
  <c r="D331" i="26"/>
  <c r="D336" i="26"/>
  <c r="D341" i="26"/>
  <c r="D346" i="26"/>
  <c r="D350" i="26"/>
  <c r="D356" i="26"/>
  <c r="D362" i="26"/>
  <c r="D367" i="26"/>
  <c r="D372" i="26"/>
  <c r="D376" i="26"/>
  <c r="D381" i="26"/>
  <c r="D385" i="26"/>
  <c r="D390" i="26"/>
  <c r="D395" i="26"/>
  <c r="D399" i="26"/>
  <c r="D404" i="26"/>
  <c r="D516" i="26"/>
  <c r="D530" i="26"/>
  <c r="D199" i="26"/>
  <c r="D775" i="26"/>
  <c r="D156" i="26"/>
  <c r="D499" i="26"/>
  <c r="D261" i="26"/>
  <c r="D368" i="26"/>
  <c r="D534" i="26"/>
  <c r="D642" i="26"/>
  <c r="D725" i="26"/>
  <c r="D409" i="26"/>
  <c r="D413" i="26"/>
  <c r="D417" i="26"/>
  <c r="D423" i="26"/>
  <c r="D429" i="26"/>
  <c r="D436" i="26"/>
  <c r="D442" i="26"/>
  <c r="D447" i="26"/>
  <c r="D451" i="26"/>
  <c r="D457" i="26"/>
  <c r="D462" i="26"/>
  <c r="D468" i="26"/>
  <c r="D476" i="26"/>
  <c r="D480" i="26"/>
  <c r="D485" i="26"/>
  <c r="D489" i="26"/>
  <c r="D494" i="26"/>
  <c r="D498" i="26"/>
  <c r="D503" i="26"/>
  <c r="D509" i="26"/>
  <c r="D514" i="26"/>
  <c r="D520" i="26"/>
  <c r="D524" i="26"/>
  <c r="D529" i="26"/>
  <c r="D539" i="26"/>
  <c r="D543" i="26"/>
  <c r="D547" i="26"/>
  <c r="D552" i="26"/>
  <c r="D556" i="26"/>
  <c r="D561" i="26"/>
  <c r="D565" i="26"/>
  <c r="D570" i="26"/>
  <c r="D574" i="26"/>
  <c r="D578" i="26"/>
  <c r="D583" i="26"/>
  <c r="D587" i="26"/>
  <c r="D593" i="26"/>
  <c r="D598" i="26"/>
  <c r="D606" i="26"/>
  <c r="D610" i="26"/>
  <c r="D615" i="26"/>
  <c r="D619" i="26"/>
  <c r="D623" i="26"/>
  <c r="D628" i="26"/>
  <c r="D632" i="26"/>
  <c r="D639" i="26"/>
  <c r="D645" i="26"/>
  <c r="D650" i="26"/>
  <c r="D656" i="26"/>
  <c r="D661" i="26"/>
  <c r="D667" i="26"/>
  <c r="D671" i="26"/>
  <c r="D677" i="26"/>
  <c r="D681" i="26"/>
  <c r="D690" i="26"/>
  <c r="D697" i="26"/>
  <c r="D701" i="26"/>
  <c r="D706" i="26"/>
  <c r="D710" i="26"/>
  <c r="D714" i="26"/>
  <c r="D719" i="26"/>
  <c r="D726" i="26"/>
  <c r="D732" i="26"/>
  <c r="D736" i="26"/>
  <c r="D740" i="26"/>
  <c r="D744" i="26"/>
  <c r="D750" i="26"/>
  <c r="D755" i="26"/>
  <c r="D760" i="26"/>
  <c r="D764" i="26"/>
  <c r="D769" i="26"/>
  <c r="D776" i="26"/>
  <c r="D473" i="26"/>
  <c r="D443" i="26"/>
  <c r="AB765" i="29"/>
  <c r="AB761" i="29"/>
  <c r="AB764" i="29"/>
  <c r="AB768" i="29"/>
  <c r="AB727" i="29"/>
  <c r="AB728" i="29"/>
  <c r="AB729" i="29"/>
  <c r="AB730" i="29"/>
  <c r="AB731" i="29"/>
  <c r="AB732" i="29"/>
  <c r="AB733" i="29"/>
  <c r="AB734" i="29"/>
  <c r="AB735" i="29"/>
  <c r="AB736" i="29"/>
  <c r="AB737" i="29"/>
  <c r="AB738" i="29"/>
  <c r="AB739" i="29"/>
  <c r="AB740" i="29"/>
  <c r="AB741" i="29"/>
  <c r="AB742" i="29"/>
  <c r="AB743" i="29"/>
  <c r="AB744" i="29"/>
  <c r="AB745" i="29"/>
  <c r="AB746" i="29"/>
  <c r="AB747" i="29"/>
  <c r="AB748" i="29"/>
  <c r="AB749" i="29"/>
  <c r="AB750" i="29"/>
  <c r="AB751" i="29"/>
  <c r="AB752" i="29"/>
  <c r="AB753" i="29"/>
  <c r="AB754" i="29"/>
  <c r="AB755" i="29"/>
  <c r="AB756" i="29"/>
  <c r="AB757" i="29"/>
  <c r="AB758" i="29"/>
  <c r="AB759" i="29"/>
  <c r="AB760" i="29"/>
  <c r="AB769" i="29"/>
  <c r="AB770" i="29"/>
  <c r="AB771" i="29"/>
  <c r="AB772" i="29"/>
  <c r="AB773" i="29"/>
  <c r="AB774" i="29"/>
  <c r="AB776" i="29"/>
  <c r="AD740" i="10"/>
  <c r="O671" i="1"/>
  <c r="Q671" i="1"/>
  <c r="Q680" i="1"/>
  <c r="Q676" i="1"/>
  <c r="Q667" i="1"/>
  <c r="O676" i="1"/>
  <c r="O664" i="1"/>
  <c r="O668" i="1"/>
  <c r="O672" i="1"/>
  <c r="Q664" i="1"/>
  <c r="Q668" i="1"/>
  <c r="Q672" i="1"/>
  <c r="O677" i="1"/>
  <c r="O665" i="1"/>
  <c r="O669" i="1"/>
  <c r="O673" i="1"/>
  <c r="Q677" i="1"/>
  <c r="AB686" i="1"/>
  <c r="Q665" i="1"/>
  <c r="O666" i="1"/>
  <c r="Q669" i="1"/>
  <c r="O670" i="1"/>
  <c r="Q673" i="1"/>
  <c r="O674" i="1"/>
  <c r="O678" i="1"/>
  <c r="Q681" i="1"/>
  <c r="O682" i="1"/>
  <c r="O686" i="1"/>
  <c r="O675" i="1"/>
  <c r="O679" i="1"/>
  <c r="O687" i="1"/>
  <c r="AD748" i="10"/>
  <c r="AD751" i="10"/>
  <c r="AD735" i="10"/>
  <c r="AD739" i="10"/>
  <c r="AC749" i="10"/>
  <c r="AD737" i="10"/>
  <c r="AC745" i="10"/>
  <c r="AD742" i="10"/>
  <c r="AD746" i="10"/>
  <c r="AC743" i="10"/>
  <c r="AD744" i="10"/>
  <c r="AD747" i="10"/>
  <c r="AD752" i="10"/>
  <c r="AC733" i="10"/>
  <c r="AC735" i="10"/>
  <c r="AC737" i="10"/>
  <c r="AC739" i="10"/>
  <c r="AC741" i="10"/>
  <c r="AD736" i="10"/>
  <c r="AD738" i="10"/>
  <c r="AC747" i="10"/>
  <c r="AD741" i="10"/>
  <c r="AD743" i="10"/>
  <c r="AD745" i="10"/>
  <c r="AC734" i="10"/>
  <c r="AC738" i="10"/>
  <c r="AC740" i="10"/>
  <c r="AC742" i="10"/>
  <c r="AC746" i="10"/>
  <c r="AC748" i="10"/>
  <c r="AC750" i="10"/>
  <c r="AC752" i="10"/>
  <c r="F763" i="10"/>
  <c r="F765" i="10" s="1"/>
  <c r="F288" i="12"/>
  <c r="F290" i="12" s="1"/>
  <c r="AC703" i="10"/>
  <c r="AC701" i="10"/>
  <c r="AD709" i="10"/>
  <c r="AD703" i="10"/>
  <c r="AD706" i="10"/>
  <c r="AC707" i="10"/>
  <c r="AC717" i="10"/>
  <c r="AC698" i="10"/>
  <c r="AD699" i="10"/>
  <c r="AC709" i="10"/>
  <c r="AD710" i="10"/>
  <c r="AC711" i="10"/>
  <c r="AD713" i="10"/>
  <c r="AD714" i="10"/>
  <c r="AC715" i="10"/>
  <c r="AD718" i="10"/>
  <c r="AC719" i="10"/>
  <c r="AD721" i="10"/>
  <c r="AD701" i="10"/>
  <c r="AD725" i="10"/>
  <c r="AC726" i="10"/>
  <c r="AC727" i="10"/>
  <c r="AC728" i="10"/>
  <c r="AC730" i="10"/>
  <c r="AC731" i="10"/>
  <c r="AC713" i="10"/>
  <c r="AC704" i="10"/>
  <c r="AD711" i="10"/>
  <c r="AD715" i="10"/>
  <c r="AD719" i="10"/>
  <c r="AC723" i="10"/>
  <c r="AC732" i="10"/>
  <c r="P760" i="10"/>
  <c r="AD760" i="10" s="1"/>
  <c r="AC699" i="10"/>
  <c r="AC700" i="10"/>
  <c r="AD705" i="10"/>
  <c r="AD727" i="10"/>
  <c r="AD731" i="10"/>
  <c r="AC702" i="10"/>
  <c r="AD708" i="10"/>
  <c r="AD716" i="10"/>
  <c r="AD720" i="10"/>
  <c r="AC721" i="10"/>
  <c r="AC706" i="10"/>
  <c r="AC708" i="10"/>
  <c r="AC710" i="10"/>
  <c r="AC712" i="10"/>
  <c r="AC716" i="10"/>
  <c r="AC720" i="10"/>
  <c r="AC722" i="10"/>
  <c r="AC724" i="10"/>
  <c r="AD698" i="10"/>
  <c r="AB699" i="10"/>
  <c r="AD700" i="10"/>
  <c r="AB701" i="10"/>
  <c r="AD702" i="10"/>
  <c r="AB703" i="10"/>
  <c r="AD704" i="10"/>
  <c r="AB705" i="10"/>
  <c r="AD722" i="10"/>
  <c r="AD724" i="10"/>
  <c r="AD726" i="10"/>
  <c r="AB727" i="10"/>
  <c r="AD730" i="10"/>
  <c r="AB731" i="10"/>
  <c r="AD732" i="10"/>
  <c r="AC725" i="10"/>
  <c r="AC760" i="10"/>
  <c r="AC695" i="10"/>
  <c r="AC687" i="10"/>
  <c r="F706" i="1"/>
  <c r="F708" i="1" s="1"/>
  <c r="Q660" i="1"/>
  <c r="O656" i="1"/>
  <c r="Q656" i="1"/>
  <c r="Q652" i="1"/>
  <c r="AB652" i="1"/>
  <c r="O652" i="1"/>
  <c r="Q648" i="1"/>
  <c r="O648" i="1"/>
  <c r="O644" i="1"/>
  <c r="AB644" i="1"/>
  <c r="Q644" i="1"/>
  <c r="O640" i="1"/>
  <c r="Q640" i="1"/>
  <c r="AB651" i="1"/>
  <c r="O651" i="1"/>
  <c r="Q651" i="1"/>
  <c r="Q647" i="1"/>
  <c r="O647" i="1"/>
  <c r="Q643" i="1"/>
  <c r="O643" i="1"/>
  <c r="O639" i="1"/>
  <c r="Q639" i="1"/>
  <c r="O627" i="1"/>
  <c r="Q627" i="1"/>
  <c r="O623" i="1"/>
  <c r="Q623" i="1"/>
  <c r="O619" i="1"/>
  <c r="Q619" i="1"/>
  <c r="O615" i="1"/>
  <c r="Q615" i="1"/>
  <c r="O611" i="1"/>
  <c r="Q611" i="1"/>
  <c r="O607" i="1"/>
  <c r="Q607" i="1"/>
  <c r="O603" i="1"/>
  <c r="Q603" i="1"/>
  <c r="O599" i="1"/>
  <c r="Q599" i="1"/>
  <c r="O591" i="1"/>
  <c r="Q591" i="1"/>
  <c r="O587" i="1"/>
  <c r="Q587" i="1"/>
  <c r="O583" i="1"/>
  <c r="Q583" i="1"/>
  <c r="O655" i="1"/>
  <c r="Q655" i="1"/>
  <c r="O631" i="1"/>
  <c r="Q631" i="1"/>
  <c r="O635" i="1"/>
  <c r="Q635" i="1"/>
  <c r="O575" i="1"/>
  <c r="O571" i="1"/>
  <c r="O567" i="1"/>
  <c r="O563" i="1"/>
  <c r="O559" i="1"/>
  <c r="O555" i="1"/>
  <c r="O551" i="1"/>
  <c r="O547" i="1"/>
  <c r="O543" i="1"/>
  <c r="Q661" i="1"/>
  <c r="Q638" i="1"/>
  <c r="Q632" i="1"/>
  <c r="Q622" i="1"/>
  <c r="Q616" i="1"/>
  <c r="Q606" i="1"/>
  <c r="Q600" i="1"/>
  <c r="Q590" i="1"/>
  <c r="Q584" i="1"/>
  <c r="O661" i="1"/>
  <c r="O654" i="1"/>
  <c r="O638" i="1"/>
  <c r="O622" i="1"/>
  <c r="O616" i="1"/>
  <c r="O606" i="1"/>
  <c r="O600" i="1"/>
  <c r="O590" i="1"/>
  <c r="O584" i="1"/>
  <c r="O657" i="1"/>
  <c r="Q657" i="1"/>
  <c r="O653" i="1"/>
  <c r="O649" i="1"/>
  <c r="O645" i="1"/>
  <c r="O641" i="1"/>
  <c r="Q641" i="1"/>
  <c r="O637" i="1"/>
  <c r="Q637" i="1"/>
  <c r="O633" i="1"/>
  <c r="Q633" i="1"/>
  <c r="O629" i="1"/>
  <c r="Q629" i="1"/>
  <c r="O625" i="1"/>
  <c r="Q625" i="1"/>
  <c r="O621" i="1"/>
  <c r="Q621" i="1"/>
  <c r="O617" i="1"/>
  <c r="Q617" i="1"/>
  <c r="O613" i="1"/>
  <c r="Q613" i="1"/>
  <c r="O609" i="1"/>
  <c r="Q609" i="1"/>
  <c r="O605" i="1"/>
  <c r="Q605" i="1"/>
  <c r="O601" i="1"/>
  <c r="Q601" i="1"/>
  <c r="O597" i="1"/>
  <c r="Q597" i="1"/>
  <c r="O593" i="1"/>
  <c r="Q593" i="1"/>
  <c r="O589" i="1"/>
  <c r="Q589" i="1"/>
  <c r="O585" i="1"/>
  <c r="Q585" i="1"/>
  <c r="O581" i="1"/>
  <c r="Q581" i="1"/>
  <c r="AB646" i="1"/>
  <c r="Q649" i="1"/>
  <c r="Q636" i="1"/>
  <c r="Q626" i="1"/>
  <c r="Q610" i="1"/>
  <c r="Q604" i="1"/>
  <c r="Q594" i="1"/>
  <c r="Q588" i="1"/>
  <c r="O658" i="1"/>
  <c r="O642" i="1"/>
  <c r="O636" i="1"/>
  <c r="O626" i="1"/>
  <c r="O604" i="1"/>
  <c r="O594" i="1"/>
  <c r="O588" i="1"/>
  <c r="Q630" i="1"/>
  <c r="Q624" i="1"/>
  <c r="Q614" i="1"/>
  <c r="Q608" i="1"/>
  <c r="Q598" i="1"/>
  <c r="Q592" i="1"/>
  <c r="Q582" i="1"/>
  <c r="O646" i="1"/>
  <c r="O539" i="1"/>
  <c r="Q653" i="1"/>
  <c r="Q645" i="1"/>
  <c r="Q634" i="1"/>
  <c r="Q628" i="1"/>
  <c r="Q618" i="1"/>
  <c r="Q612" i="1"/>
  <c r="Q602" i="1"/>
  <c r="Q596" i="1"/>
  <c r="Q586" i="1"/>
  <c r="Q580" i="1"/>
  <c r="O650" i="1"/>
  <c r="O612" i="1"/>
  <c r="O596" i="1"/>
  <c r="O580" i="1"/>
  <c r="Q662" i="1"/>
  <c r="O660" i="1"/>
  <c r="O662" i="1"/>
  <c r="AB654" i="1"/>
  <c r="Q663" i="1"/>
  <c r="Q659" i="1"/>
  <c r="O663" i="1"/>
  <c r="O659" i="1"/>
  <c r="O579" i="1"/>
  <c r="AB682" i="10"/>
  <c r="AC682" i="10"/>
  <c r="AC678" i="10"/>
  <c r="AD689" i="10"/>
  <c r="AD690" i="10"/>
  <c r="AC693" i="10"/>
  <c r="AD673" i="10"/>
  <c r="AD693" i="10"/>
  <c r="AD681" i="10"/>
  <c r="AC683" i="10"/>
  <c r="AC694" i="10"/>
  <c r="AC681" i="10"/>
  <c r="AD685" i="10"/>
  <c r="AC690" i="10"/>
  <c r="AC677" i="10"/>
  <c r="AD680" i="10"/>
  <c r="AD677" i="10"/>
  <c r="AC669" i="10"/>
  <c r="AC673" i="10"/>
  <c r="AD675" i="10"/>
  <c r="AD678" i="10"/>
  <c r="AC686" i="10"/>
  <c r="AC689" i="10"/>
  <c r="AD694" i="10"/>
  <c r="AD697" i="10"/>
  <c r="AB697" i="10"/>
  <c r="AC672" i="10"/>
  <c r="AD672" i="10"/>
  <c r="AD669" i="10"/>
  <c r="AD670" i="10"/>
  <c r="AC670" i="10"/>
  <c r="AD671" i="10"/>
  <c r="AD674" i="10"/>
  <c r="AC675" i="10"/>
  <c r="AC680" i="10"/>
  <c r="AB683" i="10"/>
  <c r="AD692" i="10"/>
  <c r="AC692" i="10"/>
  <c r="AD695" i="10"/>
  <c r="AC676" i="10"/>
  <c r="AB678" i="10"/>
  <c r="AD679" i="10"/>
  <c r="AB679" i="10"/>
  <c r="AD683" i="10"/>
  <c r="AB687" i="10"/>
  <c r="AD696" i="10"/>
  <c r="AC696" i="10"/>
  <c r="AB674" i="10"/>
  <c r="AC684" i="10"/>
  <c r="AD687" i="10"/>
  <c r="AB691" i="10"/>
  <c r="AD676" i="10"/>
  <c r="AD688" i="10"/>
  <c r="AC688" i="10"/>
  <c r="AD691" i="10"/>
  <c r="AB695" i="10"/>
  <c r="AD686" i="10"/>
  <c r="O576" i="1"/>
  <c r="O572" i="1"/>
  <c r="O568" i="1"/>
  <c r="O564" i="1"/>
  <c r="O560" i="1"/>
  <c r="O556" i="1"/>
  <c r="O552" i="1"/>
  <c r="O548" i="1"/>
  <c r="O544" i="1"/>
  <c r="O540" i="1"/>
  <c r="O536" i="1"/>
  <c r="Q575" i="1"/>
  <c r="Q571" i="1"/>
  <c r="Q567" i="1"/>
  <c r="Q563" i="1"/>
  <c r="Q559" i="1"/>
  <c r="Q555" i="1"/>
  <c r="Q551" i="1"/>
  <c r="Q547" i="1"/>
  <c r="Q543" i="1"/>
  <c r="Q539" i="1"/>
  <c r="Q578" i="1"/>
  <c r="Q574" i="1"/>
  <c r="Q570" i="1"/>
  <c r="Q566" i="1"/>
  <c r="Q562" i="1"/>
  <c r="Q558" i="1"/>
  <c r="Q554" i="1"/>
  <c r="Q550" i="1"/>
  <c r="Q546" i="1"/>
  <c r="Q542" i="1"/>
  <c r="Q538" i="1"/>
  <c r="Q577" i="1"/>
  <c r="Q573" i="1"/>
  <c r="Q569" i="1"/>
  <c r="Q565" i="1"/>
  <c r="Q561" i="1"/>
  <c r="Q557" i="1"/>
  <c r="Q553" i="1"/>
  <c r="Q549" i="1"/>
  <c r="Q545" i="1"/>
  <c r="Q541" i="1"/>
  <c r="Q537" i="1"/>
  <c r="Q534" i="1"/>
  <c r="O529" i="1"/>
  <c r="O533" i="1"/>
  <c r="O528" i="1"/>
  <c r="Q531" i="1"/>
  <c r="Q527" i="1"/>
  <c r="Q530" i="1"/>
  <c r="Q526" i="1"/>
  <c r="Q535" i="1"/>
  <c r="O532" i="1"/>
  <c r="O720" i="29"/>
  <c r="AB720" i="29"/>
  <c r="AB717" i="29"/>
  <c r="O726" i="29"/>
  <c r="AB726" i="29"/>
  <c r="O718" i="29"/>
  <c r="AB718" i="29"/>
  <c r="O725" i="29"/>
  <c r="AB725" i="29"/>
  <c r="O723" i="29"/>
  <c r="AB723" i="29"/>
  <c r="AB724" i="29"/>
  <c r="O722" i="29"/>
  <c r="AB722" i="29"/>
  <c r="O719" i="29"/>
  <c r="AC719" i="29" s="1"/>
  <c r="AB719" i="29"/>
  <c r="O715" i="29"/>
  <c r="AB715" i="29"/>
  <c r="AB721" i="29"/>
  <c r="O716" i="29"/>
  <c r="AC716" i="29" s="1"/>
  <c r="AB716" i="29"/>
  <c r="AD668" i="10"/>
  <c r="AC667" i="10"/>
  <c r="AD667" i="10"/>
  <c r="AC666" i="10"/>
  <c r="AD666" i="10"/>
  <c r="AD665" i="10"/>
  <c r="AC665" i="10"/>
  <c r="AC697" i="10"/>
  <c r="O527" i="1"/>
  <c r="O535" i="1"/>
  <c r="Q533" i="1"/>
  <c r="O534" i="1"/>
  <c r="O530" i="1"/>
  <c r="O526" i="1"/>
  <c r="Q532" i="1"/>
  <c r="Q528" i="1"/>
  <c r="Q529" i="1"/>
  <c r="AA235" i="10"/>
  <c r="AC664" i="10"/>
  <c r="AC662" i="10"/>
  <c r="AD662" i="10"/>
  <c r="AD663" i="10"/>
  <c r="AD664" i="10"/>
  <c r="T662" i="10"/>
  <c r="T663" i="10"/>
  <c r="T664" i="10"/>
  <c r="U522" i="1"/>
  <c r="U524" i="1"/>
  <c r="O522" i="1"/>
  <c r="U520" i="1"/>
  <c r="O524" i="1"/>
  <c r="Q523" i="1"/>
  <c r="O520" i="1"/>
  <c r="Q519" i="1"/>
  <c r="U525" i="1"/>
  <c r="O523" i="1"/>
  <c r="U521" i="1"/>
  <c r="O519" i="1"/>
  <c r="Q525" i="1"/>
  <c r="Q521" i="1"/>
  <c r="U709" i="29"/>
  <c r="Q714" i="29"/>
  <c r="AD714" i="29" s="1"/>
  <c r="U714" i="29"/>
  <c r="Q709" i="29"/>
  <c r="O713" i="29"/>
  <c r="AC713" i="29" s="1"/>
  <c r="AB713" i="29"/>
  <c r="Q713" i="29"/>
  <c r="AD713" i="29" s="1"/>
  <c r="O709" i="29"/>
  <c r="U710" i="29"/>
  <c r="U711" i="29"/>
  <c r="U712" i="29"/>
  <c r="O706" i="29"/>
  <c r="AC706" i="29" s="1"/>
  <c r="AB706" i="29"/>
  <c r="O707" i="29"/>
  <c r="AB707" i="29"/>
  <c r="O708" i="29"/>
  <c r="AB708" i="29"/>
  <c r="Q706" i="29"/>
  <c r="AD706" i="29" s="1"/>
  <c r="Q707" i="29"/>
  <c r="Q708" i="29"/>
  <c r="O710" i="29"/>
  <c r="AB710" i="29"/>
  <c r="O711" i="29"/>
  <c r="AB711" i="29"/>
  <c r="O712" i="29"/>
  <c r="AB712" i="29"/>
  <c r="O714" i="29"/>
  <c r="AC714" i="29" s="1"/>
  <c r="Q487" i="1"/>
  <c r="Q483" i="1"/>
  <c r="AB483" i="1"/>
  <c r="AB484" i="1"/>
  <c r="U448" i="1"/>
  <c r="Q471" i="1"/>
  <c r="AB471" i="1"/>
  <c r="Q475" i="1"/>
  <c r="Q479" i="1"/>
  <c r="AB482" i="1"/>
  <c r="AB472" i="1"/>
  <c r="U444" i="1"/>
  <c r="U440" i="1"/>
  <c r="Q463" i="1"/>
  <c r="AB463" i="1"/>
  <c r="Q459" i="1"/>
  <c r="AB480" i="1"/>
  <c r="U213" i="29"/>
  <c r="AB213" i="29"/>
  <c r="U181" i="29"/>
  <c r="AB181" i="29"/>
  <c r="U165" i="29"/>
  <c r="AB165" i="29"/>
  <c r="U153" i="29"/>
  <c r="AB153" i="29"/>
  <c r="U137" i="29"/>
  <c r="AB137" i="29"/>
  <c r="U69" i="29"/>
  <c r="AB69" i="29"/>
  <c r="U53" i="29"/>
  <c r="AB53" i="29"/>
  <c r="U37" i="29"/>
  <c r="AB37" i="29"/>
  <c r="U29" i="29"/>
  <c r="AB29" i="29"/>
  <c r="U25" i="29"/>
  <c r="AB25" i="29"/>
  <c r="U21" i="29"/>
  <c r="AB21" i="29"/>
  <c r="U13" i="29"/>
  <c r="AB13" i="29"/>
  <c r="U9" i="29"/>
  <c r="AB9" i="29"/>
  <c r="U599" i="29"/>
  <c r="AB599" i="29"/>
  <c r="U595" i="29"/>
  <c r="AB595" i="29"/>
  <c r="U591" i="29"/>
  <c r="AB591" i="29"/>
  <c r="U583" i="29"/>
  <c r="AB583" i="29"/>
  <c r="U579" i="29"/>
  <c r="AB579" i="29"/>
  <c r="U575" i="29"/>
  <c r="AB575" i="29"/>
  <c r="U567" i="29"/>
  <c r="AB567" i="29"/>
  <c r="U563" i="29"/>
  <c r="AB563" i="29"/>
  <c r="U559" i="29"/>
  <c r="AB559" i="29"/>
  <c r="U551" i="29"/>
  <c r="AB551" i="29"/>
  <c r="U547" i="29"/>
  <c r="AB547" i="29"/>
  <c r="U535" i="29"/>
  <c r="AB535" i="29"/>
  <c r="U531" i="29"/>
  <c r="AB531" i="29"/>
  <c r="U527" i="29"/>
  <c r="AB527" i="29"/>
  <c r="U523" i="29"/>
  <c r="AB523" i="29"/>
  <c r="U519" i="29"/>
  <c r="AB519" i="29"/>
  <c r="U516" i="29"/>
  <c r="AB516" i="29"/>
  <c r="U512" i="29"/>
  <c r="AB512" i="29"/>
  <c r="U508" i="29"/>
  <c r="AB508" i="29"/>
  <c r="U504" i="29"/>
  <c r="AB504" i="29"/>
  <c r="U500" i="29"/>
  <c r="AB500" i="29"/>
  <c r="U496" i="29"/>
  <c r="AB496" i="29"/>
  <c r="U484" i="29"/>
  <c r="AB484" i="29"/>
  <c r="U464" i="29"/>
  <c r="AB464" i="29"/>
  <c r="U424" i="29"/>
  <c r="AB424" i="29"/>
  <c r="U420" i="29"/>
  <c r="AB420" i="29"/>
  <c r="U416" i="29"/>
  <c r="AB416" i="29"/>
  <c r="U412" i="29"/>
  <c r="AB412" i="29"/>
  <c r="U408" i="29"/>
  <c r="AB408" i="29"/>
  <c r="U404" i="29"/>
  <c r="AB404" i="29"/>
  <c r="U400" i="29"/>
  <c r="AB400" i="29"/>
  <c r="U396" i="29"/>
  <c r="AB396" i="29"/>
  <c r="U392" i="29"/>
  <c r="AB392" i="29"/>
  <c r="U388" i="29"/>
  <c r="AB388" i="29"/>
  <c r="U384" i="29"/>
  <c r="AB384" i="29"/>
  <c r="U380" i="29"/>
  <c r="AB380" i="29"/>
  <c r="U376" i="29"/>
  <c r="AB376" i="29"/>
  <c r="U372" i="29"/>
  <c r="AB372" i="29"/>
  <c r="U368" i="29"/>
  <c r="AB368" i="29"/>
  <c r="U364" i="29"/>
  <c r="AB364" i="29"/>
  <c r="U360" i="29"/>
  <c r="AB360" i="29"/>
  <c r="U356" i="29"/>
  <c r="AB356" i="29"/>
  <c r="U352" i="29"/>
  <c r="AB352" i="29"/>
  <c r="U348" i="29"/>
  <c r="AB348" i="29"/>
  <c r="U344" i="29"/>
  <c r="AB344" i="29"/>
  <c r="U340" i="29"/>
  <c r="AB340" i="29"/>
  <c r="U332" i="29"/>
  <c r="AB332" i="29"/>
  <c r="U328" i="29"/>
  <c r="AB328" i="29"/>
  <c r="U324" i="29"/>
  <c r="AB324" i="29"/>
  <c r="U317" i="29"/>
  <c r="AB317" i="29"/>
  <c r="U313" i="29"/>
  <c r="AB313" i="29"/>
  <c r="U309" i="29"/>
  <c r="AB309" i="29"/>
  <c r="U301" i="29"/>
  <c r="AB301" i="29"/>
  <c r="U297" i="29"/>
  <c r="AB297" i="29"/>
  <c r="U293" i="29"/>
  <c r="AB293" i="29"/>
  <c r="U277" i="29"/>
  <c r="AB277" i="29"/>
  <c r="U273" i="29"/>
  <c r="AB273" i="29"/>
  <c r="U269" i="29"/>
  <c r="AB269" i="29"/>
  <c r="U265" i="29"/>
  <c r="AB265" i="29"/>
  <c r="U261" i="29"/>
  <c r="AB261" i="29"/>
  <c r="U257" i="29"/>
  <c r="AB257" i="29"/>
  <c r="U253" i="29"/>
  <c r="AB253" i="29"/>
  <c r="U249" i="29"/>
  <c r="AB249" i="29"/>
  <c r="U245" i="29"/>
  <c r="AB245" i="29"/>
  <c r="U241" i="29"/>
  <c r="AB241" i="29"/>
  <c r="U237" i="29"/>
  <c r="AB237" i="29"/>
  <c r="U233" i="29"/>
  <c r="AB233" i="29"/>
  <c r="U229" i="29"/>
  <c r="AB229" i="29"/>
  <c r="U697" i="29"/>
  <c r="AB697" i="29"/>
  <c r="U693" i="29"/>
  <c r="AB693" i="29"/>
  <c r="U690" i="29"/>
  <c r="AB690" i="29"/>
  <c r="U687" i="29"/>
  <c r="AB687" i="29"/>
  <c r="Q685" i="29"/>
  <c r="AB685" i="29"/>
  <c r="Q681" i="29"/>
  <c r="AB681" i="29"/>
  <c r="U704" i="29"/>
  <c r="AB704" i="29"/>
  <c r="U703" i="29"/>
  <c r="AB703" i="29"/>
  <c r="U700" i="29"/>
  <c r="AB700" i="29"/>
  <c r="U673" i="29"/>
  <c r="AB673" i="29"/>
  <c r="U666" i="29"/>
  <c r="AB666" i="29"/>
  <c r="Q660" i="29"/>
  <c r="AB660" i="29"/>
  <c r="U217" i="29"/>
  <c r="AB217" i="29"/>
  <c r="U197" i="29"/>
  <c r="AB197" i="29"/>
  <c r="U185" i="29"/>
  <c r="AB185" i="29"/>
  <c r="U169" i="29"/>
  <c r="AB169" i="29"/>
  <c r="U121" i="29"/>
  <c r="AB121" i="29"/>
  <c r="U57" i="29"/>
  <c r="AB57" i="29"/>
  <c r="U212" i="29"/>
  <c r="AB212" i="29"/>
  <c r="U188" i="29"/>
  <c r="AB188" i="29"/>
  <c r="U168" i="29"/>
  <c r="AB168" i="29"/>
  <c r="U164" i="29"/>
  <c r="AB164" i="29"/>
  <c r="U160" i="29"/>
  <c r="AB160" i="29"/>
  <c r="U156" i="29"/>
  <c r="AB156" i="29"/>
  <c r="U152" i="29"/>
  <c r="AB152" i="29"/>
  <c r="U148" i="29"/>
  <c r="AB148" i="29"/>
  <c r="U144" i="29"/>
  <c r="AB144" i="29"/>
  <c r="U136" i="29"/>
  <c r="AB136" i="29"/>
  <c r="U132" i="29"/>
  <c r="AB132" i="29"/>
  <c r="U128" i="29"/>
  <c r="AB128" i="29"/>
  <c r="U124" i="29"/>
  <c r="AB124" i="29"/>
  <c r="U120" i="29"/>
  <c r="AB120" i="29"/>
  <c r="U116" i="29"/>
  <c r="AB116" i="29"/>
  <c r="U108" i="29"/>
  <c r="AB108" i="29"/>
  <c r="U104" i="29"/>
  <c r="AB104" i="29"/>
  <c r="U96" i="29"/>
  <c r="AB96" i="29"/>
  <c r="U92" i="29"/>
  <c r="AB92" i="29"/>
  <c r="U84" i="29"/>
  <c r="AB84" i="29"/>
  <c r="U76" i="29"/>
  <c r="AB76" i="29"/>
  <c r="U64" i="29"/>
  <c r="AB64" i="29"/>
  <c r="U60" i="29"/>
  <c r="AB60" i="29"/>
  <c r="U48" i="29"/>
  <c r="AB48" i="29"/>
  <c r="U40" i="29"/>
  <c r="AB40" i="29"/>
  <c r="U24" i="29"/>
  <c r="AB24" i="29"/>
  <c r="U16" i="29"/>
  <c r="AB16" i="29"/>
  <c r="U2" i="29"/>
  <c r="AB2" i="29"/>
  <c r="U602" i="29"/>
  <c r="AB602" i="29"/>
  <c r="U590" i="29"/>
  <c r="AB590" i="29"/>
  <c r="U586" i="29"/>
  <c r="AB586" i="29"/>
  <c r="U574" i="29"/>
  <c r="AB574" i="29"/>
  <c r="U570" i="29"/>
  <c r="AB570" i="29"/>
  <c r="U558" i="29"/>
  <c r="AB558" i="29"/>
  <c r="U554" i="29"/>
  <c r="AB554" i="29"/>
  <c r="U542" i="29"/>
  <c r="AB542" i="29"/>
  <c r="U538" i="29"/>
  <c r="AB538" i="29"/>
  <c r="U526" i="29"/>
  <c r="AB526" i="29"/>
  <c r="U491" i="29"/>
  <c r="AB491" i="29"/>
  <c r="U487" i="29"/>
  <c r="AB487" i="29"/>
  <c r="U483" i="29"/>
  <c r="AB483" i="29"/>
  <c r="U479" i="29"/>
  <c r="AB479" i="29"/>
  <c r="U475" i="29"/>
  <c r="AB475" i="29"/>
  <c r="U471" i="29"/>
  <c r="AB471" i="29"/>
  <c r="U467" i="29"/>
  <c r="AB467" i="29"/>
  <c r="U463" i="29"/>
  <c r="AB463" i="29"/>
  <c r="U459" i="29"/>
  <c r="AB459" i="29"/>
  <c r="U455" i="29"/>
  <c r="AB455" i="29"/>
  <c r="U451" i="29"/>
  <c r="AB451" i="29"/>
  <c r="U447" i="29"/>
  <c r="AB447" i="29"/>
  <c r="U443" i="29"/>
  <c r="AB443" i="29"/>
  <c r="U439" i="29"/>
  <c r="AB439" i="29"/>
  <c r="U435" i="29"/>
  <c r="AB435" i="29"/>
  <c r="U431" i="29"/>
  <c r="AB431" i="29"/>
  <c r="U427" i="29"/>
  <c r="AB427" i="29"/>
  <c r="U423" i="29"/>
  <c r="AB423" i="29"/>
  <c r="U415" i="29"/>
  <c r="AB415" i="29"/>
  <c r="U407" i="29"/>
  <c r="AB407" i="29"/>
  <c r="U399" i="29"/>
  <c r="AB399" i="29"/>
  <c r="U391" i="29"/>
  <c r="AB391" i="29"/>
  <c r="U383" i="29"/>
  <c r="AB383" i="29"/>
  <c r="U375" i="29"/>
  <c r="AB375" i="29"/>
  <c r="U359" i="29"/>
  <c r="AB359" i="29"/>
  <c r="U355" i="29"/>
  <c r="AB355" i="29"/>
  <c r="U351" i="29"/>
  <c r="AB351" i="29"/>
  <c r="U347" i="29"/>
  <c r="AB347" i="29"/>
  <c r="U343" i="29"/>
  <c r="AB343" i="29"/>
  <c r="U335" i="29"/>
  <c r="AB335" i="29"/>
  <c r="U319" i="29"/>
  <c r="AB319" i="29"/>
  <c r="U316" i="29"/>
  <c r="AB316" i="29"/>
  <c r="U312" i="29"/>
  <c r="AB312" i="29"/>
  <c r="U304" i="29"/>
  <c r="AB304" i="29"/>
  <c r="U296" i="29"/>
  <c r="AB296" i="29"/>
  <c r="U276" i="29"/>
  <c r="AB276" i="29"/>
  <c r="U268" i="29"/>
  <c r="AB268" i="29"/>
  <c r="U221" i="29"/>
  <c r="AB221" i="29"/>
  <c r="U205" i="29"/>
  <c r="AB205" i="29"/>
  <c r="U193" i="29"/>
  <c r="AB193" i="29"/>
  <c r="U173" i="29"/>
  <c r="AB173" i="29"/>
  <c r="U161" i="29"/>
  <c r="AB161" i="29"/>
  <c r="U125" i="29"/>
  <c r="AB125" i="29"/>
  <c r="U113" i="29"/>
  <c r="AB113" i="29"/>
  <c r="U489" i="29"/>
  <c r="AB489" i="29"/>
  <c r="U220" i="29"/>
  <c r="AB220" i="29"/>
  <c r="U180" i="29"/>
  <c r="AB180" i="29"/>
  <c r="U393" i="29"/>
  <c r="AB393" i="29"/>
  <c r="U274" i="29"/>
  <c r="AB274" i="29"/>
  <c r="U207" i="29"/>
  <c r="AB207" i="29"/>
  <c r="U203" i="29"/>
  <c r="AB203" i="29"/>
  <c r="U199" i="29"/>
  <c r="AB199" i="29"/>
  <c r="U171" i="29"/>
  <c r="AB171" i="29"/>
  <c r="U163" i="29"/>
  <c r="AB163" i="29"/>
  <c r="U151" i="29"/>
  <c r="AB151" i="29"/>
  <c r="U143" i="29"/>
  <c r="AB143" i="29"/>
  <c r="U131" i="29"/>
  <c r="AB131" i="29"/>
  <c r="U127" i="29"/>
  <c r="AB127" i="29"/>
  <c r="U119" i="29"/>
  <c r="AB119" i="29"/>
  <c r="U115" i="29"/>
  <c r="AB115" i="29"/>
  <c r="U111" i="29"/>
  <c r="AB111" i="29"/>
  <c r="U107" i="29"/>
  <c r="AB107" i="29"/>
  <c r="U103" i="29"/>
  <c r="AB103" i="29"/>
  <c r="U99" i="29"/>
  <c r="AB99" i="29"/>
  <c r="U95" i="29"/>
  <c r="AB95" i="29"/>
  <c r="U91" i="29"/>
  <c r="AB91" i="29"/>
  <c r="U87" i="29"/>
  <c r="AB87" i="29"/>
  <c r="U83" i="29"/>
  <c r="AB83" i="29"/>
  <c r="U79" i="29"/>
  <c r="AB79" i="29"/>
  <c r="U75" i="29"/>
  <c r="AB75" i="29"/>
  <c r="U71" i="29"/>
  <c r="AB71" i="29"/>
  <c r="U67" i="29"/>
  <c r="AB67" i="29"/>
  <c r="U63" i="29"/>
  <c r="AB63" i="29"/>
  <c r="U59" i="29"/>
  <c r="AB59" i="29"/>
  <c r="U55" i="29"/>
  <c r="AB55" i="29"/>
  <c r="U51" i="29"/>
  <c r="AB51" i="29"/>
  <c r="U47" i="29"/>
  <c r="AB47" i="29"/>
  <c r="U43" i="29"/>
  <c r="AB43" i="29"/>
  <c r="U39" i="29"/>
  <c r="AB39" i="29"/>
  <c r="U35" i="29"/>
  <c r="AB35" i="29"/>
  <c r="U27" i="29"/>
  <c r="AB27" i="29"/>
  <c r="U23" i="29"/>
  <c r="AB23" i="29"/>
  <c r="U19" i="29"/>
  <c r="AB19" i="29"/>
  <c r="U15" i="29"/>
  <c r="AB15" i="29"/>
  <c r="U11" i="29"/>
  <c r="AB11" i="29"/>
  <c r="U7" i="29"/>
  <c r="AB7" i="29"/>
  <c r="U605" i="29"/>
  <c r="AB605" i="29"/>
  <c r="U597" i="29"/>
  <c r="AB597" i="29"/>
  <c r="U593" i="29"/>
  <c r="AB593" i="29"/>
  <c r="U589" i="29"/>
  <c r="AB589" i="29"/>
  <c r="U581" i="29"/>
  <c r="AB581" i="29"/>
  <c r="U573" i="29"/>
  <c r="AB573" i="29"/>
  <c r="U565" i="29"/>
  <c r="AB565" i="29"/>
  <c r="U561" i="29"/>
  <c r="AB561" i="29"/>
  <c r="U557" i="29"/>
  <c r="AB557" i="29"/>
  <c r="U549" i="29"/>
  <c r="AB549" i="29"/>
  <c r="U541" i="29"/>
  <c r="AB541" i="29"/>
  <c r="U533" i="29"/>
  <c r="AB533" i="29"/>
  <c r="U529" i="29"/>
  <c r="AB529" i="29"/>
  <c r="U525" i="29"/>
  <c r="AB525" i="29"/>
  <c r="U521" i="29"/>
  <c r="AB521" i="29"/>
  <c r="U514" i="29"/>
  <c r="AB514" i="29"/>
  <c r="U510" i="29"/>
  <c r="AB510" i="29"/>
  <c r="U502" i="29"/>
  <c r="AB502" i="29"/>
  <c r="U498" i="29"/>
  <c r="AB498" i="29"/>
  <c r="U494" i="29"/>
  <c r="AB494" i="29"/>
  <c r="U490" i="29"/>
  <c r="AB490" i="29"/>
  <c r="U486" i="29"/>
  <c r="AB486" i="29"/>
  <c r="U478" i="29"/>
  <c r="AB478" i="29"/>
  <c r="U470" i="29"/>
  <c r="AB470" i="29"/>
  <c r="U466" i="29"/>
  <c r="AB466" i="29"/>
  <c r="U462" i="29"/>
  <c r="AB462" i="29"/>
  <c r="U458" i="29"/>
  <c r="AB458" i="29"/>
  <c r="U454" i="29"/>
  <c r="AB454" i="29"/>
  <c r="U450" i="29"/>
  <c r="AB450" i="29"/>
  <c r="U442" i="29"/>
  <c r="AB442" i="29"/>
  <c r="U438" i="29"/>
  <c r="AB438" i="29"/>
  <c r="U434" i="29"/>
  <c r="AB434" i="29"/>
  <c r="U430" i="29"/>
  <c r="AB430" i="29"/>
  <c r="U426" i="29"/>
  <c r="AB426" i="29"/>
  <c r="U422" i="29"/>
  <c r="AB422" i="29"/>
  <c r="U418" i="29"/>
  <c r="AB418" i="29"/>
  <c r="U410" i="29"/>
  <c r="AB410" i="29"/>
  <c r="U406" i="29"/>
  <c r="AB406" i="29"/>
  <c r="U402" i="29"/>
  <c r="AB402" i="29"/>
  <c r="U398" i="29"/>
  <c r="AB398" i="29"/>
  <c r="U394" i="29"/>
  <c r="AB394" i="29"/>
  <c r="U390" i="29"/>
  <c r="AB390" i="29"/>
  <c r="U382" i="29"/>
  <c r="AB382" i="29"/>
  <c r="U362" i="29"/>
  <c r="AB362" i="29"/>
  <c r="U342" i="29"/>
  <c r="AB342" i="29"/>
  <c r="U334" i="29"/>
  <c r="AB334" i="29"/>
  <c r="U330" i="29"/>
  <c r="AB330" i="29"/>
  <c r="U326" i="29"/>
  <c r="AB326" i="29"/>
  <c r="U318" i="29"/>
  <c r="AB318" i="29"/>
  <c r="U315" i="29"/>
  <c r="AB315" i="29"/>
  <c r="U311" i="29"/>
  <c r="AB311" i="29"/>
  <c r="U298" i="29"/>
  <c r="U225" i="29"/>
  <c r="AB225" i="29"/>
  <c r="U209" i="29"/>
  <c r="AB209" i="29"/>
  <c r="U189" i="29"/>
  <c r="AB189" i="29"/>
  <c r="U177" i="29"/>
  <c r="AB177" i="29"/>
  <c r="U157" i="29"/>
  <c r="AB157" i="29"/>
  <c r="U129" i="29"/>
  <c r="AB129" i="29"/>
  <c r="U109" i="29"/>
  <c r="AB109" i="29"/>
  <c r="U77" i="29"/>
  <c r="AB77" i="29"/>
  <c r="U65" i="29"/>
  <c r="AB65" i="29"/>
  <c r="U33" i="29"/>
  <c r="AB33" i="29"/>
  <c r="U258" i="29"/>
  <c r="AB258" i="29"/>
  <c r="U204" i="29"/>
  <c r="AB204" i="29"/>
  <c r="U196" i="29"/>
  <c r="AB196" i="29"/>
  <c r="U172" i="29"/>
  <c r="AB172" i="29"/>
  <c r="U270" i="29"/>
  <c r="AB270" i="29"/>
  <c r="U246" i="29"/>
  <c r="AB246" i="29"/>
  <c r="U226" i="29"/>
  <c r="AB226" i="29"/>
  <c r="U222" i="29"/>
  <c r="AB222" i="29"/>
  <c r="U218" i="29"/>
  <c r="AB218" i="29"/>
  <c r="U214" i="29"/>
  <c r="AB214" i="29"/>
  <c r="U210" i="29"/>
  <c r="AB210" i="29"/>
  <c r="U206" i="29"/>
  <c r="AB206" i="29"/>
  <c r="U202" i="29"/>
  <c r="AB202" i="29"/>
  <c r="U198" i="29"/>
  <c r="AB198" i="29"/>
  <c r="U194" i="29"/>
  <c r="AB194" i="29"/>
  <c r="U190" i="29"/>
  <c r="AB190" i="29"/>
  <c r="U186" i="29"/>
  <c r="AB186" i="29"/>
  <c r="U178" i="29"/>
  <c r="AB178" i="29"/>
  <c r="U174" i="29"/>
  <c r="AB174" i="29"/>
  <c r="U170" i="29"/>
  <c r="AB170" i="29"/>
  <c r="U162" i="29"/>
  <c r="AB162" i="29"/>
  <c r="U158" i="29"/>
  <c r="AB158" i="29"/>
  <c r="U154" i="29"/>
  <c r="AB154" i="29"/>
  <c r="U126" i="29"/>
  <c r="AB126" i="29"/>
  <c r="U122" i="29"/>
  <c r="AB122" i="29"/>
  <c r="U110" i="29"/>
  <c r="AB110" i="29"/>
  <c r="U106" i="29"/>
  <c r="AB106" i="29"/>
  <c r="U102" i="29"/>
  <c r="AB102" i="29"/>
  <c r="U94" i="29"/>
  <c r="AB94" i="29"/>
  <c r="U82" i="29"/>
  <c r="AB82" i="29"/>
  <c r="U78" i="29"/>
  <c r="AB78" i="29"/>
  <c r="U74" i="29"/>
  <c r="AB74" i="29"/>
  <c r="U70" i="29"/>
  <c r="AB70" i="29"/>
  <c r="U66" i="29"/>
  <c r="AB66" i="29"/>
  <c r="U62" i="29"/>
  <c r="AB62" i="29"/>
  <c r="U58" i="29"/>
  <c r="AB58" i="29"/>
  <c r="U54" i="29"/>
  <c r="AB54" i="29"/>
  <c r="U46" i="29"/>
  <c r="AB46" i="29"/>
  <c r="U38" i="29"/>
  <c r="AB38" i="29"/>
  <c r="U30" i="29"/>
  <c r="AB30" i="29"/>
  <c r="U10" i="29"/>
  <c r="AB10" i="29"/>
  <c r="U6" i="29"/>
  <c r="AB6" i="29"/>
  <c r="U604" i="29"/>
  <c r="AB604" i="29"/>
  <c r="U600" i="29"/>
  <c r="AB600" i="29"/>
  <c r="U596" i="29"/>
  <c r="AB596" i="29"/>
  <c r="U592" i="29"/>
  <c r="AB592" i="29"/>
  <c r="U588" i="29"/>
  <c r="AB588" i="29"/>
  <c r="U580" i="29"/>
  <c r="AB580" i="29"/>
  <c r="U576" i="29"/>
  <c r="AB576" i="29"/>
  <c r="U572" i="29"/>
  <c r="AB572" i="29"/>
  <c r="U568" i="29"/>
  <c r="AB568" i="29"/>
  <c r="U564" i="29"/>
  <c r="AB564" i="29"/>
  <c r="U560" i="29"/>
  <c r="AB560" i="29"/>
  <c r="U556" i="29"/>
  <c r="AB556" i="29"/>
  <c r="U544" i="29"/>
  <c r="AB544" i="29"/>
  <c r="U540" i="29"/>
  <c r="AB540" i="29"/>
  <c r="U536" i="29"/>
  <c r="AB536" i="29"/>
  <c r="U532" i="29"/>
  <c r="AB532" i="29"/>
  <c r="U528" i="29"/>
  <c r="AB528" i="29"/>
  <c r="U520" i="29"/>
  <c r="AB520" i="29"/>
  <c r="U513" i="29"/>
  <c r="AB513" i="29"/>
  <c r="U505" i="29"/>
  <c r="AB505" i="29"/>
  <c r="U497" i="29"/>
  <c r="AB497" i="29"/>
  <c r="U485" i="29"/>
  <c r="AB485" i="29"/>
  <c r="U469" i="29"/>
  <c r="AB469" i="29"/>
  <c r="U465" i="29"/>
  <c r="AB465" i="29"/>
  <c r="U461" i="29"/>
  <c r="AB461" i="29"/>
  <c r="U457" i="29"/>
  <c r="AB457" i="29"/>
  <c r="U453" i="29"/>
  <c r="AB453" i="29"/>
  <c r="U449" i="29"/>
  <c r="AB449" i="29"/>
  <c r="U445" i="29"/>
  <c r="AB445" i="29"/>
  <c r="U441" i="29"/>
  <c r="AB441" i="29"/>
  <c r="U425" i="29"/>
  <c r="AB425" i="29"/>
  <c r="U421" i="29"/>
  <c r="AB421" i="29"/>
  <c r="U413" i="29"/>
  <c r="AB413" i="29"/>
  <c r="U389" i="29"/>
  <c r="AB389" i="29"/>
  <c r="U381" i="29"/>
  <c r="AB381" i="29"/>
  <c r="U369" i="29"/>
  <c r="AB369" i="29"/>
  <c r="U365" i="29"/>
  <c r="AB365" i="29"/>
  <c r="U357" i="29"/>
  <c r="AB357" i="29"/>
  <c r="U353" i="29"/>
  <c r="AB353" i="29"/>
  <c r="U349" i="29"/>
  <c r="AB349" i="29"/>
  <c r="U341" i="29"/>
  <c r="AB341" i="29"/>
  <c r="U329" i="29"/>
  <c r="AB329" i="29"/>
  <c r="U314" i="29"/>
  <c r="AB314" i="29"/>
  <c r="U310" i="29"/>
  <c r="AB310" i="29"/>
  <c r="U260" i="29"/>
  <c r="AB260" i="29"/>
  <c r="U244" i="29"/>
  <c r="AB244" i="29"/>
  <c r="U240" i="29"/>
  <c r="AB240" i="29"/>
  <c r="U228" i="29"/>
  <c r="AB228" i="29"/>
  <c r="AB705" i="29"/>
  <c r="AB699" i="29"/>
  <c r="AB695" i="29"/>
  <c r="AB691" i="29"/>
  <c r="AB683" i="29"/>
  <c r="AB680" i="29"/>
  <c r="AB674" i="29"/>
  <c r="AB668" i="29"/>
  <c r="AB665" i="29"/>
  <c r="AB663" i="29"/>
  <c r="AB658" i="29"/>
  <c r="AB655" i="29"/>
  <c r="AB651" i="29"/>
  <c r="AB643" i="29"/>
  <c r="AB639" i="29"/>
  <c r="AB635" i="29"/>
  <c r="AB632" i="29"/>
  <c r="AB628" i="29"/>
  <c r="AB624" i="29"/>
  <c r="AB620" i="29"/>
  <c r="AB616" i="29"/>
  <c r="AB612" i="29"/>
  <c r="AB608" i="29"/>
  <c r="U303" i="29"/>
  <c r="AB303" i="29"/>
  <c r="U299" i="29"/>
  <c r="AB299" i="29"/>
  <c r="U295" i="29"/>
  <c r="AB295" i="29"/>
  <c r="U291" i="29"/>
  <c r="AB291" i="29"/>
  <c r="U287" i="29"/>
  <c r="AB287" i="29"/>
  <c r="U283" i="29"/>
  <c r="AB283" i="29"/>
  <c r="U275" i="29"/>
  <c r="AB275" i="29"/>
  <c r="U271" i="29"/>
  <c r="AB271" i="29"/>
  <c r="U263" i="29"/>
  <c r="AB263" i="29"/>
  <c r="U243" i="29"/>
  <c r="AB243" i="29"/>
  <c r="U235" i="29"/>
  <c r="AB235" i="29"/>
  <c r="AB702" i="29"/>
  <c r="AB694" i="29"/>
  <c r="AB688" i="29"/>
  <c r="AB682" i="29"/>
  <c r="AB670" i="29"/>
  <c r="AB659" i="29"/>
  <c r="AB657" i="29"/>
  <c r="AB654" i="29"/>
  <c r="AB650" i="29"/>
  <c r="AB646" i="29"/>
  <c r="AB642" i="29"/>
  <c r="AB638" i="29"/>
  <c r="AB634" i="29"/>
  <c r="AB631" i="29"/>
  <c r="AB627" i="29"/>
  <c r="AB619" i="29"/>
  <c r="AB615" i="29"/>
  <c r="AB282" i="29"/>
  <c r="AB250" i="29"/>
  <c r="U302" i="29"/>
  <c r="AB302" i="29"/>
  <c r="U294" i="29"/>
  <c r="AB294" i="29"/>
  <c r="U262" i="29"/>
  <c r="AB262" i="29"/>
  <c r="U254" i="29"/>
  <c r="AB254" i="29"/>
  <c r="U238" i="29"/>
  <c r="AB238" i="29"/>
  <c r="U230" i="29"/>
  <c r="AB230" i="29"/>
  <c r="AB701" i="29"/>
  <c r="AB672" i="29"/>
  <c r="AB669" i="29"/>
  <c r="AB667" i="29"/>
  <c r="AB664" i="29"/>
  <c r="AB656" i="29"/>
  <c r="AB653" i="29"/>
  <c r="AB649" i="29"/>
  <c r="AB645" i="29"/>
  <c r="AB641" i="29"/>
  <c r="AB637" i="29"/>
  <c r="AB630" i="29"/>
  <c r="AB626" i="29"/>
  <c r="AB622" i="29"/>
  <c r="AB618" i="29"/>
  <c r="AB610" i="29"/>
  <c r="AB242" i="29"/>
  <c r="AB696" i="29"/>
  <c r="AB692" i="29"/>
  <c r="AB689" i="29"/>
  <c r="AB686" i="29"/>
  <c r="AB684" i="29"/>
  <c r="AB675" i="29"/>
  <c r="AB671" i="29"/>
  <c r="AB661" i="29"/>
  <c r="AB652" i="29"/>
  <c r="AB648" i="29"/>
  <c r="AB644" i="29"/>
  <c r="AB640" i="29"/>
  <c r="AB636" i="29"/>
  <c r="AB633" i="29"/>
  <c r="AB629" i="29"/>
  <c r="AB621" i="29"/>
  <c r="AB609" i="29"/>
  <c r="O473" i="1"/>
  <c r="O500" i="1"/>
  <c r="U500" i="1"/>
  <c r="Q485" i="1"/>
  <c r="O512" i="1"/>
  <c r="O496" i="1"/>
  <c r="Q467" i="1"/>
  <c r="U467" i="1"/>
  <c r="U461" i="1"/>
  <c r="O461" i="1"/>
  <c r="U457" i="1"/>
  <c r="O457" i="1"/>
  <c r="Q455" i="1"/>
  <c r="U455" i="1"/>
  <c r="O468" i="1"/>
  <c r="Q468" i="1"/>
  <c r="U471" i="1"/>
  <c r="O492" i="1"/>
  <c r="O508" i="1"/>
  <c r="U508" i="1"/>
  <c r="Q473" i="1"/>
  <c r="U484" i="1"/>
  <c r="U496" i="1"/>
  <c r="Q465" i="1"/>
  <c r="Q481" i="1"/>
  <c r="Q484" i="1"/>
  <c r="AD484" i="1" s="1"/>
  <c r="U488" i="1"/>
  <c r="Q500" i="1"/>
  <c r="Q501" i="1"/>
  <c r="O504" i="1"/>
  <c r="Q457" i="1"/>
  <c r="Q460" i="1"/>
  <c r="U463" i="1"/>
  <c r="Q492" i="1"/>
  <c r="Q493" i="1"/>
  <c r="O509" i="1"/>
  <c r="O510" i="1"/>
  <c r="Q476" i="1"/>
  <c r="U479" i="1"/>
  <c r="U459" i="1"/>
  <c r="O465" i="1"/>
  <c r="O469" i="1"/>
  <c r="U475" i="1"/>
  <c r="O481" i="1"/>
  <c r="O488" i="1"/>
  <c r="O502" i="1"/>
  <c r="Q509" i="1"/>
  <c r="O456" i="1"/>
  <c r="U460" i="1"/>
  <c r="Q461" i="1"/>
  <c r="O464" i="1"/>
  <c r="U468" i="1"/>
  <c r="Q469" i="1"/>
  <c r="O472" i="1"/>
  <c r="U476" i="1"/>
  <c r="O480" i="1"/>
  <c r="O489" i="1"/>
  <c r="O490" i="1"/>
  <c r="O498" i="1"/>
  <c r="Q504" i="1"/>
  <c r="O505" i="1"/>
  <c r="O506" i="1"/>
  <c r="Q512" i="1"/>
  <c r="O513" i="1"/>
  <c r="O516" i="1"/>
  <c r="O517" i="1"/>
  <c r="Q456" i="1"/>
  <c r="Q464" i="1"/>
  <c r="Q480" i="1"/>
  <c r="Q489" i="1"/>
  <c r="Q505" i="1"/>
  <c r="Q513" i="1"/>
  <c r="Q516" i="1"/>
  <c r="Q472" i="1"/>
  <c r="O485" i="1"/>
  <c r="O486" i="1"/>
  <c r="O493" i="1"/>
  <c r="O494" i="1"/>
  <c r="O501" i="1"/>
  <c r="U483" i="1"/>
  <c r="U487" i="1"/>
  <c r="U491" i="1"/>
  <c r="U495" i="1"/>
  <c r="U499" i="1"/>
  <c r="U503" i="1"/>
  <c r="U507" i="1"/>
  <c r="U511" i="1"/>
  <c r="U515" i="1"/>
  <c r="O514" i="1"/>
  <c r="Q517" i="1"/>
  <c r="O518" i="1"/>
  <c r="O462" i="1"/>
  <c r="O470" i="1"/>
  <c r="O478" i="1"/>
  <c r="O455" i="1"/>
  <c r="Q458" i="1"/>
  <c r="O459" i="1"/>
  <c r="Q462" i="1"/>
  <c r="O463" i="1"/>
  <c r="Q466" i="1"/>
  <c r="O467" i="1"/>
  <c r="Q470" i="1"/>
  <c r="O471" i="1"/>
  <c r="AC471" i="1" s="1"/>
  <c r="Q474" i="1"/>
  <c r="O475" i="1"/>
  <c r="Q478" i="1"/>
  <c r="O479" i="1"/>
  <c r="Q482" i="1"/>
  <c r="O483" i="1"/>
  <c r="AC483" i="1" s="1"/>
  <c r="Q486" i="1"/>
  <c r="O487" i="1"/>
  <c r="Q490" i="1"/>
  <c r="O491" i="1"/>
  <c r="Q494" i="1"/>
  <c r="O495" i="1"/>
  <c r="Q498" i="1"/>
  <c r="O499" i="1"/>
  <c r="Q502" i="1"/>
  <c r="O503" i="1"/>
  <c r="Q506" i="1"/>
  <c r="O507" i="1"/>
  <c r="Q510" i="1"/>
  <c r="O511" i="1"/>
  <c r="Q514" i="1"/>
  <c r="O515" i="1"/>
  <c r="Q518" i="1"/>
  <c r="O458" i="1"/>
  <c r="O466" i="1"/>
  <c r="O474" i="1"/>
  <c r="O482" i="1"/>
  <c r="O453" i="1"/>
  <c r="O450" i="1"/>
  <c r="Q451" i="1"/>
  <c r="U450" i="1"/>
  <c r="Q453" i="1"/>
  <c r="O451" i="1"/>
  <c r="Q448" i="1"/>
  <c r="O449" i="1"/>
  <c r="O452" i="1"/>
  <c r="O454" i="1"/>
  <c r="O448" i="1"/>
  <c r="Q449" i="1"/>
  <c r="Q452" i="1"/>
  <c r="Q454" i="1"/>
  <c r="O699" i="29"/>
  <c r="O700" i="29"/>
  <c r="O701" i="29"/>
  <c r="O702" i="29"/>
  <c r="O703" i="29"/>
  <c r="O704" i="29"/>
  <c r="O705" i="29"/>
  <c r="Q699" i="29"/>
  <c r="Q700" i="29"/>
  <c r="Q701" i="29"/>
  <c r="Q702" i="29"/>
  <c r="Q703" i="29"/>
  <c r="Q704" i="29"/>
  <c r="Q705" i="29"/>
  <c r="U685" i="29"/>
  <c r="U680" i="29"/>
  <c r="U682" i="29"/>
  <c r="U683" i="29"/>
  <c r="U681" i="29"/>
  <c r="U684" i="29"/>
  <c r="Q678" i="29"/>
  <c r="O678" i="29"/>
  <c r="U678" i="29"/>
  <c r="Q679" i="29"/>
  <c r="O679" i="29"/>
  <c r="U679" i="29"/>
  <c r="O680" i="29"/>
  <c r="O681" i="29"/>
  <c r="O682" i="29"/>
  <c r="O683" i="29"/>
  <c r="O684" i="29"/>
  <c r="O685" i="29"/>
  <c r="O686" i="29"/>
  <c r="AC686" i="29" s="1"/>
  <c r="O687" i="29"/>
  <c r="AC687" i="29" s="1"/>
  <c r="O688" i="29"/>
  <c r="AC688" i="29" s="1"/>
  <c r="O689" i="29"/>
  <c r="O690" i="29"/>
  <c r="AC690" i="29" s="1"/>
  <c r="O691" i="29"/>
  <c r="O692" i="29"/>
  <c r="O693" i="29"/>
  <c r="O694" i="29"/>
  <c r="AC694" i="29" s="1"/>
  <c r="O695" i="29"/>
  <c r="O696" i="29"/>
  <c r="O697" i="29"/>
  <c r="AC697" i="29" s="1"/>
  <c r="Q686" i="29"/>
  <c r="AD686" i="29" s="1"/>
  <c r="Q687" i="29"/>
  <c r="AD687" i="29" s="1"/>
  <c r="Q688" i="29"/>
  <c r="AD688" i="29" s="1"/>
  <c r="Q689" i="29"/>
  <c r="Q690" i="29"/>
  <c r="Q691" i="29"/>
  <c r="Q692" i="29"/>
  <c r="Q693" i="29"/>
  <c r="Q694" i="29"/>
  <c r="Q695" i="29"/>
  <c r="Q696" i="29"/>
  <c r="Q697" i="29"/>
  <c r="AD697" i="29" s="1"/>
  <c r="O677" i="29"/>
  <c r="AC677" i="29" s="1"/>
  <c r="U677" i="29"/>
  <c r="O676" i="29"/>
  <c r="AC676" i="29" s="1"/>
  <c r="U676" i="29"/>
  <c r="O445" i="1"/>
  <c r="O446" i="1"/>
  <c r="O447" i="1"/>
  <c r="Q445" i="1"/>
  <c r="Q446" i="1"/>
  <c r="Q447" i="1"/>
  <c r="Q677" i="29"/>
  <c r="AD677" i="29" s="1"/>
  <c r="Q676" i="29"/>
  <c r="AD676" i="29" s="1"/>
  <c r="O674" i="29"/>
  <c r="O675" i="29"/>
  <c r="AC675" i="29" s="1"/>
  <c r="Q674" i="29"/>
  <c r="AD674" i="29" s="1"/>
  <c r="Q675" i="29"/>
  <c r="AD675" i="29" s="1"/>
  <c r="O672" i="29"/>
  <c r="O673" i="29"/>
  <c r="Q672" i="29"/>
  <c r="Q673" i="29"/>
  <c r="N234" i="29"/>
  <c r="AB305" i="29" s="1"/>
  <c r="N227" i="29"/>
  <c r="AB298" i="29" s="1"/>
  <c r="O439" i="1"/>
  <c r="O442" i="1"/>
  <c r="O443" i="1"/>
  <c r="Q438" i="1"/>
  <c r="U441" i="1"/>
  <c r="Q442" i="1"/>
  <c r="U438" i="1"/>
  <c r="Q439" i="1"/>
  <c r="O440" i="1"/>
  <c r="Q443" i="1"/>
  <c r="O444" i="1"/>
  <c r="Q440" i="1"/>
  <c r="O441" i="1"/>
  <c r="Q444" i="1"/>
  <c r="Q662" i="29"/>
  <c r="O662" i="29"/>
  <c r="U660" i="29"/>
  <c r="U662" i="29"/>
  <c r="Q665" i="29"/>
  <c r="AD665" i="29" s="1"/>
  <c r="O655" i="29"/>
  <c r="AC655" i="29" s="1"/>
  <c r="O660" i="29"/>
  <c r="U655" i="29"/>
  <c r="Q659" i="29"/>
  <c r="AD659" i="29" s="1"/>
  <c r="Q664" i="29"/>
  <c r="O668" i="29"/>
  <c r="AC668" i="29" s="1"/>
  <c r="O669" i="29"/>
  <c r="Q671" i="29"/>
  <c r="Q668" i="29"/>
  <c r="Q669" i="29"/>
  <c r="O663" i="29"/>
  <c r="U671" i="29"/>
  <c r="Q656" i="29"/>
  <c r="O658" i="29"/>
  <c r="Q661" i="29"/>
  <c r="Q663" i="29"/>
  <c r="U658" i="29"/>
  <c r="U656" i="29"/>
  <c r="O657" i="29"/>
  <c r="U659" i="29"/>
  <c r="U661" i="29"/>
  <c r="U664" i="29"/>
  <c r="U665" i="29"/>
  <c r="O666" i="29"/>
  <c r="O667" i="29"/>
  <c r="O670" i="29"/>
  <c r="AC670" i="29" s="1"/>
  <c r="Q657" i="29"/>
  <c r="Q666" i="29"/>
  <c r="Q667" i="29"/>
  <c r="Q670" i="29"/>
  <c r="AD670" i="29" s="1"/>
  <c r="O626" i="29"/>
  <c r="O627" i="29"/>
  <c r="O628" i="29"/>
  <c r="O629" i="29"/>
  <c r="O630" i="29"/>
  <c r="O631" i="29"/>
  <c r="O632" i="29"/>
  <c r="O633" i="29"/>
  <c r="AC633" i="29" s="1"/>
  <c r="O634" i="29"/>
  <c r="AC634" i="29" s="1"/>
  <c r="O635" i="29"/>
  <c r="O636" i="29"/>
  <c r="O637" i="29"/>
  <c r="O638" i="29"/>
  <c r="O639" i="29"/>
  <c r="AC639" i="29" s="1"/>
  <c r="O640" i="29"/>
  <c r="O641" i="29"/>
  <c r="O642" i="29"/>
  <c r="O643" i="29"/>
  <c r="O644" i="29"/>
  <c r="O645" i="29"/>
  <c r="AC645" i="29" s="1"/>
  <c r="O646" i="29"/>
  <c r="O648" i="29"/>
  <c r="O649" i="29"/>
  <c r="O650" i="29"/>
  <c r="O651" i="29"/>
  <c r="O652" i="29"/>
  <c r="O653" i="29"/>
  <c r="O654" i="29"/>
  <c r="Q626" i="29"/>
  <c r="Q627" i="29"/>
  <c r="Q628" i="29"/>
  <c r="Q629" i="29"/>
  <c r="Q630" i="29"/>
  <c r="Q631" i="29"/>
  <c r="Q632" i="29"/>
  <c r="Q633" i="29"/>
  <c r="AD633" i="29" s="1"/>
  <c r="Q634" i="29"/>
  <c r="AD634" i="29" s="1"/>
  <c r="Q635" i="29"/>
  <c r="Q636" i="29"/>
  <c r="AD636" i="29" s="1"/>
  <c r="Q637" i="29"/>
  <c r="Q638" i="29"/>
  <c r="Q639" i="29"/>
  <c r="Q640" i="29"/>
  <c r="Q641" i="29"/>
  <c r="Q642" i="29"/>
  <c r="Q643" i="29"/>
  <c r="Q644" i="29"/>
  <c r="Q645" i="29"/>
  <c r="AD645" i="29" s="1"/>
  <c r="Q646" i="29"/>
  <c r="AD646" i="29" s="1"/>
  <c r="Q648" i="29"/>
  <c r="Q649" i="29"/>
  <c r="Q650" i="29"/>
  <c r="Q651" i="29"/>
  <c r="Q652" i="29"/>
  <c r="Q653" i="29"/>
  <c r="Q654" i="29"/>
  <c r="Q40" i="29"/>
  <c r="AD40" i="29" s="1"/>
  <c r="Q291" i="29"/>
  <c r="O601" i="29"/>
  <c r="U601" i="29"/>
  <c r="U584" i="29"/>
  <c r="O584" i="29"/>
  <c r="O552" i="29"/>
  <c r="AC552" i="29" s="1"/>
  <c r="U552" i="29"/>
  <c r="U548" i="29"/>
  <c r="Q548" i="29"/>
  <c r="O524" i="29"/>
  <c r="U524" i="29"/>
  <c r="O517" i="29"/>
  <c r="U517" i="29"/>
  <c r="U509" i="29"/>
  <c r="O509" i="29"/>
  <c r="O501" i="29"/>
  <c r="AC501" i="29" s="1"/>
  <c r="U501" i="29"/>
  <c r="Q493" i="29"/>
  <c r="AD493" i="29" s="1"/>
  <c r="U493" i="29"/>
  <c r="Q587" i="29"/>
  <c r="U587" i="29"/>
  <c r="Q571" i="29"/>
  <c r="U571" i="29"/>
  <c r="Q555" i="29"/>
  <c r="U555" i="29"/>
  <c r="O543" i="29"/>
  <c r="U543" i="29"/>
  <c r="Q539" i="29"/>
  <c r="U539" i="29"/>
  <c r="O492" i="29"/>
  <c r="AC492" i="29" s="1"/>
  <c r="U492" i="29"/>
  <c r="Q625" i="29"/>
  <c r="AD625" i="29" s="1"/>
  <c r="U625" i="29"/>
  <c r="Q613" i="29"/>
  <c r="U613" i="29"/>
  <c r="O606" i="29"/>
  <c r="U606" i="29"/>
  <c r="Q603" i="29"/>
  <c r="AD603" i="29" s="1"/>
  <c r="U603" i="29"/>
  <c r="Q598" i="29"/>
  <c r="U598" i="29"/>
  <c r="O594" i="29"/>
  <c r="U594" i="29"/>
  <c r="Q582" i="29"/>
  <c r="U582" i="29"/>
  <c r="O578" i="29"/>
  <c r="U578" i="29"/>
  <c r="Q566" i="29"/>
  <c r="U566" i="29"/>
  <c r="O562" i="29"/>
  <c r="AC562" i="29" s="1"/>
  <c r="U562" i="29"/>
  <c r="Q550" i="29"/>
  <c r="U550" i="29"/>
  <c r="O546" i="29"/>
  <c r="U546" i="29"/>
  <c r="U534" i="29"/>
  <c r="Q534" i="29"/>
  <c r="O530" i="29"/>
  <c r="AC530" i="29" s="1"/>
  <c r="U530" i="29"/>
  <c r="O522" i="29"/>
  <c r="AC522" i="29" s="1"/>
  <c r="U522" i="29"/>
  <c r="O518" i="29"/>
  <c r="AC518" i="29" s="1"/>
  <c r="U518" i="29"/>
  <c r="O515" i="29"/>
  <c r="AC515" i="29" s="1"/>
  <c r="U515" i="29"/>
  <c r="O511" i="29"/>
  <c r="U511" i="29"/>
  <c r="O507" i="29"/>
  <c r="U507" i="29"/>
  <c r="O503" i="29"/>
  <c r="U503" i="29"/>
  <c r="O499" i="29"/>
  <c r="U499" i="29"/>
  <c r="Q495" i="29"/>
  <c r="U495" i="29"/>
  <c r="O607" i="29"/>
  <c r="AC607" i="29" s="1"/>
  <c r="U607" i="29"/>
  <c r="O585" i="29"/>
  <c r="U585" i="29"/>
  <c r="O577" i="29"/>
  <c r="U577" i="29"/>
  <c r="O569" i="29"/>
  <c r="AC569" i="29" s="1"/>
  <c r="U569" i="29"/>
  <c r="O553" i="29"/>
  <c r="U553" i="29"/>
  <c r="O545" i="29"/>
  <c r="U545" i="29"/>
  <c r="O537" i="29"/>
  <c r="U537" i="29"/>
  <c r="O611" i="29"/>
  <c r="U611" i="29"/>
  <c r="Q488" i="29"/>
  <c r="U488" i="29"/>
  <c r="Q472" i="29"/>
  <c r="AD472" i="29" s="1"/>
  <c r="U472" i="29"/>
  <c r="Q456" i="29"/>
  <c r="AD456" i="29" s="1"/>
  <c r="U456" i="29"/>
  <c r="Q440" i="29"/>
  <c r="U440" i="29"/>
  <c r="Q281" i="29"/>
  <c r="U281" i="29"/>
  <c r="O141" i="29"/>
  <c r="U141" i="29"/>
  <c r="Q93" i="29"/>
  <c r="U93" i="29"/>
  <c r="Q41" i="29"/>
  <c r="U41" i="29"/>
  <c r="Q17" i="29"/>
  <c r="U17" i="29"/>
  <c r="O387" i="29"/>
  <c r="U387" i="29"/>
  <c r="O371" i="29"/>
  <c r="U371" i="29"/>
  <c r="Q363" i="29"/>
  <c r="U363" i="29"/>
  <c r="Q323" i="29"/>
  <c r="U323" i="29"/>
  <c r="O300" i="29"/>
  <c r="U300" i="29"/>
  <c r="Q288" i="29"/>
  <c r="U288" i="29"/>
  <c r="O264" i="29"/>
  <c r="AC264" i="29" s="1"/>
  <c r="U264" i="29"/>
  <c r="Q252" i="29"/>
  <c r="U252" i="29"/>
  <c r="Q216" i="29"/>
  <c r="AD216" i="29" s="1"/>
  <c r="U216" i="29"/>
  <c r="Q192" i="29"/>
  <c r="U192" i="29"/>
  <c r="Q184" i="29"/>
  <c r="U184" i="29"/>
  <c r="Q72" i="29"/>
  <c r="AD72" i="29" s="1"/>
  <c r="U72" i="29"/>
  <c r="O36" i="29"/>
  <c r="U36" i="29"/>
  <c r="O12" i="29"/>
  <c r="U12" i="29"/>
  <c r="O617" i="29"/>
  <c r="U617" i="29"/>
  <c r="U614" i="29"/>
  <c r="Q614" i="29"/>
  <c r="AD614" i="29" s="1"/>
  <c r="Q476" i="29"/>
  <c r="U476" i="29"/>
  <c r="Q460" i="29"/>
  <c r="U460" i="29"/>
  <c r="Q444" i="29"/>
  <c r="AD444" i="29" s="1"/>
  <c r="U444" i="29"/>
  <c r="Q428" i="29"/>
  <c r="U428" i="29"/>
  <c r="Q336" i="29"/>
  <c r="AD336" i="29" s="1"/>
  <c r="U336" i="29"/>
  <c r="Q320" i="29"/>
  <c r="U320" i="29"/>
  <c r="Q305" i="29"/>
  <c r="U305" i="29"/>
  <c r="O289" i="29"/>
  <c r="AC289" i="29" s="1"/>
  <c r="U289" i="29"/>
  <c r="Q133" i="29"/>
  <c r="U133" i="29"/>
  <c r="O97" i="29"/>
  <c r="AC97" i="29" s="1"/>
  <c r="U97" i="29"/>
  <c r="Q61" i="29"/>
  <c r="U61" i="29"/>
  <c r="O45" i="29"/>
  <c r="AC45" i="29" s="1"/>
  <c r="U45" i="29"/>
  <c r="Q5" i="29"/>
  <c r="AD5" i="29" s="1"/>
  <c r="U5" i="29"/>
  <c r="O411" i="29"/>
  <c r="AC411" i="29" s="1"/>
  <c r="U411" i="29"/>
  <c r="O403" i="29"/>
  <c r="U403" i="29"/>
  <c r="Q379" i="29"/>
  <c r="AD379" i="29" s="1"/>
  <c r="U379" i="29"/>
  <c r="O339" i="29"/>
  <c r="U339" i="29"/>
  <c r="O327" i="29"/>
  <c r="AC327" i="29" s="1"/>
  <c r="U327" i="29"/>
  <c r="Q292" i="29"/>
  <c r="U292" i="29"/>
  <c r="O280" i="29"/>
  <c r="AC280" i="29" s="1"/>
  <c r="U280" i="29"/>
  <c r="O256" i="29"/>
  <c r="U256" i="29"/>
  <c r="O232" i="29"/>
  <c r="U232" i="29"/>
  <c r="Q208" i="29"/>
  <c r="AD208" i="29" s="1"/>
  <c r="U208" i="29"/>
  <c r="Q112" i="29"/>
  <c r="AD112" i="29" s="1"/>
  <c r="U112" i="29"/>
  <c r="Q100" i="29"/>
  <c r="U100" i="29"/>
  <c r="Q88" i="29"/>
  <c r="U88" i="29"/>
  <c r="Q52" i="29"/>
  <c r="U52" i="29"/>
  <c r="O28" i="29"/>
  <c r="U28" i="29"/>
  <c r="O8" i="29"/>
  <c r="U8" i="29"/>
  <c r="Q160" i="29"/>
  <c r="Q482" i="29"/>
  <c r="U482" i="29"/>
  <c r="Q474" i="29"/>
  <c r="AD474" i="29" s="1"/>
  <c r="U474" i="29"/>
  <c r="Q446" i="29"/>
  <c r="AD446" i="29" s="1"/>
  <c r="U446" i="29"/>
  <c r="O414" i="29"/>
  <c r="U414" i="29"/>
  <c r="Q386" i="29"/>
  <c r="AD386" i="29" s="1"/>
  <c r="U386" i="29"/>
  <c r="Q378" i="29"/>
  <c r="U378" i="29"/>
  <c r="O374" i="29"/>
  <c r="AC374" i="29" s="1"/>
  <c r="U374" i="29"/>
  <c r="Q370" i="29"/>
  <c r="AD370" i="29" s="1"/>
  <c r="U370" i="29"/>
  <c r="Q358" i="29"/>
  <c r="U358" i="29"/>
  <c r="Q354" i="29"/>
  <c r="U354" i="29"/>
  <c r="Q346" i="29"/>
  <c r="U346" i="29"/>
  <c r="Q338" i="29"/>
  <c r="U338" i="29"/>
  <c r="Q322" i="29"/>
  <c r="AD322" i="29" s="1"/>
  <c r="U322" i="29"/>
  <c r="Q307" i="29"/>
  <c r="U307" i="29"/>
  <c r="O279" i="29"/>
  <c r="U279" i="29"/>
  <c r="O267" i="29"/>
  <c r="U267" i="29"/>
  <c r="O259" i="29"/>
  <c r="U259" i="29"/>
  <c r="Q255" i="29"/>
  <c r="U255" i="29"/>
  <c r="O251" i="29"/>
  <c r="U251" i="29"/>
  <c r="Q247" i="29"/>
  <c r="U247" i="29"/>
  <c r="O239" i="29"/>
  <c r="U239" i="29"/>
  <c r="O231" i="29"/>
  <c r="U231" i="29"/>
  <c r="O219" i="29"/>
  <c r="U219" i="29"/>
  <c r="O215" i="29"/>
  <c r="AC215" i="29" s="1"/>
  <c r="U215" i="29"/>
  <c r="O211" i="29"/>
  <c r="U211" i="29"/>
  <c r="O195" i="29"/>
  <c r="U195" i="29"/>
  <c r="O191" i="29"/>
  <c r="AC191" i="29" s="1"/>
  <c r="U191" i="29"/>
  <c r="O183" i="29"/>
  <c r="U183" i="29"/>
  <c r="O179" i="29"/>
  <c r="U179" i="29"/>
  <c r="O175" i="29"/>
  <c r="U175" i="29"/>
  <c r="O167" i="29"/>
  <c r="U167" i="29"/>
  <c r="Q159" i="29"/>
  <c r="U159" i="29"/>
  <c r="O155" i="29"/>
  <c r="U155" i="29"/>
  <c r="O147" i="29"/>
  <c r="U147" i="29"/>
  <c r="O139" i="29"/>
  <c r="AC139" i="29" s="1"/>
  <c r="U139" i="29"/>
  <c r="Q135" i="29"/>
  <c r="AD135" i="29" s="1"/>
  <c r="U135" i="29"/>
  <c r="O123" i="29"/>
  <c r="U123" i="29"/>
  <c r="Q3" i="29"/>
  <c r="AD3" i="29" s="1"/>
  <c r="U3" i="29"/>
  <c r="Q480" i="29"/>
  <c r="AD480" i="29" s="1"/>
  <c r="U480" i="29"/>
  <c r="Q448" i="29"/>
  <c r="AD448" i="29" s="1"/>
  <c r="U448" i="29"/>
  <c r="Q432" i="29"/>
  <c r="U432" i="29"/>
  <c r="O285" i="29"/>
  <c r="AC285" i="29" s="1"/>
  <c r="U285" i="29"/>
  <c r="Q145" i="29"/>
  <c r="U145" i="29"/>
  <c r="Q117" i="29"/>
  <c r="U117" i="29"/>
  <c r="O101" i="29"/>
  <c r="U101" i="29"/>
  <c r="O85" i="29"/>
  <c r="U85" i="29"/>
  <c r="O419" i="29"/>
  <c r="U419" i="29"/>
  <c r="O395" i="29"/>
  <c r="U395" i="29"/>
  <c r="Q367" i="29"/>
  <c r="U367" i="29"/>
  <c r="O331" i="29"/>
  <c r="U331" i="29"/>
  <c r="O308" i="29"/>
  <c r="AC308" i="29" s="1"/>
  <c r="U308" i="29"/>
  <c r="Q284" i="29"/>
  <c r="U284" i="29"/>
  <c r="O272" i="29"/>
  <c r="U272" i="29"/>
  <c r="O248" i="29"/>
  <c r="AC248" i="29" s="1"/>
  <c r="U248" i="29"/>
  <c r="O236" i="29"/>
  <c r="U236" i="29"/>
  <c r="O224" i="29"/>
  <c r="U224" i="29"/>
  <c r="O200" i="29"/>
  <c r="U200" i="29"/>
  <c r="Q176" i="29"/>
  <c r="U176" i="29"/>
  <c r="O140" i="29"/>
  <c r="AC140" i="29" s="1"/>
  <c r="U140" i="29"/>
  <c r="Q80" i="29"/>
  <c r="U80" i="29"/>
  <c r="Q68" i="29"/>
  <c r="U68" i="29"/>
  <c r="Q56" i="29"/>
  <c r="AD56" i="29" s="1"/>
  <c r="U56" i="29"/>
  <c r="Q44" i="29"/>
  <c r="U44" i="29"/>
  <c r="O20" i="29"/>
  <c r="U20" i="29"/>
  <c r="O4" i="29"/>
  <c r="AC4" i="29" s="1"/>
  <c r="U4" i="29"/>
  <c r="Q200" i="29"/>
  <c r="Q481" i="29"/>
  <c r="U481" i="29"/>
  <c r="O477" i="29"/>
  <c r="U477" i="29"/>
  <c r="Q473" i="29"/>
  <c r="AD473" i="29" s="1"/>
  <c r="U473" i="29"/>
  <c r="O437" i="29"/>
  <c r="U437" i="29"/>
  <c r="O417" i="29"/>
  <c r="AC417" i="29" s="1"/>
  <c r="U417" i="29"/>
  <c r="O409" i="29"/>
  <c r="U409" i="29"/>
  <c r="O405" i="29"/>
  <c r="U405" i="29"/>
  <c r="O401" i="29"/>
  <c r="U401" i="29"/>
  <c r="O397" i="29"/>
  <c r="AC397" i="29" s="1"/>
  <c r="U397" i="29"/>
  <c r="Q385" i="29"/>
  <c r="U385" i="29"/>
  <c r="Q373" i="29"/>
  <c r="U373" i="29"/>
  <c r="O361" i="29"/>
  <c r="U361" i="29"/>
  <c r="Q345" i="29"/>
  <c r="U345" i="29"/>
  <c r="O337" i="29"/>
  <c r="AC337" i="29" s="1"/>
  <c r="U337" i="29"/>
  <c r="Q333" i="29"/>
  <c r="AD333" i="29" s="1"/>
  <c r="U333" i="29"/>
  <c r="O325" i="29"/>
  <c r="U325" i="29"/>
  <c r="Q321" i="29"/>
  <c r="U321" i="29"/>
  <c r="O306" i="29"/>
  <c r="AC306" i="29" s="1"/>
  <c r="U306" i="29"/>
  <c r="O290" i="29"/>
  <c r="U290" i="29"/>
  <c r="Q286" i="29"/>
  <c r="AD286" i="29" s="1"/>
  <c r="U286" i="29"/>
  <c r="Q278" i="29"/>
  <c r="U278" i="29"/>
  <c r="Q182" i="29"/>
  <c r="U182" i="29"/>
  <c r="Q166" i="29"/>
  <c r="U166" i="29"/>
  <c r="O150" i="29"/>
  <c r="U150" i="29"/>
  <c r="Q146" i="29"/>
  <c r="AD146" i="29" s="1"/>
  <c r="U146" i="29"/>
  <c r="Q142" i="29"/>
  <c r="AD142" i="29" s="1"/>
  <c r="U142" i="29"/>
  <c r="O138" i="29"/>
  <c r="AC138" i="29" s="1"/>
  <c r="U138" i="29"/>
  <c r="O134" i="29"/>
  <c r="U134" i="29"/>
  <c r="O130" i="29"/>
  <c r="AC130" i="29" s="1"/>
  <c r="U130" i="29"/>
  <c r="O118" i="29"/>
  <c r="U118" i="29"/>
  <c r="O114" i="29"/>
  <c r="AC114" i="29" s="1"/>
  <c r="U114" i="29"/>
  <c r="O98" i="29"/>
  <c r="AC98" i="29" s="1"/>
  <c r="U98" i="29"/>
  <c r="O90" i="29"/>
  <c r="U90" i="29"/>
  <c r="O86" i="29"/>
  <c r="AC86" i="29" s="1"/>
  <c r="U86" i="29"/>
  <c r="O50" i="29"/>
  <c r="U50" i="29"/>
  <c r="O42" i="29"/>
  <c r="U42" i="29"/>
  <c r="O34" i="29"/>
  <c r="AC34" i="29" s="1"/>
  <c r="U34" i="29"/>
  <c r="O26" i="29"/>
  <c r="AC26" i="29" s="1"/>
  <c r="U26" i="29"/>
  <c r="O22" i="29"/>
  <c r="AC22" i="29" s="1"/>
  <c r="U22" i="29"/>
  <c r="O18" i="29"/>
  <c r="U18" i="29"/>
  <c r="O14" i="29"/>
  <c r="AC14" i="29" s="1"/>
  <c r="U14" i="29"/>
  <c r="Q468" i="29"/>
  <c r="AD468" i="29" s="1"/>
  <c r="U468" i="29"/>
  <c r="Q452" i="29"/>
  <c r="AD452" i="29" s="1"/>
  <c r="U452" i="29"/>
  <c r="Q436" i="29"/>
  <c r="U436" i="29"/>
  <c r="Q149" i="29"/>
  <c r="AD149" i="29" s="1"/>
  <c r="U149" i="29"/>
  <c r="Q105" i="29"/>
  <c r="AD105" i="29" s="1"/>
  <c r="U105" i="29"/>
  <c r="Q89" i="29"/>
  <c r="AD89" i="29" s="1"/>
  <c r="U89" i="29"/>
  <c r="O73" i="29"/>
  <c r="U73" i="29"/>
  <c r="O49" i="29"/>
  <c r="AC49" i="29" s="1"/>
  <c r="U49" i="29"/>
  <c r="O623" i="29"/>
  <c r="U623" i="29"/>
  <c r="D19" i="2"/>
  <c r="G22" i="2"/>
  <c r="F20" i="11"/>
  <c r="I20" i="11" s="1"/>
  <c r="E19" i="11"/>
  <c r="Q498" i="29"/>
  <c r="Q605" i="29"/>
  <c r="O24" i="29"/>
  <c r="AC24" i="29" s="1"/>
  <c r="Q490" i="29"/>
  <c r="AD490" i="29" s="1"/>
  <c r="Q521" i="29"/>
  <c r="Q573" i="29"/>
  <c r="O619" i="29"/>
  <c r="O494" i="29"/>
  <c r="Q514" i="29"/>
  <c r="AD514" i="29" s="1"/>
  <c r="Q541" i="29"/>
  <c r="Q609" i="29"/>
  <c r="AD609" i="29" s="1"/>
  <c r="O616" i="29"/>
  <c r="Q619" i="29"/>
  <c r="Q580" i="29"/>
  <c r="O610" i="29"/>
  <c r="Q616" i="29"/>
  <c r="O622" i="29"/>
  <c r="Q504" i="29"/>
  <c r="AD504" i="29" s="1"/>
  <c r="O504" i="29"/>
  <c r="AC504" i="29" s="1"/>
  <c r="Q516" i="29"/>
  <c r="O516" i="29"/>
  <c r="Q527" i="29"/>
  <c r="Q567" i="29"/>
  <c r="O567" i="29"/>
  <c r="Q579" i="29"/>
  <c r="O579" i="29"/>
  <c r="Q591" i="29"/>
  <c r="Q621" i="29"/>
  <c r="AD621" i="29" s="1"/>
  <c r="O621" i="29"/>
  <c r="AC621" i="29" s="1"/>
  <c r="Q497" i="29"/>
  <c r="AD497" i="29" s="1"/>
  <c r="Q501" i="29"/>
  <c r="Q505" i="29"/>
  <c r="Q509" i="29"/>
  <c r="Q513" i="29"/>
  <c r="Q517" i="29"/>
  <c r="AD517" i="29" s="1"/>
  <c r="Q520" i="29"/>
  <c r="Q524" i="29"/>
  <c r="O528" i="29"/>
  <c r="Q536" i="29"/>
  <c r="Q540" i="29"/>
  <c r="O540" i="29"/>
  <c r="O544" i="29"/>
  <c r="Q552" i="29"/>
  <c r="Q556" i="29"/>
  <c r="O556" i="29"/>
  <c r="O560" i="29"/>
  <c r="Q568" i="29"/>
  <c r="Q572" i="29"/>
  <c r="O572" i="29"/>
  <c r="O576" i="29"/>
  <c r="Q584" i="29"/>
  <c r="Q588" i="29"/>
  <c r="O588" i="29"/>
  <c r="O592" i="29"/>
  <c r="Q600" i="29"/>
  <c r="AD600" i="29" s="1"/>
  <c r="Q604" i="29"/>
  <c r="O604" i="29"/>
  <c r="O491" i="29"/>
  <c r="Q494" i="29"/>
  <c r="AD494" i="29" s="1"/>
  <c r="Q499" i="29"/>
  <c r="O502" i="29"/>
  <c r="Q507" i="29"/>
  <c r="O510" i="29"/>
  <c r="Q515" i="29"/>
  <c r="AD515" i="29" s="1"/>
  <c r="Q522" i="29"/>
  <c r="AD522" i="29" s="1"/>
  <c r="O525" i="29"/>
  <c r="Q528" i="29"/>
  <c r="O532" i="29"/>
  <c r="O539" i="29"/>
  <c r="Q546" i="29"/>
  <c r="Q553" i="29"/>
  <c r="O557" i="29"/>
  <c r="Q560" i="29"/>
  <c r="O564" i="29"/>
  <c r="O571" i="29"/>
  <c r="Q578" i="29"/>
  <c r="Q585" i="29"/>
  <c r="AD585" i="29" s="1"/>
  <c r="O589" i="29"/>
  <c r="Q592" i="29"/>
  <c r="O596" i="29"/>
  <c r="O603" i="29"/>
  <c r="AC603" i="29" s="1"/>
  <c r="Q607" i="29"/>
  <c r="AD607" i="29" s="1"/>
  <c r="Q611" i="29"/>
  <c r="Q617" i="29"/>
  <c r="AD617" i="29" s="1"/>
  <c r="Q623" i="29"/>
  <c r="Q500" i="29"/>
  <c r="O500" i="29"/>
  <c r="Q512" i="29"/>
  <c r="O512" i="29"/>
  <c r="Q523" i="29"/>
  <c r="O523" i="29"/>
  <c r="Q535" i="29"/>
  <c r="O535" i="29"/>
  <c r="Q547" i="29"/>
  <c r="O547" i="29"/>
  <c r="Q559" i="29"/>
  <c r="Q563" i="29"/>
  <c r="O563" i="29"/>
  <c r="Q575" i="29"/>
  <c r="Q599" i="29"/>
  <c r="AD599" i="29" s="1"/>
  <c r="O599" i="29"/>
  <c r="AC599" i="29" s="1"/>
  <c r="Q608" i="29"/>
  <c r="AD608" i="29" s="1"/>
  <c r="O608" i="29"/>
  <c r="AC608" i="29" s="1"/>
  <c r="Q492" i="29"/>
  <c r="AD492" i="29" s="1"/>
  <c r="O527" i="29"/>
  <c r="AC527" i="29" s="1"/>
  <c r="O559" i="29"/>
  <c r="Q529" i="29"/>
  <c r="Q533" i="29"/>
  <c r="O533" i="29"/>
  <c r="AC533" i="29" s="1"/>
  <c r="Q545" i="29"/>
  <c r="Q549" i="29"/>
  <c r="O549" i="29"/>
  <c r="Q561" i="29"/>
  <c r="Q565" i="29"/>
  <c r="O565" i="29"/>
  <c r="Q577" i="29"/>
  <c r="AD577" i="29" s="1"/>
  <c r="Q581" i="29"/>
  <c r="AD581" i="29" s="1"/>
  <c r="O581" i="29"/>
  <c r="Q593" i="29"/>
  <c r="Q597" i="29"/>
  <c r="AD597" i="29" s="1"/>
  <c r="O597" i="29"/>
  <c r="Q620" i="29"/>
  <c r="O620" i="29"/>
  <c r="Q491" i="29"/>
  <c r="AD491" i="29" s="1"/>
  <c r="O493" i="29"/>
  <c r="AC493" i="29" s="1"/>
  <c r="O495" i="29"/>
  <c r="O497" i="29"/>
  <c r="Q502" i="29"/>
  <c r="O505" i="29"/>
  <c r="AC505" i="29" s="1"/>
  <c r="Q510" i="29"/>
  <c r="O513" i="29"/>
  <c r="O520" i="29"/>
  <c r="Q525" i="29"/>
  <c r="O529" i="29"/>
  <c r="AC529" i="29" s="1"/>
  <c r="Q532" i="29"/>
  <c r="O536" i="29"/>
  <c r="Q557" i="29"/>
  <c r="O561" i="29"/>
  <c r="Q564" i="29"/>
  <c r="O568" i="29"/>
  <c r="O575" i="29"/>
  <c r="Q589" i="29"/>
  <c r="O593" i="29"/>
  <c r="Q596" i="29"/>
  <c r="O600" i="29"/>
  <c r="O615" i="29"/>
  <c r="Q496" i="29"/>
  <c r="O496" i="29"/>
  <c r="Q508" i="29"/>
  <c r="O508" i="29"/>
  <c r="Q519" i="29"/>
  <c r="O519" i="29"/>
  <c r="AC519" i="29" s="1"/>
  <c r="Q531" i="29"/>
  <c r="O531" i="29"/>
  <c r="Q543" i="29"/>
  <c r="Q551" i="29"/>
  <c r="O551" i="29"/>
  <c r="Q583" i="29"/>
  <c r="O583" i="29"/>
  <c r="AC583" i="29" s="1"/>
  <c r="Q595" i="29"/>
  <c r="AD595" i="29" s="1"/>
  <c r="O595" i="29"/>
  <c r="AC595" i="29" s="1"/>
  <c r="Q606" i="29"/>
  <c r="Q618" i="29"/>
  <c r="O618" i="29"/>
  <c r="O591" i="29"/>
  <c r="O526" i="29"/>
  <c r="Q526" i="29"/>
  <c r="O534" i="29"/>
  <c r="O538" i="29"/>
  <c r="Q538" i="29"/>
  <c r="O542" i="29"/>
  <c r="Q542" i="29"/>
  <c r="O550" i="29"/>
  <c r="O554" i="29"/>
  <c r="Q554" i="29"/>
  <c r="O558" i="29"/>
  <c r="Q558" i="29"/>
  <c r="O566" i="29"/>
  <c r="O570" i="29"/>
  <c r="Q570" i="29"/>
  <c r="O574" i="29"/>
  <c r="Q574" i="29"/>
  <c r="O582" i="29"/>
  <c r="O586" i="29"/>
  <c r="AC586" i="29" s="1"/>
  <c r="Q586" i="29"/>
  <c r="AD586" i="29" s="1"/>
  <c r="O590" i="29"/>
  <c r="Q590" i="29"/>
  <c r="AD590" i="29" s="1"/>
  <c r="O598" i="29"/>
  <c r="O602" i="29"/>
  <c r="Q602" i="29"/>
  <c r="O612" i="29"/>
  <c r="Q612" i="29"/>
  <c r="AD612" i="29" s="1"/>
  <c r="O624" i="29"/>
  <c r="Q624" i="29"/>
  <c r="O490" i="29"/>
  <c r="O498" i="29"/>
  <c r="AC498" i="29" s="1"/>
  <c r="Q503" i="29"/>
  <c r="Q511" i="29"/>
  <c r="O514" i="29"/>
  <c r="AC514" i="29" s="1"/>
  <c r="Q518" i="29"/>
  <c r="AD518" i="29" s="1"/>
  <c r="O521" i="29"/>
  <c r="Q530" i="29"/>
  <c r="Q537" i="29"/>
  <c r="O541" i="29"/>
  <c r="Q544" i="29"/>
  <c r="O548" i="29"/>
  <c r="O555" i="29"/>
  <c r="Q562" i="29"/>
  <c r="Q569" i="29"/>
  <c r="O573" i="29"/>
  <c r="Q576" i="29"/>
  <c r="O580" i="29"/>
  <c r="O587" i="29"/>
  <c r="AC587" i="29" s="1"/>
  <c r="Q594" i="29"/>
  <c r="AD594" i="29" s="1"/>
  <c r="Q601" i="29"/>
  <c r="O605" i="29"/>
  <c r="O609" i="29"/>
  <c r="AC609" i="29" s="1"/>
  <c r="O613" i="29"/>
  <c r="Q615" i="29"/>
  <c r="O625" i="29"/>
  <c r="AC625" i="29" s="1"/>
  <c r="Q610" i="29"/>
  <c r="O614" i="29"/>
  <c r="AC614" i="29" s="1"/>
  <c r="Q622" i="29"/>
  <c r="Q24" i="29"/>
  <c r="O244" i="29"/>
  <c r="O40" i="29"/>
  <c r="AC40" i="29" s="1"/>
  <c r="O176" i="29"/>
  <c r="O143" i="29"/>
  <c r="Q199" i="29"/>
  <c r="AD199" i="29" s="1"/>
  <c r="Q131" i="29"/>
  <c r="O163" i="29"/>
  <c r="O171" i="29"/>
  <c r="Q139" i="29"/>
  <c r="AD139" i="29" s="1"/>
  <c r="Q275" i="29"/>
  <c r="AD275" i="29" s="1"/>
  <c r="Q85" i="29"/>
  <c r="AD85" i="29" s="1"/>
  <c r="Q168" i="29"/>
  <c r="O128" i="29"/>
  <c r="O160" i="29"/>
  <c r="AC160" i="29" s="1"/>
  <c r="O268" i="29"/>
  <c r="AC268" i="29" s="1"/>
  <c r="O363" i="29"/>
  <c r="Q101" i="29"/>
  <c r="Q141" i="29"/>
  <c r="Q175" i="29"/>
  <c r="O5" i="29"/>
  <c r="AC5" i="29" s="1"/>
  <c r="Q77" i="29"/>
  <c r="Q147" i="29"/>
  <c r="Q183" i="29"/>
  <c r="O199" i="29"/>
  <c r="O346" i="29"/>
  <c r="Q316" i="29"/>
  <c r="AD316" i="29" s="1"/>
  <c r="Q347" i="29"/>
  <c r="AD347" i="29" s="1"/>
  <c r="O347" i="29"/>
  <c r="AC347" i="29" s="1"/>
  <c r="Q406" i="29"/>
  <c r="Q430" i="29"/>
  <c r="AD430" i="29" s="1"/>
  <c r="O354" i="29"/>
  <c r="AC354" i="29" s="1"/>
  <c r="Q33" i="29"/>
  <c r="Q49" i="29"/>
  <c r="AD49" i="29" s="1"/>
  <c r="O61" i="29"/>
  <c r="O117" i="29"/>
  <c r="AC117" i="29" s="1"/>
  <c r="Q8" i="29"/>
  <c r="O25" i="29"/>
  <c r="Q121" i="29"/>
  <c r="O145" i="29"/>
  <c r="O208" i="29"/>
  <c r="AC208" i="29" s="1"/>
  <c r="Q244" i="29"/>
  <c r="Q319" i="29"/>
  <c r="AD319" i="29" s="1"/>
  <c r="O17" i="29"/>
  <c r="O65" i="29"/>
  <c r="O168" i="29"/>
  <c r="Q224" i="29"/>
  <c r="Q260" i="29"/>
  <c r="O319" i="29"/>
  <c r="AC319" i="29" s="1"/>
  <c r="O355" i="29"/>
  <c r="AC355" i="29" s="1"/>
  <c r="O252" i="29"/>
  <c r="O260" i="29"/>
  <c r="O323" i="29"/>
  <c r="Q355" i="29"/>
  <c r="AD355" i="29" s="1"/>
  <c r="Q371" i="29"/>
  <c r="Q9" i="29"/>
  <c r="Q25" i="29"/>
  <c r="Q65" i="29"/>
  <c r="O9" i="29"/>
  <c r="O16" i="29"/>
  <c r="AC16" i="29" s="1"/>
  <c r="O44" i="29"/>
  <c r="AC44" i="29" s="1"/>
  <c r="O53" i="29"/>
  <c r="AC53" i="29" s="1"/>
  <c r="Q64" i="29"/>
  <c r="AD64" i="29" s="1"/>
  <c r="Q69" i="29"/>
  <c r="AD69" i="29" s="1"/>
  <c r="Q84" i="29"/>
  <c r="AD84" i="29" s="1"/>
  <c r="O89" i="29"/>
  <c r="AC89" i="29" s="1"/>
  <c r="Q96" i="29"/>
  <c r="AD96" i="29" s="1"/>
  <c r="Q104" i="29"/>
  <c r="Q116" i="29"/>
  <c r="O184" i="29"/>
  <c r="AC184" i="29" s="1"/>
  <c r="O192" i="29"/>
  <c r="AC192" i="29" s="1"/>
  <c r="O216" i="29"/>
  <c r="AC216" i="29" s="1"/>
  <c r="Q268" i="29"/>
  <c r="O316" i="29"/>
  <c r="AC316" i="29" s="1"/>
  <c r="Q327" i="29"/>
  <c r="AD327" i="29" s="1"/>
  <c r="O69" i="29"/>
  <c r="AC69" i="29" s="1"/>
  <c r="O77" i="29"/>
  <c r="O33" i="29"/>
  <c r="O41" i="29"/>
  <c r="AC41" i="29" s="1"/>
  <c r="Q53" i="29"/>
  <c r="AD53" i="29" s="1"/>
  <c r="O46" i="29"/>
  <c r="O465" i="29"/>
  <c r="O30" i="29"/>
  <c r="AC30" i="29" s="1"/>
  <c r="Q242" i="29"/>
  <c r="AD242" i="29" s="1"/>
  <c r="O66" i="29"/>
  <c r="O135" i="29"/>
  <c r="AC135" i="29" s="1"/>
  <c r="O159" i="29"/>
  <c r="AC159" i="29" s="1"/>
  <c r="Q167" i="29"/>
  <c r="Q191" i="29"/>
  <c r="AD191" i="29" s="1"/>
  <c r="O203" i="29"/>
  <c r="Q215" i="29"/>
  <c r="AD215" i="29" s="1"/>
  <c r="O235" i="29"/>
  <c r="Q251" i="29"/>
  <c r="Q267" i="29"/>
  <c r="O358" i="29"/>
  <c r="O382" i="29"/>
  <c r="Q414" i="29"/>
  <c r="O131" i="29"/>
  <c r="Q235" i="29"/>
  <c r="Q259" i="29"/>
  <c r="O370" i="29"/>
  <c r="AC370" i="29" s="1"/>
  <c r="Q382" i="29"/>
  <c r="Q222" i="29"/>
  <c r="AD222" i="29" s="1"/>
  <c r="O74" i="29"/>
  <c r="Q466" i="29"/>
  <c r="Q458" i="29"/>
  <c r="Q450" i="29"/>
  <c r="AD450" i="29" s="1"/>
  <c r="Q434" i="29"/>
  <c r="O434" i="29"/>
  <c r="Q418" i="29"/>
  <c r="O418" i="29"/>
  <c r="Q410" i="29"/>
  <c r="O410" i="29"/>
  <c r="O386" i="29"/>
  <c r="AC386" i="29" s="1"/>
  <c r="O255" i="29"/>
  <c r="O247" i="29"/>
  <c r="AC247" i="29" s="1"/>
  <c r="Q231" i="29"/>
  <c r="AD231" i="29" s="1"/>
  <c r="Q207" i="29"/>
  <c r="O207" i="29"/>
  <c r="Q464" i="29"/>
  <c r="O82" i="29"/>
  <c r="Q130" i="29"/>
  <c r="AD130" i="29" s="1"/>
  <c r="Q214" i="29"/>
  <c r="Q206" i="29"/>
  <c r="Q250" i="29"/>
  <c r="O353" i="29"/>
  <c r="AC353" i="29" s="1"/>
  <c r="Q361" i="29"/>
  <c r="Q365" i="29"/>
  <c r="O70" i="29"/>
  <c r="O142" i="29"/>
  <c r="AC142" i="29" s="1"/>
  <c r="Q198" i="29"/>
  <c r="Q230" i="29"/>
  <c r="AD230" i="29" s="1"/>
  <c r="O310" i="29"/>
  <c r="O457" i="29"/>
  <c r="Q274" i="29"/>
  <c r="O314" i="29"/>
  <c r="AC314" i="29" s="1"/>
  <c r="O381" i="29"/>
  <c r="AC381" i="29" s="1"/>
  <c r="Q417" i="29"/>
  <c r="AD417" i="29" s="1"/>
  <c r="Q437" i="29"/>
  <c r="AD437" i="29" s="1"/>
  <c r="O449" i="29"/>
  <c r="O473" i="29"/>
  <c r="AC473" i="29" s="1"/>
  <c r="O481" i="29"/>
  <c r="AC481" i="29" s="1"/>
  <c r="Q290" i="29"/>
  <c r="Q158" i="29"/>
  <c r="AD158" i="29" s="1"/>
  <c r="Q174" i="29"/>
  <c r="AD174" i="29" s="1"/>
  <c r="Q190" i="29"/>
  <c r="Q246" i="29"/>
  <c r="AD246" i="29" s="1"/>
  <c r="O278" i="29"/>
  <c r="O302" i="29"/>
  <c r="AC302" i="29" s="1"/>
  <c r="Q310" i="29"/>
  <c r="AD310" i="29" s="1"/>
  <c r="Q314" i="29"/>
  <c r="O341" i="29"/>
  <c r="AC341" i="29" s="1"/>
  <c r="O345" i="29"/>
  <c r="Q353" i="29"/>
  <c r="AD353" i="29" s="1"/>
  <c r="Q369" i="29"/>
  <c r="Q381" i="29"/>
  <c r="AD381" i="29" s="1"/>
  <c r="O413" i="29"/>
  <c r="AC413" i="29" s="1"/>
  <c r="Q449" i="29"/>
  <c r="O450" i="29"/>
  <c r="AC450" i="29" s="1"/>
  <c r="Q457" i="29"/>
  <c r="O458" i="29"/>
  <c r="Q465" i="29"/>
  <c r="O466" i="29"/>
  <c r="AC466" i="29" s="1"/>
  <c r="Q485" i="29"/>
  <c r="AD485" i="29" s="1"/>
  <c r="Q489" i="29"/>
  <c r="AD489" i="29" s="1"/>
  <c r="O146" i="29"/>
  <c r="AC146" i="29" s="1"/>
  <c r="Q258" i="29"/>
  <c r="O286" i="29"/>
  <c r="AC286" i="29" s="1"/>
  <c r="Q302" i="29"/>
  <c r="AD302" i="29" s="1"/>
  <c r="O321" i="29"/>
  <c r="O333" i="29"/>
  <c r="AC333" i="29" s="1"/>
  <c r="Q341" i="29"/>
  <c r="AD341" i="29" s="1"/>
  <c r="O369" i="29"/>
  <c r="AC369" i="29" s="1"/>
  <c r="O385" i="29"/>
  <c r="AC385" i="29" s="1"/>
  <c r="Q413" i="29"/>
  <c r="AD413" i="29" s="1"/>
  <c r="Q445" i="29"/>
  <c r="AD445" i="29" s="1"/>
  <c r="Q477" i="29"/>
  <c r="O485" i="29"/>
  <c r="AC485" i="29" s="1"/>
  <c r="Q109" i="29"/>
  <c r="AD109" i="29" s="1"/>
  <c r="Q162" i="29"/>
  <c r="Q375" i="29"/>
  <c r="O375" i="29"/>
  <c r="Q422" i="29"/>
  <c r="AD422" i="29" s="1"/>
  <c r="O422" i="29"/>
  <c r="AC422" i="29" s="1"/>
  <c r="Q12" i="29"/>
  <c r="O13" i="29"/>
  <c r="Q20" i="29"/>
  <c r="O21" i="29"/>
  <c r="AC21" i="29" s="1"/>
  <c r="Q28" i="29"/>
  <c r="O29" i="29"/>
  <c r="AC29" i="29" s="1"/>
  <c r="Q36" i="29"/>
  <c r="O37" i="29"/>
  <c r="AC37" i="29" s="1"/>
  <c r="Q45" i="29"/>
  <c r="AD45" i="29" s="1"/>
  <c r="O54" i="29"/>
  <c r="AC54" i="29" s="1"/>
  <c r="O57" i="29"/>
  <c r="AC57" i="29" s="1"/>
  <c r="O58" i="29"/>
  <c r="AC58" i="29" s="1"/>
  <c r="Q60" i="29"/>
  <c r="Q73" i="29"/>
  <c r="O94" i="29"/>
  <c r="AC94" i="29" s="1"/>
  <c r="Q97" i="29"/>
  <c r="AD97" i="29" s="1"/>
  <c r="O109" i="29"/>
  <c r="AC109" i="29" s="1"/>
  <c r="Q124" i="29"/>
  <c r="O124" i="29"/>
  <c r="AC124" i="29" s="1"/>
  <c r="O126" i="29"/>
  <c r="AC126" i="29" s="1"/>
  <c r="Q126" i="29"/>
  <c r="AD126" i="29" s="1"/>
  <c r="Q129" i="29"/>
  <c r="O129" i="29"/>
  <c r="AC129" i="29" s="1"/>
  <c r="Q164" i="29"/>
  <c r="AD164" i="29" s="1"/>
  <c r="O164" i="29"/>
  <c r="Q186" i="29"/>
  <c r="AD186" i="29" s="1"/>
  <c r="Q196" i="29"/>
  <c r="AD196" i="29" s="1"/>
  <c r="O196" i="29"/>
  <c r="AC196" i="29" s="1"/>
  <c r="Q218" i="29"/>
  <c r="Q228" i="29"/>
  <c r="O228" i="29"/>
  <c r="O271" i="29"/>
  <c r="AC271" i="29" s="1"/>
  <c r="Q271" i="29"/>
  <c r="AD271" i="29" s="1"/>
  <c r="Q329" i="29"/>
  <c r="O329" i="29"/>
  <c r="AC329" i="29" s="1"/>
  <c r="O48" i="29"/>
  <c r="Q48" i="29"/>
  <c r="Q76" i="29"/>
  <c r="AD76" i="29" s="1"/>
  <c r="O122" i="29"/>
  <c r="Q172" i="29"/>
  <c r="O172" i="29"/>
  <c r="AC172" i="29" s="1"/>
  <c r="Q194" i="29"/>
  <c r="AD194" i="29" s="1"/>
  <c r="O277" i="29"/>
  <c r="AC277" i="29" s="1"/>
  <c r="Q359" i="29"/>
  <c r="AD359" i="29" s="1"/>
  <c r="O359" i="29"/>
  <c r="AC359" i="29" s="1"/>
  <c r="Q13" i="29"/>
  <c r="Q21" i="29"/>
  <c r="AD21" i="29" s="1"/>
  <c r="Q29" i="29"/>
  <c r="AD29" i="29" s="1"/>
  <c r="Q37" i="29"/>
  <c r="AD37" i="29" s="1"/>
  <c r="O38" i="29"/>
  <c r="Q57" i="29"/>
  <c r="AD57" i="29" s="1"/>
  <c r="O78" i="29"/>
  <c r="O93" i="29"/>
  <c r="AC93" i="29" s="1"/>
  <c r="O102" i="29"/>
  <c r="AC102" i="29" s="1"/>
  <c r="O105" i="29"/>
  <c r="AC105" i="29" s="1"/>
  <c r="O106" i="29"/>
  <c r="AC106" i="29" s="1"/>
  <c r="Q108" i="29"/>
  <c r="Q113" i="29"/>
  <c r="AD113" i="29" s="1"/>
  <c r="O113" i="29"/>
  <c r="AC113" i="29" s="1"/>
  <c r="Q123" i="29"/>
  <c r="AD123" i="29" s="1"/>
  <c r="Q156" i="29"/>
  <c r="O156" i="29"/>
  <c r="AC156" i="29" s="1"/>
  <c r="Q178" i="29"/>
  <c r="AD178" i="29" s="1"/>
  <c r="Q188" i="29"/>
  <c r="AD188" i="29" s="1"/>
  <c r="O188" i="29"/>
  <c r="AC188" i="29" s="1"/>
  <c r="Q210" i="29"/>
  <c r="AD210" i="29" s="1"/>
  <c r="Q220" i="29"/>
  <c r="AD220" i="29" s="1"/>
  <c r="O220" i="29"/>
  <c r="Q238" i="29"/>
  <c r="AD238" i="29" s="1"/>
  <c r="Q243" i="29"/>
  <c r="AD243" i="29" s="1"/>
  <c r="O243" i="29"/>
  <c r="AC243" i="29" s="1"/>
  <c r="O263" i="29"/>
  <c r="AC263" i="29" s="1"/>
  <c r="Q263" i="29"/>
  <c r="AD263" i="29" s="1"/>
  <c r="Q294" i="29"/>
  <c r="AD294" i="29" s="1"/>
  <c r="O294" i="29"/>
  <c r="AC294" i="29" s="1"/>
  <c r="O144" i="29"/>
  <c r="Q204" i="29"/>
  <c r="O204" i="29"/>
  <c r="Q226" i="29"/>
  <c r="AD226" i="29" s="1"/>
  <c r="O362" i="29"/>
  <c r="Q362" i="29"/>
  <c r="AD362" i="29" s="1"/>
  <c r="Q4" i="29"/>
  <c r="AD4" i="29" s="1"/>
  <c r="Q16" i="29"/>
  <c r="AD16" i="29" s="1"/>
  <c r="O62" i="29"/>
  <c r="AC62" i="29" s="1"/>
  <c r="Q92" i="29"/>
  <c r="AD92" i="29" s="1"/>
  <c r="O110" i="29"/>
  <c r="Q125" i="29"/>
  <c r="O125" i="29"/>
  <c r="Q127" i="29"/>
  <c r="AD127" i="29" s="1"/>
  <c r="O127" i="29"/>
  <c r="Q137" i="29"/>
  <c r="AD137" i="29" s="1"/>
  <c r="Q151" i="29"/>
  <c r="AD151" i="29" s="1"/>
  <c r="O151" i="29"/>
  <c r="AC151" i="29" s="1"/>
  <c r="Q170" i="29"/>
  <c r="AD170" i="29" s="1"/>
  <c r="Q180" i="29"/>
  <c r="AD180" i="29" s="1"/>
  <c r="O180" i="29"/>
  <c r="AC180" i="29" s="1"/>
  <c r="Q202" i="29"/>
  <c r="Q212" i="29"/>
  <c r="AD212" i="29" s="1"/>
  <c r="O212" i="29"/>
  <c r="AC212" i="29" s="1"/>
  <c r="O240" i="29"/>
  <c r="AC240" i="29" s="1"/>
  <c r="Q254" i="29"/>
  <c r="AD254" i="29" s="1"/>
  <c r="Q282" i="29"/>
  <c r="AD282" i="29" s="1"/>
  <c r="O282" i="29"/>
  <c r="AC282" i="29" s="1"/>
  <c r="Q140" i="29"/>
  <c r="AD140" i="29" s="1"/>
  <c r="Q143" i="29"/>
  <c r="Q155" i="29"/>
  <c r="AD155" i="29" s="1"/>
  <c r="Q163" i="29"/>
  <c r="Q171" i="29"/>
  <c r="Q179" i="29"/>
  <c r="Q195" i="29"/>
  <c r="AD195" i="29" s="1"/>
  <c r="Q203" i="29"/>
  <c r="Q211" i="29"/>
  <c r="AD211" i="29" s="1"/>
  <c r="Q219" i="29"/>
  <c r="Q239" i="29"/>
  <c r="AD239" i="29" s="1"/>
  <c r="O281" i="29"/>
  <c r="Q296" i="29"/>
  <c r="O296" i="29"/>
  <c r="Q298" i="29"/>
  <c r="O298" i="29"/>
  <c r="Q325" i="29"/>
  <c r="Q331" i="29"/>
  <c r="AD331" i="29" s="1"/>
  <c r="Q335" i="29"/>
  <c r="AD335" i="29" s="1"/>
  <c r="O335" i="29"/>
  <c r="Q337" i="29"/>
  <c r="AD337" i="29" s="1"/>
  <c r="Q351" i="29"/>
  <c r="O351" i="29"/>
  <c r="Q390" i="29"/>
  <c r="AD390" i="29" s="1"/>
  <c r="O390" i="29"/>
  <c r="AC390" i="29" s="1"/>
  <c r="Q394" i="29"/>
  <c r="O394" i="29"/>
  <c r="AC394" i="29" s="1"/>
  <c r="Q438" i="29"/>
  <c r="O438" i="29"/>
  <c r="Q453" i="29"/>
  <c r="AD453" i="29" s="1"/>
  <c r="O453" i="29"/>
  <c r="AC453" i="29" s="1"/>
  <c r="Q484" i="29"/>
  <c r="Q248" i="29"/>
  <c r="AD248" i="29" s="1"/>
  <c r="Q262" i="29"/>
  <c r="AD262" i="29" s="1"/>
  <c r="Q270" i="29"/>
  <c r="AD270" i="29" s="1"/>
  <c r="Q276" i="29"/>
  <c r="Q280" i="29"/>
  <c r="AD280" i="29" s="1"/>
  <c r="O293" i="29"/>
  <c r="AC293" i="29" s="1"/>
  <c r="Q300" i="29"/>
  <c r="Q304" i="29"/>
  <c r="O304" i="29"/>
  <c r="Q306" i="29"/>
  <c r="AD306" i="29" s="1"/>
  <c r="Q339" i="29"/>
  <c r="AD339" i="29" s="1"/>
  <c r="Q343" i="29"/>
  <c r="AD343" i="29" s="1"/>
  <c r="O343" i="29"/>
  <c r="AC343" i="29" s="1"/>
  <c r="Q357" i="29"/>
  <c r="O357" i="29"/>
  <c r="O421" i="29"/>
  <c r="Q421" i="29"/>
  <c r="AD421" i="29" s="1"/>
  <c r="Q425" i="29"/>
  <c r="AD425" i="29" s="1"/>
  <c r="O425" i="29"/>
  <c r="AC425" i="29" s="1"/>
  <c r="Q461" i="29"/>
  <c r="AD461" i="29" s="1"/>
  <c r="O461" i="29"/>
  <c r="AC461" i="29" s="1"/>
  <c r="Q478" i="29"/>
  <c r="AD478" i="29" s="1"/>
  <c r="O478" i="29"/>
  <c r="AC478" i="29" s="1"/>
  <c r="Q256" i="29"/>
  <c r="AD256" i="29" s="1"/>
  <c r="Q264" i="29"/>
  <c r="AD264" i="29" s="1"/>
  <c r="Q272" i="29"/>
  <c r="Q279" i="29"/>
  <c r="AD279" i="29" s="1"/>
  <c r="Q295" i="29"/>
  <c r="AD295" i="29" s="1"/>
  <c r="O295" i="29"/>
  <c r="AC295" i="29" s="1"/>
  <c r="O297" i="29"/>
  <c r="Q297" i="29"/>
  <c r="AD297" i="29" s="1"/>
  <c r="Q308" i="29"/>
  <c r="AD308" i="29" s="1"/>
  <c r="Q312" i="29"/>
  <c r="AD312" i="29" s="1"/>
  <c r="O312" i="29"/>
  <c r="AC312" i="29" s="1"/>
  <c r="Q349" i="29"/>
  <c r="AD349" i="29" s="1"/>
  <c r="O349" i="29"/>
  <c r="AC349" i="29" s="1"/>
  <c r="O389" i="29"/>
  <c r="AC389" i="29" s="1"/>
  <c r="Q389" i="29"/>
  <c r="O393" i="29"/>
  <c r="AC393" i="29" s="1"/>
  <c r="Q393" i="29"/>
  <c r="AD393" i="29" s="1"/>
  <c r="Q441" i="29"/>
  <c r="AD441" i="29" s="1"/>
  <c r="O441" i="29"/>
  <c r="Q469" i="29"/>
  <c r="O469" i="29"/>
  <c r="Q486" i="29"/>
  <c r="AD486" i="29" s="1"/>
  <c r="O486" i="29"/>
  <c r="AC486" i="29" s="1"/>
  <c r="O365" i="29"/>
  <c r="AC365" i="29" s="1"/>
  <c r="O367" i="29"/>
  <c r="AC367" i="29" s="1"/>
  <c r="O373" i="29"/>
  <c r="AC373" i="29" s="1"/>
  <c r="Q374" i="29"/>
  <c r="AD374" i="29" s="1"/>
  <c r="O378" i="29"/>
  <c r="AC378" i="29" s="1"/>
  <c r="Q397" i="29"/>
  <c r="O398" i="29"/>
  <c r="Q401" i="29"/>
  <c r="AD401" i="29" s="1"/>
  <c r="O402" i="29"/>
  <c r="O426" i="29"/>
  <c r="O442" i="29"/>
  <c r="AC442" i="29" s="1"/>
  <c r="O445" i="29"/>
  <c r="AC445" i="29" s="1"/>
  <c r="O454" i="29"/>
  <c r="AC454" i="29" s="1"/>
  <c r="O462" i="29"/>
  <c r="AC462" i="29" s="1"/>
  <c r="O470" i="29"/>
  <c r="AC470" i="29" s="1"/>
  <c r="Q398" i="29"/>
  <c r="AD398" i="29" s="1"/>
  <c r="Q402" i="29"/>
  <c r="AD402" i="29" s="1"/>
  <c r="Q405" i="29"/>
  <c r="AD405" i="29" s="1"/>
  <c r="O406" i="29"/>
  <c r="AC406" i="29" s="1"/>
  <c r="Q409" i="29"/>
  <c r="Q426" i="29"/>
  <c r="O430" i="29"/>
  <c r="AC430" i="29" s="1"/>
  <c r="Q442" i="29"/>
  <c r="O446" i="29"/>
  <c r="Q454" i="29"/>
  <c r="AD454" i="29" s="1"/>
  <c r="Q462" i="29"/>
  <c r="AD462" i="29" s="1"/>
  <c r="Q470" i="29"/>
  <c r="AD470" i="29" s="1"/>
  <c r="O474" i="29"/>
  <c r="AC474" i="29" s="1"/>
  <c r="O475" i="29"/>
  <c r="AC475" i="29" s="1"/>
  <c r="O482" i="29"/>
  <c r="O10" i="29"/>
  <c r="AC10" i="29" s="1"/>
  <c r="Q154" i="29"/>
  <c r="AD154" i="29" s="1"/>
  <c r="O154" i="29"/>
  <c r="Q157" i="29"/>
  <c r="O2" i="29"/>
  <c r="AC2" i="29" s="1"/>
  <c r="Q2" i="29"/>
  <c r="AD2" i="29" s="1"/>
  <c r="O3" i="29"/>
  <c r="AC3" i="29" s="1"/>
  <c r="Q10" i="29"/>
  <c r="AD10" i="29" s="1"/>
  <c r="O11" i="29"/>
  <c r="AC11" i="29" s="1"/>
  <c r="Q14" i="29"/>
  <c r="AD14" i="29" s="1"/>
  <c r="Q18" i="29"/>
  <c r="O19" i="29"/>
  <c r="Q22" i="29"/>
  <c r="AD22" i="29" s="1"/>
  <c r="O23" i="29"/>
  <c r="AC23" i="29" s="1"/>
  <c r="Q26" i="29"/>
  <c r="AD26" i="29" s="1"/>
  <c r="O27" i="29"/>
  <c r="AC27" i="29" s="1"/>
  <c r="Q30" i="29"/>
  <c r="AD30" i="29" s="1"/>
  <c r="Q34" i="29"/>
  <c r="AD34" i="29" s="1"/>
  <c r="O35" i="29"/>
  <c r="AC35" i="29" s="1"/>
  <c r="Q38" i="29"/>
  <c r="O39" i="29"/>
  <c r="AC39" i="29" s="1"/>
  <c r="Q42" i="29"/>
  <c r="AD42" i="29" s="1"/>
  <c r="O43" i="29"/>
  <c r="AC43" i="29" s="1"/>
  <c r="Q46" i="29"/>
  <c r="AD46" i="29" s="1"/>
  <c r="O47" i="29"/>
  <c r="AC47" i="29" s="1"/>
  <c r="Q50" i="29"/>
  <c r="AD50" i="29" s="1"/>
  <c r="O51" i="29"/>
  <c r="AC51" i="29" s="1"/>
  <c r="Q54" i="29"/>
  <c r="AD54" i="29" s="1"/>
  <c r="O55" i="29"/>
  <c r="AC55" i="29" s="1"/>
  <c r="Q58" i="29"/>
  <c r="AD58" i="29" s="1"/>
  <c r="O59" i="29"/>
  <c r="AC59" i="29" s="1"/>
  <c r="Q62" i="29"/>
  <c r="AD62" i="29" s="1"/>
  <c r="O63" i="29"/>
  <c r="AC63" i="29" s="1"/>
  <c r="Q66" i="29"/>
  <c r="AD66" i="29" s="1"/>
  <c r="O67" i="29"/>
  <c r="AC67" i="29" s="1"/>
  <c r="Q70" i="29"/>
  <c r="AD70" i="29" s="1"/>
  <c r="O71" i="29"/>
  <c r="AC71" i="29" s="1"/>
  <c r="Q74" i="29"/>
  <c r="AD74" i="29" s="1"/>
  <c r="O75" i="29"/>
  <c r="AC75" i="29" s="1"/>
  <c r="Q78" i="29"/>
  <c r="O79" i="29"/>
  <c r="AC79" i="29" s="1"/>
  <c r="Q82" i="29"/>
  <c r="O83" i="29"/>
  <c r="AC83" i="29" s="1"/>
  <c r="Q86" i="29"/>
  <c r="AD86" i="29" s="1"/>
  <c r="O87" i="29"/>
  <c r="AC87" i="29" s="1"/>
  <c r="Q90" i="29"/>
  <c r="O91" i="29"/>
  <c r="AC91" i="29" s="1"/>
  <c r="Q94" i="29"/>
  <c r="AD94" i="29" s="1"/>
  <c r="O95" i="29"/>
  <c r="AC95" i="29" s="1"/>
  <c r="Q98" i="29"/>
  <c r="AD98" i="29" s="1"/>
  <c r="O99" i="29"/>
  <c r="AC99" i="29" s="1"/>
  <c r="Q102" i="29"/>
  <c r="AD102" i="29" s="1"/>
  <c r="O103" i="29"/>
  <c r="AC103" i="29" s="1"/>
  <c r="Q106" i="29"/>
  <c r="AD106" i="29" s="1"/>
  <c r="O107" i="29"/>
  <c r="AC107" i="29" s="1"/>
  <c r="Q110" i="29"/>
  <c r="O111" i="29"/>
  <c r="AC111" i="29" s="1"/>
  <c r="Q114" i="29"/>
  <c r="AD114" i="29" s="1"/>
  <c r="O115" i="29"/>
  <c r="AC115" i="29" s="1"/>
  <c r="Q118" i="29"/>
  <c r="AD118" i="29" s="1"/>
  <c r="O119" i="29"/>
  <c r="AC119" i="29" s="1"/>
  <c r="Q128" i="29"/>
  <c r="AD128" i="29" s="1"/>
  <c r="O132" i="29"/>
  <c r="AC132" i="29" s="1"/>
  <c r="O133" i="29"/>
  <c r="AC133" i="29" s="1"/>
  <c r="Q134" i="29"/>
  <c r="AD134" i="29" s="1"/>
  <c r="Q144" i="29"/>
  <c r="AD144" i="29" s="1"/>
  <c r="O148" i="29"/>
  <c r="AC148" i="29" s="1"/>
  <c r="O149" i="29"/>
  <c r="AC149" i="29" s="1"/>
  <c r="Q150" i="29"/>
  <c r="AD150" i="29" s="1"/>
  <c r="Q153" i="29"/>
  <c r="O157" i="29"/>
  <c r="AC157" i="29" s="1"/>
  <c r="Q165" i="29"/>
  <c r="AD165" i="29" s="1"/>
  <c r="O165" i="29"/>
  <c r="AC165" i="29" s="1"/>
  <c r="Q173" i="29"/>
  <c r="AD173" i="29" s="1"/>
  <c r="O173" i="29"/>
  <c r="AC173" i="29" s="1"/>
  <c r="Q181" i="29"/>
  <c r="AD181" i="29" s="1"/>
  <c r="O181" i="29"/>
  <c r="AC181" i="29" s="1"/>
  <c r="Q189" i="29"/>
  <c r="AD189" i="29" s="1"/>
  <c r="O189" i="29"/>
  <c r="AC189" i="29" s="1"/>
  <c r="O6" i="29"/>
  <c r="AC6" i="29" s="1"/>
  <c r="Q6" i="29"/>
  <c r="AD6" i="29" s="1"/>
  <c r="O7" i="29"/>
  <c r="AC7" i="29" s="1"/>
  <c r="O15" i="29"/>
  <c r="AC15" i="29" s="1"/>
  <c r="Q7" i="29"/>
  <c r="AD7" i="29" s="1"/>
  <c r="Q11" i="29"/>
  <c r="AD11" i="29" s="1"/>
  <c r="Q15" i="29"/>
  <c r="AD15" i="29" s="1"/>
  <c r="Q19" i="29"/>
  <c r="AD19" i="29" s="1"/>
  <c r="Q23" i="29"/>
  <c r="Q27" i="29"/>
  <c r="AD27" i="29" s="1"/>
  <c r="Q35" i="29"/>
  <c r="AD35" i="29" s="1"/>
  <c r="Q39" i="29"/>
  <c r="AD39" i="29" s="1"/>
  <c r="Q43" i="29"/>
  <c r="AD43" i="29" s="1"/>
  <c r="Q47" i="29"/>
  <c r="AD47" i="29" s="1"/>
  <c r="Q51" i="29"/>
  <c r="AD51" i="29" s="1"/>
  <c r="O52" i="29"/>
  <c r="AC52" i="29" s="1"/>
  <c r="Q55" i="29"/>
  <c r="AD55" i="29" s="1"/>
  <c r="O56" i="29"/>
  <c r="AC56" i="29" s="1"/>
  <c r="Q59" i="29"/>
  <c r="AD59" i="29" s="1"/>
  <c r="O60" i="29"/>
  <c r="Q63" i="29"/>
  <c r="AD63" i="29" s="1"/>
  <c r="O64" i="29"/>
  <c r="AC64" i="29" s="1"/>
  <c r="Q67" i="29"/>
  <c r="AD67" i="29" s="1"/>
  <c r="O68" i="29"/>
  <c r="AC68" i="29" s="1"/>
  <c r="Q71" i="29"/>
  <c r="AD71" i="29" s="1"/>
  <c r="O72" i="29"/>
  <c r="AC72" i="29" s="1"/>
  <c r="Q75" i="29"/>
  <c r="AD75" i="29" s="1"/>
  <c r="O76" i="29"/>
  <c r="AC76" i="29" s="1"/>
  <c r="Q79" i="29"/>
  <c r="AD79" i="29" s="1"/>
  <c r="O80" i="29"/>
  <c r="AC80" i="29" s="1"/>
  <c r="Q83" i="29"/>
  <c r="AD83" i="29" s="1"/>
  <c r="O84" i="29"/>
  <c r="AC84" i="29" s="1"/>
  <c r="Q87" i="29"/>
  <c r="AD87" i="29" s="1"/>
  <c r="O88" i="29"/>
  <c r="AC88" i="29" s="1"/>
  <c r="Q91" i="29"/>
  <c r="AD91" i="29" s="1"/>
  <c r="O92" i="29"/>
  <c r="AC92" i="29" s="1"/>
  <c r="Q95" i="29"/>
  <c r="AD95" i="29" s="1"/>
  <c r="O96" i="29"/>
  <c r="AC96" i="29" s="1"/>
  <c r="Q99" i="29"/>
  <c r="AD99" i="29" s="1"/>
  <c r="O100" i="29"/>
  <c r="AC100" i="29" s="1"/>
  <c r="Q103" i="29"/>
  <c r="AD103" i="29" s="1"/>
  <c r="O104" i="29"/>
  <c r="AC104" i="29" s="1"/>
  <c r="Q107" i="29"/>
  <c r="AD107" i="29" s="1"/>
  <c r="O108" i="29"/>
  <c r="AC108" i="29" s="1"/>
  <c r="Q111" i="29"/>
  <c r="AD111" i="29" s="1"/>
  <c r="O112" i="29"/>
  <c r="AC112" i="29" s="1"/>
  <c r="Q115" i="29"/>
  <c r="AD115" i="29" s="1"/>
  <c r="O116" i="29"/>
  <c r="Q119" i="29"/>
  <c r="AD119" i="29" s="1"/>
  <c r="O120" i="29"/>
  <c r="AC120" i="29" s="1"/>
  <c r="O121" i="29"/>
  <c r="AC121" i="29" s="1"/>
  <c r="Q122" i="29"/>
  <c r="AD122" i="29" s="1"/>
  <c r="Q132" i="29"/>
  <c r="AD132" i="29" s="1"/>
  <c r="O136" i="29"/>
  <c r="O137" i="29"/>
  <c r="AC137" i="29" s="1"/>
  <c r="Q138" i="29"/>
  <c r="AD138" i="29" s="1"/>
  <c r="Q148" i="29"/>
  <c r="AD148" i="29" s="1"/>
  <c r="O152" i="29"/>
  <c r="AC152" i="29" s="1"/>
  <c r="O153" i="29"/>
  <c r="AC153" i="29" s="1"/>
  <c r="Q120" i="29"/>
  <c r="AD120" i="29" s="1"/>
  <c r="Q136" i="29"/>
  <c r="AD136" i="29" s="1"/>
  <c r="Q152" i="29"/>
  <c r="AD152" i="29" s="1"/>
  <c r="Q161" i="29"/>
  <c r="AD161" i="29" s="1"/>
  <c r="O161" i="29"/>
  <c r="AC161" i="29" s="1"/>
  <c r="Q169" i="29"/>
  <c r="AD169" i="29" s="1"/>
  <c r="O169" i="29"/>
  <c r="AC169" i="29" s="1"/>
  <c r="Q177" i="29"/>
  <c r="O177" i="29"/>
  <c r="Q185" i="29"/>
  <c r="AD185" i="29" s="1"/>
  <c r="O185" i="29"/>
  <c r="AC185" i="29" s="1"/>
  <c r="Q193" i="29"/>
  <c r="AD193" i="29" s="1"/>
  <c r="O193" i="29"/>
  <c r="AC193" i="29" s="1"/>
  <c r="O301" i="29"/>
  <c r="O303" i="29"/>
  <c r="AC303" i="29" s="1"/>
  <c r="O317" i="29"/>
  <c r="AC317" i="29" s="1"/>
  <c r="O318" i="29"/>
  <c r="AC318" i="29" s="1"/>
  <c r="O332" i="29"/>
  <c r="AC332" i="29" s="1"/>
  <c r="O334" i="29"/>
  <c r="Q408" i="29"/>
  <c r="AD408" i="29" s="1"/>
  <c r="O408" i="29"/>
  <c r="AC408" i="29" s="1"/>
  <c r="O197" i="29"/>
  <c r="AC197" i="29" s="1"/>
  <c r="O205" i="29"/>
  <c r="AC205" i="29" s="1"/>
  <c r="O209" i="29"/>
  <c r="O213" i="29"/>
  <c r="AC213" i="29" s="1"/>
  <c r="O217" i="29"/>
  <c r="AC217" i="29" s="1"/>
  <c r="O221" i="29"/>
  <c r="AC221" i="29" s="1"/>
  <c r="O225" i="29"/>
  <c r="O229" i="29"/>
  <c r="AC229" i="29" s="1"/>
  <c r="Q232" i="29"/>
  <c r="O233" i="29"/>
  <c r="Q236" i="29"/>
  <c r="AD236" i="29" s="1"/>
  <c r="O237" i="29"/>
  <c r="AC237" i="29" s="1"/>
  <c r="Q240" i="29"/>
  <c r="AD240" i="29" s="1"/>
  <c r="O241" i="29"/>
  <c r="AC241" i="29" s="1"/>
  <c r="O245" i="29"/>
  <c r="O249" i="29"/>
  <c r="AC249" i="29" s="1"/>
  <c r="O253" i="29"/>
  <c r="AC253" i="29" s="1"/>
  <c r="O257" i="29"/>
  <c r="AC257" i="29" s="1"/>
  <c r="O261" i="29"/>
  <c r="O265" i="29"/>
  <c r="AC265" i="29" s="1"/>
  <c r="O269" i="29"/>
  <c r="AC269" i="29" s="1"/>
  <c r="O273" i="29"/>
  <c r="AC273" i="29" s="1"/>
  <c r="O283" i="29"/>
  <c r="O284" i="29"/>
  <c r="Q285" i="29"/>
  <c r="AD285" i="29" s="1"/>
  <c r="O299" i="29"/>
  <c r="AC299" i="29" s="1"/>
  <c r="Q301" i="29"/>
  <c r="AD301" i="29" s="1"/>
  <c r="Q303" i="29"/>
  <c r="AD303" i="29" s="1"/>
  <c r="O313" i="29"/>
  <c r="O315" i="29"/>
  <c r="AC315" i="29" s="1"/>
  <c r="Q317" i="29"/>
  <c r="AD317" i="29" s="1"/>
  <c r="Q318" i="29"/>
  <c r="AD318" i="29" s="1"/>
  <c r="O328" i="29"/>
  <c r="AC328" i="29" s="1"/>
  <c r="O330" i="29"/>
  <c r="Q332" i="29"/>
  <c r="AD332" i="29" s="1"/>
  <c r="Q334" i="29"/>
  <c r="Q344" i="29"/>
  <c r="AD344" i="29" s="1"/>
  <c r="O344" i="29"/>
  <c r="AC344" i="29" s="1"/>
  <c r="Q352" i="29"/>
  <c r="AD352" i="29" s="1"/>
  <c r="O352" i="29"/>
  <c r="AC352" i="29" s="1"/>
  <c r="Q360" i="29"/>
  <c r="O360" i="29"/>
  <c r="AC360" i="29" s="1"/>
  <c r="Q368" i="29"/>
  <c r="AD368" i="29" s="1"/>
  <c r="O368" i="29"/>
  <c r="AC368" i="29" s="1"/>
  <c r="Q376" i="29"/>
  <c r="AD376" i="29" s="1"/>
  <c r="O376" i="29"/>
  <c r="AC376" i="29" s="1"/>
  <c r="Q384" i="29"/>
  <c r="O384" i="29"/>
  <c r="AC384" i="29" s="1"/>
  <c r="Q416" i="29"/>
  <c r="AD416" i="29" s="1"/>
  <c r="O416" i="29"/>
  <c r="AC416" i="29" s="1"/>
  <c r="Q427" i="29"/>
  <c r="AD427" i="29" s="1"/>
  <c r="O427" i="29"/>
  <c r="AC427" i="29" s="1"/>
  <c r="O158" i="29"/>
  <c r="AC158" i="29" s="1"/>
  <c r="O162" i="29"/>
  <c r="AC162" i="29" s="1"/>
  <c r="O166" i="29"/>
  <c r="AC166" i="29" s="1"/>
  <c r="O170" i="29"/>
  <c r="AC170" i="29" s="1"/>
  <c r="O174" i="29"/>
  <c r="AC174" i="29" s="1"/>
  <c r="O178" i="29"/>
  <c r="AC178" i="29" s="1"/>
  <c r="O182" i="29"/>
  <c r="AC182" i="29" s="1"/>
  <c r="O186" i="29"/>
  <c r="AC186" i="29" s="1"/>
  <c r="O190" i="29"/>
  <c r="AC190" i="29" s="1"/>
  <c r="O194" i="29"/>
  <c r="AC194" i="29" s="1"/>
  <c r="Q197" i="29"/>
  <c r="AD197" i="29" s="1"/>
  <c r="O198" i="29"/>
  <c r="AC198" i="29" s="1"/>
  <c r="O202" i="29"/>
  <c r="AC202" i="29" s="1"/>
  <c r="Q205" i="29"/>
  <c r="AD205" i="29" s="1"/>
  <c r="O206" i="29"/>
  <c r="AC206" i="29" s="1"/>
  <c r="Q209" i="29"/>
  <c r="AD209" i="29" s="1"/>
  <c r="O210" i="29"/>
  <c r="AC210" i="29" s="1"/>
  <c r="Q213" i="29"/>
  <c r="O214" i="29"/>
  <c r="AC214" i="29" s="1"/>
  <c r="Q217" i="29"/>
  <c r="AD217" i="29" s="1"/>
  <c r="O218" i="29"/>
  <c r="AC218" i="29" s="1"/>
  <c r="Q221" i="29"/>
  <c r="AD221" i="29" s="1"/>
  <c r="O222" i="29"/>
  <c r="AC222" i="29" s="1"/>
  <c r="Q225" i="29"/>
  <c r="AD225" i="29" s="1"/>
  <c r="O226" i="29"/>
  <c r="AC226" i="29" s="1"/>
  <c r="Q229" i="29"/>
  <c r="AD229" i="29" s="1"/>
  <c r="O230" i="29"/>
  <c r="AC230" i="29" s="1"/>
  <c r="Q233" i="29"/>
  <c r="AD233" i="29" s="1"/>
  <c r="Q237" i="29"/>
  <c r="AD237" i="29" s="1"/>
  <c r="O238" i="29"/>
  <c r="AC238" i="29" s="1"/>
  <c r="Q241" i="29"/>
  <c r="AD241" i="29" s="1"/>
  <c r="O242" i="29"/>
  <c r="AC242" i="29" s="1"/>
  <c r="Q245" i="29"/>
  <c r="AD245" i="29" s="1"/>
  <c r="O246" i="29"/>
  <c r="AC246" i="29" s="1"/>
  <c r="Q249" i="29"/>
  <c r="AD249" i="29" s="1"/>
  <c r="O250" i="29"/>
  <c r="AC250" i="29" s="1"/>
  <c r="Q253" i="29"/>
  <c r="AD253" i="29" s="1"/>
  <c r="O254" i="29"/>
  <c r="AC254" i="29" s="1"/>
  <c r="Q257" i="29"/>
  <c r="AD257" i="29" s="1"/>
  <c r="O258" i="29"/>
  <c r="Q261" i="29"/>
  <c r="AD261" i="29" s="1"/>
  <c r="O262" i="29"/>
  <c r="Q265" i="29"/>
  <c r="AD265" i="29" s="1"/>
  <c r="Q269" i="29"/>
  <c r="AD269" i="29" s="1"/>
  <c r="O270" i="29"/>
  <c r="AC270" i="29" s="1"/>
  <c r="Q273" i="29"/>
  <c r="AD273" i="29" s="1"/>
  <c r="O274" i="29"/>
  <c r="Q283" i="29"/>
  <c r="AD283" i="29" s="1"/>
  <c r="O287" i="29"/>
  <c r="AC287" i="29" s="1"/>
  <c r="O288" i="29"/>
  <c r="AC288" i="29" s="1"/>
  <c r="Q289" i="29"/>
  <c r="AD289" i="29" s="1"/>
  <c r="Q299" i="29"/>
  <c r="AD299" i="29" s="1"/>
  <c r="O309" i="29"/>
  <c r="AC309" i="29" s="1"/>
  <c r="O311" i="29"/>
  <c r="AC311" i="29" s="1"/>
  <c r="Q313" i="29"/>
  <c r="AD313" i="29" s="1"/>
  <c r="Q315" i="29"/>
  <c r="AD315" i="29" s="1"/>
  <c r="O324" i="29"/>
  <c r="AC324" i="29" s="1"/>
  <c r="O326" i="29"/>
  <c r="AC326" i="29" s="1"/>
  <c r="Q328" i="29"/>
  <c r="AD328" i="29" s="1"/>
  <c r="Q330" i="29"/>
  <c r="O340" i="29"/>
  <c r="O342" i="29"/>
  <c r="AC342" i="29" s="1"/>
  <c r="Q392" i="29"/>
  <c r="AD392" i="29" s="1"/>
  <c r="O392" i="29"/>
  <c r="AC392" i="29" s="1"/>
  <c r="Q424" i="29"/>
  <c r="AD424" i="29" s="1"/>
  <c r="O424" i="29"/>
  <c r="AC424" i="29" s="1"/>
  <c r="O275" i="29"/>
  <c r="AC275" i="29" s="1"/>
  <c r="O276" i="29"/>
  <c r="AC276" i="29" s="1"/>
  <c r="Q277" i="29"/>
  <c r="AD277" i="29" s="1"/>
  <c r="Q287" i="29"/>
  <c r="AD287" i="29" s="1"/>
  <c r="O291" i="29"/>
  <c r="O292" i="29"/>
  <c r="AC292" i="29" s="1"/>
  <c r="Q293" i="29"/>
  <c r="AD293" i="29" s="1"/>
  <c r="O305" i="29"/>
  <c r="O307" i="29"/>
  <c r="AC307" i="29" s="1"/>
  <c r="Q309" i="29"/>
  <c r="AD309" i="29" s="1"/>
  <c r="Q311" i="29"/>
  <c r="O320" i="29"/>
  <c r="AC320" i="29" s="1"/>
  <c r="O322" i="29"/>
  <c r="AC322" i="29" s="1"/>
  <c r="Q324" i="29"/>
  <c r="AD324" i="29" s="1"/>
  <c r="Q326" i="29"/>
  <c r="AD326" i="29" s="1"/>
  <c r="O336" i="29"/>
  <c r="AC336" i="29" s="1"/>
  <c r="O338" i="29"/>
  <c r="AC338" i="29" s="1"/>
  <c r="Q340" i="29"/>
  <c r="AD340" i="29" s="1"/>
  <c r="Q342" i="29"/>
  <c r="AD342" i="29" s="1"/>
  <c r="Q348" i="29"/>
  <c r="AD348" i="29" s="1"/>
  <c r="O348" i="29"/>
  <c r="AC348" i="29" s="1"/>
  <c r="Q356" i="29"/>
  <c r="AD356" i="29" s="1"/>
  <c r="O356" i="29"/>
  <c r="AC356" i="29" s="1"/>
  <c r="Q364" i="29"/>
  <c r="AD364" i="29" s="1"/>
  <c r="O364" i="29"/>
  <c r="AC364" i="29" s="1"/>
  <c r="Q372" i="29"/>
  <c r="AD372" i="29" s="1"/>
  <c r="O372" i="29"/>
  <c r="AC372" i="29" s="1"/>
  <c r="Q400" i="29"/>
  <c r="AD400" i="29" s="1"/>
  <c r="O400" i="29"/>
  <c r="AC400" i="29" s="1"/>
  <c r="Q383" i="29"/>
  <c r="AD383" i="29" s="1"/>
  <c r="Q391" i="29"/>
  <c r="AD391" i="29" s="1"/>
  <c r="Q399" i="29"/>
  <c r="AD399" i="29" s="1"/>
  <c r="Q407" i="29"/>
  <c r="Q415" i="29"/>
  <c r="AD415" i="29" s="1"/>
  <c r="Q423" i="29"/>
  <c r="AD423" i="29" s="1"/>
  <c r="Q380" i="29"/>
  <c r="AD380" i="29" s="1"/>
  <c r="O380" i="29"/>
  <c r="AC380" i="29" s="1"/>
  <c r="O383" i="29"/>
  <c r="Q388" i="29"/>
  <c r="AD388" i="29" s="1"/>
  <c r="O388" i="29"/>
  <c r="O391" i="29"/>
  <c r="AC391" i="29" s="1"/>
  <c r="Q396" i="29"/>
  <c r="O396" i="29"/>
  <c r="AC396" i="29" s="1"/>
  <c r="O399" i="29"/>
  <c r="AC399" i="29" s="1"/>
  <c r="Q404" i="29"/>
  <c r="AD404" i="29" s="1"/>
  <c r="O404" i="29"/>
  <c r="AC404" i="29" s="1"/>
  <c r="O407" i="29"/>
  <c r="AC407" i="29" s="1"/>
  <c r="Q412" i="29"/>
  <c r="AD412" i="29" s="1"/>
  <c r="O412" i="29"/>
  <c r="AC412" i="29" s="1"/>
  <c r="O415" i="29"/>
  <c r="AC415" i="29" s="1"/>
  <c r="Q420" i="29"/>
  <c r="AD420" i="29" s="1"/>
  <c r="O420" i="29"/>
  <c r="AC420" i="29" s="1"/>
  <c r="O423" i="29"/>
  <c r="AC423" i="29" s="1"/>
  <c r="O379" i="29"/>
  <c r="AC379" i="29" s="1"/>
  <c r="Q387" i="29"/>
  <c r="AD387" i="29" s="1"/>
  <c r="Q395" i="29"/>
  <c r="AD395" i="29" s="1"/>
  <c r="Q403" i="29"/>
  <c r="AD403" i="29" s="1"/>
  <c r="Q411" i="29"/>
  <c r="AD411" i="29" s="1"/>
  <c r="Q419" i="29"/>
  <c r="AD419" i="29" s="1"/>
  <c r="O431" i="29"/>
  <c r="AC431" i="29" s="1"/>
  <c r="O435" i="29"/>
  <c r="AC435" i="29" s="1"/>
  <c r="O439" i="29"/>
  <c r="AC439" i="29" s="1"/>
  <c r="O443" i="29"/>
  <c r="AC443" i="29" s="1"/>
  <c r="O447" i="29"/>
  <c r="AC447" i="29" s="1"/>
  <c r="O451" i="29"/>
  <c r="AC451" i="29" s="1"/>
  <c r="O455" i="29"/>
  <c r="AC455" i="29" s="1"/>
  <c r="O459" i="29"/>
  <c r="AC459" i="29" s="1"/>
  <c r="O463" i="29"/>
  <c r="AC463" i="29" s="1"/>
  <c r="O467" i="29"/>
  <c r="AC467" i="29" s="1"/>
  <c r="O471" i="29"/>
  <c r="AC471" i="29" s="1"/>
  <c r="O479" i="29"/>
  <c r="AC479" i="29" s="1"/>
  <c r="O483" i="29"/>
  <c r="AC483" i="29" s="1"/>
  <c r="O487" i="29"/>
  <c r="AC487" i="29" s="1"/>
  <c r="O428" i="29"/>
  <c r="Q431" i="29"/>
  <c r="AD431" i="29" s="1"/>
  <c r="O432" i="29"/>
  <c r="AC432" i="29" s="1"/>
  <c r="Q435" i="29"/>
  <c r="AD435" i="29" s="1"/>
  <c r="O436" i="29"/>
  <c r="Q439" i="29"/>
  <c r="AD439" i="29" s="1"/>
  <c r="O440" i="29"/>
  <c r="AC440" i="29" s="1"/>
  <c r="Q443" i="29"/>
  <c r="AD443" i="29" s="1"/>
  <c r="O444" i="29"/>
  <c r="AC444" i="29" s="1"/>
  <c r="Q447" i="29"/>
  <c r="AD447" i="29" s="1"/>
  <c r="O448" i="29"/>
  <c r="AC448" i="29" s="1"/>
  <c r="Q451" i="29"/>
  <c r="AD451" i="29" s="1"/>
  <c r="O452" i="29"/>
  <c r="AC452" i="29" s="1"/>
  <c r="Q455" i="29"/>
  <c r="AD455" i="29" s="1"/>
  <c r="O456" i="29"/>
  <c r="AC456" i="29" s="1"/>
  <c r="Q459" i="29"/>
  <c r="AD459" i="29" s="1"/>
  <c r="O460" i="29"/>
  <c r="AC460" i="29" s="1"/>
  <c r="Q463" i="29"/>
  <c r="AD463" i="29" s="1"/>
  <c r="O464" i="29"/>
  <c r="AC464" i="29" s="1"/>
  <c r="Q467" i="29"/>
  <c r="AD467" i="29" s="1"/>
  <c r="O468" i="29"/>
  <c r="AC468" i="29" s="1"/>
  <c r="Q471" i="29"/>
  <c r="AD471" i="29" s="1"/>
  <c r="O472" i="29"/>
  <c r="AC472" i="29" s="1"/>
  <c r="Q475" i="29"/>
  <c r="AD475" i="29" s="1"/>
  <c r="O476" i="29"/>
  <c r="AC476" i="29" s="1"/>
  <c r="Q479" i="29"/>
  <c r="AD479" i="29" s="1"/>
  <c r="O480" i="29"/>
  <c r="AC480" i="29" s="1"/>
  <c r="Q483" i="29"/>
  <c r="AD483" i="29" s="1"/>
  <c r="O484" i="29"/>
  <c r="AC484" i="29" s="1"/>
  <c r="Q487" i="29"/>
  <c r="AD487" i="29" s="1"/>
  <c r="O488" i="29"/>
  <c r="AC488" i="29" s="1"/>
  <c r="O489" i="29"/>
  <c r="AC489" i="29" s="1"/>
  <c r="A432" i="1"/>
  <c r="A433" i="1"/>
  <c r="A434" i="1"/>
  <c r="A435" i="1"/>
  <c r="A436" i="1"/>
  <c r="A437" i="1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" i="24"/>
  <c r="I1" i="24" l="1"/>
  <c r="AD654" i="1"/>
  <c r="AC480" i="1"/>
  <c r="AD483" i="1"/>
  <c r="AD472" i="1"/>
  <c r="AC463" i="1"/>
  <c r="AC388" i="29"/>
  <c r="AD407" i="29"/>
  <c r="AC291" i="29"/>
  <c r="AC274" i="29"/>
  <c r="AC258" i="29"/>
  <c r="AD360" i="29"/>
  <c r="AC313" i="29"/>
  <c r="AD232" i="29"/>
  <c r="AC334" i="29"/>
  <c r="AC136" i="29"/>
  <c r="AD153" i="29"/>
  <c r="AD90" i="29"/>
  <c r="AD82" i="29"/>
  <c r="AD18" i="29"/>
  <c r="AC154" i="29"/>
  <c r="AD426" i="29"/>
  <c r="AD334" i="29"/>
  <c r="AC284" i="29"/>
  <c r="AC301" i="29"/>
  <c r="AC446" i="29"/>
  <c r="AD409" i="29"/>
  <c r="AC402" i="29"/>
  <c r="AD469" i="29"/>
  <c r="AC357" i="29"/>
  <c r="AD300" i="29"/>
  <c r="AC351" i="29"/>
  <c r="AD163" i="29"/>
  <c r="AD125" i="29"/>
  <c r="AC78" i="29"/>
  <c r="AD172" i="29"/>
  <c r="AC48" i="29"/>
  <c r="AD162" i="29"/>
  <c r="AC436" i="29"/>
  <c r="AC428" i="29"/>
  <c r="AD396" i="29"/>
  <c r="AC383" i="29"/>
  <c r="AD311" i="29"/>
  <c r="AC340" i="29"/>
  <c r="AC262" i="29"/>
  <c r="AD213" i="29"/>
  <c r="AD384" i="29"/>
  <c r="AC283" i="29"/>
  <c r="AC261" i="29"/>
  <c r="AC245" i="29"/>
  <c r="AC225" i="29"/>
  <c r="AC209" i="29"/>
  <c r="AC177" i="29"/>
  <c r="AC116" i="29"/>
  <c r="AC60" i="29"/>
  <c r="AD23" i="29"/>
  <c r="AD110" i="29"/>
  <c r="AD78" i="29"/>
  <c r="AD38" i="29"/>
  <c r="AD442" i="29"/>
  <c r="AD330" i="29"/>
  <c r="AC330" i="29"/>
  <c r="AC233" i="29"/>
  <c r="AD177" i="29"/>
  <c r="AC19" i="29"/>
  <c r="AD157" i="29"/>
  <c r="AC482" i="29"/>
  <c r="AC398" i="29"/>
  <c r="AC304" i="29"/>
  <c r="AC438" i="29"/>
  <c r="AD325" i="29"/>
  <c r="AD296" i="29"/>
  <c r="AD179" i="29"/>
  <c r="AD143" i="29"/>
  <c r="AD202" i="29"/>
  <c r="AD204" i="29"/>
  <c r="AD156" i="29"/>
  <c r="AD108" i="29"/>
  <c r="AC38" i="29"/>
  <c r="AD13" i="29"/>
  <c r="AD329" i="29"/>
  <c r="AD228" i="29"/>
  <c r="AC426" i="29"/>
  <c r="AD397" i="29"/>
  <c r="AC469" i="29"/>
  <c r="AC421" i="29"/>
  <c r="AD304" i="29"/>
  <c r="AD276" i="29"/>
  <c r="AD484" i="29"/>
  <c r="AD438" i="29"/>
  <c r="AC335" i="29"/>
  <c r="AC281" i="29"/>
  <c r="AD203" i="29"/>
  <c r="AD171" i="29"/>
  <c r="AC125" i="29"/>
  <c r="AC362" i="29"/>
  <c r="AC144" i="29"/>
  <c r="AC220" i="29"/>
  <c r="AD48" i="29"/>
  <c r="AD218" i="29"/>
  <c r="AC164" i="29"/>
  <c r="AD60" i="29"/>
  <c r="AD28" i="29"/>
  <c r="AD12" i="29"/>
  <c r="AD375" i="29"/>
  <c r="AD477" i="29"/>
  <c r="AC321" i="29"/>
  <c r="AD465" i="29"/>
  <c r="AD449" i="29"/>
  <c r="AD290" i="29"/>
  <c r="AD274" i="29"/>
  <c r="AD198" i="29"/>
  <c r="AD361" i="29"/>
  <c r="AD214" i="29"/>
  <c r="AC207" i="29"/>
  <c r="AC255" i="29"/>
  <c r="AC418" i="29"/>
  <c r="AD235" i="29"/>
  <c r="AC382" i="29"/>
  <c r="AC235" i="29"/>
  <c r="AD167" i="29"/>
  <c r="AD104" i="29"/>
  <c r="AD9" i="29"/>
  <c r="AC260" i="29"/>
  <c r="AD260" i="29"/>
  <c r="AD8" i="29"/>
  <c r="AD33" i="29"/>
  <c r="AC346" i="29"/>
  <c r="AD77" i="29"/>
  <c r="AD141" i="29"/>
  <c r="AD131" i="29"/>
  <c r="AC176" i="29"/>
  <c r="AD622" i="29"/>
  <c r="AD728" i="29"/>
  <c r="AD615" i="29"/>
  <c r="AD601" i="29"/>
  <c r="AD576" i="29"/>
  <c r="AC555" i="29"/>
  <c r="AC759" i="29"/>
  <c r="AD537" i="29"/>
  <c r="AD733" i="29"/>
  <c r="AC598" i="29"/>
  <c r="AD570" i="29"/>
  <c r="AD781" i="29"/>
  <c r="AC558" i="29"/>
  <c r="AC762" i="29"/>
  <c r="AD542" i="29"/>
  <c r="AD741" i="29"/>
  <c r="AC534" i="29"/>
  <c r="AC618" i="29"/>
  <c r="AD551" i="29"/>
  <c r="AD753" i="29"/>
  <c r="AC496" i="29"/>
  <c r="AD596" i="29"/>
  <c r="AC568" i="29"/>
  <c r="AC778" i="29"/>
  <c r="AC536" i="29"/>
  <c r="AC731" i="29"/>
  <c r="AC520" i="29"/>
  <c r="AD502" i="29"/>
  <c r="AC549" i="29"/>
  <c r="AC751" i="29"/>
  <c r="AD533" i="29"/>
  <c r="AD725" i="29"/>
  <c r="AD559" i="29"/>
  <c r="AD763" i="29"/>
  <c r="AD535" i="29"/>
  <c r="AD727" i="29"/>
  <c r="AD512" i="29"/>
  <c r="AC596" i="29"/>
  <c r="AD578" i="29"/>
  <c r="AC557" i="29"/>
  <c r="AC761" i="29"/>
  <c r="AC532" i="29"/>
  <c r="AD499" i="29"/>
  <c r="AD604" i="29"/>
  <c r="AD588" i="29"/>
  <c r="AD572" i="29"/>
  <c r="AD783" i="29"/>
  <c r="AD556" i="29"/>
  <c r="AD760" i="29"/>
  <c r="AD540" i="29"/>
  <c r="AD739" i="29"/>
  <c r="AD520" i="29"/>
  <c r="AD505" i="29"/>
  <c r="AD680" i="29"/>
  <c r="AC567" i="29"/>
  <c r="AC777" i="29"/>
  <c r="AC458" i="29"/>
  <c r="AC345" i="29"/>
  <c r="AD190" i="29"/>
  <c r="AC457" i="29"/>
  <c r="AD207" i="29"/>
  <c r="AD418" i="29"/>
  <c r="AD458" i="29"/>
  <c r="AD382" i="29"/>
  <c r="AC131" i="29"/>
  <c r="AC358" i="29"/>
  <c r="AC9" i="29"/>
  <c r="AD371" i="29"/>
  <c r="AC252" i="29"/>
  <c r="AD224" i="29"/>
  <c r="AC17" i="29"/>
  <c r="AC145" i="29"/>
  <c r="AC199" i="29"/>
  <c r="AD101" i="29"/>
  <c r="AC128" i="29"/>
  <c r="AC613" i="29"/>
  <c r="AC573" i="29"/>
  <c r="AC784" i="29"/>
  <c r="AC548" i="29"/>
  <c r="AC749" i="29"/>
  <c r="AD530" i="29"/>
  <c r="AD720" i="29"/>
  <c r="AD511" i="29"/>
  <c r="AC490" i="29"/>
  <c r="AC612" i="29"/>
  <c r="AC582" i="29"/>
  <c r="AC570" i="29"/>
  <c r="AD554" i="29"/>
  <c r="AD758" i="29"/>
  <c r="AC542" i="29"/>
  <c r="AC741" i="29"/>
  <c r="AD526" i="29"/>
  <c r="AD711" i="29"/>
  <c r="AD618" i="29"/>
  <c r="AD543" i="29"/>
  <c r="AD742" i="29"/>
  <c r="AD519" i="29"/>
  <c r="AD496" i="29"/>
  <c r="AC593" i="29"/>
  <c r="AD564" i="29"/>
  <c r="AD771" i="29"/>
  <c r="AD532" i="29"/>
  <c r="AD722" i="29"/>
  <c r="AC513" i="29"/>
  <c r="AC497" i="29"/>
  <c r="AC664" i="29"/>
  <c r="AC620" i="29"/>
  <c r="AD593" i="29"/>
  <c r="AC565" i="29"/>
  <c r="AC772" i="29"/>
  <c r="AD549" i="29"/>
  <c r="AD751" i="29"/>
  <c r="AD529" i="29"/>
  <c r="AD718" i="29"/>
  <c r="AD575" i="29"/>
  <c r="AC547" i="29"/>
  <c r="AC748" i="29"/>
  <c r="AC523" i="29"/>
  <c r="AC500" i="29"/>
  <c r="AD611" i="29"/>
  <c r="AD592" i="29"/>
  <c r="AC571" i="29"/>
  <c r="AC782" i="29"/>
  <c r="AD553" i="29"/>
  <c r="AD757" i="29"/>
  <c r="AD528" i="29"/>
  <c r="AD717" i="29"/>
  <c r="AC510" i="29"/>
  <c r="AD584" i="29"/>
  <c r="AD568" i="29"/>
  <c r="AD778" i="29"/>
  <c r="AD552" i="29"/>
  <c r="AD755" i="29"/>
  <c r="AD536" i="29"/>
  <c r="AD731" i="29"/>
  <c r="AD501" i="29"/>
  <c r="AD591" i="29"/>
  <c r="AD567" i="29"/>
  <c r="AD777" i="29"/>
  <c r="AC610" i="29"/>
  <c r="AC616" i="29"/>
  <c r="AC494" i="29"/>
  <c r="AC661" i="29"/>
  <c r="AC50" i="29"/>
  <c r="AC90" i="29"/>
  <c r="AD166" i="29"/>
  <c r="AD278" i="29"/>
  <c r="AC290" i="29"/>
  <c r="AD321" i="29"/>
  <c r="AD345" i="29"/>
  <c r="AD373" i="29"/>
  <c r="AD385" i="29"/>
  <c r="AC401" i="29"/>
  <c r="AC409" i="29"/>
  <c r="AD481" i="29"/>
  <c r="AC8" i="29"/>
  <c r="AD52" i="29"/>
  <c r="AD100" i="29"/>
  <c r="AC256" i="29"/>
  <c r="AD292" i="29"/>
  <c r="AC339" i="29"/>
  <c r="AC403" i="29"/>
  <c r="AD61" i="29"/>
  <c r="AD133" i="29"/>
  <c r="AD476" i="29"/>
  <c r="AC617" i="29"/>
  <c r="AC36" i="29"/>
  <c r="AD184" i="29"/>
  <c r="AC300" i="29"/>
  <c r="AD363" i="29"/>
  <c r="AC387" i="29"/>
  <c r="AD41" i="29"/>
  <c r="AD93" i="29"/>
  <c r="AD281" i="29"/>
  <c r="AD488" i="29"/>
  <c r="AC537" i="29"/>
  <c r="AC733" i="29"/>
  <c r="AC553" i="29"/>
  <c r="AC757" i="29"/>
  <c r="AC577" i="29"/>
  <c r="AC499" i="29"/>
  <c r="AC507" i="29"/>
  <c r="AD550" i="29"/>
  <c r="AD752" i="29"/>
  <c r="AD566" i="29"/>
  <c r="AD774" i="29"/>
  <c r="AD582" i="29"/>
  <c r="AD598" i="29"/>
  <c r="AC441" i="29"/>
  <c r="AD389" i="29"/>
  <c r="AC297" i="29"/>
  <c r="AD272" i="29"/>
  <c r="AD357" i="29"/>
  <c r="AD394" i="29"/>
  <c r="AD351" i="29"/>
  <c r="AC296" i="29"/>
  <c r="AD219" i="29"/>
  <c r="AC127" i="29"/>
  <c r="AC110" i="29"/>
  <c r="AC204" i="29"/>
  <c r="AC122" i="29"/>
  <c r="AC228" i="29"/>
  <c r="AD36" i="29"/>
  <c r="AD20" i="29"/>
  <c r="AD457" i="29"/>
  <c r="AC278" i="29"/>
  <c r="AC310" i="29"/>
  <c r="AC70" i="29"/>
  <c r="AD250" i="29"/>
  <c r="AC82" i="29"/>
  <c r="AC410" i="29"/>
  <c r="AC434" i="29"/>
  <c r="AD466" i="29"/>
  <c r="AD267" i="29"/>
  <c r="AC203" i="29"/>
  <c r="AC465" i="29"/>
  <c r="AC33" i="29"/>
  <c r="AD65" i="29"/>
  <c r="AC168" i="29"/>
  <c r="AD121" i="29"/>
  <c r="AC61" i="29"/>
  <c r="AD183" i="29"/>
  <c r="AC363" i="29"/>
  <c r="AD168" i="29"/>
  <c r="AC171" i="29"/>
  <c r="AC143" i="29"/>
  <c r="AC244" i="29"/>
  <c r="AD610" i="29"/>
  <c r="AD569" i="29"/>
  <c r="AD779" i="29"/>
  <c r="AD544" i="29"/>
  <c r="AD744" i="29"/>
  <c r="AC521" i="29"/>
  <c r="AD624" i="29"/>
  <c r="AD602" i="29"/>
  <c r="AC590" i="29"/>
  <c r="AD574" i="29"/>
  <c r="AC566" i="29"/>
  <c r="AC774" i="29"/>
  <c r="AC554" i="29"/>
  <c r="AC758" i="29"/>
  <c r="AD538" i="29"/>
  <c r="AD736" i="29"/>
  <c r="AC526" i="29"/>
  <c r="AD606" i="29"/>
  <c r="AD583" i="29"/>
  <c r="AC531" i="29"/>
  <c r="AC721" i="29"/>
  <c r="AC508" i="29"/>
  <c r="AC615" i="29"/>
  <c r="AD589" i="29"/>
  <c r="AC561" i="29"/>
  <c r="AD510" i="29"/>
  <c r="AC495" i="29"/>
  <c r="AD620" i="29"/>
  <c r="AC581" i="29"/>
  <c r="AD565" i="29"/>
  <c r="AD772" i="29"/>
  <c r="AD545" i="29"/>
  <c r="AD745" i="29"/>
  <c r="AC559" i="29"/>
  <c r="AC563" i="29"/>
  <c r="AC769" i="29"/>
  <c r="AD547" i="29"/>
  <c r="AD748" i="29"/>
  <c r="AD523" i="29"/>
  <c r="AD500" i="29"/>
  <c r="AC589" i="29"/>
  <c r="AC564" i="29"/>
  <c r="AC771" i="29"/>
  <c r="AD546" i="29"/>
  <c r="AD747" i="29"/>
  <c r="AC525" i="29"/>
  <c r="AD507" i="29"/>
  <c r="AD682" i="29"/>
  <c r="AC491" i="29"/>
  <c r="AC656" i="29"/>
  <c r="AC592" i="29"/>
  <c r="AC576" i="29"/>
  <c r="AC560" i="29"/>
  <c r="AC765" i="29"/>
  <c r="AC544" i="29"/>
  <c r="AC744" i="29"/>
  <c r="AC528" i="29"/>
  <c r="AC717" i="29"/>
  <c r="AD513" i="29"/>
  <c r="AC579" i="29"/>
  <c r="AD129" i="29"/>
  <c r="AD124" i="29"/>
  <c r="AD73" i="29"/>
  <c r="AC13" i="29"/>
  <c r="AC375" i="29"/>
  <c r="AD258" i="29"/>
  <c r="AD369" i="29"/>
  <c r="AD314" i="29"/>
  <c r="AC449" i="29"/>
  <c r="AD365" i="29"/>
  <c r="AD206" i="29"/>
  <c r="AD464" i="29"/>
  <c r="AD410" i="29"/>
  <c r="AD434" i="29"/>
  <c r="AC74" i="29"/>
  <c r="AD259" i="29"/>
  <c r="AD414" i="29"/>
  <c r="AD251" i="29"/>
  <c r="AC66" i="29"/>
  <c r="AC46" i="29"/>
  <c r="AC77" i="29"/>
  <c r="AD268" i="29"/>
  <c r="AD116" i="29"/>
  <c r="AD25" i="29"/>
  <c r="AC323" i="29"/>
  <c r="AC65" i="29"/>
  <c r="AD244" i="29"/>
  <c r="AC25" i="29"/>
  <c r="AD406" i="29"/>
  <c r="AD147" i="29"/>
  <c r="AD175" i="29"/>
  <c r="AC163" i="29"/>
  <c r="AD24" i="29"/>
  <c r="AC605" i="29"/>
  <c r="AC580" i="29"/>
  <c r="AD562" i="29"/>
  <c r="AD768" i="29"/>
  <c r="AC541" i="29"/>
  <c r="AC740" i="29"/>
  <c r="AD503" i="29"/>
  <c r="AC624" i="29"/>
  <c r="AC602" i="29"/>
  <c r="AC574" i="29"/>
  <c r="AD558" i="29"/>
  <c r="AD762" i="29"/>
  <c r="AC550" i="29"/>
  <c r="AC752" i="29"/>
  <c r="AC538" i="29"/>
  <c r="AC736" i="29"/>
  <c r="AC591" i="29"/>
  <c r="AC551" i="29"/>
  <c r="AC753" i="29"/>
  <c r="AD531" i="29"/>
  <c r="AD721" i="29"/>
  <c r="AD508" i="29"/>
  <c r="AD683" i="29"/>
  <c r="AC600" i="29"/>
  <c r="AC575" i="29"/>
  <c r="AD557" i="29"/>
  <c r="AD761" i="29"/>
  <c r="AD525" i="29"/>
  <c r="AD710" i="29"/>
  <c r="AC597" i="29"/>
  <c r="AD561" i="29"/>
  <c r="AD766" i="29"/>
  <c r="AD563" i="29"/>
  <c r="AD769" i="29"/>
  <c r="AC535" i="29"/>
  <c r="AC727" i="29"/>
  <c r="AC512" i="29"/>
  <c r="AD623" i="29"/>
  <c r="AD767" i="29"/>
  <c r="AD560" i="29"/>
  <c r="AD765" i="29"/>
  <c r="AC539" i="29"/>
  <c r="AC737" i="29"/>
  <c r="AC502" i="29"/>
  <c r="AC604" i="29"/>
  <c r="AC588" i="29"/>
  <c r="AC572" i="29"/>
  <c r="AC783" i="29"/>
  <c r="AC556" i="29"/>
  <c r="AC760" i="29"/>
  <c r="AC540" i="29"/>
  <c r="AC739" i="29"/>
  <c r="AD524" i="29"/>
  <c r="AD509" i="29"/>
  <c r="AD579" i="29"/>
  <c r="AC516" i="29"/>
  <c r="AC622" i="29"/>
  <c r="AC728" i="29"/>
  <c r="AD541" i="29"/>
  <c r="AD740" i="29"/>
  <c r="AD573" i="29"/>
  <c r="AD784" i="29"/>
  <c r="AD605" i="29"/>
  <c r="AC623" i="29"/>
  <c r="AC767" i="29"/>
  <c r="AC73" i="29"/>
  <c r="AD436" i="29"/>
  <c r="AC18" i="29"/>
  <c r="AC42" i="29"/>
  <c r="AC118" i="29"/>
  <c r="AC134" i="29"/>
  <c r="AC150" i="29"/>
  <c r="AD182" i="29"/>
  <c r="AC325" i="29"/>
  <c r="AC361" i="29"/>
  <c r="AC405" i="29"/>
  <c r="AC437" i="29"/>
  <c r="AC477" i="29"/>
  <c r="AD160" i="29"/>
  <c r="AC28" i="29"/>
  <c r="AD88" i="29"/>
  <c r="AC232" i="29"/>
  <c r="AD320" i="29"/>
  <c r="AD428" i="29"/>
  <c r="AD460" i="29"/>
  <c r="AC12" i="29"/>
  <c r="AD192" i="29"/>
  <c r="AD252" i="29"/>
  <c r="AD288" i="29"/>
  <c r="AD323" i="29"/>
  <c r="AC371" i="29"/>
  <c r="AD17" i="29"/>
  <c r="AC141" i="29"/>
  <c r="AD440" i="29"/>
  <c r="AC611" i="29"/>
  <c r="AC545" i="29"/>
  <c r="AC585" i="29"/>
  <c r="AD495" i="29"/>
  <c r="AC503" i="29"/>
  <c r="AC511" i="29"/>
  <c r="AC546" i="29"/>
  <c r="AC578" i="29"/>
  <c r="AC594" i="29"/>
  <c r="AD613" i="29"/>
  <c r="AC543" i="29"/>
  <c r="AD571" i="29"/>
  <c r="AD782" i="29"/>
  <c r="AC524" i="29"/>
  <c r="AC601" i="29"/>
  <c r="AD654" i="29"/>
  <c r="AD650" i="29"/>
  <c r="AD642" i="29"/>
  <c r="AD638" i="29"/>
  <c r="AD630" i="29"/>
  <c r="AD626" i="29"/>
  <c r="AD775" i="29"/>
  <c r="AC651" i="29"/>
  <c r="AC643" i="29"/>
  <c r="AC635" i="29"/>
  <c r="AC631" i="29"/>
  <c r="AC627" i="29"/>
  <c r="AD666" i="29"/>
  <c r="AC666" i="29"/>
  <c r="AD663" i="29"/>
  <c r="AD671" i="29"/>
  <c r="AD662" i="29"/>
  <c r="AC672" i="29"/>
  <c r="AC674" i="29"/>
  <c r="AD694" i="29"/>
  <c r="AD738" i="29"/>
  <c r="AD690" i="29"/>
  <c r="AC682" i="29"/>
  <c r="AC679" i="29"/>
  <c r="AD678" i="29"/>
  <c r="AD704" i="29"/>
  <c r="AD700" i="29"/>
  <c r="AC704" i="29"/>
  <c r="AC700" i="29"/>
  <c r="AD681" i="29"/>
  <c r="AD708" i="29"/>
  <c r="AC725" i="29"/>
  <c r="AC726" i="29"/>
  <c r="AC671" i="29"/>
  <c r="AC768" i="29"/>
  <c r="AD516" i="29"/>
  <c r="AD616" i="29"/>
  <c r="AD619" i="29"/>
  <c r="AD521" i="29"/>
  <c r="AD498" i="29"/>
  <c r="AD44" i="29"/>
  <c r="AD68" i="29"/>
  <c r="AC200" i="29"/>
  <c r="AC236" i="29"/>
  <c r="AC272" i="29"/>
  <c r="AD367" i="29"/>
  <c r="AC419" i="29"/>
  <c r="AC101" i="29"/>
  <c r="AD145" i="29"/>
  <c r="AD432" i="29"/>
  <c r="AC123" i="29"/>
  <c r="AC155" i="29"/>
  <c r="AC167" i="29"/>
  <c r="AC179" i="29"/>
  <c r="AC195" i="29"/>
  <c r="AC231" i="29"/>
  <c r="AD247" i="29"/>
  <c r="AD255" i="29"/>
  <c r="AC267" i="29"/>
  <c r="AD307" i="29"/>
  <c r="AD338" i="29"/>
  <c r="AD354" i="29"/>
  <c r="AD378" i="29"/>
  <c r="AC414" i="29"/>
  <c r="AD534" i="29"/>
  <c r="AD726" i="29"/>
  <c r="AD548" i="29"/>
  <c r="AD749" i="29"/>
  <c r="AC584" i="29"/>
  <c r="AD291" i="29"/>
  <c r="AD653" i="29"/>
  <c r="AD649" i="29"/>
  <c r="AD641" i="29"/>
  <c r="AD637" i="29"/>
  <c r="AD629" i="29"/>
  <c r="AC654" i="29"/>
  <c r="AC650" i="29"/>
  <c r="AC646" i="29"/>
  <c r="AC642" i="29"/>
  <c r="AC638" i="29"/>
  <c r="AC630" i="29"/>
  <c r="AC626" i="29"/>
  <c r="AD657" i="29"/>
  <c r="AC657" i="29"/>
  <c r="AD661" i="29"/>
  <c r="AC663" i="29"/>
  <c r="AC669" i="29"/>
  <c r="AD673" i="29"/>
  <c r="AD693" i="29"/>
  <c r="AD730" i="29"/>
  <c r="AD689" i="29"/>
  <c r="AC693" i="29"/>
  <c r="AC689" i="29"/>
  <c r="AC685" i="29"/>
  <c r="AC681" i="29"/>
  <c r="AD679" i="29"/>
  <c r="AD703" i="29"/>
  <c r="AD699" i="29"/>
  <c r="AC703" i="29"/>
  <c r="AC699" i="29"/>
  <c r="AC711" i="29"/>
  <c r="AD707" i="29"/>
  <c r="AC708" i="29"/>
  <c r="AC709" i="29"/>
  <c r="AD709" i="29"/>
  <c r="AD712" i="29"/>
  <c r="AC755" i="29"/>
  <c r="AC756" i="29"/>
  <c r="AD684" i="29"/>
  <c r="AC742" i="29"/>
  <c r="AC659" i="29"/>
  <c r="AC746" i="29"/>
  <c r="AC606" i="29"/>
  <c r="AD539" i="29"/>
  <c r="AD737" i="29"/>
  <c r="AD555" i="29"/>
  <c r="AD759" i="29"/>
  <c r="AD587" i="29"/>
  <c r="AC517" i="29"/>
  <c r="AD652" i="29"/>
  <c r="AD648" i="29"/>
  <c r="AD735" i="29"/>
  <c r="AD644" i="29"/>
  <c r="AD640" i="29"/>
  <c r="AD632" i="29"/>
  <c r="AD628" i="29"/>
  <c r="AC653" i="29"/>
  <c r="AC649" i="29"/>
  <c r="AC641" i="29"/>
  <c r="AC637" i="29"/>
  <c r="AC629" i="29"/>
  <c r="AC658" i="29"/>
  <c r="AD669" i="29"/>
  <c r="AC660" i="29"/>
  <c r="AD672" i="29"/>
  <c r="AD696" i="29"/>
  <c r="AD770" i="29"/>
  <c r="AD692" i="29"/>
  <c r="AC696" i="29"/>
  <c r="AC692" i="29"/>
  <c r="AC684" i="29"/>
  <c r="AC680" i="29"/>
  <c r="AD702" i="29"/>
  <c r="AC702" i="29"/>
  <c r="AD660" i="29"/>
  <c r="AD685" i="29"/>
  <c r="AC723" i="29"/>
  <c r="AC718" i="29"/>
  <c r="AC754" i="29"/>
  <c r="AD527" i="29"/>
  <c r="AD715" i="29"/>
  <c r="AD580" i="29"/>
  <c r="AC619" i="29"/>
  <c r="AD200" i="29"/>
  <c r="AC20" i="29"/>
  <c r="AD80" i="29"/>
  <c r="AD176" i="29"/>
  <c r="AC224" i="29"/>
  <c r="AD284" i="29"/>
  <c r="AC331" i="29"/>
  <c r="AC395" i="29"/>
  <c r="AC85" i="29"/>
  <c r="AD117" i="29"/>
  <c r="AC147" i="29"/>
  <c r="AD159" i="29"/>
  <c r="AC175" i="29"/>
  <c r="AC183" i="29"/>
  <c r="AC211" i="29"/>
  <c r="AC219" i="29"/>
  <c r="AC239" i="29"/>
  <c r="AC251" i="29"/>
  <c r="AC259" i="29"/>
  <c r="AC279" i="29"/>
  <c r="AD346" i="29"/>
  <c r="AD358" i="29"/>
  <c r="AD482" i="29"/>
  <c r="AC509" i="29"/>
  <c r="AD651" i="29"/>
  <c r="AD643" i="29"/>
  <c r="AD639" i="29"/>
  <c r="AD746" i="29"/>
  <c r="AD635" i="29"/>
  <c r="AD723" i="29"/>
  <c r="AD631" i="29"/>
  <c r="AD627" i="29"/>
  <c r="AC652" i="29"/>
  <c r="AC648" i="29"/>
  <c r="AC644" i="29"/>
  <c r="AC640" i="29"/>
  <c r="AC636" i="29"/>
  <c r="AC632" i="29"/>
  <c r="AC628" i="29"/>
  <c r="AD667" i="29"/>
  <c r="AC667" i="29"/>
  <c r="AD656" i="29"/>
  <c r="AD776" i="29"/>
  <c r="AD668" i="29"/>
  <c r="AD664" i="29"/>
  <c r="AC662" i="29"/>
  <c r="AC673" i="29"/>
  <c r="AD695" i="29"/>
  <c r="AD764" i="29"/>
  <c r="AD691" i="29"/>
  <c r="AC695" i="29"/>
  <c r="AC691" i="29"/>
  <c r="AC683" i="29"/>
  <c r="AC678" i="29"/>
  <c r="AD705" i="29"/>
  <c r="AD701" i="29"/>
  <c r="AC705" i="29"/>
  <c r="AC701" i="29"/>
  <c r="AC712" i="29"/>
  <c r="AC710" i="29"/>
  <c r="AC707" i="29"/>
  <c r="AC715" i="29"/>
  <c r="AC722" i="29"/>
  <c r="AC720" i="29"/>
  <c r="AC747" i="29"/>
  <c r="AC779" i="29"/>
  <c r="AC764" i="29"/>
  <c r="AD658" i="29"/>
  <c r="AC770" i="29"/>
  <c r="AC745" i="29"/>
  <c r="AC738" i="29"/>
  <c r="AC735" i="29"/>
  <c r="AC730" i="29"/>
  <c r="AD482" i="1"/>
  <c r="AD480" i="1"/>
  <c r="AC652" i="1"/>
  <c r="AC654" i="1"/>
  <c r="AC484" i="1"/>
  <c r="AC482" i="1"/>
  <c r="AD463" i="1"/>
  <c r="AC644" i="1"/>
  <c r="AD471" i="1"/>
  <c r="AC646" i="1"/>
  <c r="AD651" i="1"/>
  <c r="AD686" i="1"/>
  <c r="AD646" i="1"/>
  <c r="AC472" i="1"/>
  <c r="AC651" i="1"/>
  <c r="AD644" i="1"/>
  <c r="AD652" i="1"/>
  <c r="AC686" i="1"/>
  <c r="AD681" i="1"/>
  <c r="AC681" i="1"/>
  <c r="AI2" i="31"/>
  <c r="U234" i="29"/>
  <c r="AB234" i="29"/>
  <c r="U227" i="29"/>
  <c r="AB227" i="29"/>
  <c r="O234" i="29"/>
  <c r="AC234" i="29" s="1"/>
  <c r="Q234" i="29"/>
  <c r="AD234" i="29" s="1"/>
  <c r="O227" i="29"/>
  <c r="AC298" i="29" s="1"/>
  <c r="Q227" i="29"/>
  <c r="AD227" i="29" s="1"/>
  <c r="A431" i="1"/>
  <c r="AD298" i="29" l="1"/>
  <c r="AD305" i="29"/>
  <c r="AC305" i="29"/>
  <c r="AC227" i="29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660" i="10"/>
  <c r="A281" i="12"/>
  <c r="A280" i="12"/>
  <c r="A279" i="12"/>
  <c r="A278" i="12"/>
  <c r="A659" i="10" l="1"/>
  <c r="G907" i="11" l="1"/>
  <c r="L907" i="11" s="1"/>
  <c r="G8" i="13" l="1"/>
  <c r="G353" i="13"/>
  <c r="G352" i="13"/>
  <c r="G351" i="13"/>
  <c r="G350" i="13"/>
  <c r="G349" i="13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N408" i="1" l="1"/>
  <c r="N409" i="1"/>
  <c r="N410" i="1"/>
  <c r="N411" i="1"/>
  <c r="N413" i="1"/>
  <c r="N414" i="1"/>
  <c r="N416" i="1"/>
  <c r="N417" i="1"/>
  <c r="N418" i="1"/>
  <c r="N419" i="1"/>
  <c r="N420" i="1"/>
  <c r="AB420" i="1" s="1"/>
  <c r="N421" i="1"/>
  <c r="AB421" i="1" s="1"/>
  <c r="N422" i="1"/>
  <c r="N423" i="1"/>
  <c r="N424" i="1"/>
  <c r="AB424" i="1" s="1"/>
  <c r="N425" i="1"/>
  <c r="N426" i="1"/>
  <c r="N427" i="1"/>
  <c r="N428" i="1"/>
  <c r="N429" i="1"/>
  <c r="N430" i="1"/>
  <c r="AB466" i="1" s="1"/>
  <c r="N436" i="1"/>
  <c r="N432" i="1"/>
  <c r="N433" i="1"/>
  <c r="N434" i="1"/>
  <c r="N435" i="1"/>
  <c r="N437" i="1"/>
  <c r="N415" i="1"/>
  <c r="AB569" i="1" l="1"/>
  <c r="AB680" i="1"/>
  <c r="AB602" i="1"/>
  <c r="AB536" i="1"/>
  <c r="AB516" i="1"/>
  <c r="AB515" i="1"/>
  <c r="Q418" i="1"/>
  <c r="O418" i="1"/>
  <c r="Q414" i="1"/>
  <c r="O414" i="1"/>
  <c r="Q411" i="1"/>
  <c r="O411" i="1"/>
  <c r="Q408" i="1"/>
  <c r="O408" i="1"/>
  <c r="Q425" i="1"/>
  <c r="O425" i="1"/>
  <c r="Q432" i="1"/>
  <c r="O432" i="1"/>
  <c r="Q428" i="1"/>
  <c r="O428" i="1"/>
  <c r="Q421" i="1"/>
  <c r="AD421" i="1" s="1"/>
  <c r="O421" i="1"/>
  <c r="AC421" i="1" s="1"/>
  <c r="Q417" i="1"/>
  <c r="O417" i="1"/>
  <c r="Q413" i="1"/>
  <c r="O413" i="1"/>
  <c r="Q410" i="1"/>
  <c r="O410" i="1"/>
  <c r="Q433" i="1"/>
  <c r="O433" i="1"/>
  <c r="Q422" i="1"/>
  <c r="O422" i="1"/>
  <c r="Q436" i="1"/>
  <c r="O436" i="1"/>
  <c r="Q427" i="1"/>
  <c r="O427" i="1"/>
  <c r="Q424" i="1"/>
  <c r="AD424" i="1" s="1"/>
  <c r="O424" i="1"/>
  <c r="AC424" i="1" s="1"/>
  <c r="Q420" i="1"/>
  <c r="AD420" i="1" s="1"/>
  <c r="O420" i="1"/>
  <c r="AC420" i="1" s="1"/>
  <c r="Q416" i="1"/>
  <c r="O416" i="1"/>
  <c r="O409" i="1"/>
  <c r="Q409" i="1"/>
  <c r="Q429" i="1"/>
  <c r="O429" i="1"/>
  <c r="Q415" i="1"/>
  <c r="O415" i="1"/>
  <c r="Q437" i="1"/>
  <c r="O437" i="1"/>
  <c r="O435" i="1"/>
  <c r="Q435" i="1"/>
  <c r="O434" i="1"/>
  <c r="Q434" i="1"/>
  <c r="O430" i="1"/>
  <c r="AC466" i="1" s="1"/>
  <c r="Q430" i="1"/>
  <c r="AD466" i="1" s="1"/>
  <c r="O426" i="1"/>
  <c r="Q426" i="1"/>
  <c r="O423" i="1"/>
  <c r="Q423" i="1"/>
  <c r="O419" i="1"/>
  <c r="Q419" i="1"/>
  <c r="U413" i="1"/>
  <c r="U410" i="1"/>
  <c r="U425" i="1"/>
  <c r="U418" i="1"/>
  <c r="U411" i="1"/>
  <c r="U417" i="1"/>
  <c r="U427" i="1"/>
  <c r="U424" i="1"/>
  <c r="U420" i="1"/>
  <c r="U416" i="1"/>
  <c r="U409" i="1"/>
  <c r="U429" i="1"/>
  <c r="U422" i="1"/>
  <c r="U414" i="1"/>
  <c r="U408" i="1"/>
  <c r="U415" i="1"/>
  <c r="U428" i="1"/>
  <c r="U421" i="1"/>
  <c r="U430" i="1"/>
  <c r="U426" i="1"/>
  <c r="U423" i="1"/>
  <c r="U419" i="1"/>
  <c r="U436" i="1"/>
  <c r="U433" i="1"/>
  <c r="U432" i="1"/>
  <c r="U437" i="1"/>
  <c r="U435" i="1"/>
  <c r="U434" i="1"/>
  <c r="G21" i="11"/>
  <c r="M3" i="10" s="1"/>
  <c r="G22" i="11"/>
  <c r="G23" i="11"/>
  <c r="G24" i="11"/>
  <c r="M6" i="10" s="1"/>
  <c r="G25" i="11"/>
  <c r="G26" i="11"/>
  <c r="M9" i="10" s="1"/>
  <c r="G27" i="11"/>
  <c r="M10" i="10" s="1"/>
  <c r="G28" i="11"/>
  <c r="G29" i="11"/>
  <c r="G30" i="11"/>
  <c r="G31" i="11"/>
  <c r="M12" i="10" s="1"/>
  <c r="G32" i="11"/>
  <c r="M15" i="10" s="1"/>
  <c r="G33" i="11"/>
  <c r="G34" i="11"/>
  <c r="M20" i="10" s="1"/>
  <c r="G35" i="11"/>
  <c r="M22" i="10" s="1"/>
  <c r="G36" i="11"/>
  <c r="M23" i="10" s="1"/>
  <c r="G37" i="11"/>
  <c r="G38" i="11"/>
  <c r="G39" i="11"/>
  <c r="G40" i="11"/>
  <c r="M25" i="10" s="1"/>
  <c r="G41" i="11"/>
  <c r="M30" i="10" s="1"/>
  <c r="G42" i="11"/>
  <c r="G43" i="11"/>
  <c r="G44" i="11"/>
  <c r="G45" i="11"/>
  <c r="G46" i="11"/>
  <c r="M34" i="10" s="1"/>
  <c r="G47" i="11"/>
  <c r="M35" i="10" s="1"/>
  <c r="G48" i="11"/>
  <c r="M36" i="10" s="1"/>
  <c r="G49" i="11"/>
  <c r="G50" i="11"/>
  <c r="G51" i="11"/>
  <c r="M40" i="10" s="1"/>
  <c r="G52" i="11"/>
  <c r="M41" i="10" s="1"/>
  <c r="G53" i="11"/>
  <c r="G54" i="11"/>
  <c r="G55" i="11"/>
  <c r="G56" i="11"/>
  <c r="M47" i="10" s="1"/>
  <c r="G57" i="11"/>
  <c r="G58" i="11"/>
  <c r="G59" i="11"/>
  <c r="M48" i="10" s="1"/>
  <c r="G60" i="11"/>
  <c r="M49" i="10" s="1"/>
  <c r="G61" i="11"/>
  <c r="G62" i="11"/>
  <c r="G63" i="11"/>
  <c r="M50" i="10" s="1"/>
  <c r="G64" i="11"/>
  <c r="G65" i="11"/>
  <c r="G66" i="11"/>
  <c r="G67" i="11"/>
  <c r="G68" i="11"/>
  <c r="G69" i="11"/>
  <c r="M53" i="10" s="1"/>
  <c r="G70" i="11"/>
  <c r="G71" i="11"/>
  <c r="M55" i="10" s="1"/>
  <c r="G72" i="11"/>
  <c r="G73" i="11"/>
  <c r="G74" i="11"/>
  <c r="G75" i="11"/>
  <c r="G76" i="11"/>
  <c r="G77" i="11"/>
  <c r="M59" i="10" s="1"/>
  <c r="G78" i="11"/>
  <c r="G79" i="11"/>
  <c r="G80" i="11"/>
  <c r="M60" i="10" s="1"/>
  <c r="G81" i="11"/>
  <c r="M62" i="10" s="1"/>
  <c r="G82" i="11"/>
  <c r="M63" i="10" s="1"/>
  <c r="G83" i="11"/>
  <c r="M64" i="10" s="1"/>
  <c r="G84" i="11"/>
  <c r="G85" i="11"/>
  <c r="M67" i="10" s="1"/>
  <c r="G87" i="11"/>
  <c r="M70" i="10" s="1"/>
  <c r="G88" i="11"/>
  <c r="G89" i="11"/>
  <c r="G90" i="11"/>
  <c r="G91" i="11"/>
  <c r="G92" i="11"/>
  <c r="G93" i="11"/>
  <c r="M75" i="10" s="1"/>
  <c r="G94" i="11"/>
  <c r="M76" i="10" s="1"/>
  <c r="G95" i="11"/>
  <c r="G96" i="11"/>
  <c r="M78" i="10" s="1"/>
  <c r="G97" i="11"/>
  <c r="G98" i="11"/>
  <c r="M80" i="10" s="1"/>
  <c r="G99" i="11"/>
  <c r="M81" i="10" s="1"/>
  <c r="G100" i="11"/>
  <c r="M84" i="10" s="1"/>
  <c r="G101" i="11"/>
  <c r="M86" i="10" s="1"/>
  <c r="G102" i="11"/>
  <c r="M87" i="10" s="1"/>
  <c r="G103" i="11"/>
  <c r="G104" i="11"/>
  <c r="G105" i="11"/>
  <c r="G106" i="11"/>
  <c r="M90" i="10" s="1"/>
  <c r="G107" i="11"/>
  <c r="G108" i="11"/>
  <c r="M96" i="10" s="1"/>
  <c r="G109" i="11"/>
  <c r="M97" i="10" s="1"/>
  <c r="G110" i="11"/>
  <c r="M98" i="10" s="1"/>
  <c r="G111" i="11"/>
  <c r="M102" i="10" s="1"/>
  <c r="G112" i="11"/>
  <c r="M105" i="10" s="1"/>
  <c r="G114" i="11"/>
  <c r="M107" i="10" s="1"/>
  <c r="G115" i="11"/>
  <c r="M109" i="10" s="1"/>
  <c r="G116" i="11"/>
  <c r="G117" i="11"/>
  <c r="M110" i="10" s="1"/>
  <c r="G118" i="11"/>
  <c r="M111" i="10" s="1"/>
  <c r="G119" i="11"/>
  <c r="G120" i="11"/>
  <c r="G121" i="11"/>
  <c r="G122" i="11"/>
  <c r="M114" i="10" s="1"/>
  <c r="G123" i="11"/>
  <c r="M115" i="10" s="1"/>
  <c r="G124" i="11"/>
  <c r="M116" i="10" s="1"/>
  <c r="G125" i="11"/>
  <c r="M117" i="10" s="1"/>
  <c r="G126" i="11"/>
  <c r="G127" i="11"/>
  <c r="G130" i="11"/>
  <c r="G131" i="11"/>
  <c r="M122" i="10" s="1"/>
  <c r="G132" i="11"/>
  <c r="G133" i="11"/>
  <c r="M126" i="10" s="1"/>
  <c r="G134" i="11"/>
  <c r="M127" i="10" s="1"/>
  <c r="G135" i="11"/>
  <c r="M129" i="10" s="1"/>
  <c r="G136" i="11"/>
  <c r="M125" i="10" s="1"/>
  <c r="G137" i="11"/>
  <c r="M131" i="10" s="1"/>
  <c r="G138" i="11"/>
  <c r="M132" i="10" s="1"/>
  <c r="G139" i="11"/>
  <c r="M133" i="10" s="1"/>
  <c r="G140" i="11"/>
  <c r="G141" i="11"/>
  <c r="M136" i="10" s="1"/>
  <c r="G142" i="11"/>
  <c r="M137" i="10" s="1"/>
  <c r="G143" i="11"/>
  <c r="G144" i="11"/>
  <c r="G145" i="11"/>
  <c r="G146" i="11"/>
  <c r="G147" i="11"/>
  <c r="G148" i="11"/>
  <c r="M141" i="10" s="1"/>
  <c r="G149" i="11"/>
  <c r="G150" i="11"/>
  <c r="M142" i="10" s="1"/>
  <c r="G151" i="11"/>
  <c r="M143" i="10" s="1"/>
  <c r="G152" i="11"/>
  <c r="G153" i="11"/>
  <c r="G154" i="11"/>
  <c r="M146" i="10" s="1"/>
  <c r="G155" i="11"/>
  <c r="G156" i="11"/>
  <c r="M148" i="10" s="1"/>
  <c r="G157" i="11"/>
  <c r="M149" i="10" s="1"/>
  <c r="G158" i="11"/>
  <c r="G159" i="11"/>
  <c r="G160" i="11"/>
  <c r="M150" i="10" s="1"/>
  <c r="G161" i="11"/>
  <c r="G162" i="11"/>
  <c r="M151" i="10" s="1"/>
  <c r="G163" i="11"/>
  <c r="M152" i="10" s="1"/>
  <c r="G165" i="11"/>
  <c r="M157" i="10" s="1"/>
  <c r="G166" i="11"/>
  <c r="G167" i="11"/>
  <c r="M159" i="10" s="1"/>
  <c r="G168" i="11"/>
  <c r="M160" i="10" s="1"/>
  <c r="G169" i="11"/>
  <c r="G170" i="11"/>
  <c r="G171" i="11"/>
  <c r="G172" i="11"/>
  <c r="G173" i="11"/>
  <c r="M163" i="10" s="1"/>
  <c r="G174" i="11"/>
  <c r="G175" i="11"/>
  <c r="G176" i="11"/>
  <c r="G177" i="11"/>
  <c r="M164" i="10" s="1"/>
  <c r="G178" i="11"/>
  <c r="M166" i="10" s="1"/>
  <c r="G179" i="11"/>
  <c r="M167" i="10" s="1"/>
  <c r="G180" i="11"/>
  <c r="M168" i="10" s="1"/>
  <c r="G181" i="11"/>
  <c r="G182" i="11"/>
  <c r="G183" i="11"/>
  <c r="M169" i="10" s="1"/>
  <c r="G184" i="11"/>
  <c r="M170" i="10" s="1"/>
  <c r="G185" i="11"/>
  <c r="G186" i="11"/>
  <c r="G187" i="11"/>
  <c r="M173" i="10" s="1"/>
  <c r="G188" i="11"/>
  <c r="M174" i="10" s="1"/>
  <c r="G189" i="11"/>
  <c r="G190" i="11"/>
  <c r="M175" i="10" s="1"/>
  <c r="G191" i="11"/>
  <c r="G192" i="11"/>
  <c r="M176" i="10" s="1"/>
  <c r="G193" i="11"/>
  <c r="M178" i="10" s="1"/>
  <c r="G194" i="11"/>
  <c r="M172" i="10" s="1"/>
  <c r="G195" i="11"/>
  <c r="G196" i="11"/>
  <c r="M171" i="10" s="1"/>
  <c r="G197" i="11"/>
  <c r="M181" i="10" s="1"/>
  <c r="G198" i="11"/>
  <c r="G199" i="11"/>
  <c r="G200" i="11"/>
  <c r="M184" i="10" s="1"/>
  <c r="G201" i="11"/>
  <c r="M187" i="10" s="1"/>
  <c r="G202" i="11"/>
  <c r="G203" i="11"/>
  <c r="G204" i="11"/>
  <c r="G205" i="11"/>
  <c r="G206" i="11"/>
  <c r="G207" i="11"/>
  <c r="G208" i="11"/>
  <c r="G209" i="11"/>
  <c r="G210" i="11"/>
  <c r="M194" i="10" s="1"/>
  <c r="G211" i="11"/>
  <c r="G212" i="11"/>
  <c r="M200" i="10" s="1"/>
  <c r="G213" i="11"/>
  <c r="G214" i="11"/>
  <c r="G215" i="11"/>
  <c r="M207" i="10" s="1"/>
  <c r="G216" i="11"/>
  <c r="M210" i="10" s="1"/>
  <c r="G217" i="11"/>
  <c r="M211" i="10" s="1"/>
  <c r="G218" i="11"/>
  <c r="M212" i="10" s="1"/>
  <c r="G219" i="11"/>
  <c r="M213" i="10" s="1"/>
  <c r="G220" i="11"/>
  <c r="M216" i="10" s="1"/>
  <c r="G221" i="11"/>
  <c r="M217" i="10" s="1"/>
  <c r="G222" i="11"/>
  <c r="M220" i="10" s="1"/>
  <c r="G223" i="11"/>
  <c r="M221" i="10" s="1"/>
  <c r="G224" i="11"/>
  <c r="G225" i="11"/>
  <c r="G226" i="11"/>
  <c r="G227" i="11"/>
  <c r="G228" i="11"/>
  <c r="M224" i="10" s="1"/>
  <c r="G229" i="11"/>
  <c r="M225" i="10" s="1"/>
  <c r="G230" i="11"/>
  <c r="G231" i="11"/>
  <c r="G232" i="11"/>
  <c r="M231" i="10" s="1"/>
  <c r="G233" i="11"/>
  <c r="G234" i="11"/>
  <c r="G235" i="11"/>
  <c r="G236" i="11"/>
  <c r="M237" i="10" s="1"/>
  <c r="G238" i="11"/>
  <c r="M239" i="10" s="1"/>
  <c r="G239" i="11"/>
  <c r="M240" i="10" s="1"/>
  <c r="G240" i="11"/>
  <c r="G241" i="11"/>
  <c r="G242" i="11"/>
  <c r="M247" i="10" s="1"/>
  <c r="G243" i="11"/>
  <c r="M248" i="10" s="1"/>
  <c r="G244" i="11"/>
  <c r="G245" i="11"/>
  <c r="M249" i="10" s="1"/>
  <c r="G246" i="11"/>
  <c r="M250" i="10" s="1"/>
  <c r="G247" i="11"/>
  <c r="M251" i="10" s="1"/>
  <c r="G248" i="11"/>
  <c r="M252" i="10" s="1"/>
  <c r="G250" i="11"/>
  <c r="M255" i="10" s="1"/>
  <c r="G251" i="11"/>
  <c r="G252" i="11"/>
  <c r="M257" i="10" s="1"/>
  <c r="G253" i="11"/>
  <c r="G254" i="11"/>
  <c r="G255" i="11"/>
  <c r="G256" i="11"/>
  <c r="G257" i="11"/>
  <c r="M258" i="10" s="1"/>
  <c r="G258" i="11"/>
  <c r="M260" i="10" s="1"/>
  <c r="G259" i="11"/>
  <c r="M262" i="10" s="1"/>
  <c r="G260" i="11"/>
  <c r="G261" i="11"/>
  <c r="G262" i="11"/>
  <c r="M264" i="10" s="1"/>
  <c r="G263" i="11"/>
  <c r="M266" i="10" s="1"/>
  <c r="G264" i="11"/>
  <c r="M268" i="10" s="1"/>
  <c r="G265" i="11"/>
  <c r="M269" i="10" s="1"/>
  <c r="G266" i="11"/>
  <c r="M270" i="10" s="1"/>
  <c r="G267" i="11"/>
  <c r="M271" i="10" s="1"/>
  <c r="G268" i="11"/>
  <c r="G269" i="11"/>
  <c r="G270" i="11"/>
  <c r="G271" i="11"/>
  <c r="G272" i="11"/>
  <c r="M275" i="10" s="1"/>
  <c r="G273" i="11"/>
  <c r="G274" i="11"/>
  <c r="M279" i="10" s="1"/>
  <c r="G275" i="11"/>
  <c r="M280" i="10" s="1"/>
  <c r="G276" i="11"/>
  <c r="M281" i="10" s="1"/>
  <c r="G277" i="11"/>
  <c r="M283" i="10" s="1"/>
  <c r="G278" i="11"/>
  <c r="G279" i="11"/>
  <c r="G280" i="11"/>
  <c r="M285" i="10" s="1"/>
  <c r="G281" i="11"/>
  <c r="M289" i="10" s="1"/>
  <c r="G282" i="11"/>
  <c r="G283" i="11"/>
  <c r="M293" i="10" s="1"/>
  <c r="G284" i="11"/>
  <c r="M294" i="10" s="1"/>
  <c r="G285" i="11"/>
  <c r="G287" i="11"/>
  <c r="M297" i="10" s="1"/>
  <c r="G288" i="11"/>
  <c r="G289" i="11"/>
  <c r="M299" i="10" s="1"/>
  <c r="G290" i="11"/>
  <c r="M300" i="10" s="1"/>
  <c r="G291" i="11"/>
  <c r="G292" i="11"/>
  <c r="G293" i="11"/>
  <c r="G294" i="11"/>
  <c r="M302" i="10" s="1"/>
  <c r="G295" i="11"/>
  <c r="M303" i="10" s="1"/>
  <c r="G296" i="11"/>
  <c r="G297" i="11"/>
  <c r="G298" i="11"/>
  <c r="G299" i="11"/>
  <c r="G300" i="11"/>
  <c r="M306" i="10" s="1"/>
  <c r="G301" i="11"/>
  <c r="G303" i="11"/>
  <c r="G304" i="11"/>
  <c r="G305" i="11"/>
  <c r="G306" i="11"/>
  <c r="G307" i="11"/>
  <c r="G308" i="11"/>
  <c r="M310" i="10" s="1"/>
  <c r="G309" i="11"/>
  <c r="M311" i="10" s="1"/>
  <c r="G310" i="11"/>
  <c r="G311" i="11"/>
  <c r="G312" i="11"/>
  <c r="G313" i="11"/>
  <c r="G314" i="11"/>
  <c r="G315" i="11"/>
  <c r="M314" i="10" s="1"/>
  <c r="G316" i="11"/>
  <c r="M315" i="10" s="1"/>
  <c r="G317" i="11"/>
  <c r="M318" i="10" s="1"/>
  <c r="G318" i="11"/>
  <c r="G319" i="11"/>
  <c r="M322" i="10" s="1"/>
  <c r="G320" i="11"/>
  <c r="G321" i="11"/>
  <c r="G322" i="11"/>
  <c r="M326" i="10" s="1"/>
  <c r="G323" i="11"/>
  <c r="G324" i="11"/>
  <c r="M328" i="10" s="1"/>
  <c r="G325" i="11"/>
  <c r="M330" i="10" s="1"/>
  <c r="G326" i="11"/>
  <c r="M331" i="10" s="1"/>
  <c r="G327" i="11"/>
  <c r="G328" i="11"/>
  <c r="G329" i="11"/>
  <c r="M334" i="10" s="1"/>
  <c r="G330" i="11"/>
  <c r="G331" i="11"/>
  <c r="M337" i="10" s="1"/>
  <c r="G332" i="11"/>
  <c r="M338" i="10" s="1"/>
  <c r="G333" i="11"/>
  <c r="M339" i="10" s="1"/>
  <c r="G335" i="11"/>
  <c r="M341" i="10" s="1"/>
  <c r="G336" i="11"/>
  <c r="G337" i="11"/>
  <c r="G338" i="11"/>
  <c r="G339" i="11"/>
  <c r="G340" i="11"/>
  <c r="M342" i="10" s="1"/>
  <c r="G341" i="11"/>
  <c r="G342" i="11"/>
  <c r="G343" i="11"/>
  <c r="M344" i="10" s="1"/>
  <c r="G344" i="11"/>
  <c r="M345" i="10" s="1"/>
  <c r="G345" i="11"/>
  <c r="M346" i="10" s="1"/>
  <c r="G346" i="11"/>
  <c r="G347" i="11"/>
  <c r="M347" i="10" s="1"/>
  <c r="G348" i="11"/>
  <c r="M348" i="10" s="1"/>
  <c r="G349" i="11"/>
  <c r="G350" i="11"/>
  <c r="M351" i="10" s="1"/>
  <c r="G351" i="11"/>
  <c r="M352" i="10" s="1"/>
  <c r="G352" i="11"/>
  <c r="M354" i="10" s="1"/>
  <c r="G353" i="11"/>
  <c r="M357" i="10" s="1"/>
  <c r="G354" i="11"/>
  <c r="G355" i="11"/>
  <c r="M361" i="10" s="1"/>
  <c r="G356" i="11"/>
  <c r="M755" i="10" s="1"/>
  <c r="G357" i="11"/>
  <c r="M365" i="10" s="1"/>
  <c r="G358" i="11"/>
  <c r="G359" i="11"/>
  <c r="G360" i="11"/>
  <c r="M371" i="10" s="1"/>
  <c r="G361" i="11"/>
  <c r="M372" i="10" s="1"/>
  <c r="G362" i="11"/>
  <c r="M374" i="10" s="1"/>
  <c r="G363" i="11"/>
  <c r="M378" i="10" s="1"/>
  <c r="G364" i="11"/>
  <c r="M383" i="10" s="1"/>
  <c r="G365" i="11"/>
  <c r="M386" i="10" s="1"/>
  <c r="G366" i="11"/>
  <c r="G367" i="11"/>
  <c r="M390" i="10" s="1"/>
  <c r="G368" i="11"/>
  <c r="M393" i="10" s="1"/>
  <c r="G369" i="11"/>
  <c r="G370" i="11"/>
  <c r="M396" i="10" s="1"/>
  <c r="G371" i="11"/>
  <c r="G372" i="11"/>
  <c r="M399" i="10" s="1"/>
  <c r="G373" i="11"/>
  <c r="M401" i="10" s="1"/>
  <c r="G374" i="11"/>
  <c r="M402" i="10" s="1"/>
  <c r="G375" i="11"/>
  <c r="G376" i="11"/>
  <c r="G377" i="11"/>
  <c r="M408" i="10" s="1"/>
  <c r="G378" i="11"/>
  <c r="M404" i="10" s="1"/>
  <c r="G379" i="11"/>
  <c r="M406" i="10" s="1"/>
  <c r="G380" i="11"/>
  <c r="G381" i="11"/>
  <c r="M407" i="10" s="1"/>
  <c r="G382" i="11"/>
  <c r="M411" i="10" s="1"/>
  <c r="G383" i="11"/>
  <c r="G384" i="11"/>
  <c r="M412" i="10" s="1"/>
  <c r="G385" i="11"/>
  <c r="G386" i="11"/>
  <c r="M416" i="10" s="1"/>
  <c r="G387" i="11"/>
  <c r="M418" i="10" s="1"/>
  <c r="G388" i="11"/>
  <c r="G389" i="11"/>
  <c r="G390" i="11"/>
  <c r="G391" i="11"/>
  <c r="M433" i="10" s="1"/>
  <c r="G392" i="11"/>
  <c r="G393" i="11"/>
  <c r="G394" i="11"/>
  <c r="G395" i="11"/>
  <c r="G396" i="11"/>
  <c r="G397" i="11"/>
  <c r="G398" i="11"/>
  <c r="G399" i="11"/>
  <c r="M439" i="10" s="1"/>
  <c r="G400" i="11"/>
  <c r="G401" i="11"/>
  <c r="M440" i="10" s="1"/>
  <c r="G402" i="11"/>
  <c r="M442" i="10" s="1"/>
  <c r="G403" i="11"/>
  <c r="M443" i="10" s="1"/>
  <c r="G404" i="11"/>
  <c r="M444" i="10" s="1"/>
  <c r="G405" i="11"/>
  <c r="M446" i="10" s="1"/>
  <c r="G406" i="11"/>
  <c r="M447" i="10" s="1"/>
  <c r="G407" i="11"/>
  <c r="G408" i="11"/>
  <c r="M449" i="10" s="1"/>
  <c r="G409" i="11"/>
  <c r="M451" i="10" s="1"/>
  <c r="G410" i="11"/>
  <c r="G411" i="11"/>
  <c r="M452" i="10" s="1"/>
  <c r="G412" i="11"/>
  <c r="M453" i="10" s="1"/>
  <c r="G413" i="11"/>
  <c r="G414" i="11"/>
  <c r="G415" i="11"/>
  <c r="M454" i="10" s="1"/>
  <c r="G416" i="11"/>
  <c r="G417" i="11"/>
  <c r="M455" i="10" s="1"/>
  <c r="G418" i="11"/>
  <c r="G419" i="11"/>
  <c r="G420" i="11"/>
  <c r="G421" i="11"/>
  <c r="G422" i="11"/>
  <c r="M459" i="10" s="1"/>
  <c r="G423" i="11"/>
  <c r="M460" i="10" s="1"/>
  <c r="G424" i="11"/>
  <c r="M462" i="10" s="1"/>
  <c r="G425" i="11"/>
  <c r="M463" i="10" s="1"/>
  <c r="G426" i="11"/>
  <c r="M464" i="10" s="1"/>
  <c r="G427" i="11"/>
  <c r="M465" i="10" s="1"/>
  <c r="G428" i="11"/>
  <c r="M466" i="10" s="1"/>
  <c r="G430" i="11"/>
  <c r="G431" i="11"/>
  <c r="M468" i="10" s="1"/>
  <c r="G432" i="11"/>
  <c r="G433" i="11"/>
  <c r="G434" i="11"/>
  <c r="G435" i="11"/>
  <c r="M469" i="10" s="1"/>
  <c r="G436" i="11"/>
  <c r="M470" i="10" s="1"/>
  <c r="G437" i="11"/>
  <c r="M472" i="10" s="1"/>
  <c r="G438" i="11"/>
  <c r="G439" i="11"/>
  <c r="M474" i="10" s="1"/>
  <c r="G440" i="11"/>
  <c r="M475" i="10" s="1"/>
  <c r="G441" i="11"/>
  <c r="M476" i="10" s="1"/>
  <c r="G442" i="11"/>
  <c r="M477" i="10" s="1"/>
  <c r="G443" i="11"/>
  <c r="M481" i="10" s="1"/>
  <c r="G444" i="11"/>
  <c r="G445" i="11"/>
  <c r="M486" i="10" s="1"/>
  <c r="G446" i="11"/>
  <c r="G447" i="11"/>
  <c r="G448" i="11"/>
  <c r="M489" i="10" s="1"/>
  <c r="G449" i="11"/>
  <c r="M491" i="10" s="1"/>
  <c r="G450" i="11"/>
  <c r="G451" i="11"/>
  <c r="M496" i="10" s="1"/>
  <c r="G452" i="11"/>
  <c r="G453" i="11"/>
  <c r="M497" i="10" s="1"/>
  <c r="G454" i="11"/>
  <c r="G455" i="11"/>
  <c r="G456" i="11"/>
  <c r="M498" i="10" s="1"/>
  <c r="G457" i="11"/>
  <c r="G458" i="11"/>
  <c r="M500" i="10" s="1"/>
  <c r="G459" i="11"/>
  <c r="M501" i="10" s="1"/>
  <c r="G460" i="11"/>
  <c r="M503" i="10" s="1"/>
  <c r="G461" i="11"/>
  <c r="G462" i="11"/>
  <c r="M506" i="10" s="1"/>
  <c r="G463" i="11"/>
  <c r="M507" i="10" s="1"/>
  <c r="G464" i="11"/>
  <c r="G465" i="11"/>
  <c r="M509" i="10" s="1"/>
  <c r="G466" i="11"/>
  <c r="G467" i="11"/>
  <c r="G468" i="11"/>
  <c r="M511" i="10" s="1"/>
  <c r="G469" i="11"/>
  <c r="G470" i="11"/>
  <c r="G471" i="11"/>
  <c r="G472" i="11"/>
  <c r="G473" i="11"/>
  <c r="G474" i="11"/>
  <c r="M513" i="10" s="1"/>
  <c r="G475" i="11"/>
  <c r="M514" i="10" s="1"/>
  <c r="G476" i="11"/>
  <c r="G477" i="11"/>
  <c r="M516" i="10" s="1"/>
  <c r="G478" i="11"/>
  <c r="M522" i="10" s="1"/>
  <c r="G479" i="11"/>
  <c r="G481" i="11"/>
  <c r="M524" i="10" s="1"/>
  <c r="G482" i="11"/>
  <c r="M525" i="10" s="1"/>
  <c r="G483" i="11"/>
  <c r="M528" i="10" s="1"/>
  <c r="G484" i="11"/>
  <c r="M527" i="10" s="1"/>
  <c r="G485" i="11"/>
  <c r="G486" i="11"/>
  <c r="M530" i="10" s="1"/>
  <c r="G487" i="11"/>
  <c r="G488" i="11"/>
  <c r="G489" i="11"/>
  <c r="M534" i="10" s="1"/>
  <c r="G490" i="11"/>
  <c r="G491" i="11"/>
  <c r="G492" i="11"/>
  <c r="G493" i="11"/>
  <c r="G494" i="11"/>
  <c r="G495" i="11"/>
  <c r="M542" i="10" s="1"/>
  <c r="G496" i="11"/>
  <c r="M545" i="10" s="1"/>
  <c r="G497" i="11"/>
  <c r="G498" i="11"/>
  <c r="M548" i="10" s="1"/>
  <c r="G499" i="11"/>
  <c r="G500" i="11"/>
  <c r="M549" i="10" s="1"/>
  <c r="G501" i="11"/>
  <c r="M550" i="10" s="1"/>
  <c r="G502" i="11"/>
  <c r="M551" i="10" s="1"/>
  <c r="G503" i="11"/>
  <c r="G504" i="11"/>
  <c r="M552" i="10" s="1"/>
  <c r="G505" i="11"/>
  <c r="M553" i="10" s="1"/>
  <c r="G506" i="11"/>
  <c r="M554" i="10" s="1"/>
  <c r="G507" i="11"/>
  <c r="M555" i="10" s="1"/>
  <c r="G508" i="11"/>
  <c r="G509" i="11"/>
  <c r="G510" i="11"/>
  <c r="M559" i="10" s="1"/>
  <c r="G511" i="11"/>
  <c r="M561" i="10" s="1"/>
  <c r="G512" i="11"/>
  <c r="G513" i="11"/>
  <c r="M562" i="10" s="1"/>
  <c r="G514" i="11"/>
  <c r="G515" i="11"/>
  <c r="G516" i="11"/>
  <c r="G517" i="11"/>
  <c r="G518" i="11"/>
  <c r="M566" i="10" s="1"/>
  <c r="G519" i="11"/>
  <c r="M568" i="10" s="1"/>
  <c r="G520" i="11"/>
  <c r="M573" i="10" s="1"/>
  <c r="G521" i="11"/>
  <c r="G522" i="11"/>
  <c r="M575" i="10" s="1"/>
  <c r="G523" i="11"/>
  <c r="M576" i="10" s="1"/>
  <c r="G524" i="11"/>
  <c r="M577" i="10" s="1"/>
  <c r="G525" i="11"/>
  <c r="M580" i="10" s="1"/>
  <c r="G526" i="11"/>
  <c r="G527" i="11"/>
  <c r="M587" i="10" s="1"/>
  <c r="G528" i="11"/>
  <c r="M589" i="10" s="1"/>
  <c r="G529" i="11"/>
  <c r="G530" i="11"/>
  <c r="M591" i="10" s="1"/>
  <c r="G531" i="11"/>
  <c r="M592" i="10" s="1"/>
  <c r="G532" i="11"/>
  <c r="G533" i="11"/>
  <c r="M602" i="10" s="1"/>
  <c r="G534" i="11"/>
  <c r="G535" i="11"/>
  <c r="M606" i="10" s="1"/>
  <c r="G536" i="11"/>
  <c r="M607" i="10" s="1"/>
  <c r="G537" i="11"/>
  <c r="G538" i="11"/>
  <c r="G539" i="11"/>
  <c r="M610" i="10" s="1"/>
  <c r="G540" i="11"/>
  <c r="M609" i="10" s="1"/>
  <c r="G541" i="11"/>
  <c r="G542" i="11"/>
  <c r="M613" i="10" s="1"/>
  <c r="G543" i="11"/>
  <c r="M614" i="10" s="1"/>
  <c r="G544" i="11"/>
  <c r="M615" i="10" s="1"/>
  <c r="G545" i="11"/>
  <c r="M616" i="10" s="1"/>
  <c r="G546" i="11"/>
  <c r="M617" i="10" s="1"/>
  <c r="G547" i="11"/>
  <c r="M618" i="10" s="1"/>
  <c r="G548" i="11"/>
  <c r="M619" i="10" s="1"/>
  <c r="G550" i="11"/>
  <c r="G551" i="11"/>
  <c r="M626" i="10" s="1"/>
  <c r="G552" i="11"/>
  <c r="M627" i="10" s="1"/>
  <c r="G553" i="11"/>
  <c r="G554" i="11"/>
  <c r="G555" i="11"/>
  <c r="G556" i="11"/>
  <c r="M629" i="10" s="1"/>
  <c r="G557" i="11"/>
  <c r="M631" i="10" s="1"/>
  <c r="G558" i="11"/>
  <c r="M632" i="10" s="1"/>
  <c r="G559" i="11"/>
  <c r="M633" i="10" s="1"/>
  <c r="G560" i="11"/>
  <c r="M636" i="10" s="1"/>
  <c r="G561" i="11"/>
  <c r="M637" i="10" s="1"/>
  <c r="G562" i="11"/>
  <c r="M639" i="10" s="1"/>
  <c r="G563" i="11"/>
  <c r="M641" i="10" s="1"/>
  <c r="G564" i="11"/>
  <c r="M642" i="10" s="1"/>
  <c r="G565" i="11"/>
  <c r="M335" i="10" s="1"/>
  <c r="G566" i="11"/>
  <c r="G567" i="11"/>
  <c r="M26" i="10" s="1"/>
  <c r="G568" i="11"/>
  <c r="G569" i="11"/>
  <c r="M278" i="10" s="1"/>
  <c r="G570" i="11"/>
  <c r="M567" i="10" s="1"/>
  <c r="G571" i="11"/>
  <c r="M394" i="10" s="1"/>
  <c r="G572" i="11"/>
  <c r="M196" i="10" s="1"/>
  <c r="G573" i="11"/>
  <c r="M162" i="10" s="1"/>
  <c r="G574" i="11"/>
  <c r="M436" i="10" s="1"/>
  <c r="G575" i="11"/>
  <c r="G576" i="11"/>
  <c r="M223" i="10" s="1"/>
  <c r="G577" i="11"/>
  <c r="M205" i="10" s="1"/>
  <c r="G578" i="11"/>
  <c r="M560" i="10" s="1"/>
  <c r="G579" i="11"/>
  <c r="M483" i="10" s="1"/>
  <c r="G584" i="11"/>
  <c r="M206" i="10" s="1"/>
  <c r="G585" i="11"/>
  <c r="M201" i="10" s="1"/>
  <c r="G586" i="11"/>
  <c r="M512" i="10" s="1"/>
  <c r="G588" i="11"/>
  <c r="M324" i="10" s="1"/>
  <c r="G589" i="11"/>
  <c r="M584" i="10" s="1"/>
  <c r="G590" i="11"/>
  <c r="M56" i="10" s="1"/>
  <c r="G591" i="11"/>
  <c r="M165" i="10" s="1"/>
  <c r="G592" i="11"/>
  <c r="G593" i="11"/>
  <c r="G594" i="11"/>
  <c r="G595" i="11"/>
  <c r="M535" i="10" s="1"/>
  <c r="G596" i="11"/>
  <c r="M83" i="10" s="1"/>
  <c r="G597" i="11"/>
  <c r="M54" i="10" s="1"/>
  <c r="G598" i="11"/>
  <c r="M292" i="10" s="1"/>
  <c r="G599" i="11"/>
  <c r="M69" i="10" s="1"/>
  <c r="G600" i="11"/>
  <c r="G601" i="11"/>
  <c r="M373" i="10" s="1"/>
  <c r="G602" i="11"/>
  <c r="M638" i="10" s="1"/>
  <c r="G603" i="11"/>
  <c r="M547" i="10" s="1"/>
  <c r="G604" i="11"/>
  <c r="M539" i="10" s="1"/>
  <c r="G605" i="11"/>
  <c r="M8" i="10" s="1"/>
  <c r="G606" i="11"/>
  <c r="M343" i="10" s="1"/>
  <c r="G607" i="11"/>
  <c r="M604" i="10" s="1"/>
  <c r="G608" i="11"/>
  <c r="M61" i="10" s="1"/>
  <c r="G609" i="11"/>
  <c r="M234" i="10" s="1"/>
  <c r="G610" i="11"/>
  <c r="M31" i="10" s="1"/>
  <c r="G611" i="11"/>
  <c r="M532" i="10" s="1"/>
  <c r="G612" i="11"/>
  <c r="M71" i="10" s="1"/>
  <c r="G613" i="11"/>
  <c r="M313" i="10" s="1"/>
  <c r="G614" i="11"/>
  <c r="M309" i="10" s="1"/>
  <c r="G615" i="11"/>
  <c r="M66" i="10" s="1"/>
  <c r="G616" i="11"/>
  <c r="G617" i="11"/>
  <c r="M101" i="10" s="1"/>
  <c r="G618" i="11"/>
  <c r="M209" i="10" s="1"/>
  <c r="G619" i="11"/>
  <c r="M42" i="10" s="1"/>
  <c r="G620" i="11"/>
  <c r="M520" i="10" s="1"/>
  <c r="G621" i="11"/>
  <c r="M377" i="10" s="1"/>
  <c r="G622" i="11"/>
  <c r="M296" i="10" s="1"/>
  <c r="G623" i="11"/>
  <c r="M634" i="10" s="1"/>
  <c r="G624" i="11"/>
  <c r="M490" i="10" s="1"/>
  <c r="G625" i="11"/>
  <c r="M488" i="10" s="1"/>
  <c r="G626" i="11"/>
  <c r="M429" i="10" s="1"/>
  <c r="G627" i="11"/>
  <c r="M208" i="10" s="1"/>
  <c r="G628" i="11"/>
  <c r="M381" i="10" s="1"/>
  <c r="G629" i="11"/>
  <c r="G630" i="11"/>
  <c r="G631" i="11"/>
  <c r="M32" i="10" s="1"/>
  <c r="G632" i="11"/>
  <c r="M24" i="10" s="1"/>
  <c r="G633" i="11"/>
  <c r="M434" i="10" s="1"/>
  <c r="G634" i="11"/>
  <c r="G635" i="11"/>
  <c r="M291" i="10" s="1"/>
  <c r="G636" i="11"/>
  <c r="M74" i="10" s="1"/>
  <c r="G637" i="11"/>
  <c r="M599" i="10" s="1"/>
  <c r="G638" i="11"/>
  <c r="M608" i="10" s="1"/>
  <c r="G639" i="11"/>
  <c r="M445" i="10" s="1"/>
  <c r="G640" i="11"/>
  <c r="M192" i="10" s="1"/>
  <c r="G641" i="11"/>
  <c r="G642" i="11"/>
  <c r="M419" i="10" s="1"/>
  <c r="G643" i="11"/>
  <c r="M204" i="10" s="1"/>
  <c r="G644" i="11"/>
  <c r="M414" i="10" s="1"/>
  <c r="G645" i="11"/>
  <c r="M108" i="10" s="1"/>
  <c r="G646" i="11"/>
  <c r="M89" i="10" s="1"/>
  <c r="G647" i="11"/>
  <c r="M218" i="10" s="1"/>
  <c r="G648" i="11"/>
  <c r="M287" i="10" s="1"/>
  <c r="G649" i="11"/>
  <c r="M594" i="10" s="1"/>
  <c r="G650" i="11"/>
  <c r="M366" i="10" s="1"/>
  <c r="G651" i="11"/>
  <c r="M282" i="10" s="1"/>
  <c r="G652" i="11"/>
  <c r="M188" i="10" s="1"/>
  <c r="G653" i="11"/>
  <c r="M230" i="10" s="1"/>
  <c r="G654" i="11"/>
  <c r="M395" i="10" s="1"/>
  <c r="G655" i="11"/>
  <c r="M388" i="10" s="1"/>
  <c r="G656" i="11"/>
  <c r="M156" i="10" s="1"/>
  <c r="G657" i="11"/>
  <c r="M139" i="10" s="1"/>
  <c r="G659" i="11"/>
  <c r="G660" i="11"/>
  <c r="M244" i="10" s="1"/>
  <c r="G661" i="11"/>
  <c r="G662" i="11"/>
  <c r="M276" i="10" s="1"/>
  <c r="G663" i="11"/>
  <c r="M241" i="10" s="1"/>
  <c r="G664" i="11"/>
  <c r="M375" i="10" s="1"/>
  <c r="G665" i="11"/>
  <c r="M376" i="10" s="1"/>
  <c r="G667" i="11"/>
  <c r="M380" i="10" s="1"/>
  <c r="G668" i="11"/>
  <c r="M484" i="10" s="1"/>
  <c r="G669" i="11"/>
  <c r="M58" i="10" s="1"/>
  <c r="G670" i="11"/>
  <c r="M11" i="10" s="1"/>
  <c r="G671" i="11"/>
  <c r="M254" i="10" s="1"/>
  <c r="G673" i="11"/>
  <c r="M421" i="10" s="1"/>
  <c r="G674" i="11"/>
  <c r="M263" i="10" s="1"/>
  <c r="G675" i="11"/>
  <c r="M557" i="10" s="1"/>
  <c r="G676" i="11"/>
  <c r="M95" i="10" s="1"/>
  <c r="G677" i="11"/>
  <c r="G678" i="11"/>
  <c r="M391" i="10" s="1"/>
  <c r="G680" i="11"/>
  <c r="G681" i="11"/>
  <c r="M355" i="10" s="1"/>
  <c r="G683" i="11"/>
  <c r="M431" i="10" s="1"/>
  <c r="G685" i="11"/>
  <c r="M242" i="10" s="1"/>
  <c r="G686" i="11"/>
  <c r="M304" i="10" s="1"/>
  <c r="G687" i="11"/>
  <c r="M140" i="10" s="1"/>
  <c r="G688" i="11"/>
  <c r="M533" i="10" s="1"/>
  <c r="G689" i="11"/>
  <c r="G690" i="11"/>
  <c r="M611" i="10" s="1"/>
  <c r="G691" i="11"/>
  <c r="M37" i="10" s="1"/>
  <c r="G692" i="11"/>
  <c r="M368" i="10" s="1"/>
  <c r="G693" i="11"/>
  <c r="M290" i="10" s="1"/>
  <c r="G694" i="11"/>
  <c r="M43" i="10" s="1"/>
  <c r="G695" i="11"/>
  <c r="G696" i="11"/>
  <c r="M273" i="10" s="1"/>
  <c r="G697" i="11"/>
  <c r="M382" i="10" s="1"/>
  <c r="G698" i="11"/>
  <c r="G699" i="11"/>
  <c r="G700" i="11"/>
  <c r="G701" i="11"/>
  <c r="M134" i="10" s="1"/>
  <c r="G702" i="11"/>
  <c r="G703" i="11"/>
  <c r="M323" i="10" s="1"/>
  <c r="G704" i="11"/>
  <c r="M21" i="10" s="1"/>
  <c r="G705" i="11"/>
  <c r="M44" i="10" s="1"/>
  <c r="G706" i="11"/>
  <c r="M588" i="10" s="1"/>
  <c r="G707" i="11"/>
  <c r="M256" i="10" s="1"/>
  <c r="G708" i="11"/>
  <c r="M499" i="10" s="1"/>
  <c r="G709" i="11"/>
  <c r="M73" i="10" s="1"/>
  <c r="G710" i="11"/>
  <c r="M362" i="10" s="1"/>
  <c r="G711" i="11"/>
  <c r="G712" i="11"/>
  <c r="M92" i="10" s="1"/>
  <c r="G713" i="11"/>
  <c r="G714" i="11"/>
  <c r="M202" i="10" s="1"/>
  <c r="G715" i="11"/>
  <c r="G716" i="11"/>
  <c r="M628" i="10" s="1"/>
  <c r="G717" i="11"/>
  <c r="M413" i="10" s="1"/>
  <c r="G718" i="11"/>
  <c r="M180" i="10" s="1"/>
  <c r="G719" i="11"/>
  <c r="M332" i="10" s="1"/>
  <c r="G720" i="11"/>
  <c r="M601" i="10" s="1"/>
  <c r="G721" i="11"/>
  <c r="M18" i="10" s="1"/>
  <c r="G722" i="11"/>
  <c r="G723" i="11"/>
  <c r="M65" i="10" s="1"/>
  <c r="G725" i="11"/>
  <c r="M305" i="10" s="1"/>
  <c r="G726" i="11"/>
  <c r="M16" i="10" s="1"/>
  <c r="G727" i="11"/>
  <c r="M392" i="10" s="1"/>
  <c r="G728" i="11"/>
  <c r="M353" i="10" s="1"/>
  <c r="G729" i="11"/>
  <c r="M457" i="10" s="1"/>
  <c r="G730" i="11"/>
  <c r="M558" i="10" s="1"/>
  <c r="G731" i="11"/>
  <c r="M621" i="10" s="1"/>
  <c r="G732" i="11"/>
  <c r="M27" i="10" s="1"/>
  <c r="G733" i="11"/>
  <c r="M100" i="10" s="1"/>
  <c r="G734" i="11"/>
  <c r="M85" i="10" s="1"/>
  <c r="G735" i="11"/>
  <c r="M458" i="10" s="1"/>
  <c r="G736" i="11"/>
  <c r="M540" i="10" s="1"/>
  <c r="G737" i="11"/>
  <c r="M232" i="10" s="1"/>
  <c r="G738" i="11"/>
  <c r="M145" i="10" s="1"/>
  <c r="G739" i="11"/>
  <c r="M461" i="10" s="1"/>
  <c r="G740" i="11"/>
  <c r="M112" i="10" s="1"/>
  <c r="G741" i="11"/>
  <c r="M197" i="10" s="1"/>
  <c r="G742" i="11"/>
  <c r="M123" i="10" s="1"/>
  <c r="G744" i="11"/>
  <c r="M51" i="10" s="1"/>
  <c r="G745" i="11"/>
  <c r="M502" i="10" s="1"/>
  <c r="G746" i="11"/>
  <c r="G747" i="11"/>
  <c r="G748" i="11"/>
  <c r="M473" i="10" s="1"/>
  <c r="G749" i="11"/>
  <c r="M46" i="10" s="1"/>
  <c r="G750" i="11"/>
  <c r="G751" i="11"/>
  <c r="M423" i="10" s="1"/>
  <c r="G752" i="11"/>
  <c r="G753" i="11"/>
  <c r="M113" i="10" s="1"/>
  <c r="G754" i="11"/>
  <c r="M578" i="10" s="1"/>
  <c r="G755" i="11"/>
  <c r="M579" i="10" s="1"/>
  <c r="G756" i="11"/>
  <c r="M265" i="10" s="1"/>
  <c r="G757" i="11"/>
  <c r="M517" i="10" s="1"/>
  <c r="G758" i="11"/>
  <c r="G759" i="11"/>
  <c r="G760" i="11"/>
  <c r="G761" i="11"/>
  <c r="M565" i="10" s="1"/>
  <c r="G762" i="11"/>
  <c r="G763" i="11"/>
  <c r="M521" i="10" s="1"/>
  <c r="G764" i="11"/>
  <c r="M581" i="10" s="1"/>
  <c r="G765" i="11"/>
  <c r="M186" i="10" s="1"/>
  <c r="G766" i="11"/>
  <c r="M620" i="10" s="1"/>
  <c r="G767" i="11"/>
  <c r="M199" i="10" s="1"/>
  <c r="G768" i="11"/>
  <c r="M135" i="10" s="1"/>
  <c r="G769" i="11"/>
  <c r="M177" i="10" s="1"/>
  <c r="G770" i="11"/>
  <c r="G771" i="11"/>
  <c r="G772" i="11"/>
  <c r="M479" i="10" s="1"/>
  <c r="G773" i="11"/>
  <c r="G774" i="11"/>
  <c r="M571" i="10" s="1"/>
  <c r="G775" i="11"/>
  <c r="G776" i="11"/>
  <c r="M427" i="10" s="1"/>
  <c r="G777" i="11"/>
  <c r="M384" i="10" s="1"/>
  <c r="G778" i="11"/>
  <c r="M320" i="10" s="1"/>
  <c r="G779" i="11"/>
  <c r="M543" i="10" s="1"/>
  <c r="G780" i="11"/>
  <c r="M19" i="10" s="1"/>
  <c r="G781" i="11"/>
  <c r="G782" i="11"/>
  <c r="M537" i="10" s="1"/>
  <c r="G783" i="11"/>
  <c r="M494" i="10" s="1"/>
  <c r="G784" i="11"/>
  <c r="M17" i="10" s="1"/>
  <c r="G785" i="11"/>
  <c r="M312" i="10" s="1"/>
  <c r="G786" i="11"/>
  <c r="G787" i="11"/>
  <c r="M422" i="10" s="1"/>
  <c r="G788" i="11"/>
  <c r="M415" i="10" s="1"/>
  <c r="G789" i="11"/>
  <c r="M286" i="10" s="1"/>
  <c r="G790" i="11"/>
  <c r="M456" i="10" s="1"/>
  <c r="G791" i="11"/>
  <c r="M622" i="10" s="1"/>
  <c r="G792" i="11"/>
  <c r="G793" i="11"/>
  <c r="G794" i="11"/>
  <c r="G795" i="11"/>
  <c r="M518" i="10" s="1"/>
  <c r="G796" i="11"/>
  <c r="M29" i="10" s="1"/>
  <c r="G797" i="11"/>
  <c r="G798" i="11"/>
  <c r="M510" i="10" s="1"/>
  <c r="G799" i="11"/>
  <c r="M356" i="10" s="1"/>
  <c r="G800" i="11"/>
  <c r="M428" i="10" s="1"/>
  <c r="G801" i="11"/>
  <c r="M493" i="10" s="1"/>
  <c r="G802" i="11"/>
  <c r="M226" i="10" s="1"/>
  <c r="G803" i="11"/>
  <c r="G804" i="11"/>
  <c r="M261" i="10" s="1"/>
  <c r="G805" i="11"/>
  <c r="M259" i="10" s="1"/>
  <c r="G806" i="11"/>
  <c r="M400" i="10" s="1"/>
  <c r="G807" i="11"/>
  <c r="M598" i="10" s="1"/>
  <c r="G808" i="11"/>
  <c r="G809" i="11"/>
  <c r="G810" i="11"/>
  <c r="G811" i="11"/>
  <c r="G812" i="11"/>
  <c r="G813" i="11"/>
  <c r="M77" i="10" s="1"/>
  <c r="G815" i="11"/>
  <c r="M403" i="10" s="1"/>
  <c r="G816" i="11"/>
  <c r="M333" i="10" s="1"/>
  <c r="G817" i="11"/>
  <c r="M329" i="10" s="1"/>
  <c r="G818" i="11"/>
  <c r="M544" i="10" s="1"/>
  <c r="G819" i="11"/>
  <c r="G820" i="11"/>
  <c r="M243" i="10" s="1"/>
  <c r="G821" i="11"/>
  <c r="M144" i="10" s="1"/>
  <c r="G822" i="11"/>
  <c r="M319" i="10" s="1"/>
  <c r="G823" i="11"/>
  <c r="M227" i="10" s="1"/>
  <c r="G824" i="11"/>
  <c r="G825" i="11"/>
  <c r="M277" i="10" s="1"/>
  <c r="G826" i="11"/>
  <c r="M597" i="10" s="1"/>
  <c r="G827" i="11"/>
  <c r="G828" i="11"/>
  <c r="G829" i="11"/>
  <c r="G830" i="11"/>
  <c r="M590" i="10" s="1"/>
  <c r="G831" i="11"/>
  <c r="G833" i="11"/>
  <c r="M583" i="10" s="1"/>
  <c r="G834" i="11"/>
  <c r="M267" i="10" s="1"/>
  <c r="G835" i="11"/>
  <c r="M79" i="10" s="1"/>
  <c r="G836" i="11"/>
  <c r="G837" i="11"/>
  <c r="M563" i="10" s="1"/>
  <c r="G838" i="11"/>
  <c r="M203" i="10" s="1"/>
  <c r="G839" i="11"/>
  <c r="M603" i="10" s="1"/>
  <c r="G841" i="11"/>
  <c r="M438" i="10" s="1"/>
  <c r="G842" i="11"/>
  <c r="M298" i="10" s="1"/>
  <c r="G843" i="11"/>
  <c r="M564" i="10" s="1"/>
  <c r="G844" i="11"/>
  <c r="G845" i="11"/>
  <c r="M519" i="10" s="1"/>
  <c r="G847" i="11"/>
  <c r="M359" i="10" s="1"/>
  <c r="G848" i="11"/>
  <c r="M364" i="10" s="1"/>
  <c r="G849" i="11"/>
  <c r="M495" i="10" s="1"/>
  <c r="G850" i="11"/>
  <c r="M94" i="10" s="1"/>
  <c r="G851" i="11"/>
  <c r="M572" i="10" s="1"/>
  <c r="G852" i="11"/>
  <c r="M538" i="10" s="1"/>
  <c r="G853" i="11"/>
  <c r="M480" i="10" s="1"/>
  <c r="G854" i="11"/>
  <c r="G855" i="11"/>
  <c r="M198" i="10" s="1"/>
  <c r="G856" i="11"/>
  <c r="G857" i="11"/>
  <c r="G858" i="11"/>
  <c r="M33" i="10" s="1"/>
  <c r="G859" i="11"/>
  <c r="M182" i="10" s="1"/>
  <c r="G860" i="11"/>
  <c r="G861" i="11"/>
  <c r="G862" i="11"/>
  <c r="G863" i="11"/>
  <c r="M233" i="10" s="1"/>
  <c r="G864" i="11"/>
  <c r="M546" i="10" s="1"/>
  <c r="G865" i="11"/>
  <c r="G866" i="11"/>
  <c r="M625" i="10" s="1"/>
  <c r="G867" i="11"/>
  <c r="M420" i="10" s="1"/>
  <c r="G868" i="11"/>
  <c r="M39" i="10" s="1"/>
  <c r="G869" i="11"/>
  <c r="M363" i="10" s="1"/>
  <c r="G870" i="11"/>
  <c r="M574" i="10" s="1"/>
  <c r="G871" i="11"/>
  <c r="G872" i="11"/>
  <c r="M635" i="10" s="1"/>
  <c r="G873" i="11"/>
  <c r="G874" i="11"/>
  <c r="M398" i="10" s="1"/>
  <c r="G875" i="11"/>
  <c r="M405" i="10" s="1"/>
  <c r="G876" i="11"/>
  <c r="M487" i="10" s="1"/>
  <c r="G877" i="11"/>
  <c r="M195" i="10" s="1"/>
  <c r="G878" i="11"/>
  <c r="M526" i="10" s="1"/>
  <c r="G879" i="11"/>
  <c r="G880" i="11"/>
  <c r="M88" i="10" s="1"/>
  <c r="G881" i="11"/>
  <c r="M556" i="10" s="1"/>
  <c r="G882" i="11"/>
  <c r="M450" i="10" s="1"/>
  <c r="G883" i="11"/>
  <c r="M103" i="10" s="1"/>
  <c r="G884" i="11"/>
  <c r="M38" i="10" s="1"/>
  <c r="G885" i="11"/>
  <c r="G886" i="11"/>
  <c r="M155" i="10" s="1"/>
  <c r="G887" i="11"/>
  <c r="M350" i="10" s="1"/>
  <c r="G888" i="11"/>
  <c r="M505" i="10" s="1"/>
  <c r="G889" i="11"/>
  <c r="M161" i="10" s="1"/>
  <c r="G890" i="11"/>
  <c r="M308" i="10" s="1"/>
  <c r="G891" i="11"/>
  <c r="M222" i="10" s="1"/>
  <c r="G892" i="11"/>
  <c r="G893" i="11"/>
  <c r="M5" i="10" s="1"/>
  <c r="G894" i="11"/>
  <c r="M284" i="10" s="1"/>
  <c r="G895" i="11"/>
  <c r="M119" i="10" s="1"/>
  <c r="G896" i="11"/>
  <c r="M14" i="10" s="1"/>
  <c r="G897" i="11"/>
  <c r="M640" i="10" s="1"/>
  <c r="G898" i="11"/>
  <c r="M595" i="10" s="1"/>
  <c r="G899" i="11"/>
  <c r="M389" i="10" s="1"/>
  <c r="G900" i="11"/>
  <c r="M118" i="10" s="1"/>
  <c r="G901" i="11"/>
  <c r="M385" i="10" s="1"/>
  <c r="G902" i="11"/>
  <c r="M93" i="10" s="1"/>
  <c r="G903" i="11"/>
  <c r="M623" i="10" s="1"/>
  <c r="G904" i="11"/>
  <c r="M28" i="10" s="1"/>
  <c r="G905" i="11"/>
  <c r="M504" i="10" s="1"/>
  <c r="G906" i="11"/>
  <c r="M272" i="10" s="1"/>
  <c r="G908" i="11"/>
  <c r="G910" i="11"/>
  <c r="G911" i="11"/>
  <c r="M417" i="10" s="1"/>
  <c r="G912" i="11"/>
  <c r="M600" i="10" s="1"/>
  <c r="G913" i="11"/>
  <c r="M612" i="10" s="1"/>
  <c r="G914" i="11"/>
  <c r="M596" i="10" s="1"/>
  <c r="G915" i="11"/>
  <c r="M435" i="10" s="1"/>
  <c r="G916" i="11"/>
  <c r="G917" i="11"/>
  <c r="M321" i="10" s="1"/>
  <c r="G918" i="11"/>
  <c r="M336" i="10" s="1"/>
  <c r="G919" i="11"/>
  <c r="M124" i="10" s="1"/>
  <c r="G920" i="11"/>
  <c r="G921" i="11"/>
  <c r="M185" i="10" s="1"/>
  <c r="G922" i="11"/>
  <c r="M316" i="10" s="1"/>
  <c r="G923" i="11"/>
  <c r="M99" i="10" s="1"/>
  <c r="G924" i="11"/>
  <c r="M430" i="10" s="1"/>
  <c r="G925" i="11"/>
  <c r="M485" i="10" s="1"/>
  <c r="G926" i="11"/>
  <c r="M57" i="10" s="1"/>
  <c r="G927" i="11"/>
  <c r="M179" i="10" s="1"/>
  <c r="G928" i="11"/>
  <c r="M471" i="10" s="1"/>
  <c r="G929" i="11"/>
  <c r="M369" i="10" s="1"/>
  <c r="G930" i="11"/>
  <c r="M397" i="10" s="1"/>
  <c r="G931" i="11"/>
  <c r="M183" i="10" s="1"/>
  <c r="G932" i="11"/>
  <c r="M45" i="10" s="1"/>
  <c r="G933" i="11"/>
  <c r="M91" i="10" s="1"/>
  <c r="G934" i="11"/>
  <c r="M229" i="10" s="1"/>
  <c r="G935" i="11"/>
  <c r="M228" i="10" s="1"/>
  <c r="G936" i="11"/>
  <c r="M624" i="10" s="1"/>
  <c r="G937" i="11"/>
  <c r="M191" i="10" s="1"/>
  <c r="G938" i="11"/>
  <c r="M349" i="10" s="1"/>
  <c r="G939" i="11"/>
  <c r="M274" i="10" s="1"/>
  <c r="G940" i="11"/>
  <c r="G941" i="11"/>
  <c r="M358" i="10" s="1"/>
  <c r="G942" i="11"/>
  <c r="M13" i="10" s="1"/>
  <c r="G943" i="11"/>
  <c r="M478" i="10" s="1"/>
  <c r="G944" i="11"/>
  <c r="M52" i="10" s="1"/>
  <c r="G945" i="11"/>
  <c r="M630" i="10" s="1"/>
  <c r="G946" i="11"/>
  <c r="M245" i="10" s="1"/>
  <c r="G947" i="11"/>
  <c r="M130" i="10" s="1"/>
  <c r="G948" i="11"/>
  <c r="G949" i="11"/>
  <c r="G950" i="11"/>
  <c r="M508" i="10" s="1"/>
  <c r="G951" i="11"/>
  <c r="M515" i="10" s="1"/>
  <c r="G952" i="11"/>
  <c r="G953" i="11"/>
  <c r="M82" i="10" s="1"/>
  <c r="G954" i="11"/>
  <c r="G955" i="11"/>
  <c r="G956" i="11"/>
  <c r="G957" i="11"/>
  <c r="G958" i="11"/>
  <c r="M387" i="10" s="1"/>
  <c r="G959" i="11"/>
  <c r="G960" i="11"/>
  <c r="M529" i="10" s="1"/>
  <c r="G961" i="11"/>
  <c r="M301" i="10" s="1"/>
  <c r="G962" i="11"/>
  <c r="M370" i="10" s="1"/>
  <c r="G963" i="11"/>
  <c r="M246" i="10" s="1"/>
  <c r="G964" i="11"/>
  <c r="M325" i="10" s="1"/>
  <c r="G965" i="11"/>
  <c r="M327" i="10" s="1"/>
  <c r="G966" i="11"/>
  <c r="M593" i="10" s="1"/>
  <c r="G967" i="11"/>
  <c r="M426" i="10" s="1"/>
  <c r="G968" i="11"/>
  <c r="G969" i="11"/>
  <c r="M531" i="10" s="1"/>
  <c r="G970" i="11"/>
  <c r="M424" i="10" s="1"/>
  <c r="G971" i="11"/>
  <c r="M605" i="10" s="1"/>
  <c r="G972" i="11"/>
  <c r="M193" i="10" s="1"/>
  <c r="G973" i="11"/>
  <c r="M7" i="10" s="1"/>
  <c r="G974" i="11"/>
  <c r="M536" i="10" s="1"/>
  <c r="G975" i="11"/>
  <c r="M425" i="10" s="1"/>
  <c r="G976" i="11"/>
  <c r="M128" i="10" s="1"/>
  <c r="G977" i="11"/>
  <c r="M441" i="10" s="1"/>
  <c r="G978" i="11"/>
  <c r="M410" i="10" s="1"/>
  <c r="G979" i="11"/>
  <c r="M147" i="10" s="1"/>
  <c r="G980" i="11"/>
  <c r="G982" i="11"/>
  <c r="M379" i="10" s="1"/>
  <c r="G983" i="11"/>
  <c r="M585" i="10" s="1"/>
  <c r="G984" i="11"/>
  <c r="M647" i="10" s="1"/>
  <c r="G985" i="11"/>
  <c r="G986" i="11"/>
  <c r="M570" i="10" s="1"/>
  <c r="G987" i="11"/>
  <c r="M482" i="10" s="1"/>
  <c r="G988" i="11"/>
  <c r="M154" i="10" s="1"/>
  <c r="G989" i="11"/>
  <c r="M317" i="10" s="1"/>
  <c r="G990" i="11"/>
  <c r="M649" i="10" s="1"/>
  <c r="G991" i="11"/>
  <c r="G992" i="11"/>
  <c r="M645" i="10" s="1"/>
  <c r="G993" i="11"/>
  <c r="M582" i="10" s="1"/>
  <c r="G994" i="11"/>
  <c r="M644" i="10" s="1"/>
  <c r="G995" i="11"/>
  <c r="M651" i="10" s="1"/>
  <c r="G996" i="11"/>
  <c r="M432" i="10" s="1"/>
  <c r="G997" i="11"/>
  <c r="M652" i="10" s="1"/>
  <c r="G998" i="11"/>
  <c r="M646" i="10" s="1"/>
  <c r="G1000" i="11"/>
  <c r="M650" i="10" s="1"/>
  <c r="G1002" i="11"/>
  <c r="M288" i="10" s="1"/>
  <c r="G1003" i="11"/>
  <c r="M409" i="10" s="1"/>
  <c r="G1004" i="11"/>
  <c r="M643" i="10" s="1"/>
  <c r="G1005" i="11"/>
  <c r="G1006" i="11"/>
  <c r="G1007" i="11"/>
  <c r="G1008" i="11"/>
  <c r="G1009" i="11"/>
  <c r="G1010" i="11"/>
  <c r="G1011" i="11"/>
  <c r="M569" i="10" s="1"/>
  <c r="G1013" i="11"/>
  <c r="G20" i="11"/>
  <c r="A658" i="10"/>
  <c r="A657" i="10"/>
  <c r="A656" i="10"/>
  <c r="A655" i="10"/>
  <c r="A654" i="10"/>
  <c r="A653" i="10"/>
  <c r="H349" i="13"/>
  <c r="M71" i="12" s="1"/>
  <c r="P71" i="12" s="1"/>
  <c r="H350" i="13"/>
  <c r="M12" i="12" s="1"/>
  <c r="P12" i="12" s="1"/>
  <c r="H351" i="13"/>
  <c r="M267" i="12" s="1"/>
  <c r="P267" i="12" s="1"/>
  <c r="H352" i="13"/>
  <c r="M40" i="12" s="1"/>
  <c r="P40" i="12" s="1"/>
  <c r="H353" i="13"/>
  <c r="M141" i="12" s="1"/>
  <c r="P141" i="12" s="1"/>
  <c r="H354" i="13"/>
  <c r="M166" i="12" s="1"/>
  <c r="P166" i="12" s="1"/>
  <c r="N702" i="1"/>
  <c r="AB702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0" i="1"/>
  <c r="N22" i="1"/>
  <c r="N23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AB43" i="1" s="1"/>
  <c r="N44" i="1"/>
  <c r="AB44" i="1" s="1"/>
  <c r="N45" i="1"/>
  <c r="N47" i="1"/>
  <c r="N48" i="1"/>
  <c r="AB48" i="1" s="1"/>
  <c r="N49" i="1"/>
  <c r="N50" i="1"/>
  <c r="AB50" i="1" s="1"/>
  <c r="N51" i="1"/>
  <c r="AB51" i="1" s="1"/>
  <c r="N52" i="1"/>
  <c r="AB52" i="1" s="1"/>
  <c r="N53" i="1"/>
  <c r="N54" i="1"/>
  <c r="N55" i="1"/>
  <c r="N56" i="1"/>
  <c r="N57" i="1"/>
  <c r="N59" i="1"/>
  <c r="N60" i="1"/>
  <c r="N61" i="1"/>
  <c r="N62" i="1"/>
  <c r="N63" i="1"/>
  <c r="N64" i="1"/>
  <c r="AB64" i="1" s="1"/>
  <c r="N65" i="1"/>
  <c r="AB65" i="1" s="1"/>
  <c r="N66" i="1"/>
  <c r="AB66" i="1" s="1"/>
  <c r="N67" i="1"/>
  <c r="AB67" i="1" s="1"/>
  <c r="N68" i="1"/>
  <c r="AB68" i="1" s="1"/>
  <c r="N69" i="1"/>
  <c r="AB69" i="1" s="1"/>
  <c r="N70" i="1"/>
  <c r="N71" i="1"/>
  <c r="N72" i="1"/>
  <c r="N73" i="1"/>
  <c r="N74" i="1"/>
  <c r="N75" i="1"/>
  <c r="AB75" i="1" s="1"/>
  <c r="N76" i="1"/>
  <c r="N77" i="1"/>
  <c r="AB77" i="1" s="1"/>
  <c r="N78" i="1"/>
  <c r="AB78" i="1" s="1"/>
  <c r="N79" i="1"/>
  <c r="AB79" i="1" s="1"/>
  <c r="N80" i="1"/>
  <c r="AB80" i="1" s="1"/>
  <c r="N81" i="1"/>
  <c r="AB81" i="1" s="1"/>
  <c r="N82" i="1"/>
  <c r="N83" i="1"/>
  <c r="N84" i="1"/>
  <c r="N85" i="1"/>
  <c r="N86" i="1"/>
  <c r="N87" i="1"/>
  <c r="N88" i="1"/>
  <c r="N90" i="1"/>
  <c r="N92" i="1"/>
  <c r="N93" i="1"/>
  <c r="AB93" i="1" s="1"/>
  <c r="N94" i="1"/>
  <c r="AB94" i="1" s="1"/>
  <c r="N95" i="1"/>
  <c r="AB95" i="1" s="1"/>
  <c r="N96" i="1"/>
  <c r="N97" i="1"/>
  <c r="AB97" i="1" s="1"/>
  <c r="N99" i="1"/>
  <c r="N100" i="1"/>
  <c r="AB100" i="1" s="1"/>
  <c r="N102" i="1"/>
  <c r="AB102" i="1" s="1"/>
  <c r="N104" i="1"/>
  <c r="AB104" i="1" s="1"/>
  <c r="N105" i="1"/>
  <c r="AB105" i="1" s="1"/>
  <c r="N107" i="1"/>
  <c r="N108" i="1"/>
  <c r="AB108" i="1" s="1"/>
  <c r="N109" i="1"/>
  <c r="AB109" i="1" s="1"/>
  <c r="N110" i="1"/>
  <c r="AB110" i="1" s="1"/>
  <c r="N111" i="1"/>
  <c r="N112" i="1"/>
  <c r="AB112" i="1" s="1"/>
  <c r="N113" i="1"/>
  <c r="AB113" i="1" s="1"/>
  <c r="N114" i="1"/>
  <c r="N115" i="1"/>
  <c r="AB115" i="1" s="1"/>
  <c r="N116" i="1"/>
  <c r="AB116" i="1" s="1"/>
  <c r="N117" i="1"/>
  <c r="AB117" i="1" s="1"/>
  <c r="N118" i="1"/>
  <c r="N119" i="1"/>
  <c r="AB119" i="1" s="1"/>
  <c r="N120" i="1"/>
  <c r="AB120" i="1" s="1"/>
  <c r="N121" i="1"/>
  <c r="AB121" i="1" s="1"/>
  <c r="N122" i="1"/>
  <c r="N123" i="1"/>
  <c r="AB123" i="1" s="1"/>
  <c r="N126" i="1"/>
  <c r="N127" i="1"/>
  <c r="N128" i="1"/>
  <c r="N129" i="1"/>
  <c r="AB129" i="1" s="1"/>
  <c r="N130" i="1"/>
  <c r="N131" i="1"/>
  <c r="N132" i="1"/>
  <c r="N125" i="1"/>
  <c r="AB125" i="1" s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6" i="1"/>
  <c r="N147" i="1"/>
  <c r="N148" i="1"/>
  <c r="N149" i="1"/>
  <c r="N150" i="1"/>
  <c r="N151" i="1"/>
  <c r="N152" i="1"/>
  <c r="N153" i="1"/>
  <c r="AB153" i="1" s="1"/>
  <c r="N154" i="1"/>
  <c r="AB154" i="1" s="1"/>
  <c r="N155" i="1"/>
  <c r="AB155" i="1" s="1"/>
  <c r="N156" i="1"/>
  <c r="N157" i="1"/>
  <c r="AB157" i="1" s="1"/>
  <c r="N158" i="1"/>
  <c r="AB158" i="1" s="1"/>
  <c r="N159" i="1"/>
  <c r="AB159" i="1" s="1"/>
  <c r="N160" i="1"/>
  <c r="N161" i="1"/>
  <c r="N162" i="1"/>
  <c r="N163" i="1"/>
  <c r="N164" i="1"/>
  <c r="N165" i="1"/>
  <c r="N166" i="1"/>
  <c r="N167" i="1"/>
  <c r="N168" i="1"/>
  <c r="N169" i="1"/>
  <c r="N170" i="1"/>
  <c r="AB170" i="1" s="1"/>
  <c r="N171" i="1"/>
  <c r="N172" i="1"/>
  <c r="N174" i="1"/>
  <c r="N175" i="1"/>
  <c r="N176" i="1"/>
  <c r="N177" i="1"/>
  <c r="N178" i="1"/>
  <c r="AB178" i="1" s="1"/>
  <c r="N179" i="1"/>
  <c r="N180" i="1"/>
  <c r="AB180" i="1" s="1"/>
  <c r="N181" i="1"/>
  <c r="N182" i="1"/>
  <c r="AB182" i="1" s="1"/>
  <c r="N183" i="1"/>
  <c r="N184" i="1"/>
  <c r="AB184" i="1" s="1"/>
  <c r="N185" i="1"/>
  <c r="AB185" i="1" s="1"/>
  <c r="N186" i="1"/>
  <c r="AB186" i="1" s="1"/>
  <c r="N187" i="1"/>
  <c r="AB187" i="1" s="1"/>
  <c r="N191" i="1"/>
  <c r="N188" i="1"/>
  <c r="AB188" i="1" s="1"/>
  <c r="N189" i="1"/>
  <c r="AB189" i="1" s="1"/>
  <c r="N190" i="1"/>
  <c r="AB190" i="1" s="1"/>
  <c r="N193" i="1"/>
  <c r="N194" i="1"/>
  <c r="N195" i="1"/>
  <c r="N196" i="1"/>
  <c r="N197" i="1"/>
  <c r="N198" i="1"/>
  <c r="N199" i="1"/>
  <c r="N200" i="1"/>
  <c r="AB408" i="1" s="1"/>
  <c r="N201" i="1"/>
  <c r="N202" i="1"/>
  <c r="N431" i="1"/>
  <c r="N203" i="1"/>
  <c r="AB203" i="1" s="1"/>
  <c r="N204" i="1"/>
  <c r="AB204" i="1" s="1"/>
  <c r="N205" i="1"/>
  <c r="AB415" i="1" s="1"/>
  <c r="N206" i="1"/>
  <c r="AB416" i="1" s="1"/>
  <c r="N207" i="1"/>
  <c r="AB417" i="1" s="1"/>
  <c r="N210" i="1"/>
  <c r="N211" i="1"/>
  <c r="AB211" i="1" s="1"/>
  <c r="N214" i="1"/>
  <c r="AB214" i="1" s="1"/>
  <c r="N215" i="1"/>
  <c r="N208" i="1"/>
  <c r="AB422" i="1" s="1"/>
  <c r="N209" i="1"/>
  <c r="AB209" i="1" s="1"/>
  <c r="N212" i="1"/>
  <c r="N217" i="1"/>
  <c r="AB217" i="1" s="1"/>
  <c r="N218" i="1"/>
  <c r="N219" i="1"/>
  <c r="AB219" i="1" s="1"/>
  <c r="N220" i="1"/>
  <c r="AB220" i="1" s="1"/>
  <c r="N221" i="1"/>
  <c r="N222" i="1"/>
  <c r="N223" i="1"/>
  <c r="AB223" i="1" s="1"/>
  <c r="N224" i="1"/>
  <c r="AB224" i="1" s="1"/>
  <c r="N225" i="1"/>
  <c r="AB225" i="1" s="1"/>
  <c r="N226" i="1"/>
  <c r="N227" i="1"/>
  <c r="AB227" i="1" s="1"/>
  <c r="N229" i="1"/>
  <c r="AB229" i="1" s="1"/>
  <c r="N230" i="1"/>
  <c r="AB462" i="1" s="1"/>
  <c r="N231" i="1"/>
  <c r="N232" i="1"/>
  <c r="N233" i="1"/>
  <c r="AB468" i="1" s="1"/>
  <c r="N234" i="1"/>
  <c r="AB234" i="1" s="1"/>
  <c r="N235" i="1"/>
  <c r="AB470" i="1" s="1"/>
  <c r="N236" i="1"/>
  <c r="N237" i="1"/>
  <c r="AB475" i="1" s="1"/>
  <c r="N238" i="1"/>
  <c r="AB476" i="1" s="1"/>
  <c r="N239" i="1"/>
  <c r="AB478" i="1" s="1"/>
  <c r="N240" i="1"/>
  <c r="AB479" i="1" s="1"/>
  <c r="N241" i="1"/>
  <c r="AB485" i="1" s="1"/>
  <c r="N242" i="1"/>
  <c r="AB486" i="1" s="1"/>
  <c r="N244" i="1"/>
  <c r="AB244" i="1" s="1"/>
  <c r="N246" i="1"/>
  <c r="AB246" i="1" s="1"/>
  <c r="N247" i="1"/>
  <c r="N245" i="1"/>
  <c r="AB245" i="1" s="1"/>
  <c r="N248" i="1"/>
  <c r="AB248" i="1" s="1"/>
  <c r="N249" i="1"/>
  <c r="AB249" i="1" s="1"/>
  <c r="N250" i="1"/>
  <c r="N251" i="1"/>
  <c r="N252" i="1"/>
  <c r="N253" i="1"/>
  <c r="N254" i="1"/>
  <c r="AB254" i="1" s="1"/>
  <c r="N255" i="1"/>
  <c r="AB255" i="1" s="1"/>
  <c r="N256" i="1"/>
  <c r="N257" i="1"/>
  <c r="AB257" i="1" s="1"/>
  <c r="N259" i="1"/>
  <c r="AB259" i="1" s="1"/>
  <c r="N260" i="1"/>
  <c r="N261" i="1"/>
  <c r="AB261" i="1" s="1"/>
  <c r="N262" i="1"/>
  <c r="N263" i="1"/>
  <c r="N264" i="1"/>
  <c r="AB264" i="1" s="1"/>
  <c r="N265" i="1"/>
  <c r="AB537" i="1" s="1"/>
  <c r="N266" i="1"/>
  <c r="AB539" i="1" s="1"/>
  <c r="N267" i="1"/>
  <c r="AB540" i="1" s="1"/>
  <c r="N268" i="1"/>
  <c r="N269" i="1"/>
  <c r="N270" i="1"/>
  <c r="AB270" i="1" s="1"/>
  <c r="N271" i="1"/>
  <c r="N272" i="1"/>
  <c r="N273" i="1"/>
  <c r="N274" i="1"/>
  <c r="N275" i="1"/>
  <c r="N276" i="1"/>
  <c r="N278" i="1"/>
  <c r="N279" i="1"/>
  <c r="AB279" i="1" s="1"/>
  <c r="N280" i="1"/>
  <c r="N281" i="1"/>
  <c r="AB565" i="1" s="1"/>
  <c r="N282" i="1"/>
  <c r="AB566" i="1" s="1"/>
  <c r="N283" i="1"/>
  <c r="AB567" i="1" s="1"/>
  <c r="N284" i="1"/>
  <c r="N285" i="1"/>
  <c r="AB285" i="1" s="1"/>
  <c r="N286" i="1"/>
  <c r="N287" i="1"/>
  <c r="N288" i="1"/>
  <c r="AB288" i="1" s="1"/>
  <c r="N289" i="1"/>
  <c r="N290" i="1"/>
  <c r="AB290" i="1" s="1"/>
  <c r="N291" i="1"/>
  <c r="AB291" i="1" s="1"/>
  <c r="N292" i="1"/>
  <c r="AB292" i="1" s="1"/>
  <c r="N293" i="1"/>
  <c r="AB293" i="1" s="1"/>
  <c r="N294" i="1"/>
  <c r="N295" i="1"/>
  <c r="N296" i="1"/>
  <c r="N297" i="1"/>
  <c r="N298" i="1"/>
  <c r="N299" i="1"/>
  <c r="N300" i="1"/>
  <c r="N304" i="1"/>
  <c r="AB606" i="1" s="1"/>
  <c r="N305" i="1"/>
  <c r="N306" i="1"/>
  <c r="AB608" i="1" s="1"/>
  <c r="N308" i="1"/>
  <c r="AB308" i="1" s="1"/>
  <c r="N309" i="1"/>
  <c r="N301" i="1"/>
  <c r="AB301" i="1" s="1"/>
  <c r="N302" i="1"/>
  <c r="N303" i="1"/>
  <c r="AB605" i="1" s="1"/>
  <c r="N307" i="1"/>
  <c r="N310" i="1"/>
  <c r="N311" i="1"/>
  <c r="N312" i="1"/>
  <c r="N313" i="1"/>
  <c r="AB313" i="1" s="1"/>
  <c r="N314" i="1"/>
  <c r="AB314" i="1" s="1"/>
  <c r="N315" i="1"/>
  <c r="AB315" i="1" s="1"/>
  <c r="N316" i="1"/>
  <c r="N317" i="1"/>
  <c r="N318" i="1"/>
  <c r="AB318" i="1" s="1"/>
  <c r="N319" i="1"/>
  <c r="AB319" i="1" s="1"/>
  <c r="N320" i="1"/>
  <c r="N321" i="1"/>
  <c r="N322" i="1"/>
  <c r="N323" i="1"/>
  <c r="N325" i="1"/>
  <c r="N326" i="1"/>
  <c r="AB648" i="1" s="1"/>
  <c r="N327" i="1"/>
  <c r="AB649" i="1" s="1"/>
  <c r="N328" i="1"/>
  <c r="N329" i="1"/>
  <c r="AB653" i="1" s="1"/>
  <c r="N330" i="1"/>
  <c r="N331" i="1"/>
  <c r="AB656" i="1" s="1"/>
  <c r="N332" i="1"/>
  <c r="N333" i="1"/>
  <c r="AB658" i="1" s="1"/>
  <c r="N334" i="1"/>
  <c r="AB334" i="1" s="1"/>
  <c r="N335" i="1"/>
  <c r="N336" i="1"/>
  <c r="N337" i="1"/>
  <c r="AB337" i="1" s="1"/>
  <c r="N339" i="1"/>
  <c r="N340" i="1"/>
  <c r="AB682" i="1" s="1"/>
  <c r="N341" i="1"/>
  <c r="N342" i="1"/>
  <c r="N343" i="1"/>
  <c r="AB687" i="1" s="1"/>
  <c r="N344" i="1"/>
  <c r="AB344" i="1" s="1"/>
  <c r="N345" i="1"/>
  <c r="N346" i="1"/>
  <c r="N347" i="1"/>
  <c r="AB347" i="1" s="1"/>
  <c r="N348" i="1"/>
  <c r="N349" i="1"/>
  <c r="AB349" i="1" s="1"/>
  <c r="N277" i="1"/>
  <c r="N21" i="1"/>
  <c r="AB21" i="1" s="1"/>
  <c r="N24" i="1"/>
  <c r="AB24" i="1" s="1"/>
  <c r="N103" i="1"/>
  <c r="AB103" i="1" s="1"/>
  <c r="N228" i="1"/>
  <c r="AB458" i="1" s="1"/>
  <c r="N106" i="1"/>
  <c r="AB106" i="1" s="1"/>
  <c r="N124" i="1"/>
  <c r="AB124" i="1" s="1"/>
  <c r="N243" i="1"/>
  <c r="N258" i="1"/>
  <c r="AB258" i="1" s="1"/>
  <c r="N350" i="1"/>
  <c r="AB350" i="1" s="1"/>
  <c r="N351" i="1"/>
  <c r="N352" i="1"/>
  <c r="N353" i="1"/>
  <c r="AB353" i="1" s="1"/>
  <c r="N354" i="1"/>
  <c r="AB354" i="1" s="1"/>
  <c r="N355" i="1"/>
  <c r="N356" i="1"/>
  <c r="N357" i="1"/>
  <c r="N358" i="1"/>
  <c r="N359" i="1"/>
  <c r="AB419" i="1" s="1"/>
  <c r="N360" i="1"/>
  <c r="AB568" i="1" s="1"/>
  <c r="N362" i="1"/>
  <c r="AB645" i="1" s="1"/>
  <c r="N364" i="1"/>
  <c r="N365" i="1"/>
  <c r="AB365" i="1" s="1"/>
  <c r="N366" i="1"/>
  <c r="AB366" i="1" s="1"/>
  <c r="N367" i="1"/>
  <c r="AB367" i="1" s="1"/>
  <c r="N368" i="1"/>
  <c r="N369" i="1"/>
  <c r="N370" i="1"/>
  <c r="N372" i="1"/>
  <c r="N373" i="1"/>
  <c r="N375" i="1"/>
  <c r="N376" i="1"/>
  <c r="AB376" i="1" s="1"/>
  <c r="N377" i="1"/>
  <c r="AB460" i="1" s="1"/>
  <c r="N378" i="1"/>
  <c r="AB643" i="1" s="1"/>
  <c r="N379" i="1"/>
  <c r="AB418" i="1" s="1"/>
  <c r="N380" i="1"/>
  <c r="N381" i="1"/>
  <c r="N382" i="1"/>
  <c r="N383" i="1"/>
  <c r="AB383" i="1" s="1"/>
  <c r="N384" i="1"/>
  <c r="AB384" i="1" s="1"/>
  <c r="N385" i="1"/>
  <c r="AB385" i="1" s="1"/>
  <c r="N386" i="1"/>
  <c r="N387" i="1"/>
  <c r="N388" i="1"/>
  <c r="AB481" i="1" s="1"/>
  <c r="N389" i="1"/>
  <c r="N390" i="1"/>
  <c r="N391" i="1"/>
  <c r="AB461" i="1" s="1"/>
  <c r="N392" i="1"/>
  <c r="N393" i="1"/>
  <c r="AB679" i="1" s="1"/>
  <c r="N394" i="1"/>
  <c r="N395" i="1"/>
  <c r="AB467" i="1" s="1"/>
  <c r="N396" i="1"/>
  <c r="N397" i="1"/>
  <c r="N398" i="1"/>
  <c r="N401" i="1"/>
  <c r="N402" i="1"/>
  <c r="N403" i="1"/>
  <c r="AB473" i="1" s="1"/>
  <c r="N404" i="1"/>
  <c r="AB404" i="1" s="1"/>
  <c r="N406" i="1"/>
  <c r="AB406" i="1" s="1"/>
  <c r="N407" i="1"/>
  <c r="AB538" i="1" s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P645" i="10" l="1"/>
  <c r="N645" i="10"/>
  <c r="N647" i="10"/>
  <c r="P647" i="10"/>
  <c r="P650" i="10"/>
  <c r="N650" i="10"/>
  <c r="N651" i="10"/>
  <c r="P651" i="10"/>
  <c r="P482" i="10"/>
  <c r="N482" i="10"/>
  <c r="P585" i="10"/>
  <c r="N585" i="10"/>
  <c r="P410" i="10"/>
  <c r="N410" i="10"/>
  <c r="P536" i="10"/>
  <c r="N536" i="10"/>
  <c r="P424" i="10"/>
  <c r="N424" i="10"/>
  <c r="P593" i="10"/>
  <c r="N593" i="10"/>
  <c r="P370" i="10"/>
  <c r="N370" i="10"/>
  <c r="P387" i="10"/>
  <c r="N387" i="10"/>
  <c r="P508" i="10"/>
  <c r="N508" i="10"/>
  <c r="P245" i="10"/>
  <c r="N245" i="10"/>
  <c r="P13" i="10"/>
  <c r="N13" i="10"/>
  <c r="P349" i="10"/>
  <c r="N349" i="10"/>
  <c r="P229" i="10"/>
  <c r="N229" i="10"/>
  <c r="P397" i="10"/>
  <c r="N397" i="10"/>
  <c r="N57" i="10"/>
  <c r="P57" i="10"/>
  <c r="P316" i="10"/>
  <c r="N316" i="10"/>
  <c r="P336" i="10"/>
  <c r="N336" i="10"/>
  <c r="P596" i="10"/>
  <c r="N596" i="10"/>
  <c r="P28" i="10"/>
  <c r="N28" i="10"/>
  <c r="P118" i="10"/>
  <c r="N118" i="10"/>
  <c r="P14" i="10"/>
  <c r="N14" i="10"/>
  <c r="P505" i="10"/>
  <c r="N505" i="10"/>
  <c r="P38" i="10"/>
  <c r="N38" i="10"/>
  <c r="P88" i="10"/>
  <c r="N88" i="10"/>
  <c r="N487" i="10"/>
  <c r="P487" i="10"/>
  <c r="N635" i="10"/>
  <c r="P635" i="10"/>
  <c r="P39" i="10"/>
  <c r="N39" i="10"/>
  <c r="P546" i="10"/>
  <c r="N546" i="10"/>
  <c r="P538" i="10"/>
  <c r="N538" i="10"/>
  <c r="N364" i="10"/>
  <c r="P364" i="10"/>
  <c r="P564" i="10"/>
  <c r="N564" i="10"/>
  <c r="P203" i="10"/>
  <c r="N203" i="10"/>
  <c r="P267" i="10"/>
  <c r="N267" i="10"/>
  <c r="P277" i="10"/>
  <c r="N277" i="10"/>
  <c r="P144" i="10"/>
  <c r="N144" i="10"/>
  <c r="N329" i="10"/>
  <c r="P329" i="10"/>
  <c r="P261" i="10"/>
  <c r="N261" i="10"/>
  <c r="P428" i="10"/>
  <c r="N428" i="10"/>
  <c r="P29" i="10"/>
  <c r="N29" i="10"/>
  <c r="N415" i="10"/>
  <c r="P415" i="10"/>
  <c r="N17" i="10"/>
  <c r="P17" i="10"/>
  <c r="P19" i="10"/>
  <c r="N19" i="10"/>
  <c r="N427" i="10"/>
  <c r="P427" i="10"/>
  <c r="N479" i="10"/>
  <c r="P479" i="10"/>
  <c r="P135" i="10"/>
  <c r="N135" i="10"/>
  <c r="N581" i="10"/>
  <c r="P581" i="10"/>
  <c r="P265" i="10"/>
  <c r="N265" i="10"/>
  <c r="P473" i="10"/>
  <c r="N473" i="10"/>
  <c r="P51" i="10"/>
  <c r="N51" i="10"/>
  <c r="P461" i="10"/>
  <c r="N461" i="10"/>
  <c r="P458" i="10"/>
  <c r="N458" i="10"/>
  <c r="P621" i="10"/>
  <c r="N621" i="10"/>
  <c r="P392" i="10"/>
  <c r="N392" i="10"/>
  <c r="P180" i="10"/>
  <c r="N180" i="10"/>
  <c r="P202" i="10"/>
  <c r="N202" i="10"/>
  <c r="P362" i="10"/>
  <c r="N362" i="10"/>
  <c r="P588" i="10"/>
  <c r="N588" i="10"/>
  <c r="P43" i="10"/>
  <c r="N43" i="10"/>
  <c r="P611" i="10"/>
  <c r="N611" i="10"/>
  <c r="P304" i="10"/>
  <c r="N304" i="10"/>
  <c r="P557" i="10"/>
  <c r="N557" i="10"/>
  <c r="P11" i="10"/>
  <c r="N11" i="10"/>
  <c r="P376" i="10"/>
  <c r="N376" i="10"/>
  <c r="P156" i="10"/>
  <c r="N156" i="10"/>
  <c r="P188" i="10"/>
  <c r="N188" i="10"/>
  <c r="P287" i="10"/>
  <c r="N287" i="10"/>
  <c r="P414" i="10"/>
  <c r="N414" i="10"/>
  <c r="P192" i="10"/>
  <c r="N192" i="10"/>
  <c r="P74" i="10"/>
  <c r="N74" i="10"/>
  <c r="P24" i="10"/>
  <c r="N24" i="10"/>
  <c r="P381" i="10"/>
  <c r="N381" i="10"/>
  <c r="P490" i="10"/>
  <c r="N490" i="10"/>
  <c r="P520" i="10"/>
  <c r="N520" i="10"/>
  <c r="P71" i="10"/>
  <c r="N71" i="10"/>
  <c r="P61" i="10"/>
  <c r="N61" i="10"/>
  <c r="N539" i="10"/>
  <c r="P539" i="10"/>
  <c r="P83" i="10"/>
  <c r="N83" i="10"/>
  <c r="P324" i="10"/>
  <c r="N324" i="10"/>
  <c r="P483" i="10"/>
  <c r="N483" i="10"/>
  <c r="P394" i="10"/>
  <c r="N394" i="10"/>
  <c r="P26" i="10"/>
  <c r="N26" i="10"/>
  <c r="P641" i="10"/>
  <c r="N641" i="10"/>
  <c r="P633" i="10"/>
  <c r="N633" i="10"/>
  <c r="P626" i="10"/>
  <c r="N626" i="10"/>
  <c r="P617" i="10"/>
  <c r="N617" i="10"/>
  <c r="P613" i="10"/>
  <c r="N613" i="10"/>
  <c r="N591" i="10"/>
  <c r="P591" i="10"/>
  <c r="N575" i="10"/>
  <c r="P575" i="10"/>
  <c r="P566" i="10"/>
  <c r="N566" i="10"/>
  <c r="N559" i="10"/>
  <c r="P559" i="10"/>
  <c r="P554" i="10"/>
  <c r="N554" i="10"/>
  <c r="N551" i="10"/>
  <c r="P551" i="10"/>
  <c r="P548" i="10"/>
  <c r="N548" i="10"/>
  <c r="P530" i="10"/>
  <c r="N530" i="10"/>
  <c r="P525" i="10"/>
  <c r="N525" i="10"/>
  <c r="P516" i="10"/>
  <c r="N516" i="10"/>
  <c r="P509" i="10"/>
  <c r="N509" i="10"/>
  <c r="N497" i="10"/>
  <c r="P497" i="10"/>
  <c r="N491" i="10"/>
  <c r="P491" i="10"/>
  <c r="P486" i="10"/>
  <c r="N486" i="10"/>
  <c r="N476" i="10"/>
  <c r="P476" i="10"/>
  <c r="P472" i="10"/>
  <c r="N472" i="10"/>
  <c r="P466" i="10"/>
  <c r="N466" i="10"/>
  <c r="P462" i="10"/>
  <c r="N462" i="10"/>
  <c r="N453" i="10"/>
  <c r="P453" i="10"/>
  <c r="P449" i="10"/>
  <c r="N449" i="10"/>
  <c r="P444" i="10"/>
  <c r="N444" i="10"/>
  <c r="N412" i="10"/>
  <c r="P412" i="10"/>
  <c r="N399" i="10"/>
  <c r="P399" i="10"/>
  <c r="P393" i="10"/>
  <c r="N393" i="10"/>
  <c r="N383" i="10"/>
  <c r="P383" i="10"/>
  <c r="P371" i="10"/>
  <c r="N371" i="10"/>
  <c r="AB755" i="10"/>
  <c r="N755" i="10"/>
  <c r="P354" i="10"/>
  <c r="N354" i="10"/>
  <c r="P348" i="10"/>
  <c r="N348" i="10"/>
  <c r="P345" i="10"/>
  <c r="N345" i="10"/>
  <c r="P342" i="10"/>
  <c r="N342" i="10"/>
  <c r="P337" i="10"/>
  <c r="N337" i="10"/>
  <c r="N322" i="10"/>
  <c r="P322" i="10"/>
  <c r="N314" i="10"/>
  <c r="P314" i="10"/>
  <c r="P302" i="10"/>
  <c r="N302" i="10"/>
  <c r="P300" i="10"/>
  <c r="N300" i="10"/>
  <c r="P289" i="10"/>
  <c r="N289" i="10"/>
  <c r="P283" i="10"/>
  <c r="N283" i="10"/>
  <c r="P269" i="10"/>
  <c r="N269" i="10"/>
  <c r="N258" i="10"/>
  <c r="P258" i="10"/>
  <c r="P252" i="10"/>
  <c r="N252" i="10"/>
  <c r="P221" i="10"/>
  <c r="N221" i="10"/>
  <c r="P213" i="10"/>
  <c r="N213" i="10"/>
  <c r="P207" i="10"/>
  <c r="N207" i="10"/>
  <c r="P173" i="10"/>
  <c r="N173" i="10"/>
  <c r="P169" i="10"/>
  <c r="N169" i="10"/>
  <c r="P167" i="10"/>
  <c r="N167" i="10"/>
  <c r="P159" i="10"/>
  <c r="N159" i="10"/>
  <c r="P151" i="10"/>
  <c r="N151" i="10"/>
  <c r="P146" i="10"/>
  <c r="N146" i="10"/>
  <c r="P142" i="10"/>
  <c r="N142" i="10"/>
  <c r="P137" i="10"/>
  <c r="N137" i="10"/>
  <c r="P132" i="10"/>
  <c r="N132" i="10"/>
  <c r="P127" i="10"/>
  <c r="N127" i="10"/>
  <c r="P116" i="10"/>
  <c r="N116" i="10"/>
  <c r="P102" i="10"/>
  <c r="N102" i="10"/>
  <c r="N81" i="10"/>
  <c r="P81" i="10"/>
  <c r="P70" i="10"/>
  <c r="N70" i="10"/>
  <c r="P63" i="10"/>
  <c r="N63" i="10"/>
  <c r="N34" i="10"/>
  <c r="P34" i="10"/>
  <c r="P20" i="10"/>
  <c r="N20" i="10"/>
  <c r="N9" i="10"/>
  <c r="P9" i="10"/>
  <c r="P432" i="10"/>
  <c r="N432" i="10"/>
  <c r="P643" i="10"/>
  <c r="N643" i="10"/>
  <c r="P646" i="10"/>
  <c r="N646" i="10"/>
  <c r="P644" i="10"/>
  <c r="N644" i="10"/>
  <c r="P649" i="10"/>
  <c r="N649" i="10"/>
  <c r="P570" i="10"/>
  <c r="N570" i="10"/>
  <c r="N379" i="10"/>
  <c r="P379" i="10"/>
  <c r="P441" i="10"/>
  <c r="N441" i="10"/>
  <c r="P7" i="10"/>
  <c r="N7" i="10"/>
  <c r="P531" i="10"/>
  <c r="N531" i="10"/>
  <c r="P327" i="10"/>
  <c r="N327" i="10"/>
  <c r="N301" i="10"/>
  <c r="P301" i="10"/>
  <c r="N82" i="10"/>
  <c r="P82" i="10"/>
  <c r="P630" i="10"/>
  <c r="N630" i="10"/>
  <c r="P358" i="10"/>
  <c r="N358" i="10"/>
  <c r="P191" i="10"/>
  <c r="N191" i="10"/>
  <c r="P91" i="10"/>
  <c r="N91" i="10"/>
  <c r="P369" i="10"/>
  <c r="N369" i="10"/>
  <c r="P485" i="10"/>
  <c r="N485" i="10"/>
  <c r="P185" i="10"/>
  <c r="N185" i="10"/>
  <c r="P321" i="10"/>
  <c r="N321" i="10"/>
  <c r="P612" i="10"/>
  <c r="N612" i="10"/>
  <c r="N623" i="10"/>
  <c r="P623" i="10"/>
  <c r="P389" i="10"/>
  <c r="N389" i="10"/>
  <c r="P119" i="10"/>
  <c r="N119" i="10"/>
  <c r="P222" i="10"/>
  <c r="N222" i="10"/>
  <c r="P350" i="10"/>
  <c r="N350" i="10"/>
  <c r="P103" i="10"/>
  <c r="N103" i="10"/>
  <c r="N405" i="10"/>
  <c r="P405" i="10"/>
  <c r="P420" i="10"/>
  <c r="N420" i="10"/>
  <c r="P233" i="10"/>
  <c r="N233" i="10"/>
  <c r="P182" i="10"/>
  <c r="N182" i="10"/>
  <c r="P198" i="10"/>
  <c r="N198" i="10"/>
  <c r="P572" i="10"/>
  <c r="N572" i="10"/>
  <c r="N359" i="10"/>
  <c r="P359" i="10"/>
  <c r="N298" i="10"/>
  <c r="P298" i="10"/>
  <c r="P563" i="10"/>
  <c r="N563" i="10"/>
  <c r="N583" i="10"/>
  <c r="P583" i="10"/>
  <c r="P243" i="10"/>
  <c r="N243" i="10"/>
  <c r="P333" i="10"/>
  <c r="N333" i="10"/>
  <c r="P598" i="10"/>
  <c r="N598" i="10"/>
  <c r="P356" i="10"/>
  <c r="N356" i="10"/>
  <c r="P518" i="10"/>
  <c r="N518" i="10"/>
  <c r="P622" i="10"/>
  <c r="N622" i="10"/>
  <c r="P422" i="10"/>
  <c r="N422" i="10"/>
  <c r="P494" i="10"/>
  <c r="N494" i="10"/>
  <c r="N543" i="10"/>
  <c r="P543" i="10"/>
  <c r="P199" i="10"/>
  <c r="N199" i="10"/>
  <c r="P521" i="10"/>
  <c r="N521" i="10"/>
  <c r="P579" i="10"/>
  <c r="N579" i="10"/>
  <c r="N423" i="10"/>
  <c r="P423" i="10"/>
  <c r="P123" i="10"/>
  <c r="N123" i="10"/>
  <c r="P145" i="10"/>
  <c r="N145" i="10"/>
  <c r="P85" i="10"/>
  <c r="N85" i="10"/>
  <c r="P558" i="10"/>
  <c r="N558" i="10"/>
  <c r="P16" i="10"/>
  <c r="N16" i="10"/>
  <c r="N18" i="10"/>
  <c r="P18" i="10"/>
  <c r="P413" i="10"/>
  <c r="N413" i="10"/>
  <c r="N73" i="10"/>
  <c r="P73" i="10"/>
  <c r="P44" i="10"/>
  <c r="N44" i="10"/>
  <c r="P134" i="10"/>
  <c r="N134" i="10"/>
  <c r="P382" i="10"/>
  <c r="N382" i="10"/>
  <c r="N290" i="10"/>
  <c r="P290" i="10"/>
  <c r="P242" i="10"/>
  <c r="N242" i="10"/>
  <c r="N391" i="10"/>
  <c r="P391" i="10"/>
  <c r="P263" i="10"/>
  <c r="N263" i="10"/>
  <c r="P58" i="10"/>
  <c r="N58" i="10"/>
  <c r="N375" i="10"/>
  <c r="P375" i="10"/>
  <c r="P244" i="10"/>
  <c r="N244" i="10"/>
  <c r="P388" i="10"/>
  <c r="N388" i="10"/>
  <c r="P282" i="10"/>
  <c r="N282" i="10"/>
  <c r="P218" i="10"/>
  <c r="N218" i="10"/>
  <c r="P204" i="10"/>
  <c r="N204" i="10"/>
  <c r="P445" i="10"/>
  <c r="N445" i="10"/>
  <c r="P291" i="10"/>
  <c r="N291" i="10"/>
  <c r="P32" i="10"/>
  <c r="N32" i="10"/>
  <c r="P208" i="10"/>
  <c r="N208" i="10"/>
  <c r="P634" i="10"/>
  <c r="N634" i="10"/>
  <c r="P42" i="10"/>
  <c r="N42" i="10"/>
  <c r="N66" i="10"/>
  <c r="P66" i="10"/>
  <c r="P532" i="10"/>
  <c r="N532" i="10"/>
  <c r="N604" i="10"/>
  <c r="P604" i="10"/>
  <c r="P547" i="10"/>
  <c r="N547" i="10"/>
  <c r="P69" i="10"/>
  <c r="N69" i="10"/>
  <c r="N535" i="10"/>
  <c r="P535" i="10"/>
  <c r="P165" i="10"/>
  <c r="N165" i="10"/>
  <c r="N512" i="10"/>
  <c r="P512" i="10"/>
  <c r="P560" i="10"/>
  <c r="N560" i="10"/>
  <c r="P436" i="10"/>
  <c r="N436" i="10"/>
  <c r="N567" i="10"/>
  <c r="P567" i="10"/>
  <c r="N639" i="10"/>
  <c r="P639" i="10"/>
  <c r="P632" i="10"/>
  <c r="N632" i="10"/>
  <c r="P616" i="10"/>
  <c r="N616" i="10"/>
  <c r="P602" i="10"/>
  <c r="N602" i="10"/>
  <c r="P580" i="10"/>
  <c r="N580" i="10"/>
  <c r="P562" i="10"/>
  <c r="N562" i="10"/>
  <c r="P553" i="10"/>
  <c r="N553" i="10"/>
  <c r="P550" i="10"/>
  <c r="N550" i="10"/>
  <c r="P534" i="10"/>
  <c r="N534" i="10"/>
  <c r="N524" i="10"/>
  <c r="P524" i="10"/>
  <c r="N511" i="10"/>
  <c r="P511" i="10"/>
  <c r="N503" i="10"/>
  <c r="P503" i="10"/>
  <c r="P498" i="10"/>
  <c r="N498" i="10"/>
  <c r="P489" i="10"/>
  <c r="N489" i="10"/>
  <c r="N475" i="10"/>
  <c r="P475" i="10"/>
  <c r="P470" i="10"/>
  <c r="N470" i="10"/>
  <c r="P465" i="10"/>
  <c r="N465" i="10"/>
  <c r="P460" i="10"/>
  <c r="N460" i="10"/>
  <c r="P454" i="10"/>
  <c r="N454" i="10"/>
  <c r="P452" i="10"/>
  <c r="N452" i="10"/>
  <c r="N443" i="10"/>
  <c r="P443" i="10"/>
  <c r="N439" i="10"/>
  <c r="P439" i="10"/>
  <c r="N433" i="10"/>
  <c r="P433" i="10"/>
  <c r="P418" i="10"/>
  <c r="N418" i="10"/>
  <c r="P406" i="10"/>
  <c r="N406" i="10"/>
  <c r="P390" i="10"/>
  <c r="N390" i="10"/>
  <c r="P378" i="10"/>
  <c r="N378" i="10"/>
  <c r="P361" i="10"/>
  <c r="N361" i="10"/>
  <c r="P352" i="10"/>
  <c r="N352" i="10"/>
  <c r="N347" i="10"/>
  <c r="P347" i="10"/>
  <c r="P344" i="10"/>
  <c r="N344" i="10"/>
  <c r="P341" i="10"/>
  <c r="N341" i="10"/>
  <c r="P331" i="10"/>
  <c r="N331" i="10"/>
  <c r="P326" i="10"/>
  <c r="N326" i="10"/>
  <c r="P299" i="10"/>
  <c r="N299" i="10"/>
  <c r="P294" i="10"/>
  <c r="N294" i="10"/>
  <c r="P285" i="10"/>
  <c r="N285" i="10"/>
  <c r="P281" i="10"/>
  <c r="N281" i="10"/>
  <c r="P275" i="10"/>
  <c r="N275" i="10"/>
  <c r="P268" i="10"/>
  <c r="N268" i="10"/>
  <c r="P257" i="10"/>
  <c r="N257" i="10"/>
  <c r="P251" i="10"/>
  <c r="N251" i="10"/>
  <c r="P248" i="10"/>
  <c r="N248" i="10"/>
  <c r="P240" i="10"/>
  <c r="N240" i="10"/>
  <c r="P220" i="10"/>
  <c r="N220" i="10"/>
  <c r="P212" i="10"/>
  <c r="N212" i="10"/>
  <c r="N194" i="10"/>
  <c r="P194" i="10"/>
  <c r="P172" i="10"/>
  <c r="N172" i="10"/>
  <c r="P175" i="10"/>
  <c r="N175" i="10"/>
  <c r="P166" i="10"/>
  <c r="N166" i="10"/>
  <c r="P149" i="10"/>
  <c r="N149" i="10"/>
  <c r="P136" i="10"/>
  <c r="N136" i="10"/>
  <c r="P131" i="10"/>
  <c r="N131" i="10"/>
  <c r="P126" i="10"/>
  <c r="N126" i="10"/>
  <c r="P115" i="10"/>
  <c r="N115" i="10"/>
  <c r="P109" i="10"/>
  <c r="N109" i="10"/>
  <c r="N98" i="10"/>
  <c r="P98" i="10"/>
  <c r="P90" i="10"/>
  <c r="N90" i="10"/>
  <c r="P87" i="10"/>
  <c r="N87" i="10"/>
  <c r="P80" i="10"/>
  <c r="N80" i="10"/>
  <c r="P76" i="10"/>
  <c r="N76" i="10"/>
  <c r="P67" i="10"/>
  <c r="N67" i="10"/>
  <c r="P62" i="10"/>
  <c r="N62" i="10"/>
  <c r="P59" i="10"/>
  <c r="N59" i="10"/>
  <c r="P53" i="10"/>
  <c r="N53" i="10"/>
  <c r="P30" i="10"/>
  <c r="N30" i="10"/>
  <c r="P3" i="10"/>
  <c r="N3" i="10"/>
  <c r="P569" i="10"/>
  <c r="N569" i="10"/>
  <c r="P409" i="10"/>
  <c r="N409" i="10"/>
  <c r="N652" i="10"/>
  <c r="P652" i="10"/>
  <c r="P582" i="10"/>
  <c r="N582" i="10"/>
  <c r="P317" i="10"/>
  <c r="N317" i="10"/>
  <c r="P128" i="10"/>
  <c r="N128" i="10"/>
  <c r="P193" i="10"/>
  <c r="N193" i="10"/>
  <c r="P325" i="10"/>
  <c r="N325" i="10"/>
  <c r="P529" i="10"/>
  <c r="N529" i="10"/>
  <c r="P52" i="10"/>
  <c r="N52" i="10"/>
  <c r="N624" i="10"/>
  <c r="P624" i="10"/>
  <c r="P45" i="10"/>
  <c r="N45" i="10"/>
  <c r="N471" i="10"/>
  <c r="P471" i="10"/>
  <c r="P430" i="10"/>
  <c r="N430" i="10"/>
  <c r="P600" i="10"/>
  <c r="N600" i="10"/>
  <c r="P272" i="10"/>
  <c r="N272" i="10"/>
  <c r="P93" i="10"/>
  <c r="N93" i="10"/>
  <c r="P595" i="10"/>
  <c r="N595" i="10"/>
  <c r="P284" i="10"/>
  <c r="N284" i="10"/>
  <c r="P308" i="10"/>
  <c r="N308" i="10"/>
  <c r="P155" i="10"/>
  <c r="N155" i="10"/>
  <c r="P450" i="10"/>
  <c r="N450" i="10"/>
  <c r="P526" i="10"/>
  <c r="N526" i="10"/>
  <c r="P398" i="10"/>
  <c r="N398" i="10"/>
  <c r="P574" i="10"/>
  <c r="N574" i="10"/>
  <c r="N625" i="10"/>
  <c r="P625" i="10"/>
  <c r="N33" i="10"/>
  <c r="P33" i="10"/>
  <c r="P94" i="10"/>
  <c r="N94" i="10"/>
  <c r="N519" i="10"/>
  <c r="P519" i="10"/>
  <c r="P438" i="10"/>
  <c r="N438" i="10"/>
  <c r="P227" i="10"/>
  <c r="N227" i="10"/>
  <c r="P403" i="10"/>
  <c r="N403" i="10"/>
  <c r="P400" i="10"/>
  <c r="N400" i="10"/>
  <c r="N226" i="10"/>
  <c r="P226" i="10"/>
  <c r="P510" i="10"/>
  <c r="N510" i="10"/>
  <c r="P456" i="10"/>
  <c r="N456" i="10"/>
  <c r="P537" i="10"/>
  <c r="N537" i="10"/>
  <c r="P320" i="10"/>
  <c r="N320" i="10"/>
  <c r="N571" i="10"/>
  <c r="P571" i="10"/>
  <c r="P620" i="10"/>
  <c r="N620" i="10"/>
  <c r="P578" i="10"/>
  <c r="N578" i="10"/>
  <c r="P197" i="10"/>
  <c r="N197" i="10"/>
  <c r="P232" i="10"/>
  <c r="N232" i="10"/>
  <c r="P100" i="10"/>
  <c r="N100" i="10"/>
  <c r="P457" i="10"/>
  <c r="N457" i="10"/>
  <c r="P305" i="10"/>
  <c r="N305" i="10"/>
  <c r="P601" i="10"/>
  <c r="N601" i="10"/>
  <c r="P628" i="10"/>
  <c r="N628" i="10"/>
  <c r="P92" i="10"/>
  <c r="N92" i="10"/>
  <c r="P499" i="10"/>
  <c r="N499" i="10"/>
  <c r="P21" i="10"/>
  <c r="N21" i="10"/>
  <c r="P273" i="10"/>
  <c r="N273" i="10"/>
  <c r="P368" i="10"/>
  <c r="N368" i="10"/>
  <c r="N533" i="10"/>
  <c r="P533" i="10"/>
  <c r="N431" i="10"/>
  <c r="P431" i="10"/>
  <c r="P421" i="10"/>
  <c r="N421" i="10"/>
  <c r="P484" i="10"/>
  <c r="N484" i="10"/>
  <c r="P241" i="10"/>
  <c r="N241" i="10"/>
  <c r="N395" i="10"/>
  <c r="P395" i="10"/>
  <c r="P366" i="10"/>
  <c r="N366" i="10"/>
  <c r="N89" i="10"/>
  <c r="P89" i="10"/>
  <c r="P419" i="10"/>
  <c r="N419" i="10"/>
  <c r="P608" i="10"/>
  <c r="N608" i="10"/>
  <c r="P429" i="10"/>
  <c r="N429" i="10"/>
  <c r="P296" i="10"/>
  <c r="N296" i="10"/>
  <c r="P209" i="10"/>
  <c r="N209" i="10"/>
  <c r="P309" i="10"/>
  <c r="N309" i="10"/>
  <c r="P31" i="10"/>
  <c r="N31" i="10"/>
  <c r="N343" i="10"/>
  <c r="P343" i="10"/>
  <c r="P638" i="10"/>
  <c r="N638" i="10"/>
  <c r="P292" i="10"/>
  <c r="N292" i="10"/>
  <c r="P56" i="10"/>
  <c r="N56" i="10"/>
  <c r="P201" i="10"/>
  <c r="N201" i="10"/>
  <c r="P205" i="10"/>
  <c r="N205" i="10"/>
  <c r="N162" i="10"/>
  <c r="P162" i="10"/>
  <c r="P278" i="10"/>
  <c r="N278" i="10"/>
  <c r="P335" i="10"/>
  <c r="N335" i="10"/>
  <c r="P637" i="10"/>
  <c r="N637" i="10"/>
  <c r="N631" i="10"/>
  <c r="P631" i="10"/>
  <c r="N619" i="10"/>
  <c r="P619" i="10"/>
  <c r="N615" i="10"/>
  <c r="P615" i="10"/>
  <c r="N609" i="10"/>
  <c r="P609" i="10"/>
  <c r="N607" i="10"/>
  <c r="P607" i="10"/>
  <c r="P589" i="10"/>
  <c r="N589" i="10"/>
  <c r="P577" i="10"/>
  <c r="N577" i="10"/>
  <c r="P573" i="10"/>
  <c r="N573" i="10"/>
  <c r="P552" i="10"/>
  <c r="N552" i="10"/>
  <c r="P549" i="10"/>
  <c r="N549" i="10"/>
  <c r="P545" i="10"/>
  <c r="N545" i="10"/>
  <c r="N527" i="10"/>
  <c r="P527" i="10"/>
  <c r="P514" i="10"/>
  <c r="N514" i="10"/>
  <c r="N507" i="10"/>
  <c r="P507" i="10"/>
  <c r="P501" i="10"/>
  <c r="N501" i="10"/>
  <c r="N496" i="10"/>
  <c r="P496" i="10"/>
  <c r="N481" i="10"/>
  <c r="P481" i="10"/>
  <c r="P474" i="10"/>
  <c r="N474" i="10"/>
  <c r="N469" i="10"/>
  <c r="P469" i="10"/>
  <c r="P468" i="10"/>
  <c r="N468" i="10"/>
  <c r="P464" i="10"/>
  <c r="N464" i="10"/>
  <c r="N459" i="10"/>
  <c r="P459" i="10"/>
  <c r="N447" i="10"/>
  <c r="P447" i="10"/>
  <c r="P442" i="10"/>
  <c r="N442" i="10"/>
  <c r="P416" i="10"/>
  <c r="N416" i="10"/>
  <c r="N411" i="10"/>
  <c r="P411" i="10"/>
  <c r="P404" i="10"/>
  <c r="N404" i="10"/>
  <c r="P402" i="10"/>
  <c r="N402" i="10"/>
  <c r="N396" i="10"/>
  <c r="P396" i="10"/>
  <c r="P374" i="10"/>
  <c r="N374" i="10"/>
  <c r="N351" i="10"/>
  <c r="P351" i="10"/>
  <c r="P339" i="10"/>
  <c r="N339" i="10"/>
  <c r="P334" i="10"/>
  <c r="N334" i="10"/>
  <c r="P330" i="10"/>
  <c r="N330" i="10"/>
  <c r="P318" i="10"/>
  <c r="N318" i="10"/>
  <c r="P311" i="10"/>
  <c r="N311" i="10"/>
  <c r="P306" i="10"/>
  <c r="N306" i="10"/>
  <c r="P293" i="10"/>
  <c r="N293" i="10"/>
  <c r="P280" i="10"/>
  <c r="N280" i="10"/>
  <c r="P271" i="10"/>
  <c r="N271" i="10"/>
  <c r="P266" i="10"/>
  <c r="N266" i="10"/>
  <c r="P262" i="10"/>
  <c r="N262" i="10"/>
  <c r="P250" i="10"/>
  <c r="N250" i="10"/>
  <c r="P247" i="10"/>
  <c r="N247" i="10"/>
  <c r="P239" i="10"/>
  <c r="N239" i="10"/>
  <c r="P225" i="10"/>
  <c r="N225" i="10"/>
  <c r="N217" i="10"/>
  <c r="P217" i="10"/>
  <c r="P211" i="10"/>
  <c r="N211" i="10"/>
  <c r="P187" i="10"/>
  <c r="N187" i="10"/>
  <c r="P181" i="10"/>
  <c r="N181" i="10"/>
  <c r="P178" i="10"/>
  <c r="N178" i="10"/>
  <c r="P164" i="10"/>
  <c r="N164" i="10"/>
  <c r="P163" i="10"/>
  <c r="N163" i="10"/>
  <c r="P157" i="10"/>
  <c r="N157" i="10"/>
  <c r="P150" i="10"/>
  <c r="N150" i="10"/>
  <c r="P148" i="10"/>
  <c r="N148" i="10"/>
  <c r="P141" i="10"/>
  <c r="N141" i="10"/>
  <c r="P125" i="10"/>
  <c r="N125" i="10"/>
  <c r="P114" i="10"/>
  <c r="N114" i="10"/>
  <c r="P111" i="10"/>
  <c r="N111" i="10"/>
  <c r="P107" i="10"/>
  <c r="N107" i="10"/>
  <c r="P97" i="10"/>
  <c r="N97" i="10"/>
  <c r="P86" i="10"/>
  <c r="N86" i="10"/>
  <c r="P75" i="10"/>
  <c r="N75" i="10"/>
  <c r="P60" i="10"/>
  <c r="N60" i="10"/>
  <c r="N49" i="10"/>
  <c r="P49" i="10"/>
  <c r="P47" i="10"/>
  <c r="N47" i="10"/>
  <c r="N41" i="10"/>
  <c r="P41" i="10"/>
  <c r="P36" i="10"/>
  <c r="N36" i="10"/>
  <c r="N25" i="10"/>
  <c r="P25" i="10"/>
  <c r="P23" i="10"/>
  <c r="N23" i="10"/>
  <c r="P15" i="10"/>
  <c r="N15" i="10"/>
  <c r="P6" i="10"/>
  <c r="N6" i="10"/>
  <c r="P288" i="10"/>
  <c r="N288" i="10"/>
  <c r="P154" i="10"/>
  <c r="N154" i="10"/>
  <c r="P147" i="10"/>
  <c r="N147" i="10"/>
  <c r="P425" i="10"/>
  <c r="N425" i="10"/>
  <c r="P605" i="10"/>
  <c r="N605" i="10"/>
  <c r="P426" i="10"/>
  <c r="N426" i="10"/>
  <c r="P246" i="10"/>
  <c r="N246" i="10"/>
  <c r="P515" i="10"/>
  <c r="N515" i="10"/>
  <c r="N130" i="10"/>
  <c r="P130" i="10"/>
  <c r="P478" i="10"/>
  <c r="N478" i="10"/>
  <c r="P274" i="10"/>
  <c r="N274" i="10"/>
  <c r="P228" i="10"/>
  <c r="N228" i="10"/>
  <c r="P183" i="10"/>
  <c r="N183" i="10"/>
  <c r="P179" i="10"/>
  <c r="N179" i="10"/>
  <c r="P99" i="10"/>
  <c r="N99" i="10"/>
  <c r="P124" i="10"/>
  <c r="N124" i="10"/>
  <c r="P435" i="10"/>
  <c r="N435" i="10"/>
  <c r="P417" i="10"/>
  <c r="N417" i="10"/>
  <c r="P504" i="10"/>
  <c r="N504" i="10"/>
  <c r="N385" i="10"/>
  <c r="P385" i="10"/>
  <c r="N640" i="10"/>
  <c r="P640" i="10"/>
  <c r="P5" i="10"/>
  <c r="N5" i="10"/>
  <c r="P161" i="10"/>
  <c r="N161" i="10"/>
  <c r="P556" i="10"/>
  <c r="N556" i="10"/>
  <c r="P195" i="10"/>
  <c r="N195" i="10"/>
  <c r="N363" i="10"/>
  <c r="P363" i="10"/>
  <c r="P480" i="10"/>
  <c r="N480" i="10"/>
  <c r="N495" i="10"/>
  <c r="P495" i="10"/>
  <c r="N603" i="10"/>
  <c r="P603" i="10"/>
  <c r="P79" i="10"/>
  <c r="N79" i="10"/>
  <c r="P590" i="10"/>
  <c r="N590" i="10"/>
  <c r="N597" i="10"/>
  <c r="P597" i="10"/>
  <c r="P319" i="10"/>
  <c r="N319" i="10"/>
  <c r="P544" i="10"/>
  <c r="N544" i="10"/>
  <c r="P77" i="10"/>
  <c r="N77" i="10"/>
  <c r="P259" i="10"/>
  <c r="N259" i="10"/>
  <c r="P493" i="10"/>
  <c r="N493" i="10"/>
  <c r="P286" i="10"/>
  <c r="N286" i="10"/>
  <c r="P312" i="10"/>
  <c r="N312" i="10"/>
  <c r="P384" i="10"/>
  <c r="N384" i="10"/>
  <c r="P177" i="10"/>
  <c r="N177" i="10"/>
  <c r="P186" i="10"/>
  <c r="N186" i="10"/>
  <c r="P565" i="10"/>
  <c r="N565" i="10"/>
  <c r="P517" i="10"/>
  <c r="N517" i="10"/>
  <c r="P113" i="10"/>
  <c r="N113" i="10"/>
  <c r="N46" i="10"/>
  <c r="P46" i="10"/>
  <c r="P502" i="10"/>
  <c r="N502" i="10"/>
  <c r="P112" i="10"/>
  <c r="N112" i="10"/>
  <c r="N540" i="10"/>
  <c r="P540" i="10"/>
  <c r="P27" i="10"/>
  <c r="N27" i="10"/>
  <c r="N353" i="10"/>
  <c r="P353" i="10"/>
  <c r="N65" i="10"/>
  <c r="P65" i="10"/>
  <c r="P332" i="10"/>
  <c r="N332" i="10"/>
  <c r="P256" i="10"/>
  <c r="N256" i="10"/>
  <c r="P323" i="10"/>
  <c r="N323" i="10"/>
  <c r="P37" i="10"/>
  <c r="N37" i="10"/>
  <c r="P140" i="10"/>
  <c r="N140" i="10"/>
  <c r="P355" i="10"/>
  <c r="N355" i="10"/>
  <c r="P95" i="10"/>
  <c r="N95" i="10"/>
  <c r="P254" i="10"/>
  <c r="N254" i="10"/>
  <c r="P380" i="10"/>
  <c r="N380" i="10"/>
  <c r="P276" i="10"/>
  <c r="N276" i="10"/>
  <c r="P139" i="10"/>
  <c r="N139" i="10"/>
  <c r="P230" i="10"/>
  <c r="N230" i="10"/>
  <c r="P594" i="10"/>
  <c r="N594" i="10"/>
  <c r="P108" i="10"/>
  <c r="N108" i="10"/>
  <c r="N599" i="10"/>
  <c r="P599" i="10"/>
  <c r="P434" i="10"/>
  <c r="N434" i="10"/>
  <c r="P488" i="10"/>
  <c r="N488" i="10"/>
  <c r="P377" i="10"/>
  <c r="N377" i="10"/>
  <c r="P101" i="10"/>
  <c r="N101" i="10"/>
  <c r="P313" i="10"/>
  <c r="N313" i="10"/>
  <c r="P234" i="10"/>
  <c r="N234" i="10"/>
  <c r="P8" i="10"/>
  <c r="N8" i="10"/>
  <c r="P373" i="10"/>
  <c r="N373" i="10"/>
  <c r="P54" i="10"/>
  <c r="N54" i="10"/>
  <c r="P584" i="10"/>
  <c r="N584" i="10"/>
  <c r="P206" i="10"/>
  <c r="N206" i="10"/>
  <c r="P223" i="10"/>
  <c r="N223" i="10"/>
  <c r="P196" i="10"/>
  <c r="N196" i="10"/>
  <c r="P642" i="10"/>
  <c r="N642" i="10"/>
  <c r="P636" i="10"/>
  <c r="N636" i="10"/>
  <c r="P629" i="10"/>
  <c r="N629" i="10"/>
  <c r="P627" i="10"/>
  <c r="N627" i="10"/>
  <c r="P618" i="10"/>
  <c r="N618" i="10"/>
  <c r="P614" i="10"/>
  <c r="N614" i="10"/>
  <c r="P610" i="10"/>
  <c r="N610" i="10"/>
  <c r="P606" i="10"/>
  <c r="N606" i="10"/>
  <c r="P592" i="10"/>
  <c r="N592" i="10"/>
  <c r="N587" i="10"/>
  <c r="P587" i="10"/>
  <c r="N576" i="10"/>
  <c r="P576" i="10"/>
  <c r="P568" i="10"/>
  <c r="N568" i="10"/>
  <c r="P561" i="10"/>
  <c r="N561" i="10"/>
  <c r="N555" i="10"/>
  <c r="P555" i="10"/>
  <c r="P542" i="10"/>
  <c r="N542" i="10"/>
  <c r="P528" i="10"/>
  <c r="N528" i="10"/>
  <c r="P522" i="10"/>
  <c r="N522" i="10"/>
  <c r="P513" i="10"/>
  <c r="N513" i="10"/>
  <c r="P506" i="10"/>
  <c r="N506" i="10"/>
  <c r="P500" i="10"/>
  <c r="N500" i="10"/>
  <c r="P477" i="10"/>
  <c r="N477" i="10"/>
  <c r="N463" i="10"/>
  <c r="P463" i="10"/>
  <c r="N455" i="10"/>
  <c r="P455" i="10"/>
  <c r="P451" i="10"/>
  <c r="N451" i="10"/>
  <c r="P446" i="10"/>
  <c r="N446" i="10"/>
  <c r="P440" i="10"/>
  <c r="N440" i="10"/>
  <c r="N407" i="10"/>
  <c r="P407" i="10"/>
  <c r="P408" i="10"/>
  <c r="N408" i="10"/>
  <c r="P401" i="10"/>
  <c r="N401" i="10"/>
  <c r="P386" i="10"/>
  <c r="N386" i="10"/>
  <c r="P372" i="10"/>
  <c r="N372" i="10"/>
  <c r="P365" i="10"/>
  <c r="N365" i="10"/>
  <c r="P357" i="10"/>
  <c r="N357" i="10"/>
  <c r="P346" i="10"/>
  <c r="N346" i="10"/>
  <c r="P338" i="10"/>
  <c r="N338" i="10"/>
  <c r="N328" i="10"/>
  <c r="P328" i="10"/>
  <c r="P315" i="10"/>
  <c r="N315" i="10"/>
  <c r="P310" i="10"/>
  <c r="N310" i="10"/>
  <c r="P303" i="10"/>
  <c r="N303" i="10"/>
  <c r="P297" i="10"/>
  <c r="N297" i="10"/>
  <c r="P279" i="10"/>
  <c r="N279" i="10"/>
  <c r="P270" i="10"/>
  <c r="N270" i="10"/>
  <c r="P264" i="10"/>
  <c r="N264" i="10"/>
  <c r="P260" i="10"/>
  <c r="N260" i="10"/>
  <c r="P255" i="10"/>
  <c r="N255" i="10"/>
  <c r="P249" i="10"/>
  <c r="N249" i="10"/>
  <c r="P237" i="10"/>
  <c r="N237" i="10"/>
  <c r="P231" i="10"/>
  <c r="N231" i="10"/>
  <c r="P224" i="10"/>
  <c r="N224" i="10"/>
  <c r="P216" i="10"/>
  <c r="N216" i="10"/>
  <c r="P210" i="10"/>
  <c r="N210" i="10"/>
  <c r="P200" i="10"/>
  <c r="N200" i="10"/>
  <c r="P184" i="10"/>
  <c r="N184" i="10"/>
  <c r="P171" i="10"/>
  <c r="N171" i="10"/>
  <c r="P176" i="10"/>
  <c r="N176" i="10"/>
  <c r="P174" i="10"/>
  <c r="N174" i="10"/>
  <c r="N170" i="10"/>
  <c r="P170" i="10"/>
  <c r="P168" i="10"/>
  <c r="N168" i="10"/>
  <c r="P160" i="10"/>
  <c r="N160" i="10"/>
  <c r="P152" i="10"/>
  <c r="N152" i="10"/>
  <c r="P143" i="10"/>
  <c r="N143" i="10"/>
  <c r="P133" i="10"/>
  <c r="N133" i="10"/>
  <c r="P129" i="10"/>
  <c r="N129" i="10"/>
  <c r="P122" i="10"/>
  <c r="N122" i="10"/>
  <c r="P117" i="10"/>
  <c r="N117" i="10"/>
  <c r="P110" i="10"/>
  <c r="N110" i="10"/>
  <c r="P105" i="10"/>
  <c r="N105" i="10"/>
  <c r="P96" i="10"/>
  <c r="N96" i="10"/>
  <c r="P84" i="10"/>
  <c r="N84" i="10"/>
  <c r="P78" i="10"/>
  <c r="N78" i="10"/>
  <c r="P64" i="10"/>
  <c r="N64" i="10"/>
  <c r="P55" i="10"/>
  <c r="N55" i="10"/>
  <c r="N50" i="10"/>
  <c r="P50" i="10"/>
  <c r="P48" i="10"/>
  <c r="N48" i="10"/>
  <c r="P40" i="10"/>
  <c r="N40" i="10"/>
  <c r="P35" i="10"/>
  <c r="N35" i="10"/>
  <c r="P22" i="10"/>
  <c r="N22" i="10"/>
  <c r="P12" i="10"/>
  <c r="N12" i="10"/>
  <c r="P10" i="10"/>
  <c r="N10" i="10"/>
  <c r="AB267" i="12"/>
  <c r="N267" i="12"/>
  <c r="AC267" i="12" s="1"/>
  <c r="AB166" i="12"/>
  <c r="N166" i="12"/>
  <c r="AC166" i="12" s="1"/>
  <c r="AB12" i="12"/>
  <c r="N12" i="12"/>
  <c r="AB40" i="12"/>
  <c r="N40" i="12"/>
  <c r="AC40" i="12" s="1"/>
  <c r="AB141" i="12"/>
  <c r="N141" i="12"/>
  <c r="AC141" i="12" s="1"/>
  <c r="AB71" i="12"/>
  <c r="N71" i="12"/>
  <c r="AC71" i="12" s="1"/>
  <c r="AC755" i="10"/>
  <c r="T755" i="10"/>
  <c r="AB345" i="1"/>
  <c r="AB193" i="1"/>
  <c r="AB165" i="1"/>
  <c r="AB161" i="1"/>
  <c r="AB243" i="1"/>
  <c r="AB487" i="1"/>
  <c r="AB336" i="1"/>
  <c r="AB332" i="1"/>
  <c r="AB657" i="1"/>
  <c r="AB328" i="1"/>
  <c r="AB650" i="1"/>
  <c r="AB302" i="1"/>
  <c r="AB604" i="1"/>
  <c r="AB236" i="1"/>
  <c r="AB474" i="1"/>
  <c r="AB232" i="1"/>
  <c r="AB465" i="1"/>
  <c r="AB215" i="1"/>
  <c r="AB152" i="1"/>
  <c r="AB96" i="1"/>
  <c r="AB433" i="1"/>
  <c r="AB426" i="1"/>
  <c r="AD419" i="1"/>
  <c r="AB631" i="1"/>
  <c r="AB305" i="1"/>
  <c r="AB607" i="1"/>
  <c r="AB231" i="1"/>
  <c r="AB464" i="1"/>
  <c r="AB118" i="1"/>
  <c r="AD417" i="1"/>
  <c r="AB459" i="1"/>
  <c r="AB342" i="1"/>
  <c r="AB330" i="1"/>
  <c r="AB655" i="1"/>
  <c r="AB317" i="1"/>
  <c r="AB297" i="1"/>
  <c r="AB517" i="1"/>
  <c r="AB535" i="1"/>
  <c r="AB352" i="1"/>
  <c r="AB518" i="1"/>
  <c r="AB341" i="1"/>
  <c r="AB325" i="1"/>
  <c r="AB647" i="1"/>
  <c r="AB316" i="1"/>
  <c r="AB280" i="1"/>
  <c r="AB197" i="1"/>
  <c r="AB423" i="1"/>
  <c r="AB398" i="1"/>
  <c r="AB457" i="1"/>
  <c r="AB382" i="1"/>
  <c r="AB455" i="1"/>
  <c r="AB329" i="1"/>
  <c r="AB562" i="1"/>
  <c r="AB642" i="1"/>
  <c r="AB396" i="1"/>
  <c r="AB599" i="1"/>
  <c r="AB392" i="1"/>
  <c r="AB629" i="1"/>
  <c r="AB388" i="1"/>
  <c r="AB531" i="1"/>
  <c r="AB380" i="1"/>
  <c r="AB597" i="1"/>
  <c r="AB372" i="1"/>
  <c r="AB675" i="1"/>
  <c r="AB368" i="1"/>
  <c r="AB509" i="1"/>
  <c r="AB364" i="1"/>
  <c r="AB360" i="1"/>
  <c r="AB356" i="1"/>
  <c r="AB343" i="1"/>
  <c r="AB339" i="1"/>
  <c r="AB508" i="1"/>
  <c r="AB335" i="1"/>
  <c r="AB625" i="1"/>
  <c r="AB331" i="1"/>
  <c r="AB673" i="1"/>
  <c r="AB327" i="1"/>
  <c r="AB561" i="1"/>
  <c r="AB322" i="1"/>
  <c r="AB310" i="1"/>
  <c r="AB558" i="1"/>
  <c r="AB298" i="1"/>
  <c r="AB505" i="1"/>
  <c r="AB294" i="1"/>
  <c r="AB593" i="1"/>
  <c r="AB286" i="1"/>
  <c r="AB591" i="1"/>
  <c r="AB282" i="1"/>
  <c r="AB590" i="1"/>
  <c r="AB278" i="1"/>
  <c r="AB503" i="1"/>
  <c r="AB273" i="1"/>
  <c r="AB671" i="1"/>
  <c r="AB269" i="1"/>
  <c r="AB527" i="1"/>
  <c r="AB265" i="1"/>
  <c r="AB448" i="1"/>
  <c r="AB256" i="1"/>
  <c r="AB551" i="1"/>
  <c r="AB252" i="1"/>
  <c r="AB501" i="1"/>
  <c r="AB239" i="1"/>
  <c r="AB500" i="1"/>
  <c r="AB235" i="1"/>
  <c r="AB547" i="1"/>
  <c r="AB226" i="1"/>
  <c r="AB635" i="1"/>
  <c r="AB222" i="1"/>
  <c r="AB585" i="1"/>
  <c r="AB218" i="1"/>
  <c r="AB668" i="1"/>
  <c r="AB212" i="1"/>
  <c r="AB667" i="1"/>
  <c r="AB206" i="1"/>
  <c r="AB633" i="1"/>
  <c r="AB431" i="1"/>
  <c r="AB603" i="1"/>
  <c r="AB199" i="1"/>
  <c r="AB195" i="1"/>
  <c r="AB666" i="1"/>
  <c r="AB183" i="1"/>
  <c r="AB443" i="1"/>
  <c r="AB179" i="1"/>
  <c r="AB582" i="1"/>
  <c r="AB175" i="1"/>
  <c r="AB496" i="1"/>
  <c r="AB171" i="1"/>
  <c r="AB441" i="1"/>
  <c r="AB167" i="1"/>
  <c r="AB163" i="1"/>
  <c r="AB580" i="1"/>
  <c r="AB151" i="1"/>
  <c r="AB147" i="1"/>
  <c r="AB143" i="1"/>
  <c r="AB494" i="1"/>
  <c r="AB139" i="1"/>
  <c r="AB135" i="1"/>
  <c r="AB132" i="1"/>
  <c r="AB128" i="1"/>
  <c r="AB617" i="1"/>
  <c r="AB122" i="1"/>
  <c r="AB521" i="1"/>
  <c r="AB114" i="1"/>
  <c r="AB616" i="1"/>
  <c r="AB90" i="1"/>
  <c r="AB579" i="1"/>
  <c r="AB85" i="1"/>
  <c r="AB578" i="1"/>
  <c r="AB73" i="1"/>
  <c r="AB577" i="1"/>
  <c r="AB61" i="1"/>
  <c r="AB57" i="1"/>
  <c r="AB53" i="1"/>
  <c r="AB49" i="1"/>
  <c r="AB660" i="1"/>
  <c r="AB45" i="1"/>
  <c r="AB519" i="1"/>
  <c r="AB41" i="1"/>
  <c r="AB37" i="1"/>
  <c r="AB574" i="1"/>
  <c r="AB33" i="1"/>
  <c r="AB25" i="1"/>
  <c r="AB572" i="1"/>
  <c r="AB15" i="1"/>
  <c r="AB11" i="1"/>
  <c r="AB7" i="1"/>
  <c r="AB3" i="1"/>
  <c r="AC517" i="1"/>
  <c r="AD569" i="1"/>
  <c r="AD602" i="1"/>
  <c r="AD680" i="1"/>
  <c r="AD516" i="1"/>
  <c r="AB429" i="1"/>
  <c r="AB436" i="1"/>
  <c r="AB411" i="1"/>
  <c r="AB428" i="1"/>
  <c r="AB390" i="1"/>
  <c r="AB532" i="1"/>
  <c r="AB677" i="1"/>
  <c r="AB358" i="1"/>
  <c r="AB320" i="1"/>
  <c r="AB453" i="1"/>
  <c r="AB407" i="1"/>
  <c r="AB630" i="1"/>
  <c r="AB403" i="1"/>
  <c r="AB534" i="1"/>
  <c r="AB601" i="1"/>
  <c r="AB395" i="1"/>
  <c r="AB456" i="1"/>
  <c r="AB391" i="1"/>
  <c r="AB512" i="1"/>
  <c r="AB387" i="1"/>
  <c r="AB640" i="1"/>
  <c r="AB379" i="1"/>
  <c r="AB628" i="1"/>
  <c r="AB375" i="1"/>
  <c r="AB511" i="1"/>
  <c r="AB510" i="1"/>
  <c r="AB359" i="1"/>
  <c r="AB355" i="1"/>
  <c r="AB351" i="1"/>
  <c r="AB228" i="1"/>
  <c r="AB636" i="1"/>
  <c r="AB277" i="1"/>
  <c r="AB622" i="1"/>
  <c r="AB346" i="1"/>
  <c r="AB507" i="1"/>
  <c r="AB326" i="1"/>
  <c r="AB560" i="1"/>
  <c r="AB321" i="1"/>
  <c r="AB530" i="1"/>
  <c r="AB307" i="1"/>
  <c r="AB594" i="1"/>
  <c r="AB309" i="1"/>
  <c r="AB506" i="1"/>
  <c r="AB304" i="1"/>
  <c r="AB452" i="1"/>
  <c r="AB289" i="1"/>
  <c r="AB592" i="1"/>
  <c r="AB281" i="1"/>
  <c r="AB504" i="1"/>
  <c r="AB276" i="1"/>
  <c r="AB555" i="1"/>
  <c r="AB272" i="1"/>
  <c r="AB502" i="1"/>
  <c r="AB268" i="1"/>
  <c r="AB588" i="1"/>
  <c r="AB260" i="1"/>
  <c r="AB670" i="1"/>
  <c r="AB251" i="1"/>
  <c r="AB550" i="1"/>
  <c r="AB242" i="1"/>
  <c r="AB526" i="1"/>
  <c r="AB238" i="1"/>
  <c r="AB499" i="1"/>
  <c r="AB230" i="1"/>
  <c r="AB546" i="1"/>
  <c r="AB221" i="1"/>
  <c r="AB446" i="1"/>
  <c r="AB205" i="1"/>
  <c r="AB525" i="1"/>
  <c r="AB202" i="1"/>
  <c r="AB445" i="1"/>
  <c r="AB194" i="1"/>
  <c r="AB166" i="1"/>
  <c r="AB440" i="1"/>
  <c r="AB162" i="1"/>
  <c r="AB150" i="1"/>
  <c r="AB146" i="1"/>
  <c r="AB619" i="1"/>
  <c r="AB142" i="1"/>
  <c r="AB138" i="1"/>
  <c r="AB134" i="1"/>
  <c r="AB131" i="1"/>
  <c r="AB664" i="1"/>
  <c r="AB127" i="1"/>
  <c r="AB544" i="1"/>
  <c r="AB99" i="1"/>
  <c r="AB663" i="1"/>
  <c r="AB88" i="1"/>
  <c r="AB661" i="1"/>
  <c r="AB84" i="1"/>
  <c r="AB614" i="1"/>
  <c r="AB76" i="1"/>
  <c r="AB492" i="1"/>
  <c r="AB72" i="1"/>
  <c r="AB576" i="1"/>
  <c r="AB60" i="1"/>
  <c r="AB56" i="1"/>
  <c r="AB40" i="1"/>
  <c r="AB36" i="1"/>
  <c r="AB489" i="1"/>
  <c r="AB32" i="1"/>
  <c r="AB610" i="1"/>
  <c r="AB28" i="1"/>
  <c r="AB23" i="1"/>
  <c r="AB488" i="1"/>
  <c r="AB18" i="1"/>
  <c r="AB14" i="1"/>
  <c r="AB10" i="1"/>
  <c r="AB688" i="1"/>
  <c r="AB6" i="1"/>
  <c r="AB2" i="1"/>
  <c r="AB570" i="1"/>
  <c r="AD536" i="1"/>
  <c r="AC567" i="1"/>
  <c r="AC515" i="1"/>
  <c r="AB409" i="1"/>
  <c r="AB434" i="1"/>
  <c r="AB414" i="1"/>
  <c r="AB432" i="1"/>
  <c r="AB394" i="1"/>
  <c r="AB514" i="1"/>
  <c r="AB378" i="1"/>
  <c r="AB627" i="1"/>
  <c r="AB362" i="1"/>
  <c r="AB312" i="1"/>
  <c r="AB638" i="1"/>
  <c r="AB303" i="1"/>
  <c r="AB557" i="1"/>
  <c r="AB300" i="1"/>
  <c r="AB556" i="1"/>
  <c r="AB296" i="1"/>
  <c r="AB529" i="1"/>
  <c r="AB284" i="1"/>
  <c r="AB637" i="1"/>
  <c r="AB275" i="1"/>
  <c r="AB589" i="1"/>
  <c r="AB271" i="1"/>
  <c r="AB553" i="1"/>
  <c r="AB267" i="1"/>
  <c r="AB450" i="1"/>
  <c r="AB263" i="1"/>
  <c r="AB552" i="1"/>
  <c r="AB250" i="1"/>
  <c r="AB549" i="1"/>
  <c r="AB247" i="1"/>
  <c r="AB587" i="1"/>
  <c r="AB241" i="1"/>
  <c r="AB586" i="1"/>
  <c r="AB237" i="1"/>
  <c r="AB548" i="1"/>
  <c r="AB233" i="1"/>
  <c r="AB498" i="1"/>
  <c r="AB584" i="1"/>
  <c r="AB208" i="1"/>
  <c r="AB545" i="1"/>
  <c r="AB210" i="1"/>
  <c r="AB583" i="1"/>
  <c r="AB201" i="1"/>
  <c r="AB524" i="1"/>
  <c r="AB181" i="1"/>
  <c r="AB177" i="1"/>
  <c r="AB523" i="1"/>
  <c r="AB174" i="1"/>
  <c r="AB442" i="1"/>
  <c r="AB169" i="1"/>
  <c r="AB522" i="1"/>
  <c r="AB149" i="1"/>
  <c r="AB141" i="1"/>
  <c r="AB137" i="1"/>
  <c r="AB133" i="1"/>
  <c r="AB618" i="1"/>
  <c r="AB130" i="1"/>
  <c r="AB126" i="1"/>
  <c r="AB543" i="1"/>
  <c r="AB87" i="1"/>
  <c r="AB83" i="1"/>
  <c r="AB71" i="1"/>
  <c r="AB491" i="1"/>
  <c r="AB63" i="1"/>
  <c r="AB59" i="1"/>
  <c r="AB55" i="1"/>
  <c r="AB47" i="1"/>
  <c r="AB612" i="1"/>
  <c r="AB39" i="1"/>
  <c r="AB35" i="1"/>
  <c r="AB31" i="1"/>
  <c r="AB27" i="1"/>
  <c r="AB573" i="1"/>
  <c r="AB22" i="1"/>
  <c r="AB17" i="1"/>
  <c r="AB13" i="1"/>
  <c r="AB9" i="1"/>
  <c r="AB571" i="1"/>
  <c r="AB5" i="1"/>
  <c r="AC536" i="1"/>
  <c r="AD515" i="1"/>
  <c r="AB425" i="1"/>
  <c r="AB435" i="1"/>
  <c r="AB402" i="1"/>
  <c r="AB533" i="1"/>
  <c r="AB386" i="1"/>
  <c r="AB639" i="1"/>
  <c r="AB370" i="1"/>
  <c r="AB626" i="1"/>
  <c r="AB333" i="1"/>
  <c r="AB596" i="1"/>
  <c r="AB401" i="1"/>
  <c r="AB564" i="1"/>
  <c r="AB397" i="1"/>
  <c r="AB600" i="1"/>
  <c r="AB393" i="1"/>
  <c r="AB513" i="1"/>
  <c r="AB389" i="1"/>
  <c r="AB641" i="1"/>
  <c r="AB381" i="1"/>
  <c r="AB598" i="1"/>
  <c r="AB377" i="1"/>
  <c r="AB678" i="1"/>
  <c r="AB373" i="1"/>
  <c r="AB676" i="1"/>
  <c r="AB369" i="1"/>
  <c r="AB674" i="1"/>
  <c r="AB357" i="1"/>
  <c r="AB662" i="1"/>
  <c r="AB348" i="1"/>
  <c r="AB563" i="1"/>
  <c r="AB340" i="1"/>
  <c r="AB454" i="1"/>
  <c r="AB323" i="1"/>
  <c r="AB559" i="1"/>
  <c r="AB311" i="1"/>
  <c r="AB624" i="1"/>
  <c r="AB306" i="1"/>
  <c r="AB623" i="1"/>
  <c r="AB299" i="1"/>
  <c r="AB469" i="1"/>
  <c r="AB295" i="1"/>
  <c r="AB672" i="1"/>
  <c r="AB287" i="1"/>
  <c r="AB528" i="1"/>
  <c r="AB283" i="1"/>
  <c r="AB451" i="1"/>
  <c r="AB274" i="1"/>
  <c r="AB554" i="1"/>
  <c r="AB266" i="1"/>
  <c r="AB449" i="1"/>
  <c r="AB262" i="1"/>
  <c r="AB621" i="1"/>
  <c r="AB253" i="1"/>
  <c r="AB669" i="1"/>
  <c r="AB240" i="1"/>
  <c r="AB447" i="1"/>
  <c r="AB207" i="1"/>
  <c r="AB634" i="1"/>
  <c r="AB200" i="1"/>
  <c r="AB196" i="1"/>
  <c r="AB444" i="1"/>
  <c r="AB191" i="1"/>
  <c r="AB581" i="1"/>
  <c r="AB172" i="1"/>
  <c r="AB632" i="1"/>
  <c r="AB168" i="1"/>
  <c r="AB495" i="1"/>
  <c r="AB164" i="1"/>
  <c r="AB160" i="1"/>
  <c r="AB439" i="1"/>
  <c r="AB156" i="1"/>
  <c r="AB438" i="1"/>
  <c r="AB148" i="1"/>
  <c r="AB144" i="1"/>
  <c r="AB665" i="1"/>
  <c r="AB140" i="1"/>
  <c r="AB136" i="1"/>
  <c r="AB111" i="1"/>
  <c r="AB493" i="1"/>
  <c r="AB107" i="1"/>
  <c r="AB615" i="1"/>
  <c r="AB542" i="1"/>
  <c r="AB92" i="1"/>
  <c r="AB86" i="1"/>
  <c r="AB82" i="1"/>
  <c r="AB613" i="1"/>
  <c r="AB74" i="1"/>
  <c r="AB520" i="1"/>
  <c r="AB70" i="1"/>
  <c r="AB541" i="1"/>
  <c r="AB62" i="1"/>
  <c r="AB490" i="1"/>
  <c r="AB575" i="1"/>
  <c r="AB54" i="1"/>
  <c r="AB689" i="1"/>
  <c r="AB42" i="1"/>
  <c r="AB611" i="1"/>
  <c r="AB38" i="1"/>
  <c r="AB659" i="1"/>
  <c r="AB34" i="1"/>
  <c r="AB30" i="1"/>
  <c r="AB26" i="1"/>
  <c r="AB609" i="1"/>
  <c r="AB20" i="1"/>
  <c r="AB16" i="1"/>
  <c r="AB12" i="1"/>
  <c r="AB8" i="1"/>
  <c r="AB4" i="1"/>
  <c r="AC569" i="1"/>
  <c r="AC568" i="1"/>
  <c r="AC602" i="1"/>
  <c r="AC680" i="1"/>
  <c r="AC516" i="1"/>
  <c r="AB413" i="1"/>
  <c r="AB430" i="1"/>
  <c r="AB410" i="1"/>
  <c r="AB427" i="1"/>
  <c r="AB437" i="1"/>
  <c r="M659" i="10"/>
  <c r="M657" i="10"/>
  <c r="M658" i="10"/>
  <c r="M2" i="10"/>
  <c r="N2" i="10" s="1"/>
  <c r="M655" i="10"/>
  <c r="M661" i="10"/>
  <c r="M660" i="10"/>
  <c r="M654" i="10"/>
  <c r="M653" i="10"/>
  <c r="Q401" i="1"/>
  <c r="O401" i="1"/>
  <c r="Q407" i="1"/>
  <c r="AD538" i="1" s="1"/>
  <c r="O407" i="1"/>
  <c r="AC538" i="1" s="1"/>
  <c r="O404" i="1"/>
  <c r="Q404" i="1"/>
  <c r="O396" i="1"/>
  <c r="Q396" i="1"/>
  <c r="Q389" i="1"/>
  <c r="O389" i="1"/>
  <c r="Q386" i="1"/>
  <c r="O386" i="1"/>
  <c r="Q382" i="1"/>
  <c r="O382" i="1"/>
  <c r="Q378" i="1"/>
  <c r="AD643" i="1" s="1"/>
  <c r="O378" i="1"/>
  <c r="AC643" i="1" s="1"/>
  <c r="Q370" i="1"/>
  <c r="O370" i="1"/>
  <c r="Q367" i="1"/>
  <c r="O367" i="1"/>
  <c r="Q357" i="1"/>
  <c r="O357" i="1"/>
  <c r="Q353" i="1"/>
  <c r="O353" i="1"/>
  <c r="Q350" i="1"/>
  <c r="O350" i="1"/>
  <c r="Q228" i="1"/>
  <c r="AD458" i="1" s="1"/>
  <c r="O228" i="1"/>
  <c r="AC458" i="1" s="1"/>
  <c r="Q345" i="1"/>
  <c r="O345" i="1"/>
  <c r="Q339" i="1"/>
  <c r="O339" i="1"/>
  <c r="Q330" i="1"/>
  <c r="AD655" i="1" s="1"/>
  <c r="O330" i="1"/>
  <c r="AC655" i="1" s="1"/>
  <c r="Q327" i="1"/>
  <c r="AD649" i="1" s="1"/>
  <c r="O327" i="1"/>
  <c r="AC649" i="1" s="1"/>
  <c r="Q319" i="1"/>
  <c r="O319" i="1"/>
  <c r="Q316" i="1"/>
  <c r="O316" i="1"/>
  <c r="Q313" i="1"/>
  <c r="O313" i="1"/>
  <c r="Q310" i="1"/>
  <c r="O310" i="1"/>
  <c r="Q301" i="1"/>
  <c r="AD301" i="1" s="1"/>
  <c r="O301" i="1"/>
  <c r="AC301" i="1" s="1"/>
  <c r="Q308" i="1"/>
  <c r="O308" i="1"/>
  <c r="Q305" i="1"/>
  <c r="O305" i="1"/>
  <c r="Q296" i="1"/>
  <c r="O296" i="1"/>
  <c r="Q290" i="1"/>
  <c r="AD290" i="1" s="1"/>
  <c r="O290" i="1"/>
  <c r="AC290" i="1" s="1"/>
  <c r="Q286" i="1"/>
  <c r="O286" i="1"/>
  <c r="Q278" i="1"/>
  <c r="O278" i="1"/>
  <c r="Q276" i="1"/>
  <c r="O276" i="1"/>
  <c r="Q273" i="1"/>
  <c r="O273" i="1"/>
  <c r="Q269" i="1"/>
  <c r="O269" i="1"/>
  <c r="Q264" i="1"/>
  <c r="AD264" i="1" s="1"/>
  <c r="O264" i="1"/>
  <c r="AC264" i="1" s="1"/>
  <c r="Q262" i="1"/>
  <c r="O262" i="1"/>
  <c r="Q260" i="1"/>
  <c r="O260" i="1"/>
  <c r="Q257" i="1"/>
  <c r="AD257" i="1" s="1"/>
  <c r="O257" i="1"/>
  <c r="AC257" i="1" s="1"/>
  <c r="Q255" i="1"/>
  <c r="O255" i="1"/>
  <c r="Q253" i="1"/>
  <c r="O253" i="1"/>
  <c r="Q252" i="1"/>
  <c r="O252" i="1"/>
  <c r="Q247" i="1"/>
  <c r="O247" i="1"/>
  <c r="Q241" i="1"/>
  <c r="AD485" i="1" s="1"/>
  <c r="O241" i="1"/>
  <c r="AC485" i="1" s="1"/>
  <c r="Q238" i="1"/>
  <c r="AD476" i="1" s="1"/>
  <c r="O238" i="1"/>
  <c r="AC476" i="1" s="1"/>
  <c r="Q236" i="1"/>
  <c r="O236" i="1"/>
  <c r="Q233" i="1"/>
  <c r="AD468" i="1" s="1"/>
  <c r="O233" i="1"/>
  <c r="AC468" i="1" s="1"/>
  <c r="Q231" i="1"/>
  <c r="O231" i="1"/>
  <c r="Q229" i="1"/>
  <c r="O229" i="1"/>
  <c r="Q224" i="1"/>
  <c r="AD224" i="1" s="1"/>
  <c r="O224" i="1"/>
  <c r="AC224" i="1" s="1"/>
  <c r="Q208" i="1"/>
  <c r="AD422" i="1" s="1"/>
  <c r="O208" i="1"/>
  <c r="AC422" i="1" s="1"/>
  <c r="Q211" i="1"/>
  <c r="O211" i="1"/>
  <c r="Q201" i="1"/>
  <c r="O201" i="1"/>
  <c r="Q195" i="1"/>
  <c r="O195" i="1"/>
  <c r="Q188" i="1"/>
  <c r="O188" i="1"/>
  <c r="Q181" i="1"/>
  <c r="O181" i="1"/>
  <c r="Q179" i="1"/>
  <c r="O179" i="1"/>
  <c r="Q176" i="1"/>
  <c r="O176" i="1"/>
  <c r="Q171" i="1"/>
  <c r="O171" i="1"/>
  <c r="Q169" i="1"/>
  <c r="O169" i="1"/>
  <c r="Q165" i="1"/>
  <c r="O165" i="1"/>
  <c r="Q162" i="1"/>
  <c r="O162" i="1"/>
  <c r="Q153" i="1"/>
  <c r="O153" i="1"/>
  <c r="Q149" i="1"/>
  <c r="O149" i="1"/>
  <c r="Q146" i="1"/>
  <c r="O146" i="1"/>
  <c r="Q141" i="1"/>
  <c r="O141" i="1"/>
  <c r="Q125" i="1"/>
  <c r="O125" i="1"/>
  <c r="Q130" i="1"/>
  <c r="O130" i="1"/>
  <c r="Q127" i="1"/>
  <c r="O127" i="1"/>
  <c r="Q114" i="1"/>
  <c r="O114" i="1"/>
  <c r="Q111" i="1"/>
  <c r="O111" i="1"/>
  <c r="Q109" i="1"/>
  <c r="AD109" i="1" s="1"/>
  <c r="O109" i="1"/>
  <c r="AC109" i="1" s="1"/>
  <c r="Q105" i="1"/>
  <c r="O105" i="1"/>
  <c r="Q94" i="1"/>
  <c r="AD94" i="1" s="1"/>
  <c r="O94" i="1"/>
  <c r="AC94" i="1" s="1"/>
  <c r="Q86" i="1"/>
  <c r="AD433" i="1" s="1"/>
  <c r="O86" i="1"/>
  <c r="Q83" i="1"/>
  <c r="O83" i="1"/>
  <c r="Q80" i="1"/>
  <c r="O80" i="1"/>
  <c r="Q77" i="1"/>
  <c r="O77" i="1"/>
  <c r="Q74" i="1"/>
  <c r="O74" i="1"/>
  <c r="Q71" i="1"/>
  <c r="O71" i="1"/>
  <c r="Q68" i="1"/>
  <c r="AD68" i="1" s="1"/>
  <c r="O68" i="1"/>
  <c r="AC68" i="1" s="1"/>
  <c r="Q63" i="1"/>
  <c r="O63" i="1"/>
  <c r="Q61" i="1"/>
  <c r="AD61" i="1" s="1"/>
  <c r="O61" i="1"/>
  <c r="AC61" i="1" s="1"/>
  <c r="Q57" i="1"/>
  <c r="O57" i="1"/>
  <c r="Q53" i="1"/>
  <c r="O53" i="1"/>
  <c r="Q49" i="1"/>
  <c r="O49" i="1"/>
  <c r="Q34" i="1"/>
  <c r="O34" i="1"/>
  <c r="Q31" i="1"/>
  <c r="O31" i="1"/>
  <c r="Q29" i="1"/>
  <c r="O29" i="1"/>
  <c r="Q27" i="1"/>
  <c r="O27" i="1"/>
  <c r="Q18" i="1"/>
  <c r="O18" i="1"/>
  <c r="Q15" i="1"/>
  <c r="O15" i="1"/>
  <c r="Q12" i="1"/>
  <c r="AD426" i="1" s="1"/>
  <c r="O12" i="1"/>
  <c r="Q8" i="1"/>
  <c r="O8" i="1"/>
  <c r="Q7" i="1"/>
  <c r="O7" i="1"/>
  <c r="Q4" i="1"/>
  <c r="O4" i="1"/>
  <c r="AD166" i="12"/>
  <c r="AC12" i="12"/>
  <c r="AD12" i="12"/>
  <c r="Q403" i="1"/>
  <c r="AD473" i="1" s="1"/>
  <c r="O403" i="1"/>
  <c r="AC473" i="1" s="1"/>
  <c r="Q395" i="1"/>
  <c r="AD467" i="1" s="1"/>
  <c r="O395" i="1"/>
  <c r="AC467" i="1" s="1"/>
  <c r="Q392" i="1"/>
  <c r="O392" i="1"/>
  <c r="Q388" i="1"/>
  <c r="AD481" i="1" s="1"/>
  <c r="O388" i="1"/>
  <c r="AC481" i="1" s="1"/>
  <c r="Q385" i="1"/>
  <c r="AD385" i="1" s="1"/>
  <c r="O385" i="1"/>
  <c r="AC385" i="1" s="1"/>
  <c r="Q381" i="1"/>
  <c r="O381" i="1"/>
  <c r="Q377" i="1"/>
  <c r="AD460" i="1" s="1"/>
  <c r="O377" i="1"/>
  <c r="AC460" i="1" s="1"/>
  <c r="Q373" i="1"/>
  <c r="O373" i="1"/>
  <c r="Q369" i="1"/>
  <c r="O369" i="1"/>
  <c r="Q366" i="1"/>
  <c r="O366" i="1"/>
  <c r="AC366" i="1" s="1"/>
  <c r="Q360" i="1"/>
  <c r="AD568" i="1" s="1"/>
  <c r="O360" i="1"/>
  <c r="Q356" i="1"/>
  <c r="AD356" i="1" s="1"/>
  <c r="O356" i="1"/>
  <c r="Q352" i="1"/>
  <c r="AD518" i="1" s="1"/>
  <c r="O352" i="1"/>
  <c r="AC518" i="1" s="1"/>
  <c r="Q243" i="1"/>
  <c r="O243" i="1"/>
  <c r="Q24" i="1"/>
  <c r="O24" i="1"/>
  <c r="Q349" i="1"/>
  <c r="O349" i="1"/>
  <c r="Q342" i="1"/>
  <c r="O342" i="1"/>
  <c r="Q335" i="1"/>
  <c r="O335" i="1"/>
  <c r="Q333" i="1"/>
  <c r="AD658" i="1" s="1"/>
  <c r="O333" i="1"/>
  <c r="AC658" i="1" s="1"/>
  <c r="Q329" i="1"/>
  <c r="AD653" i="1" s="1"/>
  <c r="O329" i="1"/>
  <c r="AC653" i="1" s="1"/>
  <c r="Q318" i="1"/>
  <c r="AD631" i="1" s="1"/>
  <c r="O318" i="1"/>
  <c r="AC631" i="1" s="1"/>
  <c r="Q315" i="1"/>
  <c r="AD315" i="1" s="1"/>
  <c r="O315" i="1"/>
  <c r="AC315" i="1" s="1"/>
  <c r="Q312" i="1"/>
  <c r="O312" i="1"/>
  <c r="Q311" i="1"/>
  <c r="O311" i="1"/>
  <c r="Q304" i="1"/>
  <c r="AD606" i="1" s="1"/>
  <c r="O304" i="1"/>
  <c r="AC606" i="1" s="1"/>
  <c r="Q297" i="1"/>
  <c r="O297" i="1"/>
  <c r="Q295" i="1"/>
  <c r="O295" i="1"/>
  <c r="Q292" i="1"/>
  <c r="O292" i="1"/>
  <c r="Q289" i="1"/>
  <c r="O289" i="1"/>
  <c r="Q283" i="1"/>
  <c r="AD567" i="1" s="1"/>
  <c r="O283" i="1"/>
  <c r="Q281" i="1"/>
  <c r="AD565" i="1" s="1"/>
  <c r="O281" i="1"/>
  <c r="AC565" i="1" s="1"/>
  <c r="Q275" i="1"/>
  <c r="O275" i="1"/>
  <c r="Q272" i="1"/>
  <c r="O272" i="1"/>
  <c r="Q268" i="1"/>
  <c r="O268" i="1"/>
  <c r="Q266" i="1"/>
  <c r="AD539" i="1" s="1"/>
  <c r="O266" i="1"/>
  <c r="AC539" i="1" s="1"/>
  <c r="Q263" i="1"/>
  <c r="O263" i="1"/>
  <c r="Q256" i="1"/>
  <c r="O256" i="1"/>
  <c r="Q254" i="1"/>
  <c r="AD254" i="1" s="1"/>
  <c r="O254" i="1"/>
  <c r="AC254" i="1" s="1"/>
  <c r="Q248" i="1"/>
  <c r="O248" i="1"/>
  <c r="Q246" i="1"/>
  <c r="O246" i="1"/>
  <c r="Q235" i="1"/>
  <c r="AD470" i="1" s="1"/>
  <c r="O235" i="1"/>
  <c r="AC470" i="1" s="1"/>
  <c r="Q227" i="1"/>
  <c r="AD227" i="1" s="1"/>
  <c r="O227" i="1"/>
  <c r="AC227" i="1" s="1"/>
  <c r="Q221" i="1"/>
  <c r="O221" i="1"/>
  <c r="Q218" i="1"/>
  <c r="O218" i="1"/>
  <c r="Q212" i="1"/>
  <c r="O212" i="1"/>
  <c r="Q209" i="1"/>
  <c r="AD209" i="1" s="1"/>
  <c r="O209" i="1"/>
  <c r="AC209" i="1" s="1"/>
  <c r="Q210" i="1"/>
  <c r="O210" i="1"/>
  <c r="Q204" i="1"/>
  <c r="O204" i="1"/>
  <c r="Q431" i="1"/>
  <c r="O431" i="1"/>
  <c r="Q202" i="1"/>
  <c r="O202" i="1"/>
  <c r="Q200" i="1"/>
  <c r="AD408" i="1" s="1"/>
  <c r="O200" i="1"/>
  <c r="Q197" i="1"/>
  <c r="AD197" i="1" s="1"/>
  <c r="O197" i="1"/>
  <c r="AC197" i="1" s="1"/>
  <c r="Q194" i="1"/>
  <c r="AD194" i="1" s="1"/>
  <c r="O194" i="1"/>
  <c r="AC194" i="1" s="1"/>
  <c r="Q187" i="1"/>
  <c r="O187" i="1"/>
  <c r="Q185" i="1"/>
  <c r="AD185" i="1" s="1"/>
  <c r="O185" i="1"/>
  <c r="AC185" i="1" s="1"/>
  <c r="Q183" i="1"/>
  <c r="O183" i="1"/>
  <c r="Q170" i="1"/>
  <c r="O170" i="1"/>
  <c r="Q168" i="1"/>
  <c r="O168" i="1"/>
  <c r="Q167" i="1"/>
  <c r="O167" i="1"/>
  <c r="Q161" i="1"/>
  <c r="O161" i="1"/>
  <c r="Q155" i="1"/>
  <c r="AD155" i="1" s="1"/>
  <c r="O155" i="1"/>
  <c r="AC155" i="1" s="1"/>
  <c r="Q152" i="1"/>
  <c r="O152" i="1"/>
  <c r="Q151" i="1"/>
  <c r="O151" i="1"/>
  <c r="Q148" i="1"/>
  <c r="O148" i="1"/>
  <c r="Q147" i="1"/>
  <c r="O147" i="1"/>
  <c r="Q143" i="1"/>
  <c r="O143" i="1"/>
  <c r="Q137" i="1"/>
  <c r="AD137" i="1" s="1"/>
  <c r="O137" i="1"/>
  <c r="AC137" i="1" s="1"/>
  <c r="Q135" i="1"/>
  <c r="O135" i="1"/>
  <c r="Q134" i="1"/>
  <c r="AD134" i="1" s="1"/>
  <c r="O134" i="1"/>
  <c r="AC134" i="1" s="1"/>
  <c r="Q122" i="1"/>
  <c r="O122" i="1"/>
  <c r="Q120" i="1"/>
  <c r="O120" i="1"/>
  <c r="Q117" i="1"/>
  <c r="AD117" i="1" s="1"/>
  <c r="O117" i="1"/>
  <c r="AC117" i="1" s="1"/>
  <c r="Q112" i="1"/>
  <c r="AD112" i="1" s="1"/>
  <c r="O112" i="1"/>
  <c r="AC112" i="1" s="1"/>
  <c r="Q110" i="1"/>
  <c r="O110" i="1"/>
  <c r="Q104" i="1"/>
  <c r="AD104" i="1" s="1"/>
  <c r="O104" i="1"/>
  <c r="AC104" i="1" s="1"/>
  <c r="Q99" i="1"/>
  <c r="O99" i="1"/>
  <c r="Q97" i="1"/>
  <c r="AD97" i="1" s="1"/>
  <c r="O97" i="1"/>
  <c r="AC97" i="1" s="1"/>
  <c r="Q93" i="1"/>
  <c r="AD93" i="1" s="1"/>
  <c r="O93" i="1"/>
  <c r="AC93" i="1" s="1"/>
  <c r="Q88" i="1"/>
  <c r="O88" i="1"/>
  <c r="Q85" i="1"/>
  <c r="O85" i="1"/>
  <c r="Q82" i="1"/>
  <c r="O82" i="1"/>
  <c r="Q76" i="1"/>
  <c r="O76" i="1"/>
  <c r="Q70" i="1"/>
  <c r="O70" i="1"/>
  <c r="Q67" i="1"/>
  <c r="AD67" i="1" s="1"/>
  <c r="O67" i="1"/>
  <c r="AC67" i="1" s="1"/>
  <c r="Q60" i="1"/>
  <c r="O60" i="1"/>
  <c r="Q56" i="1"/>
  <c r="O56" i="1"/>
  <c r="Q47" i="1"/>
  <c r="O47" i="1"/>
  <c r="Q43" i="1"/>
  <c r="AD43" i="1" s="1"/>
  <c r="O43" i="1"/>
  <c r="AC43" i="1" s="1"/>
  <c r="Q40" i="1"/>
  <c r="O40" i="1"/>
  <c r="Q36" i="1"/>
  <c r="O36" i="1"/>
  <c r="Q33" i="1"/>
  <c r="AD33" i="1" s="1"/>
  <c r="O33" i="1"/>
  <c r="AC33" i="1" s="1"/>
  <c r="Q30" i="1"/>
  <c r="O30" i="1"/>
  <c r="Q25" i="1"/>
  <c r="O25" i="1"/>
  <c r="Q20" i="1"/>
  <c r="AD20" i="1" s="1"/>
  <c r="O20" i="1"/>
  <c r="AC20" i="1" s="1"/>
  <c r="Q17" i="1"/>
  <c r="O17" i="1"/>
  <c r="Q11" i="1"/>
  <c r="O11" i="1"/>
  <c r="Q6" i="1"/>
  <c r="O6" i="1"/>
  <c r="Q3" i="1"/>
  <c r="O3" i="1"/>
  <c r="AD141" i="12"/>
  <c r="AD71" i="12"/>
  <c r="Q406" i="1"/>
  <c r="AD517" i="1" s="1"/>
  <c r="O406" i="1"/>
  <c r="Q402" i="1"/>
  <c r="O402" i="1"/>
  <c r="Q398" i="1"/>
  <c r="O398" i="1"/>
  <c r="Q394" i="1"/>
  <c r="O394" i="1"/>
  <c r="Q391" i="1"/>
  <c r="AD461" i="1" s="1"/>
  <c r="O391" i="1"/>
  <c r="AC461" i="1" s="1"/>
  <c r="Q384" i="1"/>
  <c r="AD384" i="1" s="1"/>
  <c r="O384" i="1"/>
  <c r="AC384" i="1" s="1"/>
  <c r="Q380" i="1"/>
  <c r="O380" i="1"/>
  <c r="Q376" i="1"/>
  <c r="AD376" i="1" s="1"/>
  <c r="O376" i="1"/>
  <c r="AC376" i="1" s="1"/>
  <c r="Q372" i="1"/>
  <c r="O372" i="1"/>
  <c r="Q368" i="1"/>
  <c r="O368" i="1"/>
  <c r="Q365" i="1"/>
  <c r="O365" i="1"/>
  <c r="Q362" i="1"/>
  <c r="O362" i="1"/>
  <c r="Q359" i="1"/>
  <c r="AD359" i="1" s="1"/>
  <c r="O359" i="1"/>
  <c r="AC359" i="1" s="1"/>
  <c r="Q355" i="1"/>
  <c r="AD355" i="1" s="1"/>
  <c r="O355" i="1"/>
  <c r="AC355" i="1" s="1"/>
  <c r="Q124" i="1"/>
  <c r="O124" i="1"/>
  <c r="Q103" i="1"/>
  <c r="AD103" i="1" s="1"/>
  <c r="O103" i="1"/>
  <c r="AC103" i="1" s="1"/>
  <c r="Q21" i="1"/>
  <c r="O21" i="1"/>
  <c r="Q348" i="1"/>
  <c r="O348" i="1"/>
  <c r="Q343" i="1"/>
  <c r="O343" i="1"/>
  <c r="Q341" i="1"/>
  <c r="O341" i="1"/>
  <c r="Q337" i="1"/>
  <c r="O337" i="1"/>
  <c r="Q334" i="1"/>
  <c r="O334" i="1"/>
  <c r="Q332" i="1"/>
  <c r="O332" i="1"/>
  <c r="AC657" i="1" s="1"/>
  <c r="Q326" i="1"/>
  <c r="AD648" i="1" s="1"/>
  <c r="O326" i="1"/>
  <c r="AC648" i="1" s="1"/>
  <c r="Q323" i="1"/>
  <c r="O323" i="1"/>
  <c r="Q321" i="1"/>
  <c r="O321" i="1"/>
  <c r="Q317" i="1"/>
  <c r="O317" i="1"/>
  <c r="Q314" i="1"/>
  <c r="O314" i="1"/>
  <c r="Q307" i="1"/>
  <c r="O307" i="1"/>
  <c r="Q302" i="1"/>
  <c r="O302" i="1"/>
  <c r="Q309" i="1"/>
  <c r="O309" i="1"/>
  <c r="Q300" i="1"/>
  <c r="O300" i="1"/>
  <c r="Q293" i="1"/>
  <c r="AD293" i="1" s="1"/>
  <c r="O293" i="1"/>
  <c r="AC293" i="1" s="1"/>
  <c r="Q288" i="1"/>
  <c r="O288" i="1"/>
  <c r="Q285" i="1"/>
  <c r="AD285" i="1" s="1"/>
  <c r="O285" i="1"/>
  <c r="AC285" i="1" s="1"/>
  <c r="Q279" i="1"/>
  <c r="O279" i="1"/>
  <c r="Q274" i="1"/>
  <c r="O274" i="1"/>
  <c r="Q271" i="1"/>
  <c r="O271" i="1"/>
  <c r="Q267" i="1"/>
  <c r="AD540" i="1" s="1"/>
  <c r="O267" i="1"/>
  <c r="AC540" i="1" s="1"/>
  <c r="Q265" i="1"/>
  <c r="AD537" i="1" s="1"/>
  <c r="O265" i="1"/>
  <c r="AC537" i="1" s="1"/>
  <c r="Q251" i="1"/>
  <c r="O251" i="1"/>
  <c r="Q250" i="1"/>
  <c r="O250" i="1"/>
  <c r="Q244" i="1"/>
  <c r="AD244" i="1" s="1"/>
  <c r="O244" i="1"/>
  <c r="AC244" i="1" s="1"/>
  <c r="Q240" i="1"/>
  <c r="AD479" i="1" s="1"/>
  <c r="O240" i="1"/>
  <c r="AC479" i="1" s="1"/>
  <c r="Q237" i="1"/>
  <c r="AD475" i="1" s="1"/>
  <c r="O237" i="1"/>
  <c r="AC475" i="1" s="1"/>
  <c r="Q232" i="1"/>
  <c r="O232" i="1"/>
  <c r="Q226" i="1"/>
  <c r="O226" i="1"/>
  <c r="Q223" i="1"/>
  <c r="AD223" i="1" s="1"/>
  <c r="O223" i="1"/>
  <c r="AC223" i="1" s="1"/>
  <c r="Q220" i="1"/>
  <c r="AD220" i="1" s="1"/>
  <c r="O220" i="1"/>
  <c r="AC220" i="1" s="1"/>
  <c r="Q217" i="1"/>
  <c r="AD217" i="1" s="1"/>
  <c r="O217" i="1"/>
  <c r="AC217" i="1" s="1"/>
  <c r="Q215" i="1"/>
  <c r="O215" i="1"/>
  <c r="Q207" i="1"/>
  <c r="O207" i="1"/>
  <c r="AC417" i="1" s="1"/>
  <c r="Q205" i="1"/>
  <c r="AD415" i="1" s="1"/>
  <c r="O205" i="1"/>
  <c r="AC415" i="1" s="1"/>
  <c r="Q199" i="1"/>
  <c r="AD199" i="1" s="1"/>
  <c r="O199" i="1"/>
  <c r="AC199" i="1" s="1"/>
  <c r="Q193" i="1"/>
  <c r="O193" i="1"/>
  <c r="Q190" i="1"/>
  <c r="AD190" i="1" s="1"/>
  <c r="O190" i="1"/>
  <c r="AC190" i="1" s="1"/>
  <c r="Q186" i="1"/>
  <c r="AD186" i="1" s="1"/>
  <c r="O186" i="1"/>
  <c r="AC186" i="1" s="1"/>
  <c r="Q182" i="1"/>
  <c r="AD182" i="1" s="1"/>
  <c r="O182" i="1"/>
  <c r="AC182" i="1" s="1"/>
  <c r="Q178" i="1"/>
  <c r="AD178" i="1" s="1"/>
  <c r="O178" i="1"/>
  <c r="AC178" i="1" s="1"/>
  <c r="Q174" i="1"/>
  <c r="O174" i="1"/>
  <c r="Q164" i="1"/>
  <c r="O164" i="1"/>
  <c r="Q160" i="1"/>
  <c r="O160" i="1"/>
  <c r="Q157" i="1"/>
  <c r="O157" i="1"/>
  <c r="Q154" i="1"/>
  <c r="AD154" i="1" s="1"/>
  <c r="O154" i="1"/>
  <c r="AC154" i="1" s="1"/>
  <c r="Q142" i="1"/>
  <c r="AD142" i="1" s="1"/>
  <c r="O142" i="1"/>
  <c r="AC142" i="1" s="1"/>
  <c r="Q140" i="1"/>
  <c r="AD140" i="1" s="1"/>
  <c r="O140" i="1"/>
  <c r="AC140" i="1" s="1"/>
  <c r="Q139" i="1"/>
  <c r="O139" i="1"/>
  <c r="Q136" i="1"/>
  <c r="O136" i="1"/>
  <c r="Q132" i="1"/>
  <c r="O132" i="1"/>
  <c r="Q129" i="1"/>
  <c r="O129" i="1"/>
  <c r="Q126" i="1"/>
  <c r="O126" i="1"/>
  <c r="Q121" i="1"/>
  <c r="O121" i="1"/>
  <c r="Q119" i="1"/>
  <c r="O119" i="1"/>
  <c r="Q116" i="1"/>
  <c r="AD116" i="1" s="1"/>
  <c r="O116" i="1"/>
  <c r="AC116" i="1" s="1"/>
  <c r="Q113" i="1"/>
  <c r="AD113" i="1" s="1"/>
  <c r="O113" i="1"/>
  <c r="AC113" i="1" s="1"/>
  <c r="Q108" i="1"/>
  <c r="O108" i="1"/>
  <c r="Q100" i="1"/>
  <c r="AD100" i="1" s="1"/>
  <c r="O100" i="1"/>
  <c r="AC100" i="1" s="1"/>
  <c r="Q96" i="1"/>
  <c r="AD96" i="1" s="1"/>
  <c r="O96" i="1"/>
  <c r="Q92" i="1"/>
  <c r="AD92" i="1" s="1"/>
  <c r="O92" i="1"/>
  <c r="AC92" i="1" s="1"/>
  <c r="Q90" i="1"/>
  <c r="O90" i="1"/>
  <c r="Q87" i="1"/>
  <c r="AD87" i="1" s="1"/>
  <c r="O87" i="1"/>
  <c r="AC87" i="1" s="1"/>
  <c r="Q84" i="1"/>
  <c r="O84" i="1"/>
  <c r="Q79" i="1"/>
  <c r="O79" i="1"/>
  <c r="Q75" i="1"/>
  <c r="O75" i="1"/>
  <c r="Q73" i="1"/>
  <c r="O73" i="1"/>
  <c r="Q65" i="1"/>
  <c r="O65" i="1"/>
  <c r="Q55" i="1"/>
  <c r="AD55" i="1" s="1"/>
  <c r="O55" i="1"/>
  <c r="AC55" i="1" s="1"/>
  <c r="Q52" i="1"/>
  <c r="AD52" i="1" s="1"/>
  <c r="O52" i="1"/>
  <c r="AC52" i="1" s="1"/>
  <c r="Q48" i="1"/>
  <c r="AD48" i="1" s="1"/>
  <c r="O48" i="1"/>
  <c r="AC48" i="1" s="1"/>
  <c r="Q45" i="1"/>
  <c r="O45" i="1"/>
  <c r="Q42" i="1"/>
  <c r="O42" i="1"/>
  <c r="Q39" i="1"/>
  <c r="AD39" i="1" s="1"/>
  <c r="O39" i="1"/>
  <c r="AC39" i="1" s="1"/>
  <c r="Q37" i="1"/>
  <c r="O37" i="1"/>
  <c r="Q35" i="1"/>
  <c r="O35" i="1"/>
  <c r="Q23" i="1"/>
  <c r="O23" i="1"/>
  <c r="Q13" i="1"/>
  <c r="AD13" i="1" s="1"/>
  <c r="O13" i="1"/>
  <c r="AC13" i="1" s="1"/>
  <c r="Q10" i="1"/>
  <c r="O10" i="1"/>
  <c r="Q5" i="1"/>
  <c r="AD5" i="1" s="1"/>
  <c r="O5" i="1"/>
  <c r="AC5" i="1" s="1"/>
  <c r="Q2" i="1"/>
  <c r="O2" i="1"/>
  <c r="AD40" i="12"/>
  <c r="Q397" i="1"/>
  <c r="O397" i="1"/>
  <c r="Q393" i="1"/>
  <c r="AD679" i="1" s="1"/>
  <c r="O393" i="1"/>
  <c r="AC679" i="1" s="1"/>
  <c r="Q390" i="1"/>
  <c r="O390" i="1"/>
  <c r="Q387" i="1"/>
  <c r="O387" i="1"/>
  <c r="Q383" i="1"/>
  <c r="AD383" i="1" s="1"/>
  <c r="O383" i="1"/>
  <c r="AC383" i="1" s="1"/>
  <c r="Q379" i="1"/>
  <c r="AD418" i="1" s="1"/>
  <c r="O379" i="1"/>
  <c r="AC418" i="1" s="1"/>
  <c r="Q375" i="1"/>
  <c r="O375" i="1"/>
  <c r="Q364" i="1"/>
  <c r="O364" i="1"/>
  <c r="Q358" i="1"/>
  <c r="O358" i="1"/>
  <c r="Q354" i="1"/>
  <c r="O354" i="1"/>
  <c r="Q351" i="1"/>
  <c r="O351" i="1"/>
  <c r="Q258" i="1"/>
  <c r="AD258" i="1" s="1"/>
  <c r="O258" i="1"/>
  <c r="AC258" i="1" s="1"/>
  <c r="Q106" i="1"/>
  <c r="O106" i="1"/>
  <c r="Q277" i="1"/>
  <c r="O277" i="1"/>
  <c r="Q347" i="1"/>
  <c r="AD347" i="1" s="1"/>
  <c r="O347" i="1"/>
  <c r="Q346" i="1"/>
  <c r="AD346" i="1" s="1"/>
  <c r="O346" i="1"/>
  <c r="AC346" i="1" s="1"/>
  <c r="Q344" i="1"/>
  <c r="AD344" i="1" s="1"/>
  <c r="O344" i="1"/>
  <c r="AC344" i="1" s="1"/>
  <c r="Q340" i="1"/>
  <c r="AD682" i="1" s="1"/>
  <c r="O340" i="1"/>
  <c r="AC682" i="1" s="1"/>
  <c r="Q336" i="1"/>
  <c r="O336" i="1"/>
  <c r="Q331" i="1"/>
  <c r="AD656" i="1" s="1"/>
  <c r="O331" i="1"/>
  <c r="AC656" i="1" s="1"/>
  <c r="Q328" i="1"/>
  <c r="O328" i="1"/>
  <c r="Q325" i="1"/>
  <c r="O325" i="1"/>
  <c r="Q322" i="1"/>
  <c r="O322" i="1"/>
  <c r="Q320" i="1"/>
  <c r="O320" i="1"/>
  <c r="Q303" i="1"/>
  <c r="AD605" i="1" s="1"/>
  <c r="O303" i="1"/>
  <c r="AC605" i="1" s="1"/>
  <c r="Q306" i="1"/>
  <c r="AD608" i="1" s="1"/>
  <c r="O306" i="1"/>
  <c r="AC608" i="1" s="1"/>
  <c r="Q299" i="1"/>
  <c r="O299" i="1"/>
  <c r="Q298" i="1"/>
  <c r="O298" i="1"/>
  <c r="Q294" i="1"/>
  <c r="O294" i="1"/>
  <c r="Q291" i="1"/>
  <c r="AD291" i="1" s="1"/>
  <c r="O291" i="1"/>
  <c r="AC291" i="1" s="1"/>
  <c r="Q287" i="1"/>
  <c r="O287" i="1"/>
  <c r="Q284" i="1"/>
  <c r="O284" i="1"/>
  <c r="Q282" i="1"/>
  <c r="AD566" i="1" s="1"/>
  <c r="O282" i="1"/>
  <c r="AC566" i="1" s="1"/>
  <c r="Q280" i="1"/>
  <c r="AD280" i="1" s="1"/>
  <c r="O280" i="1"/>
  <c r="AC280" i="1" s="1"/>
  <c r="Q270" i="1"/>
  <c r="O270" i="1"/>
  <c r="Q261" i="1"/>
  <c r="AD261" i="1" s="1"/>
  <c r="O261" i="1"/>
  <c r="AC261" i="1" s="1"/>
  <c r="Q259" i="1"/>
  <c r="AD259" i="1" s="1"/>
  <c r="O259" i="1"/>
  <c r="AC259" i="1" s="1"/>
  <c r="Q249" i="1"/>
  <c r="AD249" i="1" s="1"/>
  <c r="O249" i="1"/>
  <c r="AC249" i="1" s="1"/>
  <c r="Q245" i="1"/>
  <c r="AD245" i="1" s="1"/>
  <c r="O245" i="1"/>
  <c r="AC245" i="1" s="1"/>
  <c r="Q242" i="1"/>
  <c r="AD486" i="1" s="1"/>
  <c r="O242" i="1"/>
  <c r="AC486" i="1" s="1"/>
  <c r="Q239" i="1"/>
  <c r="AD478" i="1" s="1"/>
  <c r="O239" i="1"/>
  <c r="AC478" i="1" s="1"/>
  <c r="Q234" i="1"/>
  <c r="AD234" i="1" s="1"/>
  <c r="O234" i="1"/>
  <c r="AC234" i="1" s="1"/>
  <c r="Q230" i="1"/>
  <c r="AD462" i="1" s="1"/>
  <c r="O230" i="1"/>
  <c r="AC462" i="1" s="1"/>
  <c r="Q225" i="1"/>
  <c r="AD225" i="1" s="1"/>
  <c r="O225" i="1"/>
  <c r="AC225" i="1" s="1"/>
  <c r="Q222" i="1"/>
  <c r="O222" i="1"/>
  <c r="Q219" i="1"/>
  <c r="AD219" i="1" s="1"/>
  <c r="O219" i="1"/>
  <c r="AC219" i="1" s="1"/>
  <c r="Q214" i="1"/>
  <c r="AD214" i="1" s="1"/>
  <c r="O214" i="1"/>
  <c r="AC214" i="1" s="1"/>
  <c r="Q206" i="1"/>
  <c r="AD416" i="1" s="1"/>
  <c r="O206" i="1"/>
  <c r="AC416" i="1" s="1"/>
  <c r="Q203" i="1"/>
  <c r="AD203" i="1" s="1"/>
  <c r="O203" i="1"/>
  <c r="AC203" i="1" s="1"/>
  <c r="Q198" i="1"/>
  <c r="O198" i="1"/>
  <c r="Q196" i="1"/>
  <c r="O196" i="1"/>
  <c r="Q189" i="1"/>
  <c r="AD189" i="1" s="1"/>
  <c r="O189" i="1"/>
  <c r="AC189" i="1" s="1"/>
  <c r="Q191" i="1"/>
  <c r="O191" i="1"/>
  <c r="Q184" i="1"/>
  <c r="AD184" i="1" s="1"/>
  <c r="O184" i="1"/>
  <c r="AC184" i="1" s="1"/>
  <c r="Q180" i="1"/>
  <c r="AD180" i="1" s="1"/>
  <c r="O180" i="1"/>
  <c r="AC180" i="1" s="1"/>
  <c r="Q177" i="1"/>
  <c r="O177" i="1"/>
  <c r="Q175" i="1"/>
  <c r="O175" i="1"/>
  <c r="Q172" i="1"/>
  <c r="O172" i="1"/>
  <c r="Q166" i="1"/>
  <c r="O166" i="1"/>
  <c r="Q163" i="1"/>
  <c r="O163" i="1"/>
  <c r="Q159" i="1"/>
  <c r="AD159" i="1" s="1"/>
  <c r="O159" i="1"/>
  <c r="AC159" i="1" s="1"/>
  <c r="Q158" i="1"/>
  <c r="AD158" i="1" s="1"/>
  <c r="O158" i="1"/>
  <c r="AC158" i="1" s="1"/>
  <c r="Q156" i="1"/>
  <c r="O156" i="1"/>
  <c r="Q150" i="1"/>
  <c r="AD150" i="1" s="1"/>
  <c r="O150" i="1"/>
  <c r="AC150" i="1" s="1"/>
  <c r="Q144" i="1"/>
  <c r="O144" i="1"/>
  <c r="Q138" i="1"/>
  <c r="AD138" i="1" s="1"/>
  <c r="O138" i="1"/>
  <c r="AC138" i="1" s="1"/>
  <c r="Q133" i="1"/>
  <c r="O133" i="1"/>
  <c r="Q131" i="1"/>
  <c r="O131" i="1"/>
  <c r="Q128" i="1"/>
  <c r="O128" i="1"/>
  <c r="Q123" i="1"/>
  <c r="AD123" i="1" s="1"/>
  <c r="O123" i="1"/>
  <c r="AC123" i="1" s="1"/>
  <c r="Q118" i="1"/>
  <c r="O118" i="1"/>
  <c r="Q115" i="1"/>
  <c r="AD115" i="1" s="1"/>
  <c r="O115" i="1"/>
  <c r="AC115" i="1" s="1"/>
  <c r="Q107" i="1"/>
  <c r="O107" i="1"/>
  <c r="Q102" i="1"/>
  <c r="AD102" i="1" s="1"/>
  <c r="O102" i="1"/>
  <c r="AC102" i="1" s="1"/>
  <c r="Q95" i="1"/>
  <c r="O95" i="1"/>
  <c r="Q81" i="1"/>
  <c r="O81" i="1"/>
  <c r="Q78" i="1"/>
  <c r="AD78" i="1" s="1"/>
  <c r="O78" i="1"/>
  <c r="AC78" i="1" s="1"/>
  <c r="Q72" i="1"/>
  <c r="O72" i="1"/>
  <c r="Q69" i="1"/>
  <c r="AD69" i="1" s="1"/>
  <c r="O69" i="1"/>
  <c r="AC69" i="1" s="1"/>
  <c r="Q66" i="1"/>
  <c r="AD66" i="1" s="1"/>
  <c r="O66" i="1"/>
  <c r="AC66" i="1" s="1"/>
  <c r="Q64" i="1"/>
  <c r="AD64" i="1" s="1"/>
  <c r="O64" i="1"/>
  <c r="AC64" i="1" s="1"/>
  <c r="Q62" i="1"/>
  <c r="O62" i="1"/>
  <c r="Q59" i="1"/>
  <c r="O59" i="1"/>
  <c r="Q54" i="1"/>
  <c r="AD54" i="1" s="1"/>
  <c r="O54" i="1"/>
  <c r="AC54" i="1" s="1"/>
  <c r="Q51" i="1"/>
  <c r="AD51" i="1" s="1"/>
  <c r="O51" i="1"/>
  <c r="AC51" i="1" s="1"/>
  <c r="Q50" i="1"/>
  <c r="O50" i="1"/>
  <c r="Q44" i="1"/>
  <c r="AD44" i="1" s="1"/>
  <c r="O44" i="1"/>
  <c r="AC44" i="1" s="1"/>
  <c r="Q41" i="1"/>
  <c r="AD41" i="1" s="1"/>
  <c r="O41" i="1"/>
  <c r="Q38" i="1"/>
  <c r="O38" i="1"/>
  <c r="Q32" i="1"/>
  <c r="O32" i="1"/>
  <c r="Q28" i="1"/>
  <c r="AD28" i="1" s="1"/>
  <c r="O28" i="1"/>
  <c r="AC28" i="1" s="1"/>
  <c r="Q26" i="1"/>
  <c r="O26" i="1"/>
  <c r="Q22" i="1"/>
  <c r="AD22" i="1" s="1"/>
  <c r="O22" i="1"/>
  <c r="AC22" i="1" s="1"/>
  <c r="Q16" i="1"/>
  <c r="AD16" i="1" s="1"/>
  <c r="O16" i="1"/>
  <c r="AC16" i="1" s="1"/>
  <c r="Q14" i="1"/>
  <c r="AD14" i="1" s="1"/>
  <c r="O14" i="1"/>
  <c r="AC14" i="1" s="1"/>
  <c r="Q9" i="1"/>
  <c r="O9" i="1"/>
  <c r="Q702" i="1"/>
  <c r="AD702" i="1" s="1"/>
  <c r="O702" i="1"/>
  <c r="AC702" i="1" s="1"/>
  <c r="AD267" i="12"/>
  <c r="U385" i="1"/>
  <c r="U352" i="1"/>
  <c r="U349" i="1"/>
  <c r="U335" i="1"/>
  <c r="U312" i="1"/>
  <c r="U304" i="1"/>
  <c r="U292" i="1"/>
  <c r="U281" i="1"/>
  <c r="U272" i="1"/>
  <c r="U263" i="1"/>
  <c r="U256" i="1"/>
  <c r="U235" i="1"/>
  <c r="U221" i="1"/>
  <c r="U209" i="1"/>
  <c r="U210" i="1"/>
  <c r="U202" i="1"/>
  <c r="U194" i="1"/>
  <c r="U183" i="1"/>
  <c r="U168" i="1"/>
  <c r="U167" i="1"/>
  <c r="U152" i="1"/>
  <c r="U147" i="1"/>
  <c r="U135" i="1"/>
  <c r="U120" i="1"/>
  <c r="U110" i="1"/>
  <c r="U97" i="1"/>
  <c r="U85" i="1"/>
  <c r="U70" i="1"/>
  <c r="U60" i="1"/>
  <c r="U47" i="1"/>
  <c r="U43" i="1"/>
  <c r="U36" i="1"/>
  <c r="U30" i="1"/>
  <c r="U25" i="1"/>
  <c r="U17" i="1"/>
  <c r="U11" i="1"/>
  <c r="U6" i="1"/>
  <c r="U3" i="1"/>
  <c r="U406" i="1"/>
  <c r="U384" i="1"/>
  <c r="U380" i="1"/>
  <c r="U376" i="1"/>
  <c r="U372" i="1"/>
  <c r="U368" i="1"/>
  <c r="U365" i="1"/>
  <c r="U362" i="1"/>
  <c r="U359" i="1"/>
  <c r="U355" i="1"/>
  <c r="U124" i="1"/>
  <c r="U103" i="1"/>
  <c r="U21" i="1"/>
  <c r="U348" i="1"/>
  <c r="U343" i="1"/>
  <c r="U341" i="1"/>
  <c r="U337" i="1"/>
  <c r="U334" i="1"/>
  <c r="U332" i="1"/>
  <c r="U326" i="1"/>
  <c r="U323" i="1"/>
  <c r="U321" i="1"/>
  <c r="U317" i="1"/>
  <c r="U314" i="1"/>
  <c r="U307" i="1"/>
  <c r="U302" i="1"/>
  <c r="U309" i="1"/>
  <c r="U300" i="1"/>
  <c r="U293" i="1"/>
  <c r="U288" i="1"/>
  <c r="U285" i="1"/>
  <c r="U279" i="1"/>
  <c r="U274" i="1"/>
  <c r="U271" i="1"/>
  <c r="U267" i="1"/>
  <c r="U265" i="1"/>
  <c r="U251" i="1"/>
  <c r="U250" i="1"/>
  <c r="U244" i="1"/>
  <c r="U240" i="1"/>
  <c r="U237" i="1"/>
  <c r="U232" i="1"/>
  <c r="U226" i="1"/>
  <c r="U223" i="1"/>
  <c r="U220" i="1"/>
  <c r="U217" i="1"/>
  <c r="U215" i="1"/>
  <c r="U207" i="1"/>
  <c r="U205" i="1"/>
  <c r="U199" i="1"/>
  <c r="U193" i="1"/>
  <c r="U190" i="1"/>
  <c r="U186" i="1"/>
  <c r="U182" i="1"/>
  <c r="U178" i="1"/>
  <c r="U174" i="1"/>
  <c r="U164" i="1"/>
  <c r="U160" i="1"/>
  <c r="U157" i="1"/>
  <c r="U154" i="1"/>
  <c r="U142" i="1"/>
  <c r="U140" i="1"/>
  <c r="U139" i="1"/>
  <c r="U136" i="1"/>
  <c r="U132" i="1"/>
  <c r="U129" i="1"/>
  <c r="U126" i="1"/>
  <c r="U121" i="1"/>
  <c r="U119" i="1"/>
  <c r="U116" i="1"/>
  <c r="U113" i="1"/>
  <c r="U108" i="1"/>
  <c r="U100" i="1"/>
  <c r="U96" i="1"/>
  <c r="U92" i="1"/>
  <c r="U90" i="1"/>
  <c r="U87" i="1"/>
  <c r="U84" i="1"/>
  <c r="U79" i="1"/>
  <c r="U75" i="1"/>
  <c r="U73" i="1"/>
  <c r="U65" i="1"/>
  <c r="U55" i="1"/>
  <c r="U52" i="1"/>
  <c r="U48" i="1"/>
  <c r="U45" i="1"/>
  <c r="U42" i="1"/>
  <c r="U39" i="1"/>
  <c r="U37" i="1"/>
  <c r="U35" i="1"/>
  <c r="U23" i="1"/>
  <c r="U13" i="1"/>
  <c r="U10" i="1"/>
  <c r="U5" i="1"/>
  <c r="U2" i="1"/>
  <c r="U388" i="1"/>
  <c r="U381" i="1"/>
  <c r="U373" i="1"/>
  <c r="U356" i="1"/>
  <c r="U243" i="1"/>
  <c r="U342" i="1"/>
  <c r="U333" i="1"/>
  <c r="U315" i="1"/>
  <c r="U297" i="1"/>
  <c r="U283" i="1"/>
  <c r="U275" i="1"/>
  <c r="U266" i="1"/>
  <c r="U246" i="1"/>
  <c r="U212" i="1"/>
  <c r="U431" i="1"/>
  <c r="U200" i="1"/>
  <c r="U185" i="1"/>
  <c r="U170" i="1"/>
  <c r="U161" i="1"/>
  <c r="U151" i="1"/>
  <c r="U143" i="1"/>
  <c r="U134" i="1"/>
  <c r="U117" i="1"/>
  <c r="U104" i="1"/>
  <c r="U93" i="1"/>
  <c r="U82" i="1"/>
  <c r="U67" i="1"/>
  <c r="U40" i="1"/>
  <c r="U33" i="1"/>
  <c r="U20" i="1"/>
  <c r="U401" i="1"/>
  <c r="U397" i="1"/>
  <c r="U393" i="1"/>
  <c r="U390" i="1"/>
  <c r="U387" i="1"/>
  <c r="U383" i="1"/>
  <c r="U379" i="1"/>
  <c r="U375" i="1"/>
  <c r="U364" i="1"/>
  <c r="U358" i="1"/>
  <c r="U354" i="1"/>
  <c r="U351" i="1"/>
  <c r="U258" i="1"/>
  <c r="U106" i="1"/>
  <c r="U277" i="1"/>
  <c r="U347" i="1"/>
  <c r="U346" i="1"/>
  <c r="U344" i="1"/>
  <c r="U340" i="1"/>
  <c r="U336" i="1"/>
  <c r="U331" i="1"/>
  <c r="U328" i="1"/>
  <c r="U325" i="1"/>
  <c r="U322" i="1"/>
  <c r="U320" i="1"/>
  <c r="U303" i="1"/>
  <c r="U306" i="1"/>
  <c r="U299" i="1"/>
  <c r="U298" i="1"/>
  <c r="U294" i="1"/>
  <c r="U291" i="1"/>
  <c r="U287" i="1"/>
  <c r="U284" i="1"/>
  <c r="U282" i="1"/>
  <c r="U280" i="1"/>
  <c r="U270" i="1"/>
  <c r="U261" i="1"/>
  <c r="U259" i="1"/>
  <c r="U249" i="1"/>
  <c r="U245" i="1"/>
  <c r="U242" i="1"/>
  <c r="U239" i="1"/>
  <c r="U234" i="1"/>
  <c r="U230" i="1"/>
  <c r="U225" i="1"/>
  <c r="U222" i="1"/>
  <c r="U219" i="1"/>
  <c r="U214" i="1"/>
  <c r="U206" i="1"/>
  <c r="U203" i="1"/>
  <c r="U198" i="1"/>
  <c r="U196" i="1"/>
  <c r="U189" i="1"/>
  <c r="U191" i="1"/>
  <c r="U184" i="1"/>
  <c r="U180" i="1"/>
  <c r="U177" i="1"/>
  <c r="U175" i="1"/>
  <c r="U172" i="1"/>
  <c r="U166" i="1"/>
  <c r="U163" i="1"/>
  <c r="U159" i="1"/>
  <c r="U158" i="1"/>
  <c r="U156" i="1"/>
  <c r="U150" i="1"/>
  <c r="U144" i="1"/>
  <c r="U138" i="1"/>
  <c r="U133" i="1"/>
  <c r="U131" i="1"/>
  <c r="U128" i="1"/>
  <c r="U123" i="1"/>
  <c r="U118" i="1"/>
  <c r="U115" i="1"/>
  <c r="U107" i="1"/>
  <c r="U102" i="1"/>
  <c r="U95" i="1"/>
  <c r="U81" i="1"/>
  <c r="U78" i="1"/>
  <c r="U72" i="1"/>
  <c r="U69" i="1"/>
  <c r="U66" i="1"/>
  <c r="U64" i="1"/>
  <c r="U62" i="1"/>
  <c r="U59" i="1"/>
  <c r="U54" i="1"/>
  <c r="U51" i="1"/>
  <c r="U50" i="1"/>
  <c r="U44" i="1"/>
  <c r="U41" i="1"/>
  <c r="U38" i="1"/>
  <c r="U32" i="1"/>
  <c r="U28" i="1"/>
  <c r="U26" i="1"/>
  <c r="U22" i="1"/>
  <c r="U16" i="1"/>
  <c r="U14" i="1"/>
  <c r="U9" i="1"/>
  <c r="U702" i="1"/>
  <c r="U377" i="1"/>
  <c r="U369" i="1"/>
  <c r="U366" i="1"/>
  <c r="U360" i="1"/>
  <c r="U24" i="1"/>
  <c r="U329" i="1"/>
  <c r="U318" i="1"/>
  <c r="U311" i="1"/>
  <c r="U295" i="1"/>
  <c r="U289" i="1"/>
  <c r="U268" i="1"/>
  <c r="U254" i="1"/>
  <c r="U248" i="1"/>
  <c r="U227" i="1"/>
  <c r="U218" i="1"/>
  <c r="U204" i="1"/>
  <c r="U197" i="1"/>
  <c r="U187" i="1"/>
  <c r="U155" i="1"/>
  <c r="U148" i="1"/>
  <c r="U137" i="1"/>
  <c r="U122" i="1"/>
  <c r="U112" i="1"/>
  <c r="U99" i="1"/>
  <c r="U88" i="1"/>
  <c r="U76" i="1"/>
  <c r="U56" i="1"/>
  <c r="U407" i="1"/>
  <c r="U404" i="1"/>
  <c r="U396" i="1"/>
  <c r="U389" i="1"/>
  <c r="U386" i="1"/>
  <c r="U382" i="1"/>
  <c r="U378" i="1"/>
  <c r="U370" i="1"/>
  <c r="U367" i="1"/>
  <c r="U357" i="1"/>
  <c r="U353" i="1"/>
  <c r="U350" i="1"/>
  <c r="U228" i="1"/>
  <c r="U345" i="1"/>
  <c r="U339" i="1"/>
  <c r="U330" i="1"/>
  <c r="U327" i="1"/>
  <c r="U319" i="1"/>
  <c r="U316" i="1"/>
  <c r="U313" i="1"/>
  <c r="U310" i="1"/>
  <c r="U301" i="1"/>
  <c r="U308" i="1"/>
  <c r="U305" i="1"/>
  <c r="U296" i="1"/>
  <c r="U290" i="1"/>
  <c r="U286" i="1"/>
  <c r="U278" i="1"/>
  <c r="U276" i="1"/>
  <c r="U273" i="1"/>
  <c r="U269" i="1"/>
  <c r="U264" i="1"/>
  <c r="U262" i="1"/>
  <c r="U260" i="1"/>
  <c r="U257" i="1"/>
  <c r="U255" i="1"/>
  <c r="U253" i="1"/>
  <c r="U252" i="1"/>
  <c r="U247" i="1"/>
  <c r="U241" i="1"/>
  <c r="U238" i="1"/>
  <c r="U236" i="1"/>
  <c r="U233" i="1"/>
  <c r="U231" i="1"/>
  <c r="U229" i="1"/>
  <c r="U224" i="1"/>
  <c r="U208" i="1"/>
  <c r="U211" i="1"/>
  <c r="U201" i="1"/>
  <c r="U195" i="1"/>
  <c r="U188" i="1"/>
  <c r="U181" i="1"/>
  <c r="U179" i="1"/>
  <c r="U176" i="1"/>
  <c r="U171" i="1"/>
  <c r="U169" i="1"/>
  <c r="U165" i="1"/>
  <c r="U162" i="1"/>
  <c r="U153" i="1"/>
  <c r="U149" i="1"/>
  <c r="U146" i="1"/>
  <c r="U141" i="1"/>
  <c r="U125" i="1"/>
  <c r="U130" i="1"/>
  <c r="U127" i="1"/>
  <c r="U114" i="1"/>
  <c r="U111" i="1"/>
  <c r="U109" i="1"/>
  <c r="U105" i="1"/>
  <c r="U94" i="1"/>
  <c r="U86" i="1"/>
  <c r="U83" i="1"/>
  <c r="U80" i="1"/>
  <c r="U77" i="1"/>
  <c r="U74" i="1"/>
  <c r="U71" i="1"/>
  <c r="U68" i="1"/>
  <c r="U63" i="1"/>
  <c r="U61" i="1"/>
  <c r="U57" i="1"/>
  <c r="U53" i="1"/>
  <c r="U49" i="1"/>
  <c r="U34" i="1"/>
  <c r="U31" i="1"/>
  <c r="U29" i="1"/>
  <c r="U27" i="1"/>
  <c r="U18" i="1"/>
  <c r="U15" i="1"/>
  <c r="U12" i="1"/>
  <c r="U8" i="1"/>
  <c r="U7" i="1"/>
  <c r="U4" i="1"/>
  <c r="N89" i="1"/>
  <c r="AB89" i="1" s="1"/>
  <c r="N98" i="1"/>
  <c r="AB98" i="1" s="1"/>
  <c r="U392" i="1"/>
  <c r="U403" i="1"/>
  <c r="U395" i="1"/>
  <c r="U402" i="1"/>
  <c r="U398" i="1"/>
  <c r="U394" i="1"/>
  <c r="U391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B650" i="10"/>
  <c r="AB643" i="10"/>
  <c r="A643" i="10"/>
  <c r="A644" i="10"/>
  <c r="A645" i="10"/>
  <c r="A646" i="10"/>
  <c r="A647" i="10"/>
  <c r="A648" i="10"/>
  <c r="A649" i="10"/>
  <c r="A650" i="10"/>
  <c r="A651" i="10"/>
  <c r="A65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2" i="10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3" i="12"/>
  <c r="A4" i="12"/>
  <c r="A5" i="12"/>
  <c r="A6" i="12"/>
  <c r="A7" i="12"/>
  <c r="A8" i="12"/>
  <c r="A9" i="12"/>
  <c r="A10" i="12"/>
  <c r="A11" i="12"/>
  <c r="A2" i="12"/>
  <c r="P3" i="18"/>
  <c r="P2" i="18"/>
  <c r="O6" i="18"/>
  <c r="O7" i="18"/>
  <c r="O8" i="18"/>
  <c r="O9" i="18"/>
  <c r="O10" i="18"/>
  <c r="O11" i="18"/>
  <c r="O12" i="18"/>
  <c r="O13" i="18"/>
  <c r="O5" i="18"/>
  <c r="O4" i="18"/>
  <c r="P4" i="18" s="1"/>
  <c r="M786" i="20"/>
  <c r="M777" i="20"/>
  <c r="M765" i="20"/>
  <c r="M756" i="20"/>
  <c r="M754" i="20"/>
  <c r="M753" i="20"/>
  <c r="M752" i="20"/>
  <c r="M751" i="20"/>
  <c r="M749" i="20"/>
  <c r="M745" i="20"/>
  <c r="M744" i="20"/>
  <c r="M736" i="20"/>
  <c r="M718" i="20"/>
  <c r="M712" i="20"/>
  <c r="M706" i="20"/>
  <c r="M704" i="20"/>
  <c r="M698" i="20"/>
  <c r="M697" i="20"/>
  <c r="M685" i="20"/>
  <c r="M669" i="20"/>
  <c r="M662" i="20"/>
  <c r="M659" i="20"/>
  <c r="M658" i="20"/>
  <c r="M657" i="20"/>
  <c r="M653" i="20"/>
  <c r="M652" i="20"/>
  <c r="M646" i="20"/>
  <c r="M640" i="20"/>
  <c r="M632" i="20"/>
  <c r="M627" i="20"/>
  <c r="M625" i="20"/>
  <c r="M624" i="20"/>
  <c r="M623" i="20"/>
  <c r="M620" i="20"/>
  <c r="M615" i="20"/>
  <c r="M608" i="20"/>
  <c r="M607" i="20"/>
  <c r="M606" i="20"/>
  <c r="M605" i="20"/>
  <c r="M604" i="20"/>
  <c r="M599" i="20"/>
  <c r="M593" i="20"/>
  <c r="M590" i="20"/>
  <c r="M589" i="20"/>
  <c r="M588" i="20"/>
  <c r="M582" i="20"/>
  <c r="M577" i="20"/>
  <c r="M570" i="20"/>
  <c r="M568" i="20"/>
  <c r="M566" i="20"/>
  <c r="M565" i="20"/>
  <c r="M557" i="20"/>
  <c r="M555" i="20"/>
  <c r="M554" i="20"/>
  <c r="M552" i="20"/>
  <c r="M547" i="20"/>
  <c r="M545" i="20"/>
  <c r="M542" i="20"/>
  <c r="M523" i="20"/>
  <c r="M517" i="20"/>
  <c r="M510" i="20"/>
  <c r="M498" i="20"/>
  <c r="M496" i="20"/>
  <c r="M495" i="20"/>
  <c r="M494" i="20"/>
  <c r="M476" i="20"/>
  <c r="M475" i="20"/>
  <c r="M472" i="20"/>
  <c r="M456" i="20"/>
  <c r="M454" i="20"/>
  <c r="M446" i="20"/>
  <c r="M435" i="20"/>
  <c r="M434" i="20"/>
  <c r="M429" i="20"/>
  <c r="M427" i="20"/>
  <c r="M424" i="20"/>
  <c r="M423" i="20"/>
  <c r="M422" i="20"/>
  <c r="M415" i="20"/>
  <c r="M395" i="20"/>
  <c r="M393" i="20"/>
  <c r="M390" i="20"/>
  <c r="M383" i="20"/>
  <c r="M369" i="20"/>
  <c r="M367" i="20"/>
  <c r="M339" i="20"/>
  <c r="M330" i="20"/>
  <c r="M325" i="20"/>
  <c r="M318" i="20"/>
  <c r="M315" i="20"/>
  <c r="M311" i="20"/>
  <c r="M301" i="20"/>
  <c r="M267" i="20"/>
  <c r="M259" i="20"/>
  <c r="M255" i="20"/>
  <c r="M232" i="20"/>
  <c r="M226" i="20"/>
  <c r="M214" i="20"/>
  <c r="M203" i="20"/>
  <c r="M179" i="20"/>
  <c r="M162" i="20"/>
  <c r="M131" i="20"/>
  <c r="M122" i="20"/>
  <c r="M105" i="20"/>
  <c r="M103" i="20"/>
  <c r="M87" i="20"/>
  <c r="M85" i="20"/>
  <c r="M82" i="20"/>
  <c r="M73" i="20"/>
  <c r="M69" i="20"/>
  <c r="M68" i="20"/>
  <c r="M61" i="20"/>
  <c r="M59" i="20"/>
  <c r="M54" i="20"/>
  <c r="M41" i="20"/>
  <c r="M37" i="20"/>
  <c r="M32" i="20"/>
  <c r="M28" i="20"/>
  <c r="M25" i="20"/>
  <c r="M23" i="20"/>
  <c r="M20" i="20"/>
  <c r="M19" i="20"/>
  <c r="M18" i="20"/>
  <c r="M15" i="20"/>
  <c r="M14" i="20"/>
  <c r="M10" i="20"/>
  <c r="M9" i="20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2" i="21"/>
  <c r="AB661" i="10" l="1"/>
  <c r="N661" i="10"/>
  <c r="P661" i="10"/>
  <c r="AB657" i="10"/>
  <c r="P657" i="10"/>
  <c r="N657" i="10"/>
  <c r="P653" i="10"/>
  <c r="AD653" i="10" s="1"/>
  <c r="N653" i="10"/>
  <c r="AC653" i="10" s="1"/>
  <c r="AB655" i="10"/>
  <c r="N655" i="10"/>
  <c r="P655" i="10"/>
  <c r="AB659" i="10"/>
  <c r="P659" i="10"/>
  <c r="N659" i="10"/>
  <c r="AB654" i="10"/>
  <c r="P654" i="10"/>
  <c r="AD654" i="10" s="1"/>
  <c r="N654" i="10"/>
  <c r="P2" i="10"/>
  <c r="AB660" i="10"/>
  <c r="P660" i="10"/>
  <c r="AD660" i="10" s="1"/>
  <c r="N660" i="10"/>
  <c r="AB658" i="10"/>
  <c r="P658" i="10"/>
  <c r="AD658" i="10" s="1"/>
  <c r="N658" i="10"/>
  <c r="AC658" i="10" s="1"/>
  <c r="AC356" i="1"/>
  <c r="AD50" i="1"/>
  <c r="AD59" i="1"/>
  <c r="AD95" i="1"/>
  <c r="AD118" i="1"/>
  <c r="AD270" i="1"/>
  <c r="AD328" i="1"/>
  <c r="AD650" i="1"/>
  <c r="AD336" i="1"/>
  <c r="AD106" i="1"/>
  <c r="AD358" i="1"/>
  <c r="AD364" i="1"/>
  <c r="AD35" i="1"/>
  <c r="AD65" i="1"/>
  <c r="AD75" i="1"/>
  <c r="AD108" i="1"/>
  <c r="AD129" i="1"/>
  <c r="AD136" i="1"/>
  <c r="AD215" i="1"/>
  <c r="AD232" i="1"/>
  <c r="AD465" i="1"/>
  <c r="AD279" i="1"/>
  <c r="AD288" i="1"/>
  <c r="AD302" i="1"/>
  <c r="AD604" i="1"/>
  <c r="AD314" i="1"/>
  <c r="AD341" i="1"/>
  <c r="AD365" i="1"/>
  <c r="AD425" i="1"/>
  <c r="AD40" i="1"/>
  <c r="AD147" i="1"/>
  <c r="AD170" i="1"/>
  <c r="AD204" i="1"/>
  <c r="AD246" i="1"/>
  <c r="AD292" i="1"/>
  <c r="AD297" i="1"/>
  <c r="AD77" i="1"/>
  <c r="AD105" i="1"/>
  <c r="AD211" i="1"/>
  <c r="AD229" i="1"/>
  <c r="AD308" i="1"/>
  <c r="AD367" i="1"/>
  <c r="AD459" i="1"/>
  <c r="AD423" i="1"/>
  <c r="AC325" i="1"/>
  <c r="AC647" i="1"/>
  <c r="AC157" i="1"/>
  <c r="AC343" i="1"/>
  <c r="AC687" i="1"/>
  <c r="AC362" i="1"/>
  <c r="AC645" i="1"/>
  <c r="AC110" i="1"/>
  <c r="AC152" i="1"/>
  <c r="AC248" i="1"/>
  <c r="AC243" i="1"/>
  <c r="AC487" i="1"/>
  <c r="AC153" i="1"/>
  <c r="AC231" i="1"/>
  <c r="AC464" i="1"/>
  <c r="AC236" i="1"/>
  <c r="AC474" i="1"/>
  <c r="AC255" i="1"/>
  <c r="AC305" i="1"/>
  <c r="AC607" i="1"/>
  <c r="AD198" i="1"/>
  <c r="AD325" i="1"/>
  <c r="AD647" i="1"/>
  <c r="AD157" i="1"/>
  <c r="AD411" i="1"/>
  <c r="AD657" i="1"/>
  <c r="AD343" i="1"/>
  <c r="AD687" i="1"/>
  <c r="AD362" i="1"/>
  <c r="AD645" i="1"/>
  <c r="AD110" i="1"/>
  <c r="AD152" i="1"/>
  <c r="AD248" i="1"/>
  <c r="AD243" i="1"/>
  <c r="AD487" i="1"/>
  <c r="AD366" i="1"/>
  <c r="AD153" i="1"/>
  <c r="AD231" i="1"/>
  <c r="AD464" i="1"/>
  <c r="AD236" i="1"/>
  <c r="AD474" i="1"/>
  <c r="AD255" i="1"/>
  <c r="AD305" i="1"/>
  <c r="AD607" i="1"/>
  <c r="AB176" i="1"/>
  <c r="AC535" i="1"/>
  <c r="AB198" i="1"/>
  <c r="AC41" i="1"/>
  <c r="AC50" i="1"/>
  <c r="AC59" i="1"/>
  <c r="AC95" i="1"/>
  <c r="AC118" i="1"/>
  <c r="AC270" i="1"/>
  <c r="AC328" i="1"/>
  <c r="AC650" i="1"/>
  <c r="AC336" i="1"/>
  <c r="AC347" i="1"/>
  <c r="AC106" i="1"/>
  <c r="AC358" i="1"/>
  <c r="AC364" i="1"/>
  <c r="AC35" i="1"/>
  <c r="AC65" i="1"/>
  <c r="AC75" i="1"/>
  <c r="AC96" i="1"/>
  <c r="AC108" i="1"/>
  <c r="AC129" i="1"/>
  <c r="AC136" i="1"/>
  <c r="AC215" i="1"/>
  <c r="AC232" i="1"/>
  <c r="AC465" i="1"/>
  <c r="AC279" i="1"/>
  <c r="AC288" i="1"/>
  <c r="AC302" i="1"/>
  <c r="AC604" i="1"/>
  <c r="AC314" i="1"/>
  <c r="AC341" i="1"/>
  <c r="AC365" i="1"/>
  <c r="AC425" i="1"/>
  <c r="AC40" i="1"/>
  <c r="AC147" i="1"/>
  <c r="AC170" i="1"/>
  <c r="AC204" i="1"/>
  <c r="AC246" i="1"/>
  <c r="AC292" i="1"/>
  <c r="AC297" i="1"/>
  <c r="AC77" i="1"/>
  <c r="AC105" i="1"/>
  <c r="AC211" i="1"/>
  <c r="AC229" i="1"/>
  <c r="AC308" i="1"/>
  <c r="AC367" i="1"/>
  <c r="AC459" i="1"/>
  <c r="AD535" i="1"/>
  <c r="AC423" i="1"/>
  <c r="AC419" i="1"/>
  <c r="AC38" i="1"/>
  <c r="AC659" i="1"/>
  <c r="AC575" i="1"/>
  <c r="AC62" i="1"/>
  <c r="AC490" i="1"/>
  <c r="AC72" i="1"/>
  <c r="AC576" i="1"/>
  <c r="AC81" i="1"/>
  <c r="AC131" i="1"/>
  <c r="AC664" i="1"/>
  <c r="AC163" i="1"/>
  <c r="AC580" i="1"/>
  <c r="AC172" i="1"/>
  <c r="AC632" i="1"/>
  <c r="AC177" i="1"/>
  <c r="AC523" i="1"/>
  <c r="AC206" i="1"/>
  <c r="AC633" i="1"/>
  <c r="AC242" i="1"/>
  <c r="AC526" i="1"/>
  <c r="AC284" i="1"/>
  <c r="AC637" i="1"/>
  <c r="AC298" i="1"/>
  <c r="AC505" i="1"/>
  <c r="AC306" i="1"/>
  <c r="AC623" i="1"/>
  <c r="AC320" i="1"/>
  <c r="AC453" i="1"/>
  <c r="AC331" i="1"/>
  <c r="AC673" i="1"/>
  <c r="AC340" i="1"/>
  <c r="AC454" i="1"/>
  <c r="AC277" i="1"/>
  <c r="AC622" i="1"/>
  <c r="AC354" i="1"/>
  <c r="AC510" i="1"/>
  <c r="AC379" i="1"/>
  <c r="AC628" i="1"/>
  <c r="AC387" i="1"/>
  <c r="AC640" i="1"/>
  <c r="AC393" i="1"/>
  <c r="AC513" i="1"/>
  <c r="AC23" i="1"/>
  <c r="AC488" i="1"/>
  <c r="AC37" i="1"/>
  <c r="AC574" i="1"/>
  <c r="AC42" i="1"/>
  <c r="AC611" i="1"/>
  <c r="AC73" i="1"/>
  <c r="AC577" i="1"/>
  <c r="AC79" i="1"/>
  <c r="AC119" i="1"/>
  <c r="AC126" i="1"/>
  <c r="AC543" i="1"/>
  <c r="AC132" i="1"/>
  <c r="AC139" i="1"/>
  <c r="AC164" i="1"/>
  <c r="AC207" i="1"/>
  <c r="AC634" i="1"/>
  <c r="AC226" i="1"/>
  <c r="AC635" i="1"/>
  <c r="AC237" i="1"/>
  <c r="AC548" i="1"/>
  <c r="AC251" i="1"/>
  <c r="AC550" i="1"/>
  <c r="AC267" i="1"/>
  <c r="AC450" i="1"/>
  <c r="AC274" i="1"/>
  <c r="AC554" i="1"/>
  <c r="AC309" i="1"/>
  <c r="AC506" i="1"/>
  <c r="AC307" i="1"/>
  <c r="AC594" i="1"/>
  <c r="AC317" i="1"/>
  <c r="AC323" i="1"/>
  <c r="AC559" i="1"/>
  <c r="AC332" i="1"/>
  <c r="AC337" i="1"/>
  <c r="AC21" i="1"/>
  <c r="AC368" i="1"/>
  <c r="AC509" i="1"/>
  <c r="AC394" i="1"/>
  <c r="AC514" i="1"/>
  <c r="AC402" i="1"/>
  <c r="AC533" i="1"/>
  <c r="AC3" i="1"/>
  <c r="AC11" i="1"/>
  <c r="AC30" i="1"/>
  <c r="AC36" i="1"/>
  <c r="AC489" i="1"/>
  <c r="AC56" i="1"/>
  <c r="AC76" i="1"/>
  <c r="AC492" i="1"/>
  <c r="AC85" i="1"/>
  <c r="AC578" i="1"/>
  <c r="AC99" i="1"/>
  <c r="AC663" i="1"/>
  <c r="AC122" i="1"/>
  <c r="AC521" i="1"/>
  <c r="AC135" i="1"/>
  <c r="AC143" i="1"/>
  <c r="AC494" i="1"/>
  <c r="AC148" i="1"/>
  <c r="AC161" i="1"/>
  <c r="AC168" i="1"/>
  <c r="AC495" i="1"/>
  <c r="AC200" i="1"/>
  <c r="AC431" i="1"/>
  <c r="AC603" i="1"/>
  <c r="AC210" i="1"/>
  <c r="AC583" i="1"/>
  <c r="AC212" i="1"/>
  <c r="AC667" i="1"/>
  <c r="AC221" i="1"/>
  <c r="AC446" i="1"/>
  <c r="AC235" i="1"/>
  <c r="AC547" i="1"/>
  <c r="AC256" i="1"/>
  <c r="AC551" i="1"/>
  <c r="AC266" i="1"/>
  <c r="AC449" i="1"/>
  <c r="AC272" i="1"/>
  <c r="AC502" i="1"/>
  <c r="AC281" i="1"/>
  <c r="AC504" i="1"/>
  <c r="AC289" i="1"/>
  <c r="AC592" i="1"/>
  <c r="AC295" i="1"/>
  <c r="AC672" i="1"/>
  <c r="AC304" i="1"/>
  <c r="AC452" i="1"/>
  <c r="AC312" i="1"/>
  <c r="AC638" i="1"/>
  <c r="AC318" i="1"/>
  <c r="AC333" i="1"/>
  <c r="AC596" i="1"/>
  <c r="AC342" i="1"/>
  <c r="AC24" i="1"/>
  <c r="AC373" i="1"/>
  <c r="AC676" i="1"/>
  <c r="AC381" i="1"/>
  <c r="AC598" i="1"/>
  <c r="AC388" i="1"/>
  <c r="AC531" i="1"/>
  <c r="AC395" i="1"/>
  <c r="AC456" i="1"/>
  <c r="AC403" i="1"/>
  <c r="AC534" i="1"/>
  <c r="AC4" i="1"/>
  <c r="AC8" i="1"/>
  <c r="AC15" i="1"/>
  <c r="AC27" i="1"/>
  <c r="AC573" i="1"/>
  <c r="AC31" i="1"/>
  <c r="AC689" i="1"/>
  <c r="AC53" i="1"/>
  <c r="AC74" i="1"/>
  <c r="AC520" i="1"/>
  <c r="AC80" i="1"/>
  <c r="AC86" i="1"/>
  <c r="AC542" i="1"/>
  <c r="AC114" i="1"/>
  <c r="AC616" i="1"/>
  <c r="AC130" i="1"/>
  <c r="AC141" i="1"/>
  <c r="AC146" i="1"/>
  <c r="AC619" i="1"/>
  <c r="AC165" i="1"/>
  <c r="AC171" i="1"/>
  <c r="AC441" i="1"/>
  <c r="AC179" i="1"/>
  <c r="AC582" i="1"/>
  <c r="AC188" i="1"/>
  <c r="AC201" i="1"/>
  <c r="AC524" i="1"/>
  <c r="AC208" i="1"/>
  <c r="AC545" i="1"/>
  <c r="AC241" i="1"/>
  <c r="AC586" i="1"/>
  <c r="AC252" i="1"/>
  <c r="AC501" i="1"/>
  <c r="AC260" i="1"/>
  <c r="AC670" i="1"/>
  <c r="AC273" i="1"/>
  <c r="AC671" i="1"/>
  <c r="AC278" i="1"/>
  <c r="AC503" i="1"/>
  <c r="AC313" i="1"/>
  <c r="AC319" i="1"/>
  <c r="AC330" i="1"/>
  <c r="AC339" i="1"/>
  <c r="AC508" i="1"/>
  <c r="AC228" i="1"/>
  <c r="AC636" i="1"/>
  <c r="AC353" i="1"/>
  <c r="AC370" i="1"/>
  <c r="AC626" i="1"/>
  <c r="AC378" i="1"/>
  <c r="AC627" i="1"/>
  <c r="AC386" i="1"/>
  <c r="AC639" i="1"/>
  <c r="AD396" i="1"/>
  <c r="AD599" i="1"/>
  <c r="AD404" i="1"/>
  <c r="AC401" i="1"/>
  <c r="AC564" i="1"/>
  <c r="AC408" i="1"/>
  <c r="AC433" i="1"/>
  <c r="AD428" i="1"/>
  <c r="AD427" i="1"/>
  <c r="AD429" i="1"/>
  <c r="AC434" i="1"/>
  <c r="AD38" i="1"/>
  <c r="AD659" i="1"/>
  <c r="AD575" i="1"/>
  <c r="AD62" i="1"/>
  <c r="AD490" i="1"/>
  <c r="AD72" i="1"/>
  <c r="AD576" i="1"/>
  <c r="AD81" i="1"/>
  <c r="AD131" i="1"/>
  <c r="AD664" i="1"/>
  <c r="AD163" i="1"/>
  <c r="AD580" i="1"/>
  <c r="AD172" i="1"/>
  <c r="AD632" i="1"/>
  <c r="AD177" i="1"/>
  <c r="AD523" i="1"/>
  <c r="AD206" i="1"/>
  <c r="AD633" i="1"/>
  <c r="AD242" i="1"/>
  <c r="AD526" i="1"/>
  <c r="AD284" i="1"/>
  <c r="AD637" i="1"/>
  <c r="AD298" i="1"/>
  <c r="AD505" i="1"/>
  <c r="AD306" i="1"/>
  <c r="AD623" i="1"/>
  <c r="AD320" i="1"/>
  <c r="AD453" i="1"/>
  <c r="AD331" i="1"/>
  <c r="AD673" i="1"/>
  <c r="AD340" i="1"/>
  <c r="AD454" i="1"/>
  <c r="AD277" i="1"/>
  <c r="AD622" i="1"/>
  <c r="AD354" i="1"/>
  <c r="AD510" i="1"/>
  <c r="AD379" i="1"/>
  <c r="AD628" i="1"/>
  <c r="AD387" i="1"/>
  <c r="AD640" i="1"/>
  <c r="AD393" i="1"/>
  <c r="AD513" i="1"/>
  <c r="AD23" i="1"/>
  <c r="AD488" i="1"/>
  <c r="AD37" i="1"/>
  <c r="AD574" i="1"/>
  <c r="AD42" i="1"/>
  <c r="AD611" i="1"/>
  <c r="AD73" i="1"/>
  <c r="AD577" i="1"/>
  <c r="AD79" i="1"/>
  <c r="AD119" i="1"/>
  <c r="AD126" i="1"/>
  <c r="AD543" i="1"/>
  <c r="AD132" i="1"/>
  <c r="AD139" i="1"/>
  <c r="AD164" i="1"/>
  <c r="AD207" i="1"/>
  <c r="AD634" i="1"/>
  <c r="AD226" i="1"/>
  <c r="AD635" i="1"/>
  <c r="AD237" i="1"/>
  <c r="AD548" i="1"/>
  <c r="AD251" i="1"/>
  <c r="AD550" i="1"/>
  <c r="AD267" i="1"/>
  <c r="AD450" i="1"/>
  <c r="AD274" i="1"/>
  <c r="AD554" i="1"/>
  <c r="AD309" i="1"/>
  <c r="AD506" i="1"/>
  <c r="AD307" i="1"/>
  <c r="AD594" i="1"/>
  <c r="AD317" i="1"/>
  <c r="AD323" i="1"/>
  <c r="AD559" i="1"/>
  <c r="AD332" i="1"/>
  <c r="AD337" i="1"/>
  <c r="AD21" i="1"/>
  <c r="AD368" i="1"/>
  <c r="AD509" i="1"/>
  <c r="AD394" i="1"/>
  <c r="AD514" i="1"/>
  <c r="AD402" i="1"/>
  <c r="AD533" i="1"/>
  <c r="AD3" i="1"/>
  <c r="AD11" i="1"/>
  <c r="AD30" i="1"/>
  <c r="AD36" i="1"/>
  <c r="AD489" i="1"/>
  <c r="AD56" i="1"/>
  <c r="AD76" i="1"/>
  <c r="AD492" i="1"/>
  <c r="AD85" i="1"/>
  <c r="AD578" i="1"/>
  <c r="AD99" i="1"/>
  <c r="AD663" i="1"/>
  <c r="AD122" i="1"/>
  <c r="AD521" i="1"/>
  <c r="AD135" i="1"/>
  <c r="AD143" i="1"/>
  <c r="AD494" i="1"/>
  <c r="AD148" i="1"/>
  <c r="AD161" i="1"/>
  <c r="AD168" i="1"/>
  <c r="AD495" i="1"/>
  <c r="AD200" i="1"/>
  <c r="AD431" i="1"/>
  <c r="AD603" i="1"/>
  <c r="AD210" i="1"/>
  <c r="AD583" i="1"/>
  <c r="AD212" i="1"/>
  <c r="AD667" i="1"/>
  <c r="AD221" i="1"/>
  <c r="AD446" i="1"/>
  <c r="AD235" i="1"/>
  <c r="AD547" i="1"/>
  <c r="AD256" i="1"/>
  <c r="AD551" i="1"/>
  <c r="AD266" i="1"/>
  <c r="AD449" i="1"/>
  <c r="AD272" i="1"/>
  <c r="AD502" i="1"/>
  <c r="AD281" i="1"/>
  <c r="AD504" i="1"/>
  <c r="AD289" i="1"/>
  <c r="AD592" i="1"/>
  <c r="AD295" i="1"/>
  <c r="AD672" i="1"/>
  <c r="AD304" i="1"/>
  <c r="AD452" i="1"/>
  <c r="AD312" i="1"/>
  <c r="AD638" i="1"/>
  <c r="AD318" i="1"/>
  <c r="AD333" i="1"/>
  <c r="AD596" i="1"/>
  <c r="AD342" i="1"/>
  <c r="AD24" i="1"/>
  <c r="AD373" i="1"/>
  <c r="AD676" i="1"/>
  <c r="AD381" i="1"/>
  <c r="AD598" i="1"/>
  <c r="AD388" i="1"/>
  <c r="AD531" i="1"/>
  <c r="AD395" i="1"/>
  <c r="AD456" i="1"/>
  <c r="AD403" i="1"/>
  <c r="AD534" i="1"/>
  <c r="AD4" i="1"/>
  <c r="AD8" i="1"/>
  <c r="AD15" i="1"/>
  <c r="AD27" i="1"/>
  <c r="AD573" i="1"/>
  <c r="AD31" i="1"/>
  <c r="AD689" i="1"/>
  <c r="AD53" i="1"/>
  <c r="AD74" i="1"/>
  <c r="AD520" i="1"/>
  <c r="AD80" i="1"/>
  <c r="AD86" i="1"/>
  <c r="AD542" i="1"/>
  <c r="AD114" i="1"/>
  <c r="AD616" i="1"/>
  <c r="AD130" i="1"/>
  <c r="AD141" i="1"/>
  <c r="AD146" i="1"/>
  <c r="AD619" i="1"/>
  <c r="AD165" i="1"/>
  <c r="AD171" i="1"/>
  <c r="AD441" i="1"/>
  <c r="AD179" i="1"/>
  <c r="AD582" i="1"/>
  <c r="AD188" i="1"/>
  <c r="AD201" i="1"/>
  <c r="AD524" i="1"/>
  <c r="AD208" i="1"/>
  <c r="AD545" i="1"/>
  <c r="AD241" i="1"/>
  <c r="AD586" i="1"/>
  <c r="AD252" i="1"/>
  <c r="AD501" i="1"/>
  <c r="AD260" i="1"/>
  <c r="AD670" i="1"/>
  <c r="AD273" i="1"/>
  <c r="AD671" i="1"/>
  <c r="AD278" i="1"/>
  <c r="AD503" i="1"/>
  <c r="AD313" i="1"/>
  <c r="AD319" i="1"/>
  <c r="AD330" i="1"/>
  <c r="AD339" i="1"/>
  <c r="AD508" i="1"/>
  <c r="AD228" i="1"/>
  <c r="AD636" i="1"/>
  <c r="AD353" i="1"/>
  <c r="AD370" i="1"/>
  <c r="AD626" i="1"/>
  <c r="AD378" i="1"/>
  <c r="AD627" i="1"/>
  <c r="AD386" i="1"/>
  <c r="AD639" i="1"/>
  <c r="AC396" i="1"/>
  <c r="AC599" i="1"/>
  <c r="AC404" i="1"/>
  <c r="AD401" i="1"/>
  <c r="AD564" i="1"/>
  <c r="AC410" i="1"/>
  <c r="AC437" i="1"/>
  <c r="AD432" i="1"/>
  <c r="AD436" i="1"/>
  <c r="AC409" i="1"/>
  <c r="AC435" i="1"/>
  <c r="AC432" i="1"/>
  <c r="AC436" i="1"/>
  <c r="AD409" i="1"/>
  <c r="AD435" i="1"/>
  <c r="AC9" i="1"/>
  <c r="AC571" i="1"/>
  <c r="AC26" i="1"/>
  <c r="AC609" i="1"/>
  <c r="AC32" i="1"/>
  <c r="AC610" i="1"/>
  <c r="AC107" i="1"/>
  <c r="AC615" i="1"/>
  <c r="AC128" i="1"/>
  <c r="AC617" i="1"/>
  <c r="AC133" i="1"/>
  <c r="AC618" i="1"/>
  <c r="AC144" i="1"/>
  <c r="AC665" i="1"/>
  <c r="AC156" i="1"/>
  <c r="AC438" i="1"/>
  <c r="AC166" i="1"/>
  <c r="AC440" i="1"/>
  <c r="AC175" i="1"/>
  <c r="AC496" i="1"/>
  <c r="AC191" i="1"/>
  <c r="AC196" i="1"/>
  <c r="AC444" i="1"/>
  <c r="AC222" i="1"/>
  <c r="AC585" i="1"/>
  <c r="AC230" i="1"/>
  <c r="AC546" i="1"/>
  <c r="AC239" i="1"/>
  <c r="AC500" i="1"/>
  <c r="AC282" i="1"/>
  <c r="AC590" i="1"/>
  <c r="AC287" i="1"/>
  <c r="AC528" i="1"/>
  <c r="AC294" i="1"/>
  <c r="AC593" i="1"/>
  <c r="AC299" i="1"/>
  <c r="AC469" i="1"/>
  <c r="AC303" i="1"/>
  <c r="AC557" i="1"/>
  <c r="AC322" i="1"/>
  <c r="AC351" i="1"/>
  <c r="AC375" i="1"/>
  <c r="AC511" i="1"/>
  <c r="AC390" i="1"/>
  <c r="AC532" i="1"/>
  <c r="AC397" i="1"/>
  <c r="AC600" i="1"/>
  <c r="AC2" i="1"/>
  <c r="AC570" i="1"/>
  <c r="AC10" i="1"/>
  <c r="AC688" i="1"/>
  <c r="AC45" i="1"/>
  <c r="AC519" i="1"/>
  <c r="AC84" i="1"/>
  <c r="AC614" i="1"/>
  <c r="AC90" i="1"/>
  <c r="AC579" i="1"/>
  <c r="AC121" i="1"/>
  <c r="AC160" i="1"/>
  <c r="AC439" i="1"/>
  <c r="AC174" i="1"/>
  <c r="AC442" i="1"/>
  <c r="AC193" i="1"/>
  <c r="AC205" i="1"/>
  <c r="AC525" i="1"/>
  <c r="AC240" i="1"/>
  <c r="AC447" i="1"/>
  <c r="AC250" i="1"/>
  <c r="AC549" i="1"/>
  <c r="AC265" i="1"/>
  <c r="AC448" i="1"/>
  <c r="AC271" i="1"/>
  <c r="AC553" i="1"/>
  <c r="AC300" i="1"/>
  <c r="AC556" i="1"/>
  <c r="AC321" i="1"/>
  <c r="AC530" i="1"/>
  <c r="AC326" i="1"/>
  <c r="AC560" i="1"/>
  <c r="AC334" i="1"/>
  <c r="AC348" i="1"/>
  <c r="AC563" i="1"/>
  <c r="AC124" i="1"/>
  <c r="AC372" i="1"/>
  <c r="AC675" i="1"/>
  <c r="AC380" i="1"/>
  <c r="AC597" i="1"/>
  <c r="AC391" i="1"/>
  <c r="AC512" i="1"/>
  <c r="AC398" i="1"/>
  <c r="AC457" i="1"/>
  <c r="AC406" i="1"/>
  <c r="AC6" i="1"/>
  <c r="AC17" i="1"/>
  <c r="AC25" i="1"/>
  <c r="AC572" i="1"/>
  <c r="AC47" i="1"/>
  <c r="AC612" i="1"/>
  <c r="AC60" i="1"/>
  <c r="AC70" i="1"/>
  <c r="AC541" i="1"/>
  <c r="AC82" i="1"/>
  <c r="AC613" i="1"/>
  <c r="AC88" i="1"/>
  <c r="AC661" i="1"/>
  <c r="AC120" i="1"/>
  <c r="AC151" i="1"/>
  <c r="AC167" i="1"/>
  <c r="AC183" i="1"/>
  <c r="AC443" i="1"/>
  <c r="AC187" i="1"/>
  <c r="AC202" i="1"/>
  <c r="AC445" i="1"/>
  <c r="AC218" i="1"/>
  <c r="AC668" i="1"/>
  <c r="AC263" i="1"/>
  <c r="AC552" i="1"/>
  <c r="AC268" i="1"/>
  <c r="AC588" i="1"/>
  <c r="AC275" i="1"/>
  <c r="AC589" i="1"/>
  <c r="AC283" i="1"/>
  <c r="AC451" i="1"/>
  <c r="AC311" i="1"/>
  <c r="AC624" i="1"/>
  <c r="AC329" i="1"/>
  <c r="AC562" i="1"/>
  <c r="AC335" i="1"/>
  <c r="AC625" i="1"/>
  <c r="AC349" i="1"/>
  <c r="AC662" i="1"/>
  <c r="AC352" i="1"/>
  <c r="AC360" i="1"/>
  <c r="AC369" i="1"/>
  <c r="AC674" i="1"/>
  <c r="AC377" i="1"/>
  <c r="AC678" i="1"/>
  <c r="AC392" i="1"/>
  <c r="AC629" i="1"/>
  <c r="AC601" i="1"/>
  <c r="AC7" i="1"/>
  <c r="AC12" i="1"/>
  <c r="AC18" i="1"/>
  <c r="AC34" i="1"/>
  <c r="AC49" i="1"/>
  <c r="AC660" i="1"/>
  <c r="AC57" i="1"/>
  <c r="AC63" i="1"/>
  <c r="AC71" i="1"/>
  <c r="AC491" i="1"/>
  <c r="AC83" i="1"/>
  <c r="AC111" i="1"/>
  <c r="AC493" i="1"/>
  <c r="AC127" i="1"/>
  <c r="AC544" i="1"/>
  <c r="AC125" i="1"/>
  <c r="AC149" i="1"/>
  <c r="AC162" i="1"/>
  <c r="AC169" i="1"/>
  <c r="AC522" i="1"/>
  <c r="AC581" i="1"/>
  <c r="AC181" i="1"/>
  <c r="AC195" i="1"/>
  <c r="AC666" i="1"/>
  <c r="AC584" i="1"/>
  <c r="AC233" i="1"/>
  <c r="AC498" i="1"/>
  <c r="AC238" i="1"/>
  <c r="AC499" i="1"/>
  <c r="AC247" i="1"/>
  <c r="AC587" i="1"/>
  <c r="AC253" i="1"/>
  <c r="AC669" i="1"/>
  <c r="AC262" i="1"/>
  <c r="AC621" i="1"/>
  <c r="AC269" i="1"/>
  <c r="AC527" i="1"/>
  <c r="AC276" i="1"/>
  <c r="AC555" i="1"/>
  <c r="AC286" i="1"/>
  <c r="AC591" i="1"/>
  <c r="AC296" i="1"/>
  <c r="AC529" i="1"/>
  <c r="AC310" i="1"/>
  <c r="AC558" i="1"/>
  <c r="AC316" i="1"/>
  <c r="AC327" i="1"/>
  <c r="AC561" i="1"/>
  <c r="AC507" i="1"/>
  <c r="AC345" i="1"/>
  <c r="AC350" i="1"/>
  <c r="AC357" i="1"/>
  <c r="AC677" i="1"/>
  <c r="AC382" i="1"/>
  <c r="AC455" i="1"/>
  <c r="AC389" i="1"/>
  <c r="AC641" i="1"/>
  <c r="AC642" i="1"/>
  <c r="AC407" i="1"/>
  <c r="AC630" i="1"/>
  <c r="AD414" i="1"/>
  <c r="AC414" i="1"/>
  <c r="AD410" i="1"/>
  <c r="AD437" i="1"/>
  <c r="AC426" i="1"/>
  <c r="AB29" i="1"/>
  <c r="AD9" i="1"/>
  <c r="AD571" i="1"/>
  <c r="AD26" i="1"/>
  <c r="AD609" i="1"/>
  <c r="AD32" i="1"/>
  <c r="AD610" i="1"/>
  <c r="AD107" i="1"/>
  <c r="AD615" i="1"/>
  <c r="AD128" i="1"/>
  <c r="AD617" i="1"/>
  <c r="AD133" i="1"/>
  <c r="AD618" i="1"/>
  <c r="AD144" i="1"/>
  <c r="AD665" i="1"/>
  <c r="AD156" i="1"/>
  <c r="AD438" i="1"/>
  <c r="AD166" i="1"/>
  <c r="AD440" i="1"/>
  <c r="AD175" i="1"/>
  <c r="AD496" i="1"/>
  <c r="AD191" i="1"/>
  <c r="AD196" i="1"/>
  <c r="AD444" i="1"/>
  <c r="AD222" i="1"/>
  <c r="AD585" i="1"/>
  <c r="AD230" i="1"/>
  <c r="AD546" i="1"/>
  <c r="AD239" i="1"/>
  <c r="AD500" i="1"/>
  <c r="AD282" i="1"/>
  <c r="AD590" i="1"/>
  <c r="AD287" i="1"/>
  <c r="AD528" i="1"/>
  <c r="AD294" i="1"/>
  <c r="AD593" i="1"/>
  <c r="AD299" i="1"/>
  <c r="AD469" i="1"/>
  <c r="AD303" i="1"/>
  <c r="AD557" i="1"/>
  <c r="AD322" i="1"/>
  <c r="AD351" i="1"/>
  <c r="AD375" i="1"/>
  <c r="AD511" i="1"/>
  <c r="AD390" i="1"/>
  <c r="AD532" i="1"/>
  <c r="AD397" i="1"/>
  <c r="AD600" i="1"/>
  <c r="AD2" i="1"/>
  <c r="AD570" i="1"/>
  <c r="AD10" i="1"/>
  <c r="AD688" i="1"/>
  <c r="AD45" i="1"/>
  <c r="AD519" i="1"/>
  <c r="AD84" i="1"/>
  <c r="AD614" i="1"/>
  <c r="AD90" i="1"/>
  <c r="AD579" i="1"/>
  <c r="AD121" i="1"/>
  <c r="AD160" i="1"/>
  <c r="AD439" i="1"/>
  <c r="AD174" i="1"/>
  <c r="AD442" i="1"/>
  <c r="AD193" i="1"/>
  <c r="AD205" i="1"/>
  <c r="AD525" i="1"/>
  <c r="AD240" i="1"/>
  <c r="AD447" i="1"/>
  <c r="AD250" i="1"/>
  <c r="AD549" i="1"/>
  <c r="AD265" i="1"/>
  <c r="AD448" i="1"/>
  <c r="AD271" i="1"/>
  <c r="AD553" i="1"/>
  <c r="AD300" i="1"/>
  <c r="AD556" i="1"/>
  <c r="AD321" i="1"/>
  <c r="AD530" i="1"/>
  <c r="AD326" i="1"/>
  <c r="AD560" i="1"/>
  <c r="AD334" i="1"/>
  <c r="AD348" i="1"/>
  <c r="AD563" i="1"/>
  <c r="AD124" i="1"/>
  <c r="AD372" i="1"/>
  <c r="AD675" i="1"/>
  <c r="AD380" i="1"/>
  <c r="AD597" i="1"/>
  <c r="AD391" i="1"/>
  <c r="AD512" i="1"/>
  <c r="AD398" i="1"/>
  <c r="AD457" i="1"/>
  <c r="AD406" i="1"/>
  <c r="AD6" i="1"/>
  <c r="AD17" i="1"/>
  <c r="AD25" i="1"/>
  <c r="AD572" i="1"/>
  <c r="AD47" i="1"/>
  <c r="AD612" i="1"/>
  <c r="AD60" i="1"/>
  <c r="AD70" i="1"/>
  <c r="AD541" i="1"/>
  <c r="AD82" i="1"/>
  <c r="AD613" i="1"/>
  <c r="AD88" i="1"/>
  <c r="AD661" i="1"/>
  <c r="AD120" i="1"/>
  <c r="AD151" i="1"/>
  <c r="AD167" i="1"/>
  <c r="AD183" i="1"/>
  <c r="AD443" i="1"/>
  <c r="AD187" i="1"/>
  <c r="AD202" i="1"/>
  <c r="AD445" i="1"/>
  <c r="AD218" i="1"/>
  <c r="AD668" i="1"/>
  <c r="AD263" i="1"/>
  <c r="AD552" i="1"/>
  <c r="AD268" i="1"/>
  <c r="AD588" i="1"/>
  <c r="AD275" i="1"/>
  <c r="AD589" i="1"/>
  <c r="AD283" i="1"/>
  <c r="AD451" i="1"/>
  <c r="AD311" i="1"/>
  <c r="AD624" i="1"/>
  <c r="AD329" i="1"/>
  <c r="AD562" i="1"/>
  <c r="AD335" i="1"/>
  <c r="AD625" i="1"/>
  <c r="AD349" i="1"/>
  <c r="AD662" i="1"/>
  <c r="AD352" i="1"/>
  <c r="AD360" i="1"/>
  <c r="AD369" i="1"/>
  <c r="AD674" i="1"/>
  <c r="AD377" i="1"/>
  <c r="AD678" i="1"/>
  <c r="AD392" i="1"/>
  <c r="AD629" i="1"/>
  <c r="AD601" i="1"/>
  <c r="AD7" i="1"/>
  <c r="AD12" i="1"/>
  <c r="AD18" i="1"/>
  <c r="AD34" i="1"/>
  <c r="AD49" i="1"/>
  <c r="AD660" i="1"/>
  <c r="AD57" i="1"/>
  <c r="AD63" i="1"/>
  <c r="AD71" i="1"/>
  <c r="AD491" i="1"/>
  <c r="AD83" i="1"/>
  <c r="AD111" i="1"/>
  <c r="AD493" i="1"/>
  <c r="AD127" i="1"/>
  <c r="AD544" i="1"/>
  <c r="AD125" i="1"/>
  <c r="AD149" i="1"/>
  <c r="AD162" i="1"/>
  <c r="AD169" i="1"/>
  <c r="AD522" i="1"/>
  <c r="AD581" i="1"/>
  <c r="AD181" i="1"/>
  <c r="AD195" i="1"/>
  <c r="AD666" i="1"/>
  <c r="AD584" i="1"/>
  <c r="AD233" i="1"/>
  <c r="AD498" i="1"/>
  <c r="AD238" i="1"/>
  <c r="AD499" i="1"/>
  <c r="AD247" i="1"/>
  <c r="AD587" i="1"/>
  <c r="AD253" i="1"/>
  <c r="AD669" i="1"/>
  <c r="AD262" i="1"/>
  <c r="AD621" i="1"/>
  <c r="AD269" i="1"/>
  <c r="AD527" i="1"/>
  <c r="AD276" i="1"/>
  <c r="AD555" i="1"/>
  <c r="AD286" i="1"/>
  <c r="AD591" i="1"/>
  <c r="AD296" i="1"/>
  <c r="AD529" i="1"/>
  <c r="AD310" i="1"/>
  <c r="AD558" i="1"/>
  <c r="AD316" i="1"/>
  <c r="AD327" i="1"/>
  <c r="AD561" i="1"/>
  <c r="AD507" i="1"/>
  <c r="AD345" i="1"/>
  <c r="AD350" i="1"/>
  <c r="AD357" i="1"/>
  <c r="AD677" i="1"/>
  <c r="AD382" i="1"/>
  <c r="AD455" i="1"/>
  <c r="AD389" i="1"/>
  <c r="AD641" i="1"/>
  <c r="AD642" i="1"/>
  <c r="AD407" i="1"/>
  <c r="AD630" i="1"/>
  <c r="AC411" i="1"/>
  <c r="AC428" i="1"/>
  <c r="AC427" i="1"/>
  <c r="AC429" i="1"/>
  <c r="AD434" i="1"/>
  <c r="AD413" i="1"/>
  <c r="AC430" i="1"/>
  <c r="AC413" i="1"/>
  <c r="AD430" i="1"/>
  <c r="T660" i="10"/>
  <c r="AC659" i="10"/>
  <c r="AD659" i="10"/>
  <c r="AC660" i="10"/>
  <c r="T654" i="10"/>
  <c r="T655" i="10"/>
  <c r="AD657" i="10"/>
  <c r="AC655" i="10"/>
  <c r="AD655" i="10"/>
  <c r="T658" i="10"/>
  <c r="AC661" i="10"/>
  <c r="AB653" i="10"/>
  <c r="T657" i="10"/>
  <c r="T653" i="10"/>
  <c r="AC657" i="10"/>
  <c r="T661" i="10"/>
  <c r="AC654" i="10"/>
  <c r="AD661" i="10"/>
  <c r="Q98" i="1"/>
  <c r="AD98" i="1" s="1"/>
  <c r="O98" i="1"/>
  <c r="AC98" i="1" s="1"/>
  <c r="T650" i="10"/>
  <c r="AD650" i="10"/>
  <c r="AC650" i="10"/>
  <c r="Q89" i="1"/>
  <c r="AD89" i="1" s="1"/>
  <c r="O89" i="1"/>
  <c r="AC89" i="1" s="1"/>
  <c r="AD643" i="10"/>
  <c r="AC643" i="10"/>
  <c r="U98" i="1"/>
  <c r="U89" i="1"/>
  <c r="T12" i="12"/>
  <c r="T71" i="12"/>
  <c r="T643" i="10"/>
  <c r="M4" i="20"/>
  <c r="M5" i="20"/>
  <c r="M6" i="20"/>
  <c r="M7" i="20"/>
  <c r="M8" i="20"/>
  <c r="M11" i="20"/>
  <c r="M12" i="20"/>
  <c r="M13" i="20"/>
  <c r="M16" i="20"/>
  <c r="M17" i="20"/>
  <c r="M21" i="20"/>
  <c r="M22" i="20"/>
  <c r="M24" i="20"/>
  <c r="M26" i="20"/>
  <c r="M27" i="20"/>
  <c r="M29" i="20"/>
  <c r="M30" i="20"/>
  <c r="M31" i="20"/>
  <c r="M33" i="20"/>
  <c r="M34" i="20"/>
  <c r="M35" i="20"/>
  <c r="M36" i="20"/>
  <c r="M38" i="20"/>
  <c r="M39" i="20"/>
  <c r="M40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5" i="20"/>
  <c r="M56" i="20"/>
  <c r="M57" i="20"/>
  <c r="M58" i="20"/>
  <c r="M60" i="20"/>
  <c r="M62" i="20"/>
  <c r="M63" i="20"/>
  <c r="M64" i="20"/>
  <c r="M65" i="20"/>
  <c r="M66" i="20"/>
  <c r="M67" i="20"/>
  <c r="M70" i="20"/>
  <c r="M71" i="20"/>
  <c r="M72" i="20"/>
  <c r="M74" i="20"/>
  <c r="M75" i="20"/>
  <c r="M76" i="20"/>
  <c r="M77" i="20"/>
  <c r="M78" i="20"/>
  <c r="M79" i="20"/>
  <c r="M80" i="20"/>
  <c r="M81" i="20"/>
  <c r="M83" i="20"/>
  <c r="M84" i="20"/>
  <c r="M86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4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3" i="20"/>
  <c r="M124" i="20"/>
  <c r="M125" i="20"/>
  <c r="M126" i="20"/>
  <c r="M127" i="20"/>
  <c r="M128" i="20"/>
  <c r="M129" i="20"/>
  <c r="M130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3" i="20"/>
  <c r="G4" i="20"/>
  <c r="G5" i="20"/>
  <c r="G6" i="20"/>
  <c r="G7" i="20"/>
  <c r="G8" i="20"/>
  <c r="G10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4" i="20"/>
  <c r="G75" i="20"/>
  <c r="G76" i="20"/>
  <c r="G77" i="20"/>
  <c r="G79" i="20"/>
  <c r="G80" i="20"/>
  <c r="G83" i="20"/>
  <c r="G84" i="20"/>
  <c r="G90" i="20"/>
  <c r="G91" i="20"/>
  <c r="G95" i="20"/>
  <c r="G97" i="20"/>
  <c r="G104" i="20"/>
  <c r="G105" i="20"/>
  <c r="G107" i="20"/>
  <c r="G113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7" i="20"/>
  <c r="G138" i="20"/>
  <c r="G139" i="20"/>
  <c r="G140" i="20"/>
  <c r="G143" i="20"/>
  <c r="G145" i="20"/>
  <c r="G146" i="20"/>
  <c r="G148" i="20"/>
  <c r="G149" i="20"/>
  <c r="G151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1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40" i="20"/>
  <c r="G241" i="20"/>
  <c r="G242" i="20"/>
  <c r="G243" i="20"/>
  <c r="G245" i="20"/>
  <c r="G246" i="20"/>
  <c r="G247" i="20"/>
  <c r="G248" i="20"/>
  <c r="G249" i="20"/>
  <c r="G250" i="20"/>
  <c r="G254" i="20"/>
  <c r="G255" i="20"/>
  <c r="G256" i="20"/>
  <c r="G257" i="20"/>
  <c r="G258" i="20"/>
  <c r="G259" i="20"/>
  <c r="G260" i="20"/>
  <c r="G261" i="20"/>
  <c r="G262" i="20"/>
  <c r="G263" i="20"/>
  <c r="G264" i="20"/>
  <c r="G266" i="20"/>
  <c r="G267" i="20"/>
  <c r="G268" i="20"/>
  <c r="G269" i="20"/>
  <c r="G270" i="20"/>
  <c r="G271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8" i="20"/>
  <c r="G289" i="20"/>
  <c r="G290" i="20"/>
  <c r="G291" i="20"/>
  <c r="G292" i="20"/>
  <c r="G293" i="20"/>
  <c r="G294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7" i="20"/>
  <c r="G318" i="20"/>
  <c r="G319" i="20"/>
  <c r="G320" i="20"/>
  <c r="G321" i="20"/>
  <c r="G322" i="20"/>
  <c r="G324" i="20"/>
  <c r="G325" i="20"/>
  <c r="G326" i="20"/>
  <c r="G327" i="20"/>
  <c r="G328" i="20"/>
  <c r="G329" i="20"/>
  <c r="G332" i="20"/>
  <c r="G333" i="20"/>
  <c r="G334" i="20"/>
  <c r="G335" i="20"/>
  <c r="G336" i="20"/>
  <c r="G337" i="20"/>
  <c r="G338" i="20"/>
  <c r="G339" i="20"/>
  <c r="G340" i="20"/>
  <c r="G342" i="20"/>
  <c r="G343" i="20"/>
  <c r="G344" i="20"/>
  <c r="G345" i="20"/>
  <c r="G346" i="20"/>
  <c r="G347" i="20"/>
  <c r="G349" i="20"/>
  <c r="G351" i="20"/>
  <c r="G352" i="20"/>
  <c r="G354" i="20"/>
  <c r="G355" i="20"/>
  <c r="G356" i="20"/>
  <c r="G357" i="20"/>
  <c r="G358" i="20"/>
  <c r="G359" i="20"/>
  <c r="G360" i="20"/>
  <c r="G361" i="20"/>
  <c r="G362" i="20"/>
  <c r="G363" i="20"/>
  <c r="G365" i="20"/>
  <c r="G366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3" i="20"/>
  <c r="G514" i="20"/>
  <c r="G515" i="20"/>
  <c r="G516" i="20"/>
  <c r="G517" i="20"/>
  <c r="G518" i="20"/>
  <c r="G519" i="20"/>
  <c r="G521" i="20"/>
  <c r="G522" i="20"/>
  <c r="G523" i="20"/>
  <c r="G524" i="20"/>
  <c r="G525" i="20"/>
  <c r="G526" i="20"/>
  <c r="G527" i="20"/>
  <c r="G528" i="20"/>
  <c r="G530" i="20"/>
  <c r="G531" i="20"/>
  <c r="G532" i="20"/>
  <c r="G533" i="20"/>
  <c r="G534" i="20"/>
  <c r="G535" i="20"/>
  <c r="G536" i="20"/>
  <c r="G537" i="20"/>
  <c r="G538" i="20"/>
  <c r="G539" i="20"/>
  <c r="G540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8" i="20"/>
  <c r="G569" i="20"/>
  <c r="G570" i="20"/>
  <c r="G571" i="20"/>
  <c r="G572" i="20"/>
  <c r="G573" i="20"/>
  <c r="G574" i="20"/>
  <c r="G576" i="20"/>
  <c r="G577" i="20"/>
  <c r="G578" i="20"/>
  <c r="G579" i="20"/>
  <c r="G581" i="20"/>
  <c r="G582" i="20"/>
  <c r="G583" i="20"/>
  <c r="G584" i="20"/>
  <c r="G585" i="20"/>
  <c r="G586" i="20"/>
  <c r="G587" i="20"/>
  <c r="G588" i="20"/>
  <c r="G589" i="20"/>
  <c r="G590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20" i="20"/>
  <c r="G621" i="20"/>
  <c r="G622" i="20"/>
  <c r="G623" i="20"/>
  <c r="G624" i="20"/>
  <c r="G625" i="20"/>
  <c r="G626" i="20"/>
  <c r="G627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52" i="20"/>
  <c r="G653" i="20"/>
  <c r="G655" i="20"/>
  <c r="G656" i="20"/>
  <c r="G657" i="20"/>
  <c r="G658" i="20"/>
  <c r="G659" i="20"/>
  <c r="G660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8" i="20"/>
  <c r="G689" i="20"/>
  <c r="G690" i="20"/>
  <c r="G691" i="20"/>
  <c r="G693" i="20"/>
  <c r="G694" i="20"/>
  <c r="G695" i="20"/>
  <c r="G696" i="20"/>
  <c r="G697" i="20"/>
  <c r="G698" i="20"/>
  <c r="G700" i="20"/>
  <c r="G701" i="20"/>
  <c r="G702" i="20"/>
  <c r="G703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9" i="20"/>
  <c r="G720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2" i="20"/>
  <c r="G743" i="20"/>
  <c r="G744" i="20"/>
  <c r="G745" i="20"/>
  <c r="G746" i="20"/>
  <c r="G747" i="20"/>
  <c r="G748" i="20"/>
  <c r="G749" i="20"/>
  <c r="G750" i="20"/>
  <c r="G751" i="20"/>
  <c r="G752" i="20"/>
  <c r="G754" i="20"/>
  <c r="G756" i="20"/>
  <c r="G757" i="20"/>
  <c r="G758" i="20"/>
  <c r="G759" i="20"/>
  <c r="G760" i="20"/>
  <c r="G762" i="20"/>
  <c r="G763" i="20"/>
  <c r="G765" i="20"/>
  <c r="G766" i="20"/>
  <c r="G767" i="20"/>
  <c r="G768" i="20"/>
  <c r="G769" i="20"/>
  <c r="G770" i="20"/>
  <c r="G771" i="20"/>
  <c r="G772" i="20"/>
  <c r="G773" i="20"/>
  <c r="G775" i="20"/>
  <c r="G776" i="20"/>
  <c r="G777" i="20"/>
  <c r="G778" i="20"/>
  <c r="G779" i="20"/>
  <c r="G780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3" i="20"/>
  <c r="AC176" i="1" l="1"/>
  <c r="AD176" i="1"/>
  <c r="AC198" i="1"/>
  <c r="AD29" i="1"/>
  <c r="AC29" i="1"/>
  <c r="T659" i="10"/>
  <c r="V761" i="10"/>
  <c r="T40" i="12" l="1"/>
  <c r="T141" i="12"/>
  <c r="T166" i="12"/>
  <c r="T267" i="12"/>
  <c r="L285" i="12"/>
  <c r="I3" i="14" s="1"/>
  <c r="G348" i="13" l="1"/>
  <c r="H348" i="13" s="1"/>
  <c r="G347" i="13"/>
  <c r="H347" i="13" s="1"/>
  <c r="G346" i="13"/>
  <c r="H346" i="13" s="1"/>
  <c r="M261" i="12" s="1"/>
  <c r="P261" i="12" s="1"/>
  <c r="G345" i="13"/>
  <c r="H345" i="13" s="1"/>
  <c r="M264" i="12" s="1"/>
  <c r="P264" i="12" s="1"/>
  <c r="G344" i="13"/>
  <c r="H344" i="13" s="1"/>
  <c r="M279" i="12" s="1"/>
  <c r="P279" i="12" s="1"/>
  <c r="G343" i="13"/>
  <c r="H343" i="13" s="1"/>
  <c r="M278" i="12" s="1"/>
  <c r="P278" i="12" s="1"/>
  <c r="G342" i="13"/>
  <c r="H342" i="13" s="1"/>
  <c r="M277" i="12" s="1"/>
  <c r="P277" i="12" s="1"/>
  <c r="G341" i="13"/>
  <c r="H341" i="13" s="1"/>
  <c r="M276" i="12" s="1"/>
  <c r="P276" i="12" s="1"/>
  <c r="G340" i="13"/>
  <c r="H340" i="13" s="1"/>
  <c r="G339" i="13"/>
  <c r="H339" i="13" s="1"/>
  <c r="M274" i="12" s="1"/>
  <c r="P274" i="12" s="1"/>
  <c r="G338" i="13"/>
  <c r="H338" i="13" s="1"/>
  <c r="G337" i="13"/>
  <c r="H337" i="13" s="1"/>
  <c r="M273" i="12" s="1"/>
  <c r="P273" i="12" s="1"/>
  <c r="G336" i="13"/>
  <c r="H336" i="13" s="1"/>
  <c r="G335" i="13"/>
  <c r="H335" i="13" s="1"/>
  <c r="M272" i="12" s="1"/>
  <c r="P272" i="12" s="1"/>
  <c r="G334" i="13"/>
  <c r="H334" i="13" s="1"/>
  <c r="M271" i="12" s="1"/>
  <c r="P271" i="12" s="1"/>
  <c r="G333" i="13"/>
  <c r="H333" i="13" s="1"/>
  <c r="M270" i="12" s="1"/>
  <c r="P270" i="12" s="1"/>
  <c r="G332" i="13"/>
  <c r="H332" i="13" s="1"/>
  <c r="G331" i="13"/>
  <c r="H331" i="13" s="1"/>
  <c r="M268" i="12" s="1"/>
  <c r="P268" i="12" s="1"/>
  <c r="G330" i="13"/>
  <c r="H330" i="13" s="1"/>
  <c r="M266" i="12" s="1"/>
  <c r="P266" i="12" s="1"/>
  <c r="G329" i="13"/>
  <c r="H329" i="13" s="1"/>
  <c r="M265" i="12" s="1"/>
  <c r="P265" i="12" s="1"/>
  <c r="G328" i="13"/>
  <c r="H328" i="13" s="1"/>
  <c r="G327" i="13"/>
  <c r="H327" i="13" s="1"/>
  <c r="G326" i="13"/>
  <c r="H326" i="13" s="1"/>
  <c r="M262" i="12" s="1"/>
  <c r="P262" i="12" s="1"/>
  <c r="G325" i="13"/>
  <c r="H325" i="13" s="1"/>
  <c r="M260" i="12" s="1"/>
  <c r="P260" i="12" s="1"/>
  <c r="G324" i="13"/>
  <c r="H324" i="13" s="1"/>
  <c r="M259" i="12" s="1"/>
  <c r="P259" i="12" s="1"/>
  <c r="G323" i="13"/>
  <c r="H323" i="13" s="1"/>
  <c r="G322" i="13"/>
  <c r="H322" i="13" s="1"/>
  <c r="M258" i="12" s="1"/>
  <c r="P258" i="12" s="1"/>
  <c r="G321" i="13"/>
  <c r="H321" i="13" s="1"/>
  <c r="G320" i="13"/>
  <c r="H320" i="13" s="1"/>
  <c r="M257" i="12" s="1"/>
  <c r="P257" i="12" s="1"/>
  <c r="G319" i="13"/>
  <c r="H319" i="13" s="1"/>
  <c r="M256" i="12" s="1"/>
  <c r="P256" i="12" s="1"/>
  <c r="G318" i="13"/>
  <c r="H318" i="13" s="1"/>
  <c r="G317" i="13"/>
  <c r="G316" i="13"/>
  <c r="H316" i="13" s="1"/>
  <c r="M254" i="12" s="1"/>
  <c r="P254" i="12" s="1"/>
  <c r="G315" i="13"/>
  <c r="H315" i="13" s="1"/>
  <c r="M253" i="12" s="1"/>
  <c r="P253" i="12" s="1"/>
  <c r="G314" i="13"/>
  <c r="H314" i="13" s="1"/>
  <c r="M252" i="12" s="1"/>
  <c r="P252" i="12" s="1"/>
  <c r="G313" i="13"/>
  <c r="H313" i="13" s="1"/>
  <c r="M251" i="12" s="1"/>
  <c r="P251" i="12" s="1"/>
  <c r="G312" i="13"/>
  <c r="H312" i="13" s="1"/>
  <c r="G311" i="13"/>
  <c r="H311" i="13" s="1"/>
  <c r="G310" i="13"/>
  <c r="H310" i="13" s="1"/>
  <c r="G309" i="13"/>
  <c r="H309" i="13" s="1"/>
  <c r="M249" i="12" s="1"/>
  <c r="P249" i="12" s="1"/>
  <c r="G308" i="13"/>
  <c r="H308" i="13" s="1"/>
  <c r="M248" i="12" s="1"/>
  <c r="P248" i="12" s="1"/>
  <c r="G307" i="13"/>
  <c r="H307" i="13" s="1"/>
  <c r="M247" i="12" s="1"/>
  <c r="P247" i="12" s="1"/>
  <c r="G306" i="13"/>
  <c r="H306" i="13" s="1"/>
  <c r="M246" i="12" s="1"/>
  <c r="P246" i="12" s="1"/>
  <c r="G305" i="13"/>
  <c r="G304" i="13"/>
  <c r="H304" i="13" s="1"/>
  <c r="M245" i="12" s="1"/>
  <c r="P245" i="12" s="1"/>
  <c r="G303" i="13"/>
  <c r="H303" i="13" s="1"/>
  <c r="M244" i="12" s="1"/>
  <c r="P244" i="12" s="1"/>
  <c r="G302" i="13"/>
  <c r="H302" i="13" s="1"/>
  <c r="M243" i="12" s="1"/>
  <c r="P243" i="12" s="1"/>
  <c r="G301" i="13"/>
  <c r="H301" i="13" s="1"/>
  <c r="G300" i="13"/>
  <c r="G299" i="13"/>
  <c r="H299" i="13" s="1"/>
  <c r="M241" i="12" s="1"/>
  <c r="P241" i="12" s="1"/>
  <c r="G298" i="13"/>
  <c r="H298" i="13" s="1"/>
  <c r="M240" i="12" s="1"/>
  <c r="P240" i="12" s="1"/>
  <c r="G297" i="13"/>
  <c r="H297" i="13" s="1"/>
  <c r="G296" i="13"/>
  <c r="H296" i="13" s="1"/>
  <c r="M239" i="12" s="1"/>
  <c r="P239" i="12" s="1"/>
  <c r="G295" i="13"/>
  <c r="H295" i="13" s="1"/>
  <c r="M238" i="12" s="1"/>
  <c r="P238" i="12" s="1"/>
  <c r="G294" i="13"/>
  <c r="H294" i="13" s="1"/>
  <c r="M237" i="12" s="1"/>
  <c r="P237" i="12" s="1"/>
  <c r="G293" i="13"/>
  <c r="H293" i="13" s="1"/>
  <c r="M236" i="12" s="1"/>
  <c r="P236" i="12" s="1"/>
  <c r="G292" i="13"/>
  <c r="H292" i="13" s="1"/>
  <c r="M235" i="12" s="1"/>
  <c r="P235" i="12" s="1"/>
  <c r="G291" i="13"/>
  <c r="H291" i="13" s="1"/>
  <c r="G290" i="13"/>
  <c r="H290" i="13" s="1"/>
  <c r="G289" i="13"/>
  <c r="H289" i="13" s="1"/>
  <c r="M233" i="12" s="1"/>
  <c r="P233" i="12" s="1"/>
  <c r="G288" i="13"/>
  <c r="H288" i="13" s="1"/>
  <c r="M232" i="12" s="1"/>
  <c r="P232" i="12" s="1"/>
  <c r="G287" i="13"/>
  <c r="H287" i="13" s="1"/>
  <c r="G286" i="13"/>
  <c r="H286" i="13" s="1"/>
  <c r="M231" i="12" s="1"/>
  <c r="P231" i="12" s="1"/>
  <c r="G285" i="13"/>
  <c r="H285" i="13" s="1"/>
  <c r="G284" i="13"/>
  <c r="H284" i="13" s="1"/>
  <c r="G283" i="13"/>
  <c r="H283" i="13" s="1"/>
  <c r="M229" i="12" s="1"/>
  <c r="P229" i="12" s="1"/>
  <c r="G282" i="13"/>
  <c r="H282" i="13" s="1"/>
  <c r="G281" i="13"/>
  <c r="H281" i="13" s="1"/>
  <c r="G280" i="13"/>
  <c r="H280" i="13" s="1"/>
  <c r="G279" i="13"/>
  <c r="H279" i="13" s="1"/>
  <c r="M227" i="12" s="1"/>
  <c r="P227" i="12" s="1"/>
  <c r="G278" i="13"/>
  <c r="H278" i="13" s="1"/>
  <c r="M226" i="12" s="1"/>
  <c r="P226" i="12" s="1"/>
  <c r="G277" i="13"/>
  <c r="H277" i="13" s="1"/>
  <c r="M225" i="12" s="1"/>
  <c r="P225" i="12" s="1"/>
  <c r="G276" i="13"/>
  <c r="H276" i="13" s="1"/>
  <c r="M224" i="12" s="1"/>
  <c r="P224" i="12" s="1"/>
  <c r="G275" i="13"/>
  <c r="H275" i="13" s="1"/>
  <c r="M223" i="12" s="1"/>
  <c r="P223" i="12" s="1"/>
  <c r="G274" i="13"/>
  <c r="H274" i="13" s="1"/>
  <c r="G273" i="13"/>
  <c r="H273" i="13" s="1"/>
  <c r="M222" i="12" s="1"/>
  <c r="P222" i="12" s="1"/>
  <c r="G272" i="13"/>
  <c r="H272" i="13" s="1"/>
  <c r="G271" i="13"/>
  <c r="H271" i="13" s="1"/>
  <c r="M221" i="12" s="1"/>
  <c r="P221" i="12" s="1"/>
  <c r="G270" i="13"/>
  <c r="H270" i="13" s="1"/>
  <c r="M220" i="12" s="1"/>
  <c r="P220" i="12" s="1"/>
  <c r="G269" i="13"/>
  <c r="H269" i="13" s="1"/>
  <c r="M219" i="12" s="1"/>
  <c r="P219" i="12" s="1"/>
  <c r="G268" i="13"/>
  <c r="H268" i="13" s="1"/>
  <c r="M218" i="12" s="1"/>
  <c r="P218" i="12" s="1"/>
  <c r="G267" i="13"/>
  <c r="H267" i="13" s="1"/>
  <c r="M217" i="12" s="1"/>
  <c r="P217" i="12" s="1"/>
  <c r="G266" i="13"/>
  <c r="H266" i="13" s="1"/>
  <c r="M216" i="12" s="1"/>
  <c r="P216" i="12" s="1"/>
  <c r="G265" i="13"/>
  <c r="H265" i="13" s="1"/>
  <c r="M215" i="12" s="1"/>
  <c r="P215" i="12" s="1"/>
  <c r="G264" i="13"/>
  <c r="H264" i="13" s="1"/>
  <c r="G263" i="13"/>
  <c r="H263" i="13" s="1"/>
  <c r="G262" i="13"/>
  <c r="H262" i="13" s="1"/>
  <c r="M214" i="12" s="1"/>
  <c r="P214" i="12" s="1"/>
  <c r="G261" i="13"/>
  <c r="H261" i="13" s="1"/>
  <c r="G260" i="13"/>
  <c r="H260" i="13" s="1"/>
  <c r="M212" i="12" s="1"/>
  <c r="P212" i="12" s="1"/>
  <c r="G259" i="13"/>
  <c r="H259" i="13" s="1"/>
  <c r="M211" i="12" s="1"/>
  <c r="P211" i="12" s="1"/>
  <c r="G258" i="13"/>
  <c r="H258" i="13" s="1"/>
  <c r="M210" i="12" s="1"/>
  <c r="P210" i="12" s="1"/>
  <c r="G257" i="13"/>
  <c r="G256" i="13"/>
  <c r="H256" i="13" s="1"/>
  <c r="M209" i="12" s="1"/>
  <c r="P209" i="12" s="1"/>
  <c r="G255" i="13"/>
  <c r="H255" i="13" s="1"/>
  <c r="M208" i="12" s="1"/>
  <c r="P208" i="12" s="1"/>
  <c r="G254" i="13"/>
  <c r="H254" i="13" s="1"/>
  <c r="M207" i="12" s="1"/>
  <c r="P207" i="12" s="1"/>
  <c r="G253" i="13"/>
  <c r="H253" i="13" s="1"/>
  <c r="G252" i="13"/>
  <c r="H252" i="13" s="1"/>
  <c r="G251" i="13"/>
  <c r="H251" i="13" s="1"/>
  <c r="G250" i="13"/>
  <c r="H250" i="13" s="1"/>
  <c r="M205" i="12" s="1"/>
  <c r="P205" i="12" s="1"/>
  <c r="G249" i="13"/>
  <c r="H249" i="13" s="1"/>
  <c r="G248" i="13"/>
  <c r="H248" i="13" s="1"/>
  <c r="G247" i="13"/>
  <c r="H247" i="13" s="1"/>
  <c r="M203" i="12" s="1"/>
  <c r="P203" i="12" s="1"/>
  <c r="G246" i="13"/>
  <c r="H246" i="13" s="1"/>
  <c r="M202" i="12" s="1"/>
  <c r="P202" i="12" s="1"/>
  <c r="G245" i="13"/>
  <c r="H245" i="13" s="1"/>
  <c r="M201" i="12" s="1"/>
  <c r="P201" i="12" s="1"/>
  <c r="G244" i="13"/>
  <c r="H244" i="13" s="1"/>
  <c r="M200" i="12" s="1"/>
  <c r="P200" i="12" s="1"/>
  <c r="G243" i="13"/>
  <c r="H243" i="13" s="1"/>
  <c r="M199" i="12" s="1"/>
  <c r="P199" i="12" s="1"/>
  <c r="G242" i="13"/>
  <c r="G241" i="13"/>
  <c r="H241" i="13" s="1"/>
  <c r="M197" i="12" s="1"/>
  <c r="P197" i="12" s="1"/>
  <c r="G240" i="13"/>
  <c r="H240" i="13" s="1"/>
  <c r="G239" i="13"/>
  <c r="H239" i="13" s="1"/>
  <c r="M195" i="12" s="1"/>
  <c r="P195" i="12" s="1"/>
  <c r="G238" i="13"/>
  <c r="H238" i="13" s="1"/>
  <c r="M194" i="12" s="1"/>
  <c r="P194" i="12" s="1"/>
  <c r="G237" i="13"/>
  <c r="H237" i="13" s="1"/>
  <c r="M193" i="12" s="1"/>
  <c r="P193" i="12" s="1"/>
  <c r="G236" i="13"/>
  <c r="H236" i="13" s="1"/>
  <c r="G235" i="13"/>
  <c r="H235" i="13" s="1"/>
  <c r="M191" i="12" s="1"/>
  <c r="P191" i="12" s="1"/>
  <c r="G234" i="13"/>
  <c r="H234" i="13" s="1"/>
  <c r="M190" i="12" s="1"/>
  <c r="P190" i="12" s="1"/>
  <c r="G233" i="13"/>
  <c r="H233" i="13" s="1"/>
  <c r="M189" i="12" s="1"/>
  <c r="P189" i="12" s="1"/>
  <c r="G232" i="13"/>
  <c r="H232" i="13" s="1"/>
  <c r="G231" i="13"/>
  <c r="H231" i="13" s="1"/>
  <c r="M187" i="12" s="1"/>
  <c r="P187" i="12" s="1"/>
  <c r="G230" i="13"/>
  <c r="H230" i="13" s="1"/>
  <c r="G229" i="13"/>
  <c r="H229" i="13" s="1"/>
  <c r="M186" i="12" s="1"/>
  <c r="P186" i="12" s="1"/>
  <c r="G228" i="13"/>
  <c r="H228" i="13" s="1"/>
  <c r="M185" i="12" s="1"/>
  <c r="P185" i="12" s="1"/>
  <c r="G227" i="13"/>
  <c r="H227" i="13" s="1"/>
  <c r="G226" i="13"/>
  <c r="H226" i="13" s="1"/>
  <c r="G225" i="13"/>
  <c r="H225" i="13" s="1"/>
  <c r="G224" i="13"/>
  <c r="H224" i="13" s="1"/>
  <c r="M182" i="12" s="1"/>
  <c r="P182" i="12" s="1"/>
  <c r="G223" i="13"/>
  <c r="H223" i="13" s="1"/>
  <c r="G222" i="13"/>
  <c r="H222" i="13" s="1"/>
  <c r="M180" i="12" s="1"/>
  <c r="P180" i="12" s="1"/>
  <c r="G221" i="13"/>
  <c r="H221" i="13" s="1"/>
  <c r="M179" i="12" s="1"/>
  <c r="P179" i="12" s="1"/>
  <c r="G220" i="13"/>
  <c r="H220" i="13" s="1"/>
  <c r="G219" i="13"/>
  <c r="H219" i="13" s="1"/>
  <c r="M178" i="12" s="1"/>
  <c r="P178" i="12" s="1"/>
  <c r="G218" i="13"/>
  <c r="H218" i="13" s="1"/>
  <c r="M177" i="12" s="1"/>
  <c r="P177" i="12" s="1"/>
  <c r="G217" i="13"/>
  <c r="H217" i="13" s="1"/>
  <c r="G216" i="13"/>
  <c r="H216" i="13" s="1"/>
  <c r="G215" i="13"/>
  <c r="H215" i="13" s="1"/>
  <c r="G214" i="13"/>
  <c r="H214" i="13" s="1"/>
  <c r="M174" i="12" s="1"/>
  <c r="P174" i="12" s="1"/>
  <c r="G213" i="13"/>
  <c r="H213" i="13" s="1"/>
  <c r="G212" i="13"/>
  <c r="H212" i="13" s="1"/>
  <c r="G211" i="13"/>
  <c r="H211" i="13" s="1"/>
  <c r="M172" i="12" s="1"/>
  <c r="P172" i="12" s="1"/>
  <c r="G210" i="13"/>
  <c r="H210" i="13" s="1"/>
  <c r="M171" i="12" s="1"/>
  <c r="P171" i="12" s="1"/>
  <c r="G209" i="13"/>
  <c r="H209" i="13" s="1"/>
  <c r="G208" i="13"/>
  <c r="H208" i="13" s="1"/>
  <c r="G207" i="13"/>
  <c r="G206" i="13"/>
  <c r="H206" i="13" s="1"/>
  <c r="G205" i="13"/>
  <c r="G204" i="13"/>
  <c r="H204" i="13" s="1"/>
  <c r="G203" i="13"/>
  <c r="H203" i="13" s="1"/>
  <c r="G202" i="13"/>
  <c r="H202" i="13" s="1"/>
  <c r="M164" i="12" s="1"/>
  <c r="P164" i="12" s="1"/>
  <c r="G201" i="13"/>
  <c r="H201" i="13" s="1"/>
  <c r="M163" i="12" s="1"/>
  <c r="P163" i="12" s="1"/>
  <c r="G200" i="13"/>
  <c r="H200" i="13" s="1"/>
  <c r="G199" i="13"/>
  <c r="H199" i="13" s="1"/>
  <c r="M161" i="12" s="1"/>
  <c r="P161" i="12" s="1"/>
  <c r="G198" i="13"/>
  <c r="G197" i="13"/>
  <c r="G196" i="13"/>
  <c r="G195" i="13"/>
  <c r="H195" i="13" s="1"/>
  <c r="M159" i="12" s="1"/>
  <c r="P159" i="12" s="1"/>
  <c r="G194" i="13"/>
  <c r="H194" i="13" s="1"/>
  <c r="G193" i="13"/>
  <c r="H193" i="13" s="1"/>
  <c r="G192" i="13"/>
  <c r="H192" i="13" s="1"/>
  <c r="M156" i="12" s="1"/>
  <c r="P156" i="12" s="1"/>
  <c r="G191" i="13"/>
  <c r="H191" i="13" s="1"/>
  <c r="M155" i="12" s="1"/>
  <c r="P155" i="12" s="1"/>
  <c r="G190" i="13"/>
  <c r="H190" i="13" s="1"/>
  <c r="G189" i="13"/>
  <c r="H189" i="13" s="1"/>
  <c r="M153" i="12" s="1"/>
  <c r="P153" i="12" s="1"/>
  <c r="G188" i="13"/>
  <c r="H188" i="13" s="1"/>
  <c r="M152" i="12" s="1"/>
  <c r="P152" i="12" s="1"/>
  <c r="G187" i="13"/>
  <c r="H187" i="13" s="1"/>
  <c r="M151" i="12" s="1"/>
  <c r="P151" i="12" s="1"/>
  <c r="G186" i="13"/>
  <c r="H186" i="13" s="1"/>
  <c r="G185" i="13"/>
  <c r="H185" i="13" s="1"/>
  <c r="M149" i="12" s="1"/>
  <c r="P149" i="12" s="1"/>
  <c r="G184" i="13"/>
  <c r="H184" i="13" s="1"/>
  <c r="M148" i="12" s="1"/>
  <c r="P148" i="12" s="1"/>
  <c r="G183" i="13"/>
  <c r="H183" i="13" s="1"/>
  <c r="M147" i="12" s="1"/>
  <c r="P147" i="12" s="1"/>
  <c r="G182" i="13"/>
  <c r="H182" i="13" s="1"/>
  <c r="G181" i="13"/>
  <c r="H181" i="13" s="1"/>
  <c r="G180" i="13"/>
  <c r="H180" i="13" s="1"/>
  <c r="M145" i="12" s="1"/>
  <c r="P145" i="12" s="1"/>
  <c r="G179" i="13"/>
  <c r="H179" i="13" s="1"/>
  <c r="G178" i="13"/>
  <c r="H178" i="13" s="1"/>
  <c r="M20" i="12" s="1"/>
  <c r="P20" i="12" s="1"/>
  <c r="G177" i="13"/>
  <c r="H177" i="13" s="1"/>
  <c r="M144" i="12" s="1"/>
  <c r="P144" i="12" s="1"/>
  <c r="G176" i="13"/>
  <c r="H176" i="13" s="1"/>
  <c r="G175" i="13"/>
  <c r="G174" i="13"/>
  <c r="G173" i="13"/>
  <c r="G172" i="13"/>
  <c r="H172" i="13" s="1"/>
  <c r="G171" i="13"/>
  <c r="H171" i="13" s="1"/>
  <c r="M137" i="12" s="1"/>
  <c r="P137" i="12" s="1"/>
  <c r="G170" i="13"/>
  <c r="H170" i="13" s="1"/>
  <c r="M136" i="12" s="1"/>
  <c r="P136" i="12" s="1"/>
  <c r="G169" i="13"/>
  <c r="H169" i="13" s="1"/>
  <c r="M135" i="12" s="1"/>
  <c r="P135" i="12" s="1"/>
  <c r="G168" i="13"/>
  <c r="H168" i="13" s="1"/>
  <c r="G167" i="13"/>
  <c r="H167" i="13" s="1"/>
  <c r="G166" i="13"/>
  <c r="G165" i="13"/>
  <c r="H165" i="13" s="1"/>
  <c r="M131" i="12" s="1"/>
  <c r="P131" i="12" s="1"/>
  <c r="G164" i="13"/>
  <c r="H164" i="13" s="1"/>
  <c r="G163" i="13"/>
  <c r="H163" i="13" s="1"/>
  <c r="G162" i="13"/>
  <c r="H162" i="13" s="1"/>
  <c r="G161" i="13"/>
  <c r="H161" i="13" s="1"/>
  <c r="M130" i="12" s="1"/>
  <c r="P130" i="12" s="1"/>
  <c r="G160" i="13"/>
  <c r="H160" i="13" s="1"/>
  <c r="M129" i="12" s="1"/>
  <c r="P129" i="12" s="1"/>
  <c r="G159" i="13"/>
  <c r="H159" i="13" s="1"/>
  <c r="G158" i="13"/>
  <c r="H158" i="13" s="1"/>
  <c r="G157" i="13"/>
  <c r="H157" i="13" s="1"/>
  <c r="G156" i="13"/>
  <c r="H156" i="13" s="1"/>
  <c r="G155" i="13"/>
  <c r="H155" i="13" s="1"/>
  <c r="M124" i="12" s="1"/>
  <c r="P124" i="12" s="1"/>
  <c r="G154" i="13"/>
  <c r="H154" i="13" s="1"/>
  <c r="M123" i="12" s="1"/>
  <c r="P123" i="12" s="1"/>
  <c r="G153" i="13"/>
  <c r="H153" i="13" s="1"/>
  <c r="G152" i="13"/>
  <c r="H152" i="13" s="1"/>
  <c r="M121" i="12" s="1"/>
  <c r="P121" i="12" s="1"/>
  <c r="G151" i="13"/>
  <c r="G150" i="13"/>
  <c r="H150" i="13" s="1"/>
  <c r="M119" i="12" s="1"/>
  <c r="P119" i="12" s="1"/>
  <c r="G149" i="13"/>
  <c r="H149" i="13" s="1"/>
  <c r="G148" i="13"/>
  <c r="H148" i="13" s="1"/>
  <c r="M117" i="12" s="1"/>
  <c r="P117" i="12" s="1"/>
  <c r="G147" i="13"/>
  <c r="H147" i="13" s="1"/>
  <c r="M116" i="12" s="1"/>
  <c r="P116" i="12" s="1"/>
  <c r="G146" i="13"/>
  <c r="G145" i="13"/>
  <c r="H145" i="13" s="1"/>
  <c r="G144" i="13"/>
  <c r="H144" i="13" s="1"/>
  <c r="M113" i="12" s="1"/>
  <c r="P113" i="12" s="1"/>
  <c r="G143" i="13"/>
  <c r="H143" i="13" s="1"/>
  <c r="M112" i="12" s="1"/>
  <c r="P112" i="12" s="1"/>
  <c r="G142" i="13"/>
  <c r="H142" i="13" s="1"/>
  <c r="G141" i="13"/>
  <c r="G140" i="13"/>
  <c r="H140" i="13" s="1"/>
  <c r="G139" i="13"/>
  <c r="H139" i="13" s="1"/>
  <c r="M109" i="12" s="1"/>
  <c r="P109" i="12" s="1"/>
  <c r="G138" i="13"/>
  <c r="H138" i="13" s="1"/>
  <c r="M108" i="12" s="1"/>
  <c r="P108" i="12" s="1"/>
  <c r="G137" i="13"/>
  <c r="G136" i="13"/>
  <c r="H136" i="13" s="1"/>
  <c r="M107" i="12" s="1"/>
  <c r="P107" i="12" s="1"/>
  <c r="G135" i="13"/>
  <c r="H135" i="13" s="1"/>
  <c r="G134" i="13"/>
  <c r="G133" i="13"/>
  <c r="H133" i="13" s="1"/>
  <c r="M104" i="12" s="1"/>
  <c r="P104" i="12" s="1"/>
  <c r="G132" i="13"/>
  <c r="H132" i="13" s="1"/>
  <c r="M103" i="12" s="1"/>
  <c r="P103" i="12" s="1"/>
  <c r="G131" i="13"/>
  <c r="H131" i="13" s="1"/>
  <c r="G130" i="13"/>
  <c r="H130" i="13" s="1"/>
  <c r="M102" i="12" s="1"/>
  <c r="P102" i="12" s="1"/>
  <c r="G129" i="13"/>
  <c r="H129" i="13" s="1"/>
  <c r="G128" i="13"/>
  <c r="H128" i="13" s="1"/>
  <c r="G127" i="13"/>
  <c r="H127" i="13" s="1"/>
  <c r="M100" i="12" s="1"/>
  <c r="P100" i="12" s="1"/>
  <c r="G126" i="13"/>
  <c r="H126" i="13" s="1"/>
  <c r="M99" i="12" s="1"/>
  <c r="P99" i="12" s="1"/>
  <c r="G125" i="13"/>
  <c r="H125" i="13" s="1"/>
  <c r="M98" i="12" s="1"/>
  <c r="P98" i="12" s="1"/>
  <c r="G124" i="13"/>
  <c r="H124" i="13" s="1"/>
  <c r="G123" i="13"/>
  <c r="H123" i="13" s="1"/>
  <c r="M96" i="12" s="1"/>
  <c r="P96" i="12" s="1"/>
  <c r="G122" i="13"/>
  <c r="H122" i="13" s="1"/>
  <c r="G121" i="13"/>
  <c r="G120" i="13"/>
  <c r="H120" i="13" s="1"/>
  <c r="M93" i="12" s="1"/>
  <c r="P93" i="12" s="1"/>
  <c r="G119" i="13"/>
  <c r="H119" i="13" s="1"/>
  <c r="G118" i="13"/>
  <c r="H118" i="13" s="1"/>
  <c r="M92" i="12" s="1"/>
  <c r="P92" i="12" s="1"/>
  <c r="G117" i="13"/>
  <c r="H117" i="13" s="1"/>
  <c r="G116" i="13"/>
  <c r="H116" i="13" s="1"/>
  <c r="M91" i="12" s="1"/>
  <c r="P91" i="12" s="1"/>
  <c r="G115" i="13"/>
  <c r="H115" i="13" s="1"/>
  <c r="M90" i="12" s="1"/>
  <c r="P90" i="12" s="1"/>
  <c r="G114" i="13"/>
  <c r="G113" i="13"/>
  <c r="H113" i="13" s="1"/>
  <c r="M88" i="12" s="1"/>
  <c r="P88" i="12" s="1"/>
  <c r="G112" i="13"/>
  <c r="H112" i="13" s="1"/>
  <c r="G111" i="13"/>
  <c r="H111" i="13" s="1"/>
  <c r="M86" i="12" s="1"/>
  <c r="P86" i="12" s="1"/>
  <c r="G110" i="13"/>
  <c r="H110" i="13" s="1"/>
  <c r="M85" i="12" s="1"/>
  <c r="P85" i="12" s="1"/>
  <c r="G109" i="13"/>
  <c r="H109" i="13" s="1"/>
  <c r="M84" i="12" s="1"/>
  <c r="P84" i="12" s="1"/>
  <c r="G108" i="13"/>
  <c r="H108" i="13" s="1"/>
  <c r="G107" i="13"/>
  <c r="H107" i="13" s="1"/>
  <c r="M82" i="12" s="1"/>
  <c r="P82" i="12" s="1"/>
  <c r="G106" i="13"/>
  <c r="H106" i="13" s="1"/>
  <c r="G105" i="13"/>
  <c r="H105" i="13" s="1"/>
  <c r="M80" i="12" s="1"/>
  <c r="P80" i="12" s="1"/>
  <c r="G104" i="13"/>
  <c r="H104" i="13" s="1"/>
  <c r="G103" i="13"/>
  <c r="H103" i="13" s="1"/>
  <c r="G102" i="13"/>
  <c r="H102" i="13" s="1"/>
  <c r="G101" i="13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M72" i="12" s="1"/>
  <c r="P72" i="12" s="1"/>
  <c r="G92" i="13"/>
  <c r="H92" i="13" s="1"/>
  <c r="M70" i="12" s="1"/>
  <c r="P70" i="12" s="1"/>
  <c r="G91" i="13"/>
  <c r="H91" i="13" s="1"/>
  <c r="G90" i="13"/>
  <c r="H90" i="13" s="1"/>
  <c r="G89" i="13"/>
  <c r="H89" i="13" s="1"/>
  <c r="M67" i="12" s="1"/>
  <c r="P67" i="12" s="1"/>
  <c r="G88" i="13"/>
  <c r="H88" i="13" s="1"/>
  <c r="M66" i="12" s="1"/>
  <c r="P66" i="12" s="1"/>
  <c r="G87" i="13"/>
  <c r="H87" i="13" s="1"/>
  <c r="G86" i="13"/>
  <c r="H86" i="13" s="1"/>
  <c r="M64" i="12" s="1"/>
  <c r="P64" i="12" s="1"/>
  <c r="G85" i="13"/>
  <c r="G84" i="13"/>
  <c r="H84" i="13" s="1"/>
  <c r="M62" i="12" s="1"/>
  <c r="P62" i="12" s="1"/>
  <c r="G83" i="13"/>
  <c r="H83" i="13" s="1"/>
  <c r="M61" i="12" s="1"/>
  <c r="P61" i="12" s="1"/>
  <c r="G82" i="13"/>
  <c r="G81" i="13"/>
  <c r="H81" i="13" s="1"/>
  <c r="G80" i="13"/>
  <c r="H80" i="13" s="1"/>
  <c r="M58" i="12" s="1"/>
  <c r="P58" i="12" s="1"/>
  <c r="G79" i="13"/>
  <c r="G78" i="13"/>
  <c r="H78" i="13" s="1"/>
  <c r="G77" i="13"/>
  <c r="H77" i="13" s="1"/>
  <c r="G76" i="13"/>
  <c r="H76" i="13" s="1"/>
  <c r="G75" i="13"/>
  <c r="H75" i="13" s="1"/>
  <c r="G74" i="13"/>
  <c r="G73" i="13"/>
  <c r="H73" i="13" s="1"/>
  <c r="G72" i="13"/>
  <c r="H72" i="13" s="1"/>
  <c r="G71" i="13"/>
  <c r="H71" i="13" s="1"/>
  <c r="G70" i="13"/>
  <c r="H70" i="13" s="1"/>
  <c r="G69" i="13"/>
  <c r="H69" i="13" s="1"/>
  <c r="M49" i="12" s="1"/>
  <c r="P49" i="12" s="1"/>
  <c r="G68" i="13"/>
  <c r="H68" i="13" s="1"/>
  <c r="M48" i="12" s="1"/>
  <c r="P48" i="12" s="1"/>
  <c r="G67" i="13"/>
  <c r="G66" i="13"/>
  <c r="H66" i="13" s="1"/>
  <c r="G65" i="13"/>
  <c r="H65" i="13" s="1"/>
  <c r="G64" i="13"/>
  <c r="H64" i="13" s="1"/>
  <c r="G63" i="13"/>
  <c r="G62" i="13"/>
  <c r="H62" i="13" s="1"/>
  <c r="G61" i="13"/>
  <c r="H61" i="13" s="1"/>
  <c r="M43" i="12" s="1"/>
  <c r="P43" i="12" s="1"/>
  <c r="G60" i="13"/>
  <c r="G59" i="13"/>
  <c r="H59" i="13" s="1"/>
  <c r="G58" i="13"/>
  <c r="H58" i="13" s="1"/>
  <c r="M42" i="12" s="1"/>
  <c r="P42" i="12" s="1"/>
  <c r="G57" i="13"/>
  <c r="H57" i="13" s="1"/>
  <c r="G56" i="13"/>
  <c r="H56" i="13" s="1"/>
  <c r="M39" i="12" s="1"/>
  <c r="P39" i="12" s="1"/>
  <c r="G55" i="13"/>
  <c r="H55" i="13" s="1"/>
  <c r="G54" i="13"/>
  <c r="H54" i="13" s="1"/>
  <c r="G53" i="13"/>
  <c r="H53" i="13" s="1"/>
  <c r="G52" i="13"/>
  <c r="G51" i="13"/>
  <c r="H51" i="13" s="1"/>
  <c r="G50" i="13"/>
  <c r="H50" i="13" s="1"/>
  <c r="G49" i="13"/>
  <c r="G48" i="13"/>
  <c r="H48" i="13" s="1"/>
  <c r="G47" i="13"/>
  <c r="H47" i="13" s="1"/>
  <c r="M33" i="12" s="1"/>
  <c r="P33" i="12" s="1"/>
  <c r="G46" i="13"/>
  <c r="H46" i="13" s="1"/>
  <c r="M32" i="12" s="1"/>
  <c r="P32" i="12" s="1"/>
  <c r="G45" i="13"/>
  <c r="G44" i="13"/>
  <c r="H44" i="13" s="1"/>
  <c r="G43" i="13"/>
  <c r="H43" i="13" s="1"/>
  <c r="M29" i="12" s="1"/>
  <c r="P29" i="12" s="1"/>
  <c r="G42" i="13"/>
  <c r="H42" i="13" s="1"/>
  <c r="G41" i="13"/>
  <c r="H41" i="13" s="1"/>
  <c r="M28" i="12" s="1"/>
  <c r="P28" i="12" s="1"/>
  <c r="G40" i="13"/>
  <c r="H40" i="13" s="1"/>
  <c r="G39" i="13"/>
  <c r="H39" i="13" s="1"/>
  <c r="G38" i="13"/>
  <c r="G37" i="13"/>
  <c r="G36" i="13"/>
  <c r="H36" i="13" s="1"/>
  <c r="M25" i="12" s="1"/>
  <c r="P25" i="12" s="1"/>
  <c r="G35" i="13"/>
  <c r="H35" i="13" s="1"/>
  <c r="M24" i="12" s="1"/>
  <c r="P24" i="12" s="1"/>
  <c r="G34" i="13"/>
  <c r="H34" i="13" s="1"/>
  <c r="M23" i="12" s="1"/>
  <c r="P23" i="12" s="1"/>
  <c r="G33" i="13"/>
  <c r="H33" i="13" s="1"/>
  <c r="G32" i="13"/>
  <c r="H32" i="13" s="1"/>
  <c r="G31" i="13"/>
  <c r="G30" i="13"/>
  <c r="H30" i="13" s="1"/>
  <c r="G29" i="13"/>
  <c r="H29" i="13" s="1"/>
  <c r="G28" i="13"/>
  <c r="H28" i="13" s="1"/>
  <c r="M16" i="12" s="1"/>
  <c r="P16" i="12" s="1"/>
  <c r="G27" i="13"/>
  <c r="H27" i="13" s="1"/>
  <c r="M15" i="12" s="1"/>
  <c r="P15" i="12" s="1"/>
  <c r="G26" i="13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G17" i="13"/>
  <c r="G16" i="13"/>
  <c r="G15" i="13"/>
  <c r="G14" i="13"/>
  <c r="G13" i="13"/>
  <c r="G12" i="13"/>
  <c r="G11" i="13"/>
  <c r="H11" i="13" s="1"/>
  <c r="G10" i="13"/>
  <c r="H10" i="13" s="1"/>
  <c r="G9" i="13"/>
  <c r="H9" i="13" s="1"/>
  <c r="E1" i="13"/>
  <c r="D1" i="13"/>
  <c r="AB94" i="10"/>
  <c r="AB192" i="10"/>
  <c r="AB288" i="10"/>
  <c r="AB353" i="10"/>
  <c r="AB409" i="10"/>
  <c r="AB555" i="10"/>
  <c r="AB569" i="10"/>
  <c r="AB270" i="12" l="1"/>
  <c r="N270" i="12"/>
  <c r="AB273" i="12"/>
  <c r="N273" i="12"/>
  <c r="AC273" i="12" s="1"/>
  <c r="AB276" i="12"/>
  <c r="N276" i="12"/>
  <c r="AC276" i="12" s="1"/>
  <c r="AB264" i="12"/>
  <c r="N264" i="12"/>
  <c r="AC264" i="12" s="1"/>
  <c r="AB28" i="12"/>
  <c r="N28" i="12"/>
  <c r="AC28" i="12" s="1"/>
  <c r="AB67" i="12"/>
  <c r="N67" i="12"/>
  <c r="AC67" i="12" s="1"/>
  <c r="AB80" i="12"/>
  <c r="N80" i="12"/>
  <c r="AB98" i="12"/>
  <c r="N98" i="12"/>
  <c r="AC98" i="12" s="1"/>
  <c r="AB135" i="12"/>
  <c r="N135" i="12"/>
  <c r="AB153" i="12"/>
  <c r="N153" i="12"/>
  <c r="AC153" i="12" s="1"/>
  <c r="AB189" i="12"/>
  <c r="N189" i="12"/>
  <c r="AB201" i="12"/>
  <c r="N201" i="12"/>
  <c r="AC201" i="12" s="1"/>
  <c r="AB219" i="12"/>
  <c r="N219" i="12"/>
  <c r="AB236" i="12"/>
  <c r="N236" i="12"/>
  <c r="AC236" i="12" s="1"/>
  <c r="AB260" i="12"/>
  <c r="N260" i="12"/>
  <c r="AC260" i="12" s="1"/>
  <c r="AB23" i="12"/>
  <c r="N23" i="12"/>
  <c r="AC23" i="12" s="1"/>
  <c r="AB42" i="12"/>
  <c r="N42" i="12"/>
  <c r="AC42" i="12" s="1"/>
  <c r="AB92" i="12"/>
  <c r="N92" i="12"/>
  <c r="AC92" i="12" s="1"/>
  <c r="AB102" i="12"/>
  <c r="N102" i="12"/>
  <c r="AC102" i="12" s="1"/>
  <c r="AB119" i="12"/>
  <c r="N119" i="12"/>
  <c r="AC119" i="12" s="1"/>
  <c r="AB123" i="12"/>
  <c r="N123" i="12"/>
  <c r="AB136" i="12"/>
  <c r="N136" i="12"/>
  <c r="AC136" i="12" s="1"/>
  <c r="AB20" i="12"/>
  <c r="N20" i="12"/>
  <c r="AB164" i="12"/>
  <c r="N164" i="12"/>
  <c r="AC164" i="12" s="1"/>
  <c r="AB171" i="12"/>
  <c r="N171" i="12"/>
  <c r="AB174" i="12"/>
  <c r="N174" i="12"/>
  <c r="AC174" i="12" s="1"/>
  <c r="AB177" i="12"/>
  <c r="N177" i="12"/>
  <c r="AC177" i="12" s="1"/>
  <c r="AB180" i="12"/>
  <c r="N180" i="12"/>
  <c r="AC180" i="12" s="1"/>
  <c r="AB190" i="12"/>
  <c r="N190" i="12"/>
  <c r="AC190" i="12" s="1"/>
  <c r="AB194" i="12"/>
  <c r="N194" i="12"/>
  <c r="AC194" i="12" s="1"/>
  <c r="AB202" i="12"/>
  <c r="N202" i="12"/>
  <c r="AC202" i="12" s="1"/>
  <c r="AB205" i="12"/>
  <c r="N205" i="12"/>
  <c r="AC205" i="12" s="1"/>
  <c r="AB207" i="12"/>
  <c r="N207" i="12"/>
  <c r="AC207" i="12" s="1"/>
  <c r="AB210" i="12"/>
  <c r="N210" i="12"/>
  <c r="AC210" i="12" s="1"/>
  <c r="AB214" i="12"/>
  <c r="N214" i="12"/>
  <c r="AB216" i="12"/>
  <c r="N216" i="12"/>
  <c r="AC216" i="12" s="1"/>
  <c r="AB220" i="12"/>
  <c r="N220" i="12"/>
  <c r="AC220" i="12" s="1"/>
  <c r="AB226" i="12"/>
  <c r="N226" i="12"/>
  <c r="AC226" i="12" s="1"/>
  <c r="AB231" i="12"/>
  <c r="N231" i="12"/>
  <c r="AC231" i="12" s="1"/>
  <c r="AB237" i="12"/>
  <c r="N237" i="12"/>
  <c r="AC237" i="12" s="1"/>
  <c r="AB240" i="12"/>
  <c r="N240" i="12"/>
  <c r="AB243" i="12"/>
  <c r="N243" i="12"/>
  <c r="AC243" i="12" s="1"/>
  <c r="AB246" i="12"/>
  <c r="N246" i="12"/>
  <c r="AC246" i="12" s="1"/>
  <c r="AB252" i="12"/>
  <c r="N252" i="12"/>
  <c r="AC252" i="12" s="1"/>
  <c r="AB258" i="12"/>
  <c r="N258" i="12"/>
  <c r="AC258" i="12" s="1"/>
  <c r="AB262" i="12"/>
  <c r="N262" i="12"/>
  <c r="AC262" i="12" s="1"/>
  <c r="AB266" i="12"/>
  <c r="N266" i="12"/>
  <c r="AB271" i="12"/>
  <c r="N271" i="12"/>
  <c r="AC271" i="12" s="1"/>
  <c r="AB277" i="12"/>
  <c r="N277" i="12"/>
  <c r="AC277" i="12" s="1"/>
  <c r="AB261" i="12"/>
  <c r="N261" i="12"/>
  <c r="AC261" i="12" s="1"/>
  <c r="AB72" i="12"/>
  <c r="N72" i="12"/>
  <c r="AB88" i="12"/>
  <c r="N88" i="12"/>
  <c r="AC88" i="12" s="1"/>
  <c r="AB130" i="12"/>
  <c r="N130" i="12"/>
  <c r="AC130" i="12" s="1"/>
  <c r="AB144" i="12"/>
  <c r="N144" i="12"/>
  <c r="AC144" i="12" s="1"/>
  <c r="AB149" i="12"/>
  <c r="N149" i="12"/>
  <c r="AC149" i="12" s="1"/>
  <c r="AB179" i="12"/>
  <c r="N179" i="12"/>
  <c r="AC179" i="12" s="1"/>
  <c r="AB193" i="12"/>
  <c r="N193" i="12"/>
  <c r="AC193" i="12" s="1"/>
  <c r="AB215" i="12"/>
  <c r="N215" i="12"/>
  <c r="AC215" i="12" s="1"/>
  <c r="AB225" i="12"/>
  <c r="N225" i="12"/>
  <c r="AC225" i="12" s="1"/>
  <c r="AB233" i="12"/>
  <c r="N233" i="12"/>
  <c r="AC233" i="12" s="1"/>
  <c r="AB251" i="12"/>
  <c r="N251" i="12"/>
  <c r="AC251" i="12" s="1"/>
  <c r="AB265" i="12"/>
  <c r="N265" i="12"/>
  <c r="AC265" i="12" s="1"/>
  <c r="AB32" i="12"/>
  <c r="N32" i="12"/>
  <c r="AC32" i="12" s="1"/>
  <c r="AB64" i="12"/>
  <c r="N64" i="12"/>
  <c r="AC64" i="12" s="1"/>
  <c r="AB85" i="12"/>
  <c r="N85" i="12"/>
  <c r="AC85" i="12" s="1"/>
  <c r="AB99" i="12"/>
  <c r="N99" i="12"/>
  <c r="AC99" i="12" s="1"/>
  <c r="AB108" i="12"/>
  <c r="N108" i="12"/>
  <c r="AC108" i="12" s="1"/>
  <c r="AB15" i="12"/>
  <c r="N15" i="12"/>
  <c r="AC15" i="12" s="1"/>
  <c r="AB24" i="12"/>
  <c r="N24" i="12"/>
  <c r="AC24" i="12" s="1"/>
  <c r="AB29" i="12"/>
  <c r="N29" i="12"/>
  <c r="AC29" i="12" s="1"/>
  <c r="AB33" i="12"/>
  <c r="N33" i="12"/>
  <c r="AB61" i="12"/>
  <c r="N61" i="12"/>
  <c r="AC61" i="12" s="1"/>
  <c r="AB82" i="12"/>
  <c r="N82" i="12"/>
  <c r="AC82" i="12" s="1"/>
  <c r="AB86" i="12"/>
  <c r="N86" i="12"/>
  <c r="AC86" i="12" s="1"/>
  <c r="AB90" i="12"/>
  <c r="N90" i="12"/>
  <c r="AB96" i="12"/>
  <c r="N96" i="12"/>
  <c r="AC96" i="12" s="1"/>
  <c r="AB100" i="12"/>
  <c r="N100" i="12"/>
  <c r="AB109" i="12"/>
  <c r="N109" i="12"/>
  <c r="AC109" i="12" s="1"/>
  <c r="AB112" i="12"/>
  <c r="N112" i="12"/>
  <c r="AC112" i="12" s="1"/>
  <c r="AB116" i="12"/>
  <c r="N116" i="12"/>
  <c r="AC116" i="12" s="1"/>
  <c r="AB124" i="12"/>
  <c r="N124" i="12"/>
  <c r="AB137" i="12"/>
  <c r="N137" i="12"/>
  <c r="AC137" i="12" s="1"/>
  <c r="AB147" i="12"/>
  <c r="N147" i="12"/>
  <c r="AC147" i="12" s="1"/>
  <c r="AB151" i="12"/>
  <c r="N151" i="12"/>
  <c r="AC151" i="12" s="1"/>
  <c r="AB155" i="12"/>
  <c r="N155" i="12"/>
  <c r="AC155" i="12" s="1"/>
  <c r="AB159" i="12"/>
  <c r="N159" i="12"/>
  <c r="AC159" i="12" s="1"/>
  <c r="AB161" i="12"/>
  <c r="N161" i="12"/>
  <c r="AC161" i="12" s="1"/>
  <c r="AB172" i="12"/>
  <c r="N172" i="12"/>
  <c r="AC172" i="12" s="1"/>
  <c r="AB178" i="12"/>
  <c r="N178" i="12"/>
  <c r="AC178" i="12" s="1"/>
  <c r="AB187" i="12"/>
  <c r="N187" i="12"/>
  <c r="AC187" i="12" s="1"/>
  <c r="AB191" i="12"/>
  <c r="N191" i="12"/>
  <c r="AB195" i="12"/>
  <c r="N195" i="12"/>
  <c r="AC195" i="12" s="1"/>
  <c r="AB199" i="12"/>
  <c r="N199" i="12"/>
  <c r="AC199" i="12" s="1"/>
  <c r="AB203" i="12"/>
  <c r="N203" i="12"/>
  <c r="AC203" i="12" s="1"/>
  <c r="AB208" i="12"/>
  <c r="N208" i="12"/>
  <c r="AC208" i="12" s="1"/>
  <c r="AB211" i="12"/>
  <c r="N211" i="12"/>
  <c r="AC211" i="12" s="1"/>
  <c r="AB217" i="12"/>
  <c r="N217" i="12"/>
  <c r="AB221" i="12"/>
  <c r="N221" i="12"/>
  <c r="AC221" i="12" s="1"/>
  <c r="AB223" i="12"/>
  <c r="N223" i="12"/>
  <c r="AC223" i="12" s="1"/>
  <c r="AB227" i="12"/>
  <c r="N227" i="12"/>
  <c r="AC227" i="12" s="1"/>
  <c r="AB229" i="12"/>
  <c r="N229" i="12"/>
  <c r="AC229" i="12" s="1"/>
  <c r="AB238" i="12"/>
  <c r="N238" i="12"/>
  <c r="AC238" i="12" s="1"/>
  <c r="AB241" i="12"/>
  <c r="N241" i="12"/>
  <c r="AB244" i="12"/>
  <c r="N244" i="12"/>
  <c r="AC244" i="12" s="1"/>
  <c r="AB247" i="12"/>
  <c r="N247" i="12"/>
  <c r="AC247" i="12" s="1"/>
  <c r="AB253" i="12"/>
  <c r="N253" i="12"/>
  <c r="AC253" i="12" s="1"/>
  <c r="AB256" i="12"/>
  <c r="N256" i="12"/>
  <c r="AB268" i="12"/>
  <c r="N268" i="12"/>
  <c r="AC268" i="12" s="1"/>
  <c r="AB272" i="12"/>
  <c r="N272" i="12"/>
  <c r="AB274" i="12"/>
  <c r="N274" i="12"/>
  <c r="AC274" i="12" s="1"/>
  <c r="AB278" i="12"/>
  <c r="N278" i="12"/>
  <c r="AC278" i="12" s="1"/>
  <c r="AB43" i="12"/>
  <c r="N43" i="12"/>
  <c r="AC43" i="12" s="1"/>
  <c r="AB49" i="12"/>
  <c r="N49" i="12"/>
  <c r="AC49" i="12" s="1"/>
  <c r="AB84" i="12"/>
  <c r="N84" i="12"/>
  <c r="AC84" i="12" s="1"/>
  <c r="AB104" i="12"/>
  <c r="N104" i="12"/>
  <c r="AC104" i="12" s="1"/>
  <c r="AB131" i="12"/>
  <c r="N131" i="12"/>
  <c r="AC131" i="12" s="1"/>
  <c r="AB163" i="12"/>
  <c r="N163" i="12"/>
  <c r="AC163" i="12" s="1"/>
  <c r="AB186" i="12"/>
  <c r="N186" i="12"/>
  <c r="AC186" i="12" s="1"/>
  <c r="AB197" i="12"/>
  <c r="N197" i="12"/>
  <c r="AC197" i="12" s="1"/>
  <c r="AB222" i="12"/>
  <c r="N222" i="12"/>
  <c r="AC222" i="12" s="1"/>
  <c r="AB249" i="12"/>
  <c r="N249" i="12"/>
  <c r="AC249" i="12" s="1"/>
  <c r="AB16" i="12"/>
  <c r="N16" i="12"/>
  <c r="AC16" i="12" s="1"/>
  <c r="AB25" i="12"/>
  <c r="N25" i="12"/>
  <c r="AB39" i="12"/>
  <c r="N39" i="12"/>
  <c r="AC39" i="12" s="1"/>
  <c r="AB48" i="12"/>
  <c r="N48" i="12"/>
  <c r="AB58" i="12"/>
  <c r="N58" i="12"/>
  <c r="AC58" i="12" s="1"/>
  <c r="AB62" i="12"/>
  <c r="N62" i="12"/>
  <c r="AB66" i="12"/>
  <c r="N66" i="12"/>
  <c r="AC66" i="12" s="1"/>
  <c r="AB70" i="12"/>
  <c r="N70" i="12"/>
  <c r="AC70" i="12" s="1"/>
  <c r="AB91" i="12"/>
  <c r="N91" i="12"/>
  <c r="AC91" i="12" s="1"/>
  <c r="AB93" i="12"/>
  <c r="N93" i="12"/>
  <c r="AB103" i="12"/>
  <c r="N103" i="12"/>
  <c r="AC103" i="12" s="1"/>
  <c r="AB107" i="12"/>
  <c r="N107" i="12"/>
  <c r="AC107" i="12" s="1"/>
  <c r="AB113" i="12"/>
  <c r="N113" i="12"/>
  <c r="AC113" i="12" s="1"/>
  <c r="AB117" i="12"/>
  <c r="N117" i="12"/>
  <c r="AB121" i="12"/>
  <c r="N121" i="12"/>
  <c r="AC121" i="12" s="1"/>
  <c r="AB129" i="12"/>
  <c r="N129" i="12"/>
  <c r="AC129" i="12" s="1"/>
  <c r="AB145" i="12"/>
  <c r="N145" i="12"/>
  <c r="AC145" i="12" s="1"/>
  <c r="AB148" i="12"/>
  <c r="N148" i="12"/>
  <c r="AB152" i="12"/>
  <c r="N152" i="12"/>
  <c r="AC152" i="12" s="1"/>
  <c r="AB156" i="12"/>
  <c r="N156" i="12"/>
  <c r="AC156" i="12" s="1"/>
  <c r="AB182" i="12"/>
  <c r="N182" i="12"/>
  <c r="AC182" i="12" s="1"/>
  <c r="AB185" i="12"/>
  <c r="N185" i="12"/>
  <c r="AB200" i="12"/>
  <c r="N200" i="12"/>
  <c r="AC200" i="12" s="1"/>
  <c r="AB209" i="12"/>
  <c r="N209" i="12"/>
  <c r="AC209" i="12" s="1"/>
  <c r="AB212" i="12"/>
  <c r="N212" i="12"/>
  <c r="AC212" i="12" s="1"/>
  <c r="AB218" i="12"/>
  <c r="N218" i="12"/>
  <c r="AC218" i="12" s="1"/>
  <c r="AB224" i="12"/>
  <c r="N224" i="12"/>
  <c r="AC224" i="12" s="1"/>
  <c r="AB232" i="12"/>
  <c r="N232" i="12"/>
  <c r="AC232" i="12" s="1"/>
  <c r="AB235" i="12"/>
  <c r="N235" i="12"/>
  <c r="AC235" i="12" s="1"/>
  <c r="AB239" i="12"/>
  <c r="N239" i="12"/>
  <c r="AB245" i="12"/>
  <c r="N245" i="12"/>
  <c r="AC245" i="12" s="1"/>
  <c r="AB248" i="12"/>
  <c r="N248" i="12"/>
  <c r="AC248" i="12" s="1"/>
  <c r="AB254" i="12"/>
  <c r="N254" i="12"/>
  <c r="AC254" i="12" s="1"/>
  <c r="AB257" i="12"/>
  <c r="N257" i="12"/>
  <c r="AC257" i="12" s="1"/>
  <c r="AB259" i="12"/>
  <c r="N259" i="12"/>
  <c r="AC259" i="12" s="1"/>
  <c r="AB279" i="12"/>
  <c r="N279" i="12"/>
  <c r="M234" i="12"/>
  <c r="P234" i="12" s="1"/>
  <c r="M282" i="12"/>
  <c r="AD192" i="10"/>
  <c r="AC192" i="10"/>
  <c r="AD28" i="12"/>
  <c r="AD43" i="12"/>
  <c r="AD49" i="12"/>
  <c r="AD67" i="12"/>
  <c r="AD72" i="12"/>
  <c r="AC72" i="12"/>
  <c r="AD80" i="12"/>
  <c r="AC80" i="12"/>
  <c r="AD84" i="12"/>
  <c r="AD88" i="12"/>
  <c r="AD98" i="12"/>
  <c r="AD104" i="12"/>
  <c r="AD130" i="12"/>
  <c r="AD131" i="12"/>
  <c r="AD135" i="12"/>
  <c r="AC135" i="12"/>
  <c r="AD144" i="12"/>
  <c r="AD149" i="12"/>
  <c r="AD153" i="12"/>
  <c r="AD163" i="12"/>
  <c r="AD179" i="12"/>
  <c r="AD186" i="12"/>
  <c r="AD189" i="12"/>
  <c r="AC189" i="12"/>
  <c r="AD193" i="12"/>
  <c r="AD197" i="12"/>
  <c r="AD201" i="12"/>
  <c r="AD215" i="12"/>
  <c r="AD219" i="12"/>
  <c r="AC219" i="12"/>
  <c r="AD222" i="12"/>
  <c r="AD225" i="12"/>
  <c r="AD233" i="12"/>
  <c r="AD236" i="12"/>
  <c r="AD249" i="12"/>
  <c r="AD251" i="12"/>
  <c r="AD260" i="12"/>
  <c r="AD265" i="12"/>
  <c r="AD270" i="12"/>
  <c r="AC270" i="12"/>
  <c r="AD273" i="12"/>
  <c r="AD276" i="12"/>
  <c r="AD264" i="12"/>
  <c r="AD409" i="10"/>
  <c r="AC409" i="10"/>
  <c r="AD353" i="10"/>
  <c r="AC353" i="10"/>
  <c r="AD94" i="10"/>
  <c r="AC94" i="10"/>
  <c r="AD23" i="12"/>
  <c r="AD32" i="12"/>
  <c r="AD42" i="12"/>
  <c r="AD64" i="12"/>
  <c r="AD85" i="12"/>
  <c r="AD92" i="12"/>
  <c r="AD99" i="12"/>
  <c r="AD102" i="12"/>
  <c r="AD108" i="12"/>
  <c r="AD119" i="12"/>
  <c r="AD123" i="12"/>
  <c r="AC123" i="12"/>
  <c r="AD136" i="12"/>
  <c r="AC20" i="12"/>
  <c r="AD20" i="12"/>
  <c r="AD164" i="12"/>
  <c r="AD171" i="12"/>
  <c r="AC171" i="12"/>
  <c r="AD174" i="12"/>
  <c r="AD177" i="12"/>
  <c r="AD180" i="12"/>
  <c r="AD190" i="12"/>
  <c r="AD194" i="12"/>
  <c r="AD202" i="12"/>
  <c r="AD205" i="12"/>
  <c r="AD207" i="12"/>
  <c r="AD210" i="12"/>
  <c r="AD214" i="12"/>
  <c r="AC214" i="12"/>
  <c r="AD216" i="12"/>
  <c r="AD220" i="12"/>
  <c r="AD226" i="12"/>
  <c r="AD231" i="12"/>
  <c r="AD237" i="12"/>
  <c r="AD240" i="12"/>
  <c r="AC240" i="12"/>
  <c r="AD243" i="12"/>
  <c r="AD246" i="12"/>
  <c r="AD252" i="12"/>
  <c r="AD258" i="12"/>
  <c r="AD262" i="12"/>
  <c r="AD266" i="12"/>
  <c r="AC266" i="12"/>
  <c r="AD271" i="12"/>
  <c r="AD277" i="12"/>
  <c r="AD261" i="12"/>
  <c r="AD569" i="10"/>
  <c r="AC569" i="10"/>
  <c r="AD555" i="10"/>
  <c r="AC555" i="10"/>
  <c r="AD288" i="10"/>
  <c r="AC288" i="10"/>
  <c r="AD15" i="12"/>
  <c r="AD24" i="12"/>
  <c r="AD29" i="12"/>
  <c r="AD33" i="12"/>
  <c r="AC33" i="12"/>
  <c r="AD61" i="12"/>
  <c r="AD82" i="12"/>
  <c r="AD86" i="12"/>
  <c r="AD90" i="12"/>
  <c r="AC90" i="12"/>
  <c r="AD96" i="12"/>
  <c r="AD100" i="12"/>
  <c r="AC100" i="12"/>
  <c r="AD109" i="12"/>
  <c r="AD112" i="12"/>
  <c r="AD116" i="12"/>
  <c r="AD124" i="12"/>
  <c r="AC124" i="12"/>
  <c r="AD137" i="12"/>
  <c r="AD147" i="12"/>
  <c r="AD151" i="12"/>
  <c r="AD155" i="12"/>
  <c r="AD159" i="12"/>
  <c r="AD161" i="12"/>
  <c r="AD172" i="12"/>
  <c r="AD178" i="12"/>
  <c r="AD187" i="12"/>
  <c r="AD191" i="12"/>
  <c r="AC191" i="12"/>
  <c r="AD195" i="12"/>
  <c r="AD199" i="12"/>
  <c r="AD203" i="12"/>
  <c r="AD208" i="12"/>
  <c r="AD211" i="12"/>
  <c r="AD217" i="12"/>
  <c r="AC217" i="12"/>
  <c r="AD221" i="12"/>
  <c r="AD223" i="12"/>
  <c r="AD227" i="12"/>
  <c r="AD229" i="12"/>
  <c r="AD238" i="12"/>
  <c r="AD241" i="12"/>
  <c r="AC241" i="12"/>
  <c r="AD244" i="12"/>
  <c r="AD247" i="12"/>
  <c r="AD253" i="12"/>
  <c r="AD256" i="12"/>
  <c r="AC256" i="12"/>
  <c r="AD268" i="12"/>
  <c r="AD272" i="12"/>
  <c r="AC272" i="12"/>
  <c r="AD274" i="12"/>
  <c r="AD278" i="12"/>
  <c r="AD16" i="12"/>
  <c r="AD25" i="12"/>
  <c r="AC25" i="12"/>
  <c r="AD39" i="12"/>
  <c r="AC48" i="12"/>
  <c r="AD48" i="12"/>
  <c r="AD58" i="12"/>
  <c r="AD62" i="12"/>
  <c r="AC62" i="12"/>
  <c r="AD66" i="12"/>
  <c r="AD70" i="12"/>
  <c r="AD91" i="12"/>
  <c r="AD93" i="12"/>
  <c r="AC93" i="12"/>
  <c r="AD103" i="12"/>
  <c r="AD107" i="12"/>
  <c r="AD113" i="12"/>
  <c r="AD117" i="12"/>
  <c r="AC117" i="12"/>
  <c r="AD121" i="12"/>
  <c r="AD129" i="12"/>
  <c r="AD145" i="12"/>
  <c r="AD148" i="12"/>
  <c r="AC148" i="12"/>
  <c r="AD152" i="12"/>
  <c r="AD156" i="12"/>
  <c r="AD182" i="12"/>
  <c r="AD185" i="12"/>
  <c r="AC185" i="12"/>
  <c r="AD200" i="12"/>
  <c r="AD209" i="12"/>
  <c r="AD212" i="12"/>
  <c r="AD218" i="12"/>
  <c r="AD224" i="12"/>
  <c r="AD232" i="12"/>
  <c r="AD235" i="12"/>
  <c r="AD239" i="12"/>
  <c r="AC239" i="12"/>
  <c r="AD245" i="12"/>
  <c r="AD248" i="12"/>
  <c r="AD254" i="12"/>
  <c r="AD257" i="12"/>
  <c r="AD259" i="12"/>
  <c r="AD279" i="12"/>
  <c r="AC279" i="12"/>
  <c r="T192" i="10"/>
  <c r="T409" i="10"/>
  <c r="T353" i="10"/>
  <c r="T94" i="10"/>
  <c r="T569" i="10"/>
  <c r="T555" i="10"/>
  <c r="T288" i="10"/>
  <c r="M11" i="12"/>
  <c r="P11" i="12" s="1"/>
  <c r="M18" i="12"/>
  <c r="P18" i="12" s="1"/>
  <c r="M37" i="12"/>
  <c r="P37" i="12" s="1"/>
  <c r="M46" i="12"/>
  <c r="P46" i="12" s="1"/>
  <c r="M50" i="12"/>
  <c r="P50" i="12" s="1"/>
  <c r="M56" i="12"/>
  <c r="P56" i="12" s="1"/>
  <c r="M68" i="12"/>
  <c r="P68" i="12" s="1"/>
  <c r="M74" i="12"/>
  <c r="P74" i="12" s="1"/>
  <c r="M81" i="12"/>
  <c r="P81" i="12" s="1"/>
  <c r="M95" i="12"/>
  <c r="P95" i="12" s="1"/>
  <c r="M111" i="12"/>
  <c r="P111" i="12" s="1"/>
  <c r="M127" i="12"/>
  <c r="P127" i="12" s="1"/>
  <c r="M146" i="12"/>
  <c r="P146" i="12" s="1"/>
  <c r="M150" i="12"/>
  <c r="P150" i="12" s="1"/>
  <c r="M154" i="12"/>
  <c r="P154" i="12" s="1"/>
  <c r="M158" i="12"/>
  <c r="P158" i="12" s="1"/>
  <c r="M228" i="12"/>
  <c r="P228" i="12" s="1"/>
  <c r="M8" i="12"/>
  <c r="P8" i="12" s="1"/>
  <c r="M35" i="12"/>
  <c r="P35" i="12" s="1"/>
  <c r="M38" i="12"/>
  <c r="P38" i="12" s="1"/>
  <c r="M51" i="12"/>
  <c r="P51" i="12" s="1"/>
  <c r="M53" i="12"/>
  <c r="P53" i="12" s="1"/>
  <c r="M65" i="12"/>
  <c r="P65" i="12" s="1"/>
  <c r="M69" i="12"/>
  <c r="P69" i="12" s="1"/>
  <c r="M75" i="12"/>
  <c r="P75" i="12" s="1"/>
  <c r="M78" i="12"/>
  <c r="P78" i="12" s="1"/>
  <c r="M106" i="12"/>
  <c r="P106" i="12" s="1"/>
  <c r="M128" i="12"/>
  <c r="P128" i="12" s="1"/>
  <c r="M133" i="12"/>
  <c r="P133" i="12" s="1"/>
  <c r="M165" i="12"/>
  <c r="P165" i="12" s="1"/>
  <c r="M181" i="12"/>
  <c r="P181" i="12" s="1"/>
  <c r="M184" i="12"/>
  <c r="P184" i="12" s="1"/>
  <c r="M250" i="12"/>
  <c r="P250" i="12" s="1"/>
  <c r="M9" i="12"/>
  <c r="P9" i="12" s="1"/>
  <c r="M13" i="12"/>
  <c r="P13" i="12" s="1"/>
  <c r="M21" i="12"/>
  <c r="P21" i="12" s="1"/>
  <c r="M30" i="12"/>
  <c r="P30" i="12" s="1"/>
  <c r="M54" i="12"/>
  <c r="P54" i="12" s="1"/>
  <c r="M79" i="12"/>
  <c r="P79" i="12" s="1"/>
  <c r="M83" i="12"/>
  <c r="P83" i="12" s="1"/>
  <c r="M87" i="12"/>
  <c r="P87" i="12" s="1"/>
  <c r="M97" i="12"/>
  <c r="P97" i="12" s="1"/>
  <c r="M110" i="12"/>
  <c r="P110" i="12" s="1"/>
  <c r="M125" i="12"/>
  <c r="P125" i="12" s="1"/>
  <c r="M134" i="12"/>
  <c r="P134" i="12" s="1"/>
  <c r="M138" i="12"/>
  <c r="P138" i="12" s="1"/>
  <c r="M143" i="12"/>
  <c r="P143" i="12" s="1"/>
  <c r="M162" i="12"/>
  <c r="P162" i="12" s="1"/>
  <c r="M167" i="12"/>
  <c r="P167" i="12" s="1"/>
  <c r="M175" i="12"/>
  <c r="P175" i="12" s="1"/>
  <c r="M188" i="12"/>
  <c r="P188" i="12" s="1"/>
  <c r="M192" i="12"/>
  <c r="P192" i="12" s="1"/>
  <c r="M196" i="12"/>
  <c r="P196" i="12" s="1"/>
  <c r="M206" i="12"/>
  <c r="P206" i="12" s="1"/>
  <c r="M77" i="12"/>
  <c r="P77" i="12" s="1"/>
  <c r="M10" i="12"/>
  <c r="P10" i="12" s="1"/>
  <c r="M17" i="12"/>
  <c r="P17" i="12" s="1"/>
  <c r="M22" i="12"/>
  <c r="P22" i="12" s="1"/>
  <c r="M41" i="12"/>
  <c r="P41" i="12" s="1"/>
  <c r="M45" i="12"/>
  <c r="P45" i="12" s="1"/>
  <c r="M55" i="12"/>
  <c r="P55" i="12" s="1"/>
  <c r="M59" i="12"/>
  <c r="P59" i="12" s="1"/>
  <c r="M73" i="12"/>
  <c r="P73" i="12" s="1"/>
  <c r="M101" i="12"/>
  <c r="P101" i="12" s="1"/>
  <c r="M114" i="12"/>
  <c r="P114" i="12" s="1"/>
  <c r="M118" i="12"/>
  <c r="P118" i="12" s="1"/>
  <c r="M122" i="12"/>
  <c r="P122" i="12" s="1"/>
  <c r="M126" i="12"/>
  <c r="P126" i="12" s="1"/>
  <c r="M157" i="12"/>
  <c r="P157" i="12" s="1"/>
  <c r="M170" i="12"/>
  <c r="P170" i="12" s="1"/>
  <c r="M173" i="12"/>
  <c r="P173" i="12" s="1"/>
  <c r="M176" i="12"/>
  <c r="P176" i="12" s="1"/>
  <c r="M183" i="12"/>
  <c r="P183" i="12" s="1"/>
  <c r="M204" i="12"/>
  <c r="P204" i="12" s="1"/>
  <c r="M213" i="12"/>
  <c r="P213" i="12" s="1"/>
  <c r="M230" i="12"/>
  <c r="P230" i="12" s="1"/>
  <c r="M263" i="12"/>
  <c r="P263" i="12" s="1"/>
  <c r="M269" i="12"/>
  <c r="P269" i="12" s="1"/>
  <c r="M275" i="12"/>
  <c r="P275" i="12" s="1"/>
  <c r="H12" i="13"/>
  <c r="M2" i="12" s="1"/>
  <c r="P2" i="12" s="1"/>
  <c r="H16" i="13"/>
  <c r="M6" i="12" s="1"/>
  <c r="P6" i="12" s="1"/>
  <c r="H15" i="13"/>
  <c r="M5" i="12" s="1"/>
  <c r="P5" i="12" s="1"/>
  <c r="H13" i="13"/>
  <c r="M3" i="12" s="1"/>
  <c r="P3" i="12" s="1"/>
  <c r="H17" i="13"/>
  <c r="M7" i="12" s="1"/>
  <c r="P7" i="12" s="1"/>
  <c r="H14" i="13"/>
  <c r="T28" i="12"/>
  <c r="T43" i="12"/>
  <c r="T49" i="12"/>
  <c r="T67" i="12"/>
  <c r="T72" i="12"/>
  <c r="T80" i="12"/>
  <c r="T84" i="12"/>
  <c r="T88" i="12"/>
  <c r="T98" i="12"/>
  <c r="T104" i="12"/>
  <c r="T130" i="12"/>
  <c r="T131" i="12"/>
  <c r="T135" i="12"/>
  <c r="T144" i="12"/>
  <c r="T149" i="12"/>
  <c r="T153" i="12"/>
  <c r="T163" i="12"/>
  <c r="T182" i="12"/>
  <c r="T185" i="12"/>
  <c r="T200" i="12"/>
  <c r="T209" i="12"/>
  <c r="T212" i="12"/>
  <c r="T218" i="12"/>
  <c r="T224" i="12"/>
  <c r="T235" i="12"/>
  <c r="T239" i="12"/>
  <c r="T244" i="12"/>
  <c r="T247" i="12"/>
  <c r="T252" i="12"/>
  <c r="T258" i="12"/>
  <c r="T262" i="12"/>
  <c r="T266" i="12"/>
  <c r="T271" i="12"/>
  <c r="T277" i="12"/>
  <c r="T261" i="12"/>
  <c r="T23" i="12"/>
  <c r="T32" i="12"/>
  <c r="T42" i="12"/>
  <c r="T64" i="12"/>
  <c r="T85" i="12"/>
  <c r="T92" i="12"/>
  <c r="T99" i="12"/>
  <c r="T102" i="12"/>
  <c r="T108" i="12"/>
  <c r="T119" i="12"/>
  <c r="T123" i="12"/>
  <c r="T136" i="12"/>
  <c r="T20" i="12"/>
  <c r="T164" i="12"/>
  <c r="T171" i="12"/>
  <c r="T174" i="12"/>
  <c r="T177" i="12"/>
  <c r="T179" i="12"/>
  <c r="T186" i="12"/>
  <c r="T189" i="12"/>
  <c r="T193" i="12"/>
  <c r="T197" i="12"/>
  <c r="T201" i="12"/>
  <c r="T215" i="12"/>
  <c r="T219" i="12"/>
  <c r="T222" i="12"/>
  <c r="T225" i="12"/>
  <c r="T233" i="12"/>
  <c r="T236" i="12"/>
  <c r="T245" i="12"/>
  <c r="T248" i="12"/>
  <c r="T253" i="12"/>
  <c r="T256" i="12"/>
  <c r="T268" i="12"/>
  <c r="T272" i="12"/>
  <c r="T274" i="12"/>
  <c r="T278" i="12"/>
  <c r="T15" i="12"/>
  <c r="T24" i="12"/>
  <c r="T29" i="12"/>
  <c r="T33" i="12"/>
  <c r="T61" i="12"/>
  <c r="T82" i="12"/>
  <c r="T86" i="12"/>
  <c r="T90" i="12"/>
  <c r="T96" i="12"/>
  <c r="T100" i="12"/>
  <c r="T109" i="12"/>
  <c r="T112" i="12"/>
  <c r="T116" i="12"/>
  <c r="T124" i="12"/>
  <c r="T137" i="12"/>
  <c r="T147" i="12"/>
  <c r="T151" i="12"/>
  <c r="T155" i="12"/>
  <c r="T159" i="12"/>
  <c r="T161" i="12"/>
  <c r="T172" i="12"/>
  <c r="T180" i="12"/>
  <c r="T190" i="12"/>
  <c r="T194" i="12"/>
  <c r="T202" i="12"/>
  <c r="T205" i="12"/>
  <c r="T207" i="12"/>
  <c r="T210" i="12"/>
  <c r="T214" i="12"/>
  <c r="T216" i="12"/>
  <c r="T220" i="12"/>
  <c r="T226" i="12"/>
  <c r="T231" i="12"/>
  <c r="T237" i="12"/>
  <c r="T240" i="12"/>
  <c r="T249" i="12"/>
  <c r="T251" i="12"/>
  <c r="T254" i="12"/>
  <c r="T257" i="12"/>
  <c r="T259" i="12"/>
  <c r="T279" i="12"/>
  <c r="T16" i="12"/>
  <c r="T25" i="12"/>
  <c r="T39" i="12"/>
  <c r="T48" i="12"/>
  <c r="T58" i="12"/>
  <c r="T62" i="12"/>
  <c r="T66" i="12"/>
  <c r="T70" i="12"/>
  <c r="T91" i="12"/>
  <c r="T93" i="12"/>
  <c r="T103" i="12"/>
  <c r="T107" i="12"/>
  <c r="T113" i="12"/>
  <c r="T117" i="12"/>
  <c r="T121" i="12"/>
  <c r="T129" i="12"/>
  <c r="T145" i="12"/>
  <c r="T148" i="12"/>
  <c r="T152" i="12"/>
  <c r="T156" i="12"/>
  <c r="T178" i="12"/>
  <c r="T187" i="12"/>
  <c r="T191" i="12"/>
  <c r="T195" i="12"/>
  <c r="T199" i="12"/>
  <c r="T203" i="12"/>
  <c r="T208" i="12"/>
  <c r="T211" i="12"/>
  <c r="T217" i="12"/>
  <c r="T221" i="12"/>
  <c r="T223" i="12"/>
  <c r="T227" i="12"/>
  <c r="T229" i="12"/>
  <c r="T238" i="12"/>
  <c r="T241" i="12"/>
  <c r="T243" i="12"/>
  <c r="T246" i="12"/>
  <c r="T260" i="12"/>
  <c r="T265" i="12"/>
  <c r="T270" i="12"/>
  <c r="T273" i="12"/>
  <c r="T276" i="12"/>
  <c r="T264" i="12"/>
  <c r="G1" i="13"/>
  <c r="N282" i="12" l="1"/>
  <c r="P282" i="12"/>
  <c r="AB263" i="12"/>
  <c r="N263" i="12"/>
  <c r="AC263" i="12" s="1"/>
  <c r="AB157" i="12"/>
  <c r="N157" i="12"/>
  <c r="AC157" i="12" s="1"/>
  <c r="AB114" i="12"/>
  <c r="N114" i="12"/>
  <c r="AC114" i="12" s="1"/>
  <c r="AB17" i="12"/>
  <c r="N17" i="12"/>
  <c r="AC17" i="12" s="1"/>
  <c r="AB167" i="12"/>
  <c r="N167" i="12"/>
  <c r="AC167" i="12" s="1"/>
  <c r="AB87" i="12"/>
  <c r="N87" i="12"/>
  <c r="AC87" i="12" s="1"/>
  <c r="AB250" i="12"/>
  <c r="N250" i="12"/>
  <c r="AC250" i="12" s="1"/>
  <c r="AB75" i="12"/>
  <c r="N75" i="12"/>
  <c r="AC75" i="12" s="1"/>
  <c r="AB51" i="12"/>
  <c r="N51" i="12"/>
  <c r="AC51" i="12" s="1"/>
  <c r="AB146" i="12"/>
  <c r="N146" i="12"/>
  <c r="AC146" i="12" s="1"/>
  <c r="AB50" i="12"/>
  <c r="N50" i="12"/>
  <c r="AC50" i="12" s="1"/>
  <c r="AB230" i="12"/>
  <c r="N230" i="12"/>
  <c r="AC230" i="12" s="1"/>
  <c r="AB126" i="12"/>
  <c r="N126" i="12"/>
  <c r="AC126" i="12" s="1"/>
  <c r="AB45" i="12"/>
  <c r="N45" i="12"/>
  <c r="AC45" i="12" s="1"/>
  <c r="AB192" i="12"/>
  <c r="N192" i="12"/>
  <c r="AC192" i="12" s="1"/>
  <c r="AB83" i="12"/>
  <c r="N83" i="12"/>
  <c r="AC83" i="12" s="1"/>
  <c r="AB184" i="12"/>
  <c r="N184" i="12"/>
  <c r="AC184" i="12" s="1"/>
  <c r="AB69" i="12"/>
  <c r="N69" i="12"/>
  <c r="AC69" i="12" s="1"/>
  <c r="AB158" i="12"/>
  <c r="N158" i="12"/>
  <c r="AC158" i="12" s="1"/>
  <c r="AB46" i="12"/>
  <c r="N46" i="12"/>
  <c r="AC46" i="12" s="1"/>
  <c r="AB234" i="12"/>
  <c r="N234" i="12"/>
  <c r="AC234" i="12" s="1"/>
  <c r="AB3" i="12"/>
  <c r="N3" i="12"/>
  <c r="AC3" i="12" s="1"/>
  <c r="AB275" i="12"/>
  <c r="N275" i="12"/>
  <c r="AC275" i="12" s="1"/>
  <c r="AB213" i="12"/>
  <c r="N213" i="12"/>
  <c r="AC213" i="12" s="1"/>
  <c r="AB173" i="12"/>
  <c r="N173" i="12"/>
  <c r="AC173" i="12" s="1"/>
  <c r="AB122" i="12"/>
  <c r="N122" i="12"/>
  <c r="AC122" i="12" s="1"/>
  <c r="AB73" i="12"/>
  <c r="N73" i="12"/>
  <c r="AC73" i="12" s="1"/>
  <c r="AB41" i="12"/>
  <c r="N41" i="12"/>
  <c r="AC41" i="12" s="1"/>
  <c r="AB77" i="12"/>
  <c r="N77" i="12"/>
  <c r="AC77" i="12" s="1"/>
  <c r="AB188" i="12"/>
  <c r="N188" i="12"/>
  <c r="AC188" i="12" s="1"/>
  <c r="AB143" i="12"/>
  <c r="N143" i="12"/>
  <c r="AC143" i="12" s="1"/>
  <c r="AB110" i="12"/>
  <c r="N110" i="12"/>
  <c r="AC110" i="12" s="1"/>
  <c r="AB79" i="12"/>
  <c r="N79" i="12"/>
  <c r="AC79" i="12" s="1"/>
  <c r="AB13" i="12"/>
  <c r="N13" i="12"/>
  <c r="AC13" i="12" s="1"/>
  <c r="AB181" i="12"/>
  <c r="N181" i="12"/>
  <c r="AC181" i="12" s="1"/>
  <c r="AB106" i="12"/>
  <c r="N106" i="12"/>
  <c r="AC106" i="12" s="1"/>
  <c r="AB65" i="12"/>
  <c r="N65" i="12"/>
  <c r="AC65" i="12" s="1"/>
  <c r="AB35" i="12"/>
  <c r="N35" i="12"/>
  <c r="AC35" i="12" s="1"/>
  <c r="AB154" i="12"/>
  <c r="N154" i="12"/>
  <c r="AC154" i="12" s="1"/>
  <c r="AB111" i="12"/>
  <c r="N111" i="12"/>
  <c r="AC111" i="12" s="1"/>
  <c r="AB68" i="12"/>
  <c r="N68" i="12"/>
  <c r="AC68" i="12" s="1"/>
  <c r="AB37" i="12"/>
  <c r="N37" i="12"/>
  <c r="AC37" i="12" s="1"/>
  <c r="AB6" i="12"/>
  <c r="N6" i="12"/>
  <c r="AC6" i="12" s="1"/>
  <c r="AB183" i="12"/>
  <c r="N183" i="12"/>
  <c r="AC183" i="12" s="1"/>
  <c r="AB55" i="12"/>
  <c r="N55" i="12"/>
  <c r="AB196" i="12"/>
  <c r="N196" i="12"/>
  <c r="AC196" i="12" s="1"/>
  <c r="AB134" i="12"/>
  <c r="N134" i="12"/>
  <c r="AC134" i="12" s="1"/>
  <c r="AB30" i="12"/>
  <c r="N30" i="12"/>
  <c r="AC30" i="12" s="1"/>
  <c r="AB133" i="12"/>
  <c r="N133" i="12"/>
  <c r="AC133" i="12" s="1"/>
  <c r="AB228" i="12"/>
  <c r="N228" i="12"/>
  <c r="AC228" i="12" s="1"/>
  <c r="AB81" i="12"/>
  <c r="N81" i="12"/>
  <c r="AC81" i="12" s="1"/>
  <c r="AB11" i="12"/>
  <c r="N11" i="12"/>
  <c r="AC11" i="12" s="1"/>
  <c r="AB7" i="12"/>
  <c r="N7" i="12"/>
  <c r="AC7" i="12" s="1"/>
  <c r="AB2" i="12"/>
  <c r="N2" i="12"/>
  <c r="AC2" i="12" s="1"/>
  <c r="AB176" i="12"/>
  <c r="N176" i="12"/>
  <c r="AC176" i="12" s="1"/>
  <c r="AB101" i="12"/>
  <c r="N101" i="12"/>
  <c r="AC101" i="12" s="1"/>
  <c r="AB10" i="12"/>
  <c r="N10" i="12"/>
  <c r="AC10" i="12" s="1"/>
  <c r="AB162" i="12"/>
  <c r="N162" i="12"/>
  <c r="AC162" i="12" s="1"/>
  <c r="AB125" i="12"/>
  <c r="N125" i="12"/>
  <c r="AC125" i="12" s="1"/>
  <c r="AB21" i="12"/>
  <c r="N21" i="12"/>
  <c r="AC21" i="12" s="1"/>
  <c r="AB128" i="12"/>
  <c r="N128" i="12"/>
  <c r="AC128" i="12" s="1"/>
  <c r="AB38" i="12"/>
  <c r="N38" i="12"/>
  <c r="AC38" i="12" s="1"/>
  <c r="AB127" i="12"/>
  <c r="N127" i="12"/>
  <c r="AC127" i="12" s="1"/>
  <c r="AB74" i="12"/>
  <c r="N74" i="12"/>
  <c r="AC74" i="12" s="1"/>
  <c r="AB5" i="12"/>
  <c r="N5" i="12"/>
  <c r="AC5" i="12" s="1"/>
  <c r="AB269" i="12"/>
  <c r="N269" i="12"/>
  <c r="AC269" i="12" s="1"/>
  <c r="AB204" i="12"/>
  <c r="N204" i="12"/>
  <c r="AC204" i="12" s="1"/>
  <c r="AB170" i="12"/>
  <c r="N170" i="12"/>
  <c r="AC170" i="12" s="1"/>
  <c r="AB118" i="12"/>
  <c r="N118" i="12"/>
  <c r="AC118" i="12" s="1"/>
  <c r="AB59" i="12"/>
  <c r="N59" i="12"/>
  <c r="AC59" i="12" s="1"/>
  <c r="AB22" i="12"/>
  <c r="N22" i="12"/>
  <c r="AC22" i="12" s="1"/>
  <c r="AB206" i="12"/>
  <c r="N206" i="12"/>
  <c r="AC206" i="12" s="1"/>
  <c r="AB175" i="12"/>
  <c r="N175" i="12"/>
  <c r="AC175" i="12" s="1"/>
  <c r="AB138" i="12"/>
  <c r="N138" i="12"/>
  <c r="AC138" i="12" s="1"/>
  <c r="AB97" i="12"/>
  <c r="N97" i="12"/>
  <c r="AC97" i="12" s="1"/>
  <c r="AB54" i="12"/>
  <c r="N54" i="12"/>
  <c r="AC54" i="12" s="1"/>
  <c r="AB9" i="12"/>
  <c r="N9" i="12"/>
  <c r="AC9" i="12" s="1"/>
  <c r="AB165" i="12"/>
  <c r="N165" i="12"/>
  <c r="AC165" i="12" s="1"/>
  <c r="AB78" i="12"/>
  <c r="N78" i="12"/>
  <c r="AC78" i="12" s="1"/>
  <c r="AB53" i="12"/>
  <c r="N53" i="12"/>
  <c r="AC53" i="12" s="1"/>
  <c r="AB8" i="12"/>
  <c r="N8" i="12"/>
  <c r="AC8" i="12" s="1"/>
  <c r="AB150" i="12"/>
  <c r="N150" i="12"/>
  <c r="AC150" i="12" s="1"/>
  <c r="AB95" i="12"/>
  <c r="N95" i="12"/>
  <c r="AC95" i="12" s="1"/>
  <c r="AB56" i="12"/>
  <c r="N56" i="12"/>
  <c r="AC56" i="12" s="1"/>
  <c r="AB18" i="12"/>
  <c r="N18" i="12"/>
  <c r="AC18" i="12" s="1"/>
  <c r="T234" i="12"/>
  <c r="AD234" i="12"/>
  <c r="T282" i="12"/>
  <c r="AD282" i="12"/>
  <c r="AB282" i="12"/>
  <c r="AC282" i="12"/>
  <c r="AD6" i="12"/>
  <c r="AD263" i="12"/>
  <c r="AD183" i="12"/>
  <c r="AD157" i="12"/>
  <c r="AD118" i="12"/>
  <c r="AD73" i="12"/>
  <c r="AD45" i="12"/>
  <c r="AD77" i="12"/>
  <c r="AD188" i="12"/>
  <c r="AD143" i="12"/>
  <c r="AD110" i="12"/>
  <c r="AD79" i="12"/>
  <c r="AD13" i="12"/>
  <c r="AD181" i="12"/>
  <c r="AD106" i="12"/>
  <c r="AD65" i="12"/>
  <c r="AD228" i="12"/>
  <c r="AD146" i="12"/>
  <c r="AD95" i="12"/>
  <c r="AD56" i="12"/>
  <c r="AD7" i="12"/>
  <c r="AD2" i="12"/>
  <c r="AD230" i="12"/>
  <c r="AD176" i="12"/>
  <c r="AD114" i="12"/>
  <c r="AD41" i="12"/>
  <c r="AD22" i="12"/>
  <c r="AD206" i="12"/>
  <c r="AD175" i="12"/>
  <c r="AD138" i="12"/>
  <c r="AD97" i="12"/>
  <c r="AD54" i="12"/>
  <c r="AD9" i="12"/>
  <c r="AD165" i="12"/>
  <c r="AD78" i="12"/>
  <c r="AD53" i="12"/>
  <c r="AD38" i="12"/>
  <c r="AD158" i="12"/>
  <c r="AD127" i="12"/>
  <c r="AD81" i="12"/>
  <c r="AD50" i="12"/>
  <c r="AD18" i="12"/>
  <c r="AD3" i="12"/>
  <c r="AD275" i="12"/>
  <c r="AD213" i="12"/>
  <c r="AD173" i="12"/>
  <c r="AD126" i="12"/>
  <c r="AD101" i="12"/>
  <c r="AD59" i="12"/>
  <c r="AD17" i="12"/>
  <c r="AD196" i="12"/>
  <c r="AD167" i="12"/>
  <c r="AD134" i="12"/>
  <c r="AD87" i="12"/>
  <c r="AD30" i="12"/>
  <c r="AD250" i="12"/>
  <c r="AD133" i="12"/>
  <c r="AD75" i="12"/>
  <c r="AD51" i="12"/>
  <c r="AD35" i="12"/>
  <c r="AD154" i="12"/>
  <c r="AD111" i="12"/>
  <c r="AD74" i="12"/>
  <c r="AD46" i="12"/>
  <c r="AD11" i="12"/>
  <c r="AD5" i="12"/>
  <c r="AD269" i="12"/>
  <c r="AD204" i="12"/>
  <c r="AD170" i="12"/>
  <c r="AD122" i="12"/>
  <c r="AD55" i="12"/>
  <c r="AC55" i="12"/>
  <c r="AD10" i="12"/>
  <c r="AD192" i="12"/>
  <c r="AD162" i="12"/>
  <c r="AD125" i="12"/>
  <c r="AD83" i="12"/>
  <c r="AD21" i="12"/>
  <c r="AD184" i="12"/>
  <c r="AD128" i="12"/>
  <c r="AD69" i="12"/>
  <c r="AD8" i="12"/>
  <c r="AD150" i="12"/>
  <c r="AD68" i="12"/>
  <c r="AD37" i="12"/>
  <c r="T275" i="12"/>
  <c r="T173" i="12"/>
  <c r="T126" i="12"/>
  <c r="T59" i="12"/>
  <c r="T17" i="12"/>
  <c r="T175" i="12"/>
  <c r="T97" i="12"/>
  <c r="T78" i="12"/>
  <c r="T38" i="12"/>
  <c r="T81" i="12"/>
  <c r="T18" i="12"/>
  <c r="T204" i="12"/>
  <c r="T122" i="12"/>
  <c r="T55" i="12"/>
  <c r="T10" i="12"/>
  <c r="T196" i="12"/>
  <c r="T167" i="12"/>
  <c r="T134" i="12"/>
  <c r="T87" i="12"/>
  <c r="T30" i="12"/>
  <c r="T250" i="12"/>
  <c r="T133" i="12"/>
  <c r="T75" i="12"/>
  <c r="T51" i="12"/>
  <c r="T35" i="12"/>
  <c r="T154" i="12"/>
  <c r="T111" i="12"/>
  <c r="T11" i="12"/>
  <c r="T213" i="12"/>
  <c r="T101" i="12"/>
  <c r="T206" i="12"/>
  <c r="T138" i="12"/>
  <c r="T165" i="12"/>
  <c r="T53" i="12"/>
  <c r="T127" i="12"/>
  <c r="T50" i="12"/>
  <c r="T269" i="12"/>
  <c r="T170" i="12"/>
  <c r="T263" i="12"/>
  <c r="T183" i="12"/>
  <c r="T157" i="12"/>
  <c r="T118" i="12"/>
  <c r="T73" i="12"/>
  <c r="T45" i="12"/>
  <c r="T162" i="12"/>
  <c r="T125" i="12"/>
  <c r="T83" i="12"/>
  <c r="T21" i="12"/>
  <c r="T184" i="12"/>
  <c r="T128" i="12"/>
  <c r="T69" i="12"/>
  <c r="T8" i="12"/>
  <c r="T150" i="12"/>
  <c r="T68" i="12"/>
  <c r="T37" i="12"/>
  <c r="T230" i="12"/>
  <c r="T176" i="12"/>
  <c r="T114" i="12"/>
  <c r="T41" i="12"/>
  <c r="T22" i="12"/>
  <c r="T232" i="12"/>
  <c r="T188" i="12"/>
  <c r="T143" i="12"/>
  <c r="T110" i="12"/>
  <c r="T79" i="12"/>
  <c r="T13" i="12"/>
  <c r="T181" i="12"/>
  <c r="T106" i="12"/>
  <c r="T65" i="12"/>
  <c r="T228" i="12"/>
  <c r="T146" i="12"/>
  <c r="T95" i="12"/>
  <c r="T56" i="12"/>
  <c r="T77" i="12"/>
  <c r="T192" i="12"/>
  <c r="T54" i="12"/>
  <c r="T9" i="12"/>
  <c r="T158" i="12"/>
  <c r="T74" i="12"/>
  <c r="T46" i="12"/>
  <c r="M4" i="12"/>
  <c r="P4" i="12" s="1"/>
  <c r="T7" i="12"/>
  <c r="T3" i="12"/>
  <c r="T5" i="12"/>
  <c r="T6" i="12"/>
  <c r="T2" i="12"/>
  <c r="I4" i="14"/>
  <c r="I5" i="14" s="1"/>
  <c r="AB4" i="12" l="1"/>
  <c r="N4" i="12"/>
  <c r="AC4" i="12" s="1"/>
  <c r="AD4" i="12"/>
  <c r="T4" i="12"/>
  <c r="AB652" i="10"/>
  <c r="AB651" i="10"/>
  <c r="AB649" i="10"/>
  <c r="AB482" i="10"/>
  <c r="AB585" i="10"/>
  <c r="AB147" i="10"/>
  <c r="AB425" i="10"/>
  <c r="AB605" i="10"/>
  <c r="L968" i="11"/>
  <c r="L954" i="11"/>
  <c r="L952" i="11"/>
  <c r="L948" i="11"/>
  <c r="L940" i="11"/>
  <c r="L920" i="11"/>
  <c r="N12" i="18"/>
  <c r="P12" i="18" s="1"/>
  <c r="L908" i="11"/>
  <c r="AB272" i="10"/>
  <c r="AB504" i="10"/>
  <c r="AB28" i="10"/>
  <c r="AB623" i="10"/>
  <c r="AB93" i="10"/>
  <c r="AB385" i="10"/>
  <c r="AB118" i="10"/>
  <c r="AB389" i="10"/>
  <c r="AB595" i="10"/>
  <c r="AB640" i="10"/>
  <c r="AB14" i="10"/>
  <c r="AB119" i="10"/>
  <c r="AB284" i="10"/>
  <c r="AB5" i="10"/>
  <c r="L892" i="11"/>
  <c r="AB222" i="10"/>
  <c r="AB308" i="10"/>
  <c r="AB161" i="10"/>
  <c r="AB505" i="10"/>
  <c r="AB350" i="10"/>
  <c r="AB155" i="10"/>
  <c r="L885" i="11"/>
  <c r="AB103" i="10"/>
  <c r="AB625" i="10"/>
  <c r="L850" i="11"/>
  <c r="AB267" i="10"/>
  <c r="AB456" i="10"/>
  <c r="L770" i="11"/>
  <c r="L750" i="11"/>
  <c r="AB27" i="10"/>
  <c r="AB8" i="10"/>
  <c r="AB633" i="10"/>
  <c r="L555" i="11"/>
  <c r="AB609" i="10"/>
  <c r="AB549" i="10"/>
  <c r="L490" i="11"/>
  <c r="AB527" i="10"/>
  <c r="AB513" i="10"/>
  <c r="L464" i="11"/>
  <c r="AB507" i="10"/>
  <c r="AB506" i="10"/>
  <c r="L461" i="11"/>
  <c r="AB503" i="10"/>
  <c r="AB501" i="10"/>
  <c r="AB500" i="10"/>
  <c r="L457" i="11"/>
  <c r="AB498" i="10"/>
  <c r="L455" i="11"/>
  <c r="L454" i="11"/>
  <c r="L452" i="11"/>
  <c r="L450" i="11"/>
  <c r="L447" i="11"/>
  <c r="L446" i="11"/>
  <c r="L444" i="11"/>
  <c r="L438" i="11"/>
  <c r="L433" i="11"/>
  <c r="L432" i="11"/>
  <c r="L430" i="11"/>
  <c r="L421" i="11"/>
  <c r="L420" i="11"/>
  <c r="L419" i="11"/>
  <c r="L418" i="11"/>
  <c r="L416" i="11"/>
  <c r="L414" i="11"/>
  <c r="L413" i="11"/>
  <c r="L410" i="11"/>
  <c r="L407" i="11"/>
  <c r="L400" i="11"/>
  <c r="L398" i="11"/>
  <c r="L397" i="11"/>
  <c r="L396" i="11"/>
  <c r="L395" i="11"/>
  <c r="L394" i="11"/>
  <c r="L393" i="11"/>
  <c r="L392" i="11"/>
  <c r="L390" i="11"/>
  <c r="L389" i="11"/>
  <c r="L388" i="11"/>
  <c r="L385" i="11"/>
  <c r="L383" i="11"/>
  <c r="L380" i="11"/>
  <c r="L376" i="11"/>
  <c r="L366" i="11"/>
  <c r="L358" i="11"/>
  <c r="L354" i="11"/>
  <c r="L349" i="11"/>
  <c r="L346" i="11"/>
  <c r="L342" i="11"/>
  <c r="L341" i="11"/>
  <c r="L339" i="11"/>
  <c r="L337" i="11"/>
  <c r="L336" i="11"/>
  <c r="L330" i="11"/>
  <c r="L328" i="11"/>
  <c r="L327" i="11"/>
  <c r="L323" i="11"/>
  <c r="L321" i="11"/>
  <c r="L320" i="11"/>
  <c r="L318" i="11"/>
  <c r="L314" i="11"/>
  <c r="L313" i="11"/>
  <c r="L312" i="11"/>
  <c r="L311" i="11"/>
  <c r="L310" i="11"/>
  <c r="L306" i="11"/>
  <c r="L305" i="11"/>
  <c r="L304" i="11"/>
  <c r="L303" i="11"/>
  <c r="L301" i="11"/>
  <c r="L299" i="11"/>
  <c r="L298" i="11"/>
  <c r="L297" i="11"/>
  <c r="L296" i="11"/>
  <c r="L293" i="11"/>
  <c r="L292" i="11"/>
  <c r="L291" i="11"/>
  <c r="L285" i="11"/>
  <c r="L279" i="11"/>
  <c r="L278" i="11"/>
  <c r="L273" i="11"/>
  <c r="L271" i="11"/>
  <c r="L270" i="11"/>
  <c r="L269" i="11"/>
  <c r="L268" i="11"/>
  <c r="L261" i="11"/>
  <c r="L260" i="11"/>
  <c r="L256" i="11"/>
  <c r="L255" i="11"/>
  <c r="L254" i="11"/>
  <c r="L253" i="11"/>
  <c r="L251" i="11"/>
  <c r="L244" i="11"/>
  <c r="L241" i="11"/>
  <c r="L240" i="11"/>
  <c r="L235" i="11"/>
  <c r="L234" i="11"/>
  <c r="L233" i="11"/>
  <c r="L231" i="11"/>
  <c r="L230" i="11"/>
  <c r="L227" i="11"/>
  <c r="L226" i="11"/>
  <c r="L225" i="11"/>
  <c r="L224" i="11"/>
  <c r="L214" i="11"/>
  <c r="L213" i="11"/>
  <c r="L211" i="11"/>
  <c r="L209" i="11"/>
  <c r="L208" i="11"/>
  <c r="L207" i="11"/>
  <c r="L206" i="11"/>
  <c r="L205" i="11"/>
  <c r="L204" i="11"/>
  <c r="L203" i="11"/>
  <c r="L202" i="11"/>
  <c r="L199" i="11"/>
  <c r="L198" i="11"/>
  <c r="L195" i="11"/>
  <c r="AB173" i="10"/>
  <c r="AB163" i="10"/>
  <c r="AB102" i="10"/>
  <c r="AB59" i="10"/>
  <c r="AB2" i="10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AD2" i="10" l="1"/>
  <c r="AC2" i="10"/>
  <c r="AD173" i="10"/>
  <c r="AC173" i="10"/>
  <c r="AD513" i="10"/>
  <c r="AC513" i="10"/>
  <c r="AD609" i="10"/>
  <c r="AC609" i="10"/>
  <c r="AC27" i="10"/>
  <c r="AD27" i="10"/>
  <c r="AD267" i="10"/>
  <c r="AC267" i="10"/>
  <c r="AD161" i="10"/>
  <c r="AC161" i="10"/>
  <c r="AD5" i="10"/>
  <c r="AC5" i="10"/>
  <c r="AD640" i="10"/>
  <c r="AC640" i="10"/>
  <c r="AD385" i="10"/>
  <c r="AC385" i="10"/>
  <c r="AD504" i="10"/>
  <c r="AC504" i="10"/>
  <c r="AD147" i="10"/>
  <c r="AC147" i="10"/>
  <c r="AD651" i="10"/>
  <c r="AC651" i="10"/>
  <c r="AD163" i="10"/>
  <c r="AC163" i="10"/>
  <c r="AC59" i="10"/>
  <c r="AD59" i="10"/>
  <c r="AD500" i="10"/>
  <c r="AC500" i="10"/>
  <c r="AD506" i="10"/>
  <c r="AC506" i="10"/>
  <c r="AD527" i="10"/>
  <c r="AC527" i="10"/>
  <c r="AD155" i="10"/>
  <c r="AC155" i="10"/>
  <c r="AC308" i="10"/>
  <c r="AD308" i="10"/>
  <c r="AD284" i="10"/>
  <c r="AC284" i="10"/>
  <c r="AD595" i="10"/>
  <c r="AC595" i="10"/>
  <c r="AD93" i="10"/>
  <c r="AC93" i="10"/>
  <c r="AD272" i="10"/>
  <c r="AC272" i="10"/>
  <c r="AD585" i="10"/>
  <c r="AC585" i="10"/>
  <c r="AD652" i="10"/>
  <c r="AC652" i="10"/>
  <c r="AD102" i="10"/>
  <c r="AC102" i="10"/>
  <c r="AD501" i="10"/>
  <c r="AC501" i="10"/>
  <c r="AD507" i="10"/>
  <c r="AC507" i="10"/>
  <c r="AD633" i="10"/>
  <c r="AC633" i="10"/>
  <c r="AD625" i="10"/>
  <c r="AC625" i="10"/>
  <c r="AD350" i="10"/>
  <c r="AC350" i="10"/>
  <c r="AD222" i="10"/>
  <c r="AC222" i="10"/>
  <c r="AD119" i="10"/>
  <c r="AC119" i="10"/>
  <c r="AD389" i="10"/>
  <c r="AC389" i="10"/>
  <c r="AD623" i="10"/>
  <c r="AC623" i="10"/>
  <c r="AD605" i="10"/>
  <c r="AC605" i="10"/>
  <c r="AD482" i="10"/>
  <c r="AC482" i="10"/>
  <c r="AD498" i="10"/>
  <c r="AC498" i="10"/>
  <c r="AC503" i="10"/>
  <c r="AD503" i="10"/>
  <c r="AD549" i="10"/>
  <c r="AC549" i="10"/>
  <c r="AD8" i="10"/>
  <c r="AC8" i="10"/>
  <c r="AD456" i="10"/>
  <c r="AC456" i="10"/>
  <c r="AD103" i="10"/>
  <c r="AC103" i="10"/>
  <c r="AD505" i="10"/>
  <c r="AC505" i="10"/>
  <c r="AD14" i="10"/>
  <c r="AC14" i="10"/>
  <c r="AD118" i="10"/>
  <c r="AC118" i="10"/>
  <c r="AD28" i="10"/>
  <c r="AC28" i="10"/>
  <c r="AD425" i="10"/>
  <c r="AC425" i="10"/>
  <c r="AD649" i="10"/>
  <c r="AC649" i="10"/>
  <c r="T14" i="10"/>
  <c r="T28" i="10"/>
  <c r="T161" i="10"/>
  <c r="T527" i="10"/>
  <c r="T102" i="10"/>
  <c r="T623" i="10"/>
  <c r="T652" i="10"/>
  <c r="T651" i="10"/>
  <c r="T649" i="10"/>
  <c r="L282" i="11"/>
  <c r="N8" i="18"/>
  <c r="P8" i="18" s="1"/>
  <c r="L338" i="11"/>
  <c r="N6" i="18"/>
  <c r="P6" i="18" s="1"/>
  <c r="L922" i="11"/>
  <c r="AB316" i="10"/>
  <c r="T609" i="10"/>
  <c r="T350" i="10"/>
  <c r="T119" i="10"/>
  <c r="T425" i="10"/>
  <c r="T585" i="10"/>
  <c r="T500" i="10"/>
  <c r="T506" i="10"/>
  <c r="T513" i="10"/>
  <c r="T5" i="10"/>
  <c r="T640" i="10"/>
  <c r="T385" i="10"/>
  <c r="T504" i="10"/>
  <c r="T173" i="10"/>
  <c r="T501" i="10"/>
  <c r="T507" i="10"/>
  <c r="T633" i="10"/>
  <c r="T456" i="10"/>
  <c r="T267" i="10"/>
  <c r="T625" i="10"/>
  <c r="T155" i="10"/>
  <c r="T308" i="10"/>
  <c r="T284" i="10"/>
  <c r="T595" i="10"/>
  <c r="T93" i="10"/>
  <c r="T272" i="10"/>
  <c r="T2" i="10"/>
  <c r="T503" i="10"/>
  <c r="T549" i="10"/>
  <c r="T103" i="10"/>
  <c r="T222" i="10"/>
  <c r="T389" i="10"/>
  <c r="T482" i="10"/>
  <c r="T498" i="10"/>
  <c r="T605" i="10"/>
  <c r="T147" i="10"/>
  <c r="T59" i="10"/>
  <c r="T163" i="10"/>
  <c r="T8" i="10"/>
  <c r="T27" i="10"/>
  <c r="T505" i="10"/>
  <c r="T118" i="10"/>
  <c r="L474" i="11"/>
  <c r="L910" i="11"/>
  <c r="L280" i="11"/>
  <c r="AB285" i="10"/>
  <c r="L891" i="11"/>
  <c r="L887" i="11"/>
  <c r="L903" i="11"/>
  <c r="L458" i="11"/>
  <c r="L895" i="11"/>
  <c r="L462" i="11"/>
  <c r="L899" i="11"/>
  <c r="L460" i="11"/>
  <c r="L500" i="11"/>
  <c r="L866" i="11"/>
  <c r="L893" i="11"/>
  <c r="L901" i="11"/>
  <c r="L997" i="11"/>
  <c r="L1005" i="11"/>
  <c r="L1009" i="11"/>
  <c r="L1008" i="11"/>
  <c r="L1004" i="11"/>
  <c r="L1000" i="11"/>
  <c r="L456" i="11"/>
  <c r="L605" i="11"/>
  <c r="L889" i="11"/>
  <c r="L897" i="11"/>
  <c r="L905" i="11"/>
  <c r="L995" i="11"/>
  <c r="L1003" i="11"/>
  <c r="L1007" i="11"/>
  <c r="L1011" i="11"/>
  <c r="L1010" i="11"/>
  <c r="L1006" i="11"/>
  <c r="L1002" i="11"/>
  <c r="L200" i="11"/>
  <c r="AB184" i="10"/>
  <c r="L272" i="11"/>
  <c r="AB275" i="10"/>
  <c r="L288" i="11"/>
  <c r="L308" i="11"/>
  <c r="AB310" i="10"/>
  <c r="L324" i="11"/>
  <c r="AB328" i="10"/>
  <c r="L340" i="11"/>
  <c r="AB342" i="10"/>
  <c r="L344" i="11"/>
  <c r="AB345" i="10"/>
  <c r="L348" i="11"/>
  <c r="AB348" i="10"/>
  <c r="L352" i="11"/>
  <c r="AB354" i="10"/>
  <c r="L356" i="11"/>
  <c r="L360" i="11"/>
  <c r="AB371" i="10"/>
  <c r="L364" i="11"/>
  <c r="AB383" i="10"/>
  <c r="L368" i="11"/>
  <c r="AB393" i="10"/>
  <c r="L372" i="11"/>
  <c r="AB399" i="10"/>
  <c r="L384" i="11"/>
  <c r="AB412" i="10"/>
  <c r="L404" i="11"/>
  <c r="AB444" i="10"/>
  <c r="L408" i="11"/>
  <c r="AB449" i="10"/>
  <c r="L412" i="11"/>
  <c r="AB453" i="10"/>
  <c r="L424" i="11"/>
  <c r="AB462" i="10"/>
  <c r="L428" i="11"/>
  <c r="AB466" i="10"/>
  <c r="L436" i="11"/>
  <c r="AB470" i="10"/>
  <c r="L440" i="11"/>
  <c r="AB475" i="10"/>
  <c r="L448" i="11"/>
  <c r="AB489" i="10"/>
  <c r="L528" i="11"/>
  <c r="AB589" i="10"/>
  <c r="L571" i="11"/>
  <c r="AB394" i="10"/>
  <c r="L575" i="11"/>
  <c r="L591" i="11"/>
  <c r="AB165" i="10"/>
  <c r="L716" i="11"/>
  <c r="AB628" i="10"/>
  <c r="L874" i="11"/>
  <c r="AB398" i="10"/>
  <c r="L882" i="11"/>
  <c r="AB450" i="10"/>
  <c r="L912" i="11"/>
  <c r="AB600" i="10"/>
  <c r="L916" i="11"/>
  <c r="L924" i="11"/>
  <c r="AB430" i="10"/>
  <c r="L928" i="11"/>
  <c r="AB471" i="10"/>
  <c r="L932" i="11"/>
  <c r="AB45" i="10"/>
  <c r="L936" i="11"/>
  <c r="AB624" i="10"/>
  <c r="L944" i="11"/>
  <c r="AB52" i="10"/>
  <c r="L956" i="11"/>
  <c r="L960" i="11"/>
  <c r="AB529" i="10"/>
  <c r="L964" i="11"/>
  <c r="AB325" i="10"/>
  <c r="L196" i="11"/>
  <c r="AB171" i="10"/>
  <c r="L216" i="11"/>
  <c r="AB210" i="10"/>
  <c r="L236" i="11"/>
  <c r="AB237" i="10"/>
  <c r="L252" i="11"/>
  <c r="AB257" i="10"/>
  <c r="L284" i="11"/>
  <c r="AB294" i="10"/>
  <c r="L300" i="11"/>
  <c r="AB306" i="10"/>
  <c r="L316" i="11"/>
  <c r="AB315" i="10"/>
  <c r="L197" i="11"/>
  <c r="AB181" i="10"/>
  <c r="L221" i="11"/>
  <c r="AB217" i="10"/>
  <c r="L245" i="11"/>
  <c r="AB249" i="10"/>
  <c r="L257" i="11"/>
  <c r="AB258" i="10"/>
  <c r="L281" i="11"/>
  <c r="AB289" i="10"/>
  <c r="L325" i="11"/>
  <c r="AB330" i="10"/>
  <c r="L353" i="11"/>
  <c r="AB357" i="10"/>
  <c r="L212" i="11"/>
  <c r="AB200" i="10"/>
  <c r="L228" i="11"/>
  <c r="AB224" i="10"/>
  <c r="L264" i="11"/>
  <c r="AB268" i="10"/>
  <c r="L265" i="11"/>
  <c r="AB269" i="10"/>
  <c r="L277" i="11"/>
  <c r="AB283" i="10"/>
  <c r="L289" i="11"/>
  <c r="AB299" i="10"/>
  <c r="L317" i="11"/>
  <c r="AB318" i="10"/>
  <c r="L329" i="11"/>
  <c r="AB334" i="10"/>
  <c r="L345" i="11"/>
  <c r="AB346" i="10"/>
  <c r="L373" i="11"/>
  <c r="AB401" i="10"/>
  <c r="L381" i="11"/>
  <c r="AB407" i="10"/>
  <c r="L401" i="11"/>
  <c r="AB440" i="10"/>
  <c r="L409" i="11"/>
  <c r="AB451" i="10"/>
  <c r="L417" i="11"/>
  <c r="AB455" i="10"/>
  <c r="L425" i="11"/>
  <c r="AB463" i="10"/>
  <c r="L441" i="11"/>
  <c r="AB476" i="10"/>
  <c r="L449" i="11"/>
  <c r="AB491" i="10"/>
  <c r="L468" i="11"/>
  <c r="AB511" i="10"/>
  <c r="L730" i="11"/>
  <c r="AB558" i="10"/>
  <c r="L210" i="11"/>
  <c r="AB194" i="10"/>
  <c r="L218" i="11"/>
  <c r="AB212" i="10"/>
  <c r="L242" i="11"/>
  <c r="AB247" i="10"/>
  <c r="L250" i="11"/>
  <c r="AB255" i="10"/>
  <c r="L258" i="11"/>
  <c r="AB260" i="10"/>
  <c r="L266" i="11"/>
  <c r="AB270" i="10"/>
  <c r="L274" i="11"/>
  <c r="AB279" i="10"/>
  <c r="L290" i="11"/>
  <c r="AB300" i="10"/>
  <c r="L326" i="11"/>
  <c r="AB331" i="10"/>
  <c r="L350" i="11"/>
  <c r="AB351" i="10"/>
  <c r="L362" i="11"/>
  <c r="AB374" i="10"/>
  <c r="L370" i="11"/>
  <c r="AB396" i="10"/>
  <c r="L374" i="11"/>
  <c r="AB402" i="10"/>
  <c r="L378" i="11"/>
  <c r="AB404" i="10"/>
  <c r="L382" i="11"/>
  <c r="AB411" i="10"/>
  <c r="L386" i="11"/>
  <c r="AB416" i="10"/>
  <c r="L402" i="11"/>
  <c r="AB442" i="10"/>
  <c r="L406" i="11"/>
  <c r="AB447" i="10"/>
  <c r="L422" i="11"/>
  <c r="AB459" i="10"/>
  <c r="L426" i="11"/>
  <c r="AB464" i="10"/>
  <c r="L434" i="11"/>
  <c r="L442" i="11"/>
  <c r="AB477" i="10"/>
  <c r="L506" i="11"/>
  <c r="AB554" i="10"/>
  <c r="L540" i="11"/>
  <c r="L543" i="11"/>
  <c r="AB614" i="10"/>
  <c r="L790" i="11"/>
  <c r="L806" i="11"/>
  <c r="AB400" i="10"/>
  <c r="L818" i="11"/>
  <c r="AB544" i="10"/>
  <c r="L826" i="11"/>
  <c r="AB597" i="10"/>
  <c r="L883" i="11"/>
  <c r="L914" i="11"/>
  <c r="AB596" i="10"/>
  <c r="L918" i="11"/>
  <c r="AB336" i="10"/>
  <c r="L926" i="11"/>
  <c r="AB57" i="10"/>
  <c r="L930" i="11"/>
  <c r="AB397" i="10"/>
  <c r="L934" i="11"/>
  <c r="AB229" i="10"/>
  <c r="L938" i="11"/>
  <c r="AB349" i="10"/>
  <c r="L942" i="11"/>
  <c r="AB13" i="10"/>
  <c r="L946" i="11"/>
  <c r="AB245" i="10"/>
  <c r="L950" i="11"/>
  <c r="AB508" i="10"/>
  <c r="L958" i="11"/>
  <c r="AB387" i="10"/>
  <c r="L962" i="11"/>
  <c r="AB370" i="10"/>
  <c r="L966" i="11"/>
  <c r="AB593" i="10"/>
  <c r="L220" i="11"/>
  <c r="AB216" i="10"/>
  <c r="L232" i="11"/>
  <c r="AB231" i="10"/>
  <c r="L248" i="11"/>
  <c r="AB252" i="10"/>
  <c r="L276" i="11"/>
  <c r="AB281" i="10"/>
  <c r="L332" i="11"/>
  <c r="AB338" i="10"/>
  <c r="L201" i="11"/>
  <c r="AB187" i="10"/>
  <c r="L217" i="11"/>
  <c r="AB211" i="10"/>
  <c r="L229" i="11"/>
  <c r="AB225" i="10"/>
  <c r="L309" i="11"/>
  <c r="AB311" i="10"/>
  <c r="L333" i="11"/>
  <c r="AB339" i="10"/>
  <c r="L357" i="11"/>
  <c r="AB365" i="10"/>
  <c r="L377" i="11"/>
  <c r="AB408" i="10"/>
  <c r="L405" i="11"/>
  <c r="AB446" i="10"/>
  <c r="L437" i="11"/>
  <c r="AB472" i="10"/>
  <c r="L445" i="11"/>
  <c r="AB486" i="10"/>
  <c r="L453" i="11"/>
  <c r="AB497" i="10"/>
  <c r="L179" i="11"/>
  <c r="AB167" i="10"/>
  <c r="L222" i="11"/>
  <c r="AB220" i="10"/>
  <c r="L238" i="11"/>
  <c r="AB239" i="10"/>
  <c r="L246" i="11"/>
  <c r="AB250" i="10"/>
  <c r="L262" i="11"/>
  <c r="AB264" i="10"/>
  <c r="L294" i="11"/>
  <c r="AB302" i="10"/>
  <c r="L322" i="11"/>
  <c r="AB326" i="10"/>
  <c r="L187" i="11"/>
  <c r="L215" i="11"/>
  <c r="AB207" i="10"/>
  <c r="L219" i="11"/>
  <c r="AB213" i="10"/>
  <c r="L223" i="11"/>
  <c r="AB221" i="10"/>
  <c r="L239" i="11"/>
  <c r="AB240" i="10"/>
  <c r="L243" i="11"/>
  <c r="AB248" i="10"/>
  <c r="L247" i="11"/>
  <c r="AB251" i="10"/>
  <c r="L259" i="11"/>
  <c r="AB262" i="10"/>
  <c r="L263" i="11"/>
  <c r="AB266" i="10"/>
  <c r="L267" i="11"/>
  <c r="AB271" i="10"/>
  <c r="L275" i="11"/>
  <c r="AB280" i="10"/>
  <c r="L283" i="11"/>
  <c r="AB293" i="10"/>
  <c r="L287" i="11"/>
  <c r="AB297" i="10"/>
  <c r="L295" i="11"/>
  <c r="AB303" i="10"/>
  <c r="L307" i="11"/>
  <c r="L315" i="11"/>
  <c r="AB314" i="10"/>
  <c r="L319" i="11"/>
  <c r="AB322" i="10"/>
  <c r="L331" i="11"/>
  <c r="AB337" i="10"/>
  <c r="L335" i="11"/>
  <c r="AB341" i="10"/>
  <c r="L343" i="11"/>
  <c r="AB344" i="10"/>
  <c r="L347" i="11"/>
  <c r="AB347" i="10"/>
  <c r="L351" i="11"/>
  <c r="AB352" i="10"/>
  <c r="L355" i="11"/>
  <c r="AB361" i="10"/>
  <c r="L375" i="11"/>
  <c r="L379" i="11"/>
  <c r="AB406" i="10"/>
  <c r="L387" i="11"/>
  <c r="AB418" i="10"/>
  <c r="L391" i="11"/>
  <c r="AB433" i="10"/>
  <c r="L399" i="11"/>
  <c r="AB439" i="10"/>
  <c r="L403" i="11"/>
  <c r="AB443" i="10"/>
  <c r="L411" i="11"/>
  <c r="AB452" i="10"/>
  <c r="L415" i="11"/>
  <c r="AB454" i="10"/>
  <c r="L423" i="11"/>
  <c r="AB460" i="10"/>
  <c r="L427" i="11"/>
  <c r="AB465" i="10"/>
  <c r="L431" i="11"/>
  <c r="AB468" i="10"/>
  <c r="L435" i="11"/>
  <c r="AB469" i="10"/>
  <c r="L439" i="11"/>
  <c r="AB474" i="10"/>
  <c r="L443" i="11"/>
  <c r="AB481" i="10"/>
  <c r="L451" i="11"/>
  <c r="AB496" i="10"/>
  <c r="L459" i="11"/>
  <c r="L463" i="11"/>
  <c r="L484" i="11"/>
  <c r="L496" i="11"/>
  <c r="AB545" i="10"/>
  <c r="L559" i="11"/>
  <c r="L834" i="11"/>
  <c r="L842" i="11"/>
  <c r="AB298" i="10"/>
  <c r="L858" i="11"/>
  <c r="AB33" i="10"/>
  <c r="L884" i="11"/>
  <c r="AB38" i="10"/>
  <c r="L886" i="11"/>
  <c r="L888" i="11"/>
  <c r="L890" i="11"/>
  <c r="L894" i="11"/>
  <c r="L896" i="11"/>
  <c r="L898" i="11"/>
  <c r="L900" i="11"/>
  <c r="L902" i="11"/>
  <c r="L904" i="11"/>
  <c r="L1013" i="11"/>
  <c r="L25" i="11"/>
  <c r="L61" i="11"/>
  <c r="L369" i="11"/>
  <c r="L53" i="11"/>
  <c r="L37" i="11"/>
  <c r="L49" i="11"/>
  <c r="L65" i="11"/>
  <c r="L359" i="11"/>
  <c r="L371" i="11"/>
  <c r="L29" i="11"/>
  <c r="L45" i="11"/>
  <c r="L57" i="11"/>
  <c r="L191" i="11"/>
  <c r="L43" i="11"/>
  <c r="L67" i="11"/>
  <c r="L79" i="11"/>
  <c r="L95" i="11"/>
  <c r="L103" i="11"/>
  <c r="L159" i="11"/>
  <c r="L186" i="11"/>
  <c r="L189" i="11"/>
  <c r="L467" i="11"/>
  <c r="L470" i="11"/>
  <c r="L487" i="11"/>
  <c r="L494" i="11"/>
  <c r="L509" i="11"/>
  <c r="L517" i="11"/>
  <c r="L521" i="11"/>
  <c r="L659" i="11"/>
  <c r="L949" i="11"/>
  <c r="L957" i="11"/>
  <c r="L73" i="11"/>
  <c r="L105" i="11"/>
  <c r="L149" i="11"/>
  <c r="L161" i="11"/>
  <c r="L23" i="11"/>
  <c r="L39" i="11"/>
  <c r="L55" i="11"/>
  <c r="L75" i="11"/>
  <c r="L91" i="11"/>
  <c r="L119" i="11"/>
  <c r="L127" i="11"/>
  <c r="L147" i="11"/>
  <c r="L155" i="11"/>
  <c r="L171" i="11"/>
  <c r="L175" i="11"/>
  <c r="L182" i="11"/>
  <c r="L28" i="11"/>
  <c r="L44" i="11"/>
  <c r="L64" i="11"/>
  <c r="L72" i="11"/>
  <c r="L76" i="11"/>
  <c r="L84" i="11"/>
  <c r="L88" i="11"/>
  <c r="L92" i="11"/>
  <c r="L104" i="11"/>
  <c r="L120" i="11"/>
  <c r="L132" i="11"/>
  <c r="L140" i="11"/>
  <c r="L144" i="11"/>
  <c r="L152" i="11"/>
  <c r="L172" i="11"/>
  <c r="L176" i="11"/>
  <c r="L471" i="11"/>
  <c r="L488" i="11"/>
  <c r="L491" i="11"/>
  <c r="L499" i="11"/>
  <c r="L537" i="11"/>
  <c r="L600" i="11"/>
  <c r="L634" i="11"/>
  <c r="L641" i="11"/>
  <c r="L771" i="11"/>
  <c r="L775" i="11"/>
  <c r="L794" i="11"/>
  <c r="L97" i="11"/>
  <c r="L153" i="11"/>
  <c r="L472" i="11"/>
  <c r="L479" i="11"/>
  <c r="L485" i="11"/>
  <c r="L492" i="11"/>
  <c r="L507" i="11"/>
  <c r="L541" i="11"/>
  <c r="L550" i="11"/>
  <c r="L593" i="11"/>
  <c r="L699" i="11"/>
  <c r="L715" i="11"/>
  <c r="L728" i="11"/>
  <c r="L752" i="11"/>
  <c r="L760" i="11"/>
  <c r="L955" i="11"/>
  <c r="L959" i="11"/>
  <c r="L89" i="11"/>
  <c r="L121" i="11"/>
  <c r="L145" i="11"/>
  <c r="L169" i="11"/>
  <c r="L22" i="11"/>
  <c r="L30" i="11"/>
  <c r="L38" i="11"/>
  <c r="L42" i="11"/>
  <c r="L50" i="11"/>
  <c r="L58" i="11"/>
  <c r="L62" i="11"/>
  <c r="L66" i="11"/>
  <c r="L70" i="11"/>
  <c r="L74" i="11"/>
  <c r="L78" i="11"/>
  <c r="L90" i="11"/>
  <c r="L126" i="11"/>
  <c r="L130" i="11"/>
  <c r="L146" i="11"/>
  <c r="L158" i="11"/>
  <c r="L166" i="11"/>
  <c r="L174" i="11"/>
  <c r="L181" i="11"/>
  <c r="L185" i="11"/>
  <c r="L466" i="11"/>
  <c r="L469" i="11"/>
  <c r="L473" i="11"/>
  <c r="L476" i="11"/>
  <c r="L493" i="11"/>
  <c r="L497" i="11"/>
  <c r="L508" i="11"/>
  <c r="L512" i="11"/>
  <c r="L516" i="11"/>
  <c r="AB355" i="10"/>
  <c r="L722" i="11"/>
  <c r="AB100" i="10"/>
  <c r="L809" i="11"/>
  <c r="L824" i="11"/>
  <c r="L827" i="11"/>
  <c r="L831" i="11"/>
  <c r="L856" i="11"/>
  <c r="L534" i="11"/>
  <c r="L538" i="11"/>
  <c r="L553" i="11"/>
  <c r="AB639" i="10"/>
  <c r="L566" i="11"/>
  <c r="AB567" i="10"/>
  <c r="AB206" i="10"/>
  <c r="AB373" i="10"/>
  <c r="AB66" i="10"/>
  <c r="AB429" i="10"/>
  <c r="L629" i="11"/>
  <c r="AB24" i="10"/>
  <c r="AB445" i="10"/>
  <c r="AB89" i="10"/>
  <c r="AB156" i="10"/>
  <c r="L700" i="11"/>
  <c r="L803" i="11"/>
  <c r="L810" i="11"/>
  <c r="L857" i="11"/>
  <c r="L860" i="11"/>
  <c r="L871" i="11"/>
  <c r="L971" i="11"/>
  <c r="AB317" i="10"/>
  <c r="AB379" i="10"/>
  <c r="AB536" i="10"/>
  <c r="L503" i="11"/>
  <c r="L514" i="11"/>
  <c r="L526" i="11"/>
  <c r="L554" i="11"/>
  <c r="L640" i="11"/>
  <c r="L661" i="11"/>
  <c r="L698" i="11"/>
  <c r="L713" i="11"/>
  <c r="L747" i="11"/>
  <c r="L758" i="11"/>
  <c r="L762" i="11"/>
  <c r="L773" i="11"/>
  <c r="L781" i="11"/>
  <c r="L792" i="11"/>
  <c r="L811" i="11"/>
  <c r="L829" i="11"/>
  <c r="L836" i="11"/>
  <c r="N9" i="18"/>
  <c r="P9" i="18" s="1"/>
  <c r="L861" i="11"/>
  <c r="L865" i="11"/>
  <c r="L879" i="11"/>
  <c r="L975" i="11"/>
  <c r="L979" i="11"/>
  <c r="L983" i="11"/>
  <c r="L987" i="11"/>
  <c r="L990" i="11"/>
  <c r="L985" i="11"/>
  <c r="L515" i="11"/>
  <c r="L532" i="11"/>
  <c r="L568" i="11"/>
  <c r="L592" i="11"/>
  <c r="L630" i="11"/>
  <c r="L677" i="11"/>
  <c r="L680" i="11"/>
  <c r="N11" i="18"/>
  <c r="P11" i="18" s="1"/>
  <c r="L702" i="11"/>
  <c r="L786" i="11"/>
  <c r="L793" i="11"/>
  <c r="L797" i="11"/>
  <c r="L808" i="11"/>
  <c r="L812" i="11"/>
  <c r="L819" i="11"/>
  <c r="L844" i="11"/>
  <c r="L862" i="11"/>
  <c r="L873" i="11"/>
  <c r="L991" i="11"/>
  <c r="AB154" i="10"/>
  <c r="L980" i="11"/>
  <c r="AD89" i="10" l="1"/>
  <c r="AC89" i="10"/>
  <c r="AC567" i="10"/>
  <c r="AD567" i="10"/>
  <c r="AD361" i="10"/>
  <c r="AC361" i="10"/>
  <c r="AD322" i="10"/>
  <c r="AC322" i="10"/>
  <c r="AD220" i="10"/>
  <c r="AC220" i="10"/>
  <c r="AD472" i="10"/>
  <c r="AC472" i="10"/>
  <c r="AD365" i="10"/>
  <c r="AC365" i="10"/>
  <c r="AD225" i="10"/>
  <c r="AC225" i="10"/>
  <c r="AD231" i="10"/>
  <c r="AC231" i="10"/>
  <c r="AD154" i="10"/>
  <c r="AC154" i="10"/>
  <c r="AD536" i="10"/>
  <c r="AC536" i="10"/>
  <c r="AD445" i="10"/>
  <c r="AC445" i="10"/>
  <c r="AD66" i="10"/>
  <c r="AC66" i="10"/>
  <c r="AD355" i="10"/>
  <c r="AC355" i="10"/>
  <c r="AD481" i="10"/>
  <c r="AC481" i="10"/>
  <c r="AD469" i="10"/>
  <c r="AC469" i="10"/>
  <c r="AD465" i="10"/>
  <c r="AC465" i="10"/>
  <c r="AD454" i="10"/>
  <c r="AC454" i="10"/>
  <c r="AD443" i="10"/>
  <c r="AC443" i="10"/>
  <c r="AD433" i="10"/>
  <c r="AC433" i="10"/>
  <c r="AD406" i="10"/>
  <c r="AC406" i="10"/>
  <c r="AD303" i="10"/>
  <c r="AC303" i="10"/>
  <c r="AD293" i="10"/>
  <c r="AC293" i="10"/>
  <c r="AD271" i="10"/>
  <c r="AC271" i="10"/>
  <c r="AD262" i="10"/>
  <c r="AC262" i="10"/>
  <c r="AC248" i="10"/>
  <c r="AD248" i="10"/>
  <c r="AD221" i="10"/>
  <c r="AC221" i="10"/>
  <c r="AD207" i="10"/>
  <c r="AC207" i="10"/>
  <c r="AD597" i="10"/>
  <c r="AC597" i="10"/>
  <c r="AD400" i="10"/>
  <c r="AC400" i="10"/>
  <c r="AD554" i="10"/>
  <c r="AC554" i="10"/>
  <c r="AD477" i="10"/>
  <c r="AC477" i="10"/>
  <c r="AD325" i="10"/>
  <c r="AC325" i="10"/>
  <c r="AD600" i="10"/>
  <c r="AC600" i="10"/>
  <c r="AD398" i="10"/>
  <c r="AC398" i="10"/>
  <c r="AD165" i="10"/>
  <c r="AC165" i="10"/>
  <c r="AD394" i="10"/>
  <c r="AC394" i="10"/>
  <c r="AD489" i="10"/>
  <c r="AC489" i="10"/>
  <c r="AD470" i="10"/>
  <c r="AC470" i="10"/>
  <c r="AD462" i="10"/>
  <c r="AC462" i="10"/>
  <c r="AD449" i="10"/>
  <c r="AC449" i="10"/>
  <c r="AD412" i="10"/>
  <c r="AC412" i="10"/>
  <c r="AD393" i="10"/>
  <c r="AC393" i="10"/>
  <c r="AD371" i="10"/>
  <c r="AC371" i="10"/>
  <c r="AD275" i="10"/>
  <c r="AC275" i="10"/>
  <c r="AD285" i="10"/>
  <c r="AC285" i="10"/>
  <c r="AD379" i="10"/>
  <c r="AC379" i="10"/>
  <c r="AD373" i="10"/>
  <c r="AC373" i="10"/>
  <c r="AD38" i="10"/>
  <c r="AC38" i="10"/>
  <c r="AD545" i="10"/>
  <c r="AC545" i="10"/>
  <c r="AC344" i="10"/>
  <c r="AD344" i="10"/>
  <c r="AD314" i="10"/>
  <c r="AC314" i="10"/>
  <c r="AD302" i="10"/>
  <c r="AC302" i="10"/>
  <c r="AD239" i="10"/>
  <c r="AC239" i="10"/>
  <c r="AD486" i="10"/>
  <c r="AC486" i="10"/>
  <c r="AC408" i="10"/>
  <c r="AD408" i="10"/>
  <c r="AD338" i="10"/>
  <c r="AC338" i="10"/>
  <c r="AC216" i="10"/>
  <c r="AD216" i="10"/>
  <c r="AD508" i="10"/>
  <c r="AC508" i="10"/>
  <c r="AD229" i="10"/>
  <c r="AC229" i="10"/>
  <c r="AD596" i="10"/>
  <c r="AC596" i="10"/>
  <c r="AD614" i="10"/>
  <c r="AC614" i="10"/>
  <c r="AD459" i="10"/>
  <c r="AC459" i="10"/>
  <c r="AD442" i="10"/>
  <c r="AC442" i="10"/>
  <c r="AD411" i="10"/>
  <c r="AC411" i="10"/>
  <c r="AD402" i="10"/>
  <c r="AC402" i="10"/>
  <c r="AD374" i="10"/>
  <c r="AC374" i="10"/>
  <c r="AD331" i="10"/>
  <c r="AC331" i="10"/>
  <c r="AD279" i="10"/>
  <c r="AC279" i="10"/>
  <c r="AC260" i="10"/>
  <c r="AD260" i="10"/>
  <c r="AD247" i="10"/>
  <c r="AC247" i="10"/>
  <c r="AD194" i="10"/>
  <c r="AC194" i="10"/>
  <c r="AD511" i="10"/>
  <c r="AC511" i="10"/>
  <c r="AD476" i="10"/>
  <c r="AC476" i="10"/>
  <c r="AC455" i="10"/>
  <c r="AD455" i="10"/>
  <c r="AC440" i="10"/>
  <c r="AD440" i="10"/>
  <c r="AD401" i="10"/>
  <c r="AC401" i="10"/>
  <c r="AD334" i="10"/>
  <c r="AC334" i="10"/>
  <c r="AD299" i="10"/>
  <c r="AC299" i="10"/>
  <c r="AD269" i="10"/>
  <c r="AC269" i="10"/>
  <c r="AD268" i="10"/>
  <c r="AC268" i="10"/>
  <c r="AC200" i="10"/>
  <c r="AD200" i="10"/>
  <c r="AD330" i="10"/>
  <c r="AC330" i="10"/>
  <c r="AD258" i="10"/>
  <c r="AC258" i="10"/>
  <c r="AD217" i="10"/>
  <c r="AC217" i="10"/>
  <c r="AD315" i="10"/>
  <c r="AC315" i="10"/>
  <c r="AD294" i="10"/>
  <c r="AC294" i="10"/>
  <c r="AD237" i="10"/>
  <c r="AC237" i="10"/>
  <c r="AD171" i="10"/>
  <c r="AC171" i="10"/>
  <c r="AD52" i="10"/>
  <c r="AC52" i="10"/>
  <c r="AD45" i="10"/>
  <c r="AC45" i="10"/>
  <c r="AD430" i="10"/>
  <c r="AC430" i="10"/>
  <c r="AD348" i="10"/>
  <c r="AC348" i="10"/>
  <c r="AD342" i="10"/>
  <c r="AC342" i="10"/>
  <c r="AD310" i="10"/>
  <c r="AC310" i="10"/>
  <c r="AD316" i="10"/>
  <c r="AC316" i="10"/>
  <c r="AD24" i="10"/>
  <c r="AC24" i="10"/>
  <c r="AD639" i="10"/>
  <c r="AC639" i="10"/>
  <c r="AD298" i="10"/>
  <c r="AC298" i="10"/>
  <c r="AD352" i="10"/>
  <c r="AC352" i="10"/>
  <c r="AD337" i="10"/>
  <c r="AC337" i="10"/>
  <c r="AD326" i="10"/>
  <c r="AC326" i="10"/>
  <c r="AC264" i="10"/>
  <c r="AD264" i="10"/>
  <c r="AD167" i="10"/>
  <c r="AC167" i="10"/>
  <c r="AD339" i="10"/>
  <c r="AC339" i="10"/>
  <c r="AD211" i="10"/>
  <c r="AC211" i="10"/>
  <c r="AD252" i="10"/>
  <c r="AC252" i="10"/>
  <c r="AD370" i="10"/>
  <c r="AC370" i="10"/>
  <c r="AD13" i="10"/>
  <c r="AC13" i="10"/>
  <c r="AD57" i="10"/>
  <c r="AC57" i="10"/>
  <c r="AD317" i="10"/>
  <c r="AC317" i="10"/>
  <c r="AD156" i="10"/>
  <c r="AC156" i="10"/>
  <c r="AD206" i="10"/>
  <c r="AC206" i="10"/>
  <c r="AD100" i="10"/>
  <c r="AC100" i="10"/>
  <c r="AD496" i="10"/>
  <c r="AC496" i="10"/>
  <c r="AD474" i="10"/>
  <c r="AC474" i="10"/>
  <c r="AD468" i="10"/>
  <c r="AC468" i="10"/>
  <c r="AD460" i="10"/>
  <c r="AC460" i="10"/>
  <c r="AC452" i="10"/>
  <c r="AD452" i="10"/>
  <c r="AD439" i="10"/>
  <c r="AC439" i="10"/>
  <c r="AD418" i="10"/>
  <c r="AC418" i="10"/>
  <c r="AD297" i="10"/>
  <c r="AC297" i="10"/>
  <c r="AC280" i="10"/>
  <c r="AD280" i="10"/>
  <c r="AD266" i="10"/>
  <c r="AC266" i="10"/>
  <c r="AD251" i="10"/>
  <c r="AC251" i="10"/>
  <c r="AD240" i="10"/>
  <c r="AC240" i="10"/>
  <c r="AD213" i="10"/>
  <c r="AC213" i="10"/>
  <c r="AD544" i="10"/>
  <c r="AC544" i="10"/>
  <c r="AD529" i="10"/>
  <c r="AC529" i="10"/>
  <c r="AD450" i="10"/>
  <c r="AC450" i="10"/>
  <c r="AD628" i="10"/>
  <c r="AC628" i="10"/>
  <c r="AD589" i="10"/>
  <c r="AC589" i="10"/>
  <c r="AD475" i="10"/>
  <c r="AC475" i="10"/>
  <c r="AD466" i="10"/>
  <c r="AC466" i="10"/>
  <c r="AD453" i="10"/>
  <c r="AC453" i="10"/>
  <c r="AD444" i="10"/>
  <c r="AC444" i="10"/>
  <c r="AD399" i="10"/>
  <c r="AC399" i="10"/>
  <c r="AD383" i="10"/>
  <c r="AC383" i="10"/>
  <c r="AD184" i="10"/>
  <c r="AC184" i="10"/>
  <c r="AD429" i="10"/>
  <c r="AC429" i="10"/>
  <c r="AD33" i="10"/>
  <c r="AC33" i="10"/>
  <c r="AD347" i="10"/>
  <c r="AC347" i="10"/>
  <c r="AD341" i="10"/>
  <c r="AC341" i="10"/>
  <c r="AD250" i="10"/>
  <c r="AC250" i="10"/>
  <c r="AD497" i="10"/>
  <c r="AC497" i="10"/>
  <c r="AD446" i="10"/>
  <c r="AC446" i="10"/>
  <c r="AD311" i="10"/>
  <c r="AC311" i="10"/>
  <c r="AD187" i="10"/>
  <c r="AC187" i="10"/>
  <c r="AD281" i="10"/>
  <c r="AC281" i="10"/>
  <c r="AD593" i="10"/>
  <c r="AC593" i="10"/>
  <c r="AD387" i="10"/>
  <c r="AC387" i="10"/>
  <c r="AD245" i="10"/>
  <c r="AC245" i="10"/>
  <c r="AD349" i="10"/>
  <c r="AC349" i="10"/>
  <c r="AD397" i="10"/>
  <c r="AC397" i="10"/>
  <c r="AD336" i="10"/>
  <c r="AC336" i="10"/>
  <c r="AD464" i="10"/>
  <c r="AC464" i="10"/>
  <c r="AD447" i="10"/>
  <c r="AC447" i="10"/>
  <c r="AD416" i="10"/>
  <c r="AC416" i="10"/>
  <c r="AC404" i="10"/>
  <c r="AD404" i="10"/>
  <c r="AD396" i="10"/>
  <c r="AC396" i="10"/>
  <c r="AD351" i="10"/>
  <c r="AC351" i="10"/>
  <c r="AD300" i="10"/>
  <c r="AC300" i="10"/>
  <c r="AD270" i="10"/>
  <c r="AC270" i="10"/>
  <c r="AD255" i="10"/>
  <c r="AC255" i="10"/>
  <c r="AC212" i="10"/>
  <c r="AD212" i="10"/>
  <c r="AD558" i="10"/>
  <c r="AC558" i="10"/>
  <c r="AD491" i="10"/>
  <c r="AC491" i="10"/>
  <c r="AD463" i="10"/>
  <c r="AC463" i="10"/>
  <c r="AD451" i="10"/>
  <c r="AC451" i="10"/>
  <c r="AD407" i="10"/>
  <c r="AC407" i="10"/>
  <c r="AD346" i="10"/>
  <c r="AC346" i="10"/>
  <c r="AD318" i="10"/>
  <c r="AC318" i="10"/>
  <c r="AD283" i="10"/>
  <c r="AC283" i="10"/>
  <c r="AD224" i="10"/>
  <c r="AC224" i="10"/>
  <c r="AD357" i="10"/>
  <c r="AC357" i="10"/>
  <c r="AD289" i="10"/>
  <c r="AC289" i="10"/>
  <c r="AD249" i="10"/>
  <c r="AC249" i="10"/>
  <c r="AD181" i="10"/>
  <c r="AC181" i="10"/>
  <c r="AD306" i="10"/>
  <c r="AC306" i="10"/>
  <c r="AD257" i="10"/>
  <c r="AC257" i="10"/>
  <c r="AD210" i="10"/>
  <c r="AC210" i="10"/>
  <c r="AD624" i="10"/>
  <c r="AC624" i="10"/>
  <c r="AC471" i="10"/>
  <c r="AD471" i="10"/>
  <c r="AD354" i="10"/>
  <c r="AC354" i="10"/>
  <c r="AD345" i="10"/>
  <c r="AC345" i="10"/>
  <c r="AC328" i="10"/>
  <c r="AD328" i="10"/>
  <c r="L998" i="11"/>
  <c r="AB646" i="10"/>
  <c r="L996" i="11"/>
  <c r="AB432" i="10"/>
  <c r="L994" i="11"/>
  <c r="AB644" i="10"/>
  <c r="L992" i="11"/>
  <c r="AB645" i="10"/>
  <c r="L746" i="11"/>
  <c r="N13" i="18"/>
  <c r="P13" i="18" s="1"/>
  <c r="L984" i="11"/>
  <c r="AB647" i="10"/>
  <c r="L116" i="11"/>
  <c r="N7" i="18"/>
  <c r="P7" i="18" s="1"/>
  <c r="L68" i="11"/>
  <c r="N5" i="18"/>
  <c r="P5" i="18" s="1"/>
  <c r="T316" i="10"/>
  <c r="T154" i="10"/>
  <c r="T536" i="10"/>
  <c r="T317" i="10"/>
  <c r="T100" i="10"/>
  <c r="T38" i="10"/>
  <c r="T298" i="10"/>
  <c r="T545" i="10"/>
  <c r="T250" i="10"/>
  <c r="T220" i="10"/>
  <c r="T497" i="10"/>
  <c r="T472" i="10"/>
  <c r="T446" i="10"/>
  <c r="T365" i="10"/>
  <c r="T311" i="10"/>
  <c r="T225" i="10"/>
  <c r="T187" i="10"/>
  <c r="T281" i="10"/>
  <c r="T231" i="10"/>
  <c r="T593" i="10"/>
  <c r="T387" i="10"/>
  <c r="T245" i="10"/>
  <c r="T349" i="10"/>
  <c r="T397" i="10"/>
  <c r="T336" i="10"/>
  <c r="T529" i="10"/>
  <c r="T52" i="10"/>
  <c r="T45" i="10"/>
  <c r="T430" i="10"/>
  <c r="T600" i="10"/>
  <c r="T398" i="10"/>
  <c r="T165" i="10"/>
  <c r="T394" i="10"/>
  <c r="T489" i="10"/>
  <c r="T470" i="10"/>
  <c r="T462" i="10"/>
  <c r="T449" i="10"/>
  <c r="T412" i="10"/>
  <c r="T393" i="10"/>
  <c r="T371" i="10"/>
  <c r="T354" i="10"/>
  <c r="T345" i="10"/>
  <c r="T328" i="10"/>
  <c r="T184" i="10"/>
  <c r="T156" i="10"/>
  <c r="T445" i="10"/>
  <c r="T429" i="10"/>
  <c r="T373" i="10"/>
  <c r="T567" i="10"/>
  <c r="T496" i="10"/>
  <c r="T474" i="10"/>
  <c r="T468" i="10"/>
  <c r="T460" i="10"/>
  <c r="T452" i="10"/>
  <c r="T439" i="10"/>
  <c r="T418" i="10"/>
  <c r="T352" i="10"/>
  <c r="T344" i="10"/>
  <c r="T337" i="10"/>
  <c r="T314" i="10"/>
  <c r="T303" i="10"/>
  <c r="T293" i="10"/>
  <c r="T271" i="10"/>
  <c r="T262" i="10"/>
  <c r="T248" i="10"/>
  <c r="T221" i="10"/>
  <c r="T207" i="10"/>
  <c r="T597" i="10"/>
  <c r="T400" i="10"/>
  <c r="T554" i="10"/>
  <c r="T477" i="10"/>
  <c r="T464" i="10"/>
  <c r="T447" i="10"/>
  <c r="T416" i="10"/>
  <c r="T404" i="10"/>
  <c r="T396" i="10"/>
  <c r="T351" i="10"/>
  <c r="T300" i="10"/>
  <c r="T270" i="10"/>
  <c r="T255" i="10"/>
  <c r="T212" i="10"/>
  <c r="T558" i="10"/>
  <c r="T491" i="10"/>
  <c r="T463" i="10"/>
  <c r="T451" i="10"/>
  <c r="T407" i="10"/>
  <c r="T346" i="10"/>
  <c r="T318" i="10"/>
  <c r="T283" i="10"/>
  <c r="T224" i="10"/>
  <c r="T357" i="10"/>
  <c r="T289" i="10"/>
  <c r="T249" i="10"/>
  <c r="T181" i="10"/>
  <c r="T306" i="10"/>
  <c r="T257" i="10"/>
  <c r="T210" i="10"/>
  <c r="T285" i="10"/>
  <c r="T379" i="10"/>
  <c r="T355" i="10"/>
  <c r="T33" i="10"/>
  <c r="T326" i="10"/>
  <c r="T302" i="10"/>
  <c r="T264" i="10"/>
  <c r="T239" i="10"/>
  <c r="T167" i="10"/>
  <c r="T486" i="10"/>
  <c r="T408" i="10"/>
  <c r="T339" i="10"/>
  <c r="T211" i="10"/>
  <c r="T338" i="10"/>
  <c r="T252" i="10"/>
  <c r="T216" i="10"/>
  <c r="T370" i="10"/>
  <c r="T508" i="10"/>
  <c r="T13" i="10"/>
  <c r="T229" i="10"/>
  <c r="T57" i="10"/>
  <c r="T596" i="10"/>
  <c r="T614" i="10"/>
  <c r="T325" i="10"/>
  <c r="T624" i="10"/>
  <c r="T471" i="10"/>
  <c r="T450" i="10"/>
  <c r="T628" i="10"/>
  <c r="T589" i="10"/>
  <c r="T475" i="10"/>
  <c r="T466" i="10"/>
  <c r="T453" i="10"/>
  <c r="T444" i="10"/>
  <c r="T399" i="10"/>
  <c r="T383" i="10"/>
  <c r="T348" i="10"/>
  <c r="T342" i="10"/>
  <c r="T310" i="10"/>
  <c r="T275" i="10"/>
  <c r="T89" i="10"/>
  <c r="T24" i="10"/>
  <c r="T66" i="10"/>
  <c r="T206" i="10"/>
  <c r="T639" i="10"/>
  <c r="L681" i="11"/>
  <c r="T481" i="10"/>
  <c r="T469" i="10"/>
  <c r="T465" i="10"/>
  <c r="T454" i="10"/>
  <c r="T443" i="10"/>
  <c r="T433" i="10"/>
  <c r="T406" i="10"/>
  <c r="T361" i="10"/>
  <c r="T347" i="10"/>
  <c r="T341" i="10"/>
  <c r="T322" i="10"/>
  <c r="T297" i="10"/>
  <c r="T280" i="10"/>
  <c r="T266" i="10"/>
  <c r="T251" i="10"/>
  <c r="T240" i="10"/>
  <c r="T213" i="10"/>
  <c r="T544" i="10"/>
  <c r="T459" i="10"/>
  <c r="T442" i="10"/>
  <c r="T411" i="10"/>
  <c r="T402" i="10"/>
  <c r="T374" i="10"/>
  <c r="T331" i="10"/>
  <c r="T279" i="10"/>
  <c r="T260" i="10"/>
  <c r="T247" i="10"/>
  <c r="T194" i="10"/>
  <c r="T511" i="10"/>
  <c r="T476" i="10"/>
  <c r="T455" i="10"/>
  <c r="T440" i="10"/>
  <c r="T401" i="10"/>
  <c r="T334" i="10"/>
  <c r="T299" i="10"/>
  <c r="T269" i="10"/>
  <c r="T268" i="10"/>
  <c r="T200" i="10"/>
  <c r="T330" i="10"/>
  <c r="T258" i="10"/>
  <c r="T217" i="10"/>
  <c r="T315" i="10"/>
  <c r="T294" i="10"/>
  <c r="T237" i="10"/>
  <c r="T171" i="10"/>
  <c r="L562" i="11"/>
  <c r="L854" i="11"/>
  <c r="L83" i="11"/>
  <c r="AB64" i="10"/>
  <c r="L695" i="11"/>
  <c r="L570" i="11"/>
  <c r="L646" i="11"/>
  <c r="L615" i="11"/>
  <c r="L626" i="11"/>
  <c r="F4" i="14"/>
  <c r="H4" i="14"/>
  <c r="L656" i="11"/>
  <c r="L869" i="11"/>
  <c r="AB363" i="10"/>
  <c r="L880" i="11"/>
  <c r="AB88" i="10"/>
  <c r="L755" i="11"/>
  <c r="AB579" i="10"/>
  <c r="L714" i="11"/>
  <c r="AB202" i="10"/>
  <c r="L662" i="11"/>
  <c r="AB276" i="10"/>
  <c r="L613" i="11"/>
  <c r="AB313" i="10"/>
  <c r="L855" i="11"/>
  <c r="AB198" i="10"/>
  <c r="L805" i="11"/>
  <c r="AB259" i="10"/>
  <c r="L767" i="11"/>
  <c r="AB199" i="10"/>
  <c r="L751" i="11"/>
  <c r="AB423" i="10"/>
  <c r="L736" i="11"/>
  <c r="AB540" i="10"/>
  <c r="L710" i="11"/>
  <c r="AB362" i="10"/>
  <c r="L691" i="11"/>
  <c r="AB37" i="10"/>
  <c r="L673" i="11"/>
  <c r="AB421" i="10"/>
  <c r="L637" i="11"/>
  <c r="AB599" i="10"/>
  <c r="L624" i="11"/>
  <c r="AB490" i="10"/>
  <c r="L610" i="11"/>
  <c r="AB31" i="10"/>
  <c r="L590" i="11"/>
  <c r="AB56" i="10"/>
  <c r="L546" i="11"/>
  <c r="AB617" i="10"/>
  <c r="L527" i="11"/>
  <c r="AB587" i="10"/>
  <c r="L973" i="11"/>
  <c r="AB7" i="10"/>
  <c r="L875" i="11"/>
  <c r="AB405" i="10"/>
  <c r="L822" i="11"/>
  <c r="AB319" i="10"/>
  <c r="L804" i="11"/>
  <c r="AB261" i="10"/>
  <c r="L789" i="11"/>
  <c r="AB286" i="10"/>
  <c r="L754" i="11"/>
  <c r="AB578" i="10"/>
  <c r="L735" i="11"/>
  <c r="AB458" i="10"/>
  <c r="L705" i="11"/>
  <c r="AB44" i="10"/>
  <c r="L690" i="11"/>
  <c r="AB611" i="10"/>
  <c r="L665" i="11"/>
  <c r="AB376" i="10"/>
  <c r="L651" i="11"/>
  <c r="AB282" i="10"/>
  <c r="L636" i="11"/>
  <c r="AB74" i="10"/>
  <c r="L609" i="11"/>
  <c r="AB234" i="10"/>
  <c r="L585" i="11"/>
  <c r="AB201" i="10"/>
  <c r="L539" i="11"/>
  <c r="AB610" i="10"/>
  <c r="L522" i="11"/>
  <c r="AB575" i="10"/>
  <c r="L989" i="11"/>
  <c r="L878" i="11"/>
  <c r="AB526" i="10"/>
  <c r="L839" i="11"/>
  <c r="AB603" i="10"/>
  <c r="L825" i="11"/>
  <c r="AB277" i="10"/>
  <c r="L788" i="11"/>
  <c r="AB415" i="10"/>
  <c r="L772" i="11"/>
  <c r="AB479" i="10"/>
  <c r="L757" i="11"/>
  <c r="AB517" i="10"/>
  <c r="L738" i="11"/>
  <c r="AB145" i="10"/>
  <c r="L712" i="11"/>
  <c r="AB92" i="10"/>
  <c r="L697" i="11"/>
  <c r="AB382" i="10"/>
  <c r="L664" i="11"/>
  <c r="AB375" i="10"/>
  <c r="L650" i="11"/>
  <c r="AB366" i="10"/>
  <c r="L632" i="11"/>
  <c r="L619" i="11"/>
  <c r="AB42" i="10"/>
  <c r="L584" i="11"/>
  <c r="L870" i="11"/>
  <c r="AB574" i="10"/>
  <c r="L852" i="11"/>
  <c r="AB538" i="10"/>
  <c r="L817" i="11"/>
  <c r="AB329" i="10"/>
  <c r="L745" i="11"/>
  <c r="AB502" i="10"/>
  <c r="L733" i="11"/>
  <c r="L678" i="11"/>
  <c r="AB391" i="10"/>
  <c r="L560" i="11"/>
  <c r="AB636" i="10"/>
  <c r="L524" i="11"/>
  <c r="AB577" i="10"/>
  <c r="L486" i="11"/>
  <c r="AB530" i="10"/>
  <c r="L170" i="11"/>
  <c r="L154" i="11"/>
  <c r="AB146" i="10"/>
  <c r="L138" i="11"/>
  <c r="AB132" i="10"/>
  <c r="L122" i="11"/>
  <c r="AB114" i="10"/>
  <c r="L106" i="11"/>
  <c r="AB90" i="10"/>
  <c r="L26" i="11"/>
  <c r="AB9" i="10"/>
  <c r="L939" i="11"/>
  <c r="AB274" i="10"/>
  <c r="L923" i="11"/>
  <c r="AB99" i="10"/>
  <c r="L756" i="11"/>
  <c r="AB265" i="10"/>
  <c r="L718" i="11"/>
  <c r="AB180" i="10"/>
  <c r="L703" i="11"/>
  <c r="AB323" i="10"/>
  <c r="L688" i="11"/>
  <c r="AB533" i="10"/>
  <c r="L603" i="11"/>
  <c r="AB547" i="10"/>
  <c r="L574" i="11"/>
  <c r="AB436" i="10"/>
  <c r="L530" i="11"/>
  <c r="AB591" i="10"/>
  <c r="L489" i="11"/>
  <c r="AB534" i="10"/>
  <c r="L475" i="11"/>
  <c r="AB514" i="10"/>
  <c r="L165" i="11"/>
  <c r="AB157" i="10"/>
  <c r="L798" i="11"/>
  <c r="AB510" i="10"/>
  <c r="L779" i="11"/>
  <c r="AB543" i="10"/>
  <c r="L720" i="11"/>
  <c r="AB601" i="10"/>
  <c r="L652" i="11"/>
  <c r="AB188" i="10"/>
  <c r="L638" i="11"/>
  <c r="AB608" i="10"/>
  <c r="L625" i="11"/>
  <c r="AB488" i="10"/>
  <c r="L604" i="11"/>
  <c r="AB539" i="10"/>
  <c r="L577" i="11"/>
  <c r="AB205" i="10"/>
  <c r="L561" i="11"/>
  <c r="AB637" i="10"/>
  <c r="L533" i="11"/>
  <c r="AB602" i="10"/>
  <c r="L160" i="11"/>
  <c r="AB150" i="10"/>
  <c r="L112" i="11"/>
  <c r="AB105" i="10"/>
  <c r="L96" i="11"/>
  <c r="AB78" i="10"/>
  <c r="L80" i="11"/>
  <c r="AB60" i="10"/>
  <c r="L48" i="11"/>
  <c r="AB36" i="10"/>
  <c r="L32" i="11"/>
  <c r="AB15" i="10"/>
  <c r="L177" i="11"/>
  <c r="AB164" i="10"/>
  <c r="L125" i="11"/>
  <c r="AB117" i="10"/>
  <c r="L969" i="11"/>
  <c r="AB531" i="10"/>
  <c r="L953" i="11"/>
  <c r="AB82" i="10"/>
  <c r="L937" i="11"/>
  <c r="AB191" i="10"/>
  <c r="L921" i="11"/>
  <c r="AB185" i="10"/>
  <c r="L723" i="11"/>
  <c r="AB65" i="10"/>
  <c r="L576" i="11"/>
  <c r="AB223" i="10"/>
  <c r="L545" i="11"/>
  <c r="AB616" i="10"/>
  <c r="L501" i="11"/>
  <c r="AB550" i="10"/>
  <c r="L477" i="11"/>
  <c r="AB516" i="10"/>
  <c r="L143" i="11"/>
  <c r="L107" i="11"/>
  <c r="L87" i="11"/>
  <c r="AB70" i="10"/>
  <c r="L59" i="11"/>
  <c r="AB48" i="10"/>
  <c r="L27" i="11"/>
  <c r="AB10" i="10"/>
  <c r="L81" i="11"/>
  <c r="AB62" i="10"/>
  <c r="L69" i="11"/>
  <c r="AB53" i="10"/>
  <c r="L365" i="11"/>
  <c r="AB386" i="10"/>
  <c r="L740" i="11"/>
  <c r="AB112" i="10"/>
  <c r="L627" i="11"/>
  <c r="AB208" i="10"/>
  <c r="L976" i="11"/>
  <c r="AB128" i="10"/>
  <c r="L876" i="11"/>
  <c r="AB487" i="10"/>
  <c r="L841" i="11"/>
  <c r="AB438" i="10"/>
  <c r="L988" i="11"/>
  <c r="L851" i="11"/>
  <c r="AB572" i="10"/>
  <c r="L837" i="11"/>
  <c r="AB563" i="10"/>
  <c r="L816" i="11"/>
  <c r="AB333" i="10"/>
  <c r="L801" i="11"/>
  <c r="AB493" i="10"/>
  <c r="L782" i="11"/>
  <c r="AB537" i="10"/>
  <c r="L763" i="11"/>
  <c r="AB521" i="10"/>
  <c r="L748" i="11"/>
  <c r="AB473" i="10"/>
  <c r="L727" i="11"/>
  <c r="AB392" i="10"/>
  <c r="L706" i="11"/>
  <c r="AB588" i="10"/>
  <c r="L687" i="11"/>
  <c r="AB140" i="10"/>
  <c r="L669" i="11"/>
  <c r="AB58" i="10"/>
  <c r="L654" i="11"/>
  <c r="AB395" i="10"/>
  <c r="L633" i="11"/>
  <c r="AB434" i="10"/>
  <c r="L621" i="11"/>
  <c r="AB377" i="10"/>
  <c r="L599" i="11"/>
  <c r="AB69" i="10"/>
  <c r="L588" i="11"/>
  <c r="AB324" i="10"/>
  <c r="L536" i="11"/>
  <c r="AB607" i="10"/>
  <c r="L523" i="11"/>
  <c r="AB576" i="10"/>
  <c r="L977" i="11"/>
  <c r="AB441" i="10"/>
  <c r="L872" i="11"/>
  <c r="AB635" i="10"/>
  <c r="L815" i="11"/>
  <c r="AB403" i="10"/>
  <c r="L800" i="11"/>
  <c r="AB428" i="10"/>
  <c r="L785" i="11"/>
  <c r="AB312" i="10"/>
  <c r="L766" i="11"/>
  <c r="AB620" i="10"/>
  <c r="L726" i="11"/>
  <c r="AB16" i="10"/>
  <c r="L701" i="11"/>
  <c r="AB134" i="10"/>
  <c r="L686" i="11"/>
  <c r="AB304" i="10"/>
  <c r="L647" i="11"/>
  <c r="AB218" i="10"/>
  <c r="L623" i="11"/>
  <c r="AB634" i="10"/>
  <c r="L602" i="11"/>
  <c r="AB638" i="10"/>
  <c r="L567" i="11"/>
  <c r="AB26" i="10"/>
  <c r="L535" i="11"/>
  <c r="AB606" i="10"/>
  <c r="L518" i="11"/>
  <c r="AB566" i="10"/>
  <c r="L970" i="11"/>
  <c r="AB424" i="10"/>
  <c r="L986" i="11"/>
  <c r="AB570" i="10"/>
  <c r="L982" i="11"/>
  <c r="L835" i="11"/>
  <c r="AB79" i="10"/>
  <c r="L821" i="11"/>
  <c r="AB144" i="10"/>
  <c r="L799" i="11"/>
  <c r="AB356" i="10"/>
  <c r="L784" i="11"/>
  <c r="AB17" i="10"/>
  <c r="L769" i="11"/>
  <c r="AB177" i="10"/>
  <c r="L753" i="11"/>
  <c r="AB113" i="10"/>
  <c r="L734" i="11"/>
  <c r="AB85" i="10"/>
  <c r="L708" i="11"/>
  <c r="AB499" i="10"/>
  <c r="L693" i="11"/>
  <c r="AB290" i="10"/>
  <c r="L660" i="11"/>
  <c r="AB244" i="10"/>
  <c r="L639" i="11"/>
  <c r="L601" i="11"/>
  <c r="L579" i="11"/>
  <c r="AB483" i="10"/>
  <c r="L863" i="11"/>
  <c r="AB233" i="10"/>
  <c r="L849" i="11"/>
  <c r="AB495" i="10"/>
  <c r="L813" i="11"/>
  <c r="AB77" i="10"/>
  <c r="L741" i="11"/>
  <c r="AB197" i="10"/>
  <c r="L674" i="11"/>
  <c r="AB263" i="10"/>
  <c r="L557" i="11"/>
  <c r="AB631" i="10"/>
  <c r="L520" i="11"/>
  <c r="AB573" i="10"/>
  <c r="L504" i="11"/>
  <c r="AB552" i="10"/>
  <c r="L483" i="11"/>
  <c r="AB528" i="10"/>
  <c r="L150" i="11"/>
  <c r="AB142" i="10"/>
  <c r="L134" i="11"/>
  <c r="AB127" i="10"/>
  <c r="L118" i="11"/>
  <c r="AB111" i="10"/>
  <c r="L102" i="11"/>
  <c r="AB87" i="10"/>
  <c r="L54" i="11"/>
  <c r="L133" i="11"/>
  <c r="AB126" i="10"/>
  <c r="L967" i="11"/>
  <c r="AB426" i="10"/>
  <c r="L951" i="11"/>
  <c r="AB515" i="10"/>
  <c r="L935" i="11"/>
  <c r="AB228" i="10"/>
  <c r="L919" i="11"/>
  <c r="AB124" i="10"/>
  <c r="L768" i="11"/>
  <c r="AB135" i="10"/>
  <c r="L511" i="11"/>
  <c r="AB561" i="10"/>
  <c r="L717" i="11"/>
  <c r="AB413" i="10"/>
  <c r="L649" i="11"/>
  <c r="AB594" i="10"/>
  <c r="L622" i="11"/>
  <c r="AB296" i="10"/>
  <c r="L573" i="11"/>
  <c r="AB162" i="10"/>
  <c r="L556" i="11"/>
  <c r="AB629" i="10"/>
  <c r="L502" i="11"/>
  <c r="AB551" i="10"/>
  <c r="L194" i="11"/>
  <c r="AB172" i="10"/>
  <c r="L156" i="11"/>
  <c r="AB148" i="10"/>
  <c r="L124" i="11"/>
  <c r="AB116" i="10"/>
  <c r="L108" i="11"/>
  <c r="AB96" i="10"/>
  <c r="L60" i="11"/>
  <c r="AB49" i="10"/>
  <c r="L63" i="11"/>
  <c r="AB50" i="10"/>
  <c r="L31" i="11"/>
  <c r="AB12" i="10"/>
  <c r="L965" i="11"/>
  <c r="AB327" i="10"/>
  <c r="L933" i="11"/>
  <c r="AB91" i="10"/>
  <c r="L917" i="11"/>
  <c r="AB321" i="10"/>
  <c r="L719" i="11"/>
  <c r="AB332" i="10"/>
  <c r="L655" i="11"/>
  <c r="AB388" i="10"/>
  <c r="L572" i="11"/>
  <c r="AB196" i="10"/>
  <c r="L542" i="11"/>
  <c r="AB613" i="10"/>
  <c r="L513" i="11"/>
  <c r="AB562" i="10"/>
  <c r="L498" i="11"/>
  <c r="AB548" i="10"/>
  <c r="L135" i="11"/>
  <c r="AB129" i="10"/>
  <c r="L51" i="11"/>
  <c r="AB40" i="10"/>
  <c r="L367" i="11"/>
  <c r="AB390" i="10"/>
  <c r="L361" i="11"/>
  <c r="AB372" i="10"/>
  <c r="L848" i="11"/>
  <c r="AB364" i="10"/>
  <c r="L830" i="11"/>
  <c r="AB590" i="10"/>
  <c r="L778" i="11"/>
  <c r="AB320" i="10"/>
  <c r="L759" i="11"/>
  <c r="L744" i="11"/>
  <c r="AB51" i="10"/>
  <c r="L721" i="11"/>
  <c r="AB18" i="10"/>
  <c r="L648" i="11"/>
  <c r="AB287" i="10"/>
  <c r="L617" i="11"/>
  <c r="AB101" i="10"/>
  <c r="L595" i="11"/>
  <c r="AB535" i="10"/>
  <c r="L586" i="11"/>
  <c r="AB512" i="10"/>
  <c r="L564" i="11"/>
  <c r="AB642" i="10"/>
  <c r="L519" i="11"/>
  <c r="AB568" i="10"/>
  <c r="L868" i="11"/>
  <c r="AB39" i="10"/>
  <c r="L847" i="11"/>
  <c r="AB359" i="10"/>
  <c r="L833" i="11"/>
  <c r="AB583" i="10"/>
  <c r="L796" i="11"/>
  <c r="AB29" i="10"/>
  <c r="L676" i="11"/>
  <c r="AB95" i="10"/>
  <c r="L657" i="11"/>
  <c r="AB139" i="10"/>
  <c r="L643" i="11"/>
  <c r="AB204" i="10"/>
  <c r="L620" i="11"/>
  <c r="AB520" i="10"/>
  <c r="L598" i="11"/>
  <c r="AB292" i="10"/>
  <c r="L563" i="11"/>
  <c r="AB641" i="10"/>
  <c r="L531" i="11"/>
  <c r="AB592" i="10"/>
  <c r="L974" i="11"/>
  <c r="L867" i="11"/>
  <c r="AB420" i="10"/>
  <c r="L853" i="11"/>
  <c r="AB480" i="10"/>
  <c r="L795" i="11"/>
  <c r="AB518" i="10"/>
  <c r="L780" i="11"/>
  <c r="AB19" i="10"/>
  <c r="L765" i="11"/>
  <c r="AB186" i="10"/>
  <c r="L729" i="11"/>
  <c r="AB457" i="10"/>
  <c r="L704" i="11"/>
  <c r="AB21" i="10"/>
  <c r="L689" i="11"/>
  <c r="L675" i="11"/>
  <c r="AB557" i="10"/>
  <c r="L635" i="11"/>
  <c r="AB291" i="10"/>
  <c r="L597" i="11"/>
  <c r="AB54" i="10"/>
  <c r="L881" i="11"/>
  <c r="AB556" i="10"/>
  <c r="L859" i="11"/>
  <c r="AB182" i="10"/>
  <c r="L845" i="11"/>
  <c r="AB519" i="10"/>
  <c r="L737" i="11"/>
  <c r="AB232" i="10"/>
  <c r="L670" i="11"/>
  <c r="AB11" i="10"/>
  <c r="L548" i="11"/>
  <c r="AB619" i="10"/>
  <c r="L192" i="11"/>
  <c r="AB176" i="10"/>
  <c r="L178" i="11"/>
  <c r="AB166" i="10"/>
  <c r="L162" i="11"/>
  <c r="AB151" i="10"/>
  <c r="L114" i="11"/>
  <c r="AB107" i="10"/>
  <c r="L98" i="11"/>
  <c r="AB80" i="10"/>
  <c r="L82" i="11"/>
  <c r="AB63" i="10"/>
  <c r="L34" i="11"/>
  <c r="AB20" i="10"/>
  <c r="L963" i="11"/>
  <c r="AB246" i="10"/>
  <c r="L947" i="11"/>
  <c r="AB130" i="10"/>
  <c r="L931" i="11"/>
  <c r="AB183" i="10"/>
  <c r="L915" i="11"/>
  <c r="AB435" i="10"/>
  <c r="L764" i="11"/>
  <c r="AB581" i="10"/>
  <c r="L711" i="11"/>
  <c r="L696" i="11"/>
  <c r="AB273" i="10"/>
  <c r="L611" i="11"/>
  <c r="AB532" i="10"/>
  <c r="L547" i="11"/>
  <c r="AB618" i="10"/>
  <c r="L482" i="11"/>
  <c r="AB525" i="10"/>
  <c r="L465" i="11"/>
  <c r="AB509" i="10"/>
  <c r="L141" i="11"/>
  <c r="AB136" i="10"/>
  <c r="L85" i="11"/>
  <c r="AB67" i="10"/>
  <c r="L787" i="11"/>
  <c r="AB422" i="10"/>
  <c r="L683" i="11"/>
  <c r="AB431" i="10"/>
  <c r="L645" i="11"/>
  <c r="AB108" i="10"/>
  <c r="L631" i="11"/>
  <c r="AB32" i="10"/>
  <c r="L618" i="11"/>
  <c r="AB209" i="10"/>
  <c r="L596" i="11"/>
  <c r="AB83" i="10"/>
  <c r="L569" i="11"/>
  <c r="AB278" i="10"/>
  <c r="L481" i="11"/>
  <c r="AB524" i="10"/>
  <c r="L190" i="11"/>
  <c r="AB175" i="10"/>
  <c r="L168" i="11"/>
  <c r="AB160" i="10"/>
  <c r="L136" i="11"/>
  <c r="AB125" i="10"/>
  <c r="L56" i="11"/>
  <c r="AB47" i="10"/>
  <c r="L40" i="11"/>
  <c r="AB25" i="10"/>
  <c r="L24" i="11"/>
  <c r="AB6" i="10"/>
  <c r="L167" i="11"/>
  <c r="AB159" i="10"/>
  <c r="L139" i="11"/>
  <c r="AB133" i="10"/>
  <c r="L93" i="11"/>
  <c r="AB75" i="10"/>
  <c r="L961" i="11"/>
  <c r="AB301" i="10"/>
  <c r="L945" i="11"/>
  <c r="AB630" i="10"/>
  <c r="L929" i="11"/>
  <c r="AB369" i="10"/>
  <c r="L913" i="11"/>
  <c r="AB612" i="10"/>
  <c r="L667" i="11"/>
  <c r="AB380" i="10"/>
  <c r="L606" i="11"/>
  <c r="AB343" i="10"/>
  <c r="L558" i="11"/>
  <c r="AB632" i="10"/>
  <c r="L525" i="11"/>
  <c r="AB580" i="10"/>
  <c r="L123" i="11"/>
  <c r="AB115" i="10"/>
  <c r="L99" i="11"/>
  <c r="AB81" i="10"/>
  <c r="L71" i="11"/>
  <c r="AB55" i="10"/>
  <c r="L117" i="11"/>
  <c r="AB110" i="10"/>
  <c r="L363" i="11"/>
  <c r="AB378" i="10"/>
  <c r="L33" i="11"/>
  <c r="L972" i="11"/>
  <c r="AB193" i="10"/>
  <c r="L823" i="11"/>
  <c r="AB227" i="10"/>
  <c r="L774" i="11"/>
  <c r="AB571" i="10"/>
  <c r="L644" i="11"/>
  <c r="AB414" i="10"/>
  <c r="L551" i="11"/>
  <c r="AB626" i="10"/>
  <c r="L529" i="11"/>
  <c r="L843" i="11"/>
  <c r="AB564" i="10"/>
  <c r="L807" i="11"/>
  <c r="AB598" i="10"/>
  <c r="L777" i="11"/>
  <c r="AB384" i="10"/>
  <c r="L739" i="11"/>
  <c r="AB461" i="10"/>
  <c r="L709" i="11"/>
  <c r="AB73" i="10"/>
  <c r="L694" i="11"/>
  <c r="AB43" i="10"/>
  <c r="L653" i="11"/>
  <c r="AB230" i="10"/>
  <c r="L616" i="11"/>
  <c r="L594" i="11"/>
  <c r="L510" i="11"/>
  <c r="AB559" i="10"/>
  <c r="L978" i="11"/>
  <c r="AB410" i="10"/>
  <c r="L993" i="11"/>
  <c r="AB582" i="10"/>
  <c r="L864" i="11"/>
  <c r="AB546" i="10"/>
  <c r="L828" i="11"/>
  <c r="L791" i="11"/>
  <c r="AB622" i="10"/>
  <c r="L776" i="11"/>
  <c r="AB427" i="10"/>
  <c r="L761" i="11"/>
  <c r="AB565" i="10"/>
  <c r="L742" i="11"/>
  <c r="AB123" i="10"/>
  <c r="L725" i="11"/>
  <c r="AB305" i="10"/>
  <c r="L685" i="11"/>
  <c r="AB242" i="10"/>
  <c r="L671" i="11"/>
  <c r="AB254" i="10"/>
  <c r="L642" i="11"/>
  <c r="AB419" i="10"/>
  <c r="L608" i="11"/>
  <c r="AB61" i="10"/>
  <c r="L877" i="11"/>
  <c r="AB195" i="10"/>
  <c r="L838" i="11"/>
  <c r="AB203" i="10"/>
  <c r="L820" i="11"/>
  <c r="AB243" i="10"/>
  <c r="L749" i="11"/>
  <c r="AB46" i="10"/>
  <c r="L612" i="11"/>
  <c r="AB71" i="10"/>
  <c r="L544" i="11"/>
  <c r="AB615" i="10"/>
  <c r="L188" i="11"/>
  <c r="AB174" i="10"/>
  <c r="L142" i="11"/>
  <c r="AB137" i="10"/>
  <c r="L110" i="11"/>
  <c r="AB98" i="10"/>
  <c r="L94" i="11"/>
  <c r="AB76" i="10"/>
  <c r="L46" i="11"/>
  <c r="AB34" i="10"/>
  <c r="L157" i="11"/>
  <c r="AB149" i="10"/>
  <c r="L109" i="11"/>
  <c r="AB97" i="10"/>
  <c r="L943" i="11"/>
  <c r="AB478" i="10"/>
  <c r="L927" i="11"/>
  <c r="AB179" i="10"/>
  <c r="L911" i="11"/>
  <c r="AB417" i="10"/>
  <c r="L707" i="11"/>
  <c r="AB256" i="10"/>
  <c r="L692" i="11"/>
  <c r="AB368" i="10"/>
  <c r="L607" i="11"/>
  <c r="AB604" i="10"/>
  <c r="L578" i="11"/>
  <c r="AB560" i="10"/>
  <c r="L180" i="11"/>
  <c r="AB168" i="10"/>
  <c r="L802" i="11"/>
  <c r="AB226" i="10"/>
  <c r="L783" i="11"/>
  <c r="AB494" i="10"/>
  <c r="L731" i="11"/>
  <c r="AB621" i="10"/>
  <c r="L668" i="11"/>
  <c r="AB484" i="10"/>
  <c r="L628" i="11"/>
  <c r="AB381" i="10"/>
  <c r="L614" i="11"/>
  <c r="AB309" i="10"/>
  <c r="L565" i="11"/>
  <c r="AB335" i="10"/>
  <c r="L495" i="11"/>
  <c r="AB542" i="10"/>
  <c r="L478" i="11"/>
  <c r="AB522" i="10"/>
  <c r="L183" i="11"/>
  <c r="AB169" i="10"/>
  <c r="L148" i="11"/>
  <c r="AB141" i="10"/>
  <c r="L100" i="11"/>
  <c r="AB84" i="10"/>
  <c r="L52" i="11"/>
  <c r="AB41" i="10"/>
  <c r="L36" i="11"/>
  <c r="AB23" i="10"/>
  <c r="L163" i="11"/>
  <c r="AB152" i="10"/>
  <c r="L131" i="11"/>
  <c r="AB122" i="10"/>
  <c r="L47" i="11"/>
  <c r="AB35" i="10"/>
  <c r="L184" i="11"/>
  <c r="AB170" i="10"/>
  <c r="L137" i="11"/>
  <c r="AB131" i="10"/>
  <c r="L941" i="11"/>
  <c r="AB358" i="10"/>
  <c r="L925" i="11"/>
  <c r="AB485" i="10"/>
  <c r="L663" i="11"/>
  <c r="AB241" i="10"/>
  <c r="L589" i="11"/>
  <c r="AB584" i="10"/>
  <c r="L552" i="11"/>
  <c r="AB627" i="10"/>
  <c r="L505" i="11"/>
  <c r="AB553" i="10"/>
  <c r="L193" i="11"/>
  <c r="AB178" i="10"/>
  <c r="L151" i="11"/>
  <c r="AB143" i="10"/>
  <c r="L115" i="11"/>
  <c r="AB109" i="10"/>
  <c r="L35" i="11"/>
  <c r="AB22" i="10"/>
  <c r="L101" i="11"/>
  <c r="AB86" i="10"/>
  <c r="L21" i="11"/>
  <c r="AB3" i="10"/>
  <c r="L41" i="11"/>
  <c r="AB30" i="10"/>
  <c r="L20" i="11"/>
  <c r="AD30" i="10" l="1"/>
  <c r="AC30" i="10"/>
  <c r="AD109" i="10"/>
  <c r="AC109" i="10"/>
  <c r="AD627" i="10"/>
  <c r="AC627" i="10"/>
  <c r="AD485" i="10"/>
  <c r="AC485" i="10"/>
  <c r="AD546" i="10"/>
  <c r="AC546" i="10"/>
  <c r="AD410" i="10"/>
  <c r="AC410" i="10"/>
  <c r="AD73" i="10"/>
  <c r="AC73" i="10"/>
  <c r="AD384" i="10"/>
  <c r="AC384" i="10"/>
  <c r="AD564" i="10"/>
  <c r="AC564" i="10"/>
  <c r="AD378" i="10"/>
  <c r="AC378" i="10"/>
  <c r="AC55" i="10"/>
  <c r="AD55" i="10"/>
  <c r="AD115" i="10"/>
  <c r="AC115" i="10"/>
  <c r="AD632" i="10"/>
  <c r="AC632" i="10"/>
  <c r="AD380" i="10"/>
  <c r="AC380" i="10"/>
  <c r="AD369" i="10"/>
  <c r="AC369" i="10"/>
  <c r="AD301" i="10"/>
  <c r="AC301" i="10"/>
  <c r="AD133" i="10"/>
  <c r="AC133" i="10"/>
  <c r="AD6" i="10"/>
  <c r="AC6" i="10"/>
  <c r="AD47" i="10"/>
  <c r="AC47" i="10"/>
  <c r="AD160" i="10"/>
  <c r="AC160" i="10"/>
  <c r="AD524" i="10"/>
  <c r="AC524" i="10"/>
  <c r="AC83" i="10"/>
  <c r="AD83" i="10"/>
  <c r="AD32" i="10"/>
  <c r="AC32" i="10"/>
  <c r="AD431" i="10"/>
  <c r="AC431" i="10"/>
  <c r="AC67" i="10"/>
  <c r="AD67" i="10"/>
  <c r="AD509" i="10"/>
  <c r="AC509" i="10"/>
  <c r="AD618" i="10"/>
  <c r="AC618" i="10"/>
  <c r="AD532" i="10"/>
  <c r="AC532" i="10"/>
  <c r="AD21" i="10"/>
  <c r="AC21" i="10"/>
  <c r="AD186" i="10"/>
  <c r="AC186" i="10"/>
  <c r="AD518" i="10"/>
  <c r="AC518" i="10"/>
  <c r="AD480" i="10"/>
  <c r="AC480" i="10"/>
  <c r="AD590" i="10"/>
  <c r="AC590" i="10"/>
  <c r="AC372" i="10"/>
  <c r="AD372" i="10"/>
  <c r="AD40" i="10"/>
  <c r="AC40" i="10"/>
  <c r="AD548" i="10"/>
  <c r="AC548" i="10"/>
  <c r="AD613" i="10"/>
  <c r="AC613" i="10"/>
  <c r="AC388" i="10"/>
  <c r="AD388" i="10"/>
  <c r="AD321" i="10"/>
  <c r="AC321" i="10"/>
  <c r="AD327" i="10"/>
  <c r="AC327" i="10"/>
  <c r="AD50" i="10"/>
  <c r="AC50" i="10"/>
  <c r="AD96" i="10"/>
  <c r="AC96" i="10"/>
  <c r="AC148" i="10"/>
  <c r="AD148" i="10"/>
  <c r="AC551" i="10"/>
  <c r="AD551" i="10"/>
  <c r="AD162" i="10"/>
  <c r="AC162" i="10"/>
  <c r="AD594" i="10"/>
  <c r="AC594" i="10"/>
  <c r="AD561" i="10"/>
  <c r="AC561" i="10"/>
  <c r="AD135" i="10"/>
  <c r="AC135" i="10"/>
  <c r="AC228" i="10"/>
  <c r="AD228" i="10"/>
  <c r="AD426" i="10"/>
  <c r="AC426" i="10"/>
  <c r="AD570" i="10"/>
  <c r="AC570" i="10"/>
  <c r="AD566" i="10"/>
  <c r="AC566" i="10"/>
  <c r="AD26" i="10"/>
  <c r="AC26" i="10"/>
  <c r="AD634" i="10"/>
  <c r="AC634" i="10"/>
  <c r="AD304" i="10"/>
  <c r="AC304" i="10"/>
  <c r="AD16" i="10"/>
  <c r="AC16" i="10"/>
  <c r="AC312" i="10"/>
  <c r="AD312" i="10"/>
  <c r="AD403" i="10"/>
  <c r="AC403" i="10"/>
  <c r="AD441" i="10"/>
  <c r="AC441" i="10"/>
  <c r="AD607" i="10"/>
  <c r="AC607" i="10"/>
  <c r="AD69" i="10"/>
  <c r="AC69" i="10"/>
  <c r="AD434" i="10"/>
  <c r="AC434" i="10"/>
  <c r="AD58" i="10"/>
  <c r="AC58" i="10"/>
  <c r="AD588" i="10"/>
  <c r="AC588" i="10"/>
  <c r="AD473" i="10"/>
  <c r="AC473" i="10"/>
  <c r="AD537" i="10"/>
  <c r="AC537" i="10"/>
  <c r="AD333" i="10"/>
  <c r="AC333" i="10"/>
  <c r="AD572" i="10"/>
  <c r="AC572" i="10"/>
  <c r="AD516" i="10"/>
  <c r="AC516" i="10"/>
  <c r="AD616" i="10"/>
  <c r="AC616" i="10"/>
  <c r="AD65" i="10"/>
  <c r="AC65" i="10"/>
  <c r="AD191" i="10"/>
  <c r="AC191" i="10"/>
  <c r="AD531" i="10"/>
  <c r="AC531" i="10"/>
  <c r="AD164" i="10"/>
  <c r="AC164" i="10"/>
  <c r="AD36" i="10"/>
  <c r="AC36" i="10"/>
  <c r="AD78" i="10"/>
  <c r="AC78" i="10"/>
  <c r="AD602" i="10"/>
  <c r="AC602" i="10"/>
  <c r="AD205" i="10"/>
  <c r="AC205" i="10"/>
  <c r="AD488" i="10"/>
  <c r="AC488" i="10"/>
  <c r="AD188" i="10"/>
  <c r="AC188" i="10"/>
  <c r="AD543" i="10"/>
  <c r="AC543" i="10"/>
  <c r="AD514" i="10"/>
  <c r="AC514" i="10"/>
  <c r="AD591" i="10"/>
  <c r="AC591" i="10"/>
  <c r="AD547" i="10"/>
  <c r="AC547" i="10"/>
  <c r="AD323" i="10"/>
  <c r="AC323" i="10"/>
  <c r="AD265" i="10"/>
  <c r="AC265" i="10"/>
  <c r="AD274" i="10"/>
  <c r="AC274" i="10"/>
  <c r="AD90" i="10"/>
  <c r="AC90" i="10"/>
  <c r="AD132" i="10"/>
  <c r="AC132" i="10"/>
  <c r="AD329" i="10"/>
  <c r="AC329" i="10"/>
  <c r="AD574" i="10"/>
  <c r="AC574" i="10"/>
  <c r="AD375" i="10"/>
  <c r="AC375" i="10"/>
  <c r="AD382" i="10"/>
  <c r="AC382" i="10"/>
  <c r="AD145" i="10"/>
  <c r="AC145" i="10"/>
  <c r="AD479" i="10"/>
  <c r="AC479" i="10"/>
  <c r="AD277" i="10"/>
  <c r="AC277" i="10"/>
  <c r="AD526" i="10"/>
  <c r="AC526" i="10"/>
  <c r="AD3" i="10"/>
  <c r="AC3" i="10"/>
  <c r="AD553" i="10"/>
  <c r="AC553" i="10"/>
  <c r="AD584" i="10"/>
  <c r="AC584" i="10"/>
  <c r="AD358" i="10"/>
  <c r="AC358" i="10"/>
  <c r="AD170" i="10"/>
  <c r="AC170" i="10"/>
  <c r="AD122" i="10"/>
  <c r="AC122" i="10"/>
  <c r="AC23" i="10"/>
  <c r="AD23" i="10"/>
  <c r="AD84" i="10"/>
  <c r="AC84" i="10"/>
  <c r="AD522" i="10"/>
  <c r="AC522" i="10"/>
  <c r="AD335" i="10"/>
  <c r="AC335" i="10"/>
  <c r="AD309" i="10"/>
  <c r="AC309" i="10"/>
  <c r="AD484" i="10"/>
  <c r="AC484" i="10"/>
  <c r="AD494" i="10"/>
  <c r="AC494" i="10"/>
  <c r="AD560" i="10"/>
  <c r="AC560" i="10"/>
  <c r="AD368" i="10"/>
  <c r="AC368" i="10"/>
  <c r="AD179" i="10"/>
  <c r="AC179" i="10"/>
  <c r="AD97" i="10"/>
  <c r="AC97" i="10"/>
  <c r="AD34" i="10"/>
  <c r="AC34" i="10"/>
  <c r="AD98" i="10"/>
  <c r="AC98" i="10"/>
  <c r="AD174" i="10"/>
  <c r="AC174" i="10"/>
  <c r="AC71" i="10"/>
  <c r="AD71" i="10"/>
  <c r="AD243" i="10"/>
  <c r="AC243" i="10"/>
  <c r="AD195" i="10"/>
  <c r="AC195" i="10"/>
  <c r="AD419" i="10"/>
  <c r="AC419" i="10"/>
  <c r="AD242" i="10"/>
  <c r="AC242" i="10"/>
  <c r="AD123" i="10"/>
  <c r="AC123" i="10"/>
  <c r="AD427" i="10"/>
  <c r="AC427" i="10"/>
  <c r="AD571" i="10"/>
  <c r="AC571" i="10"/>
  <c r="AD193" i="10"/>
  <c r="AC193" i="10"/>
  <c r="AD581" i="10"/>
  <c r="AC581" i="10"/>
  <c r="AD183" i="10"/>
  <c r="AC183" i="10"/>
  <c r="AD246" i="10"/>
  <c r="AC246" i="10"/>
  <c r="AD63" i="10"/>
  <c r="AC63" i="10"/>
  <c r="AD107" i="10"/>
  <c r="AC107" i="10"/>
  <c r="AD166" i="10"/>
  <c r="AC166" i="10"/>
  <c r="AD619" i="10"/>
  <c r="AC619" i="10"/>
  <c r="AC232" i="10"/>
  <c r="AD232" i="10"/>
  <c r="AD182" i="10"/>
  <c r="AC182" i="10"/>
  <c r="AD54" i="10"/>
  <c r="AC54" i="10"/>
  <c r="AD557" i="10"/>
  <c r="AC557" i="10"/>
  <c r="AD592" i="10"/>
  <c r="AC592" i="10"/>
  <c r="AC292" i="10"/>
  <c r="AD292" i="10"/>
  <c r="AD204" i="10"/>
  <c r="AC204" i="10"/>
  <c r="AD95" i="10"/>
  <c r="AC95" i="10"/>
  <c r="AD29" i="10"/>
  <c r="AC29" i="10"/>
  <c r="AD359" i="10"/>
  <c r="AC359" i="10"/>
  <c r="AD642" i="10"/>
  <c r="AC642" i="10"/>
  <c r="AD535" i="10"/>
  <c r="AC535" i="10"/>
  <c r="AD287" i="10"/>
  <c r="AC287" i="10"/>
  <c r="AD18" i="10"/>
  <c r="AC18" i="10"/>
  <c r="AD111" i="10"/>
  <c r="AC111" i="10"/>
  <c r="AD142" i="10"/>
  <c r="AC142" i="10"/>
  <c r="AD552" i="10"/>
  <c r="AC552" i="10"/>
  <c r="AC631" i="10"/>
  <c r="AD631" i="10"/>
  <c r="AD197" i="10"/>
  <c r="AC197" i="10"/>
  <c r="AD495" i="10"/>
  <c r="AC495" i="10"/>
  <c r="AC483" i="10"/>
  <c r="AD483" i="10"/>
  <c r="AC244" i="10"/>
  <c r="AD244" i="10"/>
  <c r="AD290" i="10"/>
  <c r="AC290" i="10"/>
  <c r="AD85" i="10"/>
  <c r="AC85" i="10"/>
  <c r="AD177" i="10"/>
  <c r="AC177" i="10"/>
  <c r="AC356" i="10"/>
  <c r="AD356" i="10"/>
  <c r="AD79" i="10"/>
  <c r="AC79" i="10"/>
  <c r="AC487" i="10"/>
  <c r="AD487" i="10"/>
  <c r="AD208" i="10"/>
  <c r="AC208" i="10"/>
  <c r="AD386" i="10"/>
  <c r="AC386" i="10"/>
  <c r="AD62" i="10"/>
  <c r="AC62" i="10"/>
  <c r="AD48" i="10"/>
  <c r="AC48" i="10"/>
  <c r="AD530" i="10"/>
  <c r="AC530" i="10"/>
  <c r="AD636" i="10"/>
  <c r="AC636" i="10"/>
  <c r="AD610" i="10"/>
  <c r="AC610" i="10"/>
  <c r="AD234" i="10"/>
  <c r="AC234" i="10"/>
  <c r="AD282" i="10"/>
  <c r="AC282" i="10"/>
  <c r="AD611" i="10"/>
  <c r="AC611" i="10"/>
  <c r="AD458" i="10"/>
  <c r="AC458" i="10"/>
  <c r="AD286" i="10"/>
  <c r="AC286" i="10"/>
  <c r="AD319" i="10"/>
  <c r="AC319" i="10"/>
  <c r="AD405" i="10"/>
  <c r="AC405" i="10"/>
  <c r="AD587" i="10"/>
  <c r="AC587" i="10"/>
  <c r="AD56" i="10"/>
  <c r="AC56" i="10"/>
  <c r="AD490" i="10"/>
  <c r="AC490" i="10"/>
  <c r="AD37" i="10"/>
  <c r="AC37" i="10"/>
  <c r="AD540" i="10"/>
  <c r="AC540" i="10"/>
  <c r="AD199" i="10"/>
  <c r="AC199" i="10"/>
  <c r="AD198" i="10"/>
  <c r="AC198" i="10"/>
  <c r="AC276" i="10"/>
  <c r="AD276" i="10"/>
  <c r="AD579" i="10"/>
  <c r="AC579" i="10"/>
  <c r="AD363" i="10"/>
  <c r="AC363" i="10"/>
  <c r="AD645" i="10"/>
  <c r="AC645" i="10"/>
  <c r="AD432" i="10"/>
  <c r="AC432" i="10"/>
  <c r="AD143" i="10"/>
  <c r="AC143" i="10"/>
  <c r="AD582" i="10"/>
  <c r="AC582" i="10"/>
  <c r="AD559" i="10"/>
  <c r="AC559" i="10"/>
  <c r="AD230" i="10"/>
  <c r="AC230" i="10"/>
  <c r="AC43" i="10"/>
  <c r="AD43" i="10"/>
  <c r="AD461" i="10"/>
  <c r="AC461" i="10"/>
  <c r="AD598" i="10"/>
  <c r="AC598" i="10"/>
  <c r="AD110" i="10"/>
  <c r="AC110" i="10"/>
  <c r="AD81" i="10"/>
  <c r="AC81" i="10"/>
  <c r="AD580" i="10"/>
  <c r="AC580" i="10"/>
  <c r="AD343" i="10"/>
  <c r="AC343" i="10"/>
  <c r="AD612" i="10"/>
  <c r="AC612" i="10"/>
  <c r="AD630" i="10"/>
  <c r="AC630" i="10"/>
  <c r="AC75" i="10"/>
  <c r="AD75" i="10"/>
  <c r="AD159" i="10"/>
  <c r="AC159" i="10"/>
  <c r="AD25" i="10"/>
  <c r="AC25" i="10"/>
  <c r="AD125" i="10"/>
  <c r="AC125" i="10"/>
  <c r="AD175" i="10"/>
  <c r="AC175" i="10"/>
  <c r="AD278" i="10"/>
  <c r="AC278" i="10"/>
  <c r="AD209" i="10"/>
  <c r="AC209" i="10"/>
  <c r="AD108" i="10"/>
  <c r="AC108" i="10"/>
  <c r="AD422" i="10"/>
  <c r="AC422" i="10"/>
  <c r="AD136" i="10"/>
  <c r="AC136" i="10"/>
  <c r="AD525" i="10"/>
  <c r="AC525" i="10"/>
  <c r="AD273" i="10"/>
  <c r="AC273" i="10"/>
  <c r="AD457" i="10"/>
  <c r="AC457" i="10"/>
  <c r="AC19" i="10"/>
  <c r="AD19" i="10"/>
  <c r="AC420" i="10"/>
  <c r="AD420" i="10"/>
  <c r="AD320" i="10"/>
  <c r="AC320" i="10"/>
  <c r="AD364" i="10"/>
  <c r="AC364" i="10"/>
  <c r="AD390" i="10"/>
  <c r="AC390" i="10"/>
  <c r="AD129" i="10"/>
  <c r="AC129" i="10"/>
  <c r="AD562" i="10"/>
  <c r="AC562" i="10"/>
  <c r="AC196" i="10"/>
  <c r="AD196" i="10"/>
  <c r="AD332" i="10"/>
  <c r="AC332" i="10"/>
  <c r="AD91" i="10"/>
  <c r="AC91" i="10"/>
  <c r="AD12" i="10"/>
  <c r="AC12" i="10"/>
  <c r="AD49" i="10"/>
  <c r="AC49" i="10"/>
  <c r="AD116" i="10"/>
  <c r="AC116" i="10"/>
  <c r="AC172" i="10"/>
  <c r="AD172" i="10"/>
  <c r="AD629" i="10"/>
  <c r="AC629" i="10"/>
  <c r="AC296" i="10"/>
  <c r="AD296" i="10"/>
  <c r="AD413" i="10"/>
  <c r="AC413" i="10"/>
  <c r="AD124" i="10"/>
  <c r="AC124" i="10"/>
  <c r="AD515" i="10"/>
  <c r="AC515" i="10"/>
  <c r="AD126" i="10"/>
  <c r="AC126" i="10"/>
  <c r="AC424" i="10"/>
  <c r="AD424" i="10"/>
  <c r="AD606" i="10"/>
  <c r="AC606" i="10"/>
  <c r="AD638" i="10"/>
  <c r="AC638" i="10"/>
  <c r="AD218" i="10"/>
  <c r="AC218" i="10"/>
  <c r="AD134" i="10"/>
  <c r="AC134" i="10"/>
  <c r="AD620" i="10"/>
  <c r="AC620" i="10"/>
  <c r="AD428" i="10"/>
  <c r="AC428" i="10"/>
  <c r="AD635" i="10"/>
  <c r="AC635" i="10"/>
  <c r="AD576" i="10"/>
  <c r="AC576" i="10"/>
  <c r="AC324" i="10"/>
  <c r="AD324" i="10"/>
  <c r="AD377" i="10"/>
  <c r="AC377" i="10"/>
  <c r="AD395" i="10"/>
  <c r="AC395" i="10"/>
  <c r="AC140" i="10"/>
  <c r="AD140" i="10"/>
  <c r="AC392" i="10"/>
  <c r="AD392" i="10"/>
  <c r="AD521" i="10"/>
  <c r="AC521" i="10"/>
  <c r="AD493" i="10"/>
  <c r="AC493" i="10"/>
  <c r="AD563" i="10"/>
  <c r="AC563" i="10"/>
  <c r="AD550" i="10"/>
  <c r="AC550" i="10"/>
  <c r="AD223" i="10"/>
  <c r="AC223" i="10"/>
  <c r="AD185" i="10"/>
  <c r="AC185" i="10"/>
  <c r="AD82" i="10"/>
  <c r="AC82" i="10"/>
  <c r="AD117" i="10"/>
  <c r="AC117" i="10"/>
  <c r="AD15" i="10"/>
  <c r="AC15" i="10"/>
  <c r="AD60" i="10"/>
  <c r="AC60" i="10"/>
  <c r="AD105" i="10"/>
  <c r="AC105" i="10"/>
  <c r="AD150" i="10"/>
  <c r="AC150" i="10"/>
  <c r="AD637" i="10"/>
  <c r="AC637" i="10"/>
  <c r="AD539" i="10"/>
  <c r="AC539" i="10"/>
  <c r="AD608" i="10"/>
  <c r="AC608" i="10"/>
  <c r="AD601" i="10"/>
  <c r="AC601" i="10"/>
  <c r="AD510" i="10"/>
  <c r="AC510" i="10"/>
  <c r="AD157" i="10"/>
  <c r="AC157" i="10"/>
  <c r="AD534" i="10"/>
  <c r="AC534" i="10"/>
  <c r="AC436" i="10"/>
  <c r="AD436" i="10"/>
  <c r="AD533" i="10"/>
  <c r="AC533" i="10"/>
  <c r="AC180" i="10"/>
  <c r="AD180" i="10"/>
  <c r="AD99" i="10"/>
  <c r="AC99" i="10"/>
  <c r="AD9" i="10"/>
  <c r="AC9" i="10"/>
  <c r="AD114" i="10"/>
  <c r="AC114" i="10"/>
  <c r="AD146" i="10"/>
  <c r="AC146" i="10"/>
  <c r="AD502" i="10"/>
  <c r="AC502" i="10"/>
  <c r="AD538" i="10"/>
  <c r="AC538" i="10"/>
  <c r="AD366" i="10"/>
  <c r="AC366" i="10"/>
  <c r="AD92" i="10"/>
  <c r="AC92" i="10"/>
  <c r="AD517" i="10"/>
  <c r="AC517" i="10"/>
  <c r="AD415" i="10"/>
  <c r="AC415" i="10"/>
  <c r="AD603" i="10"/>
  <c r="AC603" i="10"/>
  <c r="AD22" i="10"/>
  <c r="AC22" i="10"/>
  <c r="AD86" i="10"/>
  <c r="AC86" i="10"/>
  <c r="AD178" i="10"/>
  <c r="AC178" i="10"/>
  <c r="AD241" i="10"/>
  <c r="AC241" i="10"/>
  <c r="AD131" i="10"/>
  <c r="AC131" i="10"/>
  <c r="AC35" i="10"/>
  <c r="AD35" i="10"/>
  <c r="AD152" i="10"/>
  <c r="AC152" i="10"/>
  <c r="AD41" i="10"/>
  <c r="AC41" i="10"/>
  <c r="AD141" i="10"/>
  <c r="AC141" i="10"/>
  <c r="AD169" i="10"/>
  <c r="AC169" i="10"/>
  <c r="AD542" i="10"/>
  <c r="AC542" i="10"/>
  <c r="AD381" i="10"/>
  <c r="AC381" i="10"/>
  <c r="AD621" i="10"/>
  <c r="AC621" i="10"/>
  <c r="AD226" i="10"/>
  <c r="AC226" i="10"/>
  <c r="AD168" i="10"/>
  <c r="AC168" i="10"/>
  <c r="AD604" i="10"/>
  <c r="AC604" i="10"/>
  <c r="AD256" i="10"/>
  <c r="AC256" i="10"/>
  <c r="AD417" i="10"/>
  <c r="AC417" i="10"/>
  <c r="AD478" i="10"/>
  <c r="AC478" i="10"/>
  <c r="AD149" i="10"/>
  <c r="AC149" i="10"/>
  <c r="AD76" i="10"/>
  <c r="AC76" i="10"/>
  <c r="AD137" i="10"/>
  <c r="AC137" i="10"/>
  <c r="AD615" i="10"/>
  <c r="AC615" i="10"/>
  <c r="AD46" i="10"/>
  <c r="AC46" i="10"/>
  <c r="AD203" i="10"/>
  <c r="AC203" i="10"/>
  <c r="AD61" i="10"/>
  <c r="AC61" i="10"/>
  <c r="AD254" i="10"/>
  <c r="AC254" i="10"/>
  <c r="AD305" i="10"/>
  <c r="AC305" i="10"/>
  <c r="AD565" i="10"/>
  <c r="AC565" i="10"/>
  <c r="AD622" i="10"/>
  <c r="AC622" i="10"/>
  <c r="AD626" i="10"/>
  <c r="AC626" i="10"/>
  <c r="AD414" i="10"/>
  <c r="AC414" i="10"/>
  <c r="AD227" i="10"/>
  <c r="AC227" i="10"/>
  <c r="AD435" i="10"/>
  <c r="AC435" i="10"/>
  <c r="AD130" i="10"/>
  <c r="AC130" i="10"/>
  <c r="AD20" i="10"/>
  <c r="AC20" i="10"/>
  <c r="AD80" i="10"/>
  <c r="AC80" i="10"/>
  <c r="AD151" i="10"/>
  <c r="AC151" i="10"/>
  <c r="AD176" i="10"/>
  <c r="AC176" i="10"/>
  <c r="AC11" i="10"/>
  <c r="AD11" i="10"/>
  <c r="AC519" i="10"/>
  <c r="AD519" i="10"/>
  <c r="AD556" i="10"/>
  <c r="AC556" i="10"/>
  <c r="AD291" i="10"/>
  <c r="AC291" i="10"/>
  <c r="AD641" i="10"/>
  <c r="AC641" i="10"/>
  <c r="AD520" i="10"/>
  <c r="AC520" i="10"/>
  <c r="AD139" i="10"/>
  <c r="AC139" i="10"/>
  <c r="AC583" i="10"/>
  <c r="AD583" i="10"/>
  <c r="AC39" i="10"/>
  <c r="AD39" i="10"/>
  <c r="AD568" i="10"/>
  <c r="AC568" i="10"/>
  <c r="AD512" i="10"/>
  <c r="AC512" i="10"/>
  <c r="AD101" i="10"/>
  <c r="AC101" i="10"/>
  <c r="AC51" i="10"/>
  <c r="AD51" i="10"/>
  <c r="AD87" i="10"/>
  <c r="AC87" i="10"/>
  <c r="AD127" i="10"/>
  <c r="AC127" i="10"/>
  <c r="AD528" i="10"/>
  <c r="AC528" i="10"/>
  <c r="AD573" i="10"/>
  <c r="AC573" i="10"/>
  <c r="AD263" i="10"/>
  <c r="AC263" i="10"/>
  <c r="AD77" i="10"/>
  <c r="AC77" i="10"/>
  <c r="AD233" i="10"/>
  <c r="AC233" i="10"/>
  <c r="AD499" i="10"/>
  <c r="AC499" i="10"/>
  <c r="AD113" i="10"/>
  <c r="AC113" i="10"/>
  <c r="AD17" i="10"/>
  <c r="AC17" i="10"/>
  <c r="AD144" i="10"/>
  <c r="AC144" i="10"/>
  <c r="AD438" i="10"/>
  <c r="AC438" i="10"/>
  <c r="AD128" i="10"/>
  <c r="AC128" i="10"/>
  <c r="AD112" i="10"/>
  <c r="AC112" i="10"/>
  <c r="AD53" i="10"/>
  <c r="AC53" i="10"/>
  <c r="AD10" i="10"/>
  <c r="AC10" i="10"/>
  <c r="AD70" i="10"/>
  <c r="AC70" i="10"/>
  <c r="AD577" i="10"/>
  <c r="AC577" i="10"/>
  <c r="AD391" i="10"/>
  <c r="AC391" i="10"/>
  <c r="AD42" i="10"/>
  <c r="AC42" i="10"/>
  <c r="AD575" i="10"/>
  <c r="AC575" i="10"/>
  <c r="AD201" i="10"/>
  <c r="AC201" i="10"/>
  <c r="AD74" i="10"/>
  <c r="AC74" i="10"/>
  <c r="AC376" i="10"/>
  <c r="AD376" i="10"/>
  <c r="AD44" i="10"/>
  <c r="AC44" i="10"/>
  <c r="AD578" i="10"/>
  <c r="AC578" i="10"/>
  <c r="AD261" i="10"/>
  <c r="AC261" i="10"/>
  <c r="AC7" i="10"/>
  <c r="AD7" i="10"/>
  <c r="AD617" i="10"/>
  <c r="AC617" i="10"/>
  <c r="AD31" i="10"/>
  <c r="AC31" i="10"/>
  <c r="AD599" i="10"/>
  <c r="AC599" i="10"/>
  <c r="AD421" i="10"/>
  <c r="AC421" i="10"/>
  <c r="AD362" i="10"/>
  <c r="AC362" i="10"/>
  <c r="AD423" i="10"/>
  <c r="AC423" i="10"/>
  <c r="AD259" i="10"/>
  <c r="AC259" i="10"/>
  <c r="AD313" i="10"/>
  <c r="AC313" i="10"/>
  <c r="AD202" i="10"/>
  <c r="AC202" i="10"/>
  <c r="AD88" i="10"/>
  <c r="AC88" i="10"/>
  <c r="AD64" i="10"/>
  <c r="AC64" i="10"/>
  <c r="AD647" i="10"/>
  <c r="AC647" i="10"/>
  <c r="AD644" i="10"/>
  <c r="AC644" i="10"/>
  <c r="AD646" i="10"/>
  <c r="AC646" i="10"/>
  <c r="T3" i="10"/>
  <c r="T646" i="10"/>
  <c r="T432" i="10"/>
  <c r="T644" i="10"/>
  <c r="T647" i="10"/>
  <c r="T645" i="10"/>
  <c r="T520" i="10"/>
  <c r="T583" i="10"/>
  <c r="T512" i="10"/>
  <c r="T51" i="10"/>
  <c r="T390" i="10"/>
  <c r="T196" i="10"/>
  <c r="T91" i="10"/>
  <c r="T116" i="10"/>
  <c r="T86" i="10"/>
  <c r="T178" i="10"/>
  <c r="T241" i="10"/>
  <c r="T131" i="10"/>
  <c r="T152" i="10"/>
  <c r="T141" i="10"/>
  <c r="T542" i="10"/>
  <c r="T592" i="10"/>
  <c r="T292" i="10"/>
  <c r="T204" i="10"/>
  <c r="T95" i="10"/>
  <c r="T29" i="10"/>
  <c r="T359" i="10"/>
  <c r="T642" i="10"/>
  <c r="T535" i="10"/>
  <c r="T287" i="10"/>
  <c r="T18" i="10"/>
  <c r="T590" i="10"/>
  <c r="T372" i="10"/>
  <c r="T40" i="10"/>
  <c r="T548" i="10"/>
  <c r="T613" i="10"/>
  <c r="T388" i="10"/>
  <c r="T321" i="10"/>
  <c r="T327" i="10"/>
  <c r="T50" i="10"/>
  <c r="T96" i="10"/>
  <c r="T148" i="10"/>
  <c r="T551" i="10"/>
  <c r="T162" i="10"/>
  <c r="T594" i="10"/>
  <c r="T561" i="10"/>
  <c r="T135" i="10"/>
  <c r="T228" i="10"/>
  <c r="T426" i="10"/>
  <c r="T87" i="10"/>
  <c r="T127" i="10"/>
  <c r="T528" i="10"/>
  <c r="T573" i="10"/>
  <c r="T263" i="10"/>
  <c r="T77" i="10"/>
  <c r="T233" i="10"/>
  <c r="T499" i="10"/>
  <c r="T113" i="10"/>
  <c r="T17" i="10"/>
  <c r="T144" i="10"/>
  <c r="T438" i="10"/>
  <c r="T128" i="10"/>
  <c r="T112" i="10"/>
  <c r="T53" i="10"/>
  <c r="T10" i="10"/>
  <c r="T70" i="10"/>
  <c r="T550" i="10"/>
  <c r="T223" i="10"/>
  <c r="T185" i="10"/>
  <c r="T82" i="10"/>
  <c r="T117" i="10"/>
  <c r="T15" i="10"/>
  <c r="T60" i="10"/>
  <c r="T105" i="10"/>
  <c r="T150" i="10"/>
  <c r="T637" i="10"/>
  <c r="T539" i="10"/>
  <c r="T608" i="10"/>
  <c r="T601" i="10"/>
  <c r="T510" i="10"/>
  <c r="T157" i="10"/>
  <c r="T534" i="10"/>
  <c r="T436" i="10"/>
  <c r="T533" i="10"/>
  <c r="T180" i="10"/>
  <c r="T274" i="10"/>
  <c r="T90" i="10"/>
  <c r="T132" i="10"/>
  <c r="T577" i="10"/>
  <c r="T391" i="10"/>
  <c r="T42" i="10"/>
  <c r="T575" i="10"/>
  <c r="T201" i="10"/>
  <c r="T74" i="10"/>
  <c r="T376" i="10"/>
  <c r="T44" i="10"/>
  <c r="T578" i="10"/>
  <c r="T261" i="10"/>
  <c r="T7" i="10"/>
  <c r="T617" i="10"/>
  <c r="T31" i="10"/>
  <c r="T599" i="10"/>
  <c r="T421" i="10"/>
  <c r="T362" i="10"/>
  <c r="T423" i="10"/>
  <c r="T259" i="10"/>
  <c r="T313" i="10"/>
  <c r="T202" i="10"/>
  <c r="T88" i="10"/>
  <c r="T22" i="10"/>
  <c r="T143" i="10"/>
  <c r="T553" i="10"/>
  <c r="T584" i="10"/>
  <c r="T358" i="10"/>
  <c r="T170" i="10"/>
  <c r="T122" i="10"/>
  <c r="T23" i="10"/>
  <c r="T84" i="10"/>
  <c r="T522" i="10"/>
  <c r="T335" i="10"/>
  <c r="T309" i="10"/>
  <c r="T484" i="10"/>
  <c r="T494" i="10"/>
  <c r="T560" i="10"/>
  <c r="T368" i="10"/>
  <c r="T179" i="10"/>
  <c r="T97" i="10"/>
  <c r="T34" i="10"/>
  <c r="T98" i="10"/>
  <c r="T174" i="10"/>
  <c r="T71" i="10"/>
  <c r="T243" i="10"/>
  <c r="T195" i="10"/>
  <c r="T419" i="10"/>
  <c r="T242" i="10"/>
  <c r="T123" i="10"/>
  <c r="T427" i="10"/>
  <c r="T546" i="10"/>
  <c r="T410" i="10"/>
  <c r="T230" i="10"/>
  <c r="T43" i="10"/>
  <c r="T461" i="10"/>
  <c r="T598" i="10"/>
  <c r="T571" i="10"/>
  <c r="T193" i="10"/>
  <c r="T378" i="10"/>
  <c r="T55" i="10"/>
  <c r="T115" i="10"/>
  <c r="T632" i="10"/>
  <c r="T380" i="10"/>
  <c r="T369" i="10"/>
  <c r="T301" i="10"/>
  <c r="T133" i="10"/>
  <c r="T6" i="10"/>
  <c r="T47" i="10"/>
  <c r="T160" i="10"/>
  <c r="T524" i="10"/>
  <c r="T83" i="10"/>
  <c r="T32" i="10"/>
  <c r="T431" i="10"/>
  <c r="T67" i="10"/>
  <c r="T509" i="10"/>
  <c r="T618" i="10"/>
  <c r="T532" i="10"/>
  <c r="T435" i="10"/>
  <c r="T130" i="10"/>
  <c r="T20" i="10"/>
  <c r="T80" i="10"/>
  <c r="T151" i="10"/>
  <c r="T176" i="10"/>
  <c r="T11" i="10"/>
  <c r="T519" i="10"/>
  <c r="T556" i="10"/>
  <c r="T291" i="10"/>
  <c r="T457" i="10"/>
  <c r="T19" i="10"/>
  <c r="T420" i="10"/>
  <c r="T570" i="10"/>
  <c r="T566" i="10"/>
  <c r="T26" i="10"/>
  <c r="T634" i="10"/>
  <c r="T304" i="10"/>
  <c r="T16" i="10"/>
  <c r="T312" i="10"/>
  <c r="T403" i="10"/>
  <c r="T441" i="10"/>
  <c r="T607" i="10"/>
  <c r="T69" i="10"/>
  <c r="T434" i="10"/>
  <c r="T58" i="10"/>
  <c r="T588" i="10"/>
  <c r="T473" i="10"/>
  <c r="T537" i="10"/>
  <c r="T333" i="10"/>
  <c r="T572" i="10"/>
  <c r="T329" i="10"/>
  <c r="T574" i="10"/>
  <c r="T375" i="10"/>
  <c r="T382" i="10"/>
  <c r="T145" i="10"/>
  <c r="T479" i="10"/>
  <c r="T277" i="10"/>
  <c r="T526" i="10"/>
  <c r="T64" i="10"/>
  <c r="T139" i="10"/>
  <c r="T39" i="10"/>
  <c r="T101" i="10"/>
  <c r="T320" i="10"/>
  <c r="T129" i="10"/>
  <c r="T332" i="10"/>
  <c r="T49" i="10"/>
  <c r="T172" i="10"/>
  <c r="T629" i="10"/>
  <c r="T296" i="10"/>
  <c r="T413" i="10"/>
  <c r="T124" i="10"/>
  <c r="T515" i="10"/>
  <c r="T126" i="10"/>
  <c r="T111" i="10"/>
  <c r="T142" i="10"/>
  <c r="T552" i="10"/>
  <c r="T631" i="10"/>
  <c r="T197" i="10"/>
  <c r="T495" i="10"/>
  <c r="T483" i="10"/>
  <c r="T244" i="10"/>
  <c r="T290" i="10"/>
  <c r="T85" i="10"/>
  <c r="T177" i="10"/>
  <c r="T356" i="10"/>
  <c r="T79" i="10"/>
  <c r="T487" i="10"/>
  <c r="T208" i="10"/>
  <c r="T386" i="10"/>
  <c r="T62" i="10"/>
  <c r="T48" i="10"/>
  <c r="T516" i="10"/>
  <c r="T616" i="10"/>
  <c r="T65" i="10"/>
  <c r="T191" i="10"/>
  <c r="T531" i="10"/>
  <c r="T164" i="10"/>
  <c r="T36" i="10"/>
  <c r="T78" i="10"/>
  <c r="T602" i="10"/>
  <c r="T205" i="10"/>
  <c r="T488" i="10"/>
  <c r="T188" i="10"/>
  <c r="T543" i="10"/>
  <c r="T514" i="10"/>
  <c r="T591" i="10"/>
  <c r="T547" i="10"/>
  <c r="T323" i="10"/>
  <c r="T265" i="10"/>
  <c r="T99" i="10"/>
  <c r="T9" i="10"/>
  <c r="T114" i="10"/>
  <c r="T146" i="10"/>
  <c r="T530" i="10"/>
  <c r="T636" i="10"/>
  <c r="T610" i="10"/>
  <c r="T234" i="10"/>
  <c r="T282" i="10"/>
  <c r="T611" i="10"/>
  <c r="T458" i="10"/>
  <c r="T286" i="10"/>
  <c r="T319" i="10"/>
  <c r="T405" i="10"/>
  <c r="T587" i="10"/>
  <c r="T56" i="10"/>
  <c r="T490" i="10"/>
  <c r="T37" i="10"/>
  <c r="T540" i="10"/>
  <c r="T199" i="10"/>
  <c r="T198" i="10"/>
  <c r="T276" i="10"/>
  <c r="T579" i="10"/>
  <c r="T363" i="10"/>
  <c r="T641" i="10"/>
  <c r="T568" i="10"/>
  <c r="T364" i="10"/>
  <c r="T562" i="10"/>
  <c r="T12" i="10"/>
  <c r="T30" i="10"/>
  <c r="T109" i="10"/>
  <c r="T627" i="10"/>
  <c r="T485" i="10"/>
  <c r="T35" i="10"/>
  <c r="T41" i="10"/>
  <c r="T169" i="10"/>
  <c r="T381" i="10"/>
  <c r="T621" i="10"/>
  <c r="T226" i="10"/>
  <c r="T168" i="10"/>
  <c r="T604" i="10"/>
  <c r="T256" i="10"/>
  <c r="T417" i="10"/>
  <c r="T478" i="10"/>
  <c r="T149" i="10"/>
  <c r="T76" i="10"/>
  <c r="T137" i="10"/>
  <c r="T615" i="10"/>
  <c r="T46" i="10"/>
  <c r="T203" i="10"/>
  <c r="T61" i="10"/>
  <c r="T254" i="10"/>
  <c r="T305" i="10"/>
  <c r="T565" i="10"/>
  <c r="T622" i="10"/>
  <c r="T582" i="10"/>
  <c r="T559" i="10"/>
  <c r="T73" i="10"/>
  <c r="T384" i="10"/>
  <c r="T564" i="10"/>
  <c r="T626" i="10"/>
  <c r="T414" i="10"/>
  <c r="T227" i="10"/>
  <c r="T110" i="10"/>
  <c r="T81" i="10"/>
  <c r="T580" i="10"/>
  <c r="T343" i="10"/>
  <c r="T612" i="10"/>
  <c r="T630" i="10"/>
  <c r="T75" i="10"/>
  <c r="T159" i="10"/>
  <c r="T25" i="10"/>
  <c r="T125" i="10"/>
  <c r="T175" i="10"/>
  <c r="T278" i="10"/>
  <c r="T209" i="10"/>
  <c r="T108" i="10"/>
  <c r="T422" i="10"/>
  <c r="T136" i="10"/>
  <c r="T525" i="10"/>
  <c r="T273" i="10"/>
  <c r="T581" i="10"/>
  <c r="T183" i="10"/>
  <c r="T246" i="10"/>
  <c r="T63" i="10"/>
  <c r="T107" i="10"/>
  <c r="T166" i="10"/>
  <c r="T619" i="10"/>
  <c r="T232" i="10"/>
  <c r="T182" i="10"/>
  <c r="T54" i="10"/>
  <c r="T557" i="10"/>
  <c r="T21" i="10"/>
  <c r="T186" i="10"/>
  <c r="T518" i="10"/>
  <c r="T480" i="10"/>
  <c r="T424" i="10"/>
  <c r="T606" i="10"/>
  <c r="T638" i="10"/>
  <c r="T218" i="10"/>
  <c r="T134" i="10"/>
  <c r="T620" i="10"/>
  <c r="T428" i="10"/>
  <c r="T635" i="10"/>
  <c r="T576" i="10"/>
  <c r="T324" i="10"/>
  <c r="T377" i="10"/>
  <c r="T395" i="10"/>
  <c r="T140" i="10"/>
  <c r="T392" i="10"/>
  <c r="T521" i="10"/>
  <c r="T493" i="10"/>
  <c r="T563" i="10"/>
  <c r="T502" i="10"/>
  <c r="T538" i="10"/>
  <c r="T366" i="10"/>
  <c r="T92" i="10"/>
  <c r="T517" i="10"/>
  <c r="T415" i="10"/>
  <c r="T603" i="10"/>
  <c r="L761" i="10"/>
  <c r="AA761" i="10" l="1"/>
  <c r="H3" i="14"/>
  <c r="H5" i="14" s="1"/>
  <c r="M703" i="1"/>
  <c r="AA703" i="1" s="1"/>
  <c r="F3" i="14" l="1"/>
  <c r="F5" i="14" s="1"/>
  <c r="G3" i="14"/>
  <c r="G5" i="14" s="1"/>
  <c r="H18" i="13"/>
  <c r="G679" i="11"/>
  <c r="M138" i="10" s="1"/>
  <c r="G113" i="11"/>
  <c r="L113" i="11" s="1"/>
  <c r="G981" i="11"/>
  <c r="M367" i="10" s="1"/>
  <c r="G909" i="11"/>
  <c r="L909" i="11" s="1"/>
  <c r="G249" i="11"/>
  <c r="L249" i="11" s="1"/>
  <c r="G86" i="11"/>
  <c r="M68" i="10" s="1"/>
  <c r="G128" i="11"/>
  <c r="L128" i="11" s="1"/>
  <c r="G658" i="11"/>
  <c r="L658" i="11" s="1"/>
  <c r="G684" i="11"/>
  <c r="L684" i="11" s="1"/>
  <c r="G581" i="11"/>
  <c r="L581" i="11" s="1"/>
  <c r="G582" i="11"/>
  <c r="M215" i="10" s="1"/>
  <c r="G682" i="11"/>
  <c r="L682" i="11" s="1"/>
  <c r="G846" i="11"/>
  <c r="L846" i="11" s="1"/>
  <c r="G129" i="11"/>
  <c r="L129" i="11" s="1"/>
  <c r="G549" i="11"/>
  <c r="L549" i="11" s="1"/>
  <c r="H205" i="13"/>
  <c r="M168" i="12" s="1"/>
  <c r="G580" i="11"/>
  <c r="L580" i="11" s="1"/>
  <c r="G702" i="2"/>
  <c r="N324" i="1" s="1"/>
  <c r="H67" i="13"/>
  <c r="M47" i="12" s="1"/>
  <c r="G999" i="11"/>
  <c r="L999" i="11" s="1"/>
  <c r="H45" i="13"/>
  <c r="M31" i="12" s="1"/>
  <c r="P31" i="12" s="1"/>
  <c r="H79" i="13"/>
  <c r="M57" i="12" s="1"/>
  <c r="G666" i="11"/>
  <c r="G672" i="11"/>
  <c r="L672" i="11" s="1"/>
  <c r="G724" i="11"/>
  <c r="L724" i="11" s="1"/>
  <c r="H37" i="13"/>
  <c r="M26" i="12" s="1"/>
  <c r="G767" i="2"/>
  <c r="N399" i="1" s="1"/>
  <c r="G302" i="11"/>
  <c r="L302" i="11" s="1"/>
  <c r="G583" i="11"/>
  <c r="L583" i="11" s="1"/>
  <c r="H38" i="13"/>
  <c r="M27" i="12" s="1"/>
  <c r="P27" i="12" s="1"/>
  <c r="G725" i="2"/>
  <c r="N361" i="1" s="1"/>
  <c r="E738" i="30"/>
  <c r="G429" i="11"/>
  <c r="L429" i="11" s="1"/>
  <c r="H175" i="13"/>
  <c r="M142" i="12" s="1"/>
  <c r="G743" i="11"/>
  <c r="L743" i="11" s="1"/>
  <c r="G480" i="11"/>
  <c r="M523" i="10" s="1"/>
  <c r="E942" i="30"/>
  <c r="N801" i="29" s="1"/>
  <c r="AB801" i="29" s="1"/>
  <c r="G857" i="2"/>
  <c r="N477" i="1" s="1"/>
  <c r="H207" i="13"/>
  <c r="M169" i="12" s="1"/>
  <c r="G1001" i="11"/>
  <c r="L1001" i="11" s="1"/>
  <c r="H63" i="13"/>
  <c r="M44" i="12" s="1"/>
  <c r="P44" i="12" s="1"/>
  <c r="H114" i="13"/>
  <c r="M89" i="12" s="1"/>
  <c r="P89" i="12" s="1"/>
  <c r="E941" i="30"/>
  <c r="N800" i="29" s="1"/>
  <c r="AB800" i="29" s="1"/>
  <c r="G664" i="2"/>
  <c r="N338" i="1" s="1"/>
  <c r="H121" i="13"/>
  <c r="M94" i="12" s="1"/>
  <c r="P94" i="12" s="1"/>
  <c r="G366" i="2"/>
  <c r="N192" i="1" s="1"/>
  <c r="H26" i="13"/>
  <c r="M14" i="12" s="1"/>
  <c r="P14" i="12" s="1"/>
  <c r="H146" i="13"/>
  <c r="M115" i="12" s="1"/>
  <c r="G840" i="11"/>
  <c r="L840" i="11" s="1"/>
  <c r="H151" i="13"/>
  <c r="M120" i="12" s="1"/>
  <c r="G814" i="11"/>
  <c r="L814" i="11" s="1"/>
  <c r="G773" i="2"/>
  <c r="N405" i="1" s="1"/>
  <c r="H141" i="13"/>
  <c r="M281" i="12" s="1"/>
  <c r="G788" i="2"/>
  <c r="N412" i="1" s="1"/>
  <c r="G334" i="11"/>
  <c r="L334" i="11" s="1"/>
  <c r="H74" i="13"/>
  <c r="M52" i="12" s="1"/>
  <c r="P52" i="12" s="1"/>
  <c r="G164" i="11"/>
  <c r="L164" i="11" s="1"/>
  <c r="H31" i="13"/>
  <c r="M19" i="12" s="1"/>
  <c r="H60" i="13"/>
  <c r="E962" i="30"/>
  <c r="N821" i="29" s="1"/>
  <c r="AB821" i="29" s="1"/>
  <c r="G286" i="11"/>
  <c r="L286" i="11" s="1"/>
  <c r="G200" i="2"/>
  <c r="N101" i="1" s="1"/>
  <c r="G237" i="11"/>
  <c r="L237" i="11" s="1"/>
  <c r="G737" i="2"/>
  <c r="N371" i="1" s="1"/>
  <c r="H101" i="13"/>
  <c r="M76" i="12" s="1"/>
  <c r="G587" i="11"/>
  <c r="L587" i="11" s="1"/>
  <c r="E970" i="30"/>
  <c r="N829" i="29" s="1"/>
  <c r="AB829" i="29" s="1"/>
  <c r="H317" i="13"/>
  <c r="M255" i="12" s="1"/>
  <c r="P255" i="12" s="1"/>
  <c r="E907" i="30"/>
  <c r="N766" i="29" s="1"/>
  <c r="G740" i="2"/>
  <c r="N374" i="1" s="1"/>
  <c r="Q374" i="1" s="1"/>
  <c r="AD374" i="1" s="1"/>
  <c r="E191" i="30"/>
  <c r="N187" i="29" s="1"/>
  <c r="H85" i="13"/>
  <c r="M63" i="12" s="1"/>
  <c r="E511" i="30"/>
  <c r="N506" i="29" s="1"/>
  <c r="E904" i="30"/>
  <c r="N763" i="29" s="1"/>
  <c r="H166" i="13"/>
  <c r="M132" i="12" s="1"/>
  <c r="H82" i="13"/>
  <c r="M60" i="12" s="1"/>
  <c r="H49" i="13"/>
  <c r="M34" i="12" s="1"/>
  <c r="P34" i="12" s="1"/>
  <c r="G1081" i="11"/>
  <c r="M729" i="10" s="1"/>
  <c r="E964" i="30"/>
  <c r="N823" i="29" s="1"/>
  <c r="AB823" i="29" s="1"/>
  <c r="E382" i="30"/>
  <c r="N377" i="29" s="1"/>
  <c r="AB377" i="29" s="1"/>
  <c r="G703" i="2"/>
  <c r="N91" i="1" s="1"/>
  <c r="G832" i="11"/>
  <c r="M656" i="10" s="1"/>
  <c r="G424" i="2"/>
  <c r="N216" i="1" s="1"/>
  <c r="E664" i="30"/>
  <c r="N647" i="29" s="1"/>
  <c r="H198" i="13"/>
  <c r="H305" i="13"/>
  <c r="G284" i="2"/>
  <c r="N145" i="1" s="1"/>
  <c r="E36" i="30"/>
  <c r="N32" i="29" s="1"/>
  <c r="G422" i="2"/>
  <c r="N213" i="1" s="1"/>
  <c r="E434" i="30"/>
  <c r="N429" i="29" s="1"/>
  <c r="G877" i="2"/>
  <c r="N497" i="1" s="1"/>
  <c r="H242" i="13"/>
  <c r="M198" i="12" s="1"/>
  <c r="G973" i="2"/>
  <c r="N595" i="1" s="1"/>
  <c r="U595" i="1" s="1"/>
  <c r="G1058" i="2"/>
  <c r="N683" i="1" s="1"/>
  <c r="U683" i="1" s="1"/>
  <c r="E922" i="30"/>
  <c r="N781" i="29" s="1"/>
  <c r="U781" i="29" s="1"/>
  <c r="G104" i="2"/>
  <c r="N46" i="1" s="1"/>
  <c r="Q46" i="1" s="1"/>
  <c r="AD46" i="1" s="1"/>
  <c r="G129" i="2"/>
  <c r="N58" i="1" s="1"/>
  <c r="O58" i="1" s="1"/>
  <c r="AC58" i="1" s="1"/>
  <c r="H196" i="13"/>
  <c r="M280" i="12" s="1"/>
  <c r="P280" i="12" s="1"/>
  <c r="G768" i="2"/>
  <c r="N400" i="1" s="1"/>
  <c r="O400" i="1" s="1"/>
  <c r="AC400" i="1" s="1"/>
  <c r="E969" i="30"/>
  <c r="N828" i="29" s="1"/>
  <c r="AB828" i="29" s="1"/>
  <c r="G560" i="2"/>
  <c r="E697" i="30"/>
  <c r="G996" i="2"/>
  <c r="N620" i="1" s="1"/>
  <c r="U620" i="1" s="1"/>
  <c r="H137" i="13"/>
  <c r="E270" i="30"/>
  <c r="N266" i="29" s="1"/>
  <c r="Q266" i="29" s="1"/>
  <c r="AD266" i="29" s="1"/>
  <c r="G1060" i="2"/>
  <c r="N685" i="1" s="1"/>
  <c r="U685" i="1" s="1"/>
  <c r="E355" i="30"/>
  <c r="N350" i="29" s="1"/>
  <c r="G728" i="2"/>
  <c r="N363" i="1" s="1"/>
  <c r="E916" i="30"/>
  <c r="N775" i="29" s="1"/>
  <c r="U775" i="29" s="1"/>
  <c r="G1012" i="11"/>
  <c r="L1012" i="11" s="1"/>
  <c r="H134" i="13"/>
  <c r="M105" i="12" s="1"/>
  <c r="H52" i="13"/>
  <c r="M36" i="12" s="1"/>
  <c r="E371" i="30"/>
  <c r="N366" i="29" s="1"/>
  <c r="G1059" i="2"/>
  <c r="N684" i="1" s="1"/>
  <c r="U684" i="1" s="1"/>
  <c r="E227" i="30"/>
  <c r="N223" i="29" s="1"/>
  <c r="U223" i="29" s="1"/>
  <c r="G339" i="2"/>
  <c r="N173" i="1" s="1"/>
  <c r="Q173" i="1" s="1"/>
  <c r="AD173" i="1" s="1"/>
  <c r="H300" i="13"/>
  <c r="M242" i="12" s="1"/>
  <c r="P242" i="12" s="1"/>
  <c r="G801" i="2"/>
  <c r="G50" i="2"/>
  <c r="E35" i="30"/>
  <c r="N31" i="29" s="1"/>
  <c r="U31" i="29" s="1"/>
  <c r="H197" i="13"/>
  <c r="M160" i="12" s="1"/>
  <c r="P160" i="12" s="1"/>
  <c r="E85" i="30"/>
  <c r="N81" i="29" s="1"/>
  <c r="H174" i="13"/>
  <c r="M140" i="12" s="1"/>
  <c r="E438" i="30"/>
  <c r="N433" i="29" s="1"/>
  <c r="H257" i="13"/>
  <c r="H173" i="13"/>
  <c r="M139" i="12" s="1"/>
  <c r="P139" i="12" s="1"/>
  <c r="E751" i="30"/>
  <c r="N698" i="29" s="1"/>
  <c r="Q698" i="29" s="1"/>
  <c r="AD698" i="29" s="1"/>
  <c r="E205" i="30"/>
  <c r="N201" i="29" s="1"/>
  <c r="O201" i="29" s="1"/>
  <c r="AC201" i="29" s="1"/>
  <c r="E963" i="30"/>
  <c r="N822" i="29" s="1"/>
  <c r="AB822" i="29" s="1"/>
  <c r="N76" i="12" l="1"/>
  <c r="P76" i="12"/>
  <c r="AD76" i="12" s="1"/>
  <c r="N281" i="12"/>
  <c r="AC281" i="12" s="1"/>
  <c r="P281" i="12"/>
  <c r="N198" i="12"/>
  <c r="AC198" i="12" s="1"/>
  <c r="P198" i="12"/>
  <c r="N60" i="12"/>
  <c r="P60" i="12"/>
  <c r="AD60" i="12" s="1"/>
  <c r="N115" i="12"/>
  <c r="AC115" i="12" s="1"/>
  <c r="P115" i="12"/>
  <c r="AD115" i="12" s="1"/>
  <c r="N168" i="12"/>
  <c r="AC168" i="12" s="1"/>
  <c r="P168" i="12"/>
  <c r="AD168" i="12" s="1"/>
  <c r="N140" i="12"/>
  <c r="AC140" i="12" s="1"/>
  <c r="P140" i="12"/>
  <c r="N105" i="12"/>
  <c r="P105" i="12"/>
  <c r="AD105" i="12" s="1"/>
  <c r="N132" i="12"/>
  <c r="P132" i="12"/>
  <c r="AD132" i="12" s="1"/>
  <c r="N169" i="12"/>
  <c r="AC169" i="12" s="1"/>
  <c r="P169" i="12"/>
  <c r="AD169" i="12" s="1"/>
  <c r="N47" i="12"/>
  <c r="AC47" i="12" s="1"/>
  <c r="P47" i="12"/>
  <c r="N36" i="12"/>
  <c r="P36" i="12"/>
  <c r="AD36" i="12" s="1"/>
  <c r="N63" i="12"/>
  <c r="P63" i="12"/>
  <c r="AD63" i="12" s="1"/>
  <c r="N19" i="12"/>
  <c r="AC19" i="12" s="1"/>
  <c r="P19" i="12"/>
  <c r="AD19" i="12" s="1"/>
  <c r="N120" i="12"/>
  <c r="AC120" i="12" s="1"/>
  <c r="P120" i="12"/>
  <c r="N142" i="12"/>
  <c r="AC142" i="12" s="1"/>
  <c r="P142" i="12"/>
  <c r="N26" i="12"/>
  <c r="P26" i="12"/>
  <c r="N57" i="12"/>
  <c r="AC57" i="12" s="1"/>
  <c r="P57" i="12"/>
  <c r="AD57" i="12" s="1"/>
  <c r="P656" i="10"/>
  <c r="AD656" i="10" s="1"/>
  <c r="N656" i="10"/>
  <c r="P138" i="10"/>
  <c r="N138" i="10"/>
  <c r="N523" i="10"/>
  <c r="P523" i="10"/>
  <c r="T215" i="10"/>
  <c r="P215" i="10"/>
  <c r="N215" i="10"/>
  <c r="N367" i="10"/>
  <c r="P367" i="10"/>
  <c r="T729" i="10"/>
  <c r="P729" i="10"/>
  <c r="N729" i="10"/>
  <c r="AC729" i="10" s="1"/>
  <c r="P68" i="10"/>
  <c r="AD68" i="10" s="1"/>
  <c r="N68" i="10"/>
  <c r="AC68" i="10" s="1"/>
  <c r="N242" i="12"/>
  <c r="AC242" i="12" s="1"/>
  <c r="AB34" i="12"/>
  <c r="N34" i="12"/>
  <c r="AC34" i="12" s="1"/>
  <c r="N44" i="12"/>
  <c r="AC44" i="12" s="1"/>
  <c r="N31" i="12"/>
  <c r="AC31" i="12" s="1"/>
  <c r="AD255" i="12"/>
  <c r="N255" i="12"/>
  <c r="AD52" i="12"/>
  <c r="N52" i="12"/>
  <c r="AC52" i="12" s="1"/>
  <c r="N14" i="12"/>
  <c r="AD160" i="12"/>
  <c r="N160" i="12"/>
  <c r="AC160" i="12" s="1"/>
  <c r="N94" i="12"/>
  <c r="AC94" i="12" s="1"/>
  <c r="AB139" i="12"/>
  <c r="N139" i="12"/>
  <c r="AC139" i="12" s="1"/>
  <c r="AD280" i="12"/>
  <c r="N280" i="12"/>
  <c r="AC280" i="12" s="1"/>
  <c r="N89" i="12"/>
  <c r="AC89" i="12" s="1"/>
  <c r="N27" i="12"/>
  <c r="AC27" i="12" s="1"/>
  <c r="AB766" i="29"/>
  <c r="U766" i="29"/>
  <c r="O801" i="29"/>
  <c r="AC801" i="29" s="1"/>
  <c r="U801" i="29"/>
  <c r="O822" i="29"/>
  <c r="AC822" i="29" s="1"/>
  <c r="U822" i="29"/>
  <c r="O828" i="29"/>
  <c r="AC828" i="29" s="1"/>
  <c r="U828" i="29"/>
  <c r="O821" i="29"/>
  <c r="AC821" i="29" s="1"/>
  <c r="U821" i="29"/>
  <c r="O823" i="29"/>
  <c r="AC823" i="29" s="1"/>
  <c r="U823" i="29"/>
  <c r="O829" i="29"/>
  <c r="AC829" i="29" s="1"/>
  <c r="U829" i="29"/>
  <c r="O800" i="29"/>
  <c r="AC800" i="29" s="1"/>
  <c r="U800" i="29"/>
  <c r="O763" i="29"/>
  <c r="AC763" i="29" s="1"/>
  <c r="U763" i="29"/>
  <c r="AB266" i="29"/>
  <c r="U266" i="29"/>
  <c r="Q81" i="29"/>
  <c r="AD81" i="29" s="1"/>
  <c r="O81" i="29"/>
  <c r="AC81" i="29" s="1"/>
  <c r="T19" i="12"/>
  <c r="T140" i="12"/>
  <c r="L480" i="11"/>
  <c r="M238" i="10"/>
  <c r="M4" i="10"/>
  <c r="O101" i="1"/>
  <c r="AC101" i="1" s="1"/>
  <c r="U101" i="1"/>
  <c r="AB101" i="1"/>
  <c r="O433" i="29"/>
  <c r="AC433" i="29" s="1"/>
  <c r="AB433" i="29"/>
  <c r="Q433" i="29"/>
  <c r="AD433" i="29" s="1"/>
  <c r="AB371" i="1"/>
  <c r="Q371" i="1"/>
  <c r="AD371" i="1" s="1"/>
  <c r="Q192" i="1"/>
  <c r="AD192" i="1" s="1"/>
  <c r="U192" i="1"/>
  <c r="AB192" i="1"/>
  <c r="AB68" i="10"/>
  <c r="T34" i="12"/>
  <c r="M492" i="10"/>
  <c r="M236" i="10"/>
  <c r="T236" i="10" s="1"/>
  <c r="M121" i="10"/>
  <c r="M104" i="10"/>
  <c r="M235" i="10"/>
  <c r="M120" i="10"/>
  <c r="L679" i="11"/>
  <c r="U81" i="29"/>
  <c r="M295" i="10"/>
  <c r="M153" i="10"/>
  <c r="AB14" i="12"/>
  <c r="M360" i="10"/>
  <c r="M253" i="10"/>
  <c r="L86" i="11"/>
  <c r="L582" i="11"/>
  <c r="M190" i="10"/>
  <c r="O781" i="29"/>
  <c r="AC781" i="29" s="1"/>
  <c r="AB781" i="29"/>
  <c r="O145" i="1"/>
  <c r="AC145" i="1" s="1"/>
  <c r="Q145" i="1"/>
  <c r="AD145" i="1" s="1"/>
  <c r="U145" i="1"/>
  <c r="AB145" i="1"/>
  <c r="T105" i="12"/>
  <c r="AC105" i="12"/>
  <c r="AB105" i="12"/>
  <c r="O350" i="29"/>
  <c r="AC350" i="29" s="1"/>
  <c r="AB350" i="29"/>
  <c r="U350" i="29"/>
  <c r="Q350" i="29"/>
  <c r="AD350" i="29" s="1"/>
  <c r="Q595" i="1"/>
  <c r="AD595" i="1" s="1"/>
  <c r="O595" i="1"/>
  <c r="AC595" i="1" s="1"/>
  <c r="AB595" i="1"/>
  <c r="Q213" i="1"/>
  <c r="AD213" i="1" s="1"/>
  <c r="U213" i="1"/>
  <c r="AB213" i="1"/>
  <c r="O213" i="1"/>
  <c r="AC213" i="1" s="1"/>
  <c r="O91" i="1"/>
  <c r="AC91" i="1" s="1"/>
  <c r="U91" i="1"/>
  <c r="Q91" i="1"/>
  <c r="AD91" i="1" s="1"/>
  <c r="AB91" i="1"/>
  <c r="O684" i="1"/>
  <c r="AC684" i="1" s="1"/>
  <c r="AB684" i="1"/>
  <c r="Q684" i="1"/>
  <c r="AD684" i="1" s="1"/>
  <c r="AB685" i="1"/>
  <c r="Q685" i="1"/>
  <c r="AD685" i="1" s="1"/>
  <c r="O685" i="1"/>
  <c r="AC685" i="1" s="1"/>
  <c r="AB198" i="12"/>
  <c r="T198" i="12"/>
  <c r="AD198" i="12"/>
  <c r="AB32" i="29"/>
  <c r="O32" i="29"/>
  <c r="AC32" i="29" s="1"/>
  <c r="Q32" i="29"/>
  <c r="AD32" i="29" s="1"/>
  <c r="U32" i="29"/>
  <c r="O647" i="29"/>
  <c r="AC647" i="29" s="1"/>
  <c r="AB647" i="29"/>
  <c r="Q647" i="29"/>
  <c r="AD647" i="29" s="1"/>
  <c r="U647" i="29"/>
  <c r="AB60" i="12"/>
  <c r="AC60" i="12"/>
  <c r="T60" i="12"/>
  <c r="AB506" i="29"/>
  <c r="Q506" i="29"/>
  <c r="AD506" i="29" s="1"/>
  <c r="U506" i="29"/>
  <c r="O506" i="29"/>
  <c r="AC506" i="29" s="1"/>
  <c r="O775" i="29"/>
  <c r="AC775" i="29" s="1"/>
  <c r="AB775" i="29"/>
  <c r="Q497" i="1"/>
  <c r="AD497" i="1" s="1"/>
  <c r="AB497" i="1"/>
  <c r="U497" i="1"/>
  <c r="O497" i="1"/>
  <c r="AC497" i="1" s="1"/>
  <c r="Q216" i="1"/>
  <c r="AD216" i="1" s="1"/>
  <c r="O216" i="1"/>
  <c r="AC216" i="1" s="1"/>
  <c r="U216" i="1"/>
  <c r="AB216" i="1"/>
  <c r="AB729" i="10"/>
  <c r="AD729" i="10"/>
  <c r="AC132" i="12"/>
  <c r="T132" i="12"/>
  <c r="AB132" i="12"/>
  <c r="AB63" i="12"/>
  <c r="T63" i="12"/>
  <c r="AC63" i="12"/>
  <c r="Q366" i="29"/>
  <c r="AD366" i="29" s="1"/>
  <c r="AB366" i="29"/>
  <c r="O366" i="29"/>
  <c r="AC366" i="29" s="1"/>
  <c r="U366" i="29"/>
  <c r="AC36" i="12"/>
  <c r="AB36" i="12"/>
  <c r="T36" i="12"/>
  <c r="O363" i="1"/>
  <c r="AC363" i="1" s="1"/>
  <c r="U363" i="1"/>
  <c r="Q363" i="1"/>
  <c r="AD363" i="1" s="1"/>
  <c r="AB363" i="1"/>
  <c r="O620" i="1"/>
  <c r="AC620" i="1" s="1"/>
  <c r="AB620" i="1"/>
  <c r="Q620" i="1"/>
  <c r="AD620" i="1" s="1"/>
  <c r="Q683" i="1"/>
  <c r="AD683" i="1" s="1"/>
  <c r="AB683" i="1"/>
  <c r="O683" i="1"/>
  <c r="AC683" i="1" s="1"/>
  <c r="Q429" i="29"/>
  <c r="AD429" i="29" s="1"/>
  <c r="AB429" i="29"/>
  <c r="O429" i="29"/>
  <c r="AC429" i="29" s="1"/>
  <c r="U429" i="29"/>
  <c r="T656" i="10"/>
  <c r="AC656" i="10"/>
  <c r="AB656" i="10"/>
  <c r="U698" i="29"/>
  <c r="U173" i="1"/>
  <c r="Q201" i="29"/>
  <c r="AD201" i="29" s="1"/>
  <c r="O698" i="29"/>
  <c r="AC698" i="29" s="1"/>
  <c r="AD139" i="12"/>
  <c r="AB31" i="29"/>
  <c r="G1" i="2"/>
  <c r="I1" i="2" s="1"/>
  <c r="AD242" i="12"/>
  <c r="O173" i="1"/>
  <c r="AC173" i="1" s="1"/>
  <c r="O223" i="29"/>
  <c r="AC223" i="29" s="1"/>
  <c r="M437" i="10"/>
  <c r="AB201" i="29"/>
  <c r="T139" i="12"/>
  <c r="AB140" i="12"/>
  <c r="AB160" i="12"/>
  <c r="O31" i="29"/>
  <c r="T242" i="12"/>
  <c r="Q400" i="1"/>
  <c r="AD400" i="1" s="1"/>
  <c r="AD140" i="12"/>
  <c r="T280" i="12"/>
  <c r="O266" i="29"/>
  <c r="AC266" i="29" s="1"/>
  <c r="AB763" i="29"/>
  <c r="T76" i="12"/>
  <c r="AC76" i="12"/>
  <c r="AB76" i="12"/>
  <c r="O405" i="1"/>
  <c r="AC405" i="1" s="1"/>
  <c r="AB405" i="1"/>
  <c r="Q405" i="1"/>
  <c r="AD405" i="1" s="1"/>
  <c r="U405" i="1"/>
  <c r="AD142" i="12"/>
  <c r="T142" i="12"/>
  <c r="AB142" i="12"/>
  <c r="Q399" i="1"/>
  <c r="AD399" i="1" s="1"/>
  <c r="O399" i="1"/>
  <c r="AC399" i="1" s="1"/>
  <c r="AB399" i="1"/>
  <c r="U399" i="1"/>
  <c r="AB47" i="12"/>
  <c r="AD47" i="12"/>
  <c r="T47" i="12"/>
  <c r="Q58" i="1"/>
  <c r="AD58" i="1" s="1"/>
  <c r="U58" i="1"/>
  <c r="AB46" i="1"/>
  <c r="U46" i="1"/>
  <c r="O46" i="1"/>
  <c r="AC46" i="1" s="1"/>
  <c r="AB280" i="12"/>
  <c r="N10" i="18"/>
  <c r="P10" i="18" s="1"/>
  <c r="L832" i="11"/>
  <c r="Q377" i="29"/>
  <c r="AD377" i="29" s="1"/>
  <c r="O377" i="29"/>
  <c r="AC377" i="29" s="1"/>
  <c r="Q187" i="29"/>
  <c r="AD187" i="29" s="1"/>
  <c r="O187" i="29"/>
  <c r="AC187" i="29" s="1"/>
  <c r="AB187" i="29"/>
  <c r="O374" i="1"/>
  <c r="AC374" i="1" s="1"/>
  <c r="AB374" i="1"/>
  <c r="AC255" i="12"/>
  <c r="T255" i="12"/>
  <c r="AB255" i="12"/>
  <c r="U374" i="1"/>
  <c r="AC26" i="12"/>
  <c r="AD26" i="12"/>
  <c r="T26" i="12"/>
  <c r="AB26" i="12"/>
  <c r="AB698" i="29"/>
  <c r="U433" i="29"/>
  <c r="AB81" i="29"/>
  <c r="Q223" i="29"/>
  <c r="AD223" i="29" s="1"/>
  <c r="AB173" i="1"/>
  <c r="AB223" i="29"/>
  <c r="U400" i="1"/>
  <c r="O412" i="1"/>
  <c r="AC412" i="1" s="1"/>
  <c r="Q412" i="1"/>
  <c r="AD412" i="1" s="1"/>
  <c r="AB412" i="1"/>
  <c r="U412" i="1"/>
  <c r="Q338" i="1"/>
  <c r="AD338" i="1" s="1"/>
  <c r="O338" i="1"/>
  <c r="AC338" i="1" s="1"/>
  <c r="U338" i="1"/>
  <c r="AB338" i="1"/>
  <c r="T169" i="12"/>
  <c r="AB169" i="12"/>
  <c r="AC523" i="10"/>
  <c r="T523" i="10"/>
  <c r="AB523" i="10"/>
  <c r="AD523" i="10"/>
  <c r="E1" i="30"/>
  <c r="G1" i="30" s="1"/>
  <c r="N917" i="29"/>
  <c r="N19" i="1"/>
  <c r="U201" i="29"/>
  <c r="T160" i="12"/>
  <c r="AB242" i="12"/>
  <c r="AB400" i="1"/>
  <c r="U377" i="29"/>
  <c r="AD34" i="12"/>
  <c r="U187" i="29"/>
  <c r="O766" i="29"/>
  <c r="AC766" i="29" s="1"/>
  <c r="AB58" i="1"/>
  <c r="Q31" i="29"/>
  <c r="M285" i="12"/>
  <c r="AD281" i="12"/>
  <c r="AB281" i="12"/>
  <c r="T281" i="12"/>
  <c r="AD120" i="12"/>
  <c r="AB120" i="12"/>
  <c r="T120" i="12"/>
  <c r="O477" i="1"/>
  <c r="AC477" i="1" s="1"/>
  <c r="U477" i="1"/>
  <c r="Q477" i="1"/>
  <c r="AD477" i="1" s="1"/>
  <c r="AB477" i="1"/>
  <c r="O361" i="1"/>
  <c r="AC361" i="1" s="1"/>
  <c r="U361" i="1"/>
  <c r="Q361" i="1"/>
  <c r="AD361" i="1" s="1"/>
  <c r="AB361" i="1"/>
  <c r="U371" i="1"/>
  <c r="T89" i="12"/>
  <c r="AD89" i="12"/>
  <c r="AD44" i="12"/>
  <c r="AB44" i="12"/>
  <c r="AB236" i="10"/>
  <c r="AB115" i="12"/>
  <c r="AD14" i="12"/>
  <c r="AB27" i="12"/>
  <c r="T367" i="10"/>
  <c r="AD367" i="10"/>
  <c r="AB367" i="10"/>
  <c r="AC367" i="10"/>
  <c r="AB19" i="12"/>
  <c r="T115" i="12"/>
  <c r="AB94" i="12"/>
  <c r="M214" i="10"/>
  <c r="M72" i="10"/>
  <c r="L666" i="11"/>
  <c r="T57" i="12"/>
  <c r="AB89" i="12"/>
  <c r="AB324" i="1"/>
  <c r="O324" i="1"/>
  <c r="AC324" i="1" s="1"/>
  <c r="U324" i="1"/>
  <c r="Q324" i="1"/>
  <c r="AD324" i="1" s="1"/>
  <c r="T31" i="12"/>
  <c r="AB168" i="12"/>
  <c r="AB138" i="10"/>
  <c r="AD138" i="10"/>
  <c r="AC138" i="10"/>
  <c r="T138" i="10"/>
  <c r="AB52" i="12"/>
  <c r="M340" i="10"/>
  <c r="AD94" i="12"/>
  <c r="T14" i="12"/>
  <c r="M541" i="10"/>
  <c r="T94" i="12"/>
  <c r="M467" i="10"/>
  <c r="O371" i="1"/>
  <c r="AC371" i="1" s="1"/>
  <c r="M448" i="10"/>
  <c r="T44" i="12"/>
  <c r="O192" i="1"/>
  <c r="AC192" i="1" s="1"/>
  <c r="T168" i="12"/>
  <c r="T52" i="12"/>
  <c r="M189" i="10"/>
  <c r="M158" i="10"/>
  <c r="Q101" i="1"/>
  <c r="AD101" i="1" s="1"/>
  <c r="AD27" i="12"/>
  <c r="M307" i="10"/>
  <c r="M219" i="10"/>
  <c r="AB57" i="12"/>
  <c r="AD31" i="12"/>
  <c r="AB31" i="12"/>
  <c r="T27" i="12"/>
  <c r="G1" i="11"/>
  <c r="I1" i="11" s="1"/>
  <c r="H1" i="13"/>
  <c r="J1" i="13" s="1"/>
  <c r="AC215" i="10"/>
  <c r="T68" i="10"/>
  <c r="M586" i="10"/>
  <c r="L981" i="11"/>
  <c r="M106" i="10"/>
  <c r="M648" i="10"/>
  <c r="AB215" i="10"/>
  <c r="AD215" i="10"/>
  <c r="P219" i="10" l="1"/>
  <c r="N219" i="10"/>
  <c r="P307" i="10"/>
  <c r="AD307" i="10" s="1"/>
  <c r="N307" i="10"/>
  <c r="AC307" i="10" s="1"/>
  <c r="P586" i="10"/>
  <c r="N586" i="10"/>
  <c r="N214" i="10"/>
  <c r="P214" i="10"/>
  <c r="AD214" i="10" s="1"/>
  <c r="N153" i="10"/>
  <c r="AC153" i="10" s="1"/>
  <c r="P153" i="10"/>
  <c r="AB120" i="10"/>
  <c r="P120" i="10"/>
  <c r="N120" i="10"/>
  <c r="P236" i="10"/>
  <c r="AD236" i="10" s="1"/>
  <c r="N236" i="10"/>
  <c r="AC236" i="10" s="1"/>
  <c r="P648" i="10"/>
  <c r="AD648" i="10" s="1"/>
  <c r="N648" i="10"/>
  <c r="AC648" i="10" s="1"/>
  <c r="P467" i="10"/>
  <c r="AD467" i="10" s="1"/>
  <c r="N467" i="10"/>
  <c r="AC467" i="10" s="1"/>
  <c r="P437" i="10"/>
  <c r="AD437" i="10" s="1"/>
  <c r="N437" i="10"/>
  <c r="T253" i="10"/>
  <c r="P253" i="10"/>
  <c r="N253" i="10"/>
  <c r="AC253" i="10" s="1"/>
  <c r="P295" i="10"/>
  <c r="AD295" i="10" s="1"/>
  <c r="N295" i="10"/>
  <c r="AC295" i="10" s="1"/>
  <c r="P235" i="10"/>
  <c r="AD235" i="10" s="1"/>
  <c r="N235" i="10"/>
  <c r="AC235" i="10" s="1"/>
  <c r="P492" i="10"/>
  <c r="AD492" i="10" s="1"/>
  <c r="N492" i="10"/>
  <c r="AC492" i="10" s="1"/>
  <c r="P158" i="10"/>
  <c r="AD158" i="10" s="1"/>
  <c r="N158" i="10"/>
  <c r="P189" i="10"/>
  <c r="AD189" i="10" s="1"/>
  <c r="N189" i="10"/>
  <c r="P340" i="10"/>
  <c r="AD340" i="10" s="1"/>
  <c r="N340" i="10"/>
  <c r="AC340" i="10" s="1"/>
  <c r="AB190" i="10"/>
  <c r="P190" i="10"/>
  <c r="N190" i="10"/>
  <c r="AC190" i="10" s="1"/>
  <c r="P360" i="10"/>
  <c r="AD360" i="10" s="1"/>
  <c r="N360" i="10"/>
  <c r="AC360" i="10" s="1"/>
  <c r="AB104" i="10"/>
  <c r="P104" i="10"/>
  <c r="AD104" i="10" s="1"/>
  <c r="N104" i="10"/>
  <c r="AC104" i="10" s="1"/>
  <c r="T4" i="10"/>
  <c r="P4" i="10"/>
  <c r="N4" i="10"/>
  <c r="AC4" i="10" s="1"/>
  <c r="P106" i="10"/>
  <c r="AD106" i="10" s="1"/>
  <c r="N106" i="10"/>
  <c r="AC106" i="10" s="1"/>
  <c r="N448" i="10"/>
  <c r="AC448" i="10" s="1"/>
  <c r="P448" i="10"/>
  <c r="AD448" i="10" s="1"/>
  <c r="P541" i="10"/>
  <c r="N541" i="10"/>
  <c r="P72" i="10"/>
  <c r="AD72" i="10" s="1"/>
  <c r="N72" i="10"/>
  <c r="AC72" i="10" s="1"/>
  <c r="T121" i="10"/>
  <c r="P121" i="10"/>
  <c r="AD121" i="10" s="1"/>
  <c r="N121" i="10"/>
  <c r="AC121" i="10" s="1"/>
  <c r="T238" i="10"/>
  <c r="P238" i="10"/>
  <c r="AD238" i="10" s="1"/>
  <c r="N238" i="10"/>
  <c r="AD190" i="10"/>
  <c r="AD4" i="10"/>
  <c r="AB360" i="10"/>
  <c r="AB4" i="10"/>
  <c r="T104" i="10"/>
  <c r="T190" i="10"/>
  <c r="T235" i="10"/>
  <c r="T492" i="10"/>
  <c r="AB253" i="10"/>
  <c r="AB492" i="10"/>
  <c r="AB121" i="10"/>
  <c r="AD153" i="10"/>
  <c r="T120" i="10"/>
  <c r="AD120" i="10"/>
  <c r="AC120" i="10"/>
  <c r="T153" i="10"/>
  <c r="AB238" i="10"/>
  <c r="AD253" i="10"/>
  <c r="AB153" i="10"/>
  <c r="AC238" i="10"/>
  <c r="T360" i="10"/>
  <c r="U917" i="29"/>
  <c r="T1" i="29" s="1"/>
  <c r="T295" i="10"/>
  <c r="AB295" i="10"/>
  <c r="AB235" i="10"/>
  <c r="AC158" i="10"/>
  <c r="T158" i="10"/>
  <c r="AB158" i="10"/>
  <c r="T285" i="12"/>
  <c r="S1" i="12" s="1"/>
  <c r="J1" i="24" s="1"/>
  <c r="Q917" i="29"/>
  <c r="AD31" i="29"/>
  <c r="T307" i="10"/>
  <c r="AB307" i="10"/>
  <c r="AB189" i="10"/>
  <c r="T189" i="10"/>
  <c r="AC189" i="10"/>
  <c r="T467" i="10"/>
  <c r="AB467" i="10"/>
  <c r="T72" i="10"/>
  <c r="AB72" i="10"/>
  <c r="M761" i="10"/>
  <c r="N761" i="10" s="1"/>
  <c r="C1" i="30"/>
  <c r="AB106" i="10"/>
  <c r="T106" i="10"/>
  <c r="AC219" i="10"/>
  <c r="AD219" i="10"/>
  <c r="AB219" i="10"/>
  <c r="T219" i="10"/>
  <c r="T586" i="10"/>
  <c r="AC586" i="10"/>
  <c r="AD586" i="10"/>
  <c r="AB586" i="10"/>
  <c r="T340" i="10"/>
  <c r="AB340" i="10"/>
  <c r="AC214" i="10"/>
  <c r="AB214" i="10"/>
  <c r="T214" i="10"/>
  <c r="AC31" i="29"/>
  <c r="O917" i="29"/>
  <c r="AB648" i="10"/>
  <c r="T648" i="10"/>
  <c r="AC14" i="12"/>
  <c r="N285" i="12"/>
  <c r="I7" i="14" s="1"/>
  <c r="AB448" i="10"/>
  <c r="T448" i="10"/>
  <c r="AD541" i="10"/>
  <c r="AC541" i="10"/>
  <c r="T541" i="10"/>
  <c r="AB541" i="10"/>
  <c r="I6" i="14"/>
  <c r="M287" i="12"/>
  <c r="U19" i="1"/>
  <c r="U703" i="1" s="1"/>
  <c r="T1" i="1" s="1"/>
  <c r="O19" i="1"/>
  <c r="N703" i="1"/>
  <c r="Q19" i="1"/>
  <c r="AB19" i="1"/>
  <c r="P285" i="12"/>
  <c r="AC437" i="10"/>
  <c r="AB437" i="10"/>
  <c r="T437" i="10"/>
  <c r="P761" i="10" l="1"/>
  <c r="AD761" i="10" s="1"/>
  <c r="T761" i="10"/>
  <c r="S1" i="10" s="1"/>
  <c r="M763" i="10"/>
  <c r="H6" i="14"/>
  <c r="AB761" i="10"/>
  <c r="Q703" i="1"/>
  <c r="AD703" i="1" s="1"/>
  <c r="AD19" i="1"/>
  <c r="O703" i="1"/>
  <c r="AC19" i="1"/>
  <c r="G6" i="14"/>
  <c r="AB703" i="1"/>
  <c r="F6" i="14"/>
  <c r="AC761" i="10" l="1"/>
  <c r="H7" i="14"/>
  <c r="AC703" i="1"/>
  <c r="F7" i="14"/>
  <c r="G7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D31" authorId="0" shapeId="0" xr:uid="{00000000-0006-0000-0800-000001000000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32" authorId="0" shapeId="0" xr:uid="{00000000-0006-0000-0800-000002000000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180" authorId="0" shapeId="0" xr:uid="{00000000-0006-0000-0800-000003000000}">
      <text>
        <r>
          <rPr>
            <b/>
            <sz val="9"/>
            <color indexed="81"/>
            <rFont val="Tahoma"/>
            <family val="2"/>
            <charset val="204"/>
          </rPr>
          <t>Grand</t>
        </r>
      </text>
    </comment>
  </commentList>
</comments>
</file>

<file path=xl/sharedStrings.xml><?xml version="1.0" encoding="utf-8"?>
<sst xmlns="http://schemas.openxmlformats.org/spreadsheetml/2006/main" count="93649" uniqueCount="21346">
  <si>
    <t>№</t>
  </si>
  <si>
    <t>F.I.SH</t>
  </si>
  <si>
    <t>Olgan bali</t>
  </si>
  <si>
    <t>Guruh</t>
  </si>
  <si>
    <t>JSHSHIR</t>
  </si>
  <si>
    <t>Telefon raqami</t>
  </si>
  <si>
    <t>Kontrakt summasi</t>
  </si>
  <si>
    <t>Farq</t>
  </si>
  <si>
    <t>Izoh</t>
  </si>
  <si>
    <t>Jo'rayeva Sevara Shuhrat qizi</t>
  </si>
  <si>
    <t>Nabiyeva Jasmina Nodir qizi</t>
  </si>
  <si>
    <t>Ismatova Marjona Sa'dulla qizi</t>
  </si>
  <si>
    <t>Tohirova Ferangiz Shuhratovna</t>
  </si>
  <si>
    <t>Isroilova Diyora Abdurayim qizi</t>
  </si>
  <si>
    <t>Ruziyeva Gulshan Yunus qizi</t>
  </si>
  <si>
    <t>Pulatova Shahlo Nasreddinovna</t>
  </si>
  <si>
    <t>Axmedova Zarnigor Amin Qizi</t>
  </si>
  <si>
    <t>Umedova Zubayda Komilovna</t>
  </si>
  <si>
    <t>Polvonova Madinabonu Fazliddin qizi</t>
  </si>
  <si>
    <t>Shavkatova Jasmina Raximjonovna</t>
  </si>
  <si>
    <t>Hakimova Feruza Adiz qizi</t>
  </si>
  <si>
    <t>Nurova Gulzoda Anvar qizi</t>
  </si>
  <si>
    <t>Saidova Gulchiroy Botir qizi</t>
  </si>
  <si>
    <t>Ibrohimova Ruxshona Izatullo qizi</t>
  </si>
  <si>
    <t>O'rinova Maftuna Shavkatovna</t>
  </si>
  <si>
    <t>+998 97 181-99-33</t>
  </si>
  <si>
    <t>+998 97 323-04-08</t>
  </si>
  <si>
    <t>+998 91 975-22-89</t>
  </si>
  <si>
    <t>+998 91 923-23-66</t>
  </si>
  <si>
    <t>+998 91 448-81-59</t>
  </si>
  <si>
    <t>+998 93 656-87-28</t>
  </si>
  <si>
    <t>+998 91 977-26-21</t>
  </si>
  <si>
    <t>+998 99 284-26-16</t>
  </si>
  <si>
    <t>+998 99 161-64-68</t>
  </si>
  <si>
    <t>+998 93 476-57-60</t>
  </si>
  <si>
    <t>+998 99 712-73-33</t>
  </si>
  <si>
    <t>Maktabgacha ta'lim</t>
  </si>
  <si>
    <t>Alimova Saodat Orifovna</t>
  </si>
  <si>
    <t>Haydarova Zebiniso Abdusodiqovna</t>
  </si>
  <si>
    <t>Botirova Oyshabegim Bobir qizi</t>
  </si>
  <si>
    <t>Odilova Madina Bahodir qizi</t>
  </si>
  <si>
    <t>O'ktamova Jasmina Dilmurod qizi</t>
  </si>
  <si>
    <t>Jabborova Firuza Jaxonovna</t>
  </si>
  <si>
    <t>Mamanazarova Rayxona Zayniddin qizi</t>
  </si>
  <si>
    <t>Sharopova Niginabonu Nasim qizi</t>
  </si>
  <si>
    <t>Jabborova Shoxsanam Jahongirovna</t>
  </si>
  <si>
    <t>Shavkatova Shaxina Navro'z qizi</t>
  </si>
  <si>
    <t>Normamatova Sitora Ilyosjonovna</t>
  </si>
  <si>
    <t>Xakimova Amina Xomidovna</t>
  </si>
  <si>
    <t xml:space="preserve">Shodmonova Zubayda Bobirovna </t>
  </si>
  <si>
    <t>Nusratova Shahnoza Zayni qizi</t>
  </si>
  <si>
    <t>Muhiddinova Mashhura Savriddin qizi</t>
  </si>
  <si>
    <t xml:space="preserve">Kamolova Shaxina Islomovna </t>
  </si>
  <si>
    <t>Axtamova Feruzabonu Baxtiyor qizi</t>
  </si>
  <si>
    <t>Axmadjonova Go'zal Nodir qizi</t>
  </si>
  <si>
    <t xml:space="preserve">Alimova Ra'no Choriyevna </t>
  </si>
  <si>
    <t>Farxodova Umida Ravshanovna</t>
  </si>
  <si>
    <t>Orziyeva Dilsora Otabek qizi</t>
  </si>
  <si>
    <t>Ro'ziyeva Sitora Sharifovna</t>
  </si>
  <si>
    <t>Boboyeva Dilbar Gadoyniyozovna</t>
  </si>
  <si>
    <t>Tohirova Marjona Amon qizi</t>
  </si>
  <si>
    <t>Sobirova Mohinur Botir qizi</t>
  </si>
  <si>
    <t>Rajabova Sharofatbonu Shavqiddin qizi</t>
  </si>
  <si>
    <t>Muxammadova Dildora Ozod qizi</t>
  </si>
  <si>
    <t>Salimova Mehrangiz Akmal qizi</t>
  </si>
  <si>
    <t>Atoyeva Shohruza Axtam qizi</t>
  </si>
  <si>
    <t>Barotova Ferangiz Yoqub qizi</t>
  </si>
  <si>
    <t>Shoxo'jayeva Madinabonu Shuxrat qizi</t>
  </si>
  <si>
    <t>Rajabova Zulfizar Rashit qizi</t>
  </si>
  <si>
    <t>Boltayeva Dildora Muxtorovna</t>
  </si>
  <si>
    <t>Sayitova Zarina Shahtyor qizi</t>
  </si>
  <si>
    <t>Otaniyozova Sevinch G'iyos qizi</t>
  </si>
  <si>
    <t>Isroilova Sabrina Sobir qizi</t>
  </si>
  <si>
    <t>Tursunxonova Gulmira Mashrabxon qizi</t>
  </si>
  <si>
    <t>Rustamova Muxlisa Sunnatullayevna</t>
  </si>
  <si>
    <t>Temurqulova Feruza Umidjonovna</t>
  </si>
  <si>
    <t>Karimboyeva Niginabonu Marufjon qizi</t>
  </si>
  <si>
    <t>Nabiyeva Gulshoda Majid qizi</t>
  </si>
  <si>
    <t>Miraliyeva Mehrangiz Mirg'olib qizi</t>
  </si>
  <si>
    <t>Fayzullayeva Azizabonu Sadullo qizi</t>
  </si>
  <si>
    <t>Orziyeva Go'zal To'lqin qizi</t>
  </si>
  <si>
    <t>Bahodirova Sarvinoz Madaminjon qizi</t>
  </si>
  <si>
    <t>Sodiqova Nazokat Sulton qizi</t>
  </si>
  <si>
    <t>Tuyeva Dilnura Farhod qizi</t>
  </si>
  <si>
    <t>Rustamova Nodira Nusratullo qizi</t>
  </si>
  <si>
    <t>Hamroyeva Chinora Dilshodovna</t>
  </si>
  <si>
    <t>Karimova Himmatxon Hamza qizi</t>
  </si>
  <si>
    <t>Bakiyeva Salomat Raxmonovna</t>
  </si>
  <si>
    <t>Zokirova Jamshera Jamshid qizi</t>
  </si>
  <si>
    <t>Soibova Dilnoza Baxtiyorovna</t>
  </si>
  <si>
    <t>Sobirova Sevinch Bobir qizi</t>
  </si>
  <si>
    <t>Bahodirova Kamola Raj qizi</t>
  </si>
  <si>
    <t>Qodirova Sevinch Lochin qizi</t>
  </si>
  <si>
    <t>Ochilova Ruhshona Amon qizi</t>
  </si>
  <si>
    <t>Jo'rayeva Gulshoda Nurmatovna</t>
  </si>
  <si>
    <t>+998 99 806-81-21</t>
  </si>
  <si>
    <t>+998 33 742-78-08</t>
  </si>
  <si>
    <t>+998 93 960-69-33</t>
  </si>
  <si>
    <t>+998 88 852-02-80</t>
  </si>
  <si>
    <t>+998 99 714-14-79</t>
  </si>
  <si>
    <t>+998 94 665-59-11</t>
  </si>
  <si>
    <t>+998 99 709-14-27</t>
  </si>
  <si>
    <t>+998 99 731-05-82</t>
  </si>
  <si>
    <t>+998 94 383-57-37</t>
  </si>
  <si>
    <t>+998 93 966-69-96</t>
  </si>
  <si>
    <t>+998 99 104-36-69</t>
  </si>
  <si>
    <t>+998 90 637-79-87</t>
  </si>
  <si>
    <t>+998 97 282-67-41</t>
  </si>
  <si>
    <t>+998 88 308-27-71</t>
  </si>
  <si>
    <t>+998 91 413-07-36</t>
  </si>
  <si>
    <t>+998 94 328-88-10</t>
  </si>
  <si>
    <t>+998 99 053-24-39</t>
  </si>
  <si>
    <t>+998 93 589-09-04</t>
  </si>
  <si>
    <t>+998 97 307-09-94</t>
  </si>
  <si>
    <t>+998 94 324-55-58</t>
  </si>
  <si>
    <t>+998 99 126-93-81</t>
  </si>
  <si>
    <t>+998 91 920-35-13</t>
  </si>
  <si>
    <t>+998 33 292-99-88</t>
  </si>
  <si>
    <t>+998 88 865-74-76</t>
  </si>
  <si>
    <t>+998 90 081-42-55</t>
  </si>
  <si>
    <t>+998 97 798-99-22</t>
  </si>
  <si>
    <t>Boshlang'ich ta'lim</t>
  </si>
  <si>
    <t>Ta'lim shakli</t>
  </si>
  <si>
    <t>Sharipova Gulrux Jamshidovna</t>
  </si>
  <si>
    <t>Yangiyeva Zulayho Jamshidovna</t>
  </si>
  <si>
    <t>Omonova Dilsora Komiljon qizi</t>
  </si>
  <si>
    <t>Muxiddinov Axtam Komiljonovich</t>
  </si>
  <si>
    <t>Asadova Mexribonu Faxriddinovna</t>
  </si>
  <si>
    <t>Teshayeva Moxinabonu To'yi qizi</t>
  </si>
  <si>
    <t>Alimurodova Sabina Baxtiyor qizi</t>
  </si>
  <si>
    <t>Olimov Bexruz Tolibovich</t>
  </si>
  <si>
    <t>Ziyodullayev Navro'zbek Anvar o'g'li</t>
  </si>
  <si>
    <t>Joʻraqulova Shohnoza Eshqobil qizi</t>
  </si>
  <si>
    <t>Ziyodullayev Ozodbek Asqar o'g'li</t>
  </si>
  <si>
    <t>Maxmudova Ismigul Baxtiyor qizi</t>
  </si>
  <si>
    <t>Dilmurodova Mahliyo Jalilovna</t>
  </si>
  <si>
    <t>Radjabova Dilrabo Sayfidinovna</t>
  </si>
  <si>
    <t>Pirmamatov Samandar Xusniddin o'g'li</t>
  </si>
  <si>
    <t>Erkinov Jahongir Baxtiyor o'g'li</t>
  </si>
  <si>
    <t xml:space="preserve">Matkarimov Matkarim Baxtiyar o'g'li </t>
  </si>
  <si>
    <t>Musiqa ta'limi</t>
  </si>
  <si>
    <t>+998 93 626-67-62</t>
  </si>
  <si>
    <t>+998 94 326-26-36</t>
  </si>
  <si>
    <t>+998 94 122-39-42</t>
  </si>
  <si>
    <t>+998 99 053-10-30</t>
  </si>
  <si>
    <t>+998 99 570-32-95</t>
  </si>
  <si>
    <t>+998 33 487-08-28</t>
  </si>
  <si>
    <t>+998 90 447-05-97</t>
  </si>
  <si>
    <t>+998 88 317-77-39</t>
  </si>
  <si>
    <t>+998 99 152-40-11</t>
  </si>
  <si>
    <t>+998 91 405-05-44</t>
  </si>
  <si>
    <t>+998 88 606-33-32</t>
  </si>
  <si>
    <t>Jabborova Jasmina Jamshidovna</t>
  </si>
  <si>
    <t>Qo'ziboyeva Gulsevar Otabekovna</t>
  </si>
  <si>
    <t>Obloqulova Maftuna Bahodir qizi</t>
  </si>
  <si>
    <t>Bozorova Zarina Jahongir qizi</t>
  </si>
  <si>
    <t>Toshpo'latova Nozik Yashinovna</t>
  </si>
  <si>
    <t>To'xtamurodova Zarina Ahror qizi</t>
  </si>
  <si>
    <t>Hsuenova Sadoqat Ma'rifjon qizi</t>
  </si>
  <si>
    <t>Umrilloyeva Ruxshona Mirjonovna</t>
  </si>
  <si>
    <t>Raxmatova Nafisaoy Ulug'bekovna</t>
  </si>
  <si>
    <t>Muzaffarova Feruzabonu Yodgor qizi</t>
  </si>
  <si>
    <t>Rizoqulova Muharram Bobir qizi</t>
  </si>
  <si>
    <t>Panjiyev Begali Sherali o'g'li</t>
  </si>
  <si>
    <t>Ashurova Munira Nabijon qizi</t>
  </si>
  <si>
    <t>Ahrorova Shahzoda Alijonovna</t>
  </si>
  <si>
    <t>Temirova Sunbula Toʻlqinovna</t>
  </si>
  <si>
    <t>Hojiqurbonova Dilnoza Azamat qizi</t>
  </si>
  <si>
    <t>Usmonova Jasmina Komil qizi</t>
  </si>
  <si>
    <t>Akbarova Madinabonu Asliddin qizi</t>
  </si>
  <si>
    <t>Jahonova Shaxnoza Baxtiyor qizi</t>
  </si>
  <si>
    <t>Ochilova Iroda Keldiyor qizi</t>
  </si>
  <si>
    <t>Nuriddinova Dilnoza Fayzullo qizi</t>
  </si>
  <si>
    <t>Ergashova Gulshoda Beshimovna</t>
  </si>
  <si>
    <t>Sulaymonova Azizabonu Yorqinovna</t>
  </si>
  <si>
    <t>Quvondiqova Muxlisa Karimovna</t>
  </si>
  <si>
    <t>Roziqova Shaxinabonu Rashid qizi</t>
  </si>
  <si>
    <t>Tuymurotova Shalola Sheraliyevna</t>
  </si>
  <si>
    <t>Rozimorudova Hilola Ravshan qizi</t>
  </si>
  <si>
    <t>Rahmonova Mohinur Shavkat qizi</t>
  </si>
  <si>
    <t>Rustamova Niginabonu Davlat qizi</t>
  </si>
  <si>
    <t>O'zbek tili va adabiyoti</t>
  </si>
  <si>
    <t>+998 97 486-59-55</t>
  </si>
  <si>
    <t>+998 93 385-22-98</t>
  </si>
  <si>
    <t>+998 93 662-33-44</t>
  </si>
  <si>
    <t>+998 99 504-05-29</t>
  </si>
  <si>
    <t>+998 90 416-40-24</t>
  </si>
  <si>
    <t>+998 94 745-43-34</t>
  </si>
  <si>
    <t>+998 93 965-54-74</t>
  </si>
  <si>
    <t>+998 99 732-06-90</t>
  </si>
  <si>
    <t>+998 77 065-11-95</t>
  </si>
  <si>
    <t>+998 91 254-12-40</t>
  </si>
  <si>
    <t>+998 90 611-70-99</t>
  </si>
  <si>
    <t>+998 90 612-88-53</t>
  </si>
  <si>
    <t>+998 77 022-74-50</t>
  </si>
  <si>
    <t>Abdullayeva Gulasal G'affor qizi</t>
  </si>
  <si>
    <t>Abdivoxidova Sevinch Sherzodjon qizi</t>
  </si>
  <si>
    <t>Sattorova Sevinchbonu Sanjarovna</t>
  </si>
  <si>
    <t>Isayeva Diyora Farruxovna</t>
  </si>
  <si>
    <t>Ashurova Shaxrinoz Alisherovna</t>
  </si>
  <si>
    <t>Ahadova Sabina Haydarovna</t>
  </si>
  <si>
    <t>Qosimova Mohinabonu Murodjon qizi</t>
  </si>
  <si>
    <t>Shavkatova Muxlisa Jasur qizi</t>
  </si>
  <si>
    <t>Isroilova Gulsanam Elomonovna</t>
  </si>
  <si>
    <t>Iskandarova O'g'iloy Istam qizi</t>
  </si>
  <si>
    <t>Yo'ldosheva Sevara Akmalovna</t>
  </si>
  <si>
    <t>Xalikova Madina Yunusovna</t>
  </si>
  <si>
    <t>Fayzulloyeva Zebiniso Zafarjonovna</t>
  </si>
  <si>
    <t>Ramazonova Umida Istamovna</t>
  </si>
  <si>
    <t>Qoryog'diyeva G'uncha Turob qizi</t>
  </si>
  <si>
    <t>To'raqulova Kumis Oltinbekovna</t>
  </si>
  <si>
    <t>Bog'irova Nigina Jahongir qizi</t>
  </si>
  <si>
    <t>Yusupova Mohinur Qudratovna</t>
  </si>
  <si>
    <t>Ismatova Marjona Dilshod qizi</t>
  </si>
  <si>
    <t>Rustamova Feruza Istam qizi</t>
  </si>
  <si>
    <t>Mavlonova Nargiza Hafiz qizi</t>
  </si>
  <si>
    <t>Ubaydullayeva Sarvinoz Komil qizi</t>
  </si>
  <si>
    <t>Cho'lliyeva Shabona Baxshullayevna</t>
  </si>
  <si>
    <t>Qo'rqmasova Sarvinoz Xudoyor qizi</t>
  </si>
  <si>
    <t>Yunusova Marjona Yunusovna</t>
  </si>
  <si>
    <t>Fayzulloyeva Sevinch Fazliddin qizi</t>
  </si>
  <si>
    <t>Radjabova Ruxshona Rustamovna</t>
  </si>
  <si>
    <t>Ismoilova Aziza Nodir qizi</t>
  </si>
  <si>
    <t>Ibodullayeva Jasminabonu Azimjonovna</t>
  </si>
  <si>
    <t>Yadgarova Nilufar Ibodilloyevna</t>
  </si>
  <si>
    <t>Jabborova Sabrina Vohidovna</t>
  </si>
  <si>
    <t>Murodova Dildora Oybek qizi</t>
  </si>
  <si>
    <t>Zikrilloyeva Sitora Baxshillo qizi</t>
  </si>
  <si>
    <t>Azimov Akmal Avaz o'g'li</t>
  </si>
  <si>
    <t>Yunusova Sevinch Alisher qizi</t>
  </si>
  <si>
    <t>Xoljayeva Arzigul Jongeldi qizi</t>
  </si>
  <si>
    <t>Davronova Mashhura Asrorovna</t>
  </si>
  <si>
    <t>Muxtorova Sevinch Ashrafpovna</t>
  </si>
  <si>
    <t>Muhammadjonov Iskandar Numonjon o'g'li</t>
  </si>
  <si>
    <t>Yusupov Azizbek A'zam o'g'li</t>
  </si>
  <si>
    <t>Niyozov Sardor Faxriddinzoda</t>
  </si>
  <si>
    <t>Ismatulloyeva Ismigul Rustam qizi</t>
  </si>
  <si>
    <t>Saidova Sevara Istam qizi</t>
  </si>
  <si>
    <t>Umarov Fazliddin Dilshod o'g'li</t>
  </si>
  <si>
    <t>Saidova Husnora Hasan qizi</t>
  </si>
  <si>
    <t>Orziyeva Durdona Azizovna</t>
  </si>
  <si>
    <t>To'xtayeva Gulchehra Rahimovna</t>
  </si>
  <si>
    <t>Rasuljonov Rivojiddin Sherzodovich</t>
  </si>
  <si>
    <t>Bozorova Zarina Shavkatovna</t>
  </si>
  <si>
    <t>Qoryog'diyeva Ergashgul Jahongirovna</t>
  </si>
  <si>
    <t>Rustamova Sharofat Kamol qizi</t>
  </si>
  <si>
    <t>Davronova Mohichexra O'ktamovna</t>
  </si>
  <si>
    <t>Sodiqova To'ybibish Samad qizi</t>
  </si>
  <si>
    <t>Qo'ziyev Akobir Tavakkal o'g'li</t>
  </si>
  <si>
    <t>Barnoyeva Gulshan Odilovna</t>
  </si>
  <si>
    <t>Qosimov Xudoyor Yunusovich</t>
  </si>
  <si>
    <t>Baxtiyorova Oygul Akmalovna</t>
  </si>
  <si>
    <t>Xolniyozov Kenjavoy Og'aniyozovich</t>
  </si>
  <si>
    <t>Fayzullayeva Azizabonu Oybekovna</t>
  </si>
  <si>
    <t>Karimova Mashhura Tolibjon qizi</t>
  </si>
  <si>
    <t>Kamolova Feruzabonu Ulug'bek qizi</t>
  </si>
  <si>
    <t>Abdukarimova Marjona Sherzod qizi</t>
  </si>
  <si>
    <t>Zoirova Shaxribonu Hasan qizi</t>
  </si>
  <si>
    <t>Mamurova Laziza Narzulloyevna</t>
  </si>
  <si>
    <t>Rustamova Intizor Ulug'bek qizi</t>
  </si>
  <si>
    <t>Sadriddinova Jasminabonu Jasur qiz</t>
  </si>
  <si>
    <t>Muhammadova Sadoqat Nurmatjonovna</t>
  </si>
  <si>
    <t>Atoyeva Malika Nazir qizi</t>
  </si>
  <si>
    <t>Iskandarova Dilnoza Alisher qizi</t>
  </si>
  <si>
    <t>Orziyeva Donoxon Aziz qizi</t>
  </si>
  <si>
    <t>Asadova Azizaxon Rahmat qizi</t>
  </si>
  <si>
    <t>Saidova Maxfuza Narzullo qizi</t>
  </si>
  <si>
    <t>Maxmudova Jasmina Komil qizi</t>
  </si>
  <si>
    <t>Hayotova Ruxshona Xayrillo qizi</t>
  </si>
  <si>
    <t>Umurtosheva Nafosat Hamdam qizi</t>
  </si>
  <si>
    <t>Xorijiy til va adabiyoti</t>
  </si>
  <si>
    <t>+998 99 774-72-13</t>
  </si>
  <si>
    <t>+998 93 479-00-73</t>
  </si>
  <si>
    <t>+998 99 554-17-18</t>
  </si>
  <si>
    <t>+998 97 239-14-15</t>
  </si>
  <si>
    <t>+998 99 417-41-31</t>
  </si>
  <si>
    <t>+998 91 245-19-25</t>
  </si>
  <si>
    <t>+998 94 322-81-83</t>
  </si>
  <si>
    <t>+998 90 082-78-77</t>
  </si>
  <si>
    <t>+998 94 519-00-36</t>
  </si>
  <si>
    <t>+998 91 311-20-83</t>
  </si>
  <si>
    <t>+998 93 487-08-22</t>
  </si>
  <si>
    <t>+998 93 228-12-42</t>
  </si>
  <si>
    <t>+998 93 746-04-15</t>
  </si>
  <si>
    <t>+998 94 522-70-03</t>
  </si>
  <si>
    <t>+998 98 130-03-06</t>
  </si>
  <si>
    <t>+998 93 452-48-93</t>
  </si>
  <si>
    <t>+998 91 310-44-83</t>
  </si>
  <si>
    <t>+998 88 306-13-01</t>
  </si>
  <si>
    <t>+998 91 418-59-46</t>
  </si>
  <si>
    <t>+998 99 157-37-31</t>
  </si>
  <si>
    <t>+998 97 302-35-32</t>
  </si>
  <si>
    <t>+998 93 681-06-80</t>
  </si>
  <si>
    <t>+998 91 922-13-33</t>
  </si>
  <si>
    <t>+998 93 686-41-19</t>
  </si>
  <si>
    <t>Isoyeva Fotima Luqmon qizi</t>
  </si>
  <si>
    <t>Ilyosova Nilufar Ikrom qizi</t>
  </si>
  <si>
    <t>Sayliyeva Nigina Elmurod qizi</t>
  </si>
  <si>
    <t>Nabiyeva Nozima Sandjarovna</t>
  </si>
  <si>
    <t>Soliyeva Adolat O'ktamovna</t>
  </si>
  <si>
    <t>Roʻziyeva Sabina Bobur qizi</t>
  </si>
  <si>
    <t>Ochilova Muxlisa Qahramon qizi</t>
  </si>
  <si>
    <t>Jo'rayeva Ziyodabonu Jamol qizi</t>
  </si>
  <si>
    <t>Hamroqulova Dilobar Dilmurodovna</t>
  </si>
  <si>
    <t>Keldiyorov Zuxriddin Akmal o'g'li</t>
  </si>
  <si>
    <t>Begimkulov Otabek Otamurod o'g'li</t>
  </si>
  <si>
    <t>Musoqulov Avazbek Anvarovich</t>
  </si>
  <si>
    <t>Bomurodov  Mirshod Bekzod o'g'li</t>
  </si>
  <si>
    <t>Komilova Nigora Ulug'bek qizi</t>
  </si>
  <si>
    <t>Tarix</t>
  </si>
  <si>
    <t>Safarov Azizbek Hasan o'g'li</t>
  </si>
  <si>
    <t>Nafasov Shaxrom Alijon o'g'li</t>
  </si>
  <si>
    <t>Sanoqulov Suxrob Rizoqulovich</t>
  </si>
  <si>
    <t>To‘rayev Firdavsjon Avazjon o'g'li</t>
  </si>
  <si>
    <t>Begmurodova Shaxruza Xolmurod qizi</t>
  </si>
  <si>
    <t>Abdullayev Ruslan Rustam o'g'li</t>
  </si>
  <si>
    <t>Sevindikov Sevindik Vafoyevich</t>
  </si>
  <si>
    <t>Mirzoyev Umidjon Zarif o'g'li</t>
  </si>
  <si>
    <t>Iqtisodiyot</t>
  </si>
  <si>
    <t>Dilmurodova Ruxshona Ramz qizi</t>
  </si>
  <si>
    <t>Boltayeva Madina Feruzovna</t>
  </si>
  <si>
    <t>Aminov Adizbek Abdullo o'g'li</t>
  </si>
  <si>
    <t>Boymurodova Ra'no Otamurodovna</t>
  </si>
  <si>
    <t>Boymurodova Ruxshona Tolipjonovna</t>
  </si>
  <si>
    <t>Nuriddinov Dilshodbek Navro'z o'g'li</t>
  </si>
  <si>
    <t>Mirzayeva Unsina Rajab qizi</t>
  </si>
  <si>
    <t>Norqulova Shaxnoza Barot qizi</t>
  </si>
  <si>
    <t>Majidova Sevinch Elyor qizi</t>
  </si>
  <si>
    <t>Iskandarova Mexrinoz Anvar qizi</t>
  </si>
  <si>
    <t>Jo'rabekova Aziza Jo'rabek qizi</t>
  </si>
  <si>
    <t>Hoshimova Ma'mura Alisher qizi</t>
  </si>
  <si>
    <t>Ismatova Marjona Rustamovna</t>
  </si>
  <si>
    <t>Ravshanova Zuhro Baronboyevna</t>
  </si>
  <si>
    <t>Sodiqova Gulbahor Obidovna</t>
  </si>
  <si>
    <t>Abdurasulova Sevinch Ravshanovna</t>
  </si>
  <si>
    <t>Baxtiyorova Barchinoy Ixtiyor qizi</t>
  </si>
  <si>
    <t>Hasanova Ruxshona Hayotovna</t>
  </si>
  <si>
    <t>Jo'rayeva Ruxshona Nurali qizi</t>
  </si>
  <si>
    <t>Kamolova Sitorabonu Nozir qizi</t>
  </si>
  <si>
    <t>Ergasheva Anora Sobirovna</t>
  </si>
  <si>
    <t>Fayzullayeva Dilnoza Qahramonovna</t>
  </si>
  <si>
    <t>Suvonova Ruxshona Faxriddin qizi</t>
  </si>
  <si>
    <t>Qayimova Aziza Baxshullo qizi</t>
  </si>
  <si>
    <t>Raxmatov Amirbek Amon o'g'li</t>
  </si>
  <si>
    <t>Xudoyqulova Maftuna Xamza qizi</t>
  </si>
  <si>
    <t>Boboqulova Kamola Xolmurod qizi</t>
  </si>
  <si>
    <t>Navruzov Murat Ilhomjanovich</t>
  </si>
  <si>
    <t>Sharopov Shaxboz Shokir o'g'li</t>
  </si>
  <si>
    <t>Salimov Murtazoali Dilshodovich</t>
  </si>
  <si>
    <t>Ramazonova Mohina Isomiddinovna</t>
  </si>
  <si>
    <t>Baxodirova Shaxina Bobirjon qizi</t>
  </si>
  <si>
    <t>Zaripova Sarvinoz Suxrobovna</t>
  </si>
  <si>
    <t>Qodirova Laylo Sodiq qizi</t>
  </si>
  <si>
    <t>Ilxomova Nilufar Ulugʻbekovna</t>
  </si>
  <si>
    <t>Sulaymonova Sabina Sattor qizi</t>
  </si>
  <si>
    <t>Ramazonova Rayhona Otabek qizi</t>
  </si>
  <si>
    <t>Yodgorova Maftuna Xayriddin qizi</t>
  </si>
  <si>
    <t>Miraliyeva Oltinoy Murod qizi</t>
  </si>
  <si>
    <t>Ostonova Shaxzoda Boboxojayevna</t>
  </si>
  <si>
    <t>Do'stmurodova Shaxnozabonu Alisher qizi</t>
  </si>
  <si>
    <t>Isoqova Sarvinoz Zohir qizi</t>
  </si>
  <si>
    <t xml:space="preserve">Psixologiya </t>
  </si>
  <si>
    <t>+998 93 625-71-83</t>
  </si>
  <si>
    <t>+998 91 975-65-55</t>
  </si>
  <si>
    <t>+998 94 875-26-07</t>
  </si>
  <si>
    <t>+998 94 316-05-78</t>
  </si>
  <si>
    <t>+998 91 330-73-77</t>
  </si>
  <si>
    <t>+998 77 034-27-86</t>
  </si>
  <si>
    <t>+998 88 183-55-52</t>
  </si>
  <si>
    <t>+998 93 287-99-90</t>
  </si>
  <si>
    <t>+998 91 407-64-34</t>
  </si>
  <si>
    <t>+998 93 783-06-36</t>
  </si>
  <si>
    <t>+998 93 618-20-72</t>
  </si>
  <si>
    <t>+998 99 504-53-28</t>
  </si>
  <si>
    <t>+998 94 686-21-02</t>
  </si>
  <si>
    <t>+998 91 413-53-90</t>
  </si>
  <si>
    <t>+998 91 241-21-24</t>
  </si>
  <si>
    <t>+998 88 866-01-20</t>
  </si>
  <si>
    <t>+998 93 733-99-96</t>
  </si>
  <si>
    <t>+998 93 138-44-24</t>
  </si>
  <si>
    <t>+998 94 322-59-52</t>
  </si>
  <si>
    <t>+998 33 357-04-10</t>
  </si>
  <si>
    <t>+998 99 624-54-59</t>
  </si>
  <si>
    <t>+998 95 958-18-70</t>
  </si>
  <si>
    <t>+998 91 925-77-00</t>
  </si>
  <si>
    <t>Shodiyeva Nargiza Baxtiyorovna</t>
  </si>
  <si>
    <t>Abdiyeva Aziza Zokirovna</t>
  </si>
  <si>
    <t>Razoqova Shaxina Sobit qizi</t>
  </si>
  <si>
    <t>Jafarova Marjona Nodirovna</t>
  </si>
  <si>
    <t>Muyitdinova Muharramabonu Umidovna</t>
  </si>
  <si>
    <t>Murodova Farangiz Tursunpo'lat qizi</t>
  </si>
  <si>
    <t>Xayriyeva Nilufar Kurbonovna</t>
  </si>
  <si>
    <t>Rahimova Vazira Soxibdjonovna</t>
  </si>
  <si>
    <t>Patullayeva Sevinch Nasilloyevna</t>
  </si>
  <si>
    <t>Hakimova Nargiza Ixtiyor qizi</t>
  </si>
  <si>
    <t>Otajonova Nigora Shuhrat qizi</t>
  </si>
  <si>
    <t>Soliyeva Hushvaqt Zoirovna</t>
  </si>
  <si>
    <t>Shermurodova Ozoda Sherali qizi</t>
  </si>
  <si>
    <t>Qo'ldoshova Ozoda Xolmurod qizi</t>
  </si>
  <si>
    <t>Tosheva Marjona Ahad qizi</t>
  </si>
  <si>
    <t>Normatova Zamiraxon Shermamatovna</t>
  </si>
  <si>
    <t>Savriyeva Sitorabonu Bahodir qizi</t>
  </si>
  <si>
    <t>Sobirova Mohichehra Otabek qizi</t>
  </si>
  <si>
    <t>Qahhorova Lobar Jamolovna</t>
  </si>
  <si>
    <t>To'raqulova Amangul Otabek qizi</t>
  </si>
  <si>
    <t>Altinbayeva Julduz Rustam qizi</t>
  </si>
  <si>
    <t>Nabiyeva Shoira Alisher qizi</t>
  </si>
  <si>
    <t>Fayziyeva Guzal Odilovna</t>
  </si>
  <si>
    <t>Ibroximova Sevinch Ikromovna</t>
  </si>
  <si>
    <t>Nabiyeva Nilufar Ramazonovna</t>
  </si>
  <si>
    <t>Boboqulova Norbibish  Xo'quliyevna</t>
  </si>
  <si>
    <t>Normurodova Gulmira Latifovna</t>
  </si>
  <si>
    <t>Zokirova Marjona Jamshid qizi</t>
  </si>
  <si>
    <t>G'aniyeva Gulnoza Sayfulloyevna</t>
  </si>
  <si>
    <t>Sayidova Dilafruz Pulatovna</t>
  </si>
  <si>
    <t>Qudratova Jasmina Askarovna</t>
  </si>
  <si>
    <t>Sharipova Fotima Ro'zimurod qizi</t>
  </si>
  <si>
    <t>Sharipova Mislima Ro'zimurod qizi</t>
  </si>
  <si>
    <t>Abduraxmonova Mohigul Axmadova</t>
  </si>
  <si>
    <t>Nizomova Shaxrizoda Nematovna</t>
  </si>
  <si>
    <t>Artikboyeva Xurshida Boirbekovna</t>
  </si>
  <si>
    <t>Jo'rayeva Maxliyo Toyirovna</t>
  </si>
  <si>
    <t>Abdullayeva Mohicheha Furqatovna</t>
  </si>
  <si>
    <t>Adizova Kenja Axmadovna</t>
  </si>
  <si>
    <t>To'rayeva Ozodaxon Rahim qizi</t>
  </si>
  <si>
    <t>Xakimova Dilfuza Negmatovna</t>
  </si>
  <si>
    <t>Esheva Nigina Nasriddinovna</t>
  </si>
  <si>
    <t>Ergasheva Nigina Ravshanovna</t>
  </si>
  <si>
    <t>Navro'zova Malika Iskandar qizi</t>
  </si>
  <si>
    <t>Hojiyeva Aziza Shavkat qizi</t>
  </si>
  <si>
    <t>Naimova Jasmina Halimovna</t>
  </si>
  <si>
    <t>Toshova Dildora Yusuf qizi</t>
  </si>
  <si>
    <t>Muxtarova Yulduz Baxritdinovna</t>
  </si>
  <si>
    <t>Sayfullayeva Vazira Pahlavon qizi</t>
  </si>
  <si>
    <t>Otaniyozova Dildora  Ubaydillo qizi</t>
  </si>
  <si>
    <t>Rozimurodova Gullola Ravshan qizi</t>
  </si>
  <si>
    <t>Durdaliyeva Mohinur Bahodirovna</t>
  </si>
  <si>
    <t>G'aniyeva Shaxlo Hayot qizi</t>
  </si>
  <si>
    <t>Djurayeva Sadokat Raxmonovna</t>
  </si>
  <si>
    <t>Yuldashova Sitora Erkinovna</t>
  </si>
  <si>
    <t>Ashurova Mashhura Zavqiddin qizi</t>
  </si>
  <si>
    <t>Boltayeva Margarita Chori qizi</t>
  </si>
  <si>
    <t>Ro'ziyeva Zamira Xayriddinovna</t>
  </si>
  <si>
    <t>Raxmatova Sarvinoz Subhon qizi</t>
  </si>
  <si>
    <t>Sayfullayeva Munisa Saydullo qizi</t>
  </si>
  <si>
    <t>Avezova Gulbaxor Qodir qiz</t>
  </si>
  <si>
    <t>Babayeva Dilnoza Ibragimovna</t>
  </si>
  <si>
    <t>Eshmirzayeva Sadbarg Saidqul qizi</t>
  </si>
  <si>
    <t>Hamroyeva Laziza Soli qizi</t>
  </si>
  <si>
    <t>Jaxonova Zuxro Baxtiyorovna</t>
  </si>
  <si>
    <t>Ismatova Nodira Otabek qizi</t>
  </si>
  <si>
    <t>Fayziyeva Moxinoza Shodiyevna</t>
  </si>
  <si>
    <t>Mustaqimova Nazira Moʻmin Qizi</t>
  </si>
  <si>
    <t>Sharipova Lobar Ixtiyorovna</t>
  </si>
  <si>
    <t>Husenova Marjona Mizrobovna</t>
  </si>
  <si>
    <t>Boymurodova Shahzoda Nodir qizi</t>
  </si>
  <si>
    <t>Turayeva Aziza Soburjonovna</t>
  </si>
  <si>
    <t>Asadova Dilnoza Dilmurod qizi</t>
  </si>
  <si>
    <t>Usmonova Umida Bahodir qizi</t>
  </si>
  <si>
    <t>Numonova Nafosat Nosirovna</t>
  </si>
  <si>
    <t>Asadullayeva Shoira To'lqin qizi</t>
  </si>
  <si>
    <t>Ismatova Gulhayo Mahmud qizi</t>
  </si>
  <si>
    <t>Odilova Jasmina Ja'far qizi</t>
  </si>
  <si>
    <t>Zaripova Lobar Murodovna</t>
  </si>
  <si>
    <t>Musoyeva Umida Akbar qizi</t>
  </si>
  <si>
    <t>Narzullayeva Durdona Sa'dulla qizi</t>
  </si>
  <si>
    <t>Sirojeva Sevinch Ismoil qizi</t>
  </si>
  <si>
    <t>Rahmonova Sanobar Ikromovna</t>
  </si>
  <si>
    <t>Soliyeva Muqaddas Nutfullo qizi</t>
  </si>
  <si>
    <t>Qodirova Parvina Obid qizi</t>
  </si>
  <si>
    <t>Sirtqi</t>
  </si>
  <si>
    <t>+998 99 702-28-44</t>
  </si>
  <si>
    <t>+998 93 655-91-95</t>
  </si>
  <si>
    <t>+998 99 336-72-82</t>
  </si>
  <si>
    <t>+998 94 061-05-28</t>
  </si>
  <si>
    <t>+998 99 730-70-93</t>
  </si>
  <si>
    <t>+998 99 706-48-77</t>
  </si>
  <si>
    <t>+998 93 150-33-22</t>
  </si>
  <si>
    <t>+998 99 678-66-78</t>
  </si>
  <si>
    <t>+998 99 742-24-86</t>
  </si>
  <si>
    <t>+998 99 064-93-71</t>
  </si>
  <si>
    <t>+998 50 010-25-58</t>
  </si>
  <si>
    <t>+998 99 591-24-06</t>
  </si>
  <si>
    <t>+998 93 286-44-49</t>
  </si>
  <si>
    <t>+998 90 416-74-73</t>
  </si>
  <si>
    <t>+998 91 404-19-61</t>
  </si>
  <si>
    <t>+998 33 699-50-90</t>
  </si>
  <si>
    <t>+998 99 507-91-26</t>
  </si>
  <si>
    <t>+998 33 450-11-30</t>
  </si>
  <si>
    <t>+998 94 120-06-75</t>
  </si>
  <si>
    <t>+998 97 861-61-02</t>
  </si>
  <si>
    <t>+998 90 080-94-25</t>
  </si>
  <si>
    <t>+998 88 300-12-18</t>
  </si>
  <si>
    <t>+998 97 868-11-14</t>
  </si>
  <si>
    <t>+998 99 258-55-05</t>
  </si>
  <si>
    <t>+998 93 450-92-19</t>
  </si>
  <si>
    <t>+998 97 305-85-40</t>
  </si>
  <si>
    <t>+998 94 326-16-12</t>
  </si>
  <si>
    <t>+998 90 611-96-05</t>
  </si>
  <si>
    <t>+998 99 128-24-57</t>
  </si>
  <si>
    <t>+998 94 323-99-99</t>
  </si>
  <si>
    <t>+998 93 142-98-13</t>
  </si>
  <si>
    <t>+998 99 072-10-09</t>
  </si>
  <si>
    <t>+998 93 136-86-92</t>
  </si>
  <si>
    <t>+998 93 144-33-03</t>
  </si>
  <si>
    <t>+998 94 129-51-53</t>
  </si>
  <si>
    <t>+998 99 569-03-19</t>
  </si>
  <si>
    <t>+998 94 803-36-56</t>
  </si>
  <si>
    <t>+998 93 624-52-32</t>
  </si>
  <si>
    <t>+998 93 391-61-63</t>
  </si>
  <si>
    <t>+998 88 309-80-09</t>
  </si>
  <si>
    <t>+998 91 332-12-29</t>
  </si>
  <si>
    <t>+998 91 845-38-35</t>
  </si>
  <si>
    <t>+998 93 124-00-32</t>
  </si>
  <si>
    <t>+998 97 304-62-66</t>
  </si>
  <si>
    <t>+998 90 513-69-39</t>
  </si>
  <si>
    <t>+998 95 788-75-80</t>
  </si>
  <si>
    <t>+998 91 824-01-31</t>
  </si>
  <si>
    <t>+998 88 973-08-03</t>
  </si>
  <si>
    <t>+998 97 183-27-72</t>
  </si>
  <si>
    <t>+998 99 968-94-03</t>
  </si>
  <si>
    <t>+998 93 266-10-17</t>
  </si>
  <si>
    <t>+998 93 134-97-84</t>
  </si>
  <si>
    <t>+998 97 303-25-51</t>
  </si>
  <si>
    <t>Partavova Ruxsat Roziq qizi</t>
  </si>
  <si>
    <t>Sevinova Gulsara Azmiddin qizi</t>
  </si>
  <si>
    <t>Raximova Ferangiz Oybek qizi</t>
  </si>
  <si>
    <t>Akmalova Mohinur G'anisherovna</t>
  </si>
  <si>
    <t>Shukurova Dilbar Niyozovna</t>
  </si>
  <si>
    <t>Tosheva Go'zal O'lmas qizi</t>
  </si>
  <si>
    <t>Nurberdiyeva Gulbegim Ròziquli qizi</t>
  </si>
  <si>
    <t>Sultonova Ruxshona Salom qizi</t>
  </si>
  <si>
    <t>Boymurodova Zarina Shomurod qizi</t>
  </si>
  <si>
    <t>Yaxyoyeva Nodira Nosirovna</t>
  </si>
  <si>
    <t>Hamrayeva Aziza Soliyevna</t>
  </si>
  <si>
    <t>Oripova Zarina Ravshan qizi</t>
  </si>
  <si>
    <t>Alimova Shaxnoza Shokirovna</t>
  </si>
  <si>
    <t>Saidova Gulshoda Najim qizi</t>
  </si>
  <si>
    <t>Jumayeva Dilobar Bahodirovna</t>
  </si>
  <si>
    <t>Sherova Sanobar Asrorovna</t>
  </si>
  <si>
    <t>Rustamova Nargiza Navro'zovna</t>
  </si>
  <si>
    <t>Xudayqulova Dilrabo Akbar qizi</t>
  </si>
  <si>
    <t>Nuranova Mavjuda Maxmudovna</t>
  </si>
  <si>
    <t>Jumaqulova Charosxon Ravshanovna</t>
  </si>
  <si>
    <t>Odilova Sevinch Otabekovna</t>
  </si>
  <si>
    <t>Bozorova Dilafruz Nosirovna</t>
  </si>
  <si>
    <t>Muxitdinova Dilrabo Dilshodovna</t>
  </si>
  <si>
    <t>Mustoqova Moxina Ixtiyor qizi</t>
  </si>
  <si>
    <t>Sultonova Shaxlo Yuldosh qizi</t>
  </si>
  <si>
    <t>Botirova Gulshoda Bobir qizi</t>
  </si>
  <si>
    <t>Tolibova Sevinch Shuxrat qizi</t>
  </si>
  <si>
    <t>Sobirova Shaxrizoda Bobir qizi</t>
  </si>
  <si>
    <t>Muhammadova Sevinch Muzaffar qizi</t>
  </si>
  <si>
    <t>+998 99 741-49-68</t>
  </si>
  <si>
    <t>+998 99 700-79-17</t>
  </si>
  <si>
    <t>+998 33 556-31-10</t>
  </si>
  <si>
    <t>+998 99 380-61-41</t>
  </si>
  <si>
    <t>Shavkatov Uchqunjon Shavkat o'g'li</t>
  </si>
  <si>
    <t>Xofizova Shahrizoda Doniyor qizi</t>
  </si>
  <si>
    <t>Djumanazarov Xudaynazar Rozmamatovich</t>
  </si>
  <si>
    <t>Ahmadov Sardor Baxtiyorovich</t>
  </si>
  <si>
    <t>Xaydarov Xamid Xazratqulovich</t>
  </si>
  <si>
    <t>Toʻraqulova Gulchiroy Ziyodullayevna</t>
  </si>
  <si>
    <t>Norov Abdulaziz Abduraxim o'g'li</t>
  </si>
  <si>
    <t>Odilov Og'abek Otabekovich</t>
  </si>
  <si>
    <t>Bobonazarov Azizjon Ne'matovich</t>
  </si>
  <si>
    <t>Yusupov Ozodbek Ulug'bek o'g'li</t>
  </si>
  <si>
    <t>Eshnorova Muxlisa Qahramonovna</t>
  </si>
  <si>
    <t>Samadova Nazokat Habibullayevna</t>
  </si>
  <si>
    <t>Ahmadova Madina Muzaffar qizi</t>
  </si>
  <si>
    <t>Razikova Aziza Axmadovna</t>
  </si>
  <si>
    <t>Hamrayev Oybek G'ulomovich</t>
  </si>
  <si>
    <t>Matyakubov Sevindik Rajabboyevich</t>
  </si>
  <si>
    <t>Temirov Ulugbek Ergash o'g'li</t>
  </si>
  <si>
    <t>Safarova Xursandpossho Suxrob qizi</t>
  </si>
  <si>
    <t>Zaripov Azizbek Rabi o'g'li</t>
  </si>
  <si>
    <t>Hikmatova Xolida Xomid qizi</t>
  </si>
  <si>
    <t>+998 93 967-20-04</t>
  </si>
  <si>
    <t>+998 99 741-83-49</t>
  </si>
  <si>
    <t>Hassan Muhammad Muborak</t>
  </si>
  <si>
    <t>Boltayeva Gulsora Doniyor qizi</t>
  </si>
  <si>
    <t>Karimov Islom Hasan o'g'li</t>
  </si>
  <si>
    <t>Boboqulova Durdona Nodir qizi</t>
  </si>
  <si>
    <t>Boltayeva Madinabonu Nabiyevna</t>
  </si>
  <si>
    <t>Boliyeva Maftuna Bolta qizi</t>
  </si>
  <si>
    <t>Sayidova Dinora O'tkirbek qizi</t>
  </si>
  <si>
    <t>Rahmatov Husen Bobomurod o'g'li</t>
  </si>
  <si>
    <t>Rahmatov Hasan Bobomurod o'g'li</t>
  </si>
  <si>
    <t>Alimdjanov Amirbek Normuxammadovich</t>
  </si>
  <si>
    <t>Ostonova Shahrizoda Nurmat qizi</t>
  </si>
  <si>
    <t>Razzoqov Dilshod Qosimovich</t>
  </si>
  <si>
    <t>Qahramonova Dilnoza Farhodjonovna</t>
  </si>
  <si>
    <t>Islomov Islombek Olimjonovich</t>
  </si>
  <si>
    <t>Islomov Ozodbek Olimjonovich</t>
  </si>
  <si>
    <t>Sunatov Husnidin Shuxrat o'g'li</t>
  </si>
  <si>
    <t>Abduvaliyeva Niginabonu Anvarjonovna</t>
  </si>
  <si>
    <t>Eshonqulov Farxod Aslam o'g'li</t>
  </si>
  <si>
    <t>Fayzullayeva Shaxzoda Rustam qizi</t>
  </si>
  <si>
    <t>Rahmonova Feruza Xudoyberdi qizi</t>
  </si>
  <si>
    <t>Narzilloyev Diyorbek Husniddin o'g'li</t>
  </si>
  <si>
    <t>Atoyev Yusuf G'afur o'g'li</t>
  </si>
  <si>
    <t>Narzilloyev Baxriddin Faxriddinovich</t>
  </si>
  <si>
    <t>Nuraliyev Urinboy Nurali o'g'li</t>
  </si>
  <si>
    <t>Ortiqova Matluba Xudoyberdiyevna</t>
  </si>
  <si>
    <t>Hakimov G'iyos G'afurovich</t>
  </si>
  <si>
    <t>Baxtiyorova Munisa Bobirovna</t>
  </si>
  <si>
    <t>Sadriddinov Abdusamad Baxtiyorovich</t>
  </si>
  <si>
    <t>Bahodirov Shaxboz Baxtiyorovich</t>
  </si>
  <si>
    <t>Xabibov Rustam Feruzovich</t>
  </si>
  <si>
    <t>Jahonqulova Mohira Husniddin</t>
  </si>
  <si>
    <t>Lochinov Xumoyun Laziz o'g'li</t>
  </si>
  <si>
    <t>+998 90 635-22-63</t>
  </si>
  <si>
    <t>+998 91 084-04-80</t>
  </si>
  <si>
    <t>+998 95 570-19-04</t>
  </si>
  <si>
    <t>+998 99 113-09-31</t>
  </si>
  <si>
    <t>+998 88 181-13-00</t>
  </si>
  <si>
    <t>+998 94 623-22-05</t>
  </si>
  <si>
    <t>+998 88 638-01-31</t>
  </si>
  <si>
    <t>+998 93 944-02-77</t>
  </si>
  <si>
    <t>+998 94 257-59-78</t>
  </si>
  <si>
    <t>+998 91 411-85-55</t>
  </si>
  <si>
    <t>+998 91 243-02-60</t>
  </si>
  <si>
    <t>+998 94 123-07-05</t>
  </si>
  <si>
    <t>+998 91 828-32-36</t>
  </si>
  <si>
    <t>+998 90 619-01-24</t>
  </si>
  <si>
    <t>Boboyeva Dilnoza Sharifovna</t>
  </si>
  <si>
    <t>Saidova Inobat Rashid qizi</t>
  </si>
  <si>
    <t>Muxtorova Shaxinabonu Alisherovna</t>
  </si>
  <si>
    <t>Narziyev Temurbek Ulug'bek o'g'li</t>
  </si>
  <si>
    <t>Abdullayev Gafar Muzafarovich</t>
  </si>
  <si>
    <t xml:space="preserve">Bafokulova Madinabonu Shokirovna </t>
  </si>
  <si>
    <t>Ravshanov Furqat Atoyevich</t>
  </si>
  <si>
    <t>Xayriyev Ja'far Erkinovich</t>
  </si>
  <si>
    <t>Raxmatova Zarnigor Baxshilloyevna</t>
  </si>
  <si>
    <t>Nasridinov Shoxrux Nasrulloyevich</t>
  </si>
  <si>
    <t>Shonazarov Kozimbek G'afurjonovich</t>
  </si>
  <si>
    <t>Ergashev Shahriyor Baxtiyorovich</t>
  </si>
  <si>
    <t>Hamidova Sarvinoz Qobil qizi</t>
  </si>
  <si>
    <t>Ramazonov Feruzbek Faxritdin o'g'li</t>
  </si>
  <si>
    <t>Akramov Doston Davlat o'g'li</t>
  </si>
  <si>
    <t>Sattorov Azamat Ilxom o'g'li</t>
  </si>
  <si>
    <t>Safarova Dildora Anvarovna</t>
  </si>
  <si>
    <t>Jo'rayeva Gulruh Umid qizi</t>
  </si>
  <si>
    <t>Ramazonova Umida Giyos qizi</t>
  </si>
  <si>
    <t>Ergasheva Zarinabonu Zarifovna</t>
  </si>
  <si>
    <t>Sharipova Maxfuza Ismatovna</t>
  </si>
  <si>
    <t>Jumayev Javohir Jamol o'g'li</t>
  </si>
  <si>
    <t>Zoyirov Sunnatillo Qoyir o'g'li</t>
  </si>
  <si>
    <t>Kuziyeva Lobar Muradovna</t>
  </si>
  <si>
    <t>Murodov Abdulaziz Alisher o'g'li</t>
  </si>
  <si>
    <t>Shamsulloyeva Nigina Amrilloyevna</t>
  </si>
  <si>
    <t>Kibriyev Jahongir Xamzayevich</t>
  </si>
  <si>
    <t>Ostonova Malika Shodmon qizi</t>
  </si>
  <si>
    <t>Qudratov Murodjon Shonazar o'g'li</t>
  </si>
  <si>
    <t>Raxmatullayev Sherbek Zulfiqorivich</t>
  </si>
  <si>
    <t>Qodirova Nafisa Usmonovna</t>
  </si>
  <si>
    <t>Istamova Dilnoza Farxod qizi</t>
  </si>
  <si>
    <t>Jo'rayev Jasurbek Haydarovich</t>
  </si>
  <si>
    <t>Maxsumova Durdona Mamurjon qizi</t>
  </si>
  <si>
    <t>Izomov Alisher Uktamovich</t>
  </si>
  <si>
    <t>Ramazonova Marjona Ulugʻbek qizi</t>
  </si>
  <si>
    <t>Ramazonov Ogʻabek Otabek o'g'li</t>
  </si>
  <si>
    <t>Ramazonov Ozodbek Otabek o'g'li</t>
  </si>
  <si>
    <t>Turayev Tuxtamurod Saidovich</t>
  </si>
  <si>
    <t>Ubaydullaeva Ruxshona Ulugʻbek qizi</t>
  </si>
  <si>
    <t>Akramova Dilafruz Urokovna</t>
  </si>
  <si>
    <t>Mavlonova Dilfuza Safoyevna</t>
  </si>
  <si>
    <t>Xasanov Nodir Nizomovich</t>
  </si>
  <si>
    <t>Shadiyeva Mastura Muxamadovna</t>
  </si>
  <si>
    <t>Nurova Maxbuba Muxsinjonovna</t>
  </si>
  <si>
    <t>Muxsinjonova Shaxzoda Mubinovna</t>
  </si>
  <si>
    <t>Sadullayeva Ma'rifat Toshtemirovna</t>
  </si>
  <si>
    <t>Dehqonov Siroj Mirzohid o'g'li</t>
  </si>
  <si>
    <t>Raxmatov Azizbek Abdurasulovich</t>
  </si>
  <si>
    <t>Azimova Sabrina Azizovna</t>
  </si>
  <si>
    <t>Qahhorov Navruz Sherzod o’g’li</t>
  </si>
  <si>
    <t>Amonov Azim Aminovich</t>
  </si>
  <si>
    <t>Hayitova Dilfuza Ergashovna</t>
  </si>
  <si>
    <t>Norov Abduvohid Mirzohid o'g'li</t>
  </si>
  <si>
    <t>Xayitova Feruza Shavkatovna</t>
  </si>
  <si>
    <t>Kamolov Shahzodbek Shavkatovich</t>
  </si>
  <si>
    <t>Jamolov Umidjon Bobir o'g'li</t>
  </si>
  <si>
    <t>Mirzayev Aliakbar Mirzoyevich</t>
  </si>
  <si>
    <t>Mirzayev Adiz Mirzoyevich</t>
  </si>
  <si>
    <t>Rashidova Rayxona Rabbi qizi</t>
  </si>
  <si>
    <t>Jo'rayev Mirjahon G'ayratjonovich</t>
  </si>
  <si>
    <t>Tolibova Mexrangiz Turob qizi</t>
  </si>
  <si>
    <t>Qiyomov Dilmurod Elmurod o’g’li</t>
  </si>
  <si>
    <t>Qiyomov Bekzod Bobomurod o’g’li</t>
  </si>
  <si>
    <t>To'rayeva Farangizxon Avazjon qizi</t>
  </si>
  <si>
    <t>Badriddinov Abror Akmaljon o'g'li</t>
  </si>
  <si>
    <t>Rozikova Malika Murzo qizi</t>
  </si>
  <si>
    <t>Ravshanov Shaxzod Vali o'g'li</t>
  </si>
  <si>
    <t>Teshayeva Yulduz Sobir qizi</t>
  </si>
  <si>
    <t>Botirova Zarina Baxtiyorovna</t>
  </si>
  <si>
    <t>Sevinova Jasmina Sharofiddin qizi</t>
  </si>
  <si>
    <t>Toyirov Shahrom Behzod o'g'li</t>
  </si>
  <si>
    <t>Qodirova Zarrina Zafarovna</t>
  </si>
  <si>
    <t>Xakimova Niginabonu Ilxomovna</t>
  </si>
  <si>
    <t>Normurodova Mohichehra Hayot qizi</t>
  </si>
  <si>
    <t>Qarayeva Dilfuza Yangiboyevna</t>
  </si>
  <si>
    <t>Solixov Mirshodjon Umarovich</t>
  </si>
  <si>
    <t>Hamroyeva Sayyora Oqilbek qizi</t>
  </si>
  <si>
    <t>Xamroyev Jonibek Ulug'bekovich</t>
  </si>
  <si>
    <t>Xamrayeva Lobar Ulugbekovna</t>
  </si>
  <si>
    <t>Xamroyev Islom Ilhom o'g'li</t>
  </si>
  <si>
    <t>Xoliqov Sherbek G'aybullo o'g'li</t>
  </si>
  <si>
    <t>Sabriyeva Maftuna Soxib qizi</t>
  </si>
  <si>
    <t>+998 93 754-75-61</t>
  </si>
  <si>
    <t>+998 94 248-11-04</t>
  </si>
  <si>
    <t>+998 91 410-54-50</t>
  </si>
  <si>
    <t>+998 98 274-21-40</t>
  </si>
  <si>
    <t>+998 95 608-80-06</t>
  </si>
  <si>
    <t>+998 99 025-10-33</t>
  </si>
  <si>
    <t>+998 97 852-17-07</t>
  </si>
  <si>
    <t>+998 99 167-67-68</t>
  </si>
  <si>
    <t>+998 93 121-92-61</t>
  </si>
  <si>
    <t>+998 97 296-00-68</t>
  </si>
  <si>
    <t>+998 91 832-03-31</t>
  </si>
  <si>
    <t>+998 94 092-06-66</t>
  </si>
  <si>
    <t>+998 94 128-22-20</t>
  </si>
  <si>
    <t>+998 99 709-76-47</t>
  </si>
  <si>
    <t>+998 91 405-74-00</t>
  </si>
  <si>
    <t>+998 33 270-08-04</t>
  </si>
  <si>
    <t>+998 93 686-27-07</t>
  </si>
  <si>
    <t>+998 99 265-75-18</t>
  </si>
  <si>
    <t>+998 93 136-77-86</t>
  </si>
  <si>
    <t>+998 90 414-42-94</t>
  </si>
  <si>
    <t>+998 93 917-51-55</t>
  </si>
  <si>
    <t>+998 93 624-75-02</t>
  </si>
  <si>
    <t>+998 99 149-69-94</t>
  </si>
  <si>
    <t>+998 99 527-86-56</t>
  </si>
  <si>
    <t>+998 97 183-11-16</t>
  </si>
  <si>
    <t>+998 91 442-94-46</t>
  </si>
  <si>
    <t>+998 88 308-00-85</t>
  </si>
  <si>
    <t>+998 91 401-42-47</t>
  </si>
  <si>
    <t>+998 90 513-59-17</t>
  </si>
  <si>
    <t>+998 91 401-32-47</t>
  </si>
  <si>
    <t>+998 90 611-79-19</t>
  </si>
  <si>
    <t>+998 90 635-34-94</t>
  </si>
  <si>
    <t>+998 93 895-07-85</t>
  </si>
  <si>
    <t>+998 91 418-24-84</t>
  </si>
  <si>
    <t>+998 90 512-20-70</t>
  </si>
  <si>
    <t>+998 33 131-06-18</t>
  </si>
  <si>
    <t>+998 93 143-26-08</t>
  </si>
  <si>
    <t>+998 93 655-86-92</t>
  </si>
  <si>
    <t>+998 77 043-04-18</t>
  </si>
  <si>
    <t>+998 91 414-57-42</t>
  </si>
  <si>
    <t>+998 93 455-92-24</t>
  </si>
  <si>
    <t>+998 93 626-74-99</t>
  </si>
  <si>
    <t>+998 99 288-87-73</t>
  </si>
  <si>
    <t>+998 91 404-79-34</t>
  </si>
  <si>
    <t>+998 88 308-00-75</t>
  </si>
  <si>
    <t>+998 91 975-00-51</t>
  </si>
  <si>
    <t>+998 91 780-87-78</t>
  </si>
  <si>
    <t>+998 99 730-85-83</t>
  </si>
  <si>
    <t>+998 97 306-11-05</t>
  </si>
  <si>
    <t>+998 90 414-18-33</t>
  </si>
  <si>
    <t>+998 33 015-01-06</t>
  </si>
  <si>
    <t>+998 99 544-18-47</t>
  </si>
  <si>
    <t>+998 99 260-36-36</t>
  </si>
  <si>
    <t>+998 88 296-97-06</t>
  </si>
  <si>
    <t>+998 93 473-39-78</t>
  </si>
  <si>
    <t>+998 90 298-94-93</t>
  </si>
  <si>
    <t>+998 90 416-40-83</t>
  </si>
  <si>
    <t>Bafoyev Islombek Quvondiq o'g'li</t>
  </si>
  <si>
    <t>Xayrilloyeva Shaxzoda Adiz qizi</t>
  </si>
  <si>
    <t>Saidov Azizbek Avazovich</t>
  </si>
  <si>
    <t>Istamova Maftuna Islomovna</t>
  </si>
  <si>
    <t>Shakarova Dilora Baxramovna</t>
  </si>
  <si>
    <t>Najimova Obida Sayfiyevna</t>
  </si>
  <si>
    <t>Hikmatov Ilhomjon Ixtiyorjon o'g'li</t>
  </si>
  <si>
    <t>Jo'rayeva Dilafro'z Ravshan qizi</t>
  </si>
  <si>
    <t>Safarov Shohruh Anvar o'g'li</t>
  </si>
  <si>
    <t>Oripov Firdavs Nodirovich</t>
  </si>
  <si>
    <t>Raxmonova Dildora Toxirovna</t>
  </si>
  <si>
    <t>Norboyeva Feruza Iskandarovna</t>
  </si>
  <si>
    <t>Izzatov Islomjon Faxriddin o'g'li</t>
  </si>
  <si>
    <t>Inoyatova Shaxnoza Avazxon qizi</t>
  </si>
  <si>
    <t>G'aybulllayev Azizbek Azamatovich</t>
  </si>
  <si>
    <t>Raxmatullayeva Guzal Kudratovna</t>
  </si>
  <si>
    <t>Saydullayeva Intizor To'lqin qizi</t>
  </si>
  <si>
    <t>Shaxobov Nurmuhammad Sunnatillo o'g'li</t>
  </si>
  <si>
    <t>Ismoilova Guljamol Qamar qizi</t>
  </si>
  <si>
    <t>Fayzulloyev Feruz Zinnatullo o'g'li</t>
  </si>
  <si>
    <t>Axmedov Rustam Ravshan o'g'li</t>
  </si>
  <si>
    <t>To'rayev Azizbek Panji o'g'li</t>
  </si>
  <si>
    <t>Esanqulov Esanjon Zayniddinovich</t>
  </si>
  <si>
    <t>Hidoyatov Mirjon Hikmatovich</t>
  </si>
  <si>
    <t>Kamolova Parvina Aziz qizi</t>
  </si>
  <si>
    <t>Quronboyeva Sarvinoz Xudoyor qizi</t>
  </si>
  <si>
    <t>Yog'diyev Shavkat Norovich</t>
  </si>
  <si>
    <t>Raximova Shahlo Abdurashidovna</t>
  </si>
  <si>
    <t>Faridova Marjona Baxtiyor qizi</t>
  </si>
  <si>
    <t>Axunova Rushana Azamat qizi</t>
  </si>
  <si>
    <t>G'afurova Maftuna Izzatovna</t>
  </si>
  <si>
    <t>Salimova Mohinur Rauf qizi</t>
  </si>
  <si>
    <t>Begbo'tayeva Nodiraxon Tavakalovna</t>
  </si>
  <si>
    <t>Bozorova Nigora Faxridin qizi</t>
  </si>
  <si>
    <t>Ergashova Nasiba Xikmatulloyevna</t>
  </si>
  <si>
    <t>To'xtayeva Marjona Tolib qizi</t>
  </si>
  <si>
    <t>Yog'murov Bobir Akram o'g'li</t>
  </si>
  <si>
    <t>Sunnatova Sanobar Sur'at qizi</t>
  </si>
  <si>
    <t>Yodgorova Farida Olimovna</t>
  </si>
  <si>
    <t>Ramazonova Ruxshona Rustam qizi</t>
  </si>
  <si>
    <t>Qoraqulova Manzura Toʻrayevna</t>
  </si>
  <si>
    <t>Bozorova Muqaddas Turayevna</t>
  </si>
  <si>
    <t>Sayfullayeva Nigina Furqat qizi</t>
  </si>
  <si>
    <t>Barotova Nozima Sharofovna</t>
  </si>
  <si>
    <t>Sharopova Feruza Mannopovna</t>
  </si>
  <si>
    <t>Suvonova Nigina G'ofurjon qizi</t>
  </si>
  <si>
    <t>Xalilova Rushana Bahodirovna</t>
  </si>
  <si>
    <t>Norov Murodbek Azamat o'g'li</t>
  </si>
  <si>
    <t>Boboyev Shaxzodbek Ozodovich</t>
  </si>
  <si>
    <t>Hakimova Durdona Hamza qizi</t>
  </si>
  <si>
    <t>Rahmonov Baxodir Avaz o'g'li</t>
  </si>
  <si>
    <t>Yaxshiyeva Munavvar Shuxrat qizi</t>
  </si>
  <si>
    <t>Ne'matov Isomiddin Xudoyberdiyevich</t>
  </si>
  <si>
    <t>Rajabova Sabrina Samadovna</t>
  </si>
  <si>
    <t>Atabayev Eldorbek Baxodirovich</t>
  </si>
  <si>
    <t>Sharopov Yorqin Esan o'g'li</t>
  </si>
  <si>
    <t>Safarova Gulmira Umirzaqovna</t>
  </si>
  <si>
    <t>Tohirov Suxrob Temurovich</t>
  </si>
  <si>
    <t>Norqulova Ruxshona Ziyodilloyevna</t>
  </si>
  <si>
    <t>Abdulloyeva Moxichehra Baxshulloyevna</t>
  </si>
  <si>
    <t>Istamova Oygul Axror qizi</t>
  </si>
  <si>
    <t>Ne'matov Shahobiddin Ne'mat o'g'li</t>
  </si>
  <si>
    <t>Jumamurodova Yulduz Qahramonovna</t>
  </si>
  <si>
    <t>Yusupov O'tkir O'ktamovich</t>
  </si>
  <si>
    <t>Ilhomov Mironshoh Ilyos o'g'li</t>
  </si>
  <si>
    <t>Pulatova Nafisa Narzullayovna</t>
  </si>
  <si>
    <t>Davlatova Umida Askar qizi</t>
  </si>
  <si>
    <t>Jo'rayev Jo'ra Nayimovich</t>
  </si>
  <si>
    <t>Sayfiyeva Munira Mirza qizi</t>
  </si>
  <si>
    <t>Raxmonova Ferangiz Surxon qizi</t>
  </si>
  <si>
    <t>Yadgarov Muxriddin Tojidin o'g'li</t>
  </si>
  <si>
    <t>Salimov Rizo Nutfulloyevich</t>
  </si>
  <si>
    <t>Shamilov Shamshod Sherali o'g'li</t>
  </si>
  <si>
    <t>Akiyev Ixtiyor Choriyevich</t>
  </si>
  <si>
    <t>Qosimov Umid Jamol o'g'li</t>
  </si>
  <si>
    <t>O'ktamov Habibjon Hayit o'g'li</t>
  </si>
  <si>
    <t>Xurramova Madina Choriyevna</t>
  </si>
  <si>
    <t>Ashurov Ziyodjon Shuhrat o'g'li</t>
  </si>
  <si>
    <t>Soyibov Suphiddin Siroj o'g'li</t>
  </si>
  <si>
    <t>Atakulova Lola Bafoyevna</t>
  </si>
  <si>
    <t>Rasulova Nargiza Rashid qizi</t>
  </si>
  <si>
    <t>Tashtemirova Zamira Barotqulovna</t>
  </si>
  <si>
    <t>Abduraximova Umida Yaxshiboyevna</t>
  </si>
  <si>
    <t>Faxriddinova Marjona Sadriddinovna</t>
  </si>
  <si>
    <t>Shavqidinova Shaxinabonu Shuxrat qizi</t>
  </si>
  <si>
    <t>Latifov Muxammadali Farxod o'g'li</t>
  </si>
  <si>
    <t>Bakhriddinova Farida Farxod qizi</t>
  </si>
  <si>
    <t>Amondullayeva Aziza Aziz qizi</t>
  </si>
  <si>
    <t>Saloxova Sarvinoz Xolmurod qizi</t>
  </si>
  <si>
    <t>Safarov Izzatillo Himat o'g'li</t>
  </si>
  <si>
    <t>Usenova Asel Yesenjolovna</t>
  </si>
  <si>
    <t xml:space="preserve">Sharipova Umida Zayniddinovna </t>
  </si>
  <si>
    <t>Tursunov Bexzod Ozod o'g'li</t>
  </si>
  <si>
    <t>Axrorova Zarina Anvar qizi</t>
  </si>
  <si>
    <t>Yodgorova Shaxnoza SHavkat qizi</t>
  </si>
  <si>
    <t>Halimov Husniddin Habib o'g'li</t>
  </si>
  <si>
    <t>Asadullayev Ulug'bek Bahodirovich</t>
  </si>
  <si>
    <t>Samadov Zuhriddin Zaynidin o'g'li</t>
  </si>
  <si>
    <t>Rajabova Nozima Nurilloyevna</t>
  </si>
  <si>
    <t>Qurbonov Feruz Baxodirovich</t>
  </si>
  <si>
    <t>Anvarov Mirzabek Ahmad o'g'li</t>
  </si>
  <si>
    <t>Yo'ldoshev Sirojbek Ulug'bekovich</t>
  </si>
  <si>
    <t>Narziyev Imombek Islomovich</t>
  </si>
  <si>
    <t>Qosimov Mirjalol Bahodir o'g'li</t>
  </si>
  <si>
    <t>Sadullayeva Hilola Sohibovna</t>
  </si>
  <si>
    <t>Kadirova Gulnoz Nazirovna</t>
  </si>
  <si>
    <t>Esanova Aziza Boymurodovna</t>
  </si>
  <si>
    <t>+998 97 870-02-47</t>
  </si>
  <si>
    <t>+998 93 962-09-62</t>
  </si>
  <si>
    <t>+998 99 555-75-05</t>
  </si>
  <si>
    <t>+998 99 625-05-09</t>
  </si>
  <si>
    <t>+998 97 281-29-66</t>
  </si>
  <si>
    <t>+998 94 727-06-09</t>
  </si>
  <si>
    <t>+998 91 244-02-21</t>
  </si>
  <si>
    <t>+998 91 336-18-08</t>
  </si>
  <si>
    <t>+998 99 333-18-34</t>
  </si>
  <si>
    <t>+998 97 302-05-25</t>
  </si>
  <si>
    <t>+998 88 238-58-88</t>
  </si>
  <si>
    <t>+998 97 830-33-90</t>
  </si>
  <si>
    <t>+998 91 244-34-58</t>
  </si>
  <si>
    <t>+998 93 135-60-22</t>
  </si>
  <si>
    <t>+998 90 870-60-43</t>
  </si>
  <si>
    <t>+998 93 153-51-93</t>
  </si>
  <si>
    <t>+998 99 708-38-01</t>
  </si>
  <si>
    <t>+998 99 755-57-68</t>
  </si>
  <si>
    <t>+998 88 282-68-86</t>
  </si>
  <si>
    <t>+998 91 828-83-87</t>
  </si>
  <si>
    <t>+998 99 705-78-90</t>
  </si>
  <si>
    <t>+998 33 611-03-89</t>
  </si>
  <si>
    <t>+998 91 416-90-75</t>
  </si>
  <si>
    <t>+998 90 745-35-47</t>
  </si>
  <si>
    <t>+998 91 447-06-11</t>
  </si>
  <si>
    <t>+998 90 082-08-38</t>
  </si>
  <si>
    <t>+998 99 413-53-54</t>
  </si>
  <si>
    <t>+998 91 822-88-68</t>
  </si>
  <si>
    <t>+998 88 302-50-02</t>
  </si>
  <si>
    <t>+998 99 016-37-73</t>
  </si>
  <si>
    <t>+998 93 511-22-03</t>
  </si>
  <si>
    <t>+998 97 305-26-75</t>
  </si>
  <si>
    <t>+998 99 118-90-69</t>
  </si>
  <si>
    <t>+998 99 947-30-07</t>
  </si>
  <si>
    <t>+998 93 910-07-57</t>
  </si>
  <si>
    <t>+998 93 520-98-93</t>
  </si>
  <si>
    <t>+998 93 654-09-01</t>
  </si>
  <si>
    <t>+998 90 442-90-06</t>
  </si>
  <si>
    <t>+998 90 084-07-86</t>
  </si>
  <si>
    <t>+998 91 336-37-96</t>
  </si>
  <si>
    <t>+998 99 735-27-76</t>
  </si>
  <si>
    <t>+998 94 122-20-45</t>
  </si>
  <si>
    <t>+998 94 198-07-76</t>
  </si>
  <si>
    <t>+998 97 488-25-55</t>
  </si>
  <si>
    <t>+998 90 513-35-11</t>
  </si>
  <si>
    <t>+998 97 301-81-61</t>
  </si>
  <si>
    <t>+998 95 602-32-10</t>
  </si>
  <si>
    <t>+998 94 009-41-10</t>
  </si>
  <si>
    <t>+998 97 301-66-11</t>
  </si>
  <si>
    <t>+998 93 541-85-22</t>
  </si>
  <si>
    <t>+998 97 181-08-66</t>
  </si>
  <si>
    <t>+998 97 301-70-05</t>
  </si>
  <si>
    <t>2023-2024-08-0014</t>
  </si>
  <si>
    <t>2023-2024-08-0012</t>
  </si>
  <si>
    <t>2023-2024-08-0010</t>
  </si>
  <si>
    <t>2023-2024-08-0021</t>
  </si>
  <si>
    <t>2023-2024-08-0016</t>
  </si>
  <si>
    <t>2023-2024-08-0009</t>
  </si>
  <si>
    <t>2023-2024-08-0019</t>
  </si>
  <si>
    <t>2023-2024-08-0015</t>
  </si>
  <si>
    <t>2023-2024-08-0017</t>
  </si>
  <si>
    <t>2023-2024-08-0007</t>
  </si>
  <si>
    <t>2023-2024-08-0020</t>
  </si>
  <si>
    <t>2023-2024-08-0006</t>
  </si>
  <si>
    <t>Homidova Mahliyo Mansur qizi</t>
  </si>
  <si>
    <t>Murtazoyeva Mohinabonu Hamza qizi</t>
  </si>
  <si>
    <t>+998 91 820-87-92</t>
  </si>
  <si>
    <t>+998 97 303-00-82</t>
  </si>
  <si>
    <t>2023-2024-10-0060</t>
  </si>
  <si>
    <t>2023-2024-10-0059</t>
  </si>
  <si>
    <t>2023-2024-10-0048</t>
  </si>
  <si>
    <t>2023-2024-10-0040</t>
  </si>
  <si>
    <t>2023-2024-10-0054</t>
  </si>
  <si>
    <t>2023-2024-10-0036</t>
  </si>
  <si>
    <t>2023-2024-10-0033</t>
  </si>
  <si>
    <t>2023-2024-10-0027</t>
  </si>
  <si>
    <t>2023-2024-10-0028</t>
  </si>
  <si>
    <t>2023-2024-10-0030</t>
  </si>
  <si>
    <t>2023-2024-10-0055</t>
  </si>
  <si>
    <t>2023-2024-10-0042</t>
  </si>
  <si>
    <t>2023-2024-10-0043</t>
  </si>
  <si>
    <t>2023-2024-10-0024</t>
  </si>
  <si>
    <t>2023-2024-10-0051</t>
  </si>
  <si>
    <t>2023-2024-10-0041</t>
  </si>
  <si>
    <t>2023-2024-10-0021</t>
  </si>
  <si>
    <t>2023-2024-10-0025</t>
  </si>
  <si>
    <t>2023-2024-10-0019</t>
  </si>
  <si>
    <t>2023-2024-10-0053</t>
  </si>
  <si>
    <t>2023-2024-10-0050</t>
  </si>
  <si>
    <t>2023-2024-10-0012</t>
  </si>
  <si>
    <t>2023-2024-10-0052</t>
  </si>
  <si>
    <t>2023-2024-10-0038</t>
  </si>
  <si>
    <t>2023-2024-10-0045</t>
  </si>
  <si>
    <t>2023-2024-10-0049</t>
  </si>
  <si>
    <t>2023-2024-10-0044</t>
  </si>
  <si>
    <t>2023-2024-10-0005</t>
  </si>
  <si>
    <t>Rajabov Imom Saloyiddinovich</t>
  </si>
  <si>
    <t>2023-2024-12-0014</t>
  </si>
  <si>
    <t>2023-2024-12-0011</t>
  </si>
  <si>
    <t>2023-2024-12-0003</t>
  </si>
  <si>
    <t>2023-2024-12-0016</t>
  </si>
  <si>
    <t>2023-2024-12-0008</t>
  </si>
  <si>
    <t>2023-2024-12-0012</t>
  </si>
  <si>
    <t>2023-2024-12-0022</t>
  </si>
  <si>
    <t>2023-2024-12-0007</t>
  </si>
  <si>
    <t>2023-2024-12-0018</t>
  </si>
  <si>
    <t>2023-2024-12-0019</t>
  </si>
  <si>
    <t>2023-2024-12-0017</t>
  </si>
  <si>
    <t>2023-2024-14-0030</t>
  </si>
  <si>
    <t>2023-2024-14-0029</t>
  </si>
  <si>
    <t>2023-2024-14-0027</t>
  </si>
  <si>
    <t>2023-2024-14-0022</t>
  </si>
  <si>
    <t>2023-2024-14-0020</t>
  </si>
  <si>
    <t>2023-2024-14-0026</t>
  </si>
  <si>
    <t>2023-2024-14-0024</t>
  </si>
  <si>
    <t>2023-2024-14-0019</t>
  </si>
  <si>
    <t>2023-2024-14-0016</t>
  </si>
  <si>
    <t>2023-2024-14-0011</t>
  </si>
  <si>
    <t>2023-2024-14-0013</t>
  </si>
  <si>
    <t>2023-2024-14-0012</t>
  </si>
  <si>
    <t>2023-2024-14-0002</t>
  </si>
  <si>
    <t>2023-2024-03-0076</t>
  </si>
  <si>
    <t>2023-2024-03-0072</t>
  </si>
  <si>
    <t>2023-2024-03-0068</t>
  </si>
  <si>
    <t>2023-2024-03-0065</t>
  </si>
  <si>
    <t>2023-2024-03-0064</t>
  </si>
  <si>
    <t>2023-2024-03-0054</t>
  </si>
  <si>
    <t>2023-2024-03-0055</t>
  </si>
  <si>
    <t>2023-2024-03-0049</t>
  </si>
  <si>
    <t>2023-2024-03-0069</t>
  </si>
  <si>
    <t>2023-2024-03-0047</t>
  </si>
  <si>
    <t>2023-2024-03-0077</t>
  </si>
  <si>
    <t>2023-2024-03-0056</t>
  </si>
  <si>
    <t>2023-2024-03-0053</t>
  </si>
  <si>
    <t>2023-2024-03-0045</t>
  </si>
  <si>
    <t>2023-2024-03-0043</t>
  </si>
  <si>
    <t>2023-2024-03-0044</t>
  </si>
  <si>
    <t>2023-2024-03-0042</t>
  </si>
  <si>
    <t>2023-2024-03-0037</t>
  </si>
  <si>
    <t>2023-2024-03-0041</t>
  </si>
  <si>
    <t>2023-2024-03-0058</t>
  </si>
  <si>
    <t>2023-2024-03-0070</t>
  </si>
  <si>
    <t>2023-2024-03-0009</t>
  </si>
  <si>
    <t>2023-2024-03-0012</t>
  </si>
  <si>
    <t>2023-2024-03-0004</t>
  </si>
  <si>
    <t>2023-2024-20-0043</t>
  </si>
  <si>
    <t>2023-2024-20-0038</t>
  </si>
  <si>
    <t>2023-2024-20-0037</t>
  </si>
  <si>
    <t>2023-2024-20-0036</t>
  </si>
  <si>
    <t>2023-2024-20-0035</t>
  </si>
  <si>
    <t>2023-2024-20-0034</t>
  </si>
  <si>
    <t>2023-2024-20-0033</t>
  </si>
  <si>
    <t>2023-2024-20-0039</t>
  </si>
  <si>
    <t>2023-2024-20-0029</t>
  </si>
  <si>
    <t>2023-2024-20-0032</t>
  </si>
  <si>
    <t>2023-2024-20-0028</t>
  </si>
  <si>
    <t>2023-2024-20-0031</t>
  </si>
  <si>
    <t>2023-2024-20-0021</t>
  </si>
  <si>
    <t>2023-2024-20-0020</t>
  </si>
  <si>
    <t>2023-2024-20-0019</t>
  </si>
  <si>
    <t>2023-2024-20-0025</t>
  </si>
  <si>
    <t>2023-2024-20-0026</t>
  </si>
  <si>
    <t>2023-2024-20-0024</t>
  </si>
  <si>
    <t>2023-2024-20-0022</t>
  </si>
  <si>
    <t>2023-2024-20-0023</t>
  </si>
  <si>
    <t>2023-2024-20-0017</t>
  </si>
  <si>
    <t>2023-2024-20-0013</t>
  </si>
  <si>
    <t>2023-2024-20-0030</t>
  </si>
  <si>
    <t>2023-2024-09-0090</t>
  </si>
  <si>
    <t>2023-2024-09-0088</t>
  </si>
  <si>
    <t>2023-2024-09-0087</t>
  </si>
  <si>
    <t>2023-2024-09-0080</t>
  </si>
  <si>
    <t>2023-2024-09-0074</t>
  </si>
  <si>
    <t>2023-2024-09-0073</t>
  </si>
  <si>
    <t>2023-2024-09-0071</t>
  </si>
  <si>
    <t>2023-2024-09-0070</t>
  </si>
  <si>
    <t>2023-2024-09-0067</t>
  </si>
  <si>
    <t>2023-2024-09-0068</t>
  </si>
  <si>
    <t>2023-2024-09-0065</t>
  </si>
  <si>
    <t>2023-2024-09-0059</t>
  </si>
  <si>
    <t>2023-2024-09-0062</t>
  </si>
  <si>
    <t>2023-2024-09-0047</t>
  </si>
  <si>
    <t>2023-2024-09-0049</t>
  </si>
  <si>
    <t>2023-2024-09-0057</t>
  </si>
  <si>
    <t>2023-2024-09-0048</t>
  </si>
  <si>
    <t>2023-2024-09-0058</t>
  </si>
  <si>
    <t>2023-2024-09-0056</t>
  </si>
  <si>
    <t>2023-2024-09-0055</t>
  </si>
  <si>
    <t>2023-2024-09-0078</t>
  </si>
  <si>
    <t>2023-2024-09-0041</t>
  </si>
  <si>
    <t>2023-2024-09-0042</t>
  </si>
  <si>
    <t>2023-2024-09-0043</t>
  </si>
  <si>
    <t>2023-2024-09-0089</t>
  </si>
  <si>
    <t>2023-2024-09-0086</t>
  </si>
  <si>
    <t>2023-2024-09-0034</t>
  </si>
  <si>
    <t>2023-2024-09-0038</t>
  </si>
  <si>
    <t>2023-2024-09-0035</t>
  </si>
  <si>
    <t>2023-2024-09-0039</t>
  </si>
  <si>
    <t>2023-2024-09-0025</t>
  </si>
  <si>
    <t>2023-2024-09-0029</t>
  </si>
  <si>
    <t>2023-2024-09-0031</t>
  </si>
  <si>
    <t>2023-2024-09-0033</t>
  </si>
  <si>
    <t>2023-2024-09-0083</t>
  </si>
  <si>
    <t>2023-2024-09-0030</t>
  </si>
  <si>
    <t>2023-2024-09-0027</t>
  </si>
  <si>
    <t>2023-2024-09-0082</t>
  </si>
  <si>
    <t>2023-2024-09-0012</t>
  </si>
  <si>
    <t>2023-2024-09-0021</t>
  </si>
  <si>
    <t>2023-2024-09-0022</t>
  </si>
  <si>
    <t>2023-2024-09-0075</t>
  </si>
  <si>
    <t>2023-2024-09-0018</t>
  </si>
  <si>
    <t>2023-2024-09-0017</t>
  </si>
  <si>
    <t>2023-2024-09-0014</t>
  </si>
  <si>
    <t>2023-2024-09-0023</t>
  </si>
  <si>
    <t>2023-2024-09-0024</t>
  </si>
  <si>
    <t>2023-2024-09-0008</t>
  </si>
  <si>
    <t>2023-2024-09-0077</t>
  </si>
  <si>
    <t>2023-2024-09-0003</t>
  </si>
  <si>
    <t>2023-2024-09-0004</t>
  </si>
  <si>
    <t>2023-2024-09-0009</t>
  </si>
  <si>
    <t>2023-2024-11-0032</t>
  </si>
  <si>
    <t>2023-2024-11-0029</t>
  </si>
  <si>
    <t>2023-2024-11-0022</t>
  </si>
  <si>
    <t>2023-2024-11-0009</t>
  </si>
  <si>
    <t>2023-2024-13-0029</t>
  </si>
  <si>
    <t>Sobirov Ravshan Mahmud o'g'li</t>
  </si>
  <si>
    <t>+998 99 641-81-41</t>
  </si>
  <si>
    <t>2023-2024-19-0035</t>
  </si>
  <si>
    <t>2023-2024-19-0034</t>
  </si>
  <si>
    <t>2023-2024-19-0033</t>
  </si>
  <si>
    <t>2023-2024-19-0032</t>
  </si>
  <si>
    <t>2023-2024-19-0029</t>
  </si>
  <si>
    <t>2023-2024-19-0017</t>
  </si>
  <si>
    <t>2023-2024-19-0023</t>
  </si>
  <si>
    <t>2023-2024-19-0016</t>
  </si>
  <si>
    <t>2023-2024-19-0014</t>
  </si>
  <si>
    <t>2023-2024-19-0015</t>
  </si>
  <si>
    <t>2023-2024-19-0013</t>
  </si>
  <si>
    <t>2023-2024-19-0011</t>
  </si>
  <si>
    <t>2023-2024-19-0007</t>
  </si>
  <si>
    <t>2023-2024-19-0027</t>
  </si>
  <si>
    <t>2023-2024-19-0003</t>
  </si>
  <si>
    <t>2023-2024-19-0002</t>
  </si>
  <si>
    <t>Xakimov Sanjar Baxriddin o'g'li</t>
  </si>
  <si>
    <t>Axadjonov Alisher Asqadovich</t>
  </si>
  <si>
    <t xml:space="preserve">Nabiyeva Shaxnoza Jo'rayevna </t>
  </si>
  <si>
    <t>Sharipov Xurshid Kamol o'g'li</t>
  </si>
  <si>
    <t>2023-2024-17-0082</t>
  </si>
  <si>
    <t>2023-2024-17-0080</t>
  </si>
  <si>
    <t>2023-2024-17-0079</t>
  </si>
  <si>
    <t>2023-2024-17-0078</t>
  </si>
  <si>
    <t>2023-2024-17-0076</t>
  </si>
  <si>
    <t>2023-2024-17-0075</t>
  </si>
  <si>
    <t>2023-2024-17-0073</t>
  </si>
  <si>
    <t>2023-2024-17-0071</t>
  </si>
  <si>
    <t>2023-2024-17-0070</t>
  </si>
  <si>
    <t>2023-2024-17-0069</t>
  </si>
  <si>
    <t>2023-2024-17-0068</t>
  </si>
  <si>
    <t>2023-2024-17-0062</t>
  </si>
  <si>
    <t>2023-2024-17-0067</t>
  </si>
  <si>
    <t>2023-2024-17-0065</t>
  </si>
  <si>
    <t>2023-2024-17-0064</t>
  </si>
  <si>
    <t>2023-2024-17-0059</t>
  </si>
  <si>
    <t>2023-2024-17-0054</t>
  </si>
  <si>
    <t>2023-2024-17-0055</t>
  </si>
  <si>
    <t>2023-2024-17-0056</t>
  </si>
  <si>
    <t>2023-2024-17-0061</t>
  </si>
  <si>
    <t>2023-2024-17-0051</t>
  </si>
  <si>
    <t>2023-2024-17-0052</t>
  </si>
  <si>
    <t>2023-2024-17-0057</t>
  </si>
  <si>
    <t>2023-2024-17-0060</t>
  </si>
  <si>
    <t>2023-2024-17-0044</t>
  </si>
  <si>
    <t>2023-2024-17-0045</t>
  </si>
  <si>
    <t>2023-2024-17-0050</t>
  </si>
  <si>
    <t>2023-2024-17-0048</t>
  </si>
  <si>
    <t>2023-2024-17-0047</t>
  </si>
  <si>
    <t>2023-2024-17-0049</t>
  </si>
  <si>
    <t>2023-2024-17-0039</t>
  </si>
  <si>
    <t>2023-2024-17-0043</t>
  </si>
  <si>
    <t>2023-2024-17-0040</t>
  </si>
  <si>
    <t>2023-2024-17-0041</t>
  </si>
  <si>
    <t>2023-2024-17-0035</t>
  </si>
  <si>
    <t>2023-2024-17-0072</t>
  </si>
  <si>
    <t>2023-2024-17-0032</t>
  </si>
  <si>
    <t>2023-2024-17-0029</t>
  </si>
  <si>
    <t>2023-2024-17-0036</t>
  </si>
  <si>
    <t>2023-2024-17-0031</t>
  </si>
  <si>
    <t>2023-2024-17-0008</t>
  </si>
  <si>
    <t>2023-2024-17-0015</t>
  </si>
  <si>
    <t>2023-2024-17-0010</t>
  </si>
  <si>
    <t>2023-2024-17-0074</t>
  </si>
  <si>
    <t>2023-2024-17-0014</t>
  </si>
  <si>
    <t>2023-2024-17-0025</t>
  </si>
  <si>
    <t>2023-2024-17-0018</t>
  </si>
  <si>
    <t>2023-2024-17-0024</t>
  </si>
  <si>
    <t>2023-2024-17-0020</t>
  </si>
  <si>
    <t>2023-2024-17-0023</t>
  </si>
  <si>
    <t>2023-2024-17-0016</t>
  </si>
  <si>
    <t>2023-2024-17-0011</t>
  </si>
  <si>
    <t>2023-2024-17-0017</t>
  </si>
  <si>
    <t>2023-2024-17-0006</t>
  </si>
  <si>
    <t>2023-2024-17-0009</t>
  </si>
  <si>
    <t>2023-2024-17-0005</t>
  </si>
  <si>
    <t>2023-2024-17-0002</t>
  </si>
  <si>
    <t>2023-2024-17-0037</t>
  </si>
  <si>
    <t>Temirov Sherzodbek Tohirjon o'g'li</t>
  </si>
  <si>
    <t>2023-2024-21-0116</t>
  </si>
  <si>
    <t>+998 88 488-68-28</t>
  </si>
  <si>
    <t>Maxmudova Ismigul Abdujalilovna</t>
  </si>
  <si>
    <t>2023-2024-21-0115</t>
  </si>
  <si>
    <t>+998 93 476-06-75</t>
  </si>
  <si>
    <t>Bekmurodov Akobirjon Ahmadjon o'g'li</t>
  </si>
  <si>
    <t>2023-2024-21-0114</t>
  </si>
  <si>
    <t>+998 90 510-19-10</t>
  </si>
  <si>
    <t>2023-2024-21-0113</t>
  </si>
  <si>
    <t>2023-2024-21-0112</t>
  </si>
  <si>
    <t>2023-2024-21-0108</t>
  </si>
  <si>
    <t>2023-2024-21-0107</t>
  </si>
  <si>
    <t>2023-2024-21-0101</t>
  </si>
  <si>
    <t>2023-2024-21-0098</t>
  </si>
  <si>
    <t>2023-2024-21-0097</t>
  </si>
  <si>
    <t>2023-2024-21-0093</t>
  </si>
  <si>
    <t>2023-2024-21-0096</t>
  </si>
  <si>
    <t>2023-2024-21-0091</t>
  </si>
  <si>
    <t>2023-2024-21-0087</t>
  </si>
  <si>
    <t>2023-2024-21-0083</t>
  </si>
  <si>
    <t>2023-2024-21-0088</t>
  </si>
  <si>
    <t>2023-2024-21-0085</t>
  </si>
  <si>
    <t>2023-2024-21-0086</t>
  </si>
  <si>
    <t>2023-2024-21-0111</t>
  </si>
  <si>
    <t>2023-2024-21-0080</t>
  </si>
  <si>
    <t>2023-2024-21-0079</t>
  </si>
  <si>
    <t>2023-2024-21-0077</t>
  </si>
  <si>
    <t>2023-2024-21-0081</t>
  </si>
  <si>
    <t>2023-2024-21-0070</t>
  </si>
  <si>
    <t>2023-2024-21-0073</t>
  </si>
  <si>
    <t>2023-2024-21-0068</t>
  </si>
  <si>
    <t>2023-2024-21-0065</t>
  </si>
  <si>
    <t>2023-2024-21-0058</t>
  </si>
  <si>
    <t>2023-2024-21-0072</t>
  </si>
  <si>
    <t>2023-2024-21-0055</t>
  </si>
  <si>
    <t>2023-2024-21-0054</t>
  </si>
  <si>
    <t>2023-2024-21-0060</t>
  </si>
  <si>
    <t>2023-2024-21-0053</t>
  </si>
  <si>
    <t>2023-2024-21-0049</t>
  </si>
  <si>
    <t>2023-2024-21-0100</t>
  </si>
  <si>
    <t>2023-2024-21-0033</t>
  </si>
  <si>
    <t>2023-2024-21-0028</t>
  </si>
  <si>
    <t>2023-2024-21-0103</t>
  </si>
  <si>
    <t>2023-2024-21-0102</t>
  </si>
  <si>
    <t>2023-2024-21-0037</t>
  </si>
  <si>
    <t>2023-2024-21-0031</t>
  </si>
  <si>
    <t>2023-2024-21-0043</t>
  </si>
  <si>
    <t>2023-2024-21-0048</t>
  </si>
  <si>
    <t>2023-2024-21-0029</t>
  </si>
  <si>
    <t>2023-2024-21-0040</t>
  </si>
  <si>
    <t>2023-2024-21-0020</t>
  </si>
  <si>
    <t>2023-2024-21-0023</t>
  </si>
  <si>
    <t>2023-2024-21-0016</t>
  </si>
  <si>
    <t>2023-2024-21-0024</t>
  </si>
  <si>
    <t>2023-2024-21-0018</t>
  </si>
  <si>
    <t>2023-2024-21-0015</t>
  </si>
  <si>
    <t>2023-2024-21-0013</t>
  </si>
  <si>
    <t>2023-2024-21-0012</t>
  </si>
  <si>
    <t>2023-2024-21-0011</t>
  </si>
  <si>
    <t>2023-2024-21-0009</t>
  </si>
  <si>
    <t>Adilova Nozima Yusufovna</t>
  </si>
  <si>
    <t>Magistr</t>
  </si>
  <si>
    <t>Psixologiya</t>
  </si>
  <si>
    <t>Izamova Mexriniso Abdullayevna</t>
  </si>
  <si>
    <t>Safarov Shahboz Sunnat o’g’li</t>
  </si>
  <si>
    <t xml:space="preserve">Djumayeva Vazira Uktamovna </t>
  </si>
  <si>
    <t xml:space="preserve">Bafoyeva Dilnoza Shuhratovna </t>
  </si>
  <si>
    <t xml:space="preserve">Karimova Zulxumor Abdurahmonovna </t>
  </si>
  <si>
    <t xml:space="preserve">Sharifov Otabek Latifbekovich </t>
  </si>
  <si>
    <t xml:space="preserve">Nusratov Azizbek Fatillo o’g’li </t>
  </si>
  <si>
    <t xml:space="preserve">SHamsiddinov SHamshod SHuhrat o’g’li </t>
  </si>
  <si>
    <t xml:space="preserve">Xidirov Nuriddin Nuraliyevich </t>
  </si>
  <si>
    <t xml:space="preserve">Razzoqova Kumush Abdurahimovna </t>
  </si>
  <si>
    <t xml:space="preserve">Avliyakulov Shaxzod Baxtiyor o’g’li </t>
  </si>
  <si>
    <t xml:space="preserve">Raximova Xurshida Davlatshoyevna </t>
  </si>
  <si>
    <t xml:space="preserve">Islomova Dilnoza Baxtiyorovna </t>
  </si>
  <si>
    <t xml:space="preserve">Kayumova Dildora Ikrom qizi </t>
  </si>
  <si>
    <t xml:space="preserve">Muxammadiyeva Xurshida G’ofur qizi </t>
  </si>
  <si>
    <t xml:space="preserve">Umarov Mo’minjon Muhammad o’g’li </t>
  </si>
  <si>
    <t>Zoyirov Jaxonbek Jalol o’g’li</t>
  </si>
  <si>
    <t xml:space="preserve">Yarashev Baxtiyor Ixtiyor o’g’li </t>
  </si>
  <si>
    <t xml:space="preserve">Jalilov Umid Homid o’g’li </t>
  </si>
  <si>
    <t xml:space="preserve">Hayitov Xurshid Xudoyqulovich </t>
  </si>
  <si>
    <t xml:space="preserve">Ro’ziyeva Munisa Zubaydilloyevna </t>
  </si>
  <si>
    <t xml:space="preserve">Kaxorov Adxambek Askarovich </t>
  </si>
  <si>
    <t>Murodova Dildora To’xtayevna</t>
  </si>
  <si>
    <t xml:space="preserve">Axmedova Dildora Odilxonovna </t>
  </si>
  <si>
    <t xml:space="preserve">Zuxurova Shoxidabonu Barotovna </t>
  </si>
  <si>
    <t xml:space="preserve">Axmedova Manzura Asatovna </t>
  </si>
  <si>
    <t xml:space="preserve">Alimov Azim Anvarovich </t>
  </si>
  <si>
    <t xml:space="preserve">Odilova Dildora Rustam qizi </t>
  </si>
  <si>
    <t xml:space="preserve">Abduraxmonova Dilbar O’tkirovna </t>
  </si>
  <si>
    <t xml:space="preserve">Xamrokulova Saodat Baxtiyorovna </t>
  </si>
  <si>
    <t xml:space="preserve">Maxmudova Maxsuda Axatovna </t>
  </si>
  <si>
    <t>Avlaqulova Xilola Jovli qizi</t>
  </si>
  <si>
    <t xml:space="preserve">Xasanov Shahrombek Shuhratovich </t>
  </si>
  <si>
    <t xml:space="preserve">Izzatilloyev Sardor Hamza o’g’li </t>
  </si>
  <si>
    <t xml:space="preserve">Fayziyev Azizbek Tavakkal o’g’li </t>
  </si>
  <si>
    <t xml:space="preserve">Abdullayeva Nigora Baxriddin qizi </t>
  </si>
  <si>
    <t xml:space="preserve">Sobirova Gulruhsor Oybek qizi </t>
  </si>
  <si>
    <t>Rajabov Bekniyoz Baxtiyorovich</t>
  </si>
  <si>
    <t xml:space="preserve">Ziyodulayeva Farangiz Bahriddin qizi  </t>
  </si>
  <si>
    <t xml:space="preserve">Hamroyev Temurbek Jamshid o’g’li  </t>
  </si>
  <si>
    <t xml:space="preserve">Xalilov Bekzod Jobir o’g’li  </t>
  </si>
  <si>
    <t xml:space="preserve">Mubbinova Madina Muxiddinovna  </t>
  </si>
  <si>
    <t>99 713 63 90</t>
  </si>
  <si>
    <t xml:space="preserve">Kamolova Ferangiz Bahodirovna  </t>
  </si>
  <si>
    <t>91 441 29 62</t>
  </si>
  <si>
    <t xml:space="preserve">Navro’zov Jahongir Ismatovich </t>
  </si>
  <si>
    <t xml:space="preserve">Boltayev Sunnat Baxtiyor o’g’li </t>
  </si>
  <si>
    <t xml:space="preserve">To’xtayeva Farangiz Ahmat qizi </t>
  </si>
  <si>
    <t xml:space="preserve">Saidov Olimxon Bahodir o’g’li </t>
  </si>
  <si>
    <t xml:space="preserve">Saidova Lobar Ismatovna </t>
  </si>
  <si>
    <t xml:space="preserve">Axmedov Doston Mansurbek </t>
  </si>
  <si>
    <t>2023-2024-05-0001</t>
  </si>
  <si>
    <t>2023-2024-05-0002</t>
  </si>
  <si>
    <t>2023-2024-05-0005</t>
  </si>
  <si>
    <t>2023-2024-05-0008</t>
  </si>
  <si>
    <t>2023-2024-05-0013</t>
  </si>
  <si>
    <t>2023-2024-05-0014</t>
  </si>
  <si>
    <t>2023-2024-05-0015</t>
  </si>
  <si>
    <t>2023-2024-05-0016</t>
  </si>
  <si>
    <t>2023-2024-05-0017</t>
  </si>
  <si>
    <t>2023-2024-05-0018</t>
  </si>
  <si>
    <t>2023-2024-05-0021</t>
  </si>
  <si>
    <t>2023-2024-05-0022</t>
  </si>
  <si>
    <t>2023-2024-05-0024</t>
  </si>
  <si>
    <t>2023-2024-05-0026</t>
  </si>
  <si>
    <t xml:space="preserve">Xayitova Sitorabonu Ilxomjonovna </t>
  </si>
  <si>
    <t>2023-2024-05-0027</t>
  </si>
  <si>
    <t xml:space="preserve">Saidova Maftuna Shuxratovna </t>
  </si>
  <si>
    <t>2023-2024-05-0028</t>
  </si>
  <si>
    <t xml:space="preserve">Baxodirova Mexriniso Baxriddinovna </t>
  </si>
  <si>
    <t>2023-2024-05-0029</t>
  </si>
  <si>
    <t xml:space="preserve">Tosheva Nargiza Ubaydulloyevna </t>
  </si>
  <si>
    <t xml:space="preserve">O’rinov Dilshodbek Xayriddin o’g’li </t>
  </si>
  <si>
    <t>2023-2024-05-0031</t>
  </si>
  <si>
    <t xml:space="preserve">Davlatova Rushana Askar qizi </t>
  </si>
  <si>
    <t>2023-2024-05-0032</t>
  </si>
  <si>
    <t xml:space="preserve">Mustaqimov Odiljon Olimjon o’g’li </t>
  </si>
  <si>
    <t>2023-2024-05-0033</t>
  </si>
  <si>
    <t xml:space="preserve">Qurbonova Zarnigor Furqatovna </t>
  </si>
  <si>
    <t>2023-2024-05-0034</t>
  </si>
  <si>
    <t xml:space="preserve">Gulboyev Shahzod To’ymurodjon o’g’li </t>
  </si>
  <si>
    <t>2023-2024-05-0035</t>
  </si>
  <si>
    <t>2023-2024-05-0036</t>
  </si>
  <si>
    <t>2023-2024-05-0037</t>
  </si>
  <si>
    <t>2023-2024-05-0038</t>
  </si>
  <si>
    <t>2023-2024-05-0039</t>
  </si>
  <si>
    <t xml:space="preserve">Urinova Dildora Komilovna </t>
  </si>
  <si>
    <t>934739292</t>
  </si>
  <si>
    <t>ABADOV ODILBEK RUSTAM O‘G‘LI</t>
  </si>
  <si>
    <t>Abdiraxmonov Saloxitdin Shoxobitdin o'g'li</t>
  </si>
  <si>
    <t>ABDIRAZZAQOVA SITORA AVAZOVNA</t>
  </si>
  <si>
    <t>Abdug'afforova Xurshidabonu Abduamid qizi</t>
  </si>
  <si>
    <t>ABDUKARIMOVA XANIFA AKBAROVNA</t>
  </si>
  <si>
    <t>ABDULAKIMOVA SADOQAT ERKIN QIZI</t>
  </si>
  <si>
    <t>ABDULLAEVA SARVINOZ</t>
  </si>
  <si>
    <t>Abdullayev Soxib Hasan o'g'li</t>
  </si>
  <si>
    <t>ABDULLAYEVA MUXLISA OYBEK QIZI</t>
  </si>
  <si>
    <t>ABDULLAYEVA YULDUZXON ZAVQIDDIN QIZI</t>
  </si>
  <si>
    <t>Abdulloyeva Karomat Bahriddin qizi</t>
  </si>
  <si>
    <t>Abdunasimov Og'abek Nazir o'g'li</t>
  </si>
  <si>
    <t>ABDUVALIYEV ALIBEK ANVARJONOVICH</t>
  </si>
  <si>
    <t>Abulqosimov Mansur Sherovat o'g'li</t>
  </si>
  <si>
    <t>Adizov Shaxzodbek Sherbek o'g'li</t>
  </si>
  <si>
    <t>Adizova Dilfuza Ramazonovna</t>
  </si>
  <si>
    <t>Adizova Shahlo Zavqi qizi</t>
  </si>
  <si>
    <t>Ahadova Marjona Azamat qizi</t>
  </si>
  <si>
    <t>AHMADOVA GULIRA’NO SHAXOBIDIN QIZI</t>
  </si>
  <si>
    <t>AHMADOVA NARGIZA OBID QIZI</t>
  </si>
  <si>
    <t>AKBAROV MUSLIMXO‘JA MARUP O‘G‘LI</t>
  </si>
  <si>
    <t>AKPARALIYEVA GO‘ZAL ZAVQI QIZI</t>
  </si>
  <si>
    <t>AKRAMOV SHAXZOD SHAVKAT O‘G‘LI</t>
  </si>
  <si>
    <t>Akramov Sobir Nayimovich</t>
  </si>
  <si>
    <t>Akramova Amira Istamovna</t>
  </si>
  <si>
    <t>AKRAMOVA FARANGIZ FAXRIDDIN QIZI</t>
  </si>
  <si>
    <t>AKRAMOVA GULCHEXRA SHAVKATOVNA</t>
  </si>
  <si>
    <t>ALIMOVA MASHHURA DILSHOD QIZI</t>
  </si>
  <si>
    <t>ALIYEVA MAVJUDA MAMATKULOVNA</t>
  </si>
  <si>
    <t>Allamurodova Feruza Rustamovna</t>
  </si>
  <si>
    <t>Alovaddinova Aziza Ziyodullo qizi</t>
  </si>
  <si>
    <t>AMINOV JAHONGIR DAMIN O‘G‘LI</t>
  </si>
  <si>
    <t>Aminov Madaminjon Hamzayevich</t>
  </si>
  <si>
    <t>Aminova Aziza  Fayziyevna</t>
  </si>
  <si>
    <t>Aminova Marjona Olimjon qizi</t>
  </si>
  <si>
    <t>Aminova Nazira Baxtiyor qizi</t>
  </si>
  <si>
    <t>Aminova Nigina Akmal qizi</t>
  </si>
  <si>
    <t>Amondilloyeva Sabina Samandarovna</t>
  </si>
  <si>
    <t>Amondullayeva Gulnoza Aziz qizi</t>
  </si>
  <si>
    <t>Amonov Farrux Asrorbek o’gli</t>
  </si>
  <si>
    <t>Amonova Barchinoy Hamidovna</t>
  </si>
  <si>
    <t>Amonova Ferangiz O'tkir qizi</t>
  </si>
  <si>
    <t>AMONOVA NIGINABONU YUNUS QIZI</t>
  </si>
  <si>
    <t>AMONOVA ZARINA ZAVQIDDIN QIZI</t>
  </si>
  <si>
    <t>Amonova Zebiniso Zavqiddin qizi</t>
  </si>
  <si>
    <t>Amriddinova Adiba Nasriddinovna</t>
  </si>
  <si>
    <t>AMRILLOYEV MUXAMMADALI MUSTAFO O‘G‘LI</t>
  </si>
  <si>
    <t>Amrilloyeva Dilshoda Otabek qizi</t>
  </si>
  <si>
    <t>Arabova Gulmira Bozorovna</t>
  </si>
  <si>
    <t>Aralov Behruz Jamshidovich</t>
  </si>
  <si>
    <t>ASADOVA AZIZA NODIRJON QIZI</t>
  </si>
  <si>
    <t>Asadullayeva Mushtaribonu Otabek qizi</t>
  </si>
  <si>
    <t>ASHUROV SIROJIDDIN SULAYMON O‘G‘LI</t>
  </si>
  <si>
    <t>Ashurova Gulnoza Shuhratovna</t>
  </si>
  <si>
    <t>Ashurova Hilola Shuhratovna</t>
  </si>
  <si>
    <t>Ashurova Kamola Zavqiddin qizi</t>
  </si>
  <si>
    <t>Ashurova Komila Istamovna</t>
  </si>
  <si>
    <t>Ashurova Marjona Shavkat qizi</t>
  </si>
  <si>
    <t>Ashurova Moxigul Toxirovna</t>
  </si>
  <si>
    <t>ASHUROVA SABRINA VALISHEROVNA</t>
  </si>
  <si>
    <t>ASHUROVA SAYYORA SUR’AT QIZI</t>
  </si>
  <si>
    <t>Ashurova Shohista Yo'ldoshevna</t>
  </si>
  <si>
    <t>ASKAROV SHERZOD NURMAMAT O‘G‘LI</t>
  </si>
  <si>
    <t>Aslonov Bexruz Baxtilloyevich</t>
  </si>
  <si>
    <t>Aslonova Shiringul Axmadovna</t>
  </si>
  <si>
    <t>Aslonova Sitora Avaz qizi</t>
  </si>
  <si>
    <t>Asrorova Nodira Abdullayevna</t>
  </si>
  <si>
    <t>Atabekov Dilshod Qahramonovich</t>
  </si>
  <si>
    <t>Atabiyeva Gulchexra Kayimovna</t>
  </si>
  <si>
    <t>ATAMURODOVA DILDORA RUSTAMOVNA</t>
  </si>
  <si>
    <t>AVAZOV ELYORJON XASANBOY O‘G‘LI</t>
  </si>
  <si>
    <t>AVAZXONOV SHOXRUXXON KOMILJON O‘G‘LI</t>
  </si>
  <si>
    <t>Avezova Gulasal Shuxrat qizi</t>
  </si>
  <si>
    <t>AXADOVA MAXINA AZAMATJON QIZI</t>
  </si>
  <si>
    <t>Axatov Bekzod Alisher o'g'li</t>
  </si>
  <si>
    <t>AXATOV YO‘LDOSHJON HAMZAYEVICH</t>
  </si>
  <si>
    <t>AXATOVA AZIZA AXMADOVNA</t>
  </si>
  <si>
    <t>Axmadov Sardor Sunnat o'g'li</t>
  </si>
  <si>
    <t>AXMADOVA MEHRINISO BAXSHILLO QIZI</t>
  </si>
  <si>
    <t>AXMAROVA UMIDA ERKINOVNA</t>
  </si>
  <si>
    <t>AXMATOV HAYOTBEK YORQIN O‘G‘LI</t>
  </si>
  <si>
    <t>Axmatov Jonibek Jasur o'g'li</t>
  </si>
  <si>
    <t>Axmatova Sabina Hamzayevna</t>
  </si>
  <si>
    <t>Axmedov Murodjon Jo'raqul o'g'li</t>
  </si>
  <si>
    <t>Axmedova Dilorom Xalimovna</t>
  </si>
  <si>
    <t>Axmedova Gulruxsor Akmal qizi</t>
  </si>
  <si>
    <t>AXMEDOVA KAMOLA RAHMONOVNA</t>
  </si>
  <si>
    <t>Axrorov Hidoyatullo Rizvon o'g'li</t>
  </si>
  <si>
    <t>Axtamova Farangiz Akmal qizi</t>
  </si>
  <si>
    <t>AZIMOV MIRZOBEK ALISHER O‘G‘LI</t>
  </si>
  <si>
    <t>AZIMOVA DILDORA AZIM QIZI</t>
  </si>
  <si>
    <t>AZIMOVA GULPOSHSHO RAXMAT QIZI</t>
  </si>
  <si>
    <t>Azimova Sevinch Husniddin qizi</t>
  </si>
  <si>
    <t>Babayeva Gulchehra Rustamovna</t>
  </si>
  <si>
    <t>Badriddinova Dilshoda Ixtiyorovna</t>
  </si>
  <si>
    <t>BAHODIROVA BONUXON BAXTIYOROVNA</t>
  </si>
  <si>
    <t>Bahodirova Marjona Valijon qizi</t>
  </si>
  <si>
    <t>BAHRONOV MIRXON HASAN O‘G‘LI</t>
  </si>
  <si>
    <t>BAHRONOVA SADOQAT BAHODIR QIZI</t>
  </si>
  <si>
    <t>Baqoyeva Dilnozajon Ismoilovna</t>
  </si>
  <si>
    <t>Baqoyeva Marjona Sharifjon qizi</t>
  </si>
  <si>
    <t>BAQOYEVA RO‘ZIGUL YO‘LDOSH QIZI</t>
  </si>
  <si>
    <t>Baqoyeva Shirina Jamshedovna</t>
  </si>
  <si>
    <t>BARAKAYEV XUMOYUN MIRZO ILXOMOVICH</t>
  </si>
  <si>
    <t>Barakayeva Yulduz Abdumalik qizi</t>
  </si>
  <si>
    <t>Baratova Nargiza Narzullayevna</t>
  </si>
  <si>
    <t>Barnoyev Bekzod Baxrom o’g’li</t>
  </si>
  <si>
    <t>Barotova Nargiza Baxtiyor qizi</t>
  </si>
  <si>
    <t>Batirova Umida Baxtiyorovna</t>
  </si>
  <si>
    <t>Baxronov Abbos Baxriyevich</t>
  </si>
  <si>
    <t>Baxshilloyeva Shaxina Mustaqim qizi</t>
  </si>
  <si>
    <t>BAXTIYOROV ASILBEK ULUG‘BEKOVICH</t>
  </si>
  <si>
    <t>BAXTIYOROV BEHRUZ BAHRON O‘G‘LI</t>
  </si>
  <si>
    <t>BAXTIYOROVA MOXINABONU BAXRIDDINOVNA</t>
  </si>
  <si>
    <t>Baxtiyorova Zilola Ulug'bek qizi</t>
  </si>
  <si>
    <t>Baymuratova Shoira Tolibovna</t>
  </si>
  <si>
    <t>Bayramova Nozima Yoshuzoqovna</t>
  </si>
  <si>
    <t>Bazarova Maxfirat Baxranovna</t>
  </si>
  <si>
    <t>BAZAROVA MUAZZAM ORIFOVNA</t>
  </si>
  <si>
    <t>Begmatova Nilufar</t>
  </si>
  <si>
    <t>Behbudov Fayozjon Farxod o'g'li</t>
  </si>
  <si>
    <t>Bekmurodova Fazilat O'tikir qizi</t>
  </si>
  <si>
    <t>Beknayev Og'abek Sobir o'g'li</t>
  </si>
  <si>
    <t>Berdiqulova Gulnigor Zafar qizi</t>
  </si>
  <si>
    <t>Berdiyev O'g'abek Oybek o'g'li</t>
  </si>
  <si>
    <t>Bo'riyev Umurzoq Xusen o'g'li</t>
  </si>
  <si>
    <t>Bo'ronova Saida Boymurodovna</t>
  </si>
  <si>
    <t>Bo'tayev Suxrobjon Tolib o'g'li</t>
  </si>
  <si>
    <t>BO‘RIYEV FAYOZJON FATILLO O‘G‘LI</t>
  </si>
  <si>
    <t>BOBAYAROVA LOBAR AXTAMOVNA</t>
  </si>
  <si>
    <t>Bobomurodova Feruza Nurmat qizi</t>
  </si>
  <si>
    <t>BOBONAZAROVA FIRUZA BARAKAYEVNA</t>
  </si>
  <si>
    <t>Boboqulov Nazarbek Norqulovich</t>
  </si>
  <si>
    <t>Boboxona E'tibor Avezxon qizi</t>
  </si>
  <si>
    <t>Boboxonov Nurbek Oybekovich</t>
  </si>
  <si>
    <t>Boboyeva Feruza Azimjonovna</t>
  </si>
  <si>
    <t>Boboyeva Feruza Nosirjonovna</t>
  </si>
  <si>
    <t>BOBOYOROV SHERZOD SHUXRATOVICH</t>
  </si>
  <si>
    <t>Bokiyev Jahongir Arashovich</t>
  </si>
  <si>
    <t>BOLTAEVA ODINABONU OYBEK QIZI</t>
  </si>
  <si>
    <t>BOLTAYEVA GULRUX MUXAMADSAIDOVNA</t>
  </si>
  <si>
    <t>Boltayeva Zebiniso Baxtiyor qizi</t>
  </si>
  <si>
    <t>Botirova Umida Ulug'bek qizi</t>
  </si>
  <si>
    <t>Boymurodov Shuxrat</t>
  </si>
  <si>
    <t>BOYMURODOVA FERANGIZ HAYOT QIZI</t>
  </si>
  <si>
    <t>Boymurodova Nigina Nodir qizi</t>
  </si>
  <si>
    <t>BOYQOBILOVA SEVINCH BEKZOD QIZI</t>
  </si>
  <si>
    <t>BOZOROV SHAHRIYOR BAXTIYOR O‘G‘LI</t>
  </si>
  <si>
    <t>Bozorova Sanobar Baxtiyor qizi</t>
  </si>
  <si>
    <t>Bozorova Sitora Rashitovna</t>
  </si>
  <si>
    <t>Choriyev Doston To'lqin o'g'li</t>
  </si>
  <si>
    <t>Choriyev Salohiddin Nuriddinovich</t>
  </si>
  <si>
    <t>Choriyeva Dilfuza Qurbonmurodovna</t>
  </si>
  <si>
    <t>Choriyeva Husnora San'atovna</t>
  </si>
  <si>
    <t>Choriyeva Marjona Aminjonovna</t>
  </si>
  <si>
    <t>Choriyeva Maxbuba Omonjon qizi</t>
  </si>
  <si>
    <t>CHORIYEVA XURSHIDABEGIM ILG‘OR QIZI</t>
  </si>
  <si>
    <t>Davlatov Jonibek Azamat o'g'li</t>
  </si>
  <si>
    <t>DAVLATOVA REGINA ASKAR QIZI</t>
  </si>
  <si>
    <t>Dehqonova Nafisa Baxtiyorovna</t>
  </si>
  <si>
    <t>Djalilovaa Nigora Kodirovna</t>
  </si>
  <si>
    <t>Djo’raqulova Matluba Xolmurodovna</t>
  </si>
  <si>
    <t>Djurayeva  Sobira Safoyevna</t>
  </si>
  <si>
    <t>Do'simova Inobat Qadambayevna</t>
  </si>
  <si>
    <t>Do'stmurodov Og'abek Ulug'bek o'g'li</t>
  </si>
  <si>
    <t>Do'stmurodova Maftuna Ulug'bek qizi</t>
  </si>
  <si>
    <t>DONIYOROVA NASIBA AVAZXONOVNA</t>
  </si>
  <si>
    <t>Dosov Ismatjon Ubaydulloyevich</t>
  </si>
  <si>
    <t>Egamberdiyev Mansur Muratovich</t>
  </si>
  <si>
    <t>Egamberdiyeva Nozima Jahongirovna</t>
  </si>
  <si>
    <t>Egamova Shukriya Amonovna</t>
  </si>
  <si>
    <t>Elmurodova Nilufar Elmurod qizi</t>
  </si>
  <si>
    <t>Elmurodova Zamona Husen qizi</t>
  </si>
  <si>
    <t>Ergashev Boymurod Jamoliddin o`g`li</t>
  </si>
  <si>
    <t>ERGASHEV JUR’AT JAMSHID O‘G‘LI</t>
  </si>
  <si>
    <t>Ergashev Muslim Jonmurod o'g'li</t>
  </si>
  <si>
    <t>Ergashev Sunnat Ismat o'gl'i</t>
  </si>
  <si>
    <t>ERGASHEVA FERUZA ISROILOVNA</t>
  </si>
  <si>
    <t>Ergasheva Sitora Baxtiyorovna</t>
  </si>
  <si>
    <t>Ergashov Otabek Boboqulovich</t>
  </si>
  <si>
    <t>Ergashova Dilnura Sodiqjonovna</t>
  </si>
  <si>
    <t>Ergashova Latofat Davlat qizi</t>
  </si>
  <si>
    <t>Ergashova Marjona Samandar qizi</t>
  </si>
  <si>
    <t>Ergashova Zarina Zohidjonovna</t>
  </si>
  <si>
    <t>Farmonov Fayzbek Firuz o'g'li</t>
  </si>
  <si>
    <t>Farmonova Ferangiz Farid qizi</t>
  </si>
  <si>
    <t>Farmonova Feruza Fazliddin qizi</t>
  </si>
  <si>
    <t>Farmonova Komila-bonu Bo'stonovna</t>
  </si>
  <si>
    <t>FARXODOVA MARJONA SOBIR QIZI</t>
  </si>
  <si>
    <t>Fattoyeva Gulnoz Haydarovna</t>
  </si>
  <si>
    <t>FATULLAYEVA GULNOZA ILYOS QIZI</t>
  </si>
  <si>
    <t>Faxriddinov Mashxurbek Zayniddinovich</t>
  </si>
  <si>
    <t>FAXRIYEV OBID UMARZODA</t>
  </si>
  <si>
    <t>FAYZIYEV KOMIL TURAYEVICH</t>
  </si>
  <si>
    <t>FAYZIYEV MURODJON MIRG‘OLIB O‘G‘LI</t>
  </si>
  <si>
    <t>FAYZIYEV TOHIR TOLIBOVICH</t>
  </si>
  <si>
    <t>Fayziyev Ulug'bek To'ymurod o'g'li</t>
  </si>
  <si>
    <t>Fayziyeva Aziza Ixtiyorovna</t>
  </si>
  <si>
    <t>Fayziyeva Dilorom Nuridiniovna</t>
  </si>
  <si>
    <t>Fayziyeva Ferangiz Fazliddin qizi</t>
  </si>
  <si>
    <t>FAYZIYEVA HILOLA GAYBULLOYEVNA</t>
  </si>
  <si>
    <t>Fayziyeva Laziza Ismoilovna</t>
  </si>
  <si>
    <t>Fayziyeva Zumratxon Amrullo qizi</t>
  </si>
  <si>
    <t>FAYZULLAYEVA MALOHAT FUZAILJON QIZI</t>
  </si>
  <si>
    <t>Fayzullayeva Mexrinigor Umidjon qizi</t>
  </si>
  <si>
    <t>FOZILOV KOZIM KOMIL O‘G‘LI</t>
  </si>
  <si>
    <t>FOZILOVA DILNOZA FAXRIDDIN QIZI</t>
  </si>
  <si>
    <t>G'aforova Nigina Umedjonovna</t>
  </si>
  <si>
    <t>G'aniyeva Jamila Sadullayevna</t>
  </si>
  <si>
    <t>G'aniyeva Saidabonu Kenja qizi</t>
  </si>
  <si>
    <t>G'aybullayeva Ozoda Shuxrat qizi</t>
  </si>
  <si>
    <t>G'aybullayeva Shahrinoz Laziz qizi</t>
  </si>
  <si>
    <t>G'aybulloyeva Sevinch Anvarjonovna</t>
  </si>
  <si>
    <t>G‘AFFOROVA BAXTINISO JABBOR QIZI</t>
  </si>
  <si>
    <t>G‘ANIYEV SHERALI KOMILOVICH</t>
  </si>
  <si>
    <t>G‘AYBULLAYEV BEHRUZ SAYFULLO O‘G‘LI</t>
  </si>
  <si>
    <t>G‘AYBULLAYEV NAIM SALIMOVICH</t>
  </si>
  <si>
    <t>G‘AYBULLAYEVA SHAXINABONU LAZIZ QIZI</t>
  </si>
  <si>
    <t>G‘ULOMOVA SABRINA RUSTAM QIZI</t>
  </si>
  <si>
    <t>G’aybullayeva Abera Sayfullo qizi</t>
  </si>
  <si>
    <t>G’aybullayeva Madina Nurullo qizi</t>
  </si>
  <si>
    <t>GAFUROVA MAXBUBA G‘AYRAT QIZI</t>
  </si>
  <si>
    <t>Genjimova Gulxumor Maxmud qizi</t>
  </si>
  <si>
    <t>Gulammamadova Parvinabonu Mustafayevna</t>
  </si>
  <si>
    <t>GULMURODOVA SABINA HAMDAM QIZI</t>
  </si>
  <si>
    <t>Gulomova Zebiniso Xamidovna</t>
  </si>
  <si>
    <t>Habibova Ziyoda O'tkirovna</t>
  </si>
  <si>
    <t>HAKIMOVA MARJONA MAXMUD QIZI</t>
  </si>
  <si>
    <t>Hakimova Shahnoza Muhiddin qizi</t>
  </si>
  <si>
    <t>Hakimova Shaxmoza Utkir qizi</t>
  </si>
  <si>
    <t>HALIMOV AZIZBEK AZIM O‘G‘LI</t>
  </si>
  <si>
    <t>Halimov Javohirbek Ilyos o'g'li</t>
  </si>
  <si>
    <t>HALIMOV OLIMJON HAKIM O‘G‘LI</t>
  </si>
  <si>
    <t>HALIMOVA MEHRINISO RIZOYEVNA</t>
  </si>
  <si>
    <t>Halimova Sevara Samandar qizi</t>
  </si>
  <si>
    <t>Halimova Sevinch Xasanovna</t>
  </si>
  <si>
    <t>Hamidova Azizabonu Ilxomovna</t>
  </si>
  <si>
    <t>HAMITOV DILSHODBEK OLIMJON O‘G‘LI</t>
  </si>
  <si>
    <t>Hamroyev Raxmatillo Xayrilloyevich</t>
  </si>
  <si>
    <t>Hamroyeva Dildor Shukurjon qizi</t>
  </si>
  <si>
    <t>HAMROYEVA DILFUZA RAXMATULLAYEVNA</t>
  </si>
  <si>
    <t>Hamroyeva Iqbol Hodi qizi</t>
  </si>
  <si>
    <t>Hamroyeva Mo'mina Samat qizi</t>
  </si>
  <si>
    <t>Hamroyeva Shaxzoda Ashraf qizi</t>
  </si>
  <si>
    <t>Hamroyeva Sitorabonu Qudratovna</t>
  </si>
  <si>
    <t>Hasanova Dilnoza Rajabovna</t>
  </si>
  <si>
    <t>Hasanova Mahfuza G'afur qizi</t>
  </si>
  <si>
    <t>HASANOVA MARJONA QAHRAMON QIZI</t>
  </si>
  <si>
    <t>HAYDAROV ULUG‘BEK SOBIRJONOVICH</t>
  </si>
  <si>
    <t>Haydarova Anora Raxmatilloyevna</t>
  </si>
  <si>
    <t>Haydarova Mehriniso Furqatovna</t>
  </si>
  <si>
    <t>HAYDAROVA SAODAT HAYDAR QIZI</t>
  </si>
  <si>
    <t>Haydarova Shaxinabonu Ixtiyor qizi</t>
  </si>
  <si>
    <t>Haydarova Umida Murtazo qizi</t>
  </si>
  <si>
    <t>Hayitova Nozima Hamrokulovna</t>
  </si>
  <si>
    <t>Hazratova Oysulton Narzullоyevna</t>
  </si>
  <si>
    <t>HIDOYATOVA MAFTUNA HIKMAT QIZI</t>
  </si>
  <si>
    <t>Hikmatov Nodirbek Nasullo o'g'li</t>
  </si>
  <si>
    <t>HIKMATOVA ZARNIGOR BAXRONOVNA</t>
  </si>
  <si>
    <t>Hojiyev Karimjon Temur o'g'li</t>
  </si>
  <si>
    <t>Hojiyev Ulug'bek Vusalovich</t>
  </si>
  <si>
    <t>Hojiyeva Shaxnoza O'tkir qizi</t>
  </si>
  <si>
    <t>Hojiyeva Toshbibi Hotam qizi</t>
  </si>
  <si>
    <t>HOMIDOVA ZUBAYDABONU MURODILLO QIZI</t>
  </si>
  <si>
    <t>Hoshimova Madinabonu Bahron qizi</t>
  </si>
  <si>
    <t>HOTAMOV SULTONXO‘JA SULAYMON O‘G‘LI</t>
  </si>
  <si>
    <t>Husainova Gullola Latif qizi</t>
  </si>
  <si>
    <t>Husenov Ismat Axmadaliyevich</t>
  </si>
  <si>
    <t>HUSENOVA DILSHODA ILHOM QIZI</t>
  </si>
  <si>
    <t>Husenova Gulhayo Hasan qizi</t>
  </si>
  <si>
    <t>HUSENOVA SABRINA BAXODIROVNA</t>
  </si>
  <si>
    <t>Husenova Xurshida Komilovna</t>
  </si>
  <si>
    <t>IBODILLOYEVA AZIZAXON AZAMAT QIZI</t>
  </si>
  <si>
    <t>IBODULLOYEV MIRSHOD SHERZOD O‘G‘LI</t>
  </si>
  <si>
    <t>IBODULLOYEVA MATLAB AMIRULLO QIZI</t>
  </si>
  <si>
    <t>Ibragimova Aziza Avaz qizi</t>
  </si>
  <si>
    <t>Ibragimova Dilnoza Kaxramonovna</t>
  </si>
  <si>
    <t>IBRAGIMOVA MARJONA ILHOM QIZI</t>
  </si>
  <si>
    <t>Ibroimov Murodjon Xusniddinovich</t>
  </si>
  <si>
    <t>IDIYEV FERUZJON FURQAT O‘G‘LI</t>
  </si>
  <si>
    <t>IKRAMOVA NIGINA MA’RUFOVNA</t>
  </si>
  <si>
    <t>Ikromov Azizbek Komil o'g'li</t>
  </si>
  <si>
    <t>Ikromova Mahliyo Erkinjon qizi</t>
  </si>
  <si>
    <t>IKROMOVA MUHAYYO FAYOZ QIZI</t>
  </si>
  <si>
    <t>Ikromova Nigorabonu Raxmiddin qizi</t>
  </si>
  <si>
    <t>Ilhomov Azizbek Ikrom o'g'li</t>
  </si>
  <si>
    <t>ILYOSOV SHAHRIZOD YUSUF O‘G‘LI</t>
  </si>
  <si>
    <t>Isayeva Lobar Baxtiyorovna</t>
  </si>
  <si>
    <t>ISHPULATOVA DIYORA TULKIN QIZI</t>
  </si>
  <si>
    <t>Iskandarova Zebiniso Suhrob qizi</t>
  </si>
  <si>
    <t>ISLOMOVA MOHINUR FARXODOVNA</t>
  </si>
  <si>
    <t>Islomova Munisa Sharif qizi</t>
  </si>
  <si>
    <t>ISMAILOVA GULIRUXSOR AKOBIR QIZI</t>
  </si>
  <si>
    <t>ISMATOV DIYORBEK OLIM O‘G‘LI</t>
  </si>
  <si>
    <t>Ismatov Fayozbek Ikrom o'g'li</t>
  </si>
  <si>
    <t>Ismatov Sanjar Sunnatillo o’g’li</t>
  </si>
  <si>
    <t>Ismatova Gulasal Nemat qizi</t>
  </si>
  <si>
    <t>Ismatova Gulshoda Nemat qizi</t>
  </si>
  <si>
    <t>Ismatova Ismigul Istambek qizi</t>
  </si>
  <si>
    <t>ISMATOVA SEVARA SHUHRAT QIZI</t>
  </si>
  <si>
    <t>Ismatova Shahrizoda Shuxrat qizi</t>
  </si>
  <si>
    <t>Ismatullayev Shaxzod Shavkat o'g'li</t>
  </si>
  <si>
    <t>ISMOILOV IZZAT YAXSHIMUROD O‘G‘LI</t>
  </si>
  <si>
    <t>Ismoilova Aziza Nosirovna</t>
  </si>
  <si>
    <t>ISMOILOVA DILDORA QILICHEVNA</t>
  </si>
  <si>
    <t>Ismoilova Hurriyat Mehriddinovna</t>
  </si>
  <si>
    <t>Ismoilova Nozima Obidovna</t>
  </si>
  <si>
    <t>Istamov Axmad To'ymurod o'g'li</t>
  </si>
  <si>
    <t>Istamov Nurali Umed o'g'li</t>
  </si>
  <si>
    <t>Istamov Ulug'bek Usmon o'g'li</t>
  </si>
  <si>
    <t>ISTAMOVA KUMUSH JAMSHIDOVNA</t>
  </si>
  <si>
    <t>Istamova Marjona Zavqiddin qizi</t>
  </si>
  <si>
    <t>ISTAMOVA XONZODABEGIM IZZATILLOYEVNA</t>
  </si>
  <si>
    <t>Istamova Xursand Muxtorovna</t>
  </si>
  <si>
    <t>Istamova Yulduz O'ktam qizi</t>
  </si>
  <si>
    <t>Itolmasova Manzura Rashid qizi</t>
  </si>
  <si>
    <t>Izbasarova Mexriniso Nematovna</t>
  </si>
  <si>
    <t>IZOMOVA GULRUH IXTIYOR KIZI</t>
  </si>
  <si>
    <t>Izomova Nilufar Ilxombek qizi</t>
  </si>
  <si>
    <t>Izzatova Mahliyo Ilyos qizi</t>
  </si>
  <si>
    <t>Jabborova Gulchiroy Ilxomovna</t>
  </si>
  <si>
    <t>Jabborova Shaxinabonu Sheralijon qizi</t>
  </si>
  <si>
    <t>Jabborova Surayyo Valiyevna</t>
  </si>
  <si>
    <t>JAHONBOYEV MIRZOHID ZOHIR O‘G‘LI</t>
  </si>
  <si>
    <t>Jalilova Feruza Jahon qizi</t>
  </si>
  <si>
    <t>JALILOVA SARVINOZ QAYIM QIZI</t>
  </si>
  <si>
    <t>Jalolova Durdona Ibroximovna</t>
  </si>
  <si>
    <t>Jalolova Mubina Jamolovna</t>
  </si>
  <si>
    <t>Jamilova Nodira Utkirovna</t>
  </si>
  <si>
    <t>Jamolov Normurod Nishonovich</t>
  </si>
  <si>
    <t>Jamolova Maxtoboy Sobir qizi</t>
  </si>
  <si>
    <t>Jaxonboyev Umidjon Zokir o'g'li</t>
  </si>
  <si>
    <t>Jaysanova Nigina Hikmatillo qizi</t>
  </si>
  <si>
    <t>Jo'raqulova Vasila Rustamovna</t>
  </si>
  <si>
    <t>Jo'rayeva Dildora Isroilovna</t>
  </si>
  <si>
    <t>Jo'rayeva Fotima Sobirovna</t>
  </si>
  <si>
    <t>Jo'rayeva Gulnoz Orifovna</t>
  </si>
  <si>
    <t>Jo'rayeva Gulnoza Erkinovna</t>
  </si>
  <si>
    <t>Jo'rayeva Malikabonu Shuhrat qizi</t>
  </si>
  <si>
    <t>Jo'rayeva Munavvar O'ktam qizi</t>
  </si>
  <si>
    <t>Jo'rayeva Munisa Furqatovna</t>
  </si>
  <si>
    <t>Jo'rayeva Navbahor Jamshid qizi</t>
  </si>
  <si>
    <t>Jo'rayeva Nigora Askarovna</t>
  </si>
  <si>
    <t>Jo'rayeva Nozima Shuxratovna</t>
  </si>
  <si>
    <t>Jo'rayeva Obida Abduxoliqovna</t>
  </si>
  <si>
    <t>JO‘RAMURODOVA DILSHODA AKMAL QIZI</t>
  </si>
  <si>
    <t>JO‘RAYEV JALOLIDDIN JASUR O‘G‘LI</t>
  </si>
  <si>
    <t>JO‘RAYEV JO‘RABEK NARZULLOYEVICH</t>
  </si>
  <si>
    <t>JO‘RAYEV JO‘RABEK QOBIL O‘G‘LI</t>
  </si>
  <si>
    <t>JO‘RAYEV ZAFAR ZOYIROVICH</t>
  </si>
  <si>
    <t>JO‘RAYEVA GULMIRA JAHON QIZI</t>
  </si>
  <si>
    <t>JO‘RAYEVA ZARNIGOR XASANOVNA</t>
  </si>
  <si>
    <t>Jumaboyeva Jasmina Umidjon qizi</t>
  </si>
  <si>
    <t>JUMABOYEVA SAYYORABONU JO‘RABEK QIZI</t>
  </si>
  <si>
    <t>Jumaniyozova Feruza G'anisherovna</t>
  </si>
  <si>
    <t>JUMAYEV FURQAT SHODMONOVICH</t>
  </si>
  <si>
    <t>Jumayev Ozodbek Elmurod o'g'li</t>
  </si>
  <si>
    <t>Jumayev Qurbonbek Anvar o'g'li</t>
  </si>
  <si>
    <t>JUMAYEVA FERANGIZ IXTIYOROVNA</t>
  </si>
  <si>
    <t>Jumayeva Go'zal Shavkatovna</t>
  </si>
  <si>
    <t>Jumayeva Gulasal Shavkatovna</t>
  </si>
  <si>
    <t>Jumayeva Maftuna Laziz qizi</t>
  </si>
  <si>
    <t>Jumayeva Nigora Nasriddin qizi</t>
  </si>
  <si>
    <t>Jumayeva Ruxsat Jamshid qizi</t>
  </si>
  <si>
    <t>Jumayeva Sarvinoz Azimovna</t>
  </si>
  <si>
    <t>Jumayeva Shaxinabonu Jahongirovna</t>
  </si>
  <si>
    <t>JUMAYEVA SITORABONU JAXONGIR QIZI</t>
  </si>
  <si>
    <t>Jumayeva Zarina Tolipovna</t>
  </si>
  <si>
    <t>JURAYEV JONIBEK DUSTMURODOVICH</t>
  </si>
  <si>
    <t>Jurayeva Dilnoza Obidovna</t>
  </si>
  <si>
    <t>Jurayeva Nafisa Ashrafovna</t>
  </si>
  <si>
    <t>JURAYEVA NIGINA MADIYOR QIZI</t>
  </si>
  <si>
    <t>JURAYEVA SURAYYO FARXODOVNA</t>
  </si>
  <si>
    <t>KAMILDJANOVA ADIBA NAMANDJANOVNA</t>
  </si>
  <si>
    <t>Kamolaova Shahnoza Jurayevna</t>
  </si>
  <si>
    <t>Kamolov Alisher Jamol o'g'li</t>
  </si>
  <si>
    <t>Kamolov Sardorbek Azamat o'g'li</t>
  </si>
  <si>
    <t>KAMOLOVA DILDORA UMURZOKOVNA</t>
  </si>
  <si>
    <t>Kamolova Gulnora Jabborovna</t>
  </si>
  <si>
    <t>Kamolova Shahzoda Jamolovna</t>
  </si>
  <si>
    <t>KARIMOV ISMOIL BAXTIYOR O‘G‘LI</t>
  </si>
  <si>
    <t>Karimov Og'abek Akobir o'g'li</t>
  </si>
  <si>
    <t>KARIMOV SAID RAIM O‘G‘LI</t>
  </si>
  <si>
    <t>Karimov Shaxzod Karimovich</t>
  </si>
  <si>
    <t>Karimova Dildora Rajabovna</t>
  </si>
  <si>
    <t>Karimova Sabina Avrillo qizi</t>
  </si>
  <si>
    <t>Karimova Shaxnoza Normurotovna</t>
  </si>
  <si>
    <t>Kazimova Suxaylo Gaffurovna</t>
  </si>
  <si>
    <t>KENJAYEV RUSTAM IBODULLOYEVICH</t>
  </si>
  <si>
    <t>KENJAYEVA FERANGIZ FURQATOVNA</t>
  </si>
  <si>
    <t>Kenjayeva Ismigul Umidovna</t>
  </si>
  <si>
    <t>Kilichova Shaxnoza Raxmatovna</t>
  </si>
  <si>
    <t>Kodirov Akmal Kosimovich</t>
  </si>
  <si>
    <t>Kodirova Dilnavoz Ulug'bekovna</t>
  </si>
  <si>
    <t>Komilova Maftunabonu Orzi qizi</t>
  </si>
  <si>
    <t>Kuchkorova Nigora Axmadovna</t>
  </si>
  <si>
    <t>KUDRATOVA SABINA SADILLOYEVNA</t>
  </si>
  <si>
    <t>Kulliyev Mansur Juraqulovich</t>
  </si>
  <si>
    <t>KURBONOVA DILFUZA SAMIYEVNA</t>
  </si>
  <si>
    <t>Kurbonova Laylo Narzilloyevna</t>
  </si>
  <si>
    <t>Kurbonova Xilola Xalimovna</t>
  </si>
  <si>
    <t>Kuzyaxmetova Xanifa Rivxatovna</t>
  </si>
  <si>
    <t>Latipova Gulmira Yusufboyevna</t>
  </si>
  <si>
    <t>Madrimova Feruza Baxramovna</t>
  </si>
  <si>
    <t>Mahmudov Ixtiyor Baxtiyorovich</t>
  </si>
  <si>
    <t>Mahmudova Ruhshona Muxtorovna</t>
  </si>
  <si>
    <t>Mahmudova Sarvinoz Bobir qizi</t>
  </si>
  <si>
    <t>Majidova Feruza Maxmud qizi</t>
  </si>
  <si>
    <t>Majitov Behruz Hasan o'g'li</t>
  </si>
  <si>
    <t>MALIKOVA DILFUZA MANSUR QIZI</t>
  </si>
  <si>
    <t>Mamadaliyev Parviz Furqt o'g'li</t>
  </si>
  <si>
    <t>MAMADIYOROV ASILBEK ABDISOAT O‘G‘LI</t>
  </si>
  <si>
    <t>Mamarizayeva Sabrina Davronboy qizi</t>
  </si>
  <si>
    <t>Mamatov San'at Sayfullayevich</t>
  </si>
  <si>
    <t>Mangliyeva Zulxumor Ilyos qizi</t>
  </si>
  <si>
    <t>MARATOVA MOHINUR AZIMJONOVNA</t>
  </si>
  <si>
    <t>MARDONOV FAZLIDDIN FAXRIDDIN O‘G‘LI</t>
  </si>
  <si>
    <t>Mardonova Maftuna Abbos qizi</t>
  </si>
  <si>
    <t>MARUPOVA SADAF FARHOD QIZI</t>
  </si>
  <si>
    <t>Mastonov Ozodbek Uyg'un o'g'li</t>
  </si>
  <si>
    <t>MAVLONJONOVA NIGINA OTABEK QIZI</t>
  </si>
  <si>
    <t>Mavlonova Gulruh Raxmatullayevna</t>
  </si>
  <si>
    <t>Mavlonova Marjona Hasanovna</t>
  </si>
  <si>
    <t>Mavlonova Maxfura Raxmatilloyevna</t>
  </si>
  <si>
    <t>MAVLONOVA NILUFAR HAFIZ QIZI</t>
  </si>
  <si>
    <t>MAVLYANOVA HULKAR BAXTIYOROVNA</t>
  </si>
  <si>
    <t>Maxamatova Dilnoza Maxmud qizi</t>
  </si>
  <si>
    <t>Maxmudov Nodir Samandarovich</t>
  </si>
  <si>
    <t>MAXMUDOVA LOBARXON SAYIDOVNA</t>
  </si>
  <si>
    <t>MAXMUDOVA MEHRIBONU MUHSIN QIZI</t>
  </si>
  <si>
    <t>MAXMUDOVA PARVINA MIRZOULUG‘BEK QIZI</t>
  </si>
  <si>
    <t>MEHMONQULOVA DURDONA XUSHVAXTOVNA</t>
  </si>
  <si>
    <t>MEHRIDDINOV BEHRUZJON PARVOZ O‘G‘LI</t>
  </si>
  <si>
    <t>Mehriddinova Marjona Faxriddin qizi</t>
  </si>
  <si>
    <t>Melixonov Baxtiyorxon Vosixon o'g'li</t>
  </si>
  <si>
    <t>Mirdjalolova Azizabonu Mirshod qizi</t>
  </si>
  <si>
    <t>Mirzayeva Dilfuza Rashitovna</t>
  </si>
  <si>
    <t>Mirzayeva Gulnozaxon Nizomjon qizi</t>
  </si>
  <si>
    <t>Mirzayeva Irana Xasanovna</t>
  </si>
  <si>
    <t>Mirzayeva Mahbuba Umid qizi</t>
  </si>
  <si>
    <t>Mirzayeva Nodirabegim Nuriddin qizi</t>
  </si>
  <si>
    <t>Mirzayusupuv Mirjalol Toxirjon o'g'li</t>
  </si>
  <si>
    <t>Mo'minova Ferangiz Mizrobovna</t>
  </si>
  <si>
    <t>Mo'minova Iroda Suvonovna</t>
  </si>
  <si>
    <t>Muhammadov Mirali Murodullo o'g'li</t>
  </si>
  <si>
    <t>Muhammadova Ro'zibibi Dilmurod qizi</t>
  </si>
  <si>
    <t>Muhiddinova Dilorom Yangi qizi</t>
  </si>
  <si>
    <t>Muhiddinova Mohigul Dilshod qizi</t>
  </si>
  <si>
    <t>Muhiddinova Muharram Mirzohid</t>
  </si>
  <si>
    <t>Muhiddinova Sitorabonu Alisher qizi</t>
  </si>
  <si>
    <t>Muhidinova Sevinch Mehriddin qizi</t>
  </si>
  <si>
    <t>Muhitdinova Dilnoza Avaz qizi</t>
  </si>
  <si>
    <t>Muminova Nargiza Raxmiddin qizi</t>
  </si>
  <si>
    <t>Murdov Shaxzod Azimjonovich</t>
  </si>
  <si>
    <t>MURODOV HUSNIDDIN NURILLOYEVICH</t>
  </si>
  <si>
    <t>MURODOV MIRONSHOH DOVUDOVICH</t>
  </si>
  <si>
    <t>MURODOV YUSUF RAVSHAN O‘G‘LI</t>
  </si>
  <si>
    <t>Murodova Farog'at Maqsud qizi</t>
  </si>
  <si>
    <t>Murodova Feruza Muzaffar qizi</t>
  </si>
  <si>
    <t>Murodova Gulbahor To'ymurodovna</t>
  </si>
  <si>
    <t>Murodova Sevinch Akram qizi</t>
  </si>
  <si>
    <t>Murodova Vazira Bobir qizi</t>
  </si>
  <si>
    <t>Murodova Zilola Sobirovna</t>
  </si>
  <si>
    <t>Murotov Jo'rabek Djumanazarovich</t>
  </si>
  <si>
    <t>Murotov Sherzodjon Rauf o'g'li</t>
  </si>
  <si>
    <t>MURTAZOYEVA MUKARRAM MAXSUTOVNA</t>
  </si>
  <si>
    <t>Murtazoyeva Shahinabonu Muxsin qizi</t>
  </si>
  <si>
    <t>Musojonova Ferzangiz Jamshid qizi</t>
  </si>
  <si>
    <t>Musoyev Abdumalik Orif o'g'li</t>
  </si>
  <si>
    <t>MUSSAYEVA MUXLISA G‘AYBULLAYEVNA</t>
  </si>
  <si>
    <t>Mustafoyev Shaxriyor Ixtiyorovich</t>
  </si>
  <si>
    <t>MUSTAFOYEVA GULCHEHRA HOSHIM QIZI</t>
  </si>
  <si>
    <t>Mustafoyeva Marjona mansurovna</t>
  </si>
  <si>
    <t>Mustafoyeva Niginabonu Jondullo qizi</t>
  </si>
  <si>
    <t>Mustafoyeva Ozoda Muzafarovna</t>
  </si>
  <si>
    <t>Mustafoyeva Shahlo Shavkat qizi</t>
  </si>
  <si>
    <t>Muxamadiyeva Ra'no Ro'ziqulovna</t>
  </si>
  <si>
    <t>Muxamadiyeva Zamira Hojiqurbonovna</t>
  </si>
  <si>
    <t>Muxamadov Dostonjon Rustam o'g'li</t>
  </si>
  <si>
    <t>Muxiddinova Sayyora Mehriddin qizi</t>
  </si>
  <si>
    <t>Muxidinov Mironshox Olimovich</t>
  </si>
  <si>
    <t>MUXITDINOVA ZILOLA ULUG‘BEKOVNA</t>
  </si>
  <si>
    <t>Muyinov Ramazon Orif o'g'li</t>
  </si>
  <si>
    <t>Muyinova Marjona Luqmonovna</t>
  </si>
  <si>
    <t>MUZAFAROV XASAN YADGAROVICH</t>
  </si>
  <si>
    <t>MUZAFAROVA DILFUZA OLIM QIZI</t>
  </si>
  <si>
    <t>Muzaffarova Hosila Sunnatillo qizi</t>
  </si>
  <si>
    <t>Muzaffarova Vasila Nizom qizi</t>
  </si>
  <si>
    <t>NABODOV SHAMSIDDIN POLVONOVICH</t>
  </si>
  <si>
    <t>NAIMOV NOZIMBEK NAUFAL O‘G‘LI</t>
  </si>
  <si>
    <t>Naimova Gulsanam Ilyos qizi</t>
  </si>
  <si>
    <t>NAIMOVA MARJONA AZAMAT QIZI</t>
  </si>
  <si>
    <t>Naimova Maxsuma Xodiyevna</t>
  </si>
  <si>
    <t>NAIMOVA XURSHIDA ILHOM QIZI</t>
  </si>
  <si>
    <t>NAJMIDDINOVA FARANGIZ BOBIR QIZI</t>
  </si>
  <si>
    <t>Narzilloyev Navroz'bek Nuriddin o'g'i</t>
  </si>
  <si>
    <t>Narzilloyev Shahzodjon Sayfiddin o'g'li</t>
  </si>
  <si>
    <t>Narzilloyeva Marjonabonu Najmitdin qizi</t>
  </si>
  <si>
    <t>NARZIYEV ILHOM HASANOVICH</t>
  </si>
  <si>
    <t>Narziyeva Dildora Xayrullayevna</t>
  </si>
  <si>
    <t>NARZIYEVA NOZIMA IKROMOVNA</t>
  </si>
  <si>
    <t>Narziyeva Sarvinoz Sunatillo qizi</t>
  </si>
  <si>
    <t>Narzullayev Ozodjon Nuriddin o'g'li</t>
  </si>
  <si>
    <t>NARZULLOYEVA RUSHANABONU ABDULLO QIZI</t>
  </si>
  <si>
    <t>Nashbandova Dilshoda Barno qizi</t>
  </si>
  <si>
    <t>NASILLOYEV NASILLO NURIDDIN O‘G‘LI</t>
  </si>
  <si>
    <t>Nasrullayev Maqsad Maxmadiyor o'g'li</t>
  </si>
  <si>
    <t>Nasulloyeva Shaxrizoda Azamat qizi</t>
  </si>
  <si>
    <t>Nayimov Qayim Nozim o'g'li</t>
  </si>
  <si>
    <t>Nazarova Dilfuza Dilmuratovna</t>
  </si>
  <si>
    <t>Nazarova Norjon Olim  qizi</t>
  </si>
  <si>
    <t>Nazarova Shaxnoza Salimovna</t>
  </si>
  <si>
    <t>NE’MATOVA DILSORA ANVAR QIZI</t>
  </si>
  <si>
    <t>NEMATJONOVA MUHABBAT NODIRJON QIZI</t>
  </si>
  <si>
    <t>Nematova Dilbar Nurmat qizi</t>
  </si>
  <si>
    <t>Nematova Zuhro Quvondiq qizi</t>
  </si>
  <si>
    <t>Nishonova Dilfuza Murodjon qizi</t>
  </si>
  <si>
    <t>Niyazov Nozim Xoshimovich</t>
  </si>
  <si>
    <t>NIYOZOVA GO‘ZAL SHAVKATOVNA</t>
  </si>
  <si>
    <t>NIYOZOVA NAFISAXON HAMZA QIZI</t>
  </si>
  <si>
    <t>NIZOMOV SHAHZOD NABI O‘G‘LI</t>
  </si>
  <si>
    <t>NIZOMOVA MEHRINOZ MAHTUMOVNA</t>
  </si>
  <si>
    <t>NIZOMOVA SHAXNOZA IBROXIM QIZI</t>
  </si>
  <si>
    <t>Normurodov Xolmurod Bekmurod o'g'li</t>
  </si>
  <si>
    <t>Norov Abbos Shavkat o'g'li</t>
  </si>
  <si>
    <t>NOROVA ADOLATXON IXTIYOROVNA</t>
  </si>
  <si>
    <t>NOROVA JASMINABONU ODIL QIZI</t>
  </si>
  <si>
    <t>Norova Lola Sharifovna</t>
  </si>
  <si>
    <t>NOROVA MUXLISA TO‘RAYEVNA</t>
  </si>
  <si>
    <t>Norqulova Maxfirat To'yg'un qizi</t>
  </si>
  <si>
    <t>NOSIROV ELYOR ZULFIDDIN O‘G‘LI</t>
  </si>
  <si>
    <t>Nosirova Obida To'ymurodovna</t>
  </si>
  <si>
    <t>NOZIMOVA GULZIRA SHUKRULLA QIZI</t>
  </si>
  <si>
    <t>Nuriddinova Gulzodaxon Mexriddin qizi</t>
  </si>
  <si>
    <t>Nuriddinova Madinabonu Gulmurod qizi</t>
  </si>
  <si>
    <t>Nuriddinova Sevara Saidmurod qizi</t>
  </si>
  <si>
    <t>NURILLOYEV RUSTAM YOQUBJON O‘G‘LI</t>
  </si>
  <si>
    <t>Nurilloyeva Dilnoza Miraziz qizi</t>
  </si>
  <si>
    <t>Nurmatova Zulayxo Gafurovna</t>
  </si>
  <si>
    <t>NUROVA SHAXNOZA SHODMANOVNA</t>
  </si>
  <si>
    <t>Nurova Zarnigor Oybek qizi</t>
  </si>
  <si>
    <t>Nurulloyeva Dilnura Bobir qizi</t>
  </si>
  <si>
    <t>Nurulloyeva Sevara Jo'rabek qizi</t>
  </si>
  <si>
    <t>Nusratova Mehribonu G'ayrat qizi</t>
  </si>
  <si>
    <t>Nusratova Sanobar Ne'matovna</t>
  </si>
  <si>
    <t>NUTFULLAYEV DALER DAVLAT-O‘G‘LI</t>
  </si>
  <si>
    <t>Nutfulloyeva Dilnoza Sherzod qizi</t>
  </si>
  <si>
    <t>NUTFULLOYEVA DILNOZA XAYRULLO QIZI</t>
  </si>
  <si>
    <t>Nutfulloyeva Jasmina Erkin qizi</t>
  </si>
  <si>
    <t>O'ktamova Dilafro'z Dilmurod qizi</t>
  </si>
  <si>
    <t>O'ktamova Firangiz Farxod qizi</t>
  </si>
  <si>
    <t>O‘RINOV SHERMUROD ELMUROD O‘G‘LI</t>
  </si>
  <si>
    <t>O‘ROQOVA OZODA NIZOMIDDINOVNA</t>
  </si>
  <si>
    <t>Ochilov Ibrohim Vahobovich</t>
  </si>
  <si>
    <t>Ochilova Dildora G'aybullayevna</t>
  </si>
  <si>
    <t>OCHILOVA DILDORA TOSHPULATOVNA</t>
  </si>
  <si>
    <t>Ochilova Dilnoza Radjabovna</t>
  </si>
  <si>
    <t>Ochilova Munisa Normurot qizi</t>
  </si>
  <si>
    <t>Odilova Sevara Sulaymonovna</t>
  </si>
  <si>
    <t>Olimjonova Aziza Alisher qizi</t>
  </si>
  <si>
    <t>Olimov Zamirbek Umedjan o'g'li</t>
  </si>
  <si>
    <t>OLIMOVA FIRUZA ASLONOVNA</t>
  </si>
  <si>
    <t>Olimova Maftuna Alisher qizi</t>
  </si>
  <si>
    <t>OLIMOVA SARVINOZ MAHMUD QIZI</t>
  </si>
  <si>
    <t>Orifova Maftunabonu Olimovna</t>
  </si>
  <si>
    <t>Oripova Navbahor Raximovna</t>
  </si>
  <si>
    <t>Orziyev Sardor Sodikovich</t>
  </si>
  <si>
    <t>Otanafasova Sohiba Inoqovna</t>
  </si>
  <si>
    <t>OTANIYOZOV OTAMUROD UBAYDULLOYEVICH</t>
  </si>
  <si>
    <t>OTAXONOVA ISMIGUL SHERALIYEVNA</t>
  </si>
  <si>
    <t>OTAYEVA RUXSORA BOTIRJON QIZI</t>
  </si>
  <si>
    <t>PANJIYEV MUSURMON ZOKIR O‘G‘LI</t>
  </si>
  <si>
    <t>Panoyev Faruxbek Baxtiyorovich</t>
  </si>
  <si>
    <t>PARDAYEVA MOHINUR BOBIROVNA</t>
  </si>
  <si>
    <t>Po'latova Muxabbat Hayitovna</t>
  </si>
  <si>
    <t>Po'lotov Obid Maxmudovich</t>
  </si>
  <si>
    <t>PO‘LOTOV HAYOTJON HAMIDOVICH</t>
  </si>
  <si>
    <t>PO‘LOTOVA MARJONA SHUHRATOVNA</t>
  </si>
  <si>
    <t>Pulatova Ferangis Naimovna</t>
  </si>
  <si>
    <t>Pulatova Gulsasra Muzafarovna</t>
  </si>
  <si>
    <t>Qahhorova Kumushoy Azim qizi</t>
  </si>
  <si>
    <t>Qahhorova Yulduz Erkinovna</t>
  </si>
  <si>
    <t>Qahorov Mirshod Dilshod o'g'li</t>
  </si>
  <si>
    <t>QAHRAMONJONOV ABDULLOH XAMIDULLO O‘G‘LI</t>
  </si>
  <si>
    <t>QALANDAROVA FARIDA HAMID QIZI</t>
  </si>
  <si>
    <t>Qambarova Jasmina Anvarovna</t>
  </si>
  <si>
    <t>QARSHIYEVA BARCHINOY ZAVQIDDIN QIZI</t>
  </si>
  <si>
    <t>Qaxxorova Munisa Kamolovna</t>
  </si>
  <si>
    <t>Qayimova Munisa Ulug'bek qizi</t>
  </si>
  <si>
    <t>Qayimova Nafisa Avaz qizi</t>
  </si>
  <si>
    <t>Qayimova Sabina Abduqahor qizi</t>
  </si>
  <si>
    <t>Qayumova Munira Qiyom qizi</t>
  </si>
  <si>
    <t>QAZOQOVA GULASAL SAMIYEVNA</t>
  </si>
  <si>
    <t>Qilichova Robiya Aminovna</t>
  </si>
  <si>
    <t>Qo'ziyeva Aziza Sobir qizi</t>
  </si>
  <si>
    <t>QO‘ZIBOYEV OYBEK TOLIB O‘G‘LI</t>
  </si>
  <si>
    <t>Qobilova Rushana Ramazonovna</t>
  </si>
  <si>
    <t>Qodirova Naima Yuldashevna</t>
  </si>
  <si>
    <t>Qodirova Shozoda Obid qizi</t>
  </si>
  <si>
    <t>QODIROVA SOJIDA RAMADIN QIZI</t>
  </si>
  <si>
    <t>Qosimov Muhammad Baxtiyor o'g'li</t>
  </si>
  <si>
    <t>Qudratov Jahongir G'afurovich</t>
  </si>
  <si>
    <t>Qudratova Munojot Rasulovna</t>
  </si>
  <si>
    <t>Qurbonov Ilyos Ismoilovich</t>
  </si>
  <si>
    <t>Qurbonov Jasurbek Qodir o'g'li</t>
  </si>
  <si>
    <t>QURBONOVA GULMIRA KAMOL QIZI</t>
  </si>
  <si>
    <t>Qurbonova Gulnoza Ismatilloyevna</t>
  </si>
  <si>
    <t>Qurbonova Madina Qambar qizi</t>
  </si>
  <si>
    <t>Qurbonova Nargiza Turayevna</t>
  </si>
  <si>
    <t>QURBONOVA NIGINABONU QOSIM QIZI</t>
  </si>
  <si>
    <t>Qurbonova Shaxribonu O'tkur qizi</t>
  </si>
  <si>
    <t>Quvatova Nafisa Baxtiyor qizi</t>
  </si>
  <si>
    <t>Quvvatova Fotima Jamshidovna</t>
  </si>
  <si>
    <t>Quvvatova Zuxro Jamshidovna</t>
  </si>
  <si>
    <t>RABIMOV OBID ABDULMA’JAMOVICH</t>
  </si>
  <si>
    <t>Radjabova Intizor Ikromovna</t>
  </si>
  <si>
    <t>RADJABOVA MONIKA ALISHEROVNA</t>
  </si>
  <si>
    <t>Radjabova Munira Murotovna</t>
  </si>
  <si>
    <t>Rahimov Kamoliddin Komilovich</t>
  </si>
  <si>
    <t>Rahimova Nazokat Erkin qizi</t>
  </si>
  <si>
    <t>RAHIMOVA NILUFAR ABROR QIZI</t>
  </si>
  <si>
    <t>Rahmatova Matlab Qudratovna</t>
  </si>
  <si>
    <t>RAHMATOVA RUXSHONA RUSTAM QIZI</t>
  </si>
  <si>
    <t>Rahmatova Sardora Ikromovna</t>
  </si>
  <si>
    <t>RAHMATOVA SHAXNOZA ABDULLAYEVNA</t>
  </si>
  <si>
    <t>RAHMONOVA DILFUZA YOSHUZOQOVNA</t>
  </si>
  <si>
    <t>Rahmonova Dilnavoz Ilhom qizi</t>
  </si>
  <si>
    <t>Rahmonova Gullola Yorqin qizi</t>
  </si>
  <si>
    <t>Rajabov Bekzod Baxshilloyevich</t>
  </si>
  <si>
    <t>Rajabov Ilyos ikrom o'g'li</t>
  </si>
  <si>
    <t>Rajabov Qosim Qayim o`g`li</t>
  </si>
  <si>
    <t>RAJABOV SHAXZOD FAYZILLO O‘G‘LI</t>
  </si>
  <si>
    <t>RAJABOVA GO‘ZAL ZARIFOVNA</t>
  </si>
  <si>
    <t>RAJABOVA GULCHEHRA TOG‘AYMURODOVNA</t>
  </si>
  <si>
    <t>Rajabova Iroda Iskandarovna</t>
  </si>
  <si>
    <t>Rajabova Jasmina Shuhrat qizi</t>
  </si>
  <si>
    <t>Rajabova Laylo Latipovna</t>
  </si>
  <si>
    <t>Rajabova Maftuna  Rahmat qizi</t>
  </si>
  <si>
    <t>Rajabova Mehrangiz Bahodir qizi</t>
  </si>
  <si>
    <t>Rajabova Mulkijahon Umid qizi</t>
  </si>
  <si>
    <t>Rajabova Munojot Bahodirovna</t>
  </si>
  <si>
    <t>RAJABOVA NIGINA IKROM QIZI</t>
  </si>
  <si>
    <t>Rajabova Nozima Rashitovna</t>
  </si>
  <si>
    <t>Rajabova Sarvinoz Uktam qizi</t>
  </si>
  <si>
    <t>Rajabova Sayyora Shodmonovna</t>
  </si>
  <si>
    <t>Rajabova Zebiniso Ahmadovna</t>
  </si>
  <si>
    <t>Ramazonov Inomjon Ilhomovich</t>
  </si>
  <si>
    <t>RAMAZONOV SIROJIDDIN XAYRILLOYEVICH</t>
  </si>
  <si>
    <t>RAMAZONOV ZAVQIDDIN FATILLOYEVICH</t>
  </si>
  <si>
    <t>Ramazonova Aziza Siroj qizi</t>
  </si>
  <si>
    <t>Ramazonova Gulchiroy Furqat qizi</t>
  </si>
  <si>
    <t>Ramazonova Gulsara Yusupovna</t>
  </si>
  <si>
    <t>RAMAZONOVA MADINABONU YUNUS QIZI</t>
  </si>
  <si>
    <t>Ramazonova Malika Qudratovna</t>
  </si>
  <si>
    <t>Ramazonova Marjona Rashid qizi</t>
  </si>
  <si>
    <t>Ramazonova Rushana Jahongirovna</t>
  </si>
  <si>
    <t>RAMAZONOVA SHAXZODA MARUP QIZI</t>
  </si>
  <si>
    <t>Ramazonova Sohiba Faxriddinovna</t>
  </si>
  <si>
    <t>Rashidov Shahriyor Raimjon o'g'li</t>
  </si>
  <si>
    <t>RASHIDOVA DILSHODABONU MURODILLO QIZI</t>
  </si>
  <si>
    <t>Rashidova Hadija Amin qizi</t>
  </si>
  <si>
    <t>Rasulov Sarvar Fayzulloyevich</t>
  </si>
  <si>
    <t>Rasulova Marjona Rahim qizi</t>
  </si>
  <si>
    <t>Rasulova Nafisa Rashidovna</t>
  </si>
  <si>
    <t>Rasulova Zarnigor Latipovna</t>
  </si>
  <si>
    <t>RAUPOV AZIZBEK LUTFILLO O‘G‘LI</t>
  </si>
  <si>
    <t>Ravshanova Dilrabo Toymurod qizi</t>
  </si>
  <si>
    <t>Ravshanova Gulnoza Akramjon qizi</t>
  </si>
  <si>
    <t>Ravshanova Ismigul Vahobiddin qizi</t>
  </si>
  <si>
    <t>Ravshanova Madina Davlatovna</t>
  </si>
  <si>
    <t>RAXIMOV BEKZODBEK OTABEK O‘G‘LI</t>
  </si>
  <si>
    <t>Raximova Dilnoza To'xtayevna</t>
  </si>
  <si>
    <t>Raximova Nilufar Ziyadillo qizi</t>
  </si>
  <si>
    <t>RAXMATILLAYEVA DILSHODA ISMATILLA QIZI</t>
  </si>
  <si>
    <t>Raxmatilloyeva marhabo Sayfidinovna</t>
  </si>
  <si>
    <t>RAXMATILLOYEVA MUXLISA BAHODIR QIZI</t>
  </si>
  <si>
    <t>RAXMATOV JAHONGIR MO‘MIN O‘G‘LI</t>
  </si>
  <si>
    <t>Raxmatova Aziza Axmad qizi</t>
  </si>
  <si>
    <t>Raxmatova Feruza Namozovna</t>
  </si>
  <si>
    <t>Raxmatova Nasiba Yadgarovna</t>
  </si>
  <si>
    <t>RAXMATOVA NAZOKAT SAFTAR QIZI</t>
  </si>
  <si>
    <t>RAXMATOVA RUXSORABONU SADILOYEVNA</t>
  </si>
  <si>
    <t>RAXMONOV MUHAMMAD ANVAR O‘G‘LI</t>
  </si>
  <si>
    <t>Raxmonova Firangiz Narimon qizi</t>
  </si>
  <si>
    <t>RAXMONOVA FOTIMA BOBOJON QIZI</t>
  </si>
  <si>
    <t>RAXMONOVA MAFTUNA SHOFIDDIN QIZI</t>
  </si>
  <si>
    <t>Raxmonova Zebiniso Fayziyevna</t>
  </si>
  <si>
    <t>RAYIMOVA DILFUZA YO‘LDOSH QIZI</t>
  </si>
  <si>
    <t>Razzoqova Feruzabonu Hayotovna</t>
  </si>
  <si>
    <t>RAZZOQOVA MALIKABONU HAYOTOVNA</t>
  </si>
  <si>
    <t>Rizayeva Nozima Erkinovna</t>
  </si>
  <si>
    <t>Rizoqulov Bekzodjon Ga'nijonovich</t>
  </si>
  <si>
    <t>RIZOYEV QURBON QAHRAMONOVICH</t>
  </si>
  <si>
    <t>Rizoyeva Hafiza O'tkir qizi</t>
  </si>
  <si>
    <t>RIZOYEVA MARJONA ORIF QIZI</t>
  </si>
  <si>
    <t>Ro'ziqulov Elbek Oybek o'g'li</t>
  </si>
  <si>
    <t>Ro'ziyev Hasan Zufarovich</t>
  </si>
  <si>
    <t>Ro'ziyev Sharillo Nasullo o'g'li</t>
  </si>
  <si>
    <t>Ro'ziyeva Aziza Doniyor qizi</t>
  </si>
  <si>
    <t>Ro'ziyeva Sabina Sanjar qizi</t>
  </si>
  <si>
    <t>RO‘ZIMURODOVA MADINA RIZOQULOVNA</t>
  </si>
  <si>
    <t>Ropiyev Madaminjon Yusufjonovich</t>
  </si>
  <si>
    <t>Rustamov Rizo Shuxratulloyevich</t>
  </si>
  <si>
    <t>RUSTAMOV XAYRULLO ZIYODILLO O‘G‘LI</t>
  </si>
  <si>
    <t>Rustamova Ozodaxon Hayotjon qizi</t>
  </si>
  <si>
    <t>Rustamova Sharofat Shermat qizi</t>
  </si>
  <si>
    <t>Rustamova Shaxnoza Hakimboyevna</t>
  </si>
  <si>
    <t>Ruziyeva Feruza Xolmurodovna</t>
  </si>
  <si>
    <t>RUZIYEVA GULNOZA MURODILLO QIZI</t>
  </si>
  <si>
    <t>Sadikov Amirbek Zakir o'g'li</t>
  </si>
  <si>
    <t>Sadridinova Gulnoza Komilovna</t>
  </si>
  <si>
    <t>SADRIYEVA SADAF ZAFAROVNA</t>
  </si>
  <si>
    <t>Sadullayeva Orzigul Avezmuratovna</t>
  </si>
  <si>
    <t>Sadullayeva Umida Shuxrat qizi</t>
  </si>
  <si>
    <t>Sadulloyeva Munisa Itolmasovna</t>
  </si>
  <si>
    <t>Safarov Farrux Faxriddinovich</t>
  </si>
  <si>
    <t>SAFAROV SARVARBEK SODIQ O‘G‘LI</t>
  </si>
  <si>
    <t>SAFAROVA MARJONA ERGASHEVNA</t>
  </si>
  <si>
    <t>SAFAROVA MUHABBAT SHUXRATOVNA</t>
  </si>
  <si>
    <t>Safarova Sayyora Ziyovuddin qizi</t>
  </si>
  <si>
    <t>Safarova Shoira Komilevna</t>
  </si>
  <si>
    <t>Safarova Umida Maxmud qizi</t>
  </si>
  <si>
    <t>SAIDMAHMUDOVA SAIDA TOHIR QIZI</t>
  </si>
  <si>
    <t>Saidov Mirjon Sulaymonovich</t>
  </si>
  <si>
    <t>Saidov Salohiddin Tavakkal o'g'li</t>
  </si>
  <si>
    <t>SAIDOV SARDORJON SAIDOVICH</t>
  </si>
  <si>
    <t>SAIDOVA JASMINA JAMSHEDOVNA</t>
  </si>
  <si>
    <t>Saidova Munavvar Egamberdiyevna</t>
  </si>
  <si>
    <t>SAIDOVA NOZIMA SHOMURODOVNA</t>
  </si>
  <si>
    <t>Saidova Rayxon Ruhullayevna</t>
  </si>
  <si>
    <t>Saidova Rayxona Nurullo qizi</t>
  </si>
  <si>
    <t>Saidova Shaxinabonu Sayfiddinovna</t>
  </si>
  <si>
    <t>SAIDXONOVA GULNOZ SOBIR QIZI</t>
  </si>
  <si>
    <t>SAITOVA MAFTUNA SAJREDINOVNA</t>
  </si>
  <si>
    <t>SALIMMURODOVA FERUZABONU SAIDJON QIZI</t>
  </si>
  <si>
    <t>Salimova Mohichehra Sadulloyevna</t>
  </si>
  <si>
    <t>Salimova Ruhshona Isroilovna</t>
  </si>
  <si>
    <t>Salomov Shuxrat Shavkatovich</t>
  </si>
  <si>
    <t>SALOMOVA LOBAR UKTAMOVNA</t>
  </si>
  <si>
    <t>Salomova Mohigul Jo'rayevna</t>
  </si>
  <si>
    <t>Salomova Nargiza Sattorovna</t>
  </si>
  <si>
    <t>Samadov Sirojiddin Sobir o'g'li</t>
  </si>
  <si>
    <t>Samadova Nasiba Jamolovna</t>
  </si>
  <si>
    <t>Samadova Ruxshona Izzat qizi</t>
  </si>
  <si>
    <t>Samiyeva Gulasal Yahyo qizi</t>
  </si>
  <si>
    <t>Sanayeva Sabrina Ravshanovna</t>
  </si>
  <si>
    <t>SANOKULOVA MUSHTARIYBONU TO‘LKINOVNA</t>
  </si>
  <si>
    <t>Sanoqulova Marjona Nodirbek qizi</t>
  </si>
  <si>
    <t>Sanoqulova Umidaxon Otkirovna</t>
  </si>
  <si>
    <t>Saodatov Mirislom To'xtamurod o'g'li</t>
  </si>
  <si>
    <t>SAPARBAYEVA GUZAL KAMILOVNA</t>
  </si>
  <si>
    <t>Sattorov Asilbek Axmadovich</t>
  </si>
  <si>
    <t>Sattorov Saidjon Mexriddin o'g'li</t>
  </si>
  <si>
    <t>Sattorov Shamshodjon Sharifovich</t>
  </si>
  <si>
    <t>Sattorov Sherzodjon Shodmonovich</t>
  </si>
  <si>
    <t>SATTOROV SUXROB SIROCHOVICH</t>
  </si>
  <si>
    <t>Sattorova Maftuna Ismatovna</t>
  </si>
  <si>
    <t>Sattorova Nilufar Axmadjonovna</t>
  </si>
  <si>
    <t>Sayfiddinova Fozila To'lqin qizi</t>
  </si>
  <si>
    <t>SAYFIDDINOVA OLTINOY TELMON QIZI</t>
  </si>
  <si>
    <t>SAYFULLAYEVA MADINABONU SHUXRATOVNA</t>
  </si>
  <si>
    <t>Sayfullayeva Shaxnoza Amonovna</t>
  </si>
  <si>
    <t>Sayfulloeva Aziza Gulomjonovna</t>
  </si>
  <si>
    <t>Sayfullоyeva Gulshoda Bobir qizi</t>
  </si>
  <si>
    <t>Sayidov Nizombek Azim o'g'li</t>
  </si>
  <si>
    <t>Shahriyorov  Shavkatjon  Shuhratovich</t>
  </si>
  <si>
    <t>SHAMSIDDINOVA DILDORA FARHOD QIZI</t>
  </si>
  <si>
    <t>Shamsiddinova Ozoda Lukmon qizi</t>
  </si>
  <si>
    <t>SHAMSIDDINOVA SHAHINABONU SAYFIDDIN QIZI</t>
  </si>
  <si>
    <t>Shamsilloyeva Fotima Madiyevna</t>
  </si>
  <si>
    <t>Shamsilloyeva Zuhro Madiyevna</t>
  </si>
  <si>
    <t>Shamsimurodova Sarvinoz Raxmiddin qizi</t>
  </si>
  <si>
    <t>Shamsiyeva Lola Umedovna</t>
  </si>
  <si>
    <t>Shamsiyeva Shaxnoza Tohirovna</t>
  </si>
  <si>
    <t>Shamurodov Odiljon Pulotovich</t>
  </si>
  <si>
    <t>Sharapov Jahongirmirzo Ulug'bekovich</t>
  </si>
  <si>
    <t>SHARIFOVA MAXLIYO ZARIF QIZI</t>
  </si>
  <si>
    <t>SHARIPOVA DJASMINA JURABEKOVNA</t>
  </si>
  <si>
    <t>Sharipova Gulhayo Nasimovna</t>
  </si>
  <si>
    <t>SHARIPOVA KOMILA ALISHER QIZI</t>
  </si>
  <si>
    <t>Sharipova Lola Farxodovna</t>
  </si>
  <si>
    <t>SHARIPOVA MAVLUDABEGIM MUKARAM QIZI</t>
  </si>
  <si>
    <t>Sharipova Nilufar Asadovna</t>
  </si>
  <si>
    <t>Sharipova Ra'no Ramazonovna</t>
  </si>
  <si>
    <t>Sharipova Sabina Hayidovna</t>
  </si>
  <si>
    <t>SHARIPOVA SHAROFAT BOBIR QIZI</t>
  </si>
  <si>
    <t>Sharipova Shaxinabonu Alisher qizi</t>
  </si>
  <si>
    <t>SHAROFOV MUHAMMADALI ALISHER O‘G‘LI</t>
  </si>
  <si>
    <t>Sharopov Jamshid Dilmurodovich</t>
  </si>
  <si>
    <t>Sharopov Shukurjon Kamol o'g'li</t>
  </si>
  <si>
    <t>Sharopov Soxibjon Sayidjon o'g'li</t>
  </si>
  <si>
    <t>Sharopova Firuza Xomidovna</t>
  </si>
  <si>
    <t>Sharopova Malika Abduraupovna</t>
  </si>
  <si>
    <t>Sharopova Maxliyo Amrilloyevna</t>
  </si>
  <si>
    <t>Sharopova Shaxzoda Shuxratovna</t>
  </si>
  <si>
    <t>SHERALIYEVA SITORA AZAMJON QIZI</t>
  </si>
  <si>
    <t>Sherova Bunujon Sadriddin qizi</t>
  </si>
  <si>
    <t>SHIRINOVA SABINA XAYRULLO QIZI</t>
  </si>
  <si>
    <t>SHIROV JAXONGIR ISLOMOVICH</t>
  </si>
  <si>
    <t>Shodiyeva Orzigul To'xtamurodovna</t>
  </si>
  <si>
    <t>Shodmonboyev Dolshodbek Umidjonovich</t>
  </si>
  <si>
    <t>SHODMONBOYEV NURSHOD UMIDJON O‘G‘LI</t>
  </si>
  <si>
    <t>Shodmonova Ferangizbonu Furqatovna</t>
  </si>
  <si>
    <t>Shodmonova Sabrina Nodirjon qizi</t>
  </si>
  <si>
    <t>Shodmonova Shoyira Turaqulovna</t>
  </si>
  <si>
    <t>Shodmonova Sitora Sobir qizi</t>
  </si>
  <si>
    <t>Shoimova Dildora Panji qizi</t>
  </si>
  <si>
    <t>Shokirov Temurbek Shuxratjon o'g'li</t>
  </si>
  <si>
    <t>Shokirova Madinabonu Shodi qizi</t>
  </si>
  <si>
    <t>SHOMURODOV DOSTONJON DILSHOD O‘G‘LI</t>
  </si>
  <si>
    <t>Shomurodova Madina Shavkat qizi</t>
  </si>
  <si>
    <t>Shomurodova Mohinur Nurali qizi</t>
  </si>
  <si>
    <t>Shomurodova Soxiba Sattorovna</t>
  </si>
  <si>
    <t>SHONIYOZOVA SHAXLO TO‘LQIN QIZI</t>
  </si>
  <si>
    <t>Shoxnazarova Shoxinabonu Jurabek qizi</t>
  </si>
  <si>
    <t>Shoyimova Bo'rigul Usmon qizi</t>
  </si>
  <si>
    <t>SHUKUROVA GULMIRA AXAT QIZI</t>
  </si>
  <si>
    <t>Shukurova Gulnoz Muxammadovna</t>
  </si>
  <si>
    <t>SIDIQOV UMIRZOQ KOMIL O‘G‘LI</t>
  </si>
  <si>
    <t>Sobirova Madinabonu Jamshid qizi</t>
  </si>
  <si>
    <t>Sobirova Munisa Shuhrat qizi</t>
  </si>
  <si>
    <t>Sodikova Mamlakat Umedovna</t>
  </si>
  <si>
    <t>Sodiqova Gulbahor Ulmas qizi</t>
  </si>
  <si>
    <t>SOHIBOVA SHAXINABONU BAHODIR QIZI</t>
  </si>
  <si>
    <t>Soliyeva Feruzabonu O'ktam qizi</t>
  </si>
  <si>
    <t>Soliyeva Gulnoza Inoyatovna</t>
  </si>
  <si>
    <t>SOLIYEVA MADINABONU NUTFULLOYEVNA</t>
  </si>
  <si>
    <t>Soliyeva Maftuna Samiyevna</t>
  </si>
  <si>
    <t>SOXIBOVA SOJIDA SOBIR QIZI</t>
  </si>
  <si>
    <t>Subxonov Suxrob Mardon o'g'li</t>
  </si>
  <si>
    <t>Sulaymonova Shaxinabonu Shamsiddin qizi</t>
  </si>
  <si>
    <t>SULEYMANOVA FIRUZA KUDAYBERDIYEVNA</t>
  </si>
  <si>
    <t>Sultonov Akmal Sadriddinovich</t>
  </si>
  <si>
    <t>SULTONOV UMED USMON O‘G‘LI</t>
  </si>
  <si>
    <t>Sultonova Hanifa Bobir qizi</t>
  </si>
  <si>
    <t>SULTONOVA MADINA OBIDJON QIZI</t>
  </si>
  <si>
    <t>Sultonova Mehrangiz Azamati qizi</t>
  </si>
  <si>
    <t>SULTONOVA MEHRINISO SULAYMONOVNA</t>
  </si>
  <si>
    <t>Sultonova Muxabbat Kamolovna</t>
  </si>
  <si>
    <t>Sultonova Niginaxon Bobir qizi</t>
  </si>
  <si>
    <t>Sultonova Zarnigor Samad qizi</t>
  </si>
  <si>
    <t>Sunnatova Gulnoza Sobirovna</t>
  </si>
  <si>
    <t>Sunnatova Ma'mura Abdunabiyevna</t>
  </si>
  <si>
    <t>Sunnattilаyeva Nozima Ilxom qizi</t>
  </si>
  <si>
    <t>Suvonov Sarvarbek Saidovich</t>
  </si>
  <si>
    <t>Suvonova Mahliyo Norovna</t>
  </si>
  <si>
    <t>SUYUNOV RAMAZON ZAFAR O‘G‘LI</t>
  </si>
  <si>
    <t>TAG‘OYEV NAVRO‘Z ALI O‘G‘LI</t>
  </si>
  <si>
    <t>Tashov Firuz Xudoynazarovich</t>
  </si>
  <si>
    <t>TEMIROVA NARGIZA KOMIL QIZI</t>
  </si>
  <si>
    <t>Teshaveva Sabina Maxsum qizi</t>
  </si>
  <si>
    <t>TESHAYEV UMEDJON O‘KTAM O‘G‘LI</t>
  </si>
  <si>
    <t>Teshayeva Nilufar Ag'amurotovna</t>
  </si>
  <si>
    <t>Teshayeva Roziya Ziyodullayevna</t>
  </si>
  <si>
    <t>To'rayev Erkin Axmarovich</t>
  </si>
  <si>
    <t>To'rayev Lazizjon Ro'zimurod o'g'li</t>
  </si>
  <si>
    <t>To'xtamurodova Oydinoy G'ayrat qizi</t>
  </si>
  <si>
    <t>To'xtamurotova Asalxon Erkinovna</t>
  </si>
  <si>
    <t>To'xtayeva Intizor Shuxrat qizi</t>
  </si>
  <si>
    <t>To'xtayeva Nozigul Xayot qizi</t>
  </si>
  <si>
    <t>To'xtayeva Sojida Baqoyevna</t>
  </si>
  <si>
    <t>To'ymurodova Jasmina Ortiq qizi</t>
  </si>
  <si>
    <t>TO‘LIBOYEV ABRORBEK LUTFULLO O‘G‘LI</t>
  </si>
  <si>
    <t>TO‘RAYEVA MAVLUDA HALIMOVNA</t>
  </si>
  <si>
    <t>TO‘RAYEVA SHOXSANAM JALOL QIZI</t>
  </si>
  <si>
    <t>TO‘XTAMISHOVA GULNOZA INOYATOVNA</t>
  </si>
  <si>
    <t>TO‘XTAYEVA DURDONA RUSTAMBEKOVNA</t>
  </si>
  <si>
    <t>TO‘YMURODOV TOJIDDIN IBROHIM O‘G‘LI</t>
  </si>
  <si>
    <t>Tog'ayeva Shodiyona Koyir qizi</t>
  </si>
  <si>
    <t>TOG'OYDULLAYEVA NOZIMA BEKMUROD QIZI</t>
  </si>
  <si>
    <t>Tog'oyeva Gulnoza Qoirovna</t>
  </si>
  <si>
    <t>Tohirov Behruz Bahodirovich</t>
  </si>
  <si>
    <t>TOHIROV SARDORBEK AZIMJON O‘G‘LI</t>
  </si>
  <si>
    <t>TOIROVA MUNAVVAR MURODULLAYEVNA</t>
  </si>
  <si>
    <t>TOLIBOV SHEXROZ BAHODIR O‘G‘LI</t>
  </si>
  <si>
    <t>TOLIBOVA MEHRINOZ ORIPOVNA</t>
  </si>
  <si>
    <t>TOSHBOYEVA SHAHLO SHUXRAT QIZI</t>
  </si>
  <si>
    <t>TOSHEV AZAMAT QO‘SHAYEVICH</t>
  </si>
  <si>
    <t>TOSHEV ISLOM FARXODOVICH</t>
  </si>
  <si>
    <t>Toshev Nozimjon Najmiddinovich</t>
  </si>
  <si>
    <t>Tosheva Durdona Nodir qizi</t>
  </si>
  <si>
    <t>TOSHMURODOVA MUXLISA BAHODIR QIZI</t>
  </si>
  <si>
    <t>Toshpo'latova Shaxina Rustamovna</t>
  </si>
  <si>
    <t>Toshpo'latova Sumbulla Nodir qizi</t>
  </si>
  <si>
    <t>Toshpo'lotova Madinabonu To'lqinovna</t>
  </si>
  <si>
    <t>TOSHPO‘LOTOVA MANZURA RAZZOQ QIZI</t>
  </si>
  <si>
    <t>Toshturdiyeva Shaxnoza Ravshanovna</t>
  </si>
  <si>
    <t>Toxirov Olimjon Qodirovich</t>
  </si>
  <si>
    <t>Toychiyev Ibrohimjon O'lmasovich</t>
  </si>
  <si>
    <t>TOYIROVA DILFUZA TO‘XTAMUROD QIZI</t>
  </si>
  <si>
    <t>TOYIROVA DILSORA KENJA QIZI</t>
  </si>
  <si>
    <t>Toyirova Sabina Sobir qizi</t>
  </si>
  <si>
    <t>Turdiyev Sherzod Shermat o'g'li</t>
  </si>
  <si>
    <t>TURDIYEV SHOHABBOS HAMRO O‘G‘LI</t>
  </si>
  <si>
    <t>Turdiyeva Mehriniso Zarif qizi</t>
  </si>
  <si>
    <t>TUROBOVA RUXSORA UCHQUNOVNA</t>
  </si>
  <si>
    <t>TURSUNBOYEVA DURDONA ORTIQ QIZI</t>
  </si>
  <si>
    <t>Tursunova Marjona Qahramon qizi</t>
  </si>
  <si>
    <t>Tursunova Nodira Abdusamatovna</t>
  </si>
  <si>
    <t>Tursunova Sabrina Xabib qizi</t>
  </si>
  <si>
    <t>Tursunpo'lotova Maftuna Soyib qizi</t>
  </si>
  <si>
    <t>TUXTAMURODOVA YULDUZXON UMEDOVNA</t>
  </si>
  <si>
    <t>Tuxtayeva Ozoda Ulug'bek qizi</t>
  </si>
  <si>
    <t>TUYMURODOVA NILUFAR TULKINOVNA</t>
  </si>
  <si>
    <t>Ubaydullayeva Marjona Saydulla qizi</t>
  </si>
  <si>
    <t>Ubaydullayeva Niginabonu G'ayrat qizi</t>
  </si>
  <si>
    <t>UMAROVA AZIZA SAIDOVNA</t>
  </si>
  <si>
    <t>UMAROVA GULZODABEGIM FAXRIDDIN QIZI</t>
  </si>
  <si>
    <t>UMAROVA MAFTUNA FAXRIDINOVNA</t>
  </si>
  <si>
    <t>Umarova Mahliyo Hamroqulovna</t>
  </si>
  <si>
    <t>Umarova Mohlaroyim Kahramon qizi</t>
  </si>
  <si>
    <t>Umarova Savriniso Mehriddin qizi</t>
  </si>
  <si>
    <t>Umarova Zarnigor Raxmatullo qizi</t>
  </si>
  <si>
    <t>UMAROVA ZEBINISO FAZLIDDIN QIZI</t>
  </si>
  <si>
    <t>UMIDOV ZIYODBEK USMON O‘G‘LI</t>
  </si>
  <si>
    <t>UMRUZOQOVA ELMIRA AKMAL QIZI</t>
  </si>
  <si>
    <t>Umurov Javohir Jalolidinovich</t>
  </si>
  <si>
    <t>Umurzoqova Dilnoza Shavkat qizi</t>
  </si>
  <si>
    <t>UMURZOQOVA SEVARA BOBIR QIZI</t>
  </si>
  <si>
    <t>URUNOV SUNNATILLO AZIMOVICH</t>
  </si>
  <si>
    <t>Usmonova Marjona Ulug'bek qizi</t>
  </si>
  <si>
    <t>Usmonova Munisa Kuldoshevna</t>
  </si>
  <si>
    <t>Usmonova Sevara Umar qizi</t>
  </si>
  <si>
    <t>Usmonova Surayyo Muxitdinovna</t>
  </si>
  <si>
    <t>VAHIDOV DO‘SMUROD USMONQUL O‘G‘LI</t>
  </si>
  <si>
    <t>VAHOBJONOVA MUNISA VAHOBJON QIZI</t>
  </si>
  <si>
    <t>Valiyev Shaxzod Sherzodovich</t>
  </si>
  <si>
    <t>Vaxtadov Behzod Bahodirovich</t>
  </si>
  <si>
    <t>Vaxtadova Zebiniso Shavkatovna</t>
  </si>
  <si>
    <t>VOHIDOV ABDURASUL HAMZAYEVICH</t>
  </si>
  <si>
    <t>Vohidov Sunnat Niyozovich</t>
  </si>
  <si>
    <t>Vosiyev Havas Shavkat o`g`li</t>
  </si>
  <si>
    <t>Xaitova Muazzam Ali qizi</t>
  </si>
  <si>
    <t>Xalilova Shaxnoza Zokirjon qizi</t>
  </si>
  <si>
    <t>XALIMOV BEHZOD MAKSUDOVICH</t>
  </si>
  <si>
    <t>Xamidov Mirjalol Zafarjonovich</t>
  </si>
  <si>
    <t>Xamidov Xojiakbar G'afurovich</t>
  </si>
  <si>
    <t>Xamitova Shoxsanam Mashrabjonovna</t>
  </si>
  <si>
    <t>Xamrayeva Dilfuza Radjabovna</t>
  </si>
  <si>
    <t>XAMROYEVA ZARINABONU TOJIDDINOVNA</t>
  </si>
  <si>
    <t>XASANOV AZAMAT ABROROVICH</t>
  </si>
  <si>
    <t>Xasanova Dinara Murodovna</t>
  </si>
  <si>
    <t>Xasanova Sabina Muxtarovna</t>
  </si>
  <si>
    <t>Xasanova Xabiba Komilovna</t>
  </si>
  <si>
    <t>XATAMOVA FERANGIZ IBODULLOYEVNA</t>
  </si>
  <si>
    <t>Xaydarova Dilnoza Xotamovna</t>
  </si>
  <si>
    <t>Xayiova Firuza Yoqubovna</t>
  </si>
  <si>
    <t>Xayitova Dildora G'iyosovna</t>
  </si>
  <si>
    <t>XAYITOVA DILDORA HAMZAYEVNA</t>
  </si>
  <si>
    <t>Xayriddinova Gulasal Nasriddin qizi</t>
  </si>
  <si>
    <t>XAYRILLOYEVA SHAXRUZA JO‘RAQUL QIZI</t>
  </si>
  <si>
    <t>Xayriyeva Marjona Buyukovna</t>
  </si>
  <si>
    <t>Xayrullaeva Muxabbat Istam qizi</t>
  </si>
  <si>
    <t>Xayrullayeva Shahzoda Sunnatovna</t>
  </si>
  <si>
    <t>Xazratqulova Sitora Abduxamud qizi</t>
  </si>
  <si>
    <t>Xidoyeva Dilnoza Ibodilloyevna</t>
  </si>
  <si>
    <t>Xo'jayeva Nigina Shavkatovna</t>
  </si>
  <si>
    <t>XODJIYEV JURABEK ZOYIROVICH</t>
  </si>
  <si>
    <t>Xojamurotova Marjona Anvar qizi</t>
  </si>
  <si>
    <t>Xojiyeva Gulniso O'ktam qizi</t>
  </si>
  <si>
    <t>Xojiyeva Maysara Faxriddin qizi</t>
  </si>
  <si>
    <t>Xojiyeva Oydin Izzatullayevna</t>
  </si>
  <si>
    <t>Xoldorova Jasmina G'afurovna</t>
  </si>
  <si>
    <t>XOLIQOVA MUNISA AMIN QIZI</t>
  </si>
  <si>
    <t>XOLIQOVA MUSHARRAF FARRUX QIZI</t>
  </si>
  <si>
    <t>Xoliqova Sevara Qorjon qizi</t>
  </si>
  <si>
    <t>Xolmurodov Boburjon Baxtiyor o’g’li</t>
  </si>
  <si>
    <t>XOLMURODOVA DILNAVOZ ANVAR QIZI</t>
  </si>
  <si>
    <t>XOLMURODOVA DILOBAR AXTAM QIZI</t>
  </si>
  <si>
    <t>Xolova Gulnora Qodirovna</t>
  </si>
  <si>
    <t>XONJONOVA MADINABONU JUMA QIZI</t>
  </si>
  <si>
    <t>Xoshimova Firuza Narimonovna</t>
  </si>
  <si>
    <t>XUDAYBERGANOVA MATLUBA JAMSHIDOVNA</t>
  </si>
  <si>
    <t>Xudaykulova Jasmina Jamshidovna</t>
  </si>
  <si>
    <t>Xuddiyeva Dilnoza Oybekvna</t>
  </si>
  <si>
    <t>Xudoyberdiyeva Sitora Xusniddinovna</t>
  </si>
  <si>
    <t>Xudoynazarova Aberabonu Husan qizi</t>
  </si>
  <si>
    <t>Xudoyorova Sadoqat Muminovna</t>
  </si>
  <si>
    <t>Xujamberdiyeva Zarnigor Ergashovna</t>
  </si>
  <si>
    <t>Xursanova Dilfuza Nuridinovna</t>
  </si>
  <si>
    <t>XUSENOVA SHAHRABONU SHARIFOVNA</t>
  </si>
  <si>
    <t>Yadgarova Asal Shokirovna</t>
  </si>
  <si>
    <t>Yadgarova Mamlakat Xalimovna</t>
  </si>
  <si>
    <t>YADGAROVA OZODA NAIMOVNA</t>
  </si>
  <si>
    <t>Yakubova Aziza Bomurod qizi</t>
  </si>
  <si>
    <t>Yangiyeva Oygul Alimjonovna</t>
  </si>
  <si>
    <t>YARASHOVA MUHAYYO UBAYDULLO QIZI</t>
  </si>
  <si>
    <t>Yaxshiboyeva Shoxsanam Shuhrat qizi</t>
  </si>
  <si>
    <t>YAXYOYEVA GULHAYO MUROT QIZI</t>
  </si>
  <si>
    <t>YAXYOYEVA MARJONA XOLIKUL QIZI</t>
  </si>
  <si>
    <t>YO‘LDOSHOVA DILSHODA SO‘PIBOY QIZI</t>
  </si>
  <si>
    <t>YO‘LDOSHOVA GULNOZA ALIJON QIZI</t>
  </si>
  <si>
    <t>Yodgorov Baxtiyor Obid o'g'li</t>
  </si>
  <si>
    <t>Yodgorova Mamlakat Davronovna</t>
  </si>
  <si>
    <t>Yomg'irova Nasiba Sayliyevna</t>
  </si>
  <si>
    <t>Yoqubova Go'zal Furqat qizi</t>
  </si>
  <si>
    <t>Yoqubova Gulhayo Furqat qizi</t>
  </si>
  <si>
    <t>Yormamatova Gulmira To'lqin qizi</t>
  </si>
  <si>
    <t>Yorqulova Zarnigor Umedovna</t>
  </si>
  <si>
    <t>Yuldashev Azamat Abdurazokovich</t>
  </si>
  <si>
    <t>Yunusov Beknazar Jo'ra o'g'li</t>
  </si>
  <si>
    <t>Yunusova Marjona Yashin qizi</t>
  </si>
  <si>
    <t>YUSUFJONOVA MOHINABONU UMIDJONOVNA</t>
  </si>
  <si>
    <t>YUSUPOV JASUR YUNUSOVICH</t>
  </si>
  <si>
    <t>YUSUPOV MURODJON MUXTOR O‘G‘LI</t>
  </si>
  <si>
    <t>Yusupov Shaxnoza Shavkiddinovna</t>
  </si>
  <si>
    <t>Yusupov To'ychi Mahtumqul o'g'li</t>
  </si>
  <si>
    <t>Yusupova Oqilbek Abilqosim o’g’li</t>
  </si>
  <si>
    <t>Yusupova Rushana Rustamovna</t>
  </si>
  <si>
    <t>Zaripov Zehniddin Zokirovich</t>
  </si>
  <si>
    <t>Zaripova Go'zal Zaripovna</t>
  </si>
  <si>
    <t>Zaripova Sitora Rustamovna</t>
  </si>
  <si>
    <t>Zaripova Zarina Eshpulatovna</t>
  </si>
  <si>
    <t>Zayniyeva Umida Ulug'bek qizi</t>
  </si>
  <si>
    <t>Zikirova Marjonabonu Shuxrat qizi</t>
  </si>
  <si>
    <t>ZIKRILLAYEVA NIGORA NUTFULLO QIZI</t>
  </si>
  <si>
    <t>Ziyadullayeva Shaxnoza Azimovna</t>
  </si>
  <si>
    <t>Ziyodilloyev Nazokat O'lmas qizi</t>
  </si>
  <si>
    <t>Ziyodilloyeva Rushana Sayfulloyevna</t>
  </si>
  <si>
    <t>ZIYODULLAYEVA AQIDAXON SIROJIDDIN QIZI</t>
  </si>
  <si>
    <t>Zodayeva Nozima Obidovna</t>
  </si>
  <si>
    <t>Zoirova Dilnavoz Xayrullaevna</t>
  </si>
  <si>
    <t>Zoirova Marjona Akbarjon qizi</t>
  </si>
  <si>
    <t>Zoyirova Fotima Anzor qizi</t>
  </si>
  <si>
    <t>ZOYIROVA GULXAYYO USMONOVNA</t>
  </si>
  <si>
    <t>Zuvaydullayeva Sevinch Xamza qizi</t>
  </si>
  <si>
    <t>Jshshir</t>
  </si>
  <si>
    <t>Bir kunlik</t>
  </si>
  <si>
    <t>2023-2024-05-0011</t>
  </si>
  <si>
    <t>Xoliqova Adolat Otabek qizi</t>
  </si>
  <si>
    <t xml:space="preserve">Sharipova Mukarram Murotovna </t>
  </si>
  <si>
    <t>2023-2024-21-0118</t>
  </si>
  <si>
    <t>+998 93 455-03-81</t>
  </si>
  <si>
    <t>2023-2024-05-0061</t>
  </si>
  <si>
    <t>2023-2024-05-0060</t>
  </si>
  <si>
    <t>2023-2024-05-0057</t>
  </si>
  <si>
    <t>2023-2024-05-0040</t>
  </si>
  <si>
    <t>2023-2024-05-0041</t>
  </si>
  <si>
    <t>2023-2024-05-0042</t>
  </si>
  <si>
    <t>2023-2024-05-0044</t>
  </si>
  <si>
    <t>2023-2024-05-0045</t>
  </si>
  <si>
    <t>2023-2024-05-0046</t>
  </si>
  <si>
    <t>2023-2024-05-0047</t>
  </si>
  <si>
    <t>2023-2024-05-0048</t>
  </si>
  <si>
    <t>2023-2024-05-0049</t>
  </si>
  <si>
    <t>2023-2024-05-0051</t>
  </si>
  <si>
    <t>2023-2024-05-0052</t>
  </si>
  <si>
    <t>2023-2024-05-0053</t>
  </si>
  <si>
    <t>2023-2024-05-0054</t>
  </si>
  <si>
    <t>2023-2024-05-0055</t>
  </si>
  <si>
    <t>2023-2024-05-0056</t>
  </si>
  <si>
    <t>2023-2024-05-0058</t>
  </si>
  <si>
    <t>2023-2024-05-0059</t>
  </si>
  <si>
    <t>Allaberdiyeva Manzura Mansur qizi</t>
  </si>
  <si>
    <t>Kunduzgi</t>
  </si>
  <si>
    <t>Arifova Malikaxon Shavkat qizi</t>
  </si>
  <si>
    <t>Dashqinov Murodjon Otaxon o'g'li</t>
  </si>
  <si>
    <t>Hosilova Jasmina Ixtiyor qizi</t>
  </si>
  <si>
    <t>Ergashev Toshpo'lat Jumaniyazovich</t>
  </si>
  <si>
    <t>Ramazonova Mohigul Nizom qizi</t>
  </si>
  <si>
    <t>2023-2024-20-0046</t>
  </si>
  <si>
    <t>+998 93 188-66-23</t>
  </si>
  <si>
    <t>2023-2024-20-0047</t>
  </si>
  <si>
    <t>+998 99 949-55-70</t>
  </si>
  <si>
    <t>2023-2024-10-0061</t>
  </si>
  <si>
    <t>+998 88 852-03-08</t>
  </si>
  <si>
    <t>2023-2024-17-0087</t>
  </si>
  <si>
    <t>+998 99 708-27-01</t>
  </si>
  <si>
    <t>Baxtiyorov Behruz Bahodirovich</t>
  </si>
  <si>
    <t>Murotova Ozoda Otabek qizi</t>
  </si>
  <si>
    <t>Bekmurodova Moxiniso Ahmadjon qizi</t>
  </si>
  <si>
    <t>Hojiyeva Maftuna Faxriddinovna</t>
  </si>
  <si>
    <t>Mamadkarimova Gulnozaxon Muhammadali qizi</t>
  </si>
  <si>
    <t>Murodova Maftuna Qaxramonovna</t>
  </si>
  <si>
    <t>Narziyeva Nargisa Nematovna</t>
  </si>
  <si>
    <t>Nazarova Gulchehra Rayimovna</t>
  </si>
  <si>
    <t>Nazarova Gulnora Rayimovna</t>
  </si>
  <si>
    <t>Ostonayeva Gulmira Itolmasovna</t>
  </si>
  <si>
    <t>Primqulov Qobuljon Axmatqul o'g'li</t>
  </si>
  <si>
    <t xml:space="preserve">Shamsiyeva Gulshoda Shavkat qizi </t>
  </si>
  <si>
    <t>Umedova Nargiza Alisher qizi</t>
  </si>
  <si>
    <t>Xabibova Feruza Yusupovna</t>
  </si>
  <si>
    <t>Xolova Maxina Xayot qizi</t>
  </si>
  <si>
    <t>Razzoqova Kumush Abdurahimovna</t>
  </si>
  <si>
    <t>Saidova Maftuna Shuxratovna</t>
  </si>
  <si>
    <t>Arizasiga asosan o'qishdan chetlashtirildi 04.10.2023</t>
  </si>
  <si>
    <t>JSHSHIR-kod</t>
  </si>
  <si>
    <t>Kurs</t>
  </si>
  <si>
    <t>Fakultet</t>
  </si>
  <si>
    <t>Ta’lim turi</t>
  </si>
  <si>
    <t>Ta’lim shakli</t>
  </si>
  <si>
    <t>Shartnoma raqami</t>
  </si>
  <si>
    <t>To'lov</t>
  </si>
  <si>
    <t>ABDIRAXMONOV SALOXITDIN SHOXOBITDIN O‘G‘LI</t>
  </si>
  <si>
    <t>2-kurs</t>
  </si>
  <si>
    <t>Sirtqi bo'lim</t>
  </si>
  <si>
    <t>S2-22 OP</t>
  </si>
  <si>
    <t>Bakalavr</t>
  </si>
  <si>
    <t>2022-06-0075</t>
  </si>
  <si>
    <t>ABDUG‘AFFOROVA XURSHIDABONU ABDUHAMID QIZI</t>
  </si>
  <si>
    <t>S3-22 AP</t>
  </si>
  <si>
    <t>2022-01-0111</t>
  </si>
  <si>
    <t>ABDULLAYEV SOXIB HASAN O‘G‘LI</t>
  </si>
  <si>
    <t>S1-22 MuzT</t>
  </si>
  <si>
    <t>2023-13-0016</t>
  </si>
  <si>
    <t>ABDULLOYEVA KAROMAT BAHRIDDIN QIZI</t>
  </si>
  <si>
    <t>S1-22 PSI</t>
  </si>
  <si>
    <t>2023-21-0036</t>
  </si>
  <si>
    <t>ABDUNASIMOV OG‘ABEK NAZIR O‘G‘LI</t>
  </si>
  <si>
    <t>S1-22 OP</t>
  </si>
  <si>
    <t>2022-06-0021</t>
  </si>
  <si>
    <t>ADIZOV SHAXZODBEK SHERBEK O‘G‘LI</t>
  </si>
  <si>
    <t>S2-22 PSI</t>
  </si>
  <si>
    <t>2023-21-0058</t>
  </si>
  <si>
    <t>ADIZOVA DILFUZA RAMAZONOVNA</t>
  </si>
  <si>
    <t>S1-22 IQT</t>
  </si>
  <si>
    <t>2023-17-0016</t>
  </si>
  <si>
    <t>ADIZOVA SHAHLO ZAVQI QIZI</t>
  </si>
  <si>
    <t>Psixologiya va xorijiy tillar fakulteti</t>
  </si>
  <si>
    <t>1-22 XTA</t>
  </si>
  <si>
    <t>2022-03-0071</t>
  </si>
  <si>
    <t>AHADOVA MARJONA AZAMAT QIZI</t>
  </si>
  <si>
    <t>2-22 XTA</t>
  </si>
  <si>
    <t>2022-03-0098</t>
  </si>
  <si>
    <t>AKRAMOV SOBIR NAYIMOVICH</t>
  </si>
  <si>
    <t>2023-13-0001</t>
  </si>
  <si>
    <t>ALIMOVA MUYASSAR QOYIRBEK QIZI</t>
  </si>
  <si>
    <t>1-22 AP</t>
  </si>
  <si>
    <t>2022-02-0005</t>
  </si>
  <si>
    <t>ALLAMURODOVA FERUZA RUSTAMOVNA</t>
  </si>
  <si>
    <t>Magistratura bo'limi</t>
  </si>
  <si>
    <t>ALOVADDINOVA AZIZA ZIYODULLO QIZI</t>
  </si>
  <si>
    <t>2023-21-0038</t>
  </si>
  <si>
    <t>AMINJONOVA MARJONA AZIMJON QIZI</t>
  </si>
  <si>
    <t>1-22 MBTXT</t>
  </si>
  <si>
    <t>2022-04-0003</t>
  </si>
  <si>
    <t>AMINOV MADAMINJON HAMZAYEVICH</t>
  </si>
  <si>
    <t>2023-21-0015</t>
  </si>
  <si>
    <t>AMINOVA AZIZA FAYZIYEVNA</t>
  </si>
  <si>
    <t>2023-21-0025</t>
  </si>
  <si>
    <t>AMINOVA MARJONA OLIMJON QIZI</t>
  </si>
  <si>
    <t>2022-03-0022</t>
  </si>
  <si>
    <t>AMINOVA NAZIRA BAXTIYOR QIZI</t>
  </si>
  <si>
    <t>S1-22 BT</t>
  </si>
  <si>
    <t>2023-11-0019</t>
  </si>
  <si>
    <t>AMINOVA NIGINA AKMAL QIZI</t>
  </si>
  <si>
    <t>S2-22 MT</t>
  </si>
  <si>
    <t>2023-09-0045</t>
  </si>
  <si>
    <t>AMONDILLOYEVA SABINA SAMANDAROVNA</t>
  </si>
  <si>
    <t>2022-IP-01-0010</t>
  </si>
  <si>
    <t>AMONDULLAYEVA GULNOZA AZIZ QIZI</t>
  </si>
  <si>
    <t>2023-13-0020</t>
  </si>
  <si>
    <t>AMONOV FARRUXBEK ASRORBEK O‘G‘LI</t>
  </si>
  <si>
    <t>2022-IP-06-0003</t>
  </si>
  <si>
    <t>AMONOVA BARCHINOY HAMIDOVNA</t>
  </si>
  <si>
    <t>S1-22 AP</t>
  </si>
  <si>
    <t>2022-01-0089</t>
  </si>
  <si>
    <t>AMONOVA FERANGIZA O‘TKIR QIZI</t>
  </si>
  <si>
    <t>2023-09-0004</t>
  </si>
  <si>
    <t>AMRIDDINOVA ADIBA NASRIDDINOVNA</t>
  </si>
  <si>
    <t>2022-01-0099</t>
  </si>
  <si>
    <t>AMRULLAYEVA DILSHODA OTABEK QIZI</t>
  </si>
  <si>
    <t>2022-01-0134</t>
  </si>
  <si>
    <t>ARABOVA GULMIRA BOZOROVNA</t>
  </si>
  <si>
    <t>2023-21-0019</t>
  </si>
  <si>
    <t>ARALOV BEHRUZ JAMSHIDOVICH</t>
  </si>
  <si>
    <t>2023-13-0039</t>
  </si>
  <si>
    <t>ASADULLAYEVA MUSHTARIBONU OTABEK-QIZI</t>
  </si>
  <si>
    <t>S2-22 IQT</t>
  </si>
  <si>
    <t>2023-17-0057</t>
  </si>
  <si>
    <t>ASHUROVA GULNOZA SHUHRATOVNA</t>
  </si>
  <si>
    <t>2023-11-0041</t>
  </si>
  <si>
    <t>ASHUROVA KAMOLA ZAVQIDDIN QIZI</t>
  </si>
  <si>
    <t>2022-01-0023</t>
  </si>
  <si>
    <t>ASHUROVA KOMILA ISTAMOVNA</t>
  </si>
  <si>
    <t>2023-17-0022</t>
  </si>
  <si>
    <t>ASHUROVA MOXIGUL TOXIROVNA</t>
  </si>
  <si>
    <t>S1-22 MT</t>
  </si>
  <si>
    <t>2023-09-0003</t>
  </si>
  <si>
    <t>ASHUROVA SHOHISTA YO‘LDOSHEVNA</t>
  </si>
  <si>
    <t>2023-17-0055</t>
  </si>
  <si>
    <t>ASLONOV BEXRUZ BAXTILLOYEVICH</t>
  </si>
  <si>
    <t>3-22 XTA</t>
  </si>
  <si>
    <t>2022-03-0131</t>
  </si>
  <si>
    <t>ASLONOVA SHIRINGUL AXMADOVNA</t>
  </si>
  <si>
    <t>2022-03-0084</t>
  </si>
  <si>
    <t>ASLONOVA SITORA AVAZ QIZI</t>
  </si>
  <si>
    <t>2022-06-0080</t>
  </si>
  <si>
    <t>ASROROVA NODIRA ABDULLAYEVNA</t>
  </si>
  <si>
    <t>S1-22 O`TA</t>
  </si>
  <si>
    <t>2023-15-0005</t>
  </si>
  <si>
    <t>ATABEKOV DILSHOD QAHRAMANOVICH</t>
  </si>
  <si>
    <t>2023-13-0037</t>
  </si>
  <si>
    <t>ATABIYEVA GULCHEXRA KAYIMOVNA</t>
  </si>
  <si>
    <t>2023-09-0075</t>
  </si>
  <si>
    <t>AVEZOVA GULASAL SHUXRAT KIZI</t>
  </si>
  <si>
    <t>2-22 MBTXT</t>
  </si>
  <si>
    <t>2022-04-0035</t>
  </si>
  <si>
    <t>AXATOV BEKZOD ALISHER O‘G‘LI</t>
  </si>
  <si>
    <t>2022-06-0011</t>
  </si>
  <si>
    <t>AXMADOV SARDOR SUNNAT O‘G‘LI</t>
  </si>
  <si>
    <t>S1-22 Tarix</t>
  </si>
  <si>
    <t>2023-19-0010</t>
  </si>
  <si>
    <t>AXMATOV JONIBEK JASUR O‘G‘LI</t>
  </si>
  <si>
    <t>2023-17-0026</t>
  </si>
  <si>
    <t>AXMATOVA SABINA HAMZAYEVNA</t>
  </si>
  <si>
    <t>2023-13-0021</t>
  </si>
  <si>
    <t>AXMEDOV MURODJON JO‘RAQUL O‘G‘LI</t>
  </si>
  <si>
    <t>S2-22 AP</t>
  </si>
  <si>
    <t>2022-01-0123</t>
  </si>
  <si>
    <t>AXMEDOVA DILOROM XALIMOVNA</t>
  </si>
  <si>
    <t>2023-21-0047</t>
  </si>
  <si>
    <t>AXMEDOVA GULRUXSOR AKMAL QIZI</t>
  </si>
  <si>
    <t>2023-11-0028</t>
  </si>
  <si>
    <t>AXROROV HIDOYATULLO RIZVON O‘G‘LI</t>
  </si>
  <si>
    <t>2022-03-0075</t>
  </si>
  <si>
    <t>AZIMOVA SEVINCH HUSNIDDIN QIZI</t>
  </si>
  <si>
    <t>2022-03-0007</t>
  </si>
  <si>
    <t>BABAYEVA GULCHEHRA RUSTAMOVNA</t>
  </si>
  <si>
    <t>BAHODIROVA MARJONA VALIJON QIZI</t>
  </si>
  <si>
    <t>2022-03-0002</t>
  </si>
  <si>
    <t>BAQOYEVA DILNOZAJON ISMOILOVNA</t>
  </si>
  <si>
    <t>2023-17-0033</t>
  </si>
  <si>
    <t>BAQOYEVA MARJONA SHARIFJON QIZI</t>
  </si>
  <si>
    <t>2023-09-0090</t>
  </si>
  <si>
    <t>BARAKAYEVA YULDUZ ABDUMALIK QIZI</t>
  </si>
  <si>
    <t>2022-06-0056</t>
  </si>
  <si>
    <t>BARATOVA NARGIZA NARZULLAYEVNA</t>
  </si>
  <si>
    <t>2023-17-0006</t>
  </si>
  <si>
    <t>BARNOYEV BEKZOD BAXROM O‘G‘LI</t>
  </si>
  <si>
    <t>BAROTOV SHUXRAT SHARIPOVICH</t>
  </si>
  <si>
    <t>BAROTOVA NARGIZA BAXTIYOR QIZI</t>
  </si>
  <si>
    <t>2023-09-0086</t>
  </si>
  <si>
    <t>BATIROVA UMIDA BAXTIYOROVNA</t>
  </si>
  <si>
    <t>2023-11-0018</t>
  </si>
  <si>
    <t>BAXSHILLOYEVA SHAXINA MUSTAQIM QIZI</t>
  </si>
  <si>
    <t>2022-02-0014</t>
  </si>
  <si>
    <t>BAXTIYOROVA ZILOLA ULUG‘BEK QIZI</t>
  </si>
  <si>
    <t>2022-03-0126</t>
  </si>
  <si>
    <t>BAYMURATOVA SHOIRA TOLIBOVNA</t>
  </si>
  <si>
    <t>2023-17-0019</t>
  </si>
  <si>
    <t>BAYRAMOVA NOZIMA YOSHUZOQOVNA</t>
  </si>
  <si>
    <t>2-22 AP</t>
  </si>
  <si>
    <t>2022-02-0038</t>
  </si>
  <si>
    <t>BAZAROVA MAXFIRAT BAXRANOVNA</t>
  </si>
  <si>
    <t>2022-01-0005</t>
  </si>
  <si>
    <t>BEGMATOVA NILUFAR JALOL QIZI</t>
  </si>
  <si>
    <t>2023-11-0021</t>
  </si>
  <si>
    <t>BEKNAYEV OG‘ABEK SOBIR O‘G‘LI</t>
  </si>
  <si>
    <t>2023-19-0005</t>
  </si>
  <si>
    <t>BERDIQULOVA GULNIGOR ZAFAR QIZI</t>
  </si>
  <si>
    <t>2022-IP-01-0008</t>
  </si>
  <si>
    <t>BERDIYEV OG‘ABEK OYBEK O‘G‘LI</t>
  </si>
  <si>
    <t>2022-01-0084</t>
  </si>
  <si>
    <t>BO‘RANOVA SAIDA BOYMURADOVNA</t>
  </si>
  <si>
    <t>2023-17-0008</t>
  </si>
  <si>
    <t>BO‘RIYEV UMRZOQ XUSEN O‘G‘LI</t>
  </si>
  <si>
    <t>2022-01-S-0002</t>
  </si>
  <si>
    <t>BO‘TAYEV SUXROBJON TOLIB O‘G‘LI</t>
  </si>
  <si>
    <t>2023-19-0002</t>
  </si>
  <si>
    <t>BOBOMURODOVA FERUZA NURMAT QIZI</t>
  </si>
  <si>
    <t>S2-22 BT</t>
  </si>
  <si>
    <t>2023-11-0015</t>
  </si>
  <si>
    <t>BOBOQULOV NAZARBEK NORQULOVICH</t>
  </si>
  <si>
    <t>2023-13-0026</t>
  </si>
  <si>
    <t>BOBOXONOV NURBEK OYBEKOVICH</t>
  </si>
  <si>
    <t>2023-17-0039</t>
  </si>
  <si>
    <t>BOBOXONOVA E’TIBOR AVEZXON QIZI</t>
  </si>
  <si>
    <t>2023-09-0009</t>
  </si>
  <si>
    <t>BOBOYEVA FERUZA AZIMJONOVNA</t>
  </si>
  <si>
    <t>BOBOYEVA FERUZA NOSIRJONOVNA</t>
  </si>
  <si>
    <t>BOLTAYEVA ZEBINISO BAXTIYOR QIZI</t>
  </si>
  <si>
    <t>2023-15-0014</t>
  </si>
  <si>
    <t>BOTUROVA UMIDA ULUG‘BEK QIZI</t>
  </si>
  <si>
    <t>2022-02-0069</t>
  </si>
  <si>
    <t>BOYMURODOV SHUXRAT NURMATOVICH</t>
  </si>
  <si>
    <t>2023-21-0031</t>
  </si>
  <si>
    <t>BOYMURODOVA NIGINA NODIR QIZI</t>
  </si>
  <si>
    <t>2022-01-0052</t>
  </si>
  <si>
    <t>BOZOROVA SANOBAR BAXTIYOR QIZI</t>
  </si>
  <si>
    <t>2022-04-0014</t>
  </si>
  <si>
    <t>BOZOROVA SITORA RASHIDOVNA</t>
  </si>
  <si>
    <t>2023-17-0065</t>
  </si>
  <si>
    <t>CHORIYEV DOSTON TO‘LQIN O‘G‘LI</t>
  </si>
  <si>
    <t>2023-17-0005</t>
  </si>
  <si>
    <t>CHORIYEV SALOHIDDIN NURIDDINOVICH</t>
  </si>
  <si>
    <t>2022-01-0053</t>
  </si>
  <si>
    <t>CHORIYEVA DILFUZA QURBONMURODOVNA</t>
  </si>
  <si>
    <t>2023-11-0024</t>
  </si>
  <si>
    <t>CHORIYEVA HUSNORA SAN’ATOVNA</t>
  </si>
  <si>
    <t>2022-03-0045</t>
  </si>
  <si>
    <t>CHORIYEVA MARJONA AMINJONOVNA</t>
  </si>
  <si>
    <t>2022-02-0078</t>
  </si>
  <si>
    <t>DEHQONOVA NAFISA BAXTIYOROVNA</t>
  </si>
  <si>
    <t>2023-11-0076</t>
  </si>
  <si>
    <t>DJALILOVA NIGORA KODIROVNA</t>
  </si>
  <si>
    <t>2023-09-0019</t>
  </si>
  <si>
    <t>DJURAKULOVA MATLUBA XOLMURODOVNA</t>
  </si>
  <si>
    <t>DJURAYEVA SOBIRA SAFOYEVNA</t>
  </si>
  <si>
    <t>2023-21-0048</t>
  </si>
  <si>
    <t>DO‘SIMOVA INOBAT QADAMBOYEVNA</t>
  </si>
  <si>
    <t>2023-21-0012</t>
  </si>
  <si>
    <t>DO‘STMURODOV OG‘ABEK ULUG‘BEK O‘G‘LI</t>
  </si>
  <si>
    <t>2023-17-0056</t>
  </si>
  <si>
    <t>DO‘STMURODOVA MAFTUNA ULUG‘BEK QIZI</t>
  </si>
  <si>
    <t>2023-11-0058</t>
  </si>
  <si>
    <t>DOSOV ISMATJON UBAYDULLOYEVICH</t>
  </si>
  <si>
    <t>EGAMBERDIYEV MANSUR MURATOVICH</t>
  </si>
  <si>
    <t>2023-13-0007</t>
  </si>
  <si>
    <t>EGAMBERDIYEVA NOZIMA JAHONGIROVNA</t>
  </si>
  <si>
    <t>2022-03-0070</t>
  </si>
  <si>
    <t>EGAMOVA SHUKRIYA AMONOVNA</t>
  </si>
  <si>
    <t>ELMURODOVA NILUFAR ELMUROD QIZI</t>
  </si>
  <si>
    <t>2022-07-0042</t>
  </si>
  <si>
    <t>ELMURODOVA ZAMONA HUSEN QIZI</t>
  </si>
  <si>
    <t>2023-11-0077</t>
  </si>
  <si>
    <t>ERGASHEV BOYMUROD JAMOLIDDIN O‘G‘LI</t>
  </si>
  <si>
    <t>2023-21-0020</t>
  </si>
  <si>
    <t>ERGASHEV MUSLIM JONMUROD O‘G‘LI</t>
  </si>
  <si>
    <t>2023-19-0008</t>
  </si>
  <si>
    <t>ERGASHEV SUNNAT ISMAT O‘G‘LI</t>
  </si>
  <si>
    <t>2022-01-0016</t>
  </si>
  <si>
    <t>ERGASHEVA SITORA BAXTIYOROVNA</t>
  </si>
  <si>
    <t>ERGASHOV OTABEK BOBOQULOVICH</t>
  </si>
  <si>
    <t>2023-13-0014</t>
  </si>
  <si>
    <t>ERGASHOVA DILNURA SODIQJONOVNA</t>
  </si>
  <si>
    <t>2022-02-0063</t>
  </si>
  <si>
    <t>ERGASHOVA LATOFAT DAVLAT QIZI</t>
  </si>
  <si>
    <t>2022-04-S-0001</t>
  </si>
  <si>
    <t>ERGASHOVA MARJONA SAMANDAR QIZI</t>
  </si>
  <si>
    <t>2022-IP-06-0005</t>
  </si>
  <si>
    <t>ERGASHOVA UMIDA O‘TKIR QIZI</t>
  </si>
  <si>
    <t>2023-09-0018</t>
  </si>
  <si>
    <t>ERGASHOVA ZARINA ZOHIDJONOVNA</t>
  </si>
  <si>
    <t>2022-02-0034</t>
  </si>
  <si>
    <t>FARMONOVA FERANGIZ FARID QIZI</t>
  </si>
  <si>
    <t>2022-IP-01-0002</t>
  </si>
  <si>
    <t>FARMONOVA FERUZA FAZLIDDIN QIZI</t>
  </si>
  <si>
    <t>2022-03-0059</t>
  </si>
  <si>
    <t>FARMONOVA KOMILA-BONU BO‘STONOVNA</t>
  </si>
  <si>
    <t>2023-09-0034</t>
  </si>
  <si>
    <t>FATTOYEVA GULNOZ HAYDAROVNA</t>
  </si>
  <si>
    <t>2023-17-0036</t>
  </si>
  <si>
    <t>FAXRIDDINOV MASHXURBEK ZAYNIDDINOVICH</t>
  </si>
  <si>
    <t>2022-06-0078</t>
  </si>
  <si>
    <t>FAYZIYEV ULUG‘BEK TO‘YMUROD O‘G‘LI</t>
  </si>
  <si>
    <t>2022-06-0044</t>
  </si>
  <si>
    <t>FAYZIYEVA AZIZA IXTIYOROVNA</t>
  </si>
  <si>
    <t>2022-06-0038</t>
  </si>
  <si>
    <t>FAYZIYEVA DILOROM NURIDINOVNA</t>
  </si>
  <si>
    <t>2022-01-0124</t>
  </si>
  <si>
    <t>FAYZIYEVA LAZIZA ISMOILOVNA</t>
  </si>
  <si>
    <t>2023-11-0068</t>
  </si>
  <si>
    <t>FAYZIYEVA ZUMRATXON AMRULLO QIZI</t>
  </si>
  <si>
    <t>2023-11-0067</t>
  </si>
  <si>
    <t>FAYZULLAYEVA MEXRINIGOR UMIDJON QIZI</t>
  </si>
  <si>
    <t>2022-04-0041</t>
  </si>
  <si>
    <t>G‘AFFOROVA GULNOZA BAXSHILLOYEVNA</t>
  </si>
  <si>
    <t>G‘AFOROVA NIGINA UMEDJONOVNA</t>
  </si>
  <si>
    <t>2022-01-0105</t>
  </si>
  <si>
    <t>G‘ANIYEVA JAMILA SADULLOYEVNA</t>
  </si>
  <si>
    <t>2023-17-0032</t>
  </si>
  <si>
    <t>G‘ANIYEVA SAIDABONU KENJA QIZI</t>
  </si>
  <si>
    <t>2023-11-0073</t>
  </si>
  <si>
    <t>G‘AYBULLAYEVA ABERA SAYFULLO QIZI</t>
  </si>
  <si>
    <t>2022-03-0123</t>
  </si>
  <si>
    <t>G‘AYBULLAYEVA OZODA SHUXRAT QIZI</t>
  </si>
  <si>
    <t>2022-03-0099</t>
  </si>
  <si>
    <t>G‘AYBULLAYEVA SHAHRINOZ LAZIZ QIZI</t>
  </si>
  <si>
    <t>2022-03-0056</t>
  </si>
  <si>
    <t>G‘AYBULLOYEVA MADINA NURULLO QIZI</t>
  </si>
  <si>
    <t>2023-13-0043</t>
  </si>
  <si>
    <t>G‘AYBULLOYEVA SEVINCH ANVARJONOVNA</t>
  </si>
  <si>
    <t>2022-03-0076</t>
  </si>
  <si>
    <t>GENJIMOVA GULXUMOR MAXMUD QIZI</t>
  </si>
  <si>
    <t>2023-21-0053</t>
  </si>
  <si>
    <t>GULAMMAMADOVA PARVINABONU MUSTAFAYEVNA</t>
  </si>
  <si>
    <t>2022-04-0025</t>
  </si>
  <si>
    <t>GULOMOVA ZEBINISO XAMIDOVNA</t>
  </si>
  <si>
    <t>HABIBOVA ZIYODA O‘TKIROVNA</t>
  </si>
  <si>
    <t>2022-01-0073</t>
  </si>
  <si>
    <t>HAKIMOVA SHAHNOZA MUHIDDIN QIZI</t>
  </si>
  <si>
    <t>2023-09-0032</t>
  </si>
  <si>
    <t>HAKIMOVA SHAXNOZA UTKIR QIZI</t>
  </si>
  <si>
    <t>2023-11-0030</t>
  </si>
  <si>
    <t>HALIMOV JAVOHIRBEK ILYOS O‘G‘LI</t>
  </si>
  <si>
    <t>2022-03-0014</t>
  </si>
  <si>
    <t>HALIMOVA SEVARA SAMANDAR QIZI</t>
  </si>
  <si>
    <t>2022-03-0054</t>
  </si>
  <si>
    <t>HALIMOVA SEVINCH XASANOVNA</t>
  </si>
  <si>
    <t>HAMROYEV RAXMATILLO XAYRILLOYEVICH</t>
  </si>
  <si>
    <t>2023-13-0010</t>
  </si>
  <si>
    <t>HAMROYEVA DILDOR SHUKURJON QIZI</t>
  </si>
  <si>
    <t>2023-11-0006</t>
  </si>
  <si>
    <t>HAMROYEVA IQBOL HODI QIZI</t>
  </si>
  <si>
    <t>2023-15-0001</t>
  </si>
  <si>
    <t>HAMROYEVA MO‘MINA SAMAT QIZI</t>
  </si>
  <si>
    <t>2022-04-0047</t>
  </si>
  <si>
    <t>HAMROYEVA SHAXZODA ASHRAF QIZI</t>
  </si>
  <si>
    <t>2023-IP-03-0004</t>
  </si>
  <si>
    <t>HAMROYEVA SITORABONU QUDRATOVNA</t>
  </si>
  <si>
    <t>2022-IP-01-0009</t>
  </si>
  <si>
    <t>HASANOVA DILNOZA RAJABOVNA</t>
  </si>
  <si>
    <t>2023-11-0049</t>
  </si>
  <si>
    <t>HASANOVA MAHFUZA G‘AFUR QIZI</t>
  </si>
  <si>
    <t>2023-17-0030</t>
  </si>
  <si>
    <t>HAYDAROVA ANORA RAXMATILLOYEVNA</t>
  </si>
  <si>
    <t>2022-06-0030</t>
  </si>
  <si>
    <t>HAYDAROVA MEHRINISO FURQATOVNA</t>
  </si>
  <si>
    <t>2023-09-0098</t>
  </si>
  <si>
    <t>HAYDAROVA SHAHINABONU IXTIYOR QIZI</t>
  </si>
  <si>
    <t>2022-03-0114</t>
  </si>
  <si>
    <t>HAYDAROVA UMIDA MURTOZA QIZI</t>
  </si>
  <si>
    <t>2022-02-0066</t>
  </si>
  <si>
    <t>HAYITOVA NOZIMA HAMROKULOVNA</t>
  </si>
  <si>
    <t>2022-01-0058</t>
  </si>
  <si>
    <t>HAZRATOVA OYSULTON NARZULLOYEVNA</t>
  </si>
  <si>
    <t>2022-03-0036</t>
  </si>
  <si>
    <t>HIKMATOV NODIRBEK NASULLO O‘G‘LI</t>
  </si>
  <si>
    <t>2022-01-0091</t>
  </si>
  <si>
    <t>HOJIYEV ULUG‘BEK VUSALOVICH</t>
  </si>
  <si>
    <t>2022-IP-01-0012</t>
  </si>
  <si>
    <t>HOJIYEVA MAFTUNA FAXRIDDINOVNA</t>
  </si>
  <si>
    <t>HOJIYEVA SHAXNOZA O‘TKIR QIZI</t>
  </si>
  <si>
    <t>2023-11-0063</t>
  </si>
  <si>
    <t>HOJIYEVA TOSHBIBI HOTAM QIZI</t>
  </si>
  <si>
    <t>2023-11-0005</t>
  </si>
  <si>
    <t>HOSHIMOVA MADINABONU BAHRON QIZI</t>
  </si>
  <si>
    <t>2022-01-0087</t>
  </si>
  <si>
    <t>HUSENOV ISMAT AXMADALIYEVICH</t>
  </si>
  <si>
    <t>2023-17-0052</t>
  </si>
  <si>
    <t>HUSENOVA GULHAYO HASAN QIZI</t>
  </si>
  <si>
    <t>2022-01-0075</t>
  </si>
  <si>
    <t>2022-01-0022</t>
  </si>
  <si>
    <t>HUSENOVA XURSHIDA KOMILOVNA</t>
  </si>
  <si>
    <t>2023-11-0066</t>
  </si>
  <si>
    <t>IBRAGIMOVA AZIZA AVAZ QIZI</t>
  </si>
  <si>
    <t>IBRAGIMOVA DILNOZA KAXRAMONOVNA</t>
  </si>
  <si>
    <t>2022-03-0122</t>
  </si>
  <si>
    <t>IBROIMOV MURODJON XUSNIDDINOVICH</t>
  </si>
  <si>
    <t>2022-02-0062</t>
  </si>
  <si>
    <t>IKROMOV AZIZBEK KOMIL O‘G‘LI</t>
  </si>
  <si>
    <t>2022-01-0051</t>
  </si>
  <si>
    <t>IKROMOVA MAHLIYO ERKINJON QIZI</t>
  </si>
  <si>
    <t>IKROMOVA NIGORABONU RAXMIDDIN QIZI</t>
  </si>
  <si>
    <t>2022-03-0051</t>
  </si>
  <si>
    <t>ILHOMOV AZIZBEK IKROM O‘G‘LI</t>
  </si>
  <si>
    <t>2022-02-0044</t>
  </si>
  <si>
    <t>ILHOMOVA GO‘ZALXON ILYOS QIZI</t>
  </si>
  <si>
    <t>2022-04-0002</t>
  </si>
  <si>
    <t>ISAYEVA LOBAR BAXTIYOROVNA</t>
  </si>
  <si>
    <t>ISKANDAROVA ZEBINISO SUHROB QIZI</t>
  </si>
  <si>
    <t>2022-06-0077</t>
  </si>
  <si>
    <t>ISMAILOVA NOZIMA OBIDOVNA</t>
  </si>
  <si>
    <t>2022-04-0055</t>
  </si>
  <si>
    <t>ISMATILLOYEV SHAXZOD SHAVKAT O‘G‘LI</t>
  </si>
  <si>
    <t>2022-01-0011</t>
  </si>
  <si>
    <t>ISMATOV FAYOZBEK IKROM O‘G‘LI</t>
  </si>
  <si>
    <t>2022-01-0122</t>
  </si>
  <si>
    <t>ISMATOV SANJAR SUNNATULLO O‘G‘LI</t>
  </si>
  <si>
    <t>2022-06-0079</t>
  </si>
  <si>
    <t>ISMATOVA GULASAL NEMAT QIZI</t>
  </si>
  <si>
    <t>2022-06-0042</t>
  </si>
  <si>
    <t>ISMATOVA GULSHODA NEMAT QIZI</t>
  </si>
  <si>
    <t>2022-06-0050</t>
  </si>
  <si>
    <t>ISMATOVA ISMIGUL ISTAMBEK QIZI</t>
  </si>
  <si>
    <t>2023-17-0042</t>
  </si>
  <si>
    <t>ISMATOVA SHAHRIZODA SHUXRAT QIZI</t>
  </si>
  <si>
    <t>2022-01-0009</t>
  </si>
  <si>
    <t>2-21 AP</t>
  </si>
  <si>
    <t>2021-2093-IP-01</t>
  </si>
  <si>
    <t>ISMOILOVA AZIZA NOSIROVNA</t>
  </si>
  <si>
    <t>2023-09-0087</t>
  </si>
  <si>
    <t>ISMOILOVA HURRIYAT MEHRIDDINOVNA</t>
  </si>
  <si>
    <t>2023-15-0008</t>
  </si>
  <si>
    <t>ISMOILOVA SHAXINA AKBAR QIZI</t>
  </si>
  <si>
    <t>2022-02-0002</t>
  </si>
  <si>
    <t>ISTAMOV NURALI UMED O‘G‘LI</t>
  </si>
  <si>
    <t>2023-21-0035</t>
  </si>
  <si>
    <t>ISTAMOV ULUG‘BEK USMON O‘G‘LI</t>
  </si>
  <si>
    <t>2023-17-0063</t>
  </si>
  <si>
    <t>ISTAMOVA MARJONA ZAVQIDDIN QIZI</t>
  </si>
  <si>
    <t>2022-04-0040</t>
  </si>
  <si>
    <t>ISTAMOVA XURSAND MUXTOROVNA</t>
  </si>
  <si>
    <t>2023-09-0084</t>
  </si>
  <si>
    <t>ISTAMOVA YULDUZ O‘KTAM QIZI</t>
  </si>
  <si>
    <t>2023-11-0029</t>
  </si>
  <si>
    <t>ITOLMASOVA MANZURA RASHID QIZI</t>
  </si>
  <si>
    <t>2022-01-0055</t>
  </si>
  <si>
    <t>IZBASAROVA MEXRINISO NEMATOVNA</t>
  </si>
  <si>
    <t>2023-11-0001</t>
  </si>
  <si>
    <t>IZOMOVA NILUFAR ILXOMBEK QIZI</t>
  </si>
  <si>
    <t>IZZATOVA MAHLIYO ILYOS QIZI</t>
  </si>
  <si>
    <t>2023-15-0017</t>
  </si>
  <si>
    <t>JABBOROVA GULCHIROY ILXOMOVNA</t>
  </si>
  <si>
    <t>2023-11-0080</t>
  </si>
  <si>
    <t>JABBOROVA SURAYYO VALIYEVNA</t>
  </si>
  <si>
    <t>2023-09-0013</t>
  </si>
  <si>
    <t>JALOLOVA DURDONA IBROXIMOVNA</t>
  </si>
  <si>
    <t>2023-09-0096</t>
  </si>
  <si>
    <t>JALOLOVA MUBINA JAMOLOVNA</t>
  </si>
  <si>
    <t>2022-01-0059</t>
  </si>
  <si>
    <t>JAMILOVA NODIRA UTKIROVNA</t>
  </si>
  <si>
    <t>2023-11-0075</t>
  </si>
  <si>
    <t>JAMOLOV NORMUROD NISHONOVICH</t>
  </si>
  <si>
    <t>2022-01-0137</t>
  </si>
  <si>
    <t>JAMOLOVA MAXTOBOY SOBIR QIZI</t>
  </si>
  <si>
    <t>2023-17-0031</t>
  </si>
  <si>
    <t>JAXONBOYEV UMIDJON ZOKIR O‘G‘LI</t>
  </si>
  <si>
    <t>2023-19-0014</t>
  </si>
  <si>
    <t>JAYSANOVA NIGINA HIKMATILLO QIZI</t>
  </si>
  <si>
    <t>2023-09-0041</t>
  </si>
  <si>
    <t>JO‘RAQULOVA VASILA RUSTAMOVNA</t>
  </si>
  <si>
    <t>2022-IP-21-0004</t>
  </si>
  <si>
    <t>JO‘RAYEVA DILDORA ISROILOVNA</t>
  </si>
  <si>
    <t>JO‘RAYEVA FOTIMA SOBIROVNA</t>
  </si>
  <si>
    <t>2023-17-0023</t>
  </si>
  <si>
    <t>JO‘RAYEVA GULNOZ ORIFOVNA</t>
  </si>
  <si>
    <t>2023-11-0057</t>
  </si>
  <si>
    <t>JO‘RAYEVA GULNOZA ERKINOVNA</t>
  </si>
  <si>
    <t>2023-09-0016</t>
  </si>
  <si>
    <t>JO‘RAYEVA MALIKABONU SHUXRAT QIZI</t>
  </si>
  <si>
    <t>2022-01-0139</t>
  </si>
  <si>
    <t>JO‘RAYEVA MUNAVVAR O‘KTAM QIZI</t>
  </si>
  <si>
    <t>2023-15-0003</t>
  </si>
  <si>
    <t>JO‘RAYEVA MUNISA FURQATOVNA</t>
  </si>
  <si>
    <t>JO‘RAYEVA NAVBAHOR JAMSHID QIZI</t>
  </si>
  <si>
    <t>2022-02-0055</t>
  </si>
  <si>
    <t>JO‘RAYEVA NIGORA ASKAROVNA</t>
  </si>
  <si>
    <t>2023-21-0008</t>
  </si>
  <si>
    <t>JO‘RAYEVA NOZIMA SHUXRATOVNA</t>
  </si>
  <si>
    <t>2023-19-0009</t>
  </si>
  <si>
    <t>JUMABOYEVA JASMINA UMIDJON QIZI</t>
  </si>
  <si>
    <t>2022-04-0027</t>
  </si>
  <si>
    <t>JUMANIYOZOVA FERUZA G‘ANISHEROVNA</t>
  </si>
  <si>
    <t>2022-02-0083</t>
  </si>
  <si>
    <t>JUMAYEV OZODBEK ELMUROD O‘G‘LI</t>
  </si>
  <si>
    <t>2022-01-0092</t>
  </si>
  <si>
    <t>JUMAYEV QURBONBEK ANVAR O‘G‘LI</t>
  </si>
  <si>
    <t>2022-01-0060</t>
  </si>
  <si>
    <t>JUMAYEVA GO‘ZAL SHAVKATOVNA</t>
  </si>
  <si>
    <t>2022-01-0142</t>
  </si>
  <si>
    <t>JUMAYEVA GULASAL SHAVKAT QIZI</t>
  </si>
  <si>
    <t>2022-01-0143</t>
  </si>
  <si>
    <t>JUMAYEVA MAFTUNA LAZIZ QIZI</t>
  </si>
  <si>
    <t>2022-06-0033</t>
  </si>
  <si>
    <t>JUMAYEVA NIGORA NASRIDDIN QIZI</t>
  </si>
  <si>
    <t>2022-06-0058</t>
  </si>
  <si>
    <t>JUMAYEVA RUXSAT JAMSHID QIZI</t>
  </si>
  <si>
    <t>2023-09-0020</t>
  </si>
  <si>
    <t>JUMAYEVA SARVINOZ AZIMOVNA</t>
  </si>
  <si>
    <t>2023-11-0022</t>
  </si>
  <si>
    <t>JUMAYEVA SHAXINABONU JAHONGIROVNA</t>
  </si>
  <si>
    <t>2022-03-0080</t>
  </si>
  <si>
    <t>JUMAYEVA ZARINA TOLIPOVNA</t>
  </si>
  <si>
    <t>2022-06-0004</t>
  </si>
  <si>
    <t>JURAYEVA DILNOZA OBIDOVNA</t>
  </si>
  <si>
    <t>2023-09-0068</t>
  </si>
  <si>
    <t>JURAYEVA NAFISA ASHRAFOVNA</t>
  </si>
  <si>
    <t>2022-06-0086</t>
  </si>
  <si>
    <t>KAMOLOV ALISHER JAMOL O‘G‘LI</t>
  </si>
  <si>
    <t>2022-01-0062</t>
  </si>
  <si>
    <t>KAMOLOV SARDORBEK AZAMAT O‘G‘LI</t>
  </si>
  <si>
    <t>2022-02-0073</t>
  </si>
  <si>
    <t>KAMOLOVA GULNORA JABBOROVNA</t>
  </si>
  <si>
    <t>2023-11-0044</t>
  </si>
  <si>
    <t>KAMOLOVA SHAHNOZA JURAYEVNA</t>
  </si>
  <si>
    <t>2023-09-0057</t>
  </si>
  <si>
    <t>KAMOLOVA SHAHZODA JAMOLOVNA</t>
  </si>
  <si>
    <t>2023-11-0079</t>
  </si>
  <si>
    <t>KARIMOV OG‘ABEK AKOBIR O‘G‘LI</t>
  </si>
  <si>
    <t>2023-21-0049</t>
  </si>
  <si>
    <t>KARIMOVA DILDORA RAJABOVNA</t>
  </si>
  <si>
    <t>2023-11-0002</t>
  </si>
  <si>
    <t>KARIMOVA JASMINA IXTIYOR QIZI</t>
  </si>
  <si>
    <t>2022-04-0005</t>
  </si>
  <si>
    <t>KARIMOVA SABINA AMRILLO QIZI</t>
  </si>
  <si>
    <t>2023-11-0025</t>
  </si>
  <si>
    <t>KARIMOVA SHAXNOZA NORMUROTOVNA</t>
  </si>
  <si>
    <t>2023-09-0036</t>
  </si>
  <si>
    <t>KAXOROV FOZIL FATILLOYEVICH</t>
  </si>
  <si>
    <t>S2-21 AP</t>
  </si>
  <si>
    <t>xxx-</t>
  </si>
  <si>
    <t>KAZIMOVA SUXAYLO GAFFUROVNA</t>
  </si>
  <si>
    <t>2023-17-0021</t>
  </si>
  <si>
    <t>KENJAYEVA ISMIGUL UMIDOVNA</t>
  </si>
  <si>
    <t>2022-01-0140</t>
  </si>
  <si>
    <t>KENJAYEVA ZARINA KOMIL QIZI</t>
  </si>
  <si>
    <t>KILICHOVA SHAXNOZA RAXMATOVNA</t>
  </si>
  <si>
    <t>2022-01-0026</t>
  </si>
  <si>
    <t>KODIROV AKMAL KOSIMOVICH</t>
  </si>
  <si>
    <t>2022-02-0081</t>
  </si>
  <si>
    <t>KODIROVA DILNAVOZ ULUG‘BEKOVNA</t>
  </si>
  <si>
    <t>2022-IP-21-0005</t>
  </si>
  <si>
    <t>KOMILOVA MAFTUNABONU ORZI QIZI</t>
  </si>
  <si>
    <t>2022-02-0043</t>
  </si>
  <si>
    <t>KUCHKOROVA NIGORA AXMADOVNA</t>
  </si>
  <si>
    <t>2023-11-0012</t>
  </si>
  <si>
    <t>KULLIYEV MANSUR JURAQULOVICH</t>
  </si>
  <si>
    <t>2023-13-0017</t>
  </si>
  <si>
    <t>KURBANOVA XILOLA XALIMOVNA</t>
  </si>
  <si>
    <t>2023-17-0049</t>
  </si>
  <si>
    <t>KURBONOVA LAYLO NARZILLOYEVNA</t>
  </si>
  <si>
    <t>2023-11-0009</t>
  </si>
  <si>
    <t>KUZYAXMETOVA XANIFA RIVXATOVNA</t>
  </si>
  <si>
    <t>2023-09-0092</t>
  </si>
  <si>
    <t>LATIPOVA GULMIRA YUSUFBOYEVNA</t>
  </si>
  <si>
    <t>2023-17-0076</t>
  </si>
  <si>
    <t>MADIYEVA JASMINA ALISHER QIZI</t>
  </si>
  <si>
    <t>2022-04-0004</t>
  </si>
  <si>
    <t>MADRIMOVA FERUZA BAXRAMOVNA</t>
  </si>
  <si>
    <t>MAHMUDOV IXTIYOR BAXTIYOROVICH</t>
  </si>
  <si>
    <t>2022-06-0043</t>
  </si>
  <si>
    <t>MAHMUDOVA RUHSHONA MUXTOROVNA</t>
  </si>
  <si>
    <t>2022-02-0088</t>
  </si>
  <si>
    <t>MAHMUDOVA SARVINOZ BOBIR QIZI</t>
  </si>
  <si>
    <t>2022-06-0032</t>
  </si>
  <si>
    <t>MAJIDOVA FERUZA MAXMUD QIZI</t>
  </si>
  <si>
    <t>MAJITOV BEHRUZ HASAN O‘G‘LI</t>
  </si>
  <si>
    <t>2022-06-0005</t>
  </si>
  <si>
    <t>MAMADALIYEV PARVIZ FURQAT O‘G‘LI</t>
  </si>
  <si>
    <t>2023-13-0002</t>
  </si>
  <si>
    <t>MAMARIZAYEVA SABRINA DAVRONBOY QIZI</t>
  </si>
  <si>
    <t>2022-02-0087</t>
  </si>
  <si>
    <t>MAMATOV SAN’AT SAYFULLAYEVICH</t>
  </si>
  <si>
    <t>2023-13-0024</t>
  </si>
  <si>
    <t>MANGLIYEVA ZULXUMOR ILYOS QIZI</t>
  </si>
  <si>
    <t>2022-04-0053</t>
  </si>
  <si>
    <t>MASTONOV OZODBEK UYG‘UN O‘G‘LI</t>
  </si>
  <si>
    <t>2022-03-0052</t>
  </si>
  <si>
    <t>MAVLONOVA GULRUH RAXMATULLAYEVNA</t>
  </si>
  <si>
    <t>2023-11-0045</t>
  </si>
  <si>
    <t>MAVLONOVA MARJONA HASANOVNA</t>
  </si>
  <si>
    <t>2022-01-0015</t>
  </si>
  <si>
    <t>MAVLONOVA MAXFURA RAXMATILLAYEVNA</t>
  </si>
  <si>
    <t>2023-19-0013</t>
  </si>
  <si>
    <t>MAXAMATOVA DILNOZA MAXMUD QIZI</t>
  </si>
  <si>
    <t>2022-03-0127</t>
  </si>
  <si>
    <t>MAXMUDOV NODIR SAMANDAROVICH</t>
  </si>
  <si>
    <t>2023-13-0005</t>
  </si>
  <si>
    <t>MEHRIDDINOVA MARJONA FAXRIDDIN QIZI</t>
  </si>
  <si>
    <t>2022-04-0056</t>
  </si>
  <si>
    <t>MELIXONOV BAXTIYORXON VOSIXON O‘G‘LI</t>
  </si>
  <si>
    <t>MIRDJALOLOVA AZIZABONU MIRSHOD QIZI</t>
  </si>
  <si>
    <t>2022-IP-09-0001</t>
  </si>
  <si>
    <t>MIRZAYEVA DILFUZA RASHITOVNA</t>
  </si>
  <si>
    <t>2023-17-0051</t>
  </si>
  <si>
    <t>MIRZAYEVA GULNOZAXON NIZOMJON QIZI</t>
  </si>
  <si>
    <t>2022-01-0126</t>
  </si>
  <si>
    <t>MIRZAYEVA IRANA XASANOVNA</t>
  </si>
  <si>
    <t>2022-03-0120</t>
  </si>
  <si>
    <t>MIRZAYEVA MAXBUBA UMED QIZI</t>
  </si>
  <si>
    <t>2022-01-0131</t>
  </si>
  <si>
    <t>MIRZAYEVA NODIRABEGIM NURIDDIN QIZI</t>
  </si>
  <si>
    <t>2022-03-0083</t>
  </si>
  <si>
    <t>MIRZAYUSUPOV MIRJALOL TOXIRJON O‘G‘LI</t>
  </si>
  <si>
    <t>2023-21-0040</t>
  </si>
  <si>
    <t>MO‘MINOVA FERANGIZ MIZROBOVNA</t>
  </si>
  <si>
    <t>2023-09-0026</t>
  </si>
  <si>
    <t>MO‘MINOVA IRODA SUVONOVNA</t>
  </si>
  <si>
    <t>2023-09-0089</t>
  </si>
  <si>
    <t>MUHAMMADOV MIRALI MURODULLO O‘G‘LI</t>
  </si>
  <si>
    <t>2022-01-0093</t>
  </si>
  <si>
    <t>MUHAMMADOVA RO‘ZIBIBI DILMUROD QIZI</t>
  </si>
  <si>
    <t>2023-11-0011</t>
  </si>
  <si>
    <t>MUHIDDINOVA DILNOZA AVAZ QIZI</t>
  </si>
  <si>
    <t>2023-11-0050</t>
  </si>
  <si>
    <t>MUHIDDINOVA DILOROM YANGI QIZI</t>
  </si>
  <si>
    <t>2022-02-0089</t>
  </si>
  <si>
    <t>MUHIDDINOVA MOHIGUL DILSHOD QIZI</t>
  </si>
  <si>
    <t>2022-01-0002</t>
  </si>
  <si>
    <t>MUHIDDINOVA MUHARRAM MIRZOHID QIZI</t>
  </si>
  <si>
    <t>2022-02-0059</t>
  </si>
  <si>
    <t>MUHIDDINOVA SEVINCH MEHRIDDIN QIZI</t>
  </si>
  <si>
    <t>2022-03-0096</t>
  </si>
  <si>
    <t>MUHIDDINOVA SITORABONU ALISHER QIZI</t>
  </si>
  <si>
    <t>2023-09-0024</t>
  </si>
  <si>
    <t>MUMINOVA NARGIZA RAXMIDDIN QIZI</t>
  </si>
  <si>
    <t>2022-03-0118</t>
  </si>
  <si>
    <t>MURODOV SHAXZOD AZIMJONOVICH</t>
  </si>
  <si>
    <t>2023-21-0037</t>
  </si>
  <si>
    <t>MURODOVA FERUZA MUZAFFAR QIZI</t>
  </si>
  <si>
    <t>2023-11-0039</t>
  </si>
  <si>
    <t>MURODOVA GULBAHOR TO‘YMURODOVNA</t>
  </si>
  <si>
    <t>2023-09-0021</t>
  </si>
  <si>
    <t>MURODOVA MAFTUNA QAXRAMONOVNA</t>
  </si>
  <si>
    <t>MURODOVA SEVINCH AKRAM QIZI</t>
  </si>
  <si>
    <t>2022-04-0058</t>
  </si>
  <si>
    <t>MURODOVA VAZIRA BOBIR QIZI</t>
  </si>
  <si>
    <t>2023-15-0009</t>
  </si>
  <si>
    <t>MURODOVA ZILOLA SOBIROVNA</t>
  </si>
  <si>
    <t>2023-09-0008</t>
  </si>
  <si>
    <t>MUROTOV JO‘RABEK DJUMANAZAROVICH</t>
  </si>
  <si>
    <t>2023-17-0007</t>
  </si>
  <si>
    <t>MURTAZOYEVA SHAHINABONU MUXSIN QIZI</t>
  </si>
  <si>
    <t>2022-03-0065</t>
  </si>
  <si>
    <t>MUSOJONOVA FERANGIZ JAMSHID QIZI</t>
  </si>
  <si>
    <t>2022-03-0128</t>
  </si>
  <si>
    <t>MUSTAFOYEV SHAXRIYOR IXTIYOROVICH</t>
  </si>
  <si>
    <t>2022-01-0018</t>
  </si>
  <si>
    <t>MUSTAFOYEVA MARJONA MANSUROVNA</t>
  </si>
  <si>
    <t>2023-21-0002</t>
  </si>
  <si>
    <t>MUSTAFOYEVA NIGINABONU JONDULLO QIZI</t>
  </si>
  <si>
    <t>MUSTAFOYEVA OZODA MUZAFAROVNA</t>
  </si>
  <si>
    <t>2023-17-0054</t>
  </si>
  <si>
    <t>MUSTAFOYEVA SHAHLO SHAVKAT QIZI</t>
  </si>
  <si>
    <t>2022-01-0114</t>
  </si>
  <si>
    <t>MUXAMADIYEVA RA’NO RO‘ZIQULOVNA</t>
  </si>
  <si>
    <t>2022-01-0112</t>
  </si>
  <si>
    <t>MUXAMADIYEVA ZAMIRA HOJIQURBONOVNA</t>
  </si>
  <si>
    <t>2022-01-0066</t>
  </si>
  <si>
    <t>MUXAMMADKARIMOVA GULNOZAXON MUXAMMADALI QIZI</t>
  </si>
  <si>
    <t>2023-21-0057</t>
  </si>
  <si>
    <t>MUXIDDINOVA SAYYORA MEHRIDDIN QIZI</t>
  </si>
  <si>
    <t>2022-IP-06-0006</t>
  </si>
  <si>
    <t>MUXIDINOV MIRONSHOX OLIMOVICH</t>
  </si>
  <si>
    <t>MUYINOV RAMAZON ORIF O‘G‘LI</t>
  </si>
  <si>
    <t>2023-13-0018</t>
  </si>
  <si>
    <t>MUYINOVA MARJONA LUQMONOVNA</t>
  </si>
  <si>
    <t>2023-11-0023</t>
  </si>
  <si>
    <t>MUZAFFAROVA VASILA NIZOM QIZI</t>
  </si>
  <si>
    <t>2022-04-0044</t>
  </si>
  <si>
    <t>NAFASOV ABU BAKR ALIJON O‘G‘LI</t>
  </si>
  <si>
    <t>2022-07-S-0003</t>
  </si>
  <si>
    <t>NAIMOVA MAXSUMA XODIYEVNA</t>
  </si>
  <si>
    <t>2023-09-0067</t>
  </si>
  <si>
    <t>NARZILLOYEV NAVRO‘ZBEK NURIDDIN O‘G‘LI</t>
  </si>
  <si>
    <t>2022-01-0118</t>
  </si>
  <si>
    <t>NARZILLOYEV SHAHZODJON SAYFFIDDIN O‘G‘LI</t>
  </si>
  <si>
    <t>2023-19-0004</t>
  </si>
  <si>
    <t>NARZILLOYEVA MARJONABONU NAJMITDIN QIZI</t>
  </si>
  <si>
    <t>2022-01-0109</t>
  </si>
  <si>
    <t>NARZIYEV BEXRUZ BAXSHILLOYEVICH</t>
  </si>
  <si>
    <t>2022-02-0003</t>
  </si>
  <si>
    <t>NARZIYEVA SARVINOZ SUNATILLO QIZI</t>
  </si>
  <si>
    <t>2023-11-0037</t>
  </si>
  <si>
    <t>NARZULLAYEV OZODJON NURIDDIN O‘G‘LI</t>
  </si>
  <si>
    <t>2023-19-0006</t>
  </si>
  <si>
    <t>NASRULLAYEV MAQSAD MAXMADIYAR O‘G‘LI</t>
  </si>
  <si>
    <t>2023-19-0003</t>
  </si>
  <si>
    <t>NASULLOYEVA SHAXRIZODA AZAMAT QIZI</t>
  </si>
  <si>
    <t>2022-03-0094</t>
  </si>
  <si>
    <t>NAYIMOV QAYIM NOZIM O‘G‘LI</t>
  </si>
  <si>
    <t>2022-03-0040</t>
  </si>
  <si>
    <t>NAZAROVA DILFUZA DILMURATOVNA</t>
  </si>
  <si>
    <t>2023-09-0085</t>
  </si>
  <si>
    <t>NAZAROVA GULCHEHRA RAYIMOVNA</t>
  </si>
  <si>
    <t>NAZAROVA NORJON OLIM QIZI</t>
  </si>
  <si>
    <t>2022-01-0096</t>
  </si>
  <si>
    <t>NAZAROVA SHAXNOZA SALIMOVNA</t>
  </si>
  <si>
    <t>2023-11-0087</t>
  </si>
  <si>
    <t>NEMATOVA DILBAR NURMAT QIZI</t>
  </si>
  <si>
    <t>2023-IP-03-0005</t>
  </si>
  <si>
    <t>NEMATOVA ZUHRO QUVONDIQ-QIZI</t>
  </si>
  <si>
    <t>2023-21-0042</t>
  </si>
  <si>
    <t>NISHONOVA DILFUZA MURODJON QIZI</t>
  </si>
  <si>
    <t>2022-02-0020</t>
  </si>
  <si>
    <t>NIYAZOV NOZIM XOSHIMOVICH</t>
  </si>
  <si>
    <t>2023-13-0019</t>
  </si>
  <si>
    <t>NORMURODOV XOLMUROD BEKMUROD O‘G‘LI</t>
  </si>
  <si>
    <t>2022-01-0145</t>
  </si>
  <si>
    <t>NOROV ABBOS SHAVKAT-O‘G‘LI</t>
  </si>
  <si>
    <t>NOROVA LOLA SHARIFOVNA</t>
  </si>
  <si>
    <t>2022-06-0052</t>
  </si>
  <si>
    <t>NOSIROVA OBIDA TO‘YMURODOVNA</t>
  </si>
  <si>
    <t>2023-15-0022</t>
  </si>
  <si>
    <t>NURIDDINOVA GULZODAXON MEXRIDDIN QIZI</t>
  </si>
  <si>
    <t>2022-07-0010</t>
  </si>
  <si>
    <t>NURIDDINOVA MADINABONU GULMUROD QIZI</t>
  </si>
  <si>
    <t>2023-09-0055</t>
  </si>
  <si>
    <t>NURIDDINOVA SEVARA SAIDMUROD QIZI</t>
  </si>
  <si>
    <t>2022-03-0044</t>
  </si>
  <si>
    <t>NURILLOYEVA DILNOZA MIRAZIZ QIZI</t>
  </si>
  <si>
    <t>2022-04-0029</t>
  </si>
  <si>
    <t>NURMATOVA ZULAYXO GAFUROVNA</t>
  </si>
  <si>
    <t>2023-15-0010</t>
  </si>
  <si>
    <t>NUROVA ZARNIGOR OYBEK QIZI</t>
  </si>
  <si>
    <t>2023-15-0015</t>
  </si>
  <si>
    <t>NURULLOYEVA DILNURA BOBIR QIZI</t>
  </si>
  <si>
    <t>2022-01-0014</t>
  </si>
  <si>
    <t>NURULLOYEVA SEVARA JO‘RABEK QIZI</t>
  </si>
  <si>
    <t>2022-01-0132</t>
  </si>
  <si>
    <t>NUSRATOVA MEHRIBONU G‘AYRAT QIZI</t>
  </si>
  <si>
    <t>2023-11-0072</t>
  </si>
  <si>
    <t>NUSRATOVA SANOBAR NE’MATOVNA</t>
  </si>
  <si>
    <t>2022-01-0113</t>
  </si>
  <si>
    <t>NUTFULLOYEVA DILNOZA SHERZOD QIZI</t>
  </si>
  <si>
    <t>2022-02-0058</t>
  </si>
  <si>
    <t>NUTFULLOYEVA JASMINA ERKIN QIZI</t>
  </si>
  <si>
    <t>2022-06-0031</t>
  </si>
  <si>
    <t>O‘KTAMOVA DILAFRO‘Z DILMUROD QIZI</t>
  </si>
  <si>
    <t>2022-02-0061</t>
  </si>
  <si>
    <t>O‘KTAMOVA FIRANGIZ FARXOD QIZI</t>
  </si>
  <si>
    <t>2022-03-0117</t>
  </si>
  <si>
    <t>OBIDOVA XURSHIDA MUXIDDINOVNA</t>
  </si>
  <si>
    <t>xxx</t>
  </si>
  <si>
    <t>OCHILOVA DILDORA G‘AYBULLOYEVNA</t>
  </si>
  <si>
    <t>2022-01-0094</t>
  </si>
  <si>
    <t>OCHILOVA DILNOZA RADJABOVNA</t>
  </si>
  <si>
    <t>2023-17-0017</t>
  </si>
  <si>
    <t>OCHILOVA MUNISA NORMUROT QIZI</t>
  </si>
  <si>
    <t>OLIMJONOVA AZIZA ALISHER QIZI</t>
  </si>
  <si>
    <t>2023-IP-11-0002</t>
  </si>
  <si>
    <t>OLIMOV ZAMIRBEK UMEDJON O‘G‘LI</t>
  </si>
  <si>
    <t>2022-06-0014</t>
  </si>
  <si>
    <t>OLIMOVA MAFTUNA ALISHER QIZI</t>
  </si>
  <si>
    <t>2022-04-0050</t>
  </si>
  <si>
    <t>ORIFOVA MAFTUNABONU OLIMOVNA</t>
  </si>
  <si>
    <t>2022-03-0079</t>
  </si>
  <si>
    <t>ORIPOVA NAVBAHOR RAXIMOVNA</t>
  </si>
  <si>
    <t>2022-01-0081</t>
  </si>
  <si>
    <t>ORZIYEV SARDOR SODIKOVICH</t>
  </si>
  <si>
    <t>2023-19-0016</t>
  </si>
  <si>
    <t>OTANAFASOVA SOHIBA INOQOVNA</t>
  </si>
  <si>
    <t>2023-11-0064</t>
  </si>
  <si>
    <t>PANOYEV FARUXBEK BAXTIYOROVICH</t>
  </si>
  <si>
    <t>2022-01-0068</t>
  </si>
  <si>
    <t>PO‘LOTOV OBID MAXMUDOVICH</t>
  </si>
  <si>
    <t>2023-13-0027</t>
  </si>
  <si>
    <t>PULATOVA FIRANGIS NAIMOVNA</t>
  </si>
  <si>
    <t>PULATOVA GULSARA MUZAFAROVNA</t>
  </si>
  <si>
    <t>2023-13-0013</t>
  </si>
  <si>
    <t>PULATOVA MUXABBAT HAYITOVNA</t>
  </si>
  <si>
    <t>2023-11-0042</t>
  </si>
  <si>
    <t>QAHHOROVA KUMUSHOY AZIM QIZI</t>
  </si>
  <si>
    <t>2022-06-0084</t>
  </si>
  <si>
    <t>QAHOROV MIRSHOD DILSHOD O‘G‘LI</t>
  </si>
  <si>
    <t>2023-21-0051</t>
  </si>
  <si>
    <t>QAHOROVA YULDUZ ERKINOVNA</t>
  </si>
  <si>
    <t>2023-13-0035</t>
  </si>
  <si>
    <t>QALANDAROVA MARJONA HAMID QIZI</t>
  </si>
  <si>
    <t>2023-11-0007</t>
  </si>
  <si>
    <t>QAMBAROVA JASMINA ANVAROVNA</t>
  </si>
  <si>
    <t>2022-IP-06-0004</t>
  </si>
  <si>
    <t>QAXXOROVA MUNISA KAMOLOVNA</t>
  </si>
  <si>
    <t>2023-21-0010</t>
  </si>
  <si>
    <t>QAYIMOVA MUNISA ULUG‘BEK QIZI</t>
  </si>
  <si>
    <t>2023-11-0074</t>
  </si>
  <si>
    <t>QAYIMOVA NAFISA AVAZ QIZI</t>
  </si>
  <si>
    <t>2023-13-0036</t>
  </si>
  <si>
    <t>QAYIMOVA SABINA ABDUQAHOR QIZI</t>
  </si>
  <si>
    <t>2022-03-0100</t>
  </si>
  <si>
    <t>QAYUMOVA MUNIRA QIYOM QIZI</t>
  </si>
  <si>
    <t>2022-03-0104</t>
  </si>
  <si>
    <t>QILICHOVA ROBIYA AMINOVNA</t>
  </si>
  <si>
    <t>2023-09-0023</t>
  </si>
  <si>
    <t>QO‘ZIYEV NOZIM NAIMOVICH</t>
  </si>
  <si>
    <t>2023-21-0061</t>
  </si>
  <si>
    <t>QODIROVA NAIMA YULDASHOVNA</t>
  </si>
  <si>
    <t>2023-15-0006</t>
  </si>
  <si>
    <t>QODIROVA SHOZODA OBID-QIZI</t>
  </si>
  <si>
    <t>2023-09-0088</t>
  </si>
  <si>
    <t>QOSIMOV MUHAMMAD BAXTIYOR O‘G‘LI</t>
  </si>
  <si>
    <t>2023-17-0075</t>
  </si>
  <si>
    <t>QUDRATOV JAHONGIR G'AFUROVICH</t>
  </si>
  <si>
    <t>2022-02-0072</t>
  </si>
  <si>
    <t>QUDRATOVA MUNOJOT RASULOVNA</t>
  </si>
  <si>
    <t>2022-06-0069</t>
  </si>
  <si>
    <t>QURBONOV ILYOS ISMOILOVICH</t>
  </si>
  <si>
    <t>2023-17-0010</t>
  </si>
  <si>
    <t>QURBONOV JASURBEK QODIR O‘G‘LI</t>
  </si>
  <si>
    <t>2022-06-0008</t>
  </si>
  <si>
    <t>QURBONOVA GULNOZA ISMATILLOYEVNA</t>
  </si>
  <si>
    <t>2023-11-0013</t>
  </si>
  <si>
    <t>QURBONOVA MADINA QAMBAR QIZI</t>
  </si>
  <si>
    <t>2023-11-0014</t>
  </si>
  <si>
    <t>QURBONOVA NARGIZA TURAYEVNA</t>
  </si>
  <si>
    <t>2023-21-0001</t>
  </si>
  <si>
    <t>QURBONOVA SHAXRIBONU O‘TKUR QIZI</t>
  </si>
  <si>
    <t>2022-07-0047</t>
  </si>
  <si>
    <t>QUVATOVA NAFISA BAXTIYOR QIZI</t>
  </si>
  <si>
    <t>2023-11-0086</t>
  </si>
  <si>
    <t>QUVVATOVA FOTIMA JAMSHIDOVNA</t>
  </si>
  <si>
    <t>2023-11-0016</t>
  </si>
  <si>
    <t>QUVVATOVA ZUXRO JAMSHIDOVNA</t>
  </si>
  <si>
    <t>2023-21-0009</t>
  </si>
  <si>
    <t>RADJABOVA INTIZOR IKROMOVNA</t>
  </si>
  <si>
    <t>2023-09-0028</t>
  </si>
  <si>
    <t>RADJABOVA MUNIRA MUROTOVNA</t>
  </si>
  <si>
    <t>2022-06-0067</t>
  </si>
  <si>
    <t>RAHIMOV KAMOLIDDIN KOMILOVICH</t>
  </si>
  <si>
    <t>2023-13-0032</t>
  </si>
  <si>
    <t>RAHIMOVA NAZOKAT ERKIN QIZI</t>
  </si>
  <si>
    <t>2023-15-0018</t>
  </si>
  <si>
    <t>RAHMATOVA MATLAB QUDRATOVNA</t>
  </si>
  <si>
    <t>2022-06-0054</t>
  </si>
  <si>
    <t>RAHMATOVA SARDORA IKROMOVNA</t>
  </si>
  <si>
    <t>2023-19-0017</t>
  </si>
  <si>
    <t>2023-11-0004</t>
  </si>
  <si>
    <t>RAHMONOVA GULLOLA YORQIN QIZI</t>
  </si>
  <si>
    <t>2023-09-0072</t>
  </si>
  <si>
    <t>RAJABOV BEKZOD BAXSHILLOYEVICH</t>
  </si>
  <si>
    <t>2022-IP-02-001</t>
  </si>
  <si>
    <t>RAJABOV ILYOS IKROM O‘G‘LI</t>
  </si>
  <si>
    <t>2023-13-0009</t>
  </si>
  <si>
    <t>RAJABOV QOSIM QAYIM O‘G‘LI</t>
  </si>
  <si>
    <t>2023-17-0028</t>
  </si>
  <si>
    <t>S1-21 OP</t>
  </si>
  <si>
    <t>2021-2217</t>
  </si>
  <si>
    <t>RAJABOVA IRODA ISKANDAROVNA</t>
  </si>
  <si>
    <t>2022-01-0041</t>
  </si>
  <si>
    <t>RAJABOVA LAYLO LATIPOVNA</t>
  </si>
  <si>
    <t>2022-01-0136</t>
  </si>
  <si>
    <t>RAJABOVA MAFTUNA RAHMAT QIZI</t>
  </si>
  <si>
    <t>2023-11-0003</t>
  </si>
  <si>
    <t>RAJABOVA MEHRANGIZ BAHODIR QIZI</t>
  </si>
  <si>
    <t>2022-01-0116</t>
  </si>
  <si>
    <t>RAJABOVA MULKIJAHON UMID QIZI</t>
  </si>
  <si>
    <t>2023-21-0046</t>
  </si>
  <si>
    <t>RAJABOVA MUNOJOT BAHODIROVNA</t>
  </si>
  <si>
    <t>2023-21-0044</t>
  </si>
  <si>
    <t>RAJABOVA NOZIMA RASHITOVNA</t>
  </si>
  <si>
    <t>2022-IP-01-0003</t>
  </si>
  <si>
    <t>RAJABOVA SARVINOZ UKTAM QIZI</t>
  </si>
  <si>
    <t>2023-09-0050</t>
  </si>
  <si>
    <t>RAJABOVA SAYYORA SHODMONOVNA</t>
  </si>
  <si>
    <t>2022-01-0054</t>
  </si>
  <si>
    <t>RAJABOVA ZEBINISO AHMADOVNA</t>
  </si>
  <si>
    <t>RAMAZONOV INOMJON ILHOMOVICH</t>
  </si>
  <si>
    <t>2022-01-0071</t>
  </si>
  <si>
    <t>RAMAZONOVA AZIZA SIROJ QIZI</t>
  </si>
  <si>
    <t>2023-11-0047</t>
  </si>
  <si>
    <t>RAMAZONOVA GULSARA YUSUPOVNA</t>
  </si>
  <si>
    <t>2022-04-0043</t>
  </si>
  <si>
    <t>RAMAZONOVA MALIKA QUDRATOVNA</t>
  </si>
  <si>
    <t>2023-09-0079</t>
  </si>
  <si>
    <t>RAMAZONOVA MARJONA RASHID QIZI</t>
  </si>
  <si>
    <t>2022-02-0051</t>
  </si>
  <si>
    <t>RAMAZONOVA SOHIBA FAXRIDDINOVNA</t>
  </si>
  <si>
    <t>2022-04-0010</t>
  </si>
  <si>
    <t>RAMOZONOVA GULCHIROY FURQAT QIZI</t>
  </si>
  <si>
    <t>2022-03-0012</t>
  </si>
  <si>
    <t>RASHIDOV MIRSHOD MUXIDINOVICH</t>
  </si>
  <si>
    <t>RASHIDOV SHAHRIYOR RAIMJON O‘G‘LI</t>
  </si>
  <si>
    <t>2023-21-0059</t>
  </si>
  <si>
    <t>RASHIDOVA HADIJA AMIN QIZI</t>
  </si>
  <si>
    <t>2022-IP-01-0005</t>
  </si>
  <si>
    <t>RASULOV SARVAR FAYZULLOYEVICH</t>
  </si>
  <si>
    <t>2022-01-0090</t>
  </si>
  <si>
    <t>RASULOVA NAFISA RASHIDOVNA</t>
  </si>
  <si>
    <t>2023-15-0007</t>
  </si>
  <si>
    <t>RASULOVA ZARNIGOR LATIPOVNA</t>
  </si>
  <si>
    <t>2023-09-0017</t>
  </si>
  <si>
    <t>RAVSHANOVA DILRABO TO‘YMUROD QIZI</t>
  </si>
  <si>
    <t>2023-11-0038</t>
  </si>
  <si>
    <t>RAVSHANOVA GULNOZA AKRAMJON QIZI</t>
  </si>
  <si>
    <t>2023-15-0024</t>
  </si>
  <si>
    <t>RAVSHANOVA ISMIGUL VAHOBIDDIN QIZI</t>
  </si>
  <si>
    <t>2023-11-0069</t>
  </si>
  <si>
    <t>RAVSHANOVA MADINA DAVLATOVNA</t>
  </si>
  <si>
    <t>RAXIMOVA DILNOZA TO‘XTAYEVNA</t>
  </si>
  <si>
    <t>2023-09-0015</t>
  </si>
  <si>
    <t>RAXIMOVA NILUFAR ZIYADILLO QIZI</t>
  </si>
  <si>
    <t>2023-09-0074</t>
  </si>
  <si>
    <t>RAXMATILLOYEVA MARHABO SAYFIDINOVNA</t>
  </si>
  <si>
    <t>2023-13-0004</t>
  </si>
  <si>
    <t>RAXMATOVA AZIZA AXMAT QIZI</t>
  </si>
  <si>
    <t>2023-11-0043</t>
  </si>
  <si>
    <t>RAXMATOVA FERUZA NAMOZOVNA</t>
  </si>
  <si>
    <t>2023-13-0028</t>
  </si>
  <si>
    <t>RAXMATOVA NASIBA YADGAROVNA</t>
  </si>
  <si>
    <t>2023-11-0084</t>
  </si>
  <si>
    <t>RAXMONOVA FIRANGIZ NARIMON QIZI</t>
  </si>
  <si>
    <t>2023-11-0085</t>
  </si>
  <si>
    <t>RAXMONOVA ZEBINISO FAYZIYEVNA</t>
  </si>
  <si>
    <t>2023-11-0083</t>
  </si>
  <si>
    <t>RAZZOQOVA FERUZABONU HAYOTOVNA</t>
  </si>
  <si>
    <t>2023-11-0034</t>
  </si>
  <si>
    <t>RIZAYEVA NOZIMA ERKINOVNA</t>
  </si>
  <si>
    <t>2023-09-0049</t>
  </si>
  <si>
    <t>RIZOQULOV BEKZODJON G‘ANIJONOVICH</t>
  </si>
  <si>
    <t>2023-21-0007</t>
  </si>
  <si>
    <t>RIZOYEVA HAFIZA O‘TKIR QIZI</t>
  </si>
  <si>
    <t>2023-11-0078</t>
  </si>
  <si>
    <t>RO‘ZIQULOV ELBEK OYBEK O‘G‘LI</t>
  </si>
  <si>
    <t>2023-13-0015</t>
  </si>
  <si>
    <t>RO‘ZIYEV ALIXAN NASULLOYEVICH</t>
  </si>
  <si>
    <t>2022-IP-01-0007</t>
  </si>
  <si>
    <t>RO‘ZIYEV HASAN ZUFAROVICH</t>
  </si>
  <si>
    <t>2022-01-0083</t>
  </si>
  <si>
    <t>RO‘ZIYEVA AZIZA DONIYOR QIZI</t>
  </si>
  <si>
    <t>2023-09-0006</t>
  </si>
  <si>
    <t>RO‘ZIYEVA SABINA SANJAR QIZI</t>
  </si>
  <si>
    <t>2023-19-0015</t>
  </si>
  <si>
    <t>ROPIYEV MADAMINJON YUSUFJONOVICH</t>
  </si>
  <si>
    <t>RUSTAMOV NARZILLO RAXMON O‘G‘LI</t>
  </si>
  <si>
    <t>RUSTAMOV RIZO SHUXRATULLOYEVICH</t>
  </si>
  <si>
    <t>2023-17-0053</t>
  </si>
  <si>
    <t>RUSTAMOVA OZODAXON HAYOTJON QIZI</t>
  </si>
  <si>
    <t>2022-03-0064</t>
  </si>
  <si>
    <t>RUSTAMOVA SHAROFAT SHERMAT QIZI</t>
  </si>
  <si>
    <t>2022-01-0012</t>
  </si>
  <si>
    <t>RUSTAMOVA SHAXNOZA HAKIMBOYEVNA</t>
  </si>
  <si>
    <t>2023-09-0097</t>
  </si>
  <si>
    <t>RUZIYEVA FERUZA XOLMURODOVNA</t>
  </si>
  <si>
    <t>2022-06-0037</t>
  </si>
  <si>
    <t>SADIKOV AMIRBEK ZAKIR O‘G‘LI</t>
  </si>
  <si>
    <t>2022-01-0101</t>
  </si>
  <si>
    <t>SADRIDINOVA GULNOZA KOMILOVNA</t>
  </si>
  <si>
    <t>2022-01-0082</t>
  </si>
  <si>
    <t>SADULAYEVA ORZIGUL AVEZMURATOVNA</t>
  </si>
  <si>
    <t>2023-21-0017</t>
  </si>
  <si>
    <t>SADULLAYEVA UMIDA SHUXRAT QIZI</t>
  </si>
  <si>
    <t>2022-02-0070</t>
  </si>
  <si>
    <t>SADULLOYEVA MUNISA ITOLMASOVNA</t>
  </si>
  <si>
    <t>2022-02-0025</t>
  </si>
  <si>
    <t>SAFAROV FARRUX FAXRIDDINOVICH</t>
  </si>
  <si>
    <t>2023-13-0003</t>
  </si>
  <si>
    <t>SAFAROVA SAYYORA ZIYOVUDDIN QIZI</t>
  </si>
  <si>
    <t>2022-04-0049</t>
  </si>
  <si>
    <t>SAFAROVA SHOIRA KOMILEVNA</t>
  </si>
  <si>
    <t>2023-09-0083</t>
  </si>
  <si>
    <t>SAFAROVA UMIDA MAXMUD QIZI</t>
  </si>
  <si>
    <t>2022-02-0068</t>
  </si>
  <si>
    <t>SAIDOV MIRJON SULAYMONOVICH</t>
  </si>
  <si>
    <t>2022-01-0061</t>
  </si>
  <si>
    <t>SAIDOV SALOHIDDIN TAVAKKAL O‘G‘LI</t>
  </si>
  <si>
    <t>2022-02-0040</t>
  </si>
  <si>
    <t>SAIDOVA MUNAVVAR EGAMBERDIYEVNA</t>
  </si>
  <si>
    <t>2022-01-0138</t>
  </si>
  <si>
    <t>SAIDOVA RAYXON RUHULLAYEVNA</t>
  </si>
  <si>
    <t>2022-02-S-0001</t>
  </si>
  <si>
    <t>SAIDOVA SHAXINABONU SAYFIDDINOVNA</t>
  </si>
  <si>
    <t>2022-IP-06-0002</t>
  </si>
  <si>
    <t>SALIMOVA MOHICHEHRA SADULLOYEVNA</t>
  </si>
  <si>
    <t>2023-11-0040</t>
  </si>
  <si>
    <t>SALIMOVA RUHSHONA ISROILOVNA</t>
  </si>
  <si>
    <t>2023-21-0016</t>
  </si>
  <si>
    <t>SALOMOV SHUXRAT SHAVKATOVICH</t>
  </si>
  <si>
    <t>2023-17-0020</t>
  </si>
  <si>
    <t>SALOMOVA MOHIGUL JO‘RAYEVNA</t>
  </si>
  <si>
    <t>2022-01-0001</t>
  </si>
  <si>
    <t>SALOMOVA NARGIZA SATTOROVNA</t>
  </si>
  <si>
    <t>SAMADOV SIROJIDDIN SOBIR O‘G‘LI</t>
  </si>
  <si>
    <t>2023-19-0012</t>
  </si>
  <si>
    <t>SAMADOVA NASIBA JAMOLOVNA</t>
  </si>
  <si>
    <t>2022-01-0130</t>
  </si>
  <si>
    <t>SAMADOVA RUXSHONA IZZAT QIZI</t>
  </si>
  <si>
    <t>2022-IP-01-0001</t>
  </si>
  <si>
    <t>SAMIYEVA GULASAL YAHYO QIZI</t>
  </si>
  <si>
    <t>2022-02-0067</t>
  </si>
  <si>
    <t>SANAYEVA SABRINA RAVSHANOVNA</t>
  </si>
  <si>
    <t>2022-07-0036</t>
  </si>
  <si>
    <t>SANOQULOVA MARJONA NODIRBEK QIZI</t>
  </si>
  <si>
    <t>2022-03-0129</t>
  </si>
  <si>
    <t>SANOQULOVA UMIDAXON O‘TKIROVNA</t>
  </si>
  <si>
    <t>2022-03-0111</t>
  </si>
  <si>
    <t>SAODATOV MIRISLOM TO‘XTAMUROD O‘G‘LI</t>
  </si>
  <si>
    <t>2022-01-0065</t>
  </si>
  <si>
    <t>SATTOROV ASILBEK AXMADOVICH</t>
  </si>
  <si>
    <t>2022-01-0078</t>
  </si>
  <si>
    <t>SATTOROV SAIDJON MEXRIDDIN  O‘G‘LI</t>
  </si>
  <si>
    <t>2022-01-0085</t>
  </si>
  <si>
    <t>SATTOROV SHAMSHODJON SHARIFOVICH</t>
  </si>
  <si>
    <t>2022-06-0041</t>
  </si>
  <si>
    <t>SATTOROV SHERZODJON SHODMONOVICH</t>
  </si>
  <si>
    <t>2023-17-0062</t>
  </si>
  <si>
    <t>SATTOROVA MAFTUNA ISMATOVNA</t>
  </si>
  <si>
    <t>SATTOROVA NILUFAR AXMADJONOVNA</t>
  </si>
  <si>
    <t>2023-11-0027</t>
  </si>
  <si>
    <t>SAYFIDDINOVA FOZILA TO‘LQIN QIZI</t>
  </si>
  <si>
    <t>2022-03-0006</t>
  </si>
  <si>
    <t>SAYFULLAYEVA SHAXNOZA AMONOVNA</t>
  </si>
  <si>
    <t>2022-IP-21-0003</t>
  </si>
  <si>
    <t>SAYFULLOYEVA AZIZA G‘ULOMJONOVNA</t>
  </si>
  <si>
    <t>SAYFULLOYEVA GULSHODA BOBIR QIZI</t>
  </si>
  <si>
    <t>2022-03-0043</t>
  </si>
  <si>
    <t>SAYIDOV NIZOMBEK AZIM-O‘G‘LI</t>
  </si>
  <si>
    <t>2023-21-0052</t>
  </si>
  <si>
    <t>S3-21 AP</t>
  </si>
  <si>
    <t>2021-1723</t>
  </si>
  <si>
    <t>SHAMSILLOYEVA FOTIMA MADIYEVNA</t>
  </si>
  <si>
    <t>2023-09-0042</t>
  </si>
  <si>
    <t>SHAMSILLOYEVA ZUXRO MADIYEVNA</t>
  </si>
  <si>
    <t>2023-09-0064</t>
  </si>
  <si>
    <t>SHAMSIMURODOVA SARVINOZ RAXMIDDIN QIZI</t>
  </si>
  <si>
    <t>2022-IP-03-0003</t>
  </si>
  <si>
    <t>SHAMSIYEVA GULSHODA SHAVKAT QIZI</t>
  </si>
  <si>
    <t>SHAMSIYEVA LOLA UMEDOVNA</t>
  </si>
  <si>
    <t>2022-02-0090</t>
  </si>
  <si>
    <t>SHAMSIYEVA SHAXNOZA TOHIROVNA</t>
  </si>
  <si>
    <t>2023-11-0017</t>
  </si>
  <si>
    <t>SHAMURODOV ODILJON PULOTOVICH</t>
  </si>
  <si>
    <t>2023-17-0061</t>
  </si>
  <si>
    <t>SHARAPOV JAHONGIRMIRZO ULUG‘BEKOVICH</t>
  </si>
  <si>
    <t>2022-02-0076</t>
  </si>
  <si>
    <t>SHARIPOVA GULHAYO NASIMOVNA</t>
  </si>
  <si>
    <t>2023-09-0080</t>
  </si>
  <si>
    <t>SHARIPOVA LOLA FARXODOVNA</t>
  </si>
  <si>
    <t>2023-21-0006</t>
  </si>
  <si>
    <t>SHARIPOVA NILUFAR ASADOVNA</t>
  </si>
  <si>
    <t>SHARIPOVA SABINA HAYIDOVNA</t>
  </si>
  <si>
    <t>2023-21-0005</t>
  </si>
  <si>
    <t>SHARIPOVA SHAXINABONU ALISHER QIZI</t>
  </si>
  <si>
    <t>2022-02-0046</t>
  </si>
  <si>
    <t>SHAROPOV JAMSHID DILMURODOVICH</t>
  </si>
  <si>
    <t>SHAROPOV SOXIBJON SAYIDJON O‘G‘LI</t>
  </si>
  <si>
    <t>2023-21-0030</t>
  </si>
  <si>
    <t>SHAROPOVA FIRUZA XOMIDOVNA</t>
  </si>
  <si>
    <t>2023-17-0044</t>
  </si>
  <si>
    <t>SHAROPOVA MALIKA ABDURAUPOVNA</t>
  </si>
  <si>
    <t>2023-09-0063</t>
  </si>
  <si>
    <t>SHAROPOVA MAXLIYO AMRILLOYEVNA</t>
  </si>
  <si>
    <t>2022-01-0017</t>
  </si>
  <si>
    <t>SHEROVA BONUJON SADRIDDIN QIZI</t>
  </si>
  <si>
    <t>2022-01-0088</t>
  </si>
  <si>
    <t>SHODIYEVA ORZIGUL TO`XTAMURODOVNA</t>
  </si>
  <si>
    <t>2022-02-0050</t>
  </si>
  <si>
    <t>SHODMONBOYEV DILSHODBEK UMIDJONOVICH</t>
  </si>
  <si>
    <t>2023-13-0025</t>
  </si>
  <si>
    <t>SHODMONOVA FERANGIZBONU FURQATOVNA</t>
  </si>
  <si>
    <t>2022-03-0082</t>
  </si>
  <si>
    <t>SHODMONOVA SABRINA NODIRJON QIZI</t>
  </si>
  <si>
    <t>2022-06-0065</t>
  </si>
  <si>
    <t>SHODMONOVA SHOYIRA TURAQULOVNA</t>
  </si>
  <si>
    <t>2023-21-0022</t>
  </si>
  <si>
    <t>SHODMONOVA SITORA SOBIR QIZI</t>
  </si>
  <si>
    <t>2022-04-0033</t>
  </si>
  <si>
    <t>SHOKIROV TEMURBEK SHUXRATJON O‘G‘LI</t>
  </si>
  <si>
    <t>2023-21-0039</t>
  </si>
  <si>
    <t>SHOKIROVA MADINABONU SHODI QIZI</t>
  </si>
  <si>
    <t>2023-11-0065</t>
  </si>
  <si>
    <t>SHOMURODOVA MADINA SHAVKAT QIZI</t>
  </si>
  <si>
    <t>2022-02-0011</t>
  </si>
  <si>
    <t>SHOMURODOVA MOHINUR NURALI QIZI</t>
  </si>
  <si>
    <t>2022-03-0102</t>
  </si>
  <si>
    <t>SHOMURODOVA SOXIBA SATTOROVNA</t>
  </si>
  <si>
    <t>2023-09-0093</t>
  </si>
  <si>
    <t>SHOXNAZAROVA SHOXINABONU JURABEK QIZI</t>
  </si>
  <si>
    <t>2022-06-0039</t>
  </si>
  <si>
    <t>SHOYIMOVA BO‘RIGUL USMON QIZI</t>
  </si>
  <si>
    <t>2023-15-0013</t>
  </si>
  <si>
    <t>SHUKUROVA GULNOZ MUHAMMADOVNA</t>
  </si>
  <si>
    <t>SOBIROVA MADINABONU JAMSHID QIZI</t>
  </si>
  <si>
    <t>SOBIROVA MUNISA SHUHRAT QIZI</t>
  </si>
  <si>
    <t>2022-03-0097</t>
  </si>
  <si>
    <t>SODIKOVA MAMLAKAT UMEDOVNA</t>
  </si>
  <si>
    <t>2022-06-0040</t>
  </si>
  <si>
    <t>SODIQOVA GULBAHOR ULMAS QIZI</t>
  </si>
  <si>
    <t>2023-09-0099</t>
  </si>
  <si>
    <t>SOLIYEVA FERUZABONU O‘KTAM QIZI</t>
  </si>
  <si>
    <t>2022-02-0060</t>
  </si>
  <si>
    <t>SOLIYEVA GULNOZA INOYATOVNA</t>
  </si>
  <si>
    <t>2023-09-0039</t>
  </si>
  <si>
    <t>SOLIYEVA MAFTUNA SAMIYEVNA</t>
  </si>
  <si>
    <t>2023-09-0048</t>
  </si>
  <si>
    <t>SUBHONOV SUXROB MARDON O‘G‘LI</t>
  </si>
  <si>
    <t>2023-21-0032</t>
  </si>
  <si>
    <t>SULAYMONOVA SHAXINABONU SHAMSIDDIN QIZI</t>
  </si>
  <si>
    <t>2023-19-0011</t>
  </si>
  <si>
    <t>SULTANOVA MUXABBAT KAMOLOVNA</t>
  </si>
  <si>
    <t>2023-13-0030</t>
  </si>
  <si>
    <t>SULTONOV AKMAL SADRIDDINOVICH</t>
  </si>
  <si>
    <t>2022-06-0049</t>
  </si>
  <si>
    <t>SULTONOVA HANIFA BOBIR QIZI</t>
  </si>
  <si>
    <t>2022-06-0026</t>
  </si>
  <si>
    <t>SULTONOVA MEHRANGIZ AZAMAT QIZI</t>
  </si>
  <si>
    <t>2022-07-0037</t>
  </si>
  <si>
    <t>SULTONOVA NIGINAXON BOBIR QIZI</t>
  </si>
  <si>
    <t>2022-06-0061</t>
  </si>
  <si>
    <t>SULTONOVA ZARNIGOR SAMAD QIZI</t>
  </si>
  <si>
    <t>2023-09-0081</t>
  </si>
  <si>
    <t>SUNNATILLAYEVA NOZIMA ILXOM QIZI</t>
  </si>
  <si>
    <t>2022-03-0046</t>
  </si>
  <si>
    <t>SUNNATOVA GULNOZA SOBIROVNA</t>
  </si>
  <si>
    <t>2022-02-0053</t>
  </si>
  <si>
    <t>SUNNATOVA MA’MURA ABDUNABIYEVNA</t>
  </si>
  <si>
    <t>2023-21-0056</t>
  </si>
  <si>
    <t>SUVONOV SARVARBEK SAIDOVICH</t>
  </si>
  <si>
    <t>2022-01-0076</t>
  </si>
  <si>
    <t>SUVONOVA MAXLIYO NOROVNA</t>
  </si>
  <si>
    <t>2023-15-0023</t>
  </si>
  <si>
    <t>TASHOV FIRUZ XUDOYNAZAROVICH</t>
  </si>
  <si>
    <t>2023-19-0001</t>
  </si>
  <si>
    <t>TESHAYEVA NILUFAR AG‘AMUROTOVNA</t>
  </si>
  <si>
    <t>2023-15-0002</t>
  </si>
  <si>
    <t>TESHAYEVA SABINA MAXSUM QIZI</t>
  </si>
  <si>
    <t>2022-03-0110</t>
  </si>
  <si>
    <t>TO‘RAYEV ERKIN AXMAROVICH</t>
  </si>
  <si>
    <t>2023-17-0004</t>
  </si>
  <si>
    <t>TO‘RAYEV LAZIZJON RO‘ZIMUROD O‘G‘LI</t>
  </si>
  <si>
    <t>2023-19-0018</t>
  </si>
  <si>
    <t>TO‘XTAMURODOVA OYDINOY G‘AYRAT QIZI</t>
  </si>
  <si>
    <t>2023-17-0043</t>
  </si>
  <si>
    <t>TO‘XTAMUROTOVA ASALXON ERKINOVNA</t>
  </si>
  <si>
    <t>2023-09-0065</t>
  </si>
  <si>
    <t>TO‘XTAYEVA INTIZOR SHUXRAT QIZI</t>
  </si>
  <si>
    <t>2023-17-0015</t>
  </si>
  <si>
    <t>TO‘XTAYEVA NOZIGUL XAYOT QIZI</t>
  </si>
  <si>
    <t>2023-09-0043</t>
  </si>
  <si>
    <t>TO‘XTAYEVA SOJIDA BAQOYEVNA</t>
  </si>
  <si>
    <t>2023-11-0026</t>
  </si>
  <si>
    <t>TO‘YMURODOVA JASMINA ORTIQ QIZI</t>
  </si>
  <si>
    <t>2022-07-0021</t>
  </si>
  <si>
    <t>TOG‘OYEVA GULNOZA QOIROVNA</t>
  </si>
  <si>
    <t>2023-09-0044</t>
  </si>
  <si>
    <t>TOG‘OYEVA SHODIYONA KOYIR QIZI</t>
  </si>
  <si>
    <t>2023-11-0048</t>
  </si>
  <si>
    <t>TOHIROV BEHRUZ BAHODIROVICH</t>
  </si>
  <si>
    <t>2022-01-0100</t>
  </si>
  <si>
    <t>2023-17-0046</t>
  </si>
  <si>
    <t>TOSHEV NOZIMJON NAJMIDINOVICH</t>
  </si>
  <si>
    <t>2023-17-0013</t>
  </si>
  <si>
    <t>TOSHEVA DURDONA NODIR QIZI</t>
  </si>
  <si>
    <t>2022-04-0057</t>
  </si>
  <si>
    <t>TOSHPO‘LATOVA SHAXINA RUSTAMOVNA</t>
  </si>
  <si>
    <t>2022-02-0065</t>
  </si>
  <si>
    <t>TOSHPO‘LATOVA SUMBULA NODIR QIZI</t>
  </si>
  <si>
    <t>2022-06-0076</t>
  </si>
  <si>
    <t>TOSHPO‘LOTOVA MADINABONU TO‘LQINOVNA</t>
  </si>
  <si>
    <t>2022-07-0043</t>
  </si>
  <si>
    <t>TOSHPULATOVA XURSHIDA XURSHIDOVNA</t>
  </si>
  <si>
    <t>2022-04-0001</t>
  </si>
  <si>
    <t>TOSHTURDIYEVA SHAXNOZA RAVSHANOVNA</t>
  </si>
  <si>
    <t>2022-07-0002</t>
  </si>
  <si>
    <t>TOXIROV OLIMJON QODIROVICH</t>
  </si>
  <si>
    <t>2022-01-0097</t>
  </si>
  <si>
    <t>TOYCHIYEV IBROHIMJON O‘LMASOVICH</t>
  </si>
  <si>
    <t>2022-06-0066</t>
  </si>
  <si>
    <t>TOYIROVA SABINA SOBIR QIZI</t>
  </si>
  <si>
    <t>2023-21-0045</t>
  </si>
  <si>
    <t>TURDIYEV SHERZOD SHERMAT O‘G‘LI</t>
  </si>
  <si>
    <t>2023-13-0006</t>
  </si>
  <si>
    <t>TURDIYEVA MEHRINISO ZARIF QIZI</t>
  </si>
  <si>
    <t>2023-21-0018</t>
  </si>
  <si>
    <t>TURSUNOVA MARJONA QAHRAMON QIZI</t>
  </si>
  <si>
    <t>2022-07-0019</t>
  </si>
  <si>
    <t>TURSUNOVA NODIRA ABDUSAMATOVNA</t>
  </si>
  <si>
    <t>TURSUNOVA SABRINA XABIB QIZI</t>
  </si>
  <si>
    <t>2022-03-0115</t>
  </si>
  <si>
    <t>TURSUNPO‘LATOVA MAFTUNA SOYIB QIZI</t>
  </si>
  <si>
    <t>2022-06-0029</t>
  </si>
  <si>
    <t>TUXTAYEVA OZODA ULUG‘BEK QIZI</t>
  </si>
  <si>
    <t>2023-09-0062</t>
  </si>
  <si>
    <t>UBAYDULLAYEVA MARJONA SAYDULLA QIZI</t>
  </si>
  <si>
    <t>2023-15-0016</t>
  </si>
  <si>
    <t>UBAYDULLAYEVA NIGINABONU G‘AYRAT QIZI</t>
  </si>
  <si>
    <t>2023-09-0040</t>
  </si>
  <si>
    <t>UMAROVA MAHLIYO HAMROQULOVNA</t>
  </si>
  <si>
    <t>2022-03-0081</t>
  </si>
  <si>
    <t>UMAROVA MOHLAROYIM KAHRAMON QIZI</t>
  </si>
  <si>
    <t>2022-01-0135</t>
  </si>
  <si>
    <t>UMAROVA ZARNIGOR RAXMATULLO QIZI</t>
  </si>
  <si>
    <t>UMEDOVA NARGIZA ALISHER QIZI</t>
  </si>
  <si>
    <t>UMUROV JAVOHIR JALOLIDDINOVICH</t>
  </si>
  <si>
    <t>2023-21-0024</t>
  </si>
  <si>
    <t>UMURZOQOVA DILNOZA SHAVKAT QIZI</t>
  </si>
  <si>
    <t>2023-11-0059</t>
  </si>
  <si>
    <t>USMONOVA MARJONA ULUG‘BEK QIZI</t>
  </si>
  <si>
    <t>USMONOVA MUNISA KULDOSHEVNA</t>
  </si>
  <si>
    <t>2023-09-0076</t>
  </si>
  <si>
    <t>USMONOVA SEVARA UMAR QIZI</t>
  </si>
  <si>
    <t>2022-IP-01-0004</t>
  </si>
  <si>
    <t>USMONOVA SURAYYO MUXITDINOVNA</t>
  </si>
  <si>
    <t>VALIYEV SHAXZODBEK SHERZOD O‘G‘LI</t>
  </si>
  <si>
    <t>2022-IP-21-0002</t>
  </si>
  <si>
    <t>VAXTADOV BEHZOD BAHODIROVICH</t>
  </si>
  <si>
    <t>2023-17-0037</t>
  </si>
  <si>
    <t>VAXTADOVA ZEBINISO SHAVKATOVNA</t>
  </si>
  <si>
    <t>2023-17-0038</t>
  </si>
  <si>
    <t>VOHIDOV SUNNAT NIYOZOVICH</t>
  </si>
  <si>
    <t>2022-01-0064</t>
  </si>
  <si>
    <t>VOSIYEV HAVAS SHAVKAT O‘G‘LI</t>
  </si>
  <si>
    <t>2023-17-0040</t>
  </si>
  <si>
    <t>XABIBOVA FERUZA YUSUPOVNA</t>
  </si>
  <si>
    <t>XAITOVA MUAZZAM ALI QIZI</t>
  </si>
  <si>
    <t>2023-09-0060</t>
  </si>
  <si>
    <t>XALILOVA SHAXNOZA ZOKIRJON QIZI</t>
  </si>
  <si>
    <t>2022-06-0087</t>
  </si>
  <si>
    <t>2023-21-0062</t>
  </si>
  <si>
    <t>XAMIDOV ABBOSJON FURQAT O‘G‘LI</t>
  </si>
  <si>
    <t>2023-13-0041</t>
  </si>
  <si>
    <t>XAMIDOV BEHRUZ BAXTIYOROVICH</t>
  </si>
  <si>
    <t>2022-02-0001</t>
  </si>
  <si>
    <t>XAMIDOV MIRJALOL ZAFARJONOVICH</t>
  </si>
  <si>
    <t>2023-13-0023</t>
  </si>
  <si>
    <t>XAMIDOV XOJIAKBAR G‘AFUROVICH</t>
  </si>
  <si>
    <t>2022-01-0003</t>
  </si>
  <si>
    <t>XAMITOVA SHOXSANAM MASHRABJONOVNA</t>
  </si>
  <si>
    <t>XAMRAYEVA DILFUZA RADJABOVNA</t>
  </si>
  <si>
    <t>2023-IP-11-0001</t>
  </si>
  <si>
    <t>XASANOVA DINORA MURODOVNA</t>
  </si>
  <si>
    <t>XASANOVA SABINA MUXTAROVNA</t>
  </si>
  <si>
    <t>2022-06-0034</t>
  </si>
  <si>
    <t>XASANOVA XABIBA KOMILOVNA</t>
  </si>
  <si>
    <t>2023-17-0077</t>
  </si>
  <si>
    <t>XAYDAROVA DILNOZA XOTAMOVNA</t>
  </si>
  <si>
    <t>2023-09-0022</t>
  </si>
  <si>
    <t>XAYITOVA FIRUZA YOQUBOVNA</t>
  </si>
  <si>
    <t>2023-09-0071</t>
  </si>
  <si>
    <t>XAYOTOVA DILDORA G‘IYOSOVNA</t>
  </si>
  <si>
    <t>2023-21-0041</t>
  </si>
  <si>
    <t>XAYRIDDINOVA GULASAL NASRIDDIN QIZI</t>
  </si>
  <si>
    <t>2023-11-0051</t>
  </si>
  <si>
    <t>XAYRIYEVA MARJONA BUYUKOVNA</t>
  </si>
  <si>
    <t>2023-09-0051</t>
  </si>
  <si>
    <t>XAYRULLAYEVA SHAHZODA SUNNATOVNA</t>
  </si>
  <si>
    <t>2023-09-0010</t>
  </si>
  <si>
    <t>XAZRATQULOVA SITORA ABDUXAMUD QIZI</t>
  </si>
  <si>
    <t>2023-11-0070</t>
  </si>
  <si>
    <t>XIDOYEVA DILNOZA IBODILLOYEVNA</t>
  </si>
  <si>
    <t>2023-15-0011</t>
  </si>
  <si>
    <t>XO‘JAYEVA NIGINA SHAVKATOVNA</t>
  </si>
  <si>
    <t>2023-21-0011</t>
  </si>
  <si>
    <t>XOJIYEVA GULNISO O‘KTAM QIZI</t>
  </si>
  <si>
    <t>2022-07-0031</t>
  </si>
  <si>
    <t>XOJIYEVA MAYSARA FAXRIDDIN QIZI</t>
  </si>
  <si>
    <t>2023-11-0056</t>
  </si>
  <si>
    <t>XOJIYEVA OYDIN IZZATULLAYEVNA</t>
  </si>
  <si>
    <t>2023-17-0018</t>
  </si>
  <si>
    <t>XOLIQULOVA SEVARA QORJOV QIZI</t>
  </si>
  <si>
    <t>2023-15-0021</t>
  </si>
  <si>
    <t>XOLOVA GULNORA QODIROVNA</t>
  </si>
  <si>
    <t>2023-17-0003</t>
  </si>
  <si>
    <t>XOSHIMOVA FIRUZA NARIMONOVNA</t>
  </si>
  <si>
    <t>2023-09-0095</t>
  </si>
  <si>
    <t>XUDAYKULOVA JASMINA JAMSHIDOVNA</t>
  </si>
  <si>
    <t>2022-03-0078</t>
  </si>
  <si>
    <t>XUDDIYEVA DILNOZA OYBEKOVNA</t>
  </si>
  <si>
    <t>XUDOYBERDIYEVA SITORA XUSNIDDINOVNA</t>
  </si>
  <si>
    <t>2023-09-0011</t>
  </si>
  <si>
    <t>XUDOYEROVA SADOQAT MUMINOVNA</t>
  </si>
  <si>
    <t>2022-01-0120</t>
  </si>
  <si>
    <t>XUDOYNAZAROVA ABERABONU HUSAN QIZI</t>
  </si>
  <si>
    <t>2022-04-0039</t>
  </si>
  <si>
    <t>XUJAMBERDIYEVA ZARNIGOR ERGASHOVNA</t>
  </si>
  <si>
    <t>2023-15-0004</t>
  </si>
  <si>
    <t>XURSANOVA DILFUZA NURIDINOVNA</t>
  </si>
  <si>
    <t>2023-09-0073</t>
  </si>
  <si>
    <t>YADGAROVA ASAL SHOKIROVNA</t>
  </si>
  <si>
    <t>2022-04-0036</t>
  </si>
  <si>
    <t>YADGAROVA MAMLAKAT XALIMOVNA</t>
  </si>
  <si>
    <t>2022-06-0081</t>
  </si>
  <si>
    <t>YAKUBOVA AZIZA BOMUROD QIZI</t>
  </si>
  <si>
    <t>2022-02-0080</t>
  </si>
  <si>
    <t>YANGIYEVA OYGUL ALIMJONOVNA</t>
  </si>
  <si>
    <t>2022-06-0045</t>
  </si>
  <si>
    <t>YAXSHIBAYEVA SHOXSANAM SHUXRAT QIZI</t>
  </si>
  <si>
    <t>2022-IP-21-0001</t>
  </si>
  <si>
    <t>YODGOROV BAXTIYOR OBID O‘G‘LI</t>
  </si>
  <si>
    <t>2022-02-0048</t>
  </si>
  <si>
    <t>YODGOROVA MAMLAKAT DAVRONOVNA</t>
  </si>
  <si>
    <t>2022-01-0039</t>
  </si>
  <si>
    <t>YOKUBOVA GULHAYYO FURQAT QIZI</t>
  </si>
  <si>
    <t>2023-17-0041</t>
  </si>
  <si>
    <t>YOQUBOVA GO‘ZAL FURQAT QIZI</t>
  </si>
  <si>
    <t>2023-17-0029</t>
  </si>
  <si>
    <t>YORMAMATOVA GULMIRA TO‘LQIN QIZI</t>
  </si>
  <si>
    <t>2023-09-0046</t>
  </si>
  <si>
    <t>YORQULOVA ZARNIGOR UMEDOVNA</t>
  </si>
  <si>
    <t>2023-15-0019</t>
  </si>
  <si>
    <t>YULDASHEV AZAMAT ABDURAZOKOVICH</t>
  </si>
  <si>
    <t>2023-17-0064</t>
  </si>
  <si>
    <t>YUNUSOV BEKNAZAR JO‘RA O‘G‘LI</t>
  </si>
  <si>
    <t>2023-21-0043</t>
  </si>
  <si>
    <t>YUNUSOVA MARJONA YASHIN QIZI</t>
  </si>
  <si>
    <t>2022-04-0051</t>
  </si>
  <si>
    <t>YUSUPOV TO‘YCHI MAHTUMQUL O‘G‘LI</t>
  </si>
  <si>
    <t>2022-07-0044</t>
  </si>
  <si>
    <t>YUSUPOVA SHAXNOZA SHAVKIDDINOVNA</t>
  </si>
  <si>
    <t>2023-11-0071</t>
  </si>
  <si>
    <t>ZARIPOV ZEHNIDDIN ZOKIROVICH</t>
  </si>
  <si>
    <t>2023-17-0025</t>
  </si>
  <si>
    <t>ZARIPOVA GO‘ZAL ZARIPOVNA</t>
  </si>
  <si>
    <t>2022-06-0013</t>
  </si>
  <si>
    <t>ZARIPOVA SITORA RUSTAMOVNA</t>
  </si>
  <si>
    <t>2023-09-0091</t>
  </si>
  <si>
    <t>ZARIPOVA ZARINA ESHPO‘LOTOVNA</t>
  </si>
  <si>
    <t>ZAYNIYEVA UMIDA ULUG‘BEK QIZI</t>
  </si>
  <si>
    <t>2022-04-0022</t>
  </si>
  <si>
    <t>ZIKIROVA MARJONABONU SHUXRAT QIZI</t>
  </si>
  <si>
    <t>2022-02-0049</t>
  </si>
  <si>
    <t>ZIYADULLAYEVA SHAXNOZA AZIMOVNA</t>
  </si>
  <si>
    <t>2023-IP-11-0004</t>
  </si>
  <si>
    <t>ZIYODILLOYEVA NAZOKAT O‘LMAS QIZI</t>
  </si>
  <si>
    <t>2023-09-0078</t>
  </si>
  <si>
    <t>ZIYODILLOYEVA RUSHANA SAYFULLOYEVNA</t>
  </si>
  <si>
    <t>2022-02-0052</t>
  </si>
  <si>
    <t>2022-01-0080</t>
  </si>
  <si>
    <t>ZODAYEVA NOZIMA OBIDOVNA</t>
  </si>
  <si>
    <t>2023-17-0011</t>
  </si>
  <si>
    <t>ZOIROVA DILNAVOZ XAYRULLOYEVNA</t>
  </si>
  <si>
    <t>ZOIROVA MARJONA AKBARJON QIZI</t>
  </si>
  <si>
    <t>2023-09-0070</t>
  </si>
  <si>
    <t>ZOYIROVA FOTIMA ANZOR QIZI</t>
  </si>
  <si>
    <t>2022-03-0077</t>
  </si>
  <si>
    <t>ZUVAYDULLAYEVA SEVINCH XAMZA QIZI</t>
  </si>
  <si>
    <t>2022-06-0001</t>
  </si>
  <si>
    <t>ИНН</t>
  </si>
  <si>
    <t>Наименование</t>
  </si>
  <si>
    <t>С 2022</t>
  </si>
  <si>
    <t>2022-2023 yillar kontrakt summasi</t>
  </si>
  <si>
    <t>Jami to'lashi kerak bo'lgan summa</t>
  </si>
  <si>
    <t>2022-2023</t>
  </si>
  <si>
    <t>2021 da kirgan tulagan lekin uqimagan</t>
  </si>
  <si>
    <t>Rahmonova Dilfuza Yoshuzoqovna</t>
  </si>
  <si>
    <t>31.01.2023 2 - kursdan achisleniya bulib qaytib 1 dan boshlagan</t>
  </si>
  <si>
    <t>05.09.2023 yildagi arizasiga asosan Onasi Nusratova Sanobarga utkazdi</t>
  </si>
  <si>
    <t>Abdulloyeva Tursunoy Xamit qizi</t>
  </si>
  <si>
    <t>Abdumajitova Marjona Sodiqjon qizi</t>
  </si>
  <si>
    <t>Abdurahimova Dilsora Aziz qizi</t>
  </si>
  <si>
    <t>Ahrorova Jamila Sayliddin qizi</t>
  </si>
  <si>
    <t>Akmurodova Munisaxon Ahmad qizi</t>
  </si>
  <si>
    <t>Alimova Muyassar Qoyirbek qizi</t>
  </si>
  <si>
    <t>Aminjonova Marjona Azimjon qizi</t>
  </si>
  <si>
    <t>Amonova Jasmina Aminovna</t>
  </si>
  <si>
    <t>Amonova Nargiza Baxshulloyevna</t>
  </si>
  <si>
    <t>Askarov Akbarali Aliyorovich</t>
  </si>
  <si>
    <t>Askarov Asqarali Aliyorovich</t>
  </si>
  <si>
    <t>Askarova Mohidil Axtzm qizi</t>
  </si>
  <si>
    <t>Askarova Parizod Akmalovna</t>
  </si>
  <si>
    <t>Atayeva Nozima Xakimovna</t>
  </si>
  <si>
    <t>Atoyeva Shaxlo Xabibovna</t>
  </si>
  <si>
    <t>Axmadova Nargiza Shavkat qizi</t>
  </si>
  <si>
    <t>Axmedova Mehribonu Maxdiyevna</t>
  </si>
  <si>
    <t>Axtamova Gulnoza Ayoz qizi</t>
  </si>
  <si>
    <t>Azimova Gulzoda Asqarboy qizi</t>
  </si>
  <si>
    <t>Bafoyev Abdullo Tilav o'gli</t>
  </si>
  <si>
    <t>Bahodirova Zebo Ilyos qizi</t>
  </si>
  <si>
    <t>Bahromova Dildora Baxtiyor qizi</t>
  </si>
  <si>
    <t>Bakayeva Marjona Bobirovna</t>
  </si>
  <si>
    <t>Baqoyeva Farangiz Shavkat qizi</t>
  </si>
  <si>
    <t>Baratova Gulnoza Orifovna</t>
  </si>
  <si>
    <t>Barnoyeva Madina Oybek qizi</t>
  </si>
  <si>
    <t>Barotova Dilnoza Mubinovna</t>
  </si>
  <si>
    <t>Baxadirova Nafisa Baxadirovna</t>
  </si>
  <si>
    <t>Baxshilloyeva Maftunabonu Baxtiyorovna</t>
  </si>
  <si>
    <t>Baxtiyorova Go'zal Ixtiyor qizi</t>
  </si>
  <si>
    <t>Baxtiyorova Sarvara Baxtiyorovna</t>
  </si>
  <si>
    <t>Bobojonov Baxriddin Otabek o'g'li</t>
  </si>
  <si>
    <t>Bobojonov Bexruz Baxtiyor o'g'li</t>
  </si>
  <si>
    <t>Bobonazarova Ruxshona Orifjonovna</t>
  </si>
  <si>
    <t>Boboqulova Dilshoda O'ktam qizi</t>
  </si>
  <si>
    <t>Boboxonov Behruz Azamatovich</t>
  </si>
  <si>
    <t>Boltayeva Madinabonu Qahramonovna</t>
  </si>
  <si>
    <t>Boymurodova Munisa Bobomurodovna</t>
  </si>
  <si>
    <t>Dilmurodova Husnora Shavkat qizi</t>
  </si>
  <si>
    <t>Dilmurodova Shaxzoda Bobomurod qizi</t>
  </si>
  <si>
    <t>Farmonova Feruza Furqat qizi</t>
  </si>
  <si>
    <t>Farmonova Ismigul Jasur qizi</t>
  </si>
  <si>
    <t>Farmonova Sitora Umid qizi</t>
  </si>
  <si>
    <t>Fayzullayeva Azizabonu Shermat qizi</t>
  </si>
  <si>
    <t>G'afforova Gulnoza Baxshilloyevna</t>
  </si>
  <si>
    <t>G'afforova Maftuna G'olib qizi</t>
  </si>
  <si>
    <t>G'aybullayeva Farog'at Anvarovna</t>
  </si>
  <si>
    <t>Hakimov Sardor Halim o'g'li</t>
  </si>
  <si>
    <t>Hamroqulova Dinara Zavqiddin qizi</t>
  </si>
  <si>
    <t>Hamroyev Murod Shavkatovich</t>
  </si>
  <si>
    <t>Hamroyeva Sevinch Oybek qizi</t>
  </si>
  <si>
    <t>Hasanova Ruxshona Farxodovna</t>
  </si>
  <si>
    <t>Hasanova Umida Sayfullayeva</t>
  </si>
  <si>
    <t>Haydarova Gulorom Sulaymon qizi</t>
  </si>
  <si>
    <t>Hayitmurodov Rustam Bahodir o'g'li</t>
  </si>
  <si>
    <t>Hayitova Manzura Alimardon qizi</t>
  </si>
  <si>
    <t>Hazratova Nigina Abrorovna</t>
  </si>
  <si>
    <t>Hotamova Ozoda Sherzod qizi</t>
  </si>
  <si>
    <t>Husniddinova Salima Hamza qizi</t>
  </si>
  <si>
    <t>Ibrohimjonova Sevara Matniyoz qizi</t>
  </si>
  <si>
    <t>Ibrohimov Behruz Ilyosovich</t>
  </si>
  <si>
    <t>Ibroyimova Mohinur Ilyosovna</t>
  </si>
  <si>
    <t>Idrisova Zebiniso Jamshidovna</t>
  </si>
  <si>
    <t>Igamova Zilola Ashurovna</t>
  </si>
  <si>
    <t>Ilhomova Go’zalxon Ilyos qizi</t>
  </si>
  <si>
    <t>Ilhomova Gulbahor Sherali qizi</t>
  </si>
  <si>
    <t>Inomidinova Mashxurabonu Ikromjon qizi</t>
  </si>
  <si>
    <t>Islomova Hayitoy Imom qizi</t>
  </si>
  <si>
    <t>Ismatova Farangiz Shuxrat qizi</t>
  </si>
  <si>
    <t>Ismatova Gulira'no Omonjon qizi</t>
  </si>
  <si>
    <t>Ismoilov Alisher Muxiddinovich</t>
  </si>
  <si>
    <t>Ismoilova Shaxina Akbar qizi</t>
  </si>
  <si>
    <t>Isoyev Mironshoh Nodirovich</t>
  </si>
  <si>
    <t>Istamov Og'abek Tohir o'g'li</t>
  </si>
  <si>
    <t>Izomova Gulnoza Izzatillo qizi</t>
  </si>
  <si>
    <t>Jabborova Maftuna Vafo qizi</t>
  </si>
  <si>
    <t>Jahonqulov Sobirjon Zafar o'g'li</t>
  </si>
  <si>
    <t>Jahonqulova Sarvinoz Jobir qizi</t>
  </si>
  <si>
    <t>Jahonqulova Umida Jamshid qizi</t>
  </si>
  <si>
    <t>Jalilov Navro'z Mirmuhsin o'g'li</t>
  </si>
  <si>
    <t>Jo'rayeva Dildora Jalol qizi</t>
  </si>
  <si>
    <t>Jo'rayeva Marjon Bahodir Qizi</t>
  </si>
  <si>
    <t>Jurayeva Shaxinabonu Sanjarovna</t>
  </si>
  <si>
    <t>Kadirov Dilshod Gaybulloyevich</t>
  </si>
  <si>
    <t>Kamandarova Maftuna Reshat qizi</t>
  </si>
  <si>
    <t>Kamolov Abror Anvarovich</t>
  </si>
  <si>
    <t>Karimova Ibodat Azimjon qizi</t>
  </si>
  <si>
    <t>Karimova Jasmina Ixtiyor qizi</t>
  </si>
  <si>
    <t>Karimova Laylo Maxmud qizi</t>
  </si>
  <si>
    <t>Karimova Mehrangiz To'ymurod qizi</t>
  </si>
  <si>
    <t>Karimova Sitorabegim Baxtiyor qizi</t>
  </si>
  <si>
    <t>Kozimova Umidabegim Muxsin qizi</t>
  </si>
  <si>
    <t>Latipova Salomat Norpo'lot qizi</t>
  </si>
  <si>
    <t>Madiyeva Jasmina Alisher qizi</t>
  </si>
  <si>
    <t>Mahmudov Feruz Husen og'li</t>
  </si>
  <si>
    <t>Mamatova Durdona olim qizi</t>
  </si>
  <si>
    <t>Mansurova Barchinoy Nurmat qizi</t>
  </si>
  <si>
    <t>Mansurova Farangiz O'tkir qizi</t>
  </si>
  <si>
    <t>Mardonova Madina Shavkat qizi</t>
  </si>
  <si>
    <t>Maxmudjonov Shaxrambek Shermatjonovich</t>
  </si>
  <si>
    <t>Mehmonova Xushnida O'lmasjonovna</t>
  </si>
  <si>
    <t>Mirzomurodov Mirzobek Amir o'g'li</t>
  </si>
  <si>
    <t>Mubinova Fazila O'ktamovna</t>
  </si>
  <si>
    <t>Mubinova Gulnoza Rajabovna</t>
  </si>
  <si>
    <t>Muhamadova Bahora Mahmud qizi</t>
  </si>
  <si>
    <t>Muhiddinov Ahadjon Alijon o'g'li</t>
  </si>
  <si>
    <t>Muqumova Ruxshona Yo'ldoshevna</t>
  </si>
  <si>
    <t>Murodboyev G'olib Rustam o'g'li</t>
  </si>
  <si>
    <t>Muxamedova Feruza Shokirovna</t>
  </si>
  <si>
    <t>Muxammadova Nafisa Maxsud qizi</t>
  </si>
  <si>
    <t>Muxtorova Marjona Shuhrat qizi</t>
  </si>
  <si>
    <t>Muzafarova Manzura Lazizbek  qizi</t>
  </si>
  <si>
    <t>Muzaffarova Mehrangiz Mansur qizi</t>
  </si>
  <si>
    <t>Nabiyev Jo'rabek Farhod  o'g'li</t>
  </si>
  <si>
    <t>Nafasov Abu Bakr Alijon o'g'li</t>
  </si>
  <si>
    <t>Naimov Mirshod Obid o'g'li</t>
  </si>
  <si>
    <t>Naimov Sardor Kayumovich</t>
  </si>
  <si>
    <t>Naimov Shaxriyor Shuxrat o'g'li</t>
  </si>
  <si>
    <t>Narziyev Bexruz Baxshilloyevich</t>
  </si>
  <si>
    <t>Narziyeva Yulduz Xayrullo qizi</t>
  </si>
  <si>
    <t>Nasimova Lobar Hayotjon qizi</t>
  </si>
  <si>
    <t>Nasulloyeva Lobar O'lmasjon qizi</t>
  </si>
  <si>
    <t>Nematullayeva Marjonabonu Maxmudjon qizi</t>
  </si>
  <si>
    <t>Niyozova Dinora Sohibjon qizi</t>
  </si>
  <si>
    <t>Normurodova Zarina Rustam qizi</t>
  </si>
  <si>
    <t>Nurullayeva Sarvigul Zarif qizi</t>
  </si>
  <si>
    <t>Nurulloyeva Dilfuza Jasur qizi</t>
  </si>
  <si>
    <t>Nurulloyeva Gulasal Jahonovna</t>
  </si>
  <si>
    <t>O'rinova Muqaddas O'ktam qizi</t>
  </si>
  <si>
    <t>Obidova Mehrangiz Mahmud qizi</t>
  </si>
  <si>
    <t>Ochilov Karimjon Ibotovich</t>
  </si>
  <si>
    <t>Ochilova Kamola Anvar qizi</t>
  </si>
  <si>
    <t>Olimova Shahnoza Saydullo qizi</t>
  </si>
  <si>
    <t>Orziyeva Sevinch Erkin qizi</t>
  </si>
  <si>
    <t>Qalandarova Mohinur Alisherovna</t>
  </si>
  <si>
    <t>Rajabova Muhayyo O'ktamovna</t>
  </si>
  <si>
    <t>Ramazonov Qodir Qahramon o'g'li</t>
  </si>
  <si>
    <t>Rashidova Marjona Erkin qizi</t>
  </si>
  <si>
    <t>Raximova Go'zal Faxriddinovna</t>
  </si>
  <si>
    <t>Raximova Saodat Salim qizi</t>
  </si>
  <si>
    <t>Raxmatova Malika Rustamovna</t>
  </si>
  <si>
    <t>Rustamova Aziza Adxam qizi</t>
  </si>
  <si>
    <t>Rustamova Dinara Yigitali qizi</t>
  </si>
  <si>
    <t>Rustamova Marjona Zavqiddin qizi</t>
  </si>
  <si>
    <t>Rustamova Mastura Shuhrat qizi</t>
  </si>
  <si>
    <t>Rustamova Mo'tabar Botirovna</t>
  </si>
  <si>
    <t>Rustamova Ruxshona O'ktamjon qizi</t>
  </si>
  <si>
    <t>Safarova Bonu Obidovna</t>
  </si>
  <si>
    <t>Safoyeva Shahinabonu Avaz qizi</t>
  </si>
  <si>
    <t>Saidova Nargiza Ismoilovna</t>
  </si>
  <si>
    <t>Saitqulova Nasiba A'zamovna</t>
  </si>
  <si>
    <t>Saitqulova Sitorabonu Zavqiddin qizi</t>
  </si>
  <si>
    <t>Salimova Donoxon Tolibjon qizi</t>
  </si>
  <si>
    <t>Salimova Yulduz Shavkat qizi</t>
  </si>
  <si>
    <t>Sanoyeva Nozima Shavkatovna</t>
  </si>
  <si>
    <t>Saparova Shalola Sheraliyevna</t>
  </si>
  <si>
    <t>Sattorov Abduqahhor Anvarovich</t>
  </si>
  <si>
    <t>Savriddinova Niginabonu Aslddin qizi</t>
  </si>
  <si>
    <t>Shamsulloyeva Durdona Mirzo qizi</t>
  </si>
  <si>
    <t>Sharifjonova Dilshoda Yolqinjon qizi</t>
  </si>
  <si>
    <t>Sharipova Dildora Nasriddin qizi</t>
  </si>
  <si>
    <t>Shodiyeva Dilnoza Ixtiyor qizi</t>
  </si>
  <si>
    <t>Shodiyeva Mehrangiz Ergashevna</t>
  </si>
  <si>
    <t>Shodmonov Feruz Ergash o'g'li</t>
  </si>
  <si>
    <t>Shoniyozova Maftuna Umidjonovna</t>
  </si>
  <si>
    <t>Shukurov Xurshed Sharifovich</t>
  </si>
  <si>
    <t>Shukurova Feruza Kaxramonovna</t>
  </si>
  <si>
    <t>Shukurova Maxfuza Kaxramonovna</t>
  </si>
  <si>
    <t>Sirochova Elnora Sulaymon qizi</t>
  </si>
  <si>
    <t>Sobirjonova Sabrina Jasurbek qizi</t>
  </si>
  <si>
    <t>Sobirov Jahongir Ulug'bek o'g'li</t>
  </si>
  <si>
    <t>Sobirova Dilsora Sohib qizi</t>
  </si>
  <si>
    <t>Sohibova  Madinabonu Ikromovna</t>
  </si>
  <si>
    <t>Sultonov Islom Ikrom o'g'li</t>
  </si>
  <si>
    <t>Supxonova Saidabonu Murodovna</t>
  </si>
  <si>
    <t>Suvonova Nargiza Tavakal qizi</t>
  </si>
  <si>
    <t>Temirova Nargiza Fayzullo qizi</t>
  </si>
  <si>
    <t>Tilakova Dilafro'z Turg'un qizi</t>
  </si>
  <si>
    <t>To'xtamishov Muxriddin Kamoliddin o'g'li</t>
  </si>
  <si>
    <t>To'xtayeva Munira Jasur qizi</t>
  </si>
  <si>
    <t>To'xtayeva Rushana Baxtiyorovna</t>
  </si>
  <si>
    <t>To'yeva Rayhona Nuriddin qizi</t>
  </si>
  <si>
    <t>Tolibov Sardor Tolmasovich</t>
  </si>
  <si>
    <t>Toshmurodova Dilshoda Sherzodovna</t>
  </si>
  <si>
    <t>Toshpo'lotova Shahinabonu Vali qizi</t>
  </si>
  <si>
    <t>Toshpo’lotova Xurshida Xurshidovna</t>
  </si>
  <si>
    <t>Turdiyev Nurbek Islomovich</t>
  </si>
  <si>
    <t>Turobova Shahnozabonu Shahob qizi</t>
  </si>
  <si>
    <t>Tursunova Sevara Nozimjon qizi</t>
  </si>
  <si>
    <t>Tuxtayeva Firuza Uktam qizi</t>
  </si>
  <si>
    <t>Ubaydulloyeva Ruxsora Mirpo'lot qizi</t>
  </si>
  <si>
    <t>Ulashev Yusuf Fayzulla o'g'li</t>
  </si>
  <si>
    <t>Usmonova Sabina Botir qizi</t>
  </si>
  <si>
    <t>Xalilova Hilola Jamshidovna</t>
  </si>
  <si>
    <t>Xamidov Behruz Baxtiyorovich</t>
  </si>
  <si>
    <t>Xolnazarova Azizabegim Azizovna</t>
  </si>
  <si>
    <t>Xudoyberdiyev Alisher Tursunboyevich</t>
  </si>
  <si>
    <t>Xudoyberdiyeva Azizabonu Yusuf qizi</t>
  </si>
  <si>
    <t>Xusenova Guzal Xudayor qizi</t>
  </si>
  <si>
    <t>Yuldasheva Zebo Abduraxmonovna</t>
  </si>
  <si>
    <t>Yusupova Dildorabonu Muxtor qizi</t>
  </si>
  <si>
    <t>Udayeva Surayyo Xolmo'minovna</t>
  </si>
  <si>
    <t>Ganiyeva Gulnora Karimovna</t>
  </si>
  <si>
    <t>Barotov Shuxrat Sharifovich</t>
  </si>
  <si>
    <t>Axmatova Feruza Murtazoyevna</t>
  </si>
  <si>
    <t>Mavlonov Firdavs Sherzodovich</t>
  </si>
  <si>
    <t>Sanoyev Sadullo Sayfullo o'g'li</t>
  </si>
  <si>
    <t>Baxtiyorov Bekzodjon Ixtiyorovich</t>
  </si>
  <si>
    <t>Qodirova Dilfuza Yuldashovna</t>
  </si>
  <si>
    <t>Saidova Nodira Temurovna</t>
  </si>
  <si>
    <t>Rasulova Nafosat Nazir qizi</t>
  </si>
  <si>
    <t>Muminova Moxigul Maxsudovna</t>
  </si>
  <si>
    <t>Jumayeva Hilola Toxirovna</t>
  </si>
  <si>
    <t>Djurayeva maxliyo Ibodovna</t>
  </si>
  <si>
    <t>Ergasheva umida O'tkir qizi</t>
  </si>
  <si>
    <t>Ashurova Sadoqat Sharopovna</t>
  </si>
  <si>
    <t>Qalandarova Marjona Hamid qizi</t>
  </si>
  <si>
    <t>Raximova Dildora Rizo qizi</t>
  </si>
  <si>
    <t>Shadiyeva Aziza Bahodir qizi</t>
  </si>
  <si>
    <t>Sattorov Muxriddin Umedilloyevich</t>
  </si>
  <si>
    <t>Egamova Sevinch Alisher qizi</t>
  </si>
  <si>
    <t>Xotamov Kamoliddin Itolmasovich</t>
  </si>
  <si>
    <t>Gafforova Mamlakat Erkinovna</t>
  </si>
  <si>
    <t>Xaydarova Nilufar Komil qizi</t>
  </si>
  <si>
    <t>Niyozova Marjona Murod qizi</t>
  </si>
  <si>
    <t>Usmonova Anora Jamshid qizi</t>
  </si>
  <si>
    <t>Zaripov Shaxboz Shavqinnovich</t>
  </si>
  <si>
    <t>Axmedova Dilbar Baxodirovna</t>
  </si>
  <si>
    <t>Hamroyev  Otabek Ro'zimurot o'g'li</t>
  </si>
  <si>
    <t>Baxronova Zilola Zayniddinovna</t>
  </si>
  <si>
    <t>Tursunpo'lotov Sanjar Soyib o'g'li</t>
  </si>
  <si>
    <t>Kamolova nasiba Nuriddin qizi</t>
  </si>
  <si>
    <t>Sirojova Munira Nasriddinovna</t>
  </si>
  <si>
    <t>Hamroyev Shamsiddin Nurmurodovich</t>
  </si>
  <si>
    <t>Malikov Azizbek Erkin o'g'li</t>
  </si>
  <si>
    <t>Pulatova Zebiniso Orifovna</t>
  </si>
  <si>
    <t>Berdiyeva Shahnoza Ravshanovna</t>
  </si>
  <si>
    <t>Abdixoliqova Azizaxon Rustam qizi</t>
  </si>
  <si>
    <t>Mirzayeva Nargiza Sobirovna</t>
  </si>
  <si>
    <t>Hasanova Marjona Sharof qizi</t>
  </si>
  <si>
    <t>Ramazonova Maxtob Maqsudovna</t>
  </si>
  <si>
    <t>Ramazonova Marjona Maqsudovna</t>
  </si>
  <si>
    <t>Muxtorova Azima Axtamovna</t>
  </si>
  <si>
    <t>Shoniyozova Dilbar Obidovna</t>
  </si>
  <si>
    <t>Soliyeva Mexriniso O'tkirovna</t>
  </si>
  <si>
    <t>Ibragimova Ilmira Nodirbek qizi</t>
  </si>
  <si>
    <t>Namozova ozoda Murodovna</t>
  </si>
  <si>
    <t>Shoyimova Orzigul Shomurod qizi</t>
  </si>
  <si>
    <t>Istamova Fazilat Rsul qizi</t>
  </si>
  <si>
    <t>Ravshanova Kamola Choriyevna</t>
  </si>
  <si>
    <t>Suvanova Huriyat Isroilovna</t>
  </si>
  <si>
    <t>Vaxobova Dilnavoz Bobokulovna</t>
  </si>
  <si>
    <t>Qobilov Azizbek Akmal o'g'li</t>
  </si>
  <si>
    <t>Buranova Nargiza Alamovna</t>
  </si>
  <si>
    <t>Jo'rayeva Maftuna Baxtiyor qizi</t>
  </si>
  <si>
    <t>Yaxshiyeva Feruza Kaxramon kizi</t>
  </si>
  <si>
    <t>Yadgarova Farida Ibadoloyevna</t>
  </si>
  <si>
    <t>Safarova Shahodat Ibragimovna</t>
  </si>
  <si>
    <t>Xalilova Mehribonu Sunnat qizi</t>
  </si>
  <si>
    <t>Kaimova Lola Rozikovna</t>
  </si>
  <si>
    <t>Askarov Alisher Boltaboyevich</t>
  </si>
  <si>
    <t>Husenova Sabina Ermatovna</t>
  </si>
  <si>
    <t>Kurbonov Shuxrat Rasulovich</t>
  </si>
  <si>
    <t>Xamidov Abbos Furqat o'g'li</t>
  </si>
  <si>
    <t>Ernazarova Fotima Erkin qizi</t>
  </si>
  <si>
    <t>Norboyev Umidjon Uktamovich</t>
  </si>
  <si>
    <t>Buriyeva Aziza Baxtiyor qizi</t>
  </si>
  <si>
    <t>Xaqqulov Xamro Barot o'g'li</t>
  </si>
  <si>
    <t>Xolmatov Eldor Abdunazarovich</t>
  </si>
  <si>
    <t>Xujamuratov Azizbek Chorshanbi o’g’li</t>
  </si>
  <si>
    <t>Qodirov G’ayrat Umarali o’g’li</t>
  </si>
  <si>
    <t>Xolmatov Shavkat Narzullayevich</t>
  </si>
  <si>
    <t>Quvatov Oybek Yuldashovich</t>
  </si>
  <si>
    <t>Shokirov Qandiyor Qahramon o'g'li</t>
  </si>
  <si>
    <t>Qo'ziyev Nozim Naimovich</t>
  </si>
  <si>
    <t>Пули кайтарилган талабалар</t>
  </si>
  <si>
    <t>Тулов буйича маълумотлар</t>
  </si>
  <si>
    <t>Kredit - modul tizimidan akademik qarzdorlik uchun to'lov summasi</t>
  </si>
  <si>
    <t>F.I.Sh</t>
  </si>
  <si>
    <t>3-kurs</t>
  </si>
  <si>
    <t>2021-2280</t>
  </si>
  <si>
    <t>9802067F230221</t>
  </si>
  <si>
    <t>2-21 XTA</t>
  </si>
  <si>
    <t>2021-1876</t>
  </si>
  <si>
    <t>1-21 OP</t>
  </si>
  <si>
    <t>2021-1680</t>
  </si>
  <si>
    <t>S1-21 AP</t>
  </si>
  <si>
    <t>2021-1821</t>
  </si>
  <si>
    <t>2021-1919</t>
  </si>
  <si>
    <t>1-21 MBTXT</t>
  </si>
  <si>
    <t>2021-1554</t>
  </si>
  <si>
    <t>S2-21 OP</t>
  </si>
  <si>
    <t>2021-1632</t>
  </si>
  <si>
    <t>2021-X-13</t>
  </si>
  <si>
    <t>2021-1982</t>
  </si>
  <si>
    <t>2021-1793</t>
  </si>
  <si>
    <t>2021-2251</t>
  </si>
  <si>
    <t>2021-1615</t>
  </si>
  <si>
    <t>1-21 AP</t>
  </si>
  <si>
    <t>2021-1767</t>
  </si>
  <si>
    <t>2021-1747</t>
  </si>
  <si>
    <t>2021-2283</t>
  </si>
  <si>
    <t>2021-1578</t>
  </si>
  <si>
    <t>2021-1681</t>
  </si>
  <si>
    <t>ASHUROVA DILSORA ANVAR QIZI</t>
  </si>
  <si>
    <t>2021-1734</t>
  </si>
  <si>
    <t>2021-1903</t>
  </si>
  <si>
    <t>2021-2092</t>
  </si>
  <si>
    <t>2021-1592</t>
  </si>
  <si>
    <t>2021-2089</t>
  </si>
  <si>
    <t>2021-1806</t>
  </si>
  <si>
    <t>2021-1800</t>
  </si>
  <si>
    <t>2021-1751</t>
  </si>
  <si>
    <t>2021-1668</t>
  </si>
  <si>
    <t>2021-X-2</t>
  </si>
  <si>
    <t>2021-X-10</t>
  </si>
  <si>
    <t>2021-1697</t>
  </si>
  <si>
    <t>2021-1621</t>
  </si>
  <si>
    <t>2021-1614</t>
  </si>
  <si>
    <t>2021-X-011</t>
  </si>
  <si>
    <t>2021-2196</t>
  </si>
  <si>
    <t>2021-161</t>
  </si>
  <si>
    <t>2021-2103</t>
  </si>
  <si>
    <t>BEKMURODOVA MOXINISO AHMADJON QIZI</t>
  </si>
  <si>
    <t>2021-1760</t>
  </si>
  <si>
    <t>2021-2004</t>
  </si>
  <si>
    <t>2021-Х-6</t>
  </si>
  <si>
    <t>2021-2142</t>
  </si>
  <si>
    <t>2021-2245</t>
  </si>
  <si>
    <t>2021-2046</t>
  </si>
  <si>
    <t>1-21 XTA</t>
  </si>
  <si>
    <t>2021-1604</t>
  </si>
  <si>
    <t>2021-X-14</t>
  </si>
  <si>
    <t>2021-1891</t>
  </si>
  <si>
    <t>2021-2116</t>
  </si>
  <si>
    <t>2021-2296</t>
  </si>
  <si>
    <t>2021-2048</t>
  </si>
  <si>
    <t>2021-1730</t>
  </si>
  <si>
    <t>2021-1590</t>
  </si>
  <si>
    <t>2021-1643</t>
  </si>
  <si>
    <t>2021-1783</t>
  </si>
  <si>
    <t>2021-1536</t>
  </si>
  <si>
    <t>2021-2161</t>
  </si>
  <si>
    <t>2021-1817</t>
  </si>
  <si>
    <t>2021-3001</t>
  </si>
  <si>
    <t>2021-1719</t>
  </si>
  <si>
    <t>2021-2213</t>
  </si>
  <si>
    <t>2021-3002</t>
  </si>
  <si>
    <t>2021-1655</t>
  </si>
  <si>
    <t>2021-2062</t>
  </si>
  <si>
    <t>2-21 MBTXT</t>
  </si>
  <si>
    <t>2021-1522</t>
  </si>
  <si>
    <t>2021-1675</t>
  </si>
  <si>
    <t>2021-2090-</t>
  </si>
  <si>
    <t>2021-IP-06-002-1661</t>
  </si>
  <si>
    <t>2021-2012</t>
  </si>
  <si>
    <t>2021-Х-5</t>
  </si>
  <si>
    <t>2021-1638</t>
  </si>
  <si>
    <t>2021-1538</t>
  </si>
  <si>
    <t>2021-2000</t>
  </si>
  <si>
    <t>HOJIYEV KARIMJON TEMUR O‘G‘LI</t>
  </si>
  <si>
    <t>2022-TP-01-0004</t>
  </si>
  <si>
    <t>2021-2270</t>
  </si>
  <si>
    <t>HUSAYNOVA GULLOLA LATIF QIZI</t>
  </si>
  <si>
    <t>2022-TP-03-0002</t>
  </si>
  <si>
    <t>2021-223</t>
  </si>
  <si>
    <t>2021-1993</t>
  </si>
  <si>
    <t>2021-1672</t>
  </si>
  <si>
    <t>2021-1692</t>
  </si>
  <si>
    <t>2021-2113</t>
  </si>
  <si>
    <t>2021-2008</t>
  </si>
  <si>
    <t>2021-1727</t>
  </si>
  <si>
    <t>2021-2114</t>
  </si>
  <si>
    <t>2021-Х-7</t>
  </si>
  <si>
    <t>2021-1589</t>
  </si>
  <si>
    <t>2021-2288</t>
  </si>
  <si>
    <t>2021-1889</t>
  </si>
  <si>
    <t>2021-1846</t>
  </si>
  <si>
    <t>2021-X-9</t>
  </si>
  <si>
    <t>2021-2138</t>
  </si>
  <si>
    <t>2021-1546</t>
  </si>
  <si>
    <t>2021-1943</t>
  </si>
  <si>
    <t>2021-1698</t>
  </si>
  <si>
    <t>2021-2275-IP</t>
  </si>
  <si>
    <t>2021-2284</t>
  </si>
  <si>
    <t>2021-1633</t>
  </si>
  <si>
    <t>2021-2190</t>
  </si>
  <si>
    <t>2021-2146</t>
  </si>
  <si>
    <t>2021-1562</t>
  </si>
  <si>
    <t>2021-X-4</t>
  </si>
  <si>
    <t>2021-2154</t>
  </si>
  <si>
    <t>2021-2257</t>
  </si>
  <si>
    <t>2021-2151</t>
  </si>
  <si>
    <t>2021-1636</t>
  </si>
  <si>
    <t>2021-2159</t>
  </si>
  <si>
    <t>2021-1804</t>
  </si>
  <si>
    <t>2021-2301</t>
  </si>
  <si>
    <t>2021-2152</t>
  </si>
  <si>
    <t>2021-1899</t>
  </si>
  <si>
    <t>2021-1942</t>
  </si>
  <si>
    <t>2021-1535</t>
  </si>
  <si>
    <t>MAKULOVA SHAXNOZA KARIMOVNA</t>
  </si>
  <si>
    <t>2021-2307</t>
  </si>
  <si>
    <t>2021-2222</t>
  </si>
  <si>
    <t>2021-1575</t>
  </si>
  <si>
    <t>2021-1753</t>
  </si>
  <si>
    <t>2021-1977</t>
  </si>
  <si>
    <t>2021-1630</t>
  </si>
  <si>
    <t>2021-1775</t>
  </si>
  <si>
    <t>2021-2035</t>
  </si>
  <si>
    <t>2021-1983</t>
  </si>
  <si>
    <t>2021-1712</t>
  </si>
  <si>
    <t>2021-2086</t>
  </si>
  <si>
    <t>2021-1728</t>
  </si>
  <si>
    <t>2021-2287</t>
  </si>
  <si>
    <t>2021-2156</t>
  </si>
  <si>
    <t>2021-1949</t>
  </si>
  <si>
    <t>2021-1773</t>
  </si>
  <si>
    <t>2021-X-20</t>
  </si>
  <si>
    <t>2021-2310</t>
  </si>
  <si>
    <t>2021-1860</t>
  </si>
  <si>
    <t>2021-1597</t>
  </si>
  <si>
    <t>2021-2111</t>
  </si>
  <si>
    <t>2021-1933</t>
  </si>
  <si>
    <t>2021-IP-01-0002</t>
  </si>
  <si>
    <t>2021-1564</t>
  </si>
  <si>
    <t>2021-2269</t>
  </si>
  <si>
    <t>NARZIYEVA NARGISA NEMATOVNA</t>
  </si>
  <si>
    <t>2021-1504</t>
  </si>
  <si>
    <t>2021-1651</t>
  </si>
  <si>
    <t>2021-1711</t>
  </si>
  <si>
    <t>2021-1969</t>
  </si>
  <si>
    <t>2021-1553</t>
  </si>
  <si>
    <t>2021-2302</t>
  </si>
  <si>
    <t>2021-2064/2-</t>
  </si>
  <si>
    <t>2021-1956</t>
  </si>
  <si>
    <t>2021-1561</t>
  </si>
  <si>
    <t>2021-1966</t>
  </si>
  <si>
    <t>2021-1938</t>
  </si>
  <si>
    <t>2021-2203</t>
  </si>
  <si>
    <t>2021-2209</t>
  </si>
  <si>
    <t>2021-1548</t>
  </si>
  <si>
    <t>2021-1694</t>
  </si>
  <si>
    <t>2021-1820</t>
  </si>
  <si>
    <t>2021-1964</t>
  </si>
  <si>
    <t>2021-2040</t>
  </si>
  <si>
    <t>2021-2229</t>
  </si>
  <si>
    <t>2021-2248</t>
  </si>
  <si>
    <t>2021-2073</t>
  </si>
  <si>
    <t>2021-IP-2311</t>
  </si>
  <si>
    <t>2021-X-17</t>
  </si>
  <si>
    <t>2021-1663</t>
  </si>
  <si>
    <t>PIRIMQULOV QOBULJON AXMATQUL O‘G‘LI</t>
  </si>
  <si>
    <t>2021-2072</t>
  </si>
  <si>
    <t>2021-1802</t>
  </si>
  <si>
    <t>2021-1513</t>
  </si>
  <si>
    <t>2021-2094</t>
  </si>
  <si>
    <t>2021-2037</t>
  </si>
  <si>
    <t>2021-1825</t>
  </si>
  <si>
    <t>2021-2132</t>
  </si>
  <si>
    <t>2021-2083</t>
  </si>
  <si>
    <t>2021-1706</t>
  </si>
  <si>
    <t>2021-1552</t>
  </si>
  <si>
    <t>2021-1995</t>
  </si>
  <si>
    <t>2021-2171</t>
  </si>
  <si>
    <t>2021-2050</t>
  </si>
  <si>
    <t>2021-2278</t>
  </si>
  <si>
    <t>2021-1900</t>
  </si>
  <si>
    <t>2021-2298</t>
  </si>
  <si>
    <t>2021-2130</t>
  </si>
  <si>
    <t>2021-1880</t>
  </si>
  <si>
    <t>2021-2265</t>
  </si>
  <si>
    <t>2021-1902</t>
  </si>
  <si>
    <t>2021-1593</t>
  </si>
  <si>
    <t>2021-1959</t>
  </si>
  <si>
    <t>2021-1744</t>
  </si>
  <si>
    <t>2021-1537</t>
  </si>
  <si>
    <t>2021-2017</t>
  </si>
  <si>
    <t>2021-2232</t>
  </si>
  <si>
    <t>2021-1671</t>
  </si>
  <si>
    <t>2021-2044</t>
  </si>
  <si>
    <t>2021-1613</t>
  </si>
  <si>
    <t>2021-2165</t>
  </si>
  <si>
    <t>2021-2041</t>
  </si>
  <si>
    <t>2021-1926</t>
  </si>
  <si>
    <t>2021-2313</t>
  </si>
  <si>
    <t>2021-1766</t>
  </si>
  <si>
    <t>2021-2187</t>
  </si>
  <si>
    <t>2021-2254</t>
  </si>
  <si>
    <t>2021-1755</t>
  </si>
  <si>
    <t>2021-1678</t>
  </si>
  <si>
    <t>2021-1927</t>
  </si>
  <si>
    <t>2021-2099</t>
  </si>
  <si>
    <t>2021-2195</t>
  </si>
  <si>
    <t>2021-1649</t>
  </si>
  <si>
    <t>2021-2176</t>
  </si>
  <si>
    <t>2021-1772</t>
  </si>
  <si>
    <t>2021-1774</t>
  </si>
  <si>
    <t>2021-1645</t>
  </si>
  <si>
    <t>2021-1853</t>
  </si>
  <si>
    <t>2021-2297</t>
  </si>
  <si>
    <t>2021-1991</t>
  </si>
  <si>
    <t>2021-2255</t>
  </si>
  <si>
    <t>2021-1873</t>
  </si>
  <si>
    <t>2021-2226</t>
  </si>
  <si>
    <t>2021-1620</t>
  </si>
  <si>
    <t>2021-1978</t>
  </si>
  <si>
    <t>2021-1717</t>
  </si>
  <si>
    <t>2021-2066</t>
  </si>
  <si>
    <t>2021-1822</t>
  </si>
  <si>
    <t>2021-2252</t>
  </si>
  <si>
    <t>2021-1547</t>
  </si>
  <si>
    <t>2021-1771</t>
  </si>
  <si>
    <t>2021-X-16</t>
  </si>
  <si>
    <t>2021-2061</t>
  </si>
  <si>
    <t>2021-2042</t>
  </si>
  <si>
    <t>2021-2071</t>
  </si>
  <si>
    <t>2021-1913</t>
  </si>
  <si>
    <t>2021-2263</t>
  </si>
  <si>
    <t>2021-2051</t>
  </si>
  <si>
    <t>2021-1916</t>
  </si>
  <si>
    <t>2021-1931</t>
  </si>
  <si>
    <t>2021-2289</t>
  </si>
  <si>
    <t>2021-1534</t>
  </si>
  <si>
    <t>2021-1652</t>
  </si>
  <si>
    <t>2021-2225</t>
  </si>
  <si>
    <t>2021-1763</t>
  </si>
  <si>
    <t>2021-3005</t>
  </si>
  <si>
    <t>2021-1669</t>
  </si>
  <si>
    <t>2021-1986</t>
  </si>
  <si>
    <t>2021-2101</t>
  </si>
  <si>
    <t>2021-2212</t>
  </si>
  <si>
    <t>2021-1830</t>
  </si>
  <si>
    <t>2021-2082</t>
  </si>
  <si>
    <t>2021-2303</t>
  </si>
  <si>
    <t>2021-1795</t>
  </si>
  <si>
    <t>2021-1827</t>
  </si>
  <si>
    <t>2021-IP-01-0006</t>
  </si>
  <si>
    <t>2021-Х-15</t>
  </si>
  <si>
    <t>2021-1743</t>
  </si>
  <si>
    <t>xxx01</t>
  </si>
  <si>
    <t>2021-1897</t>
  </si>
  <si>
    <t>2021-2266</t>
  </si>
  <si>
    <t>2021-1842</t>
  </si>
  <si>
    <t>2021-1841</t>
  </si>
  <si>
    <t>2021-X-8</t>
  </si>
  <si>
    <t>2021-1948</t>
  </si>
  <si>
    <t>XAYRULLAYEVA MUHABBAT ISTAM QIZI</t>
  </si>
  <si>
    <t>2022-TP-06-S-0003</t>
  </si>
  <si>
    <t>2021-1563</t>
  </si>
  <si>
    <t>2021-1866</t>
  </si>
  <si>
    <t>XOLMURODOV BOBURJON BAXTIYOR O‘G‘LI</t>
  </si>
  <si>
    <t>2022-TP-03-0003</t>
  </si>
  <si>
    <t>2021-1658</t>
  </si>
  <si>
    <t>2021-2181</t>
  </si>
  <si>
    <t>XOLOVA MAXINA XAYOT QIZI</t>
  </si>
  <si>
    <t>2021-1928</t>
  </si>
  <si>
    <t>2021-1871</t>
  </si>
  <si>
    <t>2021-1735</t>
  </si>
  <si>
    <t>2021-1912</t>
  </si>
  <si>
    <t>2021-0</t>
  </si>
  <si>
    <t>2021-IP-06-0001</t>
  </si>
  <si>
    <t>2021-1565</t>
  </si>
  <si>
    <t>2021-X-1</t>
  </si>
  <si>
    <t>2021-2274</t>
  </si>
  <si>
    <t>2021-1660</t>
  </si>
  <si>
    <t>2021-1990</t>
  </si>
  <si>
    <t>2021-1848</t>
  </si>
  <si>
    <t>С 2021</t>
  </si>
  <si>
    <t>2021 - 2022 укув йили учун</t>
  </si>
  <si>
    <t>2022 - 2023 укув йили учун</t>
  </si>
  <si>
    <t>Олдинги йиллар учун тулаши керак бўлган миқдор</t>
  </si>
  <si>
    <t>Тест</t>
  </si>
  <si>
    <t xml:space="preserve">00634~8600042374299161~DUSTOV ISMATULLA RAXMATU~Пополнение карты RAXMATULLAYEVA DILSHODA ISMATULLA QIZIning arizasiga asosan o'qishni ko'chirganligi sababli kontrakt puli hisoblab qaytarildi  </t>
  </si>
  <si>
    <t xml:space="preserve">"Выписка банка 00000000033 от 08.02.2023 0:00:00
00634~9860180112611835~KHULKAR MAVLYANOVA~Пополнение карты MAVLONOVA HULKARning arizasiga asosan ortiqcha tulangan kontrakt tulovi qaytarildi"
</t>
  </si>
  <si>
    <t xml:space="preserve">00634~5555366610709720~JASMINA SAIDOVA~Пополнение карты SAIDOVA JASMINA JAMSHEDOVNANING arizasiga asosan o'qishni ko'chirayotganligi sababli kontrakt puli qaytarildi  </t>
  </si>
  <si>
    <t xml:space="preserve">00634~8600061045921276~GANIYEVA HANIFA XAMIDOVNA~Пополнение карты Talaba NIYOZOVA NAFISAXON HAMZA QIZI o'qishni boshqa joyga ko'chirganligi sababli ortiqcha to'langan kontrakt puli arizasiga asosan on  </t>
  </si>
  <si>
    <t>00658~AT Ipoteka bank Buxoro filialining 07.06.2023 yildagi N13/2235 sonli xatiga asosan Teshayev Umedjon O'ktam o'g'li uchun notugru utkazilgan mablag' qaytarildi</t>
  </si>
  <si>
    <t>Grand</t>
  </si>
  <si>
    <t>Kontrakt</t>
  </si>
  <si>
    <t>To'landi</t>
  </si>
  <si>
    <t>Fanlar farqi</t>
  </si>
  <si>
    <t>Jami</t>
  </si>
  <si>
    <t>Jami ikkovi</t>
  </si>
  <si>
    <t>Undirilishi kerak</t>
  </si>
  <si>
    <t>1-kurs</t>
  </si>
  <si>
    <t>Yo'nalish</t>
  </si>
  <si>
    <t>Номер договора нет</t>
  </si>
  <si>
    <t>MURODOVA FAROG‘AT MAQSUD QIZI</t>
  </si>
  <si>
    <t>BEHBUDOV FAYOZJON FARXOD O‘G‘LI</t>
  </si>
  <si>
    <t>QOBILOV AZIZBEK AKMAL O‘G‘LI</t>
  </si>
  <si>
    <t>DAVLATOV JONIBEK AZAMAT O‘G‘LI</t>
  </si>
  <si>
    <t>BOKIYEV JAHONGIR ARASHOVICH</t>
  </si>
  <si>
    <t>2022-01-0050</t>
  </si>
  <si>
    <t>2023-17-0027</t>
  </si>
  <si>
    <t>2023-17-0058</t>
  </si>
  <si>
    <t>2022-04-0016</t>
  </si>
  <si>
    <t>2023-21-0033</t>
  </si>
  <si>
    <t>Отчисления</t>
  </si>
  <si>
    <t>00634~8600041725652995~ESHMURODOVA LOLA ASHUROVNA~Пополнение карты NASHBANOVA DILSHODA BARNO QIZI ning arizasiga asosan kontrakt to'lovi ushbu kartaga qaytarildi</t>
  </si>
  <si>
    <t>Kunlik</t>
  </si>
  <si>
    <t>1-23 XTA</t>
  </si>
  <si>
    <t>S1-23 MT</t>
  </si>
  <si>
    <t>2-23 XTA</t>
  </si>
  <si>
    <t>S1-23 IQT</t>
  </si>
  <si>
    <t>M1-23 P</t>
  </si>
  <si>
    <t>1-23 Muz</t>
  </si>
  <si>
    <t>1-23 O`TA</t>
  </si>
  <si>
    <t>1-23 BT</t>
  </si>
  <si>
    <t>1-23 PSI</t>
  </si>
  <si>
    <t>S1-23 PSI</t>
  </si>
  <si>
    <t>S1-23 Tarix</t>
  </si>
  <si>
    <t>1-23 MT</t>
  </si>
  <si>
    <t>S2-23 IQT</t>
  </si>
  <si>
    <t>2021-X-12</t>
  </si>
  <si>
    <t>2023-01-TP-0001</t>
  </si>
  <si>
    <t>2023-TP-03-0004</t>
  </si>
  <si>
    <t>Erkak</t>
  </si>
  <si>
    <t>Buxoro viloyati</t>
  </si>
  <si>
    <t>Ayol</t>
  </si>
  <si>
    <t>Buxoro shahri</t>
  </si>
  <si>
    <t>Kogon tumani</t>
  </si>
  <si>
    <t>Kogon shahri</t>
  </si>
  <si>
    <t>G‘ijduvon tumani</t>
  </si>
  <si>
    <t>2021-01-21</t>
  </si>
  <si>
    <t>Vobkent tumani</t>
  </si>
  <si>
    <t>438221100027</t>
  </si>
  <si>
    <t>BAQOYEVA SHIRIN JAMSHEDOVNA</t>
  </si>
  <si>
    <t>2004-12-30</t>
  </si>
  <si>
    <t>AD0068492</t>
  </si>
  <si>
    <t>2020-01-14</t>
  </si>
  <si>
    <t>AKRAMOVA XURSHIDA SHAVKAT QIZI</t>
  </si>
  <si>
    <t>HALIMOVA SHAHNOZABONU UBAYDILLO QIZI</t>
  </si>
  <si>
    <t>2021-10-19</t>
  </si>
  <si>
    <t>2000-07-28</t>
  </si>
  <si>
    <t>438211100310</t>
  </si>
  <si>
    <t>1988-03-19</t>
  </si>
  <si>
    <t>AA1220888</t>
  </si>
  <si>
    <t>438211100311</t>
  </si>
  <si>
    <t>1986-06-11</t>
  </si>
  <si>
    <t>AA8238091</t>
  </si>
  <si>
    <t>438211100129</t>
  </si>
  <si>
    <t>2003-11-24</t>
  </si>
  <si>
    <t>AC2746991</t>
  </si>
  <si>
    <t>2020-02-24</t>
  </si>
  <si>
    <t>438221100342</t>
  </si>
  <si>
    <t>OCHILOV IBROHIM VAHOBOVICH</t>
  </si>
  <si>
    <t>2005-10-03</t>
  </si>
  <si>
    <t>AD0739900</t>
  </si>
  <si>
    <t>438221100173</t>
  </si>
  <si>
    <t>FARMONOV FAYZBEK FIRUZ O‘G‘LI</t>
  </si>
  <si>
    <t>2002-09-08</t>
  </si>
  <si>
    <t>AD0055118</t>
  </si>
  <si>
    <t>2021-01-18</t>
  </si>
  <si>
    <t>438221100239</t>
  </si>
  <si>
    <t>MUROTOV SHERZODJON RAUF O‘G‘LI</t>
  </si>
  <si>
    <t>1999-07-14</t>
  </si>
  <si>
    <t>AB6289689</t>
  </si>
  <si>
    <t>2017-03-25</t>
  </si>
  <si>
    <t>2017-06-16</t>
  </si>
  <si>
    <t>438231100163</t>
  </si>
  <si>
    <t>AB6940908</t>
  </si>
  <si>
    <t>BOZOROVA MUQADDAS TURAYEVNA</t>
  </si>
  <si>
    <t>PO‘LATOVA NASIBA RAJABOVNA</t>
  </si>
  <si>
    <t>-</t>
  </si>
  <si>
    <t>OSTONAYEVA GULMIRA ITOLMASOVNA</t>
  </si>
  <si>
    <t>NAZAROVA GULNORA RAYIMOVNA</t>
  </si>
  <si>
    <t>438231100231</t>
  </si>
  <si>
    <t>TESHAYEVA ROZIYA ZIYODILLOYEVNA</t>
  </si>
  <si>
    <t>1993-11-07</t>
  </si>
  <si>
    <t>AC3019185</t>
  </si>
  <si>
    <t>2020-09-17</t>
  </si>
  <si>
    <t>ABDULLAYEVA SHAHRIZODA OYBEK QIZI</t>
  </si>
  <si>
    <t>438231100218</t>
  </si>
  <si>
    <t>1984-11-25</t>
  </si>
  <si>
    <t>AB9452110</t>
  </si>
  <si>
    <t>2018-05-01</t>
  </si>
  <si>
    <t>438231100243</t>
  </si>
  <si>
    <t>2003-09-17</t>
  </si>
  <si>
    <t>AC2646950</t>
  </si>
  <si>
    <t>2020-01-21</t>
  </si>
  <si>
    <t>TO‘RAQULOVA IRODA ILHOM QIZI</t>
  </si>
  <si>
    <t>438231100083</t>
  </si>
  <si>
    <t>SHAHRIYOROV SHAVKATJON SHUHRATOVICH</t>
  </si>
  <si>
    <t>2002-08-12</t>
  </si>
  <si>
    <t>AC2630941</t>
  </si>
  <si>
    <t>JAMOLOV UMIDJON BOBIR O‘G‘LI</t>
  </si>
  <si>
    <t>Xalilov Bekzod Jobir o’g’li</t>
  </si>
  <si>
    <t>JUMAYOROVA DURDONA MUZAFFAROVNA</t>
  </si>
  <si>
    <t>YORIYEVA NILUFAR HUSENOVNA</t>
  </si>
  <si>
    <t>2022-03-0073</t>
  </si>
  <si>
    <t>936899434</t>
  </si>
  <si>
    <t>995036342</t>
  </si>
  <si>
    <t>991940132</t>
  </si>
  <si>
    <t>2022-03-0130</t>
  </si>
  <si>
    <t>912454636</t>
  </si>
  <si>
    <t>933712826</t>
  </si>
  <si>
    <t>2022-04-0045</t>
  </si>
  <si>
    <t>914188175</t>
  </si>
  <si>
    <t>2022-04-0046</t>
  </si>
  <si>
    <t>914116318</t>
  </si>
  <si>
    <t>944381608</t>
  </si>
  <si>
    <t>2022-04-0017</t>
  </si>
  <si>
    <t>941283299</t>
  </si>
  <si>
    <t>882821990</t>
  </si>
  <si>
    <t>913108176</t>
  </si>
  <si>
    <t xml:space="preserve">Tosheva Durdona Nodir qizi </t>
  </si>
  <si>
    <t>990930130</t>
  </si>
  <si>
    <t>2022-04-0028</t>
  </si>
  <si>
    <t>914401283</t>
  </si>
  <si>
    <t>2022-04-0052</t>
  </si>
  <si>
    <t>916462343</t>
  </si>
  <si>
    <t>934717736</t>
  </si>
  <si>
    <t xml:space="preserve">Ismoilova Nozima Obidovna </t>
  </si>
  <si>
    <t>906136634</t>
  </si>
  <si>
    <t>992650282</t>
  </si>
  <si>
    <t>972812724</t>
  </si>
  <si>
    <t>914440652</t>
  </si>
  <si>
    <t>993123555</t>
  </si>
  <si>
    <t>2022-04-0034</t>
  </si>
  <si>
    <t>990293636</t>
  </si>
  <si>
    <t>918210615</t>
  </si>
  <si>
    <t>914001418</t>
  </si>
  <si>
    <t>919753102</t>
  </si>
  <si>
    <t>978532821</t>
  </si>
  <si>
    <t>2022-04-0059</t>
  </si>
  <si>
    <t>931351300</t>
  </si>
  <si>
    <t>991640517</t>
  </si>
  <si>
    <t>2022-02-0074</t>
  </si>
  <si>
    <t>935491550</t>
  </si>
  <si>
    <t>995802848</t>
  </si>
  <si>
    <t>2022-02-0082</t>
  </si>
  <si>
    <t>997088078</t>
  </si>
  <si>
    <t>912442191</t>
  </si>
  <si>
    <t>933161180</t>
  </si>
  <si>
    <r>
      <t>2022-02-00</t>
    </r>
    <r>
      <rPr>
        <sz val="11"/>
        <color rgb="FFFF0000"/>
        <rFont val="Times New Roman"/>
        <family val="1"/>
        <charset val="204"/>
      </rPr>
      <t>89</t>
    </r>
  </si>
  <si>
    <t>972961209</t>
  </si>
  <si>
    <t>AP sirtqi</t>
  </si>
  <si>
    <t>2022-01-0077</t>
  </si>
  <si>
    <t xml:space="preserve">G'aforova Nigina Umedjonovna </t>
  </si>
  <si>
    <t xml:space="preserve">Muxamadov Dostonjon Rustam o'g'li </t>
  </si>
  <si>
    <t>2022-01-0128</t>
  </si>
  <si>
    <t xml:space="preserve">Sadriddinova Gulnoza Komilovna </t>
  </si>
  <si>
    <t>881822111</t>
  </si>
  <si>
    <t>2022-01-0104</t>
  </si>
  <si>
    <t>OP sirtqi</t>
  </si>
  <si>
    <t xml:space="preserve">901135414 </t>
  </si>
  <si>
    <t>938790053</t>
  </si>
  <si>
    <t xml:space="preserve">888305737 </t>
  </si>
  <si>
    <t>2022-06-0048</t>
  </si>
  <si>
    <t xml:space="preserve">992272560 </t>
  </si>
  <si>
    <t xml:space="preserve">888330105 </t>
  </si>
  <si>
    <t xml:space="preserve">943210059 </t>
  </si>
  <si>
    <t xml:space="preserve">914412241 </t>
  </si>
  <si>
    <t>Psixologiya(F.T)</t>
  </si>
  <si>
    <t>2023-17-0034</t>
  </si>
  <si>
    <t>To'xtayeva Nozigul Hayot qizi</t>
  </si>
  <si>
    <t>2023-11-0054</t>
  </si>
  <si>
    <t>Musiqa ta'lim</t>
  </si>
  <si>
    <t>2023-09-0077</t>
  </si>
  <si>
    <t>2021-2006</t>
  </si>
  <si>
    <t>883021402</t>
  </si>
  <si>
    <t>971839808</t>
  </si>
  <si>
    <t>991509929</t>
  </si>
  <si>
    <t>936238743</t>
  </si>
  <si>
    <t>914480007</t>
  </si>
  <si>
    <t>2022-03-0074</t>
  </si>
  <si>
    <t>931432412</t>
  </si>
  <si>
    <t xml:space="preserve">Choriyeva Maxbuba Omonjon qizi </t>
  </si>
  <si>
    <t>2022-03-0124</t>
  </si>
  <si>
    <t>936556001</t>
  </si>
  <si>
    <t>939613455</t>
  </si>
  <si>
    <t xml:space="preserve">Ibragimova Dilnoza Kaxramonovna </t>
  </si>
  <si>
    <t>914400666</t>
  </si>
  <si>
    <t>2022-03-0085</t>
  </si>
  <si>
    <t>919230676</t>
  </si>
  <si>
    <t>914038353</t>
  </si>
  <si>
    <t>994254404</t>
  </si>
  <si>
    <t>2022-03-0095</t>
  </si>
  <si>
    <t>9975115141</t>
  </si>
  <si>
    <t>2022-03-0086</t>
  </si>
  <si>
    <t>939663115</t>
  </si>
  <si>
    <t>2022-03-0087</t>
  </si>
  <si>
    <t>991956405</t>
  </si>
  <si>
    <t>905117430</t>
  </si>
  <si>
    <t>913100322</t>
  </si>
  <si>
    <t>2022-03-0033</t>
  </si>
  <si>
    <t>334487702</t>
  </si>
  <si>
    <t>913370972</t>
  </si>
  <si>
    <t>2022-03-0072</t>
  </si>
  <si>
    <t>973068682</t>
  </si>
  <si>
    <t>2022-03-0093</t>
  </si>
  <si>
    <t>335190503</t>
  </si>
  <si>
    <t>912404411</t>
  </si>
  <si>
    <t>2022-03-0001</t>
  </si>
  <si>
    <t>997148344</t>
  </si>
  <si>
    <t>995281669</t>
  </si>
  <si>
    <t>883046003</t>
  </si>
  <si>
    <t>940350508</t>
  </si>
  <si>
    <t>2022-03-0125</t>
  </si>
  <si>
    <t>975303800</t>
  </si>
  <si>
    <t>974881915</t>
  </si>
  <si>
    <t xml:space="preserve">Musojonova Ferzangiz Jamshid qizi </t>
  </si>
  <si>
    <t>938968099</t>
  </si>
  <si>
    <t>930830753</t>
  </si>
  <si>
    <t>995884198</t>
  </si>
  <si>
    <t>2022-03-0108</t>
  </si>
  <si>
    <t>914094497</t>
  </si>
  <si>
    <t>936876213</t>
  </si>
  <si>
    <t>934041262</t>
  </si>
  <si>
    <t>991230780</t>
  </si>
  <si>
    <t>2022-03-0101</t>
  </si>
  <si>
    <t>995734505</t>
  </si>
  <si>
    <t>993357651</t>
  </si>
  <si>
    <t>934543028</t>
  </si>
  <si>
    <t>942473229</t>
  </si>
  <si>
    <t>952209997</t>
  </si>
  <si>
    <t>914054477</t>
  </si>
  <si>
    <t>906144036</t>
  </si>
  <si>
    <t>2022-03-0121</t>
  </si>
  <si>
    <t>906351277</t>
  </si>
  <si>
    <t>931443112</t>
  </si>
  <si>
    <t>936890920</t>
  </si>
  <si>
    <t>916499853</t>
  </si>
  <si>
    <t>888555814</t>
  </si>
  <si>
    <t>919751818</t>
  </si>
  <si>
    <t>2022-03-0105</t>
  </si>
  <si>
    <t>882807797</t>
  </si>
  <si>
    <t>914465902</t>
  </si>
  <si>
    <t>912448939</t>
  </si>
  <si>
    <t>902364747</t>
  </si>
  <si>
    <t>2022-03-0106</t>
  </si>
  <si>
    <t>940011018</t>
  </si>
  <si>
    <t>912503486</t>
  </si>
  <si>
    <t>2022-03-0103</t>
  </si>
  <si>
    <t>944671033</t>
  </si>
  <si>
    <t>946344959</t>
  </si>
  <si>
    <t>937040466</t>
  </si>
  <si>
    <t>995054944</t>
  </si>
  <si>
    <t>973025232</t>
  </si>
  <si>
    <t>990210113</t>
  </si>
  <si>
    <t>919911887</t>
  </si>
  <si>
    <t>2022-03-0058</t>
  </si>
  <si>
    <t>918245696</t>
  </si>
  <si>
    <t>2022-03-0113</t>
  </si>
  <si>
    <t>943730531</t>
  </si>
  <si>
    <t>930499244</t>
  </si>
  <si>
    <t>Mahamatova Dilnoza Mahmud qizi</t>
  </si>
  <si>
    <t xml:space="preserve">Aslonov Bexruz Baxtilloyevich </t>
  </si>
  <si>
    <t>Sayfullayeva Gulshoda Bobir qizi</t>
  </si>
  <si>
    <t>907399155</t>
  </si>
  <si>
    <t>914188454</t>
  </si>
  <si>
    <t xml:space="preserve">Toshpo’lotova Xurshida Xurshidovna </t>
  </si>
  <si>
    <t>914010955</t>
  </si>
  <si>
    <t>931431957</t>
  </si>
  <si>
    <t>2022-04-0021</t>
  </si>
  <si>
    <t>943051171</t>
  </si>
  <si>
    <t>997320870</t>
  </si>
  <si>
    <t>2022-04-0024</t>
  </si>
  <si>
    <t>906377229</t>
  </si>
  <si>
    <t>2022-04-0037</t>
  </si>
  <si>
    <t>888652709</t>
  </si>
  <si>
    <t>1-22 OP</t>
  </si>
  <si>
    <t>2022-07-0045</t>
  </si>
  <si>
    <t>977986111</t>
  </si>
  <si>
    <t>997112874</t>
  </si>
  <si>
    <t>2022-07-0030</t>
  </si>
  <si>
    <t>933750876</t>
  </si>
  <si>
    <t>2022-07-0024</t>
  </si>
  <si>
    <t>940488665</t>
  </si>
  <si>
    <t>992512682</t>
  </si>
  <si>
    <t>2022-07-0023</t>
  </si>
  <si>
    <t>931425787</t>
  </si>
  <si>
    <t>2022-07-0039</t>
  </si>
  <si>
    <t>970804479</t>
  </si>
  <si>
    <t>884881080</t>
  </si>
  <si>
    <t>888602211</t>
  </si>
  <si>
    <t>904152906</t>
  </si>
  <si>
    <t>957078773</t>
  </si>
  <si>
    <t>907450232</t>
  </si>
  <si>
    <t>2022-07-0003</t>
  </si>
  <si>
    <t>914477784</t>
  </si>
  <si>
    <t>912461981</t>
  </si>
  <si>
    <t>993380317</t>
  </si>
  <si>
    <t>2022-07-0014</t>
  </si>
  <si>
    <t>936224602</t>
  </si>
  <si>
    <t xml:space="preserve">Qurbonova Shaxribonu O'tkur qizi  </t>
  </si>
  <si>
    <t>918443532</t>
  </si>
  <si>
    <t>2022-07-0008</t>
  </si>
  <si>
    <t>992582028</t>
  </si>
  <si>
    <t>997046429</t>
  </si>
  <si>
    <t>943292070</t>
  </si>
  <si>
    <t>995751120</t>
  </si>
  <si>
    <t xml:space="preserve">Choriyeva Marjona Aminjonovna  </t>
  </si>
  <si>
    <t>996868445</t>
  </si>
  <si>
    <t>914001525</t>
  </si>
  <si>
    <t>991030799</t>
  </si>
  <si>
    <t>994577232</t>
  </si>
  <si>
    <t>931090516</t>
  </si>
  <si>
    <t>997080567</t>
  </si>
  <si>
    <t>907181662</t>
  </si>
  <si>
    <t>2022-02-0047</t>
  </si>
  <si>
    <t>900844498</t>
  </si>
  <si>
    <t>900840295</t>
  </si>
  <si>
    <t>978623585</t>
  </si>
  <si>
    <t>2022-02-0077</t>
  </si>
  <si>
    <t>973038305</t>
  </si>
  <si>
    <t>934701617</t>
  </si>
  <si>
    <t>2022-02-0045</t>
  </si>
  <si>
    <t>914412128</t>
  </si>
  <si>
    <t>912817502</t>
  </si>
  <si>
    <t>906122107</t>
  </si>
  <si>
    <t>2022-02-0075</t>
  </si>
  <si>
    <t>991689104</t>
  </si>
  <si>
    <t>2022-02-0713</t>
  </si>
  <si>
    <t>914441682</t>
  </si>
  <si>
    <t>900828207</t>
  </si>
  <si>
    <t>881693003</t>
  </si>
  <si>
    <t>2022-02-0041</t>
  </si>
  <si>
    <t>883083334</t>
  </si>
  <si>
    <t>2022-02-0032</t>
  </si>
  <si>
    <t>934590149</t>
  </si>
  <si>
    <t>973001809</t>
  </si>
  <si>
    <t>Boturova Umida Ulug'bek qizi</t>
  </si>
  <si>
    <t>995515979</t>
  </si>
  <si>
    <t>Saidova Rayhon Ruhillayevna</t>
  </si>
  <si>
    <t>2022-05-0028</t>
  </si>
  <si>
    <t xml:space="preserve">Muxidinov  Mironshox Olimovich </t>
  </si>
  <si>
    <t>2022-05-0032</t>
  </si>
  <si>
    <t xml:space="preserve">Majidova Feruza Maxmud qizi </t>
  </si>
  <si>
    <t>2022-05-0031</t>
  </si>
  <si>
    <t>2022-05-0030</t>
  </si>
  <si>
    <t xml:space="preserve">Xasanova Dinara Murodovna </t>
  </si>
  <si>
    <t>2022-05-0029</t>
  </si>
  <si>
    <t xml:space="preserve">Shodmonov Feruz Ergash o'g'li </t>
  </si>
  <si>
    <t>2022-05-0033</t>
  </si>
  <si>
    <t>2022-05-0016</t>
  </si>
  <si>
    <t>2022-05-0018</t>
  </si>
  <si>
    <t>2022-05-0002</t>
  </si>
  <si>
    <t>2022-05-0003</t>
  </si>
  <si>
    <t xml:space="preserve">Djo’raqulova Matluba Xolmurodovna </t>
  </si>
  <si>
    <t>2022-05-0027</t>
  </si>
  <si>
    <t>2022-05-0022</t>
  </si>
  <si>
    <t xml:space="preserve">Egamova Shukriya Amonovna </t>
  </si>
  <si>
    <t>2022-05-0023</t>
  </si>
  <si>
    <t>2022-05-0012</t>
  </si>
  <si>
    <t xml:space="preserve">Madrimova Feruza Baxramovna </t>
  </si>
  <si>
    <t>2022-05-0026</t>
  </si>
  <si>
    <t>Otaniyozov Otamurod Ubaydulloyevich</t>
  </si>
  <si>
    <t>2022-05-0017</t>
  </si>
  <si>
    <t>2022-05-0014</t>
  </si>
  <si>
    <t>Rajabova Zebiniso Axmadovna</t>
  </si>
  <si>
    <t>2022-05-0007</t>
  </si>
  <si>
    <t>2022-05-0008</t>
  </si>
  <si>
    <t>2022-05-0025</t>
  </si>
  <si>
    <t>Sattorva Maftuna Ismatovna</t>
  </si>
  <si>
    <t>2022-05-0005</t>
  </si>
  <si>
    <t>Sayfullayeva Aziza G’ulomjonovna</t>
  </si>
  <si>
    <t>2022-05-0009</t>
  </si>
  <si>
    <t>2022-05-0019</t>
  </si>
  <si>
    <t>2022-05-0013</t>
  </si>
  <si>
    <t xml:space="preserve">Usmonova Surayyo Muxitdinovna  </t>
  </si>
  <si>
    <t>2022-05-0001</t>
  </si>
  <si>
    <t>2022-05-0006</t>
  </si>
  <si>
    <t xml:space="preserve">Xuddiyeva Dilnoza Oybekvna </t>
  </si>
  <si>
    <t>2022-05-0024</t>
  </si>
  <si>
    <t>Zaripova Zarina Eshpo’latovna</t>
  </si>
  <si>
    <t>2022-05-0021</t>
  </si>
  <si>
    <t>Zoirova Dilnavoz Xayrullayevna</t>
  </si>
  <si>
    <t>2022-05-0010</t>
  </si>
  <si>
    <t>Rustamov Narzullo Raxmatillo o`g`li</t>
  </si>
  <si>
    <t>2022-05-0011</t>
  </si>
  <si>
    <t>2022-05-0034</t>
  </si>
  <si>
    <t>2022-05-0035</t>
  </si>
  <si>
    <t>2022-05-0036</t>
  </si>
  <si>
    <t>2022- 05-0037</t>
  </si>
  <si>
    <t>2022- 05-0038</t>
  </si>
  <si>
    <t>2022- 05-0039</t>
  </si>
  <si>
    <t>2022- 05-0040</t>
  </si>
  <si>
    <t>2022-05-0041</t>
  </si>
  <si>
    <t>2022-05-0042</t>
  </si>
  <si>
    <t>2022-05-0043</t>
  </si>
  <si>
    <t>919808214</t>
  </si>
  <si>
    <t>919751425</t>
  </si>
  <si>
    <t>881818287</t>
  </si>
  <si>
    <t>990980250</t>
  </si>
  <si>
    <t>906352213</t>
  </si>
  <si>
    <t>Muhiddinova Muharram Mirzohid qizi</t>
  </si>
  <si>
    <t>936500805</t>
  </si>
  <si>
    <t>937043745</t>
  </si>
  <si>
    <t>907391059</t>
  </si>
  <si>
    <t>995889137</t>
  </si>
  <si>
    <t>Ro'ziyev Sharillo Nasullo  o'g'li</t>
  </si>
  <si>
    <t>2022-02-0028</t>
  </si>
  <si>
    <t>934555051</t>
  </si>
  <si>
    <t>916482051</t>
  </si>
  <si>
    <t>973089889</t>
  </si>
  <si>
    <t>336326464</t>
  </si>
  <si>
    <t>902981654</t>
  </si>
  <si>
    <t>2022-02-0086</t>
  </si>
  <si>
    <t>2022-02-0084</t>
  </si>
  <si>
    <t>Komilova Maftunabonu Orzu qizi</t>
  </si>
  <si>
    <t>Husenova Sabrina Baxodirovna</t>
  </si>
  <si>
    <t>2022-01-0072</t>
  </si>
  <si>
    <t>2022-01-0079</t>
  </si>
  <si>
    <t>2022-01-0006</t>
  </si>
  <si>
    <t>2022-01-0069</t>
  </si>
  <si>
    <t xml:space="preserve">Yaxshiboyeva Shoxsanam Shuhrat qizi </t>
  </si>
  <si>
    <t>2022-01-0103</t>
  </si>
  <si>
    <t>Ziyodullayeva Aqidaxon Sirojiddin qizi</t>
  </si>
  <si>
    <t xml:space="preserve">Muxamadiyeva Ra'no Ro'ziqulovna </t>
  </si>
  <si>
    <t xml:space="preserve">Mustafoyeva Shahlo Shavkat qizi </t>
  </si>
  <si>
    <t xml:space="preserve">Sharopov Shukurjon Kamol o'g'li </t>
  </si>
  <si>
    <t>2022-01-0115</t>
  </si>
  <si>
    <t xml:space="preserve">Rajabova Mehrangiz Bahodir qizi </t>
  </si>
  <si>
    <t xml:space="preserve">Narzilloyev Navroz'bek Nuriddin o'g'i </t>
  </si>
  <si>
    <t xml:space="preserve">Olimjonova Aziza Alisher qizi </t>
  </si>
  <si>
    <t>2022-01-0119</t>
  </si>
  <si>
    <t xml:space="preserve">Xudoyerova Sadoqat Muminovna </t>
  </si>
  <si>
    <t xml:space="preserve">Ismatov Fayozbek Ikrom o'g'li </t>
  </si>
  <si>
    <t xml:space="preserve">Fayziyeva Dilorom Nuridiniovna  </t>
  </si>
  <si>
    <t>987742221</t>
  </si>
  <si>
    <t xml:space="preserve">Kamolov Abror Anvarovich </t>
  </si>
  <si>
    <t>2022-01-0127</t>
  </si>
  <si>
    <t xml:space="preserve">G'afforova Gulnoza Baxshilloyevna </t>
  </si>
  <si>
    <t>2022-01-0129</t>
  </si>
  <si>
    <t xml:space="preserve">Mirzayeva Mahbuba Umid qizi </t>
  </si>
  <si>
    <t xml:space="preserve">Samadova Nasiba Jamolovna </t>
  </si>
  <si>
    <t xml:space="preserve">Nurulloyeva Sevara Jo'rabek qizi </t>
  </si>
  <si>
    <t>2022-01-0133</t>
  </si>
  <si>
    <t xml:space="preserve">Jamolov Normurod Nishonovich </t>
  </si>
  <si>
    <t>2022-01-0141</t>
  </si>
  <si>
    <t xml:space="preserve">996717444 </t>
  </si>
  <si>
    <t>Barkayeva Yulduz Abdumalik qizi</t>
  </si>
  <si>
    <t xml:space="preserve">905141606 </t>
  </si>
  <si>
    <t xml:space="preserve">Faxriddinov Mashxurbek Zayniddinovich   </t>
  </si>
  <si>
    <t>993518377</t>
  </si>
  <si>
    <t xml:space="preserve">905140787 </t>
  </si>
  <si>
    <t xml:space="preserve">914058081 </t>
  </si>
  <si>
    <t>2022-06-0072</t>
  </si>
  <si>
    <t xml:space="preserve">991586192 </t>
  </si>
  <si>
    <t>2022-06-0018</t>
  </si>
  <si>
    <t xml:space="preserve">991544549 </t>
  </si>
  <si>
    <t xml:space="preserve">914413093 </t>
  </si>
  <si>
    <t xml:space="preserve">978515580 </t>
  </si>
  <si>
    <t xml:space="preserve">973052238 </t>
  </si>
  <si>
    <t xml:space="preserve">932622905 </t>
  </si>
  <si>
    <t xml:space="preserve">938114646 </t>
  </si>
  <si>
    <t xml:space="preserve">914100570 </t>
  </si>
  <si>
    <t xml:space="preserve">907452097 </t>
  </si>
  <si>
    <t xml:space="preserve">973002704 </t>
  </si>
  <si>
    <t xml:space="preserve">914061888 </t>
  </si>
  <si>
    <t>2022-06-0064</t>
  </si>
  <si>
    <t xml:space="preserve">939500770 </t>
  </si>
  <si>
    <t xml:space="preserve">907449903 </t>
  </si>
  <si>
    <t xml:space="preserve">914156516 </t>
  </si>
  <si>
    <t xml:space="preserve">914066514 </t>
  </si>
  <si>
    <t xml:space="preserve">941127177 </t>
  </si>
  <si>
    <t xml:space="preserve">939605858 </t>
  </si>
  <si>
    <t xml:space="preserve">919258998 </t>
  </si>
  <si>
    <t xml:space="preserve">995897477 </t>
  </si>
  <si>
    <t xml:space="preserve">Toshpo'latova Sumbulla Nodir qizi   </t>
  </si>
  <si>
    <t>938430598</t>
  </si>
  <si>
    <t xml:space="preserve">933377874 </t>
  </si>
  <si>
    <t>To'xtayeva Firuza Uktam qizi</t>
  </si>
  <si>
    <t>2022-06-0057</t>
  </si>
  <si>
    <t xml:space="preserve">907118055 </t>
  </si>
  <si>
    <t xml:space="preserve">900826898 </t>
  </si>
  <si>
    <t xml:space="preserve">914044085 </t>
  </si>
  <si>
    <t xml:space="preserve">Aslonova Sitora Avaz qizi   </t>
  </si>
  <si>
    <t>992386231</t>
  </si>
  <si>
    <t xml:space="preserve">Yadgarova Mamlakat Xalimovna  </t>
  </si>
  <si>
    <t>906132371</t>
  </si>
  <si>
    <t xml:space="preserve">Jo'raqulova Vasila Rustamovna   </t>
  </si>
  <si>
    <t>2022-06-0082</t>
  </si>
  <si>
    <t>944772266</t>
  </si>
  <si>
    <t xml:space="preserve">Sayfullayeva Shaxnoza Amonovna   </t>
  </si>
  <si>
    <t>2022-06-0083</t>
  </si>
  <si>
    <t>978917990</t>
  </si>
  <si>
    <t>2023-17-0002</t>
  </si>
  <si>
    <t>2023-17-0009</t>
  </si>
  <si>
    <t>2023-17-0012</t>
  </si>
  <si>
    <t>2023-17-0014</t>
  </si>
  <si>
    <t>994175747</t>
  </si>
  <si>
    <t>2023-21-0003</t>
  </si>
  <si>
    <t>2023-21-0004</t>
  </si>
  <si>
    <t>2023-21-0014</t>
  </si>
  <si>
    <t>2023-09-0002</t>
  </si>
  <si>
    <t>2023-09-0007</t>
  </si>
  <si>
    <t>2023-09-0014</t>
  </si>
  <si>
    <t>2023-11-0008</t>
  </si>
  <si>
    <t>2023-11-0010</t>
  </si>
  <si>
    <t>2023-13-0008</t>
  </si>
  <si>
    <t>2023-13-0011</t>
  </si>
  <si>
    <t>2023-13-0012</t>
  </si>
  <si>
    <t>2023-09-0029</t>
  </si>
  <si>
    <t>2023-09-0030</t>
  </si>
  <si>
    <t>2023-09-0031</t>
  </si>
  <si>
    <t>2023-09-0033</t>
  </si>
  <si>
    <t>2023-17-0024</t>
  </si>
  <si>
    <t>2023-11-0020</t>
  </si>
  <si>
    <t>Sadullayeva Orzigul  Avezmuratovna</t>
  </si>
  <si>
    <t>2023-17-0035</t>
  </si>
  <si>
    <t>2023-09-0035</t>
  </si>
  <si>
    <t>2023-13-0029</t>
  </si>
  <si>
    <t>2023-09-0038</t>
  </si>
  <si>
    <t>2023-09-0037</t>
  </si>
  <si>
    <t>2023-15-0012</t>
  </si>
  <si>
    <t>Ubaydullayeva Miginabonu G'ayrat qizi</t>
  </si>
  <si>
    <t>2023-13-0031</t>
  </si>
  <si>
    <t>2023-21-0023</t>
  </si>
  <si>
    <t>2023-11-0031</t>
  </si>
  <si>
    <t>2023-11-0032</t>
  </si>
  <si>
    <t>2023-11-0033</t>
  </si>
  <si>
    <t>2023-11-0035</t>
  </si>
  <si>
    <t>2023-11-0036</t>
  </si>
  <si>
    <t>2023-13-0033</t>
  </si>
  <si>
    <t>2023-21-0027</t>
  </si>
  <si>
    <t>2023-21-0028</t>
  </si>
  <si>
    <t>2023-09-0047</t>
  </si>
  <si>
    <t>2023-21-0029</t>
  </si>
  <si>
    <t>2023-17-0045</t>
  </si>
  <si>
    <t>2023-11-0046</t>
  </si>
  <si>
    <t>2023-09-0052</t>
  </si>
  <si>
    <t>2023-09-0053</t>
  </si>
  <si>
    <t>2023-17-0047</t>
  </si>
  <si>
    <t>2023-09-0054</t>
  </si>
  <si>
    <t>Xoriji til va adabiyoti</t>
  </si>
  <si>
    <t>2023-17-0048</t>
  </si>
  <si>
    <t>2023-09-0056</t>
  </si>
  <si>
    <t>2023-09-0058</t>
  </si>
  <si>
    <t>2023-11-0052</t>
  </si>
  <si>
    <t>2023-17-0050</t>
  </si>
  <si>
    <t>2023-09-0059</t>
  </si>
  <si>
    <t>2023-11-0055</t>
  </si>
  <si>
    <t>2023-13-0034</t>
  </si>
  <si>
    <t>2023-21-0034</t>
  </si>
  <si>
    <t>2023-11-0060</t>
  </si>
  <si>
    <t>2023-11-0061</t>
  </si>
  <si>
    <t>2023-11-0062</t>
  </si>
  <si>
    <t>2023-09-0066</t>
  </si>
  <si>
    <t>2023-13-0038</t>
  </si>
  <si>
    <t>2023-09-0069</t>
  </si>
  <si>
    <t>2023-13-0040</t>
  </si>
  <si>
    <t>2023-15-0020</t>
  </si>
  <si>
    <t>2023-17-0059</t>
  </si>
  <si>
    <t>2023-17-0060</t>
  </si>
  <si>
    <t>995035262</t>
  </si>
  <si>
    <t>2023-09-0082</t>
  </si>
  <si>
    <t>Magistratura (P.F)</t>
  </si>
  <si>
    <t>2023-05-0043</t>
  </si>
  <si>
    <t>2023-21-0050</t>
  </si>
  <si>
    <t>2023-05-0039</t>
  </si>
  <si>
    <t>2023-17-0069</t>
  </si>
  <si>
    <t>2023-11-0081</t>
  </si>
  <si>
    <t>Amaliy psixologiya</t>
  </si>
  <si>
    <t>2023-21-0055</t>
  </si>
  <si>
    <t>2023-17-0072</t>
  </si>
  <si>
    <t>2023-17-0071</t>
  </si>
  <si>
    <t>2023-17-0066</t>
  </si>
  <si>
    <t>90 749-00-00</t>
  </si>
  <si>
    <t>2023-17-0067</t>
  </si>
  <si>
    <t>2023-13-0042</t>
  </si>
  <si>
    <t>2023-21-0060</t>
  </si>
  <si>
    <t>2023-01-TP-0002</t>
  </si>
  <si>
    <t>2023-TP-03-0001</t>
  </si>
  <si>
    <t>2023-TP-11-0005</t>
  </si>
  <si>
    <t>2023-TP-19-0001</t>
  </si>
  <si>
    <t>2023-TP-11-0003</t>
  </si>
  <si>
    <t>2023-TP-11-0004</t>
  </si>
  <si>
    <t>2023-TP-11-0006</t>
  </si>
  <si>
    <t>2023-TP-03-0003</t>
  </si>
  <si>
    <t>2023-TP-11-0002</t>
  </si>
  <si>
    <t>№ Baza</t>
  </si>
  <si>
    <t>SHJBPH</t>
  </si>
  <si>
    <t>Shartnoma summasi</t>
  </si>
  <si>
    <t>Fanlar farqi tashqi va ichki perevod uchun</t>
  </si>
  <si>
    <t>2021-1619</t>
  </si>
  <si>
    <t>2021-2218</t>
  </si>
  <si>
    <t>2021-2311</t>
  </si>
  <si>
    <t>2021-1872</t>
  </si>
  <si>
    <t>2021-1661</t>
  </si>
  <si>
    <t>2021-2231</t>
  </si>
  <si>
    <t>2021-2275</t>
  </si>
  <si>
    <t>2021-2064</t>
  </si>
  <si>
    <t>2021-2238</t>
  </si>
  <si>
    <t>2021-1918</t>
  </si>
  <si>
    <t>2021-1886</t>
  </si>
  <si>
    <t>2021-1529</t>
  </si>
  <si>
    <t>2021-2093</t>
  </si>
  <si>
    <t>2021-1936</t>
  </si>
  <si>
    <t>2021-2153</t>
  </si>
  <si>
    <t>2021-1879</t>
  </si>
  <si>
    <t>2021-2030</t>
  </si>
  <si>
    <t>2021-2127</t>
  </si>
  <si>
    <t>2021-1525</t>
  </si>
  <si>
    <t>2021-1923</t>
  </si>
  <si>
    <t>M1-21 AP</t>
  </si>
  <si>
    <t>2021-1757</t>
  </si>
  <si>
    <t>2021-X-3</t>
  </si>
  <si>
    <t>2021-1718</t>
  </si>
  <si>
    <t>2021-1748</t>
  </si>
  <si>
    <t>2021-2022</t>
  </si>
  <si>
    <t>2021-2215</t>
  </si>
  <si>
    <t>2021-2140</t>
  </si>
  <si>
    <t>2021-1644</t>
  </si>
  <si>
    <t>2021-1720</t>
  </si>
  <si>
    <t>2021-1906</t>
  </si>
  <si>
    <t>2021-1586</t>
  </si>
  <si>
    <t>2021-1662</t>
  </si>
  <si>
    <t>2021-1702</t>
  </si>
  <si>
    <t>2021-2234</t>
  </si>
  <si>
    <t>2021-1833</t>
  </si>
  <si>
    <t>2021-1998</t>
  </si>
  <si>
    <t>2021-1961</t>
  </si>
  <si>
    <t>2021-1539</t>
  </si>
  <si>
    <t>2021-2090</t>
  </si>
  <si>
    <t>2021-1770</t>
  </si>
  <si>
    <t>2021-2219</t>
  </si>
  <si>
    <t>To'langan</t>
  </si>
  <si>
    <t>Qaytarilgan</t>
  </si>
  <si>
    <t>IZOH 2</t>
  </si>
  <si>
    <t>Sirtqiga</t>
  </si>
  <si>
    <t>Имтиёз берилган</t>
  </si>
  <si>
    <t>Туламайди сантехник</t>
  </si>
  <si>
    <t>*</t>
  </si>
  <si>
    <t>ОТМЕН</t>
  </si>
  <si>
    <t>Туламай ковид</t>
  </si>
  <si>
    <t>Туламайди очисления</t>
  </si>
  <si>
    <t>To'lov summasi</t>
  </si>
  <si>
    <t xml:space="preserve">   </t>
  </si>
  <si>
    <t>1-22 MBTXT dan o`tkazilgan</t>
  </si>
  <si>
    <t>To`lamaydi (30) Sartnoma yoq</t>
  </si>
  <si>
    <t>12.10.2022 +</t>
  </si>
  <si>
    <t>14.10.2022 +</t>
  </si>
  <si>
    <t>19.10.2022 +</t>
  </si>
  <si>
    <t>GRAND</t>
  </si>
  <si>
    <t>Qaytarilgsn</t>
  </si>
  <si>
    <t>Shartnoma yo`q to`lamaydi</t>
  </si>
  <si>
    <t>Shartnoma yo`q</t>
  </si>
  <si>
    <t xml:space="preserve">To`lamaydi (15) shartnoma yoq </t>
  </si>
  <si>
    <t>jshir xato shartnomada</t>
  </si>
  <si>
    <t>jshir xato kompda to`g`irlandi</t>
  </si>
  <si>
    <t>sartnoma yoq</t>
  </si>
  <si>
    <t>To`lamaydi (15) Sartnoma yoq</t>
  </si>
  <si>
    <t>shartnoma raqam to'g'irlandi</t>
  </si>
  <si>
    <t>JSHR xato (40494106004008) to`g`irlandi</t>
  </si>
  <si>
    <t>pasport to`q</t>
  </si>
  <si>
    <t xml:space="preserve">паспорт </t>
  </si>
  <si>
    <t>To`lamaydi (18) Sartnoma yoq</t>
  </si>
  <si>
    <t>Padport shartnoma yoq</t>
  </si>
  <si>
    <t xml:space="preserve">Pasport yoq </t>
  </si>
  <si>
    <t>Shartnoma yoq</t>
  </si>
  <si>
    <t>jshir ko`rish kk</t>
  </si>
  <si>
    <t>Pasport yoq</t>
  </si>
  <si>
    <t>Ketgan</t>
  </si>
  <si>
    <t>Ochisleniya</t>
  </si>
  <si>
    <t>Dela yo'q</t>
  </si>
  <si>
    <t>pasport yoq</t>
  </si>
  <si>
    <t>5.500.000</t>
  </si>
  <si>
    <t>Dela yoq, shartnoma 2-chisi yoq</t>
  </si>
  <si>
    <t>Delete</t>
  </si>
  <si>
    <t>2022-2023 o'quv yili uchun qarzdorlik</t>
  </si>
  <si>
    <t>Fanlar farqi uchun qarzdorlik</t>
  </si>
  <si>
    <t>Yangi o'quv yili uchun to'lov miqdori</t>
  </si>
  <si>
    <t>Qolib ketgan kursi</t>
  </si>
  <si>
    <t>Murodov Shaxzod Azimjonovich</t>
  </si>
  <si>
    <t>Ergasheva Jasmina Jabbor qizi</t>
  </si>
  <si>
    <t>Hamroqulova Dilobar Sherzodovna</t>
  </si>
  <si>
    <t>Samandarova Latofat Umidjonovna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</si>
  <si>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</si>
  <si>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</si>
  <si>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</si>
  <si>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</si>
  <si>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</si>
  <si>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</si>
  <si>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</si>
  <si>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</si>
  <si>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Djumayeva Vazira Uktamovna</t>
  </si>
  <si>
    <t>Orziyev Hayotbek Hasan o‘g‘li</t>
  </si>
  <si>
    <t>Xamrayev Mirshod Mansurovich</t>
  </si>
  <si>
    <t>Boymurodov G‘olib Tolib o‘g‘li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</si>
  <si>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</si>
  <si>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</si>
  <si>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</si>
  <si>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</si>
  <si>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</si>
  <si>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Hayitov Xurshid Xudoyqulovich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</si>
  <si>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</si>
  <si>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</si>
  <si>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</si>
  <si>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</si>
  <si>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</si>
  <si>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</si>
  <si>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</si>
  <si>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</si>
  <si>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</si>
  <si>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</si>
  <si>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</si>
  <si>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</si>
  <si>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</si>
  <si>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</si>
  <si>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</si>
  <si>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Nematova Munis Davlatovna</t>
  </si>
  <si>
    <t>Murotova Sarvinoz Mansur qizi</t>
  </si>
  <si>
    <t>Sharopova Zarina Akramovna</t>
  </si>
  <si>
    <t>Faxriddinov Ortiqjon Bahodir o‘g‘li</t>
  </si>
  <si>
    <t>Raxmatov Bobojon Saydullo o‘g‘li</t>
  </si>
  <si>
    <t>Raxmonova Umida Shuxrat qizi</t>
  </si>
  <si>
    <t>Klicheva Nodira Berdiyorovna</t>
  </si>
  <si>
    <t>Rajabova Ruxshona Ibrohim qizi</t>
  </si>
  <si>
    <t>2023-2024-08-0022</t>
  </si>
  <si>
    <t>2023-2024-08-0023</t>
  </si>
  <si>
    <t>2023-2024-10-0068</t>
  </si>
  <si>
    <t>2023-2024-10-0069</t>
  </si>
  <si>
    <t>2023-2024-12-0024</t>
  </si>
  <si>
    <t>2023-2024-03-0079</t>
  </si>
  <si>
    <t>2023-2024-20-0049</t>
  </si>
  <si>
    <t>2023-2024-20-0048</t>
  </si>
  <si>
    <t>2023-2024-20-0044</t>
  </si>
  <si>
    <t>2023-2024-21-0119</t>
  </si>
  <si>
    <t>2023-2024-21-0126</t>
  </si>
  <si>
    <t>2023-2024-21-0132</t>
  </si>
  <si>
    <t>2023-2024-21-0127</t>
  </si>
  <si>
    <t>2023-2024-21-0123</t>
  </si>
  <si>
    <t>2023-2024-21-0135</t>
  </si>
  <si>
    <t>2023-2024-21-0124</t>
  </si>
  <si>
    <t>2023-2024-21-0120</t>
  </si>
  <si>
    <t>2023-2024-21-0131</t>
  </si>
  <si>
    <t>2023-2024-21-0129</t>
  </si>
  <si>
    <t>2023-2024-09-0094</t>
  </si>
  <si>
    <t>2023-2024-09-0095</t>
  </si>
  <si>
    <t>2023-2024-09-0091</t>
  </si>
  <si>
    <t>2023-2024-17-0100</t>
  </si>
  <si>
    <t>2023-2024-17-0093</t>
  </si>
  <si>
    <t>2023-2024-17-0095</t>
  </si>
  <si>
    <t>2023-2024-17-0097</t>
  </si>
  <si>
    <t>2023-2024-17-0094</t>
  </si>
  <si>
    <t>2023-2024-19-0036</t>
  </si>
  <si>
    <t>2023-2024-19-0038</t>
  </si>
  <si>
    <t>2023-2024-19-0039</t>
  </si>
  <si>
    <t>2022-05-0039</t>
  </si>
  <si>
    <t>Shartnomayo'q</t>
  </si>
  <si>
    <t>2022-05-0038</t>
  </si>
  <si>
    <t>2022-05-0037</t>
  </si>
  <si>
    <t>2022-05-0040</t>
  </si>
  <si>
    <t>2021-2238-O’T-06-0001</t>
  </si>
  <si>
    <t>2023-TP-21-0001</t>
  </si>
  <si>
    <t>2023-TP-11-0008</t>
  </si>
  <si>
    <t>2023-TP-17-0003</t>
  </si>
  <si>
    <t>2023-TP-17-0002</t>
  </si>
  <si>
    <t>Jo‘rayeva Sevinch Baxtiyor qizi</t>
  </si>
  <si>
    <t>2023-TP-03-0006</t>
  </si>
  <si>
    <t xml:space="preserve">2023-01-TP-0002 </t>
  </si>
  <si>
    <t>2023-TP-03-0002</t>
  </si>
  <si>
    <t>2023-2024-10-0072</t>
  </si>
  <si>
    <t>2023-2024-05-0062</t>
  </si>
  <si>
    <t>2023-2024-05-0076</t>
  </si>
  <si>
    <t>2023-2024-05-0065</t>
  </si>
  <si>
    <t>2023-2024-05-0066</t>
  </si>
  <si>
    <t>2023-2024-05-0067</t>
  </si>
  <si>
    <t>2023-2024-05-0064</t>
  </si>
  <si>
    <t>2023-2024-05-0068</t>
  </si>
  <si>
    <t>2023-2024-05-0070</t>
  </si>
  <si>
    <t>2023-01-0002</t>
  </si>
  <si>
    <t>2023-01-0001</t>
  </si>
  <si>
    <t>Ramazonova Umida G`iyos qizi</t>
  </si>
  <si>
    <t xml:space="preserve">00634~9860060111552406~MIRSHOD SAFAROV~Пополнение карты TO'RAYEV TO'XTAMUROD SAIDOVICH ning arizasiga asosan kontrakt to'lovi ushbu kartaga qaytarildi		</t>
  </si>
  <si>
    <t>ABDIYEVA AZIZA ZOKIROVNA</t>
  </si>
  <si>
    <t>ABDUKARIMOVA MARJONA SHERZOD QIZI</t>
  </si>
  <si>
    <t>ABDULLAYEV GAFAR MUZAFAROVICH</t>
  </si>
  <si>
    <t>ABDULLAYEVA GULASAL G'AFFOR QIZI</t>
  </si>
  <si>
    <t>ABDULLAYEVA MOHICHEHA FURQATOVNA</t>
  </si>
  <si>
    <t xml:space="preserve">ABDULLAYEVA NIGORA BAXRIDDIN QIZI </t>
  </si>
  <si>
    <t xml:space="preserve">ABDURAXMONOVA DILBAR O’TKIROVNA </t>
  </si>
  <si>
    <t>ABDURAXMONOVA MOHIGUL AXMADOVA</t>
  </si>
  <si>
    <t>ABDUVALIYEVA NIGINABONU ANVARJONOVNA</t>
  </si>
  <si>
    <t>ADILOVA NOZIMA YUSUFOVNA</t>
  </si>
  <si>
    <t>ADIZOVA KENJA AXMADOVNA</t>
  </si>
  <si>
    <t>AHMADOV SARDOR BAXTIYOROVICH</t>
  </si>
  <si>
    <t>AKBAROVA MADINABONU ASLIDDIN QIZI</t>
  </si>
  <si>
    <t>AKRAMOV DOSTON DAVLAT O'G'LI</t>
  </si>
  <si>
    <t>AKRAMOVA DILAFRUZ UROKOVNA</t>
  </si>
  <si>
    <t xml:space="preserve">ALIMOV AZIM ANVAROVICH </t>
  </si>
  <si>
    <t xml:space="preserve">ALIMOVA RA'NO CHORIYEVNA </t>
  </si>
  <si>
    <t>ALIMOVA SHAXNOZA SHOKIROVNA</t>
  </si>
  <si>
    <t>ALIMURODOVA SABINA BAXTIYOR QIZI</t>
  </si>
  <si>
    <t>ALLABERDIYEVA MANZURA MANSUR QIZI</t>
  </si>
  <si>
    <t>AMINOV ADIZBEK ABDULLO O'G'LI</t>
  </si>
  <si>
    <t>AMONDULLAYEVA AZIZA AZIZ QIZI</t>
  </si>
  <si>
    <t>ARIFOVA MALIKAXON SHAVKAT QIZI</t>
  </si>
  <si>
    <t>ASADOVA DILNOZA DILMUROD QIZI</t>
  </si>
  <si>
    <t>ASADULLAYEV ULUG'BEK BAHODIROVICH</t>
  </si>
  <si>
    <t>ASHUROVA MASHHURA ZAVQIDDIN QIZI</t>
  </si>
  <si>
    <t>ASHUROVA MUNIRA NABIJON QIZI</t>
  </si>
  <si>
    <t>AVLAQULOVA XILOLA JOVLI QIZI</t>
  </si>
  <si>
    <t>AXMADJONOVA GO'ZAL NODIR QIZI</t>
  </si>
  <si>
    <t xml:space="preserve">AXMEDOV DOSTON MANSURBEK </t>
  </si>
  <si>
    <t>AXMEDOV RUSTAM RAVSHAN O'G'LI</t>
  </si>
  <si>
    <t xml:space="preserve">AXMEDOVA MANZURA ASATOVNA </t>
  </si>
  <si>
    <t>AXMEDOVA ZARNIGOR AMIN QIZI</t>
  </si>
  <si>
    <t>AXTAMOVA FERUZABONU BAXTIYOR QIZI</t>
  </si>
  <si>
    <t>AXUNOVA RUSHANA AZAMAT QIZI</t>
  </si>
  <si>
    <t>BABAYEVA DILNOZA IBRAGIMOVNA</t>
  </si>
  <si>
    <t>BAFOYEV ISLOMBEK QUVONDIQ O'G'LI</t>
  </si>
  <si>
    <t xml:space="preserve">BAFOYEVA DILNOZA SHUHRATOVNA </t>
  </si>
  <si>
    <t>BAKIYEVA SALOMAT RAXMONOVNA</t>
  </si>
  <si>
    <t>BAROTOVA FERANGIZ YOQUB QIZI</t>
  </si>
  <si>
    <t>BAROTOVA NOZIMA SHAROFOVNA</t>
  </si>
  <si>
    <t xml:space="preserve">BAXODIROVA MEXRINISO BAXRIDDINOVNA </t>
  </si>
  <si>
    <t>BAXTIYOROVA BARCHINOY IXTIYOR QIZI</t>
  </si>
  <si>
    <t>BAXTIYOROVA MUNISA BOBIROVNA</t>
  </si>
  <si>
    <t>BEGBO'TAYEVA NODIRAXON TAVAKALOVNA</t>
  </si>
  <si>
    <t>BEKMURODOV AKOBIRJON AHMADJON O'G'LI</t>
  </si>
  <si>
    <t>BOBOQULOVA KAMOLA XOLMUROD QIZI</t>
  </si>
  <si>
    <t>BOBOYEV SHAXZODBEK OZODOVICH</t>
  </si>
  <si>
    <t>BOBOYEVA DILBAR GADOYNIYOZOVNA</t>
  </si>
  <si>
    <t>BOLTAYEV SUNNAT BAXTIYOR O’G’LI</t>
  </si>
  <si>
    <t>BOLTAYEVA MARGARITA CHORI QIZI</t>
  </si>
  <si>
    <t>BOTIROVA GULSHODA BOBIR QIZI</t>
  </si>
  <si>
    <t>BOTIROVA OYSHABEGIM BOBIR QIZI</t>
  </si>
  <si>
    <t>BOTIROVA ZARINA BAXTIYOROVNA</t>
  </si>
  <si>
    <t>BOYMURODOVA RA'NO OTAMURODOVNA</t>
  </si>
  <si>
    <t>BOYMURODOVA RUXSHONA TOLIPJONOVNA</t>
  </si>
  <si>
    <t>BOYMURODOVA SHAHZODA NODIR QIZI</t>
  </si>
  <si>
    <t>BOZOROVA ZARINA JAHONGIR QIZI</t>
  </si>
  <si>
    <t>CHO'LLIYEVA SHABONA BAXSHULLAYEVNA</t>
  </si>
  <si>
    <t>DAVLATOVA RUSHANA ASKAR QIZI</t>
  </si>
  <si>
    <t>DAVLATOVA UMIDA ASKAR QIZI</t>
  </si>
  <si>
    <t>DEHQONOV SIROJ MIRZOHID O'G'LI</t>
  </si>
  <si>
    <t>DILMURODOVA MAHLIYO JALILOVNA</t>
  </si>
  <si>
    <t>DILMURODOVA RUXSHONA RAMZ QIZI</t>
  </si>
  <si>
    <t>DJURAYEVA SADOKAT RAXMONOVNA</t>
  </si>
  <si>
    <t>DURDALIYEVA MOHINUR BAHODIROVNA</t>
  </si>
  <si>
    <t>ERGASHEV SHAHRIYOR BAXTIYOROVICH</t>
  </si>
  <si>
    <t>ERGASHEVA ANORA SOBIROVNA</t>
  </si>
  <si>
    <t>ERGASHEVA ZARINABONU ZARIFOVNA</t>
  </si>
  <si>
    <t>ESANQULOV ESANJON ZAYNIDDINOVICH</t>
  </si>
  <si>
    <t>ESHEVA NIGINA NASRIDDINOVNA</t>
  </si>
  <si>
    <t>ESHMIRZAYEVA SADBARG SAIDQUL QIZI</t>
  </si>
  <si>
    <t>ESHONQULOV FARXOD ASLAM O'G'LI</t>
  </si>
  <si>
    <t>FARXODOVA UMIDA RAVSHANOVNA</t>
  </si>
  <si>
    <t>FAXRIDDINOVA MARJONA SADRIDDINOVNA</t>
  </si>
  <si>
    <t>FAYZIYEV AZIZBEK TAVAKKAL O’G’LI</t>
  </si>
  <si>
    <t>FAYZIYEVA GUZAL ODILOVNA</t>
  </si>
  <si>
    <t>FAYZIYEVA MOXINOZA SHODIYEVNA</t>
  </si>
  <si>
    <t>FAYZULLAYEVA AZIZABONU SADULLO QIZI</t>
  </si>
  <si>
    <t>FAYZULLAYEVA DILNOZA QAHRAMONOVNA</t>
  </si>
  <si>
    <t>FAYZULLOYEV FERUZ ZINNATULLO O'G'LI</t>
  </si>
  <si>
    <t>FAYZULLOYEVA SEVINCH FAZLIDDIN QIZI</t>
  </si>
  <si>
    <t>G'AFUROVA MAFTUNA IZZATOVNA</t>
  </si>
  <si>
    <t>G'ANIYEVA GULNOZA SAYFULLOYEVNA</t>
  </si>
  <si>
    <t>G'ANIYEVA SHAXLO HAYOT QIZI</t>
  </si>
  <si>
    <t>GULBOYEV SHAHZOD TO’YMURODJON O’G’LI</t>
  </si>
  <si>
    <t>HAKIMOV G'IYOS G'AFUROVICH</t>
  </si>
  <si>
    <t>HAKIMOVA FERUZA ADIZ QIZI</t>
  </si>
  <si>
    <t>HAKIMOVA NARGIZA IXTIYOR QIZI</t>
  </si>
  <si>
    <t>HALIMOV HUSNIDDIN HABIB O'G'LI</t>
  </si>
  <si>
    <t xml:space="preserve">HAMROYEV TEMURBEK JAMSHID O’G’LI  </t>
  </si>
  <si>
    <t>HAMROYEVA CHINORA DILSHODOVNA</t>
  </si>
  <si>
    <t>HAMROYEVA LAZIZA SOLI QIZI</t>
  </si>
  <si>
    <t>HAMROYEVA SAYYORA OQILBEK QIZI</t>
  </si>
  <si>
    <t>HASANOVA RUXSHONA HAYOTOVNA</t>
  </si>
  <si>
    <t>HASSAN MUHAMMAD MUBORAK</t>
  </si>
  <si>
    <t>HAYITOV XURSHID XUDOYQULOVICH</t>
  </si>
  <si>
    <t>HIDOYATOV MIRJON HIKMATOVICH</t>
  </si>
  <si>
    <t>HOJIQURBONOVA DILNOZA AZAMAT QIZI</t>
  </si>
  <si>
    <t>HOMIDOVA MAHLIYO MANSUR QIZI</t>
  </si>
  <si>
    <t>HOSHIMOVA MA'MURA ALISHER QIZI</t>
  </si>
  <si>
    <t>HOSILOVA JASMINA IXTIYOR QIZI</t>
  </si>
  <si>
    <t>HUSENOVA MARJONA MIZROBOVNA</t>
  </si>
  <si>
    <t>IBODULLAYEVA JASMINABONU AZIMJONOVNA</t>
  </si>
  <si>
    <t>IBROXIMOVA SEVINCH IKROMOVNA</t>
  </si>
  <si>
    <t>INOYATOVA SHAXNOZA AVAZXON QIZI</t>
  </si>
  <si>
    <t>ISAYEVA DIYORA FARRUXOVNA</t>
  </si>
  <si>
    <t>ISLOMOVA DILNOZA BAXTIYOROVNA</t>
  </si>
  <si>
    <t>ISMATOVA MARJONA RUSTAMOVNA</t>
  </si>
  <si>
    <t>ISMOILOVA GULJAMOL QAMAR QIZI</t>
  </si>
  <si>
    <t>ISROILOVA DIYORA ABDURAYIM QIZI</t>
  </si>
  <si>
    <t>ISTAMOVA DILNOZA FARXOD QIZI</t>
  </si>
  <si>
    <t>ISTAMOVA OYGUL AXROR QIZI</t>
  </si>
  <si>
    <t>IZAMOVA MEXRINISO ABDULLAYEVNA</t>
  </si>
  <si>
    <t>IZOMOV ALISHER UKTAMOVICH</t>
  </si>
  <si>
    <t>IZZATILLOYEV SARDOR HAMZA O’G’LI</t>
  </si>
  <si>
    <t>JABBOROVA FIRUZA JAXONOVNA</t>
  </si>
  <si>
    <t>JABBOROVA JASMINA JAMSHIDOVNA</t>
  </si>
  <si>
    <t>JABBOROVA SABRINA VOHIDOVNA</t>
  </si>
  <si>
    <t>JAHONOVA SHAXNOZA BAXTIYOR QIZI</t>
  </si>
  <si>
    <t>JAHONQULOVA MOHIRA HUSNIDDIN</t>
  </si>
  <si>
    <t>JAXONOVA ZUXRO BAXTIYOROVNA</t>
  </si>
  <si>
    <t>JO'RABEKOVA AZIZA JO'RABEK QIZI</t>
  </si>
  <si>
    <t>JOʻRAQULOVA SHOHNOZA ESHQOBIL QIZI</t>
  </si>
  <si>
    <t>JO'RAYEV JASURBEK HAYDAROVICH</t>
  </si>
  <si>
    <t>JO'RAYEV MIRJAHON G'AYRATJONOVICH</t>
  </si>
  <si>
    <t>JO'RAYEVA DILAFRO'Z RAVSHAN QIZI</t>
  </si>
  <si>
    <t>JO'RAYEVA GULRUH UMID QIZI</t>
  </si>
  <si>
    <t>JO'RAYEVA MAXLIYO TOYIROVNA</t>
  </si>
  <si>
    <t>JO'RAYEVA RUXSHONA NURALI QIZI</t>
  </si>
  <si>
    <t>JO'RAYEVA SEVARA SHUHRAT QIZI</t>
  </si>
  <si>
    <t>JUMAMURODOVA YULDUZ QAHRAMONOVNA</t>
  </si>
  <si>
    <t>JUMAYEV JAVOHIR JAMOL O'G'LI</t>
  </si>
  <si>
    <t xml:space="preserve">KAMOLOVA FERANGIZ BAHODIROVNA  </t>
  </si>
  <si>
    <t>KAMOLOVA SHAXINA ISLOMOVNA</t>
  </si>
  <si>
    <t>KAMOLOVA SITORABONU NOZIR QIZI</t>
  </si>
  <si>
    <t>KARIMOV ISLOM HASAN O'G'LI</t>
  </si>
  <si>
    <t>KARIMOVA HIMMATXON HAMZA QIZI</t>
  </si>
  <si>
    <t>KAYUMOVA DILDORA IKROM QIZI</t>
  </si>
  <si>
    <t>KIBRIYEV JAHONGIR XAMZAYEVICH</t>
  </si>
  <si>
    <t>KUZIYEVA LOBAR MURADOVNA</t>
  </si>
  <si>
    <t>LATIFOV MUXAMMADALI FARXOD O'G'LI</t>
  </si>
  <si>
    <t>MAJIDOVA SEVINCH ELYOR QIZI</t>
  </si>
  <si>
    <t>MATKARIMOV MATKARIM BAXTIYAR O'G'LI</t>
  </si>
  <si>
    <t>MAXMUDOVA ISMIGUL ABDUJALILOVNA</t>
  </si>
  <si>
    <t>MAXMUDOVA MAXSUDA AXATOVNA</t>
  </si>
  <si>
    <t>MIRZAYEV ADIZ MIRZOYEVICH</t>
  </si>
  <si>
    <t>MIRZAYEV ALIAKBAR MIRZOYEVICH</t>
  </si>
  <si>
    <t>MIRZAYEVA UNSINA RAJAB QIZI</t>
  </si>
  <si>
    <t xml:space="preserve">MUBBINOVA MADINA MUXIDDINOVNA  </t>
  </si>
  <si>
    <t>MUHIDDINOVA MASHHURA SAVRIDDIN QIZI</t>
  </si>
  <si>
    <t>MURODOV ABDULAZIZ ALISHER O'G'LI</t>
  </si>
  <si>
    <t>MURODOVA DILDORA TO’XTAYEVNA</t>
  </si>
  <si>
    <t>MURTAZOYEVA MOHINABONU HAMZA QIZI</t>
  </si>
  <si>
    <t>MUSOYEVA UMIDA AKBAR QIZI</t>
  </si>
  <si>
    <t>MUSTAQIMOV ODILJON OLIMJON O’G’LI</t>
  </si>
  <si>
    <t>MUXAMMADIYEVA XURSHIDA G’OFUR QIZI</t>
  </si>
  <si>
    <t>MUXSINJONOVA SHAXZODA MUBINOVNA</t>
  </si>
  <si>
    <t>MUXTAROVA YULDUZ BAXRITDINOVNA</t>
  </si>
  <si>
    <t>MUXTOROVA SEVINCH ASHRAFPOVNA</t>
  </si>
  <si>
    <t>MUXTOROVA SHAXINABONU ALISHEROVNA</t>
  </si>
  <si>
    <t>MUYITDINOVA MUHARRAMABONU UMIDOVNA</t>
  </si>
  <si>
    <t>MUZAFFAROVA FERUZABONU YODGOR QIZI</t>
  </si>
  <si>
    <t>NABIYEVA JASMINA NODIR QIZI</t>
  </si>
  <si>
    <t>NABIYEVA NILUFAR RAMAZONOVNA</t>
  </si>
  <si>
    <t>NABIYEVA SHAXNOZA JO'RAYEVNA</t>
  </si>
  <si>
    <t>NAJIMOVA OBIDA SAYFIYEVNA</t>
  </si>
  <si>
    <t>NARZILLOYEV BAXRIDDIN FAXRIDDINOVICH</t>
  </si>
  <si>
    <t>NARZIYEV TEMURBEK ULUG'BEK O'G'LI</t>
  </si>
  <si>
    <t>NARZULLAYEVA DURDONA SA'DULLA QIZI</t>
  </si>
  <si>
    <t>NASRIDINOV SHOXRUX NASRULLOYEVICH</t>
  </si>
  <si>
    <t>NAVRO’ZOV JAHONGIR ISMATOVICH</t>
  </si>
  <si>
    <t>NAVRO'ZOVA MALIKA ISKANDAR QIZI</t>
  </si>
  <si>
    <t>NE'MATOV ISOMIDDIN XUDOYBERDIYEVICH</t>
  </si>
  <si>
    <t>NIZOMOVA SHAXRIZODA NEMATOVNA</t>
  </si>
  <si>
    <t>NORBOYEVA FERUZA ISKANDAROVNA</t>
  </si>
  <si>
    <t>NORMAMATOVA SITORA ILYOSJONOVNA</t>
  </si>
  <si>
    <t>NORMURODOVA GULMIRA LATIFOVNA</t>
  </si>
  <si>
    <t>NORMURODOVA MOHICHEHRA HAYOT QIZI</t>
  </si>
  <si>
    <t>NOROV MURODBEK AZAMAT O'G'LI</t>
  </si>
  <si>
    <t>NORQULOVA SHAXNOZA BAROT QIZI</t>
  </si>
  <si>
    <t>NUMONOVA NAFOSAT NOSIROVNA</t>
  </si>
  <si>
    <t>NURANOVA MAVJUDA MAXMUDOVNA</t>
  </si>
  <si>
    <t>NURIDDINOV DILSHODBEK NAVRO'Z O'G'LI</t>
  </si>
  <si>
    <t>NUROVA MAXBUBA MUXSINJONOVNA</t>
  </si>
  <si>
    <t>NUSRATOV AZIZBEK FATILLO O’G’LI</t>
  </si>
  <si>
    <t>O’RINOV DILSHODBEK XAYRIDDIN O’G’LI</t>
  </si>
  <si>
    <t>ODILOV OG'ABEK OTABEKOVICH</t>
  </si>
  <si>
    <t>ODILOVA DILDORA RUSTAM QIZI</t>
  </si>
  <si>
    <t>O'KTAMOV HABIBJON HAYIT O'G'LI</t>
  </si>
  <si>
    <t>O'KTAMOVA JASMINA DILMUROD QIZI</t>
  </si>
  <si>
    <t>OLIMOV BEXRUZ TOLIBOVICH</t>
  </si>
  <si>
    <t>OMONOVA DILSORA KOMILJON QIZI</t>
  </si>
  <si>
    <t>ORIPOV FIRDAVS NODIROVICH</t>
  </si>
  <si>
    <t>ORIPOVA ZARINA RAVSHAN QIZI</t>
  </si>
  <si>
    <t>ORZIYEVA DILSORA OTABEK QIZI</t>
  </si>
  <si>
    <t>ORZIYEVA DURDONA AZIZOVNA</t>
  </si>
  <si>
    <t>ORZIYEVA GO'ZAL TO'LQIN QIZI</t>
  </si>
  <si>
    <t>OSTONOVA MALIKA SHODMON QIZI</t>
  </si>
  <si>
    <t>OSTONOVA SHAHRIZODA NURMAT QIZI</t>
  </si>
  <si>
    <t>OTANIYOZOVA DILDORA  UBAYDILLO QIZI</t>
  </si>
  <si>
    <t>POLVONOVA MADINABONU FAZLIDDIN QIZI</t>
  </si>
  <si>
    <t>PULATOVA SHAHLO NASREDDINOVNA</t>
  </si>
  <si>
    <t>QAHRAMONOVA DILNOZA FARHODJONOVNA</t>
  </si>
  <si>
    <t>QIYOMOV BEKZOD BOBOMUROD O’G’LI</t>
  </si>
  <si>
    <t>QIYOMOV DILMUROD ELMUROD O’G’LI</t>
  </si>
  <si>
    <t>QODIROVA NAFISA USMONOVNA</t>
  </si>
  <si>
    <t>QODIROVA ZARRINA ZAFAROVNA</t>
  </si>
  <si>
    <t>QO'LDOSHOVA OZODA XOLMUROD QIZI</t>
  </si>
  <si>
    <t>QO'RQMASOVA SARVINOZ XUDOYOR QIZI</t>
  </si>
  <si>
    <t>QOSIMOV MIRJALOL BAHODIR O'G'LI</t>
  </si>
  <si>
    <t>QOSIMOVA MOHINABONU MURODJON QIZI</t>
  </si>
  <si>
    <t>QO'ZIBOYEVA GULSEVAR OTABEKOVNA</t>
  </si>
  <si>
    <t>QO'ZIYEV AKOBIR TAVAKKAL O'G'LI</t>
  </si>
  <si>
    <t>QUDRATOVA JASMINA ASKAROVNA</t>
  </si>
  <si>
    <t>QURBONOVA ZARNIGOR FURQATOVNA</t>
  </si>
  <si>
    <t>QURONBOYEVA SARVINOZ XUDOYOR QIZI</t>
  </si>
  <si>
    <t>RADJABOVA DILRABO SAYFIDINOVNA</t>
  </si>
  <si>
    <t>RADJABOVA RUXSHONA RUSTAMOVNA</t>
  </si>
  <si>
    <t>RAHIMOVA VAZIRA SOXIBDJONOVNA</t>
  </si>
  <si>
    <t>RAHMONOVA SANOBAR IKROMOVNA</t>
  </si>
  <si>
    <t>RAJABOV BEKNIYOZ BAXTIYOROVICH</t>
  </si>
  <si>
    <t>RAMAZONOV FERUZBEK FAXRITDIN O'G'LI</t>
  </si>
  <si>
    <t>RAMAZONOV OGʻABEK OTABEK O'G'LI</t>
  </si>
  <si>
    <t>RAMAZONOV OZODBEK OTABEK O'G'LI</t>
  </si>
  <si>
    <t>RAMAZONOVA MARJONA ULUGʻBEK QIZI</t>
  </si>
  <si>
    <t>RAMAZONOVA MOHIGUL NIZOM QIZI</t>
  </si>
  <si>
    <t>RAMAZONOVA UMIDA ISTAMOVNA</t>
  </si>
  <si>
    <t>RASHIDOVA RAYXONA RABBI QIZI</t>
  </si>
  <si>
    <t>RAVSHANOV FURQAT ATOYEVICH</t>
  </si>
  <si>
    <t>RAVSHANOVA ZUHRO BARONBOYEVNA</t>
  </si>
  <si>
    <t>RAXIMOVA SHAHLO ABDURASHIDOVNA</t>
  </si>
  <si>
    <t>RAXIMOVA XURSHIDA DAVLATSHOYEVNA</t>
  </si>
  <si>
    <t>RAXMATOV AZIZBEK ABDURASULOVICH</t>
  </si>
  <si>
    <t>RAXMATOVA NAFISAOY ULUG'BEKOVNA</t>
  </si>
  <si>
    <t>RAXMATOVA ZARNIGOR BAXSHILLOYEVNA</t>
  </si>
  <si>
    <t>RAXMATULLAYEVA GUZAL KUDRATOVNA</t>
  </si>
  <si>
    <t>RAXMONOVA DILDORA TOXIROVNA</t>
  </si>
  <si>
    <t>RAXMONOVA FERANGIZ SURXON QIZI</t>
  </si>
  <si>
    <t>RAZOQOVA SHAXINA SOBIT QIZI</t>
  </si>
  <si>
    <t>RAZZOQOV DILSHOD QOSIMOVICH</t>
  </si>
  <si>
    <t>RAZZOQOVA KUMUSH ABDURAHIMOVNA</t>
  </si>
  <si>
    <t>RIZOQULOVA MUHARRAM BOBIR QIZI</t>
  </si>
  <si>
    <t>RO’ZIYEVA MUNISA ZUBAYDILLOYEVNA</t>
  </si>
  <si>
    <t>RO'ZIYEVA SITORA SHARIFOVNA</t>
  </si>
  <si>
    <t>RO'ZIYEVA ZAMIRA XAYRIDDINOVNA</t>
  </si>
  <si>
    <t>RUSTAMOVA FERUZA ISTAM QIZI</t>
  </si>
  <si>
    <t>RUZIYEVA GULSHAN YUNUS QIZI</t>
  </si>
  <si>
    <t>SABRIYEVA MAFTUNA SOXIB QIZI</t>
  </si>
  <si>
    <t>SADULLAYEVA MA'RIFAT TOSHTEMIROVNA</t>
  </si>
  <si>
    <t>SAFAROV IZZATILLO HIMAT O'G'LI</t>
  </si>
  <si>
    <t>SAFAROVA GULMIRA UMIRZAQOVNA</t>
  </si>
  <si>
    <t>SAIDOV OLIMXON BAHODIR O’G’LI</t>
  </si>
  <si>
    <t>SAIDOVA GULCHIROY BOTIR QIZI</t>
  </si>
  <si>
    <t>SAIDOVA INOBAT RASHID QIZI</t>
  </si>
  <si>
    <t>SAIDOVA LOBAR ISMATOVNA</t>
  </si>
  <si>
    <t>SAIDOVA MAFTUNA SHUXRATOVNA</t>
  </si>
  <si>
    <t>SAIDOVA MAXFUZA NARZULLO QIZI</t>
  </si>
  <si>
    <t>SALIMOV RIZO NUTFULLOYEVICH</t>
  </si>
  <si>
    <t>SALIMOVA MEHRANGIZ AKMAL QIZI</t>
  </si>
  <si>
    <t>SAMADOV ZUHRIDDIN ZAYNIDIN O'G'LI</t>
  </si>
  <si>
    <t>SATTOROV AZAMAT ILXOM O'G'LI</t>
  </si>
  <si>
    <t>SATTOROVA SEVINCHBONU SANJAROVNA</t>
  </si>
  <si>
    <t>SAYDULLAYEVA INTIZOR TO'LQIN QIZI</t>
  </si>
  <si>
    <t>SAYFIYEVA MUNIRA MIRZA QIZI</t>
  </si>
  <si>
    <t>SAYFULLAYEVA VAZIRA PAHLAVON QIZI</t>
  </si>
  <si>
    <t>SAYIDOVA DILAFRUZ PULATOVNA</t>
  </si>
  <si>
    <t>SAYIDOVA DINORA O'TKIRBEK QIZI</t>
  </si>
  <si>
    <t>SAYITOVA ZARINA SHAHTYOR QIZI</t>
  </si>
  <si>
    <t>SHADIYEVA MASTURA MUXAMADOVNA</t>
  </si>
  <si>
    <t>SHAKAROVA DILORA BAXRAMOVNA</t>
  </si>
  <si>
    <t>SHAMILOV SHAMSHOD SHERALI O'G'LI</t>
  </si>
  <si>
    <t>SHAMSULLOYEVA NIGINA AMRILLOYEVNA</t>
  </si>
  <si>
    <t>SHARIPOVA LOBAR IXTIYOROVNA</t>
  </si>
  <si>
    <t>SHARIPOVA MAXFUZA ISMATOVNA</t>
  </si>
  <si>
    <t>SHARIPOVA MUKARRAM MUROTOVNA</t>
  </si>
  <si>
    <t>SHAROPOV YORQIN ESAN O'G'LI</t>
  </si>
  <si>
    <t>SHAROPOVA NIGINABONU NASIM QIZI</t>
  </si>
  <si>
    <t>SHAVKATOVA MUXLISA JASUR QIZI</t>
  </si>
  <si>
    <t>SHAVQIDINOVA SHAXINABONU SHUXRAT QIZI</t>
  </si>
  <si>
    <t>SHERMURODOVA OZODA SHERALI QIZI</t>
  </si>
  <si>
    <t>SHODIYEVA NARGIZA BAXTIYOROVNA</t>
  </si>
  <si>
    <t>SHONAZAROV KOZIMBEK G'AFURJONOVICH</t>
  </si>
  <si>
    <t>SHOXO'JAYEVA MADINABONU SHUXRAT QIZI</t>
  </si>
  <si>
    <t>SIROJEVA SEVINCH ISMOIL QIZI</t>
  </si>
  <si>
    <t>SOBIROV RAVSHAN MAHMUD O'G'LI</t>
  </si>
  <si>
    <t>SOBIROVA GULRUHSOR OYBEK QIZI</t>
  </si>
  <si>
    <t>SOBIROVA MOHICHEHRA OTABEK QIZI</t>
  </si>
  <si>
    <t>SOBIROVA MOHINUR BOTIR QIZI</t>
  </si>
  <si>
    <t>SOBIROVA SEVINCH BOBIR QIZI</t>
  </si>
  <si>
    <t>SODIQOVA GULBAHOR OBIDOVNA</t>
  </si>
  <si>
    <t>SOIBOVA DILNOZA BAXTIYOROVNA</t>
  </si>
  <si>
    <t>SOLIYEVA HUSHVAQT ZOIROVNA</t>
  </si>
  <si>
    <t>SOYIBOV SUPHIDDIN SIROJ O'G'LI</t>
  </si>
  <si>
    <t>SUNATOV HUSNIDIN SHUXRAT O'G'LI</t>
  </si>
  <si>
    <t>SUVONOVA RUXSHONA FAXRIDDIN QIZI</t>
  </si>
  <si>
    <t>TEMIROV SHERZODBEK TOHIRJON O'G'LI</t>
  </si>
  <si>
    <t>TESHAYEVA MOXINABONU TO'YI QIZI</t>
  </si>
  <si>
    <t>TESHAYEVA YULDUZ SOBIR QIZI</t>
  </si>
  <si>
    <t>TO’XTAYEVA FARANGIZ AHMAT QIZI</t>
  </si>
  <si>
    <t>TOHIROVA FERANGIZ SHUHRATOVNA</t>
  </si>
  <si>
    <t>TOLIBOVA MEXRANGIZ TUROB QIZI</t>
  </si>
  <si>
    <t>TO'RAQULOVA AMANGUL OTABEK QIZI</t>
  </si>
  <si>
    <t>TO'RAQULOVA KUMIS OLTINBEKOVNA</t>
  </si>
  <si>
    <t>TO'RAYEV AZIZBEK PANJI O'G'LI</t>
  </si>
  <si>
    <t>TOSHOVA DILDORA YUSUF QIZI</t>
  </si>
  <si>
    <t>TO'XTAMURODOVA ZARINA AHROR QIZI</t>
  </si>
  <si>
    <t>TO'XTAYEVA MARJONA TOLIB QIZI</t>
  </si>
  <si>
    <t>TOYIROV SHAHROM BEHZOD O'G'LI</t>
  </si>
  <si>
    <t>TURSUNOV BEXZOD OZOD O'G'LI</t>
  </si>
  <si>
    <t>UBAYDULLAEVA RUXSHONA ULUGʻBEK QIZI</t>
  </si>
  <si>
    <t>UBAYDULLAYEVA SARVINOZ KOMIL QIZI</t>
  </si>
  <si>
    <t>UMAROV MO’MINJON MUHAMMAD O’G’LI</t>
  </si>
  <si>
    <t>UMEDOVA ZUBAYDA KOMILOVNA</t>
  </si>
  <si>
    <t>UMRILLOYEVA RUXSHONA MIRJONOVNA</t>
  </si>
  <si>
    <t>URINOVA DILDORA KOMILOVNA</t>
  </si>
  <si>
    <t>USENOVA ASEL YESENJOLOVNA</t>
  </si>
  <si>
    <t>USMONOVA JASMINA KOMIL QIZI</t>
  </si>
  <si>
    <t>USMONOVA UMIDA BAHODIR QIZI</t>
  </si>
  <si>
    <t>XABIBOV RUSTAM FERUZOVICH</t>
  </si>
  <si>
    <t>XAKIMOVA DILFUZA NEGMATOVNA</t>
  </si>
  <si>
    <t>XAKIMOVA NIGINABONU ILXOMOVNA</t>
  </si>
  <si>
    <t xml:space="preserve">XALILOV BEKZOD JOBIR O’G’LI  </t>
  </si>
  <si>
    <t>XAMROKULOVA SAODAT BAXTIYOROVNA</t>
  </si>
  <si>
    <t>XAMROYEV ISLOM ILHOM O'G'LI</t>
  </si>
  <si>
    <t>XASANOV NODIR NIZOMOVICH</t>
  </si>
  <si>
    <t>XASANOV SHAHROMBEK SHUHRATOVICH</t>
  </si>
  <si>
    <t>XAYITOVA FERUZA SHAVKATOVNA</t>
  </si>
  <si>
    <t>XAYITOVA SITORABONU ILXOMJONOVNA</t>
  </si>
  <si>
    <t>XAYRILLOYEVA SHAXZODA ADIZ QIZI</t>
  </si>
  <si>
    <t>XAYRIYEV JA'FAR ERKINOVICH</t>
  </si>
  <si>
    <t>XAYRIYEVA NILUFAR KURBONOVNA</t>
  </si>
  <si>
    <t>XUDOYQULOVA MAFTUNA XAMZA QIZI</t>
  </si>
  <si>
    <t>XURRAMOVA MADINA CHORIYEVNA</t>
  </si>
  <si>
    <t>YADGAROVA NILUFAR IBODILLOYEVNA</t>
  </si>
  <si>
    <t>YANGIYEVA ZULAYHO JAMSHIDOVNA</t>
  </si>
  <si>
    <t>YAXSHIYEVA MUNAVVAR SHUXRAT QIZI</t>
  </si>
  <si>
    <t>YOG'MUROV BOBIR AKRAM O'G'LI</t>
  </si>
  <si>
    <t>YULDASHOVA SITORA ERKINOVNA</t>
  </si>
  <si>
    <t>YUNUSOVA MARJONA YUNUSOVNA</t>
  </si>
  <si>
    <t>YUNUSOVA SEVINCH ALISHER QIZI</t>
  </si>
  <si>
    <t>YUSUPOVA MOHINUR QUDRATOVNA</t>
  </si>
  <si>
    <t>ZARIPOVA SARVINOZ SUXROBOVNA</t>
  </si>
  <si>
    <t>ZIYODULLAYEV NAVRO'ZBEK ANVAR O'G'LI</t>
  </si>
  <si>
    <t>ZIYODULLAYEV OZODBEK ASQAR O'G'LI</t>
  </si>
  <si>
    <t>ZOYIROV JAXONBEK JALOL O’G’LI</t>
  </si>
  <si>
    <t>ZOYIROV SUNNATILLO QOYIR O'G'LI</t>
  </si>
  <si>
    <t>ZUXUROVA SHOXIDABONU BAROTOVNA</t>
  </si>
  <si>
    <t>ERGASHEVA JASMINA JABBOR QIZI</t>
  </si>
  <si>
    <t>HAMROQULOVA DILOBAR SHERZODOVNA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</si>
  <si>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</si>
  <si>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</si>
  <si>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</si>
  <si>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</si>
  <si>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</si>
  <si>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</si>
  <si>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</si>
  <si>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</si>
  <si>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ORZIYEV HAYOTBEK HASAN O‘G‘LI</t>
  </si>
  <si>
    <t>XAMRAYEV MIRSHOD MANSUROVICH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</si>
  <si>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</si>
  <si>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</si>
  <si>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</si>
  <si>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</si>
  <si>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</si>
  <si>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</si>
  <si>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</si>
  <si>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</si>
  <si>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</si>
  <si>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</si>
  <si>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</si>
  <si>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</si>
  <si>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</si>
  <si>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</si>
  <si>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</si>
  <si>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</si>
  <si>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</si>
  <si>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</si>
  <si>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</si>
  <si>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</si>
  <si>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JO‘RAYEVA SEVINCH BAXTIYOR QIZI</t>
  </si>
  <si>
    <t>NEMATOVA MUNIS DAVLATOVNA</t>
  </si>
  <si>
    <t>MUROTOVA SARVINOZ MANSUR QIZI</t>
  </si>
  <si>
    <t>SHAROPOVA ZARINA AKRAMOVNA</t>
  </si>
  <si>
    <t>FAXRIDDINOV ORTIQJON BAHODIR O‘G‘LI</t>
  </si>
  <si>
    <t>RAXMONOVA UMIDA SHUXRAT QIZI</t>
  </si>
  <si>
    <t>KLICHEVA NODIRA BERDIYOROVNA</t>
  </si>
  <si>
    <t>RAJABOVA RUXSHONA IBROHIM QIZI</t>
  </si>
  <si>
    <t>RASHIDOVA MOHINUR RIZOQUL QIZI</t>
  </si>
  <si>
    <t>NURULLOYEVA TURSUNOY XOLMURODOVNA</t>
  </si>
  <si>
    <t>ODILOVA DILFUZA KAMALOVNA</t>
  </si>
  <si>
    <t>YORIYEV MAXMUDJON AXMEDJONOVICH</t>
  </si>
  <si>
    <t>DAMINOVA MUNAVAR SHAVKATOVNA</t>
  </si>
  <si>
    <t>RAXIMOVA MARHABO GAYBULLOYEVNA</t>
  </si>
  <si>
    <t>ABULOVA HUSNIYA QALANDAROVNA</t>
  </si>
  <si>
    <t>NASILLOYEVA SOHIBA SAYFULLOYEVNA</t>
  </si>
  <si>
    <t>SOBIROVA GULSHAN MURTAZOYEVNA</t>
  </si>
  <si>
    <t>HAYDAROVA SEVINCH MURTAZOYEVNA</t>
  </si>
  <si>
    <t>XALIMOV SUHROB SAYFILLOYEVICH</t>
  </si>
  <si>
    <t>BOBOYEV OLTINXON NASILLO O‘G‘LI</t>
  </si>
  <si>
    <t>NABIYEVA SAODAT BAXTIYOROVNA</t>
  </si>
  <si>
    <t>RAXMATOVA MALIKABONU MUSTAQIM QIZI</t>
  </si>
  <si>
    <t>2023-2024-21-0138</t>
  </si>
  <si>
    <t>2023-2024-21-0139</t>
  </si>
  <si>
    <t>2023-2024-21-0141</t>
  </si>
  <si>
    <t>2023-2024-21-0122</t>
  </si>
  <si>
    <t>2023-2024-09-0099</t>
  </si>
  <si>
    <t>2023-2024-09-0100</t>
  </si>
  <si>
    <t>2023-2024-09-0103</t>
  </si>
  <si>
    <t>2023-2024-09-0098</t>
  </si>
  <si>
    <t>2023-2024-09-0101</t>
  </si>
  <si>
    <t>2023-2024-17-0096</t>
  </si>
  <si>
    <t>2023-2024-17-0102</t>
  </si>
  <si>
    <t>2023-2024-19-0041</t>
  </si>
  <si>
    <t>2023-2024-19-0040</t>
  </si>
  <si>
    <t>ISANOVA MADINA PARDAYEVNA</t>
  </si>
  <si>
    <t>TO‘YMURODOVA UMEDA UMED QIZI</t>
  </si>
  <si>
    <t>HIDOYATOVA MAFTUNA BAHODIR QIZI</t>
  </si>
  <si>
    <t>TEMIROVA NOILA NARZULLOYEVNA</t>
  </si>
  <si>
    <t>SODIQOVA MARJONA BAXTIYOR QIZI</t>
  </si>
  <si>
    <t>NIYOZOV ASAD QOSIMOVICH</t>
  </si>
  <si>
    <t>SAITNAZAROV BEHRUZ BOLTA O‘G‘LI</t>
  </si>
  <si>
    <t>OTABOYEVA MARIFAT NIYOZOVNA</t>
  </si>
  <si>
    <t>SAYFIYEVA GULMEHRA G‘AYRAT QIZI</t>
  </si>
  <si>
    <t>XASANOVA MUXLISA ANVARJON QIZI</t>
  </si>
  <si>
    <t>BAROTOVA RA’NO RAXMATULLAYEVNA</t>
  </si>
  <si>
    <t>JURAYEVA BARCHIN KARIMOVNA</t>
  </si>
  <si>
    <t>NO‘MONOV FIRDAVS FIRO‘Z O‘G‘LI</t>
  </si>
  <si>
    <t>JAHONOV JAVLONBEK QAHRAMON O‘G‘LI</t>
  </si>
  <si>
    <t>ISLOMOVA SEVINCH IKROM QIZI</t>
  </si>
  <si>
    <t>TUXTAMURODOV JAVLON ODILJONOVICH</t>
  </si>
  <si>
    <t>BOLTAYEVA MUQADDAS BAXTIYOR QIZI</t>
  </si>
  <si>
    <t>XIKMATOVA MUXAYYO XAMROKULOVNA</t>
  </si>
  <si>
    <t>GADOYEVA ZARNIGOR HOMIT QIZI</t>
  </si>
  <si>
    <t>LATIPOVA NILUFAR NASRIDDINOVNA</t>
  </si>
  <si>
    <t>TOSHTEMIROV SODIQ XOLMAMATOVICH</t>
  </si>
  <si>
    <t>AXADOV AKBAR AKRAMOVICH</t>
  </si>
  <si>
    <t>XAZRATKULOV IBROXIM TOSHPULATOVICH</t>
  </si>
  <si>
    <t>HASANOVA MUHABBAT AXMAT QIZI</t>
  </si>
  <si>
    <t>NAYIMOV FARIDUN MA’MUR O‘G‘LI</t>
  </si>
  <si>
    <t>2023-2024-10-0071</t>
  </si>
  <si>
    <t>2023-2024-21-0121</t>
  </si>
  <si>
    <t>2023-2024-21-0136</t>
  </si>
  <si>
    <t>2023-2024-09-0104</t>
  </si>
  <si>
    <t>2023-2024-09-0105</t>
  </si>
  <si>
    <t>2023-2024-09-0106</t>
  </si>
  <si>
    <t>2023-2024-17-0106</t>
  </si>
  <si>
    <t>2023-2024-17-0105</t>
  </si>
  <si>
    <t>2023-2024-17-0092</t>
  </si>
  <si>
    <t>2023-2024-19-0042</t>
  </si>
  <si>
    <t>Perevod bulib ketgan</t>
  </si>
  <si>
    <t>Ortiqcha tulovi arizasiga asosan qaytarildi</t>
  </si>
  <si>
    <t>03.01.2024</t>
  </si>
  <si>
    <t>MIRZAYEVA UNSINA RAJAB QIZI 14.12.2023 yildagi №23-T-166 sonli Buyruqqa asosan Grant yunalishida bulganligi sababli tulangan kontrakt puli qaytarildi</t>
  </si>
  <si>
    <t>ISMATOVA MARJONA RUSTAMOVNA 14.12.2023 yildagi №23-T-166 sonli Buyruqqa asosan Grant yunalishida bulganligi sababli tulangan kontrakt puli qaytarildi</t>
  </si>
  <si>
    <t>BOYMURODOVA RA'NO OTAMURODOVNA 14.12.2023 yildagi №23-T-166 sonli Buyruqqa asosan Grant yunalishida bulganligi sababli tulangan kontrakt puli qaytarildi</t>
  </si>
  <si>
    <t>KAMOLOVA SITORABONU NOZIR QIZI 14.12.2023 yildagi №23-T-166 sonli Buyruqqa asosan Grant yunalishida bulganligi sababli tulangan kontrakt puli qaytarildi</t>
  </si>
  <si>
    <t>XUDOYQULOVA MAFTUNA XAMZA QIZI 14.12.2023 yildagi №23-T-166 sonli Buyruqqa asosan Grant yunalishida bulganligi sababli tulangan kontrakt puli qaytarildi</t>
  </si>
  <si>
    <t>BAXTIYOROVA BARCHINOY IXTIYOR QIZI 14.12.2023 yildagi №23-T-166 sonli Buyruqqa asosan Grant yunalishida bulganligi sababli tulangan kontrakt puli qaytarildi</t>
  </si>
  <si>
    <t>RAVSHANOVA ZUHRO BARONBOYEVNA 14.12.2023 yildagi №23-T-166 sonli Buyruqqa asosan Grant yunalishida bulganligi sababli tulangan kontrakt puli qaytarildi</t>
  </si>
  <si>
    <t>HAKIMOVA FERUZA ADIZ QIZI 14.12.2023 yildagi №23-T-166 sonli Buyruqqa asosan Grant yunalishida bulganligi sababli tulangan kontrakt puli qaytarildi</t>
  </si>
  <si>
    <t>PULATOVA SHAHLO NASREDDINOVNA 14.12.2023 yildagi №23-T-166 sonli Buyruqqa asosan Grant yunalishida bulganligi sababli tulangan kontrakt puli qaytarildi</t>
  </si>
  <si>
    <t>SOBIROVA MOHINUR BOTIR QIZI 14.12.2023 yildagi №23-T-166 sonli Buyruqqa asosan Grant yunalishida bulganligi sababli tulangan kontrakt puli qaytarildi</t>
  </si>
  <si>
    <t>AXMADJONOVA GOZAL NOSIR QIZI 14.12.2023 yildagi №23-T-166 sonli Buyruqqa asosan Grant yunalishida bulganligi sababli tulangan kontrakt puli qaytarildi</t>
  </si>
  <si>
    <t>To‘lov-shartnoma</t>
  </si>
  <si>
    <t>Davlat granti</t>
  </si>
  <si>
    <t>SAIDOV AZAMAT NURULLO O‘G‘LI</t>
  </si>
  <si>
    <t>O'qishdan ketgan 28.11.2023 buyruq</t>
  </si>
  <si>
    <t>SHODIYEVA MARJONA G‘AYBULLO QIZI</t>
  </si>
  <si>
    <t>RAHMATILLOYEVA GULBAHOR ISMATULLO QIZI</t>
  </si>
  <si>
    <t>PO‘LOTOVA BAHOR BAXTIYOR QIZI</t>
  </si>
  <si>
    <t>OCHILOVA MUHAYYO MUXTOR QIZI</t>
  </si>
  <si>
    <t>RO‘ZIMUROTOVA MUXLISA FARXODOVNA</t>
  </si>
  <si>
    <t>KASIMOVA GULI ODILOVNA</t>
  </si>
  <si>
    <t>TASHEVA AZIZA SALOMOVNA</t>
  </si>
  <si>
    <t>RAXMONOV SHAXZOD OBIDJON O‘G‘LI</t>
  </si>
  <si>
    <t>ISKANDAROV OYBEK XAYRULLAYEVICH</t>
  </si>
  <si>
    <t>CHORIYEV ASLIDDINJON AKMAL O‘G‘LI</t>
  </si>
  <si>
    <t>XALILOVA MAKTUBA XALILOVNA</t>
  </si>
  <si>
    <t>QURBONOVA MAHLIYO QURBON QIZI</t>
  </si>
  <si>
    <t>ZUBAYDULLOYEV DOSTON QUVAT O‘G‘LI</t>
  </si>
  <si>
    <t>QURBONOVA MAFTUNABONU FARXOD QIZI</t>
  </si>
  <si>
    <t>MUSTAFOYEV MIRSHOD XAFIZ O‘G‘LI</t>
  </si>
  <si>
    <t>RAXIMOV ABDURAXMON ABDURAUF O‘G‘LI</t>
  </si>
  <si>
    <t>2023-2024-05-0078</t>
  </si>
  <si>
    <t>2023-2024-05-0080</t>
  </si>
  <si>
    <t>2023-2024-05-0081</t>
  </si>
  <si>
    <t xml:space="preserve">2023-2024-05-0073 </t>
  </si>
  <si>
    <t xml:space="preserve">2023-2024-05-0074 </t>
  </si>
  <si>
    <t>2023-2024-21-0150</t>
  </si>
  <si>
    <t>2023-2024-21-0151</t>
  </si>
  <si>
    <t>2023-2024-17-0108</t>
  </si>
  <si>
    <t>2023-2024-19-0043</t>
  </si>
  <si>
    <t>2023-TP-03-0005</t>
  </si>
  <si>
    <t>PATULLAYEVA SEVINCH NASILLOYEVNA</t>
  </si>
  <si>
    <t>Ulug'bekni ruyxatiga qushilmagan</t>
  </si>
  <si>
    <t>RADJABOV SHAVKAT SHOIMOVICH</t>
  </si>
  <si>
    <t>XOLIQOVA DILDORA NAYIMOVNA</t>
  </si>
  <si>
    <t>ORZIYEV MIRAHMAD OYBEK O‘G‘LI</t>
  </si>
  <si>
    <t>MUZAFFAROV HAYOTJON SHIRIN O‘G‘LI</t>
  </si>
  <si>
    <t>TO‘XTAYEV SHAHZOD TOLIB O‘G‘LI</t>
  </si>
  <si>
    <t>YODGOROV ADHAMJON ODIL O‘G‘LI</t>
  </si>
  <si>
    <t>BOLTAYEVA HALOVAT EL QIZI</t>
  </si>
  <si>
    <t>FAYZIYEVA GULHAYO TURAYEVNA</t>
  </si>
  <si>
    <t>SATTOROV JAHONGIR O‘KTAM O‘G‘LI</t>
  </si>
  <si>
    <t>S2-23 PSI</t>
  </si>
  <si>
    <t>S3-23 PSI</t>
  </si>
  <si>
    <t>S2-23 MT</t>
  </si>
  <si>
    <t>2023-2027-17-0111</t>
  </si>
  <si>
    <t>Oila psixologiyasi</t>
  </si>
  <si>
    <t>Maktabgacha BTXT</t>
  </si>
  <si>
    <t>07.05.2024 yildagi arizasiga asosan 500 ming sum chegirma berilgan</t>
  </si>
  <si>
    <t>Arizaga asosan 1 mln chegirma berilgan</t>
  </si>
  <si>
    <t>Имтиёз</t>
  </si>
  <si>
    <t>Кейинги йил учун тўлов</t>
  </si>
  <si>
    <t>I H +500 000</t>
  </si>
  <si>
    <t>I H +23 000 000</t>
  </si>
  <si>
    <t>I H +7 500 000</t>
  </si>
  <si>
    <t>I H +30 000 000</t>
  </si>
  <si>
    <t>I H +24 000 000</t>
  </si>
  <si>
    <t>I H +6 000 000</t>
  </si>
  <si>
    <t>Контрагенты</t>
  </si>
  <si>
    <t>Дебет</t>
  </si>
  <si>
    <t>Кредит</t>
  </si>
  <si>
    <t>Договоры</t>
  </si>
  <si>
    <t>6390</t>
  </si>
  <si>
    <t>333</t>
  </si>
  <si>
    <t>11111111111128</t>
  </si>
  <si>
    <t>&lt;...&gt;</t>
  </si>
  <si>
    <t>Xato pullar</t>
  </si>
  <si>
    <t xml:space="preserve">Договор № 2021-1923 от </t>
  </si>
  <si>
    <t>Договор № 2022-06-0075 от 01.08.2022</t>
  </si>
  <si>
    <t xml:space="preserve">Договор № 2021-1608 от </t>
  </si>
  <si>
    <t>Договор № 2023-2024-03-0074 от 01.09.2023</t>
  </si>
  <si>
    <t>Договор № 2023-2024-09-0088 от 01.09.2023</t>
  </si>
  <si>
    <t>Договор № 2022-01-0111 от 01.08.2022</t>
  </si>
  <si>
    <t>Договор № 2023-2024-03-0012 от 01.09.2023</t>
  </si>
  <si>
    <t xml:space="preserve">Договор № 2021-1641 от </t>
  </si>
  <si>
    <t>Договор № 2021-2280 от 20.12.2021</t>
  </si>
  <si>
    <t xml:space="preserve">Договор № 2021-X-12 от </t>
  </si>
  <si>
    <t>Договор № 2023-2024-17-0078 от 01.09.2023</t>
  </si>
  <si>
    <t>Договор № 2023-13-0016 от 01.01.2023</t>
  </si>
  <si>
    <t>Договор № 2023-2024-03-0076 от 01.09.2023</t>
  </si>
  <si>
    <t>Договор № 2023-2024-09-0041 от 01.09.2023</t>
  </si>
  <si>
    <t xml:space="preserve">Договор № 2021-1876 от </t>
  </si>
  <si>
    <t>Договор № 2023-2024-05-0047 от 01.09.2023</t>
  </si>
  <si>
    <t>Договор № 2023-TP-11-0008 от 01.09.2023</t>
  </si>
  <si>
    <t xml:space="preserve">Договор № 2021-1680 от </t>
  </si>
  <si>
    <t>Договор № 2023-21-0036 от 20.02.2023</t>
  </si>
  <si>
    <t>Договор № 2022-06-0021 от 01.08.2022</t>
  </si>
  <si>
    <t>Договор № 2023-2024-05-0039 от 01.09.2023</t>
  </si>
  <si>
    <t>Договор № 2023-2024-09-0056 от 01.09.2023</t>
  </si>
  <si>
    <t xml:space="preserve">Договор № 2021-1821 от </t>
  </si>
  <si>
    <t>Договор № 2023-2024-19-0015 от 01.09.2023</t>
  </si>
  <si>
    <t>Договор № 2023-2024-09-0100 от 01.09.2023</t>
  </si>
  <si>
    <t>Договор № 2023-17-0069 от 18.03.2023</t>
  </si>
  <si>
    <t>Договор № 2023-2024-05-0001 от 01.09.2023</t>
  </si>
  <si>
    <t>Договор № 2023-21-0058 от 10.04.2023</t>
  </si>
  <si>
    <t>Договор № 2023-17-0016 от 01.01.2023</t>
  </si>
  <si>
    <t>Договор № 2023-2024-09-0042 от 01.09.2023</t>
  </si>
  <si>
    <t>Договор № 2022-03-0071 от 01.08.2022</t>
  </si>
  <si>
    <t>Договор № 2022-03-0098 от 01.08.2022</t>
  </si>
  <si>
    <t>Договор № 2023-2024-03-0067 от 01.09.2023</t>
  </si>
  <si>
    <t>Договор № 2023-2024-13-0029 от 01.09.2023</t>
  </si>
  <si>
    <t xml:space="preserve">Договор № 2021-1919 от </t>
  </si>
  <si>
    <t>Договор № 2021-1554 от 11.10.2022</t>
  </si>
  <si>
    <t xml:space="preserve">Договор № 2021-1632 от </t>
  </si>
  <si>
    <t>Договор № 2023-2024-14-0012 от 01.09.2023</t>
  </si>
  <si>
    <t xml:space="preserve">Договор № 2021-X-13 от </t>
  </si>
  <si>
    <t>Договор № 2023-2024-17-0062 от 01.09.2023</t>
  </si>
  <si>
    <t xml:space="preserve">Договор № 2021-1982 от </t>
  </si>
  <si>
    <t>Договор № 2023-13-0001 от 01.01.2023</t>
  </si>
  <si>
    <t>Договор № 2022-03-0130 от 01.08.2022</t>
  </si>
  <si>
    <t>Договор № 2023-2024-17-0043 от 01.09.2023</t>
  </si>
  <si>
    <t xml:space="preserve">Договор № 2021-1793 от </t>
  </si>
  <si>
    <t xml:space="preserve">Договор № 2021-1981 от </t>
  </si>
  <si>
    <t>Договор № 2023-TP-03-0002 от 01.09.2023</t>
  </si>
  <si>
    <t>Договор № 2023-2024-05-0037 от 01.09.2023</t>
  </si>
  <si>
    <t xml:space="preserve">Договор № 2021-2251 от </t>
  </si>
  <si>
    <t>Договор № 2022-02-0005 от 01.08.2022</t>
  </si>
  <si>
    <t>Договор № 2023-2024-10-0042 от 01.09.2023</t>
  </si>
  <si>
    <t>Договор № 2023-2024-11-0029 от 01.09.2023</t>
  </si>
  <si>
    <t>Договор № 2023-2024-12-0003 от 01.09.2023</t>
  </si>
  <si>
    <t xml:space="preserve">Договор № 2021-1757 от </t>
  </si>
  <si>
    <t>Договор № 2023-2024-20-0046 от 01.09.2023</t>
  </si>
  <si>
    <t>Договор № 2023-05-0039 от 10.03.2023</t>
  </si>
  <si>
    <t>Договор № 2023-21-0038 от 20.02.2023</t>
  </si>
  <si>
    <t>Договор № 2023-2024-09-0079 от 01.09.2023</t>
  </si>
  <si>
    <t>Договор № 2022-04-0003 от 01.08.2022</t>
  </si>
  <si>
    <t>Договор № 2023-2024-20-0038 от 01.09.2023</t>
  </si>
  <si>
    <t xml:space="preserve">Договор № 2021-1615 от </t>
  </si>
  <si>
    <t>Договор № 2023-21-0015 от 01.01.2023</t>
  </si>
  <si>
    <t>Договор № 2023-21-0025 от 25.01.2023</t>
  </si>
  <si>
    <t>Договор № 2022-03-0022 от 01.08.2022</t>
  </si>
  <si>
    <t>Договор № 2023-11-0019 от 01.01.2023</t>
  </si>
  <si>
    <t>Договор № 2023-09-0045 от 25.01.2023</t>
  </si>
  <si>
    <t>Договор № 2022-02-0041 от 01.08.2022</t>
  </si>
  <si>
    <t>Договор № 2023-2024-21-0016 от 01.09.2023</t>
  </si>
  <si>
    <t>Договор № 2023-13-0020 от 01.01.2023</t>
  </si>
  <si>
    <t>Договор № 2022-07-0045 от 01.08.2022</t>
  </si>
  <si>
    <t>Договор № 2022-01-0089 от 01.08.2022</t>
  </si>
  <si>
    <t>Договор № 2023-09-0004 от 01.01.2023</t>
  </si>
  <si>
    <t xml:space="preserve">Договор № 2021-1767 от </t>
  </si>
  <si>
    <t xml:space="preserve">Договор № 2021-1747 от </t>
  </si>
  <si>
    <t>Договор № 2022-03-0108 от 01.08.2022</t>
  </si>
  <si>
    <t>Договор № 2022-01-0099 от 01.08.2022</t>
  </si>
  <si>
    <t xml:space="preserve">Договор № 2021-2283 от </t>
  </si>
  <si>
    <t>Договор № 2022-01-0134 от 01.09.2022</t>
  </si>
  <si>
    <t>Договор № 2023-21-0019 от 01.01.2023</t>
  </si>
  <si>
    <t>Договор № 2023-13-0039 от 22.02.2023</t>
  </si>
  <si>
    <t>Договор № 2023-2024-20-0047 от 01.09.2023</t>
  </si>
  <si>
    <t xml:space="preserve">Договор № 2021-1578 от </t>
  </si>
  <si>
    <t>Договор № 2023-2024-09-0023 от 01.09.2023</t>
  </si>
  <si>
    <t>Договор № 2023-2024-21-0012 от 01.09.2023</t>
  </si>
  <si>
    <t>Договор № 2023-17-0057 от 22.02.2023</t>
  </si>
  <si>
    <t xml:space="preserve">Договор № 2021-1681 от </t>
  </si>
  <si>
    <t>Договор № 2023-11-0041 от 07.02.2023</t>
  </si>
  <si>
    <t>Договор № 2023-11-0046 от 07.02.2023</t>
  </si>
  <si>
    <t>Договор № 2022-01-0023 от 01.08.2022</t>
  </si>
  <si>
    <t>Договор № 2023-17-0022 от 01.01.2023</t>
  </si>
  <si>
    <t>Договор № 2023-11-0031 от 25.01.2023</t>
  </si>
  <si>
    <t>Договор № 2023-2024-09-0083 от 01.09.2023</t>
  </si>
  <si>
    <t>Договор № 2023-09-0003 от 01.01.2023</t>
  </si>
  <si>
    <t>Договор № 2023-2024-14-0016 от 01.09.2023</t>
  </si>
  <si>
    <t xml:space="preserve">Договор № 2021-1903 от </t>
  </si>
  <si>
    <t xml:space="preserve">Договор № 2021-2092 от </t>
  </si>
  <si>
    <t>Договор № 2023-2024-03-0066 от 01.09.2023</t>
  </si>
  <si>
    <t>Договор № 2023-17-0055 от 17.02.2023</t>
  </si>
  <si>
    <t xml:space="preserve">Договор № 2021-1592 от </t>
  </si>
  <si>
    <t>Договор № 2022-03-0131 от 01.09.2022</t>
  </si>
  <si>
    <t>Договор № 2022-03-0084 от 01.08.2022</t>
  </si>
  <si>
    <t>Договор № 2022-06-0080 от 01.08.2022</t>
  </si>
  <si>
    <t>Договор № 2023-15-0005 от 01.01.2023</t>
  </si>
  <si>
    <t>Договор № 2023-2024-21-0047 от 01.09.2023</t>
  </si>
  <si>
    <t>Договор № 2023-13-0037 от 17.02.2023</t>
  </si>
  <si>
    <t>Договор № 2023-09-0075 от 24.02.2023</t>
  </si>
  <si>
    <t xml:space="preserve">Договор № 2021-2089 от </t>
  </si>
  <si>
    <t>Договор № 2023-2024-19-0012 от 01.09.2023</t>
  </si>
  <si>
    <t xml:space="preserve">Договор № 2021-1806 от </t>
  </si>
  <si>
    <t>Договор № 3004 от 01.09.2021</t>
  </si>
  <si>
    <t>Договор № 2022-04-0035 от 01.08.2022</t>
  </si>
  <si>
    <t>Договор № 2023-2024-05-0042 от 01.09.2023</t>
  </si>
  <si>
    <t>Договор № 2023-2024-17-0106 от 01.09.2023</t>
  </si>
  <si>
    <t xml:space="preserve">Договор № xxx от </t>
  </si>
  <si>
    <t>Договор № 2022-06-0011 от 01.08.2022</t>
  </si>
  <si>
    <t xml:space="preserve">Договор № 2021-X-3 от </t>
  </si>
  <si>
    <t xml:space="preserve">Договор № 2021-1581 от </t>
  </si>
  <si>
    <t>Договор № 2023-2024-10-0055 от 01.09.2023</t>
  </si>
  <si>
    <t>Договор № 2023-19-0010 от 01.01.2023</t>
  </si>
  <si>
    <t xml:space="preserve">Договор № 2021-1800 от </t>
  </si>
  <si>
    <t xml:space="preserve">Договор № 2021-2127 от </t>
  </si>
  <si>
    <t xml:space="preserve">Договор № 2021-1751 от </t>
  </si>
  <si>
    <t>Договор № 2023-17-0026 от 01.01.2023</t>
  </si>
  <si>
    <t>Договор № 2023-13-0021 от 01.01.2023</t>
  </si>
  <si>
    <t>Договор № 2023-2024-05-0060 от 01.09.2023</t>
  </si>
  <si>
    <t>Договор № 2022-06-0053 от 01.08.2022</t>
  </si>
  <si>
    <t>Договор № 2023-2024-21-0088 от 01.09.2023</t>
  </si>
  <si>
    <t>Договор № 2023-21-0047 от 02.03.2023</t>
  </si>
  <si>
    <t>Договор № 2023-11-0028 от 01.01.2023</t>
  </si>
  <si>
    <t xml:space="preserve">Договор № 2021-1668 от </t>
  </si>
  <si>
    <t>Договор № 2023-2024-05-0036 от 01.09.2023</t>
  </si>
  <si>
    <t>Договор № 2023-2024-08-0015 от 01.09.2023</t>
  </si>
  <si>
    <t>Договор № 2022-03-0075 от 01.08.2022</t>
  </si>
  <si>
    <t>Договор № 2023-11-0052 от 10.02.2023</t>
  </si>
  <si>
    <t>Договор № 2023-2024-10-0030 от 01.09.2023</t>
  </si>
  <si>
    <t>Договор № 2023-2024-21-0077 от 01.09.2023</t>
  </si>
  <si>
    <t xml:space="preserve">Договор № 2021-X-2 от </t>
  </si>
  <si>
    <t xml:space="preserve">Договор № 2021-X-10 от </t>
  </si>
  <si>
    <t>Договор № 2022-03-0007 от 01.08.2022</t>
  </si>
  <si>
    <t>Договор № 2023-2024-09-0082 от 01.09.2023</t>
  </si>
  <si>
    <t>Договор № 2022-05-0016 от 01.08.2022</t>
  </si>
  <si>
    <t>Договор № 2023-2024-05-0064 от 01.09.2023</t>
  </si>
  <si>
    <t>Договор № 2022-03-0074 от 01.08.2022</t>
  </si>
  <si>
    <t>Договор № 2023-2024-21-0113 от 01.09.2023</t>
  </si>
  <si>
    <t>Договор № 2023-2024-05-0005 от 01.09.2023</t>
  </si>
  <si>
    <t xml:space="preserve">Договор № 2021-1799 от </t>
  </si>
  <si>
    <t>Договор № 2022-04-0028 от 01.08.2022</t>
  </si>
  <si>
    <t xml:space="preserve">Договор № 2021-1697 от </t>
  </si>
  <si>
    <t xml:space="preserve">Договор № 2021-1910 от </t>
  </si>
  <si>
    <t>Договор № 2023-2024-10-0049 от 01.09.2023</t>
  </si>
  <si>
    <t>Договор № 2023-17-0033 от 01.01.2023</t>
  </si>
  <si>
    <t>Договор № 2023-09-0090 от 18.03.2023</t>
  </si>
  <si>
    <t xml:space="preserve">Договор № 2021-1621 от </t>
  </si>
  <si>
    <t>Договор № 2022-04-0052 от 01.08.2022</t>
  </si>
  <si>
    <t xml:space="preserve">Договор № 2021-1614 от </t>
  </si>
  <si>
    <t>Договор № 2022-06-0056 от 01.08.2022</t>
  </si>
  <si>
    <t>Договор № 2023-17-0006 от 01.01.2023</t>
  </si>
  <si>
    <t>Договор № 2022-05-0018 от 01.08.2022</t>
  </si>
  <si>
    <t>Договор № 2023-2024-03-0075 от 01.09.2023</t>
  </si>
  <si>
    <t>Договор № 2023-2024-10-0019 от 01.09.2023</t>
  </si>
  <si>
    <t>Договор № 2023-09-0086 от 27.02.2023</t>
  </si>
  <si>
    <t>Договор № 2023-2024-21-0058 от 01.09.2023</t>
  </si>
  <si>
    <t>Договор № 2023-11-0018 от 01.01.2023</t>
  </si>
  <si>
    <t>Договор № 2023-2024-05-0029 от 01.09.2023</t>
  </si>
  <si>
    <t>Договор № 2022-02-0084 от 01.08.2022</t>
  </si>
  <si>
    <t>Договор № 2022-02-0014 от 01.08.2022</t>
  </si>
  <si>
    <t xml:space="preserve">Договор № 2021-X-011 от </t>
  </si>
  <si>
    <t xml:space="preserve">Договор № 2021-2196 от </t>
  </si>
  <si>
    <t>Договор № 2023-2024-20-0020 от 01.09.2023</t>
  </si>
  <si>
    <t xml:space="preserve">Договор № 2021-1619 от </t>
  </si>
  <si>
    <t>Договор № 2023-2024-19-0027 от 01.09.2023</t>
  </si>
  <si>
    <t>Договор № 2022-03-0126 от 01.08.2022</t>
  </si>
  <si>
    <t>Договор № 2023-17-0019 от 01.01.2023</t>
  </si>
  <si>
    <t>Договор № 2022-02-0038 от 01.08.2022</t>
  </si>
  <si>
    <t>Договор № 2023-2024-21-0124 от 01.09.2023</t>
  </si>
  <si>
    <t>Договор № 2022-01-0005 от 01.08.2022</t>
  </si>
  <si>
    <t xml:space="preserve">Договор № 2021-2103 от </t>
  </si>
  <si>
    <t>Договор № 2023-2024-21-0070 от 01.09.2023</t>
  </si>
  <si>
    <t>Договор № 2023-11-0021 от 01.01.2023</t>
  </si>
  <si>
    <t>Договор № 2022-01-0050 от 01.08.2022</t>
  </si>
  <si>
    <t>Договор № 2023-2024-21-0114 от 01.09.2023</t>
  </si>
  <si>
    <t>Договор № 2022-03-0073 от 01.08.2022</t>
  </si>
  <si>
    <t>Договор № 2023-TP-03-0003 от 01.09.2023</t>
  </si>
  <si>
    <t>Договор № 2023-19-0005 от 01.01.2023</t>
  </si>
  <si>
    <t>Договор № 2022-02-0086 от 01.08.2022</t>
  </si>
  <si>
    <t>Договор № 2022-01-0084 от 01.08.2022</t>
  </si>
  <si>
    <t>Договор № 2022-06-S-0002 от 05.08.2022</t>
  </si>
  <si>
    <t>Договор № 2023-17-0008 от 01.01.2023</t>
  </si>
  <si>
    <t>Договор № 2023-19-0002 от 01.01.2023</t>
  </si>
  <si>
    <t xml:space="preserve">Договор № 2021-1760 от </t>
  </si>
  <si>
    <t xml:space="preserve">Договор № 2021-2004 от </t>
  </si>
  <si>
    <t>Договор № 2023-11-0015 от 01.01.2023</t>
  </si>
  <si>
    <t xml:space="preserve">Договор № 2021-1667 от </t>
  </si>
  <si>
    <t>Договор № 2023-13-0026 от 01.01.2023</t>
  </si>
  <si>
    <t>Договор № 2023-2024-19-0026 от 01.09.2023</t>
  </si>
  <si>
    <t>Договор № 2023-2024-20-0013 от 01.09.2023</t>
  </si>
  <si>
    <t>Договор № 2023-09-0009 от 01.01.2023</t>
  </si>
  <si>
    <t>Договор № 2023-17-0039 от 25.01.2023</t>
  </si>
  <si>
    <t>Договор № 2023-2024-17-0102 от 01.09.2023</t>
  </si>
  <si>
    <t>Договор № 2023-2024-21-0055 от 01.09.2023</t>
  </si>
  <si>
    <t>Договор № 2023-2024-10-0041 от 01.09.2023</t>
  </si>
  <si>
    <t>Договор № 2022-05-0002 от 01.08.2022</t>
  </si>
  <si>
    <t>Договор № 2022-05-0003 от 01.08.2022</t>
  </si>
  <si>
    <t>Договор № 2023-2024-03-0048 от 01.09.2023</t>
  </si>
  <si>
    <t>Договор № 2023-17-0027 от 01.01.2023</t>
  </si>
  <si>
    <t xml:space="preserve">Договор № 2021-Х-6 от </t>
  </si>
  <si>
    <t>Договор № 2023-2024-05-0056 от 01.09.2023</t>
  </si>
  <si>
    <t xml:space="preserve">Договор № 2021-1718 от </t>
  </si>
  <si>
    <t>Основной договор</t>
  </si>
  <si>
    <t>Договор № 2023-2024-09-0030 от 01.09.2023</t>
  </si>
  <si>
    <t>Договор № 2023-2024-09-0104 от 01.09.2023</t>
  </si>
  <si>
    <t>Договор № 2023-15-0014 от 07.02.2023</t>
  </si>
  <si>
    <t>Договор № 2023-2024-11-0009 от 01.09.2023</t>
  </si>
  <si>
    <t>Договор № 2023-2024-10-0048 от 01.09.2023</t>
  </si>
  <si>
    <t>Договор № 2022-02-0069 от 01.08.2022</t>
  </si>
  <si>
    <t>Договор № 2023-2024-17-0016 от 01.09.2023</t>
  </si>
  <si>
    <t>Договор № 2023-2024-05-0063 от 01.09.2023</t>
  </si>
  <si>
    <t xml:space="preserve">Договор № 2023-21-0030 от </t>
  </si>
  <si>
    <t xml:space="preserve">Договор № 2021-2142 от </t>
  </si>
  <si>
    <t>Договор № 2022-01-0052 от 01.08.2022</t>
  </si>
  <si>
    <t>Договор № 2023-2024-20-0037 от 01.09.2023</t>
  </si>
  <si>
    <t>Договор № 2023-2024-20-0036 от 01.09.2023</t>
  </si>
  <si>
    <t>Договор № 2023-2024-09-0014 от 01.09.2023</t>
  </si>
  <si>
    <t xml:space="preserve">Договор № 2021-1886 от </t>
  </si>
  <si>
    <t xml:space="preserve">Договор № 2021-2245 от </t>
  </si>
  <si>
    <t>Договор № 2023-2024-21-0065 от 01.09.2023</t>
  </si>
  <si>
    <t>Договор № 2022-04-0014 от 01.08.2022</t>
  </si>
  <si>
    <t>Договор № 2023-17-0065 от 25.03.2023</t>
  </si>
  <si>
    <t>Договор № 2023-2024-14-0027 от 01.09.2023</t>
  </si>
  <si>
    <t>Договор № 2023-2024-03-0077 от 01.09.2023</t>
  </si>
  <si>
    <t>Договор № 2023-17-0005 от 01.01.2023</t>
  </si>
  <si>
    <t>Договор № 2022-01-0053 от 01.08.2022</t>
  </si>
  <si>
    <t>Договор № 2023-11-0024 от 01.01.2023</t>
  </si>
  <si>
    <t>Договор № 2022-03-0045 от 01.08.2022</t>
  </si>
  <si>
    <t>Договор № 2022-02-0078 от 01.08.2022</t>
  </si>
  <si>
    <t>Договор № 2022-03-0124 от 01.08.2022</t>
  </si>
  <si>
    <t xml:space="preserve">Договор № 2021-2046 от </t>
  </si>
  <si>
    <t>Договор № 2023-2024-21-0122 от 01.09.2023</t>
  </si>
  <si>
    <t>Договор № 2023-17-0058 от 22.02.2023</t>
  </si>
  <si>
    <t xml:space="preserve">Договор № 2021-1604 от </t>
  </si>
  <si>
    <t>Договор № 2023-2024-05-0032 от 01.09.2023</t>
  </si>
  <si>
    <t>Договор № 2023-2024-21-0028 от 01.09.2023</t>
  </si>
  <si>
    <t>Договор № 2023-2024-17-0029 от 01.09.2023</t>
  </si>
  <si>
    <t>Договор № 2023-11-0076 от 27.02.2023</t>
  </si>
  <si>
    <t>Договор № 2023-2024-12-0018 от 01.09.2023</t>
  </si>
  <si>
    <t>Договор № 2023-2024-20-0043 от 01.09.2023</t>
  </si>
  <si>
    <t>Договор № 2023-09-0019 от 01.01.2023</t>
  </si>
  <si>
    <t>Договор № 2022-05-0027 от 01.08.2022</t>
  </si>
  <si>
    <t>Договор № 2023-21-0048 от 02.03.2023</t>
  </si>
  <si>
    <t>Договор № 2023-2024-09-0031 от 01.09.2023</t>
  </si>
  <si>
    <t>Договор № 2023-21-0012 от 01.01.2023</t>
  </si>
  <si>
    <t>Договор № 2023-17-0056 от 20.02.2023</t>
  </si>
  <si>
    <t>Договор № 2023-11-0058 от 16.02.2023</t>
  </si>
  <si>
    <t xml:space="preserve">Договор № 2021-X-14 от </t>
  </si>
  <si>
    <t>Договор № 2022-05-0022 от 01.08.2022</t>
  </si>
  <si>
    <t>Договор № 2023-2024-09-0025 от 01.09.2023</t>
  </si>
  <si>
    <t>Договор № 2023-2024-10-0069 от 01.09.2023</t>
  </si>
  <si>
    <t>Договор № 2023-13-0007 от 01.01.2023</t>
  </si>
  <si>
    <t>Договор № 2022-03-0070 от 01.08.2022</t>
  </si>
  <si>
    <t>Договор № 2022-05-0023 от 01.08.2022</t>
  </si>
  <si>
    <t>Договор № 2022-07-0042 от 01.08.2022</t>
  </si>
  <si>
    <t>Договор № 2023-11-0077 от 27.02.2023</t>
  </si>
  <si>
    <t>Договор № 2023-21-0020 от 01.01.2023</t>
  </si>
  <si>
    <t xml:space="preserve">Договор № 2021-1891 от </t>
  </si>
  <si>
    <t>Договор № 2023-19-0008 от 01.01.2023</t>
  </si>
  <si>
    <t>Договор № 2023-2024-17-0069 от 01.09.2023</t>
  </si>
  <si>
    <t>Договор № 2022-01-0016 от 01.08.2022</t>
  </si>
  <si>
    <t>Договор № 2023-2024-17-0088 от 01.09.2023</t>
  </si>
  <si>
    <t>Договор № 2023-2024-20-0024 от 01.09.2023</t>
  </si>
  <si>
    <t xml:space="preserve">Договор № 2021-2116 от </t>
  </si>
  <si>
    <t>Договор № 2023-2024-08-0022 от 01.09.2023</t>
  </si>
  <si>
    <t>Договор № 2023-05-0043 от 27.02.2023</t>
  </si>
  <si>
    <t>Ergasheva Umida O'tkir qizi</t>
  </si>
  <si>
    <t>Договор № 2023-09-0018 от 01.01.2023</t>
  </si>
  <si>
    <t>Договор № 2023-2024-17-0064 от 01.09.2023</t>
  </si>
  <si>
    <t>Договор № 2023-13-0014 от 01.01.2023</t>
  </si>
  <si>
    <t>Договор № 2022-02-0063 от 01.08.2022</t>
  </si>
  <si>
    <t>Договор № 2022-04-S-0001 от 01.08.2022</t>
  </si>
  <si>
    <t>Договор № 2022-07-0030 от 01.08.2022</t>
  </si>
  <si>
    <t>Договор № 2022-02-0034 от 01.08.2022</t>
  </si>
  <si>
    <t>Договор № 2023-2024-21-0086 от 01.09.2023</t>
  </si>
  <si>
    <t>Договор № 2023-2024-09-0089 от 01.09.2023</t>
  </si>
  <si>
    <t>Договор № 2023-2024-09-0012 от 01.09.2023</t>
  </si>
  <si>
    <t>Договор № 2023-2024-19-0013 от 01.09.2023</t>
  </si>
  <si>
    <t>Договор № 2022-01-0077 от 01.08.2022</t>
  </si>
  <si>
    <t>Договор № 2022-02-0032 от 01.08.2022</t>
  </si>
  <si>
    <t>Договор № 2022-03-0059 от 01.08.2022</t>
  </si>
  <si>
    <t>Договор № 2023-09-0034 от 01.01.2023</t>
  </si>
  <si>
    <t xml:space="preserve">Договор № 2021-2296 от </t>
  </si>
  <si>
    <t>Договор № 2023-2024-10-0043 от 01.09.2023</t>
  </si>
  <si>
    <t>Договор № 2023-17-0036 от 01.01.2023</t>
  </si>
  <si>
    <t xml:space="preserve">Договор № 2021-1937 от </t>
  </si>
  <si>
    <t>Договор № 2022-06-0078 от 01.08.2022</t>
  </si>
  <si>
    <t>Договор № 2023-2024-17-0094 от 01.09.2023</t>
  </si>
  <si>
    <t>Договор № 2023-2024-21-0040 от 01.09.2023</t>
  </si>
  <si>
    <t xml:space="preserve">Договор № 2021-2279 от </t>
  </si>
  <si>
    <t>Договор № 2023-2024-05-0046 от 01.09.2023</t>
  </si>
  <si>
    <t xml:space="preserve">Договор № 2021-2048 от </t>
  </si>
  <si>
    <t xml:space="preserve">Договор № 2021-1730 от </t>
  </si>
  <si>
    <t xml:space="preserve">Договор № 2021-1590 от </t>
  </si>
  <si>
    <t>Договор № 2022-06-0044 от 01.08.2022</t>
  </si>
  <si>
    <t>Договор № 2022-06-0038 от 01.08.2022</t>
  </si>
  <si>
    <t>Договор № 2022-01-0124 от 01.09.2022</t>
  </si>
  <si>
    <t>Договор № 2022-03-0101 от 01.08.2022</t>
  </si>
  <si>
    <t>Договор № 2023-2027-17-0111 от 01.09.2024</t>
  </si>
  <si>
    <t>Договор № 2023-2024-09-0062 от 01.09.2023</t>
  </si>
  <si>
    <t xml:space="preserve">Договор № 2021-1643 от </t>
  </si>
  <si>
    <t>Договор № 2023-11-0068 от 20.02.2023</t>
  </si>
  <si>
    <t>Договор № 2023-2024-09-0075 от 01.09.2023</t>
  </si>
  <si>
    <t>Договор № 2023-11-0067 от 20.02.2023</t>
  </si>
  <si>
    <t>Договор № 2023-2024-10-0012 от 01.09.2023</t>
  </si>
  <si>
    <t>Договор № 2023-2024-20-0022 от 01.09.2023</t>
  </si>
  <si>
    <t xml:space="preserve">Договор № 2021-1783 от </t>
  </si>
  <si>
    <t>Договор № 2022-04-0041 от 01.08.2022</t>
  </si>
  <si>
    <t>Договор № 2023-2024-21-0083 от 01.09.2023</t>
  </si>
  <si>
    <t>Договор № 2023-2024-03-0045 от 01.09.2023</t>
  </si>
  <si>
    <t xml:space="preserve">Договор № 2021-1536 от </t>
  </si>
  <si>
    <t xml:space="preserve">Договор № 2021-2161 от </t>
  </si>
  <si>
    <t>Договор № 2022-01-0105 от 01.08.2022</t>
  </si>
  <si>
    <t>Договор № 2023-2024-21-0081 от 01.09.2023</t>
  </si>
  <si>
    <t>Договор № 2023-2024-09-0057 от 01.09.2023</t>
  </si>
  <si>
    <t>Договор № 2023-17-0032 от 01.01.2023</t>
  </si>
  <si>
    <t>Договор № 2023-11-0073 от 23.02.2023</t>
  </si>
  <si>
    <t>Договор № 2023-2024-09-0029 от 01.09.2023</t>
  </si>
  <si>
    <t>Договор № 2022-03-0099 от 01.08.2022</t>
  </si>
  <si>
    <t>Договор № 2022-03-0056 от 01.08.2022</t>
  </si>
  <si>
    <t>Договор № 2022-03-0076 от 01.08.2022</t>
  </si>
  <si>
    <t xml:space="preserve">Договор № 2021-1817 от </t>
  </si>
  <si>
    <t xml:space="preserve">Договор № 2021-3001 от </t>
  </si>
  <si>
    <t xml:space="preserve">Договор № 2021-1719 от </t>
  </si>
  <si>
    <t xml:space="preserve">Договор № 2021-2213 от </t>
  </si>
  <si>
    <t xml:space="preserve">Договор № 2021-3002 от </t>
  </si>
  <si>
    <t xml:space="preserve">Договор № 2021-1655 от </t>
  </si>
  <si>
    <t>Договор № 2022-03-0123 от 01.08.2022</t>
  </si>
  <si>
    <t>Договор № 2023-13-0043 от 10.04.2023</t>
  </si>
  <si>
    <t>Договор № 2023-2024-09-0106 от 01.09.2023</t>
  </si>
  <si>
    <t xml:space="preserve">Договор № 2021-2062 от </t>
  </si>
  <si>
    <t>Договор № 2023-21-0053 от 18.03.2023</t>
  </si>
  <si>
    <t>Договор № 2022-04-0025 от 01.08.2022</t>
  </si>
  <si>
    <t>Договор № 2023-2024-05-0035 от 01.09.2023</t>
  </si>
  <si>
    <t xml:space="preserve">Договор № 2021-1522 от </t>
  </si>
  <si>
    <t>Договор № 2022-05-0011 от 01.08.2022</t>
  </si>
  <si>
    <t>Договор № 2022-01-0073 от 01.08.2022</t>
  </si>
  <si>
    <t>Договор № 2023-2024-19-0007 от 01.09.2023</t>
  </si>
  <si>
    <t>Договор № 2023-2024-08-0020 от 01.09.2023</t>
  </si>
  <si>
    <t xml:space="preserve">Договор № 2021-1675 от </t>
  </si>
  <si>
    <t>Договор № 2023-2024-09-0071 от 01.09.2023</t>
  </si>
  <si>
    <t>Договор № 2023-09-0032 от 25.01.2023</t>
  </si>
  <si>
    <t>Договор № 2023-11-0030 от 25.01.2023</t>
  </si>
  <si>
    <t xml:space="preserve">Договор № 2021-2090 от </t>
  </si>
  <si>
    <t>Договор № 2023-2024-21-0013 от 01.09.2023</t>
  </si>
  <si>
    <t>Договор № 2022-03-0014 от 01.08.2022</t>
  </si>
  <si>
    <t xml:space="preserve">Договор № 2021-1661 от </t>
  </si>
  <si>
    <t xml:space="preserve">Договор № 2021-2012 от </t>
  </si>
  <si>
    <t>Договор № 2022-03-0054 от 01.08.2022</t>
  </si>
  <si>
    <t>Договор № 2022-06-0071 от 01.08.2022</t>
  </si>
  <si>
    <t>Договор № 2023-TP-03-0006 от 01.09.2023</t>
  </si>
  <si>
    <t>Договор № 2022-06-0018 от 01.08.2022</t>
  </si>
  <si>
    <t xml:space="preserve">Договор № 2021-Х-5 от </t>
  </si>
  <si>
    <t>Договор № 2023-2024-08-0023 от 01.09.2023</t>
  </si>
  <si>
    <t>Договор № 2023-13-0010 от 01.01.2023</t>
  </si>
  <si>
    <t>Договор № 2023-2024-05-0051 от 01.09.2023</t>
  </si>
  <si>
    <t>Договор № 2023-2024-10-0038 от 01.09.2023</t>
  </si>
  <si>
    <t>Договор № 2023-11-0006 от 01.01.2023</t>
  </si>
  <si>
    <t xml:space="preserve">Договор № 2021-1748 от </t>
  </si>
  <si>
    <t>Договор № 2023-15-0001 от 01.01.2023</t>
  </si>
  <si>
    <t>Договор № 2023-2024-09-0021 от 01.09.2023</t>
  </si>
  <si>
    <t>Договор № 2022-04-0047 от 01.08.2022</t>
  </si>
  <si>
    <t>Договор № 2023-2024-17-0005 от 01.09.2023</t>
  </si>
  <si>
    <t>Договор № 2023-IP-03-0004 от 01.08.2022</t>
  </si>
  <si>
    <t>Договор № 2022-04-0059 от 01.09.2022</t>
  </si>
  <si>
    <t>Договор № 2023-11-0049 от 10.02.2023</t>
  </si>
  <si>
    <t>Договор № 2023-17-0030 от 01.01.2023</t>
  </si>
  <si>
    <t xml:space="preserve">Договор № 2021-2153 от </t>
  </si>
  <si>
    <t>Договор № 2023-2024-17-0092 от 01.09.2023</t>
  </si>
  <si>
    <t>Договор № 2023-2024-20-0019 от 01.09.2023</t>
  </si>
  <si>
    <t>Договор № 2023-2024-19-0033 от 01.09.2023</t>
  </si>
  <si>
    <t xml:space="preserve">Договор № 2021-2033 от </t>
  </si>
  <si>
    <t>Договор № 2022-06-0030 от 01.08.2022</t>
  </si>
  <si>
    <t>Договор № 2023-09-0098 от 18.04.2023</t>
  </si>
  <si>
    <t xml:space="preserve">Договор № 2021-1638 от </t>
  </si>
  <si>
    <t>Договор № 2023-2024-09-0101 от 01.09.2023</t>
  </si>
  <si>
    <t>Договор № 2022-03-0114 от 01.08.2022</t>
  </si>
  <si>
    <t>Договор № 2022-02-0066 от 01.08.2022</t>
  </si>
  <si>
    <t>Договор № 2023-2024-05-0021 от 01.09.2023</t>
  </si>
  <si>
    <t>Договор № 2022-01-0058 от 01.08.2022</t>
  </si>
  <si>
    <t>Договор № 2023-2024-03-0002 от 01.09.2023</t>
  </si>
  <si>
    <t>Договор № 2022-03-0036 от 01.08.2022</t>
  </si>
  <si>
    <t>Договор № 2023-2024-21-0111 от 01.09.2023</t>
  </si>
  <si>
    <t xml:space="preserve">Договор № 2021-1538 от </t>
  </si>
  <si>
    <t>Договор № 2023-2024-21-0105 от 01.09.2023</t>
  </si>
  <si>
    <t>Договор № 2022-01-0096 от 01.08.2022</t>
  </si>
  <si>
    <t xml:space="preserve">Договор № 2021-2000 от </t>
  </si>
  <si>
    <t>Договор № 2023-2024-14-0011 от 01.09.2023</t>
  </si>
  <si>
    <t>Договор № 2022- TP-01-0004 от 01.08.2022</t>
  </si>
  <si>
    <t>Договор № 2022-02-0074 от 01.08.2022</t>
  </si>
  <si>
    <t>Договор № 2023-TP-19-0001 от 01.09.2023</t>
  </si>
  <si>
    <t>Договор № 2023-11-0063 от 17.02.2023</t>
  </si>
  <si>
    <t>Договор № 2023-11-0005 от 01.01.2023</t>
  </si>
  <si>
    <t>Договор № 2023-2024-10-0060 от 01.09.2023</t>
  </si>
  <si>
    <t xml:space="preserve">Договор № 2021-1639 от </t>
  </si>
  <si>
    <t>Договор № 2023-2024-20-0032 от 01.09.2023</t>
  </si>
  <si>
    <t>Договор № 2022-01-0087 от 01.08.2022</t>
  </si>
  <si>
    <t>Договор № 2023-2024-10-0061 от 01.09.2023</t>
  </si>
  <si>
    <t xml:space="preserve">Договор № 2021-2270 от </t>
  </si>
  <si>
    <t>Договор № 2022-TP-03-0002 от 01.08.2022</t>
  </si>
  <si>
    <t>Договор № 2023-17-0052 от 14.02.2023</t>
  </si>
  <si>
    <t xml:space="preserve">Договор № 2021-2056 от </t>
  </si>
  <si>
    <t>Договор № 2022-04-0031 от 01.08.2022</t>
  </si>
  <si>
    <t>Договор № 2023-2024-09-0017 от 01.09.2023</t>
  </si>
  <si>
    <t xml:space="preserve">Договор № 2021-1890 от </t>
  </si>
  <si>
    <t>Договор № 2022-01-0022 от 01.08.2022</t>
  </si>
  <si>
    <t>Husenova Sadoqat Ma'rifjon qizi</t>
  </si>
  <si>
    <t>Договор № 2023-2024-14-0021 от 01.09.2023</t>
  </si>
  <si>
    <t>Договор № 2023-11-0066 от 20.02.2023</t>
  </si>
  <si>
    <t xml:space="preserve">Договор № 2021-2231 от </t>
  </si>
  <si>
    <t>Договор № 2023-2024-03-0044 от 01.09.2023</t>
  </si>
  <si>
    <t xml:space="preserve">Договор № 2021-1993 от </t>
  </si>
  <si>
    <t xml:space="preserve">Договор № 2021-1672 от </t>
  </si>
  <si>
    <t>Договор № 2022-05-0034 от 01.09.2022</t>
  </si>
  <si>
    <t>Договор № 2022-03-0122 от 01.08.2022</t>
  </si>
  <si>
    <t xml:space="preserve">Договор № 2021-1692 от </t>
  </si>
  <si>
    <t>Договор № 2022-02-0062 от 01.08.2022</t>
  </si>
  <si>
    <t>Договор № 2023-2024-08-0021 от 01.09.2023</t>
  </si>
  <si>
    <t xml:space="preserve">Договор № 2021-2113 от </t>
  </si>
  <si>
    <t xml:space="preserve">Договор № 2021-2008 от </t>
  </si>
  <si>
    <t>Договор № 2022-01-0051 от 01.08.2022</t>
  </si>
  <si>
    <t>Договор № 2022-05-0041 от 01.12.2022</t>
  </si>
  <si>
    <t xml:space="preserve">Договор № 2021-1727 от </t>
  </si>
  <si>
    <t>Договор № 2022-03-0051 от 01.08.2022</t>
  </si>
  <si>
    <t>Договор № 2022-02-0044 от 01.08.2022</t>
  </si>
  <si>
    <t>Договор № 2022-04-0002 от 01.08.2022</t>
  </si>
  <si>
    <t xml:space="preserve">Договор № 2021-2114 от </t>
  </si>
  <si>
    <t>Договор № 2023-2024-21-0093 от 01.09.2023</t>
  </si>
  <si>
    <t>Договор № 2023-2024-03-0068 от 01.09.2023</t>
  </si>
  <si>
    <t>Договор № 2022-05-0012 от 01.08.2022</t>
  </si>
  <si>
    <t xml:space="preserve">Договор № 2021-Х-7 от </t>
  </si>
  <si>
    <t>Договор № 2022-06-0077 от 01.08.2022</t>
  </si>
  <si>
    <t>Договор № 2023-2024-05-0014 от 01.09.2023</t>
  </si>
  <si>
    <t xml:space="preserve">Договор № 2021-1589 от </t>
  </si>
  <si>
    <t>Договор № 2022-03-0085 от 01.08.2022</t>
  </si>
  <si>
    <t>Договор № 2023-2024-21-0136 от 01.09.2023</t>
  </si>
  <si>
    <t xml:space="preserve">Договор № 2021-2288 от </t>
  </si>
  <si>
    <t>Договор № 2021-1889 от 09.12.2021</t>
  </si>
  <si>
    <t>Договор № 2022-01-0122 от 01.08.2022</t>
  </si>
  <si>
    <t>Договор № 2022-06-0079 от 01.08.2022</t>
  </si>
  <si>
    <t>Договор № 2022-06-0042 от 01.08.2022</t>
  </si>
  <si>
    <t>Договор № 2022-06-0050 от 01.08.2022</t>
  </si>
  <si>
    <t>Договор № 2023-17-0042 от 25.01.2023</t>
  </si>
  <si>
    <t>Договор № 2023-2024-03-0060 от 01.09.2023</t>
  </si>
  <si>
    <t>Договор № 2023-2024-20-0028 от 01.09.2023</t>
  </si>
  <si>
    <t xml:space="preserve">Договор № 2021-1846 от </t>
  </si>
  <si>
    <t>Договор № 2022-01-0009 от 01.08.2022</t>
  </si>
  <si>
    <t>Договор № 2023-2024-09-0091 от 01.09.2023</t>
  </si>
  <si>
    <t>Договор № 2022-01-0011 от 01.08.2022</t>
  </si>
  <si>
    <t xml:space="preserve">Договор № 2021-2093 от </t>
  </si>
  <si>
    <t xml:space="preserve">Договор № 2023-09-0087 от </t>
  </si>
  <si>
    <t>Договор № 2023-2024-21-0087 от 01.09.2023</t>
  </si>
  <si>
    <t>Договор № 2023-15-0008 от 01.01.2023</t>
  </si>
  <si>
    <t>Договор № 2022-04-0055 от 01.08.2022</t>
  </si>
  <si>
    <t>Договор № 2022-02-0002 от 01.08.2022</t>
  </si>
  <si>
    <t>Договор № 2023-2024-08-0016 от 01.09.2023</t>
  </si>
  <si>
    <t>Договор № 2023-2024-03-0063 от 01.09.2023</t>
  </si>
  <si>
    <t>Договор № 2023-17-0002 от 01.01.2023</t>
  </si>
  <si>
    <t>Договор № 2023-21-0035 от 17.02.2023</t>
  </si>
  <si>
    <t>Договор № 2023-17-0063 от 02.03.2023</t>
  </si>
  <si>
    <t>Договор № 2023-2024-17-0044 от 01.09.2023</t>
  </si>
  <si>
    <t xml:space="preserve">Договор № 2021-X-9 от </t>
  </si>
  <si>
    <t>Договор № 2023-2024-21-0109 от 01.09.2023</t>
  </si>
  <si>
    <t>Договор № 2022-04-0040 от 01.08.2022</t>
  </si>
  <si>
    <t>Договор № 2023-2024-21-0100 от 01.09.2023</t>
  </si>
  <si>
    <t xml:space="preserve">Договор № 2021-1915 от </t>
  </si>
  <si>
    <t>Договор № 2023-09-0084 от 27.02.2023</t>
  </si>
  <si>
    <t>Договор № 2023-11-0029 от 25.01.2023</t>
  </si>
  <si>
    <t>Договор № 2022-01-0055 от 01.08.2022</t>
  </si>
  <si>
    <t>Договор № 2023-2024-05-0002 от 01.09.2023</t>
  </si>
  <si>
    <t>Договор № 2023-11-0001 от 01.01.2023</t>
  </si>
  <si>
    <t>Договор № 2023-2024-17-0050 от 01.09.2023</t>
  </si>
  <si>
    <t xml:space="preserve">Договор № 2021-2138 от </t>
  </si>
  <si>
    <t>Договор № 2022-03-0131 от 07.02.2023</t>
  </si>
  <si>
    <t>Договор № 2023-2024-05-0045 от 01.09.2023</t>
  </si>
  <si>
    <t>Договор № 2023-2024-21-0094 от 01.09.2023</t>
  </si>
  <si>
    <t>Договор № 2023-15-0017 от 15.02.2023</t>
  </si>
  <si>
    <t>Договор № 2023-2024-10-0054 от 01.09.2023</t>
  </si>
  <si>
    <t>Договор № 2023-11-0080 от 04.03.2023</t>
  </si>
  <si>
    <t>Договор № 2023-2024-14-0030 от 01.09.2023</t>
  </si>
  <si>
    <t>Договор № 2023-2024-03-0037 от 01.09.2023</t>
  </si>
  <si>
    <t>Договор № 2022-01-0072 от 01.08.2022</t>
  </si>
  <si>
    <t>Договор № 2023-09-0013 от 01.01.2023</t>
  </si>
  <si>
    <t xml:space="preserve">Договор № 2021-1546 от </t>
  </si>
  <si>
    <t>Договор № 2023-2024-21-0146 от 01.09.2023</t>
  </si>
  <si>
    <t>Договор № 2023-2024-14-0002 от 01.09.2023</t>
  </si>
  <si>
    <t>Договор № 2023-2024-19-0002 от 01.09.2023</t>
  </si>
  <si>
    <t>Договор № 2023-2024-05-0020 от 01.09.2023</t>
  </si>
  <si>
    <t>Договор № 2022-04-0045 от 01.08.2022</t>
  </si>
  <si>
    <t xml:space="preserve">Договор № 2021-1943 от </t>
  </si>
  <si>
    <t>Договор № 2023-09-0096 от 06.04.2023</t>
  </si>
  <si>
    <t>Договор № 2022-01-0059 от 01.08.2022</t>
  </si>
  <si>
    <t>Договор № 2023-11-0075 от 25.02.2023</t>
  </si>
  <si>
    <t>Договор № 2022-01-0137 от 01.09.2022</t>
  </si>
  <si>
    <t>Договор № 2023-2024-17-0008 от 01.09.2023</t>
  </si>
  <si>
    <t>Договор № 2023-17-0031 от 01.01.2023</t>
  </si>
  <si>
    <t>Договор № 2023-19-0013 от 16.02.2023</t>
  </si>
  <si>
    <t>Договор № 2023-2024-09-0022 от 01.09.2023</t>
  </si>
  <si>
    <t>Договор № 2023-09-0041 от 25.01.2023</t>
  </si>
  <si>
    <t>Договор № 2023-2024-20-0029 от 01.09.2023</t>
  </si>
  <si>
    <t>Договор № 2022-06-0082 от 01.08.2022</t>
  </si>
  <si>
    <t>Договор № 2023-2024-17-0045 от 01.09.2023</t>
  </si>
  <si>
    <t>Договор № 2023-2024-17-0014 от 01.09.2023</t>
  </si>
  <si>
    <t>Договор № 2023-2024-21-0101 от 01.09.2023</t>
  </si>
  <si>
    <t>Договор № 2022-05-0038 от 01.10.2022</t>
  </si>
  <si>
    <t>Договор № 2023-17-0023 от 01.01.2023</t>
  </si>
  <si>
    <t>Договор № 2023-11-0057 от 13.02.2023</t>
  </si>
  <si>
    <t>Договор № 2023-09-0016 от 01.01.2023</t>
  </si>
  <si>
    <t>Договор № 2023-2024-17-0065 от 01.09.2023</t>
  </si>
  <si>
    <t>Договор № 2022-01-0139 от 01.09.2022</t>
  </si>
  <si>
    <t>Договор № 2023-2024-09-0078 от 01.09.2023</t>
  </si>
  <si>
    <t>Договор № 2023-15-0003 от 01.01.2023</t>
  </si>
  <si>
    <t>Договор № 2022-05-0037 от 01.10.2022</t>
  </si>
  <si>
    <t>Договор № 2022-02-0055 от 01.08.2022</t>
  </si>
  <si>
    <t>Договор № 2023-21-0008 от 01.01.2023</t>
  </si>
  <si>
    <t>Договор № 2023-19-0009 от 01.01.2023</t>
  </si>
  <si>
    <t>Договор № 2023-21-0029 от 07.02.2023</t>
  </si>
  <si>
    <t>Договор № 2023-2024-20-0025 от 01.09.2023</t>
  </si>
  <si>
    <t>Договор № 2023-2024-08-0014 от 01.09.2023</t>
  </si>
  <si>
    <t xml:space="preserve">Договор № 2021-1698 от </t>
  </si>
  <si>
    <t xml:space="preserve">Договор № 2021-2275 от </t>
  </si>
  <si>
    <t xml:space="preserve">Договор № 2021-2284 от </t>
  </si>
  <si>
    <t xml:space="preserve">Договор № 2021-1633 от </t>
  </si>
  <si>
    <t xml:space="preserve">Договор № 2021-2190 от </t>
  </si>
  <si>
    <t xml:space="preserve">Договор № 2021-1721 от </t>
  </si>
  <si>
    <t>Договор № 2023-2024-17-0100 от 01.09.2023</t>
  </si>
  <si>
    <t xml:space="preserve">Договор № 2021-2146 от </t>
  </si>
  <si>
    <t>Договор № 2023-2024-12-0012 от 01.09.2023</t>
  </si>
  <si>
    <t>Договор № 2022-04-0027 от 01.08.2022</t>
  </si>
  <si>
    <t xml:space="preserve">Договор № 2021-1562 от </t>
  </si>
  <si>
    <t>Договор № 2023-2024-21-0033 от 01.09.2023</t>
  </si>
  <si>
    <t>Договор № 2022-02-0083 от 01.08.2022</t>
  </si>
  <si>
    <t xml:space="preserve">Договор № 2021-2022 от </t>
  </si>
  <si>
    <t>Договор № 2023-2024-17-0054 от 01.09.2023</t>
  </si>
  <si>
    <t>Договор № 2022-01-0092 от 01.08.2022</t>
  </si>
  <si>
    <t>Договор № 2022-01-0060 от 01.08.2022</t>
  </si>
  <si>
    <t xml:space="preserve">Договор № 2021-X-4 от </t>
  </si>
  <si>
    <t>Договор № 2022-01-0142 от 01.10.2022</t>
  </si>
  <si>
    <t>Договор № 2022-01-0143 от 01.10.2022</t>
  </si>
  <si>
    <t>Договор № 2022-06-0033 от 01.08.2022</t>
  </si>
  <si>
    <t>Договор № 2022-06-0058 от 01.08.2022</t>
  </si>
  <si>
    <t>Договор № 2023-09-0020 от 01.01.2023</t>
  </si>
  <si>
    <t>Договор № 2023-11-0022 от 01.01.2023</t>
  </si>
  <si>
    <t>Договор № 2022-03-0080 от 01.08.2022</t>
  </si>
  <si>
    <t xml:space="preserve">Договор № 2021-2154 от </t>
  </si>
  <si>
    <t>Договор № 2022-06-0004 от 01.08.2022</t>
  </si>
  <si>
    <t>Договор № 2023-TP-21-0001 от 01.09.2023</t>
  </si>
  <si>
    <t xml:space="preserve">Договор № 2021-2257 от </t>
  </si>
  <si>
    <t>Договор № 2023-2024-21-0143 от 01.09.2023</t>
  </si>
  <si>
    <t>Договор № 2023-09-0068 от 20.02.2023</t>
  </si>
  <si>
    <t>Договор № 2022- 06-0086 от 01.09.2022</t>
  </si>
  <si>
    <t xml:space="preserve">Договор № 2021-2151 от </t>
  </si>
  <si>
    <t xml:space="preserve">Договор № 2021-1636 от </t>
  </si>
  <si>
    <t xml:space="preserve">Договор № 2021-1770 от </t>
  </si>
  <si>
    <t>Договор № 2023-09-0057 от 10.02.2023</t>
  </si>
  <si>
    <t>Договор № 2022-01-0062 от 01.08.2022</t>
  </si>
  <si>
    <t>Договор № 2022-02-0073 от 01.08.2022</t>
  </si>
  <si>
    <t xml:space="preserve">Договор № 2021-2159 от </t>
  </si>
  <si>
    <t>Договор № 2023-2024-05-0054 от 01.09.2023</t>
  </si>
  <si>
    <t>Договор № 2023-11-0044 от 07.02.2023</t>
  </si>
  <si>
    <t>Договор № 2023-11-0079 от 03.03.2023</t>
  </si>
  <si>
    <t>Договор № 2023-2024-10-0028 от 01.09.2023</t>
  </si>
  <si>
    <t>Договор № 2023-2024-20-0026 от 01.09.2023</t>
  </si>
  <si>
    <t>Договор № 2023-2024-19-0032 от 01.09.2023</t>
  </si>
  <si>
    <t xml:space="preserve">Договор № 2021-1804 от </t>
  </si>
  <si>
    <t>Договор № 2023-21-0049 от 02.03.2023</t>
  </si>
  <si>
    <t xml:space="preserve">Договор № 2021-2301 от </t>
  </si>
  <si>
    <t>Договор № 2022-01-0079 от 01.08.2022</t>
  </si>
  <si>
    <t>Договор № 2023-11-0002 от 01.01.2023</t>
  </si>
  <si>
    <t>Договор № 2023-2024-10-0045 от 01.09.2023</t>
  </si>
  <si>
    <t>Договор № 2022-04-0005 от 01.08.2022</t>
  </si>
  <si>
    <t>Договор № 2023-2024-21-0135 от 01.09.2023</t>
  </si>
  <si>
    <t>Karimova Sabina Amrillo qizi</t>
  </si>
  <si>
    <t>Договор № 2023-11-0025 от 01.01.2023</t>
  </si>
  <si>
    <t>Договор № 2023-09-0036 от 17.02.2023</t>
  </si>
  <si>
    <t>Договор № 2023-2024-05-0015 от 01.09.2023</t>
  </si>
  <si>
    <t>Договор № 2023-17-0021 от 01.01.2023</t>
  </si>
  <si>
    <t xml:space="preserve">Договор № 2021-2152 от </t>
  </si>
  <si>
    <t xml:space="preserve">Договор № 2021-1899 от </t>
  </si>
  <si>
    <t>Договор № 2022-01-0140 от 01.10.2022</t>
  </si>
  <si>
    <t>Договор № 2023-2024-17-0052 от 01.09.2023</t>
  </si>
  <si>
    <t>Договор № 2022-01-0026 от 01.08.2022</t>
  </si>
  <si>
    <t>Договор № 2023-2024-19-0038 от 01.09.2023</t>
  </si>
  <si>
    <t>Договор № 2022-02-0081 от 01.08.2022</t>
  </si>
  <si>
    <t>Договор № 2022-03-0121 от 01.08.2022</t>
  </si>
  <si>
    <t>Договор № 2022-02-0043 от 01.08.2022</t>
  </si>
  <si>
    <t>Договор № 2023-11-0012 от 01.01.2023</t>
  </si>
  <si>
    <t xml:space="preserve">Договор № 2021-1942 от </t>
  </si>
  <si>
    <t>Договор № 2023-13-0017 от 01.01.2023</t>
  </si>
  <si>
    <t xml:space="preserve">Договор № 2021-1535 от </t>
  </si>
  <si>
    <t>Договор № 2023-11-0009 от 01.01.2023</t>
  </si>
  <si>
    <t>Договор № 2023-17-0049 от 10.02.2023</t>
  </si>
  <si>
    <t>Договор № 2023-2024-17-0056 от 01.09.2023</t>
  </si>
  <si>
    <t>Договор № 2023-09-0092 от 18.03.2023</t>
  </si>
  <si>
    <t>Договор № 2023-2024-21-0023 от 01.09.2023</t>
  </si>
  <si>
    <t>Договор № 2023-17-0076 от 25.03.2023</t>
  </si>
  <si>
    <t>Договор № 2023-2024-17-0107 от 01.09.2023</t>
  </si>
  <si>
    <t>Договор № 2022-04-0004 от 01.08.2022</t>
  </si>
  <si>
    <t>Договор № 2022-05-0026 от 01.08.2022</t>
  </si>
  <si>
    <t>Договор № 2022-06-0043 от 01.08.2022</t>
  </si>
  <si>
    <t>Договор № 2022-02-0088 от 19.09.2022</t>
  </si>
  <si>
    <t>Договор № 2022-06-0032 от 01.08.2022</t>
  </si>
  <si>
    <t>Договор № 2022-05-0031 от 01.09.2022</t>
  </si>
  <si>
    <t>Договор № 2023-2024-20-0039 от 01.09.2023</t>
  </si>
  <si>
    <t>Договор № 2022-06-0005 от 01.08.2022</t>
  </si>
  <si>
    <t xml:space="preserve">Договор № 2021-2307 от </t>
  </si>
  <si>
    <t>Договор № 2023-13-0002 от 01.01.2023</t>
  </si>
  <si>
    <t xml:space="preserve">Договор № 2021-2222 от </t>
  </si>
  <si>
    <t>Договор № 2022-IP-01-0003 от 01.08.2022</t>
  </si>
  <si>
    <t>Договор № 2023-21-0057 от 25.03.2023</t>
  </si>
  <si>
    <t>Договор № 2022-02-0087 от 01.08.2022</t>
  </si>
  <si>
    <t>Договор № 2023-13-0024 от 01.01.2023</t>
  </si>
  <si>
    <t>Договор № 2022-04-0053 от 01.08.2022</t>
  </si>
  <si>
    <t xml:space="preserve">Договор № 2021-1575 от </t>
  </si>
  <si>
    <t xml:space="preserve">Договор № 2021-1753 от </t>
  </si>
  <si>
    <t>Договор № 2022-04-0046 от 01.08.2022</t>
  </si>
  <si>
    <t>Договор № 2022-03-0052 от 01.08.2022</t>
  </si>
  <si>
    <t>Договор № 2023-2024-12-0017 от 01.09.2023</t>
  </si>
  <si>
    <t xml:space="preserve">Договор № 2021-1977 от </t>
  </si>
  <si>
    <t>Договор № 2023-11-0045 от 07.02.2023</t>
  </si>
  <si>
    <t>Договор № 2022-01-0015 от 01.08.2022</t>
  </si>
  <si>
    <t>Договор № 2023-19-0013 от 07.02.2023</t>
  </si>
  <si>
    <t xml:space="preserve">Договор № 2021-1630 от </t>
  </si>
  <si>
    <t xml:space="preserve">Договор № 2021-1775 от </t>
  </si>
  <si>
    <t>Договор № 2022-03-0127 от 01.08.2022</t>
  </si>
  <si>
    <t>Договор № 2023-2024-21-0132 от 01.09.2023</t>
  </si>
  <si>
    <t>Договор № 2023-13-0005 от 01.01.2023</t>
  </si>
  <si>
    <t>Договор № 2023-2024-21-0115 от 01.09.2023</t>
  </si>
  <si>
    <t xml:space="preserve">Договор № 2021-2035 от </t>
  </si>
  <si>
    <t>Договор № 2022-IP-01-0005 от 01.08.2022</t>
  </si>
  <si>
    <t>Договор № 2023-2024-05-0041 от 01.09.2023</t>
  </si>
  <si>
    <t xml:space="preserve">Договор № 2021-1983 от </t>
  </si>
  <si>
    <t xml:space="preserve">Договор № 2021-1712 от </t>
  </si>
  <si>
    <t>Договор № 2023-2024-21-0119 от 01.09.2023</t>
  </si>
  <si>
    <t xml:space="preserve">Договор № 2021-2086 от </t>
  </si>
  <si>
    <t xml:space="preserve">Договор № 2021-1728 от </t>
  </si>
  <si>
    <t>Договор № 2022-04-0056 от 01.08.2022</t>
  </si>
  <si>
    <t>Договор № 2022-05-0043 от 01.01.2023</t>
  </si>
  <si>
    <t>Договор № 2022-01-0006 от 01.08.2022</t>
  </si>
  <si>
    <t>Договор № 2023-2024-17-0010 от 01.09.2023</t>
  </si>
  <si>
    <t>Договор № 2023-2024-17-0015 от 01.09.2023</t>
  </si>
  <si>
    <t xml:space="preserve">Договор № 2023-17-0051 от </t>
  </si>
  <si>
    <t>Договор № 2022-01-0126 от 01.09.2022</t>
  </si>
  <si>
    <t>Договор № 2022-03-0120 от 19.09.2022</t>
  </si>
  <si>
    <t>Договор № 2022-01-0131 от 01.09.2022</t>
  </si>
  <si>
    <t>Договор № 2022-03-0083 от 01.08.2022</t>
  </si>
  <si>
    <t>Договор № 2023-2024-20-0034 от 01.09.2023</t>
  </si>
  <si>
    <t>Договор № 2023-21-0040 от 22.02.2023</t>
  </si>
  <si>
    <t>Договор № 2023-09-0026 от 01.01.2023</t>
  </si>
  <si>
    <t>Договор № 2023-09-0089 от 06.03.2023</t>
  </si>
  <si>
    <t>Договор № 2023-2024-05-0053 от 01.09.2023</t>
  </si>
  <si>
    <t>Договор № 2022-01-0093 от 19.09.2022</t>
  </si>
  <si>
    <t>Договор № 2023-11-0011 от 01.01.2023</t>
  </si>
  <si>
    <t>Договор № 2022-02-0089 от 01.09.2022</t>
  </si>
  <si>
    <t>Договор № 2023-2024-10-0027 от 01.09.2023</t>
  </si>
  <si>
    <t>Договор № 2022-01-0098 от 01.08.2022</t>
  </si>
  <si>
    <t>Договор № 2022-02-0059 от 01.08.2022</t>
  </si>
  <si>
    <t>Договор № 2023-09-0024 от 01.01.2023</t>
  </si>
  <si>
    <t>Договор № 2022-03-0096 от 01.08.2022</t>
  </si>
  <si>
    <t>Договор № 2023-11-0050 от 10.02.2023</t>
  </si>
  <si>
    <t>Договор № 2022-03-0118 от 01.08.2022</t>
  </si>
  <si>
    <t>Договор № 2023-2024-17-0061 от 01.09.2023</t>
  </si>
  <si>
    <t xml:space="preserve">Договор № 2021-2287 от </t>
  </si>
  <si>
    <t xml:space="preserve">Договор № 2021-2156 от </t>
  </si>
  <si>
    <t>Договор № 2023-21-0037 от 20.02.2023</t>
  </si>
  <si>
    <t xml:space="preserve">Договор № 2021-1949 от </t>
  </si>
  <si>
    <t>Договор № 2023-2024-05-0024 от 01.09.2023</t>
  </si>
  <si>
    <t>Договор № 2023-2024-09-0081 от 01.09.2023</t>
  </si>
  <si>
    <t>Договор № 2022-04-0016 от 01.08.2022</t>
  </si>
  <si>
    <t>Договор № 2023-11-0039 от 25.01.2023</t>
  </si>
  <si>
    <t>Договор № 2023-09-0021 от 01.01.2023</t>
  </si>
  <si>
    <t>Договор № 2023-TP-11-0003 от 01.09.2023</t>
  </si>
  <si>
    <t>Договор № 2022-04-0058 от 01.08.2022</t>
  </si>
  <si>
    <t>Договор № 2023-15-0009 от 01.01.2023</t>
  </si>
  <si>
    <t>Договор № 2023-09-0008 от 01.01.2023</t>
  </si>
  <si>
    <t>Договор № 2023-17-0007 от 01.01.2023</t>
  </si>
  <si>
    <t>Договор № 2022-06-0048 от 01.08.2022</t>
  </si>
  <si>
    <t>Договор № 2023-2024-03-0078 от 01.09.2023</t>
  </si>
  <si>
    <t>Договор № 2023-2024-21-0127 от 01.09.2023</t>
  </si>
  <si>
    <t>Договор № 2023-2024-17-0095 от 01.09.2023</t>
  </si>
  <si>
    <t>Договор № 2023-2024-10-0059 от 01.09.2023</t>
  </si>
  <si>
    <t xml:space="preserve">Договор № 2021-2158 от </t>
  </si>
  <si>
    <t>Договор № 2022-03-0065 от 01.08.2022</t>
  </si>
  <si>
    <t>Договор № 2022-03-0128 от 01.08.2022</t>
  </si>
  <si>
    <t>Договор № 2022-01-0025 от 01.08.2022</t>
  </si>
  <si>
    <t>Договор № 2023-2024-09-0077 от 01.09.2023</t>
  </si>
  <si>
    <t xml:space="preserve">Договор № 2021-2215 от </t>
  </si>
  <si>
    <t>Договор № 2022-01-0018 от 01.08.2022</t>
  </si>
  <si>
    <t xml:space="preserve">Договор № 2021-1773 от </t>
  </si>
  <si>
    <t>Договор № 2023-21-0002 от 01.01.2023</t>
  </si>
  <si>
    <t>Договор № 2022-02-0082 от 01.08.2022</t>
  </si>
  <si>
    <t>Договор № 2023-17-0054 от 15.02.2023</t>
  </si>
  <si>
    <t>Договор № 2022-01-0114 от 01.08.2022</t>
  </si>
  <si>
    <t>Договор № 2023-2024-05-0033 от 01.09.2023</t>
  </si>
  <si>
    <t>Договор № 2022-01-0112 от 01.08.2022</t>
  </si>
  <si>
    <t>Договор № 2022-01-0066 от 01.08.2022</t>
  </si>
  <si>
    <t>Договор № 2022-01-0128 от 01.09.2022</t>
  </si>
  <si>
    <t>Договор № 2023-2024-05-0016 от 01.09.2023</t>
  </si>
  <si>
    <t>Договор № 2022-07-0024 от 01.08.2022</t>
  </si>
  <si>
    <t>Договор № 2022-05-0032 от 01.09.2022</t>
  </si>
  <si>
    <t xml:space="preserve">Договор № 2021-X-20 от </t>
  </si>
  <si>
    <t>Договор № 2023-2024-17-0072 от 01.09.2023</t>
  </si>
  <si>
    <t>Договор № 2023-2024-09-0038 от 01.09.2023</t>
  </si>
  <si>
    <t>Договор № 2023-2024-03-0058 от 01.09.2023</t>
  </si>
  <si>
    <t>Договор № 2023-2024-17-0080 от 01.09.2023</t>
  </si>
  <si>
    <t>Договор № 2023-13-0018 от 01.01.2023</t>
  </si>
  <si>
    <t>Договор № 2023-11-0023 от 01.01.2023</t>
  </si>
  <si>
    <t>Договор № 2023-2024-09-0080 от 01.09.2023</t>
  </si>
  <si>
    <t xml:space="preserve">Договор № 2021-2310 от </t>
  </si>
  <si>
    <t xml:space="preserve">Договор № 2021-1860 от </t>
  </si>
  <si>
    <t>Договор № 2023-2024-14-0024 от 01.09.2023</t>
  </si>
  <si>
    <t>Договор № 2022-03-0095 от 01.08.2022</t>
  </si>
  <si>
    <t>Договор № 2022-04-0044 от 01.08.2022</t>
  </si>
  <si>
    <t>Договор № 2023-2024-08-0012 от 01.09.2023</t>
  </si>
  <si>
    <t>Договор № 2023-2024-09-0047 от 01.09.2023</t>
  </si>
  <si>
    <t>Договор № 2023-2024-19-0041 от 01.09.2023</t>
  </si>
  <si>
    <t>Договор № 2023-2024-17-0020 от 01.09.2023</t>
  </si>
  <si>
    <t xml:space="preserve">Договор № 2021-1597 от </t>
  </si>
  <si>
    <t>Договор № 2022-07-S-0003 от 01.08.2022</t>
  </si>
  <si>
    <t xml:space="preserve">Договор № 2021-2111 от </t>
  </si>
  <si>
    <t>Договор № 2022-03-0086 от 01.08.2022</t>
  </si>
  <si>
    <t xml:space="preserve">Договор № 2021-1933 от </t>
  </si>
  <si>
    <t>Договор № 2023-09-0067 от 20.02.2023</t>
  </si>
  <si>
    <t xml:space="preserve">Договор № 2021-2218 от </t>
  </si>
  <si>
    <t>Договор № 2023-2024-21-0107 от 01.09.2023</t>
  </si>
  <si>
    <t xml:space="preserve">Договор № 2021-1564 от </t>
  </si>
  <si>
    <t>Договор № 2023-2024-19-0011 от 01.09.2023</t>
  </si>
  <si>
    <t>Договор № 2022-01-0118 от 01.08.2022</t>
  </si>
  <si>
    <t>Договор № 2023-19-0004 от 01.01.2023</t>
  </si>
  <si>
    <t>Договор № 2022-01-0109 от 01.08.2022</t>
  </si>
  <si>
    <t>Договор № 2022-02-0003 от 01.08.2022</t>
  </si>
  <si>
    <t xml:space="preserve">Договор № 2021-2269 от </t>
  </si>
  <si>
    <t>Договор № 2023-2024-17-0079 от 01.09.2023</t>
  </si>
  <si>
    <t>Договор № 2022-01-0069 от 01.08.2022</t>
  </si>
  <si>
    <t>Договор № 2023-01-TP-0001 от 01.09.2023</t>
  </si>
  <si>
    <t>Договор № 2023-11-0037 от 25.01.2023</t>
  </si>
  <si>
    <t>Договор № 2023-19-0006 от 01.01.2023</t>
  </si>
  <si>
    <t>Договор № 2023-2024-09-0003 от 01.09.2023</t>
  </si>
  <si>
    <t xml:space="preserve">Договор № 2021-1504 от </t>
  </si>
  <si>
    <t>Договор № 2022-03-0087 от 19.09.2022</t>
  </si>
  <si>
    <t xml:space="preserve">Договор № 2021-1651 от </t>
  </si>
  <si>
    <t>Договор № 2023-2024-09-0103 от 01.09.2023</t>
  </si>
  <si>
    <t>Договор № 2023-2024-17-0071 от 01.09.2023</t>
  </si>
  <si>
    <t>Договор № 2023-19-0003 от 01.01.2023</t>
  </si>
  <si>
    <t>Договор № 2022-03-0094 от 01.08.2022</t>
  </si>
  <si>
    <t>Договор № 2023-2024-09-0086 от 01.09.2023</t>
  </si>
  <si>
    <t>Договор № 2023-2024-05-0055 от 01.09.2023</t>
  </si>
  <si>
    <t>Договор № 2023-2024-19-0042 от 01.09.2023</t>
  </si>
  <si>
    <t>Договор № 2022-03-0040 от 01.08.2022</t>
  </si>
  <si>
    <t>Договор № 2023-09-0085 от 27.02.2023</t>
  </si>
  <si>
    <t>Договор № 2023-TP-11-0004 от 01.09.2023</t>
  </si>
  <si>
    <t>Договор № 2023-TP-11-0006 от 01.09.2023</t>
  </si>
  <si>
    <t>Договор № 2023-2024-20-0048 от 01.09.2023</t>
  </si>
  <si>
    <t>Договор № 2023-09-0056 от 10.02.2023</t>
  </si>
  <si>
    <t>Договор № 2023-2024-21-0060 от 01.09.2023</t>
  </si>
  <si>
    <t xml:space="preserve">Договор № 2021-1734 от </t>
  </si>
  <si>
    <t xml:space="preserve">Договор № 2021-1711 от </t>
  </si>
  <si>
    <t>Договор № 2023-11-0035 от 25.01.2023</t>
  </si>
  <si>
    <t>Договор № 2023-2024-17-0093 от 01.09.2023</t>
  </si>
  <si>
    <t>Договор № 2023-21-0042 от 23.02.2023</t>
  </si>
  <si>
    <t>Договор № 2022-02-0020 от 01.08.2022</t>
  </si>
  <si>
    <t>Договор № 2023-13-0019 от 01.01.2023</t>
  </si>
  <si>
    <t xml:space="preserve">Договор № 2021-1969 от </t>
  </si>
  <si>
    <t>Договор № 2023-2024-05-0067 от 01.09.2023</t>
  </si>
  <si>
    <t xml:space="preserve">Договор № 2021-1914 от </t>
  </si>
  <si>
    <t xml:space="preserve">Договор № 2021-1553 от </t>
  </si>
  <si>
    <t xml:space="preserve">Договор № 2021-2302 от </t>
  </si>
  <si>
    <t xml:space="preserve">Договор № 2021-2064 от </t>
  </si>
  <si>
    <t>Договор № 2023-2024-09-0055 от 01.09.2023</t>
  </si>
  <si>
    <t>Договор № 2023-2024-21-0133 от 01.09.2023</t>
  </si>
  <si>
    <t>Договор № 2023-2024-19-0035 от 01.09.2023</t>
  </si>
  <si>
    <t>Договор № 2023-2024-10-0033 от 01.09.2023</t>
  </si>
  <si>
    <t>Договор № 2022-01-0145 от 01.12.2022</t>
  </si>
  <si>
    <t>Договор № 2023-2024-09-0049 от 01.09.2023</t>
  </si>
  <si>
    <t>Договор № 2023-2024-17-0009 от 01.09.2023</t>
  </si>
  <si>
    <t>Договор № 2023-17-0076 от 06.04.2023</t>
  </si>
  <si>
    <t>Договор № 2023-2024-21-0072 от 01.09.2023</t>
  </si>
  <si>
    <t xml:space="preserve">Договор № 2021-1956 от </t>
  </si>
  <si>
    <t xml:space="preserve">Договор № 2021-1561 от </t>
  </si>
  <si>
    <t>Договор № 2022-06-0052 от 01.08.2022</t>
  </si>
  <si>
    <t>Договор № 2023-2024-10-0072 от 01.09.2023</t>
  </si>
  <si>
    <t xml:space="preserve">Договор № 2021-1966 от </t>
  </si>
  <si>
    <t>Договор № 2022-03-0105 от 01.08.2022</t>
  </si>
  <si>
    <t>Договор № 2023-2024-20-0033 от 01.09.2023</t>
  </si>
  <si>
    <t xml:space="preserve">Договор № 2021-1938 от </t>
  </si>
  <si>
    <t>Договор № 2023-15-0022 от 06.04.2023</t>
  </si>
  <si>
    <t xml:space="preserve">Договор № 2021-2203 от </t>
  </si>
  <si>
    <t>Договор № 2023-2024-09-0008 от 01.09.2023</t>
  </si>
  <si>
    <t>Договор № 2023-2024-11-0022 от 01.09.2023</t>
  </si>
  <si>
    <t>Договор № 2023-2024-20-0035 от 01.09.2023</t>
  </si>
  <si>
    <t>Договор № 2022-07-0010 от 01.08.2022</t>
  </si>
  <si>
    <t>Договор № 2023-09-0055 от 07.02.2023</t>
  </si>
  <si>
    <t>Договор № 2022-03-0044 от 01.08.2022</t>
  </si>
  <si>
    <t xml:space="preserve">Договор № 2021-2209 от </t>
  </si>
  <si>
    <t>Договор № 2022-04-0029 от 01.08.2022</t>
  </si>
  <si>
    <t>Договор № 2023-15-0010 от 01.01.2023</t>
  </si>
  <si>
    <t>Договор № 2023-2024-17-0035 от 01.09.2023</t>
  </si>
  <si>
    <t xml:space="preserve">Договор № 2021-1548 от </t>
  </si>
  <si>
    <t>Договор № 2023-15-0015 от 07.02.2023</t>
  </si>
  <si>
    <t>Договор № 2022-01-0014 от 01.08.2022</t>
  </si>
  <si>
    <t>Договор № 2022-01-0132 от 01.09.2022</t>
  </si>
  <si>
    <t>Договор № 2023-2024-21-0139 от 01.09.2023</t>
  </si>
  <si>
    <t>Договор № 2023-2024-05-0008 от 01.09.2023</t>
  </si>
  <si>
    <t>Договор № 2023-11-0072 от 23.02.2023</t>
  </si>
  <si>
    <t>Договор № 2022-01-0113 от 01.08.2022</t>
  </si>
  <si>
    <t xml:space="preserve">Договор № 2021-1694 от </t>
  </si>
  <si>
    <t>Договор № 2022-02-0058 от 01.08.2022</t>
  </si>
  <si>
    <t xml:space="preserve">Договор № 2021-1820 от </t>
  </si>
  <si>
    <t>Договор № 2022-06-0031 от 01.08.2022</t>
  </si>
  <si>
    <t>Договор № 2023-2024-21-0043 от 01.09.2023</t>
  </si>
  <si>
    <t>Договор № 2022-02-0061 от 01.08.2022</t>
  </si>
  <si>
    <t>Договор № 2022-03-0117 от 01.08.2022</t>
  </si>
  <si>
    <t>Договор № 2023-2024-10-0040 от 01.09.2023</t>
  </si>
  <si>
    <t xml:space="preserve">O'rinov Dilshodbek Xayriddin o’g’li </t>
  </si>
  <si>
    <t>Договор № 2023-2024-05-0031 от 01.09.2023</t>
  </si>
  <si>
    <t xml:space="preserve">Договор № 2021-1964 от </t>
  </si>
  <si>
    <t xml:space="preserve">Договор № 2021-2040 от </t>
  </si>
  <si>
    <t>Договор № 2023-2024-14-0028 от 01.09.2023</t>
  </si>
  <si>
    <t>Договор № 2022-01-0104 от 01.08.2022</t>
  </si>
  <si>
    <t>OCHILOV NOSIR</t>
  </si>
  <si>
    <t>11111111111113</t>
  </si>
  <si>
    <t xml:space="preserve">Договор № 2021-2115 от </t>
  </si>
  <si>
    <t>Договор № 2022-01-0094 от 01.08.2022</t>
  </si>
  <si>
    <t xml:space="preserve">Договор № 2021-2229 от </t>
  </si>
  <si>
    <t>Договор № 2023-17-0017 от 01.01.2023</t>
  </si>
  <si>
    <t>Договор № 2023-11-0053 от 10.02.2023</t>
  </si>
  <si>
    <t>Договор № 2023-2024-12-0022 от 01.09.2023</t>
  </si>
  <si>
    <t>Договор № 2023-2024-05-0038 от 01.09.2023</t>
  </si>
  <si>
    <t>Договор № 2023-2024-21-0128 от 01.09.2023</t>
  </si>
  <si>
    <t>Договор № 2022-04-0034 от 01.08.2022</t>
  </si>
  <si>
    <t>Договор № 2022-01-0119 от 01.08.2022</t>
  </si>
  <si>
    <t>Договор № 2023-2024-12-0016 от 01.09.2023</t>
  </si>
  <si>
    <t>Договор № 2022-06-0014 от 01.08.2022</t>
  </si>
  <si>
    <t xml:space="preserve">Договор № 2021-2140 от </t>
  </si>
  <si>
    <t>Договор № 2022-04-0050 от 01.08.2022</t>
  </si>
  <si>
    <t xml:space="preserve">Договор № 2021-2248 от </t>
  </si>
  <si>
    <t>OLIY VA O'RTA MAXSUS TA'LIM VAZIRLIGI</t>
  </si>
  <si>
    <t>Договор № 2023-2024-12-0011 от 01.09.2023</t>
  </si>
  <si>
    <t>Договор № 2022-03-0079 от 01.08.2022</t>
  </si>
  <si>
    <t>Договор № 2023-2024-21-0098 от 01.09.2023</t>
  </si>
  <si>
    <t>Договор № 2022-01-0081 от 01.08.2022</t>
  </si>
  <si>
    <t>Договор № 2023-2024-11-0032 от 01.09.2023</t>
  </si>
  <si>
    <t>Договор № 2023-2024-05-0076 от 01.09.2023</t>
  </si>
  <si>
    <t>Договор № 2023-19-0016 от 06.03.2023</t>
  </si>
  <si>
    <t>Договор № 2023-2024-10-0024 от 01.09.2023</t>
  </si>
  <si>
    <t>Договор № 2023-2024-03-0014 от 01.09.2023</t>
  </si>
  <si>
    <t>Договор № 2023-2024-03-0070 от 01.09.2023</t>
  </si>
  <si>
    <t>Договор № 2023-2024-10-0052 от 01.09.2023</t>
  </si>
  <si>
    <t>Договор № 2023-2024-17-0057 от 01.09.2023</t>
  </si>
  <si>
    <t>Договор № 2023-2024-19-0017 от 01.09.2023</t>
  </si>
  <si>
    <t>Договор № 2023-2024-21-0147 от 01.09.2023</t>
  </si>
  <si>
    <t>Договор № 2023-11-0064 от 17.02.2023</t>
  </si>
  <si>
    <t xml:space="preserve">Договор № 2022-05-0017 от </t>
  </si>
  <si>
    <t>Договор № 2023-2024-09-0039 от 01.09.2023</t>
  </si>
  <si>
    <t>Договор № 2023-2024-09-0095 от 01.09.2023</t>
  </si>
  <si>
    <t xml:space="preserve">Договор № 2021-2073 от </t>
  </si>
  <si>
    <t xml:space="preserve">Договор № 2021-2311 от </t>
  </si>
  <si>
    <t>Договор № 2023-2024-09-0094 от 01.09.2023</t>
  </si>
  <si>
    <t xml:space="preserve">Договор № 2021-X-17 от </t>
  </si>
  <si>
    <t>Договор № 2022-01-0068 от 01.08.2022</t>
  </si>
  <si>
    <t xml:space="preserve">Договор № 2021-1663 от </t>
  </si>
  <si>
    <t>Договор № 2023-2024-09-0072 от 01.09.2023</t>
  </si>
  <si>
    <t>Договор № 2023-11-0042 от 07.02.2023</t>
  </si>
  <si>
    <t>Договор № 2023-13-0027 от 01.01.2023</t>
  </si>
  <si>
    <t xml:space="preserve">Договор № 2021-2072 от </t>
  </si>
  <si>
    <t xml:space="preserve">Договор № 2021-1802 от </t>
  </si>
  <si>
    <t>Договор № 2023-2024-05-0068 от 01.09.2023</t>
  </si>
  <si>
    <t>Договор № 2023-2024-08-0007 от 01.09.2023</t>
  </si>
  <si>
    <t>Договор № 2023-TP-03-0004 от 01.09.2023</t>
  </si>
  <si>
    <t>Договор № 2022-05-0014 от 01.08.2022</t>
  </si>
  <si>
    <t>Pulatova Gulsara Muzafarovna</t>
  </si>
  <si>
    <t>Договор № 2023-13-0013 от 01.01.2023</t>
  </si>
  <si>
    <t>Договор № 2023-2024-08-0019 от 01.09.2023</t>
  </si>
  <si>
    <t>Договор № 2022-06-0084 от 01.08.2022</t>
  </si>
  <si>
    <t>Договор № 2023-13-0035 от 15.02.2023</t>
  </si>
  <si>
    <t>Договор № 2023-21-0051 от 10.03.2023</t>
  </si>
  <si>
    <t xml:space="preserve">Договор № 2021-2299 от </t>
  </si>
  <si>
    <t>Договор № 2023-2024-19-0016 от 01.09.2023</t>
  </si>
  <si>
    <t xml:space="preserve">Договор № 2021-1513 от </t>
  </si>
  <si>
    <t>Договор № 2023-11-0007 от 01.01.2023</t>
  </si>
  <si>
    <t>Договор № 2022-07-0023 от 01.08.2022</t>
  </si>
  <si>
    <t xml:space="preserve">Договор № 2021-1704 от </t>
  </si>
  <si>
    <t>Договор № 2023-21-0010 от 01.01.2023</t>
  </si>
  <si>
    <t>Договор № 2023-11-0074 от 24.02.2023</t>
  </si>
  <si>
    <t>Договор № 2023-13-0036 от 15.02.2023</t>
  </si>
  <si>
    <t>Договор № 2022-03-0100 от 01.08.2022</t>
  </si>
  <si>
    <t>Договор № 2022-03-0104 от 01.08.2022</t>
  </si>
  <si>
    <t xml:space="preserve">Договор № 2021-2094 от </t>
  </si>
  <si>
    <t>Договор № 2023-09-0023 от 01.01.2023</t>
  </si>
  <si>
    <t>Договор № 2023-2024-17-0024 от 01.09.2023</t>
  </si>
  <si>
    <t>Договор № 2023-2024-17-0018 от 01.09.2023</t>
  </si>
  <si>
    <t>Договор № 2023-2024-09-0068 от 01.09.2023</t>
  </si>
  <si>
    <t>Договор № 2023-2024-03-0056 от 01.09.2023</t>
  </si>
  <si>
    <t>Договор № 2023-2024-14-0029 от 01.09.2023</t>
  </si>
  <si>
    <t>Договор № 2023-2024-03-0009 от 01.09.2023</t>
  </si>
  <si>
    <t>Договор № 2022-03-0106 от 01.08.2022</t>
  </si>
  <si>
    <t xml:space="preserve">Договор № 2021-2037 от </t>
  </si>
  <si>
    <t>Договор № 2023-2024-21-0129 от 01.09.2023</t>
  </si>
  <si>
    <t>Договор № 2023-2024-20-0044 от 01.09.2023</t>
  </si>
  <si>
    <t>Договор № 2022-04-0017 от 01.08.2022</t>
  </si>
  <si>
    <t>Договор № 2023-2024-17-0060 от 01.09.2023</t>
  </si>
  <si>
    <t>Договор № 2023-15-0006 от 01.01.2023</t>
  </si>
  <si>
    <t>Договор № 2023-09-0088 от 27.02.2023</t>
  </si>
  <si>
    <t xml:space="preserve">Договор № 2021-1825 от </t>
  </si>
  <si>
    <t>Договор № 2023-2024-17-0017 от 01.09.2023</t>
  </si>
  <si>
    <t>Договор № 2023-2024-21-0009 от 01.09.2023</t>
  </si>
  <si>
    <t>Договор № 2023-17-0075 от 25.03.2023</t>
  </si>
  <si>
    <t>Договор № 2022-02-0072 от 01.08.2022</t>
  </si>
  <si>
    <t>Договор № 2022-06-0069 от 01.08.2022</t>
  </si>
  <si>
    <t>Договор № 2023-17-0010 от 01.01.2023</t>
  </si>
  <si>
    <t>Договор № 2022-06-0008 от 01.08.2022</t>
  </si>
  <si>
    <t xml:space="preserve">Договор № 2021-2006 от </t>
  </si>
  <si>
    <t>Договор № 2023-11-0013 от 01.01.2023</t>
  </si>
  <si>
    <t>Договор № 2023-11-0014 от 01.01.2023</t>
  </si>
  <si>
    <t>Договор № 2023-21-0001 от 01.01.2023</t>
  </si>
  <si>
    <t xml:space="preserve">Договор № 2021-2132 от </t>
  </si>
  <si>
    <t>Договор № 2022-07-0047 от 01.08.2022</t>
  </si>
  <si>
    <t>Договор № 2023-2024-05-0034 от 01.09.2023</t>
  </si>
  <si>
    <t>Договор № 2023-2024-21-0080 от 01.09.2023</t>
  </si>
  <si>
    <t>Договор № 2023-11-0086 от 26.04.2023</t>
  </si>
  <si>
    <t>Договор № 2023-11-0016 от 01.01.2023</t>
  </si>
  <si>
    <t>Договор № 2023-21-0009 от 01.01.2023</t>
  </si>
  <si>
    <t xml:space="preserve">Договор № 2021-2083 от </t>
  </si>
  <si>
    <t>Договор № 2023-2024-12-0019 от 01.09.2023</t>
  </si>
  <si>
    <t>Договор № 2023-09-0028 от 01.01.2023</t>
  </si>
  <si>
    <t xml:space="preserve">Договор № 2021-2050 от </t>
  </si>
  <si>
    <t>Договор № 2022-06-0067 от 01.08.2022</t>
  </si>
  <si>
    <t>Договор № 2023-2024-03-0043 от 01.09.2023</t>
  </si>
  <si>
    <t>Договор № 2023-13-0032 от 25.01.2023</t>
  </si>
  <si>
    <t>Договор № 2023-15-0017 от 20.02.2023</t>
  </si>
  <si>
    <t xml:space="preserve">Договор № 2021-1706 от </t>
  </si>
  <si>
    <t>Договор № 2023-2024-09-0073 от 01.09.2023</t>
  </si>
  <si>
    <t>Договор № 2022-06-0054 от 01.08.2022</t>
  </si>
  <si>
    <t xml:space="preserve">Договор № 2021-1552 от </t>
  </si>
  <si>
    <t>Договор № 2023-19-0017 от 15.03.2023</t>
  </si>
  <si>
    <t xml:space="preserve">Договор № 2021-1995 от </t>
  </si>
  <si>
    <t>Договор № 2023-2024-21-0050 от 01.09.2023</t>
  </si>
  <si>
    <t xml:space="preserve">Договор № 2021-1955 от </t>
  </si>
  <si>
    <t>Договор № 2022-03-0033 от 01.08.2022</t>
  </si>
  <si>
    <t>Договор № 2023-09-0072 от 20.02.2023</t>
  </si>
  <si>
    <t>Договор № 2023-2024-09-0009 от 01.09.2023</t>
  </si>
  <si>
    <t>Договор № 2023-2024-05-0049 от 01.09.2023</t>
  </si>
  <si>
    <t>Договор № 2022-06-0064 от 01.08.2022</t>
  </si>
  <si>
    <t>Договор № 2023-13-0009 от 01.01.2023</t>
  </si>
  <si>
    <t>Договор № 2023-17-0028 от 01.01.2023</t>
  </si>
  <si>
    <t xml:space="preserve">Договор № 2021-2171 от </t>
  </si>
  <si>
    <t xml:space="preserve">Договор № 2021-1644 от </t>
  </si>
  <si>
    <t xml:space="preserve">Договор № 2021-2217 от </t>
  </si>
  <si>
    <t>Договор № 2022-01-0041 от 01.08.2022</t>
  </si>
  <si>
    <t>Договор № 2022-04-0024 от 01.08.2022</t>
  </si>
  <si>
    <t>Договор № 2022-01-0136 от 01.09.2022</t>
  </si>
  <si>
    <t>Договор № 2023-11-0003 от 01.01.2023</t>
  </si>
  <si>
    <t>Договор № 2022-01-0116 от 01.08.2022</t>
  </si>
  <si>
    <t>Договор № 2023-21-0046 от 02.03.2023</t>
  </si>
  <si>
    <t>Договор № 2023-21-0044 от 25.02.2023</t>
  </si>
  <si>
    <t>Договор № 2022-02-0047 от 01.08.2022</t>
  </si>
  <si>
    <t>Договор № 2023-2024-19-0039 от 01.09.2023</t>
  </si>
  <si>
    <t>Договор № 2023-09-0050 от 07.02.2023</t>
  </si>
  <si>
    <t>Договор № 2022-01-0054 от 01.08.2022</t>
  </si>
  <si>
    <t>Договор № 2022-05-0007 от 01.08.2022</t>
  </si>
  <si>
    <t>Договор № 2023-2024-17-0068 от 01.09.2023</t>
  </si>
  <si>
    <t>Договор № 2022-01-0071 от 01.08.2022</t>
  </si>
  <si>
    <t>Договор № 2023-2024-17-0047 от 01.09.2023</t>
  </si>
  <si>
    <t>Договор № 2023-2024-17-0049 от 01.09.2023</t>
  </si>
  <si>
    <t xml:space="preserve">Договор № 2021-2278 от </t>
  </si>
  <si>
    <t xml:space="preserve">Договор № 2021-1900 от </t>
  </si>
  <si>
    <t>Договор № 2023-11-0047 от 07.02.2023</t>
  </si>
  <si>
    <t>Договор № 2022-03-0012 от 01.08.2022</t>
  </si>
  <si>
    <t>Договор № 2023-2024-21-0126 от 01.09.2023</t>
  </si>
  <si>
    <t>Договор № 2022-04-0043 от 01.08.2022</t>
  </si>
  <si>
    <t xml:space="preserve">Договор № 2021-2298 от </t>
  </si>
  <si>
    <t>Договор № 2023-09-0079 от 25.02.2023</t>
  </si>
  <si>
    <t>Договор № 2022-02-0051 от 01.08.2022</t>
  </si>
  <si>
    <t>Договор № 2023-2024-17-0048 от 01.09.2023</t>
  </si>
  <si>
    <t>Договор № 2023-2024-17-0087 от 01.09.2023</t>
  </si>
  <si>
    <t>Договор № 2022-07-0039 от 01.08.2022</t>
  </si>
  <si>
    <t xml:space="preserve">Договор № 2021-1525 от </t>
  </si>
  <si>
    <t>Договор № 2022-04-0010 от 01.08.2022</t>
  </si>
  <si>
    <t>Договор № 2023-2024-03-0057 от 01.09.2023</t>
  </si>
  <si>
    <t>Договор № 2023-2024-03-0054 от 01.09.2023</t>
  </si>
  <si>
    <t>Договор № 2023-21-0059 от 18.04.2023</t>
  </si>
  <si>
    <t xml:space="preserve">Договор № 2021-2130 от </t>
  </si>
  <si>
    <t>Договор № 2023-2024-21-0120 от 01.09.2023</t>
  </si>
  <si>
    <t>Договор № 2022-02-0045 от 01.08.2022</t>
  </si>
  <si>
    <t>Договор № 2023-2024-21-0138 от 01.09.2023</t>
  </si>
  <si>
    <t>Договор № 2023-2024-17-0074 от 01.09.2023</t>
  </si>
  <si>
    <t>Договор № 2022-01-0090 от 01.08.2022</t>
  </si>
  <si>
    <t>Договор № 2022-03-0072 от 01.08.2022</t>
  </si>
  <si>
    <t>Договор № 2023-15-0007 от 01.01.2023</t>
  </si>
  <si>
    <t>Договор № 2023-09-0017 от 01.01.2023</t>
  </si>
  <si>
    <t xml:space="preserve">Договор № 2021-1998 от </t>
  </si>
  <si>
    <t>Договор № 2023-2024-17-0076 от 01.09.2023</t>
  </si>
  <si>
    <t>Договор № 2023-2024-17-0019 от 01.09.2023</t>
  </si>
  <si>
    <t>Договор № 2023-11-0038 от 25.01.2023</t>
  </si>
  <si>
    <t>Договор № 2022-03-0093 от 01.08.2022</t>
  </si>
  <si>
    <t>Договор № 2023-11-0069 от 22.02.2023</t>
  </si>
  <si>
    <t>Договор № 2022-05-0008 от 01.08.2022</t>
  </si>
  <si>
    <t>Договор № 2023-2024-20-0031 от 01.09.2023</t>
  </si>
  <si>
    <t xml:space="preserve">Договор № 2021-2265 от </t>
  </si>
  <si>
    <t xml:space="preserve">Договор № 2022-IP-01-0002 от </t>
  </si>
  <si>
    <t>Договор № 2023-09-0015 от 01.01.2023</t>
  </si>
  <si>
    <t>Договор № 2023-2024-09-0099 от 01.09.2023</t>
  </si>
  <si>
    <t>Договор № 2023-09-0074 от 24.02.2023</t>
  </si>
  <si>
    <t>Договор № 2023-2024-21-0079 от 01.09.2023</t>
  </si>
  <si>
    <t>Договор № 2023-2024-05-0013 от 01.09.2023</t>
  </si>
  <si>
    <t xml:space="preserve">Договор № 2021-1961 от </t>
  </si>
  <si>
    <t>Договор № 2023-13-0004 от 01.01.2023</t>
  </si>
  <si>
    <t xml:space="preserve">Договор № 2021-1902 от </t>
  </si>
  <si>
    <t>Договор № 2023-2024-17-0036 от 01.09.2023</t>
  </si>
  <si>
    <t>Договор № 2023-2024-17-0098 от 01.09.2023</t>
  </si>
  <si>
    <t xml:space="preserve">Договор № 2021-1593 от </t>
  </si>
  <si>
    <t>Договор № 2023-11-0043 от 25.01.2023</t>
  </si>
  <si>
    <t>Договор № 2023-13-0028 от 01.01.2023</t>
  </si>
  <si>
    <t>Договор № 2023-2024-19-0040 от 01.09.2023</t>
  </si>
  <si>
    <t>Договор № 2023-2024-14-0026 от 01.09.2023</t>
  </si>
  <si>
    <t>Договор № 2023-11-0084 от 06.04.2023</t>
  </si>
  <si>
    <t xml:space="preserve">Договор № 2021-1959 от </t>
  </si>
  <si>
    <t xml:space="preserve">Договор № 2021-1744 от </t>
  </si>
  <si>
    <t>Договор № 2023-2024-17-0073 от 01.09.2023</t>
  </si>
  <si>
    <t>Договор № 2023-2024-21-0096 от 01.09.2023</t>
  </si>
  <si>
    <t xml:space="preserve">Договор № 2021-1537 от </t>
  </si>
  <si>
    <t>Договор № 2023-2024-21-0097 от 01.09.2023</t>
  </si>
  <si>
    <t>Договор № 2023-2024-21-0102 от 01.09.2023</t>
  </si>
  <si>
    <t>Договор № 2023-11-0085 от 10.04.2023</t>
  </si>
  <si>
    <t xml:space="preserve">Договор № 2021-2017 от </t>
  </si>
  <si>
    <t xml:space="preserve">Договор № 2021-2232 от </t>
  </si>
  <si>
    <t>Договор № 2023-2024-19-0036 от 01.09.2023</t>
  </si>
  <si>
    <t>Договор № 2023-11-0083 от 06.04.2023</t>
  </si>
  <si>
    <t>Договор № 2021-1671 от 22.11.2022</t>
  </si>
  <si>
    <t>Договор № 2023-2024-09-0087 от 01.09.2023</t>
  </si>
  <si>
    <t>Договор № 2023-2024-19-0023 от 01.09.2023</t>
  </si>
  <si>
    <t>Договор № 2023-11-0034 от 25.01.2023</t>
  </si>
  <si>
    <t>Договор № 2023-2024-05-00111 от 01.09.2023</t>
  </si>
  <si>
    <t xml:space="preserve">Договор № 2021-2044 от </t>
  </si>
  <si>
    <t>Договор № 2023-09-0049 от 07.02.2023</t>
  </si>
  <si>
    <t>Договор № 2023-21-0007 от 01.01.2023</t>
  </si>
  <si>
    <t>Договор № 2023-2024-14-0019 от 01.09.2023</t>
  </si>
  <si>
    <t xml:space="preserve">Договор № 2021-1613 от </t>
  </si>
  <si>
    <t>Договор № 2023-11-0078 от 27.02.2023</t>
  </si>
  <si>
    <t xml:space="preserve">Договор № 2021-2165 от </t>
  </si>
  <si>
    <t>Договор № 2023-13-0015 от 01.01.2023</t>
  </si>
  <si>
    <t>Договор № 2022-01-0083 от 01.08.2022</t>
  </si>
  <si>
    <t>Договор № 2022-02-0028 от 01.08.2022</t>
  </si>
  <si>
    <t>Договор № 2023-09-0006 от 01.01.2023</t>
  </si>
  <si>
    <t>Договор № 2023-19-0015 от 23.02.2023</t>
  </si>
  <si>
    <t>Договор № 2023-2024-10-0051 от 01.09.2023</t>
  </si>
  <si>
    <t>Договор № 2023-2024-09-0027 от 01.09.2023</t>
  </si>
  <si>
    <t xml:space="preserve">Договор № 2021-2041 от </t>
  </si>
  <si>
    <t>Договор № 2022-IP-01-0007 от 01.09.2022</t>
  </si>
  <si>
    <t>Договор № 2023-2024-05-0022 от 01.09.2023</t>
  </si>
  <si>
    <t>Договор № 2022- 05-0035 от 01.09.2022</t>
  </si>
  <si>
    <t>Договор № 2023-17-0053 от 14.02.2023</t>
  </si>
  <si>
    <t xml:space="preserve">Договор № 2021-1926 от </t>
  </si>
  <si>
    <t>Договор № 2023-2024-03-0069 от 01.09.2023</t>
  </si>
  <si>
    <t>Договор № 2022-03-0064 от 01.08.2022</t>
  </si>
  <si>
    <t>Договор № 2022-01-0012 от 01.08.2022</t>
  </si>
  <si>
    <t>Договор № 2023-09-0097 от 14.02.2023</t>
  </si>
  <si>
    <t>Договор № 2022-06-0037 от 01.08.2022</t>
  </si>
  <si>
    <t xml:space="preserve">Договор № 2021-2313 от </t>
  </si>
  <si>
    <t>Договор № 2023-2024-08-0009 от 01.09.2023</t>
  </si>
  <si>
    <t>Договор № 2023-2024-17-0037 от 01.09.2023</t>
  </si>
  <si>
    <t>Договор № 2022-01-0101 от 01.08.2022</t>
  </si>
  <si>
    <t>Договор № 2023-2024-19-0005 от 01.09.2023</t>
  </si>
  <si>
    <t>Договор № 2022-01-0082 от 01.08.2022</t>
  </si>
  <si>
    <t xml:space="preserve">Договор № 2021-1766 от </t>
  </si>
  <si>
    <t>Договор № 2023-2024-20-0049 от 01.09.2023</t>
  </si>
  <si>
    <t>Договор № 2023-2024-17-0032 от 01.09.2023</t>
  </si>
  <si>
    <t>Договор № 2023-09-0012 от 01.01.2023</t>
  </si>
  <si>
    <t>Договор № 2022-02-0070 от 01.08.2022</t>
  </si>
  <si>
    <t>Договор № 2022-02-0025 от 01.08.2022</t>
  </si>
  <si>
    <t>Договор № 2023-13-0003 от 01.01.2023</t>
  </si>
  <si>
    <t>Договор № 2023-2024-21-0024 от 01.09.2023</t>
  </si>
  <si>
    <t xml:space="preserve">Договор № 2021-2187 от </t>
  </si>
  <si>
    <t>Договор № 2023-2024-21-0099 от 01.09.2023</t>
  </si>
  <si>
    <t>Договор № 2023-2024-17-0066 от 01.09.2023</t>
  </si>
  <si>
    <t>Договор № 2023-2024-21-0049 от 01.09.2023</t>
  </si>
  <si>
    <t xml:space="preserve">Договор № 2021-2254 от </t>
  </si>
  <si>
    <t xml:space="preserve">Договор № 2021-2268 от </t>
  </si>
  <si>
    <t>Договор № 2022-04-0049 от 01.08.2022</t>
  </si>
  <si>
    <t>Договор № 2023-09-0083 от 27.02.2023</t>
  </si>
  <si>
    <t>Договор № 2022-02-0068 от 01.08.2022</t>
  </si>
  <si>
    <t xml:space="preserve">Договор № 2021-1755 от </t>
  </si>
  <si>
    <t>Договор № 2022-01-0061 от 01.08.2022</t>
  </si>
  <si>
    <t>Договор № 2023-2024-05-0059 от 01.09.2023</t>
  </si>
  <si>
    <t>Договор № 2022-02-0040 от 01.08.2022</t>
  </si>
  <si>
    <t xml:space="preserve">Договор № 2021-1678 от </t>
  </si>
  <si>
    <t>Договор № 2023-2024-08-0006 от 01.09.2023</t>
  </si>
  <si>
    <t>Договор № 2023-2024-17-0082 от 01.09.2023</t>
  </si>
  <si>
    <t xml:space="preserve">Договор № 2021-2276 от </t>
  </si>
  <si>
    <t>Договор № 2023-2024-05-0058 от 01.09.2023</t>
  </si>
  <si>
    <t>Договор № 2023-2024-05-0028 от 01.09.2023</t>
  </si>
  <si>
    <t>Договор № 2023-2024-03-0004 от 01.09.2023</t>
  </si>
  <si>
    <t>Договор № 2022- 01-0138 от 01.09.2022</t>
  </si>
  <si>
    <t xml:space="preserve">Договор № 2021-1927 от </t>
  </si>
  <si>
    <t>Договор № 2022-02-S-0001 от 05.08.2022</t>
  </si>
  <si>
    <t>Договор № 2022-03-0103 от 01.08.2022</t>
  </si>
  <si>
    <t>Договор № 2022-07-0008 от 01.08.2022</t>
  </si>
  <si>
    <t xml:space="preserve">Договор № 2021-1879 от </t>
  </si>
  <si>
    <t xml:space="preserve">Договор № 2021-2099 от </t>
  </si>
  <si>
    <t>Договор № 2023-2024-10-0068 от 01.09.2023</t>
  </si>
  <si>
    <t xml:space="preserve">Договор № 2021-2195 от </t>
  </si>
  <si>
    <t>Договор № 2023-2024-21-0037 от 01.09.2023</t>
  </si>
  <si>
    <t>Договор № 2023-2024-10-0025 от 01.09.2023</t>
  </si>
  <si>
    <t>Договор № 2023-11-0040 от 04.02.2023</t>
  </si>
  <si>
    <t>Договор № 2023-21-0016 от 01.01.2023</t>
  </si>
  <si>
    <t>Договор № 2023-17-0020 от 01.01.2023</t>
  </si>
  <si>
    <t xml:space="preserve">Договор № 2021-1649 от </t>
  </si>
  <si>
    <t>Договор № 2022- 01-0001 от 01.08.2022</t>
  </si>
  <si>
    <t>Договор № 2022-05-0025 от 01.08.2022</t>
  </si>
  <si>
    <t>Договор № 2023-19-0012 от 01.01.2023</t>
  </si>
  <si>
    <t>Договор № 2023-2024-21-0011 от 01.09.2023</t>
  </si>
  <si>
    <t>Договор № 2022-01-0130 от 01.09.2022</t>
  </si>
  <si>
    <t>Договор № 2022-02-0077 от 01.08.2022</t>
  </si>
  <si>
    <t>Договор № 2022-02-0067 от 01.08.2022</t>
  </si>
  <si>
    <t>Договор № 2022-07-0036 от 01.08.2022</t>
  </si>
  <si>
    <t xml:space="preserve">Договор № 2021-3009 от </t>
  </si>
  <si>
    <t>Договор № 2022-03-0129 от 01.08.2022</t>
  </si>
  <si>
    <t>Договор № 2022-03-0111 от 01.08.2022</t>
  </si>
  <si>
    <t>Договор № 2022-01-0065 от 01.08.2022</t>
  </si>
  <si>
    <t xml:space="preserve">Договор № 2021-2176 от </t>
  </si>
  <si>
    <t>Договор № 2022-01-0078 от 01.08.2022</t>
  </si>
  <si>
    <t>Договор № 2023-2024-17-0067 от 01.09.2023</t>
  </si>
  <si>
    <t>Договор № 2022-01-0085 от 01.08.2022</t>
  </si>
  <si>
    <t>Договор № 2022-06-0041 от 01.08.2022</t>
  </si>
  <si>
    <t>Договор № 2023-17-0062 от 27.02.2023</t>
  </si>
  <si>
    <t xml:space="preserve">Договор № 2021-1772 от </t>
  </si>
  <si>
    <t>Договор № 2022-05-0005 от 01.08.2022</t>
  </si>
  <si>
    <t>Договор № 2023-11-0027 от 01.01.2023</t>
  </si>
  <si>
    <t>Договор № 2023-2024-03-0072 от 01.09.2023</t>
  </si>
  <si>
    <t>Договор № 2023-2024-21-0091 от 01.09.2023</t>
  </si>
  <si>
    <t>Договор № 2022-03-0006 от 01.08.2022</t>
  </si>
  <si>
    <t xml:space="preserve">Договор № 2021-1774 от </t>
  </si>
  <si>
    <t>Договор № 2023-2024-21-0121 от 01.09.2023</t>
  </si>
  <si>
    <t>Договор № 2023-2024-21-0103 от 01.09.2023</t>
  </si>
  <si>
    <t xml:space="preserve">Договор № 2021-1645 от </t>
  </si>
  <si>
    <t>Договор № 2022-06-0083 от 01.08.2022</t>
  </si>
  <si>
    <t>Договор № 2023-2024-09-0035 от 01.09.2023</t>
  </si>
  <si>
    <t>Договор № 2022-05-0009 от 01.08.2022</t>
  </si>
  <si>
    <t>Договор № 2022-03-0043 от 01.08.2022</t>
  </si>
  <si>
    <t>Договор № 2023-21-0052 от 10.03.2023</t>
  </si>
  <si>
    <t>Договор № 2023-2024-09-0048 от 01.09.2023</t>
  </si>
  <si>
    <t>Договор № 2023-2024-19-0029 от 01.09.2023</t>
  </si>
  <si>
    <t>Договор № 2023-2024-10-0050 от 01.09.2023</t>
  </si>
  <si>
    <t>Договор № 2023-2024-17-0041 от 01.09.2023</t>
  </si>
  <si>
    <t>Договор № 2023-17-0034 от 01.01.2023</t>
  </si>
  <si>
    <t>Договор № 2023-2024-21-0108 от 01.09.2023</t>
  </si>
  <si>
    <t>Договор № 2023-2024-21-0031 от 01.09.2023</t>
  </si>
  <si>
    <t xml:space="preserve">Договор № 2021-1853 от </t>
  </si>
  <si>
    <t>Договор № 2023-09-0077 от 25.02.2023</t>
  </si>
  <si>
    <t xml:space="preserve">Договор № 2021-1723 от </t>
  </si>
  <si>
    <t>Договор № 2022-IP-01-0004 от 01.08.2022</t>
  </si>
  <si>
    <t>Договор № 2023-09-0042 от 25.01.2023</t>
  </si>
  <si>
    <t>Договор № 2023-09-0064 от 16.02.2023</t>
  </si>
  <si>
    <t>Договор № 2022-04-0037 от 01.08.2022</t>
  </si>
  <si>
    <t>Договор № 2023-TP-11-0005 от 01.09.2023</t>
  </si>
  <si>
    <t>Договор № 2022-02-0090 от 01.10.2022</t>
  </si>
  <si>
    <t>Договор № 2023-11-0017 от 01.01.2023</t>
  </si>
  <si>
    <t>Договор № 2023-2024-17-0051 от 01.09.2023</t>
  </si>
  <si>
    <t>Договор № 2023-17-0061 от 27.02.2023</t>
  </si>
  <si>
    <t>Договор № 2022-02-0076 от 01.08.2022</t>
  </si>
  <si>
    <t xml:space="preserve">Договор № 2021-1720 от </t>
  </si>
  <si>
    <t>Договор № 2023-2024-17-0086 от 01.09.2023</t>
  </si>
  <si>
    <t xml:space="preserve">Договор № 2021-2297 от </t>
  </si>
  <si>
    <t>Договор № 2023-09-0080 от 25.02.2023</t>
  </si>
  <si>
    <t xml:space="preserve">Договор № 2021-1991 от </t>
  </si>
  <si>
    <t>Договор № 2023-2024-09-0018 от 01.09.2023</t>
  </si>
  <si>
    <t>Договор № 2023-21-0006 от 01.01.2023</t>
  </si>
  <si>
    <t xml:space="preserve">Договор № 2021-2255 от </t>
  </si>
  <si>
    <t>Договор № 2023-2024-17-0059 от 01.09.2023</t>
  </si>
  <si>
    <t>Договор № 2023-2024-21-0118 от 01.09.2023</t>
  </si>
  <si>
    <t>Договор № 2022-05-0019 от 01.08.2022</t>
  </si>
  <si>
    <t>Договор № 2023-17-0047 от 07.02.2023</t>
  </si>
  <si>
    <t>Договор № 2023-21-0005 от 01.01.2023</t>
  </si>
  <si>
    <t xml:space="preserve">Договор № 2021-1873 от </t>
  </si>
  <si>
    <t>Договор № 2022-02-0046 от 01.08.2022</t>
  </si>
  <si>
    <t xml:space="preserve">Договор № 2021-2226 от </t>
  </si>
  <si>
    <t>Договор № 2022-05-0040 от 01.12.2022</t>
  </si>
  <si>
    <t>Договор № 2023-2024-20-0042 от 01.09.2023</t>
  </si>
  <si>
    <t>Договор № 2022-01-0115 от 01.08.2022</t>
  </si>
  <si>
    <t>Договор № 2023-21-0030 от 07.02.2023</t>
  </si>
  <si>
    <t>Договор № 2023-2024-21-0053 от 01.09.2023</t>
  </si>
  <si>
    <t>Договор № 2023-17-0044 от 25.01.2023</t>
  </si>
  <si>
    <t>Договор № 2023-09-0063 от 15.02.2023</t>
  </si>
  <si>
    <t>Договор № 2022-01-0017 от 01.08.2022</t>
  </si>
  <si>
    <t>Договор № 2023-2024-10-0036 от 01.09.2023</t>
  </si>
  <si>
    <t>Договор № 2022-03-0001 от 01.08.2022</t>
  </si>
  <si>
    <t>Договор № 2023-2024-17-0097 от 01.09.2023</t>
  </si>
  <si>
    <t>Договор № 2023-2024-12-0023 от 01.09.2023</t>
  </si>
  <si>
    <t>Договор № 2023-2024-03-0064 от 01.09.2023</t>
  </si>
  <si>
    <t>Договор № 2023-2024-10-0034 от 01.09.2023</t>
  </si>
  <si>
    <t>Договор № 2023-2024-21-0020 от 01.09.2023</t>
  </si>
  <si>
    <t>Договор № 2023-2024-21-0090 от 01.09.2023</t>
  </si>
  <si>
    <t xml:space="preserve">Договор № 2021-1620 от </t>
  </si>
  <si>
    <t>Договор № 2023-2024-09-0067 от 01.09.2023</t>
  </si>
  <si>
    <t>Договор № 2022-01-0091 от 01.08.2022</t>
  </si>
  <si>
    <t xml:space="preserve">Договор № 2021-1978 от </t>
  </si>
  <si>
    <t xml:space="preserve">Договор № 2021-1906 от </t>
  </si>
  <si>
    <t>Договор № 2023-2024-09-0090 от 01.09.2023</t>
  </si>
  <si>
    <t>Договор № 2022-02-0050 от 01.08.2022</t>
  </si>
  <si>
    <t>Договор № 2023-13-0025 от 01.01.2023</t>
  </si>
  <si>
    <t xml:space="preserve">Договор № 2021-1717 от </t>
  </si>
  <si>
    <t>Договор № 2022-03-0082 от 01.08.2022</t>
  </si>
  <si>
    <t>Договор № 2022-06-0065 от 01.08.2022</t>
  </si>
  <si>
    <t>Договор № 2023-21-0022 от 01.01.2023</t>
  </si>
  <si>
    <t>Договор № 2022-04-0033 от 01.08.2022</t>
  </si>
  <si>
    <t>Договор № 2023-2024-10-0039 от 01.09.2023</t>
  </si>
  <si>
    <t>Договор № 2022-03-0113 от 01.08.2022</t>
  </si>
  <si>
    <t>Договор № 2023-2024-05-0062 от 01.09.2023</t>
  </si>
  <si>
    <t>Договор № 2023-21-0039 от 22.02.2023</t>
  </si>
  <si>
    <t>Договор № 2023-11-0065 от 20.02.2023</t>
  </si>
  <si>
    <t xml:space="preserve">Договор № 2021-1594 от </t>
  </si>
  <si>
    <t>Договор № 2022-02-0011 от 01.08.2022</t>
  </si>
  <si>
    <t>Договор № 2022-03-0102 от 01.08.2022</t>
  </si>
  <si>
    <t>Договор № 2023-09-0093 от 18.03.2023</t>
  </si>
  <si>
    <t>Договор № 2023-2024-17-0070 от 01.09.2023</t>
  </si>
  <si>
    <t>Договор № 2021-2066 от 28.01.2023</t>
  </si>
  <si>
    <t>Договор № 2022-06-0039 от 01.08.2022</t>
  </si>
  <si>
    <t>Договор № 2023-2024-10-0053 от 01.09.2023</t>
  </si>
  <si>
    <t>Договор № 2023-15-0013 от 07.02.2023</t>
  </si>
  <si>
    <t xml:space="preserve">Договор № 2021-1822 от </t>
  </si>
  <si>
    <t>Договор № 2022-05-0013 от 01.08.2022</t>
  </si>
  <si>
    <t xml:space="preserve">Договор № 2021-2252 от </t>
  </si>
  <si>
    <t>Договор № 2023-2024-09-0004 от 01.09.2023</t>
  </si>
  <si>
    <t>Договор № 2023-2024-19-0034 от 01.09.2023</t>
  </si>
  <si>
    <t>Договор № 2023-2024-05-0070 от 01.09.2023</t>
  </si>
  <si>
    <t>Договор № 2023-2024-05-0048 от 01.09.2023</t>
  </si>
  <si>
    <t>Договор № 2023-2024-09-0098 от 01.09.2023</t>
  </si>
  <si>
    <t>Договор № 2022-05-0039 от 01.12.2022</t>
  </si>
  <si>
    <t>Договор № 2023-2024-09-0065 от 01.09.2023</t>
  </si>
  <si>
    <t>Договор № 2023-2024-10-0021 от 01.09.2023</t>
  </si>
  <si>
    <t>Договор № 2022-03-0097 от 01.08.2022</t>
  </si>
  <si>
    <t>Договор № 2023-2024-10-0005 от 01.09.2023</t>
  </si>
  <si>
    <t>Договор № 2022-06-0040 от 01.08.2022</t>
  </si>
  <si>
    <t>Договор № 2023-2024-20-0021 от 01.09.2023</t>
  </si>
  <si>
    <t>Договор № 2023-2024-10-0071 от 01.09.2023</t>
  </si>
  <si>
    <t>Договор № 2023-2024-03-0079 от 01.09.2023</t>
  </si>
  <si>
    <t xml:space="preserve">Договор № 2021-1547 от </t>
  </si>
  <si>
    <t>Договор № 2023-2024-10-0044 от 01.09.2023</t>
  </si>
  <si>
    <t>Договор № 2022-02-0060 от 01.08.2022</t>
  </si>
  <si>
    <t>Договор № 2023-09-0039 от 25.01.2023</t>
  </si>
  <si>
    <t>Договор № 2023-2024-09-0070 от 01.09.2023</t>
  </si>
  <si>
    <t xml:space="preserve">Договор № 2021-1771 от </t>
  </si>
  <si>
    <t>Договор № 2023-09-0048 от 07.02.2023</t>
  </si>
  <si>
    <t xml:space="preserve">Договор № 2021-X-1881 от </t>
  </si>
  <si>
    <t>Договор № 2023-2024-21-0029 от 01.09.2023</t>
  </si>
  <si>
    <t>Договор № 2023-21-0032 от 15.02.2023</t>
  </si>
  <si>
    <t>Договор № 2023-19-0011 от 14.01.2023</t>
  </si>
  <si>
    <t xml:space="preserve">Договор № 2021-1609 от </t>
  </si>
  <si>
    <t>Договор № 2022-06-0049 от 01.08.2022</t>
  </si>
  <si>
    <t xml:space="preserve">Договор № 2021-X-16 от </t>
  </si>
  <si>
    <t>Договор № 2022-06-0026 от 01.08.2022</t>
  </si>
  <si>
    <t>Договор № 2021-2061 от 04.12.2021</t>
  </si>
  <si>
    <t>Договор № 2022-07-0037 от 01.08.2022</t>
  </si>
  <si>
    <t xml:space="preserve">Договор № 2021-1586 от </t>
  </si>
  <si>
    <t>Договор № 2023-13-0030 от 25.01.2023</t>
  </si>
  <si>
    <t>Договор № 2022-06-0061 от 01.08.2022</t>
  </si>
  <si>
    <t>Договор № 2023-09-0081 от 27.02.2023</t>
  </si>
  <si>
    <t>Договор № 2023-2024-19-0014 от 01.09.2023</t>
  </si>
  <si>
    <t>Договор № 2022-02-0053 от 01.08.2022</t>
  </si>
  <si>
    <t>Договор № 2023-21-0056 от 25.03.2023</t>
  </si>
  <si>
    <t>Договор № 2022-03-0046 от 01.08.2022</t>
  </si>
  <si>
    <t>Договор № 2022-01-0076 от 01.08.2022</t>
  </si>
  <si>
    <t>Договор № 2023-15-0023 от 06.04.2023</t>
  </si>
  <si>
    <t>Договор № 2023-2024-20-0023 от 01.09.2023</t>
  </si>
  <si>
    <t xml:space="preserve">Договор № 2021-2042 от </t>
  </si>
  <si>
    <t xml:space="preserve">Договор № 2021-2071 от </t>
  </si>
  <si>
    <t>Договор № 2023-19-0001 от 01.01.2023</t>
  </si>
  <si>
    <t>Договор № 2023-2024-21-0116 от 01.09.2023</t>
  </si>
  <si>
    <t xml:space="preserve">Договор № 2021-1529 от </t>
  </si>
  <si>
    <t>Договор № 2022-03-0110 от 01.08.2022</t>
  </si>
  <si>
    <t xml:space="preserve">Договор № 2021-1913 от </t>
  </si>
  <si>
    <t>Договор № 2023-2024-12-0005 от 01.09.2023</t>
  </si>
  <si>
    <t>Договор № 2023-15-0002 от 01.01.2023</t>
  </si>
  <si>
    <t xml:space="preserve">Договор № 2023-11-0054 от </t>
  </si>
  <si>
    <t>Договор № 2023-2024-17-0023 от 01.09.2023</t>
  </si>
  <si>
    <t>Договор № 2023-2024-09-0059 от 01.09.2023</t>
  </si>
  <si>
    <t>Договор № 2023-2024-03-0055 от 01.09.2023</t>
  </si>
  <si>
    <t>Договор № 2023-2024-21-0085 от 01.09.2023</t>
  </si>
  <si>
    <t>Договор № 2023-17-0004 от 01.01.2023</t>
  </si>
  <si>
    <t>Договор № 2023-19-0018 от 10.04.2023</t>
  </si>
  <si>
    <t>Договор № 2023-17-0043 от 25.01.2023</t>
  </si>
  <si>
    <t>Договор № 2023-2024-14-0022 от 01.09.2023</t>
  </si>
  <si>
    <t>Договор № 2023-09-0065 от 16.02.2023</t>
  </si>
  <si>
    <t>Договор № 2023-17-0015 от 01.01.2023</t>
  </si>
  <si>
    <t>Договор № 2023-2024-21-0073 от 01.09.2023</t>
  </si>
  <si>
    <t>Договор № 2023-21-0021 от 01.01.2023</t>
  </si>
  <si>
    <t>Договор № 2022-04-0038 от 01.08.2022</t>
  </si>
  <si>
    <t>Договор № 2022-07-0021 от 01.08.2022</t>
  </si>
  <si>
    <t xml:space="preserve">Договор № 2021-2263 от </t>
  </si>
  <si>
    <t>Договор № 2023-TP-17-0003 от 01.09.2023</t>
  </si>
  <si>
    <t xml:space="preserve">Договор № 2021-2051 от </t>
  </si>
  <si>
    <t xml:space="preserve">Договор № 2021-2030 от </t>
  </si>
  <si>
    <t xml:space="preserve">Договор № 2021-1916 от </t>
  </si>
  <si>
    <t xml:space="preserve">Договор № 2022-IP-01-0006 от </t>
  </si>
  <si>
    <t>Договор № 2021-1931 от 06.12.2021</t>
  </si>
  <si>
    <t xml:space="preserve">Договор № 2021-2289 от </t>
  </si>
  <si>
    <t>Договор № 2023-2024-05-0057 от 01.09.2023</t>
  </si>
  <si>
    <t>Договор № 2023-11-0048 от 07.02.2023</t>
  </si>
  <si>
    <t xml:space="preserve">Договор № 2021-1534 от </t>
  </si>
  <si>
    <t>Договор № 2023-09-0044 от 25.01.2023</t>
  </si>
  <si>
    <t>Договор № 2022-01-0100 от 01.08.2022</t>
  </si>
  <si>
    <t xml:space="preserve">Договор № 2021-1652 от </t>
  </si>
  <si>
    <t>Договор № 2023-2024-08-0010 от 01.09.2023</t>
  </si>
  <si>
    <t>Договор № 2023-2024-10-0022 от 01.09.2023</t>
  </si>
  <si>
    <t xml:space="preserve">Договор № 2021-1662 от </t>
  </si>
  <si>
    <t xml:space="preserve">Договор № 2021-2225 от </t>
  </si>
  <si>
    <t xml:space="preserve">Договор № 2021-1763 от </t>
  </si>
  <si>
    <t>Договор № 2023-2024-17-0025 от 01.09.2023</t>
  </si>
  <si>
    <t xml:space="preserve">Договор № 2021-3005 от </t>
  </si>
  <si>
    <t xml:space="preserve">Договор № 2021-1805 от </t>
  </si>
  <si>
    <t xml:space="preserve">Договор № 2021-1539 от </t>
  </si>
  <si>
    <t>Договор № 2023-17-0013 от 01.01.2023</t>
  </si>
  <si>
    <t>Договор № 2022-04-0057 от 01.08.2022</t>
  </si>
  <si>
    <t xml:space="preserve">Договор № 2021-1669 от </t>
  </si>
  <si>
    <t>Договор № 2023-2024-09-0034 от 01.09.2023</t>
  </si>
  <si>
    <t>Договор № 2023-2024-14-0025 от 01.09.2023</t>
  </si>
  <si>
    <t>Договор № 2022-02-0065 от 01.08.2022</t>
  </si>
  <si>
    <t>Договор № 2022-06-0076 от 01.08.2022</t>
  </si>
  <si>
    <t>Договор № 2022-07-0043 от 01.08.2022</t>
  </si>
  <si>
    <t xml:space="preserve">Договор № 2021-1986 от </t>
  </si>
  <si>
    <t>Договор № 2022-04-0001 от 01.08.2022</t>
  </si>
  <si>
    <t>Договор № 2022-07-0001 от 01.08.2022</t>
  </si>
  <si>
    <t>Договор № 2022-01-0097 от 01.08.2022</t>
  </si>
  <si>
    <t>Договор № 2022-06-0066 от 01.08.2022</t>
  </si>
  <si>
    <t>Договор № 2023-2024-17-0011 от 01.09.2023</t>
  </si>
  <si>
    <t xml:space="preserve">Договор № 2021-2101 от </t>
  </si>
  <si>
    <t xml:space="preserve">Договор № 2021-2121 от </t>
  </si>
  <si>
    <t>Договор № 2023-21-0045 от 27.02.2023</t>
  </si>
  <si>
    <t>Договор № 2023-2024-17-0042 от 01.09.2023</t>
  </si>
  <si>
    <t>Договор № 2023-2024-09-0015 от 01.09.2023</t>
  </si>
  <si>
    <t>Договор № 2023-13-0006 от 01.01.2023</t>
  </si>
  <si>
    <t xml:space="preserve">Договор № 2021-2212 от </t>
  </si>
  <si>
    <t>Договор № 2023-21-0018 от 01.01.2023</t>
  </si>
  <si>
    <t xml:space="preserve">Договор № 2021-1830 от </t>
  </si>
  <si>
    <t xml:space="preserve">Договор № 2021-2082 от </t>
  </si>
  <si>
    <t xml:space="preserve">Договор № 2022-IP-06-0001 от </t>
  </si>
  <si>
    <t>Договор № 2023-2024-21-0015 от 01.09.2023</t>
  </si>
  <si>
    <t>Договор № 2022-07-0019 от 01.08.2022</t>
  </si>
  <si>
    <t>Договор № 2022-05-0036 от 01.10.2022</t>
  </si>
  <si>
    <t>Договор № 2022-03-0115 от 01.08.2022</t>
  </si>
  <si>
    <t>Договор № 2022-06-0029 от 01.08.2022</t>
  </si>
  <si>
    <t>Договор № 2023-2024-21-0142 от 01.09.2023</t>
  </si>
  <si>
    <t xml:space="preserve">Договор № 2021-2303 от </t>
  </si>
  <si>
    <t>Договор № 2023-09-0062 от 06.02.2023</t>
  </si>
  <si>
    <t xml:space="preserve">Договор № 2021-1702 от </t>
  </si>
  <si>
    <t>Договор № 2023-2024-17-0039 от 01.09.2023</t>
  </si>
  <si>
    <t>Договор № 2023-15-0016 от 15.02.2023</t>
  </si>
  <si>
    <t>Договор № 2023-09-0040 от 25.01.2023</t>
  </si>
  <si>
    <t>Договор № 2023-2024-03-0047 от 01.09.2023</t>
  </si>
  <si>
    <t>Договор № 2023-2024-03-0023 от 01.09.2023</t>
  </si>
  <si>
    <t>Договор № 2023-2024-05-0017 от 01.09.2023</t>
  </si>
  <si>
    <t xml:space="preserve">Договор № 2021-1795 от </t>
  </si>
  <si>
    <t xml:space="preserve">Договор № 2021-1703 от </t>
  </si>
  <si>
    <t xml:space="preserve">Договор № 2021-1827 от </t>
  </si>
  <si>
    <t>Договор № 2022-03-0081 от 01.08.2022</t>
  </si>
  <si>
    <t>Договор № 2022-01-0135 от 01.09.2022</t>
  </si>
  <si>
    <t>Договор № 2023-09-0029 от 01.01.2023</t>
  </si>
  <si>
    <t>Договор № 2022-05-0030 от 01.09.2022</t>
  </si>
  <si>
    <t xml:space="preserve">Договор № 2021-2238 от </t>
  </si>
  <si>
    <t>Договор № 2023-TP-03-0001 от 01.09.2023</t>
  </si>
  <si>
    <t>Договор № 2023-2024-08-0017 от 01.09.2023</t>
  </si>
  <si>
    <t xml:space="preserve">Договор № 2021-1936 от </t>
  </si>
  <si>
    <t>Договор № 2023-2024-14-0020 от 01.09.2023</t>
  </si>
  <si>
    <t xml:space="preserve">Договор № 2021-Х-15 от </t>
  </si>
  <si>
    <t>Договор № 2023-21-0024 от 25.01.2023</t>
  </si>
  <si>
    <t>Договор № 2023-11-0059 от 16.02.2023</t>
  </si>
  <si>
    <t xml:space="preserve">Договор № 2021-1743 от </t>
  </si>
  <si>
    <t>Договор № 2023-2024-05-0061 от 01.09.2023</t>
  </si>
  <si>
    <t>Договор № 2021-1852 от 06.12.2021</t>
  </si>
  <si>
    <t>Договор № 2023-2024-21-0018 от 01.09.2023</t>
  </si>
  <si>
    <t>Договор № 2023-2024-14-0013 от 01.09.2023</t>
  </si>
  <si>
    <t xml:space="preserve">Договор № 2022-05-0028 от </t>
  </si>
  <si>
    <t>Договор № 2023-09-0076 от 24.02.2023</t>
  </si>
  <si>
    <t>Договор № 2022-02-0071 от 01.08.2022</t>
  </si>
  <si>
    <t xml:space="preserve">Договор № 2022-05-0001 от </t>
  </si>
  <si>
    <t>Договор № 2023-2024-09-0024 от 01.09.2023</t>
  </si>
  <si>
    <t xml:space="preserve">Договор № 2021-2219 от </t>
  </si>
  <si>
    <t xml:space="preserve">Договор № 2021-1897 от </t>
  </si>
  <si>
    <t>Договор № 2022-07-0003 от 01.08.2022</t>
  </si>
  <si>
    <t>Договор № 2023-17-0037 от 01.01.2023</t>
  </si>
  <si>
    <t>Договор № 2023-17-0038 от 01.01.2023</t>
  </si>
  <si>
    <t xml:space="preserve">Договор № 2021-2266 от </t>
  </si>
  <si>
    <t>Договор № 2022-01-0064 от 19.09.2022</t>
  </si>
  <si>
    <t>Договор № 2023-17-0040 от 25.01.2023</t>
  </si>
  <si>
    <t>Договор № 2023-2024-19-0003 от 01.09.2023</t>
  </si>
  <si>
    <t>Договор № 2023-TP-11-0002 от 01.09.2023</t>
  </si>
  <si>
    <t xml:space="preserve">Договор № 2023-09-0060 от </t>
  </si>
  <si>
    <t>Договор № 2023-2024-10-0029 от 01.09.2023</t>
  </si>
  <si>
    <t>Договор № 2023-2024-09-0043 от 01.09.2023</t>
  </si>
  <si>
    <t>Договор № 2023-2024-17-0006 от 01.09.2023</t>
  </si>
  <si>
    <t>Договор № 2023-2024-03-0061 от 01.09.2023</t>
  </si>
  <si>
    <t>Договор № 2023-2024-05-0043 от 01.09.2023</t>
  </si>
  <si>
    <t>Договор № 2022-06-0087 от 01.10.2022</t>
  </si>
  <si>
    <t>Договор № 2023-21-0062 от 15.05.2023</t>
  </si>
  <si>
    <t>Договор № 2023-2024-17-0096 от 01.09.2023</t>
  </si>
  <si>
    <t>Договор № 2023-2024-21-0131 от 01.09.2023</t>
  </si>
  <si>
    <t>Договор № 2022-02-0001 от 01.08.2022</t>
  </si>
  <si>
    <t>Договор № 2023-13-0023 от 01.01.2023</t>
  </si>
  <si>
    <t>Договор № 2022- 01-0003 от 01.08.2022</t>
  </si>
  <si>
    <t xml:space="preserve">Договор № 2022-05-0006 от </t>
  </si>
  <si>
    <t>Договор № 2023-2024-05-0065 от 01.09.2023</t>
  </si>
  <si>
    <t>Договор № 2023-09-0059 от 10.02.2023</t>
  </si>
  <si>
    <t>Договор № 2023-2024-05-0040 от 01.09.2023</t>
  </si>
  <si>
    <t>Договор № 2023-2024-17-0002 от 01.09.2023</t>
  </si>
  <si>
    <t xml:space="preserve">Договор № 2021-1842 от </t>
  </si>
  <si>
    <t xml:space="preserve">Договор № 2021-1841 от </t>
  </si>
  <si>
    <t>Договор № 2023-2024-17-0040 от 01.09.2023</t>
  </si>
  <si>
    <t>Договор № 2023-2024-05-0044 от 01.09.2023</t>
  </si>
  <si>
    <t>Договор № 2022-05-0029 от 01.09.2022</t>
  </si>
  <si>
    <t>Договор № 2023-2024-21-0144 от 01.09.2023</t>
  </si>
  <si>
    <t>Договор № 2022-06-0034 от 01.08.2022</t>
  </si>
  <si>
    <t>Договор № 2023-17-0077 от 06.04.2023</t>
  </si>
  <si>
    <t xml:space="preserve">Договор № 2021-2234 от </t>
  </si>
  <si>
    <t>Договор № 2023-09-0022 от 01.01.2023</t>
  </si>
  <si>
    <t>Договор № 2023-09-0071 от 20.02.2023</t>
  </si>
  <si>
    <t>Договор № 2023-21-0041 от 23.02.2023</t>
  </si>
  <si>
    <t xml:space="preserve">Договор № 2021-X-8 от </t>
  </si>
  <si>
    <t>Договор № 2023-2024-17-0031 от 01.09.2023</t>
  </si>
  <si>
    <t>Договор № 2023-2024-05-0027 от 01.09.2023</t>
  </si>
  <si>
    <t>Договор № 2023-11-0051 от 10.02.2023</t>
  </si>
  <si>
    <t xml:space="preserve">Договор № 2021-1948 от </t>
  </si>
  <si>
    <t>Договор № 2023-2024-21-0112 от 01.09.2023</t>
  </si>
  <si>
    <t>Договор № 2023-2024-17-0075 от 01.09.2023</t>
  </si>
  <si>
    <t>Договор № 2023-09-0051 от 07.02.2023</t>
  </si>
  <si>
    <t>Договор № 2023-2024-09-0074 от 01.09.2023</t>
  </si>
  <si>
    <t>Договор № 2022-TP-06-S-0003 от 01.08.2022</t>
  </si>
  <si>
    <t>Договор № 2023-09-0010 от 01.01.2023</t>
  </si>
  <si>
    <t>Договор № 2023-2024-17-0105 от 01.09.2023</t>
  </si>
  <si>
    <t>Договор № 2023-11-0070 от 22.02.2023</t>
  </si>
  <si>
    <t>Договор № 2023-15-0011 от 01.01.2023</t>
  </si>
  <si>
    <t>Договор № 2023-2024-09-0105 от 01.09.2023</t>
  </si>
  <si>
    <t>Договор № 2023-21-0011 от 01.01.2023</t>
  </si>
  <si>
    <t xml:space="preserve">Договор № 2021-1563 от </t>
  </si>
  <si>
    <t>Договор № 2022-03-0058 от 01.08.2022</t>
  </si>
  <si>
    <t>Договор № 2022-07-0031 от 01.08.2022</t>
  </si>
  <si>
    <t>Договор № 2023-11-0056 от 13.02.2023</t>
  </si>
  <si>
    <t>Договор № 2023-17-0018 от 01.01.2023</t>
  </si>
  <si>
    <t>Договор № 2023-17-0059 от 23.02.2023</t>
  </si>
  <si>
    <t>Договор № 2023-2024-21-0117 от 01.09.2023</t>
  </si>
  <si>
    <t xml:space="preserve">Договор № 2021-1872 от </t>
  </si>
  <si>
    <t xml:space="preserve">Договор № 2021-1866 от </t>
  </si>
  <si>
    <t>Договор № 2023-15-0021 от 25.03.2023</t>
  </si>
  <si>
    <t>Договор № 2022-TP-03-0003 от 01.09.2022</t>
  </si>
  <si>
    <t xml:space="preserve">Договор № 2021-1658 от </t>
  </si>
  <si>
    <t xml:space="preserve">Договор № 2021-2181 от </t>
  </si>
  <si>
    <t>Договор № 2023-17-0003 от 01.01.2023</t>
  </si>
  <si>
    <t>Договор № 2023-01-TP-0002 от 01.09.2023</t>
  </si>
  <si>
    <t xml:space="preserve">Договор № 2021-1928 от </t>
  </si>
  <si>
    <t>Договор № 2023-09-0095 от 06.04.2023</t>
  </si>
  <si>
    <t xml:space="preserve">Договор № 2021-1871 от </t>
  </si>
  <si>
    <t>Договор № 2022-03-0078 от 01.08.2022</t>
  </si>
  <si>
    <t>Договор № 2022-05-0024 от 01.08.2022</t>
  </si>
  <si>
    <t>Договор № 2023-09-0011 от 01.01.2023</t>
  </si>
  <si>
    <t>Договор № 2022-04-0039 от 01.08.2022</t>
  </si>
  <si>
    <t>Договор № 2022-01-0120 от 01.08.2022</t>
  </si>
  <si>
    <t>Договор № 2023-2024-20-0017 от 01.09.2023</t>
  </si>
  <si>
    <t>Договор № 2023-15-0004 от 01.01.2023</t>
  </si>
  <si>
    <t>Договор № 2023-2024-21-0048 от 01.09.2023</t>
  </si>
  <si>
    <t>Договор № 2023-09-0072 от 23.02.2023</t>
  </si>
  <si>
    <t xml:space="preserve">Договор № 2021-1735 от </t>
  </si>
  <si>
    <t>Договор № 2022-04-0036 от 01.08.2022</t>
  </si>
  <si>
    <t>Договор № 2022-06-0081 от 01.08.2022</t>
  </si>
  <si>
    <t>Договор № 2023-2024-03-0042 от 01.09.2023</t>
  </si>
  <si>
    <t xml:space="preserve">Договор № 2021-1912 от </t>
  </si>
  <si>
    <t>Договор № 2022-02-0080 от 01.08.2022</t>
  </si>
  <si>
    <t>Договор № 2022-06-0045 от 01.08.2022</t>
  </si>
  <si>
    <t>Договор № 2023-2024-12-0014 от 01.09.2023</t>
  </si>
  <si>
    <t xml:space="preserve">Договор № 2021-0 от </t>
  </si>
  <si>
    <t>Договор № 2022-01-0103 от 01.08.2022</t>
  </si>
  <si>
    <t>Договор № 2023-2024-21-0123 от 01.09.2023</t>
  </si>
  <si>
    <t>Договор № 2023-2024-21-0054 от 01.09.2023</t>
  </si>
  <si>
    <t xml:space="preserve">Договор № 2021-1833 от </t>
  </si>
  <si>
    <t xml:space="preserve">Договор № 2021-1848 от </t>
  </si>
  <si>
    <t xml:space="preserve">Договор № 2021-1917 от </t>
  </si>
  <si>
    <t xml:space="preserve">Договор № 2021-1565 от </t>
  </si>
  <si>
    <t>Договор № 2022-02-0048 от 01.08.2022</t>
  </si>
  <si>
    <t>Договор № 2022-01-0039 от 01.08.2022</t>
  </si>
  <si>
    <t>Договор № 2023-2024-21-0068 от 01.09.2023</t>
  </si>
  <si>
    <t>Договор № 2022-02-0075 от 01.08.2022</t>
  </si>
  <si>
    <t>Договор № 2023-17-0029 от 01.01.2023</t>
  </si>
  <si>
    <t>Договор № 2023-17-0041 от 25.01.2023</t>
  </si>
  <si>
    <t>Договор № 2023-2024-21-0141 от 01.09.2023</t>
  </si>
  <si>
    <t>Договор № 2023-TP-17-0002 от 01.09.2023</t>
  </si>
  <si>
    <t>Договор № 2023-09-0046 от 25.01.2023</t>
  </si>
  <si>
    <t>Договор № 2023-15-0019 от 22.02.2023</t>
  </si>
  <si>
    <t>Договор № 2023-17-0064 от 03.03.2023</t>
  </si>
  <si>
    <t>Договор № 2023-2024-09-0033 от 01.09.2023</t>
  </si>
  <si>
    <t>Договор № 2023-21-0043 от 23.02.2023</t>
  </si>
  <si>
    <t>Договор № 2022-04-0051 от 01.08.2022</t>
  </si>
  <si>
    <t>Договор № 2023-2024-03-0053 от 01.09.2023</t>
  </si>
  <si>
    <t>Договор № 2023-2024-03-0041 от 01.09.2023</t>
  </si>
  <si>
    <t xml:space="preserve">Договор № 2021-X-1 от </t>
  </si>
  <si>
    <t xml:space="preserve">Договор № 2021-2274 от </t>
  </si>
  <si>
    <t xml:space="preserve">Договор № 2021-1660 от </t>
  </si>
  <si>
    <t>Договор № 2023-11-0071 от 23.02.2023</t>
  </si>
  <si>
    <t>Договор № 2022-07-0044 от 01.08.2022</t>
  </si>
  <si>
    <t>Договор № 2023-2024-03-0049 от 01.09.2023</t>
  </si>
  <si>
    <t>Договор № 2022-03-0125 от 01.08.2022</t>
  </si>
  <si>
    <t>Договор № 2022-07-0014 от 19.09.2022</t>
  </si>
  <si>
    <t>Договор № 2023-17-0025 от 01.01.2023</t>
  </si>
  <si>
    <t>Договор № 2022-06-0013 от 01.08.2022</t>
  </si>
  <si>
    <t>Договор № 2023-2024-20-0030 от 01.09.2023</t>
  </si>
  <si>
    <t>Договор № 2023-09-0091 от 18.03.2023</t>
  </si>
  <si>
    <t>Договор № 2022-05-0021 от 01.08.2022</t>
  </si>
  <si>
    <t>Договор № 2022-04-0022 от 01.08.2022</t>
  </si>
  <si>
    <t>Договор № 2022-02-0049 от 01.08.2022</t>
  </si>
  <si>
    <t xml:space="preserve">Договор № 2021-1990 от </t>
  </si>
  <si>
    <t>Договор № 2023-2024-03-0038 от 01.09.2023</t>
  </si>
  <si>
    <t>Договор № 2023-21-0004 от 01.01.2023</t>
  </si>
  <si>
    <t>Договор № 2023-09-0078 от 25.02.2023</t>
  </si>
  <si>
    <t>Договор № 2022-02-0052 от 01.08.2022</t>
  </si>
  <si>
    <t>Договор № 2023-2024-12-0008 от 01.09.2023</t>
  </si>
  <si>
    <t>Договор № 2023-2024-12-0007 от 01.09.2023</t>
  </si>
  <si>
    <t xml:space="preserve">Договор № 2021-1843 от </t>
  </si>
  <si>
    <t>Договор № 2022-01-0080 от 01.08.2022</t>
  </si>
  <si>
    <t>Договор № 2023-17-0011 от 01.01.2023</t>
  </si>
  <si>
    <t xml:space="preserve">Договор № 2022-05-0010 от </t>
  </si>
  <si>
    <t>Договор № 2023-09-0070 от 20.02.2023</t>
  </si>
  <si>
    <t>Договор № 2023-2024-05-0018 от 01.09.2023</t>
  </si>
  <si>
    <t>Договор № 2023-2024-17-0055 от 01.09.2023</t>
  </si>
  <si>
    <t>Договор № 2022-03-0077 от 01.08.2022</t>
  </si>
  <si>
    <t xml:space="preserve">Договор № 2021-1918 от </t>
  </si>
  <si>
    <t>Договор № 2022-06-0001 от 01.08.2022</t>
  </si>
  <si>
    <t>Договор № 2023-2024-05-0026 от 01.09.2023</t>
  </si>
  <si>
    <t>Итого</t>
  </si>
  <si>
    <t>I H +15 000 000</t>
  </si>
  <si>
    <t>I H +9 000 000</t>
  </si>
  <si>
    <t>I H +18 000 000</t>
  </si>
  <si>
    <t>I H +11 000 000</t>
  </si>
  <si>
    <t>I H +5 500 000</t>
  </si>
  <si>
    <t>I H +3 000 000</t>
  </si>
  <si>
    <t>I H +1 000 000</t>
  </si>
  <si>
    <t>I H +4 562 365</t>
  </si>
  <si>
    <t>I H +8 500 000</t>
  </si>
  <si>
    <t>I H +45 000 000</t>
  </si>
  <si>
    <t>Договор № 2023-2024-09-0058 от 01.09.2023</t>
  </si>
  <si>
    <t>Imtiyoz-2</t>
  </si>
  <si>
    <t>xatolik</t>
  </si>
  <si>
    <t>xa mlik</t>
  </si>
  <si>
    <t>To'laydi. Yagona darcha</t>
  </si>
  <si>
    <t>Grant-2</t>
  </si>
  <si>
    <t>Artel</t>
  </si>
  <si>
    <t>kontrkat to'lagan</t>
  </si>
  <si>
    <t>to'langan</t>
  </si>
  <si>
    <t>IE:TS-imtiyoz</t>
  </si>
  <si>
    <t>kontrakt to'lagan</t>
  </si>
  <si>
    <t>Imtiyoz-2/15.000.000</t>
  </si>
  <si>
    <t>Imtiyoz-2/12.000.000</t>
  </si>
  <si>
    <t>Kontrakt to'lagan</t>
  </si>
  <si>
    <t>Imtiyoz-2/8.000.000</t>
  </si>
  <si>
    <t>Imtiyoz-2/300.000</t>
  </si>
  <si>
    <t>Imtiyoz-2/3.000.000</t>
  </si>
  <si>
    <t>Imtiyoz-2/</t>
  </si>
  <si>
    <t>Imtiyoz-2/5.000.000</t>
  </si>
  <si>
    <t>Imtiyoz 7500000</t>
  </si>
  <si>
    <t>Imtiyoz/9000000</t>
  </si>
  <si>
    <t>Imtiyoz-18000000</t>
  </si>
  <si>
    <t>Imtiyoz-11000000</t>
  </si>
  <si>
    <t>Imtiyoz-30000000</t>
  </si>
  <si>
    <t>Imtiyoz-1000000</t>
  </si>
  <si>
    <t>Imtiyoz-23000000</t>
  </si>
  <si>
    <t>Imtiyoz-5500000</t>
  </si>
  <si>
    <t>Imtiyoz-500000</t>
  </si>
  <si>
    <t>Договор № 2023-2024-10-0016 от 01.09.2023</t>
  </si>
  <si>
    <t>T/R</t>
  </si>
  <si>
    <t>F.I.O</t>
  </si>
  <si>
    <t>Kursi</t>
  </si>
  <si>
    <t>Guruh nomi</t>
  </si>
  <si>
    <t>Qarzdor fan</t>
  </si>
  <si>
    <t>Qarzdor semestr</t>
  </si>
  <si>
    <t>Kredit miqdori</t>
  </si>
  <si>
    <t>Kredit summasi</t>
  </si>
  <si>
    <t>1-23 MUS</t>
  </si>
  <si>
    <t>Falsafa / O’zbekistonning eng yangi tarixi</t>
  </si>
  <si>
    <t>2-semestr</t>
  </si>
  <si>
    <t>8 kredit</t>
  </si>
  <si>
    <t>Raqamli va axborot texnologiyalari</t>
  </si>
  <si>
    <t>4 kredit</t>
  </si>
  <si>
    <t>Sotsial psixologiya / Raqamli va axborot texnologiyalari</t>
  </si>
  <si>
    <t>10 kredit</t>
  </si>
  <si>
    <t>Amaliy tilshunoslik (Roman-german tillari) / O’quv_va_yozuv_amaliyoti</t>
  </si>
  <si>
    <t>11 kredit</t>
  </si>
  <si>
    <t>Kognitiv psixologiya</t>
  </si>
  <si>
    <t>5 kredit</t>
  </si>
  <si>
    <t>Ingliz tili</t>
  </si>
  <si>
    <t xml:space="preserve">Rus tili </t>
  </si>
  <si>
    <t>Rus tili  / Iqtisodiyot nazariyasi</t>
  </si>
  <si>
    <t>12 kredit</t>
  </si>
  <si>
    <t>O’zbekistonning eng yangi tarixi</t>
  </si>
  <si>
    <t>Umumiy psixologiya</t>
  </si>
  <si>
    <t>6 kredit</t>
  </si>
  <si>
    <t>Falsafa</t>
  </si>
  <si>
    <t xml:space="preserve">O’zbek tilini sohada qo’llanilishi </t>
  </si>
  <si>
    <t>4-semestr</t>
  </si>
  <si>
    <t>2 kredit</t>
  </si>
  <si>
    <t>Madaniyatlararo muloqot / Axborot texnologiyalarini kasbiy faoliyatda qo’llash</t>
  </si>
  <si>
    <t>Axborot texnologiyalarini kasbiy faoliyatda qo’llash</t>
  </si>
  <si>
    <t>Nutq malakalarini baholash / Axborot texnologiyalarini kasbiy faoliyatda qo’llash</t>
  </si>
  <si>
    <t>1-22 MBTX</t>
  </si>
  <si>
    <t>Nutq malakalarini baholash</t>
  </si>
  <si>
    <t>2-22 MBTX</t>
  </si>
  <si>
    <t>Nutq malakalari integratsiyasi</t>
  </si>
  <si>
    <t>SADIKOV AMIRBEK ZAKIR O’G’LI</t>
  </si>
  <si>
    <t>Yuridik psixologiya</t>
  </si>
  <si>
    <t>Umumiy psixologiya nazariyasi</t>
  </si>
  <si>
    <t>Yuridik psixologiya / Umumiy psixodiagnostika</t>
  </si>
  <si>
    <t>Umumiy psixodiagnostika</t>
  </si>
  <si>
    <t>SAYIDOV NIZOMBEK AZIM O’GLI</t>
  </si>
  <si>
    <t xml:space="preserve">Manaviyatshunoslik / Falsafa </t>
  </si>
  <si>
    <t xml:space="preserve">Nutq o’stirish metodikasi                       </t>
  </si>
  <si>
    <t xml:space="preserve">Ona tili praktikumi                       </t>
  </si>
  <si>
    <t>Ona-tili praktikum</t>
  </si>
  <si>
    <t>Ma'naviyatshunoslik</t>
  </si>
  <si>
    <t>Deviant xulq-atvor psixologiyasi</t>
  </si>
  <si>
    <t>6-semestr</t>
  </si>
  <si>
    <t>Ismatov Diyorbek Olim o’g’li</t>
  </si>
  <si>
    <t>2-21 OP</t>
  </si>
  <si>
    <t>Ochiq axborot tizimlarida axborot psixologik xavfsizlik</t>
  </si>
  <si>
    <t>Ingliz tilini o'qitish va baholashning xalqaro standartlari</t>
  </si>
  <si>
    <t xml:space="preserve">Ingliz tilini o'qitish va baholashning xalqaro standartlari </t>
  </si>
  <si>
    <t>BEKMURODOVA MOXINISO</t>
  </si>
  <si>
    <t>1-21 MBTX</t>
  </si>
  <si>
    <t>Bolalar pedagogikasi / Bolalar adabiyoti</t>
  </si>
  <si>
    <t>Maktabgacha va boshlang'ich ta'limda ingliz tilini o'qitish metodikasi</t>
  </si>
  <si>
    <t>ABDIALIMOV SHAHZODBEK IZZATILLO O‘G‘LI</t>
  </si>
  <si>
    <t>ABDIQODIROVA XULKAR NORQULIYEVNA</t>
  </si>
  <si>
    <t>ABDIYEVA FERUZA ULUG‘BEK QIZI</t>
  </si>
  <si>
    <t>ABDUBANNONOVA SHOXSANAM ABDIQAHHOR QIZI</t>
  </si>
  <si>
    <t>ABDUHAKIMOVA IRODA G‘OLIBJON QIZI</t>
  </si>
  <si>
    <t>ABDUJALILOVA SHAXNOZA ABDUJALIL QIZI</t>
  </si>
  <si>
    <t>ABDULLAYEV JURABOY FARXODOVICH</t>
  </si>
  <si>
    <t>ABDULLAYEV SHAXRIYOR BAXTIYOROVICH</t>
  </si>
  <si>
    <t>ABDULLAYEVA DILOVAR BAHRULLO QIZI</t>
  </si>
  <si>
    <t>ABDULLAYEVA GULNOZA RAYIM QIZI</t>
  </si>
  <si>
    <t>ABDULLAYEVA NARGIZA GAYRATOVNA</t>
  </si>
  <si>
    <t>ABDUMAJIDOVA MOXLAROY OLIMJON QIZI</t>
  </si>
  <si>
    <t>ABDUQODIROVA XUMORA MANSUR QIZI</t>
  </si>
  <si>
    <t>ABDURAHIMOVA GULSHODA MUZAFFAR QIZI</t>
  </si>
  <si>
    <t>ABDURAUPOVA MEHRANGIZ ANVAROVNA</t>
  </si>
  <si>
    <t>ABDURAXMONOVA MOXICHEHRA AXMADOVNA</t>
  </si>
  <si>
    <t>ABDURAXMONOVA SHAXNOZA AKMALOVNA</t>
  </si>
  <si>
    <t>ABDURAYIMOV MUSOXON ABDUSAIT O‘G‘LI</t>
  </si>
  <si>
    <t>ABDUROZIQOV DIYORBEK INOYATOVICH</t>
  </si>
  <si>
    <t>ABDUROZIQOVA ISMIGULBEGIM INOYAT QIZI</t>
  </si>
  <si>
    <t>ABDUVOHIDOVA MAXLIYO ABDUVOHID QIZI</t>
  </si>
  <si>
    <t>ACHILOVA MOHLAROYIM UKTAM QIZI</t>
  </si>
  <si>
    <t>ADIZOV SHAMSHOD DILSHOD O‘G‘LI</t>
  </si>
  <si>
    <t>ADIZOVA HURRIYAT MARIFOVNA</t>
  </si>
  <si>
    <t>ADIZOVA MARJONA RO‘ZI QIZI</t>
  </si>
  <si>
    <t>ADIZOVA MASHHURA ABDURAXMONOVNA</t>
  </si>
  <si>
    <t>ADIZOVA SAODAT ODILOVNA</t>
  </si>
  <si>
    <t>ADIZOVA SHAFOAT ODIL QIZI</t>
  </si>
  <si>
    <t>AHADOV JAMSHID HAZRATQUL O‘G‘LI</t>
  </si>
  <si>
    <t>AHATOVA DILSHODA FARHODOVNA</t>
  </si>
  <si>
    <t>AHMADOVA AZIZA OBIDJON QIZI</t>
  </si>
  <si>
    <t>AHMEDOVA ROZA UMIDJON QIZI</t>
  </si>
  <si>
    <t>AHROROV AFZAL AHROR O‘G‘LI</t>
  </si>
  <si>
    <t>AKMALOVA SITORA YUNUS QIZI</t>
  </si>
  <si>
    <t>AKROMOVA FIRUZA FARXODOVNA</t>
  </si>
  <si>
    <t>ALLABERGANOVA MAFTUNA MAXMUDOVNA</t>
  </si>
  <si>
    <t>AMANOVA NARGIZA RAJABOVNA</t>
  </si>
  <si>
    <t>AMINOVA GULNORA ALISHER QIZI</t>
  </si>
  <si>
    <t>AMONOV OTABEK BAXTIYOR O‘G‘LI</t>
  </si>
  <si>
    <t>AMONOVA MAXTOB KARIM QIZI</t>
  </si>
  <si>
    <t>AMONOVA NAFOSAT JONDULLOYEVNA</t>
  </si>
  <si>
    <t>ASADOVA BAXTIGUL SHARIF QIZI</t>
  </si>
  <si>
    <t>ASATOVA GULCHEHRA RAXMATOVNA</t>
  </si>
  <si>
    <t>ASHUROV AZIZBEK AZAMAT O‘G‘LI</t>
  </si>
  <si>
    <t>ASHUROV NOZIMJON SHERALI O‘G‘LI</t>
  </si>
  <si>
    <t>ASHUROVA GULNOZA A’ZAMOVNA</t>
  </si>
  <si>
    <t>ASHUROVA MUNISA AKRAM QIZI</t>
  </si>
  <si>
    <t>ASHUROVA NIGINA JAMSHIDOVNA</t>
  </si>
  <si>
    <t>ASHUROVA NIGORA G‘AFUROVNA</t>
  </si>
  <si>
    <t>ASLONOVA JASMINA JAHONGIR QIZI</t>
  </si>
  <si>
    <t>ASLONOVA NARGIZA MURODILLOYEVNA</t>
  </si>
  <si>
    <t>ATOYEVA SHAXLO ZAYNIDDINOVNA</t>
  </si>
  <si>
    <t>ATQIYOYEVA NILUFAR ANVAR QIZI</t>
  </si>
  <si>
    <t>AVEZOVA MOHIGUL QAHRAMONOVNA</t>
  </si>
  <si>
    <t>AVIZOVA NAFISA ALISHEROVNA</t>
  </si>
  <si>
    <t>AXMADALIYEVA NILUFAR OYBEK QIZI</t>
  </si>
  <si>
    <t>AXMADOV JAVOHIR ABDUSALOMOVICH</t>
  </si>
  <si>
    <t>AXMATOVA GULXAYO MERITDIN QIZI</t>
  </si>
  <si>
    <t>AXMEDOV LAZIZ RADJABBOYEVICH</t>
  </si>
  <si>
    <t>AXMEDOVA JASMINA BAXTIYOROVNA</t>
  </si>
  <si>
    <t>AXMEDOVA MADINA SAFAROVNA</t>
  </si>
  <si>
    <t>AXMEDOVA MAFTUNA MANSUROVNA</t>
  </si>
  <si>
    <t>AXMEDOVA SEVINCH MAXMUDALI QIZI</t>
  </si>
  <si>
    <t>AXROLOVA FARANGIZ FARXOD QIZI</t>
  </si>
  <si>
    <t>AYAZBAEVA ZAMIRA BATÍROVNA</t>
  </si>
  <si>
    <t>AZADBOYEVA NOZIMAXON SHERZODOVNA</t>
  </si>
  <si>
    <t>AZAMATOV UMIDJON O‘KTAM O‘G‘LI</t>
  </si>
  <si>
    <t>AZIMOV SHAHBOZ AZIMOVICH</t>
  </si>
  <si>
    <t>AZIMOVA ADIBA AMON QIZI</t>
  </si>
  <si>
    <t>AZIMOVA MALIKA OLIM QIZI</t>
  </si>
  <si>
    <t>BAFOYEVA GULFIDA ODIL QIZI</t>
  </si>
  <si>
    <t>BAFOYEVA SABINA RUSTAMOVNA</t>
  </si>
  <si>
    <t>BAFOYEVA SHALOLA VALI QIZI</t>
  </si>
  <si>
    <t>BAQOYEV JAMSHID JOBIR O‘G‘LI</t>
  </si>
  <si>
    <t>BAQOYEVA LAYLO BAFO QIZI</t>
  </si>
  <si>
    <t>BAROTOVA IRODA G‘AYBULLO QIZI</t>
  </si>
  <si>
    <t>BAXRITDINOVA SUMBULA TO‘LQINOVNA</t>
  </si>
  <si>
    <t>BAYMIRZAYEV ALISHER MURATOVICH</t>
  </si>
  <si>
    <t>BEGANDIKOVA MADINA XUDOYBERDI QIZI</t>
  </si>
  <si>
    <t>BEKTOSHEVA DILSUZXONIM MAXMUD QIZI</t>
  </si>
  <si>
    <t>BESHIMOVA MEHRIBON BAXTIYOR QIZI</t>
  </si>
  <si>
    <t>BO‘RIYEV SHERMUROD SHERQUL O‘G‘LI</t>
  </si>
  <si>
    <t>BO‘ZZIYEVA DILNORA RAXMONQULOVNA</t>
  </si>
  <si>
    <t>BOBOJONOVA MARJONA FAXRIDDINOVNA</t>
  </si>
  <si>
    <t>BOBOJONOVA MARJONAXON BOBIRJON QIZI</t>
  </si>
  <si>
    <t>BOBOQULOV ASLBEK AZIZBEKOVICH</t>
  </si>
  <si>
    <t>BOBOQULOVA ELNORA BOBIROVNA</t>
  </si>
  <si>
    <t>BOBOQULOVA MARJONA RIZOQUL-QIZI</t>
  </si>
  <si>
    <t>BOBOYEVA VAZIRA FATULLOYEVNA</t>
  </si>
  <si>
    <t>BOLTABAYEV IKROMJON KAXOR O‘G‘LI</t>
  </si>
  <si>
    <t>BOLTAYEVA VAZIRA VOHIDJON QIZI</t>
  </si>
  <si>
    <t>BOTIROVA SHAHLO BOTIROVNA</t>
  </si>
  <si>
    <t>BOYMURODOVA DILSHODA BAHODIR QIZI</t>
  </si>
  <si>
    <t>BOZOROVA RA’NO GAYBULLAYEVNA</t>
  </si>
  <si>
    <t>BURXANOVA SHOXSANAM ISLOM QIZI</t>
  </si>
  <si>
    <t>CHAMANOVA NIGORA GULOMOVNA</t>
  </si>
  <si>
    <t>CHO‘LIYEV FARRUX SOXIDILLO O‘G‘LI</t>
  </si>
  <si>
    <t>CHORIYEVA QALDIRG‘OCH ALIQUL QIZI</t>
  </si>
  <si>
    <t>DAVLATOV ABDULFAYZ SHAROFIDDIN O‘G‘LI</t>
  </si>
  <si>
    <t>DAVRONOV ABDIG‘OFIR MAMASHO O‘G‘LI</t>
  </si>
  <si>
    <t>DAVRONOV DILSHODJON DONIYOR O‘G‘LI</t>
  </si>
  <si>
    <t>DAVRONOVA MAVJUDA SALOMOVNA</t>
  </si>
  <si>
    <t>DAVRONOVA ZUFNUNA G‘AYRAT QIZI</t>
  </si>
  <si>
    <t>DILMURODOVA RUXSHONA SHERALI QIZI</t>
  </si>
  <si>
    <t>DO‘STMURODOVA FERUZA OTABEK QIZI</t>
  </si>
  <si>
    <t>DO‘STMURODOVA MOHINUR NURMUROD QIZI</t>
  </si>
  <si>
    <t>ERGASHEVA AZIMAXON NOSIRJON QIZI</t>
  </si>
  <si>
    <t>ERGASHEVA DILNAVOZ OLIM QIZI</t>
  </si>
  <si>
    <t>ERGASHEVA LOLA FARHODOVNA</t>
  </si>
  <si>
    <t>ERGASHEVA SHAXNOZA SHUXRATOVNA</t>
  </si>
  <si>
    <t>ERKINOVA SHODIYONA AZIZOVNA</t>
  </si>
  <si>
    <t>ESANOV SUXROBBEK SANJAR O‘G‘LI</t>
  </si>
  <si>
    <t>ESHEVA LAYLO NASREDDINOVNA</t>
  </si>
  <si>
    <t>ESHMUROTOVA MARJONA ALISHER QIZI</t>
  </si>
  <si>
    <t>ESONOVA SADOQAT UMIDJON QIZI</t>
  </si>
  <si>
    <t>FARMONOV XURSHID DILSHOD O‘G‘LI</t>
  </si>
  <si>
    <t>FARMONOVA LAYLO UMIDJONOVNA</t>
  </si>
  <si>
    <t>FATULLAYEVA SEVINCH BOTIRJON QIZI</t>
  </si>
  <si>
    <t>FATULLOYEVA DILFUZA ULUG‘BEK QIZI</t>
  </si>
  <si>
    <t>FAXRIDDINOVA GULCHIROY MEXRIDDIN QIZI</t>
  </si>
  <si>
    <t>FAXRIYEVA DILRUX TO‘LQIN QIZI</t>
  </si>
  <si>
    <t>FAXRIYEVA GAVHAROY SHAMSIDDIN QIZI</t>
  </si>
  <si>
    <t>FAYZIYEV RAXIMJON SALIMOVICH</t>
  </si>
  <si>
    <t>FAYZIYEVA FARIDA SOLIXOVNA</t>
  </si>
  <si>
    <t>FAYZIYEVA NOZIMA G‘ULOMOVNA</t>
  </si>
  <si>
    <t>FAYZIYEVA UMIDA OLIM QIZI</t>
  </si>
  <si>
    <t>FAYZULLAYEV SHOHJAHON BOBIRJONOVICH</t>
  </si>
  <si>
    <t>FAYZULLAYEV SHOXRUX SHARIF O‘G‘LI</t>
  </si>
  <si>
    <t>FOZILOVA GULSHODA BOTIROVNA</t>
  </si>
  <si>
    <t>FOZILOVA MADINABONU IBROHIMJONOVNA</t>
  </si>
  <si>
    <t>FOZILOVA NAZOKAT FAXRITDIN QIZI</t>
  </si>
  <si>
    <t>G‘AFUROVA MUAZZAM JAMIL QIZI</t>
  </si>
  <si>
    <t>G‘AFUROVA SEVINCH G‘ULOMJONOVNA</t>
  </si>
  <si>
    <t>G‘AYBULLAYEVA LOLA VALIJON QIZI</t>
  </si>
  <si>
    <t>G‘AYBULLAYEVA MADINABONU HAMZAYEVNA</t>
  </si>
  <si>
    <t>G‘AYBULLAYEVA MUHABBAT FURQAT QIZI</t>
  </si>
  <si>
    <t>G‘AYBULLAYEVA RUXSHONA QAHRAMON QIZI</t>
  </si>
  <si>
    <t>G‘AYBULLOYEVA SHAHRIZODA YO‘LDOSH QIZI</t>
  </si>
  <si>
    <t>G‘AYBULLOYEVA ZARINA YO‘LDOSH QIZI</t>
  </si>
  <si>
    <t>G‘IYOZOVA SHAXNOZA ZAVQIDDIN QIZI</t>
  </si>
  <si>
    <t>GADOYEVA GULSANAM FAZLIDDIN QIZI</t>
  </si>
  <si>
    <t>HAKIMOV ARABJON ALIMJON O‘G‘LI</t>
  </si>
  <si>
    <t>HAKIMOV FOZILBEK OZOD O‘G‘LI</t>
  </si>
  <si>
    <t>HAKIMOVA FOTIMA BAHODIROVNA</t>
  </si>
  <si>
    <t>HAKIMOVA GO‘ZAL MUHIDDIN QIZI</t>
  </si>
  <si>
    <t>HAKIMOVA MALIKA YO‘LDOSH QIZI</t>
  </si>
  <si>
    <t>HALIMOV SHAXRUZ RAMAZON O‘G‘LI</t>
  </si>
  <si>
    <t>HALIMOV SUNNATJON ANVARJON O‘G‘LI</t>
  </si>
  <si>
    <t>HALIMOVA DILNOZA FARHOD QIZI</t>
  </si>
  <si>
    <t>HALIMOVA NASIBA QODIR QIZI</t>
  </si>
  <si>
    <t>HALIMOVA SEVINCH HABIB QIZI</t>
  </si>
  <si>
    <t>HAMDAMOV ASLBEK TO‘RAQUL O‘G‘LI</t>
  </si>
  <si>
    <t>HAMIDOVA GULSANAM SHAHOB QIZI</t>
  </si>
  <si>
    <t>HAMIDOVA MAFTUNA BAHODIR QIZI</t>
  </si>
  <si>
    <t>HAMIDOVA MAXFIRATXON MURODJON QIZI</t>
  </si>
  <si>
    <t>HAMROYEV DILSHODBEK DAVRON O‘G‘LI</t>
  </si>
  <si>
    <t>HAMROYEV SHERMAT HIKMATOVICH</t>
  </si>
  <si>
    <t>HAMROYEVA NILUFAR QUDRAT QIZI</t>
  </si>
  <si>
    <t>HAMROYEVA RUXSHONA FARHOD QIZI</t>
  </si>
  <si>
    <t>HAMROYEVA SABINA HAMROYEVNA</t>
  </si>
  <si>
    <t>HAMROYEVA SHARIFA ASATILLO QIZI</t>
  </si>
  <si>
    <t>HASANOV MUROD ASQAR O‘G‘LI</t>
  </si>
  <si>
    <t>HASANOV SOBIRJON SHUKUR O‘G‘LI</t>
  </si>
  <si>
    <t>HASANOVA FERANGIZ FAZLIDDINOVNA</t>
  </si>
  <si>
    <t>HASANOVA SEVINCH ASQAR QIZI</t>
  </si>
  <si>
    <t>HAYDAROVA ZARINA HAMRO QIZI</t>
  </si>
  <si>
    <t>HAYITMAMATOV JALOLBEK UMIDJONOVICH</t>
  </si>
  <si>
    <t>HAYOTOVA SEVINCH RIZOKUL QIZI</t>
  </si>
  <si>
    <t>HIKMATOVA ANORA UCHQUN QIZI</t>
  </si>
  <si>
    <t>HIKMATOVA DILNOZA SODIQJONOVNA</t>
  </si>
  <si>
    <t>HIMMATOV MUHAMMAD VOHID-O‘G‘LI</t>
  </si>
  <si>
    <t>HODIYEVA SARVINOZ USMONOVNA</t>
  </si>
  <si>
    <t>HOJIYEV AKMAL AHMAD O‘G‘LI</t>
  </si>
  <si>
    <t>HOMIDOVA MOHIGUL TO‘EVNA</t>
  </si>
  <si>
    <t>HUSANOVA DIYORA FARHODOVNA</t>
  </si>
  <si>
    <t>HUSENOVA RA’NO FURQAT QIZI</t>
  </si>
  <si>
    <t>IBODOV MURODJON OQILJON O‘G‘LI</t>
  </si>
  <si>
    <t>IBODOV SHOXRUXBEK IKROMOVICH</t>
  </si>
  <si>
    <t>IBODOVA NIGORA DILSHOD QIZI</t>
  </si>
  <si>
    <t>IBODOVA SARVINOZ SAYFILLOYEVNA</t>
  </si>
  <si>
    <t>IBRAGIMOV RO‘ZIMUROD BAXTIYOR O‘G‘LI</t>
  </si>
  <si>
    <t>IBRAGIMOVA SHAHRIZOD JAMSHID QIZI</t>
  </si>
  <si>
    <t>IBROHIMOVA BAHOROY ISKANDAR QIZI</t>
  </si>
  <si>
    <t>IBROHIMOVA MUQADDAS ABDUVOHID QIZI</t>
  </si>
  <si>
    <t>IDIYEVA MARJONA OCHIL QIZI</t>
  </si>
  <si>
    <t>INOYATOVA DILDORA BAFOYEVNA</t>
  </si>
  <si>
    <t>ISAKULOVA RIZVONJON IXTIYOROVNA</t>
  </si>
  <si>
    <t>ISANOVA NARGIZA HIKMATULLO QIZI</t>
  </si>
  <si>
    <t>ISAYEVA ALFIYA TULKINOVNA</t>
  </si>
  <si>
    <t>ISAYEVA MADINABONU MALIKOVNA</t>
  </si>
  <si>
    <t>ISLOMOVA DILNURA JAMOL QIZI</t>
  </si>
  <si>
    <t>ISLOMOVA SALOMAT SHUKUR QIZI</t>
  </si>
  <si>
    <t>ISLOMOVA ZULAYXO QANDIYOR QIZI</t>
  </si>
  <si>
    <t>ISMATILLAYEVA MIJGONA RASHITOVNA</t>
  </si>
  <si>
    <t>ISMATOV AZIZBEK ANVAROVICH</t>
  </si>
  <si>
    <t>ISMATOV BAXTIYOR BAHODIROVICH</t>
  </si>
  <si>
    <t>ISMATOV MIRJON BARAKA O‘G‘LI</t>
  </si>
  <si>
    <t>ISMOILOV ABDULAZIZ IBROHIM O‘G‘LI</t>
  </si>
  <si>
    <t>ISMOILOVA MAHLIYOXON IBROHIM QIZI</t>
  </si>
  <si>
    <t>ISOQOVA GULNOZ ULUG‘BEK QIZI</t>
  </si>
  <si>
    <t>ISOQOVA JANNATOY ZULFITDINOVNA</t>
  </si>
  <si>
    <t>ISOQULOVA RUXSHONA BAXRIDDIN QIZI</t>
  </si>
  <si>
    <t>ISTAMOVA SEVINCH O‘KTAM QIZI</t>
  </si>
  <si>
    <t>ISTAMOVA UMEDA IKROM QIZI</t>
  </si>
  <si>
    <t>IZOMOVA MEHRANGIZ ALISHER QIZI</t>
  </si>
  <si>
    <t>JABBOROV QUVONCHBEK JO‘RABEK O‘G‘LI</t>
  </si>
  <si>
    <t>JABBOROVA DILAFRO‘Z BESHIM QIZI</t>
  </si>
  <si>
    <t>JABBOROVA DILDORA ABDURAXMONOVNA</t>
  </si>
  <si>
    <t>JABBOROVA MUNISABONU BAXROMOVNA</t>
  </si>
  <si>
    <t>JABBOROVA SARVINOZ IXTIYOR QIZI</t>
  </si>
  <si>
    <t>JAHONQULOVA GULCHEHRA HUSNIDDIN QIZI</t>
  </si>
  <si>
    <t>JALILOVA MEHRIBON BOTIROVNA</t>
  </si>
  <si>
    <t>JAMILOV MIRSHOD MA’MUR O‘G‘LI</t>
  </si>
  <si>
    <t>JAMOLOV UBAYDULLO ERKIN O‘G‘LI</t>
  </si>
  <si>
    <t>JAMOLOVA DILFUZA RAJAB QIZI</t>
  </si>
  <si>
    <t>JAMOLOVA HUSNIYA JALIL QIZI</t>
  </si>
  <si>
    <t>JAMOLOVA MOHINABONU UMIDJON QIZI</t>
  </si>
  <si>
    <t>JANDAVLETOVA AYNURA NURG‘AZIYEVNA</t>
  </si>
  <si>
    <t>JO‘RABOYEVA GULLOLA AXMADJON QIZI</t>
  </si>
  <si>
    <t>JO‘RAQULOVA MAXLIYO NURMUXAMMAD QIZI</t>
  </si>
  <si>
    <t>JO‘RAYEV AZIZBEK HAYDAR O‘G‘LI</t>
  </si>
  <si>
    <t>JO‘RAYEV UCHQUN YUSUF O‘G‘LI</t>
  </si>
  <si>
    <t>JO‘RAYEVA ELNURA AZAMAT QIZI</t>
  </si>
  <si>
    <t>JO‘RAYEVA MO‘MINA IXTIYOR QIZI</t>
  </si>
  <si>
    <t>JO‘RAYEVA NODIRA RAVSHANOVNA</t>
  </si>
  <si>
    <t>JO‘RAYEVA SABRINA QOSIMJON QIZI</t>
  </si>
  <si>
    <t>JO‘RAYEVA SARVINOZ SHERALI QIZI</t>
  </si>
  <si>
    <t>JO‘RAYEVA SHAHZODA SUXROBJON QIZI</t>
  </si>
  <si>
    <t>JUMABOYEV XUMOYUN XURSHID O‘G‘LI</t>
  </si>
  <si>
    <t>JUMANIYOZOV G‘ANIJON XUDARGANOVICH</t>
  </si>
  <si>
    <t>JUMAQULOV OZODBEK DIYOROVICH</t>
  </si>
  <si>
    <t>JUMAYEV AZAMAT A’ZAMOVICH</t>
  </si>
  <si>
    <t>JURAYEVA SAODAT SOBIRJON QIZI</t>
  </si>
  <si>
    <t>KAMILOVA FERUZABONU ERKIN QIZI</t>
  </si>
  <si>
    <t>KAMOLOVA MANZURA UKTAMOVNA</t>
  </si>
  <si>
    <t>KARIMOV MIRONSHOX HABIB O‘G‘LI</t>
  </si>
  <si>
    <t>KARIMOV RUSTAM SAMADOVICH</t>
  </si>
  <si>
    <t>KARIMOVA AZIZABONU HALIMOVNA</t>
  </si>
  <si>
    <t>KARIMOVA NODIRABEGIM SHAVKAT QIZI</t>
  </si>
  <si>
    <t>KARIMOVA SHAXNOZA UBAYDULLAYEVNA</t>
  </si>
  <si>
    <t>KARIMOVA ZARINA MUXTORJON QIZI</t>
  </si>
  <si>
    <t>KENJAYEVA NILUFAR BAXTIYOR QIZI</t>
  </si>
  <si>
    <t>KOMILOV JASURBEK JOMOLIDIN O‘G‘LI</t>
  </si>
  <si>
    <t>KOMILOV RAVSHANBEK RASUL O‘G‘LI</t>
  </si>
  <si>
    <t>KOMILOVA BAXSHANDA NAVRO‘Z QIZI</t>
  </si>
  <si>
    <t>KOMILOVA GULRUX IBROXIMOVNA</t>
  </si>
  <si>
    <t>KOMILOVA SHAXRIZODA BAXTIYOR QIZI</t>
  </si>
  <si>
    <t>KOZIMOVA DILNOZA SUR’ATOVNA</t>
  </si>
  <si>
    <t>KUCHIMOVA SAYYORA ABDUKARIMOVNA</t>
  </si>
  <si>
    <t>KURBANOV XUSHNUDBEK O‘TKIROVICH</t>
  </si>
  <si>
    <t>KURBANOVA LAYLO TALIBAYEVNA</t>
  </si>
  <si>
    <t>KURBONOVA OYSARA DAVRONOVNA</t>
  </si>
  <si>
    <t>LATIPOVA RUXSORA SAFOYEVNA</t>
  </si>
  <si>
    <t>MADANIYATOV SHAHZOD SHUHRAT O‘G‘LI</t>
  </si>
  <si>
    <t>MADATOVA NARGIZA AXATOVNA</t>
  </si>
  <si>
    <t>MAHMUDOV ABBOS ISTAMOVICH</t>
  </si>
  <si>
    <t>MAMADALIYEV ASADILLO ABDULLO O‘G‘LI</t>
  </si>
  <si>
    <t>MAMADKULOVA MUHABBAT MUZAFFAROVNA</t>
  </si>
  <si>
    <t>MAMUROVA MAXBUBA ABDUXAKIMOVNA</t>
  </si>
  <si>
    <t>MAMUROVA MUXABBAT ZOYIROVNA</t>
  </si>
  <si>
    <t>MANSUROV USMONJON ZOKIR O‘G‘LI</t>
  </si>
  <si>
    <t>MARDONOVA GULCHEHRA RAYIMOVNA</t>
  </si>
  <si>
    <t>MARDONOVA SHAHLO UMIDJON QIZI</t>
  </si>
  <si>
    <t>MARIMOV MUXAMMAD MURODBEK O‘G‘LI</t>
  </si>
  <si>
    <t>MATTIYEV MEHRIDDIN ISOMIDDINOVICH</t>
  </si>
  <si>
    <t>MAXMUDJONOVA MAHLIYO MIRZA QIZI</t>
  </si>
  <si>
    <t>MAXMUDOVA DILRABO ODIL QIZI</t>
  </si>
  <si>
    <t>MAXMUDOVA SHAXNOZA PO‘LOTOVNA</t>
  </si>
  <si>
    <t>MEHMONOVA MOHICHEHRA SOBIRJONOVNA</t>
  </si>
  <si>
    <t>MIRMUXSINOVA ASALOY MIRAZIZ QIZI</t>
  </si>
  <si>
    <t>MIRZAUMAROVA NAMUNA ERKINJON QIZI</t>
  </si>
  <si>
    <t>MIRZAYEVA DILDORA SAIDMURAT QIZI</t>
  </si>
  <si>
    <t>MIRZAYEVA DILNURA DILSHOD QIZI</t>
  </si>
  <si>
    <t>MIRZAYEVA MANZURA AMRILLOYEVNA</t>
  </si>
  <si>
    <t>MIRZAYEVA SHAXNOZ KAXRAMONOVNA</t>
  </si>
  <si>
    <t>MO‘MINOV SAMANDAR SAYIMNAZAR O‘G‘LI</t>
  </si>
  <si>
    <t>MUHAMMADOVA SALOMATOY MADIYOR QIZI</t>
  </si>
  <si>
    <t>MUHAMMADRAJABOVA ZAYNAB JAVOHIR QIZI</t>
  </si>
  <si>
    <t>MURADOVA MEXRANGIZ BAXTIYOROVNA</t>
  </si>
  <si>
    <t>MURODJONOVA RUXSHONA RAVSHANOVNA</t>
  </si>
  <si>
    <t>MURODOV SHAXZODBEK MUXTOR O‘G‘LI</t>
  </si>
  <si>
    <t>MURODOVA DILSORA ULUG‘BEK QIZI</t>
  </si>
  <si>
    <t>MURODOVA SHAXRIZODA ZAFAR QIZI</t>
  </si>
  <si>
    <t>MURODULLOYEVA SHAHINABONU SHUHRAT QIZI</t>
  </si>
  <si>
    <t>MUROTOVA UMIDABONU ISLOMJON QIZI</t>
  </si>
  <si>
    <t>MURTAZOYEVA MOHIDIL KAMOLOVNA</t>
  </si>
  <si>
    <t>MURTOZAYEVA DILDORA BAXRONBOY QIZI</t>
  </si>
  <si>
    <t>MUSINOVA ROZIYA JAHONGIR QIZI</t>
  </si>
  <si>
    <t>MUSOJONOVA FARIDA JAMSHID QIZI</t>
  </si>
  <si>
    <t>MUSTAFOYEVA SHAXINABONU IXTIYOROVNA</t>
  </si>
  <si>
    <t>MUSTAFOYEVA ZAXRO MURODJONOVNA</t>
  </si>
  <si>
    <t>MUXAMEDOVA MAFTUNA TOXIROVNA</t>
  </si>
  <si>
    <t>MUXAMMADIYEV UMID ILHOMOVICH</t>
  </si>
  <si>
    <t>MUXAMMADOVA MEXRANGIZ AKMALOVNA</t>
  </si>
  <si>
    <t>MUXAMMADOVA O‘LMASOY MUXTOR QIZI</t>
  </si>
  <si>
    <t>MUXTOROVA GULASAL MUXAMMADOVNA</t>
  </si>
  <si>
    <t>MUYASSAROV SHAHZODBEK TOHIR O‘G‘LI</t>
  </si>
  <si>
    <t>MUZAFFAROVA SARVINOZ BEKZOD QIZI</t>
  </si>
  <si>
    <t>NABIYEVA DILAFRUZ JAMSHID QIZI</t>
  </si>
  <si>
    <t>NABIYEVA MALIKA SHUHRAT QIZI</t>
  </si>
  <si>
    <t>NAIMOV PO‘LAT TURSUNOVICH</t>
  </si>
  <si>
    <t>NAIMOVA HILOLA NABI QIZI</t>
  </si>
  <si>
    <t>NAJMIDDINOV JALOL RAJABOVICH</t>
  </si>
  <si>
    <t>NAMOZOVA AZIZA AVEZOVNA</t>
  </si>
  <si>
    <t>NAMOZOVA MARJONA SHUXRATOVNA</t>
  </si>
  <si>
    <t>NARZIYEVA MOHIGUL SAYFULLO QIZI</t>
  </si>
  <si>
    <t>NARZIYEVA XADICHA ZOKIR QIZI</t>
  </si>
  <si>
    <t>NARZIYEVA ZEBINISO MURTOZOYEVNA</t>
  </si>
  <si>
    <t>NARZULLAYEV ALISHER BAXSHULLO O‘G‘LI</t>
  </si>
  <si>
    <t>NARZULLAYEV ELYOR QAHROMON O‘G‘LI</t>
  </si>
  <si>
    <t>NARZULLAYEV SIROJIDDIN DILSHOD O‘G‘LI</t>
  </si>
  <si>
    <t>NASILLOYEVA SARVINOZ SAYFULLOYEVNA</t>
  </si>
  <si>
    <t>NASIMOVA RA’NO HAMIDOVNA</t>
  </si>
  <si>
    <t>NASRETDINOVA NAFISA ASLETDINOVNA</t>
  </si>
  <si>
    <t>NASRULLAYEVA RUXSHONA RUSTAM QIZI</t>
  </si>
  <si>
    <t>NASULLOYEVA MADINABONU FAYZULLO QIZI</t>
  </si>
  <si>
    <t>NAVRUZOV UMAR TURSUNKULOVICH</t>
  </si>
  <si>
    <t>NAVRUZOVA DILFUZA YANDASHOVNA</t>
  </si>
  <si>
    <t>NAYIMOVA UMIDA ERGASH QIZI</t>
  </si>
  <si>
    <t>NAZIROV BAXTIYOR SHOYDULLAYEVICH</t>
  </si>
  <si>
    <t>NAZIROV HIKMATJON NODIR O‘G‘LI</t>
  </si>
  <si>
    <t>NE’MATILLOYEVA MOHIDIL ALOVIDDINOVNA</t>
  </si>
  <si>
    <t>NEGIYEVA MEHRINISO OTABEK QIZI</t>
  </si>
  <si>
    <t>NEMATOV AZIZBEK SHODLIKOVICH</t>
  </si>
  <si>
    <t>NEMATOVA GULRUH FURQATOVNA</t>
  </si>
  <si>
    <t>NEMATOVA GULSHAN RAMAZONOVNA</t>
  </si>
  <si>
    <t>NEMATOVA MARJONA NODIRJONOVNA</t>
  </si>
  <si>
    <t>NIYOZOVA DILDORA ILYOS QIZI</t>
  </si>
  <si>
    <t>NIYOZOVA GULHAYO ERKINOVNA</t>
  </si>
  <si>
    <t>NORMAMATOVA MAFTUNA SHUKURULLAYEVNA</t>
  </si>
  <si>
    <t>NOROVA DILNOZA DILSHODOVNA</t>
  </si>
  <si>
    <t>NOROVA DILNOZA GIYASOVNA</t>
  </si>
  <si>
    <t>NOROVA SEVINCH SADRIDDINOVNA</t>
  </si>
  <si>
    <t>NORPULOTOVA GULSORA DILMUROD QIZI</t>
  </si>
  <si>
    <t>NU’MONOV ILMDOR XAYRULLO O‘G‘LI</t>
  </si>
  <si>
    <t>NUMONOV MUHAMMAD BOZOROVICH</t>
  </si>
  <si>
    <t>NURIDDINOV JALOLIDDIN ANVAR O‘G‘LI</t>
  </si>
  <si>
    <t>NURMATOVA DONOXON NE’MATULLA QIZI</t>
  </si>
  <si>
    <t>NURMATOVA XURSANOY ARABJON QIZI</t>
  </si>
  <si>
    <t>NUROVA SITORA XOLMUROD QIZI</t>
  </si>
  <si>
    <t>O‘KTAMOVA SEVINCH O‘TKIR QIZI</t>
  </si>
  <si>
    <t>O‘RINOVA LOLA SHODIYEVNA</t>
  </si>
  <si>
    <t>O‘RINOVA SEVINCH AKBAR QIZI</t>
  </si>
  <si>
    <t>OBIDOVA ZARNIGOR ORIF QIZI</t>
  </si>
  <si>
    <t>OBLOQULOVA JASMINABONU ABROR QIZI</t>
  </si>
  <si>
    <t>OCHILOVA NARGIZA ULUG‘BEK QIZI</t>
  </si>
  <si>
    <t>OCHILOVA NURXON RO‘ZIMUROTOVNA</t>
  </si>
  <si>
    <t>ODILOV IKROMJON IZZATILLAYEVICH</t>
  </si>
  <si>
    <t>ODILOVA MOHINUR MEXRIDDINJON QIZI</t>
  </si>
  <si>
    <t>ODINAYEVA LOBAR FARMONOVNA</t>
  </si>
  <si>
    <t>OLIMJONOV OTABEK OYBEK O‘G‘LI</t>
  </si>
  <si>
    <t>OLIMOV OZODBEK OYBEK O‘G‘LI</t>
  </si>
  <si>
    <t>OLIMOVA CHAROS OBIDJONOVNA</t>
  </si>
  <si>
    <t>OLIMOVA GULMERA AMRILLO QIZI</t>
  </si>
  <si>
    <t>ORIPOVA MEHRIGIYO BOLTAYEVNA</t>
  </si>
  <si>
    <t>ORIPOVA MOHICHEHRA ISO QIZI</t>
  </si>
  <si>
    <t>OSTONOV SOLIJON ILHOM O‘G‘LI</t>
  </si>
  <si>
    <t>OTAMURATOVA INTIZOR KOMILJONOVNA</t>
  </si>
  <si>
    <t>OTAMURODOVA NIGINA OTANIYOZ QIZI</t>
  </si>
  <si>
    <t>PANOYEVA SEVINCH SHERALI QIZI</t>
  </si>
  <si>
    <t>PARDAYEVA SHARIFA DJUMAYEVNA</t>
  </si>
  <si>
    <t>PIRNAZAROVA NIGINA MAJID QIZI</t>
  </si>
  <si>
    <t>PO‘LATOV BEHRUZ BOBOXONOVICH</t>
  </si>
  <si>
    <t>PO‘LOTOV SHUKRULLO RAXMONOVICH</t>
  </si>
  <si>
    <t>PRIMOV SHOXJAXON SHAMSIDIN O‘G‘LI</t>
  </si>
  <si>
    <t>PULATOV ULUGBEK KASIMOVICH</t>
  </si>
  <si>
    <t>PULOTOVA MOHINUR AMIN QIZI</t>
  </si>
  <si>
    <t>QAYUMOVA RUXSORA SHOMUROD QIZI</t>
  </si>
  <si>
    <t>QIYOMOVA DILNURA ZUFARIDDIN QIZI</t>
  </si>
  <si>
    <t>QO‘LDOSHEVA MASHHURA UTKIR QIZI</t>
  </si>
  <si>
    <t>QO‘SHSHAYEVA MADINA NASIM QIZI</t>
  </si>
  <si>
    <t>QO‘ZIYEVA MAHLIYO RAXMON QIZI</t>
  </si>
  <si>
    <t>QO‘ZIYEVA MUSHTARIY SALOHIDDIN QIZI</t>
  </si>
  <si>
    <t>QOBULOV AZIZBEK FOZILOVICH</t>
  </si>
  <si>
    <t>QOBULOVA LOBAR SHERALI QIZI</t>
  </si>
  <si>
    <t>QORATOYEVA KAMILA SOBIRALI QIZI</t>
  </si>
  <si>
    <t>QORYOG‘DIYEVA ZARINA SHUKRULLOYEVNA</t>
  </si>
  <si>
    <t>QUDRATOVA DILNOZA G‘AFUR QIZI</t>
  </si>
  <si>
    <t>QURBONOVA FERUZA O‘KTAM QIZI</t>
  </si>
  <si>
    <t>QURBONOVA FIRANGIZ FAXRIDDIN QIZI</t>
  </si>
  <si>
    <t>QURBONOVA HAKIMAXON XALIL QIZI</t>
  </si>
  <si>
    <t>QURBONOVA MAHBUBA BAXTIYOROVNA</t>
  </si>
  <si>
    <t>QURBONOVA O‘LMASOY NOSIROVNA</t>
  </si>
  <si>
    <t>QURBONOVA RUXSHONA G‘AYRAT QIZI</t>
  </si>
  <si>
    <t>RADJABOVA ZARRINA NARZULLOYEVNA</t>
  </si>
  <si>
    <t>RAHIMBOYEVA GULSHODA RASHID QIZI</t>
  </si>
  <si>
    <t>RAHMATOV RAVSHAN RAHMON O‘G‘LI</t>
  </si>
  <si>
    <t>RAHMONOVA ZARNIGOR QAHRAMON QIZI</t>
  </si>
  <si>
    <t>RAJABOV NOSIR MANSUR O‘G‘LI</t>
  </si>
  <si>
    <t>RAJABOV SHOXRUXMIRZO SUXROBOVICH</t>
  </si>
  <si>
    <t>RAJABOVA INTIZOR RASULJON QIZI</t>
  </si>
  <si>
    <t>RAJABOVA MA’MURA QANDIYOR QIZI</t>
  </si>
  <si>
    <t>RAJABOVA MUHABBAT SHUHRATOVNA</t>
  </si>
  <si>
    <t>RAMAZONOV SHAXZOD ISTAMOVICH</t>
  </si>
  <si>
    <t>RAMAZONOVA MALIKA HODIYEVNA</t>
  </si>
  <si>
    <t>RAMAZONOVA SABRINA FAXRIDDIN QIZI</t>
  </si>
  <si>
    <t>RAMAZONOVA SARVINOZ NAVRO‘Z QIZI</t>
  </si>
  <si>
    <t>RASHIDOVA MUNIRA NASIM QIZI</t>
  </si>
  <si>
    <t>RASHIDOVA RUSHANA JAMSHID QIZI</t>
  </si>
  <si>
    <t>RASULOVA FERANGIZ FARXOD QIZI</t>
  </si>
  <si>
    <t>RASULOVA FERANGIZ RASHID QIZI</t>
  </si>
  <si>
    <t>RASULOVA SHAHINABONU ROZIQJON QIZI</t>
  </si>
  <si>
    <t>RAUPOV AKBARSHOX AMINJON O‘G‘LI</t>
  </si>
  <si>
    <t>RAUPOVA MUAZZAM QAHRAMON QIZI</t>
  </si>
  <si>
    <t>RAVSHANOV IZATULLO ORIF O‘G‘LI</t>
  </si>
  <si>
    <t>RAVSHANOVA MALIKA ABDURAUPOVNA</t>
  </si>
  <si>
    <t>RAVSHANOVA RUHSHONA ORZU QIZI</t>
  </si>
  <si>
    <t>RAXIMOVA LAYLO ANVAROVNA</t>
  </si>
  <si>
    <t>RAXIMOVA LAYLO HAMZA QIZI</t>
  </si>
  <si>
    <t>RAXIMOVA SARVINOZ FURQAT QIZI</t>
  </si>
  <si>
    <t>RAXIMOVA ZAYNAB MIRZOKARIM QIZI</t>
  </si>
  <si>
    <t>RAXMATOVA ZARNIGOR AKBAR QIZI</t>
  </si>
  <si>
    <t>RAXMONOVA MASHXURABONU SHERMAT QIZI</t>
  </si>
  <si>
    <t>RIZOQULOV ALISHER SHERALI O‘G‘LI</t>
  </si>
  <si>
    <t>RIZOQULOVA SEVINCH NABIJON QIZI</t>
  </si>
  <si>
    <t>RO‘ZIQULOV UMIDJON AVLIYOQULOVICH</t>
  </si>
  <si>
    <t>RO‘ZIYEV XUMOYUN VOXIDJONOVICH</t>
  </si>
  <si>
    <t>RO‘ZIYEVA INOBAT G‘IYOZOVNA</t>
  </si>
  <si>
    <t>RO‘ZIYEVA JAMILA SULTONMURODOVNA</t>
  </si>
  <si>
    <t>RO‘ZIYEVA NIGINA OTABEKOVNA</t>
  </si>
  <si>
    <t>RO‘ZIYEVA SABOHAT RUSTAMOVNA</t>
  </si>
  <si>
    <t>RO‘ZIYEVA SHODIYA ABDULLAYEVNA</t>
  </si>
  <si>
    <t>RO‘ZMATOVA GULASAL G‘AYRATOVNA</t>
  </si>
  <si>
    <t>ROZIKOV FIRDAVS FAYZILLOYEVICH</t>
  </si>
  <si>
    <t>RUSTAMOV BEHRUZ BEKMURODOVICH</t>
  </si>
  <si>
    <t>RUSTAMOV ISMAT ISTAM O‘G‘LI</t>
  </si>
  <si>
    <t>RUSTAMOVA FERUZA FURKATOVNA</t>
  </si>
  <si>
    <t>RUSTAMOVA GULCHEHRA ISOQOVNA</t>
  </si>
  <si>
    <t>RUSTAMOVA MARJONA RO‘ZIXO‘JA QIZI</t>
  </si>
  <si>
    <t>RUSTAMOVA MOHINUR XURSHID QIZI</t>
  </si>
  <si>
    <t>RUSTAMOVA OZODA DILSHODOVNA</t>
  </si>
  <si>
    <t>RUSTAMOVA XADICHA MAXAMMAT QIZI</t>
  </si>
  <si>
    <t>RUYOBOVA GULNORA ULUG‘BEK QIZI</t>
  </si>
  <si>
    <t>RUZIYEV ULUGBEK MUZAFFAROVICH</t>
  </si>
  <si>
    <t>RUZIYEVA SURAYYO BAXRIDDINOVNA</t>
  </si>
  <si>
    <t>SA’DIYEV NARZULLO HOSHIM O‘G‘LI</t>
  </si>
  <si>
    <t>SADRIDDINOV VALIJON ALIJON O‘G‘LI</t>
  </si>
  <si>
    <t>SADRITDINOVA NARGIZA KARIMJON QIZI</t>
  </si>
  <si>
    <t>SADULLAYEVA LOBAR SHUXRAT QIZI</t>
  </si>
  <si>
    <t>SADULLAYEVA MAFTUNA UMIRZOQOVNA</t>
  </si>
  <si>
    <t>SADULLAYEVA ZEBO XAYRULLA QIZI</t>
  </si>
  <si>
    <t>SADULLOYEVA DILDORA SHERZOD QIZI</t>
  </si>
  <si>
    <t>SADULLOYEVA FARANGIZ SANJAR QIZI</t>
  </si>
  <si>
    <t>SADULLOYEVA NARGIZA NUTFILLO QIZI</t>
  </si>
  <si>
    <t>SAIDJONOVA SITORA SAMADJON QIZI</t>
  </si>
  <si>
    <t>SAIDOV ASILBEK RUSTAMOVICH</t>
  </si>
  <si>
    <t>SAIDOV OG‘ABEK OLIMJON O‘G‘LI</t>
  </si>
  <si>
    <t>SAIDOVA FERUZA SHOMURODOVNA</t>
  </si>
  <si>
    <t>SAIDOVA GULASAL NODIR QIZI</t>
  </si>
  <si>
    <t>SAIDOVA GULNOZ RUXULLOYEVNA</t>
  </si>
  <si>
    <t>SAIDOVA MARJONA ALISHER QIZI</t>
  </si>
  <si>
    <t>SAIDOVA MUXABBAT UBAYDILLOYEVNA</t>
  </si>
  <si>
    <t>SAIDOVA SHAHNOZA SHERALI QIZI</t>
  </si>
  <si>
    <t>SALIMOV SALIMBEK ALISHEROVICH</t>
  </si>
  <si>
    <t>SALIMOVA SALIMAXON OLIM QIZI</t>
  </si>
  <si>
    <t>SALOHIDDINOVA MADINABONU SIROJIDDINOVNA</t>
  </si>
  <si>
    <t>SALOMOVA SHAXINABONU BAXRIDDINOVNA</t>
  </si>
  <si>
    <t>SAMIYEV QOBILJON QOSIM O‘G‘LI</t>
  </si>
  <si>
    <t>SANOYEVA GULRUX BOTIROVNA</t>
  </si>
  <si>
    <t>SANOYEVA MADINA ERKIN QIZI</t>
  </si>
  <si>
    <t>SANOYEVA NIGORA MARAT QIZI</t>
  </si>
  <si>
    <t>SARIYEV ILHOM BOBOMURODOVICH</t>
  </si>
  <si>
    <t>SATTOROVA MARJONA FAXRIDDIN QIZI</t>
  </si>
  <si>
    <t>SATTOROVA SHOHSANAM ZOKIR QIZI</t>
  </si>
  <si>
    <t>SATTOROVA SURAYYO SADULLOYEVNA</t>
  </si>
  <si>
    <t>SAVRIYEVA RUXSHONA RUSTAM QIZI</t>
  </si>
  <si>
    <t>SAYFULLOYEVA NAFISA ZOYIROVNA</t>
  </si>
  <si>
    <t>SAYFULLOYEVA NARGIZA FATULLOYEVNA</t>
  </si>
  <si>
    <t>SHAMSIDDINOVA MARJONA SHERALI QIZI</t>
  </si>
  <si>
    <t>SHAMSIDDINOVA NIGORA VOHID QIZI</t>
  </si>
  <si>
    <t>SHAMSIYEV AMIRSHOH XASAN O‘G‘LI</t>
  </si>
  <si>
    <t>SHAMSULLAYEVA SEVINCH MIRZO QIZI</t>
  </si>
  <si>
    <t>SHARIPOVA DILBAR OYBEKOVNA</t>
  </si>
  <si>
    <t>SHARIPOVA GO‘ZAL SA’DULLO QIZI</t>
  </si>
  <si>
    <t>SHARIPOVA GULCHIROY SHAVKATILLO QIZI</t>
  </si>
  <si>
    <t>SHARIPOVA MAFTUNA SHUHRAT QIZI</t>
  </si>
  <si>
    <t>SHARIPOVA NAFISA ILHOMOVNA</t>
  </si>
  <si>
    <t>SHAROPOV JASURBEK NURALI O‘G‘LI</t>
  </si>
  <si>
    <t>SHAROPOV TO‘YMUROD TO‘XTAMUROD O‘G‘LI</t>
  </si>
  <si>
    <t>SHAROPOVA FIRUZA DJALOLOVNA</t>
  </si>
  <si>
    <t>SHAROPOVA NILUFAR SHARIFOVNA</t>
  </si>
  <si>
    <t>SHAXOBIDDINOV SHOHRUH SHAVKAT O‘G‘LI</t>
  </si>
  <si>
    <t>SHERALIYEVA JASMINA MIRZOXID QIZI</t>
  </si>
  <si>
    <t>SHERALIYEVA RUXSHONA ERKIN QIZI</t>
  </si>
  <si>
    <t>SHEROV SHUXRAT SHAVKAT O‘G‘LI</t>
  </si>
  <si>
    <t>SHIRINOV NURXON XASANOVICH</t>
  </si>
  <si>
    <t>SHODIYEV BAXTIYOR RAMAZONOVICH</t>
  </si>
  <si>
    <t>SHODIYEV ILYOS ILHOM O‘G‘LI</t>
  </si>
  <si>
    <t>SHODIYEVA SABINAXON AXMAD QIZI</t>
  </si>
  <si>
    <t>SHODIYEVA SEVINCH YODGOROVNA</t>
  </si>
  <si>
    <t>SHODMONOV RASUL ANVARJON O‘G‘LI</t>
  </si>
  <si>
    <t>SHODMONOV SHAMSHOD SHUXRAT O‘G‘LI</t>
  </si>
  <si>
    <t>SHOKIROVA DILOROM MANSUR QIZI</t>
  </si>
  <si>
    <t>SHOKIROVA SHAXZODA SHAVKAT QIZI</t>
  </si>
  <si>
    <t>SHOMURADOV BEKZODJON SHUXRATOVICH</t>
  </si>
  <si>
    <t>SHONAZAROV ANVAR AXTAMOVICH</t>
  </si>
  <si>
    <t>SHOQULOVA RO‘ZIGUL SHOKIR QIZI</t>
  </si>
  <si>
    <t>SHUKRULLOYEVA DILNURA MUXAMMAD QIZI</t>
  </si>
  <si>
    <t>SHUKUROVA MANZURA SHUXRAT QIZI</t>
  </si>
  <si>
    <t>SOATOV DIYORBEK QOBUL O‘G‘LI</t>
  </si>
  <si>
    <t>SOBIROVA SARVARA BOBIR QIZI</t>
  </si>
  <si>
    <t>SOLIYEV AKOBIR ABDUKARIM O‘G‘LI</t>
  </si>
  <si>
    <t>SOLIYEV ALISHER ABDUKARIM O‘G‘LI</t>
  </si>
  <si>
    <t>SUBXONOV NOZIMJON NURULLO O‘G‘LI</t>
  </si>
  <si>
    <t>SULAYMONOV BEKZOD AKBAR O‘G‘LI</t>
  </si>
  <si>
    <t>SULAYMONOV NAVRO‘ZBEK NAMOZ O‘G‘LI</t>
  </si>
  <si>
    <t>SULTONBEKOVA DILSHODA SOHIBJONOVNA</t>
  </si>
  <si>
    <t>SULTONBOYEVA DILDORAXON AMATJON QIZI</t>
  </si>
  <si>
    <t>SULTONOVA SARVINOZ BAHODIR QIZI</t>
  </si>
  <si>
    <t>SUVONOVA SHAHNOZA RAUFOVNA</t>
  </si>
  <si>
    <t>TEMIROVA DILNOZA ZAFARJON QIZI</t>
  </si>
  <si>
    <t>TEMIROVA MAFTUNA BOTIR QIZI</t>
  </si>
  <si>
    <t>TEMIROVA MOHLAROYIM USMON QIZI</t>
  </si>
  <si>
    <t>TILAVOV SHAMSIDDIN HUSNIDDIN O‘G‘LI</t>
  </si>
  <si>
    <t>TILAVOVA SHAHRIZODA YAHYO QIZI</t>
  </si>
  <si>
    <t>TO‘RAYEV FIRDAVS TOLIB O‘G‘LI</t>
  </si>
  <si>
    <t>TO‘RAYEVA ELMIRA ABDUNASIMOVNA</t>
  </si>
  <si>
    <t>TO‘RAYEVA RUXSHONA QAHRAMONOVNA</t>
  </si>
  <si>
    <t>TO‘RAYEVA SEVINCH MIRG‘OLIB QIZI</t>
  </si>
  <si>
    <t>TO‘RAYEVA SEVINCH RAVSHAN QIZI</t>
  </si>
  <si>
    <t>TO‘RAYEVA SHAHLO KAMOLIDDIN-QIZI</t>
  </si>
  <si>
    <t>TO‘XTAMUROTOV BEHRUZ XUSNIDDINOVICH</t>
  </si>
  <si>
    <t>TO‘XTASINOVA OZODAXON ORTIQ QIZI</t>
  </si>
  <si>
    <t>TO‘XTAYEV KOMILJON DILSHODOVICH</t>
  </si>
  <si>
    <t>TO‘XTAYEV NOZIM NIYOZBEK O‘G‘LI</t>
  </si>
  <si>
    <t>TO‘XTAYEVA FARANGIZ OYBEKOVNA</t>
  </si>
  <si>
    <t>TO‘XTAYEVA MEHRINISO BAXSHILLO QIZI</t>
  </si>
  <si>
    <t>TOHIROVA GULRUH ZOHIROVNA</t>
  </si>
  <si>
    <t>TOHIROVA XUMORA ZAVQIYEVNA</t>
  </si>
  <si>
    <t>TOJIYEV ISLOM XOLMAMAT O‘G‘LI</t>
  </si>
  <si>
    <t>TOSHEV MIRXON BAXODIR O‘G‘LI</t>
  </si>
  <si>
    <t>TOSHEV QURBONJON AKMALOVICH</t>
  </si>
  <si>
    <t>TOSHEVA ADOLATOY MARDON QIZI</t>
  </si>
  <si>
    <t>TOSHPO‘LATOVA MARJONA LATIF QIZI</t>
  </si>
  <si>
    <t>TOSHPULATOVA MOHIGUL FIRUZ QIZI</t>
  </si>
  <si>
    <t>TOXIROV DIYORBEK TO‘XTAMUROD O‘G‘LI</t>
  </si>
  <si>
    <t>TURDIYEVA MOHINUR SADULLOYEVNA</t>
  </si>
  <si>
    <t>TURSUNOVA CHAROS BARNOYEVNA</t>
  </si>
  <si>
    <t>UBAYDULLOYEVA MEXRINISO ALISHER QIZI</t>
  </si>
  <si>
    <t>UMARJONOVA RO‘ZIGUL FAXRIDDIN QIZI</t>
  </si>
  <si>
    <t>UMEDOVA MEHRINISO NODIR QIZI</t>
  </si>
  <si>
    <t>UMEDOVA NIGINA YUSUFJONOVNA</t>
  </si>
  <si>
    <t>UMRILLOYEVA MUSHTARIY MIRJONOVNA</t>
  </si>
  <si>
    <t>UMUROV SHAMSHOD SHERALI O‘G‘LI</t>
  </si>
  <si>
    <t>UROLOVA ROKSANA ANVAR QIZI</t>
  </si>
  <si>
    <t>USANOVA GULBAHOR YULDOSH QIZI</t>
  </si>
  <si>
    <t>USMONOV SHERZOD SHAVKAT O‘G‘LI</t>
  </si>
  <si>
    <t>USMONOV SHERZODJON AKMALJONOVICH</t>
  </si>
  <si>
    <t>VAITOVA SATI VAXIDOVNA</t>
  </si>
  <si>
    <t>XABIBULLAYEV ABBOSBEK MIRZOXID O‘G‘LI</t>
  </si>
  <si>
    <t>XAKIMOVA SHOXSANAM ERKINJON QIZI</t>
  </si>
  <si>
    <t>XAKIMOVA VAZIRA RAVSHANOVNA</t>
  </si>
  <si>
    <t>XALILOVA DILNURA NORMURODOVNA</t>
  </si>
  <si>
    <t>XALLOKOVA XURSHIDA SHOKIROVNA</t>
  </si>
  <si>
    <t>XAMIDOV SARDOR ERGASH O‘G‘LI</t>
  </si>
  <si>
    <t>XAMIDOV SHAHRUZBEK BAXTIYOROVICH</t>
  </si>
  <si>
    <t>XAMIDOVA GULCHEXRA RAXIMOVNA</t>
  </si>
  <si>
    <t>XAMIDOVA NARGIZA JAMOLOVNA</t>
  </si>
  <si>
    <t>XAMIDOVA PARVINA AMONJON QIZI</t>
  </si>
  <si>
    <t>XAMIDOVA SEVINCH HUSNIDDIN QIZI</t>
  </si>
  <si>
    <t>XAYITOV FARRUX ZAKIROVICH</t>
  </si>
  <si>
    <t>XAYOTOVA MOHINUR SHUXRATOVNA</t>
  </si>
  <si>
    <t>XAYRULLOYEVA SABINA BAXSHILLO-QIZI</t>
  </si>
  <si>
    <t>XIKMATOVA DILDORA BESHIMOVNA</t>
  </si>
  <si>
    <t>XO‘JANAZAROV SEROB MURODILLO O‘G‘LI</t>
  </si>
  <si>
    <t>XO‘JAQULOVA HULKAR NUSRIDDINOVNA</t>
  </si>
  <si>
    <t>XODJIYEVA DILAFRUZ NAIMOVNA</t>
  </si>
  <si>
    <t>XOLBOYEVA DURXONOY SHAVKAT QIZI</t>
  </si>
  <si>
    <t>XOLIKULOVA SHAXNOZA TOSHPULATOVNA</t>
  </si>
  <si>
    <t>XOLIQOVA GULHAYO ANVAR QIZI</t>
  </si>
  <si>
    <t>XOLIQULOV SHAXZOD SHAVKAT O‘G‘LI</t>
  </si>
  <si>
    <t>XOLIQULOVA MAHFUZA TOSHPULATOVNA</t>
  </si>
  <si>
    <t>XOLMUMINOVA DILSHOD TOSHPULATOVNA</t>
  </si>
  <si>
    <t>XOLMURADOVA GULRUX KAXRAMONOVNA</t>
  </si>
  <si>
    <t>XOLOV OZODBEK MUXTOR O‘G‘LI</t>
  </si>
  <si>
    <t>XOLOVA ZARNIGOR ODIL QIZI</t>
  </si>
  <si>
    <t>XUDOYBERDIYEV SIROJ SOBIR O‘G‘LI</t>
  </si>
  <si>
    <t>XUDOYBERDIYEVA NOZANIN NODIRBEK QIZI</t>
  </si>
  <si>
    <t>XUSENOVA JASMINA SAIDJONOVNA</t>
  </si>
  <si>
    <t>YADGOROV SIROJ ZOHIDJON O‘G‘LI</t>
  </si>
  <si>
    <t>YAXSHIYEV JAVOHIRBEK JAMSHID O‘G‘LI</t>
  </si>
  <si>
    <t>YERGASHEVA SABOHAT JALILOVNA</t>
  </si>
  <si>
    <t>YODGOROVA HAFIZABONU SADRIDDIN-QIZI</t>
  </si>
  <si>
    <t>YOMG‘IROVA KAMOLA SUNNATJONOVNA</t>
  </si>
  <si>
    <t>YOQUBOVA ZARINA NAZAR-QIZI</t>
  </si>
  <si>
    <t>YOZIYEVA DILNOZA JUMA QIZI</t>
  </si>
  <si>
    <t>YULDASHEV DOSTON QO‘LDOSH O‘G‘LI</t>
  </si>
  <si>
    <t>YULDASHEVA UMIDA SUVANOVNA</t>
  </si>
  <si>
    <t>YULIBOYEVA MARJONA JO‘RABEK QIZI</t>
  </si>
  <si>
    <t>YUNUSOVA KAMOLA GANJIYEVNA</t>
  </si>
  <si>
    <t>YUNUSOVA PARVINA SHUXRATOVNA</t>
  </si>
  <si>
    <t>YUSUFOV JAHONGIR BOBIR O‘G‘LI</t>
  </si>
  <si>
    <t>YUSUPOV BAHODIR FURQATOVICH</t>
  </si>
  <si>
    <t>YUSUPOV FIRDAVS FURQAT O‘G‘LI</t>
  </si>
  <si>
    <t>YUSUPOV SHOHRUH FAXLAVON O‘G‘LI</t>
  </si>
  <si>
    <t>YUSUPOVA HUSNORA A’ZAM QIZI</t>
  </si>
  <si>
    <t>YUSUPOVA SHAROFAT NAJMIDDIN QIZI</t>
  </si>
  <si>
    <t>ZAKIROVA GULYOR ZAFARBEK QIZI</t>
  </si>
  <si>
    <t>ZAMONOVA SEVINCH SHUHRATOVNA</t>
  </si>
  <si>
    <t>ZAMONOVA SHAHRIZODA SHUXRATOVNA</t>
  </si>
  <si>
    <t>ZARIPOVA FOTIMA FARHOD QIZI</t>
  </si>
  <si>
    <t>ZAYNITDINOV FIRDAVS FURQATOVICH</t>
  </si>
  <si>
    <t>ZAYNIYEVA JASMINA JASURBEKOVNA</t>
  </si>
  <si>
    <t>ZIYOTOVA MUG‘ALIMA SANJAROVNA</t>
  </si>
  <si>
    <t>ZOYIROV SHERZOD SHOKIR O‘G‘LI</t>
  </si>
  <si>
    <t>ZUBAYDULLOYEVA NILUFAR UBAYDULLOYEVNA</t>
  </si>
  <si>
    <t>ERGASHEVA FARIDA ALIJONOVNA</t>
  </si>
  <si>
    <t>MAHMUDOVA SOHIBA HASAN QIZI</t>
  </si>
  <si>
    <t>ABDURASULOVA NILUFAR ABDUMALIK QIZI</t>
  </si>
  <si>
    <t>ADIZOV AZAMAT AKBAR O‘G‘LI</t>
  </si>
  <si>
    <t>AMIROV OZODBEK ELMUROD O‘G‘LI</t>
  </si>
  <si>
    <t>AXMEDOVA ZULFIZAR AHAD QIZI</t>
  </si>
  <si>
    <t>BO‘RIYEVA MOHICHEHRA SAFAROVNA</t>
  </si>
  <si>
    <t>BOZOROVA AZIZA BAHODIR QIZI</t>
  </si>
  <si>
    <t>FAYZULLAYEVA SHOXIDA ASKAROVNA</t>
  </si>
  <si>
    <t>IBODULLOYEV IBODULLO FAZLIDDIN O‘G‘LI</t>
  </si>
  <si>
    <t>IBROHIMOV MUHAMMAD OLIM O‘G‘LI</t>
  </si>
  <si>
    <t>IGAMOVA DILOROM HAYITOVNA</t>
  </si>
  <si>
    <t>ISLOMOV FATHULLO IBROHIMOVICH</t>
  </si>
  <si>
    <t>KANDIMOV SUNDET NURLAN O‘G‘LI</t>
  </si>
  <si>
    <t>KARIMOV OBIDJON IXTIYOR O‘G‘LI</t>
  </si>
  <si>
    <t>MIRZOYEVA O‘G‘ILOY MAMANAZAR QIZI</t>
  </si>
  <si>
    <t>NASRULLAYEVA MUQADDAM ISMOILOVNA</t>
  </si>
  <si>
    <t>NOSIROVA SABINA JUMA QIZI</t>
  </si>
  <si>
    <t>O‘KTAMOVA SEVINCH RUSLANOVNA</t>
  </si>
  <si>
    <t>RASULOV MIRAHMAD MIROBID O‘G‘LI</t>
  </si>
  <si>
    <t>RAUFOVA FERUZABONU BAXTIYAROVNA</t>
  </si>
  <si>
    <t>SAYFULLOYEVA MARJONA HALIM QIZI</t>
  </si>
  <si>
    <t>SHOIMOVA NARGIZAXON YULDASHEVNA</t>
  </si>
  <si>
    <t>SULAYMONOV AZIZBEK BOZOR O‘G‘LI</t>
  </si>
  <si>
    <t>TO‘RAYEVA MAFTUNA DILMUROD QIZI</t>
  </si>
  <si>
    <t>TO‘RAYEVA MUXABBAT KOMILJONOVNA</t>
  </si>
  <si>
    <t>TOXIROV SHAMSIDDIN SHERALIBEKOVICH</t>
  </si>
  <si>
    <t>XAYRILLOYEVA MAHBUBA VOHID QIZI</t>
  </si>
  <si>
    <t>YUSUPBOYEVA SHAKARJON ERKIN QIZI</t>
  </si>
  <si>
    <t>ZIYVADDINOVA ADIBA AZIM QIZI</t>
  </si>
  <si>
    <t>Договор № 2023-2024-03-0013 от 01.09.2023</t>
  </si>
  <si>
    <t>1-24 PSI</t>
  </si>
  <si>
    <t>S1-24 MT</t>
  </si>
  <si>
    <t>1-24 MPL</t>
  </si>
  <si>
    <t>M1-24 PSI</t>
  </si>
  <si>
    <t>M1-24 MUZ</t>
  </si>
  <si>
    <t>1-24 MT</t>
  </si>
  <si>
    <t>1-24 MIG'</t>
  </si>
  <si>
    <t>1-24 IQT</t>
  </si>
  <si>
    <t>M1-24 BT</t>
  </si>
  <si>
    <t>S1-24 IQT</t>
  </si>
  <si>
    <t>1-24 O`TA</t>
  </si>
  <si>
    <t>1-24 XTA</t>
  </si>
  <si>
    <t>S1-24 TUR</t>
  </si>
  <si>
    <t>M1-24 L</t>
  </si>
  <si>
    <t>1-24 BT</t>
  </si>
  <si>
    <t>1-24 MUZ</t>
  </si>
  <si>
    <t>1-24 ATT</t>
  </si>
  <si>
    <t>M1-24 IQT</t>
  </si>
  <si>
    <t>M1-24 JM</t>
  </si>
  <si>
    <t>M1-24 O`TA</t>
  </si>
  <si>
    <t>3-24 XTA</t>
  </si>
  <si>
    <t>S2-24 PSI</t>
  </si>
  <si>
    <t>1-24 JM</t>
  </si>
  <si>
    <t>2-24 XTA</t>
  </si>
  <si>
    <t>S1-24 MIG`</t>
  </si>
  <si>
    <t>S1-24 PSI</t>
  </si>
  <si>
    <t>M1-24 PED</t>
  </si>
  <si>
    <t>S1-24 ATT</t>
  </si>
  <si>
    <t>S1-24 Tarix</t>
  </si>
  <si>
    <t>S2-24 IQT</t>
  </si>
  <si>
    <t>2023-2024 yillar kontrakt summasi</t>
  </si>
  <si>
    <t>Yashil listda yuqlar</t>
  </si>
  <si>
    <t>2023 - 2024 укув йили учун</t>
  </si>
  <si>
    <t>XOFIZOVA SHAHRIZODA DONIYOR QIZI</t>
  </si>
  <si>
    <t>KAMOLOVA FERUZABONU ULUG‘BEK QIZI</t>
  </si>
  <si>
    <t>DJURAYEVA FOTIMA SOBIRJONOVNA</t>
  </si>
  <si>
    <t>RO‘ZIMAMATOVA SEVINCH HAMZA QIZI</t>
  </si>
  <si>
    <t>SHARIPOV ILHOM IBODOVICH</t>
  </si>
  <si>
    <t>IBRAGIMOVA MADINA XAMITOVNA</t>
  </si>
  <si>
    <t>HAMROYEVA NIGINA HIKMATULLAYEVNA</t>
  </si>
  <si>
    <t>SULTONOVA MUNISA BAHRIDDIN QIZI</t>
  </si>
  <si>
    <t>MUQIMOV SHOXBOZ ZOHIR O‘G‘LI</t>
  </si>
  <si>
    <t>RAMAZONOVA MASHHURA OYBEK QIZI</t>
  </si>
  <si>
    <t>TOSHEVA NARGIZA UBAYDULLOYEVNA</t>
  </si>
  <si>
    <t>MUXINOVA RUSHANA JASUROVNA</t>
  </si>
  <si>
    <t>RASULOVA UMIDA HAMZA QIZI</t>
  </si>
  <si>
    <t>SALIMOV JAMSHID MAMATKULOVICH</t>
  </si>
  <si>
    <t>USMANOVA SHAXNOZA SHAXRIYOROVNA</t>
  </si>
  <si>
    <t>SAFAROVA NAVBAXOR XALIMOVNA</t>
  </si>
  <si>
    <t>RAXMONOVA SHAHNOZA XAYOT QIZI</t>
  </si>
  <si>
    <t>OLIMOVA GULSHODA FARHOD QIZI</t>
  </si>
  <si>
    <t>FATTOYEV ILXOMJON ILYOS O‘G‘LI</t>
  </si>
  <si>
    <t>RO‘ZIQULOV RO‘ZIBEK JAMOL O‘G‘LI</t>
  </si>
  <si>
    <t>HAMROYEV JAHON HODI O‘G‘LI</t>
  </si>
  <si>
    <t>YO‘LIYEVA RUXSORA SODIQOVNA</t>
  </si>
  <si>
    <t>JO‘RAYEV ULUG‘BEK YUSUF O‘G‘LI</t>
  </si>
  <si>
    <t>UBAYDOVA MUATTAR YASHINJON QIZI</t>
  </si>
  <si>
    <t>ZOIROV SULTONBEK ALISHER O‘G‘LI</t>
  </si>
  <si>
    <t>TO‘RAYEV OZODBEK OYBEKOVICH</t>
  </si>
  <si>
    <t>DAVRONOVA MARJONAXON DILSHODOVNA</t>
  </si>
  <si>
    <t>QAYIMOVA SHAHZODA QAHHOR QIZI</t>
  </si>
  <si>
    <t>FAXRIDDINOVA MAVJUDA ZAYNIDDINOVNA</t>
  </si>
  <si>
    <t>SIDIQOV BOBIRJON BOTIRALI O‘G‘LI</t>
  </si>
  <si>
    <t>S1-24 MUZ</t>
  </si>
  <si>
    <t>Test</t>
  </si>
  <si>
    <t>ZOIROV MANSUR ZAYNIDDIN O‘G‘LI</t>
  </si>
  <si>
    <t>TULASHOV SIROJIDDIN SHERQULOVICH</t>
  </si>
  <si>
    <t>QODIROVA DILNOZA FARMONOVNA</t>
  </si>
  <si>
    <t>ISMATOVA RA’NO NE’MATILLOYEVNA</t>
  </si>
  <si>
    <t>YAXYAYEVA UG‘ILOY BOXODIROVNA</t>
  </si>
  <si>
    <t>BAXODIROVA SABINA BAXODIR QIZI</t>
  </si>
  <si>
    <t>NAMOZOVA MEHRINISO SO‘HROB QIZI</t>
  </si>
  <si>
    <t>BAXRIDDINOVA SABRINA OCHILBOYEVNA</t>
  </si>
  <si>
    <t>PARDABOYEV OXUNJON ABDUJABBOR  O‘G‘LI</t>
  </si>
  <si>
    <t>BOZOROV JAVLON FARHOD O‘G‘LI</t>
  </si>
  <si>
    <t>RUSTAMOVA DINORA O‘TKIR QIZI</t>
  </si>
  <si>
    <t>XOJIYEVA DILAFRUZ DILMURODOVNA</t>
  </si>
  <si>
    <t>AZIZOVA SHAHNOZA BAXRIDDIN QIZI</t>
  </si>
  <si>
    <t>SATTOROVA MARJONA SAYFULLOYEVNA</t>
  </si>
  <si>
    <t>BOBOQULOV ZIYOVUDDIN NIZOMIDDIN O‘G‘LI</t>
  </si>
  <si>
    <t>ERGASHOV ALIYOR AKMALOVICH</t>
  </si>
  <si>
    <t>RAZZOQOVA MAFTUNA AMRILLO QIZI</t>
  </si>
  <si>
    <t>PO‘LATOVA NARGIZA AZAMAT QIZI</t>
  </si>
  <si>
    <t>DAVLATOV ILHOM MAMATALI O‘G‘LI</t>
  </si>
  <si>
    <t>KOMILOVA GULXAYO KOMILOVNA</t>
  </si>
  <si>
    <t>MUKARRAMOVA ZULFIZAR JURAYEVNA</t>
  </si>
  <si>
    <t>ABDILAZIZOVA SEVARA SAYDALIYEVNA</t>
  </si>
  <si>
    <t>G‘AYBULLOYEVA DURDONA FAXRIDDIN QIZI</t>
  </si>
  <si>
    <t>ISTAMOV ERKIN MUHAMMADOVICH</t>
  </si>
  <si>
    <t>RAJABOV SHERZOD BAHROMOVICH</t>
  </si>
  <si>
    <t>TOSHTURDIYEV G‘OFIRJON ALIYEVICH</t>
  </si>
  <si>
    <t>FAYZULLAYEV ZARIF SHARIFOVICH</t>
  </si>
  <si>
    <t>AXTAMOVA MAFTUNABONU ANVAR QIZI</t>
  </si>
  <si>
    <t>HAMIDOV HAMIDJON HAMZA O‘G‘LI</t>
  </si>
  <si>
    <t>HAYDAROVA OYJAMOL SATTOROVNA</t>
  </si>
  <si>
    <t>HUSENOVA MAHLIYO TOSHBOYEVNA</t>
  </si>
  <si>
    <t>ISTAMOV SHERALI SHARIF O‘G‘LI</t>
  </si>
  <si>
    <t>SHOXIMOVA SHAHLO XALILOVNA</t>
  </si>
  <si>
    <t>SHUXRATOVA SHAXRIZA FIRDAVS QIZI</t>
  </si>
  <si>
    <t>YULDASHEV AKRAM TUXTAMURODOVICH</t>
  </si>
  <si>
    <t>BARAKAYEVA FERUZA HIKMATILLO QIZI</t>
  </si>
  <si>
    <t>SHARIPOV BOBIR AKMAL O‘G‘LI</t>
  </si>
  <si>
    <t>IBODOVA SHAHZODA ANVAROVNA</t>
  </si>
  <si>
    <t>QAYIMOV OG‘ABEK TO‘LQIN O‘G‘LI</t>
  </si>
  <si>
    <t>ASHUROVA GULCHEHRA RAHIMOVNA</t>
  </si>
  <si>
    <t>MIRZAYEVA SEVINCH G‘AYRATOVNA</t>
  </si>
  <si>
    <t>ASATOVA MEXRINOZ NAIMOVNA</t>
  </si>
  <si>
    <t>SHAROPOVA INTIZOR ZIYODILLO QIZI</t>
  </si>
  <si>
    <t>HOSHIMOVA HULKAR HAMZA QIZI</t>
  </si>
  <si>
    <t>QURBONOVA MOHIRA UROL QIZI</t>
  </si>
  <si>
    <t>TAJIYEVA GAVHAR NEMATULLAYEVNA</t>
  </si>
  <si>
    <t>NURILLAYEVA ORZIGUL NARZULLAYEVNA</t>
  </si>
  <si>
    <t>ASADOVA MADINABONU RAVSHAN KIZI</t>
  </si>
  <si>
    <t>KARIMOVA MUXLISA JA’FAR QIZI</t>
  </si>
  <si>
    <t>IBRAGIMOVA GULBODOM FAXRIDDINOVNA</t>
  </si>
  <si>
    <t>MANSUROVA PARIZOD VALIJON QIZI</t>
  </si>
  <si>
    <t>NUSRATOV DOSTON NEMAT O‘G‘LI</t>
  </si>
  <si>
    <t>TOGAYEV AMRIDDIN PANDJIYEVICH</t>
  </si>
  <si>
    <t>BOZOROVA NASIBA AMINOVNA</t>
  </si>
  <si>
    <t>OCHILOV SARDORBEK TO‘RABEK O‘G‘LI</t>
  </si>
  <si>
    <t>RO‘ZIYEV SAN’ATJON FAZLIDDIN O‘G‘LI</t>
  </si>
  <si>
    <t>ILXOMOVA FERANGIZ G‘AYRAT QIZI</t>
  </si>
  <si>
    <t>ABULOV TO‘LQIN MO‘MINOVICH</t>
  </si>
  <si>
    <t>AYDAROVA GULXAYO RADJABOVNA</t>
  </si>
  <si>
    <t>MAXMUDOV AZIZ ADIZOVICH</t>
  </si>
  <si>
    <t>JO‘RAYEV HUSEN IBOD O‘G‘LI</t>
  </si>
  <si>
    <t>SUYUNOV ALIJON RIZO O‘G‘LI</t>
  </si>
  <si>
    <t>QODIROVA SURAYYOXON SHOKIROVNA</t>
  </si>
  <si>
    <t>ISMONOVA SANOBARXON SOIBJONOVNA</t>
  </si>
  <si>
    <t>MEYLIYEV BOXODIR BOTIR O‘G‘LI</t>
  </si>
  <si>
    <t>AHMADOV XONDAMIR SHODMON O‘G‘LI</t>
  </si>
  <si>
    <t>NARZIYEV NURMUHAMMAD ANVAROVICH</t>
  </si>
  <si>
    <t>O‘RINOVA GULCHIROY SAMATOVNA</t>
  </si>
  <si>
    <t>BAXROMOVA GULMIRA G‘OFUROVNA</t>
  </si>
  <si>
    <t>SAFAROVA DILDORA BAXTIYOR QIZI</t>
  </si>
  <si>
    <t>JO‘RAYEVA HUSNIYA JO‘RABEKOVNA</t>
  </si>
  <si>
    <t>AHMADOV XONDAMIR SHODMON O‘G‘LI</t>
  </si>
  <si>
    <t>BAXROMOVA GULMIRA G‘OFUROVNA</t>
  </si>
  <si>
    <t>ISMONOVA SANOBARXON SOIBJONOVNA</t>
  </si>
  <si>
    <t>JO‘RAYEVA HUSNIYA JO‘RABEKOVNA</t>
  </si>
  <si>
    <t>MEYLIYEV BOXODIR BOTIR O‘G‘LI</t>
  </si>
  <si>
    <t>Договор № 2023-2024-03-0039 от 01.09.2023</t>
  </si>
  <si>
    <t>NARZIYEV NURMUHAMMAD ANVAROVICH</t>
  </si>
  <si>
    <t>O‘RINOVA GULCHIROY SAMATOVNA</t>
  </si>
  <si>
    <t>PARDABOYEV OXUNJON ABDUJABBOR O‘G‘LI</t>
  </si>
  <si>
    <t>QODIROVA SURAYYOXON SHOKIROVNA</t>
  </si>
  <si>
    <t>SAFAROVA DILDORA BAXTIYOR QIZI</t>
  </si>
  <si>
    <t>ABDULLOYEVA GULSARA BAHODIR QIZI</t>
  </si>
  <si>
    <t>AHMADOV OYBEK RAHMATOVICH</t>
  </si>
  <si>
    <t>ALOVIDDINOVA SAODAT IBODULLO QIZI</t>
  </si>
  <si>
    <t>ASHRAPOV SANJARBEK E’ZOD O‘G‘LI</t>
  </si>
  <si>
    <t>AZIZJONOV SARDORJON AZIZJONOVICH</t>
  </si>
  <si>
    <t>BAXTIYOROVA GULSHODA BAXTIYOR QIZI</t>
  </si>
  <si>
    <t>BOBOQULOVA GULCHIROY ELMUROD QIZI</t>
  </si>
  <si>
    <t>DJUMAYEVA KENJA NURULLAYEVNA</t>
  </si>
  <si>
    <t>DJUMAYEVA LAYLO BAXTIYOROVNA</t>
  </si>
  <si>
    <t>EMBERGENOVA JULDÍZXAN BAYRAMBAY QÍZÍ</t>
  </si>
  <si>
    <t>ERGASHEV JAXON BOBOMURODOVICH</t>
  </si>
  <si>
    <t>FOZILOVA SAFIYA SAIDOVNA</t>
  </si>
  <si>
    <t>HAKIMOVA ZARINA ZOIROVNA</t>
  </si>
  <si>
    <t>IBATOVA MARJONA RAXMANOVNA</t>
  </si>
  <si>
    <t>IBODOVA JASMINA UCHQUNJON QIZI</t>
  </si>
  <si>
    <t>IBROHIMOV MUXRIDDIN ISOM O‘G‘LI</t>
  </si>
  <si>
    <t>ISMATOVA XATICHA QALANDAR QIZI</t>
  </si>
  <si>
    <t>ISMOILOVA GULASAL ILHOMOVNA</t>
  </si>
  <si>
    <t>ISOMOVA MEHRANGIZ ROZIQOVNA</t>
  </si>
  <si>
    <t>JABBOROV DO‘STALI RAXMATQULOVICH</t>
  </si>
  <si>
    <t>KAMILOVA NINA KAMILEVNA</t>
  </si>
  <si>
    <t>KARIMOVA ZAYNURA AKRAMJONOVNA</t>
  </si>
  <si>
    <t>LUQMONOVA MADINA SOBIROVNA</t>
  </si>
  <si>
    <t>MURODOVA SHAXNOZA MALIKJON QIZI</t>
  </si>
  <si>
    <t>MUROTOVA DILSHODA IBODULLA QIZI</t>
  </si>
  <si>
    <t>NABIYEVA NURSULUV SHERALI QIZI</t>
  </si>
  <si>
    <t>NARZULLAYEVA DILOVAR ERKIN QIZI</t>
  </si>
  <si>
    <t>NIYOZOVA XUSHVAXOY TO‘LQIN QIZI</t>
  </si>
  <si>
    <t>NO‘MONOV SUNNATBEK SAFO O‘G‘LI</t>
  </si>
  <si>
    <t>NORQULOV MIRSHOD MIRQUL UG‘LI</t>
  </si>
  <si>
    <t>NURIDDINOVA NIGINA BAHRIDDIN QIZI</t>
  </si>
  <si>
    <t>O‘RINOVA GULFIDAXON SAYFILOYEVNA</t>
  </si>
  <si>
    <t>OLIMOVA LAYLO ORIFJON QIZI</t>
  </si>
  <si>
    <t>Договор № 2023-2024-20-0009 от 01.09.2023</t>
  </si>
  <si>
    <t>PO‘LATOV OLIMJON SHUKRULLOYEVICH</t>
  </si>
  <si>
    <t>QAHOROVA DILDORA UMIDJON QIZI</t>
  </si>
  <si>
    <t>QAXXOROVA GULHAYO OTAMURODOVNA</t>
  </si>
  <si>
    <t>QOSIMOVA FARANGIZ OYBEKOVNA</t>
  </si>
  <si>
    <t>RAMAZONOVA KIBRIYOXON AKOBIR QIZI</t>
  </si>
  <si>
    <t>RAXMATOV OTABEK MUXAMMAD O'G'LI</t>
  </si>
  <si>
    <t>RIZOYEVA DILNOZA HAMROYEVNA</t>
  </si>
  <si>
    <t>SADIYEVA O‘G‘ILOY ZUBAYTOVNA</t>
  </si>
  <si>
    <t>Договор № 2023-2024-21-0004 от 01.09.2023</t>
  </si>
  <si>
    <t>SAPOYEV SAFO MATMURATOVICH</t>
  </si>
  <si>
    <t>SHAMURADOVA ZARNIGOR SUR’ATOVNA</t>
  </si>
  <si>
    <t>SHARIFOVA MEHRINOZ ZARIF QIZI</t>
  </si>
  <si>
    <t>SOLIYEV SUXROBJON FARXODOVICH</t>
  </si>
  <si>
    <t>TESHAYEVA MATLUBA FARMONOVNA</t>
  </si>
  <si>
    <t>TO‘YQULOV ABBOS KOMILOVICH</t>
  </si>
  <si>
    <t>Договор № 2023-2024-13-0027 от 01.09.2023</t>
  </si>
  <si>
    <t>TURAYEVA DILDORA FATTULLAYEVNA</t>
  </si>
  <si>
    <t>TURDIYEVA SANOBAR TURSUNOVNA</t>
  </si>
  <si>
    <t>UMAROVA FARIDA FAXRIDINOVNA</t>
  </si>
  <si>
    <t>XASANOVA BOG‘DAGUL TURG‘UNBAYEVNA</t>
  </si>
  <si>
    <t>XAYITOVA NOZANA BAXTIYOROVNA</t>
  </si>
  <si>
    <t>XIKMATOVA MUSLIMAXON YUSUF QIZI</t>
  </si>
  <si>
    <t>XUDOYEVA SHAXNOZA TO‘LQINOVNA</t>
  </si>
  <si>
    <t>YUSUPOVA SHOIRA MANNOPOVNA</t>
  </si>
  <si>
    <t>ZOKIROVA MADINABONU RUSLANOVNA</t>
  </si>
  <si>
    <t>Talaba ID</t>
  </si>
  <si>
    <t>To‘liq ismi</t>
  </si>
  <si>
    <t>Fuqarolik</t>
  </si>
  <si>
    <t>Davlat</t>
  </si>
  <si>
    <t>Millat</t>
  </si>
  <si>
    <t>Viloyat</t>
  </si>
  <si>
    <t>Tuman</t>
  </si>
  <si>
    <t>Jins</t>
  </si>
  <si>
    <t>Tug‘ilgan sana</t>
  </si>
  <si>
    <t>Pasport raqami</t>
  </si>
  <si>
    <t>Pasport berilgan sana</t>
  </si>
  <si>
    <t>Ta'lim tili</t>
  </si>
  <si>
    <t>O‘quv yili</t>
  </si>
  <si>
    <t>Semestr</t>
  </si>
  <si>
    <t>Bitiruvchi</t>
  </si>
  <si>
    <t>Mutaxassislik</t>
  </si>
  <si>
    <t>To‘lov shakli</t>
  </si>
  <si>
    <t>Avvalgi ta'lim ma'lumoti</t>
  </si>
  <si>
    <t>Talaba toifasi</t>
  </si>
  <si>
    <t>Ijtimoiy toifa</t>
  </si>
  <si>
    <t>Birga yashaydiganlar soni</t>
  </si>
  <si>
    <t>Birga yashaydiganlar toifasi</t>
  </si>
  <si>
    <t>Yashash joyi statusi</t>
  </si>
  <si>
    <t>Yashash joyi geolokatsiyasi</t>
  </si>
  <si>
    <t>Buyruq</t>
  </si>
  <si>
    <t>GPA</t>
  </si>
  <si>
    <t>438241100106</t>
  </si>
  <si>
    <t>O‘zbekiston Respublikasi fuqarosi</t>
  </si>
  <si>
    <t>O‘zbekiston</t>
  </si>
  <si>
    <t>O‘zbeklar</t>
  </si>
  <si>
    <t>Romitan tumani</t>
  </si>
  <si>
    <t>2007-06-25</t>
  </si>
  <si>
    <t>AD5050768</t>
  </si>
  <si>
    <t>2023-11-06</t>
  </si>
  <si>
    <t>O‘zbek</t>
  </si>
  <si>
    <t>2024-2025</t>
  </si>
  <si>
    <t>1-semestr</t>
  </si>
  <si>
    <t>Yo'q</t>
  </si>
  <si>
    <t>60110200</t>
  </si>
  <si>
    <t>123</t>
  </si>
  <si>
    <t>Oddiy</t>
  </si>
  <si>
    <t>Boshqa</t>
  </si>
  <si>
    <t>№ 24/25-F1 / 30.08.2024</t>
  </si>
  <si>
    <t>438241100096</t>
  </si>
  <si>
    <t>Navoiy viloyati</t>
  </si>
  <si>
    <t>Qiziltepa tumani</t>
  </si>
  <si>
    <t>2005-12-15</t>
  </si>
  <si>
    <t>AD1279527</t>
  </si>
  <si>
    <t>2022-04-20</t>
  </si>
  <si>
    <t>438241100091</t>
  </si>
  <si>
    <t>2006-07-02</t>
  </si>
  <si>
    <t>AD1547027</t>
  </si>
  <si>
    <t>2022-07-14</t>
  </si>
  <si>
    <t>438241100099</t>
  </si>
  <si>
    <t>1996-08-22</t>
  </si>
  <si>
    <t>AD6016038</t>
  </si>
  <si>
    <t>2024-02-05</t>
  </si>
  <si>
    <t>438241100267</t>
  </si>
  <si>
    <t>Qoraqalpog‘iston Resp.</t>
  </si>
  <si>
    <t>Ellikkala tumani</t>
  </si>
  <si>
    <t>2006-08-27</t>
  </si>
  <si>
    <t>AD2675130</t>
  </si>
  <si>
    <t>2023-02-24</t>
  </si>
  <si>
    <t>1234</t>
  </si>
  <si>
    <t>438241100093</t>
  </si>
  <si>
    <t>Qorako‘l tumani</t>
  </si>
  <si>
    <t>2006-05-28</t>
  </si>
  <si>
    <t>AD4216136</t>
  </si>
  <si>
    <t>2023-08-08</t>
  </si>
  <si>
    <t>438241100104</t>
  </si>
  <si>
    <t>2005-10-15</t>
  </si>
  <si>
    <t>AD2033313</t>
  </si>
  <si>
    <t>2022-11-17</t>
  </si>
  <si>
    <t>438241101418</t>
  </si>
  <si>
    <t>1996-08-15</t>
  </si>
  <si>
    <t>AB6263537</t>
  </si>
  <si>
    <t>2017-03-21</t>
  </si>
  <si>
    <t>1111</t>
  </si>
  <si>
    <t>438241100388</t>
  </si>
  <si>
    <t>Jizzax viloyati</t>
  </si>
  <si>
    <t>Arnasoy tumani</t>
  </si>
  <si>
    <t>2004-10-13</t>
  </si>
  <si>
    <t>AC3138454</t>
  </si>
  <si>
    <t>2020-11-11</t>
  </si>
  <si>
    <t>111</t>
  </si>
  <si>
    <t>Oila a'zolari</t>
  </si>
  <si>
    <t>Yashil hudud</t>
  </si>
  <si>
    <t>438241100682</t>
  </si>
  <si>
    <t>Shofirkon tumani</t>
  </si>
  <si>
    <t>2004-09-13</t>
  </si>
  <si>
    <t>AD1283497</t>
  </si>
  <si>
    <t>2022-04-21</t>
  </si>
  <si>
    <t>438241100102</t>
  </si>
  <si>
    <t>1993-11-30</t>
  </si>
  <si>
    <t>AB8868760</t>
  </si>
  <si>
    <t>2018-02-12</t>
  </si>
  <si>
    <t>438241102068</t>
  </si>
  <si>
    <t>2005-10-16</t>
  </si>
  <si>
    <t>AD1503586</t>
  </si>
  <si>
    <t>2022-06-28</t>
  </si>
  <si>
    <t>438241102088</t>
  </si>
  <si>
    <t>2006-03-15</t>
  </si>
  <si>
    <t>AD2797985</t>
  </si>
  <si>
    <t>2023-03-14</t>
  </si>
  <si>
    <t>213</t>
  </si>
  <si>
    <t>438241102075</t>
  </si>
  <si>
    <t>1990-06-24</t>
  </si>
  <si>
    <t>AA7740280</t>
  </si>
  <si>
    <t>2014-11-25</t>
  </si>
  <si>
    <t>12321</t>
  </si>
  <si>
    <t>438241102110</t>
  </si>
  <si>
    <t>2007-04-09</t>
  </si>
  <si>
    <t>AD5409451</t>
  </si>
  <si>
    <t>2023-12-13</t>
  </si>
  <si>
    <t>438241100530</t>
  </si>
  <si>
    <t>1994-06-20</t>
  </si>
  <si>
    <t>AB3813226</t>
  </si>
  <si>
    <t>2016-05-03</t>
  </si>
  <si>
    <t>438241101146</t>
  </si>
  <si>
    <t>1989-06-23</t>
  </si>
  <si>
    <t>AA6482256</t>
  </si>
  <si>
    <t>2014-08-06</t>
  </si>
  <si>
    <t>438241102145</t>
  </si>
  <si>
    <t>Jondor tumani</t>
  </si>
  <si>
    <t>2006-09-21</t>
  </si>
  <si>
    <t>AD4780901</t>
  </si>
  <si>
    <t>2023-10-05</t>
  </si>
  <si>
    <t>132</t>
  </si>
  <si>
    <t>438241100260</t>
  </si>
  <si>
    <t>Baxmal tumani</t>
  </si>
  <si>
    <t>2003-06-13</t>
  </si>
  <si>
    <t>AC1990149</t>
  </si>
  <si>
    <t>2019-06-20</t>
  </si>
  <si>
    <t>60111200</t>
  </si>
  <si>
    <t>438241102091</t>
  </si>
  <si>
    <t>2005-11-21</t>
  </si>
  <si>
    <t>AD1974366</t>
  </si>
  <si>
    <t>2022-11-07</t>
  </si>
  <si>
    <t>438241100248</t>
  </si>
  <si>
    <t>2006-02-10</t>
  </si>
  <si>
    <t>AD3458078</t>
  </si>
  <si>
    <t>2023-05-29</t>
  </si>
  <si>
    <t>438241102168</t>
  </si>
  <si>
    <t>2006-03-20</t>
  </si>
  <si>
    <t>AD1739387</t>
  </si>
  <si>
    <t>2022-09-09</t>
  </si>
  <si>
    <t>438241100268</t>
  </si>
  <si>
    <t>2007-08-13</t>
  </si>
  <si>
    <t>AD5204949</t>
  </si>
  <si>
    <t>2023-11-22</t>
  </si>
  <si>
    <t>438241102112</t>
  </si>
  <si>
    <t>1996-05-04</t>
  </si>
  <si>
    <t>AB8518147</t>
  </si>
  <si>
    <t>2018-01-05</t>
  </si>
  <si>
    <t>438241100252</t>
  </si>
  <si>
    <t>Samarqand viloyati</t>
  </si>
  <si>
    <t>Kattaqo‘rg‘on tumani</t>
  </si>
  <si>
    <t>2006-06-24</t>
  </si>
  <si>
    <t>AD2397760</t>
  </si>
  <si>
    <t>2023-01-24</t>
  </si>
  <si>
    <t>438241102113</t>
  </si>
  <si>
    <t>1986-07-24</t>
  </si>
  <si>
    <t>AC0330874</t>
  </si>
  <si>
    <t>2018-11-28</t>
  </si>
  <si>
    <t>438241102221</t>
  </si>
  <si>
    <t>1998-07-13</t>
  </si>
  <si>
    <t>AA6935076</t>
  </si>
  <si>
    <t>2014-09-19</t>
  </si>
  <si>
    <t>dfdf</t>
  </si>
  <si>
    <t>438241100825</t>
  </si>
  <si>
    <t>1994-01-25</t>
  </si>
  <si>
    <t>AB3492833</t>
  </si>
  <si>
    <t>2016-03-23</t>
  </si>
  <si>
    <t>1</t>
  </si>
  <si>
    <t>438241102220</t>
  </si>
  <si>
    <t>1988-04-23</t>
  </si>
  <si>
    <t>AD3366891</t>
  </si>
  <si>
    <t>2023-05-19</t>
  </si>
  <si>
    <t>438241100258</t>
  </si>
  <si>
    <t>2006-11-14</t>
  </si>
  <si>
    <t>AD3162433</t>
  </si>
  <si>
    <t>2023-05-01</t>
  </si>
  <si>
    <t>438241100239</t>
  </si>
  <si>
    <t>2006-07-23</t>
  </si>
  <si>
    <t>AD6130945</t>
  </si>
  <si>
    <t>2024-02-13</t>
  </si>
  <si>
    <t>60111100</t>
  </si>
  <si>
    <t>438241100237</t>
  </si>
  <si>
    <t>2005-09-15</t>
  </si>
  <si>
    <t>AD1818519</t>
  </si>
  <si>
    <t>2022-09-29</t>
  </si>
  <si>
    <t>438241100853</t>
  </si>
  <si>
    <t>Sharof Rashidov tumani</t>
  </si>
  <si>
    <t>2005-10-13</t>
  </si>
  <si>
    <t>AD1375284</t>
  </si>
  <si>
    <t>2022-05-23</t>
  </si>
  <si>
    <t>11</t>
  </si>
  <si>
    <t>438241102136</t>
  </si>
  <si>
    <t>2006-09-09</t>
  </si>
  <si>
    <t>AD5158037</t>
  </si>
  <si>
    <t>2023-11-17</t>
  </si>
  <si>
    <t>2023-01-05</t>
  </si>
  <si>
    <t>438241100241</t>
  </si>
  <si>
    <t>2006-07-29</t>
  </si>
  <si>
    <t>AD4720305</t>
  </si>
  <si>
    <t>2023-09-27</t>
  </si>
  <si>
    <t>438241102231</t>
  </si>
  <si>
    <t>BAQOYEVA MUNAVVAR BAHRULLO QIZI</t>
  </si>
  <si>
    <t>2007-06-30</t>
  </si>
  <si>
    <t>AD6003273</t>
  </si>
  <si>
    <t>2024-02-03</t>
  </si>
  <si>
    <t>aerw</t>
  </si>
  <si>
    <t>438241100458</t>
  </si>
  <si>
    <t>2007-03-14</t>
  </si>
  <si>
    <t>AD3863993</t>
  </si>
  <si>
    <t>2023-07-07</t>
  </si>
  <si>
    <t>60610100</t>
  </si>
  <si>
    <t>000</t>
  </si>
  <si>
    <t>438241100473</t>
  </si>
  <si>
    <t>Toshkent viloyati</t>
  </si>
  <si>
    <t>Qibray tumani</t>
  </si>
  <si>
    <t>2003-12-31</t>
  </si>
  <si>
    <t>AC2643990</t>
  </si>
  <si>
    <t>999</t>
  </si>
  <si>
    <t>438241102142</t>
  </si>
  <si>
    <t>2006-05-31</t>
  </si>
  <si>
    <t>AD1767734</t>
  </si>
  <si>
    <t>2022-09-16</t>
  </si>
  <si>
    <t>438241101729</t>
  </si>
  <si>
    <t>Olot tumani</t>
  </si>
  <si>
    <t>2007-01-23</t>
  </si>
  <si>
    <t>AD4336455</t>
  </si>
  <si>
    <t>2023-08-18</t>
  </si>
  <si>
    <t>438241102082</t>
  </si>
  <si>
    <t>Buxoro tumani</t>
  </si>
  <si>
    <t>2005-05-09</t>
  </si>
  <si>
    <t>AD0421524</t>
  </si>
  <si>
    <t>2021-06-08</t>
  </si>
  <si>
    <t>438241100226</t>
  </si>
  <si>
    <t>2003-03-25</t>
  </si>
  <si>
    <t>AC2315558</t>
  </si>
  <si>
    <t>2019-10-19</t>
  </si>
  <si>
    <t>438241102144</t>
  </si>
  <si>
    <t>2003-06-21</t>
  </si>
  <si>
    <t>AC2570823</t>
  </si>
  <si>
    <t>2019-12-25</t>
  </si>
  <si>
    <t>321</t>
  </si>
  <si>
    <t>438241100482</t>
  </si>
  <si>
    <t>Andijon viloyati</t>
  </si>
  <si>
    <t>Marxamat tumani</t>
  </si>
  <si>
    <t>2007-04-28</t>
  </si>
  <si>
    <t>AD4099353</t>
  </si>
  <si>
    <t>2023-07-28</t>
  </si>
  <si>
    <t>438241101948</t>
  </si>
  <si>
    <t>2002-07-04</t>
  </si>
  <si>
    <t>AC1599562</t>
  </si>
  <si>
    <t>2019-01-18</t>
  </si>
  <si>
    <t>438241100300</t>
  </si>
  <si>
    <t>Qozoqlar</t>
  </si>
  <si>
    <t>2007-06-24</t>
  </si>
  <si>
    <t>AD5217582</t>
  </si>
  <si>
    <t>2023-11-23</t>
  </si>
  <si>
    <t>438241100754</t>
  </si>
  <si>
    <t>Turkmanlar</t>
  </si>
  <si>
    <t>2006-10-26</t>
  </si>
  <si>
    <t>AD2148803</t>
  </si>
  <si>
    <t>2022-12-09</t>
  </si>
  <si>
    <t>vvv</t>
  </si>
  <si>
    <t>438241100447</t>
  </si>
  <si>
    <t>1986-07-11</t>
  </si>
  <si>
    <t>AB8932883</t>
  </si>
  <si>
    <t>2018-02-23</t>
  </si>
  <si>
    <t>438241100259</t>
  </si>
  <si>
    <t>2006-06-23</t>
  </si>
  <si>
    <t>AD1533923</t>
  </si>
  <si>
    <t>2022-07-08</t>
  </si>
  <si>
    <t>60220300</t>
  </si>
  <si>
    <t>Andijon shahri</t>
  </si>
  <si>
    <t>2007-05-21</t>
  </si>
  <si>
    <t>2023-06-09</t>
  </si>
  <si>
    <t>438241100257</t>
  </si>
  <si>
    <t>2007-02-06</t>
  </si>
  <si>
    <t>AD6157802</t>
  </si>
  <si>
    <t>2024-02-15</t>
  </si>
  <si>
    <t>438241102043</t>
  </si>
  <si>
    <t>2004-09-05</t>
  </si>
  <si>
    <t>AC3210543</t>
  </si>
  <si>
    <t>2020-12-21</t>
  </si>
  <si>
    <t>60110400</t>
  </si>
  <si>
    <t>438241100947</t>
  </si>
  <si>
    <t>2006-11-19</t>
  </si>
  <si>
    <t>AD4921412</t>
  </si>
  <si>
    <t>2023-10-20</t>
  </si>
  <si>
    <t>438241100266</t>
  </si>
  <si>
    <t>2002-07-22</t>
  </si>
  <si>
    <t>AC1980584</t>
  </si>
  <si>
    <t>2019-06-14</t>
  </si>
  <si>
    <t>438241100402</t>
  </si>
  <si>
    <t>1994-10-26</t>
  </si>
  <si>
    <t>AD3989991</t>
  </si>
  <si>
    <t>2023-07-18</t>
  </si>
  <si>
    <t>438241100265</t>
  </si>
  <si>
    <t>2006-05-06</t>
  </si>
  <si>
    <t>AD1337039</t>
  </si>
  <si>
    <t>2022-05-11</t>
  </si>
  <si>
    <t>438241101128</t>
  </si>
  <si>
    <t>2006-08-15</t>
  </si>
  <si>
    <t>AD2842737</t>
  </si>
  <si>
    <t>2023-03-23</t>
  </si>
  <si>
    <t>438241100103</t>
  </si>
  <si>
    <t>Qo‘shrabot tumani</t>
  </si>
  <si>
    <t>2006-06-10</t>
  </si>
  <si>
    <t>AD3405077</t>
  </si>
  <si>
    <t>2023-05-23</t>
  </si>
  <si>
    <t>438241100277</t>
  </si>
  <si>
    <t>2007-03-10</t>
  </si>
  <si>
    <t>AD4807292</t>
  </si>
  <si>
    <t>2023-10-09</t>
  </si>
  <si>
    <t>438241102148</t>
  </si>
  <si>
    <t>2006-03-06</t>
  </si>
  <si>
    <t>AD6510603</t>
  </si>
  <si>
    <t>2024-03-16</t>
  </si>
  <si>
    <t>438241102087</t>
  </si>
  <si>
    <t>2006-09-17</t>
  </si>
  <si>
    <t>AD1573755</t>
  </si>
  <si>
    <t>2022-07-21</t>
  </si>
  <si>
    <t>438241102107</t>
  </si>
  <si>
    <t>2006-05-07</t>
  </si>
  <si>
    <t>AD4320270</t>
  </si>
  <si>
    <t>2023-08-17</t>
  </si>
  <si>
    <t>2006-05-08</t>
  </si>
  <si>
    <t>2023-05-08</t>
  </si>
  <si>
    <t>438241102201</t>
  </si>
  <si>
    <t>IMOMOVA OYGUL BOBOQULOVNA</t>
  </si>
  <si>
    <t>1984-05-02</t>
  </si>
  <si>
    <t>AB3088388</t>
  </si>
  <si>
    <t>2016-02-18</t>
  </si>
  <si>
    <t>438241100340</t>
  </si>
  <si>
    <t>2006-08-07</t>
  </si>
  <si>
    <t>AD4586765</t>
  </si>
  <si>
    <t>2023-09-13</t>
  </si>
  <si>
    <t>438241100150</t>
  </si>
  <si>
    <t>TILOVBERDIYEVA MADINA MUZAFFAR QIZI</t>
  </si>
  <si>
    <t>Zarbdor tumani</t>
  </si>
  <si>
    <t>2001-01-07</t>
  </si>
  <si>
    <t>AC1683850</t>
  </si>
  <si>
    <t>2019-02-20</t>
  </si>
  <si>
    <t>438241102095</t>
  </si>
  <si>
    <t>2006-11-16</t>
  </si>
  <si>
    <t>AD5112480</t>
  </si>
  <si>
    <t>2023-11-13</t>
  </si>
  <si>
    <t>2131</t>
  </si>
  <si>
    <t>438241100117</t>
  </si>
  <si>
    <t>2006-04-03</t>
  </si>
  <si>
    <t>AD2966843</t>
  </si>
  <si>
    <t>2023-04-06</t>
  </si>
  <si>
    <t>438241100129</t>
  </si>
  <si>
    <t>2006-02-19</t>
  </si>
  <si>
    <t>AD3743249</t>
  </si>
  <si>
    <t>2023-06-23</t>
  </si>
  <si>
    <t>438241100115</t>
  </si>
  <si>
    <t>1995-02-09</t>
  </si>
  <si>
    <t>AB3034005</t>
  </si>
  <si>
    <t>2016-02-10</t>
  </si>
  <si>
    <t>438241100094</t>
  </si>
  <si>
    <t>1999-12-11</t>
  </si>
  <si>
    <t>AB3894267</t>
  </si>
  <si>
    <t>2016-05-11</t>
  </si>
  <si>
    <t>1423</t>
  </si>
  <si>
    <t>438241100121</t>
  </si>
  <si>
    <t>2006-09-30</t>
  </si>
  <si>
    <t>AD1803123</t>
  </si>
  <si>
    <t>2022-09-26</t>
  </si>
  <si>
    <t>438241100110</t>
  </si>
  <si>
    <t>1996-03-29</t>
  </si>
  <si>
    <t>AD5815356</t>
  </si>
  <si>
    <t>2024-01-18</t>
  </si>
  <si>
    <t>438241102147</t>
  </si>
  <si>
    <t>2006-06-15</t>
  </si>
  <si>
    <t>AD6654883</t>
  </si>
  <si>
    <t>2024-04-01</t>
  </si>
  <si>
    <t>438241100132</t>
  </si>
  <si>
    <t>2004-08-18</t>
  </si>
  <si>
    <t>AD6253108</t>
  </si>
  <si>
    <t>2024-02-23</t>
  </si>
  <si>
    <t>438241100125</t>
  </si>
  <si>
    <t>2006-12-02</t>
  </si>
  <si>
    <t>AD2156345</t>
  </si>
  <si>
    <t>2022-12-12</t>
  </si>
  <si>
    <t>438241100098</t>
  </si>
  <si>
    <t>1999-10-29</t>
  </si>
  <si>
    <t>AB5747566</t>
  </si>
  <si>
    <t>2017-01-21</t>
  </si>
  <si>
    <t>K4978955</t>
  </si>
  <si>
    <t>438241101653</t>
  </si>
  <si>
    <t>2007-08-06</t>
  </si>
  <si>
    <t>AD4849208</t>
  </si>
  <si>
    <t>2023-10-12</t>
  </si>
  <si>
    <t>438241102105</t>
  </si>
  <si>
    <t>1995-07-26</t>
  </si>
  <si>
    <t>AD7118770</t>
  </si>
  <si>
    <t>2024-05-11</t>
  </si>
  <si>
    <t>438241102173</t>
  </si>
  <si>
    <t>To‘rtko‘l tumani</t>
  </si>
  <si>
    <t>2006-05-01</t>
  </si>
  <si>
    <t>AD1437679</t>
  </si>
  <si>
    <t>2022-06-08</t>
  </si>
  <si>
    <t>438241102162</t>
  </si>
  <si>
    <t>1996-04-25</t>
  </si>
  <si>
    <t>AD5372982</t>
  </si>
  <si>
    <t>2023-12-11</t>
  </si>
  <si>
    <t>60110600</t>
  </si>
  <si>
    <t>438241100156</t>
  </si>
  <si>
    <t>Narpay tumani</t>
  </si>
  <si>
    <t>2007-03-18</t>
  </si>
  <si>
    <t>AD7598886</t>
  </si>
  <si>
    <t>2024-06-24</t>
  </si>
  <si>
    <t>438241100171</t>
  </si>
  <si>
    <t>2005-01-02</t>
  </si>
  <si>
    <t>AD0820897</t>
  </si>
  <si>
    <t>2021-11-17</t>
  </si>
  <si>
    <t>438241102117</t>
  </si>
  <si>
    <t>Surxondaryo viloyati</t>
  </si>
  <si>
    <t>Qiziriq tumani</t>
  </si>
  <si>
    <t>1981-03-06</t>
  </si>
  <si>
    <t>AC2056379</t>
  </si>
  <si>
    <t>2019-07-17</t>
  </si>
  <si>
    <t>438241102077</t>
  </si>
  <si>
    <t>1997-05-03</t>
  </si>
  <si>
    <t>AA7287792</t>
  </si>
  <si>
    <t>2014-10-21</t>
  </si>
  <si>
    <t>Buxoro san`at kolleji</t>
  </si>
  <si>
    <t>438241100177</t>
  </si>
  <si>
    <t>2007-07-24</t>
  </si>
  <si>
    <t>AD5070310</t>
  </si>
  <si>
    <t>2023-11-08</t>
  </si>
  <si>
    <t>438241100190</t>
  </si>
  <si>
    <t>2007-10-19</t>
  </si>
  <si>
    <t>AD5761398</t>
  </si>
  <si>
    <t>2024-01-15</t>
  </si>
  <si>
    <t>438241100159</t>
  </si>
  <si>
    <t>2007-03-20</t>
  </si>
  <si>
    <t>AD3381587</t>
  </si>
  <si>
    <t>2023-05-20</t>
  </si>
  <si>
    <t>438241100187</t>
  </si>
  <si>
    <t>2006-04-02</t>
  </si>
  <si>
    <t>AD2274504</t>
  </si>
  <si>
    <t>2023-01-04</t>
  </si>
  <si>
    <t>438241102127</t>
  </si>
  <si>
    <t>Jalaquduq tumani</t>
  </si>
  <si>
    <t>2005-08-13</t>
  </si>
  <si>
    <t>AD1660714</t>
  </si>
  <si>
    <t>2022-08-16</t>
  </si>
  <si>
    <t>438241100161</t>
  </si>
  <si>
    <t>Qashqadaryo viloyati</t>
  </si>
  <si>
    <t>Kasbi tumani</t>
  </si>
  <si>
    <t>2005-02-27</t>
  </si>
  <si>
    <t>AD1377596</t>
  </si>
  <si>
    <t>438241100165</t>
  </si>
  <si>
    <t>2004-12-14</t>
  </si>
  <si>
    <t>AD1086018</t>
  </si>
  <si>
    <t>2022-02-12</t>
  </si>
  <si>
    <t>438241100208</t>
  </si>
  <si>
    <t>1994-07-06</t>
  </si>
  <si>
    <t>AB0363833</t>
  </si>
  <si>
    <t>2015-07-07</t>
  </si>
  <si>
    <t>438241101989</t>
  </si>
  <si>
    <t>1989-10-28</t>
  </si>
  <si>
    <t>AA7726968</t>
  </si>
  <si>
    <t>hhhhhh</t>
  </si>
  <si>
    <t>438241100192</t>
  </si>
  <si>
    <t>2007-03-25</t>
  </si>
  <si>
    <t>AD3848132</t>
  </si>
  <si>
    <t>2023-07-06</t>
  </si>
  <si>
    <t>438241100207</t>
  </si>
  <si>
    <t>2007-10-28</t>
  </si>
  <si>
    <t>AD5041663</t>
  </si>
  <si>
    <t>438241100204</t>
  </si>
  <si>
    <t>1977-08-26</t>
  </si>
  <si>
    <t>AB1205829</t>
  </si>
  <si>
    <t>2015-09-23</t>
  </si>
  <si>
    <t>438241100175</t>
  </si>
  <si>
    <t>Urgut tumani</t>
  </si>
  <si>
    <t>2004-12-28</t>
  </si>
  <si>
    <t>AD1085611</t>
  </si>
  <si>
    <t>2022-02-11</t>
  </si>
  <si>
    <t>438241102106</t>
  </si>
  <si>
    <t>2006-07-28</t>
  </si>
  <si>
    <t>AD3249194</t>
  </si>
  <si>
    <t>133</t>
  </si>
  <si>
    <t>438241100158</t>
  </si>
  <si>
    <t>1992-08-07</t>
  </si>
  <si>
    <t>AB7204217</t>
  </si>
  <si>
    <t>2017-07-13</t>
  </si>
  <si>
    <t>438241102038</t>
  </si>
  <si>
    <t>1993-01-13</t>
  </si>
  <si>
    <t>AD1609000</t>
  </si>
  <si>
    <t>2022-08-02</t>
  </si>
  <si>
    <t>60110300</t>
  </si>
  <si>
    <t>438241100141</t>
  </si>
  <si>
    <t>Peshku tumani</t>
  </si>
  <si>
    <t>2006-01-11</t>
  </si>
  <si>
    <t>AD2309209</t>
  </si>
  <si>
    <t>2023-01-09</t>
  </si>
  <si>
    <t>438241102139</t>
  </si>
  <si>
    <t>2006-10-17</t>
  </si>
  <si>
    <t>AD2054817</t>
  </si>
  <si>
    <t>2022-11-21</t>
  </si>
  <si>
    <t>438241101999</t>
  </si>
  <si>
    <t>Qarshi shahri</t>
  </si>
  <si>
    <t>1971-01-01</t>
  </si>
  <si>
    <t>AB3036569</t>
  </si>
  <si>
    <t>m</t>
  </si>
  <si>
    <t>438241102130</t>
  </si>
  <si>
    <t>1998-01-09</t>
  </si>
  <si>
    <t>AB3668462</t>
  </si>
  <si>
    <t>2016-04-10</t>
  </si>
  <si>
    <t>438241102170</t>
  </si>
  <si>
    <t>2006-12-17</t>
  </si>
  <si>
    <t>AD3076901</t>
  </si>
  <si>
    <t>2023-04-18</t>
  </si>
  <si>
    <t>438241102135</t>
  </si>
  <si>
    <t>1996-05-19</t>
  </si>
  <si>
    <t>AD8260247</t>
  </si>
  <si>
    <t>2024-08-15</t>
  </si>
  <si>
    <t>438241102171</t>
  </si>
  <si>
    <t>2006-03-01</t>
  </si>
  <si>
    <t>AD7522684</t>
  </si>
  <si>
    <t>2024-06-15</t>
  </si>
  <si>
    <t>438241102093</t>
  </si>
  <si>
    <t>1992-10-10</t>
  </si>
  <si>
    <t>AB3428288</t>
  </si>
  <si>
    <t>2016-03-19</t>
  </si>
  <si>
    <t>438241102041</t>
  </si>
  <si>
    <t>2003-04-09</t>
  </si>
  <si>
    <t>AC1934856</t>
  </si>
  <si>
    <t>2019-05-23</t>
  </si>
  <si>
    <t>mddlpsxxxxxx</t>
  </si>
  <si>
    <t>438241102044</t>
  </si>
  <si>
    <t>Farg‘ona viloyati</t>
  </si>
  <si>
    <t>Quvasoy shahri</t>
  </si>
  <si>
    <t>1994-03-23</t>
  </si>
  <si>
    <t>AD6113266</t>
  </si>
  <si>
    <t>2024-02-12</t>
  </si>
  <si>
    <t>fdmlegdopmgoblr</t>
  </si>
  <si>
    <t>438241102048</t>
  </si>
  <si>
    <t>1990-05-01</t>
  </si>
  <si>
    <t>AD8329134</t>
  </si>
  <si>
    <t>2024-08-21</t>
  </si>
  <si>
    <t>NJVKSMCK</t>
  </si>
  <si>
    <t>438241102050</t>
  </si>
  <si>
    <t>2002-01-12</t>
  </si>
  <si>
    <t>AB8649964</t>
  </si>
  <si>
    <t>2018-01-16</t>
  </si>
  <si>
    <t>aXgbaHXB</t>
  </si>
  <si>
    <t>438241102049</t>
  </si>
  <si>
    <t>Kattaqo'rg'on shahri</t>
  </si>
  <si>
    <t>1995-03-25</t>
  </si>
  <si>
    <t>AB2295027</t>
  </si>
  <si>
    <t>2015-12-17</t>
  </si>
  <si>
    <t>AF,lkdmjamx</t>
  </si>
  <si>
    <t>438241102051</t>
  </si>
  <si>
    <t>Karmana tumani</t>
  </si>
  <si>
    <t>1997-07-17</t>
  </si>
  <si>
    <t>AA6756707</t>
  </si>
  <si>
    <t>2014-10-02</t>
  </si>
  <si>
    <t>kdiocmkaskx,a</t>
  </si>
  <si>
    <t>438241102071</t>
  </si>
  <si>
    <t>AD4777109</t>
  </si>
  <si>
    <t>438241102035</t>
  </si>
  <si>
    <t>1997-08-18</t>
  </si>
  <si>
    <t>AA6996331</t>
  </si>
  <si>
    <t>2014-09-17</t>
  </si>
  <si>
    <t>efmng</t>
  </si>
  <si>
    <t>438241102025</t>
  </si>
  <si>
    <t>Navoiy shahri</t>
  </si>
  <si>
    <t>2006-06-28</t>
  </si>
  <si>
    <t>AD4199839</t>
  </si>
  <si>
    <t>2023-08-07</t>
  </si>
  <si>
    <t>bhdrfhxs</t>
  </si>
  <si>
    <t>438241102030</t>
  </si>
  <si>
    <t>2007-04-24</t>
  </si>
  <si>
    <t>AD3237374</t>
  </si>
  <si>
    <t>ppppppppppp</t>
  </si>
  <si>
    <t>438241102031</t>
  </si>
  <si>
    <t>2000-12-08</t>
  </si>
  <si>
    <t>AB7417954</t>
  </si>
  <si>
    <t>2017-08-07</t>
  </si>
  <si>
    <t>snnnnnnnnnnnnnnnnnnnnwuip</t>
  </si>
  <si>
    <t>438241102028</t>
  </si>
  <si>
    <t>1994-01-07</t>
  </si>
  <si>
    <t>AD6116711</t>
  </si>
  <si>
    <t>sndddddddddddddddddg</t>
  </si>
  <si>
    <t>438241102040</t>
  </si>
  <si>
    <t>1996-09-22</t>
  </si>
  <si>
    <t>2024-06-28</t>
  </si>
  <si>
    <t>438241102032</t>
  </si>
  <si>
    <t>2006-03-14</t>
  </si>
  <si>
    <t>AD2757615</t>
  </si>
  <si>
    <t>2023-03-09</t>
  </si>
  <si>
    <t>gvfunbuivfjdgmnke</t>
  </si>
  <si>
    <t>438241102010</t>
  </si>
  <si>
    <t>Xorazm viloyati</t>
  </si>
  <si>
    <t>Qo‘shko‘pir tumani</t>
  </si>
  <si>
    <t>1995-11-10</t>
  </si>
  <si>
    <t>AA9755979</t>
  </si>
  <si>
    <t>2015-05-21</t>
  </si>
  <si>
    <t>qqq</t>
  </si>
  <si>
    <t>dfg</t>
  </si>
  <si>
    <t>438241101993</t>
  </si>
  <si>
    <t>Shaxrisabz shahri</t>
  </si>
  <si>
    <t>2004-04-12</t>
  </si>
  <si>
    <t>AC2802844</t>
  </si>
  <si>
    <t>2020-05-10</t>
  </si>
  <si>
    <t>cccccc</t>
  </si>
  <si>
    <t>438241102191</t>
  </si>
  <si>
    <t>Zomin tumani</t>
  </si>
  <si>
    <t>438241102224</t>
  </si>
  <si>
    <t>ILXOMOVA NOZANIN IKROM QIZI</t>
  </si>
  <si>
    <t>2007-03-27</t>
  </si>
  <si>
    <t>AD3433481</t>
  </si>
  <si>
    <t>2023-05-25</t>
  </si>
  <si>
    <t>438241100138</t>
  </si>
  <si>
    <t>2006-07-06</t>
  </si>
  <si>
    <t>AD5072541</t>
  </si>
  <si>
    <t>438241100144</t>
  </si>
  <si>
    <t>2006-01-10</t>
  </si>
  <si>
    <t>AD1024482</t>
  </si>
  <si>
    <t>2022-01-24</t>
  </si>
  <si>
    <t>438241100166</t>
  </si>
  <si>
    <t>2007-04-13</t>
  </si>
  <si>
    <t>AD4893195</t>
  </si>
  <si>
    <t>2023-10-18</t>
  </si>
  <si>
    <t>438241102004</t>
  </si>
  <si>
    <t>2000-06-20</t>
  </si>
  <si>
    <t>438241102133</t>
  </si>
  <si>
    <t>1996-02-11</t>
  </si>
  <si>
    <t>AD8540998</t>
  </si>
  <si>
    <t>2024-09-09</t>
  </si>
  <si>
    <t>2022-05-17</t>
  </si>
  <si>
    <t>61010100</t>
  </si>
  <si>
    <t>11111</t>
  </si>
  <si>
    <t>438241100234</t>
  </si>
  <si>
    <t>2006-02-16</t>
  </si>
  <si>
    <t>AD2246799</t>
  </si>
  <si>
    <t>2022-12-26</t>
  </si>
  <si>
    <t>2006-10-30</t>
  </si>
  <si>
    <t>60410100</t>
  </si>
  <si>
    <t>438241100814</t>
  </si>
  <si>
    <t>Toshloq tumani</t>
  </si>
  <si>
    <t>2006-01-23</t>
  </si>
  <si>
    <t>AD4995143</t>
  </si>
  <si>
    <t>2023-10-31</t>
  </si>
  <si>
    <t>438241102208</t>
  </si>
  <si>
    <t>XUDOYQULOV MURODJON YOQUB O‘G‘LI</t>
  </si>
  <si>
    <t>2006-12-07</t>
  </si>
  <si>
    <t>AD4807736</t>
  </si>
  <si>
    <t>438241102121</t>
  </si>
  <si>
    <t>Zangiota tumani</t>
  </si>
  <si>
    <t>2005-01-12</t>
  </si>
  <si>
    <t>AD0088551</t>
  </si>
  <si>
    <t>2021-01-26</t>
  </si>
  <si>
    <t>438241100246</t>
  </si>
  <si>
    <t>2006-08-06</t>
  </si>
  <si>
    <t>AD1661325</t>
  </si>
  <si>
    <t>2002-07-20</t>
  </si>
  <si>
    <t>2019-04-26</t>
  </si>
  <si>
    <t>438241100243</t>
  </si>
  <si>
    <t>2007-02-01</t>
  </si>
  <si>
    <t>AD6051398</t>
  </si>
  <si>
    <t>2024-02-07</t>
  </si>
  <si>
    <t>438241100250</t>
  </si>
  <si>
    <t>2006-10-16</t>
  </si>
  <si>
    <t>AD4890059</t>
  </si>
  <si>
    <t>2023-10-17</t>
  </si>
  <si>
    <t>438241100253</t>
  </si>
  <si>
    <t>2007-10-06</t>
  </si>
  <si>
    <t>AD4810668</t>
  </si>
  <si>
    <t>438241100249</t>
  </si>
  <si>
    <t>2005-07-26</t>
  </si>
  <si>
    <t>AD0702176</t>
  </si>
  <si>
    <t>2021-10-07</t>
  </si>
  <si>
    <t>438241100240</t>
  </si>
  <si>
    <t>2006-12-13</t>
  </si>
  <si>
    <t>AD3794847</t>
  </si>
  <si>
    <t>2023-07-03</t>
  </si>
  <si>
    <t>438241102078</t>
  </si>
  <si>
    <t>2006-03-29</t>
  </si>
  <si>
    <t>AD1388888</t>
  </si>
  <si>
    <t>2022-05-26</t>
  </si>
  <si>
    <t>1213</t>
  </si>
  <si>
    <t>438241102131</t>
  </si>
  <si>
    <t>AD6281560</t>
  </si>
  <si>
    <t>2024-02-26</t>
  </si>
  <si>
    <t>60110700</t>
  </si>
  <si>
    <t>438241100136</t>
  </si>
  <si>
    <t>2006-11-24</t>
  </si>
  <si>
    <t>AD4570830</t>
  </si>
  <si>
    <t>2023-09-12</t>
  </si>
  <si>
    <t>438241102137</t>
  </si>
  <si>
    <t>2006-10-12</t>
  </si>
  <si>
    <t>AD2592940</t>
  </si>
  <si>
    <t>2023-02-15</t>
  </si>
  <si>
    <t>23</t>
  </si>
  <si>
    <t>438241101811</t>
  </si>
  <si>
    <t>2006-07-18</t>
  </si>
  <si>
    <t>AD2285029</t>
  </si>
  <si>
    <t>Payariq tumani</t>
  </si>
  <si>
    <t>438241100131</t>
  </si>
  <si>
    <t>2007-01-11</t>
  </si>
  <si>
    <t>AD6111638</t>
  </si>
  <si>
    <t>438241102074</t>
  </si>
  <si>
    <t>2007-07-05</t>
  </si>
  <si>
    <t>AD5230134</t>
  </si>
  <si>
    <t>2023-11-24</t>
  </si>
  <si>
    <t>438241100134</t>
  </si>
  <si>
    <t>2006-06-27</t>
  </si>
  <si>
    <t>AD2927279</t>
  </si>
  <si>
    <t>2023-04-03</t>
  </si>
  <si>
    <t>438241102163</t>
  </si>
  <si>
    <t>2007-10-11</t>
  </si>
  <si>
    <t>AD5566579</t>
  </si>
  <si>
    <t>2023-12-27</t>
  </si>
  <si>
    <t>438241100113</t>
  </si>
  <si>
    <t>2006-05-12</t>
  </si>
  <si>
    <t>AD3418295</t>
  </si>
  <si>
    <t>2023-05-24</t>
  </si>
  <si>
    <t>438241100119</t>
  </si>
  <si>
    <t>2006-12-22</t>
  </si>
  <si>
    <t>AD4868719</t>
  </si>
  <si>
    <t>2023-10-16</t>
  </si>
  <si>
    <t>438241102132</t>
  </si>
  <si>
    <t>2005-06-13</t>
  </si>
  <si>
    <t>AD1314775</t>
  </si>
  <si>
    <t>2022-04-30</t>
  </si>
  <si>
    <t>438241100120</t>
  </si>
  <si>
    <t>2006-09-15</t>
  </si>
  <si>
    <t>AD5055486</t>
  </si>
  <si>
    <t>2023-11-07</t>
  </si>
  <si>
    <t>438241100140</t>
  </si>
  <si>
    <t>2006-11-05</t>
  </si>
  <si>
    <t>AD4740896</t>
  </si>
  <si>
    <t>2023-09-29</t>
  </si>
  <si>
    <t>438241100126</t>
  </si>
  <si>
    <t>2006-11-15</t>
  </si>
  <si>
    <t>AD4809953</t>
  </si>
  <si>
    <t>438241100196</t>
  </si>
  <si>
    <t>2007-03-22</t>
  </si>
  <si>
    <t>AD3257234</t>
  </si>
  <si>
    <t>2023-05-10</t>
  </si>
  <si>
    <t>438241100145</t>
  </si>
  <si>
    <t>2006-06-02</t>
  </si>
  <si>
    <t>AD3221987</t>
  </si>
  <si>
    <t>2023-05-05</t>
  </si>
  <si>
    <t>438241100407</t>
  </si>
  <si>
    <t>2005-05-12</t>
  </si>
  <si>
    <t>AD1092736</t>
  </si>
  <si>
    <t>2022-02-15</t>
  </si>
  <si>
    <t>438241100228</t>
  </si>
  <si>
    <t>2006-04-25</t>
  </si>
  <si>
    <t>AD3142057</t>
  </si>
  <si>
    <t>2023-04-27</t>
  </si>
  <si>
    <t>438241100142</t>
  </si>
  <si>
    <t>2006-08-19</t>
  </si>
  <si>
    <t>AD1721686</t>
  </si>
  <si>
    <t>2022-09-05</t>
  </si>
  <si>
    <t>438241102111</t>
  </si>
  <si>
    <t>2006-05-26</t>
  </si>
  <si>
    <t>AD3434556</t>
  </si>
  <si>
    <t>60110901</t>
  </si>
  <si>
    <t>438241100195</t>
  </si>
  <si>
    <t>2007-01-26</t>
  </si>
  <si>
    <t>AD1808221</t>
  </si>
  <si>
    <t>2022-09-27</t>
  </si>
  <si>
    <t>438241100209</t>
  </si>
  <si>
    <t>2007-07-19</t>
  </si>
  <si>
    <t>AD4695451</t>
  </si>
  <si>
    <t>2023-09-25</t>
  </si>
  <si>
    <t>438241100191</t>
  </si>
  <si>
    <t>2006-01-21</t>
  </si>
  <si>
    <t>AD1456019</t>
  </si>
  <si>
    <t>2022-06-14</t>
  </si>
  <si>
    <t>438241100211</t>
  </si>
  <si>
    <t>2007-10-27</t>
  </si>
  <si>
    <t>AD6394952</t>
  </si>
  <si>
    <t>2024-03-06</t>
  </si>
  <si>
    <t>438241100203</t>
  </si>
  <si>
    <t>2006-10-10</t>
  </si>
  <si>
    <t>AD2226920</t>
  </si>
  <si>
    <t>2022-12-22</t>
  </si>
  <si>
    <t>438241102101</t>
  </si>
  <si>
    <t>2006-08-17</t>
  </si>
  <si>
    <t>AD5795553</t>
  </si>
  <si>
    <t>2024-01-17</t>
  </si>
  <si>
    <t>438241102024</t>
  </si>
  <si>
    <t>AD5243302</t>
  </si>
  <si>
    <t>2023-11-27</t>
  </si>
  <si>
    <t>438241102206</t>
  </si>
  <si>
    <t>Muborak tumani</t>
  </si>
  <si>
    <t>2007-10-12</t>
  </si>
  <si>
    <t>AD3066433</t>
  </si>
  <si>
    <t>2023-04-17</t>
  </si>
  <si>
    <t>438241102092</t>
  </si>
  <si>
    <t>2007-01-01</t>
  </si>
  <si>
    <t>AD4926545</t>
  </si>
  <si>
    <t>2023-10-21</t>
  </si>
  <si>
    <t>438241100235</t>
  </si>
  <si>
    <t>2006-03-23</t>
  </si>
  <si>
    <t>AD1300236</t>
  </si>
  <si>
    <t>2022-04-26</t>
  </si>
  <si>
    <t>Namangan viloyati</t>
  </si>
  <si>
    <t>2006-05-29</t>
  </si>
  <si>
    <t>438241102167</t>
  </si>
  <si>
    <t>2007-09-03</t>
  </si>
  <si>
    <t>AD5863733</t>
  </si>
  <si>
    <t>2024-01-22</t>
  </si>
  <si>
    <t>438241100521</t>
  </si>
  <si>
    <t>2006-06-08</t>
  </si>
  <si>
    <t>AD4139839</t>
  </si>
  <si>
    <t>2023-08-02</t>
  </si>
  <si>
    <t>438241100186</t>
  </si>
  <si>
    <t>AD1858118</t>
  </si>
  <si>
    <t>2022-10-10</t>
  </si>
  <si>
    <t>438241100183</t>
  </si>
  <si>
    <t>2007-07-10</t>
  </si>
  <si>
    <t>AD3258736</t>
  </si>
  <si>
    <t>438241100176</t>
  </si>
  <si>
    <t>AD5098301</t>
  </si>
  <si>
    <t>2023-11-10</t>
  </si>
  <si>
    <t>438241100178</t>
  </si>
  <si>
    <t>2007-10-20</t>
  </si>
  <si>
    <t>AD5386489</t>
  </si>
  <si>
    <t>2023-12-12</t>
  </si>
  <si>
    <t>438241100180</t>
  </si>
  <si>
    <t>2006-01-13</t>
  </si>
  <si>
    <t>AD3507196</t>
  </si>
  <si>
    <t>2023-06-02</t>
  </si>
  <si>
    <t>438241100170</t>
  </si>
  <si>
    <t>2006-07-22</t>
  </si>
  <si>
    <t>AD3231291</t>
  </si>
  <si>
    <t>2023-05-06</t>
  </si>
  <si>
    <t>438241102157</t>
  </si>
  <si>
    <t>AD2642268</t>
  </si>
  <si>
    <t>2023-02-21</t>
  </si>
  <si>
    <t>438241100245</t>
  </si>
  <si>
    <t>2006-11-27</t>
  </si>
  <si>
    <t>AD2340699</t>
  </si>
  <si>
    <t>2023-01-13</t>
  </si>
  <si>
    <t>438241100232</t>
  </si>
  <si>
    <t>AD5992566</t>
  </si>
  <si>
    <t>2024-02-02</t>
  </si>
  <si>
    <t>438241100238</t>
  </si>
  <si>
    <t>2005-08-08</t>
  </si>
  <si>
    <t>AD2015260</t>
  </si>
  <si>
    <t>2022-11-14</t>
  </si>
  <si>
    <t>438241100471</t>
  </si>
  <si>
    <t>2007-07-18</t>
  </si>
  <si>
    <t>AD4764219</t>
  </si>
  <si>
    <t>2023-10-04</t>
  </si>
  <si>
    <t>438241100198</t>
  </si>
  <si>
    <t>2007-05-07</t>
  </si>
  <si>
    <t>AD3296658</t>
  </si>
  <si>
    <t>2023-05-12</t>
  </si>
  <si>
    <t>438241102104</t>
  </si>
  <si>
    <t>2006-06-07</t>
  </si>
  <si>
    <t>AD5776860</t>
  </si>
  <si>
    <t>2024-01-16</t>
  </si>
  <si>
    <t>438241100188</t>
  </si>
  <si>
    <t>2006-02-24</t>
  </si>
  <si>
    <t>AD1431213</t>
  </si>
  <si>
    <t>2022-06-07</t>
  </si>
  <si>
    <t>438241100130</t>
  </si>
  <si>
    <t>2007-07-13</t>
  </si>
  <si>
    <t>AD4910866</t>
  </si>
  <si>
    <t>2023-10-19</t>
  </si>
  <si>
    <t>438241100201</t>
  </si>
  <si>
    <t>2007-01-30</t>
  </si>
  <si>
    <t>AD4778972</t>
  </si>
  <si>
    <t>438241102098</t>
  </si>
  <si>
    <t>2007-02-12</t>
  </si>
  <si>
    <t>AD5242907</t>
  </si>
  <si>
    <t>438241100202</t>
  </si>
  <si>
    <t>AD4080356</t>
  </si>
  <si>
    <t>2023-07-26</t>
  </si>
  <si>
    <t>438241102120</t>
  </si>
  <si>
    <t>2007-02-02</t>
  </si>
  <si>
    <t>AD4972013</t>
  </si>
  <si>
    <t>2023-10-27</t>
  </si>
  <si>
    <t>438241100601</t>
  </si>
  <si>
    <t>AD5014547</t>
  </si>
  <si>
    <t>2023-11-02</t>
  </si>
  <si>
    <t>RADJABOVA MARJONABONU AKRAMOVNA</t>
  </si>
  <si>
    <t>2022-04-27</t>
  </si>
  <si>
    <t>438241101222</t>
  </si>
  <si>
    <t>2005-11-24</t>
  </si>
  <si>
    <t>AD1106687</t>
  </si>
  <si>
    <t>2022-02-18</t>
  </si>
  <si>
    <t>438241100199</t>
  </si>
  <si>
    <t>2006-10-25</t>
  </si>
  <si>
    <t>AD2691157</t>
  </si>
  <si>
    <t>2023-02-28</t>
  </si>
  <si>
    <t>438241100218</t>
  </si>
  <si>
    <t>2007-01-02</t>
  </si>
  <si>
    <t>AD2594683</t>
  </si>
  <si>
    <t>438241100111</t>
  </si>
  <si>
    <t>Qorovulbozor tumani</t>
  </si>
  <si>
    <t>AD4322605</t>
  </si>
  <si>
    <t>438241100146</t>
  </si>
  <si>
    <t>2005-12-27</t>
  </si>
  <si>
    <t>AD1056242</t>
  </si>
  <si>
    <t>2022-02-03</t>
  </si>
  <si>
    <t>438241100445</t>
  </si>
  <si>
    <t>2007-08-01</t>
  </si>
  <si>
    <t>AD5867115</t>
  </si>
  <si>
    <t>2024-01-23</t>
  </si>
  <si>
    <t>438241100215</t>
  </si>
  <si>
    <t>2006-09-16</t>
  </si>
  <si>
    <t>AD3504172</t>
  </si>
  <si>
    <t>438241100291</t>
  </si>
  <si>
    <t>2006-03-07</t>
  </si>
  <si>
    <t>AD2254652</t>
  </si>
  <si>
    <t>2022-12-27</t>
  </si>
  <si>
    <t>438241100157</t>
  </si>
  <si>
    <t>2006-09-22</t>
  </si>
  <si>
    <t>AD2411039</t>
  </si>
  <si>
    <t>2023-01-25</t>
  </si>
  <si>
    <t>438241100154</t>
  </si>
  <si>
    <t>2006-08-14</t>
  </si>
  <si>
    <t>AD3680398</t>
  </si>
  <si>
    <t>2023-06-17</t>
  </si>
  <si>
    <t>438241100164</t>
  </si>
  <si>
    <t>2006-07-26</t>
  </si>
  <si>
    <t>AD2273453</t>
  </si>
  <si>
    <t>2022-12-31</t>
  </si>
  <si>
    <t>438241102172</t>
  </si>
  <si>
    <t>2006-05-20</t>
  </si>
  <si>
    <t>AD2937352</t>
  </si>
  <si>
    <t>2023-04-04</t>
  </si>
  <si>
    <t>13</t>
  </si>
  <si>
    <t>438241100153</t>
  </si>
  <si>
    <t>2006-11-04</t>
  </si>
  <si>
    <t>AD2779977</t>
  </si>
  <si>
    <t>2023-03-13</t>
  </si>
  <si>
    <t>438241100224</t>
  </si>
  <si>
    <t>2005-08-22</t>
  </si>
  <si>
    <t>AD0982442</t>
  </si>
  <si>
    <t>2022-01-11</t>
  </si>
  <si>
    <t>438241100139</t>
  </si>
  <si>
    <t>2006-08-03</t>
  </si>
  <si>
    <t>AD3727288</t>
  </si>
  <si>
    <t>2023-06-22</t>
  </si>
  <si>
    <t>438241100446</t>
  </si>
  <si>
    <t>2007-05-31</t>
  </si>
  <si>
    <t>AD2622139</t>
  </si>
  <si>
    <t>2023-02-18</t>
  </si>
  <si>
    <t>438241100438</t>
  </si>
  <si>
    <t>2005-09-02</t>
  </si>
  <si>
    <t>AD1045444</t>
  </si>
  <si>
    <t>2022-02-01</t>
  </si>
  <si>
    <t>438241100200</t>
  </si>
  <si>
    <t>2007-02-13</t>
  </si>
  <si>
    <t>AD5179046</t>
  </si>
  <si>
    <t>2023-11-20</t>
  </si>
  <si>
    <t>438241102154</t>
  </si>
  <si>
    <t>Pastdarg‘om tumani</t>
  </si>
  <si>
    <t>2005-08-25</t>
  </si>
  <si>
    <t>AD1372422</t>
  </si>
  <si>
    <t>2022-05-20</t>
  </si>
  <si>
    <t>438241102203</t>
  </si>
  <si>
    <t>Tojiklar</t>
  </si>
  <si>
    <t>1989-08-12</t>
  </si>
  <si>
    <t>AA8219302</t>
  </si>
  <si>
    <t>2015-01-09</t>
  </si>
  <si>
    <t>438241102099</t>
  </si>
  <si>
    <t>2006-01-12</t>
  </si>
  <si>
    <t>AD2245425</t>
  </si>
  <si>
    <t>438241100567</t>
  </si>
  <si>
    <t>2007-05-13</t>
  </si>
  <si>
    <t>AD5007546</t>
  </si>
  <si>
    <t>2023-11-01</t>
  </si>
  <si>
    <t>438241100505</t>
  </si>
  <si>
    <t>2001-07-23</t>
  </si>
  <si>
    <t>AB7331192</t>
  </si>
  <si>
    <t>2017-07-27</t>
  </si>
  <si>
    <t>438241102166</t>
  </si>
  <si>
    <t>Nurota tumani</t>
  </si>
  <si>
    <t>2002-01-16</t>
  </si>
  <si>
    <t>AB9243940</t>
  </si>
  <si>
    <t>2018-04-11</t>
  </si>
  <si>
    <t>438241101736</t>
  </si>
  <si>
    <t>2006-04-15</t>
  </si>
  <si>
    <t>AD1557612</t>
  </si>
  <si>
    <t>2022-07-18</t>
  </si>
  <si>
    <t>438241102065</t>
  </si>
  <si>
    <t>AD2155227</t>
  </si>
  <si>
    <t>438241102156</t>
  </si>
  <si>
    <t>2004-02-03</t>
  </si>
  <si>
    <t>AC3188867</t>
  </si>
  <si>
    <t>2020-12-10</t>
  </si>
  <si>
    <t>438241100225</t>
  </si>
  <si>
    <t>2005-07-22</t>
  </si>
  <si>
    <t>AD1104585</t>
  </si>
  <si>
    <t>2022-02-17</t>
  </si>
  <si>
    <t>2022-05-25</t>
  </si>
  <si>
    <t>438241100227</t>
  </si>
  <si>
    <t>2005-11-11</t>
  </si>
  <si>
    <t>AD1270910</t>
  </si>
  <si>
    <t>2022-04-18</t>
  </si>
  <si>
    <t>438241100147</t>
  </si>
  <si>
    <t>2007-03-21</t>
  </si>
  <si>
    <t>AD5265524</t>
  </si>
  <si>
    <t>2023-11-29</t>
  </si>
  <si>
    <t>438241100213</t>
  </si>
  <si>
    <t>2007-08-19</t>
  </si>
  <si>
    <t>AD4962980</t>
  </si>
  <si>
    <t>2023-10-26</t>
  </si>
  <si>
    <t>438241100285</t>
  </si>
  <si>
    <t>Zarafshon shahri</t>
  </si>
  <si>
    <t>2001-10-21</t>
  </si>
  <si>
    <t>AB8140432</t>
  </si>
  <si>
    <t>2017-11-21</t>
  </si>
  <si>
    <t>438241100221</t>
  </si>
  <si>
    <t>AD4659136</t>
  </si>
  <si>
    <t>2023-09-20</t>
  </si>
  <si>
    <t>438241100173</t>
  </si>
  <si>
    <t>AZAMOVA SHAXLO MEHRIDDINOVNA</t>
  </si>
  <si>
    <t>AD2959439</t>
  </si>
  <si>
    <t>2023-04-05</t>
  </si>
  <si>
    <t>438241100456</t>
  </si>
  <si>
    <t>2007-11-16</t>
  </si>
  <si>
    <t>AD5714450</t>
  </si>
  <si>
    <t>2024-01-11</t>
  </si>
  <si>
    <t>438241100220</t>
  </si>
  <si>
    <t>2006-09-02</t>
  </si>
  <si>
    <t>AD5862649</t>
  </si>
  <si>
    <t>438241100242</t>
  </si>
  <si>
    <t>2006-02-20</t>
  </si>
  <si>
    <t>AD1431004</t>
  </si>
  <si>
    <t>438241100247</t>
  </si>
  <si>
    <t>2006-09-03</t>
  </si>
  <si>
    <t>AD2910996</t>
  </si>
  <si>
    <t>2023-03-31</t>
  </si>
  <si>
    <t>438241100287</t>
  </si>
  <si>
    <t>2007-01-27</t>
  </si>
  <si>
    <t>AD6438196</t>
  </si>
  <si>
    <t>2024-03-12</t>
  </si>
  <si>
    <t>438241100580</t>
  </si>
  <si>
    <t>G‘allaorol tumani</t>
  </si>
  <si>
    <t>2007-02-11</t>
  </si>
  <si>
    <t>AD2709087</t>
  </si>
  <si>
    <t>2023-03-02</t>
  </si>
  <si>
    <t>438241100162</t>
  </si>
  <si>
    <t>2007-09-17</t>
  </si>
  <si>
    <t>AD4738622</t>
  </si>
  <si>
    <t>438241102243</t>
  </si>
  <si>
    <t>AD2167001</t>
  </si>
  <si>
    <t>2022-12-13</t>
  </si>
  <si>
    <t>hysf</t>
  </si>
  <si>
    <t>438241100124</t>
  </si>
  <si>
    <t>2007-05-05</t>
  </si>
  <si>
    <t>AD4914877</t>
  </si>
  <si>
    <t>438241102152</t>
  </si>
  <si>
    <t>AD3473010</t>
  </si>
  <si>
    <t>2023-05-30</t>
  </si>
  <si>
    <t>438241100179</t>
  </si>
  <si>
    <t>2007-08-21</t>
  </si>
  <si>
    <t>AD6478376</t>
  </si>
  <si>
    <t>2024-03-14</t>
  </si>
  <si>
    <t>438241100123</t>
  </si>
  <si>
    <t>AD2324029</t>
  </si>
  <si>
    <t>2023-01-10</t>
  </si>
  <si>
    <t>2004-05-08</t>
  </si>
  <si>
    <t>2021-03-27</t>
  </si>
  <si>
    <t>438241100210</t>
  </si>
  <si>
    <t>2005-04-14</t>
  </si>
  <si>
    <t>AD0589854</t>
  </si>
  <si>
    <t>2021-08-23</t>
  </si>
  <si>
    <t>60310300</t>
  </si>
  <si>
    <t>438241100273</t>
  </si>
  <si>
    <t>AD7625795</t>
  </si>
  <si>
    <t>2024-06-25</t>
  </si>
  <si>
    <t>438241100272</t>
  </si>
  <si>
    <t>1992-11-21</t>
  </si>
  <si>
    <t>AB7767500</t>
  </si>
  <si>
    <t>2017-09-25</t>
  </si>
  <si>
    <t>438241102100</t>
  </si>
  <si>
    <t>Yangiariq tumani</t>
  </si>
  <si>
    <t>2006-04-14</t>
  </si>
  <si>
    <t>AD3040759</t>
  </si>
  <si>
    <t>2023-04-13</t>
  </si>
  <si>
    <t>438241102008</t>
  </si>
  <si>
    <t>2006-09-28</t>
  </si>
  <si>
    <t>AD2808332</t>
  </si>
  <si>
    <t>2023-03-15</t>
  </si>
  <si>
    <t>438241100212</t>
  </si>
  <si>
    <t>2002-05-11</t>
  </si>
  <si>
    <t>AC1854641</t>
  </si>
  <si>
    <t>Ishtixon tumani</t>
  </si>
  <si>
    <t>2222</t>
  </si>
  <si>
    <t>438241101659</t>
  </si>
  <si>
    <t>Tuproqqal’a tumani</t>
  </si>
  <si>
    <t>AD4553120</t>
  </si>
  <si>
    <t>2023-09-11</t>
  </si>
  <si>
    <t>№ 23-T-162/1 / 21.11.2023</t>
  </si>
  <si>
    <t>438241100219</t>
  </si>
  <si>
    <t>2006-08-16</t>
  </si>
  <si>
    <t>AD5310882</t>
  </si>
  <si>
    <t>2023-12-04</t>
  </si>
  <si>
    <t>438241100214</t>
  </si>
  <si>
    <t>2006-08-11</t>
  </si>
  <si>
    <t>AD5985841</t>
  </si>
  <si>
    <t>438241100217</t>
  </si>
  <si>
    <t>AD2433226</t>
  </si>
  <si>
    <t>2023-01-28</t>
  </si>
  <si>
    <t>438241100074</t>
  </si>
  <si>
    <t>2007-05-19</t>
  </si>
  <si>
    <t>AD4359039</t>
  </si>
  <si>
    <t>2023-08-21</t>
  </si>
  <si>
    <t>74444</t>
  </si>
  <si>
    <t>438241100274</t>
  </si>
  <si>
    <t>2007-12-16</t>
  </si>
  <si>
    <t>AD5284152</t>
  </si>
  <si>
    <t>2023-11-30</t>
  </si>
  <si>
    <t>70410102</t>
  </si>
  <si>
    <t>438241200015</t>
  </si>
  <si>
    <t>2002-01-20</t>
  </si>
  <si>
    <t>AB8956253</t>
  </si>
  <si>
    <t>2018-02-26</t>
  </si>
  <si>
    <t>438241200020</t>
  </si>
  <si>
    <t>1997-07-15</t>
  </si>
  <si>
    <t>AD0545049</t>
  </si>
  <si>
    <t>2021-08-05</t>
  </si>
  <si>
    <t>438241200016</t>
  </si>
  <si>
    <t>1990-03-29</t>
  </si>
  <si>
    <t>AA7992696</t>
  </si>
  <si>
    <t>2014-12-12</t>
  </si>
  <si>
    <t>438241200008</t>
  </si>
  <si>
    <t>1999-08-30</t>
  </si>
  <si>
    <t>AB5924695</t>
  </si>
  <si>
    <t>2017-02-13</t>
  </si>
  <si>
    <t>438241200011</t>
  </si>
  <si>
    <t>2001-08-19</t>
  </si>
  <si>
    <t>AB7692741</t>
  </si>
  <si>
    <t>2017-09-10</t>
  </si>
  <si>
    <t>438241200021</t>
  </si>
  <si>
    <t>1998-12-16</t>
  </si>
  <si>
    <t>AB1346473</t>
  </si>
  <si>
    <t>2015-10-06</t>
  </si>
  <si>
    <t>438241200023</t>
  </si>
  <si>
    <t>1999-04-01</t>
  </si>
  <si>
    <t>AD8337893</t>
  </si>
  <si>
    <t>438241200012</t>
  </si>
  <si>
    <t>1999-04-19</t>
  </si>
  <si>
    <t>AB4662928</t>
  </si>
  <si>
    <t>2016-08-11</t>
  </si>
  <si>
    <t>438241200019</t>
  </si>
  <si>
    <t>2000-09-04</t>
  </si>
  <si>
    <t>AB6657100</t>
  </si>
  <si>
    <t>2017-05-08</t>
  </si>
  <si>
    <t>1989-09-03</t>
  </si>
  <si>
    <t>2015-02-09</t>
  </si>
  <si>
    <t>2015-05-25</t>
  </si>
  <si>
    <t>438241200022</t>
  </si>
  <si>
    <t>1993-05-02</t>
  </si>
  <si>
    <t>AB3661989</t>
  </si>
  <si>
    <t>438241200018</t>
  </si>
  <si>
    <t>1994-07-04</t>
  </si>
  <si>
    <t>AC2000233</t>
  </si>
  <si>
    <t>2019-06-23</t>
  </si>
  <si>
    <t>2018-12-13</t>
  </si>
  <si>
    <t>2014-09-24</t>
  </si>
  <si>
    <t>70111201</t>
  </si>
  <si>
    <t>438241200039</t>
  </si>
  <si>
    <t>2000-01-10</t>
  </si>
  <si>
    <t>AB6771226</t>
  </si>
  <si>
    <t>2017-05-23</t>
  </si>
  <si>
    <t>438241200033</t>
  </si>
  <si>
    <t>AC2311864</t>
  </si>
  <si>
    <t>2019-10-17</t>
  </si>
  <si>
    <t>438241200030</t>
  </si>
  <si>
    <t>1999-09-01</t>
  </si>
  <si>
    <t>AB4889284</t>
  </si>
  <si>
    <t>2016-08-13</t>
  </si>
  <si>
    <t>2003-05-08</t>
  </si>
  <si>
    <t>2001-11-20</t>
  </si>
  <si>
    <t>2024-08-05</t>
  </si>
  <si>
    <t>438241200038</t>
  </si>
  <si>
    <t>Urganch shahri</t>
  </si>
  <si>
    <t>1983-10-28</t>
  </si>
  <si>
    <t>AD3085047</t>
  </si>
  <si>
    <t>2017-06-22</t>
  </si>
  <si>
    <t>2015-07-01</t>
  </si>
  <si>
    <t>438241200029</t>
  </si>
  <si>
    <t>2000-05-05</t>
  </si>
  <si>
    <t>AB4136096</t>
  </si>
  <si>
    <t>2016-06-12</t>
  </si>
  <si>
    <t>438241200263</t>
  </si>
  <si>
    <t>JALILOV SHERZODJON ERGASHEVICH</t>
  </si>
  <si>
    <t>1985-11-08</t>
  </si>
  <si>
    <t>AD7666874</t>
  </si>
  <si>
    <t>seqw</t>
  </si>
  <si>
    <t>438241200198</t>
  </si>
  <si>
    <t>2000-12-01</t>
  </si>
  <si>
    <t>AD2038259</t>
  </si>
  <si>
    <t>438241200025</t>
  </si>
  <si>
    <t>1991-11-03</t>
  </si>
  <si>
    <t>AB2726365</t>
  </si>
  <si>
    <t>2016-01-23</t>
  </si>
  <si>
    <t>438241200269</t>
  </si>
  <si>
    <t>1995-05-17</t>
  </si>
  <si>
    <t>AD4495519</t>
  </si>
  <si>
    <t>2023-09-05</t>
  </si>
  <si>
    <t>2022-12-16</t>
  </si>
  <si>
    <t>2015-07-09</t>
  </si>
  <si>
    <t>438241200212</t>
  </si>
  <si>
    <t>1989-04-28</t>
  </si>
  <si>
    <t>AD2207731</t>
  </si>
  <si>
    <t>2022-12-19</t>
  </si>
  <si>
    <t>2019-07-30</t>
  </si>
  <si>
    <t>438241200026</t>
  </si>
  <si>
    <t>1993-10-31</t>
  </si>
  <si>
    <t>AB9108466</t>
  </si>
  <si>
    <t>2018-03-26</t>
  </si>
  <si>
    <t>438241200173</t>
  </si>
  <si>
    <t>1987-10-06</t>
  </si>
  <si>
    <t>AB0552027</t>
  </si>
  <si>
    <t>2015-07-29</t>
  </si>
  <si>
    <t>438241200197</t>
  </si>
  <si>
    <t>2002-07-08</t>
  </si>
  <si>
    <t>AC1817421</t>
  </si>
  <si>
    <t>2019-04-11</t>
  </si>
  <si>
    <t>438241200211</t>
  </si>
  <si>
    <t>Nukus shahri</t>
  </si>
  <si>
    <t>1985-08-05</t>
  </si>
  <si>
    <t>AD7945102</t>
  </si>
  <si>
    <t>2024-07-19</t>
  </si>
  <si>
    <t>438241200184</t>
  </si>
  <si>
    <t>AC2069475</t>
  </si>
  <si>
    <t>438241200243</t>
  </si>
  <si>
    <t>1985-03-20</t>
  </si>
  <si>
    <t>AD4586758</t>
  </si>
  <si>
    <t>438241200036</t>
  </si>
  <si>
    <t>2002-05-01</t>
  </si>
  <si>
    <t>AB8628467</t>
  </si>
  <si>
    <t>2018-01-12</t>
  </si>
  <si>
    <t>2016-04-27</t>
  </si>
  <si>
    <t>70230101</t>
  </si>
  <si>
    <t>438241200183</t>
  </si>
  <si>
    <t>2002-11-13</t>
  </si>
  <si>
    <t>AC2120208</t>
  </si>
  <si>
    <t>438241200047</t>
  </si>
  <si>
    <t>Toshkent shahri</t>
  </si>
  <si>
    <t>Chilonzor tumani</t>
  </si>
  <si>
    <t>1984-07-29</t>
  </si>
  <si>
    <t>AD7886689</t>
  </si>
  <si>
    <t>2024-07-16</t>
  </si>
  <si>
    <t>438241200046</t>
  </si>
  <si>
    <t>1986-10-25</t>
  </si>
  <si>
    <t>AB0524759</t>
  </si>
  <si>
    <t>2016-02-15</t>
  </si>
  <si>
    <t>438241200060</t>
  </si>
  <si>
    <t>1999-08-11</t>
  </si>
  <si>
    <t>AB5893348</t>
  </si>
  <si>
    <t>2017-02-09</t>
  </si>
  <si>
    <t>438241200061</t>
  </si>
  <si>
    <t>2002-06-21</t>
  </si>
  <si>
    <t>AC0911073</t>
  </si>
  <si>
    <t>2018-08-31</t>
  </si>
  <si>
    <t>438241200053</t>
  </si>
  <si>
    <t>2003-06-06</t>
  </si>
  <si>
    <t>AC1991790</t>
  </si>
  <si>
    <t>2019-06-22</t>
  </si>
  <si>
    <t>1993-05-15</t>
  </si>
  <si>
    <t>2015-01-05</t>
  </si>
  <si>
    <t>1990-10-20</t>
  </si>
  <si>
    <t>Uchquduq tumani</t>
  </si>
  <si>
    <t>2023-06-07</t>
  </si>
  <si>
    <t>438241200207</t>
  </si>
  <si>
    <t>2000-01-18</t>
  </si>
  <si>
    <t>AB5936853</t>
  </si>
  <si>
    <t>2017-02-15</t>
  </si>
  <si>
    <t>438241200052</t>
  </si>
  <si>
    <t>2003-05-29</t>
  </si>
  <si>
    <t>AC1964553</t>
  </si>
  <si>
    <t>2019-06-04</t>
  </si>
  <si>
    <t>438241200044</t>
  </si>
  <si>
    <t>1997-02-08</t>
  </si>
  <si>
    <t>AD7326317</t>
  </si>
  <si>
    <t>2024-05-29</t>
  </si>
  <si>
    <t>438241200217</t>
  </si>
  <si>
    <t>Urganch tumani</t>
  </si>
  <si>
    <t>2000-05-13</t>
  </si>
  <si>
    <t>AB7168342</t>
  </si>
  <si>
    <t>2017-07-07</t>
  </si>
  <si>
    <t>438241200262</t>
  </si>
  <si>
    <t>BOZOROVA LAZIZABEGIM ZARIPOVNA</t>
  </si>
  <si>
    <t>1988-01-09</t>
  </si>
  <si>
    <t>AD5401539</t>
  </si>
  <si>
    <t>438241200058</t>
  </si>
  <si>
    <t>2000-09-05</t>
  </si>
  <si>
    <t>AB5931801</t>
  </si>
  <si>
    <t>2017-02-11</t>
  </si>
  <si>
    <t>438241200250</t>
  </si>
  <si>
    <t>2002-12-05</t>
  </si>
  <si>
    <t>AC1617634</t>
  </si>
  <si>
    <t>2019-01-31</t>
  </si>
  <si>
    <t>438241200182</t>
  </si>
  <si>
    <t>1989-02-13</t>
  </si>
  <si>
    <t>AD5866206</t>
  </si>
  <si>
    <t>438241200045</t>
  </si>
  <si>
    <t>1986-03-11</t>
  </si>
  <si>
    <t>AB3154389</t>
  </si>
  <si>
    <t>2016-02-22</t>
  </si>
  <si>
    <t>438241200163</t>
  </si>
  <si>
    <t>1985-09-30</t>
  </si>
  <si>
    <t>AD3259554</t>
  </si>
  <si>
    <t>438241200054</t>
  </si>
  <si>
    <t>1999-02-24</t>
  </si>
  <si>
    <t>AB0354114</t>
  </si>
  <si>
    <t>2015-07-04</t>
  </si>
  <si>
    <t>438241200048</t>
  </si>
  <si>
    <t>1984-08-30</t>
  </si>
  <si>
    <t>AD5882195</t>
  </si>
  <si>
    <t>2019-06-25</t>
  </si>
  <si>
    <t>438241200050</t>
  </si>
  <si>
    <t>Gurlan tumani</t>
  </si>
  <si>
    <t>2002-04-17</t>
  </si>
  <si>
    <t>AB9527658</t>
  </si>
  <si>
    <t>2018-05-13</t>
  </si>
  <si>
    <t>438241200042</t>
  </si>
  <si>
    <t>1992-12-28</t>
  </si>
  <si>
    <t>AB8261560</t>
  </si>
  <si>
    <t>2017-12-08</t>
  </si>
  <si>
    <t>Kitob tumani</t>
  </si>
  <si>
    <t>438241200199</t>
  </si>
  <si>
    <t>1998-06-16</t>
  </si>
  <si>
    <t>AA8223713</t>
  </si>
  <si>
    <t>2015-01-06</t>
  </si>
  <si>
    <t>2002-06-19</t>
  </si>
  <si>
    <t>438241200043</t>
  </si>
  <si>
    <t>1987-04-20</t>
  </si>
  <si>
    <t>AD7989618</t>
  </si>
  <si>
    <t>2024-07-24</t>
  </si>
  <si>
    <t>438241200222</t>
  </si>
  <si>
    <t>1986-05-19</t>
  </si>
  <si>
    <t>AB1177538</t>
  </si>
  <si>
    <t>2015-09-21</t>
  </si>
  <si>
    <t>AHMATOVA CHAROSXON AMRIDDIN QIZI</t>
  </si>
  <si>
    <t>2016-08-16</t>
  </si>
  <si>
    <t>438241200162</t>
  </si>
  <si>
    <t>1997-08-22</t>
  </si>
  <si>
    <t>AD5053954</t>
  </si>
  <si>
    <t>2023-04-12</t>
  </si>
  <si>
    <t>438241200164</t>
  </si>
  <si>
    <t>1988-03-14</t>
  </si>
  <si>
    <t>AD4672875</t>
  </si>
  <si>
    <t>2023-09-21</t>
  </si>
  <si>
    <t>111111</t>
  </si>
  <si>
    <t>438241102159</t>
  </si>
  <si>
    <t>1990-11-27</t>
  </si>
  <si>
    <t>AB5095714</t>
  </si>
  <si>
    <t>2016-09-23</t>
  </si>
  <si>
    <t>70310301</t>
  </si>
  <si>
    <t>1323</t>
  </si>
  <si>
    <t>438241200252</t>
  </si>
  <si>
    <t>1983-01-05</t>
  </si>
  <si>
    <t>AD1840785</t>
  </si>
  <si>
    <t>2022-10-06</t>
  </si>
  <si>
    <t>438241200200</t>
  </si>
  <si>
    <t>2001-03-16</t>
  </si>
  <si>
    <t>AD3953708</t>
  </si>
  <si>
    <t>2023-07-14</t>
  </si>
  <si>
    <t>438241200245</t>
  </si>
  <si>
    <t>1998-04-02</t>
  </si>
  <si>
    <t>AD6958364</t>
  </si>
  <si>
    <t>2024-04-25</t>
  </si>
  <si>
    <t>438241200075</t>
  </si>
  <si>
    <t>1992-04-30</t>
  </si>
  <si>
    <t>AB1035553</t>
  </si>
  <si>
    <t>2015-09-11</t>
  </si>
  <si>
    <t>438241200077</t>
  </si>
  <si>
    <t>2003-07-26</t>
  </si>
  <si>
    <t>AC2178573</t>
  </si>
  <si>
    <t>2019-08-27</t>
  </si>
  <si>
    <t>438241200103</t>
  </si>
  <si>
    <t>1982-09-25</t>
  </si>
  <si>
    <t>AA6711424</t>
  </si>
  <si>
    <t>2014-09-10</t>
  </si>
  <si>
    <t>438241200094</t>
  </si>
  <si>
    <t>Shayxontoxur tumani</t>
  </si>
  <si>
    <t>1999-09-22</t>
  </si>
  <si>
    <t>AD6930732</t>
  </si>
  <si>
    <t>2024-04-23</t>
  </si>
  <si>
    <t>1998-04-11</t>
  </si>
  <si>
    <t>2015-04-11</t>
  </si>
  <si>
    <t>2023-02-02</t>
  </si>
  <si>
    <t>438241200169</t>
  </si>
  <si>
    <t>Qamashi tumani</t>
  </si>
  <si>
    <t>1999-09-06</t>
  </si>
  <si>
    <t>AD8177418</t>
  </si>
  <si>
    <t>2024-08-09</t>
  </si>
  <si>
    <t>2016-06-25</t>
  </si>
  <si>
    <t>438241200260</t>
  </si>
  <si>
    <t>BOLTAYEVA SARVINOZ ZIYODULLOYEVNA</t>
  </si>
  <si>
    <t>1985-04-08</t>
  </si>
  <si>
    <t>AD3337318</t>
  </si>
  <si>
    <t>2023-05-16</t>
  </si>
  <si>
    <t>438241200259</t>
  </si>
  <si>
    <t>YODGOROVA KIMYO BAXSHILLOYEVNA</t>
  </si>
  <si>
    <t>1984-07-23</t>
  </si>
  <si>
    <t>AD0035648</t>
  </si>
  <si>
    <t>2021-01-13</t>
  </si>
  <si>
    <t>438241200255</t>
  </si>
  <si>
    <t>1999-03-27</t>
  </si>
  <si>
    <t>AD1500707</t>
  </si>
  <si>
    <t>211321</t>
  </si>
  <si>
    <t>438241200257</t>
  </si>
  <si>
    <t>2002-09-28</t>
  </si>
  <si>
    <t>AC2153551</t>
  </si>
  <si>
    <t>2019-08-15</t>
  </si>
  <si>
    <t>TOHIROVA MAFTUNA BOZOR QIZI</t>
  </si>
  <si>
    <t>438241200093</t>
  </si>
  <si>
    <t>1996-04-04</t>
  </si>
  <si>
    <t>AB0154204</t>
  </si>
  <si>
    <t>2015-06-16</t>
  </si>
  <si>
    <t>438241200082</t>
  </si>
  <si>
    <t>1996-06-29</t>
  </si>
  <si>
    <t>AA7469623</t>
  </si>
  <si>
    <t>2014-11-03</t>
  </si>
  <si>
    <t>438241200083</t>
  </si>
  <si>
    <t>1996-08-04</t>
  </si>
  <si>
    <t>AA7283141</t>
  </si>
  <si>
    <t>2014-10-24</t>
  </si>
  <si>
    <t>438241200081</t>
  </si>
  <si>
    <t>1994-03-04</t>
  </si>
  <si>
    <t>AA9072559</t>
  </si>
  <si>
    <t>2015-03-19</t>
  </si>
  <si>
    <t>438241200072</t>
  </si>
  <si>
    <t>2000-02-23</t>
  </si>
  <si>
    <t>AB4438044</t>
  </si>
  <si>
    <t>2016-07-18</t>
  </si>
  <si>
    <t>438241200099</t>
  </si>
  <si>
    <t>AD7037444</t>
  </si>
  <si>
    <t>2024-05-03</t>
  </si>
  <si>
    <t>438241200088</t>
  </si>
  <si>
    <t>1993-08-12</t>
  </si>
  <si>
    <t>AD3361961</t>
  </si>
  <si>
    <t>2023-05-18</t>
  </si>
  <si>
    <t>438241200091</t>
  </si>
  <si>
    <t>1998-09-20</t>
  </si>
  <si>
    <t>AB0438936</t>
  </si>
  <si>
    <t>2015-07-17</t>
  </si>
  <si>
    <t>1983-05-11</t>
  </si>
  <si>
    <t>438241200092</t>
  </si>
  <si>
    <t>2000-01-17</t>
  </si>
  <si>
    <t>AB5780040</t>
  </si>
  <si>
    <t>2017-01-27</t>
  </si>
  <si>
    <t>1987-06-06</t>
  </si>
  <si>
    <t>438241200098</t>
  </si>
  <si>
    <t>2003-08-27</t>
  </si>
  <si>
    <t>AC2381160</t>
  </si>
  <si>
    <t>2019-11-07</t>
  </si>
  <si>
    <t>438241200090</t>
  </si>
  <si>
    <t>1999-08-09</t>
  </si>
  <si>
    <t>AB4603066</t>
  </si>
  <si>
    <t>2016-08-01</t>
  </si>
  <si>
    <t>438241200068</t>
  </si>
  <si>
    <t>1983-09-21</t>
  </si>
  <si>
    <t>AB0482054</t>
  </si>
  <si>
    <t>2015-07-22</t>
  </si>
  <si>
    <t>438241200071</t>
  </si>
  <si>
    <t>1983-05-07</t>
  </si>
  <si>
    <t>AB9643234</t>
  </si>
  <si>
    <t>2018-05-22</t>
  </si>
  <si>
    <t>438241200089</t>
  </si>
  <si>
    <t>1985-09-20</t>
  </si>
  <si>
    <t>AD6342157</t>
  </si>
  <si>
    <t>2024-03-04</t>
  </si>
  <si>
    <t>438241200078</t>
  </si>
  <si>
    <t>1985-05-21</t>
  </si>
  <si>
    <t>AD2449219</t>
  </si>
  <si>
    <t>2023-01-31</t>
  </si>
  <si>
    <t>438241200102</t>
  </si>
  <si>
    <t>2002-11-01</t>
  </si>
  <si>
    <t>AC0406320</t>
  </si>
  <si>
    <t>2018-12-17</t>
  </si>
  <si>
    <t>438241200097</t>
  </si>
  <si>
    <t>1988-11-30</t>
  </si>
  <si>
    <t>AD5287750</t>
  </si>
  <si>
    <t>2023-12-01</t>
  </si>
  <si>
    <t>438241200087</t>
  </si>
  <si>
    <t>1989-11-01</t>
  </si>
  <si>
    <t>AA9879750</t>
  </si>
  <si>
    <t>2015-05-31</t>
  </si>
  <si>
    <t>2017-10-22</t>
  </si>
  <si>
    <t>438241200069</t>
  </si>
  <si>
    <t>1984-11-05</t>
  </si>
  <si>
    <t>AB2669467</t>
  </si>
  <si>
    <t>2016-01-18</t>
  </si>
  <si>
    <t>438241200084</t>
  </si>
  <si>
    <t>1996-04-11</t>
  </si>
  <si>
    <t>AA8219133</t>
  </si>
  <si>
    <t>Yunusobod tumani</t>
  </si>
  <si>
    <t>2000-04-25</t>
  </si>
  <si>
    <t>AB5282911</t>
  </si>
  <si>
    <t>2016-12-03</t>
  </si>
  <si>
    <t>438241200101</t>
  </si>
  <si>
    <t>Denov tumani</t>
  </si>
  <si>
    <t>1974-01-01</t>
  </si>
  <si>
    <t>AA9563059</t>
  </si>
  <si>
    <t>2015-05-02</t>
  </si>
  <si>
    <t>438241200006</t>
  </si>
  <si>
    <t>1990-05-30</t>
  </si>
  <si>
    <t>AD0702673</t>
  </si>
  <si>
    <t>2019-2024, Buxoro Davlat Universiteti, B 00490782</t>
  </si>
  <si>
    <t>438241200167</t>
  </si>
  <si>
    <t>2000-05-03</t>
  </si>
  <si>
    <t>AB7206517</t>
  </si>
  <si>
    <t>438241200251</t>
  </si>
  <si>
    <t>2000-11-23</t>
  </si>
  <si>
    <t>AB5431444</t>
  </si>
  <si>
    <t>2016-12-21</t>
  </si>
  <si>
    <t>438241200172</t>
  </si>
  <si>
    <t>1992-11-06</t>
  </si>
  <si>
    <t>AD2574527</t>
  </si>
  <si>
    <t>2023-02-14</t>
  </si>
  <si>
    <t>438241200187</t>
  </si>
  <si>
    <t>Pop tumani</t>
  </si>
  <si>
    <t>2000-01-26</t>
  </si>
  <si>
    <t>AB6426973</t>
  </si>
  <si>
    <t>2017-04-08</t>
  </si>
  <si>
    <t>4321</t>
  </si>
  <si>
    <t>438241200188</t>
  </si>
  <si>
    <t>1994-08-02</t>
  </si>
  <si>
    <t>AB6030658</t>
  </si>
  <si>
    <t>2017-02-20</t>
  </si>
  <si>
    <t>438241200186</t>
  </si>
  <si>
    <t>1997-04-19</t>
  </si>
  <si>
    <t>AA8477684</t>
  </si>
  <si>
    <t>2015-01-23</t>
  </si>
  <si>
    <t>438241200189</t>
  </si>
  <si>
    <t>1996-10-16</t>
  </si>
  <si>
    <t>AD6120985</t>
  </si>
  <si>
    <t>B00180754</t>
  </si>
  <si>
    <t>438241200195</t>
  </si>
  <si>
    <t>1994-04-22</t>
  </si>
  <si>
    <t>AD4379974</t>
  </si>
  <si>
    <t>2023-08-22</t>
  </si>
  <si>
    <t>438241200111</t>
  </si>
  <si>
    <t>2001-08-02</t>
  </si>
  <si>
    <t>AB7459300</t>
  </si>
  <si>
    <t>2017-08-09</t>
  </si>
  <si>
    <t>70110401</t>
  </si>
  <si>
    <t>2003-02-28</t>
  </si>
  <si>
    <t>438241200112</t>
  </si>
  <si>
    <t>2002-11-09</t>
  </si>
  <si>
    <t>AC0466602</t>
  </si>
  <si>
    <t>2018-12-14</t>
  </si>
  <si>
    <t>2019-11-16</t>
  </si>
  <si>
    <t>438241200191</t>
  </si>
  <si>
    <t>1981-08-03</t>
  </si>
  <si>
    <t>AD8121352</t>
  </si>
  <si>
    <t>438241200256</t>
  </si>
  <si>
    <t>1986-02-26</t>
  </si>
  <si>
    <t>AA7622135</t>
  </si>
  <si>
    <t>2014-11-17</t>
  </si>
  <si>
    <t>2016-02-29</t>
  </si>
  <si>
    <t>2019-10-08</t>
  </si>
  <si>
    <t>2002-01-22</t>
  </si>
  <si>
    <t>AB8809870</t>
  </si>
  <si>
    <t>2018-02-02</t>
  </si>
  <si>
    <t>2022-07-19</t>
  </si>
  <si>
    <t>438241200109</t>
  </si>
  <si>
    <t>1992-11-26</t>
  </si>
  <si>
    <t>AD4527500</t>
  </si>
  <si>
    <t>2023-09-07</t>
  </si>
  <si>
    <t>1999-06-10</t>
  </si>
  <si>
    <t>AB3813235</t>
  </si>
  <si>
    <t>2017-08-18</t>
  </si>
  <si>
    <t>2000-08-09</t>
  </si>
  <si>
    <t>70110701</t>
  </si>
  <si>
    <t>Sho‘rchi tumani</t>
  </si>
  <si>
    <t>438241200196</t>
  </si>
  <si>
    <t>1982-10-05</t>
  </si>
  <si>
    <t>AA7302815</t>
  </si>
  <si>
    <t>2014-10-22</t>
  </si>
  <si>
    <t>438241200118</t>
  </si>
  <si>
    <t>1994-10-22</t>
  </si>
  <si>
    <t>AD3710727</t>
  </si>
  <si>
    <t>2023-06-20</t>
  </si>
  <si>
    <t>438241200116</t>
  </si>
  <si>
    <t>1989-08-28</t>
  </si>
  <si>
    <t>AD5435059</t>
  </si>
  <si>
    <t>2023-12-15</t>
  </si>
  <si>
    <t>438241200216</t>
  </si>
  <si>
    <t>1989-07-05</t>
  </si>
  <si>
    <t>AA7710901</t>
  </si>
  <si>
    <t>438241200194</t>
  </si>
  <si>
    <t>1996-11-05</t>
  </si>
  <si>
    <t>AA9390207</t>
  </si>
  <si>
    <t>2015-04-18</t>
  </si>
  <si>
    <t>438241200115</t>
  </si>
  <si>
    <t>1982-08-07</t>
  </si>
  <si>
    <t>AD8300061</t>
  </si>
  <si>
    <t>2024-08-19</t>
  </si>
  <si>
    <t>438241200121</t>
  </si>
  <si>
    <t>2003-08-05</t>
  </si>
  <si>
    <t>AC2486300</t>
  </si>
  <si>
    <t>2019-12-01</t>
  </si>
  <si>
    <t>438241200203</t>
  </si>
  <si>
    <t>1996-06-09</t>
  </si>
  <si>
    <t>AB0159859</t>
  </si>
  <si>
    <t>2015-06-17</t>
  </si>
  <si>
    <t>438241200165</t>
  </si>
  <si>
    <t>2001-06-23</t>
  </si>
  <si>
    <t>AB7071736</t>
  </si>
  <si>
    <t>2017-06-26</t>
  </si>
  <si>
    <t>438241200120</t>
  </si>
  <si>
    <t>Termiz shahri</t>
  </si>
  <si>
    <t>1989-05-14</t>
  </si>
  <si>
    <t>AA6598811</t>
  </si>
  <si>
    <t>2014-08-17</t>
  </si>
  <si>
    <t>438241200124</t>
  </si>
  <si>
    <t>1983-12-11</t>
  </si>
  <si>
    <t>AA9857371</t>
  </si>
  <si>
    <t>2015-05-30</t>
  </si>
  <si>
    <t>438241200126</t>
  </si>
  <si>
    <t>1996-09-10</t>
  </si>
  <si>
    <t>AA8936963</t>
  </si>
  <si>
    <t>2015-03-06</t>
  </si>
  <si>
    <t>438241200193</t>
  </si>
  <si>
    <t>Chust tumani</t>
  </si>
  <si>
    <t>1995-01-31</t>
  </si>
  <si>
    <t>AD7834464</t>
  </si>
  <si>
    <t>2024-07-11</t>
  </si>
  <si>
    <t>438241200125</t>
  </si>
  <si>
    <t>AA8601693</t>
  </si>
  <si>
    <t>2015-02-04</t>
  </si>
  <si>
    <t>438241200123</t>
  </si>
  <si>
    <t>1983-06-11</t>
  </si>
  <si>
    <t>AB3764649</t>
  </si>
  <si>
    <t>2016-04-26</t>
  </si>
  <si>
    <t>2015-09-07</t>
  </si>
  <si>
    <t>12</t>
  </si>
  <si>
    <t>438241200181</t>
  </si>
  <si>
    <t>1998-12-30</t>
  </si>
  <si>
    <t>AA9761903</t>
  </si>
  <si>
    <t>438241200127</t>
  </si>
  <si>
    <t>1986-09-26</t>
  </si>
  <si>
    <t>AD5030344</t>
  </si>
  <si>
    <t>2023-11-03</t>
  </si>
  <si>
    <t>438241200185</t>
  </si>
  <si>
    <t>1995-08-12</t>
  </si>
  <si>
    <t>AD2462923</t>
  </si>
  <si>
    <t>2023-02-01</t>
  </si>
  <si>
    <t>438241200041</t>
  </si>
  <si>
    <t>2001-04-22</t>
  </si>
  <si>
    <t>AD6086282</t>
  </si>
  <si>
    <t>2024-02-09</t>
  </si>
  <si>
    <t>1988-12-16</t>
  </si>
  <si>
    <t>AD3089035</t>
  </si>
  <si>
    <t>2023-04-19</t>
  </si>
  <si>
    <t>2022-02-09</t>
  </si>
  <si>
    <t>438241200179</t>
  </si>
  <si>
    <t>2003-07-19</t>
  </si>
  <si>
    <t>AC2487668</t>
  </si>
  <si>
    <t>2019-11-26</t>
  </si>
  <si>
    <t>13123</t>
  </si>
  <si>
    <t>2018-10-23</t>
  </si>
  <si>
    <t>70110601</t>
  </si>
  <si>
    <t>438241200215</t>
  </si>
  <si>
    <t>2003-08-07</t>
  </si>
  <si>
    <t>AC2316178</t>
  </si>
  <si>
    <t>438241200133</t>
  </si>
  <si>
    <t>2003-05-09</t>
  </si>
  <si>
    <t>AC2245829</t>
  </si>
  <si>
    <t>2019-09-27</t>
  </si>
  <si>
    <t>2003-08-13</t>
  </si>
  <si>
    <t>438241200134</t>
  </si>
  <si>
    <t>2000-03-14</t>
  </si>
  <si>
    <t>AB4523768</t>
  </si>
  <si>
    <t>2016-07-25</t>
  </si>
  <si>
    <t>438241200140</t>
  </si>
  <si>
    <t>1999-03-23</t>
  </si>
  <si>
    <t>AB0441318</t>
  </si>
  <si>
    <t>2015-07-21</t>
  </si>
  <si>
    <t>438241200142</t>
  </si>
  <si>
    <t>1987-06-03</t>
  </si>
  <si>
    <t>AB2661742</t>
  </si>
  <si>
    <t>2016-01-19</t>
  </si>
  <si>
    <t>438241200175</t>
  </si>
  <si>
    <t>1986-05-03</t>
  </si>
  <si>
    <t>2014-09-08</t>
  </si>
  <si>
    <t>438241200248</t>
  </si>
  <si>
    <t>1997-10-25</t>
  </si>
  <si>
    <t>AD5049744</t>
  </si>
  <si>
    <t>438241200141</t>
  </si>
  <si>
    <t>Tatarlar</t>
  </si>
  <si>
    <t>Konimex tumani</t>
  </si>
  <si>
    <t>1995-04-08</t>
  </si>
  <si>
    <t>AD8145182</t>
  </si>
  <si>
    <t>2024-08-07</t>
  </si>
  <si>
    <t>438241200144</t>
  </si>
  <si>
    <t>1995-10-17</t>
  </si>
  <si>
    <t>AA9256550</t>
  </si>
  <si>
    <t>2015-04-06</t>
  </si>
  <si>
    <t>438241200131</t>
  </si>
  <si>
    <t>2002-07-11</t>
  </si>
  <si>
    <t>AC0328391</t>
  </si>
  <si>
    <t>2017-09-26</t>
  </si>
  <si>
    <t>2019-11-19</t>
  </si>
  <si>
    <t>438241200146</t>
  </si>
  <si>
    <t>2000-01-25</t>
  </si>
  <si>
    <t>AB4213897</t>
  </si>
  <si>
    <t>2016-06-17</t>
  </si>
  <si>
    <t>438241200136</t>
  </si>
  <si>
    <t>1997-03-19</t>
  </si>
  <si>
    <t>AD2837310</t>
  </si>
  <si>
    <t>438241200145</t>
  </si>
  <si>
    <t>Xatirchi tumani</t>
  </si>
  <si>
    <t>1997-04-22</t>
  </si>
  <si>
    <t>AD5593577</t>
  </si>
  <si>
    <t>2024-01-03</t>
  </si>
  <si>
    <t>2019-12-24</t>
  </si>
  <si>
    <t>438241200214</t>
  </si>
  <si>
    <t>1994-06-27</t>
  </si>
  <si>
    <t>AD3624548</t>
  </si>
  <si>
    <t>2023-06-12</t>
  </si>
  <si>
    <t>438241200264</t>
  </si>
  <si>
    <t>2001-07-01</t>
  </si>
  <si>
    <t>AB7524606</t>
  </si>
  <si>
    <t>2017-08-19</t>
  </si>
  <si>
    <t>70110101</t>
  </si>
  <si>
    <t>438241200149</t>
  </si>
  <si>
    <t>Olmazor tumani</t>
  </si>
  <si>
    <t>1990-05-21</t>
  </si>
  <si>
    <t>AD6913423</t>
  </si>
  <si>
    <t>2024-04-22</t>
  </si>
  <si>
    <t>438241200148</t>
  </si>
  <si>
    <t>1986-11-14</t>
  </si>
  <si>
    <t>AB2076764</t>
  </si>
  <si>
    <t>2015-11-28</t>
  </si>
  <si>
    <t>2023-07-04</t>
  </si>
  <si>
    <t>438241200156</t>
  </si>
  <si>
    <t>1998-10-28</t>
  </si>
  <si>
    <t>AB0296575</t>
  </si>
  <si>
    <t>438241200150</t>
  </si>
  <si>
    <t>2000-04-05</t>
  </si>
  <si>
    <t>AB5748382</t>
  </si>
  <si>
    <t>2017-01-20</t>
  </si>
  <si>
    <t>438241200152</t>
  </si>
  <si>
    <t>1995-10-23</t>
  </si>
  <si>
    <t>AD1984867</t>
  </si>
  <si>
    <t>2022-11-08</t>
  </si>
  <si>
    <t>438241200155</t>
  </si>
  <si>
    <t>Yashnobod tumani</t>
  </si>
  <si>
    <t>2001-03-24</t>
  </si>
  <si>
    <t>AD0502201</t>
  </si>
  <si>
    <t>2021-07-14</t>
  </si>
  <si>
    <t>438241200154</t>
  </si>
  <si>
    <t>2001-12-04</t>
  </si>
  <si>
    <t>AB8309050</t>
  </si>
  <si>
    <t>2017-12-13</t>
  </si>
  <si>
    <t>1996-03-04</t>
  </si>
  <si>
    <t>AB1109915</t>
  </si>
  <si>
    <t>2015-09-15</t>
  </si>
  <si>
    <t>70112201</t>
  </si>
  <si>
    <t>438241102066</t>
  </si>
  <si>
    <t>2006-09-24</t>
  </si>
  <si>
    <t>AD6430564</t>
  </si>
  <si>
    <t>2024-03-11</t>
  </si>
  <si>
    <t>438241100504</t>
  </si>
  <si>
    <t>2007-08-10</t>
  </si>
  <si>
    <t>AD4870845</t>
  </si>
  <si>
    <t>438241100606</t>
  </si>
  <si>
    <t>2006-09-08</t>
  </si>
  <si>
    <t>AD2358610</t>
  </si>
  <si>
    <t>2023-01-17</t>
  </si>
  <si>
    <t>438241100593</t>
  </si>
  <si>
    <t>1991-07-16</t>
  </si>
  <si>
    <t>AA7350489</t>
  </si>
  <si>
    <t>2014-10-28</t>
  </si>
  <si>
    <t>438241100581</t>
  </si>
  <si>
    <t>1994-10-12</t>
  </si>
  <si>
    <t>AD5775601</t>
  </si>
  <si>
    <t>1995-03-06</t>
  </si>
  <si>
    <t>438241100918</t>
  </si>
  <si>
    <t>1978-07-14</t>
  </si>
  <si>
    <t>AD4498771</t>
  </si>
  <si>
    <t>438241100914</t>
  </si>
  <si>
    <t>1992-11-19</t>
  </si>
  <si>
    <t>AD8197215</t>
  </si>
  <si>
    <t>2024-08-12</t>
  </si>
  <si>
    <t>438241100921</t>
  </si>
  <si>
    <t>1999-10-16</t>
  </si>
  <si>
    <t>AB7779174</t>
  </si>
  <si>
    <t>438241100924</t>
  </si>
  <si>
    <t>1993-04-21</t>
  </si>
  <si>
    <t>AB9421170</t>
  </si>
  <si>
    <t>2018-04-26</t>
  </si>
  <si>
    <t>438241100943</t>
  </si>
  <si>
    <t>2005-04-19</t>
  </si>
  <si>
    <t>AD0954167</t>
  </si>
  <si>
    <t>2021-12-28</t>
  </si>
  <si>
    <t>438241100954</t>
  </si>
  <si>
    <t>2003-09-18</t>
  </si>
  <si>
    <t>AC2228680</t>
  </si>
  <si>
    <t>2019-09-21</t>
  </si>
  <si>
    <t>438241100929</t>
  </si>
  <si>
    <t>1995-05-01</t>
  </si>
  <si>
    <t>AD7695651</t>
  </si>
  <si>
    <t>2024-07-02</t>
  </si>
  <si>
    <t>438241100984</t>
  </si>
  <si>
    <t>1991-10-15</t>
  </si>
  <si>
    <t>AB2405781</t>
  </si>
  <si>
    <t>2015-12-22</t>
  </si>
  <si>
    <t>438241100999</t>
  </si>
  <si>
    <t>2006-07-19</t>
  </si>
  <si>
    <t>AD1635489</t>
  </si>
  <si>
    <t>2022-08-09</t>
  </si>
  <si>
    <t>1223</t>
  </si>
  <si>
    <t>438241100980</t>
  </si>
  <si>
    <t>1991-09-28</t>
  </si>
  <si>
    <t>AB4934069</t>
  </si>
  <si>
    <t>2016-09-03</t>
  </si>
  <si>
    <t>438241100932</t>
  </si>
  <si>
    <t>AD1684382</t>
  </si>
  <si>
    <t>2022-08-22</t>
  </si>
  <si>
    <t>438241100978</t>
  </si>
  <si>
    <t>1997-11-25</t>
  </si>
  <si>
    <t>AB1124893</t>
  </si>
  <si>
    <t>2015-09-17</t>
  </si>
  <si>
    <t>438241101071</t>
  </si>
  <si>
    <t>1989-06-17</t>
  </si>
  <si>
    <t>AA6666322</t>
  </si>
  <si>
    <t>2014-08-29</t>
  </si>
  <si>
    <t>438241101031</t>
  </si>
  <si>
    <t>2003-12-04</t>
  </si>
  <si>
    <t>AC2540870</t>
  </si>
  <si>
    <t>2019-12-12</t>
  </si>
  <si>
    <t>438241101063</t>
  </si>
  <si>
    <t>2002-03-02</t>
  </si>
  <si>
    <t>AC1839270</t>
  </si>
  <si>
    <t>2019-04-19</t>
  </si>
  <si>
    <t>438241101001</t>
  </si>
  <si>
    <t>2003-03-19</t>
  </si>
  <si>
    <t>AC1843440</t>
  </si>
  <si>
    <t>438241101025</t>
  </si>
  <si>
    <t>AD4783811</t>
  </si>
  <si>
    <t>438241101055</t>
  </si>
  <si>
    <t>1986-08-13</t>
  </si>
  <si>
    <t>AA7077201</t>
  </si>
  <si>
    <t>438241101030</t>
  </si>
  <si>
    <t>2006-12-12</t>
  </si>
  <si>
    <t>AD2367110</t>
  </si>
  <si>
    <t>2023-01-18</t>
  </si>
  <si>
    <t>438241101099</t>
  </si>
  <si>
    <t>1992-10-17</t>
  </si>
  <si>
    <t>AB0012343</t>
  </si>
  <si>
    <t>1233</t>
  </si>
  <si>
    <t>438241102230</t>
  </si>
  <si>
    <t>1990-07-04</t>
  </si>
  <si>
    <t>AB0386688</t>
  </si>
  <si>
    <t>DFS</t>
  </si>
  <si>
    <t>438241102238</t>
  </si>
  <si>
    <t>1991-01-20</t>
  </si>
  <si>
    <t>AB8062771</t>
  </si>
  <si>
    <t>2017-11-14</t>
  </si>
  <si>
    <t>ewewr</t>
  </si>
  <si>
    <t>438241102085</t>
  </si>
  <si>
    <t>1984-07-12</t>
  </si>
  <si>
    <t>AB8254691</t>
  </si>
  <si>
    <t>2017-12-06</t>
  </si>
  <si>
    <t>WD</t>
  </si>
  <si>
    <t>438241101197</t>
  </si>
  <si>
    <t>1991-06-18</t>
  </si>
  <si>
    <t>AB2398897</t>
  </si>
  <si>
    <t>2015-12-25</t>
  </si>
  <si>
    <t>324</t>
  </si>
  <si>
    <t>438241101235</t>
  </si>
  <si>
    <t>2001-10-25</t>
  </si>
  <si>
    <t>AB8070333</t>
  </si>
  <si>
    <t>2017-11-13</t>
  </si>
  <si>
    <t>345</t>
  </si>
  <si>
    <t>438241101263</t>
  </si>
  <si>
    <t>2006-02-06</t>
  </si>
  <si>
    <t>AD2148608</t>
  </si>
  <si>
    <t>22222</t>
  </si>
  <si>
    <t>2014-09-12</t>
  </si>
  <si>
    <t>438241100012</t>
  </si>
  <si>
    <t>1981-08-01</t>
  </si>
  <si>
    <t>AD7732667</t>
  </si>
  <si>
    <t>2024-07-04</t>
  </si>
  <si>
    <t>K5789736</t>
  </si>
  <si>
    <t>438241100013</t>
  </si>
  <si>
    <t>1984-02-12</t>
  </si>
  <si>
    <t>AB1295347</t>
  </si>
  <si>
    <t>2015-09-29</t>
  </si>
  <si>
    <t>2021-2022, O'zbekiston respublikasi "Ekspress-Istiqlol" Nodavlat ta'lim muassasasi, №0000008</t>
  </si>
  <si>
    <t>438241102237</t>
  </si>
  <si>
    <t>ARIPOVA DILNORA AZAMAT QIZI</t>
  </si>
  <si>
    <t>2002-12-24</t>
  </si>
  <si>
    <t>AC2303303</t>
  </si>
  <si>
    <t>fdgs</t>
  </si>
  <si>
    <t>438241100934</t>
  </si>
  <si>
    <t>AD4643943</t>
  </si>
  <si>
    <t>2023-09-19</t>
  </si>
  <si>
    <t>438241101619</t>
  </si>
  <si>
    <t>OLIMOVA GULBAHOR AMRILLO QIZI</t>
  </si>
  <si>
    <t>1994-11-28</t>
  </si>
  <si>
    <t>AD3855414</t>
  </si>
  <si>
    <t>438241102225</t>
  </si>
  <si>
    <t>1995-04-21</t>
  </si>
  <si>
    <t>AD8480078</t>
  </si>
  <si>
    <t>2024-09-05</t>
  </si>
  <si>
    <t>WQ</t>
  </si>
  <si>
    <t>438241102146</t>
  </si>
  <si>
    <t>AD4605914</t>
  </si>
  <si>
    <t>2023-09-15</t>
  </si>
  <si>
    <t>438241102123</t>
  </si>
  <si>
    <t>1992-04-08</t>
  </si>
  <si>
    <t>AA6869166</t>
  </si>
  <si>
    <t>2014-09-03</t>
  </si>
  <si>
    <t>438241100957</t>
  </si>
  <si>
    <t>1997-02-13</t>
  </si>
  <si>
    <t>AA8548434</t>
  </si>
  <si>
    <t>2015-01-29</t>
  </si>
  <si>
    <t>438241101396</t>
  </si>
  <si>
    <t>2006-04-06</t>
  </si>
  <si>
    <t>AD4727931</t>
  </si>
  <si>
    <t>2023-09-28</t>
  </si>
  <si>
    <t>438241102026</t>
  </si>
  <si>
    <t>2006-04-26</t>
  </si>
  <si>
    <t>AD2745147</t>
  </si>
  <si>
    <t>2023-03-07</t>
  </si>
  <si>
    <t>hyyyjduedx</t>
  </si>
  <si>
    <t>438241101035</t>
  </si>
  <si>
    <t>1990-07-19</t>
  </si>
  <si>
    <t>AD0512245</t>
  </si>
  <si>
    <t>2021-07-19</t>
  </si>
  <si>
    <t>438241102143</t>
  </si>
  <si>
    <t>2005-08-30</t>
  </si>
  <si>
    <t>AD1980700</t>
  </si>
  <si>
    <t>ASKAROVA ZARRINA ANVAROVNA</t>
  </si>
  <si>
    <t>1997-09-10</t>
  </si>
  <si>
    <t>438241102204</t>
  </si>
  <si>
    <t>1986-02-22</t>
  </si>
  <si>
    <t>AD3446884</t>
  </si>
  <si>
    <t>2023-05-26</t>
  </si>
  <si>
    <t>438241102186</t>
  </si>
  <si>
    <t>1995-06-11</t>
  </si>
  <si>
    <t>AD7472715</t>
  </si>
  <si>
    <t>2024-06-12</t>
  </si>
  <si>
    <t>438241101314</t>
  </si>
  <si>
    <t>1992-08-12</t>
  </si>
  <si>
    <t>AB2720855</t>
  </si>
  <si>
    <t>435</t>
  </si>
  <si>
    <t>438241102115</t>
  </si>
  <si>
    <t>1989-10-02</t>
  </si>
  <si>
    <t>AA7404532</t>
  </si>
  <si>
    <t>2014-11-01</t>
  </si>
  <si>
    <t>438241102108</t>
  </si>
  <si>
    <t>1999-09-14</t>
  </si>
  <si>
    <t>AB3022519</t>
  </si>
  <si>
    <t>438241102200</t>
  </si>
  <si>
    <t>BAFOYEVA FOTIMA AVAZOVNA</t>
  </si>
  <si>
    <t>1987-12-04</t>
  </si>
  <si>
    <t>AB0739685</t>
  </si>
  <si>
    <t>2015-08-11</t>
  </si>
  <si>
    <t>438241102125</t>
  </si>
  <si>
    <t>1998-11-18</t>
  </si>
  <si>
    <t>AA9658728</t>
  </si>
  <si>
    <t>2015-05-11</t>
  </si>
  <si>
    <t>438241102182</t>
  </si>
  <si>
    <t>QORYOG‘DIYEV FERUZBEK FARHODOVICH</t>
  </si>
  <si>
    <t>2006-05-14</t>
  </si>
  <si>
    <t>AD2331626</t>
  </si>
  <si>
    <t>2023-01-11</t>
  </si>
  <si>
    <t>438241102211</t>
  </si>
  <si>
    <t>Sirdaryo viloyati</t>
  </si>
  <si>
    <t>Guliston tumani</t>
  </si>
  <si>
    <t>2002-08-03</t>
  </si>
  <si>
    <t>AC0954846</t>
  </si>
  <si>
    <t>2018-09-06</t>
  </si>
  <si>
    <t>wrq</t>
  </si>
  <si>
    <t>438241100448</t>
  </si>
  <si>
    <t>1997-06-21</t>
  </si>
  <si>
    <t>AD7575276</t>
  </si>
  <si>
    <t>2024-06-21</t>
  </si>
  <si>
    <t>438241102193</t>
  </si>
  <si>
    <t>2001-10-05</t>
  </si>
  <si>
    <t>AB7883176</t>
  </si>
  <si>
    <t>2017-10-11</t>
  </si>
  <si>
    <t>438241101978</t>
  </si>
  <si>
    <t>2006-01-14</t>
  </si>
  <si>
    <t>AD1386332</t>
  </si>
  <si>
    <t>2019-11-15</t>
  </si>
  <si>
    <t>438241101512</t>
  </si>
  <si>
    <t>2007-08-08</t>
  </si>
  <si>
    <t>AD4453198</t>
  </si>
  <si>
    <t>2023-08-29</t>
  </si>
  <si>
    <t>438241101514</t>
  </si>
  <si>
    <t>2006-08-12</t>
  </si>
  <si>
    <t>AD1683922</t>
  </si>
  <si>
    <t>438241102134</t>
  </si>
  <si>
    <t>2002-04-22</t>
  </si>
  <si>
    <t>AC2364504</t>
  </si>
  <si>
    <t>2019-10-29</t>
  </si>
  <si>
    <t>ORMONOV ELBEK ELMUROD O‘G‘LI</t>
  </si>
  <si>
    <t>2005-07-02</t>
  </si>
  <si>
    <t>2021-12-07</t>
  </si>
  <si>
    <t>438241100965</t>
  </si>
  <si>
    <t>AD5432915</t>
  </si>
  <si>
    <t>888</t>
  </si>
  <si>
    <t>438241102205</t>
  </si>
  <si>
    <t>AD2010736</t>
  </si>
  <si>
    <t>438241101563</t>
  </si>
  <si>
    <t>AD6634467</t>
  </si>
  <si>
    <t>2024-03-28</t>
  </si>
  <si>
    <t>438241102153</t>
  </si>
  <si>
    <t>1989-01-09</t>
  </si>
  <si>
    <t>AD5670627</t>
  </si>
  <si>
    <t>2024-01-09</t>
  </si>
  <si>
    <t>438241100931</t>
  </si>
  <si>
    <t>1993-11-11</t>
  </si>
  <si>
    <t>AD4118133</t>
  </si>
  <si>
    <t>2023-07-31</t>
  </si>
  <si>
    <t>775</t>
  </si>
  <si>
    <t>438241101552</t>
  </si>
  <si>
    <t>AB0439670</t>
  </si>
  <si>
    <t>2015-07-15</t>
  </si>
  <si>
    <t>438241101860</t>
  </si>
  <si>
    <t>2006-11-13</t>
  </si>
  <si>
    <t>AD4728232</t>
  </si>
  <si>
    <t>438241100975</t>
  </si>
  <si>
    <t>1999-07-11</t>
  </si>
  <si>
    <t>AD8274198</t>
  </si>
  <si>
    <t>2024-08-16</t>
  </si>
  <si>
    <t>438241101899</t>
  </si>
  <si>
    <t>2006-07-05</t>
  </si>
  <si>
    <t>AD1816192</t>
  </si>
  <si>
    <t>438241101915</t>
  </si>
  <si>
    <t>1998-07-26</t>
  </si>
  <si>
    <t>AB0478469</t>
  </si>
  <si>
    <t>438241100174</t>
  </si>
  <si>
    <t>2007-08-23</t>
  </si>
  <si>
    <t>AD5347640</t>
  </si>
  <si>
    <t>2023-12-06</t>
  </si>
  <si>
    <t>1996-06-07</t>
  </si>
  <si>
    <t>438241101937</t>
  </si>
  <si>
    <t>1999-09-11</t>
  </si>
  <si>
    <t>AB2472682</t>
  </si>
  <si>
    <t>2015-12-14</t>
  </si>
  <si>
    <t>438241101885</t>
  </si>
  <si>
    <t>2006-08-29</t>
  </si>
  <si>
    <t>AD3706719</t>
  </si>
  <si>
    <t>438241101914</t>
  </si>
  <si>
    <t>2006-08-18</t>
  </si>
  <si>
    <t>AD1718039</t>
  </si>
  <si>
    <t>5446</t>
  </si>
  <si>
    <t>2021-01-29</t>
  </si>
  <si>
    <t>438241101041</t>
  </si>
  <si>
    <t>1990-08-07</t>
  </si>
  <si>
    <t>AB0669351</t>
  </si>
  <si>
    <t>2015-08-08</t>
  </si>
  <si>
    <t>438241101651</t>
  </si>
  <si>
    <t>2005-03-08</t>
  </si>
  <si>
    <t>AD1261759</t>
  </si>
  <si>
    <t>2022-04-15</t>
  </si>
  <si>
    <t>438241101708</t>
  </si>
  <si>
    <t>AC2343166</t>
  </si>
  <si>
    <t>2019-10-25</t>
  </si>
  <si>
    <t>438241101857</t>
  </si>
  <si>
    <t>2006-11-20</t>
  </si>
  <si>
    <t>AD4127306</t>
  </si>
  <si>
    <t>2023-08-01</t>
  </si>
  <si>
    <t>438241101029</t>
  </si>
  <si>
    <t>2007-05-22</t>
  </si>
  <si>
    <t>AD4868151</t>
  </si>
  <si>
    <t>438241101036</t>
  </si>
  <si>
    <t>2006-10-11</t>
  </si>
  <si>
    <t>AD1897670</t>
  </si>
  <si>
    <t>2022-10-19</t>
  </si>
  <si>
    <t>438241101019</t>
  </si>
  <si>
    <t>1986-12-05</t>
  </si>
  <si>
    <t>AD1667516</t>
  </si>
  <si>
    <t>2022-08-17</t>
  </si>
  <si>
    <t>438241101043</t>
  </si>
  <si>
    <t>1983-07-04</t>
  </si>
  <si>
    <t>AD3157193</t>
  </si>
  <si>
    <t>2023-04-29</t>
  </si>
  <si>
    <t>438241101075</t>
  </si>
  <si>
    <t>2007-01-04</t>
  </si>
  <si>
    <t>AD6137898</t>
  </si>
  <si>
    <t>438241102116</t>
  </si>
  <si>
    <t>Xo‘jaobod tumani</t>
  </si>
  <si>
    <t>2007-06-12</t>
  </si>
  <si>
    <t>AD6340576</t>
  </si>
  <si>
    <t>438241102109</t>
  </si>
  <si>
    <t>2006-08-02</t>
  </si>
  <si>
    <t>AD2194560</t>
  </si>
  <si>
    <t>2019-10-04</t>
  </si>
  <si>
    <t>438241101543</t>
  </si>
  <si>
    <t>2001-12-03</t>
  </si>
  <si>
    <t>AB8399412</t>
  </si>
  <si>
    <t>2017-12-20</t>
  </si>
  <si>
    <t>438241101644</t>
  </si>
  <si>
    <t>1989-01-23</t>
  </si>
  <si>
    <t>AD5001476</t>
  </si>
  <si>
    <t>438241101749</t>
  </si>
  <si>
    <t>2001-04-21</t>
  </si>
  <si>
    <t>AB7833408</t>
  </si>
  <si>
    <t>2017-10-03</t>
  </si>
  <si>
    <t>438241101765</t>
  </si>
  <si>
    <t>2003-01-18</t>
  </si>
  <si>
    <t>AC2010084</t>
  </si>
  <si>
    <t>438241100828</t>
  </si>
  <si>
    <t>2006-06-05</t>
  </si>
  <si>
    <t>AD1742877</t>
  </si>
  <si>
    <t>2022-09-10</t>
  </si>
  <si>
    <t>438241101817</t>
  </si>
  <si>
    <t>1989-01-16</t>
  </si>
  <si>
    <t>AD6628166</t>
  </si>
  <si>
    <t>438241101852</t>
  </si>
  <si>
    <t>1982-08-20</t>
  </si>
  <si>
    <t>AD6392270</t>
  </si>
  <si>
    <t>438241101986</t>
  </si>
  <si>
    <t>TEMIROVA OYDIN SOXIBOVNA</t>
  </si>
  <si>
    <t>1990-09-24</t>
  </si>
  <si>
    <t>AB0955452</t>
  </si>
  <si>
    <t>2015-09-02</t>
  </si>
  <si>
    <t>438241102239</t>
  </si>
  <si>
    <t>FAYZULLOYEVA MUNAVVARA FAZLIDDIN QIZI</t>
  </si>
  <si>
    <t>AD6619399</t>
  </si>
  <si>
    <t>2024-03-27</t>
  </si>
  <si>
    <t>dsf</t>
  </si>
  <si>
    <t>438241102228</t>
  </si>
  <si>
    <t>SHOKIROV SANJARBEK SHODIBEK O‘G‘LI</t>
  </si>
  <si>
    <t>AD2953882</t>
  </si>
  <si>
    <t>ret</t>
  </si>
  <si>
    <t>438241101874</t>
  </si>
  <si>
    <t>2007-08-25</t>
  </si>
  <si>
    <t>AD5127779</t>
  </si>
  <si>
    <t>2023-11-14</t>
  </si>
  <si>
    <t>438241102076</t>
  </si>
  <si>
    <t>HAQULOVA SAIDABONU ANVAROVNA</t>
  </si>
  <si>
    <t>2005-03-11</t>
  </si>
  <si>
    <t>AD0466841</t>
  </si>
  <si>
    <t>2021-06-28</t>
  </si>
  <si>
    <t>438241102155</t>
  </si>
  <si>
    <t>1999-09-17</t>
  </si>
  <si>
    <t>AB4436097</t>
  </si>
  <si>
    <t>2016-07-19</t>
  </si>
  <si>
    <t>438241102149</t>
  </si>
  <si>
    <t>1985-04-03</t>
  </si>
  <si>
    <t>AA6989620</t>
  </si>
  <si>
    <t>2014-09-13</t>
  </si>
  <si>
    <t>2007-03-24</t>
  </si>
  <si>
    <t>438241101892</t>
  </si>
  <si>
    <t>1988-02-11</t>
  </si>
  <si>
    <t>AD2538234</t>
  </si>
  <si>
    <t>2023-02-09</t>
  </si>
  <si>
    <t>438241101870</t>
  </si>
  <si>
    <t>1997-04-09</t>
  </si>
  <si>
    <t>AA8225030</t>
  </si>
  <si>
    <t>438241101609</t>
  </si>
  <si>
    <t>2000-11-24</t>
  </si>
  <si>
    <t>AB5746637</t>
  </si>
  <si>
    <t>2017-01-19</t>
  </si>
  <si>
    <t>438241101007</t>
  </si>
  <si>
    <t>2005-07-01</t>
  </si>
  <si>
    <t>AD0481966</t>
  </si>
  <si>
    <t>2021-07-06</t>
  </si>
  <si>
    <t>438241100959</t>
  </si>
  <si>
    <t>1998-02-11</t>
  </si>
  <si>
    <t>AB7782506</t>
  </si>
  <si>
    <t>438241101533</t>
  </si>
  <si>
    <t>1977-03-31</t>
  </si>
  <si>
    <t>AD3320414</t>
  </si>
  <si>
    <t>2023-05-15</t>
  </si>
  <si>
    <t>438241101562</t>
  </si>
  <si>
    <t>2002-02-14</t>
  </si>
  <si>
    <t>AB8976463</t>
  </si>
  <si>
    <t>2018-03-01</t>
  </si>
  <si>
    <t>438241101564</t>
  </si>
  <si>
    <t>2001-12-22</t>
  </si>
  <si>
    <t>AC1765562</t>
  </si>
  <si>
    <t>2019-03-26</t>
  </si>
  <si>
    <t>438241101607</t>
  </si>
  <si>
    <t>2005-08-09</t>
  </si>
  <si>
    <t>AD2129991</t>
  </si>
  <si>
    <t>2022-12-06</t>
  </si>
  <si>
    <t>438241101527</t>
  </si>
  <si>
    <t>2005-12-17</t>
  </si>
  <si>
    <t>AD1036630</t>
  </si>
  <si>
    <t>2022-01-28</t>
  </si>
  <si>
    <t>438241101699</t>
  </si>
  <si>
    <t>2005-10-07</t>
  </si>
  <si>
    <t>AD1699813</t>
  </si>
  <si>
    <t>2022-08-26</t>
  </si>
  <si>
    <t>43535</t>
  </si>
  <si>
    <t>438241102190</t>
  </si>
  <si>
    <t>2006-10-13</t>
  </si>
  <si>
    <t>AD2126044</t>
  </si>
  <si>
    <t>2022-12-05</t>
  </si>
  <si>
    <t>438241102129</t>
  </si>
  <si>
    <t>1989-08-05</t>
  </si>
  <si>
    <t>AB1584154</t>
  </si>
  <si>
    <t>2015-10-14</t>
  </si>
  <si>
    <t>438241102210</t>
  </si>
  <si>
    <t>1993-05-22</t>
  </si>
  <si>
    <t>AD4682751</t>
  </si>
  <si>
    <t>2023-09-22</t>
  </si>
  <si>
    <t>438241101634</t>
  </si>
  <si>
    <t>2007-06-18</t>
  </si>
  <si>
    <t>AD3761687</t>
  </si>
  <si>
    <t>2023-06-26</t>
  </si>
  <si>
    <t>438241102151</t>
  </si>
  <si>
    <t>2003-10-08</t>
  </si>
  <si>
    <t>AC2362466</t>
  </si>
  <si>
    <t>2019-11-05</t>
  </si>
  <si>
    <t>438241101670</t>
  </si>
  <si>
    <t>1998-07-08</t>
  </si>
  <si>
    <t>AB0524040</t>
  </si>
  <si>
    <t>2015-07-28</t>
  </si>
  <si>
    <t>438241101681</t>
  </si>
  <si>
    <t>2006-12-28</t>
  </si>
  <si>
    <t>AD3503229</t>
  </si>
  <si>
    <t>2023-06-01</t>
  </si>
  <si>
    <t>438241101675</t>
  </si>
  <si>
    <t>AB3648671</t>
  </si>
  <si>
    <t>2016-04-09</t>
  </si>
  <si>
    <t>438241101703</t>
  </si>
  <si>
    <t>Xiva tumani</t>
  </si>
  <si>
    <t>2006-07-15</t>
  </si>
  <si>
    <t>AD5206392</t>
  </si>
  <si>
    <t>438241101818</t>
  </si>
  <si>
    <t>1999-06-22</t>
  </si>
  <si>
    <t>AB7738194</t>
  </si>
  <si>
    <t>2017-09-21</t>
  </si>
  <si>
    <t>438241102244</t>
  </si>
  <si>
    <t>AD3695260</t>
  </si>
  <si>
    <t>2023-06-19</t>
  </si>
  <si>
    <t>438241102055</t>
  </si>
  <si>
    <t>Qumqo‘rg‘on tumani</t>
  </si>
  <si>
    <t>2006-10-08</t>
  </si>
  <si>
    <t>AD5739226</t>
  </si>
  <si>
    <t>2024-01-12</t>
  </si>
  <si>
    <t>FHUAKCMSZX</t>
  </si>
  <si>
    <t>438241101735</t>
  </si>
  <si>
    <t>TOHIROV ISLOM TO‘XTAMUROD O‘G‘LI</t>
  </si>
  <si>
    <t>2002-01-30</t>
  </si>
  <si>
    <t>AC0361735</t>
  </si>
  <si>
    <t>2018-11-30</t>
  </si>
  <si>
    <t>438241101868</t>
  </si>
  <si>
    <t>Mirishkor tumani</t>
  </si>
  <si>
    <t>AC2408954</t>
  </si>
  <si>
    <t>2019-11-12</t>
  </si>
  <si>
    <t>438241101531</t>
  </si>
  <si>
    <t>Andijon tumani</t>
  </si>
  <si>
    <t>2001-07-27</t>
  </si>
  <si>
    <t>AB8313947</t>
  </si>
  <si>
    <t>2017-12-12</t>
  </si>
  <si>
    <t>438241101449</t>
  </si>
  <si>
    <t>1987-10-23</t>
  </si>
  <si>
    <t>AA9818273</t>
  </si>
  <si>
    <t>2015-05-26</t>
  </si>
  <si>
    <t>438241102198</t>
  </si>
  <si>
    <t>1996-07-13</t>
  </si>
  <si>
    <t>AB2214319</t>
  </si>
  <si>
    <t>2015-12-15</t>
  </si>
  <si>
    <t>438241101996</t>
  </si>
  <si>
    <t>2002-04-08</t>
  </si>
  <si>
    <t>AC3177588</t>
  </si>
  <si>
    <t>2020-12-07</t>
  </si>
  <si>
    <t>zzzzzzz</t>
  </si>
  <si>
    <t>438241102223</t>
  </si>
  <si>
    <t>1990-01-16</t>
  </si>
  <si>
    <t>AB6588534</t>
  </si>
  <si>
    <t>2017-04-16</t>
  </si>
  <si>
    <t>438241100017</t>
  </si>
  <si>
    <t>1991-06-20</t>
  </si>
  <si>
    <t>AB4240075</t>
  </si>
  <si>
    <t>2016-06-20</t>
  </si>
  <si>
    <t>2017-2020, Xatirchi tibbiyot kolleji, K 5868134</t>
  </si>
  <si>
    <t>438241100073</t>
  </si>
  <si>
    <t>2006-11-28</t>
  </si>
  <si>
    <t>AD3607914</t>
  </si>
  <si>
    <t>222</t>
  </si>
  <si>
    <t>438241101599</t>
  </si>
  <si>
    <t>1978-01-26</t>
  </si>
  <si>
    <t>AD5392990</t>
  </si>
  <si>
    <t>125</t>
  </si>
  <si>
    <t>438241102128</t>
  </si>
  <si>
    <t>2006-07-09</t>
  </si>
  <si>
    <t>AD3680658</t>
  </si>
  <si>
    <t>438241102118</t>
  </si>
  <si>
    <t>Shaxrixon tumani</t>
  </si>
  <si>
    <t>2003-05-31</t>
  </si>
  <si>
    <t>AC1980625</t>
  </si>
  <si>
    <t>234</t>
  </si>
  <si>
    <t>438241102174</t>
  </si>
  <si>
    <t>1979-06-08</t>
  </si>
  <si>
    <t>AD2986418</t>
  </si>
  <si>
    <t>2023-04-07</t>
  </si>
  <si>
    <t>438241100163</t>
  </si>
  <si>
    <t>AD2812230</t>
  </si>
  <si>
    <t>438241101219</t>
  </si>
  <si>
    <t>Qoraqalpoqlar</t>
  </si>
  <si>
    <t>Kegeyli tumani</t>
  </si>
  <si>
    <t>1997-09-07</t>
  </si>
  <si>
    <t>AD6302997</t>
  </si>
  <si>
    <t>2024-02-28</t>
  </si>
  <si>
    <t>438241102209</t>
  </si>
  <si>
    <t>1992-09-29</t>
  </si>
  <si>
    <t>AB5708228</t>
  </si>
  <si>
    <t>438241100331</t>
  </si>
  <si>
    <t>1997-06-12</t>
  </si>
  <si>
    <t>AA8627714</t>
  </si>
  <si>
    <t>2015-02-06</t>
  </si>
  <si>
    <t>438241100294</t>
  </si>
  <si>
    <t>1995-06-24</t>
  </si>
  <si>
    <t>AB7210406</t>
  </si>
  <si>
    <t>2017-07-16</t>
  </si>
  <si>
    <t>438241102141</t>
  </si>
  <si>
    <t>1991-01-19</t>
  </si>
  <si>
    <t>AD2655374</t>
  </si>
  <si>
    <t>2023-02-22</t>
  </si>
  <si>
    <t>438241102245</t>
  </si>
  <si>
    <t>1996-01-16</t>
  </si>
  <si>
    <t>AD7912884</t>
  </si>
  <si>
    <t>2024-07-17</t>
  </si>
  <si>
    <t>fgh</t>
  </si>
  <si>
    <t>438241102140</t>
  </si>
  <si>
    <t>AD5205740</t>
  </si>
  <si>
    <t>438241102202</t>
  </si>
  <si>
    <t>1996-10-01</t>
  </si>
  <si>
    <t>AD0464696</t>
  </si>
  <si>
    <t>438241101747</t>
  </si>
  <si>
    <t>2006-01-05</t>
  </si>
  <si>
    <t>AD2612726</t>
  </si>
  <si>
    <t>2023-02-17</t>
  </si>
  <si>
    <t>438241102160</t>
  </si>
  <si>
    <t>2006-03-11</t>
  </si>
  <si>
    <t>AD5976718</t>
  </si>
  <si>
    <t>2024-02-01</t>
  </si>
  <si>
    <t>438241100694</t>
  </si>
  <si>
    <t>2004-02-28</t>
  </si>
  <si>
    <t>AC3127429</t>
  </si>
  <si>
    <t>438241102138</t>
  </si>
  <si>
    <t>Forish tumani</t>
  </si>
  <si>
    <t>AD1751204</t>
  </si>
  <si>
    <t>2022-09-13</t>
  </si>
  <si>
    <t>438241101694</t>
  </si>
  <si>
    <t>2004-10-29</t>
  </si>
  <si>
    <t>AD0575924</t>
  </si>
  <si>
    <t>2021-08-17</t>
  </si>
  <si>
    <t>438241101658</t>
  </si>
  <si>
    <t>1995-10-31</t>
  </si>
  <si>
    <t>AD5022231</t>
  </si>
  <si>
    <t>438241101506</t>
  </si>
  <si>
    <t>2002-01-14</t>
  </si>
  <si>
    <t>AB8739931</t>
  </si>
  <si>
    <t>2018-01-26</t>
  </si>
  <si>
    <t>438241101492</t>
  </si>
  <si>
    <t>2007-07-26</t>
  </si>
  <si>
    <t>AD4612050</t>
  </si>
  <si>
    <t>438241101459</t>
  </si>
  <si>
    <t>2004-01-31</t>
  </si>
  <si>
    <t>AD0616657</t>
  </si>
  <si>
    <t>2021-08-31</t>
  </si>
  <si>
    <t>438241102194</t>
  </si>
  <si>
    <t>Angor tumani</t>
  </si>
  <si>
    <t>2004-02-20</t>
  </si>
  <si>
    <t>AD0256098</t>
  </si>
  <si>
    <t>2021-03-24</t>
  </si>
  <si>
    <t>2015-11-19</t>
  </si>
  <si>
    <t>438241101744</t>
  </si>
  <si>
    <t>2005-03-16</t>
  </si>
  <si>
    <t>AD0580693</t>
  </si>
  <si>
    <t>2021-08-18</t>
  </si>
  <si>
    <t>438241101745</t>
  </si>
  <si>
    <t>AD2545396</t>
  </si>
  <si>
    <t>438241101613</t>
  </si>
  <si>
    <t>2004-04-23</t>
  </si>
  <si>
    <t>AC2375377</t>
  </si>
  <si>
    <t>2019-11-03</t>
  </si>
  <si>
    <t>438241100014</t>
  </si>
  <si>
    <t>AC2165367</t>
  </si>
  <si>
    <t>2019-08-21</t>
  </si>
  <si>
    <t>2010-2021, Buxoro viloyat Buxoro shahar 20-sonli umumiy o'rta ta'lim maktabi, UM 0821983</t>
  </si>
  <si>
    <t>438241101475</t>
  </si>
  <si>
    <t>2006-05-30</t>
  </si>
  <si>
    <t>AD2532631</t>
  </si>
  <si>
    <t>2023-02-08</t>
  </si>
  <si>
    <t>438241101594</t>
  </si>
  <si>
    <t>SAITOV HOSILBEK RASUL O‘G‘LI</t>
  </si>
  <si>
    <t>2002-10-17</t>
  </si>
  <si>
    <t>AC0492284</t>
  </si>
  <si>
    <t>2018-12-19</t>
  </si>
  <si>
    <t>438241101510</t>
  </si>
  <si>
    <t>2000-03-06</t>
  </si>
  <si>
    <t>AB5313049</t>
  </si>
  <si>
    <t>2016-12-09</t>
  </si>
  <si>
    <t>438241102083</t>
  </si>
  <si>
    <t>2005-06-29</t>
  </si>
  <si>
    <t>AD0926968</t>
  </si>
  <si>
    <t>2021-12-18</t>
  </si>
  <si>
    <t>438241101615</t>
  </si>
  <si>
    <t>AD1895803</t>
  </si>
  <si>
    <t>438241102192</t>
  </si>
  <si>
    <t>2006-04-08</t>
  </si>
  <si>
    <t>AD4556338</t>
  </si>
  <si>
    <t>438241102124</t>
  </si>
  <si>
    <t>2004-01-16</t>
  </si>
  <si>
    <t>AC2647100</t>
  </si>
  <si>
    <t>2020-01-20</t>
  </si>
  <si>
    <t>438241102080</t>
  </si>
  <si>
    <t>AB5004147</t>
  </si>
  <si>
    <t>2016-09-15</t>
  </si>
  <si>
    <t>438241100698</t>
  </si>
  <si>
    <t>2002-03-20</t>
  </si>
  <si>
    <t>AB7228595</t>
  </si>
  <si>
    <t>2017-07-15</t>
  </si>
  <si>
    <t>438241101760</t>
  </si>
  <si>
    <t>2005-01-06</t>
  </si>
  <si>
    <t>AD1805391</t>
  </si>
  <si>
    <t>438241101756</t>
  </si>
  <si>
    <t>AD5201616</t>
  </si>
  <si>
    <t>438241101752</t>
  </si>
  <si>
    <t>2006-12-11</t>
  </si>
  <si>
    <t>AD4703459</t>
  </si>
  <si>
    <t>2023-09-26</t>
  </si>
  <si>
    <t>438241100685</t>
  </si>
  <si>
    <t>AD2904098</t>
  </si>
  <si>
    <t>2023-03-30</t>
  </si>
  <si>
    <t>438241102199</t>
  </si>
  <si>
    <t>ALIYEVA LOLA ALIMAMADOVNA</t>
  </si>
  <si>
    <t>1988-05-10</t>
  </si>
  <si>
    <t>AA7164534</t>
  </si>
  <si>
    <t>2014-10-13</t>
  </si>
  <si>
    <t>438241101356</t>
  </si>
  <si>
    <t>AD2024558</t>
  </si>
  <si>
    <t>2022-11-16</t>
  </si>
  <si>
    <t>438241100502</t>
  </si>
  <si>
    <t>2002-02-10</t>
  </si>
  <si>
    <t>AB9078127</t>
  </si>
  <si>
    <t>2018-03-14</t>
  </si>
  <si>
    <t>438241102189</t>
  </si>
  <si>
    <t>2004-12-04</t>
  </si>
  <si>
    <t>AD0275507</t>
  </si>
  <si>
    <t>2021-03-29</t>
  </si>
  <si>
    <t>438241101436</t>
  </si>
  <si>
    <t>2006-09-10</t>
  </si>
  <si>
    <t>AD1759568</t>
  </si>
  <si>
    <t>2022-09-14</t>
  </si>
  <si>
    <t>438241102185</t>
  </si>
  <si>
    <t>2006-09-14</t>
  </si>
  <si>
    <t>AD2028791</t>
  </si>
  <si>
    <t>438241100354</t>
  </si>
  <si>
    <t>1991-06-17</t>
  </si>
  <si>
    <t>AA9158080</t>
  </si>
  <si>
    <t>2015-03-27</t>
  </si>
  <si>
    <t>438241100015</t>
  </si>
  <si>
    <t>1994-05-24</t>
  </si>
  <si>
    <t>AD4970049</t>
  </si>
  <si>
    <t>2010-2013 , Buxoro avtomobil va yo'llar kolleji , K 2828550</t>
  </si>
  <si>
    <t>438241101415</t>
  </si>
  <si>
    <t>2007-04-08</t>
  </si>
  <si>
    <t>AD5345353</t>
  </si>
  <si>
    <t>2011</t>
  </si>
  <si>
    <t>438241101409</t>
  </si>
  <si>
    <t>2007-02-15</t>
  </si>
  <si>
    <t>AD5297719</t>
  </si>
  <si>
    <t>2023-12-02</t>
  </si>
  <si>
    <t>438241102114</t>
  </si>
  <si>
    <t>AD5071217</t>
  </si>
  <si>
    <t>438241101400</t>
  </si>
  <si>
    <t>2002-12-30</t>
  </si>
  <si>
    <t>AC2281936</t>
  </si>
  <si>
    <t>2019-10-11</t>
  </si>
  <si>
    <t>438241102150</t>
  </si>
  <si>
    <t>Paxtachi tumani</t>
  </si>
  <si>
    <t>2004-10-31</t>
  </si>
  <si>
    <t>AD7078163</t>
  </si>
  <si>
    <t>2024-05-07</t>
  </si>
  <si>
    <t>438241102226</t>
  </si>
  <si>
    <t>Tayloq tumani</t>
  </si>
  <si>
    <t>2005-02-07</t>
  </si>
  <si>
    <t>AD0187007</t>
  </si>
  <si>
    <t>2021-02-23</t>
  </si>
  <si>
    <t>AWWQ</t>
  </si>
  <si>
    <t>438241101408</t>
  </si>
  <si>
    <t>AC2858705</t>
  </si>
  <si>
    <t>2020-07-04</t>
  </si>
  <si>
    <t>1998-09-03</t>
  </si>
  <si>
    <t>438241101413</t>
  </si>
  <si>
    <t>2006-11-23</t>
  </si>
  <si>
    <t>AD4945077</t>
  </si>
  <si>
    <t>2023-10-24</t>
  </si>
  <si>
    <t>438241101139</t>
  </si>
  <si>
    <t>1996-01-09</t>
  </si>
  <si>
    <t>AD5042663</t>
  </si>
  <si>
    <t>438221100073</t>
  </si>
  <si>
    <t>2005-03-10</t>
  </si>
  <si>
    <t>AD1341156</t>
  </si>
  <si>
    <t>2022-05-12</t>
  </si>
  <si>
    <t>60310900</t>
  </si>
  <si>
    <t xml:space="preserve">Buxoro shahridagi maktabda tahsil olgan, </t>
  </si>
  <si>
    <t>№ T48/1 / 28.09.2022</t>
  </si>
  <si>
    <t>438221100295</t>
  </si>
  <si>
    <t>AD1303448</t>
  </si>
  <si>
    <t>Shofirkon tumani maktabida tahsil olgan</t>
  </si>
  <si>
    <t>№ T-60 / 10.11.2022</t>
  </si>
  <si>
    <t>2021-02-11</t>
  </si>
  <si>
    <t>60112600</t>
  </si>
  <si>
    <t>438221100185</t>
  </si>
  <si>
    <t>2005-08-01</t>
  </si>
  <si>
    <t>AD0666887</t>
  </si>
  <si>
    <t>2021-09-22</t>
  </si>
  <si>
    <t>Buxoro shahridagi maktabda tahsil olgan, UM 1260870</t>
  </si>
  <si>
    <t>438231100340</t>
  </si>
  <si>
    <t>2005-09-19</t>
  </si>
  <si>
    <t>AD1359557</t>
  </si>
  <si>
    <t>3-semestr</t>
  </si>
  <si>
    <t>60111800</t>
  </si>
  <si>
    <t xml:space="preserve">2012- 2023 Buxoro viloyati Buxoro shahar 23- sonli ayrim chuqur o'rganiladigan ixtisoslashtirilgan maktab </t>
  </si>
  <si>
    <t>№ 23-T-119/1 / 20.09.2023</t>
  </si>
  <si>
    <t>438231100395</t>
  </si>
  <si>
    <t>2005-07-27</t>
  </si>
  <si>
    <t>AD1888152</t>
  </si>
  <si>
    <t>2022-10-17</t>
  </si>
  <si>
    <t>2012-2023, Buxoro shahar 14-sonli umumiy o'rta ta'lim maktabi, um 01608142</t>
  </si>
  <si>
    <t>2004-05-18</t>
  </si>
  <si>
    <t>2022-02-16</t>
  </si>
  <si>
    <t>438241100002</t>
  </si>
  <si>
    <t>2004-03-22</t>
  </si>
  <si>
    <t>AD0358654</t>
  </si>
  <si>
    <t>2021-05-05</t>
  </si>
  <si>
    <t>2011-2022 , Buxoro viloyat G'ijduvon tumani , 28-Sonli umumiy o'rta ta'lim maktabi , UM 1256742</t>
  </si>
  <si>
    <t>438231100408</t>
  </si>
  <si>
    <t>2005-11-18</t>
  </si>
  <si>
    <t>AD0823754</t>
  </si>
  <si>
    <t>2021-11-18</t>
  </si>
  <si>
    <t>2012-2023, Shofirkon tumani 5-sonli umumiy o'rta ta'lim maktabi , UM 01624375</t>
  </si>
  <si>
    <t>№ 23-T-157 / 03.11.2023</t>
  </si>
  <si>
    <t>438231100420</t>
  </si>
  <si>
    <t>2005-04-15</t>
  </si>
  <si>
    <t>AD2671557</t>
  </si>
  <si>
    <t>2012-2023 , Buxoro viloyat Shofirkon tumani 45-sonli umumiy o'rta ta'lim maktabi , UM 01624082</t>
  </si>
  <si>
    <t>NURMUROTOVA SHAHINABONU SHAVKAT QIZI</t>
  </si>
  <si>
    <t>2005-09-01</t>
  </si>
  <si>
    <t>AD1150888</t>
  </si>
  <si>
    <t>2022-03-04</t>
  </si>
  <si>
    <t>438231100406</t>
  </si>
  <si>
    <t>MUXTOROVA SEVINCH ASHRAPOVNA</t>
  </si>
  <si>
    <t>2005-10-28</t>
  </si>
  <si>
    <t>AD0994819</t>
  </si>
  <si>
    <t>2022-01-13</t>
  </si>
  <si>
    <t>2012-2023, Shofirkon tumani 5-sonli umumiy o'rta ta'lim maktabi , UM 01624366</t>
  </si>
  <si>
    <t>438231100411</t>
  </si>
  <si>
    <t>AD0619578</t>
  </si>
  <si>
    <t>2021-09-06</t>
  </si>
  <si>
    <t>2012-2023, Buxoro shahar 17-sonli umumiy o'rta ta'lim maktabi , UM  01607130</t>
  </si>
  <si>
    <t>438231100402</t>
  </si>
  <si>
    <t>TURAKULOVA KUMIS OLTINBEKOVNA</t>
  </si>
  <si>
    <t>AD1890221</t>
  </si>
  <si>
    <t>2022-10-18</t>
  </si>
  <si>
    <t>2012-2023, Qorovulbozor tumani 2-sonli umumiy o'rta ta'lim maktabi, UM 01605530</t>
  </si>
  <si>
    <t>438231100388</t>
  </si>
  <si>
    <t>1992-05-07</t>
  </si>
  <si>
    <t>AD3646052</t>
  </si>
  <si>
    <t>2023-06-14</t>
  </si>
  <si>
    <t>2007-2010, Buxoro iqtisodiyot va bank kolleji, K 1579625</t>
  </si>
  <si>
    <t>438231100476</t>
  </si>
  <si>
    <t>2005-07-31</t>
  </si>
  <si>
    <t>2021-12-20</t>
  </si>
  <si>
    <t>2012-2023 , Navoiy viloyati , Qiziltepa tumani , 34-sonli umumiy o'rta ta' lim maktabi , UM 01600194</t>
  </si>
  <si>
    <t>438231100500</t>
  </si>
  <si>
    <t>2005-03-22</t>
  </si>
  <si>
    <t>AD0740396</t>
  </si>
  <si>
    <t>2012-2023, Jondor tumani 6-sonli umumiy o'rta ta'lim maktabi, UM 01615905</t>
  </si>
  <si>
    <t>438231100473</t>
  </si>
  <si>
    <t>AD0673218</t>
  </si>
  <si>
    <t>2021-09-23</t>
  </si>
  <si>
    <t>2012-2023 , Navoiy viloyat , Navoiy shahar , Navoiy olimpiya va paralimpiya sport turlariga tayyorlash markazi , UM 01597103</t>
  </si>
  <si>
    <t>438231100482</t>
  </si>
  <si>
    <t>2005-06-19</t>
  </si>
  <si>
    <t>AD0993842</t>
  </si>
  <si>
    <t>2012-2023, Kogon shahar 1-sonli umumiy o'rta ta'lim maktabi , UM  01616402</t>
  </si>
  <si>
    <t>438231100502</t>
  </si>
  <si>
    <t>QO‘ZIYEV AKOBIR TAVAKKAL O‘G‘LI</t>
  </si>
  <si>
    <t>2005-01-29</t>
  </si>
  <si>
    <t>AD0108550</t>
  </si>
  <si>
    <t>2021-02-01</t>
  </si>
  <si>
    <t>2013-2022,Buxoro viloyati Shofirkon tumani 18-sonli umumiy o'rta ta'lim maktabi ,Um 12</t>
  </si>
  <si>
    <t>438231100499</t>
  </si>
  <si>
    <t>QO‘RQMASOVA SARVINOZ XUDOYOR QIZI</t>
  </si>
  <si>
    <t>AD1075290</t>
  </si>
  <si>
    <t>2021-2023, Navoiy viloyati, Qiziltepa tumani 21-sonli umumiy o'rta ta'lim maktabi</t>
  </si>
  <si>
    <t>438231100515</t>
  </si>
  <si>
    <t>2006-04-18</t>
  </si>
  <si>
    <t>AD2118105</t>
  </si>
  <si>
    <t>2022-12-02</t>
  </si>
  <si>
    <t>2012-2023 , Buxoro viloyat , Shofirkon tumani 22-sonli umumiy o'rta ta'lim maktabi , UM 01625172</t>
  </si>
  <si>
    <t>438231100495</t>
  </si>
  <si>
    <t>AD2381294</t>
  </si>
  <si>
    <t>2023-01-20</t>
  </si>
  <si>
    <t xml:space="preserve">2012-2023, Qorako'l tumani 6-sonli umumiy o'rta ta'lim maktabi </t>
  </si>
  <si>
    <t>438231100493</t>
  </si>
  <si>
    <t>1991-06-19</t>
  </si>
  <si>
    <t>AB4483473</t>
  </si>
  <si>
    <t>2016-07-22</t>
  </si>
  <si>
    <t>2000-2009 , Buxoro viloyat Qorako'l tumani 19-umumiy o'rta ta'lim maktabi , O'R-SH 0049013</t>
  </si>
  <si>
    <t>438231100496</t>
  </si>
  <si>
    <t>2005-08-07</t>
  </si>
  <si>
    <t>AD2499539</t>
  </si>
  <si>
    <t>2023-02-06</t>
  </si>
  <si>
    <t>2012-2023, Vobkent tumani 5-sonli umumiy o'rta ta'lim maktabi  UM 01626213</t>
  </si>
  <si>
    <t>438231100474</t>
  </si>
  <si>
    <t>2006-06-06</t>
  </si>
  <si>
    <t>AD2477735</t>
  </si>
  <si>
    <t>2012-2023 , Buxoro viloyat , Peshku tumani , 30-sonli umumiy o'rta ta' lim maktabi , UM 01620389</t>
  </si>
  <si>
    <t>438241102187</t>
  </si>
  <si>
    <t>KAMOLOVA JASMINA SHERMAT QIZI</t>
  </si>
  <si>
    <t>AD1662135</t>
  </si>
  <si>
    <t>438241102188</t>
  </si>
  <si>
    <t>2006-08-26</t>
  </si>
  <si>
    <t>AD2044142</t>
  </si>
  <si>
    <t>2022-11-18</t>
  </si>
  <si>
    <t>23-MAKTAB</t>
  </si>
  <si>
    <t>438231100497</t>
  </si>
  <si>
    <t>2006-09-27</t>
  </si>
  <si>
    <t>AD1159803</t>
  </si>
  <si>
    <t>2022-03-09</t>
  </si>
  <si>
    <t>2020-2022, Buxoro muhandislik va texnologiyalar instituti akademik litseyi , LS 0056310</t>
  </si>
  <si>
    <t>438231100475</t>
  </si>
  <si>
    <t>CHO`LLIYEVA SHABONA BAXSHULLAYEVNA</t>
  </si>
  <si>
    <t>2006-08-22</t>
  </si>
  <si>
    <t>AD1932003</t>
  </si>
  <si>
    <t>2022-10-28</t>
  </si>
  <si>
    <t xml:space="preserve">2012-2023 , Buxoro viloyat , Olot tumani , 19-sonli umumiy o'rta ta' lim maktabi , UM 01618908 </t>
  </si>
  <si>
    <t>438231100501</t>
  </si>
  <si>
    <t>BOQIYEVA DIYORA FARRUXOVNA</t>
  </si>
  <si>
    <t>Jomboy tumani</t>
  </si>
  <si>
    <t>2005-11-13</t>
  </si>
  <si>
    <t>AD5488072</t>
  </si>
  <si>
    <t>2023-12-20</t>
  </si>
  <si>
    <t>2012-2023, Samarqand viloyati Jomboy tumani 37-umumiy o'rta ta'lim maktabi ,Um 0195</t>
  </si>
  <si>
    <t>304231101671</t>
  </si>
  <si>
    <t>ABDULLAYEVA GULASAL G‘AFFOR QIZI</t>
  </si>
  <si>
    <t>AD1760899</t>
  </si>
  <si>
    <t>2022-09-15</t>
  </si>
  <si>
    <t>2012-2023, Kogon tuman 21-IDUM, UM № 01617574</t>
  </si>
  <si>
    <t>438231100492</t>
  </si>
  <si>
    <t>2005-05-07</t>
  </si>
  <si>
    <t>AD0407453</t>
  </si>
  <si>
    <t>2021-05-31</t>
  </si>
  <si>
    <t>2012-2023, G'ijduvon tumani 35-sonli umumiy o'rta ta'lim maktabi UM 01612325</t>
  </si>
  <si>
    <t>438231100421</t>
  </si>
  <si>
    <t>2006-10-01</t>
  </si>
  <si>
    <t>AD1085585</t>
  </si>
  <si>
    <t>2012-2023 , Navoiy viloyat Qiziltepa tumani 9-sonli umumiy o'rta ta'lim maktabi , UM01599383</t>
  </si>
  <si>
    <t>438231100832</t>
  </si>
  <si>
    <t>SAYLIYEVA ZARINA SODIQOVNA</t>
  </si>
  <si>
    <t>2004-05-30</t>
  </si>
  <si>
    <t>AD1167941</t>
  </si>
  <si>
    <t>2022-03-11</t>
  </si>
  <si>
    <t>438231100449</t>
  </si>
  <si>
    <t>1994-08-13</t>
  </si>
  <si>
    <t>AA2035404</t>
  </si>
  <si>
    <t>2013-07-01</t>
  </si>
  <si>
    <t>2010-2013 , Shofirkon maishiy xizmat KHK , K2816066</t>
  </si>
  <si>
    <t>438231100417</t>
  </si>
  <si>
    <t>2005-06-07</t>
  </si>
  <si>
    <t>AD2237371</t>
  </si>
  <si>
    <t>2022-12-23</t>
  </si>
  <si>
    <t>2021-2023 , Vobkent tuman 2-son kasb-hunar maktabi , PT 0086345</t>
  </si>
  <si>
    <t>438231100452</t>
  </si>
  <si>
    <t>2004-05-10</t>
  </si>
  <si>
    <t>AD0026642</t>
  </si>
  <si>
    <t>2021-01-09</t>
  </si>
  <si>
    <t>2012-2023, Buxoro viloyati Kogon tumani 7-sonli umumiy o'rta ta'lim maktabi ,UM 01617209</t>
  </si>
  <si>
    <t>438231100439</t>
  </si>
  <si>
    <t>2001-06-01</t>
  </si>
  <si>
    <t>AB7096723</t>
  </si>
  <si>
    <t>2017-07-02</t>
  </si>
  <si>
    <t>2010-2019 , Buxoro viloyat Kogon shahar 4-sonli umumiy o'rta ta'lim maktabi , UM 0045888</t>
  </si>
  <si>
    <t>438231100459</t>
  </si>
  <si>
    <t>2006-04-04</t>
  </si>
  <si>
    <t>AD1625897</t>
  </si>
  <si>
    <t>2022-08-05</t>
  </si>
  <si>
    <t>2012-2023 , Buxoro viloyati , Kogon shahar 5-sonli ayrim fanlar chuqur o'rgatiladigan ixtisoslashtirilgan maktab , UM 01616513</t>
  </si>
  <si>
    <t>438231100508</t>
  </si>
  <si>
    <t>2005-05-16</t>
  </si>
  <si>
    <t>AD2437459</t>
  </si>
  <si>
    <t>2023-01-30</t>
  </si>
  <si>
    <t>2012-2023 , Buxoro viloyat , Qorako'l tumani 36-sonli umumiy o'rta ta'lim maktabi , UM 01622253</t>
  </si>
  <si>
    <t>438231100432</t>
  </si>
  <si>
    <t>2005-09-07</t>
  </si>
  <si>
    <t>AD1248404</t>
  </si>
  <si>
    <t>2022-04-12</t>
  </si>
  <si>
    <t>2012-2023 ,  Buxoro viloyat Kogon tumani 6-sonli umumiy o'rta ta'lim maktabi, UM 01617194</t>
  </si>
  <si>
    <t>438231100450</t>
  </si>
  <si>
    <t>1994-02-23</t>
  </si>
  <si>
    <t>AA7026442</t>
  </si>
  <si>
    <t>2014-09-21</t>
  </si>
  <si>
    <t>2019-2022 , Kogon pedagogika kolleji , PT 0001508</t>
  </si>
  <si>
    <t>438231100418</t>
  </si>
  <si>
    <t>1998-11-13</t>
  </si>
  <si>
    <t>AD0668522</t>
  </si>
  <si>
    <t>2014-2017 ,  Kogon maishiy xizmat kasb-hunar kolleji , K 4570525</t>
  </si>
  <si>
    <t>438231100823</t>
  </si>
  <si>
    <t>2005-06-30</t>
  </si>
  <si>
    <t>AD1709576</t>
  </si>
  <si>
    <t>2022-08-30</t>
  </si>
  <si>
    <t>438231100831</t>
  </si>
  <si>
    <t>2002-08-27</t>
  </si>
  <si>
    <t>AC0330805</t>
  </si>
  <si>
    <t>438231100415</t>
  </si>
  <si>
    <t>JO‘RAYEVA SEVARA SHUHRAT QIZI</t>
  </si>
  <si>
    <t>AA9464674</t>
  </si>
  <si>
    <t>2015-04-23</t>
  </si>
  <si>
    <t>2011-2014 , Buxoro Davlat Universiteti qoshidagi 4-son akademik litsey , L 222575</t>
  </si>
  <si>
    <t>438231100414</t>
  </si>
  <si>
    <t>AD0608802</t>
  </si>
  <si>
    <t>2021-08-28</t>
  </si>
  <si>
    <t>2012-2022 , Navoiy viloyat Qiziltepa tumani 17-sonli umumiy o'rta ta'lim maktabi , UM 1322240</t>
  </si>
  <si>
    <t>438231100440</t>
  </si>
  <si>
    <t>AA5488253</t>
  </si>
  <si>
    <t>2014-05-23</t>
  </si>
  <si>
    <t>2010-2013 , Kogon pedagogika kolleji , K 2830101</t>
  </si>
  <si>
    <t>438231100469</t>
  </si>
  <si>
    <t>2005-11-22</t>
  </si>
  <si>
    <t>AD2404912</t>
  </si>
  <si>
    <t>2012-2023 ,  Buxoro viloyat Kogon tumani 18-sonli umumiy o'rta ta'lim maktabi, UM 01617535</t>
  </si>
  <si>
    <t>438231100400</t>
  </si>
  <si>
    <t>2003-02-09</t>
  </si>
  <si>
    <t>AC2281935</t>
  </si>
  <si>
    <t>60110500</t>
  </si>
  <si>
    <t>2012-2021 , Buxoro viloyat Qorako'l tumani 11-sonli umumiy o'rta ta'lim maktabi , UM 0814286</t>
  </si>
  <si>
    <t>438231100696</t>
  </si>
  <si>
    <t>2005-01-28</t>
  </si>
  <si>
    <t>AD1390200</t>
  </si>
  <si>
    <t>Kursdoshlari</t>
  </si>
  <si>
    <t>438231100621</t>
  </si>
  <si>
    <t>BOTIROVA GULSHODA BOBIR-QIZI</t>
  </si>
  <si>
    <t>1993-08-21</t>
  </si>
  <si>
    <t>AD4526904</t>
  </si>
  <si>
    <t>2009-2012, Kogon maishiy xizmat kasb-hunar kolleji, K 2377856</t>
  </si>
  <si>
    <t>438231100389</t>
  </si>
  <si>
    <t>2005-04-25</t>
  </si>
  <si>
    <t>AD0339490</t>
  </si>
  <si>
    <t>2021-04-26</t>
  </si>
  <si>
    <t>2012-2023 , Buxoro viloyat, Shofirkon tumani 53-sonli umumiy o'rta ta'lim maktabi , UM 01625930</t>
  </si>
  <si>
    <t>438231100593</t>
  </si>
  <si>
    <t>1992-09-15</t>
  </si>
  <si>
    <t>AB3059429</t>
  </si>
  <si>
    <t xml:space="preserve">2008-2011, Qorako'l iqtisodiyot kasb-hunar kolleji </t>
  </si>
  <si>
    <t>438231100396</t>
  </si>
  <si>
    <t>2006-01-24</t>
  </si>
  <si>
    <t>AD1162495</t>
  </si>
  <si>
    <t>2022-03-10</t>
  </si>
  <si>
    <t>2012-2023 , Buxoro viloyat , Vobkent tuman 5-sonli umum o'rta ta'lim maktabi , UM 01626207</t>
  </si>
  <si>
    <t>438231100590</t>
  </si>
  <si>
    <t>1979-04-29</t>
  </si>
  <si>
    <t>AA3467090</t>
  </si>
  <si>
    <t>2013-11-30</t>
  </si>
  <si>
    <t>1994-1998, F.Xo'jayev nomli Buxoro pedagogika bilim yurti, 307741</t>
  </si>
  <si>
    <t>438231100351</t>
  </si>
  <si>
    <t>2005-09-04</t>
  </si>
  <si>
    <t>AD0904680</t>
  </si>
  <si>
    <t>2021-12-13</t>
  </si>
  <si>
    <t xml:space="preserve">2021-2023 , Kogon tuman kasb-hunar maktabi, PT 0089663 </t>
  </si>
  <si>
    <t>438231100434</t>
  </si>
  <si>
    <t>AXMADJONOVA GO‘ZAL NODIR QIZI</t>
  </si>
  <si>
    <t>AD1166981</t>
  </si>
  <si>
    <t>2012-2023 ,  Buxoro viloyat Kogon tumani 2-sonli umumiy o'rta ta'lim maktabi, UM 01617014</t>
  </si>
  <si>
    <t>438231100511</t>
  </si>
  <si>
    <t>2006-02-13</t>
  </si>
  <si>
    <t>AD2117886</t>
  </si>
  <si>
    <t>2012-2023 , Buxoro viloyat , Romitan tumani 19-sonli umumiy o'rta ta'lim maktabi , UM 01623623</t>
  </si>
  <si>
    <t>438231100510</t>
  </si>
  <si>
    <t>2005-08-12</t>
  </si>
  <si>
    <t>AD2137819</t>
  </si>
  <si>
    <t>2022-12-07</t>
  </si>
  <si>
    <t>2012-2023 , Buxoro viloyat , Romitan tumani 19-sonli umumiy o'rta ta'lim maktabi , UM 01623622</t>
  </si>
  <si>
    <t>438231100588</t>
  </si>
  <si>
    <t>ALIMOVA RA’NO CHORIYEVNA</t>
  </si>
  <si>
    <t>1992-01-24</t>
  </si>
  <si>
    <t>AB0612426</t>
  </si>
  <si>
    <t>2015-08-04</t>
  </si>
  <si>
    <t>2008-2011, Kogon pedagogika kolleji, K 1963444</t>
  </si>
  <si>
    <t>438231100840</t>
  </si>
  <si>
    <t>RAXMONOVA MAVJUDA XASANOVNA</t>
  </si>
  <si>
    <t>1997-06-03</t>
  </si>
  <si>
    <t>AA9266807</t>
  </si>
  <si>
    <t>2015-04-05</t>
  </si>
  <si>
    <t>438241102169</t>
  </si>
  <si>
    <t>BAFAYEVA MAMLAKAT SHUXRATOVNA</t>
  </si>
  <si>
    <t>1988-02-15</t>
  </si>
  <si>
    <t>AD3143541</t>
  </si>
  <si>
    <t>438231100875</t>
  </si>
  <si>
    <t>AHMADOVA MOHINABONU ABDUSALOMOVNA</t>
  </si>
  <si>
    <t>2005-05-31</t>
  </si>
  <si>
    <t>AD2033309</t>
  </si>
  <si>
    <t>22323</t>
  </si>
  <si>
    <t>438231100597</t>
  </si>
  <si>
    <t>RO‘ZIYEVA SITORA SHARIFOVNA</t>
  </si>
  <si>
    <t>1994-05-29</t>
  </si>
  <si>
    <t>AB5233817</t>
  </si>
  <si>
    <t>2016-10-18</t>
  </si>
  <si>
    <t>2010-2013, Galaosiyo pedagogika kolleji, K 2825729</t>
  </si>
  <si>
    <t>438231100433</t>
  </si>
  <si>
    <t>2004-05-05</t>
  </si>
  <si>
    <t>AD0228257</t>
  </si>
  <si>
    <t>2021-03-12</t>
  </si>
  <si>
    <t>2013-2022 , Buxoro viloyat Vobkent tuman , 7-sonli umumiy o'rta ta'lim maktabi , UM 1243622</t>
  </si>
  <si>
    <t>438231100437</t>
  </si>
  <si>
    <t>ORZIYEVA GO‘ZAL TO‘LQIN QIZI</t>
  </si>
  <si>
    <t>1997-08-03</t>
  </si>
  <si>
    <t>AA6218471</t>
  </si>
  <si>
    <t>2014-07-19</t>
  </si>
  <si>
    <t>2013-2016 , Buxoro yuridik va maishiy xizmat kasb-hunar kolleji , K 4136943</t>
  </si>
  <si>
    <t>438231100341</t>
  </si>
  <si>
    <t>O‘KTAMOVA JASMINA DILMUROD QIZI</t>
  </si>
  <si>
    <t>2005-08-18</t>
  </si>
  <si>
    <t>AD0746406</t>
  </si>
  <si>
    <t>2021-10-21</t>
  </si>
  <si>
    <t>2022-2023 ,Buxoro viloyat Peshku tuman 1-sonli ayrim fanlar chuqur o'rgatiladigan ixtisoslash</t>
  </si>
  <si>
    <t>438231100613</t>
  </si>
  <si>
    <t>1988-10-30</t>
  </si>
  <si>
    <t>AA3972821</t>
  </si>
  <si>
    <t>2014-01-17</t>
  </si>
  <si>
    <t>2004-2007, Buxoro turizm kolleji, K 627974</t>
  </si>
  <si>
    <t>438231100509</t>
  </si>
  <si>
    <t>1998-01-19</t>
  </si>
  <si>
    <t>AA7645340</t>
  </si>
  <si>
    <t>2014-11-20</t>
  </si>
  <si>
    <t>2013-2016 , Buxoro pedagogika kolleji , K 0261434</t>
  </si>
  <si>
    <t>438231100391</t>
  </si>
  <si>
    <t>2003-04-30</t>
  </si>
  <si>
    <t>AC2223360</t>
  </si>
  <si>
    <t>2019-09-20</t>
  </si>
  <si>
    <t>2012-2021 , Buxoro viloyat Olot tuman 13-sonli umumiy o'rta ta'lim maktabi , UM 0810766</t>
  </si>
  <si>
    <t>438231100454</t>
  </si>
  <si>
    <t>MURTAZOYEVA MOHINABONU HAMZA  QIZI</t>
  </si>
  <si>
    <t>AD2149761</t>
  </si>
  <si>
    <t>2012-2023, Buxoro viloyati ,Kogon tumani 12-sonli umumiy o'rta ta'lim maktabi , UM 01617377</t>
  </si>
  <si>
    <t>438231100344</t>
  </si>
  <si>
    <t>2006-02-04</t>
  </si>
  <si>
    <t>AD2537452</t>
  </si>
  <si>
    <t>438231100436</t>
  </si>
  <si>
    <t>2003-01-02</t>
  </si>
  <si>
    <t>AC1599559</t>
  </si>
  <si>
    <t>2019-01-16</t>
  </si>
  <si>
    <t>2009-2020 , Buxoro viloyati Kogon tumani 12-sonli umumiy o'rta ta'lim maktabi , UM 0365673</t>
  </si>
  <si>
    <t>438231100347</t>
  </si>
  <si>
    <t>2006-01-19</t>
  </si>
  <si>
    <t>AD1025792</t>
  </si>
  <si>
    <t>2012-2023, Buxoro viloyati, Qorako'l tumani 35-sonli umumiy o'rta ta'lim maktabi</t>
  </si>
  <si>
    <t>438231100616</t>
  </si>
  <si>
    <t>JABBAROVA FIRUZA JAXONOVNA</t>
  </si>
  <si>
    <t>1991-07-23</t>
  </si>
  <si>
    <t>AB2303419</t>
  </si>
  <si>
    <t>2015-12-18</t>
  </si>
  <si>
    <t>2006-2009, Buxoro pedagogika kolleji, K 1197726</t>
  </si>
  <si>
    <t>438231100481</t>
  </si>
  <si>
    <t>2006-03-08</t>
  </si>
  <si>
    <t>AD1875067</t>
  </si>
  <si>
    <t>2022-10-13</t>
  </si>
  <si>
    <t>2012-2023 , Buxoro viloyat , Kogon tumani , 20-sonli umumiy o'rta ta'lim maktabi , UM 01617567</t>
  </si>
  <si>
    <t>438231100435</t>
  </si>
  <si>
    <t>2004-08-31</t>
  </si>
  <si>
    <t>AD0490461</t>
  </si>
  <si>
    <t>2021-07-09</t>
  </si>
  <si>
    <t>2013-2022 , Buxoro viloyati Olot tumani 4-sonli umumiy o'rta ta'lim maktabi , UM 1244907</t>
  </si>
  <si>
    <t>438231100620</t>
  </si>
  <si>
    <t>1996-11-27</t>
  </si>
  <si>
    <t>AD0094920</t>
  </si>
  <si>
    <t>2021-01-28</t>
  </si>
  <si>
    <t>2012-2015, Kogon qishloq xo'jaligi va xizmat ko'rsatish kolleji, K 3682765</t>
  </si>
  <si>
    <t>438231100617</t>
  </si>
  <si>
    <t>SOIBOVA DILNOZA BAXTIYOR QIZI</t>
  </si>
  <si>
    <t>1996-05-16</t>
  </si>
  <si>
    <t>AA4611581</t>
  </si>
  <si>
    <t>2014-03-07</t>
  </si>
  <si>
    <t>2012-2015, Kogon maishiy xizmat KHK, K 3689896</t>
  </si>
  <si>
    <t>438231100773</t>
  </si>
  <si>
    <t>AC3150382</t>
  </si>
  <si>
    <t>2020-11-18</t>
  </si>
  <si>
    <t>2012-2023 , Buxoro viloyat , Kogon tumani , 21-sonli ayrim fanlar chuqur o'rgatiladigan IM , UM 01617596</t>
  </si>
  <si>
    <t>438231100398</t>
  </si>
  <si>
    <t>SOBIROVA MOHINUR BOTUR QIZI</t>
  </si>
  <si>
    <t>2006-04-29</t>
  </si>
  <si>
    <t>AD2108155</t>
  </si>
  <si>
    <t>2022-12-01</t>
  </si>
  <si>
    <t>2012-2023 , Buxoro viloyat Buxoro tuman 22-sonli umumiy o'rta ta'lim maktabi , UM 01609195</t>
  </si>
  <si>
    <t>438231100586</t>
  </si>
  <si>
    <t>2005-10-04</t>
  </si>
  <si>
    <t>AD0757927</t>
  </si>
  <si>
    <t>2021-10-26</t>
  </si>
  <si>
    <t>2012-2023, Buxoro viloyati Kogon tumani 20-sonli umumta'lim maktabi, Um 01617</t>
  </si>
  <si>
    <t>438231100763</t>
  </si>
  <si>
    <t>BAXODIROVA MADINABONU SHUXRAT QIZI</t>
  </si>
  <si>
    <t>2003-06-15</t>
  </si>
  <si>
    <t>AD8694211</t>
  </si>
  <si>
    <t>2024-09-19</t>
  </si>
  <si>
    <t>2009-2020 , Buxoro viloyati Kogon tumani 9-sonli umumiy o'rta ta'lim maktabi , UM 0365573</t>
  </si>
  <si>
    <t>438231100384</t>
  </si>
  <si>
    <t>2004-02-01</t>
  </si>
  <si>
    <t>AD0108439</t>
  </si>
  <si>
    <t>2011-2022 , Buxoro viloyat Kogon tuman 5-sonli ayrim fanlarchuqur o'rgatiladigan maktab , UM 1251561</t>
  </si>
  <si>
    <t>438231100599</t>
  </si>
  <si>
    <t>SAYITOVA ZARINA SHAXTYOR QIZI</t>
  </si>
  <si>
    <t>2000-09-15</t>
  </si>
  <si>
    <t>AB5761476</t>
  </si>
  <si>
    <t>2015-2018, Kogon tuman maktabgacha ta'lim va xizmat ko'rsatish KHK, K 4975978</t>
  </si>
  <si>
    <t>438231100372</t>
  </si>
  <si>
    <t>2006-01-29</t>
  </si>
  <si>
    <t>AD2268183</t>
  </si>
  <si>
    <t>2022-12-29</t>
  </si>
  <si>
    <t>2012-2023 , Buxoro viloyat , Vobkent tuman 5-sonli umum o'rta ta'lim maktabi , UM 01626221</t>
  </si>
  <si>
    <t>438231100697</t>
  </si>
  <si>
    <t>2005-06-05</t>
  </si>
  <si>
    <t>AD1054081</t>
  </si>
  <si>
    <t>438231100466</t>
  </si>
  <si>
    <t>1992-05-31</t>
  </si>
  <si>
    <t>AB3007587</t>
  </si>
  <si>
    <t>2016-02-09</t>
  </si>
  <si>
    <t>60111300</t>
  </si>
  <si>
    <t>2008-2011 , M.Ashrafiy nomli Buxoro san'at kolleji , K 1950158</t>
  </si>
  <si>
    <t>ESHTEMIROV SHAXRIYOR SULTONMUROT O‘G‘LI</t>
  </si>
  <si>
    <t>Ko'kdala tumani</t>
  </si>
  <si>
    <t>2004-12-22</t>
  </si>
  <si>
    <t>2022-01-07</t>
  </si>
  <si>
    <t>438231100427</t>
  </si>
  <si>
    <t>JO‘RAQULOVA SHOHNOZA ESHQOBIL QIZI</t>
  </si>
  <si>
    <t>1999-10-01</t>
  </si>
  <si>
    <t>AB7572423</t>
  </si>
  <si>
    <t>2017-08-25</t>
  </si>
  <si>
    <t>2016-2019 , Urgut agro-iqtisodiyot kasb-hunar kolleji , K 5582690</t>
  </si>
  <si>
    <t>438231100699</t>
  </si>
  <si>
    <t>2004-06-28</t>
  </si>
  <si>
    <t>AD1211266</t>
  </si>
  <si>
    <t>2022-03-30</t>
  </si>
  <si>
    <t>2022-yil Qorako'l tuman 52-son o'rta umumta'lim maktabi</t>
  </si>
  <si>
    <t>№ 23-T-74/1 / 06.09.2023</t>
  </si>
  <si>
    <t>438231100429</t>
  </si>
  <si>
    <t>1995-11-17</t>
  </si>
  <si>
    <t>AB1959228</t>
  </si>
  <si>
    <t>2015-11-20</t>
  </si>
  <si>
    <t>2021, Buxoro viloyat Buxoro shahar 2-sonli umumiy o'rta ta'lim maktabi, UM 1183820</t>
  </si>
  <si>
    <t>438231100467</t>
  </si>
  <si>
    <t>2004-06-01</t>
  </si>
  <si>
    <t>AC2834469</t>
  </si>
  <si>
    <t>2020-06-21</t>
  </si>
  <si>
    <t>2020-2022 , Buxoro ixtisoslashtirilgan san'at maktabi , IM 0007780</t>
  </si>
  <si>
    <t>438231100422</t>
  </si>
  <si>
    <t>2004-10-30</t>
  </si>
  <si>
    <t>AD1261772</t>
  </si>
  <si>
    <t>2013-2022 , Buxoro viloyat Qorovulbozor tumani 1-sonli umumiy o'rta ta'lim maktabi , UM 1243098</t>
  </si>
  <si>
    <t>438231100464</t>
  </si>
  <si>
    <t>MATKARIMOV MATKARIM BAXTIYAR O‘G‘LI</t>
  </si>
  <si>
    <t>2005-09-26</t>
  </si>
  <si>
    <t>AD1759078</t>
  </si>
  <si>
    <t>2012-2023 , Xorazm viloyati, Xiva tumani 16-sonli umumiy o'rta ta'lim maktabi , UM 01741747</t>
  </si>
  <si>
    <t>438231100883</t>
  </si>
  <si>
    <t>IZBOSAROVA VAZIRA QOSIMJONOVNA</t>
  </si>
  <si>
    <t>Nishon tumani</t>
  </si>
  <si>
    <t>1993-02-17</t>
  </si>
  <si>
    <t>AA8023350</t>
  </si>
  <si>
    <t>2014-12-19</t>
  </si>
  <si>
    <t>438231100465</t>
  </si>
  <si>
    <t>ZIYODULLAYEV NAVRUZBEK ANVAR O‘G‘LI</t>
  </si>
  <si>
    <t>Koson tumani</t>
  </si>
  <si>
    <t>2004-03-21</t>
  </si>
  <si>
    <t>AD0722180</t>
  </si>
  <si>
    <t>2021-10-13</t>
  </si>
  <si>
    <t>2013-2022 , Qashqadaryo viloyati Koson tumani 51-sonli umumiy o'rta ta'lim maktab , UM 1301112</t>
  </si>
  <si>
    <t>438231100463</t>
  </si>
  <si>
    <t>1979-01-10</t>
  </si>
  <si>
    <t>AA6355872</t>
  </si>
  <si>
    <t>2014-08-01</t>
  </si>
  <si>
    <t>1994-1998 , M.Ashrafiy nomli Buxoro san'at bilim yurti , № 001479</t>
  </si>
  <si>
    <t>438231100677</t>
  </si>
  <si>
    <t>YANGIYEVA ZULAYXO NE’MATOVNA</t>
  </si>
  <si>
    <t>1989-09-02</t>
  </si>
  <si>
    <t>AA8797912</t>
  </si>
  <si>
    <t>2015-02-27</t>
  </si>
  <si>
    <t>2005-2008. Buxoro iqtisodiyot va bank kolleji</t>
  </si>
  <si>
    <t>438231100424</t>
  </si>
  <si>
    <t>ZIYODULLAYEV OZODBEK ASQAR O‘G‘LI</t>
  </si>
  <si>
    <t>2005-01-01</t>
  </si>
  <si>
    <t>AD2145171</t>
  </si>
  <si>
    <t>2021-2023 , Qarshi ixtisoslashtirilgan san'at maktabi , IM 0011057</t>
  </si>
  <si>
    <t>438231100678</t>
  </si>
  <si>
    <t>1993-12-07</t>
  </si>
  <si>
    <t>AB3701280</t>
  </si>
  <si>
    <t>2016-04-13</t>
  </si>
  <si>
    <t>2009-2012.Qorako'l neft va gaz sanoati kolleji</t>
  </si>
  <si>
    <t>438231100676</t>
  </si>
  <si>
    <t>ODILOV OG‘ABEK OTABEKOVICH</t>
  </si>
  <si>
    <t>2005-06-28</t>
  </si>
  <si>
    <t>AD0523938</t>
  </si>
  <si>
    <t>2021-07-27</t>
  </si>
  <si>
    <t>2019-2022, Kogon tuman kasb-hunar maktabi, PT №0013980</t>
  </si>
  <si>
    <t>438231100852</t>
  </si>
  <si>
    <t>ASLONOVA SEVINCH HASAN QIZI</t>
  </si>
  <si>
    <t>AD0546892</t>
  </si>
  <si>
    <t>2021-08-06</t>
  </si>
  <si>
    <t>60111400</t>
  </si>
  <si>
    <t>438231100860</t>
  </si>
  <si>
    <t>MEXMONOVA RUSHANA JUMAQUL QIZI</t>
  </si>
  <si>
    <t>2005-09-18</t>
  </si>
  <si>
    <t>AD0805786</t>
  </si>
  <si>
    <t>2021-11-11</t>
  </si>
  <si>
    <t>438231100861</t>
  </si>
  <si>
    <t>BAXODIROVA HULKAR JAHONGIR QIZI</t>
  </si>
  <si>
    <t>AD1780509</t>
  </si>
  <si>
    <t>2022-09-20</t>
  </si>
  <si>
    <t>438231100862</t>
  </si>
  <si>
    <t>AD1707174</t>
  </si>
  <si>
    <t>2022-08-29</t>
  </si>
  <si>
    <t>438231100859</t>
  </si>
  <si>
    <t>2006-03-16</t>
  </si>
  <si>
    <t>AD1870885</t>
  </si>
  <si>
    <t>438241102176</t>
  </si>
  <si>
    <t>XAMITOVA SARVINOZ O‘TKIR QIZI</t>
  </si>
  <si>
    <t>AD1105994</t>
  </si>
  <si>
    <t>438231100857</t>
  </si>
  <si>
    <t>ISKANDAROVA JOZIBA RUSTAMOVNA</t>
  </si>
  <si>
    <t>2005-02-16</t>
  </si>
  <si>
    <t>AD0834917</t>
  </si>
  <si>
    <t>2021-11-22</t>
  </si>
  <si>
    <t>438231100853</t>
  </si>
  <si>
    <t>XOLIQOVA SALINA O‘KTAMOVNA</t>
  </si>
  <si>
    <t>AB9293447</t>
  </si>
  <si>
    <t>2018-04-14</t>
  </si>
  <si>
    <t>438231100863</t>
  </si>
  <si>
    <t>AD1732617</t>
  </si>
  <si>
    <t>2022-09-08</t>
  </si>
  <si>
    <t>438231100848</t>
  </si>
  <si>
    <t>MURADOVA FERUZABONU TOSHPO‘LOT QIZI</t>
  </si>
  <si>
    <t>1997-12-05</t>
  </si>
  <si>
    <t>AA7406465</t>
  </si>
  <si>
    <t>438231100858</t>
  </si>
  <si>
    <t>HASANOVA BAHORA AVEZOVNA</t>
  </si>
  <si>
    <t>1990-04-12</t>
  </si>
  <si>
    <t>AA7719291</t>
  </si>
  <si>
    <t>438231100846</t>
  </si>
  <si>
    <t>2005-03-31</t>
  </si>
  <si>
    <t>AD2527320</t>
  </si>
  <si>
    <t>438231100371</t>
  </si>
  <si>
    <t>2005-11-07</t>
  </si>
  <si>
    <t>AD1226929</t>
  </si>
  <si>
    <t>2022-04-05</t>
  </si>
  <si>
    <t>2012-2023, Buxoro viloyati G'ijduvon tumani 40-sonli umumiy o'rta ta'lim maktabi, UM 01614293</t>
  </si>
  <si>
    <t>438231100504</t>
  </si>
  <si>
    <t>AD0993835</t>
  </si>
  <si>
    <t>2012-2023, Buxoro viloyati Olot tumani 20-sonli umumiy o'rta ta'lim maktabi ,Um 01617</t>
  </si>
  <si>
    <t>438231100364</t>
  </si>
  <si>
    <t>1991-04-22</t>
  </si>
  <si>
    <t>AB5088166</t>
  </si>
  <si>
    <t>2016-07-08</t>
  </si>
  <si>
    <t>2021-2023, Navoiy viloyati Qiziltepa tumani  Qiziltepa agroservis kasb-hunar kolleji, K 1634086</t>
  </si>
  <si>
    <t>438231100379</t>
  </si>
  <si>
    <t>2005-09-17</t>
  </si>
  <si>
    <t>AD0796562</t>
  </si>
  <si>
    <t>2021-11-09</t>
  </si>
  <si>
    <t>2012-2023, Buxoro viloyati G'ijduvon tumani 8-sonli umumiy o'rta ta'lim maktabi, UM 01614300</t>
  </si>
  <si>
    <t>438231100506</t>
  </si>
  <si>
    <t>2004-10-19</t>
  </si>
  <si>
    <t>AD0785219</t>
  </si>
  <si>
    <t>2021-11-05</t>
  </si>
  <si>
    <t>fgjsfgjsfgsjg</t>
  </si>
  <si>
    <t>438231100387</t>
  </si>
  <si>
    <t>AD1119739</t>
  </si>
  <si>
    <t>2022-02-22</t>
  </si>
  <si>
    <t>2012-2023, Buxoro viloyati Qorovulbozor tumani 8-sonli ayrim fanlar chuqur o'rganiladigan ixtisoslashtirilgan maktabi, UM 016056441</t>
  </si>
  <si>
    <t>438231100353</t>
  </si>
  <si>
    <t>AD1134944</t>
  </si>
  <si>
    <t>2022-02-28</t>
  </si>
  <si>
    <t>2021-2023, Buxoro viloyati Kogon tuman kasb-hunar maktabi, PT 0089706</t>
  </si>
  <si>
    <t>438231100505</t>
  </si>
  <si>
    <t>QO‘ZIBOEVA GULSEVAR OTABEKOVNA</t>
  </si>
  <si>
    <t>2004-03-08</t>
  </si>
  <si>
    <t>AC2840967</t>
  </si>
  <si>
    <t>2020-06-25</t>
  </si>
  <si>
    <t>2012-2023, Buxoro viloyati Olot tumani 2- sonli umumiy o'rta ta'lim maktabi ,Um 01617</t>
  </si>
  <si>
    <t>438231100390</t>
  </si>
  <si>
    <t>RAXMATOVA NAFISAOY ULUG‘BEKOVNA</t>
  </si>
  <si>
    <t>2005-02-14</t>
  </si>
  <si>
    <t>AD1299242</t>
  </si>
  <si>
    <t>2012-2023, Buxoro viloyati Kogon tumani 1-sonli umumiy o'rta ta'lim maktabi, UM 01616979</t>
  </si>
  <si>
    <t>438231100369</t>
  </si>
  <si>
    <t>2005-02-13</t>
  </si>
  <si>
    <t>AD1316431</t>
  </si>
  <si>
    <t>2022-05-05</t>
  </si>
  <si>
    <t>2011-2022, Buxoro viloyati Shofirkon tumani 40-sonli umumiy o'rta ta'lim maktabi, UM 1254257</t>
  </si>
  <si>
    <t>438231100702</t>
  </si>
  <si>
    <t>2004-09-23</t>
  </si>
  <si>
    <t>AD0050928</t>
  </si>
  <si>
    <t xml:space="preserve">2011-2022, Olot tuman 18-umumta'lim maktabi, </t>
  </si>
  <si>
    <t>438231100358</t>
  </si>
  <si>
    <t>TO‘XTAMURODOVA ZARINA AHROR QIZI</t>
  </si>
  <si>
    <t>2005-05-29</t>
  </si>
  <si>
    <t>AD0483423</t>
  </si>
  <si>
    <t>2012-2023, Buxoro viloyat Kogon tuman 8-sonli umumiy o'rta ta'lim maktabi, UM 01617241</t>
  </si>
  <si>
    <t>438231100346</t>
  </si>
  <si>
    <t>AD0649498</t>
  </si>
  <si>
    <t>2021-09-15</t>
  </si>
  <si>
    <t>2012-2023, Buxoro viloyat Buxoro tuman 21-sonli umumiy o'rta ta'lim maktabi, UM 01610171</t>
  </si>
  <si>
    <t>438231100375</t>
  </si>
  <si>
    <t>AD2205309</t>
  </si>
  <si>
    <t>2012-2023, Buxoro viloyati G'ijduvon tumani 8-sonli umumiy o'rta ta'lim maktabi, UM 01614318</t>
  </si>
  <si>
    <t>438231100854</t>
  </si>
  <si>
    <t>KARIMBOYEVA NIGINABONU MARUFJON QIZI</t>
  </si>
  <si>
    <t>2006-07-07</t>
  </si>
  <si>
    <t>AD2174097</t>
  </si>
  <si>
    <t>438231100851</t>
  </si>
  <si>
    <t>FAYZIYEVA QUNDUZ BO‘STON QIZI</t>
  </si>
  <si>
    <t>AD1659233</t>
  </si>
  <si>
    <t>2022-08-15</t>
  </si>
  <si>
    <t>438231100850</t>
  </si>
  <si>
    <t>UBAYDULLOYEVA GULSANAM ULUG‘BEK QIZI</t>
  </si>
  <si>
    <t>2006-03-24</t>
  </si>
  <si>
    <t>AD1891230</t>
  </si>
  <si>
    <t>438231100849</t>
  </si>
  <si>
    <t>ISOYEVA FOTIMA LUQMON QIZI</t>
  </si>
  <si>
    <t>2005-01-22</t>
  </si>
  <si>
    <t>AD1751292</t>
  </si>
  <si>
    <t>438231100833</t>
  </si>
  <si>
    <t>2005-08-20</t>
  </si>
  <si>
    <t>AD0989213</t>
  </si>
  <si>
    <t>2022-01-12</t>
  </si>
  <si>
    <t>438231100876</t>
  </si>
  <si>
    <t>EGAMOVA FERUZA TELMAN QIZI</t>
  </si>
  <si>
    <t>2005-06-24</t>
  </si>
  <si>
    <t>AD1955834</t>
  </si>
  <si>
    <t>2022-11-03</t>
  </si>
  <si>
    <t>132123</t>
  </si>
  <si>
    <t>SANAYEV SARVAR XAYRULLA O‘G‘LI</t>
  </si>
  <si>
    <t>2004-03-07</t>
  </si>
  <si>
    <t>438241102177</t>
  </si>
  <si>
    <t>MANSUROVA SARVINOZ ALIJON QIZI</t>
  </si>
  <si>
    <t>2004-12-03</t>
  </si>
  <si>
    <t>AD0354973</t>
  </si>
  <si>
    <t>2021-05-04</t>
  </si>
  <si>
    <t>438231100704</t>
  </si>
  <si>
    <t>2000-11-28</t>
  </si>
  <si>
    <t>AD3039168</t>
  </si>
  <si>
    <t>2017-2019 , Buxoro davlat tibbiyot instituti</t>
  </si>
  <si>
    <t>438231100345</t>
  </si>
  <si>
    <t>2004-03-27</t>
  </si>
  <si>
    <t>AC3129643</t>
  </si>
  <si>
    <t>2010-2022, 36-sonli umumiy o'rta ta'lim maktabi, UM 1248836</t>
  </si>
  <si>
    <t>438231100377</t>
  </si>
  <si>
    <t>JO‘RABEKOVA AZIZA JO‘RABEK QIZI</t>
  </si>
  <si>
    <t>2004-11-30</t>
  </si>
  <si>
    <t>AD0893324</t>
  </si>
  <si>
    <t>2010-2022, 1-sonli umumiy o'rta ta'lim maktabi, UM 1243101</t>
  </si>
  <si>
    <t>438231100383</t>
  </si>
  <si>
    <t>HOSHIMOVA MA’MURA ALISHER QIZI</t>
  </si>
  <si>
    <t>2005-09-10</t>
  </si>
  <si>
    <t>AD2843530</t>
  </si>
  <si>
    <t>2011-2023, 40-sonli umumiy o'rta ta'lim maktabi, UM 01625706</t>
  </si>
  <si>
    <t>438231100446</t>
  </si>
  <si>
    <t>2005-10-22</t>
  </si>
  <si>
    <t>AD2138571</t>
  </si>
  <si>
    <t>2012-2023 , Buxoro viloyat Qorako'l tumani  11-sonli umumiy o'rta ta'lim maktabi , UM 01621124</t>
  </si>
  <si>
    <t>394231100661</t>
  </si>
  <si>
    <t>2004-06-03</t>
  </si>
  <si>
    <t>AD0832911</t>
  </si>
  <si>
    <t>2021-11-20</t>
  </si>
  <si>
    <t xml:space="preserve">2011-2022, Kogon tuman 1-son umumta'lim maktabi, </t>
  </si>
  <si>
    <t>438231100350</t>
  </si>
  <si>
    <t>2005-08-16</t>
  </si>
  <si>
    <t>AD1052761</t>
  </si>
  <si>
    <t>2022-02-02</t>
  </si>
  <si>
    <t>2011-2023, 7-sonli umumiy o'rta ta'lim maktabi, UM 01606093</t>
  </si>
  <si>
    <t>438231100376</t>
  </si>
  <si>
    <t>2005-12-30</t>
  </si>
  <si>
    <t>AD1003848</t>
  </si>
  <si>
    <t>2022-01-17</t>
  </si>
  <si>
    <t>2011-2023, 7-sonli umumiy o'rta ta'lim maktabi, UM 01616599</t>
  </si>
  <si>
    <t>438231100367</t>
  </si>
  <si>
    <t>2006-02-21</t>
  </si>
  <si>
    <t>AD1297139</t>
  </si>
  <si>
    <t>2022-04-25</t>
  </si>
  <si>
    <t>2011-2023, 19-sonli umumiy o'rta ta'lim maktabi, UM 01625057</t>
  </si>
  <si>
    <t>438231100470</t>
  </si>
  <si>
    <t>AD0885300</t>
  </si>
  <si>
    <t>2021-12-06</t>
  </si>
  <si>
    <t>2012-2023 , Buxoro viloyat Qorako'l tumani  39-sonli umumiy o'rta ta'lim maktabi , UM 01622355</t>
  </si>
  <si>
    <t>438231100471</t>
  </si>
  <si>
    <t>2005-11-09</t>
  </si>
  <si>
    <t>AD1271949</t>
  </si>
  <si>
    <t>2012-2023 , Buxoro viloyat , Buxoro shahar 20-sonli umumiy o'rta ta'lim maktabi , UM 01606421</t>
  </si>
  <si>
    <t>438231100381</t>
  </si>
  <si>
    <t>2006-06-09</t>
  </si>
  <si>
    <t>AD1485739</t>
  </si>
  <si>
    <t>2022-06-22</t>
  </si>
  <si>
    <t>2011-2023, maktabi, Qorovulbozor tuman kasb-hunar maktabi PT 0085939</t>
  </si>
  <si>
    <t>438231100820</t>
  </si>
  <si>
    <t>2006-02-14</t>
  </si>
  <si>
    <t>AD1758737</t>
  </si>
  <si>
    <t>2012-2023, Buxoro viloyati Buxoro tuman 23-umumta'lim maktabi, UM № 01609698</t>
  </si>
  <si>
    <t>438231100368</t>
  </si>
  <si>
    <t>2005-08-24</t>
  </si>
  <si>
    <t>AD0651844</t>
  </si>
  <si>
    <t>2021-09-16</t>
  </si>
  <si>
    <t>2011-2023, 4-sonli umumiy o'rta ta'lim maktabi, UM 01626168</t>
  </si>
  <si>
    <t>438231100343</t>
  </si>
  <si>
    <t>NURIDDINOV DILSHODBEK NAVRO‘Z O‘G‘LI</t>
  </si>
  <si>
    <t>AD2281827</t>
  </si>
  <si>
    <t>2012-2023, 9-sonli umumiy o'rta ta'lim maktabi, UM 01599361</t>
  </si>
  <si>
    <t>438231100370</t>
  </si>
  <si>
    <t>2005-04-26</t>
  </si>
  <si>
    <t>AD0830770</t>
  </si>
  <si>
    <t>2021-11-19</t>
  </si>
  <si>
    <t>2010-2022, 41-sonli umumiy o'rta ta'lim maktabi, UM 1261774</t>
  </si>
  <si>
    <t>438231100448</t>
  </si>
  <si>
    <t>AD1883016</t>
  </si>
  <si>
    <t>2012-2023 , Buxoro viloyat , Jondor tumani 23-sonli umumiy o'rta ta'lim maktabi , UM 01614981</t>
  </si>
  <si>
    <t>438231100338</t>
  </si>
  <si>
    <t>BOYMURODOVA RA’NO OTAMURODOVNA</t>
  </si>
  <si>
    <t>2005-12-07</t>
  </si>
  <si>
    <t>AD2057501</t>
  </si>
  <si>
    <t>2022-11-22</t>
  </si>
  <si>
    <t>2011-2023, 28-sonli umumiy o'rta  ta'lim maktabi, UM 01618275</t>
  </si>
  <si>
    <t>438231100342</t>
  </si>
  <si>
    <t>BOYMURODOVA RUXSHONA TOLIBJONOVNA</t>
  </si>
  <si>
    <t>AD2043938</t>
  </si>
  <si>
    <t>2012-2023, 28-sonli umumiy o'rta ta'lim maktabi, UM 01618276</t>
  </si>
  <si>
    <t>438231100366</t>
  </si>
  <si>
    <t>2005-08-06</t>
  </si>
  <si>
    <t>AD1235226</t>
  </si>
  <si>
    <t>2022-04-07</t>
  </si>
  <si>
    <t>2011-2023, 4-sonli umumiy o'rta ta'lim maktabi, UM 01626165</t>
  </si>
  <si>
    <t>438231100337</t>
  </si>
  <si>
    <t>AMINOV ADIZBEK ABDULLO O‘G‘LI</t>
  </si>
  <si>
    <t>2005-11-03</t>
  </si>
  <si>
    <t>AD1345381</t>
  </si>
  <si>
    <t>2022-05-13</t>
  </si>
  <si>
    <t>2011-2023, 37-sonli umumiy o'rta ta'lim maktabi, UM 01612354</t>
  </si>
  <si>
    <t>438231100356</t>
  </si>
  <si>
    <t>2006-06-29</t>
  </si>
  <si>
    <t>AD2324397</t>
  </si>
  <si>
    <t>2011-2023, 5-sonli ayrim fanlar chuqur o'rganiladigan ixtisoslashtirilgan maktab, UM 01617179</t>
  </si>
  <si>
    <t>438231100373</t>
  </si>
  <si>
    <t>2001-03-09</t>
  </si>
  <si>
    <t>AB6320327</t>
  </si>
  <si>
    <t>2017-03-29</t>
  </si>
  <si>
    <t>2016-2019, Peshko' qurilish va Milliy hunarmandchilik KHK, K 5447042</t>
  </si>
  <si>
    <t>438231100348</t>
  </si>
  <si>
    <t>2004-09-27</t>
  </si>
  <si>
    <t>AD0209566</t>
  </si>
  <si>
    <t>2021-03-04</t>
  </si>
  <si>
    <t>2020-2022, Kogon shaxar kasb hunar maktabi, PT 0012985</t>
  </si>
  <si>
    <t>438231100359</t>
  </si>
  <si>
    <t>2006-04-11</t>
  </si>
  <si>
    <t>AD1323199</t>
  </si>
  <si>
    <t>2022-05-06</t>
  </si>
  <si>
    <t>2011-2023, 42-sonli umumiy o'rta ta'lim maktabi, UM 01625739</t>
  </si>
  <si>
    <t>438231200009</t>
  </si>
  <si>
    <t>1992-09-27</t>
  </si>
  <si>
    <t>AB3816829</t>
  </si>
  <si>
    <t>2016-04-29</t>
  </si>
  <si>
    <t>70310901</t>
  </si>
  <si>
    <t>2012-2016 , Buxoro Davlat universiteti , B 859843</t>
  </si>
  <si>
    <t>438231200019</t>
  </si>
  <si>
    <t>ABDURAXMONOVA DILBAR O‘TKIROVNA</t>
  </si>
  <si>
    <t>1997-07-12</t>
  </si>
  <si>
    <t>AD4101958</t>
  </si>
  <si>
    <t>2017-2021 , Buxoro Davlat universiteti , B 00114828</t>
  </si>
  <si>
    <t>438231200043</t>
  </si>
  <si>
    <t>ABDULLOYEVA NIGORA BAXRIDDIN QIZI</t>
  </si>
  <si>
    <t>2000-12-16</t>
  </si>
  <si>
    <t>AB7113961</t>
  </si>
  <si>
    <t>2017-07-03</t>
  </si>
  <si>
    <t>2019-2023, Buxoro davlat universiteti B № 00301483</t>
  </si>
  <si>
    <t>438241200004</t>
  </si>
  <si>
    <t>JALILOVA GULRUH SHOKIROVNA</t>
  </si>
  <si>
    <t>1984-01-13</t>
  </si>
  <si>
    <t>AD3541597</t>
  </si>
  <si>
    <t>2023-06-05</t>
  </si>
  <si>
    <t>2000-2004 , Buxoro Davlat universiteti , B196149</t>
  </si>
  <si>
    <t>438231200076</t>
  </si>
  <si>
    <t>1988-10-22</t>
  </si>
  <si>
    <t>AD4818492</t>
  </si>
  <si>
    <t>2023-10-10</t>
  </si>
  <si>
    <t>2010-2014 , Buxoro davlat universiteti , B 771815</t>
  </si>
  <si>
    <t>438231200032</t>
  </si>
  <si>
    <t>1988-04-13</t>
  </si>
  <si>
    <t>AA9874256</t>
  </si>
  <si>
    <t>2015-05-29</t>
  </si>
  <si>
    <t>2006-2010 , Buxoro Davlat universiteti , B 498621</t>
  </si>
  <si>
    <t>438231200053</t>
  </si>
  <si>
    <t>UMAROV MO‘MINJON MUHAMMAD O‘G‘LI</t>
  </si>
  <si>
    <t>1992-04-12</t>
  </si>
  <si>
    <t>AA8644569</t>
  </si>
  <si>
    <t>2015-02-11</t>
  </si>
  <si>
    <t>2019-2023,Navoiy Davlat pedagogika instituti B 00365725</t>
  </si>
  <si>
    <t>438231200015</t>
  </si>
  <si>
    <t>BAFOYEVA DILNOZA SHUHRATOVNA</t>
  </si>
  <si>
    <t>1985-08-19</t>
  </si>
  <si>
    <t>AB0059716</t>
  </si>
  <si>
    <t>2015-07-18</t>
  </si>
  <si>
    <t>2002-2006 , Buxoro Davlat universiteti , B 196226</t>
  </si>
  <si>
    <t>438241200001</t>
  </si>
  <si>
    <t>Shahrisabz tumani</t>
  </si>
  <si>
    <t>1985-03-26</t>
  </si>
  <si>
    <t>AB5180992</t>
  </si>
  <si>
    <t>2016-10-11</t>
  </si>
  <si>
    <t>2016-2019 , Toshkent to'qimachilik va yengil sanoat instituti , B 1051239</t>
  </si>
  <si>
    <t>438231200039</t>
  </si>
  <si>
    <t>IZZATILLOYEV SARDOR HAMZA O‘G‘LI</t>
  </si>
  <si>
    <t>1998-02-04</t>
  </si>
  <si>
    <t>AA7347695</t>
  </si>
  <si>
    <t>2014-10-27</t>
  </si>
  <si>
    <t>2019-2023, Mirzo Ulug'bek nomidagi O'zbekiston Milliy Universitetining Jizzax filiali B00414757</t>
  </si>
  <si>
    <t>438231200081</t>
  </si>
  <si>
    <t>1992-09-07</t>
  </si>
  <si>
    <t>AB1405802</t>
  </si>
  <si>
    <t>2015-10-20</t>
  </si>
  <si>
    <t>2010-2014 , Buxoro davlat universiteti , B 759822</t>
  </si>
  <si>
    <t>438231200059</t>
  </si>
  <si>
    <t>MUXAMMADIYEVA XURSHIDA G‘OFUR QIZI</t>
  </si>
  <si>
    <t>Chiroqchi tumani</t>
  </si>
  <si>
    <t>1996-12-05</t>
  </si>
  <si>
    <t>AA7167608</t>
  </si>
  <si>
    <t>2014-10-10</t>
  </si>
  <si>
    <t>2019-2023 , Termiz Davlat universiteti , B 00385870</t>
  </si>
  <si>
    <t>438231200078</t>
  </si>
  <si>
    <t>1987-01-08</t>
  </si>
  <si>
    <t>AD4148177</t>
  </si>
  <si>
    <t>2005-2009, Buxoro davlat universiteti, B № 444956</t>
  </si>
  <si>
    <t>438231200035</t>
  </si>
  <si>
    <t>NUSRATOV AZIZBEK FATILLO O‘G‘LI</t>
  </si>
  <si>
    <t>2001-09-08</t>
  </si>
  <si>
    <t>AB7757669</t>
  </si>
  <si>
    <t>2017-09-23</t>
  </si>
  <si>
    <t>2019-2023, Buxoro davlat univarsiteti B00299276</t>
  </si>
  <si>
    <t>438231200066</t>
  </si>
  <si>
    <t>1978-07-18</t>
  </si>
  <si>
    <t>AB0527947</t>
  </si>
  <si>
    <t>2015-07-26</t>
  </si>
  <si>
    <t>1995-1999-yy.Buxoro davlat universiteti B 005751</t>
  </si>
  <si>
    <t>438231200077</t>
  </si>
  <si>
    <t>1998-09-23</t>
  </si>
  <si>
    <t>AB1513564</t>
  </si>
  <si>
    <t>2015-12-05</t>
  </si>
  <si>
    <t>2019-2023 , Buxoro Davlat univesiteti , B 00299348</t>
  </si>
  <si>
    <t>438231200024</t>
  </si>
  <si>
    <t>HAMROYEV TEMURBEK JAMSHID O‘G‘LI</t>
  </si>
  <si>
    <t>2001-09-26</t>
  </si>
  <si>
    <t>AB7827663</t>
  </si>
  <si>
    <t>2019-2023, Buxoro davlat universiteti, B 00299286</t>
  </si>
  <si>
    <t>438231200070</t>
  </si>
  <si>
    <t>1996-02-16</t>
  </si>
  <si>
    <t>AD4128221</t>
  </si>
  <si>
    <t xml:space="preserve">2015-2020, O'zbekiston davlat san'at va madaniyat instituti, </t>
  </si>
  <si>
    <t>438231200064</t>
  </si>
  <si>
    <t>XALILOV BEKZOD JOBIR O‘G‘LI</t>
  </si>
  <si>
    <t>2002-04-01</t>
  </si>
  <si>
    <t>AC0556761</t>
  </si>
  <si>
    <t>2018-07-22</t>
  </si>
  <si>
    <t>2019-2023 , Buxoro Davlat Universiteti , B №00299296</t>
  </si>
  <si>
    <t>5</t>
  </si>
  <si>
    <t>438231200075</t>
  </si>
  <si>
    <t>1990-09-27</t>
  </si>
  <si>
    <t>AB3765044</t>
  </si>
  <si>
    <t>2013-2017 , Buxoro Davlat Universiteti , B 923140</t>
  </si>
  <si>
    <t>438231200042</t>
  </si>
  <si>
    <t>2002-12-06</t>
  </si>
  <si>
    <t>AC1617650</t>
  </si>
  <si>
    <t>2019-2023, Buxoro davlat univarsiteti B00301487</t>
  </si>
  <si>
    <t>438231200027</t>
  </si>
  <si>
    <t>1998-11-21</t>
  </si>
  <si>
    <t>AA8891268</t>
  </si>
  <si>
    <t>2015-03-04</t>
  </si>
  <si>
    <t>2019-2023, Mirzo Ulug'bek nomidagi O'zbekiston milliy universiteti Jizzax filiali, B 00414754</t>
  </si>
  <si>
    <t>438231200034</t>
  </si>
  <si>
    <t>2001-05-31</t>
  </si>
  <si>
    <t>AB6859319</t>
  </si>
  <si>
    <t>2017-06-03</t>
  </si>
  <si>
    <t>2019-2023 , Buxoro Davlat Universiteti , B №00301234</t>
  </si>
  <si>
    <t>438231200050</t>
  </si>
  <si>
    <t>ZOYIROV JAXONBEK JALOL O‘G‘LI</t>
  </si>
  <si>
    <t>AA8041152</t>
  </si>
  <si>
    <t>2014-12-24</t>
  </si>
  <si>
    <t>2019-2023, Buxoro davlat univarsiteti B00299354</t>
  </si>
  <si>
    <t>438241200002</t>
  </si>
  <si>
    <t>AB0169221</t>
  </si>
  <si>
    <t>2015-06-20</t>
  </si>
  <si>
    <t>2007-2011 , Nizomiy nomidagi Toshkent davlat pedagogika universiteti , B 542068</t>
  </si>
  <si>
    <t>438231200083</t>
  </si>
  <si>
    <t>1997-09-25</t>
  </si>
  <si>
    <t>AA3833611</t>
  </si>
  <si>
    <t>2014-01-08</t>
  </si>
  <si>
    <t>2016-2020, Buxoro davlat universiteti, B №00001591</t>
  </si>
  <si>
    <t>438231200038</t>
  </si>
  <si>
    <t>1984-04-25</t>
  </si>
  <si>
    <t>AD3131118</t>
  </si>
  <si>
    <t>2023-04-26</t>
  </si>
  <si>
    <t>2002-006 , Buxoro Davlat uni9versiteti , B 196239</t>
  </si>
  <si>
    <t>438231200040</t>
  </si>
  <si>
    <t>1995-05-31</t>
  </si>
  <si>
    <t>AD3624750</t>
  </si>
  <si>
    <t>2014-2018 , Buxoro Davlat universiteti , B 999251</t>
  </si>
  <si>
    <t>438231200008</t>
  </si>
  <si>
    <t>KAMOLOVA FERANGIZ BAHODIROVNA</t>
  </si>
  <si>
    <t>1989-07-23</t>
  </si>
  <si>
    <t>AA3781377</t>
  </si>
  <si>
    <t>2013-12-29</t>
  </si>
  <si>
    <t>2009-2013 , Buxoro davlat universiteti , B № 696485</t>
  </si>
  <si>
    <t>438231200010</t>
  </si>
  <si>
    <t>1992-09-09</t>
  </si>
  <si>
    <t>AD3851447</t>
  </si>
  <si>
    <t>2014-2018 , Buxoro Davlat universiteti , B№ 999223</t>
  </si>
  <si>
    <t>438231200054</t>
  </si>
  <si>
    <t>1985-03-17</t>
  </si>
  <si>
    <t>AB3005267</t>
  </si>
  <si>
    <t>2004-2008,Buxoro Davlat Universiteti B 859653</t>
  </si>
  <si>
    <t>438231200071</t>
  </si>
  <si>
    <t>2000-09-28</t>
  </si>
  <si>
    <t>AB5780069</t>
  </si>
  <si>
    <t>2020-2023, Buxoro davlat universiteti, B № 00301259</t>
  </si>
  <si>
    <t>438231200020</t>
  </si>
  <si>
    <t>GULBOYEV SHAHZOD TO‘YMURODJON O‘G‘LI</t>
  </si>
  <si>
    <t>1998-01-01</t>
  </si>
  <si>
    <t>AA4056471</t>
  </si>
  <si>
    <t>2014-01-24</t>
  </si>
  <si>
    <t>2017-2021 , Buxoro Davlat universiteti , B 00115311</t>
  </si>
  <si>
    <t>438231200047</t>
  </si>
  <si>
    <t>FAYZIYEV AZIZBEK TAVAKKAL O‘G‘LI</t>
  </si>
  <si>
    <t>1994-04-08</t>
  </si>
  <si>
    <t>AD2506393</t>
  </si>
  <si>
    <t>2019-2023, Buxoro davlat universiteti B № 00302475</t>
  </si>
  <si>
    <t>438231200018</t>
  </si>
  <si>
    <t>2000-01-07</t>
  </si>
  <si>
    <t>AB7405102</t>
  </si>
  <si>
    <t>2017-07-29</t>
  </si>
  <si>
    <t>2019-2023 , Buxoro Davlat Universiteti , B №00299678</t>
  </si>
  <si>
    <t>438231200029</t>
  </si>
  <si>
    <t>BOLTAYEV SUNNAT BAXTIYOR O‘G‘LI</t>
  </si>
  <si>
    <t>2002-10-01</t>
  </si>
  <si>
    <t>AB9122130</t>
  </si>
  <si>
    <t>2018-03-18</t>
  </si>
  <si>
    <t>2020-2023 , Buxoro Davlat Universiteti , 00303160</t>
  </si>
  <si>
    <t>438231200031</t>
  </si>
  <si>
    <t>1987-10-17</t>
  </si>
  <si>
    <t>AD3350191</t>
  </si>
  <si>
    <t>2023-05-17</t>
  </si>
  <si>
    <t>2007-2014 , Buxoro Davlat universiteti , B 799519</t>
  </si>
  <si>
    <t>438231200045</t>
  </si>
  <si>
    <t>AXMEDOVA MANZURA ASATOVNA</t>
  </si>
  <si>
    <t>1986-03-29</t>
  </si>
  <si>
    <t>AA7000753</t>
  </si>
  <si>
    <t>2014-09-20</t>
  </si>
  <si>
    <t>2004-2008 , Navoiy Davlat pedagogika instituti , B 400241</t>
  </si>
  <si>
    <t>438231200062</t>
  </si>
  <si>
    <t>AXMEDOV DOSTONBEK MANSURBEK O‘G‘LI</t>
  </si>
  <si>
    <t>Shovot tumani</t>
  </si>
  <si>
    <t>AB6085901</t>
  </si>
  <si>
    <t>2017-03-04</t>
  </si>
  <si>
    <t>2019-2023,Navoiy davlat pedagogika instituti B00365339</t>
  </si>
  <si>
    <t>438231200022</t>
  </si>
  <si>
    <t>Yakkabog‘ tumani</t>
  </si>
  <si>
    <t>2001-12-17</t>
  </si>
  <si>
    <t>AB9023622</t>
  </si>
  <si>
    <t>2018-03-10</t>
  </si>
  <si>
    <t>2019-2023, Qarshi muhandislik-iqtisodiyot instituti,  B 00309027</t>
  </si>
  <si>
    <t>438231200057</t>
  </si>
  <si>
    <t>ALIMOV AZIM ANVAROVICH</t>
  </si>
  <si>
    <t>1986-12-19</t>
  </si>
  <si>
    <t>AB0952541</t>
  </si>
  <si>
    <t>2004-2008,Buxoro oziq-ovqat va yengil sanoat texnologiyasi instituti B033834</t>
  </si>
  <si>
    <t>438231200072</t>
  </si>
  <si>
    <t>1998-03-27</t>
  </si>
  <si>
    <t>AD8307278</t>
  </si>
  <si>
    <t>2024-08-20</t>
  </si>
  <si>
    <t>2017-2021, Buxoro davlat universiteti, № B00114383</t>
  </si>
  <si>
    <t>438231200056</t>
  </si>
  <si>
    <t>1990-04-07</t>
  </si>
  <si>
    <t>AB3012969</t>
  </si>
  <si>
    <t>2009-2013, Buxoro davlat universiteti B 696475</t>
  </si>
  <si>
    <t>438241200005</t>
  </si>
  <si>
    <t>1979-04-19</t>
  </si>
  <si>
    <t>AA5803274</t>
  </si>
  <si>
    <t>2014-06-18</t>
  </si>
  <si>
    <t>2009-2013 , Andijon davlat universiteti , B 052210</t>
  </si>
  <si>
    <t>438231200012</t>
  </si>
  <si>
    <t>MUBINOVA MADINA MUXIDINOVNA</t>
  </si>
  <si>
    <t>1990-12-11</t>
  </si>
  <si>
    <t>AD2744622</t>
  </si>
  <si>
    <t>2008-2012 , Buxoro Davlat universiteti , B 605952</t>
  </si>
  <si>
    <t>438231200013</t>
  </si>
  <si>
    <t>MURODOVA DILDORA TO‘XTAYEVNA</t>
  </si>
  <si>
    <t>1987-11-06</t>
  </si>
  <si>
    <t>AD3301379</t>
  </si>
  <si>
    <t>2023-05-13</t>
  </si>
  <si>
    <t>2005-2009 , Buxoro Davlat universiteti , B 444915</t>
  </si>
  <si>
    <t>438231200055</t>
  </si>
  <si>
    <t>MUSTAQIMOV ODILJON OLIMJON O‘G‘LI</t>
  </si>
  <si>
    <t>2001-07-06</t>
  </si>
  <si>
    <t>AB7155279</t>
  </si>
  <si>
    <t>2017-07-10</t>
  </si>
  <si>
    <t>2019-2023, Buxoro davlat Pedagogika instituti B00319486</t>
  </si>
  <si>
    <t>438231200079</t>
  </si>
  <si>
    <t>AB5924399</t>
  </si>
  <si>
    <t>2019-2023, Buxoro davlat universiteti B № 00302302</t>
  </si>
  <si>
    <t>438231200030</t>
  </si>
  <si>
    <t>1993-08-31</t>
  </si>
  <si>
    <t>AB0117031</t>
  </si>
  <si>
    <t>2015-08-22</t>
  </si>
  <si>
    <t>2012-2016, Buxoro davlat universiteti B 861239</t>
  </si>
  <si>
    <t>438231200051</t>
  </si>
  <si>
    <t>O‘RINOV DILSHODBEK XAYRIDIN O‘G‘LI</t>
  </si>
  <si>
    <t>2001-07-15</t>
  </si>
  <si>
    <t>AB9637439</t>
  </si>
  <si>
    <t>2018-05-26</t>
  </si>
  <si>
    <t>2019-2023, Buxoro davlat Pedagogika instituti B00008224</t>
  </si>
  <si>
    <t>438231200017</t>
  </si>
  <si>
    <t>1994-08-17</t>
  </si>
  <si>
    <t>AD6540299</t>
  </si>
  <si>
    <t>2024-03-19</t>
  </si>
  <si>
    <t>2019-2023 , Buxoro Davlat Universiteti , B №00299353</t>
  </si>
  <si>
    <t>438231200074</t>
  </si>
  <si>
    <t>AB3879283</t>
  </si>
  <si>
    <t>2004-2008 , Buxoro Davlat universiteti , B 330797</t>
  </si>
  <si>
    <t>438231200007</t>
  </si>
  <si>
    <t>1994-05-11</t>
  </si>
  <si>
    <t>AA8383692</t>
  </si>
  <si>
    <t>2015-01-14</t>
  </si>
  <si>
    <t>2018-2022 , Buxoro Davlat universiteti , B№ 00192231</t>
  </si>
  <si>
    <t>438231200014</t>
  </si>
  <si>
    <t>1984-10-30</t>
  </si>
  <si>
    <t>AD3165006</t>
  </si>
  <si>
    <t>2003-2007 , Buxoro Davlat universiteti , B 264769</t>
  </si>
  <si>
    <t>438231200049</t>
  </si>
  <si>
    <t>1993-10-23</t>
  </si>
  <si>
    <t>AD3661351</t>
  </si>
  <si>
    <t>2023-06-15</t>
  </si>
  <si>
    <t>2017-2020,Buxoro Davlat Universiteti B 00052854</t>
  </si>
  <si>
    <t>438241200003</t>
  </si>
  <si>
    <t>1983-03-09</t>
  </si>
  <si>
    <t>AC0579031</t>
  </si>
  <si>
    <t>2018-07-30</t>
  </si>
  <si>
    <t>2000-2004 , Samarqand Oliy harbiy avtomobil qo'mondonlik muhandislik bilim yurti , № 282235</t>
  </si>
  <si>
    <t>438231200052</t>
  </si>
  <si>
    <t>BAXODIROVA MEXRINISO BAXRIDDINOVNA</t>
  </si>
  <si>
    <t>1989-03-17</t>
  </si>
  <si>
    <t>AD8027692</t>
  </si>
  <si>
    <t>2024-07-26</t>
  </si>
  <si>
    <t>2009-2013, Buxoro davlat universiteti B 696450</t>
  </si>
  <si>
    <t>438231200080</t>
  </si>
  <si>
    <t>AB4934344</t>
  </si>
  <si>
    <t>2016-09-05</t>
  </si>
  <si>
    <t>2021-2023 , Abu Ali Ibn Sino nomidagi Buxoro Davlat Tibbiyot Instituti , B 00271752</t>
  </si>
  <si>
    <t>438231200016</t>
  </si>
  <si>
    <t>RO‘ZIYEVA MUNISA ZUBAYDILLOYEVNA</t>
  </si>
  <si>
    <t>1985-02-06</t>
  </si>
  <si>
    <t>AD3193912</t>
  </si>
  <si>
    <t>2023-05-03</t>
  </si>
  <si>
    <t>2001-2005 , Buxoro Davlat universiteti , B 194971</t>
  </si>
  <si>
    <t>438231200067</t>
  </si>
  <si>
    <t>SAIDOV OLIMXON BAHODIR O‘G‘LI</t>
  </si>
  <si>
    <t>1999-06-24</t>
  </si>
  <si>
    <t>AB4719151</t>
  </si>
  <si>
    <t>2019-2023-yy. Buxoro davlat pedagogika instituti B 00319447</t>
  </si>
  <si>
    <t>438231200046</t>
  </si>
  <si>
    <t>1991-08-15</t>
  </si>
  <si>
    <t>AB3535736</t>
  </si>
  <si>
    <t>2016-03-27</t>
  </si>
  <si>
    <t>2009-2013, Buxoro davlat universiteti B 696442</t>
  </si>
  <si>
    <t>438231200060</t>
  </si>
  <si>
    <t>1996-12-03</t>
  </si>
  <si>
    <t>AD4268234</t>
  </si>
  <si>
    <t>2023-08-12</t>
  </si>
  <si>
    <t>2019-2023 , Buxoro Davlat Universiteti , B №00299317</t>
  </si>
  <si>
    <t>438231200068</t>
  </si>
  <si>
    <t>2001-02-19</t>
  </si>
  <si>
    <t>AB7504885</t>
  </si>
  <si>
    <t>2017-08-17</t>
  </si>
  <si>
    <t>2019-2023-yy. O'zbekiston davlat jismoniy tarbiya va sport universiteti B 00295208</t>
  </si>
  <si>
    <t>438231200069</t>
  </si>
  <si>
    <t>1990-06-03</t>
  </si>
  <si>
    <t>AD4381240</t>
  </si>
  <si>
    <t>2008-2012б, Buxoro davlat universiteti, B № 642768</t>
  </si>
  <si>
    <t>438231200082</t>
  </si>
  <si>
    <t>1988-10-18</t>
  </si>
  <si>
    <t>AD3650748</t>
  </si>
  <si>
    <t>2008-2012 , Buxaro Davlat universiteti , B 638756</t>
  </si>
  <si>
    <t>438231200061</t>
  </si>
  <si>
    <t>TO‘XTAYEVA FARANGIZ AHMAT QIZI</t>
  </si>
  <si>
    <t>1997-07-16</t>
  </si>
  <si>
    <t>AA8737697</t>
  </si>
  <si>
    <t>2015-02-20</t>
  </si>
  <si>
    <t>2018-2021, Buxoro Davlat Universiteti B00114891</t>
  </si>
  <si>
    <t>438241200224</t>
  </si>
  <si>
    <t>YUSUPOVA MEHRANGIZ FAXRIDDIN QIZI</t>
  </si>
  <si>
    <t>2001-01-28</t>
  </si>
  <si>
    <t>AD1559433</t>
  </si>
  <si>
    <t>M1-23 JM</t>
  </si>
  <si>
    <t>438241200242</t>
  </si>
  <si>
    <t>MADJIDOVA GO‘ZAL AKTAM QIZI</t>
  </si>
  <si>
    <t>1994-03-29</t>
  </si>
  <si>
    <t>AA8297026</t>
  </si>
  <si>
    <t>M1-23 MUZ</t>
  </si>
  <si>
    <t>70111301</t>
  </si>
  <si>
    <t>438231200141</t>
  </si>
  <si>
    <t>ILHOMJONOVA DILRABO ILHOMJON QIZI</t>
  </si>
  <si>
    <t>Parkent tumani</t>
  </si>
  <si>
    <t>1995-05-14</t>
  </si>
  <si>
    <t>AD7686846</t>
  </si>
  <si>
    <t>2024-07-01</t>
  </si>
  <si>
    <t>438231200115</t>
  </si>
  <si>
    <t>1986-06-23</t>
  </si>
  <si>
    <t>AD8262937</t>
  </si>
  <si>
    <t>438231200124</t>
  </si>
  <si>
    <t>XASANOVA GULCHEXRA SAIDOVNA</t>
  </si>
  <si>
    <t>1989-02-05</t>
  </si>
  <si>
    <t>AD3272166</t>
  </si>
  <si>
    <t>2023-05-11</t>
  </si>
  <si>
    <t>438231200126</t>
  </si>
  <si>
    <t>XASANOV SIROJ SAIDOVICH</t>
  </si>
  <si>
    <t>1993-01-14</t>
  </si>
  <si>
    <t>AD4208569</t>
  </si>
  <si>
    <t>438231200127</t>
  </si>
  <si>
    <t>JALILOV FARRUX ABDURAUFOVICH</t>
  </si>
  <si>
    <t>2003-09-15</t>
  </si>
  <si>
    <t>AC2211969</t>
  </si>
  <si>
    <t>2019-09-17</t>
  </si>
  <si>
    <t>438231200140</t>
  </si>
  <si>
    <t>DAVRONOVA ZARNIGOR BURXON QIZI</t>
  </si>
  <si>
    <t>2000-02-28</t>
  </si>
  <si>
    <t>AB6120705</t>
  </si>
  <si>
    <t>2017-03-09</t>
  </si>
  <si>
    <t>438231200139</t>
  </si>
  <si>
    <t>BOTIRBAYEV MAXMUDJON QAHRAMON O‘G‘LI</t>
  </si>
  <si>
    <t>Bog‘ot tumani</t>
  </si>
  <si>
    <t>2001-12-31</t>
  </si>
  <si>
    <t>AC0795791</t>
  </si>
  <si>
    <t>2018-08-20</t>
  </si>
  <si>
    <t>438231200142</t>
  </si>
  <si>
    <t>XODJAYEVA MAVLUDAXON LATIPOVNA</t>
  </si>
  <si>
    <t>1971-05-24</t>
  </si>
  <si>
    <t>AD5812637</t>
  </si>
  <si>
    <t>438241200244</t>
  </si>
  <si>
    <t>ISTATOV MUHRIDDIN QAXRAMONOVICH</t>
  </si>
  <si>
    <t>AD4497627</t>
  </si>
  <si>
    <t>438231200129</t>
  </si>
  <si>
    <t>NORQULOV SHAVKAT SHIRIN O‘G‘LI</t>
  </si>
  <si>
    <t>2001-12-28</t>
  </si>
  <si>
    <t>AB8355444</t>
  </si>
  <si>
    <t>438231200133</t>
  </si>
  <si>
    <t>SAYFULLOYEV SANJARBEK SADULLOYEVICH</t>
  </si>
  <si>
    <t>2002-01-17</t>
  </si>
  <si>
    <t>AC0164680</t>
  </si>
  <si>
    <t>2018-07-16</t>
  </si>
  <si>
    <t>438231200137</t>
  </si>
  <si>
    <t>BABAJANOV ULUG‘BEK SALAYEVICH</t>
  </si>
  <si>
    <t>1971-10-04</t>
  </si>
  <si>
    <t>AD3325896</t>
  </si>
  <si>
    <t>231</t>
  </si>
  <si>
    <t>438231200136</t>
  </si>
  <si>
    <t>NURULLAYEV YAHYOBEK FARRUX O‘G‘LI</t>
  </si>
  <si>
    <t>AD4920425</t>
  </si>
  <si>
    <t>FARMONOV FARHOD NURMATULLOYEVICH</t>
  </si>
  <si>
    <t>M1-22 MUZ</t>
  </si>
  <si>
    <t>MAJIDOVA SHAHNOZA KAMARIDDINOVNA</t>
  </si>
  <si>
    <t>RAXMONOVA VAZIRA RAXMONOVNA</t>
  </si>
  <si>
    <t>NURILLAYEVA MAVLUDA SUPXONOVNA</t>
  </si>
  <si>
    <t>MUXITDINOVA SHARIFA SAYFULLOYEVNA</t>
  </si>
  <si>
    <t>AXMEDOVA FARANGIZ ALISHER QIZI</t>
  </si>
  <si>
    <t>TOSHEV MUXRIDDIN MIRPO‘LAT O‘G‘LI</t>
  </si>
  <si>
    <t>2021-01-20</t>
  </si>
  <si>
    <t>438231200123</t>
  </si>
  <si>
    <t>XAMRAYEV ZAHRIDDIN XALIMOVICH</t>
  </si>
  <si>
    <t>1995-02-27</t>
  </si>
  <si>
    <t>AD6844016</t>
  </si>
  <si>
    <t>2024-04-16</t>
  </si>
  <si>
    <t>SOLAYEV MIRZOHID ULUG‘BEK O‘G‘LI</t>
  </si>
  <si>
    <t>1999-01-04</t>
  </si>
  <si>
    <t>JO‘RAYEV QODIR NOZIMOVICH</t>
  </si>
  <si>
    <t>SALIMOV SHAHZOD SHAVKAT O‘G‘LI</t>
  </si>
  <si>
    <t>XUJAYEV DILMUROD BAKIYEVICH</t>
  </si>
  <si>
    <t>NAIMOV TEMUR JAHONGIR O‘G‘LI</t>
  </si>
  <si>
    <t>BAHODIROV AMINJON BAXTIYOR O‘G‘LI</t>
  </si>
  <si>
    <t>1999-08-18</t>
  </si>
  <si>
    <t>2016-07-31</t>
  </si>
  <si>
    <t>SAYFUTDINOVA DILBAR TOJIDDIN KIZI</t>
  </si>
  <si>
    <t>ASHUROV BAXODIR YUSUPOVICH</t>
  </si>
  <si>
    <t>438231200096</t>
  </si>
  <si>
    <t>EGAMBERDIYEVA MOHINUR AKBAROVNA</t>
  </si>
  <si>
    <t>AC2136096</t>
  </si>
  <si>
    <t>2019-08-08</t>
  </si>
  <si>
    <t>438231200099</t>
  </si>
  <si>
    <t>RUZMETOV FURQAT IKRAMOVICH</t>
  </si>
  <si>
    <t>1986-05-04</t>
  </si>
  <si>
    <t>AD5943062</t>
  </si>
  <si>
    <t>2024-01-29</t>
  </si>
  <si>
    <t>438241200225</t>
  </si>
  <si>
    <t>HALIMOV DIYORBEK JOBIROVICH</t>
  </si>
  <si>
    <t>1997-05-11</t>
  </si>
  <si>
    <t>AD3847219</t>
  </si>
  <si>
    <t>438231200085</t>
  </si>
  <si>
    <t>JO‘RAYEV NODIRBEK NUTFILLO O‘G‘LI</t>
  </si>
  <si>
    <t>2001-03-15</t>
  </si>
  <si>
    <t>AB7150202</t>
  </si>
  <si>
    <t>438231200084</t>
  </si>
  <si>
    <t>YODGOROV QAHRAMON MUXIDDINOVICH</t>
  </si>
  <si>
    <t>1980-04-30</t>
  </si>
  <si>
    <t>AD3518372</t>
  </si>
  <si>
    <t>438241200221</t>
  </si>
  <si>
    <t>SAMADOV AZIZBEK O‘TKIR O‘G‘LI</t>
  </si>
  <si>
    <t>1994-08-25</t>
  </si>
  <si>
    <t>AB9642048</t>
  </si>
  <si>
    <t>438231200088</t>
  </si>
  <si>
    <t>HASANOV SHAHZOD HAYOT O‘G‘LI</t>
  </si>
  <si>
    <t>2001-07-31</t>
  </si>
  <si>
    <t>AB7663186</t>
  </si>
  <si>
    <t>2017-09-05</t>
  </si>
  <si>
    <t>438241200228</t>
  </si>
  <si>
    <t>1985-02-04</t>
  </si>
  <si>
    <t>AD4762357</t>
  </si>
  <si>
    <t>438241200226</t>
  </si>
  <si>
    <t>MO‘MINOV ANVAR AXMATOVICH</t>
  </si>
  <si>
    <t>1991-01-09</t>
  </si>
  <si>
    <t>AA8807256</t>
  </si>
  <si>
    <t>2015-02-24</t>
  </si>
  <si>
    <t>438231200143</t>
  </si>
  <si>
    <t>RAZAKOV SANJAR ATAXONOVICH</t>
  </si>
  <si>
    <t>1985-10-12</t>
  </si>
  <si>
    <t>AC1302778</t>
  </si>
  <si>
    <t>2018-10-18</t>
  </si>
  <si>
    <t>2006-2010 , AL-Xorazmy nomli Urganch davlat Universiteti, B 509337</t>
  </si>
  <si>
    <t>438241200227</t>
  </si>
  <si>
    <t>SALIMOV SOHIBJON ULUG‘BEKOVICH</t>
  </si>
  <si>
    <t>AD8379515</t>
  </si>
  <si>
    <t>2024-08-26</t>
  </si>
  <si>
    <t>438231200101</t>
  </si>
  <si>
    <t>RAXMATOV ILYOS MANSUROVICH</t>
  </si>
  <si>
    <t>1982-02-12</t>
  </si>
  <si>
    <t>AD3165211</t>
  </si>
  <si>
    <t>438241200220</t>
  </si>
  <si>
    <t>1998-12-24</t>
  </si>
  <si>
    <t>AB0493316</t>
  </si>
  <si>
    <t>2015-07-23</t>
  </si>
  <si>
    <t>438231200148</t>
  </si>
  <si>
    <t>RAIMOV O‘LMASJON IKROM O‘G‘LI</t>
  </si>
  <si>
    <t>2002-07-06</t>
  </si>
  <si>
    <t>AD7998520</t>
  </si>
  <si>
    <t>2019-2023 , Buxoro davlat universiteti , B 00302509</t>
  </si>
  <si>
    <t>438231200098</t>
  </si>
  <si>
    <t>ASLONOV ODILJON OBIDOVICH</t>
  </si>
  <si>
    <t>1995-06-05</t>
  </si>
  <si>
    <t>AD7233801</t>
  </si>
  <si>
    <t>2024-05-21</t>
  </si>
  <si>
    <t>438231200100</t>
  </si>
  <si>
    <t>1991-04-07</t>
  </si>
  <si>
    <t>AD7193883</t>
  </si>
  <si>
    <t>2024-05-17</t>
  </si>
  <si>
    <t>438231200094</t>
  </si>
  <si>
    <t>XUDOYQULOV RAXMIDDIN XUDOYQUL O‘G‘LI</t>
  </si>
  <si>
    <t>1999-12-06</t>
  </si>
  <si>
    <t>AD1725147</t>
  </si>
  <si>
    <t>2022-09-06</t>
  </si>
  <si>
    <t>438241200237</t>
  </si>
  <si>
    <t>1994-03-30</t>
  </si>
  <si>
    <t>AD2476307</t>
  </si>
  <si>
    <t>438231200097</t>
  </si>
  <si>
    <t>SALIXOVA FIRANGIZ FURKATOVNA</t>
  </si>
  <si>
    <t>1999-01-30</t>
  </si>
  <si>
    <t>AA8861403</t>
  </si>
  <si>
    <t>2015-02-28</t>
  </si>
  <si>
    <t>438241200234</t>
  </si>
  <si>
    <t>2000-05-28</t>
  </si>
  <si>
    <t>AB4271019</t>
  </si>
  <si>
    <t>438231200095</t>
  </si>
  <si>
    <t>ISTAMOVA GULSHODA ORIF QIZI</t>
  </si>
  <si>
    <t>2002-09-19</t>
  </si>
  <si>
    <t>AC0247441</t>
  </si>
  <si>
    <t>2018-11-21</t>
  </si>
  <si>
    <t>438241200219</t>
  </si>
  <si>
    <t>SAMADOV JAXONGIR SIROJIDDIN O‘G‘LI</t>
  </si>
  <si>
    <t>AA9458475</t>
  </si>
  <si>
    <t>438221100300</t>
  </si>
  <si>
    <t>1990-04-21</t>
  </si>
  <si>
    <t>AD0541650</t>
  </si>
  <si>
    <t>2021-08-04</t>
  </si>
  <si>
    <t>Buxoro shahridagi maktabda tahsil olgan K 2703036</t>
  </si>
  <si>
    <t>438221100281</t>
  </si>
  <si>
    <t>1993-06-26</t>
  </si>
  <si>
    <t>AA1836157</t>
  </si>
  <si>
    <t>2013-06-12</t>
  </si>
  <si>
    <t>Peshku tumani maktabida tahsil olgan</t>
  </si>
  <si>
    <t>438221100088</t>
  </si>
  <si>
    <t>TURSUNOVA MARJONA RASHID QIZI</t>
  </si>
  <si>
    <t>2004-10-05</t>
  </si>
  <si>
    <t>AD5211747</t>
  </si>
  <si>
    <t>Kogon tumani maktabida tahsil olgan</t>
  </si>
  <si>
    <t>438221100316</t>
  </si>
  <si>
    <t>2002-06-26</t>
  </si>
  <si>
    <t>AC1551953</t>
  </si>
  <si>
    <t>2018-12-27</t>
  </si>
  <si>
    <t>Olot tumanidagi maktabda tahsil olgan</t>
  </si>
  <si>
    <t>№ 23-T-136/3 / 03.10.2023</t>
  </si>
  <si>
    <t>438221100338</t>
  </si>
  <si>
    <t>1995-02-20</t>
  </si>
  <si>
    <t>AA9713468</t>
  </si>
  <si>
    <t>2015-05-16</t>
  </si>
  <si>
    <t xml:space="preserve">Jondor sanoat kollejini 2013-yilda tamomlagan </t>
  </si>
  <si>
    <t>№ T67 / 30.11.2022</t>
  </si>
  <si>
    <t>2003-10-19</t>
  </si>
  <si>
    <t>2019-11-09</t>
  </si>
  <si>
    <t>Kogon shahri maktabida tahsil olgan</t>
  </si>
  <si>
    <t>№ T54 / 11.10.2022</t>
  </si>
  <si>
    <t>№ 23-T-17/1 / 13.03.2023</t>
  </si>
  <si>
    <t>438241100003</t>
  </si>
  <si>
    <t>1997-09-24</t>
  </si>
  <si>
    <t>AA4284826</t>
  </si>
  <si>
    <t>2014-02-11</t>
  </si>
  <si>
    <t>2012-2015 , Shofirkon maishiy xizmat KHK , K 3682385</t>
  </si>
  <si>
    <t>438231100770</t>
  </si>
  <si>
    <t>2002-07-30</t>
  </si>
  <si>
    <t>AD4386647</t>
  </si>
  <si>
    <t>2023-08-23</t>
  </si>
  <si>
    <t>2017-2020 , Kogon sanoat va transport KHK , K 5838949</t>
  </si>
  <si>
    <t>438231100551</t>
  </si>
  <si>
    <t>YOG‘MUROV BOBIR AKRAM O‘G‘LI</t>
  </si>
  <si>
    <t>2003-01-11</t>
  </si>
  <si>
    <t>AC1706846</t>
  </si>
  <si>
    <t>2019-02-25</t>
  </si>
  <si>
    <t>2011-2020 , Buxoro viloyat Buxoro tuman , 31-sonli umumiy o'rta ta'lim maktabi , UM 0355367</t>
  </si>
  <si>
    <t>438231100537</t>
  </si>
  <si>
    <t>1998-08-03</t>
  </si>
  <si>
    <t>AC2167084</t>
  </si>
  <si>
    <t>2019-08-22</t>
  </si>
  <si>
    <t>2013-2016 , Kogon maktabgacha ta'lim va xizmat ko'rsatish KHK , K 4114624</t>
  </si>
  <si>
    <t>438231100814</t>
  </si>
  <si>
    <t>1990-11-11</t>
  </si>
  <si>
    <t>AB0065775</t>
  </si>
  <si>
    <t>2015-07-16</t>
  </si>
  <si>
    <t>2006-2009 , Navoiy pedagogika kolleji , K 0083869</t>
  </si>
  <si>
    <t>438231100809</t>
  </si>
  <si>
    <t>TO‘XTAYEVA MARJONA TOLIB QIZI</t>
  </si>
  <si>
    <t>1997-06-09</t>
  </si>
  <si>
    <t>AA5610298</t>
  </si>
  <si>
    <t>2014-06-01</t>
  </si>
  <si>
    <t>2012-2015 , Jondor qurilish va milliy hunarmandchilik KHK , K 3676193</t>
  </si>
  <si>
    <t>438231100812</t>
  </si>
  <si>
    <t>1986-06-28</t>
  </si>
  <si>
    <t>AB3812808</t>
  </si>
  <si>
    <t>2001-2004 , G'ijduvon Tibbiy kolleji , K 084862</t>
  </si>
  <si>
    <t>438231100526</t>
  </si>
  <si>
    <t>TEMIROV SHERZODBEK TOHIRJON O‘G‘LI</t>
  </si>
  <si>
    <t>2002-07-16</t>
  </si>
  <si>
    <t>AC0328252</t>
  </si>
  <si>
    <t>2017-2020 , Buxoro ichki ishlar vazirligi akademiyasi , L 383531</t>
  </si>
  <si>
    <t>438231100517</t>
  </si>
  <si>
    <t>2003-02-19</t>
  </si>
  <si>
    <t>AC2381440</t>
  </si>
  <si>
    <t>2019-11-08</t>
  </si>
  <si>
    <t>2011-2020 , Samarqand viloyat Payariq tumani 74-sonli umumiy o'rta ta'lim maktabi , UM 0520851</t>
  </si>
  <si>
    <t>438231100548</t>
  </si>
  <si>
    <t>NE’MATOV ISOMIDDIN XUDAYBERDIYEVICH</t>
  </si>
  <si>
    <t>1985-08-21</t>
  </si>
  <si>
    <t>AB0257849</t>
  </si>
  <si>
    <t>2015-06-25</t>
  </si>
  <si>
    <t>1994-2003 , Buxoro viloyat Qorako'l tumani , 5-umumiy ta'lim maktabi , O'R-A 1268514</t>
  </si>
  <si>
    <t>438231100539</t>
  </si>
  <si>
    <t>O‘KTAMOV HABIBJON HAYIT O‘G‘LI</t>
  </si>
  <si>
    <t>AB4605135</t>
  </si>
  <si>
    <t>2015-2018 , Buxoro Turizm kolleji , K 4978264</t>
  </si>
  <si>
    <t>438231100776</t>
  </si>
  <si>
    <t>1996-08-11</t>
  </si>
  <si>
    <t>AA5713847</t>
  </si>
  <si>
    <t>2014-05-31</t>
  </si>
  <si>
    <t>2012-2015 , Shofirkon Sanoat va milliy hunarmandchilik KHK , K 3687131</t>
  </si>
  <si>
    <t>438231100549</t>
  </si>
  <si>
    <t>1994-06-15</t>
  </si>
  <si>
    <t>AD3400185</t>
  </si>
  <si>
    <t>2010-2013 , Kogon pedagogika kolleji , K 2830143</t>
  </si>
  <si>
    <t>438231100756</t>
  </si>
  <si>
    <t>2004-07-31</t>
  </si>
  <si>
    <t>AC2948897</t>
  </si>
  <si>
    <t>2020-08-21</t>
  </si>
  <si>
    <t>2009-2020-Kogon shahar 8-sonli maktab TM 0525626</t>
  </si>
  <si>
    <t>438231100562</t>
  </si>
  <si>
    <t>SHAROPOV YORQIN ESAN O‘G‘LI</t>
  </si>
  <si>
    <t>1994-04-06</t>
  </si>
  <si>
    <t>AB4552563</t>
  </si>
  <si>
    <t>2009-2014 , Galo Osiyo Qurilish  va transport  KHK , 3482679</t>
  </si>
  <si>
    <t>438231100779</t>
  </si>
  <si>
    <t>1989-11-23</t>
  </si>
  <si>
    <t>AD5018645</t>
  </si>
  <si>
    <t>1995-2006 , Qashqadaryo viloyati Muborak tumani , 5-sonli umumiy o'rta ta'lim maktabi , O'R-SH 0415948</t>
  </si>
  <si>
    <t>438231100536</t>
  </si>
  <si>
    <t>SAYDULLAYEVA INTIZOR TO‘LQIN QIZI</t>
  </si>
  <si>
    <t>2001-05-29</t>
  </si>
  <si>
    <t>AB9368729</t>
  </si>
  <si>
    <t>2018-04-22</t>
  </si>
  <si>
    <t>2010-2019 , Buxoro vilyat Qorako'l tumani , 5-sonli umumiy o'rta ta'lim maktabi , UM 0056707</t>
  </si>
  <si>
    <t>438231100518</t>
  </si>
  <si>
    <t>1993-03-01</t>
  </si>
  <si>
    <t>AB9136161</t>
  </si>
  <si>
    <t>2018-03-27</t>
  </si>
  <si>
    <t>20009-2012 , Buxoro Tibbiyot kolleji , K 2378227</t>
  </si>
  <si>
    <t>2003-12-14</t>
  </si>
  <si>
    <t>2020-01-08</t>
  </si>
  <si>
    <t>438231100780</t>
  </si>
  <si>
    <t>1966-01-02</t>
  </si>
  <si>
    <t>AD3872242</t>
  </si>
  <si>
    <t>1983-1985 , Medidsina bilim yurti , IT 122810</t>
  </si>
  <si>
    <t>438231100535</t>
  </si>
  <si>
    <t>2004-01-25</t>
  </si>
  <si>
    <t>AC3004617</t>
  </si>
  <si>
    <t>2020-09-12</t>
  </si>
  <si>
    <t>2013-2022 , Buxoro viloyat Qorovulbozor tumani 1-sonli umumiy o'rta ta'lim maktabi , UM 1243083</t>
  </si>
  <si>
    <t>438231100726</t>
  </si>
  <si>
    <t>1985-10-08</t>
  </si>
  <si>
    <t>AC3096691</t>
  </si>
  <si>
    <t>2020-10-26</t>
  </si>
  <si>
    <t>2001-2004 , Jondor sanoat KHK , K 085002</t>
  </si>
  <si>
    <t>438231100521</t>
  </si>
  <si>
    <t>LATIFOV MUXAMMADALI FARXOD O`G`LI</t>
  </si>
  <si>
    <t>2005-09-25</t>
  </si>
  <si>
    <t>AD1778407</t>
  </si>
  <si>
    <t>2012-2023 , Buxoro viloyat , Kogon tumani , 12-sonli umumiy o'rta ta'lim maktabi , UM 01617393</t>
  </si>
  <si>
    <t>438231100729</t>
  </si>
  <si>
    <t>1993-11-15</t>
  </si>
  <si>
    <t>AB1331115</t>
  </si>
  <si>
    <t>2015-10-01</t>
  </si>
  <si>
    <t>2008-2011 , Buxoro Tibbiyot kolleji , K 1956045</t>
  </si>
  <si>
    <t>438231100522</t>
  </si>
  <si>
    <t>AD0962167</t>
  </si>
  <si>
    <t>2022-01-05</t>
  </si>
  <si>
    <t>2012-2023 ,  Buxoro viloyat Kogon tumani 4-sonli umumiy o'rta ta'lim maktabi, UM 01617090</t>
  </si>
  <si>
    <t>438231100547</t>
  </si>
  <si>
    <t>1986-11-17</t>
  </si>
  <si>
    <t>AA8989972</t>
  </si>
  <si>
    <t>2015-03-11</t>
  </si>
  <si>
    <t>2004-2007 , Buxoro tibbiyot kolleji , K 622540</t>
  </si>
  <si>
    <t>438231100546</t>
  </si>
  <si>
    <t>1998-07-21</t>
  </si>
  <si>
    <t>AA9210453</t>
  </si>
  <si>
    <t>2015-03-25</t>
  </si>
  <si>
    <t>2014-2017 , Qorovulbozor Sanoat va transport kolleji , K 0284827</t>
  </si>
  <si>
    <t>438231100754</t>
  </si>
  <si>
    <t>AMONDULLAYEVA AZIZA AZIZOVNA</t>
  </si>
  <si>
    <t>AD1668939</t>
  </si>
  <si>
    <t>2012-2023-yy Buxoro shahar 28-sonli umumiy o'rta ta'lim maktabi</t>
  </si>
  <si>
    <t>438231100534</t>
  </si>
  <si>
    <t>2004-08-01</t>
  </si>
  <si>
    <t>AD0165350</t>
  </si>
  <si>
    <t>2021-02-16</t>
  </si>
  <si>
    <t>2013-2022 , Buxoro viloyati Buxoro tumani 44-sonli umumiy o'rta ta'lim maktabi , UM 1247500</t>
  </si>
  <si>
    <t>438231100751</t>
  </si>
  <si>
    <t>2002-02-02</t>
  </si>
  <si>
    <t>AB9643646</t>
  </si>
  <si>
    <t>2018-05-20</t>
  </si>
  <si>
    <t>2008-2019-yy Kogon shahar 8-sonli umumiy o'rta ta'lim maktabi UM 0046011</t>
  </si>
  <si>
    <t>438231100792</t>
  </si>
  <si>
    <t>2013-2022 , Buxoro viloyat Kogon shahri , 17-sonli ayrim fanlar chuqur o'rgatilinadigan ixtisoslashtirilgan maktab , UM 1252605</t>
  </si>
  <si>
    <t>2014-12-02</t>
  </si>
  <si>
    <t>№ 23-T-29 / 25.04.2023</t>
  </si>
  <si>
    <t>438231100284</t>
  </si>
  <si>
    <t>1998-09-16</t>
  </si>
  <si>
    <t>AA9743795</t>
  </si>
  <si>
    <t>2015-05-20</t>
  </si>
  <si>
    <t xml:space="preserve">2014-2017 Kogon maishiy xizmat xizmat KHK </t>
  </si>
  <si>
    <t>438231100545</t>
  </si>
  <si>
    <t>JO‘RAYEVA DILAFRO‘Z RAVSHAN QIZI</t>
  </si>
  <si>
    <t>1994-05-18</t>
  </si>
  <si>
    <t>AB4749476</t>
  </si>
  <si>
    <t>2016-08-18</t>
  </si>
  <si>
    <t>2010-2013 , Kogon maktabgacha ta'lim va xizmat ko'rsatish KHK , K 2830075</t>
  </si>
  <si>
    <t>438231100755</t>
  </si>
  <si>
    <t>SAMADOV ZUHRIDDIN ZAYNIDIN O‘G‘LI</t>
  </si>
  <si>
    <t>1997-01-01</t>
  </si>
  <si>
    <t>AD1205374</t>
  </si>
  <si>
    <t>2022-03-29</t>
  </si>
  <si>
    <t>2012-2015-yy oro davlat universiteti qoshidagi 4-son akademik litsey L 231296</t>
  </si>
  <si>
    <t>438231100543</t>
  </si>
  <si>
    <t>AXMEDOV RUSTAM RAVSHAN O‘G‘LI</t>
  </si>
  <si>
    <t>1997-07-11</t>
  </si>
  <si>
    <t>AA3872347</t>
  </si>
  <si>
    <t>2014-01-07</t>
  </si>
  <si>
    <t>2013-2016 , Kogon sanoat va transport kasb-hunar kolleji , K 4114294</t>
  </si>
  <si>
    <t>438231100757</t>
  </si>
  <si>
    <t>1987-06-11</t>
  </si>
  <si>
    <t>AD3231346</t>
  </si>
  <si>
    <t>2005-2008-yy Buxoro tibbiyot kolleji K 1101766</t>
  </si>
  <si>
    <t>438231100524</t>
  </si>
  <si>
    <t>BEKMURODOV AKOBIRJON AHMADJON O‘G‘LI</t>
  </si>
  <si>
    <t>2000-04-22</t>
  </si>
  <si>
    <t>AB5727566</t>
  </si>
  <si>
    <t>2015-2018 , Kogon qishloq xo'jaligi va xizmat ko'rsatish kolleji , K 4983152</t>
  </si>
  <si>
    <t>438231100557</t>
  </si>
  <si>
    <t>FAYZULLOYEV FERUZ ZINNATULLO O‘G‘LI</t>
  </si>
  <si>
    <t>2000-04-07</t>
  </si>
  <si>
    <t>AB5733284</t>
  </si>
  <si>
    <t>2016-2019 , Buxoro Yengil sanoat kolleji , K 5427298</t>
  </si>
  <si>
    <t>438231100558</t>
  </si>
  <si>
    <t>G‘AFUROVA MAFTUNA IZZATOVNA</t>
  </si>
  <si>
    <t>AA6389069</t>
  </si>
  <si>
    <t>2014-07-31</t>
  </si>
  <si>
    <t>2005-2008 , Romitan agro-biznes KHK , K 0911539</t>
  </si>
  <si>
    <t>438231100530</t>
  </si>
  <si>
    <t>1988-06-23</t>
  </si>
  <si>
    <t>AD4261085</t>
  </si>
  <si>
    <t>2023-08-11</t>
  </si>
  <si>
    <t>2007-2012 , Qarshi Infokomunikatsiya nodavlat ta'lim muassasasi , IR 001204</t>
  </si>
  <si>
    <t>438231100523</t>
  </si>
  <si>
    <t>1997-05-15</t>
  </si>
  <si>
    <t>AA8891104</t>
  </si>
  <si>
    <t>2015-03-05</t>
  </si>
  <si>
    <t>2013-2016 , G'ijduvon pedagogika kolleji , K 4121267</t>
  </si>
  <si>
    <t>438231100555</t>
  </si>
  <si>
    <t>JUMAMURODOVA YULDUZ QAXRAMONOVNA</t>
  </si>
  <si>
    <t>1992-04-10</t>
  </si>
  <si>
    <t>AA6295926</t>
  </si>
  <si>
    <t>2014-07-28</t>
  </si>
  <si>
    <t>2007-2010 , Buxoro Olimpia zaxiralari sport kolleji , K 1586688</t>
  </si>
  <si>
    <t>438231100724</t>
  </si>
  <si>
    <t>1995-03-01</t>
  </si>
  <si>
    <t>AA4789436</t>
  </si>
  <si>
    <t>2014-03-22</t>
  </si>
  <si>
    <t>2011-2014 , Denov kompyuter texnologiyalari KHK , K 3472287</t>
  </si>
  <si>
    <t>438231100692</t>
  </si>
  <si>
    <t>1998-10-10</t>
  </si>
  <si>
    <t>AB3813579</t>
  </si>
  <si>
    <t>2014-2017 , Buxoro Davlat universiteti qoshidagi 4-son akademik litseyi , L 296916</t>
  </si>
  <si>
    <t>438231100541</t>
  </si>
  <si>
    <t>NOROV MURODBEK AZAMAT O‘G‘LI</t>
  </si>
  <si>
    <t>2003-12-20</t>
  </si>
  <si>
    <t>AC2683453</t>
  </si>
  <si>
    <t>2020-01-28</t>
  </si>
  <si>
    <t>2012-2021 , Buxoro viloyati Buxoro tumani 44-sonli umumiy o'rta ta'lim maktabi , UM 0809970</t>
  </si>
  <si>
    <t>438231100794</t>
  </si>
  <si>
    <t>AD2529453</t>
  </si>
  <si>
    <t>2012-2023 , Navoiy viloyat , Qiziltepa tumani , 14-sonli umumiy o'rta ta'lim maktabi , UM 01599571</t>
  </si>
  <si>
    <t>438231100556</t>
  </si>
  <si>
    <t>AA6645460</t>
  </si>
  <si>
    <t>2014-08-25</t>
  </si>
  <si>
    <t>2007-2009 , Buxoro pedagogika kolleji , K 1450742</t>
  </si>
  <si>
    <t>438231100782</t>
  </si>
  <si>
    <t>TESHAYEVA MOXINABONU TO‘YI QIZI</t>
  </si>
  <si>
    <t>1996-12-18</t>
  </si>
  <si>
    <t>AD3140939</t>
  </si>
  <si>
    <t>2012-2015 ,  M.Ashrafiy nomli Buxoro san'at kolleji , K 3691631</t>
  </si>
  <si>
    <t>№ 23-T-134/2 / 27.09.2023</t>
  </si>
  <si>
    <t>438231100542</t>
  </si>
  <si>
    <t>TO‘RAYEV AZIZBEK PANJI O‘G‘LI</t>
  </si>
  <si>
    <t>AC2423413</t>
  </si>
  <si>
    <t>2013-2022 , Qashqadaryo viloyati Mirishkor tumani , 2-sonli umumiy o'rta ta'lim maktabi , UM 1302454</t>
  </si>
  <si>
    <t>468231100821</t>
  </si>
  <si>
    <t>1986-09-03</t>
  </si>
  <si>
    <t>2012-2021-yyBuxoro shahar 2-sonli umumiy o'rta ta'lim maktabi UM 1183281</t>
  </si>
  <si>
    <t>438231100519</t>
  </si>
  <si>
    <t>TURSUNOV BEXZOD OZOD O‘G‘LI</t>
  </si>
  <si>
    <t>1997-02-10</t>
  </si>
  <si>
    <t>AA3546632</t>
  </si>
  <si>
    <t>2013-12-09</t>
  </si>
  <si>
    <t>2013-2016 , Kogon qishloq xo'jaligi va xizmat ko'rsatish kolleji , K 4136210</t>
  </si>
  <si>
    <t>438231100709</t>
  </si>
  <si>
    <t>1971-01-14</t>
  </si>
  <si>
    <t>AB2377815</t>
  </si>
  <si>
    <t>1988-1990 Kattaqo'rg'on shahar tibbiyot bilim yurti MT-I 011147</t>
  </si>
  <si>
    <t>438231100552</t>
  </si>
  <si>
    <t>AA7907023</t>
  </si>
  <si>
    <t>2014-12-03</t>
  </si>
  <si>
    <t>2012-2015 , Denov pedagogika kolleji , K 3895205</t>
  </si>
  <si>
    <t>438241100006</t>
  </si>
  <si>
    <t>2005-10-01</t>
  </si>
  <si>
    <t>AD1766750</t>
  </si>
  <si>
    <t>2021-2023 , Jondor tuman 2-son kasb-hunar maktabi , PT 0086050</t>
  </si>
  <si>
    <t>438231100710</t>
  </si>
  <si>
    <t>1986-03-07</t>
  </si>
  <si>
    <t>AD4201558</t>
  </si>
  <si>
    <t>2002-2005 Romitan sanoat KHK K 304344</t>
  </si>
  <si>
    <t>438231100688</t>
  </si>
  <si>
    <t>2005-07-03</t>
  </si>
  <si>
    <t>AD0594056</t>
  </si>
  <si>
    <t>2021-08-24</t>
  </si>
  <si>
    <t>2012-2023.Buxoro shahar 25-sonli umumiy o'rta talim maktabi UM 01606531</t>
  </si>
  <si>
    <t>394231100436</t>
  </si>
  <si>
    <t>2006-02-02</t>
  </si>
  <si>
    <t>AD1510329</t>
  </si>
  <si>
    <t>2022-06-30</t>
  </si>
  <si>
    <t>vvvvvvvvvvvvvvvvvvvvvvvvv</t>
  </si>
  <si>
    <t>438241102165</t>
  </si>
  <si>
    <t>1989-07-22</t>
  </si>
  <si>
    <t>AA8761542</t>
  </si>
  <si>
    <t>2015-02-18</t>
  </si>
  <si>
    <t>438241100011</t>
  </si>
  <si>
    <t>1984-10-13</t>
  </si>
  <si>
    <t>AA9514363</t>
  </si>
  <si>
    <t>2015-04-28</t>
  </si>
  <si>
    <t xml:space="preserve">1991-2001, Paxtaobod tumani 34-umumta'lim maktabi, </t>
  </si>
  <si>
    <t>438231100447</t>
  </si>
  <si>
    <t>2005-03-21</t>
  </si>
  <si>
    <t>AD2641637</t>
  </si>
  <si>
    <t>2012-2023 ,  Navoiy viloyati , Qiziltepa tumani 42-sonli umumiy o'rta ta'lim maktabi , UM 01600343</t>
  </si>
  <si>
    <t>438231100707</t>
  </si>
  <si>
    <t>AA5777938</t>
  </si>
  <si>
    <t>2011-2014 Kogon sanoat va transport KHK K 3268705</t>
  </si>
  <si>
    <t>438231100843</t>
  </si>
  <si>
    <t>1997-09-06</t>
  </si>
  <si>
    <t>AB2198753</t>
  </si>
  <si>
    <t>2015-12-11</t>
  </si>
  <si>
    <t>438231100842</t>
  </si>
  <si>
    <t>1999-01-23</t>
  </si>
  <si>
    <t>AB4483612</t>
  </si>
  <si>
    <t>2016-07-21</t>
  </si>
  <si>
    <t>438231100841</t>
  </si>
  <si>
    <t>AB6959712</t>
  </si>
  <si>
    <t>2017-06-20</t>
  </si>
  <si>
    <t>438231100363</t>
  </si>
  <si>
    <t>JO‘RAYEVA RUXSHONA NURALI QIZI</t>
  </si>
  <si>
    <t>2005-09-20</t>
  </si>
  <si>
    <t>AD0934295</t>
  </si>
  <si>
    <t>2021-12-21</t>
  </si>
  <si>
    <t>2010-2022, 12-sonli umumiy o'rta ta'lim maktabi, UM 1248110</t>
  </si>
  <si>
    <t>438231100798</t>
  </si>
  <si>
    <t>HALIMOV HUSNIDDIN HABIB O‘G‘LI</t>
  </si>
  <si>
    <t>2000-04-14</t>
  </si>
  <si>
    <t>AB5233408</t>
  </si>
  <si>
    <t>2016-10-20</t>
  </si>
  <si>
    <t>2016-2019 , Buxoro irigatsiya melioratsiya va arxiytektura KHK , K 5441405</t>
  </si>
  <si>
    <t>438231100516</t>
  </si>
  <si>
    <t>1999-04-13</t>
  </si>
  <si>
    <t>AB9610456</t>
  </si>
  <si>
    <t>2015-2018 , Buxoro Avtomobil va yo'llar KHK , K 4968682</t>
  </si>
  <si>
    <t>438231100749</t>
  </si>
  <si>
    <t>2005-09-22</t>
  </si>
  <si>
    <t>AD1006215</t>
  </si>
  <si>
    <t>2021-2023-yy Peshku tumani 2-son kasb-hunar maktabi PT 0088680</t>
  </si>
  <si>
    <t>438231100819</t>
  </si>
  <si>
    <t>1996-08-26</t>
  </si>
  <si>
    <t>AA6071128</t>
  </si>
  <si>
    <t>2014-07-07</t>
  </si>
  <si>
    <t>2011-2014 , Kogon xo'jaligi va xizmat ko'rsatish kolleji , K 3540156</t>
  </si>
  <si>
    <t>438231100554</t>
  </si>
  <si>
    <t>BAFOYEV ISLOMBEK QUVONDIQ O‘G‘LI</t>
  </si>
  <si>
    <t>2002-03-18</t>
  </si>
  <si>
    <t>AC0188037</t>
  </si>
  <si>
    <t>2018-11-13</t>
  </si>
  <si>
    <t>2017-2020 , Kogon qishloq xo'jaligi va xizmat ko'rsatish kolleji , K 5840878</t>
  </si>
  <si>
    <t>438231100711</t>
  </si>
  <si>
    <t>HAKIMOV G‘IYOS GAFUROVICH</t>
  </si>
  <si>
    <t>1988-02-20</t>
  </si>
  <si>
    <t>AD2511398</t>
  </si>
  <si>
    <t>2023-02-07</t>
  </si>
  <si>
    <t>2002-2005 Buxoro iqtisodiyot va bank kolleji K 302149</t>
  </si>
  <si>
    <t>438241102164</t>
  </si>
  <si>
    <t>1998-10-13</t>
  </si>
  <si>
    <t>AB8180080</t>
  </si>
  <si>
    <t>2017-11-30</t>
  </si>
  <si>
    <t>438231100715</t>
  </si>
  <si>
    <t>AD0425397</t>
  </si>
  <si>
    <t>2021-06-09</t>
  </si>
  <si>
    <t>2012-2023,Buxoro viloyati Buxoro shahar 18-umumta'lim maktabi UM 01608501</t>
  </si>
  <si>
    <t>438231100528</t>
  </si>
  <si>
    <t>QOSIMOV MIRJALOL BAHODIR O‘G‘LI</t>
  </si>
  <si>
    <t>2005-08-28</t>
  </si>
  <si>
    <t>AD1544861</t>
  </si>
  <si>
    <t>2012-2023 , Buxoro viloyat , Kogon tuman 3-sonli umumiy o'rta ta'lim maktabi , UM 01617068</t>
  </si>
  <si>
    <t>438231100817</t>
  </si>
  <si>
    <t>2003-06-24</t>
  </si>
  <si>
    <t>AC2325612</t>
  </si>
  <si>
    <t>2011-2020 , Buxoro viloyat Buxoro tuman , 43-sonli umumiy o'rta talim maktabi , UM 0355724</t>
  </si>
  <si>
    <t>438231100529</t>
  </si>
  <si>
    <t>2005-04-20</t>
  </si>
  <si>
    <t>AD2630181</t>
  </si>
  <si>
    <t>2023-02-20</t>
  </si>
  <si>
    <t>2012-2023 , Xorazm viloyati, Bog'ot tumani 25-sonli umumiy o'rta ta'lim maktabi , UM 01725807</t>
  </si>
  <si>
    <t>438231100705</t>
  </si>
  <si>
    <t>1998-12-27</t>
  </si>
  <si>
    <t>AB3835970</t>
  </si>
  <si>
    <t>2016-05-04</t>
  </si>
  <si>
    <t>2014-2017 Peshko' sanoat KHK , K 4567311</t>
  </si>
  <si>
    <t>438231100708</t>
  </si>
  <si>
    <t>1996-07-04</t>
  </si>
  <si>
    <t>AD4778275</t>
  </si>
  <si>
    <t>2011-2014 Muborak tibbiyot kolleji K0215131</t>
  </si>
  <si>
    <t>438231100531</t>
  </si>
  <si>
    <t>1982-09-16</t>
  </si>
  <si>
    <t>AA9023757</t>
  </si>
  <si>
    <t>2015-03-14</t>
  </si>
  <si>
    <t>2019-2022 , Kogon pedagogika kolleji , PT 0014789</t>
  </si>
  <si>
    <t>438231100752</t>
  </si>
  <si>
    <t>SALIMOV RIZO NUTFILLOYEVICH</t>
  </si>
  <si>
    <t>2002-11-08</t>
  </si>
  <si>
    <t>AC1699164</t>
  </si>
  <si>
    <t>2019-02-24</t>
  </si>
  <si>
    <t>2009-2020-yy Buxoro tumani 45-sonli umumiy o'rta ta'lim maktabi</t>
  </si>
  <si>
    <t>438231100533</t>
  </si>
  <si>
    <t>SHAMILOV SHAMSHOD SHERALI O‘G‘LI</t>
  </si>
  <si>
    <t>1996-10-09</t>
  </si>
  <si>
    <t>AB3895715</t>
  </si>
  <si>
    <t>2012-2015 , Kogon Sanoat va transport KHK , K 3677041</t>
  </si>
  <si>
    <t>438231100844</t>
  </si>
  <si>
    <t>2000-10-28</t>
  </si>
  <si>
    <t>AD1341270</t>
  </si>
  <si>
    <t>2018-06-02</t>
  </si>
  <si>
    <t>№ 23-T-13 / 09.02.2023</t>
  </si>
  <si>
    <t>438231100911</t>
  </si>
  <si>
    <t>1985-06-09</t>
  </si>
  <si>
    <t>AB3145802</t>
  </si>
  <si>
    <t>2016-02-19</t>
  </si>
  <si>
    <t>S1-23 BT</t>
  </si>
  <si>
    <t>438231100902</t>
  </si>
  <si>
    <t>1987-05-03</t>
  </si>
  <si>
    <t>AD3096530</t>
  </si>
  <si>
    <t>438231100919</t>
  </si>
  <si>
    <t>1987-12-10</t>
  </si>
  <si>
    <t>AD2516524</t>
  </si>
  <si>
    <t>ASD</t>
  </si>
  <si>
    <t>438231100917</t>
  </si>
  <si>
    <t>1978-09-01</t>
  </si>
  <si>
    <t>AB6743016</t>
  </si>
  <si>
    <t>2017-05-19</t>
  </si>
  <si>
    <t>SD</t>
  </si>
  <si>
    <t>438231100926</t>
  </si>
  <si>
    <t>1980-04-24</t>
  </si>
  <si>
    <t>AB4805814</t>
  </si>
  <si>
    <t>2016-08-23</t>
  </si>
  <si>
    <t>438231100923</t>
  </si>
  <si>
    <t>1985-04-09</t>
  </si>
  <si>
    <t>AA7438611</t>
  </si>
  <si>
    <t>2014-11-02</t>
  </si>
  <si>
    <t>438231100914</t>
  </si>
  <si>
    <t>1981-06-23</t>
  </si>
  <si>
    <t>AB3706596</t>
  </si>
  <si>
    <t>2016-04-16</t>
  </si>
  <si>
    <t>№ 23-T-08 / 30.01.2023</t>
  </si>
  <si>
    <t>438231100628</t>
  </si>
  <si>
    <t>1986-06-02</t>
  </si>
  <si>
    <t>AA6223595</t>
  </si>
  <si>
    <t>2014-07-23</t>
  </si>
  <si>
    <t>2002-2005.Nishon maishiy xizmat ko'rsatish kolleji K 204043</t>
  </si>
  <si>
    <t>438231100906</t>
  </si>
  <si>
    <t>1995-05-21</t>
  </si>
  <si>
    <t>AD6922476</t>
  </si>
  <si>
    <t>438231100673</t>
  </si>
  <si>
    <t>ABDULLAYEVA MOHICHEHRA FURQATOVNA</t>
  </si>
  <si>
    <t>1992-04-11</t>
  </si>
  <si>
    <t>AA9781606</t>
  </si>
  <si>
    <t>1998-2009.Vobkent tumani 26-sonli umumiy o'rta ta'lim maktabi O'RSH 0995099</t>
  </si>
  <si>
    <t>438231100658</t>
  </si>
  <si>
    <t>AB5634950</t>
  </si>
  <si>
    <t>2017-01-08</t>
  </si>
  <si>
    <t>2016-2019.Buxoro pedagogika kolleji K 5424271</t>
  </si>
  <si>
    <t>438231100662</t>
  </si>
  <si>
    <t>1995-11-16</t>
  </si>
  <si>
    <t>AB3556647</t>
  </si>
  <si>
    <t>2016-03-21</t>
  </si>
  <si>
    <t>2012-2023.Buxoro shahar 1-sonli umumiy o'rta ta'lim maktabi</t>
  </si>
  <si>
    <t>438231100790</t>
  </si>
  <si>
    <t>1995-04-06</t>
  </si>
  <si>
    <t>AA5819376</t>
  </si>
  <si>
    <t>2011-2014 , Kogon maktabgacha ta'lim va xizmat ko'rsatish KHK , K 3482374</t>
  </si>
  <si>
    <t>438231100642</t>
  </si>
  <si>
    <t>1996-10-15</t>
  </si>
  <si>
    <t>AA5612843</t>
  </si>
  <si>
    <t>2014-06-03</t>
  </si>
  <si>
    <t>2021-2022.Qorako'l pedagogika kolleji PT 0051373</t>
  </si>
  <si>
    <t>438231100632</t>
  </si>
  <si>
    <t>1991-01-04</t>
  </si>
  <si>
    <t>AA4739859</t>
  </si>
  <si>
    <t>2014-03-15</t>
  </si>
  <si>
    <t xml:space="preserve">2017-2023.Buxoro shahar 1-sonli umumiy o'rta ta'lim maktabi  </t>
  </si>
  <si>
    <t>438231100602</t>
  </si>
  <si>
    <t>1993-09-10</t>
  </si>
  <si>
    <t>AB5349711</t>
  </si>
  <si>
    <t>2016-12-14</t>
  </si>
  <si>
    <t>2009-2012, Kogon pedagogika kasb-hunar kolleji, K2376790</t>
  </si>
  <si>
    <t>438231100636</t>
  </si>
  <si>
    <t>1990-11-18</t>
  </si>
  <si>
    <t>AD3266701</t>
  </si>
  <si>
    <t>2022-2023.Kogon pedagogika kolleji PT 0066924</t>
  </si>
  <si>
    <t>438231100675</t>
  </si>
  <si>
    <t>Tomdi tumani</t>
  </si>
  <si>
    <t>1993-06-18</t>
  </si>
  <si>
    <t>AB2688675</t>
  </si>
  <si>
    <t>2006-2009.Zarafshon tibbiyot kolleji K 2435814</t>
  </si>
  <si>
    <t>438231100800</t>
  </si>
  <si>
    <t>1996-05-03</t>
  </si>
  <si>
    <t>AB1953151</t>
  </si>
  <si>
    <t>2012-2015 , Buxoro yengil snoat va pedagogika KHK , K 3680076</t>
  </si>
  <si>
    <t>438231100771</t>
  </si>
  <si>
    <t>1994-02-09</t>
  </si>
  <si>
    <t>AA9822142</t>
  </si>
  <si>
    <t>2015-05-24</t>
  </si>
  <si>
    <t>2009-2012 , Qiziltepa Agro iqtisodiyot kolleji , K 2433776</t>
  </si>
  <si>
    <t>438231100622</t>
  </si>
  <si>
    <t>AB7757672</t>
  </si>
  <si>
    <t>2017 -2020.Buxoro pedagogika kolleji K 5837595</t>
  </si>
  <si>
    <t>438231100712</t>
  </si>
  <si>
    <t>1991-08-03</t>
  </si>
  <si>
    <t>AA7958301</t>
  </si>
  <si>
    <t>2014-12-15</t>
  </si>
  <si>
    <t>2017-2017 Shofirkon iqtisodiyot kolleji K 5345679</t>
  </si>
  <si>
    <t>438231100781</t>
  </si>
  <si>
    <t>JAHONOVA ZUHRO BAXTIYOROVNA</t>
  </si>
  <si>
    <t>1991-04-24</t>
  </si>
  <si>
    <t>AD0795919</t>
  </si>
  <si>
    <t>Iqtisodiyot kolleji</t>
  </si>
  <si>
    <t>438231100664</t>
  </si>
  <si>
    <t>JO‘RAYEVA MAXLIYO TOYIROVNA</t>
  </si>
  <si>
    <t>1989-10-12</t>
  </si>
  <si>
    <t>AA7147155</t>
  </si>
  <si>
    <t>2014-10-12</t>
  </si>
  <si>
    <t>2005-2008.Buxoro pedagogika kolleji K0908756</t>
  </si>
  <si>
    <t>438231100667</t>
  </si>
  <si>
    <t>1994-05-03</t>
  </si>
  <si>
    <t>AA3923993</t>
  </si>
  <si>
    <t>2014-01-14</t>
  </si>
  <si>
    <t>2009-2012.Jizzax pedagogika kolleji K 2381633</t>
  </si>
  <si>
    <t>438231100637</t>
  </si>
  <si>
    <t>1981-09-17</t>
  </si>
  <si>
    <t>AB2670966</t>
  </si>
  <si>
    <t>2016-01-17</t>
  </si>
  <si>
    <t>1996-1999.Kogon 8-son hunar bilim yurti KHT 149410</t>
  </si>
  <si>
    <t>438231100748</t>
  </si>
  <si>
    <t>NARZULLAYEVA DURDONA SA’DULLA QIZI</t>
  </si>
  <si>
    <t>1998-02-27</t>
  </si>
  <si>
    <t>AB2938653</t>
  </si>
  <si>
    <t>2016-04-12</t>
  </si>
  <si>
    <t>2013-2016-Muborak sanoat kasb-hunar kolleji K 4159566</t>
  </si>
  <si>
    <t>438231100669</t>
  </si>
  <si>
    <t>NAVRUZOVA MALIKA ISKANDAR QIZI</t>
  </si>
  <si>
    <t>1997-12-16</t>
  </si>
  <si>
    <t>AA9222029</t>
  </si>
  <si>
    <t>2015-04-17</t>
  </si>
  <si>
    <t>2012-2015. Qorako'l pedagogika va sport kolleji K 3246934</t>
  </si>
  <si>
    <t>438231100608</t>
  </si>
  <si>
    <t>1991-08-30</t>
  </si>
  <si>
    <t>AB1431970</t>
  </si>
  <si>
    <t>2015-10-23</t>
  </si>
  <si>
    <t>1999-2008, Kogon tuman 15-umumiy o'rta ta'lim maktabi, O'R-SH 0872540</t>
  </si>
  <si>
    <t>438231100671</t>
  </si>
  <si>
    <t>ORIFOVA ZARINA RAVSHAN QIZI</t>
  </si>
  <si>
    <t>2000-09-18</t>
  </si>
  <si>
    <t>AB5747642</t>
  </si>
  <si>
    <t>2016-2019.Buxoro yengil sanoat va pedagogika KHK K 5427156</t>
  </si>
  <si>
    <t>438231100643</t>
  </si>
  <si>
    <t>OTANIYOZOVA DILDORA UBAYDILLO QIZI</t>
  </si>
  <si>
    <t>1998-02-13</t>
  </si>
  <si>
    <t>AA5270797</t>
  </si>
  <si>
    <t>2014-05-01</t>
  </si>
  <si>
    <t>2015-2018.Kogon maktabgacha ta'lim va xizmat ko'rsatish KHK K 4976420</t>
  </si>
  <si>
    <t>438231100650</t>
  </si>
  <si>
    <t>AB0612317</t>
  </si>
  <si>
    <t>2015-08-03</t>
  </si>
  <si>
    <t>2017-2020.G'ijduvon pedagogika kolleji K 5448255</t>
  </si>
  <si>
    <t>438231100775</t>
  </si>
  <si>
    <t>1985-03-15</t>
  </si>
  <si>
    <t>AB9802988</t>
  </si>
  <si>
    <t>2018-06-07</t>
  </si>
  <si>
    <t>2003-2006 , Buxoro Pedagogika kolleji , K 1011356</t>
  </si>
  <si>
    <t>438231100743</t>
  </si>
  <si>
    <t>1998-07-29</t>
  </si>
  <si>
    <t>AA7799836</t>
  </si>
  <si>
    <t>2014-11-28</t>
  </si>
  <si>
    <t>2018-2020-yy Kogon maktabgacha ta'lim va xizmat ko'rsatish Kasb-hunar kolleji K 5993614</t>
  </si>
  <si>
    <t>438231100653</t>
  </si>
  <si>
    <t>1987-07-31</t>
  </si>
  <si>
    <t>AD2648780</t>
  </si>
  <si>
    <t>2005-2007.Buxoro pedagogika kolleji K 794615</t>
  </si>
  <si>
    <t>438231100767</t>
  </si>
  <si>
    <t>AA9856757</t>
  </si>
  <si>
    <t>2015-05-28</t>
  </si>
  <si>
    <t>1992-2003 , Buxoro viloyat Kogon tuman , 12-umumiy o'rta ta'lim maktabi , O'R-A 1272009</t>
  </si>
  <si>
    <t>438231100645</t>
  </si>
  <si>
    <t>AC2125341</t>
  </si>
  <si>
    <t>2019-08-07</t>
  </si>
  <si>
    <t>2017-2020.Buxoro pedagogika kolleji K 5837512</t>
  </si>
  <si>
    <t>438231100634</t>
  </si>
  <si>
    <t>1991-12-01</t>
  </si>
  <si>
    <t>AB7026447</t>
  </si>
  <si>
    <t>2007-2010.Kogon pedagogika kasb hunar kolleji K 1572379</t>
  </si>
  <si>
    <t>438231100659</t>
  </si>
  <si>
    <t>G‘ANIYEVA SHAHLO HAYOT QIZI</t>
  </si>
  <si>
    <t>AB7462516</t>
  </si>
  <si>
    <t>2015-2018.G'ijdivon qishloq xo'jalik KHK K 4971734</t>
  </si>
  <si>
    <t>438221100333</t>
  </si>
  <si>
    <t>1986-11-27</t>
  </si>
  <si>
    <t>AB2768673</t>
  </si>
  <si>
    <t>2016-01-26</t>
  </si>
  <si>
    <t xml:space="preserve">G'ijduvon maishiy xizmat kasb-hunar kolleji </t>
  </si>
  <si>
    <t>438231100912</t>
  </si>
  <si>
    <t>2002-11-18</t>
  </si>
  <si>
    <t>AC0417050</t>
  </si>
  <si>
    <t>2018-12-11</t>
  </si>
  <si>
    <t>438231100903</t>
  </si>
  <si>
    <t>1992-04-09</t>
  </si>
  <si>
    <t>AB8531681</t>
  </si>
  <si>
    <t>2018-01-02</t>
  </si>
  <si>
    <t>438241100007</t>
  </si>
  <si>
    <t>1993-01-23</t>
  </si>
  <si>
    <t>AD4826275</t>
  </si>
  <si>
    <t>2009-2012 , Buxoro pedagogika kolleji , K 2372362</t>
  </si>
  <si>
    <t>438231100932</t>
  </si>
  <si>
    <t>1996-04-13</t>
  </si>
  <si>
    <t>AD6433652</t>
  </si>
  <si>
    <t>438231100774</t>
  </si>
  <si>
    <t>2000-05-20</t>
  </si>
  <si>
    <t>AB6608605</t>
  </si>
  <si>
    <t>2017-04-17</t>
  </si>
  <si>
    <t>2016-2019 , Urgut agro-iqtisodiyot kasb-hunar kolleji , K 5592441</t>
  </si>
  <si>
    <t>438231100765</t>
  </si>
  <si>
    <t>RAXMONOVA FARANGIZ SURXON QIZI</t>
  </si>
  <si>
    <t>1998-10-26</t>
  </si>
  <si>
    <t>AB5202815</t>
  </si>
  <si>
    <t>2016-10-17</t>
  </si>
  <si>
    <t xml:space="preserve">2014-2017 , Urgut Agro tadbirkorlik va servis KHK , K 0298166 </t>
  </si>
  <si>
    <t>438231100648</t>
  </si>
  <si>
    <t>TO‘RAQULOVA AMANGUL OTABEK QIZI</t>
  </si>
  <si>
    <t>2006-05-24</t>
  </si>
  <si>
    <t>AD1419392</t>
  </si>
  <si>
    <t>2022-06-03</t>
  </si>
  <si>
    <t>2012-2023.Kogon tuman Ixtisoslashtirilgan maktabi</t>
  </si>
  <si>
    <t>438231100747</t>
  </si>
  <si>
    <t>1990-05-13</t>
  </si>
  <si>
    <t>AB3837928</t>
  </si>
  <si>
    <t>2016-05-05</t>
  </si>
  <si>
    <t>2007-2010-yy Kogon pedagogika kolleji K 1572564</t>
  </si>
  <si>
    <t>438231100731</t>
  </si>
  <si>
    <t>1991-05-26</t>
  </si>
  <si>
    <t>AD4167347</t>
  </si>
  <si>
    <t>2023-08-04</t>
  </si>
  <si>
    <t>2021-2023, Kogon pedagogika kolleji, PT № 0066955</t>
  </si>
  <si>
    <t>438231100615</t>
  </si>
  <si>
    <t>1990-11-13</t>
  </si>
  <si>
    <t>AA6031668</t>
  </si>
  <si>
    <t>2014-07-06</t>
  </si>
  <si>
    <t>2007-2009.Kogon tumani Uzun maishiy xizmat kasb-hunar kolleji K 1314680</t>
  </si>
  <si>
    <t>438231100746</t>
  </si>
  <si>
    <t>1992-02-14</t>
  </si>
  <si>
    <t>AB2529536</t>
  </si>
  <si>
    <t>2015-12-21</t>
  </si>
  <si>
    <t>1998-2009yy Shofirkon tumani 45-son umumiy o'rta ta'lim maktabi O'r-SH 0999576</t>
  </si>
  <si>
    <t>438231100777</t>
  </si>
  <si>
    <t>2005-07-15</t>
  </si>
  <si>
    <t>AD0977526</t>
  </si>
  <si>
    <t>2022-01-10</t>
  </si>
  <si>
    <t>2012-2023 , Buxoro viloyat , Kogon tumani , 22-sonli umumiy o'rta ta'lim maktabi , UM 01617618</t>
  </si>
  <si>
    <t>438231100641</t>
  </si>
  <si>
    <t>MUYUTDINOVA MUHARRAMABONU UMIDOVNA</t>
  </si>
  <si>
    <t>2005-05-28</t>
  </si>
  <si>
    <t>AD1010080</t>
  </si>
  <si>
    <t>2022-01-18</t>
  </si>
  <si>
    <t xml:space="preserve">2012-2023. Kogon tumani 12-sonli umumiy o'rta ta'lim maktabi </t>
  </si>
  <si>
    <t>438231100769</t>
  </si>
  <si>
    <t>2000-08-24</t>
  </si>
  <si>
    <t>AB5686914</t>
  </si>
  <si>
    <t>2017-01-18</t>
  </si>
  <si>
    <t>2015-2018 , Buxoro pedagogika kolleji , K 4984527</t>
  </si>
  <si>
    <t>438231100646</t>
  </si>
  <si>
    <t>2004-07-03</t>
  </si>
  <si>
    <t>AC2861314</t>
  </si>
  <si>
    <t>2020-07-08</t>
  </si>
  <si>
    <t>2011-2022.Kogon tumani 1-sonli umumiy o'rta ta'lim maktabi UM 1251404</t>
  </si>
  <si>
    <t>438231100795</t>
  </si>
  <si>
    <t>1990-09-26</t>
  </si>
  <si>
    <t>AB1356970</t>
  </si>
  <si>
    <t>2015-10-05</t>
  </si>
  <si>
    <t>2006-2009 , Kogon qishloq xo'jalik kasb-hunar kolleji , K 1197032</t>
  </si>
  <si>
    <t>438231100713</t>
  </si>
  <si>
    <t>AD2661107</t>
  </si>
  <si>
    <t>2023-02-23</t>
  </si>
  <si>
    <t>2012-2023 Buxoro viloyat Olot tuman 6- umumiy o'rta talim maktabi  UM 01618696</t>
  </si>
  <si>
    <t>438231100714</t>
  </si>
  <si>
    <t>1996-03-17</t>
  </si>
  <si>
    <t>AA7248467</t>
  </si>
  <si>
    <t>2014-10-23</t>
  </si>
  <si>
    <t>2012-2015 Galaosiyo qishloq xo'jalik kolleji K 3691279</t>
  </si>
  <si>
    <t>438231100656</t>
  </si>
  <si>
    <t>AD0272766</t>
  </si>
  <si>
    <t>438231100625</t>
  </si>
  <si>
    <t>BOYMURODOVA SHAHZODA NODIR  QIZI</t>
  </si>
  <si>
    <t>2004-10-09</t>
  </si>
  <si>
    <t>AD0132550</t>
  </si>
  <si>
    <t>2021-02-08</t>
  </si>
  <si>
    <t xml:space="preserve">2011-2022.Shofirkon tumani 37-umumiy o'rta ta'lim maktabi </t>
  </si>
  <si>
    <t>438231100640</t>
  </si>
  <si>
    <t>1995-09-22</t>
  </si>
  <si>
    <t>AB5005846</t>
  </si>
  <si>
    <t>2016-09-10</t>
  </si>
  <si>
    <t>2011-2014.kogon maktabgacha ta'lim va xizmat ko'rsatish kasb hunar kolleji K 3482341</t>
  </si>
  <si>
    <t>438231100744</t>
  </si>
  <si>
    <t>2005-09-05</t>
  </si>
  <si>
    <t>AD1655690</t>
  </si>
  <si>
    <t>2012-2023-yy Qorako'l tumani 20-sonli umumiy o'rta ta'lim maktabi UM 01621601</t>
  </si>
  <si>
    <t>438231100644</t>
  </si>
  <si>
    <t>RUZIYEVA ZAMIRA XAYRITDINOVNA</t>
  </si>
  <si>
    <t>1991-11-27</t>
  </si>
  <si>
    <t>AB0926249</t>
  </si>
  <si>
    <t>1997-2009.Qorako'l tumani 12-umum ta'lim maktabi O'RSH 0995789</t>
  </si>
  <si>
    <t>438231100651</t>
  </si>
  <si>
    <t>1990-02-10</t>
  </si>
  <si>
    <t>AB3154145</t>
  </si>
  <si>
    <t>2005-2008.Buxoro pedagogika kolleji K 09087147</t>
  </si>
  <si>
    <t>438221100242</t>
  </si>
  <si>
    <t>2005-03-19</t>
  </si>
  <si>
    <t>AD0906640</t>
  </si>
  <si>
    <t>Qoravulbozor tumani maktabida tahsil olgan</t>
  </si>
  <si>
    <t>438241100005</t>
  </si>
  <si>
    <t>2005-07-06</t>
  </si>
  <si>
    <t>AD1168942</t>
  </si>
  <si>
    <t>2022-03-12</t>
  </si>
  <si>
    <t>2011-2022 , Buxoro viloyat Kogon tumani , 11-sonli umumiy o'rta ta'lim maktabi , UM 1251721</t>
  </si>
  <si>
    <t>438231100788</t>
  </si>
  <si>
    <t>1988-03-12</t>
  </si>
  <si>
    <t>AD3036311</t>
  </si>
  <si>
    <t>2007-2009 , Buxoro pedagogika kolleji , K 1450668</t>
  </si>
  <si>
    <t>438231100660</t>
  </si>
  <si>
    <t>2005-08-02</t>
  </si>
  <si>
    <t>AD1934028</t>
  </si>
  <si>
    <t>2012-2023, Jondor tumani 6-son umumiy o'rta ta'lim maktabi, UM 01615874</t>
  </si>
  <si>
    <t>438231100690</t>
  </si>
  <si>
    <t>G‘ANIYEVA GULNOZA SAYFULLOYEVNA</t>
  </si>
  <si>
    <t>1991-08-26</t>
  </si>
  <si>
    <t>AD3477549</t>
  </si>
  <si>
    <t>2007-2010.Peshko' qishloq xo'jalik KHK  K 1587810</t>
  </si>
  <si>
    <t>438231100607</t>
  </si>
  <si>
    <t>AD0378390</t>
  </si>
  <si>
    <t>2021-05-17</t>
  </si>
  <si>
    <t>2012-2023. Kogon tumani 3-umumiy o'rta ta'lim maktabi</t>
  </si>
  <si>
    <t>438231100638</t>
  </si>
  <si>
    <t>AD1934240</t>
  </si>
  <si>
    <t>2012-2023.Jondor tumani 6-sonli umumiy o'rta ta'lim maktabi</t>
  </si>
  <si>
    <t>438231100604</t>
  </si>
  <si>
    <t>1992-10-16</t>
  </si>
  <si>
    <t>AB5146637</t>
  </si>
  <si>
    <t>2016-09-28</t>
  </si>
  <si>
    <t>2013-2016.Buxoro madaniyat kolleji K № 4127795</t>
  </si>
  <si>
    <t>438231100626</t>
  </si>
  <si>
    <t>1996-10-05</t>
  </si>
  <si>
    <t>AA7814910</t>
  </si>
  <si>
    <t>2017-2019.Buxoro pedagogika kolleji K 5789814</t>
  </si>
  <si>
    <t>438231100732</t>
  </si>
  <si>
    <t>SOLIYEVA XUSHVAQT ZOIROVNA</t>
  </si>
  <si>
    <t>AA4267513</t>
  </si>
  <si>
    <t>2014-02-08</t>
  </si>
  <si>
    <t>2004-2007, Buxoro pedagogika kolleji, K № 623713</t>
  </si>
  <si>
    <t>438231100655</t>
  </si>
  <si>
    <t>2000-03-26</t>
  </si>
  <si>
    <t>AB6183252</t>
  </si>
  <si>
    <t xml:space="preserve">2016-2019.Romitan agrobiznes kasb hunar kolleji </t>
  </si>
  <si>
    <t>438231100611</t>
  </si>
  <si>
    <t>2005-08-29</t>
  </si>
  <si>
    <t>AD0637909</t>
  </si>
  <si>
    <t>2021-09-13</t>
  </si>
  <si>
    <t>2012-2023.Kogon tuman 1-son umumiy o'rta TA'LIM maktabi mTM 1033517</t>
  </si>
  <si>
    <t>438231100633</t>
  </si>
  <si>
    <t>1992-01-17</t>
  </si>
  <si>
    <t>AB5746672</t>
  </si>
  <si>
    <t>2007-2010.Kogon qishloq xo'jalik kolleji K 1572303</t>
  </si>
  <si>
    <t>438231100796</t>
  </si>
  <si>
    <t>1984-11-21</t>
  </si>
  <si>
    <t>AB2296048</t>
  </si>
  <si>
    <t>2015-12-19</t>
  </si>
  <si>
    <t xml:space="preserve">1990-2001 , Buxoro viloyat , Kogon tuman , 17-umumiy o'rta ta'lim maktabi , O'R-A 0961833 </t>
  </si>
  <si>
    <t>438231100837</t>
  </si>
  <si>
    <t>1997-06-10</t>
  </si>
  <si>
    <t>AD8200531</t>
  </si>
  <si>
    <t>438231100745</t>
  </si>
  <si>
    <t>QO‘LDOSHOVA OZODA XOLMUROD QIZI</t>
  </si>
  <si>
    <t>2005-09-24</t>
  </si>
  <si>
    <t>AD1761396</t>
  </si>
  <si>
    <t>2012-2023-yy Jondor tumani 6-sonli umumiy o'rta ta'lim maktabi UM 01615900</t>
  </si>
  <si>
    <t>438231100647</t>
  </si>
  <si>
    <t>ABDURAXMONOVA MOHIGUL AXMADOVNA</t>
  </si>
  <si>
    <t>1982-06-19</t>
  </si>
  <si>
    <t>AB3213365</t>
  </si>
  <si>
    <t>2016-02-23</t>
  </si>
  <si>
    <t>2018-2020.Kogon pedagogika kolleji K 5993626</t>
  </si>
  <si>
    <t>438231100758</t>
  </si>
  <si>
    <t>1984-01-20</t>
  </si>
  <si>
    <t>AA9873413</t>
  </si>
  <si>
    <t>2004-2007-Buxoro pedagogika kolleji K 794439</t>
  </si>
  <si>
    <t>438231100019</t>
  </si>
  <si>
    <t>1996-04-28</t>
  </si>
  <si>
    <t>AB3305407</t>
  </si>
  <si>
    <t>2016-03-08</t>
  </si>
  <si>
    <t>2011-2014 M.Ashrafiy nomidagi Buxoro san'at kolleji</t>
  </si>
  <si>
    <t>№ T 23-04 / 23.01.2023</t>
  </si>
  <si>
    <t>438221100360</t>
  </si>
  <si>
    <t>AXMEDOV MIRONSHOH AKBAR O‘G‘LI</t>
  </si>
  <si>
    <t>1997-08-15</t>
  </si>
  <si>
    <t>AB1964146</t>
  </si>
  <si>
    <t>1321</t>
  </si>
  <si>
    <t>438231100870</t>
  </si>
  <si>
    <t>1997-11-29</t>
  </si>
  <si>
    <t>AD5663158</t>
  </si>
  <si>
    <t>2024-01-08</t>
  </si>
  <si>
    <t>S1-23 MUZ</t>
  </si>
  <si>
    <t>438231100866</t>
  </si>
  <si>
    <t>ABDUHOLIQOVA AZIZAXON ABRORJON QIZI</t>
  </si>
  <si>
    <t>Rishton tumani</t>
  </si>
  <si>
    <t>1998-12-05</t>
  </si>
  <si>
    <t>AB9658240</t>
  </si>
  <si>
    <t>2018-05-23</t>
  </si>
  <si>
    <t>438231100868</t>
  </si>
  <si>
    <t>ZARIPOVA SETORA HASAN QIZI</t>
  </si>
  <si>
    <t>Nurobod tumani</t>
  </si>
  <si>
    <t>1996-04-26</t>
  </si>
  <si>
    <t>AA3901669</t>
  </si>
  <si>
    <t>2014-01-10</t>
  </si>
  <si>
    <t>438231100873</t>
  </si>
  <si>
    <t>1980-03-13</t>
  </si>
  <si>
    <t>AB4319351</t>
  </si>
  <si>
    <t>2016-07-01</t>
  </si>
  <si>
    <t>ESHIMBETOV XOLID BAZORBAYEVICH</t>
  </si>
  <si>
    <t>XUSHVAQTOV MIRZARAXIM ABDURAXMON O‘G‘LI</t>
  </si>
  <si>
    <t>1991-01-08</t>
  </si>
  <si>
    <t>AC2163971</t>
  </si>
  <si>
    <t>ERT</t>
  </si>
  <si>
    <t>438231100872</t>
  </si>
  <si>
    <t>1999-11-04</t>
  </si>
  <si>
    <t>AB2061465</t>
  </si>
  <si>
    <t>2015-11-25</t>
  </si>
  <si>
    <t>56341</t>
  </si>
  <si>
    <t>438231100871</t>
  </si>
  <si>
    <t>1990-05-11</t>
  </si>
  <si>
    <t>AB0716651</t>
  </si>
  <si>
    <t>2015-08-12</t>
  </si>
  <si>
    <t>438231100869</t>
  </si>
  <si>
    <t>1982-08-08</t>
  </si>
  <si>
    <t>AD7873186</t>
  </si>
  <si>
    <t>2024-07-15</t>
  </si>
  <si>
    <t>438231100835</t>
  </si>
  <si>
    <t>1996-01-19</t>
  </si>
  <si>
    <t>AD8114556</t>
  </si>
  <si>
    <t>438231100864</t>
  </si>
  <si>
    <t>1992-12-08</t>
  </si>
  <si>
    <t>AB4031459</t>
  </si>
  <si>
    <t>2016-05-30</t>
  </si>
  <si>
    <t>438241102195</t>
  </si>
  <si>
    <t>AB3766787</t>
  </si>
  <si>
    <t>438241102184</t>
  </si>
  <si>
    <t>1988-12-28</t>
  </si>
  <si>
    <t>AD6779683</t>
  </si>
  <si>
    <t>2024-04-09</t>
  </si>
  <si>
    <t>438231100867</t>
  </si>
  <si>
    <t>1986-11-06</t>
  </si>
  <si>
    <t>AB3721996</t>
  </si>
  <si>
    <t>2013-07-17</t>
  </si>
  <si>
    <t>60310100</t>
  </si>
  <si>
    <t>2013-09-21</t>
  </si>
  <si>
    <t>438231100084</t>
  </si>
  <si>
    <t>AC1890278</t>
  </si>
  <si>
    <t>2019-05-12</t>
  </si>
  <si>
    <t>2009-2020 buxoro viloyat Shofirkon tuman 4- son umumiy o'rta ta'lim maktabi</t>
  </si>
  <si>
    <t>438231100589</t>
  </si>
  <si>
    <t>NABIYEVA SHAXNOZA JO‘RAYEVNA</t>
  </si>
  <si>
    <t>1985-09-01</t>
  </si>
  <si>
    <t>AA6247807</t>
  </si>
  <si>
    <t>2014-07-29</t>
  </si>
  <si>
    <t>2001-2004 , Buxoro Agro iqtisodiyot kolleji , K 085282</t>
  </si>
  <si>
    <t>438241100004</t>
  </si>
  <si>
    <t>1994-05-27</t>
  </si>
  <si>
    <t>AB1196599</t>
  </si>
  <si>
    <t>2010-2013 , Kogon maishiy xizmat KHK , K 2830529</t>
  </si>
  <si>
    <t>438231100639</t>
  </si>
  <si>
    <t>1988-09-17</t>
  </si>
  <si>
    <t>AD2848214</t>
  </si>
  <si>
    <t>2004-2007 , Buxoro ijtimoiy iqtisodiyot kolleji , K 625766</t>
  </si>
  <si>
    <t>438231100737</t>
  </si>
  <si>
    <t>XAYRIYEV JA’FAR ERKINOVICH</t>
  </si>
  <si>
    <t>1990-06-22</t>
  </si>
  <si>
    <t>AB0333519</t>
  </si>
  <si>
    <t>2015-06-30</t>
  </si>
  <si>
    <t>2006-2009-yy Buxoro aftomobil va yo'llar kolleji K 1196290</t>
  </si>
  <si>
    <t>438231100719</t>
  </si>
  <si>
    <t>1990-02-03</t>
  </si>
  <si>
    <t>AA5440244</t>
  </si>
  <si>
    <t>2014-05-21</t>
  </si>
  <si>
    <t>2006-2009 Peshko' sanoat KHK K 1193974</t>
  </si>
  <si>
    <t>438231100730</t>
  </si>
  <si>
    <t>RAMAZONOV FERUZBEK FAXRITDIN O‘G‘LI</t>
  </si>
  <si>
    <t>2004-03-31</t>
  </si>
  <si>
    <t>AC2263687</t>
  </si>
  <si>
    <t>2019-10-05</t>
  </si>
  <si>
    <t>vvvvvvvvvvvvvv</t>
  </si>
  <si>
    <t>438231100689</t>
  </si>
  <si>
    <t>Forslar</t>
  </si>
  <si>
    <t>1980-11-06</t>
  </si>
  <si>
    <t>AD2876418</t>
  </si>
  <si>
    <t>2023-03-27</t>
  </si>
  <si>
    <t>1997-2001.Samarqand temir yo'l transporti texnikumi №  395009</t>
  </si>
  <si>
    <t>438231100579</t>
  </si>
  <si>
    <t>1989-06-11</t>
  </si>
  <si>
    <t>AA8491653</t>
  </si>
  <si>
    <t>2015-01-24</t>
  </si>
  <si>
    <t>2010-2012 , Samarqand temir yo'ltransport KHK , K 2535036</t>
  </si>
  <si>
    <t>438231100569</t>
  </si>
  <si>
    <t>AD1645428</t>
  </si>
  <si>
    <t>2022-08-11</t>
  </si>
  <si>
    <t>2022-2023 , Buxoro viloyat Kogon shahar , 1-sonli umumiy o'rta ta'lim maktabi , UM 01616376</t>
  </si>
  <si>
    <t>438231100568</t>
  </si>
  <si>
    <t>1997-09-15</t>
  </si>
  <si>
    <t>AD3574166</t>
  </si>
  <si>
    <t>2013-2016 , Kagon sanoat va transport kasb hunar kolleji , K 4114274</t>
  </si>
  <si>
    <t>438231100600</t>
  </si>
  <si>
    <t>1985-12-27</t>
  </si>
  <si>
    <t>AD3717040</t>
  </si>
  <si>
    <t>2023-06-21</t>
  </si>
  <si>
    <t>2003-2006 , Buxoro avtomobil-yo'l texnikumi , K 370290</t>
  </si>
  <si>
    <t>438231100665</t>
  </si>
  <si>
    <t>DEHQONOV SIROJ MIRZOHID O‘G‘LI</t>
  </si>
  <si>
    <t>1998-04-06</t>
  </si>
  <si>
    <t>AA9635365</t>
  </si>
  <si>
    <t>2013-2016 , Buxoro Arxitektura va qurilish KHK , K 4126035</t>
  </si>
  <si>
    <t>438231100672</t>
  </si>
  <si>
    <t>AKRAMOV DOSTON DAVLAT O‘G‘LI</t>
  </si>
  <si>
    <t>1995-02-16</t>
  </si>
  <si>
    <t>AD1607283</t>
  </si>
  <si>
    <t>2022-08-01</t>
  </si>
  <si>
    <t>2011-2014 , Galaosiyo Pedagogika kolleji , K 3267939</t>
  </si>
  <si>
    <t>438231100610</t>
  </si>
  <si>
    <t>1988-01-17</t>
  </si>
  <si>
    <t>AD2787785</t>
  </si>
  <si>
    <t>2012-2023 , Buxoro viloyat , Buxoro shahar 1-sonli umumiy o'rta ta'lim maktabi , UM 01973024</t>
  </si>
  <si>
    <t>438231100582</t>
  </si>
  <si>
    <t>JO‘RAYEVA GULRUH UMID QIZI</t>
  </si>
  <si>
    <t>1996-07-01</t>
  </si>
  <si>
    <t>AA8570804</t>
  </si>
  <si>
    <t>2015-01-31</t>
  </si>
  <si>
    <t>2012-2015 , Kogon Sanoat va transport KHK , K 3677175</t>
  </si>
  <si>
    <t>438231100727</t>
  </si>
  <si>
    <t>AD0997834</t>
  </si>
  <si>
    <t>2022-01-14</t>
  </si>
  <si>
    <t>2012-2023 , Buxoro viloyat, Kogon tumani , 21-sonli ayrim fanlar chuqur o'rgatiladigan ixtisoslashtirilgan maktabi , UM 01617602</t>
  </si>
  <si>
    <t>438231100674</t>
  </si>
  <si>
    <t>1998-10-01</t>
  </si>
  <si>
    <t>AA7555013</t>
  </si>
  <si>
    <t>2014-11-12</t>
  </si>
  <si>
    <t>2014-2017 , Kogon maishiy xizmat KHK , K 4570526</t>
  </si>
  <si>
    <t>438231100717</t>
  </si>
  <si>
    <t>1987-07-08</t>
  </si>
  <si>
    <t>AD2315510</t>
  </si>
  <si>
    <t>2003-2006 Buxoro yengil-sanoat KHK K 411461</t>
  </si>
  <si>
    <t>438231100663</t>
  </si>
  <si>
    <t>NARZIYEV TEMURBEK ULUG‘BEK O‘G‘LI</t>
  </si>
  <si>
    <t>2002-12-25</t>
  </si>
  <si>
    <t>AC1787236</t>
  </si>
  <si>
    <t>2019-04-02</t>
  </si>
  <si>
    <t>2018-2021 , Buxoro Ixtisoslashtirilgan sanat maktab internati , MI 0000979</t>
  </si>
  <si>
    <t>2022-08-10</t>
  </si>
  <si>
    <t>438231100738</t>
  </si>
  <si>
    <t>KIBRIYEV JAHONGIR HAMZA O‘G‘LI</t>
  </si>
  <si>
    <t>2006-01-01</t>
  </si>
  <si>
    <t>AD1256538</t>
  </si>
  <si>
    <t>2022-04-13</t>
  </si>
  <si>
    <t>2022-2023-yy Buxoro shahar kasb-hunar maktabi PT 0087031</t>
  </si>
  <si>
    <t>438231100563</t>
  </si>
  <si>
    <t>1995-12-05</t>
  </si>
  <si>
    <t>AA5489089</t>
  </si>
  <si>
    <t>2011-2014 , Kogon maktabgacha ta'lim va xizmat ko'rsatish KHK , K 3482505</t>
  </si>
  <si>
    <t>438231100564</t>
  </si>
  <si>
    <t>MURODOV ABDULAZIZ ALISHER O‘G‘LI</t>
  </si>
  <si>
    <t>AD0861015</t>
  </si>
  <si>
    <t>2021-11-27</t>
  </si>
  <si>
    <t>2021-2023 , Kogon tuman kasb-hunar maktabi, PT 0089734</t>
  </si>
  <si>
    <t>438231100571</t>
  </si>
  <si>
    <t>1989-12-21</t>
  </si>
  <si>
    <t>AA5489085</t>
  </si>
  <si>
    <t>1998-2007 , Buxoro viloyat Kogon shahri , 3-umumiy o'rta ta'lim maktabi , O'R-SH 0671780</t>
  </si>
  <si>
    <t>№ 23-T-119 / 20.09.2023</t>
  </si>
  <si>
    <t>438231100722</t>
  </si>
  <si>
    <t>AD2695304</t>
  </si>
  <si>
    <t>2012-2023, Buxoro viloyati Buxoro shahar 18-umumta'lim maktabi, UM 01608502</t>
  </si>
  <si>
    <t>438231100577</t>
  </si>
  <si>
    <t>1997-03-18</t>
  </si>
  <si>
    <t>AB0750108</t>
  </si>
  <si>
    <t>2015-08-17</t>
  </si>
  <si>
    <t>2013-2016 , Galaosiyo pedagogika kolleji , K 4135412</t>
  </si>
  <si>
    <t>438231100623</t>
  </si>
  <si>
    <t>MUXTOROVA SHAHINABONU ALISHEROVNA</t>
  </si>
  <si>
    <t>2004-08-27</t>
  </si>
  <si>
    <t>AC2984065</t>
  </si>
  <si>
    <t>2020-09-07</t>
  </si>
  <si>
    <t>2012-2021 , Buxoro viloyat Kogon shahar , 4-sonli umumiy o'rta ta'lim maktabi , UM 0803604</t>
  </si>
  <si>
    <t>438231100583</t>
  </si>
  <si>
    <t>1987-04-02</t>
  </si>
  <si>
    <t>AB2392197</t>
  </si>
  <si>
    <t>2003-2006 , Gala Osiyo pedagogika kolleji , K 415237</t>
  </si>
  <si>
    <t>438231100630</t>
  </si>
  <si>
    <t>1989-10-18</t>
  </si>
  <si>
    <t>AA7814936</t>
  </si>
  <si>
    <t>2014-11-30</t>
  </si>
  <si>
    <t>2007-2009 , Buxoro pedagogika kolleji , K 1450678</t>
  </si>
  <si>
    <t>438231100592</t>
  </si>
  <si>
    <t>AC3125317</t>
  </si>
  <si>
    <t>2020-11-12</t>
  </si>
  <si>
    <t>2012-2021 , Buxoro viloyati Buxoro shahar 27-sonli umumiy o'rta ta'lim maktabi , UM 0822468</t>
  </si>
  <si>
    <t>438231100576</t>
  </si>
  <si>
    <t>2004-10-20</t>
  </si>
  <si>
    <t>AD0705484</t>
  </si>
  <si>
    <t>2013-2022 , Buxoro viloyat Buxoro shahar 1-sonli umumiy o'rta ta'ilm maktabi , UM 1258678</t>
  </si>
  <si>
    <t>438231100668</t>
  </si>
  <si>
    <t>SADULLAYEVA MA’RIFAT TOSHTEMIROVNA</t>
  </si>
  <si>
    <t>1985-08-26</t>
  </si>
  <si>
    <t>AB5233409</t>
  </si>
  <si>
    <t>2001-2004 , Kogon qishloq xo'jalik KHK , K 087512</t>
  </si>
  <si>
    <t>438231100787</t>
  </si>
  <si>
    <t>1996-08-05</t>
  </si>
  <si>
    <t>AB2210082</t>
  </si>
  <si>
    <t>438231100581</t>
  </si>
  <si>
    <t>1978-08-28</t>
  </si>
  <si>
    <t>AB1051543</t>
  </si>
  <si>
    <t>2015-09-14</t>
  </si>
  <si>
    <t>2007-2009 , Buxoro yuridik maishiy xizmat kolleji , K 1198062</t>
  </si>
  <si>
    <t>438231100661</t>
  </si>
  <si>
    <t>SATTOROV AZAMAT ILXOM O‘G‘LI</t>
  </si>
  <si>
    <t>1995-04-22</t>
  </si>
  <si>
    <t>AB3092286</t>
  </si>
  <si>
    <t>2008-2011 , Kogon qishloq xo'jalik kasb-hunar kolleji , K 1963881</t>
  </si>
  <si>
    <t>438231100741</t>
  </si>
  <si>
    <t>2001-09-12</t>
  </si>
  <si>
    <t>AB8483640</t>
  </si>
  <si>
    <t>2017-12-29</t>
  </si>
  <si>
    <t>2017-2020-yy Buxoro bank kolleji K 5840456</t>
  </si>
  <si>
    <t>438231100736</t>
  </si>
  <si>
    <t>AD2326194</t>
  </si>
  <si>
    <t>2012-2023yy Buxoro shahar 16-sonli umumiy o'rta ta'lim maktabi UM 01606262</t>
  </si>
  <si>
    <t>438231100603</t>
  </si>
  <si>
    <t>1990-07-03</t>
  </si>
  <si>
    <t>AB0646877</t>
  </si>
  <si>
    <t>2006-2009 , Buxoro iqtisodiyot va bank kolleji , K 027363</t>
  </si>
  <si>
    <t>438231100595</t>
  </si>
  <si>
    <t>1988-09-12</t>
  </si>
  <si>
    <t>AA3041645</t>
  </si>
  <si>
    <t>2013-10-03</t>
  </si>
  <si>
    <t>1996-2005 , Buxoro viloyat Vobkent tumani , 26-umumiy o'rta ta'lim maktabi , O'R-SH 0096679</t>
  </si>
  <si>
    <t>438231100784</t>
  </si>
  <si>
    <t>2002-08-01</t>
  </si>
  <si>
    <t>AC0353103</t>
  </si>
  <si>
    <t>2018-11-29</t>
  </si>
  <si>
    <t>2008-2017 , Buxoro viloyat Kogon shahri , 4-umumiy o'rta ta'lim maktabi , U 7763764</t>
  </si>
  <si>
    <t>438231100766</t>
  </si>
  <si>
    <t>AD2351499</t>
  </si>
  <si>
    <t>2023-01-16</t>
  </si>
  <si>
    <t>2012-2023 , Buxoro viloyat , G'ijduvon tumani 4-sonli umumiy o'rta ta' lim maktabi , UM 01613689</t>
  </si>
  <si>
    <t>438231100802</t>
  </si>
  <si>
    <t>2006-01-02</t>
  </si>
  <si>
    <t>AD1265838</t>
  </si>
  <si>
    <t>2022-04-16</t>
  </si>
  <si>
    <t>2021-2023 , Kogon shahar kasb hunar maktabi , PT 0087784</t>
  </si>
  <si>
    <t>438231100761</t>
  </si>
  <si>
    <t>1992-02-15</t>
  </si>
  <si>
    <t>AB7464493</t>
  </si>
  <si>
    <t>2017-08-13</t>
  </si>
  <si>
    <t>2008-2011-yy Vobkent qurulish va transport KH kolleji K 050166</t>
  </si>
  <si>
    <t>438231100793</t>
  </si>
  <si>
    <t>JO‘RAYEV JASURBEK HAYDAROVICH</t>
  </si>
  <si>
    <t>2004-12-10</t>
  </si>
  <si>
    <t>AD0148773</t>
  </si>
  <si>
    <t>2020-2022 , Buxoro ixtisoslashtirilgan san'at maktabi , IM 0007877</t>
  </si>
  <si>
    <t>438231100670</t>
  </si>
  <si>
    <t>1990-07-21</t>
  </si>
  <si>
    <t>AB0464419</t>
  </si>
  <si>
    <t>2005-2008 , Buxoro Iqtisodiyot va bank kolleji , K 0910056</t>
  </si>
  <si>
    <t>2005-02-24</t>
  </si>
  <si>
    <t>438231100570</t>
  </si>
  <si>
    <t>2005-10-11</t>
  </si>
  <si>
    <t>AD1509598</t>
  </si>
  <si>
    <t>2022-2023 , Buxoro viloyat Kogon tuman , 8-sonli umumiy o'rta ta'lim maktabi , UM 01617240</t>
  </si>
  <si>
    <t>438231100584</t>
  </si>
  <si>
    <t>TOYIROV SHAHROM BEHZOD O‘G‘LI</t>
  </si>
  <si>
    <t>2004-06-15</t>
  </si>
  <si>
    <t>AC3163432</t>
  </si>
  <si>
    <t>2020-12-02</t>
  </si>
  <si>
    <t>2012-2021 , Buxoro viloyat Jondor tumani , 14-sonli umumiy o'rta ta'lim maktabi , UM 0816816</t>
  </si>
  <si>
    <t>438231100578</t>
  </si>
  <si>
    <t>2002-08-11</t>
  </si>
  <si>
    <t>AC0474204</t>
  </si>
  <si>
    <t>2017-2020 , Buxoro Iqtisodiyot va bank kolleji , K 5840038</t>
  </si>
  <si>
    <t>438231100687</t>
  </si>
  <si>
    <t>XAMROYEV ISLOM ILHOM O‘G‘LI</t>
  </si>
  <si>
    <t>1993-09-01</t>
  </si>
  <si>
    <t>AD4521792</t>
  </si>
  <si>
    <t>2009-2012.Olot iqtisodiyot kasb hunar kolleji</t>
  </si>
  <si>
    <t>438231100573</t>
  </si>
  <si>
    <t>1985-07-04</t>
  </si>
  <si>
    <t>AB8008515</t>
  </si>
  <si>
    <t>2001-2004 , Buxoro Milliy hunarmandchilik kolleji , K 085647</t>
  </si>
  <si>
    <t>438231100785</t>
  </si>
  <si>
    <t>1987-08-15</t>
  </si>
  <si>
    <t>AC0089951</t>
  </si>
  <si>
    <t>2018-07-15</t>
  </si>
  <si>
    <t>1994-2003 , Buxoro shahri Buxoro viloyat , F.Xo'jayev tumanidagi 27-maktab , U 0099140</t>
  </si>
  <si>
    <t>438231100821</t>
  </si>
  <si>
    <t>1995-03-02</t>
  </si>
  <si>
    <t>AB0994786</t>
  </si>
  <si>
    <t>2010-2013, Buxoro tibbiyot kolleji, K №2821872</t>
  </si>
  <si>
    <t>438231100740</t>
  </si>
  <si>
    <t>JO‘RAYEV MIRJAHON G‘AYRATJONOVICH</t>
  </si>
  <si>
    <t>2004-09-16</t>
  </si>
  <si>
    <t>AD0273908</t>
  </si>
  <si>
    <t>2009-2021-yy Buxoro shahar3-sonli umumiy o'rta ta'lim maktabi UM 0820856</t>
  </si>
  <si>
    <t>438231100815</t>
  </si>
  <si>
    <t>1996-02-01</t>
  </si>
  <si>
    <t>AB4807896</t>
  </si>
  <si>
    <t>2016-08-26</t>
  </si>
  <si>
    <t>2011-2014 , Buxoro madaniyat kolleji , K 2815485</t>
  </si>
  <si>
    <t>438231100606</t>
  </si>
  <si>
    <t>1995-09-08</t>
  </si>
  <si>
    <t>AB8113230</t>
  </si>
  <si>
    <t>2017-11-16</t>
  </si>
  <si>
    <t>2011-2014 , Kogon qishloq xo'jaligi va xizmat ko'rsatish kolleji , K 3539841</t>
  </si>
  <si>
    <t>2016-02-25</t>
  </si>
  <si>
    <t>438231100618</t>
  </si>
  <si>
    <t>RASHIDOVA RAYHONA RABBI QIZI</t>
  </si>
  <si>
    <t>2005-04-11</t>
  </si>
  <si>
    <t>AD0312032</t>
  </si>
  <si>
    <t>2021-04-13</t>
  </si>
  <si>
    <t>2021-2023 , Qoravulbozor tumani kasb-hunar maktabi , PT 0085952</t>
  </si>
  <si>
    <t>438231100614</t>
  </si>
  <si>
    <t>SHONAZAROV KOZIMBEK G‘OFURJONOVICH</t>
  </si>
  <si>
    <t>2006-03-30</t>
  </si>
  <si>
    <t>AD1439666</t>
  </si>
  <si>
    <t>2022-06-09</t>
  </si>
  <si>
    <t>S3-23 IQT</t>
  </si>
  <si>
    <t>2021-2023 , Qorako'l tumani 1-sonli kasb hunar maktabi , PT 0088841</t>
  </si>
  <si>
    <t>438231100804</t>
  </si>
  <si>
    <t>QIYOMOV BEKZOD BOBOMUROD O‘G‘LI</t>
  </si>
  <si>
    <t>2000-06-25</t>
  </si>
  <si>
    <t>AB4665691</t>
  </si>
  <si>
    <t>2016-08-08</t>
  </si>
  <si>
    <t>2015-2018 , G'ijduvon Agrosanoat KHK , K 4970865</t>
  </si>
  <si>
    <t>438231100921</t>
  </si>
  <si>
    <t>1991-07-29</t>
  </si>
  <si>
    <t>AB3454519</t>
  </si>
  <si>
    <t>TUYMURODOV NODIR QAHRAMON O‘G‘LI</t>
  </si>
  <si>
    <t>438231100716</t>
  </si>
  <si>
    <t>2001-03-30</t>
  </si>
  <si>
    <t>AB6479665</t>
  </si>
  <si>
    <t>2017-04-14</t>
  </si>
  <si>
    <t>2016-2019 Kogon maishiy KHK K 5430883</t>
  </si>
  <si>
    <t>438231100894</t>
  </si>
  <si>
    <t>2006-02-18</t>
  </si>
  <si>
    <t>AD2079715</t>
  </si>
  <si>
    <t>2022-11-25</t>
  </si>
  <si>
    <t>438231100718</t>
  </si>
  <si>
    <t>1992-02-21</t>
  </si>
  <si>
    <t>2007-2010 Kogon maishiy xizmat KHK K 1588354</t>
  </si>
  <si>
    <t>438231100933</t>
  </si>
  <si>
    <t>1984-05-04</t>
  </si>
  <si>
    <t>AB3397734</t>
  </si>
  <si>
    <t>2016-03-14</t>
  </si>
  <si>
    <t>438231100596</t>
  </si>
  <si>
    <t>UBAYDULLAYEVA RUXSHONA ULUG‘BEK QIZI</t>
  </si>
  <si>
    <t>AD1896427</t>
  </si>
  <si>
    <t>2012-2023 , Buxor viloyati Vobkent tumani , 28-sonli umumiy o'rta ta'lim maktabi , UM 01627027</t>
  </si>
  <si>
    <t>438231100893</t>
  </si>
  <si>
    <t>SAIDOVA MUXAYYO MAKSUDOVNA</t>
  </si>
  <si>
    <t>1987-02-16</t>
  </si>
  <si>
    <t>AB1168440</t>
  </si>
  <si>
    <t>2015-09-19</t>
  </si>
  <si>
    <t>RAMAZONOV JASUR SHERALIYEVICH</t>
  </si>
  <si>
    <t>438231100904</t>
  </si>
  <si>
    <t>MUSLIMOV LAZIZBEK MIRZOYEVICH</t>
  </si>
  <si>
    <t>AB4138752</t>
  </si>
  <si>
    <t>2016-06-10</t>
  </si>
  <si>
    <t>438231100572</t>
  </si>
  <si>
    <t>RAMAZONOV OZODBEK OTABEK O‘G‘LI</t>
  </si>
  <si>
    <t>AD2090072</t>
  </si>
  <si>
    <t>2022-11-28</t>
  </si>
  <si>
    <t>2021-2023 , Vobkent tuman 2-son kasb-hunar maktabi , PT 0086243</t>
  </si>
  <si>
    <t>438231100895</t>
  </si>
  <si>
    <t>1989-09-30</t>
  </si>
  <si>
    <t>AB7665421</t>
  </si>
  <si>
    <t>2017-09-06</t>
  </si>
  <si>
    <t>438231100805</t>
  </si>
  <si>
    <t>1990-12-25</t>
  </si>
  <si>
    <t>AA7056566</t>
  </si>
  <si>
    <t>2014-09-25</t>
  </si>
  <si>
    <t>1997-2008 , Samarqand viloyati Jomboy tumani , 4-umumiy o'rta ta'lim maktabi , O'R-SH 0837599</t>
  </si>
  <si>
    <t>438231100925</t>
  </si>
  <si>
    <t>AD8276186</t>
  </si>
  <si>
    <t>438231100728</t>
  </si>
  <si>
    <t>1994-07-14</t>
  </si>
  <si>
    <t>AB0390226</t>
  </si>
  <si>
    <t>2015-07-11</t>
  </si>
  <si>
    <t>2010-2013 , Buxoro Iqtisodiyot va bank kolleji , K 2819672</t>
  </si>
  <si>
    <t>438231100929</t>
  </si>
  <si>
    <t>AD0915809</t>
  </si>
  <si>
    <t>2021-12-15</t>
  </si>
  <si>
    <t>438231100591</t>
  </si>
  <si>
    <t>2004-11-18</t>
  </si>
  <si>
    <t>AD0086451</t>
  </si>
  <si>
    <t>2020-2022 , Kogon shahar kasb-hunar maktabi , PT 0012916</t>
  </si>
  <si>
    <t>438231100803</t>
  </si>
  <si>
    <t>QIYOMOV DILMUROD ELMUROD O‘G‘LI</t>
  </si>
  <si>
    <t>1996-09-06</t>
  </si>
  <si>
    <t>AA4533022</t>
  </si>
  <si>
    <t>2014-03-01</t>
  </si>
  <si>
    <t>2011-2014 , Buxoro davlat tibbiyot instituti qoshidagi 2-son G'ijduvon ijtimoiy-gumanitar fanlar , L 222795</t>
  </si>
  <si>
    <t>438231100682</t>
  </si>
  <si>
    <t>2005-11-04</t>
  </si>
  <si>
    <t>AD2267945</t>
  </si>
  <si>
    <t>2012-2023.Olot tumani 13-sonli umumiy o'rta ta'lim maktabi</t>
  </si>
  <si>
    <t>438231100768</t>
  </si>
  <si>
    <t>1982-12-08</t>
  </si>
  <si>
    <t>AD4001592</t>
  </si>
  <si>
    <t>2023-07-19</t>
  </si>
  <si>
    <t>1999-2000 , Buxoro shahar 12-kasb hunar bilim yurti , KHT 215868</t>
  </si>
  <si>
    <t>438231100789</t>
  </si>
  <si>
    <t>1998-04-22</t>
  </si>
  <si>
    <t>AA6445354</t>
  </si>
  <si>
    <t>2013-2016 , Samarqand Siyob tibbiyot kolleji , K4247277</t>
  </si>
  <si>
    <t>438231100720</t>
  </si>
  <si>
    <t>1988-05-02</t>
  </si>
  <si>
    <t>AD3267406</t>
  </si>
  <si>
    <t>2004-2007 Buxoro iqtisodiyot  va bank kolleji K 624046</t>
  </si>
  <si>
    <t>438231100601</t>
  </si>
  <si>
    <t>JAHONQULOVA MOHIRA HUSNIDDIN QIZI</t>
  </si>
  <si>
    <t>2000-12-11</t>
  </si>
  <si>
    <t>AC1309031</t>
  </si>
  <si>
    <t>2019-yil Qiziltepa agroiqtisodiyot kolleji D 0110432</t>
  </si>
  <si>
    <t>438231100807</t>
  </si>
  <si>
    <t>ESHONQULOV FARXOD ASLAM O‘G‘LI</t>
  </si>
  <si>
    <t>2001-10-27</t>
  </si>
  <si>
    <t>AB9309764</t>
  </si>
  <si>
    <t>2018-04-13</t>
  </si>
  <si>
    <t>2010-2019 , Samarqand viloyat Urgut tumani 109-sonli umumiy o'rta ta'lim maktabi , UM 0164050</t>
  </si>
  <si>
    <t>438231100908</t>
  </si>
  <si>
    <t>1994-04-24</t>
  </si>
  <si>
    <t>438231100680</t>
  </si>
  <si>
    <t>2004-10-28</t>
  </si>
  <si>
    <t>AC3216886</t>
  </si>
  <si>
    <t>2020-12-20</t>
  </si>
  <si>
    <t>2010-2021.Qorako'l tumani 1-sonli umumiy o'rta ta'lim maktabi UM 0813691</t>
  </si>
  <si>
    <t>438231100818</t>
  </si>
  <si>
    <t>2001-08-11</t>
  </si>
  <si>
    <t>AB7556455</t>
  </si>
  <si>
    <t>2017-08-23</t>
  </si>
  <si>
    <t>2017-2020 ,Buxoro avtomobil va yo'llar KHK , K 5841750</t>
  </si>
  <si>
    <t>2004-06-02</t>
  </si>
  <si>
    <t>2019-11-21</t>
  </si>
  <si>
    <t>438231100624</t>
  </si>
  <si>
    <t>2003-04-17</t>
  </si>
  <si>
    <t>AC1825602</t>
  </si>
  <si>
    <t>2020 Buxoro shahar 10-sonli umumiy o'rta ta'lim maktabi UM 036279</t>
  </si>
  <si>
    <t>438231100649</t>
  </si>
  <si>
    <t>SUNATOV HUSNIDDIN SHUXRAT O‘G‘LI</t>
  </si>
  <si>
    <t>2002-01-31</t>
  </si>
  <si>
    <t>AC2551782</t>
  </si>
  <si>
    <t>2019-12-17</t>
  </si>
  <si>
    <t>2020yil Koson tuman 34-sonli umumiy o'rta ta'lim maktabi UM 0415017</t>
  </si>
  <si>
    <t>438231100654</t>
  </si>
  <si>
    <t>AD0450760</t>
  </si>
  <si>
    <t>2021-06-21</t>
  </si>
  <si>
    <t>2023-yildaKogon tuman 1-son umumiy o'rta ta'lim maktasbi</t>
  </si>
  <si>
    <t>438231100587</t>
  </si>
  <si>
    <t>2005-07-17</t>
  </si>
  <si>
    <t>AD2020165</t>
  </si>
  <si>
    <t>2022-11-15</t>
  </si>
  <si>
    <t>2023-yilBuxoro shaxar kasb hunar maktabi PT 0087158</t>
  </si>
  <si>
    <t>438231100652</t>
  </si>
  <si>
    <t>SOBIROV RAVSHAN MAHMUD O‘G‘LI</t>
  </si>
  <si>
    <t>2002-06-22</t>
  </si>
  <si>
    <t>AC1035719</t>
  </si>
  <si>
    <t>2018-09-16</t>
  </si>
  <si>
    <t>2019-yil Samarqand viloyat narpay tuman49-sonli umumiy o'rta ta'lim maktabi</t>
  </si>
  <si>
    <t>438231100681</t>
  </si>
  <si>
    <t>SAYIDOVA DINORA O‘TKIRBEK QIZI</t>
  </si>
  <si>
    <t>2004-06-19</t>
  </si>
  <si>
    <t>AC3142861</t>
  </si>
  <si>
    <t>2020-11-17</t>
  </si>
  <si>
    <t>2011-2022.Narpay tumani 15-sonli umumiy o'rta talim maktabi</t>
  </si>
  <si>
    <t>438231100721</t>
  </si>
  <si>
    <t>AB7558713</t>
  </si>
  <si>
    <t>2017-08-24</t>
  </si>
  <si>
    <t>2017-2020 Muborak medical college K 5510001</t>
  </si>
  <si>
    <t>438231100760</t>
  </si>
  <si>
    <t>1997-12-14</t>
  </si>
  <si>
    <t>AA7982754</t>
  </si>
  <si>
    <t>2014-12-17</t>
  </si>
  <si>
    <t>2013-2016-yy Kogon maishiy xizmat kasb-hunar kolleji K 4137180</t>
  </si>
  <si>
    <t>438231100723</t>
  </si>
  <si>
    <t>2005-12-29</t>
  </si>
  <si>
    <t>AD1727448</t>
  </si>
  <si>
    <t>2022-09-07</t>
  </si>
  <si>
    <t>2012-2023 , Buxoro viloyat, Kogon tumani , 15-sonli umumiy o'rta ta'lim maktabi , UM 01617461</t>
  </si>
  <si>
    <t>438231100733</t>
  </si>
  <si>
    <t>AD1563269</t>
  </si>
  <si>
    <t>2012-2023-YY. OLOT TUMANI 8-son maktabi UM 01618074</t>
  </si>
  <si>
    <t>438231100598</t>
  </si>
  <si>
    <t>2002-05-31</t>
  </si>
  <si>
    <t>AC0356303</t>
  </si>
  <si>
    <t>2020-yilkogon tuman 8-son umumiy o'rta ta'lim maktabi UM;0365530</t>
  </si>
  <si>
    <t>4-kurs</t>
  </si>
  <si>
    <t>№ T-5 / 28.12.2021</t>
  </si>
  <si>
    <t>438221100099</t>
  </si>
  <si>
    <t>2002-12-31</t>
  </si>
  <si>
    <t>AC1568098</t>
  </si>
  <si>
    <t>2019-01-15</t>
  </si>
  <si>
    <t>5-semestr</t>
  </si>
  <si>
    <t>438221100100</t>
  </si>
  <si>
    <t>2003-11-20</t>
  </si>
  <si>
    <t>AC3038875</t>
  </si>
  <si>
    <t>2020-09-23</t>
  </si>
  <si>
    <t>438221100267</t>
  </si>
  <si>
    <t>2005-11-01</t>
  </si>
  <si>
    <t>AD0791684</t>
  </si>
  <si>
    <t>2021-11-08</t>
  </si>
  <si>
    <t>Buxoro shahridagi 39-maktabda tahsil olgan, UM 1259018</t>
  </si>
  <si>
    <t>№ T48/2 / 28.09.2022</t>
  </si>
  <si>
    <t>438221100085</t>
  </si>
  <si>
    <t>2004-09-10</t>
  </si>
  <si>
    <t>AC3015430</t>
  </si>
  <si>
    <t>2020-09-16</t>
  </si>
  <si>
    <t>Buxoro shahridagi maktabda tahsil olgan, UM 1260551</t>
  </si>
  <si>
    <t>438221100090</t>
  </si>
  <si>
    <t>2003-05-27</t>
  </si>
  <si>
    <t>AC1964439</t>
  </si>
  <si>
    <t>2019-05-31</t>
  </si>
  <si>
    <t>438221100079</t>
  </si>
  <si>
    <t>Boysun tumani</t>
  </si>
  <si>
    <t>2003-10-17</t>
  </si>
  <si>
    <t>AC3193033</t>
  </si>
  <si>
    <t>2020-12-11</t>
  </si>
  <si>
    <t>Boysun tumanidagi maktabda tahsil olgan,  UM 0991246</t>
  </si>
  <si>
    <t>O'z OTM talabalari</t>
  </si>
  <si>
    <t>438221100076</t>
  </si>
  <si>
    <t>AD1069245</t>
  </si>
  <si>
    <t>2022-02-08</t>
  </si>
  <si>
    <t>G'ijduvon tumanidagi maktabda tahsil olgan, UM 1256361</t>
  </si>
  <si>
    <t>438221100074</t>
  </si>
  <si>
    <t>2004-08-23</t>
  </si>
  <si>
    <t>AD0968179</t>
  </si>
  <si>
    <t>Kogon tumanidagi maktabda tahsil olgan</t>
  </si>
  <si>
    <t>438221100110</t>
  </si>
  <si>
    <t>2004-11-21</t>
  </si>
  <si>
    <t>AD1041958</t>
  </si>
  <si>
    <t>2022-01-31</t>
  </si>
  <si>
    <t>438221100109</t>
  </si>
  <si>
    <t>2004-10-03</t>
  </si>
  <si>
    <t>AC3064340</t>
  </si>
  <si>
    <t>2020-10-09</t>
  </si>
  <si>
    <t>438221100294</t>
  </si>
  <si>
    <t>2004-12-29</t>
  </si>
  <si>
    <t>AD0835404</t>
  </si>
  <si>
    <t>Buxoro shahri maktabida tahsil olgan</t>
  </si>
  <si>
    <t>438221100081</t>
  </si>
  <si>
    <t>2003-05-11</t>
  </si>
  <si>
    <t>AC2471369</t>
  </si>
  <si>
    <t>Jondor tumanidagi maktabda tahsil olgan,</t>
  </si>
  <si>
    <t>438221100280</t>
  </si>
  <si>
    <t>2001-02-04</t>
  </si>
  <si>
    <t>AC1466284</t>
  </si>
  <si>
    <t>2018-11-03</t>
  </si>
  <si>
    <t>Jondor tumani maktabida tahsil olgan</t>
  </si>
  <si>
    <t>438221100108</t>
  </si>
  <si>
    <t>2005-04-08</t>
  </si>
  <si>
    <t>AD0543452</t>
  </si>
  <si>
    <t>438221100084</t>
  </si>
  <si>
    <t>2004-10-11</t>
  </si>
  <si>
    <t>AC3127349</t>
  </si>
  <si>
    <t>Kogon tumanidagi maktabda tahsil olgan, UM 1251407</t>
  </si>
  <si>
    <t>438221100106</t>
  </si>
  <si>
    <t>2004-03-01</t>
  </si>
  <si>
    <t>AC2297248</t>
  </si>
  <si>
    <t>2019-10-13</t>
  </si>
  <si>
    <t>438221100270</t>
  </si>
  <si>
    <t>2004-09-11</t>
  </si>
  <si>
    <t>AD0067989</t>
  </si>
  <si>
    <t xml:space="preserve">Kogon tumanidagi maktabda tahsil olgan </t>
  </si>
  <si>
    <t>438221100104</t>
  </si>
  <si>
    <t>AD0576320</t>
  </si>
  <si>
    <t>438221100278</t>
  </si>
  <si>
    <t>2002-04-24</t>
  </si>
  <si>
    <t>AC1539830</t>
  </si>
  <si>
    <t>2018-12-22</t>
  </si>
  <si>
    <t>438221100080</t>
  </si>
  <si>
    <t>2005-06-27</t>
  </si>
  <si>
    <t>AD0649973</t>
  </si>
  <si>
    <t>Buxarskaya oblast, Buxara g., Kalkon kuchasi 2-muyulish, dom 30b uy</t>
  </si>
  <si>
    <t>438221100086</t>
  </si>
  <si>
    <t>2001-03-21</t>
  </si>
  <si>
    <t>AB6177946</t>
  </si>
  <si>
    <t>2017-06-25</t>
  </si>
  <si>
    <t>438221100268</t>
  </si>
  <si>
    <t>AD1036373</t>
  </si>
  <si>
    <t>G'ijduvon tumanidagi maktabda tahsil olgan, UM1254816</t>
  </si>
  <si>
    <t>438221100102</t>
  </si>
  <si>
    <t>2003-11-29</t>
  </si>
  <si>
    <t>AC2542029</t>
  </si>
  <si>
    <t>2019-12-13</t>
  </si>
  <si>
    <t>438221100290</t>
  </si>
  <si>
    <t>2005-08-21</t>
  </si>
  <si>
    <t>AD1042787</t>
  </si>
  <si>
    <t>G'ijduvon tumanidagi maktabda tahsil olgan, UM1258108</t>
  </si>
  <si>
    <t>438221100277</t>
  </si>
  <si>
    <t>2004-04-03</t>
  </si>
  <si>
    <t>AD0327690</t>
  </si>
  <si>
    <t>2021-04-20</t>
  </si>
  <si>
    <t>Qorako'l tumani maktabida tahsil olgan</t>
  </si>
  <si>
    <t>438221100068</t>
  </si>
  <si>
    <t>2005-06-14</t>
  </si>
  <si>
    <t>AD0634192</t>
  </si>
  <si>
    <t>2021-09-10</t>
  </si>
  <si>
    <t>Peshku tumanidagi maktabda tahsil olgan, UM 1248849</t>
  </si>
  <si>
    <t>438221100101</t>
  </si>
  <si>
    <t>2004-11-28</t>
  </si>
  <si>
    <t>AD0723923</t>
  </si>
  <si>
    <t>2021-10-14</t>
  </si>
  <si>
    <t>438221100095</t>
  </si>
  <si>
    <t>2005-02-28</t>
  </si>
  <si>
    <t>AD0222897</t>
  </si>
  <si>
    <t>2021-03-10</t>
  </si>
  <si>
    <t>438221100317</t>
  </si>
  <si>
    <t>2005-01-21</t>
  </si>
  <si>
    <t>AD0817678</t>
  </si>
  <si>
    <t>2021-11-16</t>
  </si>
  <si>
    <t>Kogon shahridagi maktabda tahsil olgan</t>
  </si>
  <si>
    <t>438221100092</t>
  </si>
  <si>
    <t>AD0077019</t>
  </si>
  <si>
    <t>2021-01-25</t>
  </si>
  <si>
    <t>438221100089</t>
  </si>
  <si>
    <t>2004-11-08</t>
  </si>
  <si>
    <t>AD0075271</t>
  </si>
  <si>
    <t>2021-01-23</t>
  </si>
  <si>
    <t>2017-03-10</t>
  </si>
  <si>
    <t>438221100197</t>
  </si>
  <si>
    <t>RAXMATOVA AZIZA BOMUROD QIZI</t>
  </si>
  <si>
    <t>1992-08-13</t>
  </si>
  <si>
    <t>AD4934375</t>
  </si>
  <si>
    <t>2023-10-23</t>
  </si>
  <si>
    <t>Zarafshon shahri maktabida tahsil olgan</t>
  </si>
  <si>
    <t>438221100078</t>
  </si>
  <si>
    <t>2002-06-30</t>
  </si>
  <si>
    <t>AC2069795</t>
  </si>
  <si>
    <t>G'ijduvon tumanidagi maktabda tahsil olgan, UM 0052067</t>
  </si>
  <si>
    <t>438221100075</t>
  </si>
  <si>
    <t>2004-06-29</t>
  </si>
  <si>
    <t>AC2931497</t>
  </si>
  <si>
    <t>2020-08-12</t>
  </si>
  <si>
    <t>Buxoro tumanidagi maktabda tahsil olgan, UM1246854</t>
  </si>
  <si>
    <t>438221100087</t>
  </si>
  <si>
    <t>2004-05-16</t>
  </si>
  <si>
    <t>AD0077032</t>
  </si>
  <si>
    <t>438221100082</t>
  </si>
  <si>
    <t>2003-09-06</t>
  </si>
  <si>
    <t>AC2317627</t>
  </si>
  <si>
    <t>Narpay tumanidagi maktabda tahsil olgan,</t>
  </si>
  <si>
    <t>438221100194</t>
  </si>
  <si>
    <t>2004-05-11</t>
  </si>
  <si>
    <t>AD0854132</t>
  </si>
  <si>
    <t>2021-11-25</t>
  </si>
  <si>
    <t>Olot tumani maktabida tahsil olgan</t>
  </si>
  <si>
    <t>438221100093</t>
  </si>
  <si>
    <t>2005-04-13</t>
  </si>
  <si>
    <t>AD0406766</t>
  </si>
  <si>
    <t>438221100315</t>
  </si>
  <si>
    <t>2004-04-08</t>
  </si>
  <si>
    <t>AC2943009</t>
  </si>
  <si>
    <t>2020-08-17</t>
  </si>
  <si>
    <t>438221100172</t>
  </si>
  <si>
    <t>AC3125328</t>
  </si>
  <si>
    <t>Buxoro shahridagi maktabda tahsil olgan, UM 1258708</t>
  </si>
  <si>
    <t>438221100151</t>
  </si>
  <si>
    <t>1998-04-10</t>
  </si>
  <si>
    <t>AA7936153</t>
  </si>
  <si>
    <t>438221100232</t>
  </si>
  <si>
    <t>2005-04-12</t>
  </si>
  <si>
    <t>AD0312287</t>
  </si>
  <si>
    <t>Buxoro shahridagi maktabda tahsil olgan</t>
  </si>
  <si>
    <t>438221100083</t>
  </si>
  <si>
    <t>2004-05-17</t>
  </si>
  <si>
    <t>AD1454844</t>
  </si>
  <si>
    <t>Kogon tumanidagi maktabda tahsil olgan, UM 1251991</t>
  </si>
  <si>
    <t>438221100071</t>
  </si>
  <si>
    <t>2004-08-29</t>
  </si>
  <si>
    <t>AD1049435</t>
  </si>
  <si>
    <t xml:space="preserve">G'ijduvon tumanidagi maktabda tahsil olgan, </t>
  </si>
  <si>
    <t>438221100198</t>
  </si>
  <si>
    <t>Uchtepa tumani</t>
  </si>
  <si>
    <t>AC2839875</t>
  </si>
  <si>
    <t>2020-06-22</t>
  </si>
  <si>
    <t>Uchtepa tumani maktabida tahsil olgan</t>
  </si>
  <si>
    <t>438221100305</t>
  </si>
  <si>
    <t>AD0126582</t>
  </si>
  <si>
    <t>2021-02-05</t>
  </si>
  <si>
    <t xml:space="preserve">Qorovulbozor tumanidagi maktabda tahsil olgan </t>
  </si>
  <si>
    <t>438221100193</t>
  </si>
  <si>
    <t>2003-10-03</t>
  </si>
  <si>
    <t>AC2321287</t>
  </si>
  <si>
    <t>2019-10-22</t>
  </si>
  <si>
    <t>438221100190</t>
  </si>
  <si>
    <t>2004-08-10</t>
  </si>
  <si>
    <t>AD0603006</t>
  </si>
  <si>
    <t>2021-08-26</t>
  </si>
  <si>
    <t>438221100098</t>
  </si>
  <si>
    <t>2004-09-18</t>
  </si>
  <si>
    <t>AD0290013</t>
  </si>
  <si>
    <t>2021-04-03</t>
  </si>
  <si>
    <t>438221100191</t>
  </si>
  <si>
    <t>2004-06-11</t>
  </si>
  <si>
    <t>AD0080133</t>
  </si>
  <si>
    <t>438221100059</t>
  </si>
  <si>
    <t>2004-07-08</t>
  </si>
  <si>
    <t>AC2892217</t>
  </si>
  <si>
    <t>2020-07-17</t>
  </si>
  <si>
    <t>Kogon tumanidagi 20-umumta'lim maktabida tahsil olgan, UM 1251938</t>
  </si>
  <si>
    <t>438221100058</t>
  </si>
  <si>
    <t>1990-10-19</t>
  </si>
  <si>
    <t>AB9752351</t>
  </si>
  <si>
    <t>2018-06-01</t>
  </si>
  <si>
    <t>Kogon tumanidagi 1-son ixtisoslashtirilgan maktab internatida tahsil olgan, O'Rsh-0872625</t>
  </si>
  <si>
    <t>438241100001</t>
  </si>
  <si>
    <t>2003-10-11</t>
  </si>
  <si>
    <t>AC2635073</t>
  </si>
  <si>
    <t>2020-01-13</t>
  </si>
  <si>
    <t>2012-2021 , Buxoro viloyat Kogon tumani , 3-sonli umumiy o'rta ta'lim maktabi , UM 0823714</t>
  </si>
  <si>
    <t>№ 23-T-66/5 / 04.09.2023</t>
  </si>
  <si>
    <t>438221100229</t>
  </si>
  <si>
    <t>2005-02-25</t>
  </si>
  <si>
    <t>AD0415516</t>
  </si>
  <si>
    <t>2021-06-04</t>
  </si>
  <si>
    <t>438221100271</t>
  </si>
  <si>
    <t>2004-08-14</t>
  </si>
  <si>
    <t>AD1322724</t>
  </si>
  <si>
    <t>438221100184</t>
  </si>
  <si>
    <t>2005-10-17</t>
  </si>
  <si>
    <t>AD0942993</t>
  </si>
  <si>
    <t>2021-12-23</t>
  </si>
  <si>
    <t>Buxoro tumanidagi maktabda tahsil olgan,   UM 1260795</t>
  </si>
  <si>
    <t>438221100273</t>
  </si>
  <si>
    <t>AD0067339</t>
  </si>
  <si>
    <t>G'ijduvon tumanidagi maktabda tahsil olgan, PT 0012393</t>
  </si>
  <si>
    <t>438221100054</t>
  </si>
  <si>
    <t>AD0472207</t>
  </si>
  <si>
    <t>2021-06-30</t>
  </si>
  <si>
    <t xml:space="preserve">G'ijduvon tumanidagi 2-umumta'lim maktabida tahsil olgan,  </t>
  </si>
  <si>
    <t>438221100319</t>
  </si>
  <si>
    <t>2004-12-25</t>
  </si>
  <si>
    <t>AD0128626</t>
  </si>
  <si>
    <t>2021-02-06</t>
  </si>
  <si>
    <t>438221100272</t>
  </si>
  <si>
    <t>2004-02-05</t>
  </si>
  <si>
    <t>AC2874061</t>
  </si>
  <si>
    <t>2020-05-14</t>
  </si>
  <si>
    <t>Kogon tumanidagi maktabda tahsil olgan  UM1252025</t>
  </si>
  <si>
    <t>438221100275</t>
  </si>
  <si>
    <t>AD0476469</t>
  </si>
  <si>
    <t>2021-07-02</t>
  </si>
  <si>
    <t>Buxoro tumanidagi maktabda tahsil olgan UM 1259029</t>
  </si>
  <si>
    <t>438221100056</t>
  </si>
  <si>
    <t>2004-08-16</t>
  </si>
  <si>
    <t>AC2316026</t>
  </si>
  <si>
    <t>2019-10-21</t>
  </si>
  <si>
    <t>Shofirkon tumanidagi 42-maktabda tahsil olgan,  UMK 0008089</t>
  </si>
  <si>
    <t>438221100274</t>
  </si>
  <si>
    <t>2004-12-31</t>
  </si>
  <si>
    <t>AD0474055</t>
  </si>
  <si>
    <t>2021-07-01</t>
  </si>
  <si>
    <t>Kogon shahridagi maktabda tahsil olgan UM 1252499</t>
  </si>
  <si>
    <t>438221100304</t>
  </si>
  <si>
    <t>AD1210833</t>
  </si>
  <si>
    <t xml:space="preserve">G'ijduvon tumanidagi maktabda tahsil olgan </t>
  </si>
  <si>
    <t>438221100314</t>
  </si>
  <si>
    <t>2005-05-05</t>
  </si>
  <si>
    <t>AD0386367</t>
  </si>
  <si>
    <t>2021-05-20</t>
  </si>
  <si>
    <t xml:space="preserve">Qiziltepa tumanidagi maktabda tahsil olgan </t>
  </si>
  <si>
    <t>438221100061</t>
  </si>
  <si>
    <t>1997-02-04</t>
  </si>
  <si>
    <t>AA2479240</t>
  </si>
  <si>
    <t>2013-08-08</t>
  </si>
  <si>
    <t>438221100065</t>
  </si>
  <si>
    <t>2004-05-04</t>
  </si>
  <si>
    <t>AD1149378</t>
  </si>
  <si>
    <t>Buxoro shahridagi maktabda tahsil olgan, UM 1260105</t>
  </si>
  <si>
    <t>438221100186</t>
  </si>
  <si>
    <t>2005-01-19</t>
  </si>
  <si>
    <t>AD0663725</t>
  </si>
  <si>
    <t>2021-09-21</t>
  </si>
  <si>
    <t>Shofirkon tumanidagi maktabda tahsil olgan,  UM 1253204</t>
  </si>
  <si>
    <t>438221100028</t>
  </si>
  <si>
    <t>2002-04-18</t>
  </si>
  <si>
    <t>AD1434534</t>
  </si>
  <si>
    <t>Buxoro shahridagi 42-IDUM, UM 0365014</t>
  </si>
  <si>
    <t>438221100231</t>
  </si>
  <si>
    <t>AD1562376</t>
  </si>
  <si>
    <t>438221100293</t>
  </si>
  <si>
    <t>2003-04-20</t>
  </si>
  <si>
    <t>AC1854861</t>
  </si>
  <si>
    <t>438221100030</t>
  </si>
  <si>
    <t>2005-06-01</t>
  </si>
  <si>
    <t>AD0782012</t>
  </si>
  <si>
    <t>2021-11-04</t>
  </si>
  <si>
    <t>Romitan tumanidagi 41-IDUM, UM 1241196</t>
  </si>
  <si>
    <t>Yaqin qarindoshi</t>
  </si>
  <si>
    <t>438221100031</t>
  </si>
  <si>
    <t>2005-03-06</t>
  </si>
  <si>
    <t>AD0667674</t>
  </si>
  <si>
    <t>Jondor tumanidagi 3-umumta'lim maktabi, UM 1241502</t>
  </si>
  <si>
    <t>438221100318</t>
  </si>
  <si>
    <t>2005-06-15</t>
  </si>
  <si>
    <t>Gʻijduvon tumanidagi maktabda tahsil olgan</t>
  </si>
  <si>
    <t>438221100067</t>
  </si>
  <si>
    <t>2003-05-21</t>
  </si>
  <si>
    <t>AC2286827</t>
  </si>
  <si>
    <t>2019-10-10</t>
  </si>
  <si>
    <t>Shofirkon tumanidagi maktabda tahsil olgan,  UM 0819923</t>
  </si>
  <si>
    <t>438221100006</t>
  </si>
  <si>
    <t>AD0902303</t>
  </si>
  <si>
    <t>2021-12-11</t>
  </si>
  <si>
    <t>2011-2014 yillarda Buxoro iqtisodiyot va bank kollejida tahsil olgan</t>
  </si>
  <si>
    <t>4</t>
  </si>
  <si>
    <t>438221100187</t>
  </si>
  <si>
    <t>1994-07-10</t>
  </si>
  <si>
    <t>AA2761266</t>
  </si>
  <si>
    <t>2013-08-27</t>
  </si>
  <si>
    <t>Shofirkon tumanidagi maktabda tahsil olgan, K 2360859</t>
  </si>
  <si>
    <t>438221100215</t>
  </si>
  <si>
    <t>2004-05-13</t>
  </si>
  <si>
    <t>AC2426143</t>
  </si>
  <si>
    <t>438221100020</t>
  </si>
  <si>
    <t>2004-12-15</t>
  </si>
  <si>
    <t>AD0014418</t>
  </si>
  <si>
    <t>2021-01-06</t>
  </si>
  <si>
    <t>Buxoro shahridagi maktabda tahsil olgan,  L 0054550</t>
  </si>
  <si>
    <t>438221100114</t>
  </si>
  <si>
    <t>1990-09-13</t>
  </si>
  <si>
    <t>AB7896054</t>
  </si>
  <si>
    <t>Olot tumanidagi maktabda tahsil olgan, O'RSH 0877377</t>
  </si>
  <si>
    <t>438221100063</t>
  </si>
  <si>
    <t>2004-09-19</t>
  </si>
  <si>
    <t>AD0067578</t>
  </si>
  <si>
    <t>G'ijduvon tumanidagi maktabda tahsil olgan, PT0012396</t>
  </si>
  <si>
    <t>438221100284</t>
  </si>
  <si>
    <t>2001-11-09</t>
  </si>
  <si>
    <t>AC1078317</t>
  </si>
  <si>
    <t>2018-09-15</t>
  </si>
  <si>
    <t>438221100216</t>
  </si>
  <si>
    <t>2004-03-11</t>
  </si>
  <si>
    <t>AC3165051</t>
  </si>
  <si>
    <t>2020-12-01</t>
  </si>
  <si>
    <t>Buxoro tumani maktabida tahsil olgan</t>
  </si>
  <si>
    <t>438221100287</t>
  </si>
  <si>
    <t>2005-02-10</t>
  </si>
  <si>
    <t>AD1197500</t>
  </si>
  <si>
    <t>2022-03-25</t>
  </si>
  <si>
    <t>G'ijduvon tumani maktabida tahsil olgan</t>
  </si>
  <si>
    <t>438221100013</t>
  </si>
  <si>
    <t>2004-11-26</t>
  </si>
  <si>
    <t>AD0119455</t>
  </si>
  <si>
    <t>2021-02-03</t>
  </si>
  <si>
    <t xml:space="preserve"> Shofirkon tumanidagi maktabda tahsil olgan, PT 0013906</t>
  </si>
  <si>
    <t>438221100012</t>
  </si>
  <si>
    <t>2004-09-07</t>
  </si>
  <si>
    <t>AC3131143</t>
  </si>
  <si>
    <t>Buxoro tumanidagi maktabda tahsil olgan,   UM 1247164</t>
  </si>
  <si>
    <t>438231100134</t>
  </si>
  <si>
    <t>AB8332685</t>
  </si>
  <si>
    <t>2017-12-14</t>
  </si>
  <si>
    <t>2022 shofirkon pedagogika kolleji</t>
  </si>
  <si>
    <t>438221100313</t>
  </si>
  <si>
    <t>2005-08-19</t>
  </si>
  <si>
    <t>AD0581467</t>
  </si>
  <si>
    <t>2021-08-19</t>
  </si>
  <si>
    <t xml:space="preserve">Buxoro shahridagi maktabda tahsil olgan </t>
  </si>
  <si>
    <t>438221100060</t>
  </si>
  <si>
    <t>2005-02-04</t>
  </si>
  <si>
    <t>AD0593988</t>
  </si>
  <si>
    <t>Buxoro shahridagi 19-ixtisoslashtirilgan maktab internatida tahsil olgan, UM 1260076</t>
  </si>
  <si>
    <t>438221100214</t>
  </si>
  <si>
    <t>2004-12-09</t>
  </si>
  <si>
    <t>AD0016006</t>
  </si>
  <si>
    <t>438221100034</t>
  </si>
  <si>
    <t>2004-06-14</t>
  </si>
  <si>
    <t>AD0220232</t>
  </si>
  <si>
    <t>Olot tumanidagi maktabda tahsil olgan, UM 1244747</t>
  </si>
  <si>
    <t>438221100022</t>
  </si>
  <si>
    <t>2004-09-04</t>
  </si>
  <si>
    <t>AD1097507</t>
  </si>
  <si>
    <t xml:space="preserve">Shofirkon tumanidagi maktabda tahsil olgan, </t>
  </si>
  <si>
    <t>438221100023</t>
  </si>
  <si>
    <t>2004-05-26</t>
  </si>
  <si>
    <t>AC3137236</t>
  </si>
  <si>
    <t>Olot tumanidagi maktabda tahsil olgan, UM 1244740</t>
  </si>
  <si>
    <t>438221100224</t>
  </si>
  <si>
    <t>2004-06-30</t>
  </si>
  <si>
    <t>AD0034486</t>
  </si>
  <si>
    <t>2021-01-12</t>
  </si>
  <si>
    <t>438221100024</t>
  </si>
  <si>
    <t>AC2263667</t>
  </si>
  <si>
    <t>2019-10-07</t>
  </si>
  <si>
    <t xml:space="preserve">Vobkent tumanidagi maktabda tahsil olgan </t>
  </si>
  <si>
    <t>438221100026</t>
  </si>
  <si>
    <t>AD0063272</t>
  </si>
  <si>
    <t xml:space="preserve"> G'ijduvon tumanidagi maktabda tahsil olgan,P T 0012487</t>
  </si>
  <si>
    <t>438221100033</t>
  </si>
  <si>
    <t>AD0164263</t>
  </si>
  <si>
    <t>G'ijduvon tumanidagi maktabda tahsil olgan, PT 0012399</t>
  </si>
  <si>
    <t>438221100226</t>
  </si>
  <si>
    <t>2003-07-01</t>
  </si>
  <si>
    <t>AC2384197</t>
  </si>
  <si>
    <t>438221100035</t>
  </si>
  <si>
    <t>2003-07-05</t>
  </si>
  <si>
    <t>AC2698998</t>
  </si>
  <si>
    <t>2020-02-09</t>
  </si>
  <si>
    <t>G'ijduvon tumanidagi maktabda tahsil olgan, UM 1189288</t>
  </si>
  <si>
    <t>438231100783</t>
  </si>
  <si>
    <t>1987-01-13</t>
  </si>
  <si>
    <t>AD2781976</t>
  </si>
  <si>
    <t>2003-2006-yy Samarqand davlat chet tillar instituti qoshidagi litsey L 029584</t>
  </si>
  <si>
    <t>№ 23-T-156/2 / 23.10.2023</t>
  </si>
  <si>
    <t>438221100037</t>
  </si>
  <si>
    <t>2003-09-26</t>
  </si>
  <si>
    <t>AC2347920</t>
  </si>
  <si>
    <t>Kogon shahridagi maktabda tahsil olgan, UM 0803656</t>
  </si>
  <si>
    <t>438221100038</t>
  </si>
  <si>
    <t>AD0849180</t>
  </si>
  <si>
    <t>2021-11-24</t>
  </si>
  <si>
    <t>438221100053</t>
  </si>
  <si>
    <t>2004-09-29</t>
  </si>
  <si>
    <t>AD0536028</t>
  </si>
  <si>
    <t>2021-08-02</t>
  </si>
  <si>
    <t>Kogon shahridagi maktabda tahsil olgan, UM 1252448</t>
  </si>
  <si>
    <t>438221100039</t>
  </si>
  <si>
    <t>2004-02-11</t>
  </si>
  <si>
    <t>AD0775757</t>
  </si>
  <si>
    <t>2021-11-02</t>
  </si>
  <si>
    <t>G'ijduvon tumanidagi maktabda tahsil olgan, U1255287</t>
  </si>
  <si>
    <t>438221100042</t>
  </si>
  <si>
    <t>2005-12-04</t>
  </si>
  <si>
    <t>AD0900036</t>
  </si>
  <si>
    <t>2021-12-10</t>
  </si>
  <si>
    <t>Vobkent tumanidagi maktabda tahsil olgan, UM 1243564</t>
  </si>
  <si>
    <t>438221100225</t>
  </si>
  <si>
    <t>AD1451690</t>
  </si>
  <si>
    <t>2022-06-13</t>
  </si>
  <si>
    <t>Qiziltepa tumani maktabida tahsil olgan</t>
  </si>
  <si>
    <t>2004-04-10</t>
  </si>
  <si>
    <t>484231100167</t>
  </si>
  <si>
    <t>AD4886793</t>
  </si>
  <si>
    <t>2012-2015, Jondor qishloq xo'jalik kasb-hunar kolleji, K № 3681277</t>
  </si>
  <si>
    <t>№ 23-T-91 / 12.09.2023</t>
  </si>
  <si>
    <t>438221100045</t>
  </si>
  <si>
    <t>AD0480694</t>
  </si>
  <si>
    <t>2021-07-05</t>
  </si>
  <si>
    <t>Qiziltepa tumanidagi maktabda tahsil olgan,  UM 1321781</t>
  </si>
  <si>
    <t>438221100011</t>
  </si>
  <si>
    <t>AD0658582</t>
  </si>
  <si>
    <t>2021-09-20</t>
  </si>
  <si>
    <t>Buxoro shahridagi maktabda tahsil olgan, UM 1251735</t>
  </si>
  <si>
    <t>438221100227</t>
  </si>
  <si>
    <t>2004-09-14</t>
  </si>
  <si>
    <t>AD0372285</t>
  </si>
  <si>
    <t>2021-05-11</t>
  </si>
  <si>
    <t>Karmana tumani maktabida tahsil olgan</t>
  </si>
  <si>
    <t>438221100292</t>
  </si>
  <si>
    <t>AC2594982</t>
  </si>
  <si>
    <t>2019-12-27</t>
  </si>
  <si>
    <t>438221100222</t>
  </si>
  <si>
    <t>AD0949759</t>
  </si>
  <si>
    <t>2021-12-27</t>
  </si>
  <si>
    <t>438221100010</t>
  </si>
  <si>
    <t>AC3010656</t>
  </si>
  <si>
    <t>2020-09-11</t>
  </si>
  <si>
    <t>438221100343</t>
  </si>
  <si>
    <t>1994-07-02</t>
  </si>
  <si>
    <t>AB8505618</t>
  </si>
  <si>
    <t>2017-12-31</t>
  </si>
  <si>
    <t>Buxoro yengil sanoat va kasb-hunar kolleji 2012-yil</t>
  </si>
  <si>
    <t>438221100223</t>
  </si>
  <si>
    <t>2003-07-23</t>
  </si>
  <si>
    <t>AC2326035</t>
  </si>
  <si>
    <t>438221100221</t>
  </si>
  <si>
    <t>2004-02-24</t>
  </si>
  <si>
    <t>AC2706193</t>
  </si>
  <si>
    <t>2020-02-13</t>
  </si>
  <si>
    <t>2013-05-18</t>
  </si>
  <si>
    <t>2008-2011 Kogon pedagogika kolleji</t>
  </si>
  <si>
    <t>438221100265</t>
  </si>
  <si>
    <t>2004-04-17</t>
  </si>
  <si>
    <t>AC2974718</t>
  </si>
  <si>
    <t>2020-09-02</t>
  </si>
  <si>
    <t>Qoravulbozor tumani maktabini tamomlagan</t>
  </si>
  <si>
    <t>438221100019</t>
  </si>
  <si>
    <t>AD0448048</t>
  </si>
  <si>
    <t>2021-06-18</t>
  </si>
  <si>
    <t>Koson tumanidagi maktabda tahsil olgan, UM 1251876</t>
  </si>
  <si>
    <t>438221100047</t>
  </si>
  <si>
    <t>AD0465050</t>
  </si>
  <si>
    <t>Jondor tumanidagi maktabda tahsil olgan, UM 1242004</t>
  </si>
  <si>
    <t>2021-04-07</t>
  </si>
  <si>
    <t>438221100050</t>
  </si>
  <si>
    <t>AC2865238</t>
  </si>
  <si>
    <t>Navoiy shahridagi maktabda tahsil olgan,  UM 132 45 18</t>
  </si>
  <si>
    <t>438211100162</t>
  </si>
  <si>
    <t>AC2310644</t>
  </si>
  <si>
    <t>2010-2021-yillarda Buxoro shahar 42-IDUMda tahsil olgan</t>
  </si>
  <si>
    <t xml:space="preserve">2017-2019 Yillar Buxoro pedagogika kolleji </t>
  </si>
  <si>
    <t>438211100070</t>
  </si>
  <si>
    <t>2001-11-26</t>
  </si>
  <si>
    <t>AB8255374</t>
  </si>
  <si>
    <t>2008-2019 yillar Buxoro tuman 31-sonli umumiy o'rta ta'lim maktabida tahsil olgan</t>
  </si>
  <si>
    <t>438211100145</t>
  </si>
  <si>
    <t>1998-10-04</t>
  </si>
  <si>
    <t>AB0033814</t>
  </si>
  <si>
    <t>2015-06-13</t>
  </si>
  <si>
    <t>2014-2017-yillarda Buxoro  pedagogika  kollejida tahsil olgan</t>
  </si>
  <si>
    <t>438221100171</t>
  </si>
  <si>
    <t>AA7671127</t>
  </si>
  <si>
    <t>2014-11-22</t>
  </si>
  <si>
    <t>Buxoro shahridagi maktabda tahsil olgan, K 4116742</t>
  </si>
  <si>
    <t>438221100126</t>
  </si>
  <si>
    <t>2003-05-16</t>
  </si>
  <si>
    <t>AC2010370</t>
  </si>
  <si>
    <t>438221100127</t>
  </si>
  <si>
    <t>1986-12-13</t>
  </si>
  <si>
    <t>AA8172702</t>
  </si>
  <si>
    <t>2015-01-02</t>
  </si>
  <si>
    <t>438221100249</t>
  </si>
  <si>
    <t>1986-08-26</t>
  </si>
  <si>
    <t>AA6770699</t>
  </si>
  <si>
    <t>2014-10-03</t>
  </si>
  <si>
    <t>438221100130</t>
  </si>
  <si>
    <t>2005-08-04</t>
  </si>
  <si>
    <t>AD0907690</t>
  </si>
  <si>
    <t>438221100250</t>
  </si>
  <si>
    <t>1985-12-03</t>
  </si>
  <si>
    <t>AB3862617</t>
  </si>
  <si>
    <t>2016-05-08</t>
  </si>
  <si>
    <t>438221100177</t>
  </si>
  <si>
    <t>AC2183737</t>
  </si>
  <si>
    <t>2019-08-30</t>
  </si>
  <si>
    <t>Jondor tumanidagi maktabda tahsil olgan, UM 0356410</t>
  </si>
  <si>
    <t>438221100160</t>
  </si>
  <si>
    <t>1992-07-31</t>
  </si>
  <si>
    <t>AD1643651</t>
  </si>
  <si>
    <t>Buxoro shahridagi maktabda tahsil olgan, K 2027080</t>
  </si>
  <si>
    <t>438221100161</t>
  </si>
  <si>
    <t>1990-09-08</t>
  </si>
  <si>
    <t>AA7165792</t>
  </si>
  <si>
    <t>Buxoro shahridagi maktabda tahsil olgan, K 1187654</t>
  </si>
  <si>
    <t>438221100276</t>
  </si>
  <si>
    <t>2001-02-26</t>
  </si>
  <si>
    <t>AB6515336</t>
  </si>
  <si>
    <t>2017-04-23</t>
  </si>
  <si>
    <t>Buxoro tumanidagi maktabda tahsil olgan K 5433526</t>
  </si>
  <si>
    <t>438221100164</t>
  </si>
  <si>
    <t>AB7206140</t>
  </si>
  <si>
    <t>2017-07-14</t>
  </si>
  <si>
    <t>K 5444426</t>
  </si>
  <si>
    <t>438221100162</t>
  </si>
  <si>
    <t>2002-08-05</t>
  </si>
  <si>
    <t>AC0344333</t>
  </si>
  <si>
    <t>Shofirkon tumanidagi maktabda tahsil olgan, UM 0048161</t>
  </si>
  <si>
    <t>438221100119</t>
  </si>
  <si>
    <t>2004-04-20</t>
  </si>
  <si>
    <t>AD0909358</t>
  </si>
  <si>
    <t>438221100118</t>
  </si>
  <si>
    <t>1996-12-23</t>
  </si>
  <si>
    <t>AA2820524</t>
  </si>
  <si>
    <t>2013-08-30</t>
  </si>
  <si>
    <t>438221100136</t>
  </si>
  <si>
    <t>1997-04-15</t>
  </si>
  <si>
    <t>AA1466169</t>
  </si>
  <si>
    <t>2013-05-13</t>
  </si>
  <si>
    <t>Romitan tumani maktabida tahsil olgan</t>
  </si>
  <si>
    <t>438221100131</t>
  </si>
  <si>
    <t>AC3161460</t>
  </si>
  <si>
    <t>438221100122</t>
  </si>
  <si>
    <t>2005-01-07</t>
  </si>
  <si>
    <t>AD0841816</t>
  </si>
  <si>
    <t>2021-11-23</t>
  </si>
  <si>
    <t>438221100196</t>
  </si>
  <si>
    <t>2003-08-29</t>
  </si>
  <si>
    <t>AC2902484</t>
  </si>
  <si>
    <t>2020-05-21</t>
  </si>
  <si>
    <t>Kattaqo'rg'on tumani maktabida tahsil olgan</t>
  </si>
  <si>
    <t>438221100120</t>
  </si>
  <si>
    <t>2002-01-01</t>
  </si>
  <si>
    <t>AC2235211</t>
  </si>
  <si>
    <t>438221100253</t>
  </si>
  <si>
    <t>Turklar</t>
  </si>
  <si>
    <t>1998-08-11</t>
  </si>
  <si>
    <t>AA8598714</t>
  </si>
  <si>
    <t>2015-02-03</t>
  </si>
  <si>
    <t>438221100103</t>
  </si>
  <si>
    <t>2003-07-11</t>
  </si>
  <si>
    <t>AC2198846</t>
  </si>
  <si>
    <t>2019-09-10</t>
  </si>
  <si>
    <t>438221100180</t>
  </si>
  <si>
    <t>2004-09-20</t>
  </si>
  <si>
    <t>AD1045646</t>
  </si>
  <si>
    <t>Buxoro tumanidagi maktabda tahsil olgan,   UM 1247158</t>
  </si>
  <si>
    <t>438221100123</t>
  </si>
  <si>
    <t>AD0326850</t>
  </si>
  <si>
    <t>mmmmmmmmmmmmmmmmm</t>
  </si>
  <si>
    <t>438221100125</t>
  </si>
  <si>
    <t>2004-02-02</t>
  </si>
  <si>
    <t>AD1063859</t>
  </si>
  <si>
    <t>2022-02-05</t>
  </si>
  <si>
    <t>438221100344</t>
  </si>
  <si>
    <t>1999-03-14</t>
  </si>
  <si>
    <t>AB4278592</t>
  </si>
  <si>
    <t>2016-06-26</t>
  </si>
  <si>
    <t>2018-yil Buxoro avtomobil yo'llari KHK</t>
  </si>
  <si>
    <t>438221100166</t>
  </si>
  <si>
    <t>2001-06-21</t>
  </si>
  <si>
    <t>AB7387614</t>
  </si>
  <si>
    <t>2017-07-31</t>
  </si>
  <si>
    <t>Kogon tumanidagi  maktabda tahsil olgan, L 383569</t>
  </si>
  <si>
    <t>438221100168</t>
  </si>
  <si>
    <t>1988-12-06</t>
  </si>
  <si>
    <t>AA3602542</t>
  </si>
  <si>
    <t>2013-12-16</t>
  </si>
  <si>
    <t xml:space="preserve">Toshkent shahridagi maktabda tahsil olgan, </t>
  </si>
  <si>
    <t>438221100169</t>
  </si>
  <si>
    <t>1994-03-14</t>
  </si>
  <si>
    <t>AB4108359</t>
  </si>
  <si>
    <t>2016-06-08</t>
  </si>
  <si>
    <t>Buxoro shahridagi maktabda tahsil olgan,  K 2378955</t>
  </si>
  <si>
    <t>438221100251</t>
  </si>
  <si>
    <t>1995-03-09</t>
  </si>
  <si>
    <t>AB9745221</t>
  </si>
  <si>
    <t>2018-05-31</t>
  </si>
  <si>
    <t>438221100179</t>
  </si>
  <si>
    <t>2005-03-18</t>
  </si>
  <si>
    <t>AD1077507</t>
  </si>
  <si>
    <t>Kogon tumanidagi maktabda tahsil olgan, UM 1251967</t>
  </si>
  <si>
    <t>438221100199</t>
  </si>
  <si>
    <t>2002-09-20</t>
  </si>
  <si>
    <t>AC0247506</t>
  </si>
  <si>
    <t>438221100163</t>
  </si>
  <si>
    <t>1991-03-07</t>
  </si>
  <si>
    <t>AA2174064</t>
  </si>
  <si>
    <t>Buxoro tumanidagi maktabda tahsil olgan, K 1188675</t>
  </si>
  <si>
    <t>438221100181</t>
  </si>
  <si>
    <t>1996-12-31</t>
  </si>
  <si>
    <t>AA3458792</t>
  </si>
  <si>
    <t>Buxoro tumanidagi maktabda tahsil olgan,   K 3679614</t>
  </si>
  <si>
    <t>438221100200</t>
  </si>
  <si>
    <t>1995-09-03</t>
  </si>
  <si>
    <t>AA6073064</t>
  </si>
  <si>
    <t>438221100212</t>
  </si>
  <si>
    <t>1995-11-25</t>
  </si>
  <si>
    <t>AA6026758</t>
  </si>
  <si>
    <t>Romitan shahrimaktabida tahsil olgan</t>
  </si>
  <si>
    <t>438221100298</t>
  </si>
  <si>
    <t>2001-09-14</t>
  </si>
  <si>
    <t>AB7918342</t>
  </si>
  <si>
    <t>Buxoro tumanidagi maktabda tahsil olgan, UM 0045067</t>
  </si>
  <si>
    <t>438221100205</t>
  </si>
  <si>
    <t>1991-06-28</t>
  </si>
  <si>
    <t>AA8798431</t>
  </si>
  <si>
    <t>2015-02-22</t>
  </si>
  <si>
    <t>438221100134</t>
  </si>
  <si>
    <t>2003-11-13</t>
  </si>
  <si>
    <t>AC2490449</t>
  </si>
  <si>
    <t>2019-12-04</t>
  </si>
  <si>
    <t>438221100128</t>
  </si>
  <si>
    <t>1988-11-13</t>
  </si>
  <si>
    <t>AA3386377</t>
  </si>
  <si>
    <t>2013-11-18</t>
  </si>
  <si>
    <t>438221100325</t>
  </si>
  <si>
    <t>AC2911258</t>
  </si>
  <si>
    <t>2020-07-20</t>
  </si>
  <si>
    <t xml:space="preserve">Kogon shahar 8-sonli umumiy o'rta ta'lim maktab </t>
  </si>
  <si>
    <t>438221100279</t>
  </si>
  <si>
    <t>2003-08-02</t>
  </si>
  <si>
    <t>AC2534941</t>
  </si>
  <si>
    <t>2019-12-10</t>
  </si>
  <si>
    <t>438221100254</t>
  </si>
  <si>
    <t>2003-06-03</t>
  </si>
  <si>
    <t>AC2136175</t>
  </si>
  <si>
    <t>438221100252</t>
  </si>
  <si>
    <t>1985-08-10</t>
  </si>
  <si>
    <t>AA6849723</t>
  </si>
  <si>
    <t>2014-09-02</t>
  </si>
  <si>
    <t>438221100340</t>
  </si>
  <si>
    <t>1996-09-12</t>
  </si>
  <si>
    <t>AA4090155</t>
  </si>
  <si>
    <t>2014-01-27</t>
  </si>
  <si>
    <t>akfkgkgksksk</t>
  </si>
  <si>
    <t>438231100816</t>
  </si>
  <si>
    <t>Sherobod tumani</t>
  </si>
  <si>
    <t>1997-02-23</t>
  </si>
  <si>
    <t>AB3966792</t>
  </si>
  <si>
    <t>2016-05-20</t>
  </si>
  <si>
    <t>2013-2016 , Sherobod tibbiy kolleji , K  4298183</t>
  </si>
  <si>
    <t>438221100133</t>
  </si>
  <si>
    <t>2004-10-10</t>
  </si>
  <si>
    <t>AD0526190</t>
  </si>
  <si>
    <t>2021-07-28</t>
  </si>
  <si>
    <t>438221100178</t>
  </si>
  <si>
    <t>2004-08-15</t>
  </si>
  <si>
    <t>AD0176747</t>
  </si>
  <si>
    <t>2021-02-19</t>
  </si>
  <si>
    <t>Koson tumanidagi maktabda tahsil olgan, UM 0867628</t>
  </si>
  <si>
    <t>438221100182</t>
  </si>
  <si>
    <t>AA8687469</t>
  </si>
  <si>
    <t>2015-02-16</t>
  </si>
  <si>
    <t>Qorako'l tumanidagi maktabda tahsil olgan, K4125271</t>
  </si>
  <si>
    <t>438221100121</t>
  </si>
  <si>
    <t>AD1350951</t>
  </si>
  <si>
    <t>2022-05-16</t>
  </si>
  <si>
    <t>438221100137</t>
  </si>
  <si>
    <t>2003-04-06</t>
  </si>
  <si>
    <t>AC2052341</t>
  </si>
  <si>
    <t>2019-07-16</t>
  </si>
  <si>
    <t>438221100255</t>
  </si>
  <si>
    <t>AA3708528</t>
  </si>
  <si>
    <t>2013-12-21</t>
  </si>
  <si>
    <t>438221100259</t>
  </si>
  <si>
    <t>1988-12-10</t>
  </si>
  <si>
    <t>AA4155894</t>
  </si>
  <si>
    <t>2014-02-03</t>
  </si>
  <si>
    <t>438221100202</t>
  </si>
  <si>
    <t>1991-05-06</t>
  </si>
  <si>
    <t>AA4299822</t>
  </si>
  <si>
    <t>2014-02-12</t>
  </si>
  <si>
    <t>438221100097</t>
  </si>
  <si>
    <t>2004-06-17</t>
  </si>
  <si>
    <t>AD0494540</t>
  </si>
  <si>
    <t>2021-07-12</t>
  </si>
  <si>
    <t>438221100203</t>
  </si>
  <si>
    <t>2003-04-25</t>
  </si>
  <si>
    <t>AD0427977</t>
  </si>
  <si>
    <t>2021-06-10</t>
  </si>
  <si>
    <t>438221100330</t>
  </si>
  <si>
    <t>1995-07-17</t>
  </si>
  <si>
    <t>AD1682307</t>
  </si>
  <si>
    <t>Peshko' tuman kasb hunar kollejida tahsil olgan  K 5992845</t>
  </si>
  <si>
    <t>438221100327</t>
  </si>
  <si>
    <t>1987-05-14</t>
  </si>
  <si>
    <t>AA5048172</t>
  </si>
  <si>
    <t>2014-04-09</t>
  </si>
  <si>
    <t>Buxoro agro iqtisodiyot kolleji 2006 tugatgan</t>
  </si>
  <si>
    <t>438221100326</t>
  </si>
  <si>
    <t>1995-12-20</t>
  </si>
  <si>
    <t>AA2290145</t>
  </si>
  <si>
    <t>2013-07-26</t>
  </si>
  <si>
    <t>Kogon maishiy xizmat kasb-hunar kolleji 2014 tugatgan</t>
  </si>
  <si>
    <t>438221100332</t>
  </si>
  <si>
    <t>AA2440811</t>
  </si>
  <si>
    <t>2013-08-05</t>
  </si>
  <si>
    <t>Buxoro pedagogika kolleji 2015 tugatgan</t>
  </si>
  <si>
    <t>438221100331</t>
  </si>
  <si>
    <t>2002-01-24</t>
  </si>
  <si>
    <t>AB8920739</t>
  </si>
  <si>
    <t>2018-02-20</t>
  </si>
  <si>
    <t>srtjawtjtawrtnawr</t>
  </si>
  <si>
    <t>438221100192</t>
  </si>
  <si>
    <t>AD0509977</t>
  </si>
  <si>
    <t>2021-07-17</t>
  </si>
  <si>
    <t>438221100306</t>
  </si>
  <si>
    <t>1993-12-02</t>
  </si>
  <si>
    <t>AB4029026</t>
  </si>
  <si>
    <t>2016-05-29</t>
  </si>
  <si>
    <t>Jondor Pedagogika kolleji 2009 yil bitirgan</t>
  </si>
  <si>
    <t>438221100310</t>
  </si>
  <si>
    <t>1998-04-26</t>
  </si>
  <si>
    <t>AD0500704</t>
  </si>
  <si>
    <t>Solur MFY, Solur kuchasi, 140-B-uy</t>
  </si>
  <si>
    <t>438221100204</t>
  </si>
  <si>
    <t>2004-12-16</t>
  </si>
  <si>
    <t>AD0355065</t>
  </si>
  <si>
    <t>438221100111</t>
  </si>
  <si>
    <t>2002-03-27</t>
  </si>
  <si>
    <t>AC0859599</t>
  </si>
  <si>
    <t>2018-08-26</t>
  </si>
  <si>
    <t>Kogon tumanidagi maktabda tahsil olgan,</t>
  </si>
  <si>
    <t>438221100209</t>
  </si>
  <si>
    <t>2001-05-01</t>
  </si>
  <si>
    <t>AB8133832</t>
  </si>
  <si>
    <t>2017-11-23</t>
  </si>
  <si>
    <t>438221100328</t>
  </si>
  <si>
    <t>AC1830827</t>
  </si>
  <si>
    <t>2019-04-20</t>
  </si>
  <si>
    <t xml:space="preserve"> 2020 yilda Buxoro shahar 28-sonli umumiy o'rta ta'lim maktab</t>
  </si>
  <si>
    <t>438221100207</t>
  </si>
  <si>
    <t>1985-04-11</t>
  </si>
  <si>
    <t>AB8566725</t>
  </si>
  <si>
    <t>2018-01-06</t>
  </si>
  <si>
    <t>438221100091</t>
  </si>
  <si>
    <t>2004-02-26</t>
  </si>
  <si>
    <t>AC2762110</t>
  </si>
  <si>
    <t>2020-03-04</t>
  </si>
  <si>
    <t>438221100094</t>
  </si>
  <si>
    <t>AD0269003</t>
  </si>
  <si>
    <t>438221100107</t>
  </si>
  <si>
    <t>2000-03-19</t>
  </si>
  <si>
    <t>AD2086240</t>
  </si>
  <si>
    <t>2022-11-26</t>
  </si>
  <si>
    <t>Buxoro shahar 1-son maktabda tahsil olgan</t>
  </si>
  <si>
    <t>438221100282</t>
  </si>
  <si>
    <t>2001-01-26</t>
  </si>
  <si>
    <t>AB9035454</t>
  </si>
  <si>
    <t>2018-03-09</t>
  </si>
  <si>
    <t>438221100337</t>
  </si>
  <si>
    <t>1994-07-28</t>
  </si>
  <si>
    <t>AB2651095</t>
  </si>
  <si>
    <t xml:space="preserve">Buxoro tibbiyot kollejini 2013-yilda tamomlagan </t>
  </si>
  <si>
    <t>438221100264</t>
  </si>
  <si>
    <t>2005-11-27</t>
  </si>
  <si>
    <t>AD1190422</t>
  </si>
  <si>
    <t>2022-03-24</t>
  </si>
  <si>
    <t>Peshku tumani maktabini tamomlagan</t>
  </si>
  <si>
    <t>438221100336</t>
  </si>
  <si>
    <t>1994-11-03</t>
  </si>
  <si>
    <t>AB2078638</t>
  </si>
  <si>
    <t>Kogon pedagogika kollejini 2013-yil tugatgan</t>
  </si>
  <si>
    <t>438221100195</t>
  </si>
  <si>
    <t>2003-04-13</t>
  </si>
  <si>
    <t>AC2275085</t>
  </si>
  <si>
    <t>438221100244</t>
  </si>
  <si>
    <t>1979-03-20</t>
  </si>
  <si>
    <t>AA1488140</t>
  </si>
  <si>
    <t>438221100096</t>
  </si>
  <si>
    <t>AC2264667</t>
  </si>
  <si>
    <t>438221100324</t>
  </si>
  <si>
    <t>2003-12-21</t>
  </si>
  <si>
    <t>AD0253473</t>
  </si>
  <si>
    <t xml:space="preserve">2021 yil Jondor tuman 11- sonli umumiy o'rta maktab </t>
  </si>
  <si>
    <t>438221100175</t>
  </si>
  <si>
    <t>2003-03-10</t>
  </si>
  <si>
    <t>AC2101862</t>
  </si>
  <si>
    <t>2019-07-22</t>
  </si>
  <si>
    <t>Buxoro shahridagi maktabda tahsil olgan, UM 0822240</t>
  </si>
  <si>
    <t>438221100245</t>
  </si>
  <si>
    <t>1982-11-05</t>
  </si>
  <si>
    <t>AC1307859</t>
  </si>
  <si>
    <t>Vobkent tumani maktabida tahsil olgan</t>
  </si>
  <si>
    <t>438221100309</t>
  </si>
  <si>
    <t>AD0298783</t>
  </si>
  <si>
    <t>2022 yilda Qorako'l tuman 6-sonli umumiy o'rta maktab</t>
  </si>
  <si>
    <t>438221100308</t>
  </si>
  <si>
    <t>AB4528883</t>
  </si>
  <si>
    <t>Jondor tuman 8- umumiy o'rta ta'lim maktab 2004 yil</t>
  </si>
  <si>
    <t>438221100206</t>
  </si>
  <si>
    <t>2001-08-21</t>
  </si>
  <si>
    <t>AB7835597</t>
  </si>
  <si>
    <t>2017-09-29</t>
  </si>
  <si>
    <t>438221100240</t>
  </si>
  <si>
    <t>2003-11-17</t>
  </si>
  <si>
    <t>AC2588482</t>
  </si>
  <si>
    <t>438221100329</t>
  </si>
  <si>
    <t>1968-10-01</t>
  </si>
  <si>
    <t>AA2376498</t>
  </si>
  <si>
    <t>2013-07-31</t>
  </si>
  <si>
    <t>Buxoro iqtisodiyot kolleji 1984 yilda</t>
  </si>
  <si>
    <t>438211100222</t>
  </si>
  <si>
    <t>1985-11-03</t>
  </si>
  <si>
    <t>AD3483050</t>
  </si>
  <si>
    <t>2023-05-31</t>
  </si>
  <si>
    <t>2001-2004 yillarda Buxoro avtomobil va yo'llar kollejida tahsil olgan</t>
  </si>
  <si>
    <t>438211100194</t>
  </si>
  <si>
    <t>1996-01-01</t>
  </si>
  <si>
    <t>AA5488525</t>
  </si>
  <si>
    <t>2011-2014 yillarda Buxoro tibbiyot instituti qoshidagi akademik litseyda tahsil olgan</t>
  </si>
  <si>
    <t>438221100002</t>
  </si>
  <si>
    <t>1993-02-16</t>
  </si>
  <si>
    <t>AB8045791</t>
  </si>
  <si>
    <t>2017-11-09</t>
  </si>
  <si>
    <t xml:space="preserve">1993-2010 yillarda Jondor tuman 5-maktabda taxsil olgan </t>
  </si>
  <si>
    <t>438221100143</t>
  </si>
  <si>
    <t>1995-07-15</t>
  </si>
  <si>
    <t>AA4557498</t>
  </si>
  <si>
    <t>2014-03-05</t>
  </si>
  <si>
    <t>438221100263</t>
  </si>
  <si>
    <t>2003-03-05</t>
  </si>
  <si>
    <t>AC2315196</t>
  </si>
  <si>
    <t>438221100147</t>
  </si>
  <si>
    <t>AD0983490</t>
  </si>
  <si>
    <t>438221100149</t>
  </si>
  <si>
    <t>1990-03-27</t>
  </si>
  <si>
    <t>AA7332444</t>
  </si>
  <si>
    <t>438221100150</t>
  </si>
  <si>
    <t>1996-05-14</t>
  </si>
  <si>
    <t>AC0424354</t>
  </si>
  <si>
    <t>2018-12-12</t>
  </si>
  <si>
    <t>438221100154</t>
  </si>
  <si>
    <t>1979-01-01</t>
  </si>
  <si>
    <t>AA5184855</t>
  </si>
  <si>
    <t>2014-04-19</t>
  </si>
  <si>
    <t>438221100148</t>
  </si>
  <si>
    <t>2003-03-16</t>
  </si>
  <si>
    <t>AC2468120</t>
  </si>
  <si>
    <t>438221100299</t>
  </si>
  <si>
    <t>AB7751938</t>
  </si>
  <si>
    <t xml:space="preserve"> Buxoro tumanidagi maktabda tahsil olgan, K 5433288</t>
  </si>
  <si>
    <t>438221100152</t>
  </si>
  <si>
    <t>1994-05-05</t>
  </si>
  <si>
    <t>AB2562641</t>
  </si>
  <si>
    <t>2016-01-11</t>
  </si>
  <si>
    <t>438221100260</t>
  </si>
  <si>
    <t>1978-08-16</t>
  </si>
  <si>
    <t>AB9515180</t>
  </si>
  <si>
    <t>2018-05-04</t>
  </si>
  <si>
    <t>438221100257</t>
  </si>
  <si>
    <t>1993-02-18</t>
  </si>
  <si>
    <t>AC1478813</t>
  </si>
  <si>
    <t>2018-11-06</t>
  </si>
  <si>
    <t>438221100141</t>
  </si>
  <si>
    <t>1999-10-03</t>
  </si>
  <si>
    <t>AB3523045</t>
  </si>
  <si>
    <t>2016-03-24</t>
  </si>
  <si>
    <t>438221100153</t>
  </si>
  <si>
    <t>2004-09-01</t>
  </si>
  <si>
    <t>AD0057252</t>
  </si>
  <si>
    <t>2021-01-19</t>
  </si>
  <si>
    <t>438221100261</t>
  </si>
  <si>
    <t>1989-01-19</t>
  </si>
  <si>
    <t>AA1983897</t>
  </si>
  <si>
    <t>2013-06-27</t>
  </si>
  <si>
    <t>438221100139</t>
  </si>
  <si>
    <t>2000-08-11</t>
  </si>
  <si>
    <t>AB5751387</t>
  </si>
  <si>
    <t xml:space="preserve">Qorako'l tumanidagi 47-son maktabda tahsil olgan </t>
  </si>
  <si>
    <t>438221100142</t>
  </si>
  <si>
    <t>1996-01-06</t>
  </si>
  <si>
    <t>AB0169340</t>
  </si>
  <si>
    <t>2015-06-21</t>
  </si>
  <si>
    <t>438221100140</t>
  </si>
  <si>
    <t>1992-03-02</t>
  </si>
  <si>
    <t>AC0175700</t>
  </si>
  <si>
    <t>2018-11-09</t>
  </si>
  <si>
    <t>438221100322</t>
  </si>
  <si>
    <t>2002-07-01</t>
  </si>
  <si>
    <t>AC0807147</t>
  </si>
  <si>
    <t>2018-08-21</t>
  </si>
  <si>
    <t>438221100235</t>
  </si>
  <si>
    <t>2001-05-21</t>
  </si>
  <si>
    <t>AB7529177</t>
  </si>
  <si>
    <t>438221100144</t>
  </si>
  <si>
    <t>AD0398656</t>
  </si>
  <si>
    <t>2021-05-26</t>
  </si>
  <si>
    <t>438221100234</t>
  </si>
  <si>
    <t>1989-07-09</t>
  </si>
  <si>
    <t>AB5257581</t>
  </si>
  <si>
    <t>2016-11-14</t>
  </si>
  <si>
    <t>438221100237</t>
  </si>
  <si>
    <t>1998-05-11</t>
  </si>
  <si>
    <t>AA9650445</t>
  </si>
  <si>
    <t>2015-05-10</t>
  </si>
  <si>
    <t>438221100070</t>
  </si>
  <si>
    <t>2004-02-18</t>
  </si>
  <si>
    <t>AD1210842</t>
  </si>
  <si>
    <t>438221100146</t>
  </si>
  <si>
    <t>AC3210686</t>
  </si>
  <si>
    <t>2020-12-18</t>
  </si>
  <si>
    <t>438221100323</t>
  </si>
  <si>
    <t>1998-01-27</t>
  </si>
  <si>
    <t>AA8239915</t>
  </si>
  <si>
    <t xml:space="preserve">Buxoro turizim kolleji 2016 yil tugatgan </t>
  </si>
  <si>
    <t>438221100296</t>
  </si>
  <si>
    <t>1997-06-02</t>
  </si>
  <si>
    <t>AA2549203</t>
  </si>
  <si>
    <t>2013-08-22</t>
  </si>
  <si>
    <t>438221100297</t>
  </si>
  <si>
    <t>2000-01-01</t>
  </si>
  <si>
    <t>AB3104789</t>
  </si>
  <si>
    <t>438221100138</t>
  </si>
  <si>
    <t>O‘rtachirchiq tumani</t>
  </si>
  <si>
    <t>1995-12-23</t>
  </si>
  <si>
    <t>AB3292442</t>
  </si>
  <si>
    <t>bbbbbbbbbbbbb</t>
  </si>
  <si>
    <t>438221100247</t>
  </si>
  <si>
    <t>1986-06-14</t>
  </si>
  <si>
    <t>AA8662695</t>
  </si>
  <si>
    <t>438221100341</t>
  </si>
  <si>
    <t>2001-09-11</t>
  </si>
  <si>
    <t>AC1440308</t>
  </si>
  <si>
    <t>2018-11-02</t>
  </si>
  <si>
    <t>Qorako'l tuman maktabda tahsil olgan.</t>
  </si>
  <si>
    <t>438221100335</t>
  </si>
  <si>
    <t>1992-10-20</t>
  </si>
  <si>
    <t>AB4852676</t>
  </si>
  <si>
    <t>2016-08-28</t>
  </si>
  <si>
    <t>K 1956146</t>
  </si>
  <si>
    <t>438221100334</t>
  </si>
  <si>
    <t>2002-12-19</t>
  </si>
  <si>
    <t>AC1599629</t>
  </si>
  <si>
    <t>2019-01-19</t>
  </si>
  <si>
    <t>Rometan tuman 1-sonli umumiy o'rta maktab 2020 yil tugatgan</t>
  </si>
  <si>
    <t>438221100113</t>
  </si>
  <si>
    <t>2004-07-28</t>
  </si>
  <si>
    <t>AC2923645</t>
  </si>
  <si>
    <t>2020-08-05</t>
  </si>
  <si>
    <t>438221100238</t>
  </si>
  <si>
    <t>AA1739155</t>
  </si>
  <si>
    <t>2013-06-05</t>
  </si>
  <si>
    <t>438221100145</t>
  </si>
  <si>
    <t>2004-09-24</t>
  </si>
  <si>
    <t>AD0423522</t>
  </si>
  <si>
    <t>438221100243</t>
  </si>
  <si>
    <t>2004-12-17</t>
  </si>
  <si>
    <t>AD0086062</t>
  </si>
  <si>
    <t>438221100189</t>
  </si>
  <si>
    <t>2003-11-30</t>
  </si>
  <si>
    <t>AC3142281</t>
  </si>
  <si>
    <t>2020-11-13</t>
  </si>
  <si>
    <t>Buxoro tumanidagi maktabda tahsil olgan,   UM 0809652</t>
  </si>
  <si>
    <t>438221100233</t>
  </si>
  <si>
    <t>AD1010150</t>
  </si>
  <si>
    <t>438211100320</t>
  </si>
  <si>
    <t>AC2128282</t>
  </si>
  <si>
    <t xml:space="preserve">2009-2020 yillar Kogon shahar 8-son umumiy o'rta ta'lim maktabda tahsil olgan  </t>
  </si>
  <si>
    <t>438221100241</t>
  </si>
  <si>
    <t>1994-01-26</t>
  </si>
  <si>
    <t>AA2203064</t>
  </si>
  <si>
    <t>2013-07-25</t>
  </si>
  <si>
    <t>438231100227</t>
  </si>
  <si>
    <t>1985-07-21</t>
  </si>
  <si>
    <t>AD0784106</t>
  </si>
  <si>
    <t>2001-2004 Buxoro avtomobil va yo'llar kolleji</t>
  </si>
  <si>
    <t>438231100099</t>
  </si>
  <si>
    <t>2001-06-15</t>
  </si>
  <si>
    <t>AB6950969</t>
  </si>
  <si>
    <t>2017-2020 Buxoro avtomobil va yo'llari kasb hunar kolleji</t>
  </si>
  <si>
    <t>438231100193</t>
  </si>
  <si>
    <t>2001-08-24</t>
  </si>
  <si>
    <t>AB8413759</t>
  </si>
  <si>
    <t>2016-2019 Shofirkon qishloq xo'jaligi kasb hunar kolleji</t>
  </si>
  <si>
    <t>438231100092</t>
  </si>
  <si>
    <t>AD0827287</t>
  </si>
  <si>
    <t>2011-2022 Buxoro viloyat Olot tumani 25- sonlo o'rta ta'lim maktabi</t>
  </si>
  <si>
    <t>438231100005</t>
  </si>
  <si>
    <t>1987-05-25</t>
  </si>
  <si>
    <t>AA2913659</t>
  </si>
  <si>
    <t>2004-2007 Buxoro iqtisodiyot va bank kolleji</t>
  </si>
  <si>
    <t>438231100703</t>
  </si>
  <si>
    <t>2003-02-14</t>
  </si>
  <si>
    <t>AC2274989</t>
  </si>
  <si>
    <t>2009-2020.Jondor tumani 23-umumiy o'rta ta'lim maktabi UM №0357061</t>
  </si>
  <si>
    <t>№ 23-T-153-1 / 17.10.2023</t>
  </si>
  <si>
    <t>438231100311</t>
  </si>
  <si>
    <t>1994-11-08</t>
  </si>
  <si>
    <t>AA2276123</t>
  </si>
  <si>
    <t>2013-07-23</t>
  </si>
  <si>
    <t>2010-2013 paxtachi qurilish va kommunal xo'jalik kasb hunar kolleji</t>
  </si>
  <si>
    <t>438231100140</t>
  </si>
  <si>
    <t>1990-04-08</t>
  </si>
  <si>
    <t>AB2871269</t>
  </si>
  <si>
    <t>2016-02-06</t>
  </si>
  <si>
    <t>2006-2009 Bixoro tibbiyot kolleji</t>
  </si>
  <si>
    <t>438231100137</t>
  </si>
  <si>
    <t>AA2577032</t>
  </si>
  <si>
    <t>2013-08-14</t>
  </si>
  <si>
    <t>2010-2013 Kogon pedagogika kolleji</t>
  </si>
  <si>
    <t>438231100007</t>
  </si>
  <si>
    <t>RAVSHANOVA ZUXRO JAMSHIDOVNA</t>
  </si>
  <si>
    <t>2004-04-28</t>
  </si>
  <si>
    <t>AD8418084</t>
  </si>
  <si>
    <t>2024-08-28</t>
  </si>
  <si>
    <t>2013-2022 Kogon tuman 5- sonli umumiy o'rta ta'lim maktabi</t>
  </si>
  <si>
    <t>438231100051</t>
  </si>
  <si>
    <t>1992-04-28</t>
  </si>
  <si>
    <t>AA4365516</t>
  </si>
  <si>
    <t>2014-02-17</t>
  </si>
  <si>
    <t>2007-2010 Kogon pedagogika kolleji</t>
  </si>
  <si>
    <t>№ 23-05-T / 25.01.2023</t>
  </si>
  <si>
    <t>438221100155</t>
  </si>
  <si>
    <t>AC0188046</t>
  </si>
  <si>
    <t>438231100135</t>
  </si>
  <si>
    <t>1985-06-08</t>
  </si>
  <si>
    <t>AA8758230</t>
  </si>
  <si>
    <t>2003-yil kogon tumani 5- umumiy o'rta ta'lim maktabi</t>
  </si>
  <si>
    <t>438231100095</t>
  </si>
  <si>
    <t>1992-11-03</t>
  </si>
  <si>
    <t>AA2627095</t>
  </si>
  <si>
    <t>2013-08-19</t>
  </si>
  <si>
    <t>2008-2011 Kogon Qishloq kasb hunar kolleji</t>
  </si>
  <si>
    <t>438231100139</t>
  </si>
  <si>
    <t>AD2503881</t>
  </si>
  <si>
    <t>2013-2016 buxoro avtomobil va yo'llari kasb hunar kolleji</t>
  </si>
  <si>
    <t>438231100004</t>
  </si>
  <si>
    <t>2004-01-14</t>
  </si>
  <si>
    <t>AC3167357</t>
  </si>
  <si>
    <t>2010-2021 Buxoro tuman 11-son umumiy o'rta ta'lim maktabi</t>
  </si>
  <si>
    <t>438231100091</t>
  </si>
  <si>
    <t>1985-07-20</t>
  </si>
  <si>
    <t>AB5120859</t>
  </si>
  <si>
    <t>2016-10-05</t>
  </si>
  <si>
    <t>2001-2004 Gala-osiyo Qurilish kasb hunar kolleji</t>
  </si>
  <si>
    <t>438231100003</t>
  </si>
  <si>
    <t>2001-05-14</t>
  </si>
  <si>
    <t>AD2293029</t>
  </si>
  <si>
    <t>2023-01-06</t>
  </si>
  <si>
    <t>2017-2020 Buxoro viloyat ichki ishlar akademik litseyi</t>
  </si>
  <si>
    <t>438231100310</t>
  </si>
  <si>
    <t>Bog‘dod tumani</t>
  </si>
  <si>
    <t>1993-08-05</t>
  </si>
  <si>
    <t>AA1644704</t>
  </si>
  <si>
    <t>2013-05-29</t>
  </si>
  <si>
    <t>2009-2012 Bog'dod xizmat ko'rsatish va serviz KHK</t>
  </si>
  <si>
    <t>438231100002</t>
  </si>
  <si>
    <t>2004-12-26</t>
  </si>
  <si>
    <t>AD0829996</t>
  </si>
  <si>
    <t xml:space="preserve">2011-2022 Kogon tuman 5-sonli maktab </t>
  </si>
  <si>
    <t>438231100269</t>
  </si>
  <si>
    <t>1999-08-19</t>
  </si>
  <si>
    <t>AB0834575</t>
  </si>
  <si>
    <t>2015-08-25</t>
  </si>
  <si>
    <t>2014-2017 Kogon maktabgacha ta'lim KHK</t>
  </si>
  <si>
    <t>438231100006</t>
  </si>
  <si>
    <t>1975-08-10</t>
  </si>
  <si>
    <t>AB0354183</t>
  </si>
  <si>
    <t>1983-1992 Shofirkon tumani 25-sonli umumiy o'rta ta'lim maktabi</t>
  </si>
  <si>
    <t>438231100192</t>
  </si>
  <si>
    <t>2001-12-21</t>
  </si>
  <si>
    <t>AC2020197</t>
  </si>
  <si>
    <t>2017-2020 G'jduvon qishloq xo'jalik kasb hunar kolleji</t>
  </si>
  <si>
    <t>438231100308</t>
  </si>
  <si>
    <t>1997-12-18</t>
  </si>
  <si>
    <t>AB1415266</t>
  </si>
  <si>
    <t>2013-2015 Galaosiyo iqtisodiyot kolleji</t>
  </si>
  <si>
    <t>438231100336</t>
  </si>
  <si>
    <t>1983-02-09</t>
  </si>
  <si>
    <t>AC2320516</t>
  </si>
  <si>
    <t>1998-2001,Buxoro Kooperativ texnikumi,433598</t>
  </si>
  <si>
    <t>438231100244</t>
  </si>
  <si>
    <t>Ulug‘nor tumani</t>
  </si>
  <si>
    <t>1996-04-06</t>
  </si>
  <si>
    <t>AD2028264</t>
  </si>
  <si>
    <t>2014-Ulug'nor qishloq xo'jalik kasb hunar kolleji</t>
  </si>
  <si>
    <t>438231100265</t>
  </si>
  <si>
    <t>2000-07-15</t>
  </si>
  <si>
    <t>AB7322734</t>
  </si>
  <si>
    <t>2017-07-25</t>
  </si>
  <si>
    <t>2018 galaosiyo pedagogika kolleji</t>
  </si>
  <si>
    <t>438221100258</t>
  </si>
  <si>
    <t>1999-10-13</t>
  </si>
  <si>
    <t>AB2952958</t>
  </si>
  <si>
    <t>2016-04-22</t>
  </si>
  <si>
    <t>438231100138</t>
  </si>
  <si>
    <t>1988-01-24</t>
  </si>
  <si>
    <t>AA2742794</t>
  </si>
  <si>
    <t>2013-08-28</t>
  </si>
  <si>
    <t>1988 2006 Vobkent tuman 7- umumiy o'rta ta'lim maktabi</t>
  </si>
  <si>
    <t>438221100312</t>
  </si>
  <si>
    <t>Bulung‘ur tumani</t>
  </si>
  <si>
    <t>1990-03-16</t>
  </si>
  <si>
    <t>AA9127962</t>
  </si>
  <si>
    <t>Buxoro tibbiyot kolleji 2009 yilda</t>
  </si>
  <si>
    <t>438231100298</t>
  </si>
  <si>
    <t>1996-07-17</t>
  </si>
  <si>
    <t>AA5460820</t>
  </si>
  <si>
    <t>2014-05-22</t>
  </si>
  <si>
    <t>2012-2015 Kogon maishiy xizmat kasb hunar kolleji</t>
  </si>
  <si>
    <t>438221100129</t>
  </si>
  <si>
    <t>1990-04-06</t>
  </si>
  <si>
    <t>AD1230019</t>
  </si>
  <si>
    <t>2022-04-06</t>
  </si>
  <si>
    <t>438221100213</t>
  </si>
  <si>
    <t>AD5556324</t>
  </si>
  <si>
    <t>2023-12-26</t>
  </si>
  <si>
    <t>Baxmal tumani maktabida tahsil olgan</t>
  </si>
  <si>
    <t>438231100293</t>
  </si>
  <si>
    <t>1982-11-02</t>
  </si>
  <si>
    <t>AB2591288</t>
  </si>
  <si>
    <t>2016-01-16</t>
  </si>
  <si>
    <t>2000-2002 Buxoro koperativ texnikumi</t>
  </si>
  <si>
    <t>438231100278</t>
  </si>
  <si>
    <t>2001-09-10</t>
  </si>
  <si>
    <t>AB7970117</t>
  </si>
  <si>
    <t>2017-10-25</t>
  </si>
  <si>
    <t>2019 Kogon shahar 8-sonli umumiy o'rta ta'lim maktab</t>
  </si>
  <si>
    <t>438231100334</t>
  </si>
  <si>
    <t>2004-07-20</t>
  </si>
  <si>
    <t>AD0743477</t>
  </si>
  <si>
    <t>2021-10-20</t>
  </si>
  <si>
    <t>2011-2022,Buxoro viloyat Kogon tumani 12-sonli umumiy o'rta ta'lim maktabi,UM 1251764</t>
  </si>
  <si>
    <t>438231100050</t>
  </si>
  <si>
    <t>2004-06-20</t>
  </si>
  <si>
    <t>AC3162053</t>
  </si>
  <si>
    <t>2011-2022 Kogon tuman 22- sonli umumiy o'rta ta'lim maktabi</t>
  </si>
  <si>
    <t>438231100264</t>
  </si>
  <si>
    <t>AB5095060</t>
  </si>
  <si>
    <t>2016-09-21</t>
  </si>
  <si>
    <t>2019 Kogon maktabgacha ta'lim va xizmat ko'rsatish kolleji</t>
  </si>
  <si>
    <t>438221100115</t>
  </si>
  <si>
    <t>1996-09-13</t>
  </si>
  <si>
    <t>AB0166638</t>
  </si>
  <si>
    <t>Buxoro shahridagi maktabda tahsil olgan, K 3673272</t>
  </si>
  <si>
    <t>438231100693</t>
  </si>
  <si>
    <t>2003-08-19</t>
  </si>
  <si>
    <t>AC2165362</t>
  </si>
  <si>
    <t>2022-2023, Toshkent amaliy fanlar universiteti</t>
  </si>
  <si>
    <t>№ 23-T-141 / 05.10.2023</t>
  </si>
  <si>
    <t>438221100269</t>
  </si>
  <si>
    <t>1989-01-08</t>
  </si>
  <si>
    <t>AA2675656</t>
  </si>
  <si>
    <t>2013-08-21</t>
  </si>
  <si>
    <t>Ishtixon tumanidagi maktabda tahsil olgan,  O'R-SH 0629518</t>
  </si>
  <si>
    <t>438231100700</t>
  </si>
  <si>
    <t>2002-04-27</t>
  </si>
  <si>
    <t>AC1839598</t>
  </si>
  <si>
    <t xml:space="preserve">2021-2023.Toshkent kimyo texnologiyalar instituti </t>
  </si>
  <si>
    <t>№ 23-T-145 / 09.10.2023</t>
  </si>
  <si>
    <t>438231100094</t>
  </si>
  <si>
    <t>2000-02-22</t>
  </si>
  <si>
    <t>AB5573213</t>
  </si>
  <si>
    <t>2016-10-24</t>
  </si>
  <si>
    <t>2017-2019  Surxon kasb hunar kolleji</t>
  </si>
  <si>
    <t>438221100156</t>
  </si>
  <si>
    <t>1991-12-13</t>
  </si>
  <si>
    <t>AD1377758</t>
  </si>
  <si>
    <t>2007-2010, Buxoro politexnika KHK, K № 1582676</t>
  </si>
  <si>
    <t>438221100262</t>
  </si>
  <si>
    <t>1979-05-10</t>
  </si>
  <si>
    <t>AB3199190</t>
  </si>
  <si>
    <t>2016-02-28</t>
  </si>
  <si>
    <t>438231100093</t>
  </si>
  <si>
    <t>1990-11-28</t>
  </si>
  <si>
    <t>KA0811864</t>
  </si>
  <si>
    <t>2016-05-24</t>
  </si>
  <si>
    <t>1990-2008 Qoraqalpog'iston Respublikasi Amudaryo tumanidagi 15- o'rta maktab</t>
  </si>
  <si>
    <t>438221100157</t>
  </si>
  <si>
    <t>2002-10-27</t>
  </si>
  <si>
    <t>AC1536763</t>
  </si>
  <si>
    <t>438231100300</t>
  </si>
  <si>
    <t>2000-11-01</t>
  </si>
  <si>
    <t>AB5372938</t>
  </si>
  <si>
    <t>2016-12-12</t>
  </si>
  <si>
    <t>2017-2019, Buxoro avtomobil va yo'llar KHK</t>
  </si>
  <si>
    <t>438231100296</t>
  </si>
  <si>
    <t>1976-01-16</t>
  </si>
  <si>
    <t>AC0702739</t>
  </si>
  <si>
    <t>2018-08-12</t>
  </si>
  <si>
    <t>2010-2011 Buxoro yengil sanoat va pedagogika kolleji</t>
  </si>
  <si>
    <t>438231100295</t>
  </si>
  <si>
    <t>1964-02-07</t>
  </si>
  <si>
    <t>AC1312390</t>
  </si>
  <si>
    <t>2018-10-22</t>
  </si>
  <si>
    <t>1993-1996 Buxoro tijorat kolleji</t>
  </si>
  <si>
    <t>438231100329</t>
  </si>
  <si>
    <t>2004-06-27</t>
  </si>
  <si>
    <t>AC3219251</t>
  </si>
  <si>
    <t>2020-12-31</t>
  </si>
  <si>
    <t>2011-2022,Buxoro viloyati Buxoro tumani 15-sonli umumiy o'rta ta'lim maktabi,UM 1246525</t>
  </si>
  <si>
    <t>438231100266</t>
  </si>
  <si>
    <t>1994-04-19</t>
  </si>
  <si>
    <t>AB4456640</t>
  </si>
  <si>
    <t>2016-07-15</t>
  </si>
  <si>
    <t>2010-2013  Dashtobod kasb hunar kolleji</t>
  </si>
  <si>
    <t>459221101015</t>
  </si>
  <si>
    <t>1986-07-19</t>
  </si>
  <si>
    <t>AB7621404</t>
  </si>
  <si>
    <t>2017-08-30</t>
  </si>
  <si>
    <t>438231100679</t>
  </si>
  <si>
    <t>1986-02-09</t>
  </si>
  <si>
    <t>AD0218434</t>
  </si>
  <si>
    <t>2021-03-09</t>
  </si>
  <si>
    <t>2022-2023, Toshkent innovatsion ijtimoiy-iqtisodiy universiteti</t>
  </si>
  <si>
    <t>№ 23-T-136-4 / 03.10.2023</t>
  </si>
  <si>
    <t>438221100201</t>
  </si>
  <si>
    <t>1997-01-22</t>
  </si>
  <si>
    <t>AA2637373</t>
  </si>
  <si>
    <t>438231100175</t>
  </si>
  <si>
    <t>2001-06-18</t>
  </si>
  <si>
    <t>AB7545239</t>
  </si>
  <si>
    <t>2019-Buxoro viloyati kogon tumani 10-sonli maktab</t>
  </si>
  <si>
    <t>438231100215</t>
  </si>
  <si>
    <t>AC1709740</t>
  </si>
  <si>
    <t>2019-02-22</t>
  </si>
  <si>
    <t>2020-Kogon tumani 13-sonli umumiy o'rta ta'lim maktabi</t>
  </si>
  <si>
    <t>438231100234</t>
  </si>
  <si>
    <t>1984-06-28</t>
  </si>
  <si>
    <t>AC1792843</t>
  </si>
  <si>
    <t>2019-03-29</t>
  </si>
  <si>
    <t>20010-2003 Buxoro pedagogika texnikumi</t>
  </si>
  <si>
    <t>438231100049</t>
  </si>
  <si>
    <t>2004-03-26</t>
  </si>
  <si>
    <t>AC3006281</t>
  </si>
  <si>
    <t>2020-09-10</t>
  </si>
  <si>
    <t>2010-2021 kogon shahar 17 son ixtisoslashgan maktab</t>
  </si>
  <si>
    <t>438231100011</t>
  </si>
  <si>
    <t>1992-05-08</t>
  </si>
  <si>
    <t>AA1686312</t>
  </si>
  <si>
    <t>2013-05-31</t>
  </si>
  <si>
    <t>438231100176</t>
  </si>
  <si>
    <t>AD0550909</t>
  </si>
  <si>
    <t>2021-08-09</t>
  </si>
  <si>
    <t>2022-yil Buxoro viloyati Jondor tumani 20-sonli umumiy o'rta ta'lim maktabi</t>
  </si>
  <si>
    <t>438231100044</t>
  </si>
  <si>
    <t>1988-11-04</t>
  </si>
  <si>
    <t>AA3798948</t>
  </si>
  <si>
    <t>2014-01-04</t>
  </si>
  <si>
    <t>2007-2009 Galaosiyo pedagogika kolleji</t>
  </si>
  <si>
    <t>438231100045</t>
  </si>
  <si>
    <t>1996-04-15</t>
  </si>
  <si>
    <t>AA6945064</t>
  </si>
  <si>
    <t>2011-2014 Galaosiyo pedagogika kolleji</t>
  </si>
  <si>
    <t>438231100173</t>
  </si>
  <si>
    <t>1986-02-15</t>
  </si>
  <si>
    <t>AA4989063</t>
  </si>
  <si>
    <t>2014-04-05</t>
  </si>
  <si>
    <t>2003-2006 Gala-osiyo pedagogika kolleji</t>
  </si>
  <si>
    <t>438231100012</t>
  </si>
  <si>
    <t>1996-06-10</t>
  </si>
  <si>
    <t>AB8976468</t>
  </si>
  <si>
    <t>2018-02-28</t>
  </si>
  <si>
    <t>2017-2018 Buxoro tibbiyot kolleji</t>
  </si>
  <si>
    <t>438231100233</t>
  </si>
  <si>
    <t>AB5752721</t>
  </si>
  <si>
    <t>2017-01-26</t>
  </si>
  <si>
    <t>2002-2005 Buxoro pedagogika kolleji</t>
  </si>
  <si>
    <t>438231100121</t>
  </si>
  <si>
    <t>AC0673439</t>
  </si>
  <si>
    <t>2018-08-09</t>
  </si>
  <si>
    <t>2011-2014G'ijduvon maishiy xizmat kasb hunar kolleji</t>
  </si>
  <si>
    <t>438231100222</t>
  </si>
  <si>
    <t>2004-05-01</t>
  </si>
  <si>
    <t>AC2940850</t>
  </si>
  <si>
    <t>2020-08-14</t>
  </si>
  <si>
    <t>2022-yil buxoro viloyat kogon tuman 5-son ayrim fanlar chuqur o'zlashtiriladigan ixtisoslashtirilgan maktab</t>
  </si>
  <si>
    <t>438231100180</t>
  </si>
  <si>
    <t>1997-11-13</t>
  </si>
  <si>
    <t>AA8071609</t>
  </si>
  <si>
    <t>2013-2016 Buxoro pedagogika kolleji</t>
  </si>
  <si>
    <t>438231100204</t>
  </si>
  <si>
    <t>1993-08-13</t>
  </si>
  <si>
    <t>AD2601567</t>
  </si>
  <si>
    <t>2023-02-16</t>
  </si>
  <si>
    <t>2022 -yil Buxoro pedagogika kolleji</t>
  </si>
  <si>
    <t>438231100250</t>
  </si>
  <si>
    <t>1996-12-22</t>
  </si>
  <si>
    <t>AD2631181</t>
  </si>
  <si>
    <t>2012-2015 Buxoro pedagogika kolleji</t>
  </si>
  <si>
    <t>438231100246</t>
  </si>
  <si>
    <t>1997-11-15</t>
  </si>
  <si>
    <t>AA7026438</t>
  </si>
  <si>
    <t>2014-09-22</t>
  </si>
  <si>
    <t>438231100118</t>
  </si>
  <si>
    <t>1996-06-16</t>
  </si>
  <si>
    <t>AA6031653</t>
  </si>
  <si>
    <t>2012-2015 Kogon maktabgacha ta'lim va xizmat ko'rsatish KHK</t>
  </si>
  <si>
    <t>438231100237</t>
  </si>
  <si>
    <t>1990-10-18</t>
  </si>
  <si>
    <t>AA9609021</t>
  </si>
  <si>
    <t>2015-05-06</t>
  </si>
  <si>
    <t>2009-2011Buxoro pedagogika kolleji</t>
  </si>
  <si>
    <t>438231100041</t>
  </si>
  <si>
    <t>2002-03-25</t>
  </si>
  <si>
    <t>AD0653611</t>
  </si>
  <si>
    <t>2021-09-17</t>
  </si>
  <si>
    <t>2009-2020 Vobkent tumani 34-umumiy o'rta ta'lim maktabi</t>
  </si>
  <si>
    <t>438231100113</t>
  </si>
  <si>
    <t>1988-12-30</t>
  </si>
  <si>
    <t>AA3974809</t>
  </si>
  <si>
    <t>2014-01-18</t>
  </si>
  <si>
    <t>2004-2007 Kogon  qishloq xo'jaligi kasb hunar kolleji</t>
  </si>
  <si>
    <t>438231100116</t>
  </si>
  <si>
    <t>2004-08-08</t>
  </si>
  <si>
    <t>AD0583020</t>
  </si>
  <si>
    <t>2022-Kogon tuman kasb-hunar maktabi</t>
  </si>
  <si>
    <t>438231100203</t>
  </si>
  <si>
    <t>1988-09-05</t>
  </si>
  <si>
    <t>AA3809547</t>
  </si>
  <si>
    <t>2013-12-30</t>
  </si>
  <si>
    <t>2004-2007 Buxoro pedagogika kolleji</t>
  </si>
  <si>
    <t>438231100001</t>
  </si>
  <si>
    <t>1991-10-10</t>
  </si>
  <si>
    <t>AA5753892</t>
  </si>
  <si>
    <t>2014-06-14</t>
  </si>
  <si>
    <t>Buxoro shaxar 1-son akademik litsey</t>
  </si>
  <si>
    <t>438231100220</t>
  </si>
  <si>
    <t>1991-10-28</t>
  </si>
  <si>
    <t>AB2506134</t>
  </si>
  <si>
    <t>2015-12-29</t>
  </si>
  <si>
    <t>438231100178</t>
  </si>
  <si>
    <t>1996-06-05</t>
  </si>
  <si>
    <t>AB1205713</t>
  </si>
  <si>
    <t>2012 2015 Gijduvon qishloq xo'jaligi kasb hunarkolleji</t>
  </si>
  <si>
    <t>438231100048</t>
  </si>
  <si>
    <t>2004-07-02</t>
  </si>
  <si>
    <t>AC3198795</t>
  </si>
  <si>
    <t>2020-12-12</t>
  </si>
  <si>
    <t>2011-2022 Vobkent tumani 18-sonli umumiy o'rta ta'lim maktabi</t>
  </si>
  <si>
    <t>438231100114</t>
  </si>
  <si>
    <t>1995-09-01</t>
  </si>
  <si>
    <t>AA7164594</t>
  </si>
  <si>
    <t>2018-2020 Buxoro tibbiyot kolleji</t>
  </si>
  <si>
    <t>438231100119</t>
  </si>
  <si>
    <t>1982-12-15</t>
  </si>
  <si>
    <t>AB8294214</t>
  </si>
  <si>
    <t>2017-12-05</t>
  </si>
  <si>
    <t>2017-2019 Buxoro pedagogika kolleji</t>
  </si>
  <si>
    <t>438231100122</t>
  </si>
  <si>
    <t>2001-10-13</t>
  </si>
  <si>
    <t>AB8120500</t>
  </si>
  <si>
    <t>2017-11-20</t>
  </si>
  <si>
    <t>2016-2019Jondor sanoat kasb hunar kolleji</t>
  </si>
  <si>
    <t>438231100115</t>
  </si>
  <si>
    <t>1995-08-21</t>
  </si>
  <si>
    <t>AA8486227</t>
  </si>
  <si>
    <t>2011-2014 Buxoro pedagogika kolleji</t>
  </si>
  <si>
    <t>438231100219</t>
  </si>
  <si>
    <t>1989-12-23</t>
  </si>
  <si>
    <t>AA8486263</t>
  </si>
  <si>
    <t>2015-01-26</t>
  </si>
  <si>
    <t xml:space="preserve">1996-2007 yillarda Qorako'l tumanidagi 14-maktabda tahsil olgan </t>
  </si>
  <si>
    <t>438231100009</t>
  </si>
  <si>
    <t>AC2811188</t>
  </si>
  <si>
    <t>2020-06-20</t>
  </si>
  <si>
    <t>2013-2022 Kogon tuman 5-umumiy o'rta ta'lim maktabi</t>
  </si>
  <si>
    <t>438231100335</t>
  </si>
  <si>
    <t>2002-03-28</t>
  </si>
  <si>
    <t>AB9276275</t>
  </si>
  <si>
    <t>2018-04-10</t>
  </si>
  <si>
    <t>2016-2019, Peshko' qurilish va milliy hunarmandchilik kasb-hunar kolleji, D 0051265</t>
  </si>
  <si>
    <t>438231100181</t>
  </si>
  <si>
    <t>1995-04-16</t>
  </si>
  <si>
    <t>AA9272040</t>
  </si>
  <si>
    <t>2015-04-08</t>
  </si>
  <si>
    <t>438231100255</t>
  </si>
  <si>
    <t>2002-02-08</t>
  </si>
  <si>
    <t>AC1311003</t>
  </si>
  <si>
    <t>2018-10-21</t>
  </si>
  <si>
    <t>2020-yil G'ijduvon37-sonli umumiy o'rta ta'lim maktabi</t>
  </si>
  <si>
    <t>438231100251</t>
  </si>
  <si>
    <t>2004-02-12</t>
  </si>
  <si>
    <t>AC2728013</t>
  </si>
  <si>
    <t>2020-02-17</t>
  </si>
  <si>
    <t>2021 Qorovulbozor tumani 2-sonli umumiy o'rta ta'lim maktabi</t>
  </si>
  <si>
    <t>438231100226</t>
  </si>
  <si>
    <t>1991-10-29</t>
  </si>
  <si>
    <t>AB2722511</t>
  </si>
  <si>
    <t>2007-2010 kogon pedagogika kolleji</t>
  </si>
  <si>
    <t>438211100066</t>
  </si>
  <si>
    <t>1998-02-10</t>
  </si>
  <si>
    <t>AB3362537</t>
  </si>
  <si>
    <t xml:space="preserve">2013-2016 yillar Jondor tuman iqtisodiyot kollejida tahsil olgan </t>
  </si>
  <si>
    <t>438231100008</t>
  </si>
  <si>
    <t>1992-02-01</t>
  </si>
  <si>
    <t>AA1506433</t>
  </si>
  <si>
    <t>2013-05-16</t>
  </si>
  <si>
    <t>438231100245</t>
  </si>
  <si>
    <t>2000-02-07</t>
  </si>
  <si>
    <t>AB5890568</t>
  </si>
  <si>
    <t>2017-02-10</t>
  </si>
  <si>
    <t>2015 2018-yilda G'ijduvon tibbiyot kolleji</t>
  </si>
  <si>
    <t>438231100223</t>
  </si>
  <si>
    <t>1993-04-08</t>
  </si>
  <si>
    <t>AB2429748</t>
  </si>
  <si>
    <t>2009-2012 Qorako'l ixtisoslashtirilgan kasb hunar kolleji</t>
  </si>
  <si>
    <t>438231100323</t>
  </si>
  <si>
    <t>1981-11-03</t>
  </si>
  <si>
    <t>AB5509983</t>
  </si>
  <si>
    <t>2016-12-29</t>
  </si>
  <si>
    <t>1997-2001,F Xo'jayev nomli Buxoro pedagogika bilim yurti</t>
  </si>
  <si>
    <t>438231100326</t>
  </si>
  <si>
    <t>1999-12-31</t>
  </si>
  <si>
    <t>AB5634908</t>
  </si>
  <si>
    <t>2015-2018,Buxoro tibbiyot kolleji,K 4977235</t>
  </si>
  <si>
    <t>438231100320</t>
  </si>
  <si>
    <t>1984-08-19</t>
  </si>
  <si>
    <t>AA7821223</t>
  </si>
  <si>
    <t>2014-12-05</t>
  </si>
  <si>
    <t>2022-yil Vobkent pedagogika kolleji</t>
  </si>
  <si>
    <t>438231100123</t>
  </si>
  <si>
    <t>1994-12-20</t>
  </si>
  <si>
    <t>AA2191573</t>
  </si>
  <si>
    <t>2013-07-18</t>
  </si>
  <si>
    <t>2010-2013Kogon pedagogika kolleji</t>
  </si>
  <si>
    <t>438231100513</t>
  </si>
  <si>
    <t>1996-12-17</t>
  </si>
  <si>
    <t>AD4257098</t>
  </si>
  <si>
    <t>2022-2023, Osiyo xalqaro universiteti,</t>
  </si>
  <si>
    <t>№ 23-T-116 / 18.09.2023</t>
  </si>
  <si>
    <t>438231100010</t>
  </si>
  <si>
    <t>1986-06-13</t>
  </si>
  <si>
    <t>AA9017568</t>
  </si>
  <si>
    <t>2015-03-15</t>
  </si>
  <si>
    <t>2003-2006 Buxoro pedagogika kolleji</t>
  </si>
  <si>
    <t>438231100224</t>
  </si>
  <si>
    <t>2003-09-28</t>
  </si>
  <si>
    <t>AC2522376</t>
  </si>
  <si>
    <t>2019-12-06</t>
  </si>
  <si>
    <t>Jondor tuman 5-son umumiy o'rta ta'lim maktab</t>
  </si>
  <si>
    <t>438231100221</t>
  </si>
  <si>
    <t>2003-05-03</t>
  </si>
  <si>
    <t>AC2020975</t>
  </si>
  <si>
    <t>2019-06-28</t>
  </si>
  <si>
    <t>Buxoro viloyat Jondor tuman 6-son umumiy o'rta ta'lim maktabi</t>
  </si>
  <si>
    <t>438231100487</t>
  </si>
  <si>
    <t>1986-01-11</t>
  </si>
  <si>
    <t>AB9511839</t>
  </si>
  <si>
    <t>2018-05-11</t>
  </si>
  <si>
    <t>2004-2007, Galaosiyo pedagogika kolleji,</t>
  </si>
  <si>
    <t>№ 23-T-118 / 20.09.2023</t>
  </si>
  <si>
    <t>438231100185</t>
  </si>
  <si>
    <t>1986-09-22</t>
  </si>
  <si>
    <t>AA4267553</t>
  </si>
  <si>
    <t>2022-yil Buxoro shahar 22-sonli ayrim fanlar chuqur o'rganiladigan iqtisoslashtirilgan maktab</t>
  </si>
  <si>
    <t>438231100229</t>
  </si>
  <si>
    <t>1994-03-15</t>
  </si>
  <si>
    <t>AB3201442</t>
  </si>
  <si>
    <t>2009-2012 kogon pedagogika kasb hunar kolleji</t>
  </si>
  <si>
    <t>438231100047</t>
  </si>
  <si>
    <t>2003-06-25</t>
  </si>
  <si>
    <t>AC2365145</t>
  </si>
  <si>
    <t>2010-2021 Jondor tuman 36- umumiy o'rta ta'lim maktabi</t>
  </si>
  <si>
    <t>438231100174</t>
  </si>
  <si>
    <t>1995-03-12</t>
  </si>
  <si>
    <t>AD2454045</t>
  </si>
  <si>
    <t>2010-2013 Jondor sanoat kasb -hunar kolleji</t>
  </si>
  <si>
    <t>438231100124</t>
  </si>
  <si>
    <t>1995-11-04</t>
  </si>
  <si>
    <t>AA6006467</t>
  </si>
  <si>
    <t>2011-2014Kogon qishloq xo'jaligi va xizmat ko'rsatish kolleji</t>
  </si>
  <si>
    <t>438231100289</t>
  </si>
  <si>
    <t>1997-08-08</t>
  </si>
  <si>
    <t>AA6934804</t>
  </si>
  <si>
    <t>2013-2016  Kogon qishloq xo'jaligi va xizmat ko'rsatish kolleji</t>
  </si>
  <si>
    <t>438231100274</t>
  </si>
  <si>
    <t>1995-01-07</t>
  </si>
  <si>
    <t>AB0902862</t>
  </si>
  <si>
    <t>2010-2013 Yangi turmush iqtisodiyot kasb hunar kolleji</t>
  </si>
  <si>
    <t>438231100292</t>
  </si>
  <si>
    <t>1991-04-10</t>
  </si>
  <si>
    <t>AA2506282</t>
  </si>
  <si>
    <t>2013-08-07</t>
  </si>
  <si>
    <t>2007-2010 Zarafshon tibbiyot kolleji</t>
  </si>
  <si>
    <t>438231100182</t>
  </si>
  <si>
    <t>1997-08-31</t>
  </si>
  <si>
    <t>AA3890350</t>
  </si>
  <si>
    <t>2014-01-13</t>
  </si>
  <si>
    <t>2013-2016 Buxoro iqtisodiyot va bank kolleji</t>
  </si>
  <si>
    <t>438231100277</t>
  </si>
  <si>
    <t>2000-03-20</t>
  </si>
  <si>
    <t>AB5399982</t>
  </si>
  <si>
    <t>2016-12-13</t>
  </si>
  <si>
    <t>2015-2018, Jondor pedagogika va xizmat ko'rsatish KHK</t>
  </si>
  <si>
    <t>438231100225</t>
  </si>
  <si>
    <t>AB0004004</t>
  </si>
  <si>
    <t>2015-06-12</t>
  </si>
  <si>
    <t>438231100275</t>
  </si>
  <si>
    <t>1995-09-16</t>
  </si>
  <si>
    <t>AD2677794</t>
  </si>
  <si>
    <t>2023-02-25</t>
  </si>
  <si>
    <t>2011-2014 G'ijduvon politexnika KHK</t>
  </si>
  <si>
    <t>438231100088</t>
  </si>
  <si>
    <t>1979-01-21</t>
  </si>
  <si>
    <t>AB6081988</t>
  </si>
  <si>
    <t>2017-02-28</t>
  </si>
  <si>
    <t>1996-yil Olot tumani 21 o'rta maktab</t>
  </si>
  <si>
    <t>438231100046</t>
  </si>
  <si>
    <t>2004-11-15</t>
  </si>
  <si>
    <t>AC3187483</t>
  </si>
  <si>
    <t>2012-2021 Jondor tuman 8-sonli umumiy o'rta ta'lim maktabi</t>
  </si>
  <si>
    <t>438231100567</t>
  </si>
  <si>
    <t>AC2504005</t>
  </si>
  <si>
    <t xml:space="preserve">2021-2023, Qarshi davlat universiteti, </t>
  </si>
  <si>
    <t>№ 23-T-152 / 17.10.2023</t>
  </si>
  <si>
    <t>438231100239</t>
  </si>
  <si>
    <t>2001-04-17</t>
  </si>
  <si>
    <t>AB6558851</t>
  </si>
  <si>
    <t>2017-04-29</t>
  </si>
  <si>
    <t>2019-yil Samarqand viloyat bulung'ur tumani12-sonli umumiy o'rta ta'lim maktabi</t>
  </si>
  <si>
    <t>438231100230</t>
  </si>
  <si>
    <t>1999-12-24</t>
  </si>
  <si>
    <t>AB6390077</t>
  </si>
  <si>
    <t>2017-04-03</t>
  </si>
  <si>
    <t>2015-2018 G'ijduvon agro sanoat kasb hunar kolleji</t>
  </si>
  <si>
    <t>438231100279</t>
  </si>
  <si>
    <t>2003-08-26</t>
  </si>
  <si>
    <t>AC2361097</t>
  </si>
  <si>
    <t>2019-10-26</t>
  </si>
  <si>
    <t>2021-yil kogon tuman 5-son umumiy o'rta ta'lim maktabi</t>
  </si>
  <si>
    <t>438231100179</t>
  </si>
  <si>
    <t>2004-04-24</t>
  </si>
  <si>
    <t>AD0220024</t>
  </si>
  <si>
    <t xml:space="preserve">2022-yil Buxoro viloyati Rometan tumani 34-sonli umumiy o'rta ta'lim </t>
  </si>
  <si>
    <t>438221100351</t>
  </si>
  <si>
    <t>1999-07-04</t>
  </si>
  <si>
    <t>AB1091102</t>
  </si>
  <si>
    <t>438231100489</t>
  </si>
  <si>
    <t>1990-05-28</t>
  </si>
  <si>
    <t>AA7990454</t>
  </si>
  <si>
    <t>2014-12-18</t>
  </si>
  <si>
    <t>2005-2008, Galaosiyo pedagogika kolleji,</t>
  </si>
  <si>
    <t>438231100488</t>
  </si>
  <si>
    <t>1978-07-02</t>
  </si>
  <si>
    <t>AD4629961</t>
  </si>
  <si>
    <t>2023-09-18</t>
  </si>
  <si>
    <t>1996-1999, Buxoro pedagogika texnikumi,</t>
  </si>
  <si>
    <t>438231100184</t>
  </si>
  <si>
    <t>1982-08-22</t>
  </si>
  <si>
    <t>AB1162525</t>
  </si>
  <si>
    <t>1998-2002 Buxoro pedagogika texnikumi</t>
  </si>
  <si>
    <t>438231100514</t>
  </si>
  <si>
    <t>AB4530549</t>
  </si>
  <si>
    <t>2016-07-24</t>
  </si>
  <si>
    <t>438231100258</t>
  </si>
  <si>
    <t>1991-08-29</t>
  </si>
  <si>
    <t>AA1666701</t>
  </si>
  <si>
    <t>2013-05-28</t>
  </si>
  <si>
    <t>2007-2010 Buxoro pedagogika kolleji</t>
  </si>
  <si>
    <t>438231100256</t>
  </si>
  <si>
    <t>1995-08-03</t>
  </si>
  <si>
    <t>AA5482071</t>
  </si>
  <si>
    <t>2011-2014 kogon maktabgacha ta'lim va xizmat ko;'rsatish KHK</t>
  </si>
  <si>
    <t>438231100147</t>
  </si>
  <si>
    <t>AA2394927</t>
  </si>
  <si>
    <t>2013-08-02</t>
  </si>
  <si>
    <t>2010-2013 Buxoro turizm kolleji</t>
  </si>
  <si>
    <t>438231100257</t>
  </si>
  <si>
    <t>1986-12-12</t>
  </si>
  <si>
    <t>AC0354878</t>
  </si>
  <si>
    <t>2004-2006 Buxoro pedagogika kolleji</t>
  </si>
  <si>
    <t>438231100183</t>
  </si>
  <si>
    <t>2002-07-21</t>
  </si>
  <si>
    <t>AC0355036</t>
  </si>
  <si>
    <t>2022 yil buxoro pedagogika kolleji</t>
  </si>
  <si>
    <t>438231100331</t>
  </si>
  <si>
    <t>1998-01-26</t>
  </si>
  <si>
    <t>AB4034793</t>
  </si>
  <si>
    <t>K 5990369</t>
  </si>
  <si>
    <t>438231100276</t>
  </si>
  <si>
    <t>2002-05-03</t>
  </si>
  <si>
    <t>AB9992541</t>
  </si>
  <si>
    <t>2018-06-23</t>
  </si>
  <si>
    <t>2017-2020 Buxoro madaniyat kolleji</t>
  </si>
  <si>
    <t>438231100325</t>
  </si>
  <si>
    <t>2004-06-26</t>
  </si>
  <si>
    <t>AC2889256</t>
  </si>
  <si>
    <t>2020-07-14</t>
  </si>
  <si>
    <t>2018-2022,Kogon tuman kasb-hunar maktabi</t>
  </si>
  <si>
    <t>438231100143</t>
  </si>
  <si>
    <t>1993-11-23</t>
  </si>
  <si>
    <t>AB5121243</t>
  </si>
  <si>
    <t>2009-2012 Vobkent agro sanoat kasb hunar kolleji</t>
  </si>
  <si>
    <t>438231100191</t>
  </si>
  <si>
    <t>1999-08-16</t>
  </si>
  <si>
    <t>AB2235691</t>
  </si>
  <si>
    <t>2015-2018O olot qishloq xo'jalik kolleji</t>
  </si>
  <si>
    <t>438231100304</t>
  </si>
  <si>
    <t>1996-04-23</t>
  </si>
  <si>
    <t>AA6459170</t>
  </si>
  <si>
    <t>2014-08-04</t>
  </si>
  <si>
    <t>438231100087</t>
  </si>
  <si>
    <t>1998-08-19</t>
  </si>
  <si>
    <t>AB0464547</t>
  </si>
  <si>
    <t>2014-2017 Gala-osiyo pedagogika kolleji</t>
  </si>
  <si>
    <t>438231100057</t>
  </si>
  <si>
    <t>1990-08-02</t>
  </si>
  <si>
    <t>AB0505786</t>
  </si>
  <si>
    <t>2015-07-27</t>
  </si>
  <si>
    <t>2018-2020 Buxoropedagogika kolleji</t>
  </si>
  <si>
    <t>438231100149</t>
  </si>
  <si>
    <t>1996-02-18</t>
  </si>
  <si>
    <t>AA1757589</t>
  </si>
  <si>
    <t>2013-06-06</t>
  </si>
  <si>
    <t xml:space="preserve">2022 yil G'jduvon pedagogika kolleji </t>
  </si>
  <si>
    <t>438231100109</t>
  </si>
  <si>
    <t>1984-11-19</t>
  </si>
  <si>
    <t>AB2651096</t>
  </si>
  <si>
    <t>438231100281</t>
  </si>
  <si>
    <t>1991-12-14</t>
  </si>
  <si>
    <t>AB3030040</t>
  </si>
  <si>
    <t>2016-02-14</t>
  </si>
  <si>
    <t>2010-2011 Buxoro bank kolleji</t>
  </si>
  <si>
    <t>438231100156</t>
  </si>
  <si>
    <t>AA2876518</t>
  </si>
  <si>
    <t>2013-09-06</t>
  </si>
  <si>
    <t>2012-2015kogon maktabgacha ta'lim va xizmat ko'rsatish KHK</t>
  </si>
  <si>
    <t>438231100272</t>
  </si>
  <si>
    <t>1994-02-15</t>
  </si>
  <si>
    <t>AA1896833</t>
  </si>
  <si>
    <t>2013-06-19</t>
  </si>
  <si>
    <t>438231100112</t>
  </si>
  <si>
    <t>1993-07-26</t>
  </si>
  <si>
    <t>AA8751197</t>
  </si>
  <si>
    <t>2009-2012  Buxoro pedagogika kolleji</t>
  </si>
  <si>
    <t>438231100148</t>
  </si>
  <si>
    <t>AA4557292</t>
  </si>
  <si>
    <t>2018-2020 Buxoro pedagogika kolleji</t>
  </si>
  <si>
    <t>438231100188</t>
  </si>
  <si>
    <t>1992-07-02</t>
  </si>
  <si>
    <t>AA6081574</t>
  </si>
  <si>
    <t>438231100273</t>
  </si>
  <si>
    <t>1990-01-17</t>
  </si>
  <si>
    <t>AC2800823</t>
  </si>
  <si>
    <t>2020-05-08</t>
  </si>
  <si>
    <t>2006-2009 Buxoro pedagogika kolleji</t>
  </si>
  <si>
    <t>438231100212</t>
  </si>
  <si>
    <t>1990-07-01</t>
  </si>
  <si>
    <t>AA1032320</t>
  </si>
  <si>
    <t>2013-03-14</t>
  </si>
  <si>
    <t>2006-2009  Buxoro pedagogika kolleji</t>
  </si>
  <si>
    <t>438231100306</t>
  </si>
  <si>
    <t>AB6435288</t>
  </si>
  <si>
    <t>2016-2019, Kogon maishiy xizmat KHK, Bug'alteriya hisobi va audit</t>
  </si>
  <si>
    <t>438231100153</t>
  </si>
  <si>
    <t>1985-05-31</t>
  </si>
  <si>
    <t>AB2248758</t>
  </si>
  <si>
    <t>2001-2004 Buxoro ijtimoiy iqtisodiy kolleji</t>
  </si>
  <si>
    <t>438231100270</t>
  </si>
  <si>
    <t>1995-05-05</t>
  </si>
  <si>
    <t>AA7229937</t>
  </si>
  <si>
    <t>2011-2014 Kogon maktabgacha ta'lim va xizmat ko'rsatish KHK</t>
  </si>
  <si>
    <t>438231100144</t>
  </si>
  <si>
    <t>1990-09-25</t>
  </si>
  <si>
    <t>AB0942127</t>
  </si>
  <si>
    <t>2015-09-04</t>
  </si>
  <si>
    <t>2019-2020 Peshko' iqtitisodiyot kasb hunar kolleji</t>
  </si>
  <si>
    <t>438231100236</t>
  </si>
  <si>
    <t>1987-04-09</t>
  </si>
  <si>
    <t>AA6664031</t>
  </si>
  <si>
    <t>2004-yil Kogon tuman 9-umumiy o'rta ta'lim maktabi</t>
  </si>
  <si>
    <t>438231100189</t>
  </si>
  <si>
    <t>1999-04-09</t>
  </si>
  <si>
    <t>AB3870296</t>
  </si>
  <si>
    <t>2016-05-10</t>
  </si>
  <si>
    <t>2015-2018 Kogon maktabgacha ta'lim va KHK</t>
  </si>
  <si>
    <t>438231100028</t>
  </si>
  <si>
    <t>1997-05-10</t>
  </si>
  <si>
    <t>438231100303</t>
  </si>
  <si>
    <t>1993-02-03</t>
  </si>
  <si>
    <t>AB9970904</t>
  </si>
  <si>
    <t>2018-06-22</t>
  </si>
  <si>
    <t>2008-2011kogon maishiy xizmat kasb hunar kolleji</t>
  </si>
  <si>
    <t>438231100261</t>
  </si>
  <si>
    <t>AB9754700</t>
  </si>
  <si>
    <t>2010-2013 Kogon maishiy xizmat kasb hunar kolleji</t>
  </si>
  <si>
    <t>438231100247</t>
  </si>
  <si>
    <t>1999-03-22</t>
  </si>
  <si>
    <t>AA9210675</t>
  </si>
  <si>
    <t>2015-03-30</t>
  </si>
  <si>
    <t>2015-2018 kogon maktabgacha ta'lim va xizmat ko'rsatish KHK</t>
  </si>
  <si>
    <t>438231100209</t>
  </si>
  <si>
    <t>AA6730619</t>
  </si>
  <si>
    <t>2014-09-11</t>
  </si>
  <si>
    <t>438231100307</t>
  </si>
  <si>
    <t>1989-10-14</t>
  </si>
  <si>
    <t>AA8029050</t>
  </si>
  <si>
    <t xml:space="preserve">2007-2010, Kogon pedagogika kolleji, Boshlang'ich ta'lim </t>
  </si>
  <si>
    <t>438231100053</t>
  </si>
  <si>
    <t>2002-05-04</t>
  </si>
  <si>
    <t>AB9669967</t>
  </si>
  <si>
    <t>2018-05-27</t>
  </si>
  <si>
    <t>2009-2020 kogon tuman 10- sonli maktab</t>
  </si>
  <si>
    <t>438231100259</t>
  </si>
  <si>
    <t>1993-09-08</t>
  </si>
  <si>
    <t>AA9008728</t>
  </si>
  <si>
    <t>2015-03-13</t>
  </si>
  <si>
    <t>438231100211</t>
  </si>
  <si>
    <t>2001-06-13</t>
  </si>
  <si>
    <t>AB7528950</t>
  </si>
  <si>
    <t>2019 -yil olot tumani 25-sonliumumiy o'rta ta'lim makltabi</t>
  </si>
  <si>
    <t>438231100157</t>
  </si>
  <si>
    <t>2003-04-28</t>
  </si>
  <si>
    <t>AC2711879</t>
  </si>
  <si>
    <t>2021 buxoro shahar 24-sonli umumiy o'rta ta'lim maktabi</t>
  </si>
  <si>
    <t>438231100330</t>
  </si>
  <si>
    <t>1994-02-13</t>
  </si>
  <si>
    <t>AB8975897</t>
  </si>
  <si>
    <t>2018-03-06</t>
  </si>
  <si>
    <t>2009-2012,Olot qishloq xo'jalik kasb-hunar kolleji,K 2371275</t>
  </si>
  <si>
    <t>438231100026</t>
  </si>
  <si>
    <t>1996-05-11</t>
  </si>
  <si>
    <t>AA8058977</t>
  </si>
  <si>
    <t>438231100110</t>
  </si>
  <si>
    <t>AC1917174</t>
  </si>
  <si>
    <t>2019-05-20</t>
  </si>
  <si>
    <t>438221100105</t>
  </si>
  <si>
    <t>AD0436351</t>
  </si>
  <si>
    <t>2021-06-14</t>
  </si>
  <si>
    <t>438231100241</t>
  </si>
  <si>
    <t>1993-08-10</t>
  </si>
  <si>
    <t>AA7374148</t>
  </si>
  <si>
    <t>2009-2012 Buxoro tibbiyot kolleji</t>
  </si>
  <si>
    <t>438231100302</t>
  </si>
  <si>
    <t>AB4262804</t>
  </si>
  <si>
    <t>2016-06-27</t>
  </si>
  <si>
    <t>2014-2017 Buxoro tibbiyot kolleji</t>
  </si>
  <si>
    <t>438231100312</t>
  </si>
  <si>
    <t>2002-10-16</t>
  </si>
  <si>
    <t>AC2853193</t>
  </si>
  <si>
    <t>2020-07-05</t>
  </si>
  <si>
    <t>2020-yil Kogon tumani 7-sonli umumiy o'rta ta'lim maktabi</t>
  </si>
  <si>
    <t>438231100055</t>
  </si>
  <si>
    <t>1994-07-20</t>
  </si>
  <si>
    <t>AA2165624</t>
  </si>
  <si>
    <t>2013-07-16</t>
  </si>
  <si>
    <t>2021-yil Qorako'l pedagogika kolleji</t>
  </si>
  <si>
    <t>438231100025</t>
  </si>
  <si>
    <t>1987-12-03</t>
  </si>
  <si>
    <t>AB2562993</t>
  </si>
  <si>
    <t>438231100023</t>
  </si>
  <si>
    <t>1994-02-01</t>
  </si>
  <si>
    <t>AB8467997</t>
  </si>
  <si>
    <t>2017-12-28</t>
  </si>
  <si>
    <t>2010-2013 Galaosiyo pedagogika kolleji</t>
  </si>
  <si>
    <t>438231100288</t>
  </si>
  <si>
    <t>1988-06-22</t>
  </si>
  <si>
    <t>AA2188018</t>
  </si>
  <si>
    <t>2004-2007 Kogon sanoat transport kasb hunar kolleji</t>
  </si>
  <si>
    <t>438231100024</t>
  </si>
  <si>
    <t>1991-10-25</t>
  </si>
  <si>
    <t>AB4012825</t>
  </si>
  <si>
    <t>2016-05-26</t>
  </si>
  <si>
    <t>2015-2018 Buxoro yengil sanoat va pedagogika KHK</t>
  </si>
  <si>
    <t>438231100294</t>
  </si>
  <si>
    <t>1989-02-21</t>
  </si>
  <si>
    <t>AA4519980</t>
  </si>
  <si>
    <t>2018-2020 Qorako'l pedagogika va sport kolleji</t>
  </si>
  <si>
    <t>438221100170</t>
  </si>
  <si>
    <t>2000-04-15</t>
  </si>
  <si>
    <t>AD0522640</t>
  </si>
  <si>
    <t>Buxoro shahridagi maktabda tahsil olgan, K 4984618</t>
  </si>
  <si>
    <t>438231100186</t>
  </si>
  <si>
    <t>1991-08-14</t>
  </si>
  <si>
    <t>AB1558697</t>
  </si>
  <si>
    <t>2015-10-12</t>
  </si>
  <si>
    <t>438231100916</t>
  </si>
  <si>
    <t>HUSENOVA GULOROM BAHODIR QIZI</t>
  </si>
  <si>
    <t>2001-08-08</t>
  </si>
  <si>
    <t>AC1112286</t>
  </si>
  <si>
    <t>2018-09-28</t>
  </si>
  <si>
    <t>438231100764</t>
  </si>
  <si>
    <t>1980-06-02</t>
  </si>
  <si>
    <t>AC0147544</t>
  </si>
  <si>
    <t>2018-07-14</t>
  </si>
  <si>
    <t xml:space="preserve">2022-2023, Osiyo xalqaro universiteti, </t>
  </si>
  <si>
    <t>№ 23-T-133 / 27.09.2023</t>
  </si>
  <si>
    <t>438231100242</t>
  </si>
  <si>
    <t>1985-12-15</t>
  </si>
  <si>
    <t>AA1087215</t>
  </si>
  <si>
    <t>2013-03-19</t>
  </si>
  <si>
    <t>2003--yilda Buxoro shahari F.Xo'jayev tumanidagi 11- umumta'lim maktabi</t>
  </si>
  <si>
    <t>438231100027</t>
  </si>
  <si>
    <t>1982-08-04</t>
  </si>
  <si>
    <t>AB8372109</t>
  </si>
  <si>
    <t>2017-12-18</t>
  </si>
  <si>
    <t>438231100280</t>
  </si>
  <si>
    <t>1998-01-28</t>
  </si>
  <si>
    <t>AA4258812</t>
  </si>
  <si>
    <t>2013-2016 Kogon maktabgacha ta'lim va xizmat ko'rsatish KHK</t>
  </si>
  <si>
    <t>438231100056</t>
  </si>
  <si>
    <t>AD0112526</t>
  </si>
  <si>
    <t>2021-02-02</t>
  </si>
  <si>
    <t>2013-2022 jondor tumani 21-sonli o'rta ta'lim maltabi</t>
  </si>
  <si>
    <t>438231100052</t>
  </si>
  <si>
    <t>2004-10-26</t>
  </si>
  <si>
    <t>AD0860667</t>
  </si>
  <si>
    <t>2021-11-26</t>
  </si>
  <si>
    <t>2011-2022 Vobkent tuman 26-sonli o'rta ta'lim maktabi</t>
  </si>
  <si>
    <t>438231100208</t>
  </si>
  <si>
    <t>1997-06-25</t>
  </si>
  <si>
    <t>AC2581329</t>
  </si>
  <si>
    <t>2012-2015 Kogon maktabgacha ta'lim va xizmat ko'ratish kolleji</t>
  </si>
  <si>
    <t>438231100145</t>
  </si>
  <si>
    <t>2000-05-02</t>
  </si>
  <si>
    <t>AB4719182</t>
  </si>
  <si>
    <t>2015-2018 Kogon maktabgacha ta'lim va xizmat ko'rsatish KHK</t>
  </si>
  <si>
    <t>438231100022</t>
  </si>
  <si>
    <t>1992-12-03</t>
  </si>
  <si>
    <t>AB2729427</t>
  </si>
  <si>
    <t>2016-01-21</t>
  </si>
  <si>
    <t>2008-2011 Kogon maishiy xizmat kasb hunar kolleji</t>
  </si>
  <si>
    <t>438231100282</t>
  </si>
  <si>
    <t>1991-11-08</t>
  </si>
  <si>
    <t>AB2208284</t>
  </si>
  <si>
    <t>2006+-2009 Galaosiyo pedagogika kolleji</t>
  </si>
  <si>
    <t>438221100400</t>
  </si>
  <si>
    <t>ABDURAXMONOVA MAHBUBA UTKIROVNA</t>
  </si>
  <si>
    <t>AA7399230</t>
  </si>
  <si>
    <t>2014-10-31</t>
  </si>
  <si>
    <t>438231100054</t>
  </si>
  <si>
    <t>1986-02-12</t>
  </si>
  <si>
    <t>AC0652123</t>
  </si>
  <si>
    <t>2004-2007 navoiy pedagogika kolleji</t>
  </si>
  <si>
    <t>438231100146</t>
  </si>
  <si>
    <t>1997-12-22</t>
  </si>
  <si>
    <t>AA5460804</t>
  </si>
  <si>
    <t>2013-2016 Kogon maishiy xizmat kasb hunar kolleji</t>
  </si>
  <si>
    <t>438231100324</t>
  </si>
  <si>
    <t>1991-10-07</t>
  </si>
  <si>
    <t>AB4683734</t>
  </si>
  <si>
    <t>2016-08-10</t>
  </si>
  <si>
    <t>2007-2010,Buxoro olimpiya zaxiralari sport kolleji</t>
  </si>
  <si>
    <t>438231100142</t>
  </si>
  <si>
    <t>AD0838699</t>
  </si>
  <si>
    <t>2022 Buxoro viloyat Vobkent tuman 26-sonli umumiy o'rta ta'lim maktabi</t>
  </si>
  <si>
    <t>438231100141</t>
  </si>
  <si>
    <t>2001-09-09</t>
  </si>
  <si>
    <t>AB7814412</t>
  </si>
  <si>
    <t>2017-10-02</t>
  </si>
  <si>
    <t>2017-2019 Kogon maishiy xizmat kasb hunar kolleji</t>
  </si>
  <si>
    <t>438231100213</t>
  </si>
  <si>
    <t>1999-06-28</t>
  </si>
  <si>
    <t>AB4655779</t>
  </si>
  <si>
    <t>2016-08-06</t>
  </si>
  <si>
    <t>2014-2017 G'ijduvon tibbiyot kolleji</t>
  </si>
  <si>
    <t>438231100328</t>
  </si>
  <si>
    <t>1999-04-29</t>
  </si>
  <si>
    <t>AB5893145</t>
  </si>
  <si>
    <t>2015-2018,Buxoro pedagogika kolleji, K 4984788</t>
  </si>
  <si>
    <t>438231100216</t>
  </si>
  <si>
    <t>2002-09-09</t>
  </si>
  <si>
    <t>AC0352846</t>
  </si>
  <si>
    <t>2018-2020 Buxoro ixtisoslashtirilgan san'at maktabi</t>
  </si>
  <si>
    <t>438231100198</t>
  </si>
  <si>
    <t>AD1335538</t>
  </si>
  <si>
    <t>2022-yil Buxoro viloyat qorako'l tuman 15-sonli Ayrim fanlar chuqur o'rganiladigan iqtisoslashtirilgan maktab</t>
  </si>
  <si>
    <t>438231100151</t>
  </si>
  <si>
    <t>AC3084358</t>
  </si>
  <si>
    <t>2020-10-17</t>
  </si>
  <si>
    <t>2019-2021 Buxoro ixtisoslashtirilgan san'at maktabi</t>
  </si>
  <si>
    <t>438231100063</t>
  </si>
  <si>
    <t>2004-12-06</t>
  </si>
  <si>
    <t>AD0087938</t>
  </si>
  <si>
    <t>2020-2022 Buxoro ixtisoslashtirilgan san'at maktabi</t>
  </si>
  <si>
    <t>438231100018</t>
  </si>
  <si>
    <t>1995-01-22</t>
  </si>
  <si>
    <t>AA5517916</t>
  </si>
  <si>
    <t>2014-05-24</t>
  </si>
  <si>
    <t>2010-2013 M. Ashrafiy nomli Buxoro san'at kolleji</t>
  </si>
  <si>
    <t>438231100106</t>
  </si>
  <si>
    <t>1986-02-27</t>
  </si>
  <si>
    <t>AB2728790</t>
  </si>
  <si>
    <t>2016-01-22</t>
  </si>
  <si>
    <t>2006-2008 Buxoro madaniyat kolleji</t>
  </si>
  <si>
    <t>438231100058</t>
  </si>
  <si>
    <t>1987-01-16</t>
  </si>
  <si>
    <t>AB2876314</t>
  </si>
  <si>
    <t>2016-02-01</t>
  </si>
  <si>
    <t>2003-2006  m. Ashrafiy nomidagi Buxoro san'at kolleji</t>
  </si>
  <si>
    <t>438231100043</t>
  </si>
  <si>
    <t>2003-09-12</t>
  </si>
  <si>
    <t>AC2581519</t>
  </si>
  <si>
    <t xml:space="preserve">Buxoro ixtisoslashtirilgan san'at maktabi Cholg'u ijrochiligi  </t>
  </si>
  <si>
    <t>438231100107</t>
  </si>
  <si>
    <t>AA8761219</t>
  </si>
  <si>
    <t>2015-02-19</t>
  </si>
  <si>
    <t>2011-2014  Buxoro politexnika kasb hunar kolleji</t>
  </si>
  <si>
    <t>438231100020</t>
  </si>
  <si>
    <t>1981-04-27</t>
  </si>
  <si>
    <t>AA1392989</t>
  </si>
  <si>
    <t>2013-05-09</t>
  </si>
  <si>
    <t>1998-2001 Buxoro shaxar 5-son hunar bilim yurti</t>
  </si>
  <si>
    <t>438231100016</t>
  </si>
  <si>
    <t>AC3057007</t>
  </si>
  <si>
    <t>2020-10-03</t>
  </si>
  <si>
    <t>438231100152</t>
  </si>
  <si>
    <t>AB0185054</t>
  </si>
  <si>
    <t>2015-06-19</t>
  </si>
  <si>
    <t>2008-2011 M.Ashrafiy nomidagi san'at kolleji</t>
  </si>
  <si>
    <t>438231100166</t>
  </si>
  <si>
    <t>AB6558799</t>
  </si>
  <si>
    <t>2016-2019 kogon maktabgacha ta'lim va xizmat ko'rsatish KHK</t>
  </si>
  <si>
    <t>438231100167</t>
  </si>
  <si>
    <t>2001-11-29</t>
  </si>
  <si>
    <t>AB8363448</t>
  </si>
  <si>
    <t>2019-Yil Kogon shahar 1-sonli umumiy o'rta ta'lim maktabi</t>
  </si>
  <si>
    <t>438231100060</t>
  </si>
  <si>
    <t>1989-02-19</t>
  </si>
  <si>
    <t>AA4398851</t>
  </si>
  <si>
    <t>2014-02-22</t>
  </si>
  <si>
    <t>2019-2022 Vobkent pedagogika kolleji</t>
  </si>
  <si>
    <t>438231100150</t>
  </si>
  <si>
    <t>1989-12-16</t>
  </si>
  <si>
    <t>2005-2008 Buxoro madaniyat kolleji</t>
  </si>
  <si>
    <t>438231100165</t>
  </si>
  <si>
    <t>1992-12-22</t>
  </si>
  <si>
    <t>AA6215459</t>
  </si>
  <si>
    <t>2014-07-20</t>
  </si>
  <si>
    <t>2008-2011 M.Ashrafiy  nomidagi san'at kolleji</t>
  </si>
  <si>
    <t>438231100096</t>
  </si>
  <si>
    <t>1986-11-26</t>
  </si>
  <si>
    <t>AA1688046</t>
  </si>
  <si>
    <t>2013-06-01</t>
  </si>
  <si>
    <t>2002-2005 M. Ashrafiy nomidagi Buxoro san'at kolleji</t>
  </si>
  <si>
    <t>438231100059</t>
  </si>
  <si>
    <t>1986-04-29</t>
  </si>
  <si>
    <t>AB2673768</t>
  </si>
  <si>
    <t>2016-01-20</t>
  </si>
  <si>
    <t>2002-2005 M.Ashrafiy nomidagi Buxoro san'at kolleji</t>
  </si>
  <si>
    <t>438231100062</t>
  </si>
  <si>
    <t>1999-12-27</t>
  </si>
  <si>
    <t>AB2818244</t>
  </si>
  <si>
    <t>2016-01-30</t>
  </si>
  <si>
    <t>2015-2018 kogon MTDK ta'lim va xizmat ko'rsatish KHK</t>
  </si>
  <si>
    <t>438231100169</t>
  </si>
  <si>
    <t>1986-04-24</t>
  </si>
  <si>
    <t>AB9226188</t>
  </si>
  <si>
    <t>2018-04-04</t>
  </si>
  <si>
    <t>2003-2006 M.Ashrafiy nomli buxoro san'at kolleji</t>
  </si>
  <si>
    <t>438221100374</t>
  </si>
  <si>
    <t>1997-07-25</t>
  </si>
  <si>
    <t>AA9185736</t>
  </si>
  <si>
    <t>UIO</t>
  </si>
  <si>
    <t>438231100042</t>
  </si>
  <si>
    <t>1986-12-09</t>
  </si>
  <si>
    <t>AA2507392</t>
  </si>
  <si>
    <t>2013-08-09</t>
  </si>
  <si>
    <t xml:space="preserve">Buxoro san'at kolleji 2005 yil An'anaviy cholg'ular " Tanbur" yo'nalishi </t>
  </si>
  <si>
    <t>438231100017</t>
  </si>
  <si>
    <t>1987-03-28</t>
  </si>
  <si>
    <t>AA5273204</t>
  </si>
  <si>
    <t>2014-04-30</t>
  </si>
  <si>
    <t>2004-2007 Buxoro san'at kolleji</t>
  </si>
  <si>
    <t>438231100021</t>
  </si>
  <si>
    <t>AD0578912</t>
  </si>
  <si>
    <t>438231100061</t>
  </si>
  <si>
    <t>AD0788621</t>
  </si>
  <si>
    <t>2021-11-06</t>
  </si>
  <si>
    <t>438231100064</t>
  </si>
  <si>
    <t>1986-11-08</t>
  </si>
  <si>
    <t>AB2405934</t>
  </si>
  <si>
    <t>438231100168</t>
  </si>
  <si>
    <t>1982-04-08</t>
  </si>
  <si>
    <t>AB9236389</t>
  </si>
  <si>
    <t>2018-04-06</t>
  </si>
  <si>
    <t>1998-2002 Buxoro madaniyat texnikumi</t>
  </si>
  <si>
    <t>438231100065</t>
  </si>
  <si>
    <t>1975-05-02</t>
  </si>
  <si>
    <t>AA1409661</t>
  </si>
  <si>
    <t>2013-05-10</t>
  </si>
  <si>
    <t>1993-1997 A.R Beruniy nomidagi pedagogika bilim yurti</t>
  </si>
  <si>
    <t>438231100086</t>
  </si>
  <si>
    <t>AC3007454</t>
  </si>
  <si>
    <t>2020-09-14</t>
  </si>
  <si>
    <t>2021 Buxoro viloyat Kogon tuman 21-son umumiy o'rta ta'lim maktabi</t>
  </si>
  <si>
    <t>438231100195</t>
  </si>
  <si>
    <t>1996-09-16</t>
  </si>
  <si>
    <t>AA9489739</t>
  </si>
  <si>
    <t>2012-2015 Peshku qishloq xo'jaligi kasb hunar koleji</t>
  </si>
  <si>
    <t>438231100316</t>
  </si>
  <si>
    <t>1988-12-08</t>
  </si>
  <si>
    <t>AA4287370</t>
  </si>
  <si>
    <t>2014-02-14</t>
  </si>
  <si>
    <t xml:space="preserve">2006, Jondor tuman 20-umumta'lim maktabida tahsil olgan </t>
  </si>
  <si>
    <t>438231100194</t>
  </si>
  <si>
    <t>2004-08-24</t>
  </si>
  <si>
    <t>AC3175328</t>
  </si>
  <si>
    <t>2020-12-03</t>
  </si>
  <si>
    <t>2022-yil sssurxondaryo viloyati Sherobot tumani 70-son o'rta ta'lim maktabi</t>
  </si>
  <si>
    <t>438231100171</t>
  </si>
  <si>
    <t>1987-07-09</t>
  </si>
  <si>
    <t>AC0581951</t>
  </si>
  <si>
    <t>2018-07-27</t>
  </si>
  <si>
    <t>2004-2007 Navoiy pedagogika kolleji</t>
  </si>
  <si>
    <t>438231100073</t>
  </si>
  <si>
    <t>2001-06-14</t>
  </si>
  <si>
    <t>AB7880066</t>
  </si>
  <si>
    <t>2019-vobkent tuman 28- sonli umumiy o'rta ta'lim maktabi</t>
  </si>
  <si>
    <t>438231100267</t>
  </si>
  <si>
    <t>2002-05-25</t>
  </si>
  <si>
    <t>AC0445312</t>
  </si>
  <si>
    <t>2020 Buxoro viloyati kogon shahar8- sonli umumiy o'rta ta'lim maktabi</t>
  </si>
  <si>
    <t>438231100268</t>
  </si>
  <si>
    <t>1991-04-15</t>
  </si>
  <si>
    <t>AB2670923</t>
  </si>
  <si>
    <t>2008 Kogon tumanidagi 1-iqtisoslashtirilgan maktab</t>
  </si>
  <si>
    <t>438231100170</t>
  </si>
  <si>
    <t>1992-06-24</t>
  </si>
  <si>
    <t>AA5981900</t>
  </si>
  <si>
    <t>2014-07-05</t>
  </si>
  <si>
    <t>2021-yil Buxoro yuridik texnikumi</t>
  </si>
  <si>
    <t>438231100108</t>
  </si>
  <si>
    <t>1982-06-10</t>
  </si>
  <si>
    <t>AA4540896</t>
  </si>
  <si>
    <t>438231100196</t>
  </si>
  <si>
    <t>2004-07-21</t>
  </si>
  <si>
    <t>2022-yil samarqand viloyati ishtihon tumani 18- soni umumiy o'rta ta'lim maktabi</t>
  </si>
  <si>
    <t>438231100172</t>
  </si>
  <si>
    <t>2004-08-06</t>
  </si>
  <si>
    <t>AC2273095</t>
  </si>
  <si>
    <t>2019-10-09</t>
  </si>
  <si>
    <t>2022-yil vobkent tumani 10-sonli umumiy o'rta ta'lim maktabi</t>
  </si>
  <si>
    <t>438231100322</t>
  </si>
  <si>
    <t>1988-04-30</t>
  </si>
  <si>
    <t>AA1584467</t>
  </si>
  <si>
    <t>2013-05-23</t>
  </si>
  <si>
    <t>2007-2009,Buxoro yengil sanoat va pedagogika kasb hunar kolleji, K1449401</t>
  </si>
  <si>
    <t>438231100014</t>
  </si>
  <si>
    <t>1994-11-19</t>
  </si>
  <si>
    <t>AB1202606</t>
  </si>
  <si>
    <t>438231100154</t>
  </si>
  <si>
    <t>1993-12-19</t>
  </si>
  <si>
    <t>AA2299783</t>
  </si>
  <si>
    <t>2009-2012 Kogon pedagogika kasb hunar kolleji</t>
  </si>
  <si>
    <t>438231100085</t>
  </si>
  <si>
    <t>1993-08-29</t>
  </si>
  <si>
    <t>AD0013408</t>
  </si>
  <si>
    <t>2009-2012 Kogon maktabgacha ta'lim va xizmat ko'rsatish KHK</t>
  </si>
  <si>
    <t>438231100290</t>
  </si>
  <si>
    <t>1993-08-01</t>
  </si>
  <si>
    <t>AA6188594</t>
  </si>
  <si>
    <t>2009-2012 buxoro avtomobil va yo'llari kolleji</t>
  </si>
  <si>
    <t>438231100078</t>
  </si>
  <si>
    <t>AA9557024</t>
  </si>
  <si>
    <t>2015-05-01</t>
  </si>
  <si>
    <t>2004-2007 Gala-osiyo pedagogika kasb hunar kolleji</t>
  </si>
  <si>
    <t>438231100132</t>
  </si>
  <si>
    <t>2000-03-09</t>
  </si>
  <si>
    <t>AB7524692</t>
  </si>
  <si>
    <t>2017-08-16</t>
  </si>
  <si>
    <t>2015-2018 Koson sanoat transport kasb hunar kolleji</t>
  </si>
  <si>
    <t>438231100030</t>
  </si>
  <si>
    <t>1981-05-15</t>
  </si>
  <si>
    <t>AA6741619</t>
  </si>
  <si>
    <t>1998-2000 Buxoro agro biznes kolleji</t>
  </si>
  <si>
    <t>438231100034</t>
  </si>
  <si>
    <t>1981-08-31</t>
  </si>
  <si>
    <t>AA6298964</t>
  </si>
  <si>
    <t>2014-07-26</t>
  </si>
  <si>
    <t>1999-2001 Buxoro davlat universiteti qoshidagi biznez maktab</t>
  </si>
  <si>
    <t>438231100029</t>
  </si>
  <si>
    <t>1988-11-23</t>
  </si>
  <si>
    <t>AA3546093</t>
  </si>
  <si>
    <t>2021-2-sonli umumiy o'rta ta'lim maktabi</t>
  </si>
  <si>
    <t>438231100235</t>
  </si>
  <si>
    <t>1997-02-02</t>
  </si>
  <si>
    <t>AA2579489</t>
  </si>
  <si>
    <t>2012-2015 Kogon sanoat va transport kolleji</t>
  </si>
  <si>
    <t>438231100126</t>
  </si>
  <si>
    <t>2000-04-20</t>
  </si>
  <si>
    <t>AB5434797</t>
  </si>
  <si>
    <t>2016-12-20</t>
  </si>
  <si>
    <t>2015-2018kogon maishiy xizmat ko'rsatish kasb hunar kolleji</t>
  </si>
  <si>
    <t>438231100035</t>
  </si>
  <si>
    <t>1997-10-08</t>
  </si>
  <si>
    <t>AB0952163</t>
  </si>
  <si>
    <t>438231100133</t>
  </si>
  <si>
    <t>AA2594429</t>
  </si>
  <si>
    <t>2013-08-17</t>
  </si>
  <si>
    <t>2006-2008 buxoro yuridik va maishiy xizmat kasb hunar kolleji</t>
  </si>
  <si>
    <t>438231100081</t>
  </si>
  <si>
    <t>1989-02-22</t>
  </si>
  <si>
    <t>AA8232459</t>
  </si>
  <si>
    <t>2005-2008 kogon sanoat-transport kasb hunar kolleji</t>
  </si>
  <si>
    <t>438231100033</t>
  </si>
  <si>
    <t>1988-03-07</t>
  </si>
  <si>
    <t>AA1548246</t>
  </si>
  <si>
    <t>2013-05-19</t>
  </si>
  <si>
    <t>438231100161</t>
  </si>
  <si>
    <t>1981-03-14</t>
  </si>
  <si>
    <t>AA2294072</t>
  </si>
  <si>
    <t>438231100200</t>
  </si>
  <si>
    <t>1987-03-05</t>
  </si>
  <si>
    <t>AA6394198</t>
  </si>
  <si>
    <t>2005-yil vobkent tumanidagi 7-umumimy o'rta talim maktabi</t>
  </si>
  <si>
    <t>438231100077</t>
  </si>
  <si>
    <t>2001-01-03</t>
  </si>
  <si>
    <t>AB6410430</t>
  </si>
  <si>
    <t>2017-04-07</t>
  </si>
  <si>
    <t>2016-2019 Buxoro yuridik va maishiy xizmat kasb hunar kolleji</t>
  </si>
  <si>
    <t>438231100238</t>
  </si>
  <si>
    <t>2003-05-06</t>
  </si>
  <si>
    <t>AC2147608</t>
  </si>
  <si>
    <t>2020-Jondor tuman 6-sonli umumiy o'rta ta'lim maktabi</t>
  </si>
  <si>
    <t>438231100082</t>
  </si>
  <si>
    <t>2000-02-27</t>
  </si>
  <si>
    <t>AC3019182</t>
  </si>
  <si>
    <t>2015-2018 Buxoro yuridik va maishiy xizmat kasb hunar kolleji</t>
  </si>
  <si>
    <t>438231100072</t>
  </si>
  <si>
    <t>AA6071146</t>
  </si>
  <si>
    <t>2006-2008 Buxoro iqtisodiyot va bank kolleji</t>
  </si>
  <si>
    <t>438231100032</t>
  </si>
  <si>
    <t>1982-01-19</t>
  </si>
  <si>
    <t>AA6852767</t>
  </si>
  <si>
    <t>2014-09-04</t>
  </si>
  <si>
    <t>1998-2001 Buxoro yengil sanoat texnikumi</t>
  </si>
  <si>
    <t>438231100079</t>
  </si>
  <si>
    <t>1991-10-03</t>
  </si>
  <si>
    <t>AA7165672</t>
  </si>
  <si>
    <t>2007-2010 Kogon maishiy xizmat kasb hunar kolleji</t>
  </si>
  <si>
    <t>438231100206</t>
  </si>
  <si>
    <t>AC0810943</t>
  </si>
  <si>
    <t>2018-08-16</t>
  </si>
  <si>
    <t>1994-2005 yil Buxoro viloyati 26 sonli maktabni tamomlagan</t>
  </si>
  <si>
    <t>438231100098</t>
  </si>
  <si>
    <t>1998-06-19</t>
  </si>
  <si>
    <t>AB0114827</t>
  </si>
  <si>
    <t>2014-2017 Buxoro avtomobil va yo'llari kasb hunar kolleji</t>
  </si>
  <si>
    <t>438231100155</t>
  </si>
  <si>
    <t>1988-11-17</t>
  </si>
  <si>
    <t>AA3039516</t>
  </si>
  <si>
    <t>2013-09-30</t>
  </si>
  <si>
    <t>2006 yil Jondor sanoat KHK boshlang'ich sinflarda jismoniy tarbiya</t>
  </si>
  <si>
    <t>438231100202</t>
  </si>
  <si>
    <t>1983-03-30</t>
  </si>
  <si>
    <t>AD1742782</t>
  </si>
  <si>
    <t>2018-2020 buxoro viloyati yuridik kolleji</t>
  </si>
  <si>
    <t>438231100105</t>
  </si>
  <si>
    <t>1994-12-05</t>
  </si>
  <si>
    <t>AA4754070</t>
  </si>
  <si>
    <t>2014-03-18</t>
  </si>
  <si>
    <t>2011-2014 Kogon sanoat va transport kasb hunar kolleji</t>
  </si>
  <si>
    <t>438231100252</t>
  </si>
  <si>
    <t>2004-05-06</t>
  </si>
  <si>
    <t>AD1109357</t>
  </si>
  <si>
    <t>2022-02-19</t>
  </si>
  <si>
    <t>2022 yilBuxoro shahar 26- sonli umumiy o'rta ta'lim maktabi</t>
  </si>
  <si>
    <t>438231100315</t>
  </si>
  <si>
    <t>Xonqa tumani</t>
  </si>
  <si>
    <t>1987-11-16</t>
  </si>
  <si>
    <t>AD2056340</t>
  </si>
  <si>
    <t>2003-2006 Xonqa maishiy xizmat kasb hunar kolleji</t>
  </si>
  <si>
    <t>438231100217</t>
  </si>
  <si>
    <t>1989-08-18</t>
  </si>
  <si>
    <t>AA2283856</t>
  </si>
  <si>
    <t>2007-2009 Gala-osiyo pedagogika kolleji</t>
  </si>
  <si>
    <t>438231100130</t>
  </si>
  <si>
    <t>1996-11-16</t>
  </si>
  <si>
    <t>AD2566618</t>
  </si>
  <si>
    <t>2023-02-13</t>
  </si>
  <si>
    <t>2012-2015Kogon maishiy xizmat kasb hunar kolleji</t>
  </si>
  <si>
    <t>438231100683</t>
  </si>
  <si>
    <t>2001-04-26</t>
  </si>
  <si>
    <t>AB6830935</t>
  </si>
  <si>
    <t>2017-05-31</t>
  </si>
  <si>
    <t>2016-2019.Buxoro iqtisodiyot va bank koleji K 5433249</t>
  </si>
  <si>
    <t>№ 23-T-136/2 / 03.10.2023</t>
  </si>
  <si>
    <t>438231100129</t>
  </si>
  <si>
    <t>1983-06-18</t>
  </si>
  <si>
    <t>AA2222406</t>
  </si>
  <si>
    <t>2013-07-21</t>
  </si>
  <si>
    <t>1999-2002 Buxoro neft gaz sanoat kollesi</t>
  </si>
  <si>
    <t>438231100286</t>
  </si>
  <si>
    <t>1995-11-26</t>
  </si>
  <si>
    <t>AD1088930</t>
  </si>
  <si>
    <t>2022-02-14</t>
  </si>
  <si>
    <t>2011-2014 Buxoro yuridik va maishiy xizmat kolleji</t>
  </si>
  <si>
    <t>438231100228</t>
  </si>
  <si>
    <t>1986-05-17</t>
  </si>
  <si>
    <t>AB3069092</t>
  </si>
  <si>
    <t>2002-2005 Kogon tranport kolleji</t>
  </si>
  <si>
    <t>438231100332</t>
  </si>
  <si>
    <t>1999-04-26</t>
  </si>
  <si>
    <t>AB4718873</t>
  </si>
  <si>
    <t>2015-2018,Buxoro yuridik va maishiy xizmat kasb-hunar kolleji, K 4977828</t>
  </si>
  <si>
    <t>438231100199</t>
  </si>
  <si>
    <t>1980-07-17</t>
  </si>
  <si>
    <t>AB6187224</t>
  </si>
  <si>
    <t>2001-2004 Buxoro iqtisodiyot va bank kolleji</t>
  </si>
  <si>
    <t>438231100125</t>
  </si>
  <si>
    <t>1997-02-09</t>
  </si>
  <si>
    <t>AA1074508</t>
  </si>
  <si>
    <t>2012-2015 Kogon qishshloq xo'jalii va xizmat ko'rsatish kolleji</t>
  </si>
  <si>
    <t>438231100131</t>
  </si>
  <si>
    <t>1977-12-24</t>
  </si>
  <si>
    <t>AB1558655</t>
  </si>
  <si>
    <t>1994-1996 Buxoro qishloq xo'jalik kolleji</t>
  </si>
  <si>
    <t>438231100190</t>
  </si>
  <si>
    <t>1980-03-27</t>
  </si>
  <si>
    <t>AA8960157</t>
  </si>
  <si>
    <t>2015-03-08</t>
  </si>
  <si>
    <t>2017-2019 Buxoro bank kolleji</t>
  </si>
  <si>
    <t>438231100031</t>
  </si>
  <si>
    <t>1995-09-30</t>
  </si>
  <si>
    <t>AB1351682</t>
  </si>
  <si>
    <t>2011-2014 Buxoro bank kolleji</t>
  </si>
  <si>
    <t>438231100128</t>
  </si>
  <si>
    <t>1989-09-10</t>
  </si>
  <si>
    <t>AA5488502</t>
  </si>
  <si>
    <t>2005-2008Kogon qishloq xo'jalik kasb hunar kolleji</t>
  </si>
  <si>
    <t>438231100104</t>
  </si>
  <si>
    <t>1993-07-28</t>
  </si>
  <si>
    <t>AB1935471</t>
  </si>
  <si>
    <t>2008-2011 Kogon sanoat taransport kasb hunar kolleji</t>
  </si>
  <si>
    <t>438221100350</t>
  </si>
  <si>
    <t>AC2112850</t>
  </si>
  <si>
    <t>438231100287</t>
  </si>
  <si>
    <t>AB6783072</t>
  </si>
  <si>
    <t>2017-05-28</t>
  </si>
  <si>
    <t>2015-2018 Gala Osiyo qurilish va transport kolleji</t>
  </si>
  <si>
    <t>438231100694</t>
  </si>
  <si>
    <t>2004-11-13</t>
  </si>
  <si>
    <t>AC2614004</t>
  </si>
  <si>
    <t>2019-12-30</t>
  </si>
  <si>
    <t>2022-2023, Toshkent kimyo xalqaro universiteti</t>
  </si>
  <si>
    <t>№ 23-T-144 / 05.10.2023</t>
  </si>
  <si>
    <t>438231100283</t>
  </si>
  <si>
    <t>1991-01-22</t>
  </si>
  <si>
    <t>AD1142036</t>
  </si>
  <si>
    <t>2022-03-02</t>
  </si>
  <si>
    <t>2006-2009 Galaosiyo qurilish va transport kasb hunar kolleji</t>
  </si>
  <si>
    <t>438231100127</t>
  </si>
  <si>
    <t>1987-03-13</t>
  </si>
  <si>
    <t>AB6540820</t>
  </si>
  <si>
    <t>2017-04-24</t>
  </si>
  <si>
    <t>2005-2007 Buxoro iqtisodiyot va kasb hunar kolleji</t>
  </si>
  <si>
    <t>438231100318</t>
  </si>
  <si>
    <t>1988-06-04</t>
  </si>
  <si>
    <t>AA5195234</t>
  </si>
  <si>
    <t>2014-04-15</t>
  </si>
  <si>
    <t>2021-yil Buxoro shahar 2- sonli umumiy o'rta ta'lim maktabi</t>
  </si>
  <si>
    <t>438231100695</t>
  </si>
  <si>
    <t>1986-05-30</t>
  </si>
  <si>
    <t>AB4032036</t>
  </si>
  <si>
    <t>№ 23-T-134/1 / 27.09.2023</t>
  </si>
  <si>
    <t>438231100314</t>
  </si>
  <si>
    <t>1997-06-15</t>
  </si>
  <si>
    <t>AD3964743</t>
  </si>
  <si>
    <t>2023-07-17</t>
  </si>
  <si>
    <t>2012-2015 Buxoro tibbiyot kolleji</t>
  </si>
  <si>
    <t>438231100321</t>
  </si>
  <si>
    <t>1991-05-28</t>
  </si>
  <si>
    <t>AB4550078</t>
  </si>
  <si>
    <t>2007-2011, Buxoro soliq kolleji, K №1959489</t>
  </si>
  <si>
    <t>438231100301</t>
  </si>
  <si>
    <t>1986-01-13</t>
  </si>
  <si>
    <t>AB9946161</t>
  </si>
  <si>
    <t>2018-06-20</t>
  </si>
  <si>
    <t>2003-2005 Buxoro iqtisodiyot va bank kolleji</t>
  </si>
  <si>
    <t>438231100101</t>
  </si>
  <si>
    <t>AC0087134</t>
  </si>
  <si>
    <t>2018-07-10</t>
  </si>
  <si>
    <t>2017-2020 Buxoro politexnika kasb hunar kolleji</t>
  </si>
  <si>
    <t>438231100291</t>
  </si>
  <si>
    <t>1992-10-24</t>
  </si>
  <si>
    <t>AA3041337</t>
  </si>
  <si>
    <t>2013-10-02</t>
  </si>
  <si>
    <t>2009-2012 Vobkent pedagogika kolleji</t>
  </si>
  <si>
    <t>438231100254</t>
  </si>
  <si>
    <t>AD0630949</t>
  </si>
  <si>
    <t>2021-09-09</t>
  </si>
  <si>
    <t>2022-yilKogon shaxar 9- sonli umumiy o'rta ta'lim maktabi</t>
  </si>
  <si>
    <t>438231100075</t>
  </si>
  <si>
    <t>2001-06-27</t>
  </si>
  <si>
    <t>AB7569323</t>
  </si>
  <si>
    <t>2017-2020 Buxoro politexnika vakasb hunar kolleji</t>
  </si>
  <si>
    <t>438231100067</t>
  </si>
  <si>
    <t>AD1954042</t>
  </si>
  <si>
    <t>2022-11-02</t>
  </si>
  <si>
    <t>2020-yil Kogon tuman 17- umumiy o'rta ta'lim maktabi</t>
  </si>
  <si>
    <t>1999-05-17</t>
  </si>
  <si>
    <t>438231100512</t>
  </si>
  <si>
    <t>2002-09-12</t>
  </si>
  <si>
    <t>AC0352803</t>
  </si>
  <si>
    <t>2022-2023, Amaliy fanlar universiteti,</t>
  </si>
  <si>
    <t>№ 23-T-140 / 05.10.2023</t>
  </si>
  <si>
    <t>438231100069</t>
  </si>
  <si>
    <t>AC0283885</t>
  </si>
  <si>
    <t>2022-yil Samarqand avtomobilsozlik texnikumi</t>
  </si>
  <si>
    <t>438231100066</t>
  </si>
  <si>
    <t>2004-12-21</t>
  </si>
  <si>
    <t>AD0301313</t>
  </si>
  <si>
    <t>2021-04-08</t>
  </si>
  <si>
    <t>2022-yil Shofirkon tuman 42 -sonli umumiy o'rta talim maktabi</t>
  </si>
  <si>
    <t>438231100038</t>
  </si>
  <si>
    <t>1983-06-22</t>
  </si>
  <si>
    <t>AA7821600</t>
  </si>
  <si>
    <t>2014-12-11</t>
  </si>
  <si>
    <t>2005-2007 Buxoro avtomobil vayo'llari kolleji</t>
  </si>
  <si>
    <t>438231100197</t>
  </si>
  <si>
    <t>1987-04-29</t>
  </si>
  <si>
    <t>AC0711175</t>
  </si>
  <si>
    <t>2018-08-10</t>
  </si>
  <si>
    <t>2006-2008 Navoiy pedagogika kolleji</t>
  </si>
  <si>
    <t>438231100327</t>
  </si>
  <si>
    <t>2002-02-12</t>
  </si>
  <si>
    <t>AB9669983</t>
  </si>
  <si>
    <t>2018-05-29</t>
  </si>
  <si>
    <t>2009-2020,Buxoro viloyati Kogon tumani 17- sonli umumiy o'rta ta'lim,UM 0365876</t>
  </si>
  <si>
    <t>438231100039</t>
  </si>
  <si>
    <t>AB7673317</t>
  </si>
  <si>
    <t>2017-09-11</t>
  </si>
  <si>
    <t>2015-2018 Buxoro avtomobil va yo'llari kasb hunar kolleji</t>
  </si>
  <si>
    <t>438231100070</t>
  </si>
  <si>
    <t>2002-01-02</t>
  </si>
  <si>
    <t>AC0156122</t>
  </si>
  <si>
    <t>2018-07-17</t>
  </si>
  <si>
    <t>2019-yik Qashqadaryo viloyat koson tuman 24-sonliumumiy o'rta ta'lim maktabi</t>
  </si>
  <si>
    <t>438231100071</t>
  </si>
  <si>
    <t>AC1857148</t>
  </si>
  <si>
    <t>2020-yil qashqadaryo tuman koson tuman 66- umumiy o'rta ta'lim maktabi</t>
  </si>
  <si>
    <t>438211100127</t>
  </si>
  <si>
    <t>2003-08-01</t>
  </si>
  <si>
    <t>AC2118153</t>
  </si>
  <si>
    <t>7-semestr</t>
  </si>
  <si>
    <t>438211100140</t>
  </si>
  <si>
    <t>AC2261488</t>
  </si>
  <si>
    <t>438211100134</t>
  </si>
  <si>
    <t>2001-01-09</t>
  </si>
  <si>
    <t>AB8162904</t>
  </si>
  <si>
    <t>438211100135</t>
  </si>
  <si>
    <t>2003-11-26</t>
  </si>
  <si>
    <t>AC2277502</t>
  </si>
  <si>
    <t>438211100141</t>
  </si>
  <si>
    <t>2003-10-31</t>
  </si>
  <si>
    <t>AC2405532</t>
  </si>
  <si>
    <t>438211100136</t>
  </si>
  <si>
    <t>1992-08-20</t>
  </si>
  <si>
    <t>AB2069794</t>
  </si>
  <si>
    <t>438211100112</t>
  </si>
  <si>
    <t>1997-05-05</t>
  </si>
  <si>
    <t>AA7595498</t>
  </si>
  <si>
    <t>2014-11-15</t>
  </si>
  <si>
    <t>2017-2018-yillarda  Buxoro  tibbiyot  kollejida tahsil olgan</t>
  </si>
  <si>
    <t>438211100119</t>
  </si>
  <si>
    <t>2004-10-27</t>
  </si>
  <si>
    <t>AD0287330</t>
  </si>
  <si>
    <t>438211100131</t>
  </si>
  <si>
    <t>2003-12-09</t>
  </si>
  <si>
    <t>AC2575526</t>
  </si>
  <si>
    <t>2019-12-20</t>
  </si>
  <si>
    <t>438211100107</t>
  </si>
  <si>
    <t>2004-01-30</t>
  </si>
  <si>
    <t>AC2728187</t>
  </si>
  <si>
    <t>438211100110</t>
  </si>
  <si>
    <t>2003-07-20</t>
  </si>
  <si>
    <t>AC2213294</t>
  </si>
  <si>
    <t>438211100147</t>
  </si>
  <si>
    <t>Olmaliq shahri</t>
  </si>
  <si>
    <t>AC0224776</t>
  </si>
  <si>
    <t>999211100086</t>
  </si>
  <si>
    <t>2004-09-26</t>
  </si>
  <si>
    <t>AC3163912</t>
  </si>
  <si>
    <t>438211100114</t>
  </si>
  <si>
    <t>AC2888963</t>
  </si>
  <si>
    <t>438211100115</t>
  </si>
  <si>
    <t>2002-02-21</t>
  </si>
  <si>
    <t>AB9412386</t>
  </si>
  <si>
    <t>438211100137</t>
  </si>
  <si>
    <t>2003-12-17</t>
  </si>
  <si>
    <t>AC2710027</t>
  </si>
  <si>
    <t>438211100116</t>
  </si>
  <si>
    <t>1994-10-05</t>
  </si>
  <si>
    <t>AB2014233</t>
  </si>
  <si>
    <t>438211100138</t>
  </si>
  <si>
    <t>2003-05-14</t>
  </si>
  <si>
    <t>AD4103814</t>
  </si>
  <si>
    <t>438211100117</t>
  </si>
  <si>
    <t>2003-12-25</t>
  </si>
  <si>
    <t>AC2316619</t>
  </si>
  <si>
    <t>3</t>
  </si>
  <si>
    <t>Ijara uy egasi</t>
  </si>
  <si>
    <t>438211100121</t>
  </si>
  <si>
    <t>2001-11-06</t>
  </si>
  <si>
    <t>AB9263699</t>
  </si>
  <si>
    <t>438211100143</t>
  </si>
  <si>
    <t>2001-05-04</t>
  </si>
  <si>
    <t>AB7904771</t>
  </si>
  <si>
    <t>438211100122</t>
  </si>
  <si>
    <t>1999-01-12</t>
  </si>
  <si>
    <t>AA9561473</t>
  </si>
  <si>
    <t>438211100125</t>
  </si>
  <si>
    <t>1999-08-25</t>
  </si>
  <si>
    <t>AB4661414</t>
  </si>
  <si>
    <t>438211100164</t>
  </si>
  <si>
    <t>2004-07-09</t>
  </si>
  <si>
    <t>AD0240030</t>
  </si>
  <si>
    <t>438211100163</t>
  </si>
  <si>
    <t>2001-08-16</t>
  </si>
  <si>
    <t>AB7569287</t>
  </si>
  <si>
    <t>438211100166</t>
  </si>
  <si>
    <t>2004-01-03</t>
  </si>
  <si>
    <t>AC2487908</t>
  </si>
  <si>
    <t>438211100150</t>
  </si>
  <si>
    <t>AD0041417</t>
  </si>
  <si>
    <t>438211100153</t>
  </si>
  <si>
    <t>AC3186731</t>
  </si>
  <si>
    <t>2020-12-08</t>
  </si>
  <si>
    <t>438211100151</t>
  </si>
  <si>
    <t>2003-08-09</t>
  </si>
  <si>
    <t>AC2498065</t>
  </si>
  <si>
    <t>2019-03-05</t>
  </si>
  <si>
    <t>438211100069</t>
  </si>
  <si>
    <t>AC2080483</t>
  </si>
  <si>
    <t>2019-08-10</t>
  </si>
  <si>
    <t>438211100314</t>
  </si>
  <si>
    <t>1998-05-16</t>
  </si>
  <si>
    <t>AB0588100</t>
  </si>
  <si>
    <t>2015-08-01</t>
  </si>
  <si>
    <t>438211100160</t>
  </si>
  <si>
    <t>2004-07-23</t>
  </si>
  <si>
    <t>AC3158265</t>
  </si>
  <si>
    <t>438211100148</t>
  </si>
  <si>
    <t>2002-04-26</t>
  </si>
  <si>
    <t>AC0101140</t>
  </si>
  <si>
    <t>438211100159</t>
  </si>
  <si>
    <t>AC2936381</t>
  </si>
  <si>
    <t>438211100132</t>
  </si>
  <si>
    <t>2003-07-28</t>
  </si>
  <si>
    <t>AC2360983</t>
  </si>
  <si>
    <t>438211100155</t>
  </si>
  <si>
    <t>2001-03-06</t>
  </si>
  <si>
    <t>AB7017098</t>
  </si>
  <si>
    <t>438211100149</t>
  </si>
  <si>
    <t>AB4659848</t>
  </si>
  <si>
    <t>438211100146</t>
  </si>
  <si>
    <t>2001-01-06</t>
  </si>
  <si>
    <t>AC1616958</t>
  </si>
  <si>
    <t>438211100167</t>
  </si>
  <si>
    <t>2003-12-26</t>
  </si>
  <si>
    <t>AC2899625</t>
  </si>
  <si>
    <t>438211100154</t>
  </si>
  <si>
    <t>AC3187487</t>
  </si>
  <si>
    <t>438211100128</t>
  </si>
  <si>
    <t>AC2264238</t>
  </si>
  <si>
    <t>2019-04-10</t>
  </si>
  <si>
    <t>438211100158</t>
  </si>
  <si>
    <t>AB6759305</t>
  </si>
  <si>
    <t>2017-05-01</t>
  </si>
  <si>
    <t>438211100152</t>
  </si>
  <si>
    <t>2002-05-14</t>
  </si>
  <si>
    <t>AC0688272</t>
  </si>
  <si>
    <t>438211100109</t>
  </si>
  <si>
    <t>AB4598741</t>
  </si>
  <si>
    <t>438211100126</t>
  </si>
  <si>
    <t>2003-08-23</t>
  </si>
  <si>
    <t>AC2287745</t>
  </si>
  <si>
    <t>438211100056</t>
  </si>
  <si>
    <t>2004-07-24</t>
  </si>
  <si>
    <t>AC2315265</t>
  </si>
  <si>
    <t>438211100043</t>
  </si>
  <si>
    <t>AC2709164</t>
  </si>
  <si>
    <t>438211100071</t>
  </si>
  <si>
    <t>AB6080749</t>
  </si>
  <si>
    <t>438211100108</t>
  </si>
  <si>
    <t>2002-06-18</t>
  </si>
  <si>
    <t>AC2136272</t>
  </si>
  <si>
    <t>438211100072</t>
  </si>
  <si>
    <t>2001-03-02</t>
  </si>
  <si>
    <t>AB6194379</t>
  </si>
  <si>
    <t>438211100085</t>
  </si>
  <si>
    <t>AB4787901</t>
  </si>
  <si>
    <t>438211100130</t>
  </si>
  <si>
    <t>2003-11-25</t>
  </si>
  <si>
    <t>AC2364281</t>
  </si>
  <si>
    <t>438221100001</t>
  </si>
  <si>
    <t>2003-06-05</t>
  </si>
  <si>
    <t>AC2159155</t>
  </si>
  <si>
    <t>438211100082</t>
  </si>
  <si>
    <t>438211100100</t>
  </si>
  <si>
    <t>2005-05-18</t>
  </si>
  <si>
    <t>AD0264914</t>
  </si>
  <si>
    <t>438211100120</t>
  </si>
  <si>
    <t>AB2264734</t>
  </si>
  <si>
    <t>438211100105</t>
  </si>
  <si>
    <t>TURSUNOVA SOJIDA RAMADIN QIZI</t>
  </si>
  <si>
    <t>AD8433762</t>
  </si>
  <si>
    <t>2024-08-29</t>
  </si>
  <si>
    <t>6</t>
  </si>
  <si>
    <t>438211100103</t>
  </si>
  <si>
    <t>2000-09-29</t>
  </si>
  <si>
    <t>AB6090679</t>
  </si>
  <si>
    <t>438211100060</t>
  </si>
  <si>
    <t>1995-05-03</t>
  </si>
  <si>
    <t>438211100041</t>
  </si>
  <si>
    <t>2003-09-29</t>
  </si>
  <si>
    <t>AC2925901</t>
  </si>
  <si>
    <t>438211100054</t>
  </si>
  <si>
    <t>2001-08-01</t>
  </si>
  <si>
    <t>AB7380011</t>
  </si>
  <si>
    <t>438211100123</t>
  </si>
  <si>
    <t>2002-10-12</t>
  </si>
  <si>
    <t>AC0417297</t>
  </si>
  <si>
    <t>438211100111</t>
  </si>
  <si>
    <t>2003-11-10</t>
  </si>
  <si>
    <t>AC2545245</t>
  </si>
  <si>
    <t>438211100008</t>
  </si>
  <si>
    <t>2001-05-07</t>
  </si>
  <si>
    <t>AB7967810</t>
  </si>
  <si>
    <t>438211100017</t>
  </si>
  <si>
    <t>2004-05-03</t>
  </si>
  <si>
    <t>AC3043984</t>
  </si>
  <si>
    <t>438211100012</t>
  </si>
  <si>
    <t>1983-12-19</t>
  </si>
  <si>
    <t>438211100007</t>
  </si>
  <si>
    <t>2003-03-24</t>
  </si>
  <si>
    <t>438211100016</t>
  </si>
  <si>
    <t>2003-02-01</t>
  </si>
  <si>
    <t>AC2426690</t>
  </si>
  <si>
    <t>438211100019</t>
  </si>
  <si>
    <t>2003-03-23</t>
  </si>
  <si>
    <t>AC1769522</t>
  </si>
  <si>
    <t>438211100025</t>
  </si>
  <si>
    <t>1999-06-12</t>
  </si>
  <si>
    <t>AB8974262</t>
  </si>
  <si>
    <t>7</t>
  </si>
  <si>
    <t>438211100004</t>
  </si>
  <si>
    <t>AC1949429</t>
  </si>
  <si>
    <t>999211100085</t>
  </si>
  <si>
    <t>AC1999240</t>
  </si>
  <si>
    <t>438211100011</t>
  </si>
  <si>
    <t>2003-08-10</t>
  </si>
  <si>
    <t>AD0294544</t>
  </si>
  <si>
    <t>2021-04-05</t>
  </si>
  <si>
    <t>438211100013</t>
  </si>
  <si>
    <t>1997-10-22</t>
  </si>
  <si>
    <t>AB2969366</t>
  </si>
  <si>
    <t>438211100005</t>
  </si>
  <si>
    <t>1991-05-23</t>
  </si>
  <si>
    <t>AB1612208</t>
  </si>
  <si>
    <t>438211100010</t>
  </si>
  <si>
    <t>2003-04-08</t>
  </si>
  <si>
    <t>AC1949415</t>
  </si>
  <si>
    <t>438211100021</t>
  </si>
  <si>
    <t>2003-09-23</t>
  </si>
  <si>
    <t>AC2312205</t>
  </si>
  <si>
    <t>2010-2021 yillarda Romitan tumanidagi 12-maktabda tahsil olgan</t>
  </si>
  <si>
    <t>438211100042</t>
  </si>
  <si>
    <t>1997-02-06</t>
  </si>
  <si>
    <t>AB3078602</t>
  </si>
  <si>
    <t>438211100038</t>
  </si>
  <si>
    <t>AC0245674</t>
  </si>
  <si>
    <t>438211100036</t>
  </si>
  <si>
    <t>2002-05-24</t>
  </si>
  <si>
    <t>AB7797360</t>
  </si>
  <si>
    <t>2017-09-27</t>
  </si>
  <si>
    <t>438211100035</t>
  </si>
  <si>
    <t>2003-10-09</t>
  </si>
  <si>
    <t>AC2366305</t>
  </si>
  <si>
    <t>438211100032</t>
  </si>
  <si>
    <t>1999-04-06</t>
  </si>
  <si>
    <t>AB1309441</t>
  </si>
  <si>
    <t>438211100031</t>
  </si>
  <si>
    <t>2000-12-12</t>
  </si>
  <si>
    <t>AB8254763</t>
  </si>
  <si>
    <t>438211100028</t>
  </si>
  <si>
    <t>AC1709514</t>
  </si>
  <si>
    <t>2019-02-21</t>
  </si>
  <si>
    <t>438211100024</t>
  </si>
  <si>
    <t>AC0451951</t>
  </si>
  <si>
    <t>2018-12-10</t>
  </si>
  <si>
    <t>438211100023</t>
  </si>
  <si>
    <t>1999-08-07</t>
  </si>
  <si>
    <t>AB7478307</t>
  </si>
  <si>
    <t>2017-08-14</t>
  </si>
  <si>
    <t>438211100034</t>
  </si>
  <si>
    <t>1997-09-21</t>
  </si>
  <si>
    <t>AC2375136</t>
  </si>
  <si>
    <t>2019-11-02</t>
  </si>
  <si>
    <t>438211100027</t>
  </si>
  <si>
    <t>2004-09-08</t>
  </si>
  <si>
    <t>AC2332149</t>
  </si>
  <si>
    <t>438211100076</t>
  </si>
  <si>
    <t>AC2408296</t>
  </si>
  <si>
    <t>438211100057</t>
  </si>
  <si>
    <t>2003-10-01</t>
  </si>
  <si>
    <t>AC2317984</t>
  </si>
  <si>
    <t>438211100059</t>
  </si>
  <si>
    <t>2003-06-11</t>
  </si>
  <si>
    <t>AC2068743</t>
  </si>
  <si>
    <t>438211100308</t>
  </si>
  <si>
    <t>2003-09-20</t>
  </si>
  <si>
    <t>AC2405103</t>
  </si>
  <si>
    <t>438211100074</t>
  </si>
  <si>
    <t>2010-2021 yillarda Olot tumanidagi 2-maktabda  tahsil olgan</t>
  </si>
  <si>
    <t>438211100073</t>
  </si>
  <si>
    <t>1997-12-07</t>
  </si>
  <si>
    <t>AB0553083</t>
  </si>
  <si>
    <t>438211100089</t>
  </si>
  <si>
    <t>2003-06-23</t>
  </si>
  <si>
    <t>AC2069455</t>
  </si>
  <si>
    <t>438231100490</t>
  </si>
  <si>
    <t>2001-02-13</t>
  </si>
  <si>
    <t>AB6618135</t>
  </si>
  <si>
    <t>2017-04-19</t>
  </si>
  <si>
    <t xml:space="preserve">2021-2023, Ma'mun nomidagi nodavlat ta'lim muassasi </t>
  </si>
  <si>
    <t>438211100061</t>
  </si>
  <si>
    <t>2004-03-30</t>
  </si>
  <si>
    <t>AC2973154</t>
  </si>
  <si>
    <t>438211100063</t>
  </si>
  <si>
    <t>2001-12-11</t>
  </si>
  <si>
    <t>AB8518009</t>
  </si>
  <si>
    <t>438211100318</t>
  </si>
  <si>
    <t>AC2360484</t>
  </si>
  <si>
    <t>438211100053</t>
  </si>
  <si>
    <t>2002-06-29</t>
  </si>
  <si>
    <t>AC1312815</t>
  </si>
  <si>
    <t>438221100005</t>
  </si>
  <si>
    <t>AC1469860</t>
  </si>
  <si>
    <t>"Ma'mun" nomidagi nodavlat oliy ta'lim muassasi</t>
  </si>
  <si>
    <t>№ T-32 / 15.09.2022</t>
  </si>
  <si>
    <t>438211100306</t>
  </si>
  <si>
    <t>1985-10-02</t>
  </si>
  <si>
    <t>AD0900121</t>
  </si>
  <si>
    <t>438211100075</t>
  </si>
  <si>
    <t>1987-03-07</t>
  </si>
  <si>
    <t>AB9306780</t>
  </si>
  <si>
    <t>438211100051</t>
  </si>
  <si>
    <t>2002-08-06</t>
  </si>
  <si>
    <t>AC1771848</t>
  </si>
  <si>
    <t>438211100049</t>
  </si>
  <si>
    <t>2004-08-17</t>
  </si>
  <si>
    <t>AC3158262</t>
  </si>
  <si>
    <t>438211100048</t>
  </si>
  <si>
    <t>2003-04-14</t>
  </si>
  <si>
    <t>AC2082972</t>
  </si>
  <si>
    <t>2010-2021 yillarda Qorovulbozor tumanidagi 7-maktabda tahsil olgan</t>
  </si>
  <si>
    <t>438211100087</t>
  </si>
  <si>
    <t>2004-09-17</t>
  </si>
  <si>
    <t>AC2268410</t>
  </si>
  <si>
    <t>438211100090</t>
  </si>
  <si>
    <t>2004-01-23</t>
  </si>
  <si>
    <t>AC3185327</t>
  </si>
  <si>
    <t>438211100081</t>
  </si>
  <si>
    <t>2002-02-01</t>
  </si>
  <si>
    <t>AC2385638</t>
  </si>
  <si>
    <t>438211100084</t>
  </si>
  <si>
    <t>2002-05-12</t>
  </si>
  <si>
    <t>AC0352769</t>
  </si>
  <si>
    <t>438231100691</t>
  </si>
  <si>
    <t>1997-10-15</t>
  </si>
  <si>
    <t>AA9008450</t>
  </si>
  <si>
    <t>vvvvvvvvvv</t>
  </si>
  <si>
    <t>№ 23-T-117 / 18.09.2023</t>
  </si>
  <si>
    <t>438211100083</t>
  </si>
  <si>
    <t>2001-11-17</t>
  </si>
  <si>
    <t>AB8260719</t>
  </si>
  <si>
    <t>438231100491</t>
  </si>
  <si>
    <t>2003-10-30</t>
  </si>
  <si>
    <t>AC3086237</t>
  </si>
  <si>
    <t>2020-10-19</t>
  </si>
  <si>
    <t>438211100321</t>
  </si>
  <si>
    <t>AC2468537</t>
  </si>
  <si>
    <t>2021-2023, Panjikent Xorijiy tillar instituti,</t>
  </si>
  <si>
    <t>№ 23-T-135/1 / 29.09.2023</t>
  </si>
  <si>
    <t>438211100014</t>
  </si>
  <si>
    <t>2000-09-26</t>
  </si>
  <si>
    <t>AB6214946</t>
  </si>
  <si>
    <t>2016-2019 yillarda Vobkent qishloq xo'jalik kasb-hunar kollejida tahsil olgan</t>
  </si>
  <si>
    <t>438211100094</t>
  </si>
  <si>
    <t>AB5401844</t>
  </si>
  <si>
    <t>438211100313</t>
  </si>
  <si>
    <t>2003-07-22</t>
  </si>
  <si>
    <t>AC2197054</t>
  </si>
  <si>
    <t>438211100102</t>
  </si>
  <si>
    <t>AC2311723</t>
  </si>
  <si>
    <t>438211100101</t>
  </si>
  <si>
    <t>AC3007572</t>
  </si>
  <si>
    <t>438211100104</t>
  </si>
  <si>
    <t>2004-07-19</t>
  </si>
  <si>
    <t>AC3197026</t>
  </si>
  <si>
    <t>438211100242</t>
  </si>
  <si>
    <t>2002-05-10</t>
  </si>
  <si>
    <t>AC1360102</t>
  </si>
  <si>
    <t>438211100096</t>
  </si>
  <si>
    <t>2003-10-23</t>
  </si>
  <si>
    <t>AC2838542</t>
  </si>
  <si>
    <t>438211100095</t>
  </si>
  <si>
    <t>2002-08-14</t>
  </si>
  <si>
    <t>AC2470250</t>
  </si>
  <si>
    <t>438211100241</t>
  </si>
  <si>
    <t>2003-06-02</t>
  </si>
  <si>
    <t>AD0217806</t>
  </si>
  <si>
    <t>438221100004</t>
  </si>
  <si>
    <t>AC2631204</t>
  </si>
  <si>
    <t>438211100099</t>
  </si>
  <si>
    <t>AC2710025</t>
  </si>
  <si>
    <t>438211100201</t>
  </si>
  <si>
    <t>1996-04-05</t>
  </si>
  <si>
    <t>AA6934861</t>
  </si>
  <si>
    <t>2012-2015-yillarda Buxoro avtomobil va yo'llar kasb-hunar kolleji</t>
  </si>
  <si>
    <t>438211100279</t>
  </si>
  <si>
    <t>1991-10-26</t>
  </si>
  <si>
    <t>AD0757492</t>
  </si>
  <si>
    <t xml:space="preserve">1997-2008 yillarda Shofirkon tuman 4-sonli maktabda taxsil olgan </t>
  </si>
  <si>
    <t>438211100204</t>
  </si>
  <si>
    <t>2000-05-26</t>
  </si>
  <si>
    <t>AB6057572</t>
  </si>
  <si>
    <t>2016-2019-yillarda Buxoro tibbiyot koleji</t>
  </si>
  <si>
    <t>438211100303</t>
  </si>
  <si>
    <t>2000-06-13</t>
  </si>
  <si>
    <t>AB4550245</t>
  </si>
  <si>
    <t xml:space="preserve">2015-2018- Yillar maktabgacha ta'lim va xizmat ko'rsatish kasb hunar kolleji </t>
  </si>
  <si>
    <t>438211100209</t>
  </si>
  <si>
    <t>1993-06-21</t>
  </si>
  <si>
    <t>AB3893200</t>
  </si>
  <si>
    <t>2009-2012-yillarda Buxoro tibbiyot  kolleji</t>
  </si>
  <si>
    <t>438211100219</t>
  </si>
  <si>
    <t>1995-10-10</t>
  </si>
  <si>
    <t>AB5271498</t>
  </si>
  <si>
    <t>2011-2014-yillarda Kogon pedagogika kolleji</t>
  </si>
  <si>
    <t>438211100224</t>
  </si>
  <si>
    <t>2002-09-03</t>
  </si>
  <si>
    <t>AC1752038</t>
  </si>
  <si>
    <t>2019-03-17</t>
  </si>
  <si>
    <t>2009-2020-yillarda Qashqadaryo viloyati Muborak tumani 17-maktab</t>
  </si>
  <si>
    <t>438211100228</t>
  </si>
  <si>
    <t>1980-03-20</t>
  </si>
  <si>
    <t>AD4474534</t>
  </si>
  <si>
    <t>2023-09-03</t>
  </si>
  <si>
    <t>2017-2018-yillarda Buxoro yuridik va maishiy xizmat kasb-hunar kolleji</t>
  </si>
  <si>
    <t>438211100232</t>
  </si>
  <si>
    <t>AB0500183</t>
  </si>
  <si>
    <t>2006-2009-yillarda Buxoro madaniyat kolleji</t>
  </si>
  <si>
    <t>438211100139</t>
  </si>
  <si>
    <t>2003-01-04</t>
  </si>
  <si>
    <t>AC2282178</t>
  </si>
  <si>
    <t>2010-2021 yillarda Surhandaryo viloyati Qumqurg'on tumani 50-son umumiy o'rta ta'lim maktabida tahsil olgan</t>
  </si>
  <si>
    <t>438211100157</t>
  </si>
  <si>
    <t>1991-02-06</t>
  </si>
  <si>
    <t>AB2015919</t>
  </si>
  <si>
    <t>1998-2009 yillarda Zarafshon shahri 13-maktabda tahsil olgan</t>
  </si>
  <si>
    <t>438211100234</t>
  </si>
  <si>
    <t>1986-06-03</t>
  </si>
  <si>
    <t>AD0066799</t>
  </si>
  <si>
    <t xml:space="preserve">2001-2004-yillarda Peshko' Sanoat kasb hunar kolleji </t>
  </si>
  <si>
    <t>438211100236</t>
  </si>
  <si>
    <t>1993-11-10</t>
  </si>
  <si>
    <t>AB4528190</t>
  </si>
  <si>
    <t>2009-2012-yillarda G'ijduvon tibbiyot kolleji</t>
  </si>
  <si>
    <t>438211100277</t>
  </si>
  <si>
    <t>1999-04-08</t>
  </si>
  <si>
    <t>AB3607982</t>
  </si>
  <si>
    <t xml:space="preserve">2015-2018 Buxoro Olimpiya zaxiralari kollejida taxsil olgan </t>
  </si>
  <si>
    <t>438211100238</t>
  </si>
  <si>
    <t>2003-12-16</t>
  </si>
  <si>
    <t>AC2710022</t>
  </si>
  <si>
    <t>2009-2020-yillarda Buxoro viloyat Kogon tuman 7-maktab</t>
  </si>
  <si>
    <t>438211100185</t>
  </si>
  <si>
    <t>1993-03-03</t>
  </si>
  <si>
    <t>AA7665125</t>
  </si>
  <si>
    <t>2021-yilda Buxoro shahar 2-sonli maktabni tugatgan</t>
  </si>
  <si>
    <t>438211100191</t>
  </si>
  <si>
    <t>1997-01-02</t>
  </si>
  <si>
    <t>AB9236456</t>
  </si>
  <si>
    <t>2016-2018-yillarda Buxoro pedagogika texnikumi</t>
  </si>
  <si>
    <t>438211100193</t>
  </si>
  <si>
    <t>1991-02-04</t>
  </si>
  <si>
    <t>AA6081889</t>
  </si>
  <si>
    <t xml:space="preserve">2007-2010-yillarda KOgon pedagogika kolleji </t>
  </si>
  <si>
    <t>438211100213</t>
  </si>
  <si>
    <t>1987-09-10</t>
  </si>
  <si>
    <t>AA2096670</t>
  </si>
  <si>
    <t>2013-07-05</t>
  </si>
  <si>
    <t>2006-2008-yillarda Buxoro pedagogika kolleji</t>
  </si>
  <si>
    <t>438211100182</t>
  </si>
  <si>
    <t>1992-12-05</t>
  </si>
  <si>
    <t>AB9511483</t>
  </si>
  <si>
    <t>2008-2011-yillarda Gala-osiyo qurilish va transport kasb-hunar kolleji</t>
  </si>
  <si>
    <t>438211100161</t>
  </si>
  <si>
    <t>2000-09-27</t>
  </si>
  <si>
    <t>AB5350200</t>
  </si>
  <si>
    <t>2016-12-11</t>
  </si>
  <si>
    <t>2016-2019-yillarda Kogon sanoat va transport va  kasb  hunar  kollejida tahsil olgan</t>
  </si>
  <si>
    <t>438211100211</t>
  </si>
  <si>
    <t>1996-06-27</t>
  </si>
  <si>
    <t>AA0522127</t>
  </si>
  <si>
    <t>438211100255</t>
  </si>
  <si>
    <t>1993-07-14</t>
  </si>
  <si>
    <t>AC2889280</t>
  </si>
  <si>
    <t xml:space="preserve">2009-2012 yillarda Buxoro Pedagogika kollejida taxsil olgan </t>
  </si>
  <si>
    <t>438211100171</t>
  </si>
  <si>
    <t>2003-05-12</t>
  </si>
  <si>
    <t>AC1926596</t>
  </si>
  <si>
    <t>2010-2021 yillarda Kogon shahridagi 7-maktabda tahsil olgan</t>
  </si>
  <si>
    <t>438211100176</t>
  </si>
  <si>
    <t>2002-09-05</t>
  </si>
  <si>
    <t>AC0322189</t>
  </si>
  <si>
    <t>2009-2020-yillarda Buxoro shahar 34-maktab</t>
  </si>
  <si>
    <t>438211100179</t>
  </si>
  <si>
    <t>1997-04-03</t>
  </si>
  <si>
    <t>AA3165319</t>
  </si>
  <si>
    <t>2013-2016-yillarda Buxoro avtomobil va yo'llar kasb-hunar kolleji</t>
  </si>
  <si>
    <t>438211100304</t>
  </si>
  <si>
    <t>AD3376085</t>
  </si>
  <si>
    <t>2009-2011 Yillarda Buxoro Shofirkon tumani 41- sonli umum ta'lim maktabi</t>
  </si>
  <si>
    <t>438211100165</t>
  </si>
  <si>
    <t>2001-05-08</t>
  </si>
  <si>
    <t>AC1694590</t>
  </si>
  <si>
    <t>2008-2009-yillarda Peshku tuman 1-maktabda tahsil olgan</t>
  </si>
  <si>
    <t>438211100251</t>
  </si>
  <si>
    <t>1995-05-15</t>
  </si>
  <si>
    <t>AA3685756</t>
  </si>
  <si>
    <t xml:space="preserve">2011-2014 yillarda Vobkent maishiy xizmat kasb-hunar kollejida taxsil olgan </t>
  </si>
  <si>
    <t>438211100240</t>
  </si>
  <si>
    <t>AB6415373</t>
  </si>
  <si>
    <t>2008-2019-yillarda Buxoro viloyat Vobkent tuman 18-maktab</t>
  </si>
  <si>
    <t>438211100198</t>
  </si>
  <si>
    <t>1990-03-09</t>
  </si>
  <si>
    <t>AA9111682</t>
  </si>
  <si>
    <t>2005-2008-yillarda Kogon tuman qishloq xo'jalik kasb-hunar kolleji</t>
  </si>
  <si>
    <t>438211100296</t>
  </si>
  <si>
    <t>2000-10-21</t>
  </si>
  <si>
    <t>AB6081961</t>
  </si>
  <si>
    <t xml:space="preserve">2016-2019 Kogon sanoat va transport kollejida taxsil olgan </t>
  </si>
  <si>
    <t>438211100312</t>
  </si>
  <si>
    <t>2002-01-09</t>
  </si>
  <si>
    <t>AC1746486</t>
  </si>
  <si>
    <t>2008-2019 yillarda Buxoro tumanidagi 23-sonli maktabda tahsil olgan, UM № 0045277</t>
  </si>
  <si>
    <t>438211100214</t>
  </si>
  <si>
    <t>2000-12-18</t>
  </si>
  <si>
    <t>AB5515426</t>
  </si>
  <si>
    <t>2016-2019 yil Qorako'l neft gazni qayta ishlash kolleji</t>
  </si>
  <si>
    <t>438211100210</t>
  </si>
  <si>
    <t>2003-09-05</t>
  </si>
  <si>
    <t>AC2385157</t>
  </si>
  <si>
    <t>2010-2021 yil Buxoro viloyati jondor tumani 5-sonli maktabni tamomlagan</t>
  </si>
  <si>
    <t>438211100207</t>
  </si>
  <si>
    <t>Oqoltin tumani</t>
  </si>
  <si>
    <t>AB7474477</t>
  </si>
  <si>
    <t xml:space="preserve">2016-2019 yil Oqoltin kasb-hunar kolleji </t>
  </si>
  <si>
    <t>438211100315</t>
  </si>
  <si>
    <t>1988-09-25</t>
  </si>
  <si>
    <t>AA1740179</t>
  </si>
  <si>
    <t xml:space="preserve">2004-2007 Yilda Buxoro Avtomabil va yo'llar kolleji </t>
  </si>
  <si>
    <t>438211100295</t>
  </si>
  <si>
    <t>1989-07-08</t>
  </si>
  <si>
    <t>AB0130207</t>
  </si>
  <si>
    <t>2015-06-18</t>
  </si>
  <si>
    <t xml:space="preserve">2004-2007 yilda Galaosiyo pedagogika kollejida taxsil olgan </t>
  </si>
  <si>
    <t>438211100294</t>
  </si>
  <si>
    <t>1989-11-18</t>
  </si>
  <si>
    <t>AA9464655</t>
  </si>
  <si>
    <t xml:space="preserve">2005-2008 yillarda Buxoro avtomabil va yo'llar kollejida taxsil olgan </t>
  </si>
  <si>
    <t>438211100316</t>
  </si>
  <si>
    <t>1999-05-30</t>
  </si>
  <si>
    <t>AB5935425</t>
  </si>
  <si>
    <t xml:space="preserve">2015-2018 yillarda Jondor sanoat va kasb-hunar kollejida tahsil olgan </t>
  </si>
  <si>
    <t>438211100265</t>
  </si>
  <si>
    <t>1993-01-31</t>
  </si>
  <si>
    <t>AA9072744</t>
  </si>
  <si>
    <t>2008-2011 yil Qorakol' iqtisodiyot kolleji</t>
  </si>
  <si>
    <t>438211100260</t>
  </si>
  <si>
    <t>1994-05-19</t>
  </si>
  <si>
    <t>AA2952531</t>
  </si>
  <si>
    <t>2010-2013 yil Jondor tumani kasb-hunar kolleji</t>
  </si>
  <si>
    <t>438211100297</t>
  </si>
  <si>
    <t>1993-03-18</t>
  </si>
  <si>
    <t>AB3004989</t>
  </si>
  <si>
    <t>438211100256</t>
  </si>
  <si>
    <t>AA4237804</t>
  </si>
  <si>
    <t>2011-2014 yilBuxoro avtomobil vayo'llar kolleji</t>
  </si>
  <si>
    <t>438211100287</t>
  </si>
  <si>
    <t>1990-09-11</t>
  </si>
  <si>
    <t>AA1897925</t>
  </si>
  <si>
    <t xml:space="preserve">2017-2018 yillarda Buxoro tibbiyot kollejida taxsil olgan </t>
  </si>
  <si>
    <t>438211100249</t>
  </si>
  <si>
    <t>2001-02-03</t>
  </si>
  <si>
    <t>AB6440403</t>
  </si>
  <si>
    <t>2016-2019 yil Buxoro yuridik va maishiy xizmat kolleji</t>
  </si>
  <si>
    <t>438211100299</t>
  </si>
  <si>
    <t>AC2677221</t>
  </si>
  <si>
    <t xml:space="preserve">2009-2020 Yil 44- sonli maktabni ugalagan </t>
  </si>
  <si>
    <t>438211100248</t>
  </si>
  <si>
    <t>1979-09-07</t>
  </si>
  <si>
    <t>AA8860785</t>
  </si>
  <si>
    <t>1996 yil Buxoro viloyati g'ijdivon tumani 6 sonli maktabni tamomlagan</t>
  </si>
  <si>
    <t>438211100247</t>
  </si>
  <si>
    <t>1999-08-21</t>
  </si>
  <si>
    <t>AB0117994</t>
  </si>
  <si>
    <t>2015-2018 yil Buxoro avtomobil va yo'llar kolleji</t>
  </si>
  <si>
    <t>438211100246</t>
  </si>
  <si>
    <t>1995-08-01</t>
  </si>
  <si>
    <t>AA9900242</t>
  </si>
  <si>
    <t>2010-2013 yil Buxoro tibbiyot kolleji</t>
  </si>
  <si>
    <t>438211100245</t>
  </si>
  <si>
    <t>1988-07-27</t>
  </si>
  <si>
    <t>AA1614818</t>
  </si>
  <si>
    <t>2006-2008 yil Buxoro Avtomobil vayo'llar kollejini tugatgan</t>
  </si>
  <si>
    <t>438211100244</t>
  </si>
  <si>
    <t>2003-09-16</t>
  </si>
  <si>
    <t>AC2263778</t>
  </si>
  <si>
    <t>2010-2011 yil Buxoro viloyayi Buxoro tumani 17-sonli maktabda tahsil olgan</t>
  </si>
  <si>
    <t>438211100239</t>
  </si>
  <si>
    <t>1992-09-08</t>
  </si>
  <si>
    <t>AA4120901</t>
  </si>
  <si>
    <t>2008-2011 yil Buxoro yuridik kolleji</t>
  </si>
  <si>
    <t>438211100235</t>
  </si>
  <si>
    <t>AA6988212</t>
  </si>
  <si>
    <t>2005-2008yil Buxoro Iqtisodiyot kolleji</t>
  </si>
  <si>
    <t>438211100230</t>
  </si>
  <si>
    <t>AB8649708</t>
  </si>
  <si>
    <t>2017-2020 yil Kogon sanoat va transport kolleji</t>
  </si>
  <si>
    <t>438211100225</t>
  </si>
  <si>
    <t>2001-11-19</t>
  </si>
  <si>
    <t>AC1175482</t>
  </si>
  <si>
    <t>2016-2019 yil Kattaqo'rg'on pedagogika kolleji</t>
  </si>
  <si>
    <t>438211100309</t>
  </si>
  <si>
    <t>1998-07-03</t>
  </si>
  <si>
    <t>AD0940974</t>
  </si>
  <si>
    <t xml:space="preserve">2014-2017 Yilda Shofirkon tumani pedagogika kollejida taxsil olgan </t>
  </si>
  <si>
    <t>438211100266</t>
  </si>
  <si>
    <t>1997-03-21</t>
  </si>
  <si>
    <t>AA1243305</t>
  </si>
  <si>
    <t>2013-04-15</t>
  </si>
  <si>
    <t xml:space="preserve">2017-2018 yillarda Respublikan Medikal kollejida taxsil olgan </t>
  </si>
  <si>
    <t>438211100142</t>
  </si>
  <si>
    <t>2004-12-12</t>
  </si>
  <si>
    <t>AD0052837</t>
  </si>
  <si>
    <t>Buxoro  viloyati G’ijduvon tumani  61-ixtisoslashtirilgan  maktabda tahsil olgan</t>
  </si>
  <si>
    <t>438211100257</t>
  </si>
  <si>
    <t>1990-10-27</t>
  </si>
  <si>
    <t>AA8868847</t>
  </si>
  <si>
    <t xml:space="preserve">2006-2009 yillarda Buxoro Pedagogika kollejida taxsil olgan </t>
  </si>
  <si>
    <t>438211100258</t>
  </si>
  <si>
    <t>2002-02-03</t>
  </si>
  <si>
    <t>AC0097818</t>
  </si>
  <si>
    <t>2018-07-12</t>
  </si>
  <si>
    <t xml:space="preserve">2009-2020 yillarda Qashqadaryo viloyati Mirobod tuman  11-maktabda tahsil olgan </t>
  </si>
  <si>
    <t>438211100267</t>
  </si>
  <si>
    <t>1996-02-28</t>
  </si>
  <si>
    <t>AA5559009</t>
  </si>
  <si>
    <t>2014-05-27</t>
  </si>
  <si>
    <t>2011-2014 yil Buxoro neft-gaz kolleji</t>
  </si>
  <si>
    <t>438211100259</t>
  </si>
  <si>
    <t>1993-12-25</t>
  </si>
  <si>
    <t>AD0406618</t>
  </si>
  <si>
    <t xml:space="preserve">2009-2012 yillarda Buxoro tibbiyot kollejida taxsil olgan </t>
  </si>
  <si>
    <t>438211100261</t>
  </si>
  <si>
    <t>1981-09-23</t>
  </si>
  <si>
    <t>AB1865735</t>
  </si>
  <si>
    <t>2015-11-10</t>
  </si>
  <si>
    <t xml:space="preserve">2017-2019 yillarda Nukus Pedagogika kollejida taxsil olgan </t>
  </si>
  <si>
    <t>438211100270</t>
  </si>
  <si>
    <t>1991-03-25</t>
  </si>
  <si>
    <t>AA2169150</t>
  </si>
  <si>
    <t>2007-2010 Yil Buxoro avtomobil va yo'llar kolleji</t>
  </si>
  <si>
    <t>438211100262</t>
  </si>
  <si>
    <t>1994-09-01</t>
  </si>
  <si>
    <t>AA1392829</t>
  </si>
  <si>
    <t>2013-05-02</t>
  </si>
  <si>
    <t xml:space="preserve">2009-2012 yillarda Kogon Pedagogika kasb-hunar kollejida tahsil olgan </t>
  </si>
  <si>
    <t>438211100144</t>
  </si>
  <si>
    <t>AA7055875</t>
  </si>
  <si>
    <t>2014-2016 yillarda Bulung'ur sanoat kasb-hunar kollejida tahsil olgan</t>
  </si>
  <si>
    <t>438211100317</t>
  </si>
  <si>
    <t>1992-11-09</t>
  </si>
  <si>
    <t>AA3391296</t>
  </si>
  <si>
    <t>2013-11-22</t>
  </si>
  <si>
    <t>2008-2011 yillarda Kogon sanoat va transport kasb-hunar kollejida tahsil olgan</t>
  </si>
  <si>
    <t>438211100273</t>
  </si>
  <si>
    <t>1998-01-15</t>
  </si>
  <si>
    <t>AB3767045</t>
  </si>
  <si>
    <t>2014-2017 yil Qamashi tumani qishloq xo'jaligi kolleji</t>
  </si>
  <si>
    <t>438211100276</t>
  </si>
  <si>
    <t>1997-04-21</t>
  </si>
  <si>
    <t>AA7054822</t>
  </si>
  <si>
    <t>2013-2016 yil Bulung'ur tumani kasb-hunar kolleji</t>
  </si>
  <si>
    <t>438211100278</t>
  </si>
  <si>
    <t>1992-07-01</t>
  </si>
  <si>
    <t>AB1995472</t>
  </si>
  <si>
    <t>2015-11-21</t>
  </si>
  <si>
    <t>2008-2011 yil Galaosiyo pedagogika kolleji</t>
  </si>
  <si>
    <t>438211100264</t>
  </si>
  <si>
    <t>1996-09-21</t>
  </si>
  <si>
    <t>AA8885383</t>
  </si>
  <si>
    <t>2015-02-02</t>
  </si>
  <si>
    <t xml:space="preserve">2012-2015 YILLARDA sHAXRISABZ aGROIQTISODIYOT KASB-HUNAR KOLLEJIDA TAXSIL OLGAN </t>
  </si>
  <si>
    <t>438211100280</t>
  </si>
  <si>
    <t>1994-09-27</t>
  </si>
  <si>
    <t>AC1334863</t>
  </si>
  <si>
    <t>2009-2012 yil G'ijdivon qishloq xo'jaligi kolleji</t>
  </si>
  <si>
    <t>438211100269</t>
  </si>
  <si>
    <t>2002-04-19</t>
  </si>
  <si>
    <t>AC1594040</t>
  </si>
  <si>
    <t xml:space="preserve">2009-2020 yillarda Muborak tuman 11-sonli maktabda taxsil olgan </t>
  </si>
  <si>
    <t>438211100282</t>
  </si>
  <si>
    <t>1995-03-14</t>
  </si>
  <si>
    <t>AD1482499</t>
  </si>
  <si>
    <t>2011-2014 yil Vobkent iqtisodiyot kolleji</t>
  </si>
  <si>
    <t>438211100271</t>
  </si>
  <si>
    <t>1996-11-28</t>
  </si>
  <si>
    <t>AA1709305</t>
  </si>
  <si>
    <t xml:space="preserve">2013-2016-yillarda Qarshi iqtisodiyot kollejida taxsil olgan </t>
  </si>
  <si>
    <t>438211100302</t>
  </si>
  <si>
    <t>1986-06-30</t>
  </si>
  <si>
    <t>AA6914952</t>
  </si>
  <si>
    <t>2014-09-07</t>
  </si>
  <si>
    <t>2006-2008 Yillarda Kitob maishiy xizmat kasb hunar kolleji</t>
  </si>
  <si>
    <t>438211100272</t>
  </si>
  <si>
    <t>AA2313158</t>
  </si>
  <si>
    <t xml:space="preserve">2012-2015 yillarda Muxtor Ashrafiy nomidagi Buxoro san`at kollejida taxsil olgan </t>
  </si>
  <si>
    <t>438211100283</t>
  </si>
  <si>
    <t>1992-09-26</t>
  </si>
  <si>
    <t>AB1798464</t>
  </si>
  <si>
    <t>2015-11-06</t>
  </si>
  <si>
    <t xml:space="preserve">2013-2015 nyillarda Kogon maktabgacha ta`lim va xizmat ko`rsatish kasb-hunar klejida taxsil olgan </t>
  </si>
  <si>
    <t>438211100274</t>
  </si>
  <si>
    <t>1985-04-16</t>
  </si>
  <si>
    <t>AB2591562</t>
  </si>
  <si>
    <t xml:space="preserve">2003-2005 yillarda Buxoro kooperativ texnikumida taxsil olgan </t>
  </si>
  <si>
    <t>438211100284</t>
  </si>
  <si>
    <t>AC2241258</t>
  </si>
  <si>
    <t>2019-09-25</t>
  </si>
  <si>
    <t xml:space="preserve">2017-2020 yillarda Buxoro iqtisodiyot va bank kollejida taxsil olgan </t>
  </si>
  <si>
    <t>438211100285</t>
  </si>
  <si>
    <t>1988-05-27</t>
  </si>
  <si>
    <t>AA2984075</t>
  </si>
  <si>
    <t>2013-09-19</t>
  </si>
  <si>
    <t xml:space="preserve">2004-2007 yillarda Buxoro Avtomobil va yo`llar kollejida taxsil olgan </t>
  </si>
  <si>
    <t>438221100003</t>
  </si>
  <si>
    <t>1989-03-08</t>
  </si>
  <si>
    <t>AA9815913</t>
  </si>
  <si>
    <t>2015-05-23</t>
  </si>
  <si>
    <t>2007-2009 Yillarda Galaosiyo pedagogika kolleji</t>
  </si>
  <si>
    <t>438211100275</t>
  </si>
  <si>
    <t>AA1774395</t>
  </si>
  <si>
    <t>2013-06-09</t>
  </si>
  <si>
    <t xml:space="preserve">2009-2011yillarda Buxoro Avtomobil va yo`llar kollejida taxsil olgan </t>
  </si>
  <si>
    <t>438231100485</t>
  </si>
  <si>
    <t>AC2270509</t>
  </si>
  <si>
    <t>2022-2023, Mirzo Ulug'bek nomidagi O'zbekiston milliy universiteti Jizzax filiali.</t>
  </si>
  <si>
    <t>№ 23-T-115 / 18.09.2023</t>
  </si>
  <si>
    <t>438211100286</t>
  </si>
  <si>
    <t>2003-04-02</t>
  </si>
  <si>
    <t>AC1898916</t>
  </si>
  <si>
    <t>2019-05-14</t>
  </si>
  <si>
    <t xml:space="preserve">2009-2011 yillarda Kogon tuman 7-sonli maktabda taxsil olgan </t>
  </si>
  <si>
    <t>438231100431</t>
  </si>
  <si>
    <t>1982-04-30</t>
  </si>
  <si>
    <t>AD3532473</t>
  </si>
  <si>
    <t>Dang'ara davlat universiteti</t>
  </si>
  <si>
    <t>№ 23-T-84 / 11.09.2023</t>
  </si>
  <si>
    <t>438211100237</t>
  </si>
  <si>
    <t>1995-12-18</t>
  </si>
  <si>
    <t>AC1310946</t>
  </si>
  <si>
    <t>2014 yil Buxoro muhandislik Texnikumi</t>
  </si>
  <si>
    <t>438211100118</t>
  </si>
  <si>
    <t>2003-07-21</t>
  </si>
  <si>
    <t>AC2366518</t>
  </si>
  <si>
    <t>2010-2021-yillarda  Peshku tumanidagi  13-maktabda tahsil olgan</t>
  </si>
  <si>
    <t>438211100212</t>
  </si>
  <si>
    <t>1979-06-18</t>
  </si>
  <si>
    <t>AB1964483</t>
  </si>
  <si>
    <t>1997-1999 , Buxoro Texnologiya instituti xuzuridagi  Iqtisodiy ta'lim mintaqaviy markazi , № 000102</t>
  </si>
  <si>
    <t>438211100178</t>
  </si>
  <si>
    <t>AB5987506</t>
  </si>
  <si>
    <t>2010-2013 yillarda Buxoro yuridik va maishiy xizmat kasb-hunar kollejida tahsil olgan</t>
  </si>
  <si>
    <t>438211100288</t>
  </si>
  <si>
    <t>2001-07-13</t>
  </si>
  <si>
    <t>AB9282340</t>
  </si>
  <si>
    <t xml:space="preserve">2017-2020 yillardaKogon shaxar kasb-hunar maktabida taxsil olgan </t>
  </si>
  <si>
    <t>438211100175</t>
  </si>
  <si>
    <t>1999-11-15</t>
  </si>
  <si>
    <t>AB4245048</t>
  </si>
  <si>
    <t>2015-2018 yillarda Buxoro yuridik kollejida tahsil olgan</t>
  </si>
  <si>
    <t>438211100174</t>
  </si>
  <si>
    <t>2003-04-19</t>
  </si>
  <si>
    <t>AC2620891</t>
  </si>
  <si>
    <t>438211100173</t>
  </si>
  <si>
    <t>2001-10-09</t>
  </si>
  <si>
    <t>AC1112793</t>
  </si>
  <si>
    <t xml:space="preserve">2008-2019 yillarda G'ijduvon tumanidagi 8-maktabda tahsil olgan </t>
  </si>
  <si>
    <t>438211100170</t>
  </si>
  <si>
    <t>Xorijiy davlat fuqarosi</t>
  </si>
  <si>
    <t>1998-02-06</t>
  </si>
  <si>
    <t>51 № 6469059</t>
  </si>
  <si>
    <t>2023-07-11</t>
  </si>
  <si>
    <t>2017-2020 yillarda Buxoro turizm kollejida tahsil olgan</t>
  </si>
  <si>
    <t>438211100217</t>
  </si>
  <si>
    <t>1997-08-26</t>
  </si>
  <si>
    <t>AA2864132</t>
  </si>
  <si>
    <t>2013-2016 yillarda Buxoro avtomobil yo'llar kollejida tahsil olgan</t>
  </si>
  <si>
    <t>438211100215</t>
  </si>
  <si>
    <t>1985-06-12</t>
  </si>
  <si>
    <t>AA3607586</t>
  </si>
  <si>
    <t xml:space="preserve">2007-2010 yillarda Buxoro tibbiyot kollejida tahsil olgan </t>
  </si>
  <si>
    <t>438211100208</t>
  </si>
  <si>
    <t>2002-11-24</t>
  </si>
  <si>
    <t>AC2249013</t>
  </si>
  <si>
    <t>2017-2020 yillarda G'ijduvon pedagogika kollejida tahsil olgan</t>
  </si>
  <si>
    <t>438211100206</t>
  </si>
  <si>
    <t>1999-06-27</t>
  </si>
  <si>
    <t>AB0334046</t>
  </si>
  <si>
    <t>2014-2017 yillarda Buxoro yuridik va maishiy xizmat kasb-hunar kollejida tahsil olgan</t>
  </si>
  <si>
    <t>438211100205</t>
  </si>
  <si>
    <t>AB4557912</t>
  </si>
  <si>
    <t>1994-2005 yillarda Jondor tumanidagi 20-maktabda tahsil olgan</t>
  </si>
  <si>
    <t>438211100078</t>
  </si>
  <si>
    <t>2003-11-03</t>
  </si>
  <si>
    <t>AC2487044</t>
  </si>
  <si>
    <t>2009-2020 yillar Buxoro tuman 1-son umumiy o'rta ta'lim maktabida tahsil olgan</t>
  </si>
  <si>
    <t>438211100203</t>
  </si>
  <si>
    <t>1988-07-05</t>
  </si>
  <si>
    <t>2003-2006 yillarda Buxoro pedagogika kollejida tahsil olgan</t>
  </si>
  <si>
    <t>438211100223</t>
  </si>
  <si>
    <t>2009-2020 yillarda Buxoro tumanidagi 36-maktabda tahsil olgan</t>
  </si>
  <si>
    <t>438211100181</t>
  </si>
  <si>
    <t>1993-03-29</t>
  </si>
  <si>
    <t>AB3910720</t>
  </si>
  <si>
    <t>2009-2012 yillarda Buxoro pedagogika kollejida tahsil olgan</t>
  </si>
  <si>
    <t>438211100233</t>
  </si>
  <si>
    <t>2004-02-06</t>
  </si>
  <si>
    <t>AC2761908</t>
  </si>
  <si>
    <t>438211100227</t>
  </si>
  <si>
    <t>2000-08-18</t>
  </si>
  <si>
    <t>AB5751370</t>
  </si>
  <si>
    <t>2015-2018 yillarda Kogon sanoat-tarnsport kollejida tahsil olgan</t>
  </si>
  <si>
    <t>438211100180</t>
  </si>
  <si>
    <t>1994-10-25</t>
  </si>
  <si>
    <t>AB3730004</t>
  </si>
  <si>
    <t>2013-2016 yillarda Buxoro yuridik va maishiy xizmat kasb-hubar kollejida tahsil olgan</t>
  </si>
  <si>
    <t>438211100231</t>
  </si>
  <si>
    <t>2000-01-12</t>
  </si>
  <si>
    <t>AB5752711</t>
  </si>
  <si>
    <t>2016-2019 yillarda Buxoro yuridik va maishiy xizmat kasb-hunar kollejida tahsil olgan</t>
  </si>
  <si>
    <t>438211100229</t>
  </si>
  <si>
    <t>2003-03-20</t>
  </si>
  <si>
    <t>AC2277402</t>
  </si>
  <si>
    <t>2009-2020 yillarda Shofirkon tumanidagi 30-maktabda tahsil olgan</t>
  </si>
  <si>
    <t>438211100186</t>
  </si>
  <si>
    <t>2001-05-12</t>
  </si>
  <si>
    <t>AB7853568</t>
  </si>
  <si>
    <t>438211100289</t>
  </si>
  <si>
    <t>1990-08-28</t>
  </si>
  <si>
    <t>AB5366541</t>
  </si>
  <si>
    <t xml:space="preserve">1996-2008 yillarda Kogon shaxar 8-sonli maktabda taxsil olgan </t>
  </si>
  <si>
    <t>438211100183</t>
  </si>
  <si>
    <t>1997-2008 yillarda Kogon tumanidagi 1-maktabda tahsil olgan</t>
  </si>
  <si>
    <t>438211100177</t>
  </si>
  <si>
    <t>1988-05-30</t>
  </si>
  <si>
    <t>AA8923749</t>
  </si>
  <si>
    <t>2017-2018 yillarda G'ijduvon pedagogika kollejida tahsil olgan</t>
  </si>
  <si>
    <t>438211100172</t>
  </si>
  <si>
    <t>1993-12-27</t>
  </si>
  <si>
    <t>AA9431133</t>
  </si>
  <si>
    <t>2009-2012 yillarda Buxoro tibbiyot instituti qoshidagi akademik litseyda tahsil olgan</t>
  </si>
  <si>
    <t>438211100192</t>
  </si>
  <si>
    <t>1994-06-07</t>
  </si>
  <si>
    <t>AA5876565</t>
  </si>
  <si>
    <t>2010-2014 yillarda Kogon pedagogika kollejida tahsil olgan</t>
  </si>
  <si>
    <t>438211100184</t>
  </si>
  <si>
    <t>1992-09-16</t>
  </si>
  <si>
    <t>AA9560830</t>
  </si>
  <si>
    <t>1998-2009 yillarda Shofirkon tumanidagi 3-maktabda tahsil olgan</t>
  </si>
  <si>
    <t>438211100062</t>
  </si>
  <si>
    <t>AC2956888</t>
  </si>
  <si>
    <t>2010-2020 yillar  Zomin tuman 34-maktabda tahsil olgan</t>
  </si>
  <si>
    <t>438211100037</t>
  </si>
  <si>
    <t>1991-05-09</t>
  </si>
  <si>
    <t>AC2512474</t>
  </si>
  <si>
    <t>2007-2010 yillarda Buxoro iqtisodiyot va bank kollejida tahsil olgan</t>
  </si>
  <si>
    <t>438221100159</t>
  </si>
  <si>
    <t>1995-12-12</t>
  </si>
  <si>
    <t>AB0386456</t>
  </si>
  <si>
    <t xml:space="preserve">Qorovulbozor shahridagi maktabda tahsil olgan </t>
  </si>
  <si>
    <t>№ T45 / 22.09.2022</t>
  </si>
  <si>
    <t>438211100050</t>
  </si>
  <si>
    <t>AC1471268</t>
  </si>
  <si>
    <t>2009-2020 yillar qorako'l tuman 12-maktabda tahsil olgan</t>
  </si>
  <si>
    <t>438211100226</t>
  </si>
  <si>
    <t>1999-08-17</t>
  </si>
  <si>
    <t>AB0115504</t>
  </si>
  <si>
    <t xml:space="preserve">2014-2017 yillarda Buxoro pedagogika kolejida tahsil olgan </t>
  </si>
  <si>
    <t>438211100133</t>
  </si>
  <si>
    <t>AB8020202</t>
  </si>
  <si>
    <t>2009-2020 yillarda Buxoro shahar  Akademik litseyida tahsil olgan</t>
  </si>
  <si>
    <t>438211100218</t>
  </si>
  <si>
    <t>1983-03-11</t>
  </si>
  <si>
    <t>AA1453927</t>
  </si>
  <si>
    <t>1998-2002 йилларда Buxoro pedagogika kollejida tahsil olgan</t>
  </si>
  <si>
    <t>438211100199</t>
  </si>
  <si>
    <t>1985-06-05</t>
  </si>
  <si>
    <t>AA1367149</t>
  </si>
  <si>
    <t>2001-2004 yillarda Buxoro pedagogika texnikumida tahsil olgan</t>
  </si>
  <si>
    <t>438211100202</t>
  </si>
  <si>
    <t>1996-12-12</t>
  </si>
  <si>
    <t>AA2555120</t>
  </si>
  <si>
    <t>2012-2015 yillarda Buxoro yuridik va maishiy xizmat kasb-hunar kollejida tahsil olgan</t>
  </si>
  <si>
    <t>438211100200</t>
  </si>
  <si>
    <t>AA8632123</t>
  </si>
  <si>
    <t>2005-2008 yillarda Buxoro qurilish va milliy hunarmandchilik kollejida tahsil olgan</t>
  </si>
  <si>
    <t>438211100291</t>
  </si>
  <si>
    <t>AB4343967</t>
  </si>
  <si>
    <t>2016-2019 yilla Buxoro Avtomobillar va yo`llar kasb hunar kollejida taxsil olgan</t>
  </si>
  <si>
    <t>438211100305</t>
  </si>
  <si>
    <t>1994-03-10</t>
  </si>
  <si>
    <t>AB2301497</t>
  </si>
  <si>
    <t xml:space="preserve">2010-2013 Yillarda Buxoro pedagogika kolleji </t>
  </si>
  <si>
    <t>438211100197</t>
  </si>
  <si>
    <t>1981-09-13</t>
  </si>
  <si>
    <t>AA1059475</t>
  </si>
  <si>
    <t>1997-2000 yillarda Buxoro kooperativ texnikumida tahsil olgan</t>
  </si>
  <si>
    <t>438211100195</t>
  </si>
  <si>
    <t>1994-08-21</t>
  </si>
  <si>
    <t>AA5211048</t>
  </si>
  <si>
    <t>2009-2012 yillarda Buxoro tibbiyot kollejida tahsil olgan</t>
  </si>
  <si>
    <t>438211100190</t>
  </si>
  <si>
    <t>1990-06-04</t>
  </si>
  <si>
    <t>AB0169315</t>
  </si>
  <si>
    <t>2006-2009 yillarda Buxoro iqtisodiyot va bank kollejida tahsil olgan</t>
  </si>
  <si>
    <t>438211100290</t>
  </si>
  <si>
    <t>1994-07-31</t>
  </si>
  <si>
    <t>AA1673640</t>
  </si>
  <si>
    <t xml:space="preserve">2010-2013 yillarda Buxoro Avtomobil va yo`llar kollejda taxsil olgan </t>
  </si>
  <si>
    <t>438211100097</t>
  </si>
  <si>
    <t>2001-07-09</t>
  </si>
  <si>
    <t>AB7464258</t>
  </si>
  <si>
    <t>2008-2019 yillarda Vobkent tuman 4-son umum o'rta ta'lim maktabida tahsil olgan</t>
  </si>
  <si>
    <t>438211100189</t>
  </si>
  <si>
    <t>AB5733057</t>
  </si>
  <si>
    <t>2015-2018 yillarda Buxoro avtomobil yo'llar kasb-hunar kollejida tahsil olgan</t>
  </si>
  <si>
    <t>438211100106</t>
  </si>
  <si>
    <t>1991-02-09</t>
  </si>
  <si>
    <t>AA5571909</t>
  </si>
  <si>
    <t>2006-2009 yillarda Shofirkon tuman  Iqtisodiyot kollejida tahsil olgan</t>
  </si>
  <si>
    <t>438211100187</t>
  </si>
  <si>
    <t>1995-06-16</t>
  </si>
  <si>
    <t>AA0795036</t>
  </si>
  <si>
    <t>2010-2013 yillarda Shofirkon iqtisod kollejida tahsil olgan</t>
  </si>
  <si>
    <t>HAKIMOVA MOHINUR HALIMOVNA</t>
  </si>
  <si>
    <t>MUBINOVA MAVLUDAXON MUMINJONOVNA</t>
  </si>
  <si>
    <t>RO‘ZIYEVA NOZIMA SHERALIYEVNA</t>
  </si>
  <si>
    <t>Imtiyozli talabalar</t>
  </si>
  <si>
    <t>32004965550029</t>
  </si>
  <si>
    <t>42006915720042</t>
  </si>
  <si>
    <t>41202841080080</t>
  </si>
  <si>
    <t>32312956800041</t>
  </si>
  <si>
    <t>41804921000115</t>
  </si>
  <si>
    <t>61701065310019</t>
  </si>
  <si>
    <t>42209955380018</t>
  </si>
  <si>
    <t>61101065330024</t>
  </si>
  <si>
    <t>40605911110082</t>
  </si>
  <si>
    <t>60705055310028</t>
  </si>
  <si>
    <t>62609045280040</t>
  </si>
  <si>
    <t>63107016380014</t>
  </si>
  <si>
    <t>30611801140038</t>
  </si>
  <si>
    <t>30912861080033</t>
  </si>
  <si>
    <t>62707055300023</t>
  </si>
  <si>
    <t>41709995590024</t>
  </si>
  <si>
    <t>41104925350017</t>
  </si>
  <si>
    <t>60102025660044</t>
  </si>
  <si>
    <t>61612005280038</t>
  </si>
  <si>
    <t>60708035660038</t>
  </si>
  <si>
    <t>40305955300015</t>
  </si>
  <si>
    <t>42502955340029</t>
  </si>
  <si>
    <t>61607015260060</t>
  </si>
  <si>
    <t>31310995360013</t>
  </si>
  <si>
    <t>41006976090046</t>
  </si>
  <si>
    <t>62504065360021</t>
  </si>
  <si>
    <t>41207975310014</t>
  </si>
  <si>
    <t>41906821140033</t>
  </si>
  <si>
    <t>41706891140023</t>
  </si>
  <si>
    <t>51602065360071</t>
  </si>
  <si>
    <t>51205035380017</t>
  </si>
  <si>
    <t>60206045380035</t>
  </si>
  <si>
    <t>32306862680051</t>
  </si>
  <si>
    <t>42001841100052</t>
  </si>
  <si>
    <t>32003913120013</t>
  </si>
  <si>
    <t>42709921000042</t>
  </si>
  <si>
    <t>52607035380010</t>
  </si>
  <si>
    <t>52807065380013</t>
  </si>
  <si>
    <t>52706045280052</t>
  </si>
  <si>
    <t>42003851060056</t>
  </si>
  <si>
    <t>41107861070029</t>
  </si>
  <si>
    <t>60112005260012</t>
  </si>
  <si>
    <t>61003075280037</t>
  </si>
  <si>
    <t>40308811140026</t>
  </si>
  <si>
    <t>61402055330023</t>
  </si>
  <si>
    <t>30403941050016</t>
  </si>
  <si>
    <t>60409045360049</t>
  </si>
  <si>
    <t>40302891070125</t>
  </si>
  <si>
    <t>33003941110045</t>
  </si>
  <si>
    <t>50106045270022</t>
  </si>
  <si>
    <t>32004975280017</t>
  </si>
  <si>
    <t>60603015260058</t>
  </si>
  <si>
    <t>60901025300044</t>
  </si>
  <si>
    <t>61311027200012</t>
  </si>
  <si>
    <t>32712931170017</t>
  </si>
  <si>
    <t>60711055310085</t>
  </si>
  <si>
    <t>60605065350015</t>
  </si>
  <si>
    <t>61205025380024</t>
  </si>
  <si>
    <t>31602951010024</t>
  </si>
  <si>
    <t>51008045260047</t>
  </si>
  <si>
    <t>32803871140034</t>
  </si>
  <si>
    <t>61405055260039</t>
  </si>
  <si>
    <t>40204871050052</t>
  </si>
  <si>
    <t>60910015310093</t>
  </si>
  <si>
    <t>41903951000107</t>
  </si>
  <si>
    <t>41510975350035</t>
  </si>
  <si>
    <t>31912861080012</t>
  </si>
  <si>
    <t>60905036060014</t>
  </si>
  <si>
    <t>62108055310096</t>
  </si>
  <si>
    <t>42401921140037</t>
  </si>
  <si>
    <t>41611951000059</t>
  </si>
  <si>
    <t>63010045370010</t>
  </si>
  <si>
    <t>42901836030011</t>
  </si>
  <si>
    <t>61208055340019</t>
  </si>
  <si>
    <t>41710952310012</t>
  </si>
  <si>
    <t>42101771050064</t>
  </si>
  <si>
    <t>61507005330031</t>
  </si>
  <si>
    <t>42610931120036</t>
  </si>
  <si>
    <t>41210925300025</t>
  </si>
  <si>
    <t>62806045310052</t>
  </si>
  <si>
    <t>50311055310060</t>
  </si>
  <si>
    <t>50509025260031</t>
  </si>
  <si>
    <t>30311925300029</t>
  </si>
  <si>
    <t>42401881060031</t>
  </si>
  <si>
    <t>62110015850018</t>
  </si>
  <si>
    <t>60108045380030</t>
  </si>
  <si>
    <t>40109951140019</t>
  </si>
  <si>
    <t>60205005300014</t>
  </si>
  <si>
    <t>31802975640012</t>
  </si>
  <si>
    <t>61509035280056</t>
  </si>
  <si>
    <t>61909055260029</t>
  </si>
  <si>
    <t>62004045260069</t>
  </si>
  <si>
    <t>53011035280022</t>
  </si>
  <si>
    <t>32706941010061</t>
  </si>
  <si>
    <t>42312965330031</t>
  </si>
  <si>
    <t>40310995280027</t>
  </si>
  <si>
    <t>42111925380019</t>
  </si>
  <si>
    <t>62908065360034</t>
  </si>
  <si>
    <t>63001045300017</t>
  </si>
  <si>
    <t>60308025280013</t>
  </si>
  <si>
    <t>62903045280014</t>
  </si>
  <si>
    <t>43107922360010</t>
  </si>
  <si>
    <t>51904035340020</t>
  </si>
  <si>
    <t>62112035350020</t>
  </si>
  <si>
    <t>40806851140085</t>
  </si>
  <si>
    <t>52806045320014</t>
  </si>
  <si>
    <t>61302065340019</t>
  </si>
  <si>
    <t>62007035300015</t>
  </si>
  <si>
    <t>63101035300059</t>
  </si>
  <si>
    <t>41310985280047</t>
  </si>
  <si>
    <t>51811015270016</t>
  </si>
  <si>
    <t>60605045260055</t>
  </si>
  <si>
    <t>42404800970020</t>
  </si>
  <si>
    <t>50606045360045</t>
  </si>
  <si>
    <t>51803076070025</t>
  </si>
  <si>
    <t>52406066060120</t>
  </si>
  <si>
    <t>30304975300019</t>
  </si>
  <si>
    <t>40109781060035</t>
  </si>
  <si>
    <t>40509881140082</t>
  </si>
  <si>
    <t>42301901140070</t>
  </si>
  <si>
    <t>62004045310041</t>
  </si>
  <si>
    <t>61104005380019</t>
  </si>
  <si>
    <t>40404995300011</t>
  </si>
  <si>
    <t>61910035300024</t>
  </si>
  <si>
    <t>42210941000041</t>
  </si>
  <si>
    <t>60803055270024</t>
  </si>
  <si>
    <t>61008075280087</t>
  </si>
  <si>
    <t>62805065320012</t>
  </si>
  <si>
    <t>62511045260031</t>
  </si>
  <si>
    <t>60509035350060</t>
  </si>
  <si>
    <t>60806065280027</t>
  </si>
  <si>
    <t>41808891140051</t>
  </si>
  <si>
    <t>51812005320018</t>
  </si>
  <si>
    <t>51910035260028</t>
  </si>
  <si>
    <t>63105075280023</t>
  </si>
  <si>
    <t>62909045260056</t>
  </si>
  <si>
    <t>62105015340021</t>
  </si>
  <si>
    <t>41911941000093</t>
  </si>
  <si>
    <t>32203997250015</t>
  </si>
  <si>
    <t>32809887130030</t>
  </si>
  <si>
    <t>41212861140022</t>
  </si>
  <si>
    <t>40512921050014</t>
  </si>
  <si>
    <t>31508995300027</t>
  </si>
  <si>
    <t>52112016830047</t>
  </si>
  <si>
    <t>31511995260048</t>
  </si>
  <si>
    <t>60206045260016</t>
  </si>
  <si>
    <t>40508891090059</t>
  </si>
  <si>
    <t>62601075260067</t>
  </si>
  <si>
    <t>61712015730029</t>
  </si>
  <si>
    <t>50108025380022</t>
  </si>
  <si>
    <t>60901025280049</t>
  </si>
  <si>
    <t>51108005320012</t>
  </si>
  <si>
    <t>30711911060016</t>
  </si>
  <si>
    <t>60505045280010</t>
  </si>
  <si>
    <t>62208055300021</t>
  </si>
  <si>
    <t>31705995300075</t>
  </si>
  <si>
    <t>40505975300028</t>
  </si>
  <si>
    <t>61910035290026</t>
  </si>
  <si>
    <t>52909005300036</t>
  </si>
  <si>
    <t>50305025300012</t>
  </si>
  <si>
    <t>40208942390010</t>
  </si>
  <si>
    <t>61612045320042</t>
  </si>
  <si>
    <t>52809007170014</t>
  </si>
  <si>
    <t>30306975300053</t>
  </si>
  <si>
    <t>31107975300019</t>
  </si>
  <si>
    <t>40702640940019</t>
  </si>
  <si>
    <t>60808045300024</t>
  </si>
  <si>
    <t>43005881070046</t>
  </si>
  <si>
    <t>61007075280039</t>
  </si>
  <si>
    <t>42903862340016</t>
  </si>
  <si>
    <t>60706065260053</t>
  </si>
  <si>
    <t>42706941010013</t>
  </si>
  <si>
    <t>40405961110023</t>
  </si>
  <si>
    <t>62508056090058</t>
  </si>
  <si>
    <t>50912045260028</t>
  </si>
  <si>
    <t>61201055310017</t>
  </si>
  <si>
    <t>60409055300037</t>
  </si>
  <si>
    <t>41808975280028</t>
  </si>
  <si>
    <t>62501045370018</t>
  </si>
  <si>
    <t>41910891140062</t>
  </si>
  <si>
    <t>61404067180049</t>
  </si>
  <si>
    <t>51307015300038</t>
  </si>
  <si>
    <t>61711016060030</t>
  </si>
  <si>
    <t>43005995350021</t>
  </si>
  <si>
    <t>62004055310062</t>
  </si>
  <si>
    <t>52908065840021</t>
  </si>
  <si>
    <t>40812925310021</t>
  </si>
  <si>
    <t>41305905380019</t>
  </si>
  <si>
    <t>41111871040017</t>
  </si>
  <si>
    <t>41710875250011</t>
  </si>
  <si>
    <t>62411045260023</t>
  </si>
  <si>
    <t>51803025300014</t>
  </si>
  <si>
    <t>41908851120043</t>
  </si>
  <si>
    <t>42501941110048</t>
  </si>
  <si>
    <t>62703045300017</t>
  </si>
  <si>
    <t>60402055260020</t>
  </si>
  <si>
    <t>51011035280026</t>
  </si>
  <si>
    <t>42003955350017</t>
  </si>
  <si>
    <t>42904790920015</t>
  </si>
  <si>
    <t>51105025340059</t>
  </si>
  <si>
    <t>60903005380011</t>
  </si>
  <si>
    <t>60804025280016</t>
  </si>
  <si>
    <t>61610025300031</t>
  </si>
  <si>
    <t>40303935380011</t>
  </si>
  <si>
    <t>63012045260056</t>
  </si>
  <si>
    <t>51210025260031</t>
  </si>
  <si>
    <t>41210941140023</t>
  </si>
  <si>
    <t>40203925310038</t>
  </si>
  <si>
    <t>41505815380017</t>
  </si>
  <si>
    <t>31404941060040</t>
  </si>
  <si>
    <t>61804065360038</t>
  </si>
  <si>
    <t>62401065290038</t>
  </si>
  <si>
    <t>62208055340043</t>
  </si>
  <si>
    <t>42801985380011</t>
  </si>
  <si>
    <t>41106871140054</t>
  </si>
  <si>
    <t>43012881140082</t>
  </si>
  <si>
    <t>41703891070024</t>
  </si>
  <si>
    <t>42911975660011</t>
  </si>
  <si>
    <t>60806065320057</t>
  </si>
  <si>
    <t>62708025270023</t>
  </si>
  <si>
    <t>31509931000092</t>
  </si>
  <si>
    <t>62011035310028</t>
  </si>
  <si>
    <t>52009040005049</t>
  </si>
  <si>
    <t>50908035360054</t>
  </si>
  <si>
    <t>60608055290021</t>
  </si>
  <si>
    <t>42907911170072</t>
  </si>
  <si>
    <t>62609045260060</t>
  </si>
  <si>
    <t>62810045320010</t>
  </si>
  <si>
    <t>61409045820049</t>
  </si>
  <si>
    <t>43108815300012</t>
  </si>
  <si>
    <t>60310035270023</t>
  </si>
  <si>
    <t>41405901000026</t>
  </si>
  <si>
    <t>40809901000081</t>
  </si>
  <si>
    <t>40201970910014</t>
  </si>
  <si>
    <t>42809891380064</t>
  </si>
  <si>
    <t>62503025280030</t>
  </si>
  <si>
    <t>52009045280016</t>
  </si>
  <si>
    <t>52204005300027</t>
  </si>
  <si>
    <t>60609005360036</t>
  </si>
  <si>
    <t>63010035300014</t>
  </si>
  <si>
    <t>50201025670028</t>
  </si>
  <si>
    <t>60907066080022</t>
  </si>
  <si>
    <t>62908036060064</t>
  </si>
  <si>
    <t>51508045670029</t>
  </si>
  <si>
    <t>60108075340040</t>
  </si>
  <si>
    <t>31803975320032</t>
  </si>
  <si>
    <t>42311881140058</t>
  </si>
  <si>
    <t>52009025300024</t>
  </si>
  <si>
    <t>30510941050046</t>
  </si>
  <si>
    <t>41308861140086</t>
  </si>
  <si>
    <t>40210891080045</t>
  </si>
  <si>
    <t>40402911140037</t>
  </si>
  <si>
    <t>61309045360010</t>
  </si>
  <si>
    <t>61511045350070</t>
  </si>
  <si>
    <t>40406901050083</t>
  </si>
  <si>
    <t>53011045270060</t>
  </si>
  <si>
    <t>32206995560025</t>
  </si>
  <si>
    <t>63007035350044</t>
  </si>
  <si>
    <t>42105951060054</t>
  </si>
  <si>
    <t>61104065360062</t>
  </si>
  <si>
    <t>61603015840015</t>
  </si>
  <si>
    <t>42007941040041</t>
  </si>
  <si>
    <t>52205045320060</t>
  </si>
  <si>
    <t>52712055310070</t>
  </si>
  <si>
    <t>31302995260080</t>
  </si>
  <si>
    <t>41509921080113</t>
  </si>
  <si>
    <t>42311892390086</t>
  </si>
  <si>
    <t>41610822100010</t>
  </si>
  <si>
    <t>32408941050055</t>
  </si>
  <si>
    <t>62510055280022</t>
  </si>
  <si>
    <t>32511841010015</t>
  </si>
  <si>
    <t>60207046170018</t>
  </si>
  <si>
    <t>50110025370011</t>
  </si>
  <si>
    <t>41108965260013</t>
  </si>
  <si>
    <t>42301931170104</t>
  </si>
  <si>
    <t>41510965320013</t>
  </si>
  <si>
    <t>40604951010031</t>
  </si>
  <si>
    <t>41912931010010</t>
  </si>
  <si>
    <t>42108931010030</t>
  </si>
  <si>
    <t>62504055360048</t>
  </si>
  <si>
    <t>60810035310041</t>
  </si>
  <si>
    <t>63112025330015</t>
  </si>
  <si>
    <t>41803975280030</t>
  </si>
  <si>
    <t>32509975310033</t>
  </si>
  <si>
    <t>32107851110027</t>
  </si>
  <si>
    <t>61709045290014</t>
  </si>
  <si>
    <t>60508025360029</t>
  </si>
  <si>
    <t>60712055270027</t>
  </si>
  <si>
    <t>60805065270034</t>
  </si>
  <si>
    <t>60910045360013</t>
  </si>
  <si>
    <t>60605035720031</t>
  </si>
  <si>
    <t>50907045720047</t>
  </si>
  <si>
    <t>52102025340015</t>
  </si>
  <si>
    <t>60310045340013</t>
  </si>
  <si>
    <t>41806811890013</t>
  </si>
  <si>
    <t>40904851140042</t>
  </si>
  <si>
    <t>62906045310053</t>
  </si>
  <si>
    <t>41301861000031</t>
  </si>
  <si>
    <t>42204915850019</t>
  </si>
  <si>
    <t>63112036780038</t>
  </si>
  <si>
    <t>41907901130029</t>
  </si>
  <si>
    <t>62208065270026</t>
  </si>
  <si>
    <t>53105035180065</t>
  </si>
  <si>
    <t>32305925320017</t>
  </si>
  <si>
    <t>30703911050032</t>
  </si>
  <si>
    <t>42101791040030</t>
  </si>
  <si>
    <t>62605045270034</t>
  </si>
  <si>
    <t>61008045270010</t>
  </si>
  <si>
    <t>61405035270032</t>
  </si>
  <si>
    <t>60412036290010</t>
  </si>
  <si>
    <t>62308035260043</t>
  </si>
  <si>
    <t>42311892620011</t>
  </si>
  <si>
    <t>50810066300027</t>
  </si>
  <si>
    <t>51709035300018</t>
  </si>
  <si>
    <t>61404035370016</t>
  </si>
  <si>
    <t>60701005370023</t>
  </si>
  <si>
    <t>42107985370022</t>
  </si>
  <si>
    <t>50905035350010</t>
  </si>
  <si>
    <t>61409065260069</t>
  </si>
  <si>
    <t>30604985310030</t>
  </si>
  <si>
    <t>41609955310041</t>
  </si>
  <si>
    <t>43105921010013</t>
  </si>
  <si>
    <t>62207055350054</t>
  </si>
  <si>
    <t>60809065260046</t>
  </si>
  <si>
    <t>40312871140058</t>
  </si>
  <si>
    <t>41111851050027</t>
  </si>
  <si>
    <t>42204871110037</t>
  </si>
  <si>
    <t>61802065380029</t>
  </si>
  <si>
    <t>41601760940013</t>
  </si>
  <si>
    <t>41208891140125</t>
  </si>
  <si>
    <t>40401911140010</t>
  </si>
  <si>
    <t>42811903330073</t>
  </si>
  <si>
    <t>50605035350031</t>
  </si>
  <si>
    <t>42212961110018</t>
  </si>
  <si>
    <t>60107015280028</t>
  </si>
  <si>
    <t>42305911140086</t>
  </si>
  <si>
    <t>30704985380023</t>
  </si>
  <si>
    <t>41009931010015</t>
  </si>
  <si>
    <t>62801055320013</t>
  </si>
  <si>
    <t>30811861140049</t>
  </si>
  <si>
    <t>63006045270010</t>
  </si>
  <si>
    <t>42612985260052</t>
  </si>
  <si>
    <t>61406055330025</t>
  </si>
  <si>
    <t>62003005350017</t>
  </si>
  <si>
    <t>40709977320015</t>
  </si>
  <si>
    <t>52202005670016</t>
  </si>
  <si>
    <t>30402852520016</t>
  </si>
  <si>
    <t>51708045280024</t>
  </si>
  <si>
    <t>50105025670050</t>
  </si>
  <si>
    <t>31106891140051</t>
  </si>
  <si>
    <t>50607015330022</t>
  </si>
  <si>
    <t>30302701080020</t>
  </si>
  <si>
    <t>62604055260031</t>
  </si>
  <si>
    <t>62807005260082</t>
  </si>
  <si>
    <t>61405055270029</t>
  </si>
  <si>
    <t>60805035300011</t>
  </si>
  <si>
    <t>62211055300010</t>
  </si>
  <si>
    <t>43008901050077</t>
  </si>
  <si>
    <t>40102941100051</t>
  </si>
  <si>
    <t>61708065260090</t>
  </si>
  <si>
    <t>32404941110049</t>
  </si>
  <si>
    <t>30804821080026</t>
  </si>
  <si>
    <t>62811045320037</t>
  </si>
  <si>
    <t>41007941120014</t>
  </si>
  <si>
    <t>60608035310060</t>
  </si>
  <si>
    <t>61809045270035</t>
  </si>
  <si>
    <t>62407075320011</t>
  </si>
  <si>
    <t>50209065520017</t>
  </si>
  <si>
    <t>50108045280032</t>
  </si>
  <si>
    <t>42208965300016</t>
  </si>
  <si>
    <t>42605915300016</t>
  </si>
  <si>
    <t>41311901831123</t>
  </si>
  <si>
    <t>52710016130064</t>
  </si>
  <si>
    <t>43110955320025</t>
  </si>
  <si>
    <t>50809025260010</t>
  </si>
  <si>
    <t>32303995290025</t>
  </si>
  <si>
    <t>61706045350087</t>
  </si>
  <si>
    <t>62709045290017</t>
  </si>
  <si>
    <t>62107025300026</t>
  </si>
  <si>
    <t>62604065360039</t>
  </si>
  <si>
    <t>41605985340010</t>
  </si>
  <si>
    <t>42711965380020</t>
  </si>
  <si>
    <t>50510015310016</t>
  </si>
  <si>
    <t>42703801140086</t>
  </si>
  <si>
    <t>40701931120013</t>
  </si>
  <si>
    <t>61610065280010</t>
  </si>
  <si>
    <t>62607075280014</t>
  </si>
  <si>
    <t>51712045320046</t>
  </si>
  <si>
    <t>53003015300022</t>
  </si>
  <si>
    <t>60202025380015</t>
  </si>
  <si>
    <t>60804065320020</t>
  </si>
  <si>
    <t>31811945360016</t>
  </si>
  <si>
    <t>41208955360018</t>
  </si>
  <si>
    <t>61506065310036</t>
  </si>
  <si>
    <t>30804945350018</t>
  </si>
  <si>
    <t>31811891140036</t>
  </si>
  <si>
    <t>51712035300021</t>
  </si>
  <si>
    <t>30903901140024</t>
  </si>
  <si>
    <t>30310995280037</t>
  </si>
  <si>
    <t>40601961000025</t>
  </si>
  <si>
    <t>40110680950019</t>
  </si>
  <si>
    <t>60401055290011</t>
  </si>
  <si>
    <t>42705941010027</t>
  </si>
  <si>
    <t>41811901140055</t>
  </si>
  <si>
    <t>40807891140079</t>
  </si>
  <si>
    <t>41810901110075</t>
  </si>
  <si>
    <t>41806932400021</t>
  </si>
  <si>
    <t>40304851140022</t>
  </si>
  <si>
    <t>41511975300026</t>
  </si>
  <si>
    <t>30808821110051</t>
  </si>
  <si>
    <t>60902035320055</t>
  </si>
  <si>
    <t>62210055320011</t>
  </si>
  <si>
    <t>60608025300059</t>
  </si>
  <si>
    <t>60108055260025</t>
  </si>
  <si>
    <t>40305871050032</t>
  </si>
  <si>
    <t>50704005280038</t>
  </si>
  <si>
    <t>63107055780013</t>
  </si>
  <si>
    <t>30504961010054</t>
  </si>
  <si>
    <t>40510941050081</t>
  </si>
  <si>
    <t>62811065340028</t>
  </si>
  <si>
    <t>41708911000133</t>
  </si>
  <si>
    <t>42511951000037</t>
  </si>
  <si>
    <t>42307891100010</t>
  </si>
  <si>
    <t>42608911090020</t>
  </si>
  <si>
    <t>42412771140016</t>
  </si>
  <si>
    <t>42212965300015</t>
  </si>
  <si>
    <t>41709995310095</t>
  </si>
  <si>
    <t>60402055360021</t>
  </si>
  <si>
    <t>61412045310012</t>
  </si>
  <si>
    <t>61201055260042</t>
  </si>
  <si>
    <t>42610911120056</t>
  </si>
  <si>
    <t>60703065360048</t>
  </si>
  <si>
    <t>32509881140050</t>
  </si>
  <si>
    <t>51405035300037</t>
  </si>
  <si>
    <t>30703875320013</t>
  </si>
  <si>
    <t>61511065290019</t>
  </si>
  <si>
    <t>61009066530022</t>
  </si>
  <si>
    <t>62207025350039</t>
  </si>
  <si>
    <t>60304065780014</t>
  </si>
  <si>
    <t>62403035310052</t>
  </si>
  <si>
    <t>61805035350033</t>
  </si>
  <si>
    <t>60602045370016</t>
  </si>
  <si>
    <t>62105035350039</t>
  </si>
  <si>
    <t>42904995310064</t>
  </si>
  <si>
    <t>61205065290035</t>
  </si>
  <si>
    <t>40305961050043</t>
  </si>
  <si>
    <t>62407045260055</t>
  </si>
  <si>
    <t>41812975280034</t>
  </si>
  <si>
    <t>62512045260010</t>
  </si>
  <si>
    <t>30101985330016</t>
  </si>
  <si>
    <t>40708995300047</t>
  </si>
  <si>
    <t>41806815260018</t>
  </si>
  <si>
    <t>42606931090059</t>
  </si>
  <si>
    <t>53101046970019</t>
  </si>
  <si>
    <t>31208931010017</t>
  </si>
  <si>
    <t>32002881140023</t>
  </si>
  <si>
    <t>41308941120010</t>
  </si>
  <si>
    <t>61607025310049</t>
  </si>
  <si>
    <t>41402925300026</t>
  </si>
  <si>
    <t>62003025780023</t>
  </si>
  <si>
    <t>43108975260023</t>
  </si>
  <si>
    <t>42809915290036</t>
  </si>
  <si>
    <t>32510941000117</t>
  </si>
  <si>
    <t>51404005300019</t>
  </si>
  <si>
    <t>51908055780035</t>
  </si>
  <si>
    <t>52611015280045</t>
  </si>
  <si>
    <t>61907035290020</t>
  </si>
  <si>
    <t>42903931050048</t>
  </si>
  <si>
    <t>40701941050065</t>
  </si>
  <si>
    <t>61402055310029</t>
  </si>
  <si>
    <t>61903055370012</t>
  </si>
  <si>
    <t>61308035350068</t>
  </si>
  <si>
    <t>50208065300025</t>
  </si>
  <si>
    <t>52008055350096</t>
  </si>
  <si>
    <t>61704055260046</t>
  </si>
  <si>
    <t>61609065310050</t>
  </si>
  <si>
    <t>61610065280027</t>
  </si>
  <si>
    <t>52307045280037</t>
  </si>
  <si>
    <t>61605055320034</t>
  </si>
  <si>
    <t>31111931170039</t>
  </si>
  <si>
    <t>30205751050039</t>
  </si>
  <si>
    <t>33103775300011</t>
  </si>
  <si>
    <t>52609015290025</t>
  </si>
  <si>
    <t>63108045270031</t>
  </si>
  <si>
    <t>41308935280018</t>
  </si>
  <si>
    <t>40101901100081</t>
  </si>
  <si>
    <t>40512951170072</t>
  </si>
  <si>
    <t>40902942330017</t>
  </si>
  <si>
    <t>61804025300014</t>
  </si>
  <si>
    <t>60203025350055</t>
  </si>
  <si>
    <t>60309065300026</t>
  </si>
  <si>
    <t>63009065340068</t>
  </si>
  <si>
    <t>41509975300016</t>
  </si>
  <si>
    <t>61205055280017</t>
  </si>
  <si>
    <t>62802035350051</t>
  </si>
  <si>
    <t>62606025270026</t>
  </si>
  <si>
    <t>52204025310080</t>
  </si>
  <si>
    <t>41311975260063</t>
  </si>
  <si>
    <t>60608060005016</t>
  </si>
  <si>
    <t>40902975300016</t>
  </si>
  <si>
    <t>61507015610013</t>
  </si>
  <si>
    <t>60201065300014</t>
  </si>
  <si>
    <t>62408055290025</t>
  </si>
  <si>
    <t>61712055310043</t>
  </si>
  <si>
    <t>50403025260018</t>
  </si>
  <si>
    <t>52808045320034</t>
  </si>
  <si>
    <t>41507951140027</t>
  </si>
  <si>
    <t>42601985270011</t>
  </si>
  <si>
    <t>41105901120143</t>
  </si>
  <si>
    <t>40210851120015</t>
  </si>
  <si>
    <t>61507055320022</t>
  </si>
  <si>
    <t>60107035350060</t>
  </si>
  <si>
    <t>62911035300013</t>
  </si>
  <si>
    <t>31304881100021</t>
  </si>
  <si>
    <t>60101025270044</t>
  </si>
  <si>
    <t>61010055280048</t>
  </si>
  <si>
    <t>61406045270025</t>
  </si>
  <si>
    <t>50307055260089</t>
  </si>
  <si>
    <t>62704025310051</t>
  </si>
  <si>
    <t>60502045260031</t>
  </si>
  <si>
    <t>51808055310101</t>
  </si>
  <si>
    <t>51012045310011</t>
  </si>
  <si>
    <t>42210941170111</t>
  </si>
  <si>
    <t>62307015270012</t>
  </si>
  <si>
    <t>42201911140076</t>
  </si>
  <si>
    <t>32009985260053</t>
  </si>
  <si>
    <t>61709055310092</t>
  </si>
  <si>
    <t>51401065300012</t>
  </si>
  <si>
    <t>30910995330039</t>
  </si>
  <si>
    <t>51003035260014</t>
  </si>
  <si>
    <t>61209025300013</t>
  </si>
  <si>
    <t>60105045300011</t>
  </si>
  <si>
    <t>42811945310080</t>
  </si>
  <si>
    <t>41502921060048</t>
  </si>
  <si>
    <t>61509035360053</t>
  </si>
  <si>
    <t>61610055350020</t>
  </si>
  <si>
    <t>61009055360021</t>
  </si>
  <si>
    <t>40309951010064</t>
  </si>
  <si>
    <t>60803065300016</t>
  </si>
  <si>
    <t>32412995280016</t>
  </si>
  <si>
    <t>60108015350045</t>
  </si>
  <si>
    <t>30202975380025</t>
  </si>
  <si>
    <t>41012941120023</t>
  </si>
  <si>
    <t>41707955330019</t>
  </si>
  <si>
    <t>40902805310037</t>
  </si>
  <si>
    <t>60809015280038</t>
  </si>
  <si>
    <t>61911065340064</t>
  </si>
  <si>
    <t>62504035380017</t>
  </si>
  <si>
    <t>62109055310075</t>
  </si>
  <si>
    <t>42711861110064</t>
  </si>
  <si>
    <t>42207891000070</t>
  </si>
  <si>
    <t>61507005280028</t>
  </si>
  <si>
    <t>51502075310034</t>
  </si>
  <si>
    <t>51308035260029</t>
  </si>
  <si>
    <t>63103055350023</t>
  </si>
  <si>
    <t>62510015300012</t>
  </si>
  <si>
    <t>40411995380015</t>
  </si>
  <si>
    <t>60708055290022</t>
  </si>
  <si>
    <t>52810005260029</t>
  </si>
  <si>
    <t>52906025260032</t>
  </si>
  <si>
    <t>62605005350019</t>
  </si>
  <si>
    <t>40909941170011</t>
  </si>
  <si>
    <t>62204035260040</t>
  </si>
  <si>
    <t>41012871090052</t>
  </si>
  <si>
    <t>61306005300011</t>
  </si>
  <si>
    <t>51603055310058</t>
  </si>
  <si>
    <t>31804931170153</t>
  </si>
  <si>
    <t>61403065300022</t>
  </si>
  <si>
    <t>51107035280042</t>
  </si>
  <si>
    <t>60404065380042</t>
  </si>
  <si>
    <t>31609925360017</t>
  </si>
  <si>
    <t>42206995350078</t>
  </si>
  <si>
    <t>42407861110024</t>
  </si>
  <si>
    <t>42808901140090</t>
  </si>
  <si>
    <t>50701055280010</t>
  </si>
  <si>
    <t>40612965300013</t>
  </si>
  <si>
    <t>61205015310035</t>
  </si>
  <si>
    <t>60507035310035</t>
  </si>
  <si>
    <t>52802055260085</t>
  </si>
  <si>
    <t>60502045300023</t>
  </si>
  <si>
    <t>62608065350034</t>
  </si>
  <si>
    <t>31606955360019</t>
  </si>
  <si>
    <t>42711901000135</t>
  </si>
  <si>
    <t>42306882340013</t>
  </si>
  <si>
    <t>61905075260052</t>
  </si>
  <si>
    <t>41301873910061</t>
  </si>
  <si>
    <t>62607035310018</t>
  </si>
  <si>
    <t>61311056040023</t>
  </si>
  <si>
    <t>42508851000023</t>
  </si>
  <si>
    <t>42111925260014</t>
  </si>
  <si>
    <t>61911016060063</t>
  </si>
  <si>
    <t>32603852730030</t>
  </si>
  <si>
    <t>61605055280011</t>
  </si>
  <si>
    <t>53005055280045</t>
  </si>
  <si>
    <t>41703851140033</t>
  </si>
  <si>
    <t>42106935300018</t>
  </si>
  <si>
    <t>62105045310014</t>
  </si>
  <si>
    <t>61110075280029</t>
  </si>
  <si>
    <t>61906055380018</t>
  </si>
  <si>
    <t>60705015260062</t>
  </si>
  <si>
    <t>52111055260013</t>
  </si>
  <si>
    <t>50108015280024</t>
  </si>
  <si>
    <t>51409015280016</t>
  </si>
  <si>
    <t>52409046280068</t>
  </si>
  <si>
    <t>40206975300011</t>
  </si>
  <si>
    <t>60101005300011</t>
  </si>
  <si>
    <t>62004005380011</t>
  </si>
  <si>
    <t>60408055300010</t>
  </si>
  <si>
    <t>62709045380028</t>
  </si>
  <si>
    <t>40407851070022</t>
  </si>
  <si>
    <t>62604025300015</t>
  </si>
  <si>
    <t>62009025260046</t>
  </si>
  <si>
    <t>62803015290040</t>
  </si>
  <si>
    <t>40308911120117</t>
  </si>
  <si>
    <t>52602015280010</t>
  </si>
  <si>
    <t>51004045340011</t>
  </si>
  <si>
    <t>40811911140011</t>
  </si>
  <si>
    <t>43007872640036</t>
  </si>
  <si>
    <t>40405841120018</t>
  </si>
  <si>
    <t>61909055300028</t>
  </si>
  <si>
    <t>40907871070139</t>
  </si>
  <si>
    <t>62004035260017</t>
  </si>
  <si>
    <t>61306055310107</t>
  </si>
  <si>
    <t>41310841260011</t>
  </si>
  <si>
    <t>41710921120037</t>
  </si>
  <si>
    <t>60602075260057</t>
  </si>
  <si>
    <t>61904055290018</t>
  </si>
  <si>
    <t>60106015380033</t>
  </si>
  <si>
    <t>61002065270023</t>
  </si>
  <si>
    <t>52807035350011</t>
  </si>
  <si>
    <t>30512861110055</t>
  </si>
  <si>
    <t>52112015310045</t>
  </si>
  <si>
    <t>50501065300010</t>
  </si>
  <si>
    <t>52501005290047</t>
  </si>
  <si>
    <t>41610975300024</t>
  </si>
  <si>
    <t>62110005380024</t>
  </si>
  <si>
    <t>42412965280029</t>
  </si>
  <si>
    <t>60406045280029</t>
  </si>
  <si>
    <t>41505975310073</t>
  </si>
  <si>
    <t>60806065310029</t>
  </si>
  <si>
    <t>60708065350046</t>
  </si>
  <si>
    <t>63009045260050</t>
  </si>
  <si>
    <t>60305025280021</t>
  </si>
  <si>
    <t>41606961010020</t>
  </si>
  <si>
    <t>61402055270020</t>
  </si>
  <si>
    <t>40909925260020</t>
  </si>
  <si>
    <t>41006961000104</t>
  </si>
  <si>
    <t>32712851140040</t>
  </si>
  <si>
    <t>40902911120045</t>
  </si>
  <si>
    <t>40207941000171</t>
  </si>
  <si>
    <t>30402985310018</t>
  </si>
  <si>
    <t>51510055310163</t>
  </si>
  <si>
    <t>41609965330035</t>
  </si>
  <si>
    <t>50702056150038</t>
  </si>
  <si>
    <t>50501065300027</t>
  </si>
  <si>
    <t>42307915300019</t>
  </si>
  <si>
    <t>41004912400023</t>
  </si>
  <si>
    <t>61910045320025</t>
  </si>
  <si>
    <t>41811985260034</t>
  </si>
  <si>
    <t>61301065320029</t>
  </si>
  <si>
    <t>40710995260027</t>
  </si>
  <si>
    <t>41202861070126</t>
  </si>
  <si>
    <t>52812015300021</t>
  </si>
  <si>
    <t>30611955300016</t>
  </si>
  <si>
    <t>61302065360020</t>
  </si>
  <si>
    <t>61408065780058</t>
  </si>
  <si>
    <t>61112005780038</t>
  </si>
  <si>
    <t>31002995290033</t>
  </si>
  <si>
    <t>60801045360049</t>
  </si>
  <si>
    <t>62708025300025</t>
  </si>
  <si>
    <t>62606045300039</t>
  </si>
  <si>
    <t>62110055260024</t>
  </si>
  <si>
    <t>31009961050024</t>
  </si>
  <si>
    <t>40701951050048</t>
  </si>
  <si>
    <t>31405871060036</t>
  </si>
  <si>
    <t>51311045350019</t>
  </si>
  <si>
    <t>60309075380029</t>
  </si>
  <si>
    <t>60604065300017</t>
  </si>
  <si>
    <t>62702005300016</t>
  </si>
  <si>
    <t>61709075340028</t>
  </si>
  <si>
    <t>50109045300023</t>
  </si>
  <si>
    <t>42404912330013</t>
  </si>
  <si>
    <t>42311931060057</t>
  </si>
  <si>
    <t>63011045290016</t>
  </si>
  <si>
    <t>40801894040031</t>
  </si>
  <si>
    <t>51012045300021</t>
  </si>
  <si>
    <t>51609045260060</t>
  </si>
  <si>
    <t>41805941010018</t>
  </si>
  <si>
    <t>42301861070033</t>
  </si>
  <si>
    <t>42202891140036</t>
  </si>
  <si>
    <t>41502861100037</t>
  </si>
  <si>
    <t>41210921010027</t>
  </si>
  <si>
    <t>40107961010018</t>
  </si>
  <si>
    <t>42012955300016</t>
  </si>
  <si>
    <t>41210891140065</t>
  </si>
  <si>
    <t>61811045350042</t>
  </si>
  <si>
    <t>40807985300024</t>
  </si>
  <si>
    <t>62103015300010</t>
  </si>
  <si>
    <t>41008751050098</t>
  </si>
  <si>
    <t>40901941010069</t>
  </si>
  <si>
    <t>43112871070132</t>
  </si>
  <si>
    <t>62009055330047</t>
  </si>
  <si>
    <t>41710951010016</t>
  </si>
  <si>
    <t>60603005320016</t>
  </si>
  <si>
    <t>61806025340032</t>
  </si>
  <si>
    <t>62212015320057</t>
  </si>
  <si>
    <t>52306065280038</t>
  </si>
  <si>
    <t>31012951050023</t>
  </si>
  <si>
    <t>50907015290040</t>
  </si>
  <si>
    <t>33107941050045</t>
  </si>
  <si>
    <t>32910995280053</t>
  </si>
  <si>
    <t>32706965250012</t>
  </si>
  <si>
    <t>60412015280023</t>
  </si>
  <si>
    <t>40407931060053</t>
  </si>
  <si>
    <t>61305075270039</t>
  </si>
  <si>
    <t>61701005340032</t>
  </si>
  <si>
    <t>62008055300012</t>
  </si>
  <si>
    <t>62106025280011</t>
  </si>
  <si>
    <t>40406901140056</t>
  </si>
  <si>
    <t>40110996130109</t>
  </si>
  <si>
    <t>50808075260043</t>
  </si>
  <si>
    <t>60106055340019</t>
  </si>
  <si>
    <t>61705045360012</t>
  </si>
  <si>
    <t>41004921140039</t>
  </si>
  <si>
    <t>32810837090012</t>
  </si>
  <si>
    <t>61106045270022</t>
  </si>
  <si>
    <t>50102075320072</t>
  </si>
  <si>
    <t>52003025380022</t>
  </si>
  <si>
    <t>31705831060055</t>
  </si>
  <si>
    <t>50604065330028</t>
  </si>
  <si>
    <t>31403995280026</t>
  </si>
  <si>
    <t>50202045310075</t>
  </si>
  <si>
    <t>41907905250019</t>
  </si>
  <si>
    <t>42208961140010</t>
  </si>
  <si>
    <t>62401025380027</t>
  </si>
  <si>
    <t>60903015260037</t>
  </si>
  <si>
    <t>60503035350017</t>
  </si>
  <si>
    <t>62610045290023</t>
  </si>
  <si>
    <t>41504961010016</t>
  </si>
  <si>
    <t>60709045280021</t>
  </si>
  <si>
    <t>60809045260035</t>
  </si>
  <si>
    <t>40907891100041</t>
  </si>
  <si>
    <t>61908035260046</t>
  </si>
  <si>
    <t>31009871110085</t>
  </si>
  <si>
    <t>41503873910014</t>
  </si>
  <si>
    <t>41008931140045</t>
  </si>
  <si>
    <t>42701985260046</t>
  </si>
  <si>
    <t>60203015260016</t>
  </si>
  <si>
    <t>42503954070034</t>
  </si>
  <si>
    <t>41812951000023</t>
  </si>
  <si>
    <t>41006720940014</t>
  </si>
  <si>
    <t>61508046040022</t>
  </si>
  <si>
    <t>41408915300034</t>
  </si>
  <si>
    <t>52106015300029</t>
  </si>
  <si>
    <t>52706055260062</t>
  </si>
  <si>
    <t>41010951140028</t>
  </si>
  <si>
    <t>42307891140102</t>
  </si>
  <si>
    <t>60808055310143</t>
  </si>
  <si>
    <t>40411951010020</t>
  </si>
  <si>
    <t>40808975300037</t>
  </si>
  <si>
    <t>61901065320025</t>
  </si>
  <si>
    <t>60903015330013</t>
  </si>
  <si>
    <t>31109995370018</t>
  </si>
  <si>
    <t>60707065310108</t>
  </si>
  <si>
    <t>50911035350015</t>
  </si>
  <si>
    <t>50309025660019</t>
  </si>
  <si>
    <t>51311065280020</t>
  </si>
  <si>
    <t>32205935360011</t>
  </si>
  <si>
    <t>50304005290017</t>
  </si>
  <si>
    <t>31903975260016</t>
  </si>
  <si>
    <t>30706941010010</t>
  </si>
  <si>
    <t>31302951000017</t>
  </si>
  <si>
    <t>40411881140084</t>
  </si>
  <si>
    <t>60201035300013</t>
  </si>
  <si>
    <t>63105055260049</t>
  </si>
  <si>
    <t>41511931140039</t>
  </si>
  <si>
    <t>42611985330042</t>
  </si>
  <si>
    <t>60703045350023</t>
  </si>
  <si>
    <t>41608995270016</t>
  </si>
  <si>
    <t>43101954310108</t>
  </si>
  <si>
    <t>63008055320026</t>
  </si>
  <si>
    <t>40709921000039</t>
  </si>
  <si>
    <t>43105951000055</t>
  </si>
  <si>
    <t>40703881000032</t>
  </si>
  <si>
    <t>30101965300028</t>
  </si>
  <si>
    <t>42108941000117</t>
  </si>
  <si>
    <t>60807045380027</t>
  </si>
  <si>
    <t>50101065260062</t>
  </si>
  <si>
    <t>40612881000143</t>
  </si>
  <si>
    <t>40205881140094</t>
  </si>
  <si>
    <t>51009045260057</t>
  </si>
  <si>
    <t>41309961000067</t>
  </si>
  <si>
    <t>50506065350010</t>
  </si>
  <si>
    <t>60708065340018</t>
  </si>
  <si>
    <t>41302891120023</t>
  </si>
  <si>
    <t>41208941090048</t>
  </si>
  <si>
    <t>62404025350025</t>
  </si>
  <si>
    <t>62109065350032</t>
  </si>
  <si>
    <t>41407781050076</t>
  </si>
  <si>
    <t>40805921010011</t>
  </si>
  <si>
    <t>41309810950017</t>
  </si>
  <si>
    <t>32404861080026</t>
  </si>
  <si>
    <t>50712065260044</t>
  </si>
  <si>
    <t>41405891931069</t>
  </si>
  <si>
    <t>42003801150017</t>
  </si>
  <si>
    <t>62603045380029</t>
  </si>
  <si>
    <t>40708821050023</t>
  </si>
  <si>
    <t>43004881140036</t>
  </si>
  <si>
    <t>41709881140018</t>
  </si>
  <si>
    <t>42304961140026</t>
  </si>
  <si>
    <t>52509055300013</t>
  </si>
  <si>
    <t>41611873120046</t>
  </si>
  <si>
    <t>41912821050034</t>
  </si>
  <si>
    <t>41601961000042</t>
  </si>
  <si>
    <t>53012025320041</t>
  </si>
  <si>
    <t>40401810970015</t>
  </si>
  <si>
    <t>63112045380014</t>
  </si>
  <si>
    <t>40808851000020</t>
  </si>
  <si>
    <t>31407995380012</t>
  </si>
  <si>
    <t>30101975300025</t>
  </si>
  <si>
    <t>62101055380025</t>
  </si>
  <si>
    <t>61805045360068</t>
  </si>
  <si>
    <t>62805065290010</t>
  </si>
  <si>
    <t>62303005260030</t>
  </si>
  <si>
    <t>62103055780070</t>
  </si>
  <si>
    <t>31410985290024</t>
  </si>
  <si>
    <t>61906025330012</t>
  </si>
  <si>
    <t>51206075210018</t>
  </si>
  <si>
    <t>32712995380010</t>
  </si>
  <si>
    <t>50401036300035</t>
  </si>
  <si>
    <t>40508934160095</t>
  </si>
  <si>
    <t>61507056060099</t>
  </si>
  <si>
    <t>32904861140048</t>
  </si>
  <si>
    <t>60603055350012</t>
  </si>
  <si>
    <t>60409045330017</t>
  </si>
  <si>
    <t>60804035270023</t>
  </si>
  <si>
    <t>30809921110024</t>
  </si>
  <si>
    <t>41607911010011</t>
  </si>
  <si>
    <t>60307035350031</t>
  </si>
  <si>
    <t>41302975360039</t>
  </si>
  <si>
    <t>41003945280017</t>
  </si>
  <si>
    <t>53112035350026</t>
  </si>
  <si>
    <t>52609057210085</t>
  </si>
  <si>
    <t>62006005280016</t>
  </si>
  <si>
    <t>42806841070060</t>
  </si>
  <si>
    <t>41403941000097</t>
  </si>
  <si>
    <t>42904871070129</t>
  </si>
  <si>
    <t>60110035360018</t>
  </si>
  <si>
    <t>40506851140075</t>
  </si>
  <si>
    <t>61404035660012</t>
  </si>
  <si>
    <t>30103956230037</t>
  </si>
  <si>
    <t>61506065310081</t>
  </si>
  <si>
    <t>31508915300014</t>
  </si>
  <si>
    <t>32611861140081</t>
  </si>
  <si>
    <t>42903961010010</t>
  </si>
  <si>
    <t>41010985280020</t>
  </si>
  <si>
    <t>40602912400020</t>
  </si>
  <si>
    <t>42504841140030</t>
  </si>
  <si>
    <t>61008035310106</t>
  </si>
  <si>
    <t>62512035360014</t>
  </si>
  <si>
    <t>40810851110139</t>
  </si>
  <si>
    <t>62909035270049</t>
  </si>
  <si>
    <t>50101005380027</t>
  </si>
  <si>
    <t>61506055310022</t>
  </si>
  <si>
    <t>32808995980018</t>
  </si>
  <si>
    <t>32412985740016</t>
  </si>
  <si>
    <t>61504005260018</t>
  </si>
  <si>
    <t>62010075290011</t>
  </si>
  <si>
    <t>42310955910016</t>
  </si>
  <si>
    <t>32112891140011</t>
  </si>
  <si>
    <t>30512951140029</t>
  </si>
  <si>
    <t>61102075440084</t>
  </si>
  <si>
    <t>41707801140047</t>
  </si>
  <si>
    <t>42604985320016</t>
  </si>
  <si>
    <t>62609035380013</t>
  </si>
  <si>
    <t>40212931110035</t>
  </si>
  <si>
    <t>62611045360019</t>
  </si>
  <si>
    <t>61603065360026</t>
  </si>
  <si>
    <t>62703045330018</t>
  </si>
  <si>
    <t>31904941550012</t>
  </si>
  <si>
    <t>60405025300010</t>
  </si>
  <si>
    <t>42102891080025</t>
  </si>
  <si>
    <t>52910046070026</t>
  </si>
  <si>
    <t>41112901140020</t>
  </si>
  <si>
    <t>51612045360029</t>
  </si>
  <si>
    <t>40601985780031</t>
  </si>
  <si>
    <t>62508075260012</t>
  </si>
  <si>
    <t>60703045370010</t>
  </si>
  <si>
    <t>60402065300033</t>
  </si>
  <si>
    <t>41509975260055</t>
  </si>
  <si>
    <t>61208055300028</t>
  </si>
  <si>
    <t>41908985330015</t>
  </si>
  <si>
    <t>60410055290022</t>
  </si>
  <si>
    <t>63112025300021</t>
  </si>
  <si>
    <t>41710811050015</t>
  </si>
  <si>
    <t>62909045380020</t>
  </si>
  <si>
    <t>60207065300012</t>
  </si>
  <si>
    <t>50208055300011</t>
  </si>
  <si>
    <t>31208891140072</t>
  </si>
  <si>
    <t>53006045300022</t>
  </si>
  <si>
    <t>31908995380010</t>
  </si>
  <si>
    <t>50304065300017</t>
  </si>
  <si>
    <t>31307931010022</t>
  </si>
  <si>
    <t>62312055300052</t>
  </si>
  <si>
    <t>40611871140072</t>
  </si>
  <si>
    <t>62706065280060</t>
  </si>
  <si>
    <t>60205055310085</t>
  </si>
  <si>
    <t>61608045360010</t>
  </si>
  <si>
    <t>41203955350016</t>
  </si>
  <si>
    <t>42510911050024</t>
  </si>
  <si>
    <t>42805901140060</t>
  </si>
  <si>
    <t>62402055310084</t>
  </si>
  <si>
    <t>62802045260061</t>
  </si>
  <si>
    <t>61908065300015</t>
  </si>
  <si>
    <t>61406015290042</t>
  </si>
  <si>
    <t>40208901000044</t>
  </si>
  <si>
    <t>31403811140042</t>
  </si>
  <si>
    <t>31407995380043</t>
  </si>
  <si>
    <t>60211065340033</t>
  </si>
  <si>
    <t>60709055380012</t>
  </si>
  <si>
    <t>61302055260015</t>
  </si>
  <si>
    <t>60207065260107</t>
  </si>
  <si>
    <t>61402025260015</t>
  </si>
  <si>
    <t>60810065300014</t>
  </si>
  <si>
    <t>41210951140020</t>
  </si>
  <si>
    <t>61102045310036</t>
  </si>
  <si>
    <t>62307035370017</t>
  </si>
  <si>
    <t>32206975350046</t>
  </si>
  <si>
    <t>40305941590028</t>
  </si>
  <si>
    <t>43012861090051</t>
  </si>
  <si>
    <t>30102961000019</t>
  </si>
  <si>
    <t>51803055300022</t>
  </si>
  <si>
    <t>41602931110035</t>
  </si>
  <si>
    <t>62612045300041</t>
  </si>
  <si>
    <t>60208035360054</t>
  </si>
  <si>
    <t>43003831140115</t>
  </si>
  <si>
    <t>40610975290016</t>
  </si>
  <si>
    <t>60206065360042</t>
  </si>
  <si>
    <t>50607015310011</t>
  </si>
  <si>
    <t>40511821060017</t>
  </si>
  <si>
    <t>42104901050066</t>
  </si>
  <si>
    <t>30504965380010</t>
  </si>
  <si>
    <t>40512962700024</t>
  </si>
  <si>
    <t>62711065260044</t>
  </si>
  <si>
    <t>60908055360017</t>
  </si>
  <si>
    <t>61802045310040</t>
  </si>
  <si>
    <t>30509995260042</t>
  </si>
  <si>
    <t>61609035260015</t>
  </si>
  <si>
    <t>61806065260026</t>
  </si>
  <si>
    <t>40206861010015</t>
  </si>
  <si>
    <t>42907841070134</t>
  </si>
  <si>
    <t>62810055360046</t>
  </si>
  <si>
    <t>62708045380025</t>
  </si>
  <si>
    <t>30104995330029</t>
  </si>
  <si>
    <t>32804961010015</t>
  </si>
  <si>
    <t>61104015300027</t>
  </si>
  <si>
    <t>62805055300011</t>
  </si>
  <si>
    <t>31409995260075</t>
  </si>
  <si>
    <t>62807035300013</t>
  </si>
  <si>
    <t>60803055300026</t>
  </si>
  <si>
    <t>61004035780013</t>
  </si>
  <si>
    <t>62402045280023</t>
  </si>
  <si>
    <t>61508065300059</t>
  </si>
  <si>
    <t>60805045780025</t>
  </si>
  <si>
    <t>41709815300022</t>
  </si>
  <si>
    <t>61001055330019</t>
  </si>
  <si>
    <t>40812821060037</t>
  </si>
  <si>
    <t>40109851140070</t>
  </si>
  <si>
    <t>30306861090039</t>
  </si>
  <si>
    <t>50811025300012</t>
  </si>
  <si>
    <t>31212965350034</t>
  </si>
  <si>
    <t>62308045340016</t>
  </si>
  <si>
    <t>62011065290017</t>
  </si>
  <si>
    <t>61112015300011</t>
  </si>
  <si>
    <t>41512851140028</t>
  </si>
  <si>
    <t>62107035330048</t>
  </si>
  <si>
    <t>40201661060044</t>
  </si>
  <si>
    <t>62710045350065</t>
  </si>
  <si>
    <t>60608075280035</t>
  </si>
  <si>
    <t>62402065280034</t>
  </si>
  <si>
    <t>61811025330044</t>
  </si>
  <si>
    <t>51707055260055</t>
  </si>
  <si>
    <t>52103005300016</t>
  </si>
  <si>
    <t>31705995300068</t>
  </si>
  <si>
    <t>60604035340014</t>
  </si>
  <si>
    <t>51109045300026</t>
  </si>
  <si>
    <t>32707881120021</t>
  </si>
  <si>
    <t>52805005380015</t>
  </si>
  <si>
    <t>52512025380014</t>
  </si>
  <si>
    <t>41806791140061</t>
  </si>
  <si>
    <t>43004825380012</t>
  </si>
  <si>
    <t>40108951000079</t>
  </si>
  <si>
    <t>61806015300013</t>
  </si>
  <si>
    <t>51006066140029</t>
  </si>
  <si>
    <t>30906975300011</t>
  </si>
  <si>
    <t>50805035710022</t>
  </si>
  <si>
    <t>40407995260028</t>
  </si>
  <si>
    <t>42702985660029</t>
  </si>
  <si>
    <t>63003045330014</t>
  </si>
  <si>
    <t>61607040005005</t>
  </si>
  <si>
    <t>31011931110029</t>
  </si>
  <si>
    <t>41307985300015</t>
  </si>
  <si>
    <t>62408005300028</t>
  </si>
  <si>
    <t>51811045300026</t>
  </si>
  <si>
    <t>52007026120016</t>
  </si>
  <si>
    <t>61909055270019</t>
  </si>
  <si>
    <t>60504005290016</t>
  </si>
  <si>
    <t>61002055310063</t>
  </si>
  <si>
    <t>41612975320024</t>
  </si>
  <si>
    <t>32907881140089</t>
  </si>
  <si>
    <t>30403963940018</t>
  </si>
  <si>
    <t>32204986150024</t>
  </si>
  <si>
    <t>51505035310059</t>
  </si>
  <si>
    <t>42206881140017</t>
  </si>
  <si>
    <t>40207781140051</t>
  </si>
  <si>
    <t>42509820920032</t>
  </si>
  <si>
    <t>62811005260074</t>
  </si>
  <si>
    <t>40903951140033</t>
  </si>
  <si>
    <t>42208821140059</t>
  </si>
  <si>
    <t>30908995280047</t>
  </si>
  <si>
    <t>32108851080028</t>
  </si>
  <si>
    <t>62310035360016</t>
  </si>
  <si>
    <t>42407995260086</t>
  </si>
  <si>
    <t>50601055300021</t>
  </si>
  <si>
    <t>40611925300012</t>
  </si>
  <si>
    <t>61404055260043</t>
  </si>
  <si>
    <t>40807871140075</t>
  </si>
  <si>
    <t>62006005300035</t>
  </si>
  <si>
    <t>60509045780031</t>
  </si>
  <si>
    <t>32212921000039</t>
  </si>
  <si>
    <t>30801871070032</t>
  </si>
  <si>
    <t>62005065370019</t>
  </si>
  <si>
    <t>40507881120020</t>
  </si>
  <si>
    <t>42703985330011</t>
  </si>
  <si>
    <t>60504035260030</t>
  </si>
  <si>
    <t>40703985360016</t>
  </si>
  <si>
    <t>32108995260010</t>
  </si>
  <si>
    <t>40801871110045</t>
  </si>
  <si>
    <t>60311035280030</t>
  </si>
  <si>
    <t>60307045300019</t>
  </si>
  <si>
    <t>50609025290019</t>
  </si>
  <si>
    <t>51307015300014</t>
  </si>
  <si>
    <t>60411055270021</t>
  </si>
  <si>
    <t>63004035270024</t>
  </si>
  <si>
    <t>31209965330034</t>
  </si>
  <si>
    <t>42609901140060</t>
  </si>
  <si>
    <t>40110985300016</t>
  </si>
  <si>
    <t>32604995300029</t>
  </si>
  <si>
    <t>52012035280015</t>
  </si>
  <si>
    <t>60611015260035</t>
  </si>
  <si>
    <t>40705830940037</t>
  </si>
  <si>
    <t>61106035260028</t>
  </si>
  <si>
    <t>41005790930013</t>
  </si>
  <si>
    <t>41901985260021</t>
  </si>
  <si>
    <t>40709791070097</t>
  </si>
  <si>
    <t>60505075280028</t>
  </si>
  <si>
    <t>62209065300014</t>
  </si>
  <si>
    <t>30704911120035</t>
  </si>
  <si>
    <t>60204015330019</t>
  </si>
  <si>
    <t>60906065350035</t>
  </si>
  <si>
    <t>50111025350065</t>
  </si>
  <si>
    <t>40812881110073</t>
  </si>
  <si>
    <t>60302065360041</t>
  </si>
  <si>
    <t>42210975360102</t>
  </si>
  <si>
    <t>43008911140016</t>
  </si>
  <si>
    <t>43010881140118</t>
  </si>
  <si>
    <t>51908065780025</t>
  </si>
  <si>
    <t>50107055280081</t>
  </si>
  <si>
    <t>62908045310073</t>
  </si>
  <si>
    <t>41802965310025</t>
  </si>
  <si>
    <t>63006055360011</t>
  </si>
  <si>
    <t>60412055290059</t>
  </si>
  <si>
    <t>41307961040038</t>
  </si>
  <si>
    <t>50302015280028</t>
  </si>
  <si>
    <t>60505055330020</t>
  </si>
  <si>
    <t>62905065380015</t>
  </si>
  <si>
    <t>42303944330047</t>
  </si>
  <si>
    <t>42908931140078</t>
  </si>
  <si>
    <t>41701881160025</t>
  </si>
  <si>
    <t>41912831140073</t>
  </si>
  <si>
    <t>60608045290017</t>
  </si>
  <si>
    <t>61605035330013</t>
  </si>
  <si>
    <t>60804045320040</t>
  </si>
  <si>
    <t>40309861140024</t>
  </si>
  <si>
    <t>50809015280031</t>
  </si>
  <si>
    <t>30110975290052</t>
  </si>
  <si>
    <t>60802025310012</t>
  </si>
  <si>
    <t>41008851120051</t>
  </si>
  <si>
    <t>32706995260010</t>
  </si>
  <si>
    <t>62703025300013</t>
  </si>
  <si>
    <t>62411025310018</t>
  </si>
  <si>
    <t>60208055280020</t>
  </si>
  <si>
    <t>30110995280042</t>
  </si>
  <si>
    <t>60103045330016</t>
  </si>
  <si>
    <t>62510035260062</t>
  </si>
  <si>
    <t>61808055330056</t>
  </si>
  <si>
    <t>51507015310068</t>
  </si>
  <si>
    <t>61312065360041</t>
  </si>
  <si>
    <t>30804995340016</t>
  </si>
  <si>
    <t>40906851110078</t>
  </si>
  <si>
    <t>42306811110025</t>
  </si>
  <si>
    <t>60603065290016</t>
  </si>
  <si>
    <t>41109901140086</t>
  </si>
  <si>
    <t>41903881060046</t>
  </si>
  <si>
    <t>42209996610051</t>
  </si>
  <si>
    <t>61310065310071</t>
  </si>
  <si>
    <t>62610065300032</t>
  </si>
  <si>
    <t>50310055260023</t>
  </si>
  <si>
    <t>51401025280019</t>
  </si>
  <si>
    <t>41312861140047</t>
  </si>
  <si>
    <t>41806791050036</t>
  </si>
  <si>
    <t>41705861140050</t>
  </si>
  <si>
    <t>60701015280019</t>
  </si>
  <si>
    <t>60508015310027</t>
  </si>
  <si>
    <t>52806055300024</t>
  </si>
  <si>
    <t>43108931120062</t>
  </si>
  <si>
    <t>41402775380018</t>
  </si>
  <si>
    <t>60508035350029</t>
  </si>
  <si>
    <t>60909045260067</t>
  </si>
  <si>
    <t>42201975300012</t>
  </si>
  <si>
    <t>31711951000084</t>
  </si>
  <si>
    <t>52403075340016</t>
  </si>
  <si>
    <t>50107025260024</t>
  </si>
  <si>
    <t>61907075320051</t>
  </si>
  <si>
    <t>41802901140020</t>
  </si>
  <si>
    <t>41106951050057</t>
  </si>
  <si>
    <t>41406941120060</t>
  </si>
  <si>
    <t>40402975260036</t>
  </si>
  <si>
    <t>40307985360038</t>
  </si>
  <si>
    <t>201122744</t>
  </si>
  <si>
    <t>40712935320031</t>
  </si>
  <si>
    <t>61103045280037</t>
  </si>
  <si>
    <t>50202065260042</t>
  </si>
  <si>
    <t>60602065290020</t>
  </si>
  <si>
    <t>42608861120095</t>
  </si>
  <si>
    <t>61809005300015</t>
  </si>
  <si>
    <t>31708941110027</t>
  </si>
  <si>
    <t>50110055350056</t>
  </si>
  <si>
    <t>32410921060013</t>
  </si>
  <si>
    <t>60505045290031</t>
  </si>
  <si>
    <t>61805045360075</t>
  </si>
  <si>
    <t>61804065360014</t>
  </si>
  <si>
    <t>40308975350013</t>
  </si>
  <si>
    <t>40902861080033</t>
  </si>
  <si>
    <t>61002065300018</t>
  </si>
  <si>
    <t>63105025300016</t>
  </si>
  <si>
    <t>63007055280031</t>
  </si>
  <si>
    <t>41603761140069</t>
  </si>
  <si>
    <t>41011953090052</t>
  </si>
  <si>
    <t>40804925300023</t>
  </si>
  <si>
    <t>42910911140015</t>
  </si>
  <si>
    <t>30510961140020</t>
  </si>
  <si>
    <t>41302985380016</t>
  </si>
  <si>
    <t>62009055270013</t>
  </si>
  <si>
    <t>60405015270028</t>
  </si>
  <si>
    <t>62609005290049</t>
  </si>
  <si>
    <t>41703965280018</t>
  </si>
  <si>
    <t>31402975630066</t>
  </si>
  <si>
    <t>50306035330037</t>
  </si>
  <si>
    <t>62308075340024</t>
  </si>
  <si>
    <t>32710945990012</t>
  </si>
  <si>
    <t>41201995300020</t>
  </si>
  <si>
    <t>40101712720065</t>
  </si>
  <si>
    <t>60607055380022</t>
  </si>
  <si>
    <t>62204016070044</t>
  </si>
  <si>
    <t>41604951000082</t>
  </si>
  <si>
    <t>31612891140044</t>
  </si>
  <si>
    <t>51002065320015</t>
  </si>
  <si>
    <t>52403075280037</t>
  </si>
  <si>
    <t>41304965320047</t>
  </si>
  <si>
    <t>41907861060099</t>
  </si>
  <si>
    <t>52306035250012</t>
  </si>
  <si>
    <t>31706911070014</t>
  </si>
  <si>
    <t>61402065280031</t>
  </si>
  <si>
    <t>61612035300027</t>
  </si>
  <si>
    <t>40305861050112</t>
  </si>
  <si>
    <t>60709055300054</t>
  </si>
  <si>
    <t>51509057360032</t>
  </si>
  <si>
    <t>51302015450022</t>
  </si>
  <si>
    <t>40803985260023</t>
  </si>
  <si>
    <t>41902891090010</t>
  </si>
  <si>
    <t>42302941010031</t>
  </si>
  <si>
    <t>61903035370018</t>
  </si>
  <si>
    <t>62710025310025</t>
  </si>
  <si>
    <t>62911015380015</t>
  </si>
  <si>
    <t>31707961010010</t>
  </si>
  <si>
    <t>61212065310038</t>
  </si>
  <si>
    <t>53010025060071</t>
  </si>
  <si>
    <t>62207055270033</t>
  </si>
  <si>
    <t>62403015290015</t>
  </si>
  <si>
    <t>60207045290058</t>
  </si>
  <si>
    <t>61910035380020</t>
  </si>
  <si>
    <t>60607035380042</t>
  </si>
  <si>
    <t>61902065380013</t>
  </si>
  <si>
    <t>62006045300019</t>
  </si>
  <si>
    <t>50507065300025</t>
  </si>
  <si>
    <t>61202045370015</t>
  </si>
  <si>
    <t>62403015380019</t>
  </si>
  <si>
    <t>62612035310072</t>
  </si>
  <si>
    <t>62906055350010</t>
  </si>
  <si>
    <t>61805045780011</t>
  </si>
  <si>
    <t>41206851100053</t>
  </si>
  <si>
    <t>41911841160019</t>
  </si>
  <si>
    <t>52506005310016</t>
  </si>
  <si>
    <t>30609961170039</t>
  </si>
  <si>
    <t>62409055350021</t>
  </si>
  <si>
    <t>62906055780022</t>
  </si>
  <si>
    <t>60803045270027</t>
  </si>
  <si>
    <t>52901055360022</t>
  </si>
  <si>
    <t>61612045350012</t>
  </si>
  <si>
    <t>40901985310062</t>
  </si>
  <si>
    <t>32608975260028</t>
  </si>
  <si>
    <t>30703861100032</t>
  </si>
  <si>
    <t>62411055340041</t>
  </si>
  <si>
    <t>60911055260012</t>
  </si>
  <si>
    <t>60910005380019</t>
  </si>
  <si>
    <t>52812065820025</t>
  </si>
  <si>
    <t>60803055660014</t>
  </si>
  <si>
    <t>42803881120027</t>
  </si>
  <si>
    <t>40809951010021</t>
  </si>
  <si>
    <t>41711881110065</t>
  </si>
  <si>
    <t>41412911140037</t>
  </si>
  <si>
    <t>42203995320016</t>
  </si>
  <si>
    <t>41904791220119</t>
  </si>
  <si>
    <t>42208985300027</t>
  </si>
  <si>
    <t>61809035300016</t>
  </si>
  <si>
    <t>52808055300020</t>
  </si>
  <si>
    <t>31506975280039</t>
  </si>
  <si>
    <t>60509055360023</t>
  </si>
  <si>
    <t>51705045300020</t>
  </si>
  <si>
    <t>60509055320032</t>
  </si>
  <si>
    <t>42601941010031</t>
  </si>
  <si>
    <t>32905861140041</t>
  </si>
  <si>
    <t>51603035380022</t>
  </si>
  <si>
    <t>41002985350036</t>
  </si>
  <si>
    <t>40102925300013</t>
  </si>
  <si>
    <t>62506035350012</t>
  </si>
  <si>
    <t>62406035280066</t>
  </si>
  <si>
    <t>40105951140031</t>
  </si>
  <si>
    <t>42409975360010</t>
  </si>
  <si>
    <t>41901965720031</t>
  </si>
  <si>
    <t>42505871140010</t>
  </si>
  <si>
    <t>62301045280012</t>
  </si>
  <si>
    <t>61204047890016</t>
  </si>
  <si>
    <t>61204055260058</t>
  </si>
  <si>
    <t>41105941040012</t>
  </si>
  <si>
    <t>62004057100014</t>
  </si>
  <si>
    <t>62803025330022</t>
  </si>
  <si>
    <t>62804045300011</t>
  </si>
  <si>
    <t>62804045300028</t>
  </si>
  <si>
    <t>50601015590073</t>
  </si>
  <si>
    <t>30903831110023</t>
  </si>
  <si>
    <t>41001790950015</t>
  </si>
  <si>
    <t>41204925780013</t>
  </si>
  <si>
    <t>41603841150018</t>
  </si>
  <si>
    <t>42703901140063</t>
  </si>
  <si>
    <t>61906055380025</t>
  </si>
  <si>
    <t>43005905260017</t>
  </si>
  <si>
    <t>62409067120052</t>
  </si>
  <si>
    <t>31505931050026</t>
  </si>
  <si>
    <t>62505025380037</t>
  </si>
  <si>
    <t>61212005350065</t>
  </si>
  <si>
    <t>42709904070039</t>
  </si>
  <si>
    <t>62203045310033</t>
  </si>
  <si>
    <t>41405965280028</t>
  </si>
  <si>
    <t>61212045310072</t>
  </si>
  <si>
    <t>63004046350014</t>
  </si>
  <si>
    <t>41103831140071</t>
  </si>
  <si>
    <t>52203045290017</t>
  </si>
  <si>
    <t>42312891080048</t>
  </si>
  <si>
    <t>60406045780048</t>
  </si>
  <si>
    <t>62602025300033</t>
  </si>
  <si>
    <t>62801055300026</t>
  </si>
  <si>
    <t>60705065300011</t>
  </si>
  <si>
    <t>32210881080054</t>
  </si>
  <si>
    <t>31004985300016</t>
  </si>
  <si>
    <t>51408045300019</t>
  </si>
  <si>
    <t>51201056750046</t>
  </si>
  <si>
    <t>51310005310010</t>
  </si>
  <si>
    <t>52104025300020</t>
  </si>
  <si>
    <t>30407835300010</t>
  </si>
  <si>
    <t>41601851120025</t>
  </si>
  <si>
    <t>41606881090074</t>
  </si>
  <si>
    <t>61210075660020</t>
  </si>
  <si>
    <t>41104851120050</t>
  </si>
  <si>
    <t>61501055360039</t>
  </si>
  <si>
    <t>62802035250043</t>
  </si>
  <si>
    <t>42108951010010</t>
  </si>
  <si>
    <t>60105015300027</t>
  </si>
  <si>
    <t>41609985300045</t>
  </si>
  <si>
    <t>42605891110076</t>
  </si>
  <si>
    <t>41505951060024</t>
  </si>
  <si>
    <t>62602045380019</t>
  </si>
  <si>
    <t>62912055300010</t>
  </si>
  <si>
    <t>41508975300013</t>
  </si>
  <si>
    <t>41311881140031</t>
  </si>
  <si>
    <t>43012831110017</t>
  </si>
  <si>
    <t>53103045290026</t>
  </si>
  <si>
    <t>32704861110083</t>
  </si>
  <si>
    <t>50610015290029</t>
  </si>
  <si>
    <t>51208065290020</t>
  </si>
  <si>
    <t>32810985260044</t>
  </si>
  <si>
    <t>32508995280032</t>
  </si>
  <si>
    <t>30311851100032</t>
  </si>
  <si>
    <t>62404045340039</t>
  </si>
  <si>
    <t>61105035780024</t>
  </si>
  <si>
    <t>42712985330022</t>
  </si>
  <si>
    <t>41910901140039</t>
  </si>
  <si>
    <t>41907965300017</t>
  </si>
  <si>
    <t>62612035350032</t>
  </si>
  <si>
    <t>41612881090048</t>
  </si>
  <si>
    <t>41502941010016</t>
  </si>
  <si>
    <t>60510045310069</t>
  </si>
  <si>
    <t>60910025290019</t>
  </si>
  <si>
    <t>62809025290038</t>
  </si>
  <si>
    <t>41407941140043</t>
  </si>
  <si>
    <t>62110045300040</t>
  </si>
  <si>
    <t>61001065300015</t>
  </si>
  <si>
    <t>61010065280038</t>
  </si>
  <si>
    <t>62007045300012</t>
  </si>
  <si>
    <t>60807045300014</t>
  </si>
  <si>
    <t>42109941130011</t>
  </si>
  <si>
    <t>61811055360039</t>
  </si>
  <si>
    <t>51103005290022</t>
  </si>
  <si>
    <t>60301045330029</t>
  </si>
  <si>
    <t>40407965660014</t>
  </si>
  <si>
    <t>61402055300022</t>
  </si>
  <si>
    <t>41108965360014</t>
  </si>
  <si>
    <t>61104055370017</t>
  </si>
  <si>
    <t>61408065290036</t>
  </si>
  <si>
    <t>50609015260035</t>
  </si>
  <si>
    <t>30604901100026</t>
  </si>
  <si>
    <t>63009065280010</t>
  </si>
  <si>
    <t>62605065300023</t>
  </si>
  <si>
    <t>62603045350011</t>
  </si>
  <si>
    <t>60307045300026</t>
  </si>
  <si>
    <t>41105965260038</t>
  </si>
  <si>
    <t>41010921000080</t>
  </si>
  <si>
    <t>50111025280034</t>
  </si>
  <si>
    <t>30108961010045</t>
  </si>
  <si>
    <t>62101065290035</t>
  </si>
  <si>
    <t>30302901090029</t>
  </si>
  <si>
    <t>51409025310046</t>
  </si>
  <si>
    <t>40804931080083</t>
  </si>
  <si>
    <t>60906035350065</t>
  </si>
  <si>
    <t>60702005310031</t>
  </si>
  <si>
    <t>40512775350029</t>
  </si>
  <si>
    <t>62510065350043</t>
  </si>
  <si>
    <t>62801055320037</t>
  </si>
  <si>
    <t>51108015260030</t>
  </si>
  <si>
    <t>50805015340063</t>
  </si>
  <si>
    <t>42607931010063</t>
  </si>
  <si>
    <t>60112005280030</t>
  </si>
  <si>
    <t>41503851140062</t>
  </si>
  <si>
    <t>40308951140018</t>
  </si>
  <si>
    <t>41911921000068</t>
  </si>
  <si>
    <t>41506941010025</t>
  </si>
  <si>
    <t>43010841140033</t>
  </si>
  <si>
    <t>62303065260056</t>
  </si>
  <si>
    <t>41209942630093</t>
  </si>
  <si>
    <t>42704815380019</t>
  </si>
  <si>
    <t>61608015300024</t>
  </si>
  <si>
    <t>51808045260069</t>
  </si>
  <si>
    <t>51908055780042</t>
  </si>
  <si>
    <t>30109951000044</t>
  </si>
  <si>
    <t>50806065260088</t>
  </si>
  <si>
    <t>61310015350012</t>
  </si>
  <si>
    <t>42002951000083</t>
  </si>
  <si>
    <t>41412975300011</t>
  </si>
  <si>
    <t>61402055300015</t>
  </si>
  <si>
    <t>40311810970028</t>
  </si>
  <si>
    <t>61209015380012</t>
  </si>
  <si>
    <t>60904035260010</t>
  </si>
  <si>
    <t>41810891140100</t>
  </si>
  <si>
    <t>41711861140017</t>
  </si>
  <si>
    <t>50108035300016</t>
  </si>
  <si>
    <t>32509975320016</t>
  </si>
  <si>
    <t>40103935260021</t>
  </si>
  <si>
    <t>42610986130071</t>
  </si>
  <si>
    <t>43112995260026</t>
  </si>
  <si>
    <t>41407935310018</t>
  </si>
  <si>
    <t>42710901110109</t>
  </si>
  <si>
    <t>61006065300027</t>
  </si>
  <si>
    <t>41409995300019</t>
  </si>
  <si>
    <t>61507015300020</t>
  </si>
  <si>
    <t>41908841060050</t>
  </si>
  <si>
    <t>60302025660015</t>
  </si>
  <si>
    <t>62702055350016</t>
  </si>
  <si>
    <t>52201055300016</t>
  </si>
  <si>
    <t>42012941010028</t>
  </si>
  <si>
    <t>42310931110098</t>
  </si>
  <si>
    <t>42301995320011</t>
  </si>
  <si>
    <t>41803935300013</t>
  </si>
  <si>
    <t>40901891140041</t>
  </si>
  <si>
    <t>51405015270017</t>
  </si>
  <si>
    <t>61302055360030</t>
  </si>
  <si>
    <t>31905941110121</t>
  </si>
  <si>
    <t>42909921050056</t>
  </si>
  <si>
    <t>62608035300014</t>
  </si>
  <si>
    <t>61405025280018</t>
  </si>
  <si>
    <t>51209035270035</t>
  </si>
  <si>
    <t>52601015270041</t>
  </si>
  <si>
    <t>62710045280010</t>
  </si>
  <si>
    <t>60405045350026</t>
  </si>
  <si>
    <t>63006055780019</t>
  </si>
  <si>
    <t>42905941010012</t>
  </si>
  <si>
    <t>42711911080051</t>
  </si>
  <si>
    <t>62103075340010</t>
  </si>
  <si>
    <t>41206995280020</t>
  </si>
  <si>
    <t>60908005260028</t>
  </si>
  <si>
    <t>50705075280061</t>
  </si>
  <si>
    <t>32106975270031</t>
  </si>
  <si>
    <t>51903005260043</t>
  </si>
  <si>
    <t>32506985350060</t>
  </si>
  <si>
    <t>41806911060022</t>
  </si>
  <si>
    <t>42510861000030</t>
  </si>
  <si>
    <t>40602851140029</t>
  </si>
  <si>
    <t>30612825250011</t>
  </si>
  <si>
    <t>52304045260041</t>
  </si>
  <si>
    <t>50507065290034</t>
  </si>
  <si>
    <t>30503871060021</t>
  </si>
  <si>
    <t>50903015300015</t>
  </si>
  <si>
    <t>42507976120025</t>
  </si>
  <si>
    <t>61909055780042</t>
  </si>
  <si>
    <t>41901911120076</t>
  </si>
  <si>
    <t>41709996080032</t>
  </si>
  <si>
    <t>60510045780031</t>
  </si>
  <si>
    <t>60408055370019</t>
  </si>
  <si>
    <t>41302941040015</t>
  </si>
  <si>
    <t>33011881000076</t>
  </si>
  <si>
    <t>41012881050114</t>
  </si>
  <si>
    <t>43101931000011</t>
  </si>
  <si>
    <t>41311985290016</t>
  </si>
  <si>
    <t>62010045260095</t>
  </si>
  <si>
    <t>53110045260023</t>
  </si>
  <si>
    <t>42104951060020</t>
  </si>
  <si>
    <t>50507055300011</t>
  </si>
  <si>
    <t>50308026410036</t>
  </si>
  <si>
    <t>42807941000135</t>
  </si>
  <si>
    <t>42802961000019</t>
  </si>
  <si>
    <t>50306045300019</t>
  </si>
  <si>
    <t>40308885310028</t>
  </si>
  <si>
    <t>42608851140078</t>
  </si>
  <si>
    <t>42105901040048</t>
  </si>
  <si>
    <t>42007851050051</t>
  </si>
  <si>
    <t>61110045300016</t>
  </si>
  <si>
    <t>61507067210041</t>
  </si>
  <si>
    <t>60804055270010</t>
  </si>
  <si>
    <t>31601871140103</t>
  </si>
  <si>
    <t>51412035300011</t>
  </si>
  <si>
    <t>52511035260044</t>
  </si>
  <si>
    <t>32809995710034</t>
  </si>
  <si>
    <t>42209975310037</t>
  </si>
  <si>
    <t>41001931070013</t>
  </si>
  <si>
    <t>41609822580041</t>
  </si>
  <si>
    <t>62204005280012</t>
  </si>
  <si>
    <t>40509881090055</t>
  </si>
  <si>
    <t>42602862330068</t>
  </si>
  <si>
    <t>61901055360033</t>
  </si>
  <si>
    <t>40507931010028</t>
  </si>
  <si>
    <t>60402015350033</t>
  </si>
  <si>
    <t>61308035360034</t>
  </si>
  <si>
    <t>32302976280055</t>
  </si>
  <si>
    <t>33112965280015</t>
  </si>
  <si>
    <t>32406995300023</t>
  </si>
  <si>
    <t>51005045350035</t>
  </si>
  <si>
    <t>52807035280042</t>
  </si>
  <si>
    <t>60904075260056</t>
  </si>
  <si>
    <t>41911965300016</t>
  </si>
  <si>
    <t>60110065780055</t>
  </si>
  <si>
    <t>42208975260045</t>
  </si>
  <si>
    <t>40508961130010</t>
  </si>
  <si>
    <t>62606035260026</t>
  </si>
  <si>
    <t>41807781110059</t>
  </si>
  <si>
    <t>41508915290013</t>
  </si>
  <si>
    <t>60309075280035</t>
  </si>
  <si>
    <t>41906911080089</t>
  </si>
  <si>
    <t>42711861070212</t>
  </si>
  <si>
    <t>40108810940012</t>
  </si>
  <si>
    <t>40604995260038</t>
  </si>
  <si>
    <t>61808045260042</t>
  </si>
  <si>
    <t>61209026280028</t>
  </si>
  <si>
    <t>62807045380016</t>
  </si>
  <si>
    <t>63007025260067</t>
  </si>
  <si>
    <t>32309985350036</t>
  </si>
  <si>
    <t>42109975380011</t>
  </si>
  <si>
    <t>60506055300015</t>
  </si>
  <si>
    <t>60910035350033</t>
  </si>
  <si>
    <t>30501831802315</t>
  </si>
  <si>
    <t>50811025280017</t>
  </si>
  <si>
    <t>62901065290019</t>
  </si>
  <si>
    <t>41512955300018</t>
  </si>
  <si>
    <t>62402055270016</t>
  </si>
  <si>
    <t>31906985260081</t>
  </si>
  <si>
    <t>42512931000113</t>
  </si>
  <si>
    <t>41310871090059</t>
  </si>
  <si>
    <t>40711805260026</t>
  </si>
  <si>
    <t>62710075260031</t>
  </si>
  <si>
    <t>52706015300025</t>
  </si>
  <si>
    <t>30101975300049</t>
  </si>
  <si>
    <t>40405861110123</t>
  </si>
  <si>
    <t>62711055330016</t>
  </si>
  <si>
    <t>61105035350036</t>
  </si>
  <si>
    <t>62912045260014</t>
  </si>
  <si>
    <t>42207941100060</t>
  </si>
  <si>
    <t>61704045370016</t>
  </si>
  <si>
    <t>60604055320069</t>
  </si>
  <si>
    <t>60905055280028</t>
  </si>
  <si>
    <t>41905965300011</t>
  </si>
  <si>
    <t>31108985300026</t>
  </si>
  <si>
    <t>42309813080011</t>
  </si>
  <si>
    <t>30202907140015</t>
  </si>
  <si>
    <t>30708901050023</t>
  </si>
  <si>
    <t>50905055300033</t>
  </si>
  <si>
    <t>32204951140038</t>
  </si>
  <si>
    <t>30203955280016</t>
  </si>
  <si>
    <t>52108015290027</t>
  </si>
  <si>
    <t>30505941000102</t>
  </si>
  <si>
    <t>32611951000031</t>
  </si>
  <si>
    <t>32503911050036</t>
  </si>
  <si>
    <t>62803005280015</t>
  </si>
  <si>
    <t>60108015260041</t>
  </si>
  <si>
    <t>41512821140010</t>
  </si>
  <si>
    <t>60606065330052</t>
  </si>
  <si>
    <t>41206975340036</t>
  </si>
  <si>
    <t>42406951000065</t>
  </si>
  <si>
    <t>62905015320049</t>
  </si>
  <si>
    <t>60911015320031</t>
  </si>
  <si>
    <t>41708995260010</t>
  </si>
  <si>
    <t>61003055780014</t>
  </si>
  <si>
    <t>62005006130128</t>
  </si>
  <si>
    <t>40410985260034</t>
  </si>
  <si>
    <t>41603901000091</t>
  </si>
  <si>
    <t>42907985300014</t>
  </si>
  <si>
    <t>40705830950027</t>
  </si>
  <si>
    <t>42511975310033</t>
  </si>
  <si>
    <t>41103861120016</t>
  </si>
  <si>
    <t>60709045780033</t>
  </si>
  <si>
    <t>50111005260036</t>
  </si>
  <si>
    <t>42111841140041</t>
  </si>
  <si>
    <t>61906046070038</t>
  </si>
  <si>
    <t>61509005300029</t>
  </si>
  <si>
    <t>42808780920057</t>
  </si>
  <si>
    <t>51208025310104</t>
  </si>
  <si>
    <t>42806861140033</t>
  </si>
  <si>
    <t>30910961010022</t>
  </si>
  <si>
    <t>62207035850017</t>
  </si>
  <si>
    <t>62411005300024</t>
  </si>
  <si>
    <t>60511005280024</t>
  </si>
  <si>
    <t>62411035310046</t>
  </si>
  <si>
    <t>40207925300019</t>
  </si>
  <si>
    <t>40207925300026</t>
  </si>
  <si>
    <t>61909045310028</t>
  </si>
  <si>
    <t>51204045300039</t>
  </si>
  <si>
    <t>41712965300024</t>
  </si>
  <si>
    <t>60804045300015</t>
  </si>
  <si>
    <t>41306861140073</t>
  </si>
  <si>
    <t>62002065300035</t>
  </si>
  <si>
    <t>40307901140058</t>
  </si>
  <si>
    <t>41601901140063</t>
  </si>
  <si>
    <t>32201911000070</t>
  </si>
  <si>
    <t>50310045300018</t>
  </si>
  <si>
    <t>40105921140016</t>
  </si>
  <si>
    <t>62612055350074</t>
  </si>
  <si>
    <t>30607941110020</t>
  </si>
  <si>
    <t>30205965300021</t>
  </si>
  <si>
    <t>60209055260067</t>
  </si>
  <si>
    <t>60912035260035</t>
  </si>
  <si>
    <t>41701901140103</t>
  </si>
  <si>
    <t>62607035350023</t>
  </si>
  <si>
    <t>41701925300026</t>
  </si>
  <si>
    <t>42804925380018</t>
  </si>
  <si>
    <t>60411065290015</t>
  </si>
  <si>
    <t>62405025260017</t>
  </si>
  <si>
    <t>41209881060054</t>
  </si>
  <si>
    <t>40308811140019</t>
  </si>
  <si>
    <t>42304881140050</t>
  </si>
  <si>
    <t>41508841060056</t>
  </si>
  <si>
    <t>40905841140024</t>
  </si>
  <si>
    <t>61401045280027</t>
  </si>
  <si>
    <t>61209035330042</t>
  </si>
  <si>
    <t>61304055350022</t>
  </si>
  <si>
    <t>53108045350024</t>
  </si>
  <si>
    <t>31905891140049</t>
  </si>
  <si>
    <t>51108055300013</t>
  </si>
  <si>
    <t>30508955310016</t>
  </si>
  <si>
    <t>32702985380016</t>
  </si>
  <si>
    <t>30604941060049</t>
  </si>
  <si>
    <t>41806835300011</t>
  </si>
  <si>
    <t>40303941010021</t>
  </si>
  <si>
    <t>40107902400016</t>
  </si>
  <si>
    <t>40312851090010</t>
  </si>
  <si>
    <t>60102045300012</t>
  </si>
  <si>
    <t>42601781140053</t>
  </si>
  <si>
    <t>62411045380011</t>
  </si>
  <si>
    <t>42102925300019</t>
  </si>
  <si>
    <t>30807815260028</t>
  </si>
  <si>
    <t>62203055350014</t>
  </si>
  <si>
    <t>61711045290048</t>
  </si>
  <si>
    <t>63107045380036</t>
  </si>
  <si>
    <t>51412045310109</t>
  </si>
  <si>
    <t>50303055310052</t>
  </si>
  <si>
    <t>40109941140036</t>
  </si>
  <si>
    <t>60208055350020</t>
  </si>
  <si>
    <t>41001985300021</t>
  </si>
  <si>
    <t>61907045330033</t>
  </si>
  <si>
    <t>30601914070021</t>
  </si>
  <si>
    <t>32906965360043</t>
  </si>
  <si>
    <t>61110035300033</t>
  </si>
  <si>
    <t>43107871120080</t>
  </si>
  <si>
    <t>61105045270050</t>
  </si>
  <si>
    <t>63110046100044</t>
  </si>
  <si>
    <t>62607065360038</t>
  </si>
  <si>
    <t>51908055320015</t>
  </si>
  <si>
    <t>51808005320026</t>
  </si>
  <si>
    <t>63011045300014</t>
  </si>
  <si>
    <t>61711035300018</t>
  </si>
  <si>
    <t>40804901140061</t>
  </si>
  <si>
    <t>61210035360029</t>
  </si>
  <si>
    <t>62808055260028</t>
  </si>
  <si>
    <t>63105036280011</t>
  </si>
  <si>
    <t>42006914310024</t>
  </si>
  <si>
    <t>30312965300020</t>
  </si>
  <si>
    <t>30604965090015</t>
  </si>
  <si>
    <t>42607985310032</t>
  </si>
  <si>
    <t>62809035350021</t>
  </si>
  <si>
    <t>62903065260014</t>
  </si>
  <si>
    <t>52106035250010</t>
  </si>
  <si>
    <t>50409025380028</t>
  </si>
  <si>
    <t>60609036070034</t>
  </si>
  <si>
    <t>62408045360011</t>
  </si>
  <si>
    <t>41410891140036</t>
  </si>
  <si>
    <t>52503075260065</t>
  </si>
  <si>
    <t>53003065320021</t>
  </si>
  <si>
    <t>60901015320010</t>
  </si>
  <si>
    <t>41511795260029</t>
  </si>
  <si>
    <t>60109045340035</t>
  </si>
  <si>
    <t>61506035380034</t>
  </si>
  <si>
    <t>62408046280017</t>
  </si>
  <si>
    <t>61005025280014</t>
  </si>
  <si>
    <t>42907805250011</t>
  </si>
  <si>
    <t>62806065820027</t>
  </si>
  <si>
    <t>61108065280029</t>
  </si>
  <si>
    <t>31009976030022</t>
  </si>
  <si>
    <t>62908055300011</t>
  </si>
  <si>
    <t>51306035430017</t>
  </si>
  <si>
    <t>52206026070026</t>
  </si>
  <si>
    <t>40306901000133</t>
  </si>
  <si>
    <t>61902017120034</t>
  </si>
  <si>
    <t>41503851140079</t>
  </si>
  <si>
    <t>61501005260019</t>
  </si>
  <si>
    <t>62603005340016</t>
  </si>
  <si>
    <t>62904065280028</t>
  </si>
  <si>
    <t>63005045350021</t>
  </si>
  <si>
    <t>61610065340020</t>
  </si>
  <si>
    <t>60410055300013</t>
  </si>
  <si>
    <t>40101791150018</t>
  </si>
  <si>
    <t>62102065360014</t>
  </si>
  <si>
    <t>62411005300031</t>
  </si>
  <si>
    <t>61808045300010</t>
  </si>
  <si>
    <t>62309045270033</t>
  </si>
  <si>
    <t>62611035330028</t>
  </si>
  <si>
    <t>41605965300018</t>
  </si>
  <si>
    <t>51107025360066</t>
  </si>
  <si>
    <t>33008995360044</t>
  </si>
  <si>
    <t>51808065360033</t>
  </si>
  <si>
    <t>60304045320014</t>
  </si>
  <si>
    <t>43105851140123</t>
  </si>
  <si>
    <t>41302891140034</t>
  </si>
  <si>
    <t>63007025260050</t>
  </si>
  <si>
    <t>62804035260053</t>
  </si>
  <si>
    <t>62604025350041</t>
  </si>
  <si>
    <t>51503025350023</t>
  </si>
  <si>
    <t>52408015360068</t>
  </si>
  <si>
    <t>30110932700040</t>
  </si>
  <si>
    <t>32405941010034</t>
  </si>
  <si>
    <t>52003065290026</t>
  </si>
  <si>
    <t>62112045360017</t>
  </si>
  <si>
    <t>40708881140098</t>
  </si>
  <si>
    <t>60805065360052</t>
  </si>
  <si>
    <t>60105067310063</t>
  </si>
  <si>
    <t>31901891000024</t>
  </si>
  <si>
    <t>30911925300025</t>
  </si>
  <si>
    <t>61912025340014</t>
  </si>
  <si>
    <t>60102035310067</t>
  </si>
  <si>
    <t>61003055350019</t>
  </si>
  <si>
    <t>40504871140080</t>
  </si>
  <si>
    <t>60512025250020</t>
  </si>
  <si>
    <t>42702861140047</t>
  </si>
  <si>
    <t>42010921100077</t>
  </si>
  <si>
    <t>42607951010012</t>
  </si>
  <si>
    <t>40505951010040</t>
  </si>
  <si>
    <t>53101025750023</t>
  </si>
  <si>
    <t>61605045380015</t>
  </si>
  <si>
    <t>40811943960065</t>
  </si>
  <si>
    <t>61004045670067</t>
  </si>
  <si>
    <t>51010045300032</t>
  </si>
  <si>
    <t>43004881140081</t>
  </si>
  <si>
    <t>63012055380027</t>
  </si>
  <si>
    <t>41510915300014</t>
  </si>
  <si>
    <t>53005065430032</t>
  </si>
  <si>
    <t>31501985630054</t>
  </si>
  <si>
    <t>52003035360032</t>
  </si>
  <si>
    <t>40611865720017</t>
  </si>
  <si>
    <t>41810881140071</t>
  </si>
  <si>
    <t>32206831050011</t>
  </si>
  <si>
    <t>42707862620039</t>
  </si>
  <si>
    <t>51607025320025</t>
  </si>
  <si>
    <t>41610995310087</t>
  </si>
  <si>
    <t>40404961010029</t>
  </si>
  <si>
    <t>61512035300033</t>
  </si>
  <si>
    <t>40206801120011</t>
  </si>
  <si>
    <t>61301045310059</t>
  </si>
  <si>
    <t>50506035310028</t>
  </si>
  <si>
    <t>40904925290026</t>
  </si>
  <si>
    <t>41812961140012</t>
  </si>
  <si>
    <t>62512005280061</t>
  </si>
  <si>
    <t>40711931010050</t>
  </si>
  <si>
    <t>61110055300013</t>
  </si>
  <si>
    <t>31107995360039</t>
  </si>
  <si>
    <t>62405065300021</t>
  </si>
  <si>
    <t>63009065370014</t>
  </si>
  <si>
    <t>52411035710029</t>
  </si>
  <si>
    <t>30206681060015</t>
  </si>
  <si>
    <t>51202025300022</t>
  </si>
  <si>
    <t>41611965300013</t>
  </si>
  <si>
    <t>62905055300012</t>
  </si>
  <si>
    <t>61306015270023</t>
  </si>
  <si>
    <t>43009951010053</t>
  </si>
  <si>
    <t>40906975350020</t>
  </si>
  <si>
    <t>61410045300033</t>
  </si>
  <si>
    <t>42810911050034</t>
  </si>
  <si>
    <t>61306055360056</t>
  </si>
  <si>
    <t>32109962560016</t>
  </si>
  <si>
    <t>62604015300018</t>
  </si>
  <si>
    <t>50412045300015</t>
  </si>
  <si>
    <t>40609975350040</t>
  </si>
  <si>
    <t>41208921170010</t>
  </si>
  <si>
    <t>61709065260017</t>
  </si>
  <si>
    <t>63006025260064</t>
  </si>
  <si>
    <t>62709005380013</t>
  </si>
  <si>
    <t>60302045320025</t>
  </si>
  <si>
    <t>51801005260046</t>
  </si>
  <si>
    <t>50804075290042</t>
  </si>
  <si>
    <t>60305045300020</t>
  </si>
  <si>
    <t>51805055330029</t>
  </si>
  <si>
    <t>61402035350016</t>
  </si>
  <si>
    <t>31001791090058</t>
  </si>
  <si>
    <t>41607975310049</t>
  </si>
  <si>
    <t>40506965310069</t>
  </si>
  <si>
    <t>62310035300014</t>
  </si>
  <si>
    <t>42509901170015</t>
  </si>
  <si>
    <t>31902872740014</t>
  </si>
  <si>
    <t>51311035300017</t>
  </si>
  <si>
    <t>32103976670015</t>
  </si>
  <si>
    <t>60706055290026</t>
  </si>
  <si>
    <t>61708065290022</t>
  </si>
  <si>
    <t>60305005280027</t>
  </si>
  <si>
    <t>62506045320056</t>
  </si>
  <si>
    <t>41605891090023</t>
  </si>
  <si>
    <t>32104976030038</t>
  </si>
  <si>
    <t>40107921050063</t>
  </si>
  <si>
    <t>61209015300016</t>
  </si>
  <si>
    <t>42709941170130</t>
  </si>
  <si>
    <t>30606871050093</t>
  </si>
  <si>
    <t>30308995300046</t>
  </si>
  <si>
    <t>32510975260013</t>
  </si>
  <si>
    <t>30310915300029</t>
  </si>
  <si>
    <t>62311065360010</t>
  </si>
  <si>
    <t>62502055300026</t>
  </si>
  <si>
    <t>61904025660034</t>
  </si>
  <si>
    <t>40510961010018</t>
  </si>
  <si>
    <t>62106045290029</t>
  </si>
  <si>
    <t>62111045320016</t>
  </si>
  <si>
    <t>41105985360019</t>
  </si>
  <si>
    <t>62308045300025</t>
  </si>
  <si>
    <t>41104965320038</t>
  </si>
  <si>
    <t>61408025350086</t>
  </si>
  <si>
    <t>61408045300016</t>
  </si>
  <si>
    <t>41112995260037</t>
  </si>
  <si>
    <t>31303802740098</t>
  </si>
  <si>
    <t>62906045280013</t>
  </si>
  <si>
    <t>52809065350087</t>
  </si>
  <si>
    <t>32310951050054</t>
  </si>
  <si>
    <t>51404055330022</t>
  </si>
  <si>
    <t>52508045260021</t>
  </si>
  <si>
    <t>51506045350033</t>
  </si>
  <si>
    <t>41403951060027</t>
  </si>
  <si>
    <t>60610035360013</t>
  </si>
  <si>
    <t>61009015300014</t>
  </si>
  <si>
    <t>32104892700112</t>
  </si>
  <si>
    <t>32603985300012</t>
  </si>
  <si>
    <t>42107915300017</t>
  </si>
  <si>
    <t>41207841150030</t>
  </si>
  <si>
    <t>32201951140022</t>
  </si>
  <si>
    <t>32811965660016</t>
  </si>
  <si>
    <t>41403941140010</t>
  </si>
  <si>
    <t>42812882710054</t>
  </si>
  <si>
    <t>62205035300011</t>
  </si>
  <si>
    <t>60807025320014</t>
  </si>
  <si>
    <t>31002975300013</t>
  </si>
  <si>
    <t>41102881140073</t>
  </si>
  <si>
    <t>63008055310067</t>
  </si>
  <si>
    <t>41909891080052</t>
  </si>
  <si>
    <t>61004045760023</t>
  </si>
  <si>
    <t>63006025300025</t>
  </si>
  <si>
    <t>52308016100080</t>
  </si>
  <si>
    <t>62505045260029</t>
  </si>
  <si>
    <t>42806995310021</t>
  </si>
  <si>
    <t>41606961000061</t>
  </si>
  <si>
    <t>40110965310040</t>
  </si>
  <si>
    <t>60409055290053</t>
  </si>
  <si>
    <t>62107046050025</t>
  </si>
  <si>
    <t>60909015300010</t>
  </si>
  <si>
    <t>62709065350021</t>
  </si>
  <si>
    <t>40902951120029</t>
  </si>
  <si>
    <t>50209035300027</t>
  </si>
  <si>
    <t>31204922330025</t>
  </si>
  <si>
    <t>43006862530014</t>
  </si>
  <si>
    <t>40407901060021</t>
  </si>
  <si>
    <t>62103045380017</t>
  </si>
  <si>
    <t>42201975380025</t>
  </si>
  <si>
    <t>41309901040056</t>
  </si>
  <si>
    <t>40311941140024</t>
  </si>
  <si>
    <t>41506965320038</t>
  </si>
  <si>
    <t>40201951080044</t>
  </si>
  <si>
    <t>60407025300023</t>
  </si>
  <si>
    <t>41507975350015</t>
  </si>
  <si>
    <t>60309075260093</t>
  </si>
  <si>
    <t>61005045300013</t>
  </si>
  <si>
    <t>51412045350044</t>
  </si>
  <si>
    <t>60905055280042</t>
  </si>
  <si>
    <t>42609921140033</t>
  </si>
  <si>
    <t>51506015260014</t>
  </si>
  <si>
    <t>51910075280013</t>
  </si>
  <si>
    <t>60305035350011</t>
  </si>
  <si>
    <t>62009035350030</t>
  </si>
  <si>
    <t>41602965260010</t>
  </si>
  <si>
    <t>62406066080020</t>
  </si>
  <si>
    <t>31604851140069</t>
  </si>
  <si>
    <t>42104931820019</t>
  </si>
  <si>
    <t>61302065330029</t>
  </si>
  <si>
    <t>62311005260017</t>
  </si>
  <si>
    <t>60108055310014</t>
  </si>
  <si>
    <t>62807005260099</t>
  </si>
  <si>
    <t>40809931140036</t>
  </si>
  <si>
    <t>61304035350028</t>
  </si>
  <si>
    <t>40611861050057</t>
  </si>
  <si>
    <t>60308025350020</t>
  </si>
  <si>
    <t>31106943890062</t>
  </si>
  <si>
    <t>60206035780018</t>
  </si>
  <si>
    <t>40804955310076</t>
  </si>
  <si>
    <t>50603055260059</t>
  </si>
  <si>
    <t>31303871140043</t>
  </si>
  <si>
    <t>41009891140049</t>
  </si>
  <si>
    <t>52204025280019</t>
  </si>
  <si>
    <t>32002951110046</t>
  </si>
  <si>
    <t>50607025360044</t>
  </si>
  <si>
    <t>51704035260038</t>
  </si>
  <si>
    <t>41101861140045</t>
  </si>
  <si>
    <t>52707015040061</t>
  </si>
  <si>
    <t>42506975380016</t>
  </si>
  <si>
    <t>60702065260020</t>
  </si>
  <si>
    <t>41610921000086</t>
  </si>
  <si>
    <t>61108025250013</t>
  </si>
  <si>
    <t>40305975260065</t>
  </si>
  <si>
    <t>62707045380053</t>
  </si>
  <si>
    <t>50104025250011</t>
  </si>
  <si>
    <t>60501065360040</t>
  </si>
  <si>
    <t>41111902330032</t>
  </si>
  <si>
    <t>61109015320033</t>
  </si>
  <si>
    <t>30902835280022</t>
  </si>
  <si>
    <t>31110915300013</t>
  </si>
  <si>
    <t>41401714070010</t>
  </si>
  <si>
    <t>50111055260024</t>
  </si>
  <si>
    <t>50612045320066</t>
  </si>
  <si>
    <t>50312015280025</t>
  </si>
  <si>
    <t>50610075260037</t>
  </si>
  <si>
    <t>31504975250018</t>
  </si>
  <si>
    <t>41403881000119</t>
  </si>
  <si>
    <t>60708065300010</t>
  </si>
  <si>
    <t>40907915250020</t>
  </si>
  <si>
    <t>32709901000010</t>
  </si>
  <si>
    <t>42209861010010</t>
  </si>
  <si>
    <t>60612025260011</t>
  </si>
  <si>
    <t>30109931040101</t>
  </si>
  <si>
    <t>41106995260056</t>
  </si>
  <si>
    <t>32705881000190</t>
  </si>
  <si>
    <t>30407851160050</t>
  </si>
  <si>
    <t>32111985260019</t>
  </si>
  <si>
    <t>41803843940017</t>
  </si>
  <si>
    <t>42804801070073</t>
  </si>
  <si>
    <t>60412015840038</t>
  </si>
  <si>
    <t>41312911000075</t>
  </si>
  <si>
    <t>40406881140044</t>
  </si>
  <si>
    <t>41905935260011</t>
  </si>
  <si>
    <t>40408821050068</t>
  </si>
  <si>
    <t>40904871140053</t>
  </si>
  <si>
    <t>40211821140042</t>
  </si>
  <si>
    <t>40803891140053</t>
  </si>
  <si>
    <t>42107901000123</t>
  </si>
  <si>
    <t>43009891120096</t>
  </si>
  <si>
    <t>63105015260034</t>
  </si>
  <si>
    <t>61708065280025</t>
  </si>
  <si>
    <t>42412995310060</t>
  </si>
  <si>
    <t>61601045350012</t>
  </si>
  <si>
    <t>40712975300028</t>
  </si>
  <si>
    <t>62209055280074</t>
  </si>
  <si>
    <t>32206901140077</t>
  </si>
  <si>
    <t>40904995300016</t>
  </si>
  <si>
    <t>41002901140022</t>
  </si>
  <si>
    <t>41212951130012</t>
  </si>
  <si>
    <t>62406055290012</t>
  </si>
  <si>
    <t>62205075260058</t>
  </si>
  <si>
    <t>31508871160013</t>
  </si>
  <si>
    <t>61704016030055</t>
  </si>
  <si>
    <t>41006825660011</t>
  </si>
  <si>
    <t>61510055320066</t>
  </si>
  <si>
    <t>62212045260055</t>
  </si>
  <si>
    <t>41203881000061</t>
  </si>
  <si>
    <t>42709871140076</t>
  </si>
  <si>
    <t>32810891140012</t>
  </si>
  <si>
    <t>60103055310026</t>
  </si>
  <si>
    <t>40806791100022</t>
  </si>
  <si>
    <t>63006025310022</t>
  </si>
  <si>
    <t>41503941010071</t>
  </si>
  <si>
    <t>41901825300010</t>
  </si>
  <si>
    <t>61504067110027</t>
  </si>
  <si>
    <t>61011035300011</t>
  </si>
  <si>
    <t>41004975260055</t>
  </si>
  <si>
    <t>43005901140058</t>
  </si>
  <si>
    <t>61907065310110</t>
  </si>
  <si>
    <t>62603045300016</t>
  </si>
  <si>
    <t>60108045350022</t>
  </si>
  <si>
    <t>62908016300016</t>
  </si>
  <si>
    <t>52212045260010</t>
  </si>
  <si>
    <t>61201005350027</t>
  </si>
  <si>
    <t>62303035350011</t>
  </si>
  <si>
    <t>42611845360013</t>
  </si>
  <si>
    <t>63112025280019</t>
  </si>
  <si>
    <t>42812921000056</t>
  </si>
  <si>
    <t>62309035340012</t>
  </si>
  <si>
    <t>40710911000032</t>
  </si>
  <si>
    <t>63107045370015</t>
  </si>
  <si>
    <t>61512045260048</t>
  </si>
  <si>
    <t>40109911080018</t>
  </si>
  <si>
    <t>60309075290025</t>
  </si>
  <si>
    <t>41005975260058</t>
  </si>
  <si>
    <t>40407895350014</t>
  </si>
  <si>
    <t>61710055260072</t>
  </si>
  <si>
    <t>42806911000131</t>
  </si>
  <si>
    <t>62906065300012</t>
  </si>
  <si>
    <t>42406921080053</t>
  </si>
  <si>
    <t>42209961800050</t>
  </si>
  <si>
    <t>42908911130039</t>
  </si>
  <si>
    <t>61908015260066</t>
  </si>
  <si>
    <t>63110035260016</t>
  </si>
  <si>
    <t>60405045260077</t>
  </si>
  <si>
    <t>41406861050087</t>
  </si>
  <si>
    <t>40705925300018</t>
  </si>
  <si>
    <t>40905911000025</t>
  </si>
  <si>
    <t>41308922400087</t>
  </si>
  <si>
    <t>41608781140068</t>
  </si>
  <si>
    <t>40209891080076</t>
  </si>
  <si>
    <t>60907045350027</t>
  </si>
  <si>
    <t>41107975430018</t>
  </si>
  <si>
    <t>52805045350029</t>
  </si>
  <si>
    <t>31511931010023</t>
  </si>
  <si>
    <t>40308985380011</t>
  </si>
  <si>
    <t>40309893920025</t>
  </si>
  <si>
    <t>40809921120011</t>
  </si>
  <si>
    <t>61712035470035</t>
  </si>
  <si>
    <t>42202861100037</t>
  </si>
  <si>
    <t>41004951080020</t>
  </si>
  <si>
    <t>40602975320031</t>
  </si>
  <si>
    <t>61801035330013</t>
  </si>
  <si>
    <t>31707985300036</t>
  </si>
  <si>
    <t>42003791140036</t>
  </si>
  <si>
    <t>51101035280020</t>
  </si>
  <si>
    <t>62712045300028</t>
  </si>
  <si>
    <t>40512941140029</t>
  </si>
  <si>
    <t>42807931140012</t>
  </si>
  <si>
    <t>63001075260026</t>
  </si>
  <si>
    <t>53007025380010</t>
  </si>
  <si>
    <t>43005861110065</t>
  </si>
  <si>
    <t>42212975300012</t>
  </si>
  <si>
    <t>41504911140068</t>
  </si>
  <si>
    <t>31112782630097</t>
  </si>
  <si>
    <t>30108931050011</t>
  </si>
  <si>
    <t>43008842340042</t>
  </si>
  <si>
    <t>40112911140017</t>
  </si>
  <si>
    <t>62105075310130</t>
  </si>
  <si>
    <t>31611975290015</t>
  </si>
  <si>
    <t>60406055310105</t>
  </si>
  <si>
    <t>61504055360021</t>
  </si>
  <si>
    <t>61909055300035</t>
  </si>
  <si>
    <t>62107045270011</t>
  </si>
  <si>
    <t>52108075290043</t>
  </si>
  <si>
    <t>61103068300028</t>
  </si>
  <si>
    <t>50909065360034</t>
  </si>
  <si>
    <t>31612985360039</t>
  </si>
  <si>
    <t>50204035300046</t>
  </si>
  <si>
    <t>50904035300012</t>
  </si>
  <si>
    <t>61801015260033</t>
  </si>
  <si>
    <t>51002025300020</t>
  </si>
  <si>
    <t>51710036210024</t>
  </si>
  <si>
    <t>62707055260048</t>
  </si>
  <si>
    <t>52508046240013</t>
  </si>
  <si>
    <t>62509055340025</t>
  </si>
  <si>
    <t>42001911070098</t>
  </si>
  <si>
    <t>62207055260029</t>
  </si>
  <si>
    <t>50301015300013</t>
  </si>
  <si>
    <t>61902065300017</t>
  </si>
  <si>
    <t>41802931120010</t>
  </si>
  <si>
    <t>61608055260085</t>
  </si>
  <si>
    <t>40302935300012</t>
  </si>
  <si>
    <t>40506901070064</t>
  </si>
  <si>
    <t>50805045290020</t>
  </si>
  <si>
    <t>61307075360039</t>
  </si>
  <si>
    <t>62105035360043</t>
  </si>
  <si>
    <t>62705035380012</t>
  </si>
  <si>
    <t>42008921100036</t>
  </si>
  <si>
    <t>62002035340018</t>
  </si>
  <si>
    <t>41010911140020</t>
  </si>
  <si>
    <t>42706941010075</t>
  </si>
  <si>
    <t>60811045260069</t>
  </si>
  <si>
    <t>52103045670047</t>
  </si>
  <si>
    <t>50101055670129</t>
  </si>
  <si>
    <t>61308035350013</t>
  </si>
  <si>
    <t>41102985380021</t>
  </si>
  <si>
    <t>40411881140077</t>
  </si>
  <si>
    <t>31705951110049</t>
  </si>
  <si>
    <t>52002046310041</t>
  </si>
  <si>
    <t>41906911050088</t>
  </si>
  <si>
    <t>42203995300012</t>
  </si>
  <si>
    <t>61706045270066</t>
  </si>
  <si>
    <t>31308941100019</t>
  </si>
  <si>
    <t>52402055360013</t>
  </si>
  <si>
    <t>61305045350011</t>
  </si>
  <si>
    <t>42307912720119</t>
  </si>
  <si>
    <t>32608961010022</t>
  </si>
  <si>
    <t>60705075300018</t>
  </si>
  <si>
    <t>60207055820038</t>
  </si>
  <si>
    <t>40704905260029</t>
  </si>
  <si>
    <t>61712065300036</t>
  </si>
  <si>
    <t>41411861100054</t>
  </si>
  <si>
    <t>60507075370011</t>
  </si>
  <si>
    <t>42301892340046</t>
  </si>
  <si>
    <t>40507891000161</t>
  </si>
  <si>
    <t>42609861080044</t>
  </si>
  <si>
    <t>41006995300030</t>
  </si>
  <si>
    <t>62406075290023</t>
  </si>
  <si>
    <t>40105901120025</t>
  </si>
  <si>
    <t>40901891050100</t>
  </si>
  <si>
    <t>51202036410020</t>
  </si>
  <si>
    <t>61509065300021</t>
  </si>
  <si>
    <t>61610055340047</t>
  </si>
  <si>
    <t>60212065280019</t>
  </si>
  <si>
    <t>OLIMOVA AZIZA ORIFJON QIZI</t>
  </si>
  <si>
    <t>XOLIQOV FAYZIBEK NAZIRBEK O‘G‘LI</t>
  </si>
  <si>
    <t>AHMEDOVA MADINA SHOKIR QIZI</t>
  </si>
  <si>
    <t>BURIBOYEV UROL RAHIMJON O‘G‘LI</t>
  </si>
  <si>
    <t>KARIMOVA SADAF AMRILLOYEVNA</t>
  </si>
  <si>
    <t>RAXMONOVA FOTIMA AHAD QIZI</t>
  </si>
  <si>
    <t>RIZOYEVA SHAXRIZODA SHAVKATOVNA</t>
  </si>
  <si>
    <t>BAXTIYOROVA SHAXLO OYBEK QIZI</t>
  </si>
  <si>
    <t>XOLOV MEHRIDDIN ZAYNIDDINOVICH</t>
  </si>
  <si>
    <t>FAYZULLOYEV FAYOZ RASULQULOVICH</t>
  </si>
  <si>
    <t>XUSENOV XUSENALI MAXMUDOVICH</t>
  </si>
  <si>
    <t>NUROVA MARHABO NUTFULLAYEVNA</t>
  </si>
  <si>
    <t>KAZIMOV SHOXRUZ RAIMOVICH</t>
  </si>
  <si>
    <t>TO‘RAQULOVA GULCHIROY ZIYODULLOYEVNA</t>
  </si>
  <si>
    <t>ANNAYEVA MUHAYYO MAQSUDOVNA</t>
  </si>
  <si>
    <t>YUSUPOVA DONOXON BAXODIR QIZI</t>
  </si>
  <si>
    <t>SALOXOV NURIDDIN MUXIDDINOVICH</t>
  </si>
  <si>
    <t>LATIPOVA SABINA NEMATOVNA</t>
  </si>
  <si>
    <t>0.00</t>
  </si>
  <si>
    <t>41508961000011</t>
  </si>
  <si>
    <t>438241102234</t>
  </si>
  <si>
    <t>1991-10-18</t>
  </si>
  <si>
    <t>AA9880586</t>
  </si>
  <si>
    <t>41810911120031</t>
  </si>
  <si>
    <t>438241102247</t>
  </si>
  <si>
    <t>SULTONOVA XURSHIDA ASLONOVNA</t>
  </si>
  <si>
    <t>62307065310054</t>
  </si>
  <si>
    <t>438241102258</t>
  </si>
  <si>
    <t>LUTFILLOYEVA NASIBA NASULLO QIZI</t>
  </si>
  <si>
    <t>2004-03-15</t>
  </si>
  <si>
    <t>AC3177271</t>
  </si>
  <si>
    <t>2020-12-06</t>
  </si>
  <si>
    <t>61809065360019</t>
  </si>
  <si>
    <t>40607941170144</t>
  </si>
  <si>
    <t>62703075280013</t>
  </si>
  <si>
    <t>438241102054</t>
  </si>
  <si>
    <t>ABDULLAYEVA MALIKA YOQUBJONOVNA</t>
  </si>
  <si>
    <t>2006-07-17</t>
  </si>
  <si>
    <t>AD6384620</t>
  </si>
  <si>
    <t>438241102052</t>
  </si>
  <si>
    <t>ATOYEVA RUXSHONA BAFOYEVNA</t>
  </si>
  <si>
    <t>AD4449140</t>
  </si>
  <si>
    <t>ds</t>
  </si>
  <si>
    <t>438241102256</t>
  </si>
  <si>
    <t>ABDUSATTOROVA DILNOZA BAXODIR QIZI</t>
  </si>
  <si>
    <t>2006-03-31</t>
  </si>
  <si>
    <t>AD2853686</t>
  </si>
  <si>
    <t>2023-03-24</t>
  </si>
  <si>
    <t>61601025800025</t>
  </si>
  <si>
    <t>438231200065</t>
  </si>
  <si>
    <t>NAVRO‘ZOV JAHONGIR ISMATOVICH</t>
  </si>
  <si>
    <t>1988-07-29</t>
  </si>
  <si>
    <t>AD2633356</t>
  </si>
  <si>
    <t>2006-2010 , Buxoro Davlat universiteti , B 487835</t>
  </si>
  <si>
    <t>4.20</t>
  </si>
  <si>
    <t>438241200270</t>
  </si>
  <si>
    <t>AB7258571</t>
  </si>
  <si>
    <t>2017-07-19</t>
  </si>
  <si>
    <t>sdf</t>
  </si>
  <si>
    <t>42003851050011</t>
  </si>
  <si>
    <t>438241200275</t>
  </si>
  <si>
    <t>KOMILOVA FERUZA ILYOSOVNA</t>
  </si>
  <si>
    <t>1990-04-15</t>
  </si>
  <si>
    <t>AA9375813</t>
  </si>
  <si>
    <t>2015-04-16</t>
  </si>
  <si>
    <t>438241200279</t>
  </si>
  <si>
    <t>BAXTIYOROVA DILBAR BOBIR QIZI</t>
  </si>
  <si>
    <t>2002-12-17</t>
  </si>
  <si>
    <t>AC1529285</t>
  </si>
  <si>
    <t>RIZOYEVA LOBAR ERKINOVNA</t>
  </si>
  <si>
    <t>438241200281</t>
  </si>
  <si>
    <t>VOSIYEVA HILOLA VALI QIZI</t>
  </si>
  <si>
    <t>1994-05-08</t>
  </si>
  <si>
    <t>AD3847508</t>
  </si>
  <si>
    <t>1322</t>
  </si>
  <si>
    <t>438241200277</t>
  </si>
  <si>
    <t>ZUXUROVA OQILA ILHOM QIZI</t>
  </si>
  <si>
    <t>1995-07-21</t>
  </si>
  <si>
    <t>AD3990629</t>
  </si>
  <si>
    <t>438241200268</t>
  </si>
  <si>
    <t>2000-08-04</t>
  </si>
  <si>
    <t>AB5727518</t>
  </si>
  <si>
    <t>60408005290017</t>
  </si>
  <si>
    <t>RET</t>
  </si>
  <si>
    <t>438241200271</t>
  </si>
  <si>
    <t>SHODIYEVA UMEDA SHUHRAT QIZI</t>
  </si>
  <si>
    <t>AC0318347</t>
  </si>
  <si>
    <t>2018-11-27</t>
  </si>
  <si>
    <t>cxd</t>
  </si>
  <si>
    <t>ASLONOV OTABEK OBETOVICH</t>
  </si>
  <si>
    <t>QOSIMOV MIRJALOL ORIBJON O‘G‘LI</t>
  </si>
  <si>
    <t>Oltiariq tumani</t>
  </si>
  <si>
    <t>AC0231355</t>
  </si>
  <si>
    <t>2018-11-18</t>
  </si>
  <si>
    <t>3.20</t>
  </si>
  <si>
    <t>438241102240</t>
  </si>
  <si>
    <t>1996-07-19</t>
  </si>
  <si>
    <t>AD2607803</t>
  </si>
  <si>
    <t>438241102246</t>
  </si>
  <si>
    <t>TURAYEVA AZIZA SOBURJONOVNA</t>
  </si>
  <si>
    <t>1991-07-21</t>
  </si>
  <si>
    <t>AA6732059</t>
  </si>
  <si>
    <t>2008-2010.Kogon pedagogika kolleji K 1572294</t>
  </si>
  <si>
    <t>62409065310020</t>
  </si>
  <si>
    <t>438241102241</t>
  </si>
  <si>
    <t>2006-11-02</t>
  </si>
  <si>
    <t>AD1961621</t>
  </si>
  <si>
    <t>2022-11-04</t>
  </si>
  <si>
    <t>re</t>
  </si>
  <si>
    <t>438231100585</t>
  </si>
  <si>
    <t>1997-10-16</t>
  </si>
  <si>
    <t>AB6887198</t>
  </si>
  <si>
    <t>2017-06-09</t>
  </si>
  <si>
    <t>2018-2020 , Buxoro Tibbiyot kolleji , K 5994304</t>
  </si>
  <si>
    <t>438241100483</t>
  </si>
  <si>
    <t>AD0977261</t>
  </si>
  <si>
    <t>9999</t>
  </si>
  <si>
    <t>438241100915</t>
  </si>
  <si>
    <t>2005-05-30</t>
  </si>
  <si>
    <t>AD1544929</t>
  </si>
  <si>
    <t>438241102229</t>
  </si>
  <si>
    <t>1993-04-18</t>
  </si>
  <si>
    <t>AB6968044</t>
  </si>
  <si>
    <t>2017-06-19</t>
  </si>
  <si>
    <t>sed</t>
  </si>
  <si>
    <t>ANNAYEVA DINARA BAXODIR QIZI</t>
  </si>
  <si>
    <t>32008820950014</t>
  </si>
  <si>
    <t>438241101660</t>
  </si>
  <si>
    <t>ADILOV OG‘ABEK OYBEK O‘G‘LI</t>
  </si>
  <si>
    <t>2005-05-25</t>
  </si>
  <si>
    <t>AD0720894</t>
  </si>
  <si>
    <t>42409901070121</t>
  </si>
  <si>
    <t>62703075780025</t>
  </si>
  <si>
    <t>61103055300022</t>
  </si>
  <si>
    <t>438241102255</t>
  </si>
  <si>
    <t>2006-04-23</t>
  </si>
  <si>
    <t>AD4896888</t>
  </si>
  <si>
    <t>62304065380030</t>
  </si>
  <si>
    <t>12345</t>
  </si>
  <si>
    <t>XOLIQOVA SITORA BAHODIR QIZI</t>
  </si>
  <si>
    <t>61806075360079</t>
  </si>
  <si>
    <t>438241102070</t>
  </si>
  <si>
    <t>XODJIMURODOV MIRJALOL ILHOM-O‘G‘LI</t>
  </si>
  <si>
    <t>2007-04-20</t>
  </si>
  <si>
    <t>AD4328232</t>
  </si>
  <si>
    <t>SOYIBOV SARDORBEK SALIMJON O‘G‘LI</t>
  </si>
  <si>
    <t>438241102248</t>
  </si>
  <si>
    <t>XALBAYEV IBROXIM ABDUJALILOVICH</t>
  </si>
  <si>
    <t>2000-12-30</t>
  </si>
  <si>
    <t>AC2141243</t>
  </si>
  <si>
    <t>2019-08-09</t>
  </si>
  <si>
    <t>3.40</t>
  </si>
  <si>
    <t>438241102219</t>
  </si>
  <si>
    <t>SUVONQULOVA GULSEVAR ILHOM QIZI</t>
  </si>
  <si>
    <t>2004-12-18</t>
  </si>
  <si>
    <t>AD0302080</t>
  </si>
  <si>
    <t>3.80</t>
  </si>
  <si>
    <t>438241102216</t>
  </si>
  <si>
    <t>HALIMOVA SEVINCH HALIM QIZI</t>
  </si>
  <si>
    <t>2004-11-04</t>
  </si>
  <si>
    <t>AD0857505</t>
  </si>
  <si>
    <t>438241102215</t>
  </si>
  <si>
    <t>RAYIMOVA SAODAT TAVAKKAL QIZI</t>
  </si>
  <si>
    <t>Bektemir tumani</t>
  </si>
  <si>
    <t>2005-03-15</t>
  </si>
  <si>
    <t>AD0310471</t>
  </si>
  <si>
    <t>2021-04-12</t>
  </si>
  <si>
    <t>4.10</t>
  </si>
  <si>
    <t>438241102217</t>
  </si>
  <si>
    <t>SAMANDAROVA NILUFAR SAYFILLO QIZI</t>
  </si>
  <si>
    <t>AC0327351</t>
  </si>
  <si>
    <t>3.00</t>
  </si>
  <si>
    <t>4.90</t>
  </si>
  <si>
    <t>4.30</t>
  </si>
  <si>
    <t>4.60</t>
  </si>
  <si>
    <t>4.40</t>
  </si>
  <si>
    <t>438231100896</t>
  </si>
  <si>
    <t>CHORIYEVA NILUFAR AKBARJONOVNA</t>
  </si>
  <si>
    <t>AD1652829</t>
  </si>
  <si>
    <t>2022-08-13</t>
  </si>
  <si>
    <t>3.70</t>
  </si>
  <si>
    <t>4.80</t>
  </si>
  <si>
    <t>4.00</t>
  </si>
  <si>
    <t>4.50</t>
  </si>
  <si>
    <t>3.90</t>
  </si>
  <si>
    <t>5.00</t>
  </si>
  <si>
    <t>438231100822</t>
  </si>
  <si>
    <t>2006-02-03</t>
  </si>
  <si>
    <t>AD2541187</t>
  </si>
  <si>
    <t>438231100826</t>
  </si>
  <si>
    <t>AD0792405</t>
  </si>
  <si>
    <t>438231100827</t>
  </si>
  <si>
    <t>2005-05-14</t>
  </si>
  <si>
    <t>AD2020004</t>
  </si>
  <si>
    <t>4.70</t>
  </si>
  <si>
    <t>438231100947</t>
  </si>
  <si>
    <t>SHAVKATOVA JASMINA RAXIMJONOVNA</t>
  </si>
  <si>
    <t>2006-06-19</t>
  </si>
  <si>
    <t>AD2580309</t>
  </si>
  <si>
    <t>2-23 BT</t>
  </si>
  <si>
    <t>438231100946</t>
  </si>
  <si>
    <t>SHARIPOVA MUNISA KOMIL QIZI</t>
  </si>
  <si>
    <t>AD2146352</t>
  </si>
  <si>
    <t>438231100948</t>
  </si>
  <si>
    <t>SAIDOVA MARJONA BAXRIDDIN QIZI</t>
  </si>
  <si>
    <t>AC2372522</t>
  </si>
  <si>
    <t>438231100934</t>
  </si>
  <si>
    <t>G‘AYBULLOYEVA GULSHOD NAMOZ QIZI</t>
  </si>
  <si>
    <t>2005-03-26</t>
  </si>
  <si>
    <t>AD1733026</t>
  </si>
  <si>
    <t>438241100749</t>
  </si>
  <si>
    <t>AD0067029</t>
  </si>
  <si>
    <t>438231100944</t>
  </si>
  <si>
    <t>ANDAYEVA UMIDA NEMATJONOVNA</t>
  </si>
  <si>
    <t>2005-07-16</t>
  </si>
  <si>
    <t>AD2111791</t>
  </si>
  <si>
    <t>438231100938</t>
  </si>
  <si>
    <t>OYNAZAROVA O‘G‘ILSHOD AZAMAT QIZI</t>
  </si>
  <si>
    <t>AC2369745</t>
  </si>
  <si>
    <t>438231100942</t>
  </si>
  <si>
    <t>ISROILOVA NILUFAR HAYOTJON QIZI</t>
  </si>
  <si>
    <t>2003-09-19</t>
  </si>
  <si>
    <t>AC2665929</t>
  </si>
  <si>
    <t>2020-01-27</t>
  </si>
  <si>
    <t>438231100941</t>
  </si>
  <si>
    <t>1996-07-03</t>
  </si>
  <si>
    <t>AD4939704</t>
  </si>
  <si>
    <t>40307965260026</t>
  </si>
  <si>
    <t>438231100936</t>
  </si>
  <si>
    <t>ERKINOVA SHAHNOZABONU JONIBEK QIZI</t>
  </si>
  <si>
    <t>2005-12-02</t>
  </si>
  <si>
    <t>AD1708849</t>
  </si>
  <si>
    <t>ERWE</t>
  </si>
  <si>
    <t>438231100943</t>
  </si>
  <si>
    <t>HOSHIMOVA AZIZA TOLIB QIZI</t>
  </si>
  <si>
    <t>2005-11-05</t>
  </si>
  <si>
    <t>AD1937616</t>
  </si>
  <si>
    <t>2022-10-31</t>
  </si>
  <si>
    <t>438231100939</t>
  </si>
  <si>
    <t>AD1490067</t>
  </si>
  <si>
    <t>2022-06-24</t>
  </si>
  <si>
    <t>438231100945</t>
  </si>
  <si>
    <t>2005-12-26</t>
  </si>
  <si>
    <t>AD1937283</t>
  </si>
  <si>
    <t>3.60</t>
  </si>
  <si>
    <t>62403065330040</t>
  </si>
  <si>
    <t>62201055360022</t>
  </si>
  <si>
    <t>62011015270025</t>
  </si>
  <si>
    <t>40512975260065</t>
  </si>
  <si>
    <t>3.83</t>
  </si>
  <si>
    <t>50703045720098</t>
  </si>
  <si>
    <t>438231200130</t>
  </si>
  <si>
    <t>IKROMOV MUHRIDDIN AKRAMOVICH</t>
  </si>
  <si>
    <t>1997-07-07</t>
  </si>
  <si>
    <t>AC1296676</t>
  </si>
  <si>
    <t>2018-10-19</t>
  </si>
  <si>
    <t>40502891140019</t>
  </si>
  <si>
    <t>33110690920031</t>
  </si>
  <si>
    <t>XABIROVA NODIRAXON TO‘LANBOY QIZI</t>
  </si>
  <si>
    <t>30904841150021</t>
  </si>
  <si>
    <t>41201975260010</t>
  </si>
  <si>
    <t>30405863160040</t>
  </si>
  <si>
    <t>NURILLAYEV SHAHOBIDDIN SUPXONOVICH</t>
  </si>
  <si>
    <t>ALOYEV SARDOR SAMADOVICH</t>
  </si>
  <si>
    <t>AKRAMOV ELYOR SIROJIDDINOVICH</t>
  </si>
  <si>
    <t>JO‘RAYEV JO‘RABEK O‘KTAMOVICH</t>
  </si>
  <si>
    <t>3.50</t>
  </si>
  <si>
    <t>438231100927</t>
  </si>
  <si>
    <t>1989-07-04</t>
  </si>
  <si>
    <t>AA8662248</t>
  </si>
  <si>
    <t>438231100909</t>
  </si>
  <si>
    <t>ZAYNIDDINOVA OYSULUV SADRIDDIN QIZI</t>
  </si>
  <si>
    <t>1996-06-19</t>
  </si>
  <si>
    <t>AD7057270</t>
  </si>
  <si>
    <t>2024-05-06</t>
  </si>
  <si>
    <t>438231100907</t>
  </si>
  <si>
    <t>1991-08-17</t>
  </si>
  <si>
    <t>AC3096613</t>
  </si>
  <si>
    <t>438231100830</t>
  </si>
  <si>
    <t>AB7398919</t>
  </si>
  <si>
    <t>61108007120051</t>
  </si>
  <si>
    <t>2017-08-02</t>
  </si>
  <si>
    <t>438231100829</t>
  </si>
  <si>
    <t>AB3104141</t>
  </si>
  <si>
    <t>42006913090024</t>
  </si>
  <si>
    <t>438231100910</t>
  </si>
  <si>
    <t>AC3183222</t>
  </si>
  <si>
    <t>438231100949</t>
  </si>
  <si>
    <t>3613</t>
  </si>
  <si>
    <t>438231100865</t>
  </si>
  <si>
    <t>1978-12-11</t>
  </si>
  <si>
    <t>AB8923717</t>
  </si>
  <si>
    <t>40512986960017</t>
  </si>
  <si>
    <t>41602871050060</t>
  </si>
  <si>
    <t>31112995350010</t>
  </si>
  <si>
    <t>438241102251</t>
  </si>
  <si>
    <t>1993-10-26</t>
  </si>
  <si>
    <t>AB2067788</t>
  </si>
  <si>
    <t>2015-11-27</t>
  </si>
  <si>
    <t>438231100834</t>
  </si>
  <si>
    <t>2001-09-06</t>
  </si>
  <si>
    <t>AD1332169</t>
  </si>
  <si>
    <t>438231100918</t>
  </si>
  <si>
    <t>1988-03-28</t>
  </si>
  <si>
    <t>AD2961915</t>
  </si>
  <si>
    <t>S1-23 JM</t>
  </si>
  <si>
    <t>60112200</t>
  </si>
  <si>
    <t>438231100922</t>
  </si>
  <si>
    <t>SAIDOVA MUXAYYO BAFOYEVNA</t>
  </si>
  <si>
    <t>1987-06-18</t>
  </si>
  <si>
    <t>AD2375569</t>
  </si>
  <si>
    <t>2023-01-19</t>
  </si>
  <si>
    <t>438231100930</t>
  </si>
  <si>
    <t>BEKMURODOVA ADOLAT OBIDJON QIZI</t>
  </si>
  <si>
    <t>1997-09-14</t>
  </si>
  <si>
    <t>AA9266729</t>
  </si>
  <si>
    <t>438231100924</t>
  </si>
  <si>
    <t>1981-10-17</t>
  </si>
  <si>
    <t>AD2958108</t>
  </si>
  <si>
    <t>438231100913</t>
  </si>
  <si>
    <t>1980-02-09</t>
  </si>
  <si>
    <t>AC0654558</t>
  </si>
  <si>
    <t>438231100928</t>
  </si>
  <si>
    <t>1987-04-22</t>
  </si>
  <si>
    <t>AD3426077</t>
  </si>
  <si>
    <t>438231100920</t>
  </si>
  <si>
    <t>HAMROYEV RO‘ZIMUROD AXMADJONOVICH</t>
  </si>
  <si>
    <t>1991-03-26</t>
  </si>
  <si>
    <t>AB2771299</t>
  </si>
  <si>
    <t>2016-01-25</t>
  </si>
  <si>
    <t>2018-01-03</t>
  </si>
  <si>
    <t>61512035300026</t>
  </si>
  <si>
    <t>41704953920037</t>
  </si>
  <si>
    <t>50709056120021</t>
  </si>
  <si>
    <t>32303871080036</t>
  </si>
  <si>
    <t>Договор № 2023-2024-04-0012 от 01.09.2023</t>
  </si>
  <si>
    <t>62211065260032</t>
  </si>
  <si>
    <t>32106881000072</t>
  </si>
  <si>
    <t>41911815330011</t>
  </si>
  <si>
    <t>31401911120106</t>
  </si>
  <si>
    <t>51705035360018</t>
  </si>
  <si>
    <t>30511851120021</t>
  </si>
  <si>
    <t>33112861160031</t>
  </si>
  <si>
    <t>Анализ билан солиштириш</t>
  </si>
  <si>
    <t>41905861100016</t>
  </si>
  <si>
    <t>61807065320060</t>
  </si>
  <si>
    <t>40807985350012</t>
  </si>
  <si>
    <t>40511965260027</t>
  </si>
  <si>
    <t>60607065780016</t>
  </si>
  <si>
    <t>30109995290032</t>
  </si>
  <si>
    <t>32204941060010</t>
  </si>
  <si>
    <t>62203075290022</t>
  </si>
  <si>
    <t>60412015260012</t>
  </si>
  <si>
    <t>41301931100063</t>
  </si>
  <si>
    <t>40306872330037</t>
  </si>
  <si>
    <t>42109830980020</t>
  </si>
  <si>
    <t>42009851050019</t>
  </si>
  <si>
    <t>42504965270022</t>
  </si>
  <si>
    <t>62402065310043</t>
  </si>
  <si>
    <t>40510825260018</t>
  </si>
  <si>
    <t>61906065360035</t>
  </si>
  <si>
    <t>Договор № 2023-2024-08-0008 от 01.09.2023</t>
  </si>
  <si>
    <t>42910995320066</t>
  </si>
  <si>
    <t>61201025260010</t>
  </si>
  <si>
    <t>62812046130045</t>
  </si>
  <si>
    <t>Договор № 2023-2024-13-0032 от 01.09.2023</t>
  </si>
  <si>
    <t>61403005260014</t>
  </si>
  <si>
    <t>60103065310054</t>
  </si>
  <si>
    <t>50807025280025</t>
  </si>
  <si>
    <t>41904995380015</t>
  </si>
  <si>
    <t>42703995850024</t>
  </si>
  <si>
    <t>61210065300011</t>
  </si>
  <si>
    <t>42004871120119</t>
  </si>
  <si>
    <t>52403015310020</t>
  </si>
  <si>
    <t>43009851100032</t>
  </si>
  <si>
    <t>51111055270031</t>
  </si>
  <si>
    <t>41108995290039</t>
  </si>
  <si>
    <t>62607055380028</t>
  </si>
  <si>
    <t>61807075280044</t>
  </si>
  <si>
    <t>41507975290029</t>
  </si>
  <si>
    <t>62302005260013</t>
  </si>
  <si>
    <t>RO‘ZIYEV ZOHIDJON ZOKIROVICH</t>
  </si>
  <si>
    <t>RUSTAMOV AZIZBEK ANOR O‘G‘LI</t>
  </si>
  <si>
    <t>G‘AYBULLOYEV BEHZOD QAYUM O‘G‘LI</t>
  </si>
  <si>
    <t>IBOTOVA MARJONA OTABEK QIZI</t>
  </si>
  <si>
    <t>AXROROVA DILFUZA KOMIL QIZI</t>
  </si>
  <si>
    <t>FAYZULLAYEVA ASILA NURIDDIN QIZI</t>
  </si>
  <si>
    <t>ABOSOVA MAHDIYABONU MIRZOXIDOVNA</t>
  </si>
  <si>
    <t>ABASOVA NARGIZA MIRZOXIDOVNA</t>
  </si>
  <si>
    <t>AXTAMOVA GULHAYYO AXAD QIZI</t>
  </si>
  <si>
    <t>BABAJANOV AKMAL TEMIRKULOVICH</t>
  </si>
  <si>
    <t>ISLOMOV NURALI NEMAT O‘G‘LI</t>
  </si>
  <si>
    <t>JUMAYEVA GULNOZA DILMUROD QIZI</t>
  </si>
  <si>
    <t>ISTAMOVA DURDONA MASHRAF QIZI</t>
  </si>
  <si>
    <t>TO‘XTAMUROTOVA SHAHNOZA UMIDJONOVNA</t>
  </si>
  <si>
    <t>SUNNATILLOYEVA AZIZA FURQAT QIZI</t>
  </si>
  <si>
    <t>ASLONOVA SEVINCH XASAN QIZI</t>
  </si>
  <si>
    <t>QUVATOV JAVOHIR QUVONDIQ O‘G‘LI</t>
  </si>
  <si>
    <t>XALIMOVA MALIKA MIRRASILOVNA</t>
  </si>
  <si>
    <t>FAYZIYEVA DILSHODA TO‘YMURODOVNA</t>
  </si>
  <si>
    <t>NAMOZOVA XUMORA O‘RINBOY QIZI</t>
  </si>
  <si>
    <t>RO‘ZIYEV FIRUZ TO‘LISOVICH</t>
  </si>
  <si>
    <t>HAMZAYEVA CHAROS FARXOD QIZI</t>
  </si>
  <si>
    <t>RUSTAMOVA FERANGIZ ILHOM QIZI</t>
  </si>
  <si>
    <t>SAIDOV BEKZOD G‘ANIYEVICH</t>
  </si>
  <si>
    <t>TUYMURODOVA NOZIMA SIROJIDDIN QIZI</t>
  </si>
  <si>
    <t>ESHONOVA SETORA OBIDJONOVNA</t>
  </si>
  <si>
    <t>FAYZULLOYEVA NIHOLA USMON QIZI</t>
  </si>
  <si>
    <t>ASADOV SHOHZOD KOMILJON O‘G‘LI</t>
  </si>
  <si>
    <t>19.10.2024</t>
  </si>
  <si>
    <t>40507961000022</t>
  </si>
  <si>
    <t>62601005910039</t>
  </si>
  <si>
    <t>61208065260033</t>
  </si>
  <si>
    <t>41108985260062</t>
  </si>
  <si>
    <t>31006975680076</t>
  </si>
  <si>
    <t>61906055280062</t>
  </si>
  <si>
    <t>41707975820042</t>
  </si>
  <si>
    <t>41806911140029</t>
  </si>
  <si>
    <t>41911921170114</t>
  </si>
  <si>
    <t>42205955360029</t>
  </si>
  <si>
    <t>30608735260015</t>
  </si>
  <si>
    <t>30410713120024</t>
  </si>
  <si>
    <t>41502881000054</t>
  </si>
  <si>
    <t>41409975830042</t>
  </si>
  <si>
    <t>62802005310038</t>
  </si>
  <si>
    <t>62603025270034</t>
  </si>
  <si>
    <t>52212045720101</t>
  </si>
  <si>
    <t>41710921050051</t>
  </si>
  <si>
    <t>41012932720126</t>
  </si>
  <si>
    <t>41003965360025</t>
  </si>
  <si>
    <t>31401935780016</t>
  </si>
  <si>
    <t>61602025310044</t>
  </si>
  <si>
    <t>40209985260018</t>
  </si>
  <si>
    <t>41405950610014</t>
  </si>
  <si>
    <t>61602055320011</t>
  </si>
  <si>
    <t>30808901110027</t>
  </si>
  <si>
    <t>42110921110020</t>
  </si>
  <si>
    <t>41702932670067</t>
  </si>
  <si>
    <t>63003025350014</t>
  </si>
  <si>
    <t>41607901060064</t>
  </si>
  <si>
    <t>60312045330067</t>
  </si>
  <si>
    <t>41604975710013</t>
  </si>
  <si>
    <t>62207065350044</t>
  </si>
  <si>
    <t>52301066970043</t>
  </si>
  <si>
    <t>62007035270020</t>
  </si>
  <si>
    <t>51405065300021</t>
  </si>
  <si>
    <t>31808995290022</t>
  </si>
  <si>
    <t>40204985260020</t>
  </si>
  <si>
    <t>30202881110035</t>
  </si>
  <si>
    <t>30906881040041</t>
  </si>
  <si>
    <t>50804046330012</t>
  </si>
  <si>
    <t>60601065350051</t>
  </si>
  <si>
    <t>42903902400032</t>
  </si>
  <si>
    <t>51902045260048</t>
  </si>
  <si>
    <t>51710025300011</t>
  </si>
  <si>
    <t>30905975360027</t>
  </si>
  <si>
    <t>51701025260063</t>
  </si>
  <si>
    <t>60708055350032</t>
  </si>
  <si>
    <t>60509025350018</t>
  </si>
  <si>
    <t>62404075350037</t>
  </si>
  <si>
    <t>30401997190012</t>
  </si>
  <si>
    <t>61004025310013</t>
  </si>
  <si>
    <t>62906065320100</t>
  </si>
  <si>
    <t>50503005380010</t>
  </si>
  <si>
    <t>61107005350048</t>
  </si>
  <si>
    <t>41007986970027</t>
  </si>
  <si>
    <t>41908840470034</t>
  </si>
  <si>
    <t>32702951010011</t>
  </si>
  <si>
    <t>42405711440019</t>
  </si>
  <si>
    <t>50712060005040</t>
  </si>
  <si>
    <t>42604966120013</t>
  </si>
  <si>
    <t>DAVLATOVA DILFUZA ILXOMOVNA</t>
  </si>
  <si>
    <t>NAJMIDINOVA NIGORA MURTAZOYEVNA</t>
  </si>
  <si>
    <t>ABDUSATTOROVA DILNOZA BAXODIR QIZI</t>
  </si>
  <si>
    <t>NURILLAYEVA MAVLUDA SUPXONOVNA</t>
  </si>
  <si>
    <t>IBRAXIMOVA FERANGIZ UKTAMOVNA</t>
  </si>
  <si>
    <t>BAROTOV KOBIL BESHIMOVICH</t>
  </si>
  <si>
    <t>XALBAYEV IBROXIM ABDUJALILOVICH</t>
  </si>
  <si>
    <t>SHOMMIYEVA DILAFRUZ ZOKIRJONOVNA</t>
  </si>
  <si>
    <t>BAHRONOV QAHRAMON ASLONOVICH</t>
  </si>
  <si>
    <t>JO‘RAYEV QODIR NOZIMOVICH</t>
  </si>
  <si>
    <t>NIZOMOV MURODJON IKROMOVICH</t>
  </si>
  <si>
    <t>SHOMURODOVA MADINABONU UMEDJON QIZI</t>
  </si>
  <si>
    <t>BAFOYEV JAVOHIR JO‘RABEK O‘G‘LI</t>
  </si>
  <si>
    <t>OG‘AMURODOVA MUXLISA ELMURODOVNA</t>
  </si>
  <si>
    <t>OLIMOVA GULBAHOR AMRILLO QIZI</t>
  </si>
  <si>
    <t>JALILOV SHERZODJON ERGASHEVICH</t>
  </si>
  <si>
    <t>NURITDINOVA UMIDA KOMILOVNA</t>
  </si>
  <si>
    <t>HAYDAROVA GULHAYO ERKIN QIZI</t>
  </si>
  <si>
    <t>ERGASHOV HAMZA RAJABMUROTOVICH</t>
  </si>
  <si>
    <t>ISLOMOVA FAZILA AMRULLAYEVNA</t>
  </si>
  <si>
    <t>SULTONOVA SABINABONU ISLOM QIZI</t>
  </si>
  <si>
    <t>AVLIYOQULOVA SURAYYO MAXMUDOVNA</t>
  </si>
  <si>
    <t>SHOKIROV SANJARBEK SHODIBEK O‘G‘LI</t>
  </si>
  <si>
    <t>KARIMOV JAMSHID NABI O‘G‘LI</t>
  </si>
  <si>
    <t>MO‘MINOV ANVAR AXMATOVICH</t>
  </si>
  <si>
    <t>SAMANDAROVA NILUFAR SAYFILLO QIZI</t>
  </si>
  <si>
    <t>YULDASHEV MUHAMMAD SHAVKAT O‘G‘LI</t>
  </si>
  <si>
    <t>ZAYNIDDINOVA OYSULUV SADRIDDIN QIZI</t>
  </si>
  <si>
    <t>NAIMOV TEMUR JAHONGIR O‘G‘LI</t>
  </si>
  <si>
    <t>SAIDOVA MUXAYYO BAFOYEVNA</t>
  </si>
  <si>
    <t>HAMROYEV RO‘ZIMUROD AXMADJONOVICH</t>
  </si>
  <si>
    <t>KAMOLOVA JASMINA SHERMAT QIZI</t>
  </si>
  <si>
    <t>SAMADOV JAXONGIR SIROJIDDIN O‘G‘LI</t>
  </si>
  <si>
    <t>MEXMONOVA RUSHANA JUMAQUL QIZI</t>
  </si>
  <si>
    <t>RAJABOV ORTIQ RIZOMAT O‘G‘LI</t>
  </si>
  <si>
    <t>SHIRINOVA MARIFAT ISLOMOVNA</t>
  </si>
  <si>
    <t>AVEZOV KOMIL MAXMUDOVICH</t>
  </si>
  <si>
    <t>SAYIDOV MIRBEK MUXTAROVICH</t>
  </si>
  <si>
    <t>TURSUNOV UMIDJON RUSTAM O‘G‘LI</t>
  </si>
  <si>
    <t>63103065310039</t>
  </si>
  <si>
    <t>AVEZOV KOMIL MAXMUDOVICH</t>
  </si>
  <si>
    <t>30411720940010</t>
  </si>
  <si>
    <t>AVLIYOQULOVA SURAYYO MAXMUDOVNA</t>
  </si>
  <si>
    <t>42612931010034</t>
  </si>
  <si>
    <t>BAFOYEV JAVOHIR JO‘RABEK O‘G‘LI</t>
  </si>
  <si>
    <t>50105055350023</t>
  </si>
  <si>
    <t>BAHRONOV QAHRAMON ASLONOVICH</t>
  </si>
  <si>
    <t>30611831070109</t>
  </si>
  <si>
    <t>BAROTOV KOBIL BESHIMOVICH</t>
  </si>
  <si>
    <t>30408810970026</t>
  </si>
  <si>
    <t>DAVLATOVA DILFUZA ILXOMOVNA</t>
  </si>
  <si>
    <t>40409901110100</t>
  </si>
  <si>
    <t>ERGASHOV HAMZA RAJABMUROTOVICH</t>
  </si>
  <si>
    <t>31412821110059</t>
  </si>
  <si>
    <t>32603911080014</t>
  </si>
  <si>
    <t>HAYDAROVA GULHAYO ERKIN QIZI</t>
  </si>
  <si>
    <t>41109921100020</t>
  </si>
  <si>
    <t>IBRAXIMOVA FERANGIZ UKTAMOVNA</t>
  </si>
  <si>
    <t>40610901000072</t>
  </si>
  <si>
    <t>ISLOMOVA FAZILA AMRULLAYEVNA</t>
  </si>
  <si>
    <t>40108891120019</t>
  </si>
  <si>
    <t>30811851090039</t>
  </si>
  <si>
    <t>31507871060019</t>
  </si>
  <si>
    <t>60605065260097</t>
  </si>
  <si>
    <t>KARIMOV JAMSHID NABI O‘G‘LI</t>
  </si>
  <si>
    <t>31501985660024</t>
  </si>
  <si>
    <t>61809055350039</t>
  </si>
  <si>
    <t>30901915300014</t>
  </si>
  <si>
    <t>31101965280019</t>
  </si>
  <si>
    <t>NAJMIDINOVA NIGORA MURTAZOYEVNA</t>
  </si>
  <si>
    <t>41112921050037</t>
  </si>
  <si>
    <t>NIZOMOV MURODJON IKROMOVICH</t>
  </si>
  <si>
    <t>31207985280029</t>
  </si>
  <si>
    <t>52812015260015</t>
  </si>
  <si>
    <t>41310915300036</t>
  </si>
  <si>
    <t>NURITDINOVA UMIDA KOMILOVNA</t>
  </si>
  <si>
    <t>41811951000075</t>
  </si>
  <si>
    <t>OG‘AMURODOVA MUXLISA ELMURODOVNA</t>
  </si>
  <si>
    <t>60104035270033</t>
  </si>
  <si>
    <t>42811945310035</t>
  </si>
  <si>
    <t>RAJABOV ORTIQ RIZOMAT O‘G‘LI</t>
  </si>
  <si>
    <t>51005045590028</t>
  </si>
  <si>
    <t>41806871150010</t>
  </si>
  <si>
    <t>30401995740017</t>
  </si>
  <si>
    <t>61210025280018</t>
  </si>
  <si>
    <t>SAYIDOV MIRBEK MUXTAROVICH</t>
  </si>
  <si>
    <t>33003851150056</t>
  </si>
  <si>
    <t>SHIRINOVA MARIFAT ISLOMOVNA</t>
  </si>
  <si>
    <t>40307881060056</t>
  </si>
  <si>
    <t>50103065350048</t>
  </si>
  <si>
    <t>SHOMMIYEVA DILAFRUZ ZOKIRJONOVNA</t>
  </si>
  <si>
    <t>42002861080047</t>
  </si>
  <si>
    <t>SHOMURODOVA MADINABONU UMEDJON QIZI</t>
  </si>
  <si>
    <t>60407065340029</t>
  </si>
  <si>
    <t>SULTONOVA SABINABONU ISLOM QIZI</t>
  </si>
  <si>
    <t>60907055780050</t>
  </si>
  <si>
    <t>TURSUNOV UMIDJON RUSTAM O‘G‘LI</t>
  </si>
  <si>
    <t>31005985260010</t>
  </si>
  <si>
    <t>53012005840039</t>
  </si>
  <si>
    <t>YULDASHEV MUHAMMAD SHAVKAT O‘G‘LI</t>
  </si>
  <si>
    <t>50811036330020</t>
  </si>
  <si>
    <t>41906965350026</t>
  </si>
  <si>
    <t>Qarzi</t>
  </si>
  <si>
    <t>Ortiqcha to'lov</t>
  </si>
  <si>
    <t>Shartnoma turi</t>
  </si>
  <si>
    <t>3.57</t>
  </si>
  <si>
    <t>3.53</t>
  </si>
  <si>
    <t>438231100828</t>
  </si>
  <si>
    <t>NAJMIDDINOVA NIGINA BAHRIDDIN QIZI</t>
  </si>
  <si>
    <t>2003-10-27</t>
  </si>
  <si>
    <t>AC2316007</t>
  </si>
  <si>
    <t>438231100824</t>
  </si>
  <si>
    <t>HAMROYEVA SHAXINABONU AKRAM QIZI</t>
  </si>
  <si>
    <t>AD2135151</t>
  </si>
  <si>
    <t>438231100825</t>
  </si>
  <si>
    <t>CHORIYEVA MUXLISA IKROM QIZI</t>
  </si>
  <si>
    <t>1994-11-04</t>
  </si>
  <si>
    <t>AB1957123</t>
  </si>
  <si>
    <t>438241102045</t>
  </si>
  <si>
    <t>1995-05-22</t>
  </si>
  <si>
    <t>AD6605814</t>
  </si>
  <si>
    <t>438241102212</t>
  </si>
  <si>
    <t>2004-06-06</t>
  </si>
  <si>
    <t>AC3130804</t>
  </si>
  <si>
    <t>438231100886</t>
  </si>
  <si>
    <t>2004-02-19</t>
  </si>
  <si>
    <t>AC2761124</t>
  </si>
  <si>
    <t>2020-03-05</t>
  </si>
  <si>
    <t>438231100879</t>
  </si>
  <si>
    <t>SADIYEV SARDOR SODIQ O‘G‘LI</t>
  </si>
  <si>
    <t>2002-02-11</t>
  </si>
  <si>
    <t>AB8893607</t>
  </si>
  <si>
    <t>2018-02-21</t>
  </si>
  <si>
    <t>438231100887</t>
  </si>
  <si>
    <t>Uzun tumani</t>
  </si>
  <si>
    <t>2003-11-08</t>
  </si>
  <si>
    <t>AC2431564</t>
  </si>
  <si>
    <t>etr</t>
  </si>
  <si>
    <t>438231100890</t>
  </si>
  <si>
    <t>1990-08-08</t>
  </si>
  <si>
    <t>AA8829308</t>
  </si>
  <si>
    <t>2015-03-10</t>
  </si>
  <si>
    <t>438231100880</t>
  </si>
  <si>
    <t>AD0791379</t>
  </si>
  <si>
    <t>df</t>
  </si>
  <si>
    <t>438231100882</t>
  </si>
  <si>
    <t>2005-01-10</t>
  </si>
  <si>
    <t>AD0799165</t>
  </si>
  <si>
    <t>438231100888</t>
  </si>
  <si>
    <t>AD0251591</t>
  </si>
  <si>
    <t>2021-03-23</t>
  </si>
  <si>
    <t>fyt</t>
  </si>
  <si>
    <t>438231100884</t>
  </si>
  <si>
    <t>AZIMOV ASILBEK QAYUMJON O‘G‘LI</t>
  </si>
  <si>
    <t>AC2321330</t>
  </si>
  <si>
    <t>2019-10-24</t>
  </si>
  <si>
    <t>654</t>
  </si>
  <si>
    <t>438231100878</t>
  </si>
  <si>
    <t>2004-06-25</t>
  </si>
  <si>
    <t>AD1029072</t>
  </si>
  <si>
    <t>2022-01-25</t>
  </si>
  <si>
    <t>438231100881</t>
  </si>
  <si>
    <t>RAXMATOV OTABEK MUXAMMAD O`G`LI</t>
  </si>
  <si>
    <t>AD1726834</t>
  </si>
  <si>
    <t>sdg</t>
  </si>
  <si>
    <t>438231100885</t>
  </si>
  <si>
    <t>AC3006186</t>
  </si>
  <si>
    <t>asd</t>
  </si>
  <si>
    <t>438231100856</t>
  </si>
  <si>
    <t>2006-07-04</t>
  </si>
  <si>
    <t>AD1591924</t>
  </si>
  <si>
    <t>2022-07-27</t>
  </si>
  <si>
    <t>438241102253</t>
  </si>
  <si>
    <t>SUBHONOVA SARVINOZBONU SODIQOVNA</t>
  </si>
  <si>
    <t>AD2463028</t>
  </si>
  <si>
    <t>438231100952</t>
  </si>
  <si>
    <t>2006-01-06</t>
  </si>
  <si>
    <t>AD1727267</t>
  </si>
  <si>
    <t>438241102260</t>
  </si>
  <si>
    <t>JURAYEVA SARVINOZ SHUXRAT QIZI</t>
  </si>
  <si>
    <t>1997-09-16</t>
  </si>
  <si>
    <t>AD7608811</t>
  </si>
  <si>
    <t>438241100107</t>
  </si>
  <si>
    <t>AB7762971</t>
  </si>
  <si>
    <t>SOTTIYEV OZODBEK MURODOVICH</t>
  </si>
  <si>
    <t>2006-08-10</t>
  </si>
  <si>
    <t>AD2046350</t>
  </si>
  <si>
    <t>2022-11-19</t>
  </si>
  <si>
    <t>438241101991</t>
  </si>
  <si>
    <t>NAZIROV SELIMBEK SOXIBJONOVICH</t>
  </si>
  <si>
    <t>2006-09-04</t>
  </si>
  <si>
    <t>AD6698548</t>
  </si>
  <si>
    <t>2024-04-03</t>
  </si>
  <si>
    <t>438241102022</t>
  </si>
  <si>
    <t>MURODOVA DILDORA OYBEK QIZI</t>
  </si>
  <si>
    <t>2005-12-23</t>
  </si>
  <si>
    <t>AD1787594</t>
  </si>
  <si>
    <t>2022-09-21</t>
  </si>
  <si>
    <t>438241100493</t>
  </si>
  <si>
    <t>AD2841552</t>
  </si>
  <si>
    <t>AD0566389</t>
  </si>
  <si>
    <t>2021-08-13</t>
  </si>
  <si>
    <t>438241102249</t>
  </si>
  <si>
    <t>1992-09-11</t>
  </si>
  <si>
    <t>AC2917480</t>
  </si>
  <si>
    <t>2020-07-24</t>
  </si>
  <si>
    <t>438241200282</t>
  </si>
  <si>
    <t>AD0430153</t>
  </si>
  <si>
    <t>131</t>
  </si>
  <si>
    <t>438241200272</t>
  </si>
  <si>
    <t>AD3645616</t>
  </si>
  <si>
    <t>FDR</t>
  </si>
  <si>
    <t>438241200286</t>
  </si>
  <si>
    <t>ABDUG‘AFUROVA GAVHAR ABDUQODIROVNA</t>
  </si>
  <si>
    <t>1997-07-02</t>
  </si>
  <si>
    <t>AD6393450</t>
  </si>
  <si>
    <t>RAMAZONOV MIRONSHOX YUNUS O‘G‘LI</t>
  </si>
  <si>
    <t>438241200283</t>
  </si>
  <si>
    <t>ASHRAPOVA NARGIZA MUXITDINOVNA</t>
  </si>
  <si>
    <t>1989-08-13</t>
  </si>
  <si>
    <t>AD8146328</t>
  </si>
  <si>
    <t>438241200254</t>
  </si>
  <si>
    <t>1998-11-26</t>
  </si>
  <si>
    <t>AB4486809</t>
  </si>
  <si>
    <t>2016-07-23</t>
  </si>
  <si>
    <t>438241200293</t>
  </si>
  <si>
    <t>TURSUNOV UCHQUN TO‘LQIN O‘G‘LI</t>
  </si>
  <si>
    <t>2001-07-30</t>
  </si>
  <si>
    <t>AC1310089</t>
  </si>
  <si>
    <t>NAZAROVA ZAMIRA FARXOD QIZI</t>
  </si>
  <si>
    <t>438241200278</t>
  </si>
  <si>
    <t>MUSTAFOQULOVA SHAHNOZA DAVLAT QIZI</t>
  </si>
  <si>
    <t>1997-11-28</t>
  </si>
  <si>
    <t>AB0645816</t>
  </si>
  <si>
    <t>438241200287</t>
  </si>
  <si>
    <t>Chirchiq shahri</t>
  </si>
  <si>
    <t>AD0278065</t>
  </si>
  <si>
    <t>2021-03-30</t>
  </si>
  <si>
    <t>438241200289</t>
  </si>
  <si>
    <t>TURSUNOVA MARJONA RAZZOQ QIZI</t>
  </si>
  <si>
    <t>2001-09-13</t>
  </si>
  <si>
    <t>AB8204538</t>
  </si>
  <si>
    <t>2017-11-29</t>
  </si>
  <si>
    <t>438241200285</t>
  </si>
  <si>
    <t>438241200291</t>
  </si>
  <si>
    <t>438241200301</t>
  </si>
  <si>
    <t>438231200151</t>
  </si>
  <si>
    <t>ASHUROVA SADOQAT SAMATOVNA</t>
  </si>
  <si>
    <t>1986-11-16</t>
  </si>
  <si>
    <t>AB2769051</t>
  </si>
  <si>
    <t>EGAMOV OXUNJON SAIDOVICH</t>
  </si>
  <si>
    <t>BOMURODOV SHUHRAT SHAVKATOVICH</t>
  </si>
  <si>
    <t>MUXAMEDOV FERUZ TO‘LQINJONOVICH</t>
  </si>
  <si>
    <t>438231200152</t>
  </si>
  <si>
    <t>AB2332857</t>
  </si>
  <si>
    <t>KAROMATOV JASUR ALISHEROVICH</t>
  </si>
  <si>
    <t>JAFAROV SAIDJAMSHID RUSTAM O‘G‘LI</t>
  </si>
  <si>
    <t>FOZILOVA ZARNIGOR JAMSHID-QIZI</t>
  </si>
  <si>
    <t>ABDULLAYEV TEMURBEK ULUG‘BEKOVICH</t>
  </si>
  <si>
    <t>QODIROV MIZROBJON SALOYDINOVICH</t>
  </si>
  <si>
    <t>AXMEDOVA SARVINOZ AVAZ QIZI</t>
  </si>
  <si>
    <t>TAYIROV SANJAR SOLIYEVICH</t>
  </si>
  <si>
    <t>NARZILLOYEV MUHRIDDIN O‘KTAM O‘G‘LI</t>
  </si>
  <si>
    <t>2024-07-03</t>
  </si>
  <si>
    <t>XODJAYEV BOBURMIRZO BOLTAYEVICH</t>
  </si>
  <si>
    <t>ERKINOV BUNYOD ERKINOVICH</t>
  </si>
  <si>
    <t>SANOYEVA SARVINOZ ERKIN QIZI</t>
  </si>
  <si>
    <t>SAMIYEV SARDOR SAMADOVICH</t>
  </si>
  <si>
    <t>SHARIPOVA MASHHURA G‘OLIB QIZI</t>
  </si>
  <si>
    <t>XALIMOV FARXOD MUSTAKIMOVICH</t>
  </si>
  <si>
    <t>3.42</t>
  </si>
  <si>
    <t>4.13</t>
  </si>
  <si>
    <t>3.77</t>
  </si>
  <si>
    <t>3.54</t>
  </si>
  <si>
    <t>438221100416</t>
  </si>
  <si>
    <t>SULAYMONOVA GULSHODA BAXSHULLOYEVNA</t>
  </si>
  <si>
    <t>1986-05-05</t>
  </si>
  <si>
    <t>AB9031346</t>
  </si>
  <si>
    <t>S3-22 PSI</t>
  </si>
  <si>
    <t>438241102213</t>
  </si>
  <si>
    <t>1981-11-19</t>
  </si>
  <si>
    <t>AD3450323</t>
  </si>
  <si>
    <t>2023-05-27</t>
  </si>
  <si>
    <t>438221100408</t>
  </si>
  <si>
    <t>TOHIROVA MANIJA OYBEK QIZI</t>
  </si>
  <si>
    <t>1996-11-20</t>
  </si>
  <si>
    <t>AD4474491</t>
  </si>
  <si>
    <t>438221100410</t>
  </si>
  <si>
    <t>1994-03-03</t>
  </si>
  <si>
    <t>AB4769682</t>
  </si>
  <si>
    <t>2016-08-19</t>
  </si>
  <si>
    <t>AD5431292</t>
  </si>
  <si>
    <t>438221100403</t>
  </si>
  <si>
    <t>1988-07-03</t>
  </si>
  <si>
    <t>AD4984973</t>
  </si>
  <si>
    <t>2023-10-30</t>
  </si>
  <si>
    <t>438221100383</t>
  </si>
  <si>
    <t>ODINAYEVA ZARNIGOR MUXITDINOVNA</t>
  </si>
  <si>
    <t>1992-02-27</t>
  </si>
  <si>
    <t>AB1830658</t>
  </si>
  <si>
    <t>2015-11-03</t>
  </si>
  <si>
    <t>438221100417</t>
  </si>
  <si>
    <t>2002-04-10</t>
  </si>
  <si>
    <t>AC0490593</t>
  </si>
  <si>
    <t>438221100385</t>
  </si>
  <si>
    <t>NARZIYEVA OZODA ADIZ QIZI</t>
  </si>
  <si>
    <t>AB3813799</t>
  </si>
  <si>
    <t>2016-05-02</t>
  </si>
  <si>
    <t>438221100392</t>
  </si>
  <si>
    <t>HAMROYEVA JASMINA QAHRAMONOVNA</t>
  </si>
  <si>
    <t>2002-01-29</t>
  </si>
  <si>
    <t>AC0603311</t>
  </si>
  <si>
    <t>2018-08-04</t>
  </si>
  <si>
    <t>438221100389</t>
  </si>
  <si>
    <t>2001-03-28</t>
  </si>
  <si>
    <t>AB9003501</t>
  </si>
  <si>
    <t>438221100381</t>
  </si>
  <si>
    <t>1998-03-07</t>
  </si>
  <si>
    <t>AB0813905</t>
  </si>
  <si>
    <t>2015-08-20</t>
  </si>
  <si>
    <t>438221100387</t>
  </si>
  <si>
    <t>2002-03-30</t>
  </si>
  <si>
    <t>AB9291498</t>
  </si>
  <si>
    <t>2018-04-12</t>
  </si>
  <si>
    <t>438221100405</t>
  </si>
  <si>
    <t>1993-01-10</t>
  </si>
  <si>
    <t>AB8628691</t>
  </si>
  <si>
    <t>2018-01-13</t>
  </si>
  <si>
    <t>438221100396</t>
  </si>
  <si>
    <t>AD8317127</t>
  </si>
  <si>
    <t>438221100402</t>
  </si>
  <si>
    <t>SHUKUROVA MUNIRA MURODOVNA</t>
  </si>
  <si>
    <t>1987-05-24</t>
  </si>
  <si>
    <t>AD8630667</t>
  </si>
  <si>
    <t>2024-09-16</t>
  </si>
  <si>
    <t>438231100951</t>
  </si>
  <si>
    <t>AD0555593</t>
  </si>
  <si>
    <t>2021-08-10</t>
  </si>
  <si>
    <t>438241101977</t>
  </si>
  <si>
    <t>XOLMUROTOVA MARJONA BOBOXON QIZI</t>
  </si>
  <si>
    <t>Oqdaryo tumani</t>
  </si>
  <si>
    <t>AD4966153</t>
  </si>
  <si>
    <t>438241100993</t>
  </si>
  <si>
    <t>2002-02-16</t>
  </si>
  <si>
    <t>AD1044605</t>
  </si>
  <si>
    <t>438241102062</t>
  </si>
  <si>
    <t>1990-09-04</t>
  </si>
  <si>
    <t>AB5435541</t>
  </si>
  <si>
    <t>NARZULLOYEVA MUNIRA UBAYDULLOYEVNA</t>
  </si>
  <si>
    <t>1985-08-01</t>
  </si>
  <si>
    <t>AB3237160</t>
  </si>
  <si>
    <t>438221100379</t>
  </si>
  <si>
    <t>GULOMOV DILSHOD DAVRONOVICH</t>
  </si>
  <si>
    <t>1983-04-17</t>
  </si>
  <si>
    <t>AB3394820</t>
  </si>
  <si>
    <t>2016-03-15</t>
  </si>
  <si>
    <t>S2-22 MuzT</t>
  </si>
  <si>
    <t>232</t>
  </si>
  <si>
    <t>Imtiyozli</t>
  </si>
  <si>
    <t>438221100370</t>
  </si>
  <si>
    <t>NABIYEV HOJIAKBAR KAMOL O‘G‘LI</t>
  </si>
  <si>
    <t>AB5314083</t>
  </si>
  <si>
    <t>EREWRQ</t>
  </si>
  <si>
    <t>438241102183</t>
  </si>
  <si>
    <t>XALIMOV FERUZJON RAXMAT-O‘G‘LI</t>
  </si>
  <si>
    <t>AA8588078</t>
  </si>
  <si>
    <t>438221100422</t>
  </si>
  <si>
    <t>2003-04-01</t>
  </si>
  <si>
    <t>AC2405109</t>
  </si>
  <si>
    <t>438221100401</t>
  </si>
  <si>
    <t>2002-03-26</t>
  </si>
  <si>
    <t>AC1818840</t>
  </si>
  <si>
    <t>438221100372</t>
  </si>
  <si>
    <t>KOMILOV OG‘ABEK UMARALI O‘G‘LI</t>
  </si>
  <si>
    <t>1999-10-28</t>
  </si>
  <si>
    <t>AB6085279</t>
  </si>
  <si>
    <t>2017-03-01</t>
  </si>
  <si>
    <t>438221100355</t>
  </si>
  <si>
    <t>1972-11-04</t>
  </si>
  <si>
    <t>AD1979590</t>
  </si>
  <si>
    <t>438221100345</t>
  </si>
  <si>
    <t>JUMAYEV O‘TKIR UKTAMOVICH</t>
  </si>
  <si>
    <t>1984-05-01</t>
  </si>
  <si>
    <t>AB3554756</t>
  </si>
  <si>
    <t>438221100357</t>
  </si>
  <si>
    <t>QODIROV TURG‘UN QAYUMOVICH</t>
  </si>
  <si>
    <t>1989-05-07</t>
  </si>
  <si>
    <t>AA8206174</t>
  </si>
  <si>
    <t>2015-01-01</t>
  </si>
  <si>
    <t>+65</t>
  </si>
  <si>
    <t>438221100346</t>
  </si>
  <si>
    <t>NOROV MIRSHOD ELMURAD O‘G‘LI</t>
  </si>
  <si>
    <t>1994-01-08</t>
  </si>
  <si>
    <t>AB5331039</t>
  </si>
  <si>
    <t>438231100892</t>
  </si>
  <si>
    <t>SAYFULLOYEV SARDORBEK SADULLOYEVICH</t>
  </si>
  <si>
    <t>2005-02-05</t>
  </si>
  <si>
    <t>AD0399490</t>
  </si>
  <si>
    <t>DRT</t>
  </si>
  <si>
    <t>438221100382</t>
  </si>
  <si>
    <t>AA6582254</t>
  </si>
  <si>
    <t>2014-08-19</t>
  </si>
  <si>
    <t>132213</t>
  </si>
  <si>
    <t>438221100368</t>
  </si>
  <si>
    <t>1987-02-19</t>
  </si>
  <si>
    <t>AA6303927</t>
  </si>
  <si>
    <t>ASDF</t>
  </si>
  <si>
    <t>438241102081</t>
  </si>
  <si>
    <t>ATOYEVA DILOBAR SIROJOVNA</t>
  </si>
  <si>
    <t>1982-09-09</t>
  </si>
  <si>
    <t>438221100358</t>
  </si>
  <si>
    <t>1988-06-09</t>
  </si>
  <si>
    <t>AA8733389</t>
  </si>
  <si>
    <t>2015-02-15</t>
  </si>
  <si>
    <t>438221100384</t>
  </si>
  <si>
    <t>AD1086923</t>
  </si>
  <si>
    <t>438241102214</t>
  </si>
  <si>
    <t>1996-03-10</t>
  </si>
  <si>
    <t>AD3171339</t>
  </si>
  <si>
    <t>2023-05-02</t>
  </si>
  <si>
    <t>438221100371</t>
  </si>
  <si>
    <t>KURBONOV SHAHROM UTKIR O‘G‘LI</t>
  </si>
  <si>
    <t>AD0453521</t>
  </si>
  <si>
    <t>2021-06-22</t>
  </si>
  <si>
    <t>SAD</t>
  </si>
  <si>
    <t>438241102196</t>
  </si>
  <si>
    <t>1985-03-30</t>
  </si>
  <si>
    <t>AB2873613</t>
  </si>
  <si>
    <t>438221100356</t>
  </si>
  <si>
    <t>ASANOVA ELLA ANVAROVNA</t>
  </si>
  <si>
    <t>1977-10-06</t>
  </si>
  <si>
    <t>AB5107754</t>
  </si>
  <si>
    <t>2016-09-26</t>
  </si>
  <si>
    <t>RT</t>
  </si>
  <si>
    <t>438241102222</t>
  </si>
  <si>
    <t>1986-02-20</t>
  </si>
  <si>
    <t>AB1205559</t>
  </si>
  <si>
    <t>438221100348</t>
  </si>
  <si>
    <t>AZIMOV ALISHER ADIZJONOVICH</t>
  </si>
  <si>
    <t>AD0758711</t>
  </si>
  <si>
    <t>438221100394</t>
  </si>
  <si>
    <t>AB0526404</t>
  </si>
  <si>
    <t>S3-22 MuzT</t>
  </si>
  <si>
    <t>438221100363</t>
  </si>
  <si>
    <t>1973-08-06</t>
  </si>
  <si>
    <t>AD6182126</t>
  </si>
  <si>
    <t>2024-02-17</t>
  </si>
  <si>
    <t>RTYU</t>
  </si>
  <si>
    <t>438221100365</t>
  </si>
  <si>
    <t>1989-04-21</t>
  </si>
  <si>
    <t>AD6936673</t>
  </si>
  <si>
    <t>2024-04-24</t>
  </si>
  <si>
    <t>TYSR</t>
  </si>
  <si>
    <t>438221100364</t>
  </si>
  <si>
    <t>1998-06-25</t>
  </si>
  <si>
    <t>AB0669999</t>
  </si>
  <si>
    <t>2015-08-09</t>
  </si>
  <si>
    <t>438221100367</t>
  </si>
  <si>
    <t>UBAYDILLOYEV SHERZOD UCHQUN O‘G‘LI</t>
  </si>
  <si>
    <t>1992-11-24</t>
  </si>
  <si>
    <t>AB4531372</t>
  </si>
  <si>
    <t>SDDAS</t>
  </si>
  <si>
    <t>438221100373</t>
  </si>
  <si>
    <t>1993-07-04</t>
  </si>
  <si>
    <t>AB2362683</t>
  </si>
  <si>
    <t>438221100375</t>
  </si>
  <si>
    <t>MUTALIBJONOV YOQUBJON OLIMJON O‘G‘LI</t>
  </si>
  <si>
    <t>Kosonsoy tumani</t>
  </si>
  <si>
    <t>AC2057748</t>
  </si>
  <si>
    <t>2019-07-18</t>
  </si>
  <si>
    <t>SDF</t>
  </si>
  <si>
    <t>438221100369</t>
  </si>
  <si>
    <t>Mingbuloq tumani</t>
  </si>
  <si>
    <t>1994-10-27</t>
  </si>
  <si>
    <t>AD4122907</t>
  </si>
  <si>
    <t>UYU</t>
  </si>
  <si>
    <t>438221100395</t>
  </si>
  <si>
    <t>JALILOV NAVRO‘Z KAMOL O‘G‘LI</t>
  </si>
  <si>
    <t>1994-03-22</t>
  </si>
  <si>
    <t>AB6793385</t>
  </si>
  <si>
    <t>2017-05-25</t>
  </si>
  <si>
    <t>438221100361</t>
  </si>
  <si>
    <t>MARDONOV ASADBEK FAXRIDINOVICH</t>
  </si>
  <si>
    <t>2001-10-22</t>
  </si>
  <si>
    <t>AB8196711</t>
  </si>
  <si>
    <t>438221100376</t>
  </si>
  <si>
    <t>HAYDARALIYEV MUHRIDDIN RAHIMJON O‘G‘LI</t>
  </si>
  <si>
    <t>1996-12-14</t>
  </si>
  <si>
    <t>AA8159211</t>
  </si>
  <si>
    <t>GGHJ</t>
  </si>
  <si>
    <t>438221100378</t>
  </si>
  <si>
    <t>YOQUBOV HAMDAMJON AXMADJON O‘G‘LI</t>
  </si>
  <si>
    <t>1999-07-26</t>
  </si>
  <si>
    <t>AB5348010</t>
  </si>
  <si>
    <t>2016-12-10</t>
  </si>
  <si>
    <t>CFGDF</t>
  </si>
  <si>
    <t>438221100388</t>
  </si>
  <si>
    <t>1995-04-17</t>
  </si>
  <si>
    <t>AD8282562</t>
  </si>
  <si>
    <t>2024-08-17</t>
  </si>
  <si>
    <t>DF</t>
  </si>
  <si>
    <t>438221100380</t>
  </si>
  <si>
    <t>1993-12-10</t>
  </si>
  <si>
    <t>AA7547893</t>
  </si>
  <si>
    <t>2014-11-13</t>
  </si>
  <si>
    <t>SDFS</t>
  </si>
  <si>
    <t>438221100425</t>
  </si>
  <si>
    <t>438221100377</t>
  </si>
  <si>
    <t>TOXIRJONOV MUXAMMADQODIR AKMALJON O‘G‘LI</t>
  </si>
  <si>
    <t>To‘raqo‘rg‘on tumani</t>
  </si>
  <si>
    <t>AC2626677</t>
  </si>
  <si>
    <t>FGH</t>
  </si>
  <si>
    <t>438221100424</t>
  </si>
  <si>
    <t>2003-05-17</t>
  </si>
  <si>
    <t>AC1949938</t>
  </si>
  <si>
    <t>2019-06-01</t>
  </si>
  <si>
    <t>438221100349</t>
  </si>
  <si>
    <t>ARTIKOVA XAMIDA RUSTAMOVNA</t>
  </si>
  <si>
    <t>1994-02-27</t>
  </si>
  <si>
    <t>AB3305731</t>
  </si>
  <si>
    <t>2016-03-11</t>
  </si>
  <si>
    <t>438221100390</t>
  </si>
  <si>
    <t>1996-07-05</t>
  </si>
  <si>
    <t>AB1831360</t>
  </si>
  <si>
    <t>2015-11-02</t>
  </si>
  <si>
    <t>XSAS</t>
  </si>
  <si>
    <t>438221100354</t>
  </si>
  <si>
    <t>MANSUROVA GULLOLA MUROD QIZI</t>
  </si>
  <si>
    <t>AD4126495</t>
  </si>
  <si>
    <t>ERY</t>
  </si>
  <si>
    <t>438221100397</t>
  </si>
  <si>
    <t>RAXMONOV BEHRUZJON SOHIB O‘G‘LI</t>
  </si>
  <si>
    <t>AD7451639</t>
  </si>
  <si>
    <t>2024-06-10</t>
  </si>
  <si>
    <t>WER</t>
  </si>
  <si>
    <t>438221100386</t>
  </si>
  <si>
    <t>AB3909436</t>
  </si>
  <si>
    <t>2016-05-14</t>
  </si>
  <si>
    <t>438221100366</t>
  </si>
  <si>
    <t>AB5626869</t>
  </si>
  <si>
    <t>2017-01-11</t>
  </si>
  <si>
    <t>FGDS</t>
  </si>
  <si>
    <t>438221100399</t>
  </si>
  <si>
    <t>AA9903537</t>
  </si>
  <si>
    <t>2015-06-03</t>
  </si>
  <si>
    <t>226</t>
  </si>
  <si>
    <t>438221100359</t>
  </si>
  <si>
    <t>AXMADOV NURSHOD HAMRO O‘G‘LI</t>
  </si>
  <si>
    <t>1997-10-23</t>
  </si>
  <si>
    <t>AD5052070</t>
  </si>
  <si>
    <t>SDS</t>
  </si>
  <si>
    <t>438221100362</t>
  </si>
  <si>
    <t>RAHMATOVA FERUZA TOXIROVNA</t>
  </si>
  <si>
    <t>1995-09-14</t>
  </si>
  <si>
    <t>AB3815316</t>
  </si>
  <si>
    <t>2016-05-01</t>
  </si>
  <si>
    <t>438231100937</t>
  </si>
  <si>
    <t>1979-11-15</t>
  </si>
  <si>
    <t>AD6664391</t>
  </si>
  <si>
    <t>438231100898</t>
  </si>
  <si>
    <t>1995-02-25</t>
  </si>
  <si>
    <t>AD8052132</t>
  </si>
  <si>
    <t>2024-07-30</t>
  </si>
  <si>
    <t>438231100905</t>
  </si>
  <si>
    <t>2000-07-11</t>
  </si>
  <si>
    <t>AD3027518</t>
  </si>
  <si>
    <t>438241102064</t>
  </si>
  <si>
    <t>1993-12-26</t>
  </si>
  <si>
    <t>AC1799564</t>
  </si>
  <si>
    <t>2019-04-03</t>
  </si>
  <si>
    <t>438241101534</t>
  </si>
  <si>
    <t>1983-11-06</t>
  </si>
  <si>
    <t>AD5646255</t>
  </si>
  <si>
    <t>2024-01-06</t>
  </si>
  <si>
    <t>438241102197</t>
  </si>
  <si>
    <t>AA9327733</t>
  </si>
  <si>
    <t>2015-04-12</t>
  </si>
  <si>
    <t>438241102060</t>
  </si>
  <si>
    <t>1995-11-18</t>
  </si>
  <si>
    <t>AA8477699</t>
  </si>
  <si>
    <t>2015-01-22</t>
  </si>
  <si>
    <t>438241101822</t>
  </si>
  <si>
    <t>1997-04-16</t>
  </si>
  <si>
    <t>AA6820834</t>
  </si>
  <si>
    <t>2014-10-09</t>
  </si>
  <si>
    <t>Jismoniy madaniyat</t>
  </si>
  <si>
    <t>Maktabgacha va BTXT</t>
  </si>
  <si>
    <t>Kursdan qolgan yoki boshqa holatlar</t>
  </si>
  <si>
    <t>2 yil o'qigan va yana 2-kursga perevod qilganligi uchun</t>
  </si>
  <si>
    <t>AD8800017</t>
  </si>
  <si>
    <t>2024-09-27</t>
  </si>
  <si>
    <t>438241102264</t>
  </si>
  <si>
    <t>2003-05-18</t>
  </si>
  <si>
    <t>AC2471298</t>
  </si>
  <si>
    <t>3.92</t>
  </si>
  <si>
    <t>438231100836</t>
  </si>
  <si>
    <t>QURBONOVA ROZIYA HIKMAT QIZI</t>
  </si>
  <si>
    <t>AD0910317</t>
  </si>
  <si>
    <t>2021-12-14</t>
  </si>
  <si>
    <t>UMAROVA RUXSHONA SIROJ QIZI</t>
  </si>
  <si>
    <t>2.90</t>
  </si>
  <si>
    <t>4.27</t>
  </si>
  <si>
    <t>61503065300023</t>
  </si>
  <si>
    <t>61512055780013</t>
  </si>
  <si>
    <t>62506075340051</t>
  </si>
  <si>
    <t>3.55</t>
  </si>
  <si>
    <t>3.75</t>
  </si>
  <si>
    <t>2.60</t>
  </si>
  <si>
    <t>3.10</t>
  </si>
  <si>
    <t>438231100889</t>
  </si>
  <si>
    <t>MUXRIDDINOV BOTIRJON UMARJON O‘G‘LI</t>
  </si>
  <si>
    <t>Uychi tumani</t>
  </si>
  <si>
    <t>AD1155646</t>
  </si>
  <si>
    <t>2022-03-07</t>
  </si>
  <si>
    <t>setr</t>
  </si>
  <si>
    <t>ABDULLAYEVA HULKAR MASHRABJONOVNA</t>
  </si>
  <si>
    <t>UMUROVA KAMOLA RO‘ZI QIZI</t>
  </si>
  <si>
    <t>№ 23-T-158/2 / 09.11.2023</t>
  </si>
  <si>
    <t>62907065310067</t>
  </si>
  <si>
    <t>40708922330040</t>
  </si>
  <si>
    <t>61403065360017</t>
  </si>
  <si>
    <t>51312065300028</t>
  </si>
  <si>
    <t>438241102261</t>
  </si>
  <si>
    <t>YARASHOVA GULSANAM ZOKIR QIZI</t>
  </si>
  <si>
    <t>2007-01-14</t>
  </si>
  <si>
    <t>AD6506859</t>
  </si>
  <si>
    <t>62903065300013</t>
  </si>
  <si>
    <t>60607065260055</t>
  </si>
  <si>
    <t>60712065310016</t>
  </si>
  <si>
    <t>30610871110019</t>
  </si>
  <si>
    <t>438241200303</t>
  </si>
  <si>
    <t>BEGMURODOV NOZIMBEK NAJMIDDIN O‘G‘LI</t>
  </si>
  <si>
    <t>2000-10-27</t>
  </si>
  <si>
    <t>AB5271604</t>
  </si>
  <si>
    <t>438241200305</t>
  </si>
  <si>
    <t>QOSIMOVA MOXICHEXRA SAITJONOVNA</t>
  </si>
  <si>
    <t>1987-12-25</t>
  </si>
  <si>
    <t>AD3607101</t>
  </si>
  <si>
    <t>42509825350018</t>
  </si>
  <si>
    <t>438241200304</t>
  </si>
  <si>
    <t>SUBHONOVA GULRUXSOR JAMSHID QIZI</t>
  </si>
  <si>
    <t>2002-12-22</t>
  </si>
  <si>
    <t>AC1845855</t>
  </si>
  <si>
    <t>2019-04-24</t>
  </si>
  <si>
    <t>42303995260038</t>
  </si>
  <si>
    <t>62201025300012</t>
  </si>
  <si>
    <t>TO‘XTAYEV FIRDAVS OBID-O‘G‘LI</t>
  </si>
  <si>
    <t>438241200313</t>
  </si>
  <si>
    <t>HAKIMOV HASAN GULMIRZAYEVICH</t>
  </si>
  <si>
    <t>1990-02-07</t>
  </si>
  <si>
    <t>AD7842006</t>
  </si>
  <si>
    <t>438241200307</t>
  </si>
  <si>
    <t>438241200306</t>
  </si>
  <si>
    <t>HAMROYEVA NAZIRA NASRIDDINOVNA</t>
  </si>
  <si>
    <t>2016-05-06</t>
  </si>
  <si>
    <t>438241102265</t>
  </si>
  <si>
    <t>1994-08-12</t>
  </si>
  <si>
    <t>AD6631858</t>
  </si>
  <si>
    <t>2.50</t>
  </si>
  <si>
    <t>2.00</t>
  </si>
  <si>
    <t>2.40</t>
  </si>
  <si>
    <t>438221100398</t>
  </si>
  <si>
    <t>BAQOYEVA RUXSORA SOBIR QIZI</t>
  </si>
  <si>
    <t>AC1522590</t>
  </si>
  <si>
    <t>2018-12-24</t>
  </si>
  <si>
    <t>438221100352</t>
  </si>
  <si>
    <t>MURTAZOYEVA O‘G‘ULOY SAYFULLO QIZI</t>
  </si>
  <si>
    <t>1996-11-15</t>
  </si>
  <si>
    <t>AA9347242</t>
  </si>
  <si>
    <t>ERGASHOVA MAXSUDA RO‘ZIMURODOVNA</t>
  </si>
  <si>
    <t>GULMURODOVA DILOROM ILHOM QIZI</t>
  </si>
  <si>
    <t>438241102259</t>
  </si>
  <si>
    <t>NORQULOVA HULKAR ORIFJONOVNA</t>
  </si>
  <si>
    <t>1996-01-28</t>
  </si>
  <si>
    <t>AD5982024</t>
  </si>
  <si>
    <t>438241101967</t>
  </si>
  <si>
    <t>2003-12-15</t>
  </si>
  <si>
    <t>AC2686757</t>
  </si>
  <si>
    <t>438221100391</t>
  </si>
  <si>
    <t>SHIRINOVA OLIMA ABDUMALIKOVNA</t>
  </si>
  <si>
    <t>1990-09-18</t>
  </si>
  <si>
    <t>AB5193850</t>
  </si>
  <si>
    <t>2016-10-10</t>
  </si>
  <si>
    <t>DAS</t>
  </si>
  <si>
    <t>438221100347</t>
  </si>
  <si>
    <t>QAMBAROVA NIGORA KOZIMOVNA</t>
  </si>
  <si>
    <t>1995-05-18</t>
  </si>
  <si>
    <t>AA6494652</t>
  </si>
  <si>
    <t>2014-08-05</t>
  </si>
  <si>
    <t>438241102266</t>
  </si>
  <si>
    <t>1985-11-05</t>
  </si>
  <si>
    <t>AC0130773</t>
  </si>
  <si>
    <t>SAVRIYEV PO‘LOTJON ESAN O‘G‘LI</t>
  </si>
  <si>
    <t>O‘RINOV MANSURJON ABDUMALIKOVICH</t>
  </si>
  <si>
    <t>438221100430</t>
  </si>
  <si>
    <t>1998-05-10</t>
  </si>
  <si>
    <t>AA7626289</t>
  </si>
  <si>
    <t>438241102269</t>
  </si>
  <si>
    <t>BEKMONOV BOBURBEK EGAMBERGAN O‘G‘LI</t>
  </si>
  <si>
    <t>2002-01-26</t>
  </si>
  <si>
    <t>AD4675736</t>
  </si>
  <si>
    <t>438241102179</t>
  </si>
  <si>
    <t>ASADOVA MUHABBAT ISTAMOVNA</t>
  </si>
  <si>
    <t>AB3815043</t>
  </si>
  <si>
    <t>438241102180</t>
  </si>
  <si>
    <t>XURSANOVA MEHRINOZ SHAXOBOVNA</t>
  </si>
  <si>
    <t>1991-08-13</t>
  </si>
  <si>
    <t>AB7385217</t>
  </si>
  <si>
    <t>2017-08-03</t>
  </si>
  <si>
    <t>438241102262</t>
  </si>
  <si>
    <t>FARMONOVA MOHICHEHRA IDI QIZI</t>
  </si>
  <si>
    <t>2003-03-12</t>
  </si>
  <si>
    <t>AC2363395</t>
  </si>
  <si>
    <t>2019-10-28</t>
  </si>
  <si>
    <t>NURIDDINOVA MARJONA SAYDULLA QIZI</t>
  </si>
  <si>
    <t>AD9073472</t>
  </si>
  <si>
    <t>2024-10-21</t>
  </si>
  <si>
    <t>438221100428</t>
  </si>
  <si>
    <t>AHMADOVA MAFTUNA TO‘YMUROD QIZI</t>
  </si>
  <si>
    <t>1992-08-17</t>
  </si>
  <si>
    <t>AA9752675</t>
  </si>
  <si>
    <t>438241102178</t>
  </si>
  <si>
    <t>QUDRATOVA ZARNIGOR KOBILOVNA</t>
  </si>
  <si>
    <t>1990-05-05</t>
  </si>
  <si>
    <t>AB0891783</t>
  </si>
  <si>
    <t>2015-08-29</t>
  </si>
  <si>
    <t>438221100429</t>
  </si>
  <si>
    <t>BAHRONOVA SHAROFAT TOLIB QIZI</t>
  </si>
  <si>
    <t>AC1491617</t>
  </si>
  <si>
    <t>438231100940</t>
  </si>
  <si>
    <t>HASANOV AZIZ NASRIDDIN O‘G‘LI</t>
  </si>
  <si>
    <t>AA9291438</t>
  </si>
  <si>
    <t>2015-04-10</t>
  </si>
  <si>
    <t>438231100897</t>
  </si>
  <si>
    <t>YARASHOVA ELEONORA NODIRBEKOVNA</t>
  </si>
  <si>
    <t>AD0433772</t>
  </si>
  <si>
    <t>2021-06-12</t>
  </si>
  <si>
    <t>2.30</t>
  </si>
  <si>
    <t>1.90</t>
  </si>
  <si>
    <t>3.67</t>
  </si>
  <si>
    <t>2.10</t>
  </si>
  <si>
    <t>3.30</t>
  </si>
  <si>
    <t>SHAROPOV ROZIQJON NORMUROD O‘G‘LI</t>
  </si>
  <si>
    <t>1.80</t>
  </si>
  <si>
    <t>2.20</t>
  </si>
  <si>
    <t>438231100838</t>
  </si>
  <si>
    <t>OCHILOV ABDULLOH BAXRIDDIN UG‘LI</t>
  </si>
  <si>
    <t>AD1202528</t>
  </si>
  <si>
    <t>2022-03-28</t>
  </si>
  <si>
    <t>438241102079</t>
  </si>
  <si>
    <t>TOXIROVA XURSHIDABONU TUROB QIZI</t>
  </si>
  <si>
    <t>2006-05-09</t>
  </si>
  <si>
    <t>AD1942291</t>
  </si>
  <si>
    <t>438231100915</t>
  </si>
  <si>
    <t>INOYATOV HABIBULLOXO‘JA AZIZXO‘JA O‘G‘LI</t>
  </si>
  <si>
    <t>AD3742510</t>
  </si>
  <si>
    <t>YARASHOV JONIBEK NODIRBEKOVICH</t>
  </si>
  <si>
    <t>438221100409</t>
  </si>
  <si>
    <t>MURTAZOYEVA GULISTON SAYFULLO QIZI</t>
  </si>
  <si>
    <t>1994-06-26</t>
  </si>
  <si>
    <t>AC0562596</t>
  </si>
  <si>
    <t>2018-07-20</t>
  </si>
  <si>
    <t>438221100411</t>
  </si>
  <si>
    <t>2005-05-01</t>
  </si>
  <si>
    <t>AD1194570</t>
  </si>
  <si>
    <t>438231100900</t>
  </si>
  <si>
    <t>XALLOQOV ELMIDDIN FAZLIDDIN O‘G‘LI</t>
  </si>
  <si>
    <t>2002-12-23</t>
  </si>
  <si>
    <t>AC2321345</t>
  </si>
  <si>
    <t>438241102263</t>
  </si>
  <si>
    <t>Xazorasp tumani</t>
  </si>
  <si>
    <t>1990-02-02</t>
  </si>
  <si>
    <t>AB0953441</t>
  </si>
  <si>
    <t>2015-09-03</t>
  </si>
  <si>
    <t>PSI</t>
  </si>
  <si>
    <t>MT</t>
  </si>
  <si>
    <t>MPL</t>
  </si>
  <si>
    <t>MUZ</t>
  </si>
  <si>
    <t>MIG'</t>
  </si>
  <si>
    <t>IQT</t>
  </si>
  <si>
    <t>BT</t>
  </si>
  <si>
    <t>TARIX</t>
  </si>
  <si>
    <t>O`TA</t>
  </si>
  <si>
    <t>TUR</t>
  </si>
  <si>
    <t>XTA</t>
  </si>
  <si>
    <t>L</t>
  </si>
  <si>
    <t>ATT</t>
  </si>
  <si>
    <t>JM</t>
  </si>
  <si>
    <t>PED</t>
  </si>
  <si>
    <t>MIG`</t>
  </si>
  <si>
    <t>32405985280011</t>
  </si>
  <si>
    <t>42010901070158</t>
  </si>
  <si>
    <t>52505055340033</t>
  </si>
  <si>
    <t>41606985260047</t>
  </si>
  <si>
    <t>32209951000010</t>
  </si>
  <si>
    <t>40603811791143</t>
  </si>
  <si>
    <t>42702941000045</t>
  </si>
  <si>
    <t>40610774310016</t>
  </si>
  <si>
    <t>32605840262150</t>
  </si>
  <si>
    <t>30101891000179</t>
  </si>
  <si>
    <t>AVEZMURATOVA SAIDA OLLAYOROVNA</t>
  </si>
  <si>
    <t>40904783160011</t>
  </si>
  <si>
    <t>51112065320044</t>
  </si>
  <si>
    <t>31508975330031</t>
  </si>
  <si>
    <t>60201075360013</t>
  </si>
  <si>
    <t>41202995350011</t>
  </si>
  <si>
    <t>50408055260014</t>
  </si>
  <si>
    <t>31808995260069</t>
  </si>
  <si>
    <t>61809005310067</t>
  </si>
  <si>
    <t>61712025350019</t>
  </si>
  <si>
    <t>40804851050047</t>
  </si>
  <si>
    <t>32809911050013</t>
  </si>
  <si>
    <t>40411941000040</t>
  </si>
  <si>
    <t>60408055270049</t>
  </si>
  <si>
    <t>62212065350046</t>
  </si>
  <si>
    <t>30905951050045</t>
  </si>
  <si>
    <t>62406055350046</t>
  </si>
  <si>
    <t>31211813150051</t>
  </si>
  <si>
    <t>41609985260022</t>
  </si>
  <si>
    <t>31704831160015</t>
  </si>
  <si>
    <t>62901025310023</t>
  </si>
  <si>
    <t>61909037170010</t>
  </si>
  <si>
    <t>51503015330039</t>
  </si>
  <si>
    <t>60101075260080</t>
  </si>
  <si>
    <t>30105845260019</t>
  </si>
  <si>
    <t>41609975300024</t>
  </si>
  <si>
    <t>31101975380017</t>
  </si>
  <si>
    <t>32810995310078</t>
  </si>
  <si>
    <t>41504902330045</t>
  </si>
  <si>
    <t>31607975260015</t>
  </si>
  <si>
    <t>42606941170039</t>
  </si>
  <si>
    <t>30108926590012</t>
  </si>
  <si>
    <t>42108770990021</t>
  </si>
  <si>
    <t>30603951050053</t>
  </si>
  <si>
    <t>30207941110057</t>
  </si>
  <si>
    <t>42210975300023</t>
  </si>
  <si>
    <t>40108851060049</t>
  </si>
  <si>
    <t>61301065350013</t>
  </si>
  <si>
    <t>30801941000158</t>
  </si>
  <si>
    <t>42801965270019</t>
  </si>
  <si>
    <t>31404891000112</t>
  </si>
  <si>
    <t>42702921050053</t>
  </si>
  <si>
    <t>41805951140048</t>
  </si>
  <si>
    <t>31709951000168</t>
  </si>
  <si>
    <t>30705892700083</t>
  </si>
  <si>
    <t>41409952410034</t>
  </si>
  <si>
    <t>50607025320039</t>
  </si>
  <si>
    <t>61201065290019</t>
  </si>
  <si>
    <t>51102025330022</t>
  </si>
  <si>
    <t>30706961000062</t>
  </si>
  <si>
    <t>32508942720086</t>
  </si>
  <si>
    <t>30905911050061</t>
  </si>
  <si>
    <t>50502055260017</t>
  </si>
  <si>
    <t>63005045270048</t>
  </si>
  <si>
    <t>60803065360032</t>
  </si>
  <si>
    <t>61812045310047</t>
  </si>
  <si>
    <t>31112800990015</t>
  </si>
  <si>
    <t>60308065290018</t>
  </si>
  <si>
    <t>41102965280026</t>
  </si>
  <si>
    <t>42011965330011</t>
  </si>
  <si>
    <t>31005912400029</t>
  </si>
  <si>
    <t>53112035920038</t>
  </si>
  <si>
    <t>53007015310153</t>
  </si>
  <si>
    <t>61309015310045</t>
  </si>
  <si>
    <t>30505955260011</t>
  </si>
  <si>
    <t>32309985260025</t>
  </si>
  <si>
    <t>XASANOVA GULHAYO MUZAPAROVNA</t>
  </si>
  <si>
    <t>42007901060030</t>
  </si>
  <si>
    <t>30801913990016</t>
  </si>
  <si>
    <t>61108065270046</t>
  </si>
  <si>
    <t>32607995980020</t>
  </si>
  <si>
    <t>62801015350016</t>
  </si>
  <si>
    <t>31103891070122</t>
  </si>
  <si>
    <t>41611861140023</t>
  </si>
  <si>
    <t>41104985260022</t>
  </si>
  <si>
    <t>30101985350010</t>
  </si>
  <si>
    <t>31412965980026</t>
  </si>
  <si>
    <t>32702931110025</t>
  </si>
  <si>
    <t>50107035980022</t>
  </si>
  <si>
    <t>42808891120067</t>
  </si>
  <si>
    <t>31202821050019</t>
  </si>
  <si>
    <t>30906975310063</t>
  </si>
  <si>
    <t>50505005260011</t>
  </si>
  <si>
    <t>30609995630046</t>
  </si>
  <si>
    <t>60202075320018</t>
  </si>
  <si>
    <t>42107951100011</t>
  </si>
  <si>
    <t>438231100931</t>
  </si>
  <si>
    <t>1231321</t>
  </si>
  <si>
    <t>438241102034</t>
  </si>
  <si>
    <t>SHARIPOVA MAXFUZA BAXRIDDINOVNA</t>
  </si>
  <si>
    <t>1986-01-08</t>
  </si>
  <si>
    <t>AA8731957</t>
  </si>
  <si>
    <t>2015-02-13</t>
  </si>
  <si>
    <t>SHAVKATOVA MOHINABEGIM SHAHOBOVNA</t>
  </si>
  <si>
    <t>438241102273</t>
  </si>
  <si>
    <t>SAYFULLOYEVA JASMINA BOBIROVNA</t>
  </si>
  <si>
    <t>2007-05-30</t>
  </si>
  <si>
    <t>AD6766473</t>
  </si>
  <si>
    <t>2024-04-08</t>
  </si>
  <si>
    <t>438241200299</t>
  </si>
  <si>
    <t>ZAYNIDDINOV ELBEK DILMUROD O‘G‘LI</t>
  </si>
  <si>
    <t>1992-11-17</t>
  </si>
  <si>
    <t>AD4914820</t>
  </si>
  <si>
    <t>438241200315</t>
  </si>
  <si>
    <t>NUSRATOV FARRUXMIRZO FURQAT O‘G‘LI</t>
  </si>
  <si>
    <t>1992-04-24</t>
  </si>
  <si>
    <t>AB4319828</t>
  </si>
  <si>
    <t>438241200296</t>
  </si>
  <si>
    <t>G‘ANIYEVA ZEBINISO HALIM QIZI</t>
  </si>
  <si>
    <t>1997-10-18</t>
  </si>
  <si>
    <t>AB0254292</t>
  </si>
  <si>
    <t>2015-06-26</t>
  </si>
  <si>
    <t>438241200300</t>
  </si>
  <si>
    <t>SAIDOVA AZIZA RAXIMOVNA</t>
  </si>
  <si>
    <t>1991-03-11</t>
  </si>
  <si>
    <t>AA9245528</t>
  </si>
  <si>
    <t>438241200266</t>
  </si>
  <si>
    <t>1984-03-18</t>
  </si>
  <si>
    <t>AB6535986</t>
  </si>
  <si>
    <t>2017-04-26</t>
  </si>
  <si>
    <t>fAWE</t>
  </si>
  <si>
    <t>438241200294</t>
  </si>
  <si>
    <t>ISROILOVA MUHARRAM HAYOT QIZI</t>
  </si>
  <si>
    <t>2002-03-10</t>
  </si>
  <si>
    <t>AB9508464</t>
  </si>
  <si>
    <t>2018-05-12</t>
  </si>
  <si>
    <t>438241200267</t>
  </si>
  <si>
    <t>1990-10-06</t>
  </si>
  <si>
    <t>AB6522700</t>
  </si>
  <si>
    <t>438241200317</t>
  </si>
  <si>
    <t>MAXMUDOVA MALOHAT MUSTAHQIM QIZI</t>
  </si>
  <si>
    <t>1997-04-29</t>
  </si>
  <si>
    <t>AD7478591</t>
  </si>
  <si>
    <t>XAITOV MUROD RUSTAMOVICH</t>
  </si>
  <si>
    <t>2015-07-02</t>
  </si>
  <si>
    <t>438241100341</t>
  </si>
  <si>
    <t>AD2443727</t>
  </si>
  <si>
    <t>438221100432</t>
  </si>
  <si>
    <t>1990-07-20</t>
  </si>
  <si>
    <t>AD7317217</t>
  </si>
  <si>
    <t>2024-05-28</t>
  </si>
  <si>
    <t>438221100433</t>
  </si>
  <si>
    <t>IMOMOVA MAFTUNA SALIMOVNA</t>
  </si>
  <si>
    <t>1993-02-02</t>
  </si>
  <si>
    <t>AD3311435</t>
  </si>
  <si>
    <t>438241101580</t>
  </si>
  <si>
    <t>1989-10-19</t>
  </si>
  <si>
    <t>AA9140564</t>
  </si>
  <si>
    <t>438241102102</t>
  </si>
  <si>
    <t>1997-02-18</t>
  </si>
  <si>
    <t>AD5103543</t>
  </si>
  <si>
    <t>2023-11-11</t>
  </si>
  <si>
    <t>438241102103</t>
  </si>
  <si>
    <t>1993-10-01</t>
  </si>
  <si>
    <t>AB8309480</t>
  </si>
  <si>
    <t>Hemisda</t>
  </si>
  <si>
    <t>Analizda</t>
  </si>
  <si>
    <t>AMONOVA DILAFRO‘Z ZAVQIDDIN QIZI</t>
  </si>
  <si>
    <t>60705005280076</t>
  </si>
  <si>
    <t>52710005350015</t>
  </si>
  <si>
    <t>40901885820018</t>
  </si>
  <si>
    <t>30707975350031</t>
  </si>
  <si>
    <t>40202931010020</t>
  </si>
  <si>
    <t>61911065280047</t>
  </si>
  <si>
    <t>60911025300010</t>
  </si>
  <si>
    <t>41103911000170</t>
  </si>
  <si>
    <t>63005075380030</t>
  </si>
  <si>
    <t>61611076590051</t>
  </si>
  <si>
    <t>SUBXONOVA MAFTUNA BAHODIR QIZI</t>
  </si>
  <si>
    <t>32411921110029</t>
  </si>
  <si>
    <t>32407921000053</t>
  </si>
  <si>
    <t>41308911060023</t>
  </si>
  <si>
    <t>40909821060025</t>
  </si>
  <si>
    <t>60606035260020</t>
  </si>
  <si>
    <t>42405871060043</t>
  </si>
  <si>
    <t>30901965310047</t>
  </si>
  <si>
    <t>61710065290063</t>
  </si>
  <si>
    <t>60909065280034</t>
  </si>
  <si>
    <t>41308891060042</t>
  </si>
  <si>
    <t>41204901110168</t>
  </si>
  <si>
    <t>60808015310121</t>
  </si>
  <si>
    <t>51509035280011</t>
  </si>
  <si>
    <t>52210015260020</t>
  </si>
  <si>
    <t>41511965310088</t>
  </si>
  <si>
    <t>42811975330016</t>
  </si>
  <si>
    <t>41904975300039</t>
  </si>
  <si>
    <t>61302075340030</t>
  </si>
  <si>
    <t>31401935380012</t>
  </si>
  <si>
    <t>62708067250054</t>
  </si>
  <si>
    <t>41708925360029</t>
  </si>
  <si>
    <t>60904035340017</t>
  </si>
  <si>
    <t>60109055340049</t>
  </si>
  <si>
    <t>62504006520064</t>
  </si>
  <si>
    <t>61203035340027</t>
  </si>
  <si>
    <t>43004922390073</t>
  </si>
  <si>
    <t>61202075320028</t>
  </si>
  <si>
    <t>61101075290015</t>
  </si>
  <si>
    <t>61604005330019</t>
  </si>
  <si>
    <t>40801862330061</t>
  </si>
  <si>
    <t>30612995700042</t>
  </si>
  <si>
    <t>40207975260060</t>
  </si>
  <si>
    <t>31010925300019</t>
  </si>
  <si>
    <t>61612075260033</t>
  </si>
  <si>
    <t>42903942700040</t>
  </si>
  <si>
    <t>40306975260068</t>
  </si>
  <si>
    <t>31210853160060</t>
  </si>
  <si>
    <t>62712065280027</t>
  </si>
  <si>
    <t>62901065340015</t>
  </si>
  <si>
    <t>62003075260081</t>
  </si>
  <si>
    <t>41202861050076</t>
  </si>
  <si>
    <t>32310975360012</t>
  </si>
  <si>
    <t>50201055310086</t>
  </si>
  <si>
    <t>60708065360029</t>
  </si>
  <si>
    <t>61611065350051</t>
  </si>
  <si>
    <t>40505901100087</t>
  </si>
  <si>
    <t>51008065320082</t>
  </si>
  <si>
    <t>40505865310010</t>
  </si>
  <si>
    <t>61305045290063</t>
  </si>
  <si>
    <t>53112017100052</t>
  </si>
  <si>
    <t>62204025340033</t>
  </si>
  <si>
    <t>62411065310085</t>
  </si>
  <si>
    <t>62905035330019</t>
  </si>
  <si>
    <t>60812005260040</t>
  </si>
  <si>
    <t>32210985280042</t>
  </si>
  <si>
    <t>52312025350028</t>
  </si>
  <si>
    <t>42402995350016</t>
  </si>
  <si>
    <t>61001005310041</t>
  </si>
  <si>
    <t>60204065270028</t>
  </si>
  <si>
    <t>51403075320057</t>
  </si>
  <si>
    <t>52708037130020</t>
  </si>
  <si>
    <t>31203935860017</t>
  </si>
  <si>
    <t>40101741940083</t>
  </si>
  <si>
    <t>40407942540023</t>
  </si>
  <si>
    <t>61607055320085</t>
  </si>
  <si>
    <t>52406035350038</t>
  </si>
  <si>
    <t>52702055700018</t>
  </si>
  <si>
    <t>60511055350043</t>
  </si>
  <si>
    <t>62212025280024</t>
  </si>
  <si>
    <t>60509005360035</t>
  </si>
  <si>
    <t>60507075290038</t>
  </si>
  <si>
    <t>61608065350017</t>
  </si>
  <si>
    <t>SHOYIMOVA MUNISA NODIROVNA</t>
  </si>
  <si>
    <t>NURULLAYEV AMIRSHOH AZIZOVICH</t>
  </si>
  <si>
    <t>ABDULLAYEVA PARVINABONU AZAMATOVNA</t>
  </si>
  <si>
    <t>SULTONOVA ZEBINISO SHARIFOVNA</t>
  </si>
  <si>
    <t>MURTAZOYEV MAQSUDXUJA JUMANAZAR O‘G‘LI</t>
  </si>
  <si>
    <t>RAXMATOV UMED YARASHEVICH</t>
  </si>
  <si>
    <t>QURBONOVA SARVINOZ MUZAFFAR QIZI</t>
  </si>
  <si>
    <t>NURILLAYEV SHOXRUT SHUKRULLAYEVICH</t>
  </si>
  <si>
    <t>AHADOVA GULHAYO AZIMOVNA</t>
  </si>
  <si>
    <t>SAMANDAROVA GO‘ZAL SHOKIR QIZI</t>
  </si>
  <si>
    <t>NURMATOVA ZULAYXO AZIMOVNA</t>
  </si>
  <si>
    <t>MUHAMMADOVA SEVINCH MAJIT QIZI</t>
  </si>
  <si>
    <t>TOSHEVA SITORA SOHIBOVNA</t>
  </si>
  <si>
    <t>OLIMOV HUSNIDDIN JOBIROVICH</t>
  </si>
  <si>
    <t>RAXMONOVA LOLA BAROTOVNA</t>
  </si>
  <si>
    <t>CHO‘LIYEV ISOMIDDIN ILXOMOVICH</t>
  </si>
  <si>
    <t>ABDUG‘ANIYEVA DILRABO SHERALI QIZI</t>
  </si>
  <si>
    <t>UMUROVA SABINA AKBAR QIZI</t>
  </si>
  <si>
    <t>RO‘ZIYEVA LAYLO ISLOMOVNA</t>
  </si>
  <si>
    <t>TOBAKABULOVA NESIBELI KAXAROVNA</t>
  </si>
  <si>
    <t>ATOYEVA ZULFIZAR A’ZAM QIZI</t>
  </si>
  <si>
    <t>MARDANOV UKTAMJON RUSTAMOVICH</t>
  </si>
  <si>
    <t>RAHIMOV BAHODIR MAHMUDOVICH</t>
  </si>
  <si>
    <t>SOBIROVA KUMUSH BOBIR QIZI</t>
  </si>
  <si>
    <t>ISAYEVA GULBAXAR BALTABAYEVNA</t>
  </si>
  <si>
    <t>NURULLOYEV MIRONSHOH BOBIRSHOH O‘G‘LI</t>
  </si>
  <si>
    <t>ZULFIQOROV SHAXROM ALISHEROVICH</t>
  </si>
  <si>
    <t>KARIMOVA NARGIZA DUSBOYEVNA</t>
  </si>
  <si>
    <t>NURULLAYEVA NIGORA KARIMOVNA</t>
  </si>
  <si>
    <t>XUDAYBERDIYEVA MUBIYA ERGASH QIZI</t>
  </si>
  <si>
    <t>AVEZOVA MAFTUNA SOBIDOVNA</t>
  </si>
  <si>
    <t>SAIDOVA LOBAR JAXONOVNA</t>
  </si>
  <si>
    <t>BACHATOV FERUZ FARMONOVICH</t>
  </si>
  <si>
    <t>BERDIYEV BEKZOD SHOKIR O‘G‘LI</t>
  </si>
  <si>
    <t>SALIMOV MIRSHOD ANVAROVICH</t>
  </si>
  <si>
    <t>HAKIMOV DILBEK HAKIM O‘G‘LI</t>
  </si>
  <si>
    <t>MUKUMOVA FAZILA ABDUGAFUROVNA</t>
  </si>
  <si>
    <t>TOLIBOVA DILORA TOLMAS QIZI</t>
  </si>
  <si>
    <t>2020-02-19</t>
  </si>
  <si>
    <t>2018-08-11</t>
  </si>
  <si>
    <t>438221100436</t>
  </si>
  <si>
    <t>AD0192479</t>
  </si>
  <si>
    <t>2021-02-25</t>
  </si>
  <si>
    <t>G'ijduvon tumanidagi maktabda tahsil olgan, UM0804765</t>
  </si>
  <si>
    <t>438241101964</t>
  </si>
  <si>
    <t>2005-07-09</t>
  </si>
  <si>
    <t>AD0930082</t>
  </si>
  <si>
    <t>61503055360011</t>
  </si>
  <si>
    <t>438241101992</t>
  </si>
  <si>
    <t>MURODOVA MALIKA JONIBEK  QIZI</t>
  </si>
  <si>
    <t>2005-08-23</t>
  </si>
  <si>
    <t>AD0735389</t>
  </si>
  <si>
    <t>62308055330047</t>
  </si>
  <si>
    <t>2021-10-18</t>
  </si>
  <si>
    <t>62710035360027</t>
  </si>
  <si>
    <t>62405065350026</t>
  </si>
  <si>
    <t>3.27</t>
  </si>
  <si>
    <t>42406901000015</t>
  </si>
  <si>
    <t>№ 24-T-97 / 18.10.2024</t>
  </si>
  <si>
    <t>62603055350056</t>
  </si>
  <si>
    <t>63105055320059</t>
  </si>
  <si>
    <t>61412035260026</t>
  </si>
  <si>
    <t>3.22</t>
  </si>
  <si>
    <t>51308075320044</t>
  </si>
  <si>
    <t>52301075270033</t>
  </si>
  <si>
    <t>438241102287</t>
  </si>
  <si>
    <t>2007-05-25</t>
  </si>
  <si>
    <t>AD5910509</t>
  </si>
  <si>
    <t>62505075320016</t>
  </si>
  <si>
    <t>2024-01-26</t>
  </si>
  <si>
    <t>60509046060071</t>
  </si>
  <si>
    <t>438241102280</t>
  </si>
  <si>
    <t>2005-09-06</t>
  </si>
  <si>
    <t>AD0729912</t>
  </si>
  <si>
    <t>2021-10-15</t>
  </si>
  <si>
    <t>60201075280023</t>
  </si>
  <si>
    <t>438241102282</t>
  </si>
  <si>
    <t>2006-11-22</t>
  </si>
  <si>
    <t>AD3071070</t>
  </si>
  <si>
    <t>41301841120018</t>
  </si>
  <si>
    <t>438241102277</t>
  </si>
  <si>
    <t>2003-09-07</t>
  </si>
  <si>
    <t>AD0924650</t>
  </si>
  <si>
    <t>60709035260020</t>
  </si>
  <si>
    <t>2021-12-17</t>
  </si>
  <si>
    <t>438241200344</t>
  </si>
  <si>
    <t>1982-12-21</t>
  </si>
  <si>
    <t>AD3216884</t>
  </si>
  <si>
    <t>41810975360028</t>
  </si>
  <si>
    <t>438241200341</t>
  </si>
  <si>
    <t>1981-03-28</t>
  </si>
  <si>
    <t>AB1910098</t>
  </si>
  <si>
    <t>2015-11-13</t>
  </si>
  <si>
    <t>438241200335</t>
  </si>
  <si>
    <t>1997-06-13</t>
  </si>
  <si>
    <t>AD1872992</t>
  </si>
  <si>
    <t>438241200319</t>
  </si>
  <si>
    <t>AB8532205</t>
  </si>
  <si>
    <t>438241200340</t>
  </si>
  <si>
    <t>AD4141156</t>
  </si>
  <si>
    <t>TER</t>
  </si>
  <si>
    <t>438241200298</t>
  </si>
  <si>
    <t>1994-05-02</t>
  </si>
  <si>
    <t>AD3129757</t>
  </si>
  <si>
    <t>438241200322</t>
  </si>
  <si>
    <t>1998-07-14</t>
  </si>
  <si>
    <t>AB0236390</t>
  </si>
  <si>
    <t>41407985340052</t>
  </si>
  <si>
    <t>2015-06-24</t>
  </si>
  <si>
    <t>438241200302</t>
  </si>
  <si>
    <t>1985-01-06</t>
  </si>
  <si>
    <t>AD5315623</t>
  </si>
  <si>
    <t>30601851070036</t>
  </si>
  <si>
    <t>438241200295</t>
  </si>
  <si>
    <t>1987-12-19</t>
  </si>
  <si>
    <t>AD3608874</t>
  </si>
  <si>
    <t>438241200297</t>
  </si>
  <si>
    <t>1988-11-28</t>
  </si>
  <si>
    <t>AD0102156</t>
  </si>
  <si>
    <t>438241200334</t>
  </si>
  <si>
    <t>AC1200330</t>
  </si>
  <si>
    <t>62206026030032</t>
  </si>
  <si>
    <t>2018-10-08</t>
  </si>
  <si>
    <t>438241200348</t>
  </si>
  <si>
    <t>2003-04-05</t>
  </si>
  <si>
    <t>AC2249335</t>
  </si>
  <si>
    <t>2019-09-30</t>
  </si>
  <si>
    <t>40111891080061</t>
  </si>
  <si>
    <t>438241200336</t>
  </si>
  <si>
    <t>1987-08-02</t>
  </si>
  <si>
    <t>AD7849430</t>
  </si>
  <si>
    <t>2024-07-12</t>
  </si>
  <si>
    <t>438241200337</t>
  </si>
  <si>
    <t>1995-03-17</t>
  </si>
  <si>
    <t>AD7528584</t>
  </si>
  <si>
    <t>2024-06-19</t>
  </si>
  <si>
    <t>438241200332</t>
  </si>
  <si>
    <t>2001-06-04</t>
  </si>
  <si>
    <t>AB7263927</t>
  </si>
  <si>
    <t>438241200345</t>
  </si>
  <si>
    <t>438241200326</t>
  </si>
  <si>
    <t>1987-01-18</t>
  </si>
  <si>
    <t>AD1911824</t>
  </si>
  <si>
    <t>31801873930056</t>
  </si>
  <si>
    <t>2022-10-24</t>
  </si>
  <si>
    <t>438241200324</t>
  </si>
  <si>
    <t>1993-11-28</t>
  </si>
  <si>
    <t>AD3516916</t>
  </si>
  <si>
    <t>438241200342</t>
  </si>
  <si>
    <t>KA0765893</t>
  </si>
  <si>
    <t>41710813490013</t>
  </si>
  <si>
    <t>438241200329</t>
  </si>
  <si>
    <t>2001-03-29</t>
  </si>
  <si>
    <t>AB6416161</t>
  </si>
  <si>
    <t>438241200331</t>
  </si>
  <si>
    <t>2001-04-12</t>
  </si>
  <si>
    <t>AD0335080</t>
  </si>
  <si>
    <t>51204015260015</t>
  </si>
  <si>
    <t>2021-04-22</t>
  </si>
  <si>
    <t>438241200328</t>
  </si>
  <si>
    <t>AD4173866</t>
  </si>
  <si>
    <t>438241200330</t>
  </si>
  <si>
    <t>1979-05-07</t>
  </si>
  <si>
    <t>AA8757626</t>
  </si>
  <si>
    <t>2015-02-21</t>
  </si>
  <si>
    <t>438241200343</t>
  </si>
  <si>
    <t>1983-06-14</t>
  </si>
  <si>
    <t>AD3809236</t>
  </si>
  <si>
    <t>438241200292</t>
  </si>
  <si>
    <t>1978-04-09</t>
  </si>
  <si>
    <t>AD8332469</t>
  </si>
  <si>
    <t>438241200327</t>
  </si>
  <si>
    <t>1990-02-13</t>
  </si>
  <si>
    <t>AB0053578</t>
  </si>
  <si>
    <t>41302901120038</t>
  </si>
  <si>
    <t>2015-07-14</t>
  </si>
  <si>
    <t>438241200321</t>
  </si>
  <si>
    <t>1984-12-25</t>
  </si>
  <si>
    <t>AB4507824</t>
  </si>
  <si>
    <t>NEMATOV DONIYOR YUNUSOVICH</t>
  </si>
  <si>
    <t>31701791130023</t>
  </si>
  <si>
    <t>31105975370012</t>
  </si>
  <si>
    <t>30702902580132</t>
  </si>
  <si>
    <t>438241200339</t>
  </si>
  <si>
    <t>AZIMOV AKRAM ANVAROVICH</t>
  </si>
  <si>
    <t>2003-08-30</t>
  </si>
  <si>
    <t>AC2235755</t>
  </si>
  <si>
    <t>53008035260015</t>
  </si>
  <si>
    <t>438241200338</t>
  </si>
  <si>
    <t>AZIMOV AKBAR ANVAROVICH</t>
  </si>
  <si>
    <t>2002-08-22</t>
  </si>
  <si>
    <t>AC0282989</t>
  </si>
  <si>
    <t>52208025260048</t>
  </si>
  <si>
    <t>DJUMAYEV DJAXONGIR KARIMOVICH</t>
  </si>
  <si>
    <t>31101820950011</t>
  </si>
  <si>
    <t>2015-03-22</t>
  </si>
  <si>
    <t>SHAROFIDDINOV BAXRIDDIN FAXRIDDIN O‘G‘LI</t>
  </si>
  <si>
    <t>41809901060062</t>
  </si>
  <si>
    <t>52601027170012</t>
  </si>
  <si>
    <t>40705921120070</t>
  </si>
  <si>
    <t>438241102283</t>
  </si>
  <si>
    <t>TOLIBOVA RUXSORA OLIM QIZI</t>
  </si>
  <si>
    <t>AC2421716</t>
  </si>
  <si>
    <t>60508025310017</t>
  </si>
  <si>
    <t>438221100435</t>
  </si>
  <si>
    <t>RAXMONOVA INTIZOR ABDURAXIMOVNA</t>
  </si>
  <si>
    <t>1992-05-14</t>
  </si>
  <si>
    <t>AB6795125</t>
  </si>
  <si>
    <t>438241102271</t>
  </si>
  <si>
    <t>HAMDAMOVA ZULFIYA NARZILLOYEVNA</t>
  </si>
  <si>
    <t>1988-05-29</t>
  </si>
  <si>
    <t>AD3630117</t>
  </si>
  <si>
    <t>2023-06-13</t>
  </si>
  <si>
    <t>№ 24-T-46/2 / 06.09.2024</t>
  </si>
  <si>
    <t>61310045850032</t>
  </si>
  <si>
    <t>438241102242</t>
  </si>
  <si>
    <t>2000-05-07</t>
  </si>
  <si>
    <t>AB6793396</t>
  </si>
  <si>
    <t>2015-2018-yillar. Buxoro tibbiyot kolleji K4977100</t>
  </si>
  <si>
    <t>438241102278</t>
  </si>
  <si>
    <t>BERDIYEVA HILOLA XOLIQOVNA</t>
  </si>
  <si>
    <t>1986-09-05</t>
  </si>
  <si>
    <t>AB0567678</t>
  </si>
  <si>
    <t>40509861070134</t>
  </si>
  <si>
    <t>438241102291</t>
  </si>
  <si>
    <t>AB3446972</t>
  </si>
  <si>
    <t>30110995270014</t>
  </si>
  <si>
    <t>2016-03-17</t>
  </si>
  <si>
    <t>438241102275</t>
  </si>
  <si>
    <t>AD3853464</t>
  </si>
  <si>
    <t>438241102061</t>
  </si>
  <si>
    <t>1997-08-04</t>
  </si>
  <si>
    <t>AD4342175</t>
  </si>
  <si>
    <t>438241102284</t>
  </si>
  <si>
    <t>2007-08-16</t>
  </si>
  <si>
    <t>AD6415467</t>
  </si>
  <si>
    <t>2024-03-09</t>
  </si>
  <si>
    <t>438241102285</t>
  </si>
  <si>
    <t>2005-09-23</t>
  </si>
  <si>
    <t>AD1950868</t>
  </si>
  <si>
    <t>52309055260029</t>
  </si>
  <si>
    <t>438241102094</t>
  </si>
  <si>
    <t>1992-12-09</t>
  </si>
  <si>
    <t>AD7691145</t>
  </si>
  <si>
    <t>30912925360037</t>
  </si>
  <si>
    <t>438241102276</t>
  </si>
  <si>
    <t>2007-05-01</t>
  </si>
  <si>
    <t>AD5218542</t>
  </si>
  <si>
    <t>60105075330020</t>
  </si>
  <si>
    <t>MURODOVA MALIKA JONIBEK QIZI</t>
  </si>
  <si>
    <t>41306975280027</t>
  </si>
  <si>
    <t>32810891000107</t>
  </si>
  <si>
    <t>AXTAMOVA OYTURA A’ZAM QIZI</t>
  </si>
  <si>
    <t>40212995840020</t>
  </si>
  <si>
    <t>40802975360024</t>
  </si>
  <si>
    <t>32203941050010</t>
  </si>
  <si>
    <t>40906961000016</t>
  </si>
  <si>
    <t>60708035310016</t>
  </si>
  <si>
    <t>50409065260083</t>
  </si>
  <si>
    <t>50608026890022</t>
  </si>
  <si>
    <t>41712965290019</t>
  </si>
  <si>
    <t>53001025350035</t>
  </si>
  <si>
    <t>60804066020013</t>
  </si>
  <si>
    <t>Talaba</t>
  </si>
  <si>
    <t>Jami berilgan imtiyoz</t>
  </si>
  <si>
    <t>2023-2024</t>
  </si>
  <si>
    <t>2025-2026</t>
  </si>
  <si>
    <t>2026-2027</t>
  </si>
  <si>
    <t>2027-2028</t>
  </si>
  <si>
    <t>2028-2029</t>
  </si>
  <si>
    <t>Asos raqami va sanasi</t>
  </si>
  <si>
    <r>
      <t xml:space="preserve">Yig'ilish bayoni N5 </t>
    </r>
    <r>
      <rPr>
        <b/>
        <sz val="14"/>
        <color theme="1"/>
        <rFont val="Times New Roman"/>
        <family val="1"/>
        <charset val="204"/>
      </rPr>
      <t>01.01.2022</t>
    </r>
  </si>
  <si>
    <r>
      <t xml:space="preserve">Yig'ilish bayoni N12 </t>
    </r>
    <r>
      <rPr>
        <b/>
        <sz val="14"/>
        <color theme="1"/>
        <rFont val="Times New Roman"/>
        <family val="1"/>
        <charset val="204"/>
      </rPr>
      <t>01.10.2023</t>
    </r>
  </si>
  <si>
    <t>BITIRGAN</t>
  </si>
  <si>
    <t>Chetlashgan</t>
  </si>
  <si>
    <t>7 5 000 000</t>
  </si>
  <si>
    <r>
      <t xml:space="preserve">Yig'ilish bayoni N14 </t>
    </r>
    <r>
      <rPr>
        <b/>
        <sz val="14"/>
        <color theme="1"/>
        <rFont val="Times New Roman"/>
        <family val="1"/>
        <charset val="204"/>
      </rPr>
      <t>25.12.2022</t>
    </r>
  </si>
  <si>
    <r>
      <t xml:space="preserve">Yig'ilish bayoni N16 </t>
    </r>
    <r>
      <rPr>
        <b/>
        <sz val="14"/>
        <color theme="1"/>
        <rFont val="Times New Roman"/>
        <family val="1"/>
        <charset val="204"/>
      </rPr>
      <t>04.11.2024</t>
    </r>
  </si>
  <si>
    <r>
      <t xml:space="preserve">Yig'ilish bayoni N7 </t>
    </r>
    <r>
      <rPr>
        <b/>
        <sz val="14"/>
        <color theme="1"/>
        <rFont val="Times New Roman"/>
        <family val="1"/>
        <charset val="204"/>
      </rPr>
      <t>29.05.2023</t>
    </r>
  </si>
  <si>
    <t>M1-21 P</t>
  </si>
  <si>
    <t>S1-22 MUZ</t>
  </si>
  <si>
    <t xml:space="preserve">	HOTAMOV SULTONXO‘JA SULAYMON O‘G‘LI</t>
  </si>
  <si>
    <t>YOMG‘IROVA NASIBA SAYLIYEVNA</t>
  </si>
  <si>
    <t>SHODMONOVA ZUBAYDA BOBIROVNA</t>
  </si>
  <si>
    <t>BEGBO‘TAYEVA NODIRAXON TAVAKALOVNA</t>
  </si>
  <si>
    <t>1-23 MUZ</t>
  </si>
  <si>
    <t>S1-22 O'TA</t>
  </si>
  <si>
    <t xml:space="preserve">	BAFOYEVA FOTIMA AVAZOVNA</t>
  </si>
  <si>
    <t>MANSUROVA GULLOLA MUROD QIZI </t>
  </si>
  <si>
    <t>S3-22 MUZ</t>
  </si>
  <si>
    <t>ERGASHOVA LATOFAT DAVLAT QIZI </t>
  </si>
  <si>
    <t>AHMADOVA AZIZA OBIDJON QIZ</t>
  </si>
  <si>
    <r>
      <t xml:space="preserve">Yig'ilish bayoni N16 </t>
    </r>
    <r>
      <rPr>
        <b/>
        <sz val="14"/>
        <color rgb="FF000000"/>
        <rFont val="Times New Roman"/>
        <family val="1"/>
        <charset val="204"/>
      </rPr>
      <t>04.11.2024</t>
    </r>
  </si>
  <si>
    <t>OTOJONOVA VENERA QOSIMBOY QIZ</t>
  </si>
  <si>
    <t>2021-2025</t>
  </si>
  <si>
    <t>60208015280046</t>
  </si>
  <si>
    <t>61305007130020</t>
  </si>
  <si>
    <t>33110931110016</t>
  </si>
  <si>
    <t>42207905260012</t>
  </si>
  <si>
    <t>52311005260027</t>
  </si>
  <si>
    <t>62701075260044</t>
  </si>
  <si>
    <t>32811931170022</t>
  </si>
  <si>
    <t>42512841050020</t>
  </si>
  <si>
    <t>41406831080025</t>
  </si>
  <si>
    <t>52104015260017</t>
  </si>
  <si>
    <t>41005881140019</t>
  </si>
  <si>
    <t>42611922330010</t>
  </si>
  <si>
    <t>61504065260041</t>
  </si>
  <si>
    <t>40805941120099</t>
  </si>
  <si>
    <t>40412871140080</t>
  </si>
  <si>
    <t>63006075290091</t>
  </si>
  <si>
    <t>60212055350029</t>
  </si>
  <si>
    <t>60411045360035</t>
  </si>
  <si>
    <t>61003025310010</t>
  </si>
  <si>
    <t>KOMILOVA MAFTUNA JALOLOVNA</t>
  </si>
  <si>
    <t>42711911050074</t>
  </si>
  <si>
    <t>NISHONOVA SHAXRUZA SHOVKATOVNA</t>
  </si>
  <si>
    <t>41106985290012</t>
  </si>
  <si>
    <t>RAXMATOV AZIZ SUBHONOVICH</t>
  </si>
  <si>
    <t>32805901050115</t>
  </si>
  <si>
    <t>SHARIPOV ABDURAXMON QAHRAMON-O‘G‘LI</t>
  </si>
  <si>
    <t>51311065260071</t>
  </si>
  <si>
    <t>51908075280065</t>
  </si>
  <si>
    <t>61401075330024</t>
  </si>
  <si>
    <t>2020-08-10</t>
  </si>
  <si>
    <t>2.44</t>
  </si>
  <si>
    <t>NIYOZOVA DILNOZA JALOLOVNA</t>
  </si>
  <si>
    <t>1985-06-02</t>
  </si>
  <si>
    <t>AB5480871</t>
  </si>
  <si>
    <t>2016-12-28</t>
  </si>
  <si>
    <t>438241102300</t>
  </si>
  <si>
    <t>FAYZIYEVA ISTAT QOBILOVNA</t>
  </si>
  <si>
    <t>1982-09-11</t>
  </si>
  <si>
    <t>AD6491620</t>
  </si>
  <si>
    <t>2024-03-15</t>
  </si>
  <si>
    <t>438241102299</t>
  </si>
  <si>
    <t>OSTONOVA SHAXZODA BOBOXO‘JAYEVNA</t>
  </si>
  <si>
    <t>2005-07-30</t>
  </si>
  <si>
    <t>AD2052834</t>
  </si>
  <si>
    <t>438241102297</t>
  </si>
  <si>
    <t>AD3025975</t>
  </si>
  <si>
    <t>ads</t>
  </si>
  <si>
    <t>438241200358</t>
  </si>
  <si>
    <t>KADIROV NABIJON DAVLATOVICH</t>
  </si>
  <si>
    <t>1996-05-10</t>
  </si>
  <si>
    <t>AD1465819</t>
  </si>
  <si>
    <t>31005961000010</t>
  </si>
  <si>
    <t>2022-06-16</t>
  </si>
  <si>
    <t>438241200354</t>
  </si>
  <si>
    <t>PARDAYEV XASAN RASHITOVICH</t>
  </si>
  <si>
    <t>AD4691744</t>
  </si>
  <si>
    <t>438241200355</t>
  </si>
  <si>
    <t>DJURAKULOV XASAN RASHIDOVICH</t>
  </si>
  <si>
    <t>1988-04-21</t>
  </si>
  <si>
    <t>AD3358004</t>
  </si>
  <si>
    <t>438241200353</t>
  </si>
  <si>
    <t>AMIRQULOV SHOHIJAHON SHUHRAT O‘G‘LI</t>
  </si>
  <si>
    <t>2001-05-24</t>
  </si>
  <si>
    <t>AD7996534</t>
  </si>
  <si>
    <t>52405015350017</t>
  </si>
  <si>
    <t>dsa</t>
  </si>
  <si>
    <t>438241200362</t>
  </si>
  <si>
    <t>BAHODIROVA RISOLAT ULUG‘BEK QIZI</t>
  </si>
  <si>
    <t>60504035340013</t>
  </si>
  <si>
    <t>438241200346</t>
  </si>
  <si>
    <t>MURTAZAYEVA GULRUX ODILJONOVNA</t>
  </si>
  <si>
    <t>1986-07-30</t>
  </si>
  <si>
    <t>AD1623991</t>
  </si>
  <si>
    <t>43007865760019</t>
  </si>
  <si>
    <t>438241200351</t>
  </si>
  <si>
    <t>1999-12-02</t>
  </si>
  <si>
    <t>AB6179024</t>
  </si>
  <si>
    <t>2017-03-14</t>
  </si>
  <si>
    <t>438241200352</t>
  </si>
  <si>
    <t>OTOJONOVA VENERA QOSIMBOY QIZI</t>
  </si>
  <si>
    <t>Qo‘ng‘irot tumani</t>
  </si>
  <si>
    <t>1993-06-28</t>
  </si>
  <si>
    <t>AD6825657</t>
  </si>
  <si>
    <t>2024-04-15</t>
  </si>
  <si>
    <t>438241200356</t>
  </si>
  <si>
    <t>MURTAZOYEV NODIR NEMATOVICH</t>
  </si>
  <si>
    <t>1995-01-20</t>
  </si>
  <si>
    <t>AB0304857</t>
  </si>
  <si>
    <t>32001951000083</t>
  </si>
  <si>
    <t>438241200280</t>
  </si>
  <si>
    <t>BOMURADOVA GULBADANBEGIM BOBIR QIZI</t>
  </si>
  <si>
    <t>1991-07-11</t>
  </si>
  <si>
    <t>AD4034264</t>
  </si>
  <si>
    <t>41107910190010</t>
  </si>
  <si>
    <t>2023-07-21</t>
  </si>
  <si>
    <t>33004801080016</t>
  </si>
  <si>
    <t>AD8083340</t>
  </si>
  <si>
    <t>2024-08-01</t>
  </si>
  <si>
    <t>S4-21 AP</t>
  </si>
  <si>
    <t>AD4304347</t>
  </si>
  <si>
    <t>2023-08-16</t>
  </si>
  <si>
    <t>2017-11-01</t>
  </si>
  <si>
    <t>438241102218</t>
  </si>
  <si>
    <t>YO‘LDOSHEVA NARGIZA YUSUPOVNA</t>
  </si>
  <si>
    <t>AB0889644</t>
  </si>
  <si>
    <t>40308811120039</t>
  </si>
  <si>
    <t>40904975310040</t>
  </si>
  <si>
    <t>438241102292</t>
  </si>
  <si>
    <t>AD5676129</t>
  </si>
  <si>
    <t>438241102293</t>
  </si>
  <si>
    <t>1998-06-11</t>
  </si>
  <si>
    <t>AD8952928</t>
  </si>
  <si>
    <t>2024-10-10</t>
  </si>
  <si>
    <t>438241101936</t>
  </si>
  <si>
    <t>TILAVOVA PARIZOD ALIMARDON QIZI</t>
  </si>
  <si>
    <t>2007-05-27</t>
  </si>
  <si>
    <t>AD6486840</t>
  </si>
  <si>
    <t>62705075330015</t>
  </si>
  <si>
    <t>438241102294</t>
  </si>
  <si>
    <t>BUXORBOYEVA AYNUR USMON QIZI</t>
  </si>
  <si>
    <t>1993-04-09</t>
  </si>
  <si>
    <t>AD6254577</t>
  </si>
  <si>
    <t>40904935360016</t>
  </si>
  <si>
    <t>Д</t>
  </si>
  <si>
    <t>Yig'ilish bayoni N16 04.11.2024</t>
  </si>
  <si>
    <t>60406015360087</t>
  </si>
  <si>
    <t>42904975350013</t>
  </si>
  <si>
    <t>60809015340055</t>
  </si>
  <si>
    <t>62306015310025</t>
  </si>
  <si>
    <t>42112821140033</t>
  </si>
  <si>
    <t xml:space="preserve">Arizasiga asosan qaytarildi </t>
  </si>
  <si>
    <t>40408961140016</t>
  </si>
  <si>
    <t>ASKAROVA SEVINCH SOBIR QIZI</t>
  </si>
  <si>
    <t>62510075280019</t>
  </si>
  <si>
    <t>HOSHIMOV O‘TKIR BAHRON O‘G‘LI</t>
  </si>
  <si>
    <t>51105025300013</t>
  </si>
  <si>
    <t>41601891140041</t>
  </si>
  <si>
    <t>SUYAROV JAVOHIR FAXRIDDIN O‘G‘LI</t>
  </si>
  <si>
    <t>30312966390026</t>
  </si>
  <si>
    <t>61306056600050</t>
  </si>
  <si>
    <t>32606911000017</t>
  </si>
  <si>
    <t>62712055310039</t>
  </si>
  <si>
    <t>32104882390068</t>
  </si>
  <si>
    <t>53010065310039</t>
  </si>
  <si>
    <t>42806862380043</t>
  </si>
  <si>
    <t>52001025260021</t>
  </si>
  <si>
    <t>40208872330102</t>
  </si>
  <si>
    <t>42408882380070</t>
  </si>
  <si>
    <t>2021-04-02</t>
  </si>
  <si>
    <t>№ 24-T-56 / 09.09.2024</t>
  </si>
  <si>
    <t>№ 24-T-105 / 13.11.2024</t>
  </si>
  <si>
    <t>438241102301</t>
  </si>
  <si>
    <t>2007-10-25</t>
  </si>
  <si>
    <t>AD5431821</t>
  </si>
  <si>
    <t>438241101943</t>
  </si>
  <si>
    <t>NASRIDDINOVA NIGINABONU AKMAL QIZI</t>
  </si>
  <si>
    <t>2007-09-19</t>
  </si>
  <si>
    <t>AD5491625</t>
  </si>
  <si>
    <t>2023-12-21</t>
  </si>
  <si>
    <t>438241200363</t>
  </si>
  <si>
    <t>HAYDAROVA NIGINA RO‘ZIMUROD QIZI</t>
  </si>
  <si>
    <t>1992-01-23</t>
  </si>
  <si>
    <t>AB2836422</t>
  </si>
  <si>
    <t>31105832340044</t>
  </si>
  <si>
    <t>438241200369</t>
  </si>
  <si>
    <t>AMONOV ERKIN RUSTAMOVICH</t>
  </si>
  <si>
    <t>1987-03-06</t>
  </si>
  <si>
    <t>AD3855973</t>
  </si>
  <si>
    <t>30603871140029</t>
  </si>
  <si>
    <t>32804891120114</t>
  </si>
  <si>
    <t>438241200368</t>
  </si>
  <si>
    <t>PULOTOVA MUHAYYO SHUKURILLOYEVNA</t>
  </si>
  <si>
    <t>1983-01-28</t>
  </si>
  <si>
    <t>AD9257497</t>
  </si>
  <si>
    <t>2024-11-04</t>
  </si>
  <si>
    <t>438241102298</t>
  </si>
  <si>
    <t>Boyovut tumani</t>
  </si>
  <si>
    <t>AA7255840</t>
  </si>
  <si>
    <t>2014-10-18</t>
  </si>
  <si>
    <t>sad</t>
  </si>
  <si>
    <t>438241200360</t>
  </si>
  <si>
    <t>MADIYOROV NOZIM NASRIDDIN O‘G‘LI</t>
  </si>
  <si>
    <t>AB5714325</t>
  </si>
  <si>
    <t>438241200357</t>
  </si>
  <si>
    <t>AC0423851</t>
  </si>
  <si>
    <t>40205975360058</t>
  </si>
  <si>
    <t>42301921000082</t>
  </si>
  <si>
    <t>41112831040036</t>
  </si>
  <si>
    <t>40206851110040</t>
  </si>
  <si>
    <t>60701015480028</t>
  </si>
  <si>
    <t>30311911110032</t>
  </si>
  <si>
    <t>42105851090016</t>
  </si>
  <si>
    <t>43001995260018</t>
  </si>
  <si>
    <t>60511065330022</t>
  </si>
  <si>
    <t>DAVRONOVA MOHINABONU UMIDJONOVNA</t>
  </si>
  <si>
    <t>AD9717766</t>
  </si>
  <si>
    <t>2024-12-06</t>
  </si>
  <si>
    <t>438241200370</t>
  </si>
  <si>
    <t>NOROV FAZLIDDIN BAXRIDDIN O‘G‘LI</t>
  </si>
  <si>
    <t>AC0355089</t>
  </si>
  <si>
    <t>30604941010044</t>
  </si>
  <si>
    <t>SA’DULLOYEVA MAFTUNA NASULLO QIZI</t>
  </si>
  <si>
    <t>2002-03-06</t>
  </si>
  <si>
    <t>AB9181829</t>
  </si>
  <si>
    <t>60603025290025</t>
  </si>
  <si>
    <t>2018-04-03</t>
  </si>
  <si>
    <t>438241200375</t>
  </si>
  <si>
    <t>ARTIKOVA SEVARA UMARDJON QIZI</t>
  </si>
  <si>
    <t>1993-03-11</t>
  </si>
  <si>
    <t>AD3584533</t>
  </si>
  <si>
    <t>2023-06-08</t>
  </si>
  <si>
    <t>438241200372</t>
  </si>
  <si>
    <t>RAXIMOV RAXMIDDIN RAFIQ O‘G‘LI</t>
  </si>
  <si>
    <t>AC2486437</t>
  </si>
  <si>
    <t>438241200373</t>
  </si>
  <si>
    <t>1988-08-24</t>
  </si>
  <si>
    <t>AD2469528</t>
  </si>
  <si>
    <t>438241200376</t>
  </si>
  <si>
    <t>TO‘RAYEV BOTIR FATULLOYEVICH</t>
  </si>
  <si>
    <t>1978-03-20</t>
  </si>
  <si>
    <t>AB0526241</t>
  </si>
  <si>
    <t>32003785360016</t>
  </si>
  <si>
    <t>2015-07-24</t>
  </si>
  <si>
    <t>438241200371</t>
  </si>
  <si>
    <t>NURIDDINOV SANJAR SULTONOVICH</t>
  </si>
  <si>
    <t>1986-08-02</t>
  </si>
  <si>
    <t>AC2101761</t>
  </si>
  <si>
    <t>30208861150044</t>
  </si>
  <si>
    <t>2019-07-23</t>
  </si>
  <si>
    <t>438241200374</t>
  </si>
  <si>
    <t>AMONOVA FIRUZA KOMILOVNA</t>
  </si>
  <si>
    <t>1988-02-29</t>
  </si>
  <si>
    <t>AD2787316</t>
  </si>
  <si>
    <t>42902881140036</t>
  </si>
  <si>
    <t>DJUMAYEV NOZIM NURBOYEVICH</t>
  </si>
  <si>
    <t>31111901100022</t>
  </si>
  <si>
    <t>2024-10-23</t>
  </si>
  <si>
    <t>TO`XTAYEVA FARANGIZ OYBEKOVNA</t>
  </si>
  <si>
    <t>AD9438848</t>
  </si>
  <si>
    <t>2024-11-16</t>
  </si>
  <si>
    <t>438231100953</t>
  </si>
  <si>
    <t>RAXMATULLAYEV XURSHID QUDRAT O‘G‘LI</t>
  </si>
  <si>
    <t>1995-01-03</t>
  </si>
  <si>
    <t>AD2397923</t>
  </si>
  <si>
    <t>438241101894</t>
  </si>
  <si>
    <t>NEGBOYEV SARDOR ZULFIDDIN O‘G‘LI</t>
  </si>
  <si>
    <t>AD2528439</t>
  </si>
  <si>
    <t>438241102007</t>
  </si>
  <si>
    <t>KOMILOVA DILNOZA AVAZOVNA</t>
  </si>
  <si>
    <t>1989-07-30</t>
  </si>
  <si>
    <t>AD9118233</t>
  </si>
  <si>
    <t>61807065350030</t>
  </si>
  <si>
    <t>61909075330023</t>
  </si>
  <si>
    <t>42801836860019</t>
  </si>
  <si>
    <t>52309035310045</t>
  </si>
  <si>
    <t>30301951140027</t>
  </si>
  <si>
    <t>41012871921101</t>
  </si>
  <si>
    <t>32803811080015</t>
  </si>
  <si>
    <t>43012985280015</t>
  </si>
  <si>
    <t>50609055260088</t>
  </si>
  <si>
    <t>60910035330046</t>
  </si>
  <si>
    <t>Arizasiga asosan 07.01.2025</t>
  </si>
  <si>
    <t>40508853500066</t>
  </si>
  <si>
    <t>42306891070015</t>
  </si>
  <si>
    <t>50401075350042</t>
  </si>
  <si>
    <t>60209065260057</t>
  </si>
  <si>
    <t>2016-2020 , Buxoro davlat universiteti , B 00001586</t>
  </si>
  <si>
    <t>438241200386</t>
  </si>
  <si>
    <t>ERGASHEV MURODALI KOMIL O‘G‘LI</t>
  </si>
  <si>
    <t>2000-06-18</t>
  </si>
  <si>
    <t>AB5729360</t>
  </si>
  <si>
    <t>438241200379</t>
  </si>
  <si>
    <t>NURULLAYEV FAZLIDDINJON NURULLO O‘G‘LI</t>
  </si>
  <si>
    <t>1992-09-03</t>
  </si>
  <si>
    <t>AD1342131</t>
  </si>
  <si>
    <t>438241200377</t>
  </si>
  <si>
    <t>DJUMAYEV ADIZ ZAKIROVICH</t>
  </si>
  <si>
    <t>1986-01-31</t>
  </si>
  <si>
    <t>AD5397828</t>
  </si>
  <si>
    <t>438241200364</t>
  </si>
  <si>
    <t>TURSUNOV MA’RUFJON ERGASH O‘G‘LI</t>
  </si>
  <si>
    <t>1996-07-09</t>
  </si>
  <si>
    <t>AD4094369</t>
  </si>
  <si>
    <t>2023-07-27</t>
  </si>
  <si>
    <t>438251200001</t>
  </si>
  <si>
    <t>OTAMURODOV HAMZA HAMROYEVICH</t>
  </si>
  <si>
    <t>1984-08-28</t>
  </si>
  <si>
    <t>AC1151726</t>
  </si>
  <si>
    <t>2018-10-01</t>
  </si>
  <si>
    <t>438241200382</t>
  </si>
  <si>
    <t>SHAKIROV MIRONSHOX SOBIROVICH</t>
  </si>
  <si>
    <t>2002-02-27</t>
  </si>
  <si>
    <t>AB9176760</t>
  </si>
  <si>
    <t>2018-04-01</t>
  </si>
  <si>
    <t>438241200385</t>
  </si>
  <si>
    <t>RUZIKULOV OBIDJON MUXIDINOVICH</t>
  </si>
  <si>
    <t>1982-06-14</t>
  </si>
  <si>
    <t>AD8359720</t>
  </si>
  <si>
    <t>2024-08-23</t>
  </si>
  <si>
    <t>438241200378</t>
  </si>
  <si>
    <t>ADIZOVA DILFUZA SAMADOVNA</t>
  </si>
  <si>
    <t>1983-10-12</t>
  </si>
  <si>
    <t>AD7721727</t>
  </si>
  <si>
    <t>438241200381</t>
  </si>
  <si>
    <t>BARATOVA MANZURAXON BAXODIROVNA</t>
  </si>
  <si>
    <t>1991-04-12</t>
  </si>
  <si>
    <t>AD9328199</t>
  </si>
  <si>
    <t>2024-11-08</t>
  </si>
  <si>
    <t>438251200004</t>
  </si>
  <si>
    <t>ISTAMOV OYBEK ASLONOVICH</t>
  </si>
  <si>
    <t>1988-11-03</t>
  </si>
  <si>
    <t>AD6364569</t>
  </si>
  <si>
    <t>2024-03-05</t>
  </si>
  <si>
    <t>438241200387</t>
  </si>
  <si>
    <t>NAVRUZOVA DILOBAR XAMROKULOVNA</t>
  </si>
  <si>
    <t>1985-08-20</t>
  </si>
  <si>
    <t>AB3539061</t>
  </si>
  <si>
    <t>2016-03-26</t>
  </si>
  <si>
    <t>438241200349</t>
  </si>
  <si>
    <t>XODJIYEV ZOKIRJON ARIPJONOVICH</t>
  </si>
  <si>
    <t>1986-09-07</t>
  </si>
  <si>
    <t>AB3821090</t>
  </si>
  <si>
    <t>438241200384</t>
  </si>
  <si>
    <t>NURMATOV ROBIDDIN SALOXIDDINOVICH</t>
  </si>
  <si>
    <t>1985-04-01</t>
  </si>
  <si>
    <t>AC1152112</t>
  </si>
  <si>
    <t>438251200003</t>
  </si>
  <si>
    <t>RAHMATOVA SARVINOZ SHUXRAT QIZI</t>
  </si>
  <si>
    <t>2000-10-17</t>
  </si>
  <si>
    <t>AB5748518</t>
  </si>
  <si>
    <t>QODIROVA YULDUZ SOYIBOVNA</t>
  </si>
  <si>
    <t>2018-2022, Buxoro davlat universiteti, B 00192500</t>
  </si>
  <si>
    <t>41210831140049</t>
  </si>
  <si>
    <t>41204911000112</t>
  </si>
  <si>
    <t>33101861140037</t>
  </si>
  <si>
    <t>51806005380046</t>
  </si>
  <si>
    <t>60207055350010</t>
  </si>
  <si>
    <t>43007892330023</t>
  </si>
  <si>
    <t>33112995320039</t>
  </si>
  <si>
    <t>52002065330046</t>
  </si>
  <si>
    <t>30104852330076</t>
  </si>
  <si>
    <t>30309925380015</t>
  </si>
  <si>
    <t>31406820920025</t>
  </si>
  <si>
    <t>52702025260021</t>
  </si>
  <si>
    <t>30907965310038</t>
  </si>
  <si>
    <t>30709863160014</t>
  </si>
  <si>
    <t>61710005380034</t>
  </si>
  <si>
    <t>42307841090017</t>
  </si>
  <si>
    <t>40705965300016</t>
  </si>
  <si>
    <t>Договор № 2022-01-0034 от 01.08.2022</t>
  </si>
  <si>
    <t>Договор № 2023-2024-21-0039 от 01.09.2023</t>
  </si>
  <si>
    <t>8-semestr</t>
  </si>
  <si>
    <t>3.58</t>
  </si>
  <si>
    <t>3.41</t>
  </si>
  <si>
    <t>3.38</t>
  </si>
  <si>
    <t>3.29</t>
  </si>
  <si>
    <t>3.56</t>
  </si>
  <si>
    <t>3.37</t>
  </si>
  <si>
    <t>3.65</t>
  </si>
  <si>
    <t>4.21</t>
  </si>
  <si>
    <t>3.43</t>
  </si>
  <si>
    <t>3.62</t>
  </si>
  <si>
    <t>3.45</t>
  </si>
  <si>
    <t>3.08</t>
  </si>
  <si>
    <t>3.26</t>
  </si>
  <si>
    <t>3.28</t>
  </si>
  <si>
    <t>3.97</t>
  </si>
  <si>
    <t>3.63</t>
  </si>
  <si>
    <t>3.25</t>
  </si>
  <si>
    <t>3.19</t>
  </si>
  <si>
    <t>3.05</t>
  </si>
  <si>
    <t>3.48</t>
  </si>
  <si>
    <t>3.17</t>
  </si>
  <si>
    <t>3.03</t>
  </si>
  <si>
    <t>3.39</t>
  </si>
  <si>
    <t>3.07</t>
  </si>
  <si>
    <t>3.13</t>
  </si>
  <si>
    <t>3.04</t>
  </si>
  <si>
    <t>3.11</t>
  </si>
  <si>
    <t>2.91</t>
  </si>
  <si>
    <t>4.04</t>
  </si>
  <si>
    <t>3.64</t>
  </si>
  <si>
    <t>3.96</t>
  </si>
  <si>
    <t>438211100323</t>
  </si>
  <si>
    <t>2002-04-21</t>
  </si>
  <si>
    <t>AB9994531</t>
  </si>
  <si>
    <t xml:space="preserve">2009-2020 yillarda Kogon shahar 8-maktabda tahsil olgan </t>
  </si>
  <si>
    <t>3.33</t>
  </si>
  <si>
    <t>2.98</t>
  </si>
  <si>
    <t>3.12</t>
  </si>
  <si>
    <t>3.23</t>
  </si>
  <si>
    <t>3.34</t>
  </si>
  <si>
    <t>3.16</t>
  </si>
  <si>
    <t>2.89</t>
  </si>
  <si>
    <t>3.15</t>
  </si>
  <si>
    <t>2.92</t>
  </si>
  <si>
    <t>2.74</t>
  </si>
  <si>
    <t>3.18</t>
  </si>
  <si>
    <t>3.31</t>
  </si>
  <si>
    <t>2.69</t>
  </si>
  <si>
    <t>2.68</t>
  </si>
  <si>
    <t>2.62</t>
  </si>
  <si>
    <t>2.97</t>
  </si>
  <si>
    <t>2.95</t>
  </si>
  <si>
    <t>2.75</t>
  </si>
  <si>
    <t>2.85</t>
  </si>
  <si>
    <t>2.81</t>
  </si>
  <si>
    <t>2.65</t>
  </si>
  <si>
    <t>2.73</t>
  </si>
  <si>
    <t>3.06</t>
  </si>
  <si>
    <t>2.54</t>
  </si>
  <si>
    <t>3.66</t>
  </si>
  <si>
    <t>3.24</t>
  </si>
  <si>
    <t>3.32</t>
  </si>
  <si>
    <t>3.74</t>
  </si>
  <si>
    <t>3.49</t>
  </si>
  <si>
    <t>3.76</t>
  </si>
  <si>
    <t>3.95</t>
  </si>
  <si>
    <t>0.20</t>
  </si>
  <si>
    <t>2.61</t>
  </si>
  <si>
    <t>2.67</t>
  </si>
  <si>
    <t>2.56</t>
  </si>
  <si>
    <t>438251100001</t>
  </si>
  <si>
    <t>QILICHEVA ZULFIYA TURAQULOVNA</t>
  </si>
  <si>
    <t>1991-05-15</t>
  </si>
  <si>
    <t>AB1932295</t>
  </si>
  <si>
    <t>438241200388</t>
  </si>
  <si>
    <t>HAMIDOV BEHRUZ FAYZULLOYEVICH</t>
  </si>
  <si>
    <t>1991-12-20</t>
  </si>
  <si>
    <t>AB2046639</t>
  </si>
  <si>
    <t>RAXIMOV ABDULLO HAKIMOVICH</t>
  </si>
  <si>
    <t>438241200393</t>
  </si>
  <si>
    <t>KAZAKOV AYBEK AZATOVICH</t>
  </si>
  <si>
    <t>1986-11-23</t>
  </si>
  <si>
    <t>AD3519726</t>
  </si>
  <si>
    <t>2023-06-03</t>
  </si>
  <si>
    <t>438251200007</t>
  </si>
  <si>
    <t>NAJMIDDINOVA GULCHEHRA TEMIR QIZI</t>
  </si>
  <si>
    <t>AC2284772</t>
  </si>
  <si>
    <t>438251200005</t>
  </si>
  <si>
    <t>KUZIYEVA DILNURA DILMUROTOVNA</t>
  </si>
  <si>
    <t>1985-11-22</t>
  </si>
  <si>
    <t>AD1492201</t>
  </si>
  <si>
    <t>438241200391</t>
  </si>
  <si>
    <t>HAMROYEVA GULNOZA SHUKRULLOYEVNA</t>
  </si>
  <si>
    <t>1985-04-05</t>
  </si>
  <si>
    <t>AD5105779</t>
  </si>
  <si>
    <t>438241200273</t>
  </si>
  <si>
    <t>BEGIYEVA SHAXNOZA BAXADIROVNA</t>
  </si>
  <si>
    <t>1987-09-24</t>
  </si>
  <si>
    <t>AD2970876</t>
  </si>
  <si>
    <t>XDSF</t>
  </si>
  <si>
    <t>438241200389</t>
  </si>
  <si>
    <t>KARIMOV BEHRUZ IBROHIMBEKOVICH</t>
  </si>
  <si>
    <t>1993-12-08</t>
  </si>
  <si>
    <t>AD7510202</t>
  </si>
  <si>
    <t>2024-06-14</t>
  </si>
  <si>
    <t>Ha</t>
  </si>
  <si>
    <t>3.88</t>
  </si>
  <si>
    <t>438241102281</t>
  </si>
  <si>
    <t>YUSUPOVA DILDORABONU MUXTOR QIZI</t>
  </si>
  <si>
    <t>1996-05-07</t>
  </si>
  <si>
    <t>AD5731861</t>
  </si>
  <si>
    <t>438241101903</t>
  </si>
  <si>
    <t>SHOKIROVA NOZIMA BOTIROVNA</t>
  </si>
  <si>
    <t>AA8922708</t>
  </si>
  <si>
    <t>2015-03-03</t>
  </si>
  <si>
    <t>41103931000028</t>
  </si>
  <si>
    <t>42409871040010</t>
  </si>
  <si>
    <t>32012911110014</t>
  </si>
  <si>
    <t>40504851090035</t>
  </si>
  <si>
    <t>30311881140024</t>
  </si>
  <si>
    <t>30812931050055</t>
  </si>
  <si>
    <t>42211851000057</t>
  </si>
  <si>
    <t>32808842330074</t>
  </si>
  <si>
    <t>41505911140100</t>
  </si>
  <si>
    <t>61509055350050</t>
  </si>
  <si>
    <t>40605911050058</t>
  </si>
  <si>
    <t>41106830920019</t>
  </si>
  <si>
    <t>Договор услуг  № 151 от 15.02.2024</t>
  </si>
  <si>
    <t>Кредит Договор № 2024- от 29.04.2024</t>
  </si>
  <si>
    <t>40611925340010</t>
  </si>
  <si>
    <t xml:space="preserve"> </t>
  </si>
  <si>
    <t>.</t>
  </si>
  <si>
    <t>40205941050031</t>
  </si>
  <si>
    <t>41703952320011</t>
  </si>
  <si>
    <t>61707065360029</t>
  </si>
  <si>
    <t>62610065300018</t>
  </si>
  <si>
    <t>62804075260037</t>
  </si>
  <si>
    <t>62406075300021</t>
  </si>
  <si>
    <t>61304075300014</t>
  </si>
  <si>
    <t>40305861150012</t>
  </si>
  <si>
    <t>63105065300014</t>
  </si>
  <si>
    <t>52106035280035</t>
  </si>
  <si>
    <t>51704027110031</t>
  </si>
  <si>
    <t>30105901060025</t>
  </si>
  <si>
    <t>BO'SH TURGAN OBYEKTLARDAN SAMARALI FOYDALANISHNI TASHKIL</t>
  </si>
  <si>
    <t>201189099</t>
  </si>
  <si>
    <t>Договор № 739742/123-23 от 18.11.2023</t>
  </si>
  <si>
    <t>40511841140018</t>
  </si>
  <si>
    <t>Договор № 2023-2024-05-0030 от 01.09.2023</t>
  </si>
  <si>
    <t>2010-2021 yillarda Kogon tumanidagi   1-maktab. UM0823598</t>
  </si>
  <si>
    <t>2008-2019-yillarda Buxoro  shahridagi  23-maktab. UM0281560</t>
  </si>
  <si>
    <t>2010-2021-yillarda  Jondor  tumanidagi 2-maktab. UM0816175</t>
  </si>
  <si>
    <t>2010-2021-yillarda  Shofirkon  tumanidagi  36-maktab. UM0820049</t>
  </si>
  <si>
    <t>2009-2020 yillarda Peshku  Tumanidagi  21-maktab. UM0368858</t>
  </si>
  <si>
    <t>2019-09-12</t>
  </si>
  <si>
    <t>2010-2021 yillarda Kogon tumanidagi  14-maktab. UM0824092</t>
  </si>
  <si>
    <t>2009-2020-yillarda Buxoro  shahar   27-maktab. UM0364000</t>
  </si>
  <si>
    <t>2010-2021-yillarda Buxoro  shahridagi  16-maktab. UM0821696</t>
  </si>
  <si>
    <t>2017-2020 yillarda Olmaliq ijtimoiy-iqtisodiyot va servis kasb hunar kolleji. K5955877</t>
  </si>
  <si>
    <t>2010-2021 yillarda Kogon tumani   1-maktab. UM0823576</t>
  </si>
  <si>
    <t>2017-11-24</t>
  </si>
  <si>
    <t>2008-2019 yillarda Qorako’l  tumanidagi  5-maktab. UM0056750</t>
  </si>
  <si>
    <t>2010-2021 yillarda Kogon tumanidagi 5-maktab. UM0823775</t>
  </si>
  <si>
    <t>2010-2021 yillarda Toshkent  shahar  Chilonzor tumanidagi   101-maktab. UM1159146</t>
  </si>
  <si>
    <t>2010-2021 yillarda G’ijduvon tumanidagi   41-maktab. UM0807239</t>
  </si>
  <si>
    <t>2019-08-06</t>
  </si>
  <si>
    <t>2010-2021 yillarda Kogon tumanidagi   1-ayrim fanlar chuqur   o’rganiladigan ixtisoslashtirligan maktab. UM0824365</t>
  </si>
  <si>
    <t>2020-07-13</t>
  </si>
  <si>
    <t>2019-2021-yillarda Samarqand ixtisoslashtirilgan san’at maktabi. IM0055912</t>
  </si>
  <si>
    <t>2017-10-13</t>
  </si>
  <si>
    <t>2017-2020 yillarda  Buxoro  Viloyati Qorako’l  tibbiyot  kolleji. K6041874</t>
  </si>
  <si>
    <t>2015-11-23</t>
  </si>
  <si>
    <t>2010-2013-yillarda Buxoro pedagogika  kolleji. K2825076</t>
  </si>
  <si>
    <t>2018-04-25</t>
  </si>
  <si>
    <t>2009-2020-yillarda  Romitan  tumanidagi  29-maktab. UM0367433</t>
  </si>
  <si>
    <t>2015-04-30</t>
  </si>
  <si>
    <t>2015-2018-yillarda Kogon sanoat  va  transport  kasb –hunar  kolleji. K4976062</t>
  </si>
  <si>
    <t>2015-2018-yillarda Buxoro avtomobil  va  yo’llar  kasb-hunar  kolleji. K4968448</t>
  </si>
  <si>
    <t>2008-2011 yillarda Buxoro shahar Buxoro Pedagogika  kolleji. K1958602</t>
  </si>
  <si>
    <t>2018-2020 yillarda Peshku tumanidagi Afshona tibbiyot kolleji. K5994059</t>
  </si>
  <si>
    <t>2010-2021 yillarda Jondor tuman 44-sonli umumiy o'rta ta'lim maktab. UM0817987</t>
  </si>
  <si>
    <t>2019-12-03</t>
  </si>
  <si>
    <t>2010-2021 yillarda Jondor tuman 48 -son umimiy o'rta ta'lim maktabi. UM0800102</t>
  </si>
  <si>
    <t>2021-01-14</t>
  </si>
  <si>
    <t>2010-2021 yillarda Qoravulbozor  tuman 8-son ixtisoslashtirilgan maktab. UM0811857</t>
  </si>
  <si>
    <t>2008-2019-yillarda Jondor tuman 48-maktab. UM0044584</t>
  </si>
  <si>
    <t>2009-2020 yillarda Kogon tuman 8-son umimiy o'rta ta'lim maktabi. UM0365523</t>
  </si>
  <si>
    <t>2008-2019 yillarda Buxoro tuman 1-sonli umumiy o'rta ta'lim maktab. UM0046194</t>
  </si>
  <si>
    <t>2008-2019-yillarda  Buxoro tuman 22-sonli umumiy o'rta ta'lim maktab. UM0045268</t>
  </si>
  <si>
    <t>2008-2019 yillarda Qashqadaryo viloyati Shahrisabz tumani 64-maktab. UM0100965</t>
  </si>
  <si>
    <t>2010-2021 yillarda Buxoro tuman 44-son umumiy o'rta ta'lim maktabi. UM0809966</t>
  </si>
  <si>
    <t>2010-2021 yillarda Buxoro tuman 15-maktab. UM0824157</t>
  </si>
  <si>
    <t>2021-03-17</t>
  </si>
  <si>
    <t>2010-2021 yillarda Jondor tuman 28- maktab. UM0817431</t>
  </si>
  <si>
    <t>2017-08-28</t>
  </si>
  <si>
    <t>2017-2020 yillarda Kogon tuman Qishloq xo'jaligi va xizmat ko'rsatish kolleji. K5840885</t>
  </si>
  <si>
    <t>2017-2020 yillarda Buxoro shahar Madaniyat kolleji. K5843062</t>
  </si>
  <si>
    <t>2010-2021yillarda  Kogon tuman 10-sonli umumiy o'rta ta'lim maktab. UM0823952</t>
  </si>
  <si>
    <t>2010-2021 yillarda Buxoro tuman  9-maktab. UM0808830</t>
  </si>
  <si>
    <t>2010-2021 yillarda Buxoro shahar 23- son  o'rta umum ta'lim maktab. UM0822774</t>
  </si>
  <si>
    <t>2010-2021 yillarda Shofirkon tuman 11-son umum  o'rta ta'lim maktabi. UM0818915</t>
  </si>
  <si>
    <t>2010-2021 yillar Kogon tuman 7- son maktab. UM0823833</t>
  </si>
  <si>
    <t>2016-2018 yillarda Buxoro viloyat Irrigatsiyomeliorotsiya va arxitektura kolleji. K4975502</t>
  </si>
  <si>
    <t>2019-10-18</t>
  </si>
  <si>
    <t>2010-2021 yillar Buxoro shahar 23-son maktab. UM0822239</t>
  </si>
  <si>
    <t>2020-02-08</t>
  </si>
  <si>
    <t>2010-2021-yillar Buxoro shahar 25-son umumiy o'rta ta'lim maktabi. UM0822331</t>
  </si>
  <si>
    <t>2014-2017 yillarda Qorako'l tuman pedagogika va sport kolleji. K4553612</t>
  </si>
  <si>
    <t>2017-03-13</t>
  </si>
  <si>
    <t>2016-2019 yillar Buxoro shahar Bank kolleji. K5434739</t>
  </si>
  <si>
    <t>2016-2019 yillar BuxDU qoshidagi kom. va axb. tex akademik litseyi. L357797</t>
  </si>
  <si>
    <t>2018-2020 yillar Buxoro Pedagogika kolleji. K5991177</t>
  </si>
  <si>
    <t>2009-2020 yillarda Buxoro viloyat 23- son umum o'rta ta'lim maktabi. UM0363718</t>
  </si>
  <si>
    <t>2007-2018 yillarda Romitan tuman 7- son umumiy o'rta ta'lim maktabi. UM0366309</t>
  </si>
  <si>
    <t>2010-2021 yillarda Buxoro tumani 31-sonli umumiy o'rta ta'lim maktabi. UM0809632</t>
  </si>
  <si>
    <t>2016-2019 yillarda Buxoro shahar Tibbiyot kolleji. K5428987</t>
  </si>
  <si>
    <t>2016-08-22</t>
  </si>
  <si>
    <t>2016-2019 yillarda Gala Osiyo pedagogika kolleji. K5437296</t>
  </si>
  <si>
    <t>2021-03-26</t>
  </si>
  <si>
    <t>2010-2021 yillarda  Peshku tuman 39- maktab. UM0801524</t>
  </si>
  <si>
    <t>2010-2021 yillarda Buxoro shahar 27- son  o'rta umum ta'lim maktabi. UM0822447</t>
  </si>
  <si>
    <t>2010-2021-yil Namangan viloyati Pop tumani 57-son  umumiy o'rta ta'lim  maktabi. UM0922719</t>
  </si>
  <si>
    <t>2017-08-08</t>
  </si>
  <si>
    <t>2008-2019 yillar Buxoro shahar 44- son maktab. UM0045710</t>
  </si>
  <si>
    <t>2008-2019 yillar Buxoro shahar 11-son umum ta'lim maktabi. U7782574</t>
  </si>
  <si>
    <t>AD5072707</t>
  </si>
  <si>
    <t>2011-2014 yillar Kogon tuman Maishiy xizmat kasb hunar kolleji. K3481563</t>
  </si>
  <si>
    <t>2015-2018 yillarda Buxoro Turizim kolleji. K4978336</t>
  </si>
  <si>
    <t>2010-2021 yillarda G'ijduvon tuman 62- I.D.U.M. UM0808254</t>
  </si>
  <si>
    <t>2019-08-20</t>
  </si>
  <si>
    <t>2010-2021 yillarda G'ijduvon tuman 26-son o'rta umum ta'lim maktabi. UM0806268</t>
  </si>
  <si>
    <t>2010-2021 yillarda Olot tuman 13-maktab. UM 0810761</t>
  </si>
  <si>
    <t>2015-2018 yillarda Kogon maktabgacha ta'lim va xizmat ko'rsatish kasb-hunar kolleji. K4976473</t>
  </si>
  <si>
    <t>2017-2020 yillarda Buxoro pedagogika kolleji. K 5837786</t>
  </si>
  <si>
    <t>2009-2020 yillarda  Buxoro shahridagi 35-maktab. UM0364629</t>
  </si>
  <si>
    <t>2010-2021 yillarda G'ijduvon tumanidagi 8-maktab. UM 0804899</t>
  </si>
  <si>
    <t>2020-09-24</t>
  </si>
  <si>
    <t>2010-2021 yillarda Kogon tuman 10-maktab. UM0823980</t>
  </si>
  <si>
    <t>2009-2020 yillarda Jondor tumanidagi 44-maktab. UM 0357868</t>
  </si>
  <si>
    <t>AD7541799</t>
  </si>
  <si>
    <t>2007-2009 yillarda Galaosiyo pedagogika kolleji. K1449561</t>
  </si>
  <si>
    <t>2015-2018 yillarda Vobkent sanoat va transport kasb-hunar kolleji. K 4981991</t>
  </si>
  <si>
    <t>2016-2019 yillarda O'zbekiston Respublikasi Ichki Ishlar Vazirligiga qarashli Buxoro Akademik litsey. L357751</t>
  </si>
  <si>
    <t>2009-2020 yillarda G'ijduvon tuman 42-maktabda. UM 0377125</t>
  </si>
  <si>
    <t>2016-2019 yillarda Jondor pedagogika va xizmat ko'rsatish kasb hunar kolleji. K 5435643</t>
  </si>
  <si>
    <t>2010-2021 yillarda Buxoro shahar 12-maktab. UM0821395</t>
  </si>
  <si>
    <t>2009-2020 yillarda Jondor tumanidagi 9-maktab. UM 0356433</t>
  </si>
  <si>
    <t>2009-2020 yillarda Buxoro shahridagi 20-maktab. UM 1187798</t>
  </si>
  <si>
    <t>AD3057340</t>
  </si>
  <si>
    <t>2023-04-15</t>
  </si>
  <si>
    <t>2010-2021 yillarda G'ijduvon tumanidagi 8-maktab. UM0804846</t>
  </si>
  <si>
    <t>2012-2015 yillarda Kogon maktabgacha ta'lim va xizmat ko'rsatish kasb-hunar kolleji. K3675865</t>
  </si>
  <si>
    <t>2009-2020 yillar Kattaqo'rg'on t. 26- maktab. UM0505137</t>
  </si>
  <si>
    <t>2007-2010 yillarda Kogon pedagogika kolleji. K1572388</t>
  </si>
  <si>
    <t>2010-2021 yillarda G'ijduvon tumanidagi 8-maktab. UM0804825</t>
  </si>
  <si>
    <t>2016-04-21</t>
  </si>
  <si>
    <t>2013-2016 yillarda Shofirkon sanoat va milliy hunarmandchilik kolleji. K4126482</t>
  </si>
  <si>
    <t>2010-2021 yillarda Romitan tumanidagi 12-maktab. UM0802282</t>
  </si>
  <si>
    <t>2008-2019 yillarda Buxoro tumanidagi 23-maktab. UM0045276</t>
  </si>
  <si>
    <t>2013-2016 yillarda Qorako'l xizmat ko'rsatish kolleji. K4979048</t>
  </si>
  <si>
    <t>2014-2017 yillarda Buxoro pedagogika kolleji. K 4549042</t>
  </si>
  <si>
    <t xml:space="preserve">2008-2020 yil Buxoro viloyat Jondor tumani 43-sonli umumiy o'rta ta'lim maktabi, UM 0357837 </t>
  </si>
  <si>
    <t>2017-2020 yy Buxoro avtomobil va yo'llar kasb-hunar kolleji, K 5841456</t>
  </si>
  <si>
    <t xml:space="preserve">2000-2003 yy,  Buxoro kooperativ texnikumi, T 162341 </t>
  </si>
  <si>
    <t>2008-2019 yy Buxoro viloyat Kogon tumanidagi 8-son umumiy o`rta ta`lim maktabi, UM 0046366</t>
  </si>
  <si>
    <t>2010-2021 yy, Buxoro viloyat Shofirkon tumanidagi 21-son umumiy o`rta ta`lim maktabi, UM 0819424</t>
  </si>
  <si>
    <t>2010-2021 yy, Buxoro viloyat Qorovulbozor tumani 7-son umumiy o`rta ta`lim maktabi, UM 0811790</t>
  </si>
  <si>
    <t>2018-04-17</t>
  </si>
  <si>
    <t>1996-2007 yy, Buxoro viloyat Qorako'l tumni 2-son umumiy o`rta ta`lim maktabi, UM 1184216</t>
  </si>
  <si>
    <t>2010-2021 yy, Buxoro viloyatBuxoro tumanidagi 44-son umumiy o`rta ta`lim maktabi, UM 0809961</t>
  </si>
  <si>
    <t>2009-2020 yy, Buxoro viloyat Kogon tumanidagi 8-son umumiy o`rta ta`lim maktabi, UM 0365519</t>
  </si>
  <si>
    <t>2009-2020  yy, Buxoro viloyat Buxoro shahridagi 35-son umumiy o`rta ta`lim maktabi, UM 0364662</t>
  </si>
  <si>
    <t>2015-07-30</t>
  </si>
  <si>
    <t>2016-2017 yillarda Buxoro davlat universiteti qoshidagi 4-son akademik litsey, L 264132</t>
  </si>
  <si>
    <t>2020-08-29</t>
  </si>
  <si>
    <t>2010-2021yy, Buxoro viloyat Peshku tumanidagi 19-son umumiy o`rta ta`lim maktabi, UM 0800989</t>
  </si>
  <si>
    <t>2009-2020 yy, Buxoro viloyat Jondor tumanidagi 12-sonli umumiy o`rta ta`lim maktabi, UM 0356601</t>
  </si>
  <si>
    <t>2010-2021 yy, Buxoro viloyat Buxoro  shahridagi  25-sonli  umumiy o`rta ta`lim  maktabi, UM 0822341</t>
  </si>
  <si>
    <t>2019-10-31</t>
  </si>
  <si>
    <t>2010-2021  yy, Buxoro viloyat Shofirkon tumani 15-son umumiy o`rta ta`lim maktabi, UM 0819113</t>
  </si>
  <si>
    <t>2009-2020 yy  Peshku  tumanidagi  44-sonli  umumiy o`rta ta`lim  maktabi, UM 0369442</t>
  </si>
  <si>
    <t>2019-09-06</t>
  </si>
  <si>
    <t>2010-2021 yy, Navoiy viloyat Zarafshon tumani 8-son umumiy o`rta ta`lim maktabi, UM 1188207</t>
  </si>
  <si>
    <t>2010-2021 yy, Buxoro viloyat   Vobkent tumani 5-sonli  umumiy o`rta ta`lim  maktabi, UM 0812191</t>
  </si>
  <si>
    <t>1999-2000 yy, Qashqadaryo viloyati Muborak tumani 31 -sonli  umumiy o`rta ta`lim  maktabi, UM 0426105</t>
  </si>
  <si>
    <t>3.59</t>
  </si>
  <si>
    <t>2010-2021 yy, Buxoro viloyat Kogon  tumani  7-sonli  umumiy o`rta ta`lim  maktabi, UM 0823856</t>
  </si>
  <si>
    <t>2010-2021 yy, Buxoro viloyat Qiziltepa tumani 15-son umumiy o`rta ta`lim maktabi, UM 0898195</t>
  </si>
  <si>
    <t>2019-11-25</t>
  </si>
  <si>
    <t>2017-2020 yy, Jondor pedagogika va xizmat ko`rsatish kasb-hunar kolleji, K 5838211</t>
  </si>
  <si>
    <t>2020-06-24</t>
  </si>
  <si>
    <t>2010-2021 yy, Buxoro viloyat  Kogon tumani  3-sonli umumiy o`rta ta`lim  maktabi, UM 0823707</t>
  </si>
  <si>
    <t>2018-10-24</t>
  </si>
  <si>
    <t>2009-2020 yy, Buxoro viloyat Peshku tumani 10-son umumiy o`rta ta`lim maktabi, UM 0354435</t>
  </si>
  <si>
    <t>2020-12-15</t>
  </si>
  <si>
    <t>2010-2021 yillarda Buxoro viloyat  Peshku   tumani  10-sonli  umumiy o`rta ta`lim  maktabi, UM 0800504</t>
  </si>
  <si>
    <t>2010-2021 yy, Buxoro viloyat Jondor tumani  7-sonli  umumiy o`rta ta`lim  maktabi, UM 0803769</t>
  </si>
  <si>
    <t>2016-12-16</t>
  </si>
  <si>
    <t>2016-2019 yy, Galaosiyo iqtisodiyot kolleji, K 5437988</t>
  </si>
  <si>
    <t>2010-2021 yy, Buxoro viloyat Buxoro  tumani 48-sonli  umumiy o`rta ta`lim  maktabi, UM 0810004</t>
  </si>
  <si>
    <t>2017-2020 yy,  Ishtihon tibbiyot  kolleji, K 5885978</t>
  </si>
  <si>
    <t>2009-2020 yy, Buxoro viloyat  Kogon  shahar 8-sonli  umumiy o`rta ta`lim  maktabi, UM 0353779</t>
  </si>
  <si>
    <t>2010-2021-yy,Buxoro viloyati Buxoro shahar 31-son umumiy o`rta ta`lim maktabi, UM 0822744</t>
  </si>
  <si>
    <t>438241200380</t>
  </si>
  <si>
    <t>XAMRAYEV ILYOS RADJABBOYEVICH</t>
  </si>
  <si>
    <t>Navbahor tumani</t>
  </si>
  <si>
    <t>1989-05-20</t>
  </si>
  <si>
    <t>AD7441112</t>
  </si>
  <si>
    <t>2024-06-07</t>
  </si>
  <si>
    <t>438241200366</t>
  </si>
  <si>
    <t>NUMANOV ISROIL ISOMITDINOVICH</t>
  </si>
  <si>
    <t>AB4767811</t>
  </si>
  <si>
    <t>2016-08-21</t>
  </si>
  <si>
    <t>438251200006</t>
  </si>
  <si>
    <t>TOHIROV AZIZBEK ANVAR O‘G‘LI</t>
  </si>
  <si>
    <t>AD9659026</t>
  </si>
  <si>
    <t>2024-12-03</t>
  </si>
  <si>
    <t>438251200009</t>
  </si>
  <si>
    <t>INATULLAYEV FAZLIDDIN ODILJON O‘G‘LI</t>
  </si>
  <si>
    <t>AD9917188</t>
  </si>
  <si>
    <t>2024-12-23</t>
  </si>
  <si>
    <t>438241200359</t>
  </si>
  <si>
    <t>DONIYOROV SOBIRJON MURODILLO O‘G‘LI</t>
  </si>
  <si>
    <t>AD3518071</t>
  </si>
  <si>
    <t>438251200012</t>
  </si>
  <si>
    <t>UMAROV FARRUH DILSHOD O‘G‘LI</t>
  </si>
  <si>
    <t>1995-08-06</t>
  </si>
  <si>
    <t>AD3469238</t>
  </si>
  <si>
    <t>438241200383</t>
  </si>
  <si>
    <t>AD8772410</t>
  </si>
  <si>
    <t>2024-09-26</t>
  </si>
  <si>
    <t>438241200365</t>
  </si>
  <si>
    <t>MIRZAYEVA ZEBINISO QAHRAMONOVNA</t>
  </si>
  <si>
    <t>1991-05-22</t>
  </si>
  <si>
    <t>AD6501431</t>
  </si>
  <si>
    <t>438251200008</t>
  </si>
  <si>
    <t>G‘IYOSOVA O‘G‘ILOY SULTON QIZI</t>
  </si>
  <si>
    <t>1997-08-13</t>
  </si>
  <si>
    <t>AA8896800</t>
  </si>
  <si>
    <t>438251200010</t>
  </si>
  <si>
    <t>TUYEVA INTIZOR ABDULLAYEVNA</t>
  </si>
  <si>
    <t>1990-03-01</t>
  </si>
  <si>
    <t>AB1511415</t>
  </si>
  <si>
    <t>2015-12-03</t>
  </si>
  <si>
    <t>AD8579817</t>
  </si>
  <si>
    <t>438251200011</t>
  </si>
  <si>
    <t>AKATOVA GUZAL BAXODIROVNA</t>
  </si>
  <si>
    <t>AD8600477</t>
  </si>
  <si>
    <t>2024-09-12</t>
  </si>
  <si>
    <t>---</t>
  </si>
  <si>
    <t>438241200394</t>
  </si>
  <si>
    <t>MURTOZOYEVA DILAFRUZ MUXIDDINOVNA</t>
  </si>
  <si>
    <t>1989-05-19</t>
  </si>
  <si>
    <t>AD7631189</t>
  </si>
  <si>
    <t>2024-06-26</t>
  </si>
  <si>
    <t>2020-2023 yy Buxoro Davlat Universiteti B00301877</t>
  </si>
  <si>
    <t>2004-2007 yy. Urganch Davlat Universiteti. B304619</t>
  </si>
  <si>
    <t>2019-2023-YY O'zbekiston Davlat Konservatoriyasi. B00364752</t>
  </si>
  <si>
    <t>2018-2022-YY Buxoro Davlat Unversiteti. B00192471</t>
  </si>
  <si>
    <t>2020-2023-yy Buxoro Davlat Universiteti B00301882</t>
  </si>
  <si>
    <t>2011-2015-yy Samarqand Davlat UnIversiteti. B812862</t>
  </si>
  <si>
    <t>2019-2023-YY Buxoro Davlat Unversiteti.B00301993</t>
  </si>
  <si>
    <t>2008-2012-yy O'zbekiston Davlat Konservatoriyasai. B643296</t>
  </si>
  <si>
    <t>2020-2023-YY Buxoro Davlat Unversiteti. B00301881</t>
  </si>
  <si>
    <t>2020-2023-yy CHirchiq Davlat Pedagogika Universiteti. B00280870</t>
  </si>
  <si>
    <t>2008-2012-yy O'zbekiston Davlat Konservatoriyasai. B045862</t>
  </si>
  <si>
    <t>2013-2017-YY O'zbekiston Davlat Konservatoriyasi.B933745</t>
  </si>
  <si>
    <t>2020-2023 yy Buxoro Davlat Universiteti B003011887</t>
  </si>
  <si>
    <t>2011-2015 yy O'zbekiston davlat konservatoriyasi B795931</t>
  </si>
  <si>
    <t>2002-2005-Nizomiy nomidagi Toshkent Davlat Pedagogika Universiteti B199363</t>
  </si>
  <si>
    <t>2005-2009-YY Buxoro Davlat Unversiteti. B444723</t>
  </si>
  <si>
    <t>2022-2023 y. Buxoro Davlat Universiteti.B00303556</t>
  </si>
  <si>
    <t>2020-2023. Buxoro Davlat Universiteti. B00303826</t>
  </si>
  <si>
    <t>2017-2022 yy. Buxoro Davlat Universiteti. B00192594</t>
  </si>
  <si>
    <t>2007-2011. Buxoro Davlat Universiteti. B605698</t>
  </si>
  <si>
    <t>2014-2018, Buxoro Davlat Universiteti. B999566</t>
  </si>
  <si>
    <t>2020-2023. Buxoro Davlat Universiteti. B00303073</t>
  </si>
  <si>
    <t>2018-2022. Buxoro Davlat Universiteti. B00192685</t>
  </si>
  <si>
    <t>2004-2008. Toshkent viloyati Davlat Pedagogika Instituti. B415006</t>
  </si>
  <si>
    <t>2019-2023. Buxoro Davlat Universiteti. B00302595</t>
  </si>
  <si>
    <t>2019-2023. Buxoro Davlat Universiteti. B00302424</t>
  </si>
  <si>
    <t>2014-2018. Qarshi Davlat Universiteti. B1015415</t>
  </si>
  <si>
    <t>2018-2023 yy. Qarshi Davlat Universteti. B00411510</t>
  </si>
  <si>
    <t>2018-2022. Buxoro Davlat Universiteti. B00005984</t>
  </si>
  <si>
    <t>2018-2022. Buxoro Davlat Universiteti. B00182372</t>
  </si>
  <si>
    <t>2005-2009, Buxoro Davlat Universiteti, B 444098</t>
  </si>
  <si>
    <t>2022-2023 y. Buxoro Davlat Universiteti.B00334231</t>
  </si>
  <si>
    <t>2011-2015. Buxoro Davlat Universiteti. B818887</t>
  </si>
  <si>
    <t xml:space="preserve">2006-2010. Urganch Davlat Universiteti. B11733 </t>
  </si>
  <si>
    <t>2017-2021 yy. Buxoro Davlat Universiteti. B00113938</t>
  </si>
  <si>
    <t>2020-2023. Buxoro Davlat Universiteti. B00334219</t>
  </si>
  <si>
    <t>2019-2023. Buxoro Davlat Universiteti. B00302535</t>
  </si>
  <si>
    <t>2012-2016. Buxoro Davlat Universiteti. B861978</t>
  </si>
  <si>
    <t>2012-2016. Buxoro Davlat Universiteti. B882728</t>
  </si>
  <si>
    <t>2020-2023. Buxoro Davlat Universiteti. B00302754</t>
  </si>
  <si>
    <t>438211100324</t>
  </si>
  <si>
    <t>1993-07-13</t>
  </si>
  <si>
    <t>AA9781390</t>
  </si>
  <si>
    <t>2015-05-22</t>
  </si>
  <si>
    <t>2009-2012 yil Kogon maishiy xizmat kasb-hunar kolleji tamomlagan</t>
  </si>
  <si>
    <t>AD9990805</t>
  </si>
  <si>
    <t>2024-12-27</t>
  </si>
  <si>
    <t>438251100002</t>
  </si>
  <si>
    <t>RAXIMOVA MAFTUNABONU RAVSHANOVNA</t>
  </si>
  <si>
    <t>AD2025677</t>
  </si>
  <si>
    <t>2.33</t>
  </si>
  <si>
    <t>S2-24 MT</t>
  </si>
  <si>
    <t>AD8878018</t>
  </si>
  <si>
    <t>2024-10-04</t>
  </si>
  <si>
    <t>438251100003</t>
  </si>
  <si>
    <t>RASULOV DOSTONJON RUSTAM O‘G‘LI</t>
  </si>
  <si>
    <t>AB3811441</t>
  </si>
  <si>
    <t>438251100004</t>
  </si>
  <si>
    <t>XAITOV BAXODIR TESHAYEVICH</t>
  </si>
  <si>
    <t>1974-02-20</t>
  </si>
  <si>
    <t>AD7229354</t>
  </si>
  <si>
    <t>438241100576</t>
  </si>
  <si>
    <t>G‘ULOMOV MIRSHOD NASRIDDIN O‘G‘LI</t>
  </si>
  <si>
    <t>AC2242994</t>
  </si>
  <si>
    <t>41308975360013</t>
  </si>
  <si>
    <t>51809035300019</t>
  </si>
  <si>
    <t>53107015290058</t>
  </si>
  <si>
    <t>42205911140030</t>
  </si>
  <si>
    <t>40103901090089</t>
  </si>
  <si>
    <t>30608951010036</t>
  </si>
  <si>
    <t>32005892350076</t>
  </si>
  <si>
    <t>41405921050032</t>
  </si>
  <si>
    <t>БУХОРО-СПЕКТР ХК</t>
  </si>
  <si>
    <t>205224455</t>
  </si>
  <si>
    <t>Договор № 7 от 19.02.2025</t>
  </si>
  <si>
    <t>"LEADHUNTER" MCHJ</t>
  </si>
  <si>
    <t>311249324</t>
  </si>
  <si>
    <t>Договор № 20250053 от 16.04.2025</t>
  </si>
  <si>
    <t>41906912340087</t>
  </si>
  <si>
    <t>62412025310042</t>
  </si>
  <si>
    <t>ERGASHEV MUXABBAT YATT</t>
  </si>
  <si>
    <t>553673087</t>
  </si>
  <si>
    <t>GULYAMOVA DILRABO ZUBAYDULLAYEVNA</t>
  </si>
  <si>
    <t>40504803950068</t>
  </si>
  <si>
    <t>INTERVENT KARDIO MCHJ</t>
  </si>
  <si>
    <t>304982650</t>
  </si>
  <si>
    <t>Договор № 2 от 22.01.2025</t>
  </si>
  <si>
    <t>JO‘RAYEV AZIZ ZOYIROVICH</t>
  </si>
  <si>
    <t>32811871140011</t>
  </si>
  <si>
    <t>KENJAYEVA SHAHLO ABDUJALOLOVNA</t>
  </si>
  <si>
    <t>41212821120037</t>
  </si>
  <si>
    <t>KULIYEVA DILNOZA XASANOVNA</t>
  </si>
  <si>
    <t>41202891000089</t>
  </si>
  <si>
    <t>41905892330044</t>
  </si>
  <si>
    <t>NAZAROV JURABEK NORMAXAMMATOVICH</t>
  </si>
  <si>
    <t>31309833710044</t>
  </si>
  <si>
    <t>42512872330092</t>
  </si>
  <si>
    <t>60805065260020</t>
  </si>
  <si>
    <t>TILLAYEVA ZARINA ASROROVNA</t>
  </si>
  <si>
    <t>40109955260023</t>
  </si>
  <si>
    <t>41406941010017</t>
  </si>
  <si>
    <t>32002741140024</t>
  </si>
  <si>
    <t>52004075260032</t>
  </si>
  <si>
    <t>YODGOROVA ABERA YEMIROVNA</t>
  </si>
  <si>
    <t>40402881140066</t>
  </si>
  <si>
    <t>NO`MONOVA MARJONA FAXRIDDIN QIZI</t>
  </si>
  <si>
    <t>AD8878608</t>
  </si>
  <si>
    <t>2024-10-05</t>
  </si>
  <si>
    <t>JALOLOVA SEVINCH FAZLIDDIN QIZI</t>
  </si>
  <si>
    <t>AD9298024</t>
  </si>
  <si>
    <t>2024-11-06</t>
  </si>
  <si>
    <t>438241100578</t>
  </si>
  <si>
    <t>1988-02-04</t>
  </si>
  <si>
    <t>AD2399457</t>
  </si>
  <si>
    <t>438251100005</t>
  </si>
  <si>
    <t>HAMIDOV JASURBEK NODIR O‘G‘LI</t>
  </si>
  <si>
    <t>AD2814682</t>
  </si>
  <si>
    <t>2023-03-16</t>
  </si>
  <si>
    <t>2.35</t>
  </si>
  <si>
    <t>2.27</t>
  </si>
  <si>
    <t>1.65</t>
  </si>
  <si>
    <t>2.15</t>
  </si>
  <si>
    <t>2.12</t>
  </si>
  <si>
    <t>2.18</t>
  </si>
  <si>
    <t>2.42</t>
  </si>
  <si>
    <t>2.02</t>
  </si>
  <si>
    <t>1.78</t>
  </si>
  <si>
    <t>2.25</t>
  </si>
  <si>
    <t>438241200392</t>
  </si>
  <si>
    <t>1987-11-28</t>
  </si>
  <si>
    <t>AC1756639</t>
  </si>
  <si>
    <t>2019-03-18</t>
  </si>
  <si>
    <t>4.83</t>
  </si>
  <si>
    <t>438241200395</t>
  </si>
  <si>
    <t>BO‘RIYEV DOSTON RUSTAM O‘G‘LI</t>
  </si>
  <si>
    <t>1993-06-20</t>
  </si>
  <si>
    <t>AD7600967</t>
  </si>
  <si>
    <t>1.87</t>
  </si>
  <si>
    <t>2.08</t>
  </si>
  <si>
    <t>1.67</t>
  </si>
  <si>
    <t>2.17</t>
  </si>
  <si>
    <t>2.37</t>
  </si>
  <si>
    <t>2.43</t>
  </si>
  <si>
    <t>2.07</t>
  </si>
  <si>
    <t>2.23</t>
  </si>
  <si>
    <t>438251200017</t>
  </si>
  <si>
    <t>NOSIROVA IRODA SOBIRJON QIZI</t>
  </si>
  <si>
    <t>1999-09-27</t>
  </si>
  <si>
    <t>AB8707926</t>
  </si>
  <si>
    <t>2018-01-23</t>
  </si>
  <si>
    <t>438251200013</t>
  </si>
  <si>
    <t>AD5029547</t>
  </si>
  <si>
    <t>438241200396</t>
  </si>
  <si>
    <t>1989-02-12</t>
  </si>
  <si>
    <t>AD6334047</t>
  </si>
  <si>
    <t>2024-03-02</t>
  </si>
  <si>
    <t>2.03</t>
  </si>
  <si>
    <t>2.13</t>
  </si>
  <si>
    <t>1.77</t>
  </si>
  <si>
    <t>1.70</t>
  </si>
  <si>
    <t>0.60</t>
  </si>
  <si>
    <t>438241200390</t>
  </si>
  <si>
    <t>1994-06-14</t>
  </si>
  <si>
    <t>AB3813757</t>
  </si>
  <si>
    <t>1.57</t>
  </si>
  <si>
    <t>1.93</t>
  </si>
  <si>
    <t>1.83</t>
  </si>
  <si>
    <t>1.75</t>
  </si>
  <si>
    <t>1.08</t>
  </si>
  <si>
    <t>438251200016</t>
  </si>
  <si>
    <t>Samarqand shahri</t>
  </si>
  <si>
    <t>1983-09-13</t>
  </si>
  <si>
    <t>AD8292410</t>
  </si>
  <si>
    <t>438251200015</t>
  </si>
  <si>
    <t>1980-04-05</t>
  </si>
  <si>
    <t>AD8292523</t>
  </si>
  <si>
    <t>1.92</t>
  </si>
  <si>
    <t>2.88</t>
  </si>
  <si>
    <t>3.21</t>
  </si>
  <si>
    <t>3.14</t>
  </si>
  <si>
    <t>3.01</t>
  </si>
  <si>
    <t>3.72</t>
  </si>
  <si>
    <t>3.02</t>
  </si>
  <si>
    <t>2.82</t>
  </si>
  <si>
    <t>2.87</t>
  </si>
  <si>
    <t>2020-02-03</t>
  </si>
  <si>
    <t>438221100440</t>
  </si>
  <si>
    <t>1999-10-09</t>
  </si>
  <si>
    <t>AB2991125</t>
  </si>
  <si>
    <t>2016-04-23</t>
  </si>
  <si>
    <t>2022 yilda Moskva gumanitar va iqtisodiyot universitetini 2-kursni tamomlagan.</t>
  </si>
  <si>
    <t>№ T50 / 03.10.2022</t>
  </si>
  <si>
    <t>AD9809542</t>
  </si>
  <si>
    <t>2024-12-13</t>
  </si>
  <si>
    <t>3.79</t>
  </si>
  <si>
    <t>2.83</t>
  </si>
  <si>
    <t>4.42</t>
  </si>
  <si>
    <t>0.50</t>
  </si>
  <si>
    <t>MUSTAQIMOVA SEVINCH IKROM QIZI</t>
  </si>
  <si>
    <t>AD9411978</t>
  </si>
  <si>
    <t>2024-11-14</t>
  </si>
  <si>
    <t>4.25</t>
  </si>
  <si>
    <t>4.54</t>
  </si>
  <si>
    <t>1.50</t>
  </si>
  <si>
    <t>4.46</t>
  </si>
  <si>
    <t>4.29</t>
  </si>
  <si>
    <t>2.96</t>
  </si>
  <si>
    <t>438221100439</t>
  </si>
  <si>
    <t>AA7592181</t>
  </si>
  <si>
    <t>4.08</t>
  </si>
  <si>
    <t>4.67</t>
  </si>
  <si>
    <t>4.71</t>
  </si>
  <si>
    <t>4.58</t>
  </si>
  <si>
    <t>2.58</t>
  </si>
  <si>
    <t>3.46</t>
  </si>
  <si>
    <t>4.17</t>
  </si>
  <si>
    <t>4.33</t>
  </si>
  <si>
    <t>4.39</t>
  </si>
  <si>
    <t>4.11</t>
  </si>
  <si>
    <t>2.28</t>
  </si>
  <si>
    <t>4.14</t>
  </si>
  <si>
    <t>4.31</t>
  </si>
  <si>
    <t>4.28</t>
  </si>
  <si>
    <t>3.44</t>
  </si>
  <si>
    <t>2.11</t>
  </si>
  <si>
    <t>4.56</t>
  </si>
  <si>
    <t>4.78</t>
  </si>
  <si>
    <t>4.47</t>
  </si>
  <si>
    <t>1.89</t>
  </si>
  <si>
    <t>4.64</t>
  </si>
  <si>
    <t>3.86</t>
  </si>
  <si>
    <t>3.89</t>
  </si>
  <si>
    <t>4.89</t>
  </si>
  <si>
    <t>2.53</t>
  </si>
  <si>
    <t>3.78</t>
  </si>
  <si>
    <t>4.36</t>
  </si>
  <si>
    <t>3.81</t>
  </si>
  <si>
    <t>4.19</t>
  </si>
  <si>
    <t>3.61</t>
  </si>
  <si>
    <t>438241100579</t>
  </si>
  <si>
    <t>1982-12-12</t>
  </si>
  <si>
    <t>AB0941703</t>
  </si>
  <si>
    <t>2.72</t>
  </si>
  <si>
    <t>4.44</t>
  </si>
  <si>
    <t>AD9838529</t>
  </si>
  <si>
    <t>2024-12-16</t>
  </si>
  <si>
    <t>4.06</t>
  </si>
  <si>
    <t>2.22</t>
  </si>
  <si>
    <t>4.22</t>
  </si>
  <si>
    <t>4.53</t>
  </si>
  <si>
    <t>2.06</t>
  </si>
  <si>
    <t>AE1912181</t>
  </si>
  <si>
    <t>3.71</t>
  </si>
  <si>
    <t>1.88</t>
  </si>
  <si>
    <t>4.38</t>
  </si>
  <si>
    <t>4.63</t>
  </si>
  <si>
    <t>AD9228614</t>
  </si>
  <si>
    <t>2024-11-01</t>
  </si>
  <si>
    <t>2.79</t>
  </si>
  <si>
    <t>4.52</t>
  </si>
  <si>
    <t>3.98</t>
  </si>
  <si>
    <t>1.98</t>
  </si>
  <si>
    <t>2.21</t>
  </si>
  <si>
    <t>4.02</t>
  </si>
  <si>
    <t>2.31</t>
  </si>
  <si>
    <t>1.81</t>
  </si>
  <si>
    <t>4.23</t>
  </si>
  <si>
    <t>1.96</t>
  </si>
  <si>
    <t>1.79</t>
  </si>
  <si>
    <t>1.29</t>
  </si>
  <si>
    <t>4.35</t>
  </si>
  <si>
    <t>1.00</t>
  </si>
  <si>
    <t>Uchqunjon</t>
  </si>
  <si>
    <t>To'lovi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</si>
</sst>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-* #,##0\ _₽_-;\-* #,##0\ _₽_-;_-* &quot;-&quot;\ _₽_-;_-@_-"/>
    <numFmt numFmtId="165" formatCode="_-* #,##0.00\ _₽_-;\-* #,##0.00\ _₽_-;_-* &quot;-&quot;??\ _₽_-;_-@_-"/>
    <numFmt numFmtId="166" formatCode="0.0"/>
    <numFmt numFmtId="167" formatCode="_-* #,##0\ _₽_-;\-* #,##0\ _₽_-;_-* &quot;-&quot;??\ _₽_-;_-@_-"/>
    <numFmt numFmtId="168" formatCode="_-* #,##0_-;\-* #,##0_-;_-* &quot;-&quot;??_-;_-@_-"/>
    <numFmt numFmtId="169" formatCode="#,##0_р_.;\(#,##0\)"/>
  </numFmts>
  <fonts count="56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1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rgb="FF00B0F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  <charset val="204"/>
    </font>
    <font>
      <b/>
      <sz val="10"/>
      <name val="Arial"/>
      <family val="2"/>
    </font>
    <font>
      <sz val="8"/>
      <name val="Times New Roman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59"/>
      <name val="Microsoft Sans Serif"/>
      <family val="2"/>
    </font>
    <font>
      <b/>
      <sz val="12"/>
      <color indexed="59"/>
      <name val="Microsoft Sans Serif"/>
      <family val="2"/>
      <charset val="204"/>
    </font>
    <font>
      <sz val="12"/>
      <color indexed="8"/>
      <name val="Microsoft Sans Serif"/>
      <family val="2"/>
    </font>
    <font>
      <b/>
      <sz val="12"/>
      <color indexed="8"/>
      <name val="Microsoft Sans Serif"/>
      <family val="2"/>
      <charset val="204"/>
    </font>
    <font>
      <sz val="12"/>
      <color indexed="59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Microsoft Sans Serif"/>
      <family val="2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4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sz val="8"/>
      <color indexed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rgb="FFE5E5E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rgb="FFE5E5E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0"/>
      </left>
      <right style="thin">
        <color indexed="60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7" fillId="0" borderId="0"/>
    <xf numFmtId="0" fontId="7" fillId="0" borderId="0"/>
    <xf numFmtId="0" fontId="10" fillId="0" borderId="0"/>
    <xf numFmtId="0" fontId="11" fillId="0" borderId="0"/>
    <xf numFmtId="0" fontId="7" fillId="0" borderId="0"/>
    <xf numFmtId="165" fontId="11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7" fillId="0" borderId="0"/>
    <xf numFmtId="0" fontId="7" fillId="0" borderId="0"/>
    <xf numFmtId="0" fontId="7" fillId="0" borderId="0"/>
    <xf numFmtId="9" fontId="1" fillId="0" borderId="0" applyFont="0" applyFill="0" applyBorder="0" applyAlignment="0" applyProtection="0"/>
    <xf numFmtId="0" fontId="7" fillId="0" borderId="0"/>
    <xf numFmtId="43" fontId="11" fillId="0" borderId="0" applyFont="0" applyFill="0" applyBorder="0" applyAlignment="0" applyProtection="0"/>
    <xf numFmtId="0" fontId="47" fillId="0" borderId="0" applyNumberFormat="0" applyFill="0" applyBorder="0" applyAlignment="0" applyProtection="0"/>
  </cellStyleXfs>
  <cellXfs count="678">
    <xf numFmtId="0" fontId="0" fillId="0" borderId="0" xfId="0"/>
    <xf numFmtId="0" fontId="4" fillId="0" borderId="0" xfId="0" applyFont="1" applyFill="1" applyBorder="1"/>
    <xf numFmtId="167" fontId="5" fillId="0" borderId="0" xfId="1" applyNumberFormat="1" applyFont="1" applyFill="1" applyBorder="1" applyAlignment="1">
      <alignment horizontal="center"/>
    </xf>
    <xf numFmtId="0" fontId="0" fillId="0" borderId="0" xfId="0" applyAlignment="1"/>
    <xf numFmtId="0" fontId="0" fillId="3" borderId="0" xfId="0" applyFill="1"/>
    <xf numFmtId="1" fontId="4" fillId="2" borderId="5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wrapText="1"/>
    </xf>
    <xf numFmtId="166" fontId="4" fillId="2" borderId="5" xfId="0" applyNumberFormat="1" applyFont="1" applyFill="1" applyBorder="1" applyAlignment="1">
      <alignment horizontal="center"/>
    </xf>
    <xf numFmtId="166" fontId="4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wrapText="1"/>
    </xf>
    <xf numFmtId="12" fontId="5" fillId="0" borderId="5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167" fontId="5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/>
    </xf>
    <xf numFmtId="49" fontId="4" fillId="2" borderId="5" xfId="0" applyNumberFormat="1" applyFont="1" applyFill="1" applyBorder="1" applyAlignment="1">
      <alignment horizontal="center"/>
    </xf>
    <xf numFmtId="49" fontId="4" fillId="2" borderId="5" xfId="0" applyNumberFormat="1" applyFont="1" applyFill="1" applyBorder="1"/>
    <xf numFmtId="49" fontId="5" fillId="2" borderId="5" xfId="0" applyNumberFormat="1" applyFont="1" applyFill="1" applyBorder="1"/>
    <xf numFmtId="0" fontId="4" fillId="0" borderId="5" xfId="0" applyFont="1" applyBorder="1" applyAlignment="1">
      <alignment vertical="center"/>
    </xf>
    <xf numFmtId="49" fontId="5" fillId="0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/>
    <xf numFmtId="49" fontId="5" fillId="0" borderId="5" xfId="0" applyNumberFormat="1" applyFont="1" applyBorder="1"/>
    <xf numFmtId="49" fontId="4" fillId="0" borderId="5" xfId="0" applyNumberFormat="1" applyFont="1" applyBorder="1"/>
    <xf numFmtId="0" fontId="4" fillId="0" borderId="5" xfId="0" applyFont="1" applyFill="1" applyBorder="1" applyAlignment="1">
      <alignment wrapText="1"/>
    </xf>
    <xf numFmtId="166" fontId="4" fillId="0" borderId="5" xfId="0" applyNumberFormat="1" applyFont="1" applyFill="1" applyBorder="1" applyAlignment="1">
      <alignment horizontal="center" vertical="center"/>
    </xf>
    <xf numFmtId="12" fontId="4" fillId="0" borderId="5" xfId="0" applyNumberFormat="1" applyFont="1" applyFill="1" applyBorder="1" applyAlignment="1">
      <alignment horizontal="center" vertical="center" wrapText="1"/>
    </xf>
    <xf numFmtId="49" fontId="4" fillId="0" borderId="5" xfId="0" applyNumberFormat="1" applyFont="1" applyFill="1" applyBorder="1" applyAlignment="1">
      <alignment horizontal="center" vertical="center" wrapText="1"/>
    </xf>
    <xf numFmtId="167" fontId="4" fillId="0" borderId="5" xfId="1" applyNumberFormat="1" applyFont="1" applyFill="1" applyBorder="1" applyAlignment="1">
      <alignment horizontal="center"/>
    </xf>
    <xf numFmtId="49" fontId="4" fillId="0" borderId="5" xfId="0" applyNumberFormat="1" applyFont="1" applyFill="1" applyBorder="1"/>
    <xf numFmtId="49" fontId="6" fillId="0" borderId="5" xfId="0" applyNumberFormat="1" applyFont="1" applyBorder="1"/>
    <xf numFmtId="0" fontId="5" fillId="3" borderId="5" xfId="0" applyFont="1" applyFill="1" applyBorder="1" applyAlignment="1">
      <alignment wrapText="1"/>
    </xf>
    <xf numFmtId="0" fontId="5" fillId="2" borderId="5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12" fontId="4" fillId="0" borderId="5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167" fontId="4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 vertical="center"/>
    </xf>
    <xf numFmtId="0" fontId="4" fillId="2" borderId="5" xfId="0" applyFont="1" applyFill="1" applyBorder="1"/>
    <xf numFmtId="0" fontId="5" fillId="0" borderId="5" xfId="0" applyFont="1" applyBorder="1"/>
    <xf numFmtId="167" fontId="5" fillId="0" borderId="5" xfId="1" applyNumberFormat="1" applyFont="1" applyBorder="1"/>
    <xf numFmtId="167" fontId="4" fillId="0" borderId="5" xfId="1" applyNumberFormat="1" applyFont="1" applyBorder="1"/>
    <xf numFmtId="167" fontId="4" fillId="0" borderId="5" xfId="1" applyNumberFormat="1" applyFont="1" applyFill="1" applyBorder="1"/>
    <xf numFmtId="0" fontId="4" fillId="0" borderId="5" xfId="0" applyFont="1" applyBorder="1" applyAlignment="1">
      <alignment horizontal="left" vertical="center"/>
    </xf>
    <xf numFmtId="0" fontId="4" fillId="0" borderId="5" xfId="0" applyFont="1" applyBorder="1"/>
    <xf numFmtId="12" fontId="4" fillId="0" borderId="5" xfId="0" applyNumberFormat="1" applyFont="1" applyBorder="1" applyAlignment="1">
      <alignment horizontal="center" wrapText="1"/>
    </xf>
    <xf numFmtId="49" fontId="4" fillId="0" borderId="5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/>
    </xf>
    <xf numFmtId="0" fontId="4" fillId="0" borderId="5" xfId="0" applyFont="1" applyFill="1" applyBorder="1"/>
    <xf numFmtId="0" fontId="12" fillId="0" borderId="5" xfId="5" applyFont="1" applyBorder="1" applyAlignment="1">
      <alignment horizontal="center"/>
    </xf>
    <xf numFmtId="0" fontId="12" fillId="0" borderId="5" xfId="5" applyFont="1" applyBorder="1"/>
    <xf numFmtId="1" fontId="12" fillId="0" borderId="5" xfId="5" applyNumberFormat="1" applyFont="1" applyBorder="1" applyAlignment="1">
      <alignment horizontal="center"/>
    </xf>
    <xf numFmtId="164" fontId="12" fillId="0" borderId="5" xfId="5" applyNumberFormat="1" applyFont="1" applyBorder="1"/>
    <xf numFmtId="0" fontId="12" fillId="0" borderId="0" xfId="5" applyFont="1"/>
    <xf numFmtId="0" fontId="12" fillId="3" borderId="5" xfId="5" applyFont="1" applyFill="1" applyBorder="1" applyAlignment="1">
      <alignment horizontal="center"/>
    </xf>
    <xf numFmtId="0" fontId="12" fillId="0" borderId="0" xfId="5" applyFont="1" applyAlignment="1">
      <alignment horizontal="center"/>
    </xf>
    <xf numFmtId="1" fontId="12" fillId="0" borderId="0" xfId="5" applyNumberFormat="1" applyFont="1" applyAlignment="1">
      <alignment horizontal="center"/>
    </xf>
    <xf numFmtId="164" fontId="12" fillId="0" borderId="0" xfId="5" applyNumberFormat="1" applyFont="1"/>
    <xf numFmtId="43" fontId="0" fillId="0" borderId="0" xfId="1" applyFont="1"/>
    <xf numFmtId="43" fontId="0" fillId="0" borderId="5" xfId="1" applyFont="1" applyBorder="1"/>
    <xf numFmtId="43" fontId="0" fillId="0" borderId="0" xfId="1" applyFont="1" applyAlignment="1">
      <alignment horizontal="center"/>
    </xf>
    <xf numFmtId="43" fontId="14" fillId="0" borderId="5" xfId="1" applyFont="1" applyBorder="1"/>
    <xf numFmtId="43" fontId="13" fillId="0" borderId="5" xfId="1" applyFont="1" applyBorder="1"/>
    <xf numFmtId="43" fontId="13" fillId="0" borderId="7" xfId="1" applyFont="1" applyBorder="1" applyAlignment="1">
      <alignment horizontal="center"/>
    </xf>
    <xf numFmtId="43" fontId="13" fillId="0" borderId="8" xfId="1" applyFont="1" applyBorder="1" applyAlignment="1">
      <alignment horizontal="center"/>
    </xf>
    <xf numFmtId="168" fontId="13" fillId="0" borderId="8" xfId="1" applyNumberFormat="1" applyFont="1" applyBorder="1" applyAlignment="1">
      <alignment horizontal="center"/>
    </xf>
    <xf numFmtId="168" fontId="13" fillId="0" borderId="9" xfId="1" applyNumberFormat="1" applyFont="1" applyBorder="1" applyAlignment="1">
      <alignment horizontal="center"/>
    </xf>
    <xf numFmtId="43" fontId="14" fillId="0" borderId="10" xfId="1" applyFont="1" applyBorder="1"/>
    <xf numFmtId="43" fontId="14" fillId="0" borderId="11" xfId="1" applyFont="1" applyBorder="1"/>
    <xf numFmtId="43" fontId="13" fillId="0" borderId="10" xfId="1" applyFont="1" applyBorder="1"/>
    <xf numFmtId="43" fontId="13" fillId="0" borderId="11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14" xfId="1" applyFont="1" applyBorder="1"/>
    <xf numFmtId="43" fontId="0" fillId="10" borderId="0" xfId="1" applyFont="1" applyFill="1"/>
    <xf numFmtId="43" fontId="0" fillId="10" borderId="0" xfId="1" applyFont="1" applyFill="1" applyAlignment="1">
      <alignment horizontal="center"/>
    </xf>
    <xf numFmtId="0" fontId="12" fillId="0" borderId="5" xfId="5" applyFont="1" applyFill="1" applyBorder="1"/>
    <xf numFmtId="0" fontId="12" fillId="0" borderId="5" xfId="5" applyFont="1" applyFill="1" applyBorder="1" applyAlignment="1">
      <alignment horizontal="center"/>
    </xf>
    <xf numFmtId="1" fontId="13" fillId="0" borderId="5" xfId="0" applyNumberFormat="1" applyFont="1" applyBorder="1" applyAlignment="1">
      <alignment horizontal="center"/>
    </xf>
    <xf numFmtId="0" fontId="13" fillId="0" borderId="0" xfId="0" applyFont="1"/>
    <xf numFmtId="0" fontId="15" fillId="0" borderId="5" xfId="0" applyFont="1" applyBorder="1"/>
    <xf numFmtId="166" fontId="15" fillId="0" borderId="5" xfId="0" applyNumberFormat="1" applyFont="1" applyBorder="1" applyAlignment="1">
      <alignment horizontal="center"/>
    </xf>
    <xf numFmtId="166" fontId="15" fillId="0" borderId="5" xfId="0" applyNumberFormat="1" applyFont="1" applyBorder="1" applyAlignment="1">
      <alignment horizontal="center" vertical="center"/>
    </xf>
    <xf numFmtId="49" fontId="15" fillId="0" borderId="5" xfId="0" applyNumberFormat="1" applyFont="1" applyBorder="1" applyAlignment="1">
      <alignment horizontal="center" wrapText="1"/>
    </xf>
    <xf numFmtId="12" fontId="15" fillId="0" borderId="5" xfId="0" applyNumberFormat="1" applyFont="1" applyBorder="1" applyAlignment="1">
      <alignment horizontal="center" vertical="center" wrapText="1"/>
    </xf>
    <xf numFmtId="49" fontId="15" fillId="0" borderId="5" xfId="0" applyNumberFormat="1" applyFont="1" applyBorder="1" applyAlignment="1">
      <alignment horizontal="center" vertical="center"/>
    </xf>
    <xf numFmtId="167" fontId="15" fillId="0" borderId="5" xfId="1" applyNumberFormat="1" applyFont="1" applyFill="1" applyBorder="1"/>
    <xf numFmtId="0" fontId="13" fillId="0" borderId="0" xfId="0" applyFont="1" applyFill="1" applyBorder="1"/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1" fontId="16" fillId="0" borderId="5" xfId="5" applyNumberFormat="1" applyFont="1" applyBorder="1" applyAlignment="1">
      <alignment horizontal="center"/>
    </xf>
    <xf numFmtId="164" fontId="16" fillId="0" borderId="5" xfId="5" applyNumberFormat="1" applyFont="1" applyBorder="1"/>
    <xf numFmtId="12" fontId="15" fillId="2" borderId="5" xfId="0" applyNumberFormat="1" applyFont="1" applyFill="1" applyBorder="1" applyAlignment="1">
      <alignment horizontal="center" vertical="center" wrapText="1"/>
    </xf>
    <xf numFmtId="164" fontId="16" fillId="0" borderId="5" xfId="5" applyNumberFormat="1" applyFont="1" applyBorder="1" applyAlignment="1">
      <alignment horizontal="center" vertical="center" wrapText="1"/>
    </xf>
    <xf numFmtId="1" fontId="16" fillId="0" borderId="5" xfId="5" applyNumberFormat="1" applyFont="1" applyBorder="1" applyAlignment="1">
      <alignment horizontal="center" vertical="center" wrapText="1"/>
    </xf>
    <xf numFmtId="1" fontId="13" fillId="0" borderId="5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" fontId="5" fillId="0" borderId="5" xfId="0" applyNumberFormat="1" applyFont="1" applyBorder="1" applyAlignment="1">
      <alignment horizontal="center"/>
    </xf>
    <xf numFmtId="0" fontId="5" fillId="0" borderId="0" xfId="0" applyFont="1"/>
    <xf numFmtId="0" fontId="5" fillId="0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7" fillId="0" borderId="0" xfId="11"/>
    <xf numFmtId="0" fontId="5" fillId="0" borderId="5" xfId="0" applyFont="1" applyBorder="1" applyAlignment="1"/>
    <xf numFmtId="12" fontId="5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4" fillId="0" borderId="5" xfId="0" applyFont="1" applyFill="1" applyBorder="1" applyAlignment="1"/>
    <xf numFmtId="12" fontId="4" fillId="0" borderId="5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/>
    <xf numFmtId="0" fontId="5" fillId="2" borderId="5" xfId="0" applyFont="1" applyFill="1" applyBorder="1" applyAlignment="1"/>
    <xf numFmtId="0" fontId="4" fillId="0" borderId="5" xfId="0" applyFont="1" applyBorder="1" applyAlignment="1"/>
    <xf numFmtId="12" fontId="4" fillId="0" borderId="5" xfId="0" applyNumberFormat="1" applyFont="1" applyBorder="1" applyAlignment="1">
      <alignment horizontal="center" vertical="center"/>
    </xf>
    <xf numFmtId="12" fontId="4" fillId="0" borderId="5" xfId="0" applyNumberFormat="1" applyFont="1" applyBorder="1" applyAlignment="1">
      <alignment horizontal="center"/>
    </xf>
    <xf numFmtId="0" fontId="18" fillId="2" borderId="1" xfId="0" applyFont="1" applyFill="1" applyBorder="1"/>
    <xf numFmtId="166" fontId="2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1" fontId="18" fillId="2" borderId="1" xfId="0" applyNumberFormat="1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/>
    <xf numFmtId="167" fontId="2" fillId="13" borderId="1" xfId="8" applyNumberFormat="1" applyFont="1" applyFill="1" applyBorder="1"/>
    <xf numFmtId="0" fontId="18" fillId="2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 applyAlignment="1">
      <alignment horizontal="left"/>
    </xf>
    <xf numFmtId="167" fontId="2" fillId="13" borderId="1" xfId="8" applyNumberFormat="1" applyFont="1" applyFill="1" applyBorder="1" applyAlignment="1">
      <alignment horizontal="left"/>
    </xf>
    <xf numFmtId="0" fontId="18" fillId="0" borderId="1" xfId="0" applyFont="1" applyBorder="1"/>
    <xf numFmtId="1" fontId="18" fillId="0" borderId="19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7" fontId="2" fillId="0" borderId="1" xfId="8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0" fontId="18" fillId="2" borderId="1" xfId="0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left"/>
    </xf>
    <xf numFmtId="167" fontId="18" fillId="2" borderId="1" xfId="8" applyNumberFormat="1" applyFont="1" applyFill="1" applyBorder="1" applyAlignment="1">
      <alignment horizontal="center"/>
    </xf>
    <xf numFmtId="167" fontId="18" fillId="13" borderId="1" xfId="8" applyNumberFormat="1" applyFont="1" applyFill="1" applyBorder="1" applyAlignment="1">
      <alignment horizontal="center"/>
    </xf>
    <xf numFmtId="0" fontId="18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center"/>
    </xf>
    <xf numFmtId="166" fontId="18" fillId="2" borderId="1" xfId="0" applyNumberFormat="1" applyFont="1" applyFill="1" applyBorder="1" applyAlignment="1">
      <alignment horizontal="center"/>
    </xf>
    <xf numFmtId="167" fontId="18" fillId="2" borderId="1" xfId="8" applyNumberFormat="1" applyFont="1" applyFill="1" applyBorder="1"/>
    <xf numFmtId="167" fontId="18" fillId="13" borderId="1" xfId="8" applyNumberFormat="1" applyFont="1" applyFill="1" applyBorder="1"/>
    <xf numFmtId="166" fontId="18" fillId="0" borderId="1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left"/>
    </xf>
    <xf numFmtId="167" fontId="18" fillId="0" borderId="1" xfId="8" applyNumberFormat="1" applyFont="1" applyFill="1" applyBorder="1"/>
    <xf numFmtId="167" fontId="2" fillId="0" borderId="1" xfId="8" applyNumberFormat="1" applyFont="1" applyFill="1" applyBorder="1" applyAlignment="1">
      <alignment horizontal="center" vertical="center"/>
    </xf>
    <xf numFmtId="167" fontId="2" fillId="13" borderId="1" xfId="8" applyNumberFormat="1" applyFont="1" applyFill="1" applyBorder="1" applyAlignment="1">
      <alignment horizontal="center" vertical="center"/>
    </xf>
    <xf numFmtId="166" fontId="19" fillId="0" borderId="1" xfId="0" applyNumberFormat="1" applyFont="1" applyBorder="1" applyAlignment="1">
      <alignment horizontal="center"/>
    </xf>
    <xf numFmtId="0" fontId="18" fillId="2" borderId="1" xfId="0" applyFont="1" applyFill="1" applyBorder="1" applyAlignment="1">
      <alignment horizontal="left"/>
    </xf>
    <xf numFmtId="0" fontId="18" fillId="14" borderId="1" xfId="0" applyFont="1" applyFill="1" applyBorder="1"/>
    <xf numFmtId="166" fontId="2" fillId="14" borderId="1" xfId="0" applyNumberFormat="1" applyFont="1" applyFill="1" applyBorder="1" applyAlignment="1">
      <alignment horizontal="center"/>
    </xf>
    <xf numFmtId="49" fontId="2" fillId="14" borderId="1" xfId="0" applyNumberFormat="1" applyFont="1" applyFill="1" applyBorder="1" applyAlignment="1">
      <alignment horizontal="left"/>
    </xf>
    <xf numFmtId="1" fontId="18" fillId="14" borderId="19" xfId="0" applyNumberFormat="1" applyFont="1" applyFill="1" applyBorder="1" applyAlignment="1">
      <alignment horizontal="center"/>
    </xf>
    <xf numFmtId="49" fontId="19" fillId="14" borderId="1" xfId="0" applyNumberFormat="1" applyFont="1" applyFill="1" applyBorder="1" applyAlignment="1">
      <alignment horizontal="center"/>
    </xf>
    <xf numFmtId="0" fontId="18" fillId="14" borderId="1" xfId="0" applyFont="1" applyFill="1" applyBorder="1" applyAlignment="1">
      <alignment horizontal="center"/>
    </xf>
    <xf numFmtId="167" fontId="19" fillId="14" borderId="1" xfId="8" applyNumberFormat="1" applyFont="1" applyFill="1" applyBorder="1"/>
    <xf numFmtId="167" fontId="19" fillId="13" borderId="1" xfId="8" applyNumberFormat="1" applyFont="1" applyFill="1" applyBorder="1"/>
    <xf numFmtId="166" fontId="2" fillId="0" borderId="1" xfId="0" applyNumberFormat="1" applyFont="1" applyBorder="1" applyAlignment="1">
      <alignment horizontal="center" wrapText="1"/>
    </xf>
    <xf numFmtId="167" fontId="19" fillId="0" borderId="1" xfId="8" applyNumberFormat="1" applyFont="1" applyFill="1" applyBorder="1"/>
    <xf numFmtId="0" fontId="19" fillId="0" borderId="1" xfId="0" applyFont="1" applyBorder="1"/>
    <xf numFmtId="49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2" fillId="0" borderId="19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left"/>
    </xf>
    <xf numFmtId="1" fontId="18" fillId="2" borderId="1" xfId="0" applyNumberFormat="1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>
      <alignment horizontal="center" vertical="center" wrapText="1"/>
    </xf>
    <xf numFmtId="166" fontId="18" fillId="2" borderId="1" xfId="0" applyNumberFormat="1" applyFont="1" applyFill="1" applyBorder="1" applyAlignment="1">
      <alignment horizontal="center" vertical="center" wrapText="1"/>
    </xf>
    <xf numFmtId="167" fontId="2" fillId="2" borderId="1" xfId="8" applyNumberFormat="1" applyFont="1" applyFill="1" applyBorder="1" applyAlignment="1">
      <alignment horizontal="center" vertical="center" wrapText="1"/>
    </xf>
    <xf numFmtId="1" fontId="18" fillId="2" borderId="20" xfId="0" applyNumberFormat="1" applyFont="1" applyFill="1" applyBorder="1" applyAlignment="1">
      <alignment horizontal="center"/>
    </xf>
    <xf numFmtId="49" fontId="18" fillId="2" borderId="20" xfId="0" applyNumberFormat="1" applyFont="1" applyFill="1" applyBorder="1" applyAlignment="1">
      <alignment horizontal="center"/>
    </xf>
    <xf numFmtId="166" fontId="18" fillId="2" borderId="20" xfId="0" applyNumberFormat="1" applyFont="1" applyFill="1" applyBorder="1" applyAlignment="1">
      <alignment horizontal="center"/>
    </xf>
    <xf numFmtId="0" fontId="2" fillId="2" borderId="20" xfId="0" applyFont="1" applyFill="1" applyBorder="1" applyAlignment="1">
      <alignment horizontal="left"/>
    </xf>
    <xf numFmtId="167" fontId="2" fillId="2" borderId="20" xfId="8" applyNumberFormat="1" applyFont="1" applyFill="1" applyBorder="1" applyAlignment="1">
      <alignment horizontal="center"/>
    </xf>
    <xf numFmtId="0" fontId="21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1" fontId="19" fillId="2" borderId="1" xfId="0" applyNumberFormat="1" applyFont="1" applyFill="1" applyBorder="1" applyAlignment="1">
      <alignment horizontal="center"/>
    </xf>
    <xf numFmtId="49" fontId="19" fillId="2" borderId="1" xfId="0" applyNumberFormat="1" applyFont="1" applyFill="1" applyBorder="1" applyAlignment="1">
      <alignment horizontal="center"/>
    </xf>
    <xf numFmtId="167" fontId="19" fillId="2" borderId="1" xfId="8" applyNumberFormat="1" applyFont="1" applyFill="1" applyBorder="1"/>
    <xf numFmtId="167" fontId="18" fillId="2" borderId="1" xfId="8" applyNumberFormat="1" applyFont="1" applyFill="1" applyBorder="1" applyAlignment="1">
      <alignment horizontal="left"/>
    </xf>
    <xf numFmtId="1" fontId="18" fillId="2" borderId="1" xfId="2" applyNumberFormat="1" applyFont="1" applyFill="1" applyBorder="1" applyAlignment="1">
      <alignment horizontal="center"/>
    </xf>
    <xf numFmtId="1" fontId="19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left"/>
    </xf>
    <xf numFmtId="1" fontId="19" fillId="0" borderId="19" xfId="0" applyNumberFormat="1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1" fontId="18" fillId="0" borderId="1" xfId="0" applyNumberFormat="1" applyFont="1" applyBorder="1"/>
    <xf numFmtId="167" fontId="2" fillId="0" borderId="1" xfId="8" applyNumberFormat="1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1" fontId="2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/>
    <xf numFmtId="166" fontId="2" fillId="12" borderId="1" xfId="0" applyNumberFormat="1" applyFont="1" applyFill="1" applyBorder="1" applyAlignment="1">
      <alignment horizontal="center"/>
    </xf>
    <xf numFmtId="49" fontId="2" fillId="12" borderId="1" xfId="0" applyNumberFormat="1" applyFont="1" applyFill="1" applyBorder="1" applyAlignment="1">
      <alignment horizontal="left"/>
    </xf>
    <xf numFmtId="1" fontId="18" fillId="12" borderId="19" xfId="0" applyNumberFormat="1" applyFont="1" applyFill="1" applyBorder="1" applyAlignment="1">
      <alignment horizontal="center"/>
    </xf>
    <xf numFmtId="49" fontId="18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167" fontId="2" fillId="12" borderId="1" xfId="8" applyNumberFormat="1" applyFont="1" applyFill="1" applyBorder="1"/>
    <xf numFmtId="1" fontId="18" fillId="0" borderId="21" xfId="0" applyNumberFormat="1" applyFont="1" applyBorder="1" applyAlignment="1">
      <alignment horizontal="center"/>
    </xf>
    <xf numFmtId="49" fontId="18" fillId="0" borderId="20" xfId="0" applyNumberFormat="1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167" fontId="2" fillId="0" borderId="20" xfId="8" applyNumberFormat="1" applyFont="1" applyFill="1" applyBorder="1"/>
    <xf numFmtId="0" fontId="2" fillId="0" borderId="1" xfId="0" applyFont="1" applyBorder="1"/>
    <xf numFmtId="1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67" fontId="18" fillId="0" borderId="1" xfId="8" applyNumberFormat="1" applyFont="1" applyFill="1" applyBorder="1" applyAlignment="1">
      <alignment horizontal="center" vertical="center"/>
    </xf>
    <xf numFmtId="1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/>
    <xf numFmtId="166" fontId="18" fillId="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left"/>
    </xf>
    <xf numFmtId="1" fontId="18" fillId="3" borderId="19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167" fontId="18" fillId="3" borderId="1" xfId="8" applyNumberFormat="1" applyFont="1" applyFill="1" applyBorder="1"/>
    <xf numFmtId="0" fontId="22" fillId="3" borderId="1" xfId="0" applyFont="1" applyFill="1" applyBorder="1"/>
    <xf numFmtId="1" fontId="2" fillId="14" borderId="1" xfId="0" applyNumberFormat="1" applyFont="1" applyFill="1" applyBorder="1" applyAlignment="1">
      <alignment horizontal="center"/>
    </xf>
    <xf numFmtId="2" fontId="0" fillId="0" borderId="1" xfId="0" applyNumberFormat="1" applyBorder="1"/>
    <xf numFmtId="49" fontId="2" fillId="0" borderId="1" xfId="0" applyNumberFormat="1" applyFont="1" applyBorder="1"/>
    <xf numFmtId="167" fontId="2" fillId="0" borderId="1" xfId="8" applyNumberFormat="1" applyFont="1" applyBorder="1"/>
    <xf numFmtId="0" fontId="19" fillId="0" borderId="1" xfId="0" applyFont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1" fontId="23" fillId="0" borderId="1" xfId="0" applyNumberFormat="1" applyFont="1" applyBorder="1" applyAlignment="1">
      <alignment horizontal="center"/>
    </xf>
    <xf numFmtId="0" fontId="24" fillId="0" borderId="1" xfId="0" applyFont="1" applyBorder="1"/>
    <xf numFmtId="166" fontId="23" fillId="0" borderId="1" xfId="0" applyNumberFormat="1" applyFont="1" applyBorder="1" applyAlignment="1">
      <alignment horizontal="center"/>
    </xf>
    <xf numFmtId="49" fontId="23" fillId="0" borderId="1" xfId="0" applyNumberFormat="1" applyFont="1" applyBorder="1" applyAlignment="1">
      <alignment horizontal="left"/>
    </xf>
    <xf numFmtId="1" fontId="24" fillId="0" borderId="19" xfId="0" applyNumberFormat="1" applyFont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167" fontId="23" fillId="0" borderId="1" xfId="8" applyNumberFormat="1" applyFont="1" applyFill="1" applyBorder="1"/>
    <xf numFmtId="0" fontId="0" fillId="0" borderId="0" xfId="0" applyAlignment="1">
      <alignment wrapText="1"/>
    </xf>
    <xf numFmtId="167" fontId="2" fillId="0" borderId="1" xfId="8" applyNumberFormat="1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 wrapText="1"/>
    </xf>
    <xf numFmtId="1" fontId="25" fillId="15" borderId="1" xfId="0" applyNumberFormat="1" applyFont="1" applyFill="1" applyBorder="1" applyAlignment="1">
      <alignment horizontal="center" vertical="center" wrapText="1"/>
    </xf>
    <xf numFmtId="0" fontId="26" fillId="7" borderId="1" xfId="12" applyFont="1" applyFill="1" applyBorder="1" applyAlignment="1">
      <alignment horizontal="center" vertical="center"/>
    </xf>
    <xf numFmtId="0" fontId="26" fillId="7" borderId="1" xfId="12" applyFont="1" applyFill="1" applyBorder="1" applyAlignment="1">
      <alignment horizontal="left" vertical="center"/>
    </xf>
    <xf numFmtId="1" fontId="26" fillId="7" borderId="1" xfId="12" applyNumberFormat="1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8" fontId="9" fillId="0" borderId="1" xfId="10" applyNumberFormat="1" applyFont="1" applyBorder="1" applyAlignment="1">
      <alignment horizontal="center"/>
    </xf>
    <xf numFmtId="168" fontId="9" fillId="0" borderId="1" xfId="10" applyNumberFormat="1" applyFont="1" applyBorder="1" applyAlignment="1"/>
    <xf numFmtId="0" fontId="28" fillId="7" borderId="1" xfId="12" applyFont="1" applyFill="1" applyBorder="1" applyAlignment="1">
      <alignment horizontal="left" vertical="center"/>
    </xf>
    <xf numFmtId="168" fontId="9" fillId="13" borderId="1" xfId="10" applyNumberFormat="1" applyFont="1" applyFill="1" applyBorder="1" applyAlignment="1"/>
    <xf numFmtId="0" fontId="28" fillId="0" borderId="1" xfId="0" applyFont="1" applyBorder="1" applyAlignment="1">
      <alignment horizontal="center" vertical="center"/>
    </xf>
    <xf numFmtId="0" fontId="26" fillId="3" borderId="1" xfId="12" applyFont="1" applyFill="1" applyBorder="1" applyAlignment="1">
      <alignment horizontal="left" vertical="center"/>
    </xf>
    <xf numFmtId="0" fontId="27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9" fillId="7" borderId="1" xfId="12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26" fillId="0" borderId="1" xfId="12" applyFont="1" applyBorder="1" applyAlignment="1">
      <alignment horizontal="center" vertical="center"/>
    </xf>
    <xf numFmtId="0" fontId="26" fillId="0" borderId="1" xfId="12" applyFont="1" applyBorder="1" applyAlignment="1">
      <alignment horizontal="left" vertical="center"/>
    </xf>
    <xf numFmtId="1" fontId="26" fillId="0" borderId="1" xfId="12" applyNumberFormat="1" applyFont="1" applyBorder="1" applyAlignment="1">
      <alignment horizontal="center" vertical="center"/>
    </xf>
    <xf numFmtId="168" fontId="9" fillId="0" borderId="1" xfId="10" applyNumberFormat="1" applyFont="1" applyFill="1" applyBorder="1" applyAlignment="1"/>
    <xf numFmtId="0" fontId="28" fillId="16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1" fontId="29" fillId="0" borderId="1" xfId="0" applyNumberFormat="1" applyFont="1" applyBorder="1" applyAlignment="1">
      <alignment horizontal="center" vertical="center"/>
    </xf>
    <xf numFmtId="169" fontId="9" fillId="8" borderId="1" xfId="10" applyNumberFormat="1" applyFont="1" applyFill="1" applyBorder="1" applyAlignment="1"/>
    <xf numFmtId="164" fontId="25" fillId="17" borderId="1" xfId="0" applyNumberFormat="1" applyFont="1" applyFill="1" applyBorder="1" applyAlignment="1">
      <alignment horizontal="center" vertical="center" wrapText="1"/>
    </xf>
    <xf numFmtId="0" fontId="25" fillId="15" borderId="18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vertical="center" wrapText="1"/>
    </xf>
    <xf numFmtId="164" fontId="9" fillId="8" borderId="1" xfId="10" applyNumberFormat="1" applyFont="1" applyFill="1" applyBorder="1" applyAlignment="1"/>
    <xf numFmtId="0" fontId="9" fillId="0" borderId="18" xfId="0" applyFont="1" applyBorder="1"/>
    <xf numFmtId="0" fontId="9" fillId="0" borderId="1" xfId="0" applyFont="1" applyBorder="1"/>
    <xf numFmtId="0" fontId="31" fillId="0" borderId="18" xfId="0" applyFont="1" applyBorder="1"/>
    <xf numFmtId="0" fontId="31" fillId="0" borderId="22" xfId="0" applyFont="1" applyBorder="1"/>
    <xf numFmtId="167" fontId="2" fillId="0" borderId="20" xfId="8" applyNumberFormat="1" applyFont="1" applyFill="1" applyBorder="1" applyAlignment="1">
      <alignment horizontal="center"/>
    </xf>
    <xf numFmtId="167" fontId="18" fillId="0" borderId="1" xfId="8" applyNumberFormat="1" applyFont="1" applyFill="1" applyBorder="1" applyAlignment="1">
      <alignment horizontal="center"/>
    </xf>
    <xf numFmtId="49" fontId="18" fillId="2" borderId="1" xfId="0" applyNumberFormat="1" applyFont="1" applyFill="1" applyBorder="1"/>
    <xf numFmtId="49" fontId="2" fillId="2" borderId="1" xfId="0" applyNumberFormat="1" applyFont="1" applyFill="1" applyBorder="1"/>
    <xf numFmtId="167" fontId="19" fillId="0" borderId="1" xfId="8" applyNumberFormat="1" applyFont="1" applyFill="1" applyBorder="1" applyAlignment="1">
      <alignment horizontal="center"/>
    </xf>
    <xf numFmtId="0" fontId="2" fillId="2" borderId="1" xfId="0" applyFont="1" applyFill="1" applyBorder="1"/>
    <xf numFmtId="49" fontId="2" fillId="0" borderId="19" xfId="0" applyNumberFormat="1" applyFont="1" applyBorder="1"/>
    <xf numFmtId="49" fontId="18" fillId="0" borderId="1" xfId="0" applyNumberFormat="1" applyFont="1" applyBorder="1"/>
    <xf numFmtId="49" fontId="18" fillId="2" borderId="19" xfId="0" applyNumberFormat="1" applyFont="1" applyFill="1" applyBorder="1"/>
    <xf numFmtId="49" fontId="19" fillId="0" borderId="19" xfId="0" applyNumberFormat="1" applyFont="1" applyBorder="1"/>
    <xf numFmtId="49" fontId="18" fillId="0" borderId="19" xfId="0" applyNumberFormat="1" applyFont="1" applyBorder="1"/>
    <xf numFmtId="49" fontId="2" fillId="0" borderId="23" xfId="0" applyNumberFormat="1" applyFont="1" applyBorder="1"/>
    <xf numFmtId="49" fontId="2" fillId="12" borderId="19" xfId="0" applyNumberFormat="1" applyFont="1" applyFill="1" applyBorder="1"/>
    <xf numFmtId="49" fontId="2" fillId="0" borderId="21" xfId="0" applyNumberFormat="1" applyFont="1" applyBorder="1"/>
    <xf numFmtId="49" fontId="18" fillId="3" borderId="19" xfId="0" applyNumberFormat="1" applyFont="1" applyFill="1" applyBorder="1"/>
    <xf numFmtId="49" fontId="2" fillId="14" borderId="19" xfId="0" applyNumberFormat="1" applyFont="1" applyFill="1" applyBorder="1"/>
    <xf numFmtId="0" fontId="2" fillId="0" borderId="19" xfId="0" applyFont="1" applyBorder="1"/>
    <xf numFmtId="167" fontId="2" fillId="0" borderId="19" xfId="8" applyNumberFormat="1" applyFont="1" applyBorder="1"/>
    <xf numFmtId="49" fontId="23" fillId="0" borderId="19" xfId="0" applyNumberFormat="1" applyFont="1" applyBorder="1"/>
    <xf numFmtId="1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43" fontId="0" fillId="0" borderId="1" xfId="1" applyFont="1" applyBorder="1" applyAlignment="1">
      <alignment horizontal="center" vertical="center" wrapText="1"/>
    </xf>
    <xf numFmtId="43" fontId="17" fillId="0" borderId="1" xfId="1" applyFont="1" applyBorder="1" applyAlignment="1">
      <alignment horizontal="center"/>
    </xf>
    <xf numFmtId="43" fontId="17" fillId="0" borderId="1" xfId="1" applyFont="1" applyBorder="1"/>
    <xf numFmtId="0" fontId="17" fillId="18" borderId="1" xfId="11" applyFill="1" applyBorder="1"/>
    <xf numFmtId="1" fontId="17" fillId="18" borderId="1" xfId="11" applyNumberFormat="1" applyFill="1" applyBorder="1" applyAlignment="1">
      <alignment horizontal="center"/>
    </xf>
    <xf numFmtId="0" fontId="17" fillId="11" borderId="1" xfId="11" applyFill="1" applyBorder="1"/>
    <xf numFmtId="1" fontId="17" fillId="11" borderId="1" xfId="11" applyNumberFormat="1" applyFill="1" applyBorder="1" applyAlignment="1">
      <alignment horizontal="center"/>
    </xf>
    <xf numFmtId="0" fontId="17" fillId="18" borderId="1" xfId="11" applyFill="1" applyBorder="1" applyAlignment="1">
      <alignment horizontal="center"/>
    </xf>
    <xf numFmtId="0" fontId="17" fillId="11" borderId="1" xfId="1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5" xfId="0" applyNumberFormat="1" applyFont="1" applyBorder="1" applyAlignment="1">
      <alignment horizontal="center" vertical="center"/>
    </xf>
    <xf numFmtId="0" fontId="4" fillId="3" borderId="5" xfId="0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/>
    </xf>
    <xf numFmtId="49" fontId="4" fillId="0" borderId="5" xfId="0" applyNumberFormat="1" applyFont="1" applyFill="1" applyBorder="1" applyAlignment="1">
      <alignment horizontal="center"/>
    </xf>
    <xf numFmtId="49" fontId="15" fillId="0" borderId="5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center" vertical="center" wrapText="1"/>
    </xf>
    <xf numFmtId="0" fontId="12" fillId="3" borderId="5" xfId="5" applyFont="1" applyFill="1" applyBorder="1"/>
    <xf numFmtId="43" fontId="0" fillId="0" borderId="0" xfId="1" applyFont="1" applyAlignment="1"/>
    <xf numFmtId="1" fontId="0" fillId="0" borderId="0" xfId="1" applyNumberFormat="1" applyFont="1" applyAlignment="1"/>
    <xf numFmtId="0" fontId="7" fillId="5" borderId="2" xfId="13" applyNumberFormat="1" applyFont="1" applyFill="1" applyBorder="1" applyAlignment="1">
      <alignment horizontal="right" vertical="top" wrapText="1"/>
    </xf>
    <xf numFmtId="4" fontId="7" fillId="5" borderId="2" xfId="13" applyNumberFormat="1" applyFont="1" applyFill="1" applyBorder="1" applyAlignment="1">
      <alignment horizontal="right" vertical="top" wrapText="1"/>
    </xf>
    <xf numFmtId="0" fontId="7" fillId="6" borderId="2" xfId="13" applyNumberFormat="1" applyFont="1" applyFill="1" applyBorder="1" applyAlignment="1">
      <alignment horizontal="left" vertical="top" wrapText="1" indent="1"/>
    </xf>
    <xf numFmtId="0" fontId="7" fillId="6" borderId="2" xfId="13" applyNumberFormat="1" applyFont="1" applyFill="1" applyBorder="1" applyAlignment="1">
      <alignment horizontal="right" vertical="top" wrapText="1"/>
    </xf>
    <xf numFmtId="4" fontId="7" fillId="6" borderId="2" xfId="13" applyNumberFormat="1" applyFont="1" applyFill="1" applyBorder="1" applyAlignment="1">
      <alignment horizontal="right" vertical="top" wrapText="1"/>
    </xf>
    <xf numFmtId="0" fontId="7" fillId="0" borderId="2" xfId="13" applyNumberFormat="1" applyFont="1" applyBorder="1" applyAlignment="1">
      <alignment horizontal="right" vertical="top" wrapText="1"/>
    </xf>
    <xf numFmtId="4" fontId="7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right" vertical="top" wrapText="1"/>
    </xf>
    <xf numFmtId="4" fontId="9" fillId="4" borderId="2" xfId="13" applyNumberFormat="1" applyFont="1" applyFill="1" applyBorder="1" applyAlignment="1">
      <alignment horizontal="right" vertical="top" wrapText="1"/>
    </xf>
    <xf numFmtId="9" fontId="5" fillId="0" borderId="0" xfId="14" applyFont="1" applyAlignment="1">
      <alignment horizontal="center"/>
    </xf>
    <xf numFmtId="49" fontId="5" fillId="3" borderId="5" xfId="0" applyNumberFormat="1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wrapText="1"/>
    </xf>
    <xf numFmtId="12" fontId="5" fillId="0" borderId="5" xfId="0" applyNumberFormat="1" applyFont="1" applyFill="1" applyBorder="1" applyAlignment="1">
      <alignment horizontal="center" vertical="center" wrapText="1"/>
    </xf>
    <xf numFmtId="167" fontId="5" fillId="0" borderId="5" xfId="1" applyNumberFormat="1" applyFont="1" applyFill="1" applyBorder="1"/>
    <xf numFmtId="0" fontId="5" fillId="0" borderId="5" xfId="0" applyFont="1" applyFill="1" applyBorder="1" applyAlignment="1">
      <alignment horizontal="center" vertical="center"/>
    </xf>
    <xf numFmtId="1" fontId="12" fillId="0" borderId="5" xfId="5" applyNumberFormat="1" applyFont="1" applyFill="1" applyBorder="1" applyAlignment="1">
      <alignment horizontal="center"/>
    </xf>
    <xf numFmtId="164" fontId="12" fillId="0" borderId="5" xfId="5" applyNumberFormat="1" applyFont="1" applyFill="1" applyBorder="1"/>
    <xf numFmtId="0" fontId="12" fillId="0" borderId="0" xfId="5" applyFont="1" applyFill="1"/>
    <xf numFmtId="49" fontId="4" fillId="0" borderId="5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left"/>
    </xf>
    <xf numFmtId="167" fontId="4" fillId="2" borderId="5" xfId="1" applyNumberFormat="1" applyFont="1" applyFill="1" applyBorder="1" applyAlignment="1">
      <alignment horizontal="left"/>
    </xf>
    <xf numFmtId="167" fontId="4" fillId="0" borderId="5" xfId="1" applyNumberFormat="1" applyFont="1" applyBorder="1" applyAlignment="1">
      <alignment horizontal="left"/>
    </xf>
    <xf numFmtId="0" fontId="6" fillId="0" borderId="5" xfId="5" applyFont="1" applyBorder="1"/>
    <xf numFmtId="164" fontId="6" fillId="0" borderId="5" xfId="5" applyNumberFormat="1" applyFont="1" applyBorder="1"/>
    <xf numFmtId="167" fontId="6" fillId="2" borderId="5" xfId="1" applyNumberFormat="1" applyFont="1" applyFill="1" applyBorder="1" applyAlignment="1">
      <alignment horizontal="center"/>
    </xf>
    <xf numFmtId="0" fontId="4" fillId="0" borderId="0" xfId="0" applyFont="1" applyFill="1" applyBorder="1" applyAlignment="1"/>
    <xf numFmtId="0" fontId="12" fillId="0" borderId="0" xfId="5" applyFont="1" applyAlignment="1"/>
    <xf numFmtId="164" fontId="12" fillId="0" borderId="5" xfId="5" applyNumberFormat="1" applyFont="1" applyBorder="1" applyAlignment="1"/>
    <xf numFmtId="0" fontId="16" fillId="0" borderId="0" xfId="5" applyFont="1" applyAlignment="1"/>
    <xf numFmtId="164" fontId="16" fillId="0" borderId="5" xfId="5" applyNumberFormat="1" applyFont="1" applyBorder="1" applyAlignment="1"/>
    <xf numFmtId="164" fontId="12" fillId="0" borderId="0" xfId="5" applyNumberFormat="1" applyFont="1" applyAlignment="1"/>
    <xf numFmtId="9" fontId="12" fillId="0" borderId="0" xfId="14" applyFont="1" applyAlignment="1"/>
    <xf numFmtId="0" fontId="13" fillId="0" borderId="0" xfId="0" applyFont="1" applyAlignment="1">
      <alignment wrapText="1"/>
    </xf>
    <xf numFmtId="43" fontId="13" fillId="0" borderId="0" xfId="1" applyFont="1" applyAlignment="1">
      <alignment horizontal="center" vertical="center" wrapText="1"/>
    </xf>
    <xf numFmtId="164" fontId="16" fillId="0" borderId="0" xfId="5" applyNumberFormat="1" applyFont="1" applyAlignment="1">
      <alignment horizontal="center" vertical="center" wrapText="1"/>
    </xf>
    <xf numFmtId="0" fontId="16" fillId="0" borderId="0" xfId="5" applyFont="1" applyAlignment="1">
      <alignment horizontal="center" vertical="center" wrapText="1"/>
    </xf>
    <xf numFmtId="1" fontId="15" fillId="2" borderId="5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166" fontId="15" fillId="2" borderId="5" xfId="0" applyNumberFormat="1" applyFont="1" applyFill="1" applyBorder="1" applyAlignment="1">
      <alignment horizontal="center" vertical="center" wrapText="1"/>
    </xf>
    <xf numFmtId="167" fontId="13" fillId="2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center" vertical="center" wrapText="1"/>
    </xf>
    <xf numFmtId="167" fontId="13" fillId="0" borderId="5" xfId="1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left" vertical="center" wrapText="1"/>
    </xf>
    <xf numFmtId="0" fontId="5" fillId="0" borderId="0" xfId="0" applyFont="1" applyFill="1" applyBorder="1"/>
    <xf numFmtId="167" fontId="5" fillId="0" borderId="0" xfId="0" applyNumberFormat="1" applyFont="1" applyFill="1" applyBorder="1"/>
    <xf numFmtId="0" fontId="5" fillId="0" borderId="0" xfId="0" applyFont="1" applyFill="1" applyBorder="1" applyAlignment="1"/>
    <xf numFmtId="1" fontId="4" fillId="3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/>
    <xf numFmtId="49" fontId="4" fillId="0" borderId="5" xfId="0" applyNumberFormat="1" applyFont="1" applyBorder="1" applyAlignment="1"/>
    <xf numFmtId="0" fontId="5" fillId="0" borderId="5" xfId="0" applyFont="1" applyFill="1" applyBorder="1" applyAlignment="1"/>
    <xf numFmtId="49" fontId="5" fillId="0" borderId="5" xfId="0" applyNumberFormat="1" applyFont="1" applyFill="1" applyBorder="1" applyAlignment="1">
      <alignment horizontal="center"/>
    </xf>
    <xf numFmtId="49" fontId="5" fillId="0" borderId="5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/>
    <xf numFmtId="49" fontId="5" fillId="2" borderId="5" xfId="0" applyNumberFormat="1" applyFont="1" applyFill="1" applyBorder="1" applyAlignment="1"/>
    <xf numFmtId="167" fontId="5" fillId="0" borderId="5" xfId="1" applyNumberFormat="1" applyFont="1" applyBorder="1" applyAlignment="1"/>
    <xf numFmtId="1" fontId="5" fillId="0" borderId="0" xfId="0" applyNumberFormat="1" applyFont="1" applyAlignment="1"/>
    <xf numFmtId="0" fontId="5" fillId="0" borderId="0" xfId="0" applyFont="1" applyAlignment="1"/>
    <xf numFmtId="166" fontId="5" fillId="0" borderId="0" xfId="0" applyNumberFormat="1" applyFont="1" applyAlignment="1">
      <alignment horizontal="center"/>
    </xf>
    <xf numFmtId="12" fontId="5" fillId="0" borderId="0" xfId="0" applyNumberFormat="1" applyFont="1" applyAlignment="1">
      <alignment horizontal="center" vertical="center" wrapText="1"/>
    </xf>
    <xf numFmtId="1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67" fontId="5" fillId="0" borderId="0" xfId="1" applyNumberFormat="1" applyFont="1" applyAlignment="1"/>
    <xf numFmtId="167" fontId="5" fillId="0" borderId="0" xfId="1" applyNumberFormat="1" applyFont="1" applyFill="1" applyAlignment="1"/>
    <xf numFmtId="1" fontId="5" fillId="0" borderId="0" xfId="0" applyNumberFormat="1" applyFont="1"/>
    <xf numFmtId="0" fontId="5" fillId="0" borderId="0" xfId="0" applyFont="1" applyAlignment="1">
      <alignment horizontal="left"/>
    </xf>
    <xf numFmtId="0" fontId="16" fillId="0" borderId="5" xfId="5" applyFont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16" fillId="0" borderId="5" xfId="5" applyFont="1" applyFill="1" applyBorder="1" applyAlignment="1">
      <alignment horizontal="center" vertical="center" wrapText="1"/>
    </xf>
    <xf numFmtId="0" fontId="12" fillId="0" borderId="5" xfId="5" applyFont="1" applyBorder="1" applyAlignment="1"/>
    <xf numFmtId="0" fontId="16" fillId="0" borderId="5" xfId="5" applyFont="1" applyBorder="1" applyAlignment="1">
      <alignment horizontal="center"/>
    </xf>
    <xf numFmtId="0" fontId="16" fillId="0" borderId="5" xfId="5" applyFont="1" applyBorder="1" applyAlignment="1"/>
    <xf numFmtId="168" fontId="15" fillId="0" borderId="1" xfId="1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168" fontId="4" fillId="0" borderId="1" xfId="1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left" vertical="center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8" fontId="4" fillId="0" borderId="1" xfId="1" applyNumberFormat="1" applyFont="1" applyBorder="1" applyAlignment="1">
      <alignment horizontal="center"/>
    </xf>
    <xf numFmtId="0" fontId="4" fillId="0" borderId="5" xfId="0" applyFont="1" applyFill="1" applyBorder="1" applyAlignment="1">
      <alignment vertical="center"/>
    </xf>
    <xf numFmtId="167" fontId="4" fillId="0" borderId="5" xfId="1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/>
    <xf numFmtId="0" fontId="4" fillId="0" borderId="5" xfId="0" applyFont="1" applyFill="1" applyBorder="1" applyAlignment="1">
      <alignment horizontal="left" vertical="center"/>
    </xf>
    <xf numFmtId="12" fontId="4" fillId="0" borderId="5" xfId="0" applyNumberFormat="1" applyFont="1" applyFill="1" applyBorder="1" applyAlignment="1">
      <alignment horizontal="center" wrapText="1"/>
    </xf>
    <xf numFmtId="165" fontId="13" fillId="19" borderId="0" xfId="0" applyNumberFormat="1" applyFont="1" applyFill="1" applyAlignment="1">
      <alignment horizontal="center"/>
    </xf>
    <xf numFmtId="0" fontId="4" fillId="0" borderId="5" xfId="5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 wrapText="1"/>
    </xf>
    <xf numFmtId="49" fontId="4" fillId="0" borderId="5" xfId="0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>
      <alignment horizontal="center" vertical="center"/>
    </xf>
    <xf numFmtId="167" fontId="4" fillId="0" borderId="0" xfId="0" applyNumberFormat="1" applyFont="1" applyFill="1" applyBorder="1"/>
    <xf numFmtId="167" fontId="4" fillId="0" borderId="0" xfId="1" applyNumberFormat="1" applyFont="1" applyFill="1" applyBorder="1" applyAlignment="1">
      <alignment horizontal="center"/>
    </xf>
    <xf numFmtId="1" fontId="4" fillId="0" borderId="0" xfId="0" applyNumberFormat="1" applyFont="1" applyFill="1" applyAlignment="1"/>
    <xf numFmtId="0" fontId="4" fillId="0" borderId="0" xfId="0" applyFont="1" applyFill="1" applyAlignment="1"/>
    <xf numFmtId="12" fontId="4" fillId="0" borderId="0" xfId="0" applyNumberFormat="1" applyFont="1" applyFill="1" applyAlignment="1">
      <alignment horizontal="center" vertical="center" wrapText="1"/>
    </xf>
    <xf numFmtId="12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166" fontId="4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167" fontId="4" fillId="0" borderId="0" xfId="1" applyNumberFormat="1" applyFont="1" applyFill="1" applyAlignment="1"/>
    <xf numFmtId="0" fontId="4" fillId="0" borderId="0" xfId="0" applyFont="1" applyFill="1" applyAlignment="1">
      <alignment horizontal="left"/>
    </xf>
    <xf numFmtId="0" fontId="15" fillId="0" borderId="5" xfId="0" applyFont="1" applyFill="1" applyBorder="1" applyAlignment="1"/>
    <xf numFmtId="168" fontId="5" fillId="0" borderId="15" xfId="1" applyNumberFormat="1" applyFont="1" applyBorder="1" applyAlignment="1">
      <alignment horizontal="right"/>
    </xf>
    <xf numFmtId="168" fontId="5" fillId="11" borderId="0" xfId="1" applyNumberFormat="1" applyFont="1" applyFill="1"/>
    <xf numFmtId="168" fontId="5" fillId="0" borderId="0" xfId="1" applyNumberFormat="1" applyFont="1"/>
    <xf numFmtId="1" fontId="5" fillId="0" borderId="0" xfId="0" applyNumberFormat="1" applyFont="1" applyFill="1"/>
    <xf numFmtId="168" fontId="5" fillId="0" borderId="0" xfId="1" applyNumberFormat="1" applyFont="1" applyFill="1"/>
    <xf numFmtId="0" fontId="5" fillId="0" borderId="0" xfId="0" applyFont="1" applyFill="1"/>
    <xf numFmtId="1" fontId="5" fillId="0" borderId="24" xfId="0" applyNumberFormat="1" applyFont="1" applyFill="1" applyBorder="1"/>
    <xf numFmtId="0" fontId="5" fillId="0" borderId="24" xfId="0" applyFont="1" applyFill="1" applyBorder="1"/>
    <xf numFmtId="168" fontId="5" fillId="0" borderId="24" xfId="1" applyNumberFormat="1" applyFont="1" applyFill="1" applyBorder="1"/>
    <xf numFmtId="1" fontId="15" fillId="0" borderId="5" xfId="0" applyNumberFormat="1" applyFont="1" applyFill="1" applyBorder="1" applyAlignment="1">
      <alignment horizontal="center" vertical="center"/>
    </xf>
    <xf numFmtId="12" fontId="15" fillId="0" borderId="5" xfId="0" applyNumberFormat="1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wrapText="1"/>
    </xf>
    <xf numFmtId="166" fontId="15" fillId="0" borderId="5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/>
    </xf>
    <xf numFmtId="49" fontId="15" fillId="0" borderId="5" xfId="0" applyNumberFormat="1" applyFont="1" applyFill="1" applyBorder="1" applyAlignment="1">
      <alignment horizontal="center" vertical="center"/>
    </xf>
    <xf numFmtId="167" fontId="15" fillId="0" borderId="5" xfId="1" applyNumberFormat="1" applyFont="1" applyFill="1" applyBorder="1" applyAlignment="1">
      <alignment horizontal="center"/>
    </xf>
    <xf numFmtId="0" fontId="15" fillId="0" borderId="0" xfId="0" applyFont="1" applyFill="1" applyBorder="1"/>
    <xf numFmtId="49" fontId="15" fillId="0" borderId="5" xfId="0" applyNumberFormat="1" applyFont="1" applyFill="1" applyBorder="1" applyAlignment="1">
      <alignment horizontal="left"/>
    </xf>
    <xf numFmtId="0" fontId="5" fillId="3" borderId="0" xfId="0" applyFont="1" applyFill="1"/>
    <xf numFmtId="168" fontId="5" fillId="3" borderId="0" xfId="1" applyNumberFormat="1" applyFont="1" applyFill="1"/>
    <xf numFmtId="14" fontId="5" fillId="3" borderId="0" xfId="1" applyNumberFormat="1" applyFont="1" applyFill="1"/>
    <xf numFmtId="14" fontId="5" fillId="0" borderId="0" xfId="1" applyNumberFormat="1" applyFont="1"/>
    <xf numFmtId="1" fontId="36" fillId="3" borderId="2" xfId="4" applyNumberFormat="1" applyFont="1" applyFill="1" applyBorder="1" applyAlignment="1">
      <alignment horizontal="left" vertical="top"/>
    </xf>
    <xf numFmtId="0" fontId="36" fillId="3" borderId="2" xfId="4" applyNumberFormat="1" applyFont="1" applyFill="1" applyBorder="1" applyAlignment="1">
      <alignment horizontal="left" vertical="top"/>
    </xf>
    <xf numFmtId="0" fontId="36" fillId="3" borderId="0" xfId="4" applyNumberFormat="1" applyFont="1" applyFill="1" applyBorder="1" applyAlignment="1">
      <alignment horizontal="left" vertical="top"/>
    </xf>
    <xf numFmtId="1" fontId="36" fillId="7" borderId="2" xfId="4" applyNumberFormat="1" applyFont="1" applyFill="1" applyBorder="1" applyAlignment="1">
      <alignment horizontal="left" vertical="top"/>
    </xf>
    <xf numFmtId="0" fontId="36" fillId="7" borderId="2" xfId="4" applyNumberFormat="1" applyFont="1" applyFill="1" applyBorder="1" applyAlignment="1">
      <alignment horizontal="left" vertical="top"/>
    </xf>
    <xf numFmtId="165" fontId="5" fillId="0" borderId="0" xfId="8" applyFont="1" applyAlignment="1">
      <alignment horizontal="center" vertical="center" wrapText="1"/>
    </xf>
    <xf numFmtId="0" fontId="6" fillId="7" borderId="2" xfId="4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horizontal="center" vertical="center" wrapText="1"/>
    </xf>
    <xf numFmtId="0" fontId="6" fillId="0" borderId="5" xfId="0" applyFont="1" applyBorder="1"/>
    <xf numFmtId="0" fontId="6" fillId="3" borderId="5" xfId="0" applyFont="1" applyFill="1" applyBorder="1"/>
    <xf numFmtId="0" fontId="13" fillId="0" borderId="5" xfId="0" applyFont="1" applyBorder="1" applyAlignment="1">
      <alignment horizontal="center" vertical="center"/>
    </xf>
    <xf numFmtId="0" fontId="13" fillId="0" borderId="5" xfId="0" applyFont="1" applyBorder="1"/>
    <xf numFmtId="0" fontId="13" fillId="0" borderId="5" xfId="0" applyFont="1" applyBorder="1" applyAlignment="1">
      <alignment horizontal="center"/>
    </xf>
    <xf numFmtId="0" fontId="37" fillId="0" borderId="0" xfId="6" applyFont="1" applyAlignment="1">
      <alignment horizontal="center" vertical="center"/>
    </xf>
    <xf numFmtId="1" fontId="38" fillId="7" borderId="2" xfId="7" applyNumberFormat="1" applyFont="1" applyFill="1" applyBorder="1" applyAlignment="1">
      <alignment horizontal="center" vertical="center"/>
    </xf>
    <xf numFmtId="0" fontId="38" fillId="7" borderId="2" xfId="7" applyFont="1" applyFill="1" applyBorder="1" applyAlignment="1">
      <alignment horizontal="center" vertical="center"/>
    </xf>
    <xf numFmtId="165" fontId="1" fillId="0" borderId="0" xfId="8" applyFont="1" applyAlignment="1">
      <alignment horizontal="center" vertical="center"/>
    </xf>
    <xf numFmtId="165" fontId="1" fillId="8" borderId="16" xfId="8" applyFont="1" applyFill="1" applyBorder="1" applyAlignment="1">
      <alignment horizontal="center" vertical="center"/>
    </xf>
    <xf numFmtId="165" fontId="1" fillId="0" borderId="17" xfId="8" applyFont="1" applyBorder="1" applyAlignment="1">
      <alignment horizontal="center" vertical="center"/>
    </xf>
    <xf numFmtId="165" fontId="1" fillId="11" borderId="0" xfId="8" applyFont="1" applyFill="1" applyAlignment="1">
      <alignment horizontal="center" vertical="center"/>
    </xf>
    <xf numFmtId="0" fontId="37" fillId="0" borderId="0" xfId="6" applyFont="1" applyAlignment="1">
      <alignment horizontal="center" wrapText="1"/>
    </xf>
    <xf numFmtId="1" fontId="38" fillId="7" borderId="2" xfId="7" applyNumberFormat="1" applyFont="1" applyFill="1" applyBorder="1" applyAlignment="1">
      <alignment horizontal="center" vertical="top" wrapText="1"/>
    </xf>
    <xf numFmtId="0" fontId="38" fillId="7" borderId="2" xfId="7" applyFont="1" applyFill="1" applyBorder="1" applyAlignment="1">
      <alignment horizontal="center" vertical="top" wrapText="1"/>
    </xf>
    <xf numFmtId="165" fontId="1" fillId="0" borderId="0" xfId="8" applyFont="1" applyAlignment="1">
      <alignment horizontal="center" vertical="center" wrapText="1"/>
    </xf>
    <xf numFmtId="165" fontId="1" fillId="8" borderId="0" xfId="8" applyFont="1" applyFill="1" applyAlignment="1">
      <alignment horizontal="center" vertical="center" wrapText="1"/>
    </xf>
    <xf numFmtId="165" fontId="1" fillId="0" borderId="0" xfId="8" applyFont="1" applyAlignment="1">
      <alignment horizontal="center" wrapText="1"/>
    </xf>
    <xf numFmtId="0" fontId="37" fillId="9" borderId="0" xfId="6" applyFont="1" applyFill="1" applyAlignment="1">
      <alignment horizontal="center" wrapText="1"/>
    </xf>
    <xf numFmtId="1" fontId="38" fillId="9" borderId="2" xfId="7" applyNumberFormat="1" applyFont="1" applyFill="1" applyBorder="1" applyAlignment="1">
      <alignment horizontal="center" vertical="top" wrapText="1"/>
    </xf>
    <xf numFmtId="0" fontId="39" fillId="9" borderId="2" xfId="7" applyFont="1" applyFill="1" applyBorder="1" applyAlignment="1">
      <alignment horizontal="center" vertical="top" wrapText="1"/>
    </xf>
    <xf numFmtId="165" fontId="1" fillId="9" borderId="0" xfId="8" applyFont="1" applyFill="1" applyAlignment="1">
      <alignment horizontal="center" vertical="center" wrapText="1"/>
    </xf>
    <xf numFmtId="165" fontId="1" fillId="9" borderId="0" xfId="8" applyFont="1" applyFill="1" applyAlignment="1">
      <alignment horizontal="center" wrapText="1"/>
    </xf>
    <xf numFmtId="0" fontId="37" fillId="3" borderId="0" xfId="6" applyFont="1" applyFill="1"/>
    <xf numFmtId="1" fontId="40" fillId="3" borderId="2" xfId="7" applyNumberFormat="1" applyFont="1" applyFill="1" applyBorder="1" applyAlignment="1">
      <alignment horizontal="center" vertical="top"/>
    </xf>
    <xf numFmtId="0" fontId="40" fillId="3" borderId="2" xfId="7" applyFont="1" applyFill="1" applyBorder="1" applyAlignment="1">
      <alignment horizontal="left" vertical="top"/>
    </xf>
    <xf numFmtId="165" fontId="1" fillId="3" borderId="0" xfId="8" applyFont="1" applyFill="1"/>
    <xf numFmtId="165" fontId="1" fillId="8" borderId="0" xfId="8" applyFont="1" applyFill="1"/>
    <xf numFmtId="165" fontId="1" fillId="0" borderId="0" xfId="8" applyFont="1"/>
    <xf numFmtId="0" fontId="37" fillId="0" borderId="0" xfId="6" applyFont="1"/>
    <xf numFmtId="14" fontId="1" fillId="0" borderId="0" xfId="8" applyNumberFormat="1" applyFont="1"/>
    <xf numFmtId="165" fontId="1" fillId="0" borderId="0" xfId="8" applyFont="1" applyAlignment="1"/>
    <xf numFmtId="0" fontId="37" fillId="9" borderId="0" xfId="6" applyFont="1" applyFill="1"/>
    <xf numFmtId="1" fontId="40" fillId="9" borderId="2" xfId="7" applyNumberFormat="1" applyFont="1" applyFill="1" applyBorder="1" applyAlignment="1">
      <alignment horizontal="center" vertical="top"/>
    </xf>
    <xf numFmtId="0" fontId="41" fillId="9" borderId="2" xfId="7" applyFont="1" applyFill="1" applyBorder="1" applyAlignment="1">
      <alignment horizontal="center" vertical="top"/>
    </xf>
    <xf numFmtId="165" fontId="1" fillId="9" borderId="0" xfId="8" applyFont="1" applyFill="1"/>
    <xf numFmtId="14" fontId="1" fillId="9" borderId="0" xfId="8" applyNumberFormat="1" applyFont="1" applyFill="1"/>
    <xf numFmtId="1" fontId="40" fillId="7" borderId="2" xfId="7" applyNumberFormat="1" applyFont="1" applyFill="1" applyBorder="1" applyAlignment="1">
      <alignment horizontal="center" vertical="top"/>
    </xf>
    <xf numFmtId="0" fontId="40" fillId="7" borderId="2" xfId="7" applyFont="1" applyFill="1" applyBorder="1" applyAlignment="1">
      <alignment horizontal="left" vertical="top"/>
    </xf>
    <xf numFmtId="0" fontId="40" fillId="7" borderId="6" xfId="7" applyFont="1" applyFill="1" applyBorder="1" applyAlignment="1">
      <alignment horizontal="left" vertical="top"/>
    </xf>
    <xf numFmtId="0" fontId="37" fillId="12" borderId="0" xfId="6" applyFont="1" applyFill="1"/>
    <xf numFmtId="1" fontId="40" fillId="12" borderId="2" xfId="7" applyNumberFormat="1" applyFont="1" applyFill="1" applyBorder="1" applyAlignment="1">
      <alignment horizontal="center" vertical="top"/>
    </xf>
    <xf numFmtId="0" fontId="40" fillId="12" borderId="2" xfId="7" applyFont="1" applyFill="1" applyBorder="1" applyAlignment="1">
      <alignment horizontal="left" vertical="top"/>
    </xf>
    <xf numFmtId="165" fontId="1" fillId="12" borderId="0" xfId="8" applyFont="1" applyFill="1"/>
    <xf numFmtId="14" fontId="1" fillId="12" borderId="0" xfId="8" applyNumberFormat="1" applyFont="1" applyFill="1"/>
    <xf numFmtId="1" fontId="40" fillId="7" borderId="2" xfId="4" applyNumberFormat="1" applyFont="1" applyFill="1" applyBorder="1" applyAlignment="1">
      <alignment horizontal="center" vertical="top"/>
    </xf>
    <xf numFmtId="1" fontId="40" fillId="3" borderId="2" xfId="4" applyNumberFormat="1" applyFont="1" applyFill="1" applyBorder="1" applyAlignment="1">
      <alignment horizontal="center" vertical="top"/>
    </xf>
    <xf numFmtId="1" fontId="37" fillId="0" borderId="0" xfId="6" applyNumberFormat="1" applyFont="1" applyAlignment="1">
      <alignment horizontal="center"/>
    </xf>
    <xf numFmtId="0" fontId="4" fillId="0" borderId="0" xfId="9" applyFont="1"/>
    <xf numFmtId="1" fontId="42" fillId="7" borderId="1" xfId="9" applyNumberFormat="1" applyFont="1" applyFill="1" applyBorder="1" applyAlignment="1">
      <alignment horizontal="left" vertical="top"/>
    </xf>
    <xf numFmtId="0" fontId="42" fillId="7" borderId="1" xfId="9" applyFont="1" applyFill="1" applyBorder="1" applyAlignment="1">
      <alignment horizontal="left" vertical="top"/>
    </xf>
    <xf numFmtId="43" fontId="5" fillId="0" borderId="1" xfId="10" applyFont="1" applyFill="1" applyBorder="1" applyAlignment="1"/>
    <xf numFmtId="43" fontId="5" fillId="0" borderId="18" xfId="10" applyFont="1" applyBorder="1" applyAlignment="1"/>
    <xf numFmtId="43" fontId="5" fillId="8" borderId="15" xfId="10" applyFont="1" applyFill="1" applyBorder="1" applyAlignment="1"/>
    <xf numFmtId="43" fontId="5" fillId="0" borderId="15" xfId="10" applyFont="1" applyFill="1" applyBorder="1" applyAlignment="1"/>
    <xf numFmtId="43" fontId="5" fillId="11" borderId="19" xfId="10" applyFont="1" applyFill="1" applyBorder="1" applyAlignment="1"/>
    <xf numFmtId="43" fontId="5" fillId="0" borderId="1" xfId="10" applyFont="1" applyBorder="1" applyAlignment="1"/>
    <xf numFmtId="0" fontId="43" fillId="0" borderId="0" xfId="9" applyFont="1"/>
    <xf numFmtId="0" fontId="4" fillId="0" borderId="0" xfId="9" applyFont="1" applyAlignment="1">
      <alignment horizontal="center" vertical="center" wrapText="1"/>
    </xf>
    <xf numFmtId="1" fontId="42" fillId="7" borderId="1" xfId="9" applyNumberFormat="1" applyFont="1" applyFill="1" applyBorder="1" applyAlignment="1">
      <alignment horizontal="center" vertical="center" wrapText="1"/>
    </xf>
    <xf numFmtId="0" fontId="42" fillId="7" borderId="1" xfId="9" applyFont="1" applyFill="1" applyBorder="1" applyAlignment="1">
      <alignment horizontal="center" vertical="center" wrapText="1"/>
    </xf>
    <xf numFmtId="43" fontId="5" fillId="0" borderId="1" xfId="10" applyFont="1" applyBorder="1" applyAlignment="1">
      <alignment horizontal="center" vertical="center" wrapText="1"/>
    </xf>
    <xf numFmtId="43" fontId="5" fillId="8" borderId="20" xfId="10" applyFont="1" applyFill="1" applyBorder="1" applyAlignment="1">
      <alignment horizontal="center" vertical="center" wrapText="1"/>
    </xf>
    <xf numFmtId="43" fontId="5" fillId="0" borderId="20" xfId="10" applyFont="1" applyBorder="1" applyAlignment="1">
      <alignment horizontal="center" vertical="center" wrapText="1"/>
    </xf>
    <xf numFmtId="0" fontId="43" fillId="0" borderId="0" xfId="9" applyFont="1" applyAlignment="1">
      <alignment horizontal="center" vertical="center" wrapText="1"/>
    </xf>
    <xf numFmtId="1" fontId="36" fillId="3" borderId="2" xfId="9" applyNumberFormat="1" applyFont="1" applyFill="1" applyBorder="1" applyAlignment="1">
      <alignment horizontal="left" vertical="top"/>
    </xf>
    <xf numFmtId="0" fontId="36" fillId="3" borderId="2" xfId="9" applyFont="1" applyFill="1" applyBorder="1" applyAlignment="1">
      <alignment horizontal="left" vertical="top"/>
    </xf>
    <xf numFmtId="43" fontId="5" fillId="3" borderId="0" xfId="10" applyFont="1" applyFill="1" applyAlignment="1"/>
    <xf numFmtId="43" fontId="5" fillId="8" borderId="0" xfId="10" applyFont="1" applyFill="1"/>
    <xf numFmtId="43" fontId="5" fillId="0" borderId="0" xfId="10" applyFont="1"/>
    <xf numFmtId="14" fontId="4" fillId="0" borderId="0" xfId="9" applyNumberFormat="1" applyFont="1"/>
    <xf numFmtId="1" fontId="36" fillId="3" borderId="4" xfId="9" applyNumberFormat="1" applyFont="1" applyFill="1" applyBorder="1" applyAlignment="1">
      <alignment horizontal="left" vertical="top"/>
    </xf>
    <xf numFmtId="0" fontId="36" fillId="3" borderId="4" xfId="9" applyFont="1" applyFill="1" applyBorder="1" applyAlignment="1">
      <alignment horizontal="left" vertical="top"/>
    </xf>
    <xf numFmtId="43" fontId="5" fillId="3" borderId="0" xfId="10" applyFont="1" applyFill="1"/>
    <xf numFmtId="1" fontId="36" fillId="7" borderId="4" xfId="9" applyNumberFormat="1" applyFont="1" applyFill="1" applyBorder="1" applyAlignment="1">
      <alignment horizontal="left" vertical="top"/>
    </xf>
    <xf numFmtId="0" fontId="36" fillId="7" borderId="4" xfId="9" applyFont="1" applyFill="1" applyBorder="1" applyAlignment="1">
      <alignment horizontal="left" vertical="top"/>
    </xf>
    <xf numFmtId="43" fontId="5" fillId="0" borderId="0" xfId="10" applyFont="1" applyAlignment="1"/>
    <xf numFmtId="1" fontId="36" fillId="7" borderId="2" xfId="9" applyNumberFormat="1" applyFont="1" applyFill="1" applyBorder="1" applyAlignment="1">
      <alignment horizontal="left" vertical="top"/>
    </xf>
    <xf numFmtId="0" fontId="36" fillId="7" borderId="2" xfId="9" applyFont="1" applyFill="1" applyBorder="1" applyAlignment="1">
      <alignment horizontal="left" vertical="top"/>
    </xf>
    <xf numFmtId="43" fontId="35" fillId="0" borderId="0" xfId="10" applyFont="1" applyAlignment="1"/>
    <xf numFmtId="1" fontId="43" fillId="0" borderId="0" xfId="9" applyNumberFormat="1" applyFont="1"/>
    <xf numFmtId="43" fontId="35" fillId="8" borderId="0" xfId="10" applyFont="1" applyFill="1"/>
    <xf numFmtId="43" fontId="35" fillId="0" borderId="0" xfId="10" applyFont="1"/>
    <xf numFmtId="0" fontId="9" fillId="4" borderId="2" xfId="13" applyNumberFormat="1" applyFont="1" applyFill="1" applyBorder="1" applyAlignment="1">
      <alignment vertical="top" wrapText="1"/>
    </xf>
    <xf numFmtId="0" fontId="7" fillId="6" borderId="2" xfId="13" applyNumberFormat="1" applyFont="1" applyFill="1" applyBorder="1" applyAlignment="1">
      <alignment horizontal="left" vertical="top" wrapText="1"/>
    </xf>
    <xf numFmtId="0" fontId="44" fillId="7" borderId="2" xfId="15" applyNumberFormat="1" applyFont="1" applyFill="1" applyBorder="1" applyAlignment="1">
      <alignment horizontal="left" vertical="top"/>
    </xf>
    <xf numFmtId="1" fontId="44" fillId="7" borderId="2" xfId="15" applyNumberFormat="1" applyFont="1" applyFill="1" applyBorder="1" applyAlignment="1">
      <alignment horizontal="left" vertical="top"/>
    </xf>
    <xf numFmtId="0" fontId="0" fillId="0" borderId="0" xfId="0" applyAlignment="1">
      <alignment horizontal="left"/>
    </xf>
    <xf numFmtId="1" fontId="4" fillId="0" borderId="5" xfId="5" applyNumberFormat="1" applyFont="1" applyBorder="1" applyAlignment="1">
      <alignment horizontal="center"/>
    </xf>
    <xf numFmtId="12" fontId="15" fillId="0" borderId="5" xfId="0" applyNumberFormat="1" applyFont="1" applyFill="1" applyBorder="1" applyAlignment="1">
      <alignment horizontal="center" vertical="center"/>
    </xf>
    <xf numFmtId="164" fontId="5" fillId="0" borderId="0" xfId="0" applyNumberFormat="1" applyFont="1"/>
    <xf numFmtId="0" fontId="9" fillId="4" borderId="2" xfId="13" applyNumberFormat="1" applyFont="1" applyFill="1" applyBorder="1" applyAlignment="1">
      <alignment horizontal="left" vertical="top" wrapText="1"/>
    </xf>
    <xf numFmtId="49" fontId="1" fillId="0" borderId="0" xfId="8" applyNumberFormat="1" applyFont="1" applyAlignment="1">
      <alignment horizontal="center" vertical="center"/>
    </xf>
    <xf numFmtId="49" fontId="1" fillId="0" borderId="0" xfId="8" applyNumberFormat="1" applyFont="1" applyAlignment="1">
      <alignment horizontal="center" wrapText="1"/>
    </xf>
    <xf numFmtId="49" fontId="1" fillId="9" borderId="0" xfId="8" applyNumberFormat="1" applyFont="1" applyFill="1" applyAlignment="1">
      <alignment horizontal="center" wrapText="1"/>
    </xf>
    <xf numFmtId="49" fontId="1" fillId="0" borderId="0" xfId="8" applyNumberFormat="1" applyFont="1"/>
    <xf numFmtId="49" fontId="1" fillId="9" borderId="0" xfId="8" applyNumberFormat="1" applyFont="1" applyFill="1"/>
    <xf numFmtId="49" fontId="1" fillId="12" borderId="0" xfId="8" applyNumberFormat="1" applyFont="1" applyFill="1"/>
    <xf numFmtId="1" fontId="0" fillId="3" borderId="0" xfId="0" applyNumberFormat="1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5" fillId="0" borderId="0" xfId="0" applyFont="1" applyAlignment="1">
      <alignment wrapText="1"/>
    </xf>
    <xf numFmtId="1" fontId="5" fillId="0" borderId="0" xfId="0" applyNumberFormat="1" applyFont="1" applyAlignment="1">
      <alignment wrapText="1"/>
    </xf>
    <xf numFmtId="165" fontId="13" fillId="19" borderId="0" xfId="0" applyNumberFormat="1" applyFont="1" applyFill="1" applyAlignment="1">
      <alignment horizontal="center" wrapText="1"/>
    </xf>
    <xf numFmtId="168" fontId="5" fillId="0" borderId="15" xfId="1" applyNumberFormat="1" applyFont="1" applyBorder="1" applyAlignment="1">
      <alignment horizontal="right" wrapText="1"/>
    </xf>
    <xf numFmtId="168" fontId="5" fillId="3" borderId="15" xfId="1" applyNumberFormat="1" applyFont="1" applyFill="1" applyBorder="1" applyAlignment="1">
      <alignment wrapText="1"/>
    </xf>
    <xf numFmtId="168" fontId="5" fillId="11" borderId="0" xfId="1" applyNumberFormat="1" applyFont="1" applyFill="1" applyAlignment="1">
      <alignment wrapText="1"/>
    </xf>
    <xf numFmtId="168" fontId="5" fillId="0" borderId="0" xfId="1" applyNumberFormat="1" applyFont="1" applyAlignment="1">
      <alignment wrapText="1"/>
    </xf>
    <xf numFmtId="164" fontId="16" fillId="0" borderId="0" xfId="5" applyNumberFormat="1" applyFont="1" applyBorder="1" applyAlignment="1">
      <alignment horizontal="center" vertical="center" wrapText="1"/>
    </xf>
    <xf numFmtId="164" fontId="12" fillId="0" borderId="0" xfId="5" applyNumberFormat="1" applyFont="1" applyBorder="1"/>
    <xf numFmtId="164" fontId="12" fillId="0" borderId="0" xfId="5" applyNumberFormat="1" applyFont="1" applyBorder="1" applyAlignment="1"/>
    <xf numFmtId="164" fontId="12" fillId="0" borderId="0" xfId="5" applyNumberFormat="1" applyFont="1" applyFill="1" applyBorder="1"/>
    <xf numFmtId="164" fontId="16" fillId="0" borderId="0" xfId="5" applyNumberFormat="1" applyFont="1" applyBorder="1" applyAlignment="1"/>
    <xf numFmtId="1" fontId="15" fillId="0" borderId="5" xfId="0" applyNumberFormat="1" applyFont="1" applyFill="1" applyBorder="1" applyAlignment="1">
      <alignment horizontal="center" vertical="center" wrapText="1"/>
    </xf>
    <xf numFmtId="167" fontId="15" fillId="0" borderId="5" xfId="1" applyNumberFormat="1" applyFont="1" applyFill="1" applyBorder="1" applyAlignment="1">
      <alignment horizontal="center" vertical="center" wrapText="1"/>
    </xf>
    <xf numFmtId="164" fontId="15" fillId="0" borderId="5" xfId="5" applyNumberFormat="1" applyFont="1" applyFill="1" applyBorder="1" applyAlignment="1">
      <alignment horizontal="center" vertical="center" wrapText="1"/>
    </xf>
    <xf numFmtId="166" fontId="15" fillId="0" borderId="5" xfId="0" applyNumberFormat="1" applyFont="1" applyFill="1" applyBorder="1" applyAlignment="1">
      <alignment horizontal="center" vertical="center" wrapText="1"/>
    </xf>
    <xf numFmtId="167" fontId="15" fillId="13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left" vertical="center" wrapText="1"/>
    </xf>
    <xf numFmtId="0" fontId="15" fillId="0" borderId="0" xfId="0" applyFont="1" applyFill="1" applyAlignment="1">
      <alignment wrapText="1"/>
    </xf>
    <xf numFmtId="43" fontId="15" fillId="0" borderId="0" xfId="1" applyFont="1" applyFill="1" applyAlignment="1">
      <alignment horizontal="center" vertical="center" wrapText="1"/>
    </xf>
    <xf numFmtId="167" fontId="15" fillId="3" borderId="5" xfId="1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 vertical="center" wrapText="1"/>
    </xf>
    <xf numFmtId="0" fontId="45" fillId="0" borderId="1" xfId="6" applyFont="1" applyBorder="1" applyAlignment="1">
      <alignment vertical="center" wrapText="1"/>
    </xf>
    <xf numFmtId="1" fontId="45" fillId="0" borderId="1" xfId="6" applyNumberFormat="1" applyFont="1" applyBorder="1" applyAlignment="1">
      <alignment horizontal="center" vertical="center" wrapText="1"/>
    </xf>
    <xf numFmtId="168" fontId="45" fillId="0" borderId="1" xfId="16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/>
    </xf>
    <xf numFmtId="0" fontId="45" fillId="0" borderId="0" xfId="6" applyFont="1" applyAlignment="1">
      <alignment horizontal="center"/>
    </xf>
    <xf numFmtId="0" fontId="46" fillId="0" borderId="1" xfId="6" applyFont="1" applyBorder="1" applyAlignment="1">
      <alignment horizontal="center"/>
    </xf>
    <xf numFmtId="0" fontId="46" fillId="0" borderId="1" xfId="6" applyFont="1" applyBorder="1"/>
    <xf numFmtId="1" fontId="46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 vertical="center"/>
    </xf>
    <xf numFmtId="168" fontId="45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/>
    <xf numFmtId="0" fontId="46" fillId="0" borderId="0" xfId="6" applyFont="1" applyAlignment="1">
      <alignment horizontal="center" vertical="center" wrapText="1"/>
    </xf>
    <xf numFmtId="0" fontId="46" fillId="0" borderId="0" xfId="6" applyFont="1"/>
    <xf numFmtId="0" fontId="46" fillId="0" borderId="1" xfId="17" applyFont="1" applyFill="1" applyBorder="1" applyAlignment="1"/>
    <xf numFmtId="0" fontId="46" fillId="0" borderId="1" xfId="17" applyFont="1" applyFill="1" applyBorder="1" applyAlignment="1">
      <alignment vertical="center" wrapText="1"/>
    </xf>
    <xf numFmtId="1" fontId="46" fillId="0" borderId="1" xfId="6" applyNumberFormat="1" applyFont="1" applyBorder="1" applyAlignment="1">
      <alignment horizontal="center"/>
    </xf>
    <xf numFmtId="1" fontId="46" fillId="0" borderId="1" xfId="6" applyNumberFormat="1" applyFont="1" applyBorder="1" applyAlignment="1">
      <alignment horizontal="center" vertical="center" wrapText="1"/>
    </xf>
    <xf numFmtId="12" fontId="48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/>
    </xf>
    <xf numFmtId="1" fontId="46" fillId="3" borderId="1" xfId="6" applyNumberFormat="1" applyFont="1" applyFill="1" applyBorder="1" applyAlignment="1">
      <alignment horizontal="center"/>
    </xf>
    <xf numFmtId="12" fontId="46" fillId="3" borderId="1" xfId="6" applyNumberFormat="1" applyFont="1" applyFill="1" applyBorder="1" applyAlignment="1">
      <alignment horizontal="center"/>
    </xf>
    <xf numFmtId="168" fontId="45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/>
    <xf numFmtId="0" fontId="46" fillId="3" borderId="1" xfId="6" applyFont="1" applyFill="1" applyBorder="1"/>
    <xf numFmtId="1" fontId="49" fillId="0" borderId="1" xfId="16" applyNumberFormat="1" applyFont="1" applyFill="1" applyBorder="1" applyAlignment="1">
      <alignment horizontal="center"/>
    </xf>
    <xf numFmtId="0" fontId="46" fillId="0" borderId="1" xfId="6" applyFont="1" applyBorder="1" applyAlignment="1">
      <alignment vertical="center" wrapText="1"/>
    </xf>
    <xf numFmtId="0" fontId="48" fillId="0" borderId="1" xfId="6" applyFont="1" applyBorder="1"/>
    <xf numFmtId="1" fontId="49" fillId="0" borderId="1" xfId="6" applyNumberFormat="1" applyFont="1" applyBorder="1" applyAlignment="1">
      <alignment horizontal="center"/>
    </xf>
    <xf numFmtId="1" fontId="46" fillId="0" borderId="1" xfId="16" applyNumberFormat="1" applyFont="1" applyFill="1" applyBorder="1" applyAlignment="1">
      <alignment horizontal="center"/>
    </xf>
    <xf numFmtId="0" fontId="46" fillId="0" borderId="0" xfId="6" applyFont="1" applyAlignment="1">
      <alignment horizontal="center"/>
    </xf>
    <xf numFmtId="1" fontId="46" fillId="0" borderId="0" xfId="6" applyNumberFormat="1" applyFont="1" applyAlignment="1">
      <alignment horizontal="center" vertical="center"/>
    </xf>
    <xf numFmtId="0" fontId="46" fillId="0" borderId="0" xfId="6" applyFont="1" applyAlignment="1">
      <alignment horizontal="center" vertical="center"/>
    </xf>
    <xf numFmtId="168" fontId="45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/>
    <xf numFmtId="168" fontId="46" fillId="0" borderId="1" xfId="6" applyNumberFormat="1" applyFont="1" applyBorder="1" applyAlignment="1">
      <alignment horizontal="center" vertical="center"/>
    </xf>
    <xf numFmtId="0" fontId="51" fillId="0" borderId="1" xfId="6" applyFont="1" applyBorder="1" applyAlignment="1">
      <alignment horizontal="center" vertical="center"/>
    </xf>
    <xf numFmtId="1" fontId="51" fillId="0" borderId="1" xfId="6" applyNumberFormat="1" applyFont="1" applyBorder="1" applyAlignment="1">
      <alignment horizontal="center" vertical="center"/>
    </xf>
    <xf numFmtId="0" fontId="52" fillId="0" borderId="1" xfId="6" applyFont="1" applyBorder="1" applyAlignment="1">
      <alignment horizontal="center"/>
    </xf>
    <xf numFmtId="1" fontId="52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 vertical="center"/>
    </xf>
    <xf numFmtId="168" fontId="52" fillId="0" borderId="1" xfId="6" applyNumberFormat="1" applyFont="1" applyBorder="1" applyAlignment="1">
      <alignment horizontal="center" vertical="center"/>
    </xf>
    <xf numFmtId="1" fontId="52" fillId="0" borderId="1" xfId="6" applyNumberFormat="1" applyFont="1" applyBorder="1" applyAlignment="1">
      <alignment horizontal="center"/>
    </xf>
    <xf numFmtId="12" fontId="53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/>
    </xf>
    <xf numFmtId="1" fontId="52" fillId="3" borderId="1" xfId="6" applyNumberFormat="1" applyFont="1" applyFill="1" applyBorder="1" applyAlignment="1">
      <alignment horizontal="center"/>
    </xf>
    <xf numFmtId="12" fontId="52" fillId="3" borderId="1" xfId="6" applyNumberFormat="1" applyFont="1" applyFill="1" applyBorder="1" applyAlignment="1">
      <alignment horizontal="center"/>
    </xf>
    <xf numFmtId="1" fontId="54" fillId="0" borderId="1" xfId="16" applyNumberFormat="1" applyFont="1" applyFill="1" applyBorder="1" applyAlignment="1">
      <alignment horizontal="center"/>
    </xf>
    <xf numFmtId="1" fontId="54" fillId="0" borderId="1" xfId="6" applyNumberFormat="1" applyFont="1" applyBorder="1" applyAlignment="1">
      <alignment horizontal="center"/>
    </xf>
    <xf numFmtId="1" fontId="52" fillId="0" borderId="1" xfId="16" applyNumberFormat="1" applyFont="1" applyFill="1" applyBorder="1" applyAlignment="1">
      <alignment horizontal="center"/>
    </xf>
    <xf numFmtId="0" fontId="52" fillId="0" borderId="0" xfId="0" applyFont="1" applyAlignment="1"/>
    <xf numFmtId="1" fontId="52" fillId="0" borderId="0" xfId="0" applyNumberFormat="1" applyFont="1" applyAlignment="1">
      <alignment horizontal="center"/>
    </xf>
    <xf numFmtId="43" fontId="52" fillId="0" borderId="0" xfId="1" applyFont="1" applyAlignment="1"/>
    <xf numFmtId="0" fontId="13" fillId="0" borderId="1" xfId="6" applyFont="1" applyBorder="1" applyAlignment="1">
      <alignment vertical="center"/>
    </xf>
    <xf numFmtId="0" fontId="5" fillId="0" borderId="1" xfId="6" applyFont="1" applyBorder="1" applyAlignment="1"/>
    <xf numFmtId="0" fontId="5" fillId="0" borderId="1" xfId="17" applyFont="1" applyFill="1" applyBorder="1" applyAlignment="1">
      <alignment vertical="center"/>
    </xf>
    <xf numFmtId="0" fontId="5" fillId="0" borderId="1" xfId="17" applyFont="1" applyFill="1" applyBorder="1" applyAlignment="1"/>
    <xf numFmtId="0" fontId="5" fillId="0" borderId="1" xfId="6" applyFont="1" applyBorder="1" applyAlignment="1">
      <alignment vertical="center"/>
    </xf>
    <xf numFmtId="0" fontId="5" fillId="0" borderId="1" xfId="0" applyFont="1" applyFill="1" applyBorder="1"/>
    <xf numFmtId="0" fontId="46" fillId="0" borderId="1" xfId="0" applyFont="1" applyFill="1" applyBorder="1"/>
    <xf numFmtId="0" fontId="0" fillId="0" borderId="0" xfId="0" applyFill="1" applyAlignment="1"/>
    <xf numFmtId="1" fontId="0" fillId="0" borderId="0" xfId="0" applyNumberFormat="1" applyFill="1" applyAlignment="1">
      <alignment horizontal="center"/>
    </xf>
    <xf numFmtId="168" fontId="5" fillId="3" borderId="15" xfId="1" applyNumberFormat="1" applyFont="1" applyFill="1" applyBorder="1" applyAlignment="1">
      <alignment horizontal="center"/>
    </xf>
    <xf numFmtId="1" fontId="5" fillId="0" borderId="0" xfId="1" applyNumberFormat="1" applyFont="1" applyFill="1" applyAlignment="1">
      <alignment horizontal="center"/>
    </xf>
    <xf numFmtId="14" fontId="5" fillId="0" borderId="0" xfId="1" applyNumberFormat="1" applyFont="1" applyFill="1" applyAlignment="1">
      <alignment horizontal="center"/>
    </xf>
    <xf numFmtId="0" fontId="52" fillId="0" borderId="25" xfId="0" applyFont="1" applyBorder="1" applyAlignment="1"/>
    <xf numFmtId="0" fontId="5" fillId="0" borderId="25" xfId="0" applyFont="1" applyBorder="1" applyAlignment="1"/>
    <xf numFmtId="1" fontId="52" fillId="0" borderId="25" xfId="0" applyNumberFormat="1" applyFont="1" applyBorder="1" applyAlignment="1">
      <alignment horizontal="center"/>
    </xf>
    <xf numFmtId="43" fontId="52" fillId="0" borderId="25" xfId="1" applyFont="1" applyBorder="1" applyAlignment="1"/>
    <xf numFmtId="14" fontId="5" fillId="0" borderId="0" xfId="1" applyNumberFormat="1" applyFont="1" applyFill="1"/>
    <xf numFmtId="14" fontId="5" fillId="0" borderId="24" xfId="1" applyNumberFormat="1" applyFont="1" applyFill="1" applyBorder="1"/>
    <xf numFmtId="0" fontId="0" fillId="11" borderId="0" xfId="0" applyFill="1" applyAlignment="1"/>
    <xf numFmtId="0" fontId="0" fillId="0" borderId="0" xfId="0" applyFill="1" applyAlignment="1">
      <alignment horizontal="center"/>
    </xf>
    <xf numFmtId="165" fontId="52" fillId="0" borderId="0" xfId="0" applyNumberFormat="1" applyFont="1" applyAlignment="1"/>
    <xf numFmtId="49" fontId="8" fillId="0" borderId="0" xfId="3" applyNumberFormat="1" applyFont="1" applyAlignment="1">
      <alignment horizontal="center"/>
    </xf>
    <xf numFmtId="4" fontId="55" fillId="6" borderId="2" xfId="13" applyNumberFormat="1" applyFont="1" applyFill="1" applyBorder="1" applyAlignment="1">
      <alignment horizontal="right" vertical="top" wrapText="1"/>
    </xf>
    <xf numFmtId="4" fontId="55" fillId="0" borderId="2" xfId="13" applyNumberFormat="1" applyFont="1" applyBorder="1" applyAlignment="1">
      <alignment horizontal="right" vertical="top" wrapText="1"/>
    </xf>
    <xf numFmtId="1" fontId="5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168" fontId="15" fillId="13" borderId="1" xfId="1" applyNumberFormat="1" applyFont="1" applyFill="1" applyBorder="1" applyAlignment="1">
      <alignment horizontal="center" vertical="center" wrapText="1"/>
    </xf>
    <xf numFmtId="168" fontId="4" fillId="13" borderId="1" xfId="1" applyNumberFormat="1" applyFont="1" applyFill="1" applyBorder="1" applyAlignment="1">
      <alignment horizontal="center" vertical="center"/>
    </xf>
    <xf numFmtId="168" fontId="4" fillId="13" borderId="1" xfId="1" applyNumberFormat="1" applyFont="1" applyFill="1" applyBorder="1" applyAlignment="1">
      <alignment horizontal="center"/>
    </xf>
    <xf numFmtId="168" fontId="0" fillId="13" borderId="1" xfId="1" applyNumberFormat="1" applyFont="1" applyFill="1" applyBorder="1"/>
    <xf numFmtId="168" fontId="15" fillId="18" borderId="1" xfId="1" applyNumberFormat="1" applyFont="1" applyFill="1" applyBorder="1" applyAlignment="1">
      <alignment horizontal="center" vertical="center" wrapText="1"/>
    </xf>
    <xf numFmtId="168" fontId="4" fillId="18" borderId="1" xfId="1" applyNumberFormat="1" applyFont="1" applyFill="1" applyBorder="1" applyAlignment="1">
      <alignment horizontal="center" vertical="center"/>
    </xf>
    <xf numFmtId="168" fontId="4" fillId="18" borderId="1" xfId="1" applyNumberFormat="1" applyFont="1" applyFill="1" applyBorder="1" applyAlignment="1">
      <alignment horizontal="center"/>
    </xf>
    <xf numFmtId="168" fontId="15" fillId="20" borderId="1" xfId="1" applyNumberFormat="1" applyFont="1" applyFill="1" applyBorder="1" applyAlignment="1">
      <alignment horizontal="center" vertical="center" wrapText="1"/>
    </xf>
    <xf numFmtId="168" fontId="4" fillId="20" borderId="1" xfId="1" applyNumberFormat="1" applyFont="1" applyFill="1" applyBorder="1" applyAlignment="1">
      <alignment horizontal="center" vertical="center"/>
    </xf>
    <xf numFmtId="168" fontId="4" fillId="20" borderId="1" xfId="1" applyNumberFormat="1" applyFont="1" applyFill="1" applyBorder="1" applyAlignment="1">
      <alignment horizontal="center"/>
    </xf>
    <xf numFmtId="168" fontId="0" fillId="18" borderId="1" xfId="1" applyNumberFormat="1" applyFont="1" applyFill="1" applyBorder="1"/>
    <xf numFmtId="168" fontId="0" fillId="20" borderId="1" xfId="1" applyNumberFormat="1" applyFont="1" applyFill="1" applyBorder="1"/>
    <xf numFmtId="0" fontId="0" fillId="0" borderId="0" xfId="0" applyFill="1"/>
    <xf numFmtId="0" fontId="0" fillId="0" borderId="0" xfId="0" applyFill="1" applyBorder="1"/>
    <xf numFmtId="1" fontId="5" fillId="0" borderId="0" xfId="0" applyNumberFormat="1" applyFont="1" applyFill="1" applyBorder="1" applyAlignment="1">
      <alignment horizontal="center"/>
    </xf>
    <xf numFmtId="168" fontId="0" fillId="0" borderId="0" xfId="1" applyNumberFormat="1" applyFont="1" applyFill="1"/>
    <xf numFmtId="0" fontId="9" fillId="4" borderId="2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/>
    </xf>
    <xf numFmtId="0" fontId="7" fillId="0" borderId="2" xfId="13" applyNumberFormat="1" applyFont="1" applyBorder="1" applyAlignment="1">
      <alignment horizontal="left" vertical="top" wrapText="1" indent="2"/>
    </xf>
    <xf numFmtId="0" fontId="9" fillId="4" borderId="3" xfId="13" applyNumberFormat="1" applyFont="1" applyFill="1" applyBorder="1" applyAlignment="1">
      <alignment horizontal="left" vertical="top" wrapText="1"/>
    </xf>
    <xf numFmtId="0" fontId="9" fillId="4" borderId="4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5" borderId="2" xfId="13" applyNumberFormat="1" applyFont="1" applyFill="1" applyBorder="1" applyAlignment="1">
      <alignment horizontal="left" vertical="top" wrapText="1"/>
    </xf>
    <xf numFmtId="14" fontId="0" fillId="0" borderId="0" xfId="0" applyNumberFormat="1" applyAlignment="1">
      <alignment horizontal="center"/>
    </xf>
  </cellXfs>
  <cellStyles count="18">
    <cellStyle name="Гиперссылка 2" xfId="17" xr:uid="{00000000-0005-0000-0000-000000000000}"/>
    <cellStyle name="Обычный" xfId="0" builtinId="0"/>
    <cellStyle name="Обычный 2" xfId="2" xr:uid="{00000000-0005-0000-0000-000002000000}"/>
    <cellStyle name="Обычный 3" xfId="5" xr:uid="{00000000-0005-0000-0000-000003000000}"/>
    <cellStyle name="Обычный 4" xfId="6" xr:uid="{00000000-0005-0000-0000-000004000000}"/>
    <cellStyle name="Обычный 5" xfId="9" xr:uid="{00000000-0005-0000-0000-000005000000}"/>
    <cellStyle name="Обычный 6" xfId="11" xr:uid="{00000000-0005-0000-0000-000006000000}"/>
    <cellStyle name="Обычный_1c solishtirish" xfId="15" xr:uid="{00000000-0005-0000-0000-000007000000}"/>
    <cellStyle name="Обычный_base" xfId="3" xr:uid="{00000000-0005-0000-0000-000008000000}"/>
    <cellStyle name="Обычный_Bridge" xfId="4" xr:uid="{00000000-0005-0000-0000-000009000000}"/>
    <cellStyle name="Обычный_Inc base" xfId="13" xr:uid="{00000000-0005-0000-0000-00000A000000}"/>
    <cellStyle name="Обычный_MOST" xfId="7" xr:uid="{00000000-0005-0000-0000-00000B000000}"/>
    <cellStyle name="Обычный_Лист2" xfId="12" xr:uid="{00000000-0005-0000-0000-00000C000000}"/>
    <cellStyle name="Процентный" xfId="14" builtinId="5"/>
    <cellStyle name="Финансовый" xfId="1" builtinId="3"/>
    <cellStyle name="Финансовый 2" xfId="8" xr:uid="{00000000-0005-0000-0000-00000F000000}"/>
    <cellStyle name="Финансовый 3" xfId="10" xr:uid="{00000000-0005-0000-0000-000010000000}"/>
    <cellStyle name="Финансовый 4" xfId="16" xr:uid="{00000000-0005-0000-0000-000011000000}"/>
  </cellStyles>
  <dxfs count="32">
    <dxf>
      <font>
        <color auto="1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Jami 2023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6119642483808011"/>
          <c:y val="0.1077888069991"/>
          <c:w val="0.66942042746463848"/>
          <c:h val="0.834260607328093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04E-4175-B0D0-700BAD6B46B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04E-4175-B0D0-700BAD6B46B8}"/>
              </c:ext>
            </c:extLst>
          </c:dPt>
          <c:dLbls>
            <c:dLbl>
              <c:idx val="0"/>
              <c:layout>
                <c:manualLayout>
                  <c:x val="-0.2344349883751714"/>
                  <c:y val="0.1682072613535448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13A16EE-F8D7-4B3C-B1EE-658AA720C65C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6A4A7CD2-9A59-4EC2-B559-053E5E523C10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3CF4B966-BCEE-47D2-B54E-6EF7C807C1CE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2238805970149"/>
                      <c:h val="0.22650481189851268"/>
                    </c:manualLayout>
                  </c15:layout>
                  <c15:dlblFieldTable>
                    <c15:dlblFTEntry>
                      <c15:txfldGUID>{A13A16EE-F8D7-4B3C-B1EE-658AA720C65C}</c15:txfldGUID>
                      <c15:f>Exp!$E$6</c15:f>
                      <c15:dlblFieldTableCache>
                        <c:ptCount val="1"/>
                        <c:pt idx="0">
                          <c:v> To'landi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04E-4175-B0D0-700BAD6B46B8}"/>
                </c:ext>
              </c:extLst>
            </c:dLbl>
            <c:dLbl>
              <c:idx val="1"/>
              <c:layout>
                <c:manualLayout>
                  <c:x val="0.25607607687296485"/>
                  <c:y val="-0.1726954769463301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094480F-DEF9-4526-ADDF-54096F260866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D637FA8F-FAEA-4E2A-945C-9C3B86B3333C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2A51AF38-24A6-40B9-AAEC-878D637C8EC9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767814470952322"/>
                      <c:h val="0.22180555555555556"/>
                    </c:manualLayout>
                  </c15:layout>
                  <c15:dlblFieldTable>
                    <c15:dlblFTEntry>
                      <c15:txfldGUID>{0094480F-DEF9-4526-ADDF-54096F260866}</c15:txfldGUID>
                      <c15:f>Exp!$E$7</c15:f>
                      <c15:dlblFieldTableCache>
                        <c:ptCount val="1"/>
                        <c:pt idx="0">
                          <c:v> Undirilishi kerak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04E-4175-B0D0-700BAD6B46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Exp!$F$6:$F$7</c:f>
              <c:numCache>
                <c:formatCode>_(* #,##0.00_);_(* \(#,##0.00\);_(* "-"??_);_(@_)</c:formatCode>
                <c:ptCount val="2"/>
                <c:pt idx="0">
                  <c:v>15907405965.32</c:v>
                </c:pt>
                <c:pt idx="1">
                  <c:v>7129530310.6799994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E-4175-B0D0-700BAD6B46B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Kurslar kesimida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389592605272168E-2"/>
          <c:y val="0.11166666666666666"/>
          <c:w val="0.90483608027257467"/>
          <c:h val="0.74426553672316398"/>
        </c:manualLayout>
      </c:layout>
      <c:bar3DChart>
        <c:barDir val="col"/>
        <c:grouping val="percent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-5.5555555555555558E-3"/>
                  <c:y val="0.1388888888888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50-4168-A2EE-EC02C3B45F0E}"/>
                </c:ext>
              </c:extLst>
            </c:dLbl>
            <c:dLbl>
              <c:idx val="1"/>
              <c:layout>
                <c:manualLayout>
                  <c:x val="-8.3333333333333332E-3"/>
                  <c:y val="0.138888888888888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50-4168-A2EE-EC02C3B45F0E}"/>
                </c:ext>
              </c:extLst>
            </c:dLbl>
            <c:dLbl>
              <c:idx val="2"/>
              <c:layout>
                <c:manualLayout>
                  <c:x val="0"/>
                  <c:y val="0.11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Exp!$G$6:$I$6</c:f>
              <c:numCache>
                <c:formatCode>_(* #,##0.00_);_(* \(#,##0.00\);_(* "-"??_);_(@_)</c:formatCode>
                <c:ptCount val="3"/>
                <c:pt idx="0">
                  <c:v>7318323405.6000004</c:v>
                </c:pt>
                <c:pt idx="1">
                  <c:v>6072482767.5200005</c:v>
                </c:pt>
                <c:pt idx="2">
                  <c:v>2516599792.1999998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0-4168-A2EE-EC02C3B45F0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0.15952380952380957"/>
                  <c:y val="-0.301161306107922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50-4168-A2EE-EC02C3B45F0E}"/>
                </c:ext>
              </c:extLst>
            </c:dLbl>
            <c:dLbl>
              <c:idx val="1"/>
              <c:layout>
                <c:manualLayout>
                  <c:x val="0.1550379028708368"/>
                  <c:y val="-0.297551714933938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50-4168-A2EE-EC02C3B45F0E}"/>
                </c:ext>
              </c:extLst>
            </c:dLbl>
            <c:dLbl>
              <c:idx val="2"/>
              <c:layout>
                <c:manualLayout>
                  <c:x val="0.12408552191845584"/>
                  <c:y val="-0.325329640998265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Exp!$G$7:$I$7</c:f>
              <c:numCache>
                <c:formatCode>_(* #,##0.00_);_(* \(#,##0.00\);_(* "-"??_);_(@_)</c:formatCode>
                <c:ptCount val="3"/>
                <c:pt idx="0">
                  <c:v>2228319302.4000001</c:v>
                </c:pt>
                <c:pt idx="1">
                  <c:v>3628517232.4799995</c:v>
                </c:pt>
                <c:pt idx="2">
                  <c:v>1272693775.8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0-4168-A2EE-EC02C3B45F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44067328"/>
        <c:axId val="244089600"/>
        <c:axId val="0"/>
      </c:bar3DChart>
      <c:catAx>
        <c:axId val="244067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44089600"/>
        <c:crosses val="autoZero"/>
        <c:auto val="1"/>
        <c:lblAlgn val="ctr"/>
        <c:lblOffset val="100"/>
        <c:noMultiLvlLbl val="0"/>
      </c:catAx>
      <c:valAx>
        <c:axId val="2440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406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630305</xdr:colOff>
      <xdr:row>8</xdr:row>
      <xdr:rowOff>75578</xdr:rowOff>
    </xdr:from>
    <xdr:to>
      <xdr:col>6</xdr:col>
      <xdr:colOff>231913</xdr:colOff>
      <xdr:row>28</xdr:row>
      <xdr:rowOff>173935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90ADFA-9889-4751-8C79-B985D8C35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207479</xdr:colOff>
      <xdr:row>8</xdr:row>
      <xdr:rowOff>72059</xdr:rowOff>
    </xdr:from>
    <xdr:to>
      <xdr:col>12</xdr:col>
      <xdr:colOff>49695</xdr:colOff>
      <xdr:row>28</xdr:row>
      <xdr:rowOff>173935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E1770F19-8001-4846-9F4C-392426A61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AD922"/>
  <sheetViews>
    <sheetView tabSelected="1" zoomScale="85" zoomScaleNormal="85" zoomScaleSheetLayoutView="55" workbookViewId="0">
      <pane xSplit="2" ySplit="1" topLeftCell="N876" activePane="bottomRight" state="frozen"/>
      <selection pane="topRight" activeCell="C1" sqref="C1"/>
      <selection pane="bottomLeft" activeCell="A2" sqref="A2"/>
      <selection pane="bottomRight" activeCell="B894" sqref="B894"/>
    </sheetView>
  </sheetViews>
  <sheetFormatPr defaultColWidth="8.75" defaultRowHeight="15.75" x14ac:dyDescent="0.25"/>
  <cols>
    <col min="1" max="1" width="6.875" style="409" bestFit="1" customWidth="1"/>
    <col min="2" max="2" width="49.375" style="410" customWidth="1"/>
    <col min="3" max="4" width="19" style="411" bestFit="1" customWidth="1"/>
    <col min="5" max="5" width="19" style="411" customWidth="1"/>
    <col min="6" max="6" width="10" style="412" bestFit="1" customWidth="1"/>
    <col min="7" max="7" width="14.5" style="417" bestFit="1" customWidth="1"/>
    <col min="8" max="8" width="12" style="413" bestFit="1" customWidth="1"/>
    <col min="9" max="9" width="14.125" style="413" bestFit="1" customWidth="1"/>
    <col min="10" max="10" width="15.625" style="414" bestFit="1" customWidth="1"/>
    <col min="11" max="11" width="20.25" style="415" bestFit="1" customWidth="1"/>
    <col min="12" max="12" width="20.75" style="415" customWidth="1"/>
    <col min="13" max="13" width="17.875" style="416" customWidth="1"/>
    <col min="14" max="14" width="19.5" style="416" customWidth="1"/>
    <col min="15" max="17" width="17.625" style="416" customWidth="1"/>
    <col min="18" max="18" width="20.125" style="417" customWidth="1"/>
    <col min="19" max="19" width="8.75" style="340"/>
    <col min="20" max="20" width="17.75" style="340" customWidth="1"/>
    <col min="21" max="22" width="19.5" style="416" customWidth="1"/>
    <col min="23" max="26" width="8.75" style="340"/>
    <col min="27" max="27" width="13.75" style="340" customWidth="1"/>
    <col min="28" max="28" width="14.125" style="340" bestFit="1" customWidth="1"/>
    <col min="29" max="29" width="13.25" style="340" customWidth="1"/>
    <col min="30" max="30" width="13.25" style="340" bestFit="1" customWidth="1"/>
    <col min="31" max="16384" width="8.75" style="340"/>
  </cols>
  <sheetData>
    <row r="1" spans="1:30" s="568" customFormat="1" ht="39" customHeight="1" x14ac:dyDescent="0.25">
      <c r="A1" s="562" t="s">
        <v>0</v>
      </c>
      <c r="B1" s="355" t="s">
        <v>1</v>
      </c>
      <c r="C1" s="429" t="s">
        <v>4</v>
      </c>
      <c r="D1" s="429" t="s">
        <v>8098</v>
      </c>
      <c r="E1" s="429" t="s">
        <v>19133</v>
      </c>
      <c r="F1" s="429" t="s">
        <v>2416</v>
      </c>
      <c r="G1" s="563" t="s">
        <v>4313</v>
      </c>
      <c r="H1" s="563" t="s">
        <v>3</v>
      </c>
      <c r="I1" s="564" t="s">
        <v>2418</v>
      </c>
      <c r="J1" s="565" t="s">
        <v>122</v>
      </c>
      <c r="K1" s="355" t="s">
        <v>2420</v>
      </c>
      <c r="L1" s="355" t="s">
        <v>5</v>
      </c>
      <c r="M1" s="563" t="s">
        <v>6</v>
      </c>
      <c r="N1" s="566" t="s">
        <v>2421</v>
      </c>
      <c r="O1" s="563" t="s">
        <v>7</v>
      </c>
      <c r="P1" s="563" t="s">
        <v>5608</v>
      </c>
      <c r="Q1" s="563" t="s">
        <v>5609</v>
      </c>
      <c r="R1" s="567" t="s">
        <v>8</v>
      </c>
      <c r="T1" s="569">
        <f>U917</f>
        <v>50100000</v>
      </c>
      <c r="U1" s="563" t="s">
        <v>2356</v>
      </c>
      <c r="V1" s="570" t="s">
        <v>2421</v>
      </c>
      <c r="AA1" s="96" t="s">
        <v>6</v>
      </c>
      <c r="AB1" s="96" t="s">
        <v>2421</v>
      </c>
      <c r="AC1" s="96" t="s">
        <v>19131</v>
      </c>
      <c r="AD1" s="96" t="s">
        <v>19132</v>
      </c>
    </row>
    <row r="2" spans="1:30" s="1" customFormat="1" x14ac:dyDescent="0.25">
      <c r="A2" s="325">
        <f>SUBTOTAL(103,$B$2:B2)</f>
        <v>1</v>
      </c>
      <c r="B2" s="108" t="s">
        <v>7255</v>
      </c>
      <c r="C2" s="24">
        <v>32907996050057</v>
      </c>
      <c r="D2" s="24" t="e">
        <f>VLOOKUP(C2,'Hemis baza'!K:AJ,26,)</f>
        <v>#N/A</v>
      </c>
      <c r="E2" s="24" t="e">
        <f>VLOOKUP(C2,'Hemis baza'!K:AF,13,)</f>
        <v>#N/A</v>
      </c>
      <c r="F2" s="109" t="e">
        <f>VLOOKUP(C2,'Hemis baza'!K:AF,3,)</f>
        <v>#N/A</v>
      </c>
      <c r="G2" s="404" t="s">
        <v>19803</v>
      </c>
      <c r="H2" s="404" t="e">
        <f>VLOOKUP(C2,'Hemis baza'!K:AF,5,)</f>
        <v>#N/A</v>
      </c>
      <c r="I2" s="403" t="e">
        <f>VLOOKUP(C2,'Hemis baza'!K:AF,11,)</f>
        <v>#N/A</v>
      </c>
      <c r="J2" s="23" t="e">
        <f>VLOOKUP(C2,'Hemis baza'!K:AF,12,)</f>
        <v>#N/A</v>
      </c>
      <c r="K2" s="25"/>
      <c r="L2" s="25"/>
      <c r="M2" s="26">
        <v>15000000</v>
      </c>
      <c r="N2" s="26">
        <f>SUMIF('BR 1'!B:B,'1-kurs'!C2,'BR 1'!E:E)</f>
        <v>0</v>
      </c>
      <c r="O2" s="26">
        <f t="shared" ref="O2:O65" si="0">IF(M2-N2&gt;0,M2-N2,0)</f>
        <v>15000000</v>
      </c>
      <c r="P2" s="26"/>
      <c r="Q2" s="26">
        <f t="shared" ref="Q2:Q65" si="1">IF(M2-N2&lt;0,N2-M2,0)</f>
        <v>0</v>
      </c>
      <c r="R2" s="308"/>
      <c r="U2" s="26">
        <f t="shared" ref="U2:U65" si="2">N2-V2</f>
        <v>0</v>
      </c>
      <c r="V2" s="26">
        <v>0</v>
      </c>
      <c r="AA2" s="407">
        <f>M2</f>
        <v>15000000</v>
      </c>
      <c r="AB2" s="407">
        <f>N2</f>
        <v>0</v>
      </c>
      <c r="AC2" s="407">
        <f>O2</f>
        <v>15000000</v>
      </c>
      <c r="AD2" s="407">
        <f>Q2</f>
        <v>0</v>
      </c>
    </row>
    <row r="3" spans="1:30" s="1" customFormat="1" x14ac:dyDescent="0.25">
      <c r="A3" s="325">
        <f>SUBTOTAL(103,$B$2:B3)</f>
        <v>2</v>
      </c>
      <c r="B3" s="108" t="s">
        <v>7256</v>
      </c>
      <c r="C3" s="24">
        <v>41202841080080</v>
      </c>
      <c r="D3" s="24" t="str">
        <f>VLOOKUP(C3,'Hemis baza'!K:AJ,26,)</f>
        <v>438241100013</v>
      </c>
      <c r="E3" s="24" t="str">
        <f>VLOOKUP(C3,'Hemis baza'!K:AF,13,)</f>
        <v>To‘lov-shartnoma</v>
      </c>
      <c r="F3" s="109" t="str">
        <f>VLOOKUP(C3,'Hemis baza'!K:AF,3,)</f>
        <v>1-kurs</v>
      </c>
      <c r="G3" s="404" t="s">
        <v>19804</v>
      </c>
      <c r="H3" s="404" t="str">
        <f>VLOOKUP(C3,'Hemis baza'!K:AF,5,)</f>
        <v>S1-24 MT</v>
      </c>
      <c r="I3" s="403" t="str">
        <f>VLOOKUP(C3,'Hemis baza'!K:AF,11,)</f>
        <v>Bakalavr</v>
      </c>
      <c r="J3" s="23" t="str">
        <f>VLOOKUP(C3,'Hemis baza'!K:AF,12,)</f>
        <v>Sirtqi</v>
      </c>
      <c r="K3" s="25"/>
      <c r="L3" s="25"/>
      <c r="M3" s="26">
        <v>12000000</v>
      </c>
      <c r="N3" s="26">
        <f>SUMIF('BR 1'!B:B,'1-kurs'!C3,'BR 1'!E:E)</f>
        <v>9000000</v>
      </c>
      <c r="O3" s="26">
        <f t="shared" si="0"/>
        <v>3000000</v>
      </c>
      <c r="P3" s="26"/>
      <c r="Q3" s="26">
        <f t="shared" si="1"/>
        <v>0</v>
      </c>
      <c r="R3" s="27"/>
      <c r="U3" s="26">
        <f t="shared" si="2"/>
        <v>0</v>
      </c>
      <c r="V3" s="26">
        <v>9000000</v>
      </c>
      <c r="AA3" s="407">
        <f t="shared" ref="AA3:AA66" si="3">M3</f>
        <v>12000000</v>
      </c>
      <c r="AB3" s="407">
        <f t="shared" ref="AB3:AB66" si="4">N3</f>
        <v>9000000</v>
      </c>
      <c r="AC3" s="407">
        <f t="shared" ref="AC3:AC66" si="5">O3</f>
        <v>3000000</v>
      </c>
      <c r="AD3" s="407">
        <f t="shared" ref="AD3:AD66" si="6">Q3</f>
        <v>0</v>
      </c>
    </row>
    <row r="4" spans="1:30" s="1" customFormat="1" x14ac:dyDescent="0.25">
      <c r="A4" s="325">
        <f>SUBTOTAL(103,$B$2:B4)</f>
        <v>3</v>
      </c>
      <c r="B4" s="108" t="s">
        <v>7257</v>
      </c>
      <c r="C4" s="24">
        <v>61101065330024</v>
      </c>
      <c r="D4" s="24" t="str">
        <f>VLOOKUP(C4,'Hemis baza'!K:AJ,26,)</f>
        <v>438241100141</v>
      </c>
      <c r="E4" s="24" t="str">
        <f>VLOOKUP(C4,'Hemis baza'!K:AF,13,)</f>
        <v>To‘lov-shartnoma</v>
      </c>
      <c r="F4" s="109" t="str">
        <f>VLOOKUP(C4,'Hemis baza'!K:AF,3,)</f>
        <v>1-kurs</v>
      </c>
      <c r="G4" s="404" t="s">
        <v>19805</v>
      </c>
      <c r="H4" s="404" t="str">
        <f>VLOOKUP(C4,'Hemis baza'!K:AF,5,)</f>
        <v>1-24 MPL</v>
      </c>
      <c r="I4" s="403" t="str">
        <f>VLOOKUP(C4,'Hemis baza'!K:AF,11,)</f>
        <v>Bakalavr</v>
      </c>
      <c r="J4" s="23" t="str">
        <f>VLOOKUP(C4,'Hemis baza'!K:AF,12,)</f>
        <v>Kunduzgi</v>
      </c>
      <c r="K4" s="25"/>
      <c r="L4" s="25"/>
      <c r="M4" s="26">
        <v>15000000</v>
      </c>
      <c r="N4" s="26">
        <f>SUMIF('BR 1'!B:B,'1-kurs'!C4,'BR 1'!E:E)</f>
        <v>15048000</v>
      </c>
      <c r="O4" s="26">
        <f t="shared" si="0"/>
        <v>0</v>
      </c>
      <c r="P4" s="26"/>
      <c r="Q4" s="26">
        <f t="shared" si="1"/>
        <v>48000</v>
      </c>
      <c r="R4" s="27"/>
      <c r="U4" s="26">
        <f t="shared" si="2"/>
        <v>0</v>
      </c>
      <c r="V4" s="26">
        <v>15048000</v>
      </c>
      <c r="AA4" s="407">
        <f t="shared" si="3"/>
        <v>15000000</v>
      </c>
      <c r="AB4" s="407">
        <f t="shared" si="4"/>
        <v>15048000</v>
      </c>
      <c r="AC4" s="407">
        <f t="shared" si="5"/>
        <v>0</v>
      </c>
      <c r="AD4" s="407">
        <f t="shared" si="6"/>
        <v>48000</v>
      </c>
    </row>
    <row r="5" spans="1:30" s="1" customFormat="1" x14ac:dyDescent="0.25">
      <c r="A5" s="325">
        <f>SUBTOTAL(103,$B$2:B5)</f>
        <v>4</v>
      </c>
      <c r="B5" s="108" t="s">
        <v>7258</v>
      </c>
      <c r="C5" s="24">
        <v>62601005910039</v>
      </c>
      <c r="D5" s="24" t="str">
        <f>VLOOKUP(C5,'Hemis baza'!K:AJ,26,)</f>
        <v>438241200187</v>
      </c>
      <c r="E5" s="24" t="str">
        <f>VLOOKUP(C5,'Hemis baza'!K:AF,13,)</f>
        <v>To‘lov-shartnoma</v>
      </c>
      <c r="F5" s="109" t="str">
        <f>VLOOKUP(C5,'Hemis baza'!K:AF,3,)</f>
        <v>1-kurs</v>
      </c>
      <c r="G5" s="404" t="s">
        <v>19803</v>
      </c>
      <c r="H5" s="404" t="str">
        <f>VLOOKUP(C5,'Hemis baza'!K:AF,5,)</f>
        <v>M1-24 PSI</v>
      </c>
      <c r="I5" s="403" t="str">
        <f>VLOOKUP(C5,'Hemis baza'!K:AF,11,)</f>
        <v>Magistr</v>
      </c>
      <c r="J5" s="23" t="str">
        <f>VLOOKUP(C5,'Hemis baza'!K:AF,12,)</f>
        <v>Kunduzgi</v>
      </c>
      <c r="K5" s="25"/>
      <c r="L5" s="25"/>
      <c r="M5" s="26">
        <v>18000000</v>
      </c>
      <c r="N5" s="26">
        <f>SUMIF('BR 1'!B:B,'1-kurs'!C5,'BR 1'!E:E)</f>
        <v>18000000</v>
      </c>
      <c r="O5" s="26">
        <f t="shared" si="0"/>
        <v>0</v>
      </c>
      <c r="P5" s="26"/>
      <c r="Q5" s="26">
        <f t="shared" si="1"/>
        <v>0</v>
      </c>
      <c r="R5" s="27"/>
      <c r="U5" s="26">
        <f t="shared" si="2"/>
        <v>0</v>
      </c>
      <c r="V5" s="26">
        <v>18000000</v>
      </c>
      <c r="AA5" s="407">
        <f t="shared" si="3"/>
        <v>18000000</v>
      </c>
      <c r="AB5" s="407">
        <f t="shared" si="4"/>
        <v>18000000</v>
      </c>
      <c r="AC5" s="407">
        <f t="shared" si="5"/>
        <v>0</v>
      </c>
      <c r="AD5" s="407">
        <f t="shared" si="6"/>
        <v>0</v>
      </c>
    </row>
    <row r="6" spans="1:30" s="1" customFormat="1" x14ac:dyDescent="0.25">
      <c r="A6" s="325">
        <f>SUBTOTAL(103,$B$2:B6)</f>
        <v>5</v>
      </c>
      <c r="B6" s="108" t="s">
        <v>7259</v>
      </c>
      <c r="C6" s="24">
        <v>61308035860015</v>
      </c>
      <c r="D6" s="24" t="e">
        <f>VLOOKUP(C6,'Hemis baza'!K:AJ,26,)</f>
        <v>#N/A</v>
      </c>
      <c r="E6" s="24" t="e">
        <f>VLOOKUP(C6,'Hemis baza'!K:AF,13,)</f>
        <v>#N/A</v>
      </c>
      <c r="F6" s="109" t="e">
        <f>VLOOKUP(C6,'Hemis baza'!K:AF,3,)</f>
        <v>#N/A</v>
      </c>
      <c r="G6" s="404" t="s">
        <v>19806</v>
      </c>
      <c r="H6" s="404" t="e">
        <f>VLOOKUP(C6,'Hemis baza'!K:AF,5,)</f>
        <v>#N/A</v>
      </c>
      <c r="I6" s="403" t="e">
        <f>VLOOKUP(C6,'Hemis baza'!K:AF,11,)</f>
        <v>#N/A</v>
      </c>
      <c r="J6" s="23" t="e">
        <f>VLOOKUP(C6,'Hemis baza'!K:AF,12,)</f>
        <v>#N/A</v>
      </c>
      <c r="K6" s="25"/>
      <c r="L6" s="25"/>
      <c r="M6" s="26">
        <v>18000000</v>
      </c>
      <c r="N6" s="26">
        <f>SUMIF('BR 1'!B:B,'1-kurs'!C6,'BR 1'!E:E)</f>
        <v>0</v>
      </c>
      <c r="O6" s="26">
        <f t="shared" si="0"/>
        <v>18000000</v>
      </c>
      <c r="P6" s="26"/>
      <c r="Q6" s="26">
        <f t="shared" si="1"/>
        <v>0</v>
      </c>
      <c r="R6" s="27"/>
      <c r="U6" s="26">
        <f t="shared" si="2"/>
        <v>0</v>
      </c>
      <c r="V6" s="26">
        <v>0</v>
      </c>
      <c r="AA6" s="407">
        <f t="shared" si="3"/>
        <v>18000000</v>
      </c>
      <c r="AB6" s="407">
        <f t="shared" si="4"/>
        <v>0</v>
      </c>
      <c r="AC6" s="407">
        <f t="shared" si="5"/>
        <v>18000000</v>
      </c>
      <c r="AD6" s="407">
        <f t="shared" si="6"/>
        <v>0</v>
      </c>
    </row>
    <row r="7" spans="1:30" s="1" customFormat="1" x14ac:dyDescent="0.25">
      <c r="A7" s="325">
        <f>SUBTOTAL(103,$B$2:B7)</f>
        <v>6</v>
      </c>
      <c r="B7" s="108" t="s">
        <v>7260</v>
      </c>
      <c r="C7" s="24">
        <v>61310045420013</v>
      </c>
      <c r="D7" s="24" t="str">
        <f>VLOOKUP(C7,'Hemis baza'!K:AJ,26,)</f>
        <v>438241100388</v>
      </c>
      <c r="E7" s="24" t="str">
        <f>VLOOKUP(C7,'Hemis baza'!K:AF,13,)</f>
        <v>To‘lov-shartnoma</v>
      </c>
      <c r="F7" s="109" t="str">
        <f>VLOOKUP(C7,'Hemis baza'!K:AF,3,)</f>
        <v>1-kurs</v>
      </c>
      <c r="G7" s="404" t="s">
        <v>19804</v>
      </c>
      <c r="H7" s="404" t="str">
        <f>VLOOKUP(C7,'Hemis baza'!K:AF,5,)</f>
        <v>1-24 MT</v>
      </c>
      <c r="I7" s="403" t="str">
        <f>VLOOKUP(C7,'Hemis baza'!K:AF,11,)</f>
        <v>Bakalavr</v>
      </c>
      <c r="J7" s="23" t="str">
        <f>VLOOKUP(C7,'Hemis baza'!K:AF,12,)</f>
        <v>Kunduzgi</v>
      </c>
      <c r="K7" s="25"/>
      <c r="L7" s="25"/>
      <c r="M7" s="26">
        <v>15000000</v>
      </c>
      <c r="N7" s="26">
        <f>SUMIF('BR 1'!B:B,'1-kurs'!C7,'BR 1'!E:E)</f>
        <v>0</v>
      </c>
      <c r="O7" s="26">
        <f t="shared" si="0"/>
        <v>15000000</v>
      </c>
      <c r="P7" s="26"/>
      <c r="Q7" s="26">
        <f t="shared" si="1"/>
        <v>0</v>
      </c>
      <c r="R7" s="27"/>
      <c r="U7" s="26">
        <f t="shared" si="2"/>
        <v>0</v>
      </c>
      <c r="V7" s="26">
        <v>0</v>
      </c>
      <c r="AA7" s="407">
        <f t="shared" si="3"/>
        <v>15000000</v>
      </c>
      <c r="AB7" s="407">
        <f t="shared" si="4"/>
        <v>0</v>
      </c>
      <c r="AC7" s="407">
        <f t="shared" si="5"/>
        <v>15000000</v>
      </c>
      <c r="AD7" s="407">
        <f t="shared" si="6"/>
        <v>0</v>
      </c>
    </row>
    <row r="8" spans="1:30" s="1" customFormat="1" x14ac:dyDescent="0.25">
      <c r="A8" s="325">
        <f>SUBTOTAL(103,$B$2:B8)</f>
        <v>7</v>
      </c>
      <c r="B8" s="108" t="s">
        <v>7261</v>
      </c>
      <c r="C8" s="24">
        <v>51310055450052</v>
      </c>
      <c r="D8" s="24" t="str">
        <f>VLOOKUP(C8,'Hemis baza'!K:AJ,26,)</f>
        <v>438241100853</v>
      </c>
      <c r="E8" s="24" t="str">
        <f>VLOOKUP(C8,'Hemis baza'!K:AF,13,)</f>
        <v>To‘lov-shartnoma</v>
      </c>
      <c r="F8" s="109" t="str">
        <f>VLOOKUP(C8,'Hemis baza'!K:AF,3,)</f>
        <v>1-kurs</v>
      </c>
      <c r="G8" s="404" t="s">
        <v>19807</v>
      </c>
      <c r="H8" s="404" t="str">
        <f>VLOOKUP(C8,'Hemis baza'!K:AF,5,)</f>
        <v>1-24 MIG'</v>
      </c>
      <c r="I8" s="403" t="str">
        <f>VLOOKUP(C8,'Hemis baza'!K:AF,11,)</f>
        <v>Bakalavr</v>
      </c>
      <c r="J8" s="23" t="str">
        <f>VLOOKUP(C8,'Hemis baza'!K:AF,12,)</f>
        <v>Kunduzgi</v>
      </c>
      <c r="K8" s="25"/>
      <c r="L8" s="25"/>
      <c r="M8" s="26">
        <v>15000000</v>
      </c>
      <c r="N8" s="26">
        <f>SUMIF('BR 1'!B:B,'1-kurs'!C8,'BR 1'!E:E)</f>
        <v>0</v>
      </c>
      <c r="O8" s="26">
        <f t="shared" si="0"/>
        <v>15000000</v>
      </c>
      <c r="P8" s="26"/>
      <c r="Q8" s="26">
        <f t="shared" si="1"/>
        <v>0</v>
      </c>
      <c r="R8" s="27"/>
      <c r="U8" s="26">
        <f t="shared" si="2"/>
        <v>0</v>
      </c>
      <c r="V8" s="26">
        <v>0</v>
      </c>
      <c r="AA8" s="407">
        <f t="shared" si="3"/>
        <v>15000000</v>
      </c>
      <c r="AB8" s="407">
        <f t="shared" si="4"/>
        <v>0</v>
      </c>
      <c r="AC8" s="407">
        <f t="shared" si="5"/>
        <v>15000000</v>
      </c>
      <c r="AD8" s="407">
        <f t="shared" si="6"/>
        <v>0</v>
      </c>
    </row>
    <row r="9" spans="1:30" s="1" customFormat="1" x14ac:dyDescent="0.25">
      <c r="A9" s="325">
        <f>SUBTOTAL(103,$B$2:B9)</f>
        <v>8</v>
      </c>
      <c r="B9" s="108" t="s">
        <v>7262</v>
      </c>
      <c r="C9" s="24">
        <v>53010065270016</v>
      </c>
      <c r="D9" s="24" t="e">
        <f>VLOOKUP(C9,'Hemis baza'!K:AJ,26,)</f>
        <v>#N/A</v>
      </c>
      <c r="E9" s="24" t="e">
        <f>VLOOKUP(C9,'Hemis baza'!K:AF,13,)</f>
        <v>#N/A</v>
      </c>
      <c r="F9" s="109" t="e">
        <f>VLOOKUP(C9,'Hemis baza'!K:AF,3,)</f>
        <v>#N/A</v>
      </c>
      <c r="G9" s="404" t="s">
        <v>19808</v>
      </c>
      <c r="H9" s="404" t="e">
        <f>VLOOKUP(C9,'Hemis baza'!K:AF,5,)</f>
        <v>#N/A</v>
      </c>
      <c r="I9" s="403" t="e">
        <f>VLOOKUP(C9,'Hemis baza'!K:AF,11,)</f>
        <v>#N/A</v>
      </c>
      <c r="J9" s="23" t="e">
        <f>VLOOKUP(C9,'Hemis baza'!K:AF,12,)</f>
        <v>#N/A</v>
      </c>
      <c r="K9" s="25"/>
      <c r="L9" s="25"/>
      <c r="M9" s="26">
        <v>15000000</v>
      </c>
      <c r="N9" s="26">
        <f>SUMIF('BR 1'!B:B,'1-kurs'!C9,'BR 1'!E:E)</f>
        <v>0</v>
      </c>
      <c r="O9" s="26">
        <f t="shared" si="0"/>
        <v>15000000</v>
      </c>
      <c r="P9" s="26"/>
      <c r="Q9" s="26">
        <f t="shared" si="1"/>
        <v>0</v>
      </c>
      <c r="R9" s="27"/>
      <c r="U9" s="26">
        <f t="shared" si="2"/>
        <v>0</v>
      </c>
      <c r="V9" s="26">
        <v>0</v>
      </c>
      <c r="AA9" s="407">
        <f t="shared" si="3"/>
        <v>15000000</v>
      </c>
      <c r="AB9" s="407">
        <f t="shared" si="4"/>
        <v>0</v>
      </c>
      <c r="AC9" s="407">
        <f t="shared" si="5"/>
        <v>15000000</v>
      </c>
      <c r="AD9" s="407">
        <f t="shared" si="6"/>
        <v>0</v>
      </c>
    </row>
    <row r="10" spans="1:30" s="1" customFormat="1" x14ac:dyDescent="0.25">
      <c r="A10" s="325">
        <f>SUBTOTAL(103,$B$2:B10)</f>
        <v>9</v>
      </c>
      <c r="B10" s="108" t="s">
        <v>7263</v>
      </c>
      <c r="C10" s="24">
        <v>60208015280046</v>
      </c>
      <c r="D10" s="24" t="str">
        <f>VLOOKUP(C10,'Hemis baza'!K:AJ,26,)</f>
        <v>438241200111</v>
      </c>
      <c r="E10" s="24" t="str">
        <f>VLOOKUP(C10,'Hemis baza'!K:AF,13,)</f>
        <v>To‘lov-shartnoma</v>
      </c>
      <c r="F10" s="109" t="str">
        <f>VLOOKUP(C10,'Hemis baza'!K:AF,3,)</f>
        <v>1-kurs</v>
      </c>
      <c r="G10" s="404" t="s">
        <v>19809</v>
      </c>
      <c r="H10" s="404" t="str">
        <f>VLOOKUP(C10,'Hemis baza'!K:AF,5,)</f>
        <v>M1-24 BT</v>
      </c>
      <c r="I10" s="403" t="str">
        <f>VLOOKUP(C10,'Hemis baza'!K:AF,11,)</f>
        <v>Magistr</v>
      </c>
      <c r="J10" s="23" t="str">
        <f>VLOOKUP(C10,'Hemis baza'!K:AF,12,)</f>
        <v>Kunduzgi</v>
      </c>
      <c r="K10" s="25"/>
      <c r="L10" s="25"/>
      <c r="M10" s="26">
        <v>18000000</v>
      </c>
      <c r="N10" s="26">
        <f>SUMIF('BR 1'!B:B,'1-kurs'!C10,'BR 1'!E:E)</f>
        <v>18000000</v>
      </c>
      <c r="O10" s="26">
        <f t="shared" si="0"/>
        <v>0</v>
      </c>
      <c r="P10" s="26"/>
      <c r="Q10" s="26">
        <f t="shared" si="1"/>
        <v>0</v>
      </c>
      <c r="R10" s="27"/>
      <c r="U10" s="26">
        <f t="shared" si="2"/>
        <v>0</v>
      </c>
      <c r="V10" s="26">
        <v>18000000</v>
      </c>
      <c r="AA10" s="407">
        <f t="shared" si="3"/>
        <v>18000000</v>
      </c>
      <c r="AB10" s="407">
        <f t="shared" si="4"/>
        <v>18000000</v>
      </c>
      <c r="AC10" s="407">
        <f t="shared" si="5"/>
        <v>0</v>
      </c>
      <c r="AD10" s="407">
        <f t="shared" si="6"/>
        <v>0</v>
      </c>
    </row>
    <row r="11" spans="1:30" s="1" customFormat="1" x14ac:dyDescent="0.25">
      <c r="A11" s="325">
        <f>SUBTOTAL(103,$B$2:B11)</f>
        <v>10</v>
      </c>
      <c r="B11" s="108" t="s">
        <v>7264</v>
      </c>
      <c r="C11" s="24">
        <v>41709995590024</v>
      </c>
      <c r="D11" s="24" t="str">
        <f>VLOOKUP(C11,'Hemis baza'!K:AJ,26,)</f>
        <v>438241102155</v>
      </c>
      <c r="E11" s="24" t="str">
        <f>VLOOKUP(C11,'Hemis baza'!K:AF,13,)</f>
        <v>To‘lov-shartnoma</v>
      </c>
      <c r="F11" s="109" t="str">
        <f>VLOOKUP(C11,'Hemis baza'!K:AF,3,)</f>
        <v>1-kurs</v>
      </c>
      <c r="G11" s="404" t="s">
        <v>19808</v>
      </c>
      <c r="H11" s="404" t="str">
        <f>VLOOKUP(C11,'Hemis baza'!K:AF,5,)</f>
        <v>S2-24 IQT</v>
      </c>
      <c r="I11" s="403" t="str">
        <f>VLOOKUP(C11,'Hemis baza'!K:AF,11,)</f>
        <v>Bakalavr</v>
      </c>
      <c r="J11" s="23" t="str">
        <f>VLOOKUP(C11,'Hemis baza'!K:AF,12,)</f>
        <v>Sirtqi</v>
      </c>
      <c r="K11" s="25"/>
      <c r="L11" s="25"/>
      <c r="M11" s="26">
        <v>12000000</v>
      </c>
      <c r="N11" s="26">
        <f>SUMIF('BR 1'!B:B,'1-kurs'!C11,'BR 1'!E:E)</f>
        <v>8500000</v>
      </c>
      <c r="O11" s="26">
        <f t="shared" si="0"/>
        <v>3500000</v>
      </c>
      <c r="P11" s="26"/>
      <c r="Q11" s="26">
        <f t="shared" si="1"/>
        <v>0</v>
      </c>
      <c r="R11" s="27"/>
      <c r="U11" s="26">
        <f t="shared" si="2"/>
        <v>0</v>
      </c>
      <c r="V11" s="26">
        <v>8500000</v>
      </c>
      <c r="AA11" s="407">
        <f t="shared" si="3"/>
        <v>12000000</v>
      </c>
      <c r="AB11" s="407">
        <f t="shared" si="4"/>
        <v>8500000</v>
      </c>
      <c r="AC11" s="407">
        <f t="shared" si="5"/>
        <v>3500000</v>
      </c>
      <c r="AD11" s="407">
        <f t="shared" si="6"/>
        <v>0</v>
      </c>
    </row>
    <row r="12" spans="1:30" s="1" customFormat="1" x14ac:dyDescent="0.25">
      <c r="A12" s="325">
        <f>SUBTOTAL(103,$B$2:B12)</f>
        <v>11</v>
      </c>
      <c r="B12" s="108" t="s">
        <v>7265</v>
      </c>
      <c r="C12" s="24">
        <v>61403005260014</v>
      </c>
      <c r="D12" s="24" t="str">
        <f>VLOOKUP(C12,'Hemis baza'!K:AJ,26,)</f>
        <v>438241200134</v>
      </c>
      <c r="E12" s="24" t="str">
        <f>VLOOKUP(C12,'Hemis baza'!K:AF,13,)</f>
        <v>To‘lov-shartnoma</v>
      </c>
      <c r="F12" s="109" t="str">
        <f>VLOOKUP(C12,'Hemis baza'!K:AF,3,)</f>
        <v>1-kurs</v>
      </c>
      <c r="G12" s="404" t="s">
        <v>19806</v>
      </c>
      <c r="H12" s="404" t="str">
        <f>VLOOKUP(C12,'Hemis baza'!K:AF,5,)</f>
        <v>M1-24 MUZ</v>
      </c>
      <c r="I12" s="403" t="str">
        <f>VLOOKUP(C12,'Hemis baza'!K:AF,11,)</f>
        <v>Magistr</v>
      </c>
      <c r="J12" s="23" t="str">
        <f>VLOOKUP(C12,'Hemis baza'!K:AF,12,)</f>
        <v>Kunduzgi</v>
      </c>
      <c r="K12" s="25"/>
      <c r="L12" s="25"/>
      <c r="M12" s="26">
        <v>18000000</v>
      </c>
      <c r="N12" s="26">
        <f>SUMIF('BR 1'!B:B,'1-kurs'!C12,'BR 1'!E:E)</f>
        <v>18000000</v>
      </c>
      <c r="O12" s="26">
        <f t="shared" si="0"/>
        <v>0</v>
      </c>
      <c r="P12" s="26"/>
      <c r="Q12" s="26">
        <f t="shared" si="1"/>
        <v>0</v>
      </c>
      <c r="R12" s="27"/>
      <c r="U12" s="26">
        <f t="shared" si="2"/>
        <v>0</v>
      </c>
      <c r="V12" s="26">
        <v>18000000</v>
      </c>
      <c r="AA12" s="407">
        <f t="shared" si="3"/>
        <v>18000000</v>
      </c>
      <c r="AB12" s="407">
        <f t="shared" si="4"/>
        <v>18000000</v>
      </c>
      <c r="AC12" s="407">
        <f t="shared" si="5"/>
        <v>0</v>
      </c>
      <c r="AD12" s="407">
        <f t="shared" si="6"/>
        <v>0</v>
      </c>
    </row>
    <row r="13" spans="1:30" s="1" customFormat="1" x14ac:dyDescent="0.25">
      <c r="A13" s="325">
        <f>SUBTOTAL(103,$B$2:B13)</f>
        <v>12</v>
      </c>
      <c r="B13" s="108" t="s">
        <v>7266</v>
      </c>
      <c r="C13" s="24">
        <v>62105075050010</v>
      </c>
      <c r="D13" s="24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04" t="s">
        <v>19810</v>
      </c>
      <c r="H13" s="404" t="e">
        <f>VLOOKUP(C13,'Hemis baza'!K:AF,5,)</f>
        <v>#N/A</v>
      </c>
      <c r="I13" s="403" t="e">
        <f>VLOOKUP(C13,'Hemis baza'!K:AF,11,)</f>
        <v>#N/A</v>
      </c>
      <c r="J13" s="23" t="e">
        <f>VLOOKUP(C13,'Hemis baza'!K:AF,12,)</f>
        <v>#N/A</v>
      </c>
      <c r="K13" s="25"/>
      <c r="L13" s="25"/>
      <c r="M13" s="26">
        <v>15000000</v>
      </c>
      <c r="N13" s="26">
        <f>SUMIF('BR 1'!B:B,'1-kurs'!C13,'BR 1'!E:E)</f>
        <v>0</v>
      </c>
      <c r="O13" s="26">
        <f t="shared" si="0"/>
        <v>15000000</v>
      </c>
      <c r="P13" s="26"/>
      <c r="Q13" s="26">
        <f t="shared" si="1"/>
        <v>0</v>
      </c>
      <c r="R13" s="27"/>
      <c r="U13" s="26">
        <f t="shared" si="2"/>
        <v>0</v>
      </c>
      <c r="V13" s="26">
        <v>0</v>
      </c>
      <c r="AA13" s="407">
        <f t="shared" si="3"/>
        <v>15000000</v>
      </c>
      <c r="AB13" s="407">
        <f t="shared" si="4"/>
        <v>0</v>
      </c>
      <c r="AC13" s="407">
        <f t="shared" si="5"/>
        <v>15000000</v>
      </c>
      <c r="AD13" s="407">
        <f t="shared" si="6"/>
        <v>0</v>
      </c>
    </row>
    <row r="14" spans="1:30" s="1" customFormat="1" x14ac:dyDescent="0.25">
      <c r="A14" s="325">
        <f>SUBTOTAL(103,$B$2:B14)</f>
        <v>13</v>
      </c>
      <c r="B14" s="397" t="s">
        <v>7267</v>
      </c>
      <c r="C14" s="24">
        <v>61312056080017</v>
      </c>
      <c r="D14" s="24" t="e">
        <f>VLOOKUP(C14,'Hemis baza'!K:AJ,26,)</f>
        <v>#N/A</v>
      </c>
      <c r="E14" s="24" t="e">
        <f>VLOOKUP(C14,'Hemis baza'!K:AF,13,)</f>
        <v>#N/A</v>
      </c>
      <c r="F14" s="109" t="e">
        <f>VLOOKUP(C14,'Hemis baza'!K:AF,3,)</f>
        <v>#N/A</v>
      </c>
      <c r="G14" s="404" t="s">
        <v>20488</v>
      </c>
      <c r="H14" s="404" t="e">
        <f>VLOOKUP(C14,'Hemis baza'!K:AF,5,)</f>
        <v>#N/A</v>
      </c>
      <c r="I14" s="403" t="e">
        <f>VLOOKUP(C14,'Hemis baza'!K:AF,11,)</f>
        <v>#N/A</v>
      </c>
      <c r="J14" s="23" t="e">
        <f>VLOOKUP(C14,'Hemis baza'!K:AF,12,)</f>
        <v>#N/A</v>
      </c>
      <c r="K14" s="25"/>
      <c r="L14" s="25"/>
      <c r="M14" s="26">
        <v>15000000</v>
      </c>
      <c r="N14" s="26">
        <f>SUMIF('BR 1'!B:B,'1-kurs'!C14,'BR 1'!E:E)</f>
        <v>0</v>
      </c>
      <c r="O14" s="26">
        <f t="shared" si="0"/>
        <v>15000000</v>
      </c>
      <c r="P14" s="26"/>
      <c r="Q14" s="26">
        <f t="shared" si="1"/>
        <v>0</v>
      </c>
      <c r="R14" s="27"/>
      <c r="U14" s="26">
        <f t="shared" si="2"/>
        <v>0</v>
      </c>
      <c r="V14" s="26">
        <v>0</v>
      </c>
      <c r="AA14" s="407">
        <f t="shared" si="3"/>
        <v>15000000</v>
      </c>
      <c r="AB14" s="407">
        <f t="shared" si="4"/>
        <v>0</v>
      </c>
      <c r="AC14" s="407">
        <f t="shared" si="5"/>
        <v>15000000</v>
      </c>
      <c r="AD14" s="407">
        <f t="shared" si="6"/>
        <v>0</v>
      </c>
    </row>
    <row r="15" spans="1:30" s="1" customFormat="1" x14ac:dyDescent="0.25">
      <c r="A15" s="325">
        <f>SUBTOTAL(103,$B$2:B15)</f>
        <v>14</v>
      </c>
      <c r="B15" s="397" t="s">
        <v>7268</v>
      </c>
      <c r="C15" s="24">
        <v>62905065900039</v>
      </c>
      <c r="D15" s="24" t="e">
        <f>VLOOKUP(C15,'Hemis baza'!K:AJ,26,)</f>
        <v>#N/A</v>
      </c>
      <c r="E15" s="24" t="e">
        <f>VLOOKUP(C15,'Hemis baza'!K:AF,13,)</f>
        <v>#N/A</v>
      </c>
      <c r="F15" s="109" t="e">
        <f>VLOOKUP(C15,'Hemis baza'!K:AF,3,)</f>
        <v>#N/A</v>
      </c>
      <c r="G15" s="404" t="s">
        <v>20488</v>
      </c>
      <c r="H15" s="404" t="e">
        <f>VLOOKUP(C15,'Hemis baza'!K:AF,5,)</f>
        <v>#N/A</v>
      </c>
      <c r="I15" s="403" t="e">
        <f>VLOOKUP(C15,'Hemis baza'!K:AF,11,)</f>
        <v>#N/A</v>
      </c>
      <c r="J15" s="23" t="e">
        <f>VLOOKUP(C15,'Hemis baza'!K:AF,12,)</f>
        <v>#N/A</v>
      </c>
      <c r="K15" s="25"/>
      <c r="L15" s="25"/>
      <c r="M15" s="26">
        <v>15000000</v>
      </c>
      <c r="N15" s="26">
        <f>SUMIF('BR 1'!B:B,'1-kurs'!C15,'BR 1'!E:E)</f>
        <v>0</v>
      </c>
      <c r="O15" s="26">
        <f t="shared" si="0"/>
        <v>15000000</v>
      </c>
      <c r="P15" s="26"/>
      <c r="Q15" s="26">
        <f t="shared" si="1"/>
        <v>0</v>
      </c>
      <c r="R15" s="27"/>
      <c r="U15" s="26">
        <f t="shared" si="2"/>
        <v>0</v>
      </c>
      <c r="V15" s="26">
        <v>0</v>
      </c>
      <c r="AA15" s="407">
        <f t="shared" si="3"/>
        <v>15000000</v>
      </c>
      <c r="AB15" s="407">
        <f t="shared" si="4"/>
        <v>0</v>
      </c>
      <c r="AC15" s="407">
        <f t="shared" si="5"/>
        <v>15000000</v>
      </c>
      <c r="AD15" s="407">
        <f t="shared" si="6"/>
        <v>0</v>
      </c>
    </row>
    <row r="16" spans="1:30" s="1" customFormat="1" x14ac:dyDescent="0.25">
      <c r="A16" s="325">
        <f>SUBTOTAL(103,$B$2:B16)</f>
        <v>15</v>
      </c>
      <c r="B16" s="108" t="s">
        <v>7269</v>
      </c>
      <c r="C16" s="24">
        <v>62504065360021</v>
      </c>
      <c r="D16" s="24" t="str">
        <f>VLOOKUP(C16,'Hemis baza'!K:AJ,26,)</f>
        <v>438241100228</v>
      </c>
      <c r="E16" s="24" t="str">
        <f>VLOOKUP(C16,'Hemis baza'!K:AF,13,)</f>
        <v>To‘lov-shartnoma</v>
      </c>
      <c r="F16" s="109" t="str">
        <f>VLOOKUP(C16,'Hemis baza'!K:AF,3,)</f>
        <v>1-kurs</v>
      </c>
      <c r="G16" s="404" t="s">
        <v>19811</v>
      </c>
      <c r="H16" s="404" t="str">
        <f>VLOOKUP(C16,'Hemis baza'!K:AF,5,)</f>
        <v>1-24 O`TA</v>
      </c>
      <c r="I16" s="403" t="str">
        <f>VLOOKUP(C16,'Hemis baza'!K:AF,11,)</f>
        <v>Bakalavr</v>
      </c>
      <c r="J16" s="23" t="str">
        <f>VLOOKUP(C16,'Hemis baza'!K:AF,12,)</f>
        <v>Kunduzgi</v>
      </c>
      <c r="K16" s="25"/>
      <c r="L16" s="25"/>
      <c r="M16" s="26">
        <v>15000000</v>
      </c>
      <c r="N16" s="26">
        <f>SUMIF('BR 1'!B:B,'1-kurs'!C16,'BR 1'!E:E)</f>
        <v>7500000</v>
      </c>
      <c r="O16" s="26">
        <f t="shared" si="0"/>
        <v>7500000</v>
      </c>
      <c r="P16" s="26"/>
      <c r="Q16" s="26">
        <f t="shared" si="1"/>
        <v>0</v>
      </c>
      <c r="R16" s="27"/>
      <c r="U16" s="26">
        <f t="shared" si="2"/>
        <v>0</v>
      </c>
      <c r="V16" s="26">
        <v>7500000</v>
      </c>
      <c r="AA16" s="407">
        <f t="shared" si="3"/>
        <v>15000000</v>
      </c>
      <c r="AB16" s="407">
        <f t="shared" si="4"/>
        <v>7500000</v>
      </c>
      <c r="AC16" s="407">
        <f t="shared" si="5"/>
        <v>7500000</v>
      </c>
      <c r="AD16" s="407">
        <f t="shared" si="6"/>
        <v>0</v>
      </c>
    </row>
    <row r="17" spans="1:30" s="1" customFormat="1" x14ac:dyDescent="0.25">
      <c r="A17" s="325">
        <f>SUBTOTAL(103,$B$2:B17)</f>
        <v>16</v>
      </c>
      <c r="B17" s="108" t="s">
        <v>7270</v>
      </c>
      <c r="C17" s="24">
        <v>41706891140023</v>
      </c>
      <c r="D17" s="24" t="str">
        <f>VLOOKUP(C17,'Hemis baza'!K:AJ,26,)</f>
        <v>438241101071</v>
      </c>
      <c r="E17" s="24" t="str">
        <f>VLOOKUP(C17,'Hemis baza'!K:AF,13,)</f>
        <v>To‘lov-shartnoma</v>
      </c>
      <c r="F17" s="109" t="str">
        <f>VLOOKUP(C17,'Hemis baza'!K:AF,3,)</f>
        <v>1-kurs</v>
      </c>
      <c r="G17" s="404" t="s">
        <v>19804</v>
      </c>
      <c r="H17" s="404" t="str">
        <f>VLOOKUP(C17,'Hemis baza'!K:AF,5,)</f>
        <v>S1-24 MT</v>
      </c>
      <c r="I17" s="403" t="str">
        <f>VLOOKUP(C17,'Hemis baza'!K:AF,11,)</f>
        <v>Bakalavr</v>
      </c>
      <c r="J17" s="23" t="str">
        <f>VLOOKUP(C17,'Hemis baza'!K:AF,12,)</f>
        <v>Sirtqi</v>
      </c>
      <c r="K17" s="25"/>
      <c r="L17" s="25"/>
      <c r="M17" s="26">
        <v>12000000</v>
      </c>
      <c r="N17" s="26">
        <f>SUMIF('BR 1'!B:B,'1-kurs'!C17,'BR 1'!E:E)</f>
        <v>10250000</v>
      </c>
      <c r="O17" s="26">
        <f t="shared" si="0"/>
        <v>1750000</v>
      </c>
      <c r="P17" s="26"/>
      <c r="Q17" s="26">
        <f t="shared" si="1"/>
        <v>0</v>
      </c>
      <c r="R17" s="27"/>
      <c r="U17" s="26">
        <f t="shared" si="2"/>
        <v>0</v>
      </c>
      <c r="V17" s="26">
        <v>10250000</v>
      </c>
      <c r="AA17" s="407">
        <f t="shared" si="3"/>
        <v>12000000</v>
      </c>
      <c r="AB17" s="407">
        <f t="shared" si="4"/>
        <v>10250000</v>
      </c>
      <c r="AC17" s="407">
        <f t="shared" si="5"/>
        <v>1750000</v>
      </c>
      <c r="AD17" s="407">
        <f t="shared" si="6"/>
        <v>0</v>
      </c>
    </row>
    <row r="18" spans="1:30" s="1" customFormat="1" x14ac:dyDescent="0.25">
      <c r="A18" s="325">
        <f>SUBTOTAL(103,$B$2:B18)</f>
        <v>17</v>
      </c>
      <c r="B18" s="108" t="s">
        <v>7271</v>
      </c>
      <c r="C18" s="24">
        <v>61208065260033</v>
      </c>
      <c r="D18" s="24" t="str">
        <f>VLOOKUP(C18,'Hemis baza'!K:AJ,26,)</f>
        <v>438241101514</v>
      </c>
      <c r="E18" s="24" t="str">
        <f>VLOOKUP(C18,'Hemis baza'!K:AF,13,)</f>
        <v>To‘lov-shartnoma</v>
      </c>
      <c r="F18" s="109" t="str">
        <f>VLOOKUP(C18,'Hemis baza'!K:AF,3,)</f>
        <v>1-kurs</v>
      </c>
      <c r="G18" s="404" t="s">
        <v>19812</v>
      </c>
      <c r="H18" s="404" t="str">
        <f>VLOOKUP(C18,'Hemis baza'!K:AF,5,)</f>
        <v>S1-24 TUR</v>
      </c>
      <c r="I18" s="403" t="str">
        <f>VLOOKUP(C18,'Hemis baza'!K:AF,11,)</f>
        <v>Bakalavr</v>
      </c>
      <c r="J18" s="23" t="str">
        <f>VLOOKUP(C18,'Hemis baza'!K:AF,12,)</f>
        <v>Sirtqi</v>
      </c>
      <c r="K18" s="25"/>
      <c r="L18" s="25"/>
      <c r="M18" s="26">
        <v>12000000</v>
      </c>
      <c r="N18" s="26">
        <f>SUMIF('BR 1'!B:B,'1-kurs'!C18,'BR 1'!E:E)</f>
        <v>9000000</v>
      </c>
      <c r="O18" s="26">
        <f t="shared" si="0"/>
        <v>3000000</v>
      </c>
      <c r="P18" s="26"/>
      <c r="Q18" s="26">
        <f t="shared" si="1"/>
        <v>0</v>
      </c>
      <c r="R18" s="27"/>
      <c r="U18" s="26">
        <f t="shared" si="2"/>
        <v>0</v>
      </c>
      <c r="V18" s="26">
        <v>9000000</v>
      </c>
      <c r="AA18" s="407">
        <f t="shared" si="3"/>
        <v>12000000</v>
      </c>
      <c r="AB18" s="407">
        <f t="shared" si="4"/>
        <v>9000000</v>
      </c>
      <c r="AC18" s="407">
        <f t="shared" si="5"/>
        <v>3000000</v>
      </c>
      <c r="AD18" s="407">
        <f t="shared" si="6"/>
        <v>0</v>
      </c>
    </row>
    <row r="19" spans="1:30" s="1" customFormat="1" x14ac:dyDescent="0.25">
      <c r="A19" s="325">
        <f>SUBTOTAL(103,$B$2:B19)</f>
        <v>18</v>
      </c>
      <c r="B19" s="108" t="s">
        <v>7272</v>
      </c>
      <c r="C19" s="24">
        <v>51912056250017</v>
      </c>
      <c r="D19" s="24" t="e">
        <f>VLOOKUP(C19,'Hemis baza'!K:AJ,26,)</f>
        <v>#N/A</v>
      </c>
      <c r="E19" s="24" t="e">
        <f>VLOOKUP(C19,'Hemis baza'!K:AF,13,)</f>
        <v>#N/A</v>
      </c>
      <c r="F19" s="109" t="e">
        <f>VLOOKUP(C19,'Hemis baza'!K:AF,3,)</f>
        <v>#N/A</v>
      </c>
      <c r="G19" s="404" t="s">
        <v>19812</v>
      </c>
      <c r="H19" s="404" t="e">
        <f>VLOOKUP(C19,'Hemis baza'!K:AF,5,)</f>
        <v>#N/A</v>
      </c>
      <c r="I19" s="403" t="e">
        <f>VLOOKUP(C19,'Hemis baza'!K:AF,11,)</f>
        <v>#N/A</v>
      </c>
      <c r="J19" s="23" t="e">
        <f>VLOOKUP(C19,'Hemis baza'!K:AF,12,)</f>
        <v>#N/A</v>
      </c>
      <c r="K19" s="25"/>
      <c r="L19" s="25"/>
      <c r="M19" s="26">
        <v>15000000</v>
      </c>
      <c r="N19" s="26">
        <f>SUMIF('BR 1'!B:B,'1-kurs'!C19,'BR 1'!E:E)</f>
        <v>0</v>
      </c>
      <c r="O19" s="26">
        <f t="shared" si="0"/>
        <v>15000000</v>
      </c>
      <c r="P19" s="26"/>
      <c r="Q19" s="26">
        <f t="shared" si="1"/>
        <v>0</v>
      </c>
      <c r="R19" s="27"/>
      <c r="U19" s="26">
        <f t="shared" si="2"/>
        <v>0</v>
      </c>
      <c r="V19" s="26">
        <v>0</v>
      </c>
      <c r="AA19" s="407">
        <f t="shared" si="3"/>
        <v>15000000</v>
      </c>
      <c r="AB19" s="407">
        <f t="shared" si="4"/>
        <v>0</v>
      </c>
      <c r="AC19" s="407">
        <f t="shared" si="5"/>
        <v>15000000</v>
      </c>
      <c r="AD19" s="407">
        <f t="shared" si="6"/>
        <v>0</v>
      </c>
    </row>
    <row r="20" spans="1:30" s="1" customFormat="1" x14ac:dyDescent="0.25">
      <c r="A20" s="325">
        <f>SUBTOTAL(103,$B$2:B20)</f>
        <v>19</v>
      </c>
      <c r="B20" s="108" t="s">
        <v>7273</v>
      </c>
      <c r="C20" s="24">
        <v>51602065360071</v>
      </c>
      <c r="D20" s="24" t="str">
        <f>VLOOKUP(C20,'Hemis baza'!K:AJ,26,)</f>
        <v>438241100234</v>
      </c>
      <c r="E20" s="24" t="str">
        <f>VLOOKUP(C20,'Hemis baza'!K:AF,13,)</f>
        <v>To‘lov-shartnoma</v>
      </c>
      <c r="F20" s="109" t="str">
        <f>VLOOKUP(C20,'Hemis baza'!K:AF,3,)</f>
        <v>1-kurs</v>
      </c>
      <c r="G20" s="404" t="s">
        <v>19813</v>
      </c>
      <c r="H20" s="404" t="str">
        <f>VLOOKUP(C20,'Hemis baza'!K:AF,5,)</f>
        <v>2-24 XTA</v>
      </c>
      <c r="I20" s="403" t="str">
        <f>VLOOKUP(C20,'Hemis baza'!K:AF,11,)</f>
        <v>Bakalavr</v>
      </c>
      <c r="J20" s="23" t="str">
        <f>VLOOKUP(C20,'Hemis baza'!K:AF,12,)</f>
        <v>Kunduzgi</v>
      </c>
      <c r="K20" s="25"/>
      <c r="L20" s="25"/>
      <c r="M20" s="26">
        <v>15000000</v>
      </c>
      <c r="N20" s="26">
        <f>SUMIF('BR 1'!B:B,'1-kurs'!C20,'BR 1'!E:E)</f>
        <v>8750000</v>
      </c>
      <c r="O20" s="26">
        <f t="shared" si="0"/>
        <v>6250000</v>
      </c>
      <c r="P20" s="26"/>
      <c r="Q20" s="26">
        <f t="shared" si="1"/>
        <v>0</v>
      </c>
      <c r="R20" s="27"/>
      <c r="U20" s="26">
        <f t="shared" si="2"/>
        <v>0</v>
      </c>
      <c r="V20" s="26">
        <v>8750000</v>
      </c>
      <c r="AA20" s="407">
        <f t="shared" si="3"/>
        <v>15000000</v>
      </c>
      <c r="AB20" s="407">
        <f t="shared" si="4"/>
        <v>8750000</v>
      </c>
      <c r="AC20" s="407">
        <f t="shared" si="5"/>
        <v>6250000</v>
      </c>
      <c r="AD20" s="407">
        <f t="shared" si="6"/>
        <v>0</v>
      </c>
    </row>
    <row r="21" spans="1:30" s="1" customFormat="1" x14ac:dyDescent="0.25">
      <c r="A21" s="325">
        <f>SUBTOTAL(103,$B$2:B21)</f>
        <v>20</v>
      </c>
      <c r="B21" s="108" t="s">
        <v>7274</v>
      </c>
      <c r="C21" s="24">
        <v>60509005360035</v>
      </c>
      <c r="D21" s="24" t="str">
        <f>VLOOKUP(C21,'Hemis baza'!K:AJ,26,)</f>
        <v>438241200058</v>
      </c>
      <c r="E21" s="24" t="str">
        <f>VLOOKUP(C21,'Hemis baza'!K:AF,13,)</f>
        <v>To‘lov-shartnoma</v>
      </c>
      <c r="F21" s="109" t="str">
        <f>VLOOKUP(C21,'Hemis baza'!K:AF,3,)</f>
        <v>1-kurs</v>
      </c>
      <c r="G21" s="404" t="s">
        <v>19814</v>
      </c>
      <c r="H21" s="404" t="str">
        <f>VLOOKUP(C21,'Hemis baza'!K:AF,5,)</f>
        <v>M1-24 L</v>
      </c>
      <c r="I21" s="403" t="str">
        <f>VLOOKUP(C21,'Hemis baza'!K:AF,11,)</f>
        <v>Magistr</v>
      </c>
      <c r="J21" s="23" t="str">
        <f>VLOOKUP(C21,'Hemis baza'!K:AF,12,)</f>
        <v>Kunduzgi</v>
      </c>
      <c r="K21" s="25"/>
      <c r="L21" s="25"/>
      <c r="M21" s="26">
        <v>18000000</v>
      </c>
      <c r="N21" s="26">
        <f>SUMIF('BR 1'!B:B,'1-kurs'!C21,'BR 1'!E:E)</f>
        <v>2440000</v>
      </c>
      <c r="O21" s="26">
        <f t="shared" si="0"/>
        <v>15560000</v>
      </c>
      <c r="P21" s="26"/>
      <c r="Q21" s="26">
        <f t="shared" si="1"/>
        <v>0</v>
      </c>
      <c r="R21" s="27"/>
      <c r="U21" s="26">
        <f t="shared" si="2"/>
        <v>0</v>
      </c>
      <c r="V21" s="26">
        <v>2440000</v>
      </c>
      <c r="AA21" s="407">
        <f t="shared" si="3"/>
        <v>18000000</v>
      </c>
      <c r="AB21" s="407">
        <f t="shared" si="4"/>
        <v>2440000</v>
      </c>
      <c r="AC21" s="407">
        <f t="shared" si="5"/>
        <v>15560000</v>
      </c>
      <c r="AD21" s="407">
        <f t="shared" si="6"/>
        <v>0</v>
      </c>
    </row>
    <row r="22" spans="1:30" s="1" customFormat="1" x14ac:dyDescent="0.25">
      <c r="A22" s="325">
        <f>SUBTOTAL(103,$B$2:B22)</f>
        <v>21</v>
      </c>
      <c r="B22" s="108" t="s">
        <v>7275</v>
      </c>
      <c r="C22" s="24">
        <v>42610942330059</v>
      </c>
      <c r="D22" s="24" t="str">
        <f>VLOOKUP(C22,'Hemis baza'!K:AJ,26,)</f>
        <v>438241100402</v>
      </c>
      <c r="E22" s="24" t="str">
        <f>VLOOKUP(C22,'Hemis baza'!K:AF,13,)</f>
        <v>To‘lov-shartnoma</v>
      </c>
      <c r="F22" s="109" t="str">
        <f>VLOOKUP(C22,'Hemis baza'!K:AF,3,)</f>
        <v>1-kurs</v>
      </c>
      <c r="G22" s="404" t="s">
        <v>19809</v>
      </c>
      <c r="H22" s="404" t="str">
        <f>VLOOKUP(C22,'Hemis baza'!K:AF,5,)</f>
        <v>1-24 BT</v>
      </c>
      <c r="I22" s="403" t="str">
        <f>VLOOKUP(C22,'Hemis baza'!K:AF,11,)</f>
        <v>Bakalavr</v>
      </c>
      <c r="J22" s="23" t="str">
        <f>VLOOKUP(C22,'Hemis baza'!K:AF,12,)</f>
        <v>Kunduzgi</v>
      </c>
      <c r="K22" s="25"/>
      <c r="L22" s="25"/>
      <c r="M22" s="26">
        <v>15000000</v>
      </c>
      <c r="N22" s="26">
        <f>SUMIF('BR 1'!B:B,'1-kurs'!C22,'BR 1'!E:E)</f>
        <v>0</v>
      </c>
      <c r="O22" s="26">
        <f t="shared" si="0"/>
        <v>15000000</v>
      </c>
      <c r="P22" s="26"/>
      <c r="Q22" s="26">
        <f t="shared" si="1"/>
        <v>0</v>
      </c>
      <c r="R22" s="27"/>
      <c r="U22" s="26">
        <f t="shared" si="2"/>
        <v>0</v>
      </c>
      <c r="V22" s="26">
        <v>0</v>
      </c>
      <c r="AA22" s="407">
        <f t="shared" si="3"/>
        <v>15000000</v>
      </c>
      <c r="AB22" s="407">
        <f t="shared" si="4"/>
        <v>0</v>
      </c>
      <c r="AC22" s="407">
        <f t="shared" si="5"/>
        <v>15000000</v>
      </c>
      <c r="AD22" s="407">
        <f t="shared" si="6"/>
        <v>0</v>
      </c>
    </row>
    <row r="23" spans="1:30" s="1" customFormat="1" x14ac:dyDescent="0.25">
      <c r="A23" s="325">
        <f>SUBTOTAL(103,$B$2:B23)</f>
        <v>22</v>
      </c>
      <c r="B23" s="108" t="s">
        <v>7276</v>
      </c>
      <c r="C23" s="24">
        <v>40408961140016</v>
      </c>
      <c r="D23" s="24" t="str">
        <f>VLOOKUP(C23,'Hemis baza'!K:AJ,26,)</f>
        <v>438241200083</v>
      </c>
      <c r="E23" s="24" t="str">
        <f>VLOOKUP(C23,'Hemis baza'!K:AF,13,)</f>
        <v>To‘lov-shartnoma</v>
      </c>
      <c r="F23" s="109" t="str">
        <f>VLOOKUP(C23,'Hemis baza'!K:AF,3,)</f>
        <v>1-kurs</v>
      </c>
      <c r="G23" s="404" t="s">
        <v>19803</v>
      </c>
      <c r="H23" s="404" t="str">
        <f>VLOOKUP(C23,'Hemis baza'!K:AF,5,)</f>
        <v>M1-24 PSI</v>
      </c>
      <c r="I23" s="403" t="str">
        <f>VLOOKUP(C23,'Hemis baza'!K:AF,11,)</f>
        <v>Magistr</v>
      </c>
      <c r="J23" s="23" t="str">
        <f>VLOOKUP(C23,'Hemis baza'!K:AF,12,)</f>
        <v>Kunduzgi</v>
      </c>
      <c r="K23" s="25"/>
      <c r="L23" s="25"/>
      <c r="M23" s="26">
        <v>18000000</v>
      </c>
      <c r="N23" s="26">
        <f>SUMIF('BR 1'!B:B,'1-kurs'!C23,'BR 1'!E:E)</f>
        <v>8900000</v>
      </c>
      <c r="O23" s="26">
        <f t="shared" si="0"/>
        <v>9100000</v>
      </c>
      <c r="P23" s="26"/>
      <c r="Q23" s="26">
        <f t="shared" si="1"/>
        <v>0</v>
      </c>
      <c r="R23" s="27"/>
      <c r="U23" s="26">
        <f t="shared" si="2"/>
        <v>0</v>
      </c>
      <c r="V23" s="26">
        <v>8900000</v>
      </c>
      <c r="AA23" s="407">
        <f t="shared" si="3"/>
        <v>18000000</v>
      </c>
      <c r="AB23" s="407">
        <f t="shared" si="4"/>
        <v>8900000</v>
      </c>
      <c r="AC23" s="407">
        <f t="shared" si="5"/>
        <v>9100000</v>
      </c>
      <c r="AD23" s="407">
        <f t="shared" si="6"/>
        <v>0</v>
      </c>
    </row>
    <row r="24" spans="1:30" x14ac:dyDescent="0.25">
      <c r="A24" s="325">
        <f>SUBTOTAL(103,$B$2:B24)</f>
        <v>23</v>
      </c>
      <c r="B24" s="108" t="s">
        <v>7277</v>
      </c>
      <c r="C24" s="24">
        <v>52807065380013</v>
      </c>
      <c r="D24" s="24" t="str">
        <f>VLOOKUP(C24,'Hemis baza'!K:AJ,26,)</f>
        <v>438241102106</v>
      </c>
      <c r="E24" s="24" t="str">
        <f>VLOOKUP(C24,'Hemis baza'!K:AF,13,)</f>
        <v>To‘lov-shartnoma</v>
      </c>
      <c r="F24" s="109" t="str">
        <f>VLOOKUP(C24,'Hemis baza'!K:AF,3,)</f>
        <v>1-kurs</v>
      </c>
      <c r="G24" s="404" t="s">
        <v>19806</v>
      </c>
      <c r="H24" s="404" t="str">
        <f>VLOOKUP(C24,'Hemis baza'!K:AF,5,)</f>
        <v>1-24 MUZ</v>
      </c>
      <c r="I24" s="403" t="str">
        <f>VLOOKUP(C24,'Hemis baza'!K:AF,11,)</f>
        <v>Bakalavr</v>
      </c>
      <c r="J24" s="23" t="str">
        <f>VLOOKUP(C24,'Hemis baza'!K:AF,12,)</f>
        <v>Kunduzgi</v>
      </c>
      <c r="K24" s="333"/>
      <c r="L24" s="333"/>
      <c r="M24" s="26">
        <v>15000000</v>
      </c>
      <c r="N24" s="26">
        <f>SUMIF('BR 1'!B:B,'1-kurs'!C24,'BR 1'!E:E)</f>
        <v>13019000</v>
      </c>
      <c r="O24" s="26">
        <f t="shared" si="0"/>
        <v>1981000</v>
      </c>
      <c r="P24" s="26"/>
      <c r="Q24" s="26">
        <f t="shared" si="1"/>
        <v>0</v>
      </c>
      <c r="R24" s="367"/>
      <c r="U24" s="26">
        <f t="shared" si="2"/>
        <v>0</v>
      </c>
      <c r="V24" s="26">
        <v>13019000</v>
      </c>
      <c r="AA24" s="407">
        <f t="shared" si="3"/>
        <v>15000000</v>
      </c>
      <c r="AB24" s="407">
        <f t="shared" si="4"/>
        <v>13019000</v>
      </c>
      <c r="AC24" s="407">
        <f t="shared" si="5"/>
        <v>1981000</v>
      </c>
      <c r="AD24" s="407">
        <f t="shared" si="6"/>
        <v>0</v>
      </c>
    </row>
    <row r="25" spans="1:30" s="1" customFormat="1" x14ac:dyDescent="0.25">
      <c r="A25" s="325">
        <f>SUBTOTAL(103,$B$2:B25)</f>
        <v>24</v>
      </c>
      <c r="B25" s="108" t="s">
        <v>7278</v>
      </c>
      <c r="C25" s="24">
        <v>41107861070029</v>
      </c>
      <c r="D25" s="24" t="str">
        <f>VLOOKUP(C25,'Hemis baza'!K:AJ,26,)</f>
        <v>438241100447</v>
      </c>
      <c r="E25" s="24" t="str">
        <f>VLOOKUP(C25,'Hemis baza'!K:AF,13,)</f>
        <v>To‘lov-shartnoma</v>
      </c>
      <c r="F25" s="109" t="str">
        <f>VLOOKUP(C25,'Hemis baza'!K:AF,3,)</f>
        <v>1-kurs</v>
      </c>
      <c r="G25" s="404" t="s">
        <v>19815</v>
      </c>
      <c r="H25" s="404" t="str">
        <f>VLOOKUP(C25,'Hemis baza'!K:AF,5,)</f>
        <v>1-24 ATT</v>
      </c>
      <c r="I25" s="403" t="str">
        <f>VLOOKUP(C25,'Hemis baza'!K:AF,11,)</f>
        <v>Bakalavr</v>
      </c>
      <c r="J25" s="23" t="str">
        <f>VLOOKUP(C25,'Hemis baza'!K:AF,12,)</f>
        <v>Kunduzgi</v>
      </c>
      <c r="K25" s="25"/>
      <c r="L25" s="25"/>
      <c r="M25" s="26">
        <v>15000000</v>
      </c>
      <c r="N25" s="26">
        <f>SUMIF('BR 1'!B:B,'1-kurs'!C25,'BR 1'!E:E)</f>
        <v>15000000</v>
      </c>
      <c r="O25" s="26">
        <f t="shared" si="0"/>
        <v>0</v>
      </c>
      <c r="P25" s="26"/>
      <c r="Q25" s="26">
        <f t="shared" si="1"/>
        <v>0</v>
      </c>
      <c r="R25" s="27"/>
      <c r="U25" s="26">
        <f t="shared" si="2"/>
        <v>0</v>
      </c>
      <c r="V25" s="26">
        <v>15000000</v>
      </c>
      <c r="AA25" s="407">
        <f t="shared" si="3"/>
        <v>15000000</v>
      </c>
      <c r="AB25" s="407">
        <f t="shared" si="4"/>
        <v>15000000</v>
      </c>
      <c r="AC25" s="407">
        <f t="shared" si="5"/>
        <v>0</v>
      </c>
      <c r="AD25" s="407">
        <f t="shared" si="6"/>
        <v>0</v>
      </c>
    </row>
    <row r="26" spans="1:30" s="1" customFormat="1" x14ac:dyDescent="0.25">
      <c r="A26" s="325">
        <f>SUBTOTAL(103,$B$2:B26)</f>
        <v>25</v>
      </c>
      <c r="B26" s="108" t="s">
        <v>7279</v>
      </c>
      <c r="C26" s="24">
        <v>61003075280037</v>
      </c>
      <c r="D26" s="24" t="str">
        <f>VLOOKUP(C26,'Hemis baza'!K:AJ,26,)</f>
        <v>438241100277</v>
      </c>
      <c r="E26" s="24" t="str">
        <f>VLOOKUP(C26,'Hemis baza'!K:AF,13,)</f>
        <v>To‘lov-shartnoma</v>
      </c>
      <c r="F26" s="109" t="str">
        <f>VLOOKUP(C26,'Hemis baza'!K:AF,3,)</f>
        <v>1-kurs</v>
      </c>
      <c r="G26" s="404" t="s">
        <v>19809</v>
      </c>
      <c r="H26" s="404" t="str">
        <f>VLOOKUP(C26,'Hemis baza'!K:AF,5,)</f>
        <v>1-24 BT</v>
      </c>
      <c r="I26" s="403" t="str">
        <f>VLOOKUP(C26,'Hemis baza'!K:AF,11,)</f>
        <v>Bakalavr</v>
      </c>
      <c r="J26" s="23" t="str">
        <f>VLOOKUP(C26,'Hemis baza'!K:AF,12,)</f>
        <v>Kunduzgi</v>
      </c>
      <c r="K26" s="25"/>
      <c r="L26" s="25"/>
      <c r="M26" s="26">
        <v>15000000</v>
      </c>
      <c r="N26" s="26">
        <f>SUMIF('BR 1'!B:B,'1-kurs'!C26,'BR 1'!E:E)</f>
        <v>13500000</v>
      </c>
      <c r="O26" s="26">
        <f t="shared" si="0"/>
        <v>1500000</v>
      </c>
      <c r="P26" s="26"/>
      <c r="Q26" s="26">
        <f t="shared" si="1"/>
        <v>0</v>
      </c>
      <c r="R26" s="27"/>
      <c r="U26" s="26">
        <f t="shared" si="2"/>
        <v>0</v>
      </c>
      <c r="V26" s="26">
        <v>13500000</v>
      </c>
      <c r="AA26" s="407">
        <f t="shared" si="3"/>
        <v>15000000</v>
      </c>
      <c r="AB26" s="407">
        <f t="shared" si="4"/>
        <v>13500000</v>
      </c>
      <c r="AC26" s="407">
        <f t="shared" si="5"/>
        <v>1500000</v>
      </c>
      <c r="AD26" s="407">
        <f t="shared" si="6"/>
        <v>0</v>
      </c>
    </row>
    <row r="27" spans="1:30" s="1" customFormat="1" x14ac:dyDescent="0.25">
      <c r="A27" s="325">
        <f>SUBTOTAL(103,$B$2:B27)</f>
        <v>26</v>
      </c>
      <c r="B27" s="108" t="s">
        <v>7280</v>
      </c>
      <c r="C27" s="24">
        <v>40308811140026</v>
      </c>
      <c r="D27" s="24" t="str">
        <f>VLOOKUP(C27,'Hemis baza'!K:AJ,26,)</f>
        <v>438241200191</v>
      </c>
      <c r="E27" s="24" t="str">
        <f>VLOOKUP(C27,'Hemis baza'!K:AF,13,)</f>
        <v>To‘lov-shartnoma</v>
      </c>
      <c r="F27" s="109" t="str">
        <f>VLOOKUP(C27,'Hemis baza'!K:AF,3,)</f>
        <v>1-kurs</v>
      </c>
      <c r="G27" s="404" t="s">
        <v>19809</v>
      </c>
      <c r="H27" s="404" t="str">
        <f>VLOOKUP(C27,'Hemis baza'!K:AF,5,)</f>
        <v>M1-24 BT</v>
      </c>
      <c r="I27" s="403" t="str">
        <f>VLOOKUP(C27,'Hemis baza'!K:AF,11,)</f>
        <v>Magistr</v>
      </c>
      <c r="J27" s="23" t="str">
        <f>VLOOKUP(C27,'Hemis baza'!K:AF,12,)</f>
        <v>Kunduzgi</v>
      </c>
      <c r="K27" s="25"/>
      <c r="L27" s="25"/>
      <c r="M27" s="26">
        <v>18000000</v>
      </c>
      <c r="N27" s="26">
        <f>SUMIF('BR 1'!B:B,'1-kurs'!C27,'BR 1'!E:E)</f>
        <v>14393000</v>
      </c>
      <c r="O27" s="26">
        <f t="shared" si="0"/>
        <v>3607000</v>
      </c>
      <c r="P27" s="26"/>
      <c r="Q27" s="26">
        <f t="shared" si="1"/>
        <v>0</v>
      </c>
      <c r="R27" s="27"/>
      <c r="U27" s="26">
        <f t="shared" si="2"/>
        <v>0</v>
      </c>
      <c r="V27" s="26">
        <v>14393000</v>
      </c>
      <c r="AA27" s="407">
        <f t="shared" si="3"/>
        <v>18000000</v>
      </c>
      <c r="AB27" s="407">
        <f t="shared" si="4"/>
        <v>14393000</v>
      </c>
      <c r="AC27" s="407">
        <f t="shared" si="5"/>
        <v>3607000</v>
      </c>
      <c r="AD27" s="407">
        <f t="shared" si="6"/>
        <v>0</v>
      </c>
    </row>
    <row r="28" spans="1:30" s="1" customFormat="1" x14ac:dyDescent="0.25">
      <c r="A28" s="325">
        <f>SUBTOTAL(103,$B$2:B28)</f>
        <v>27</v>
      </c>
      <c r="B28" s="108" t="s">
        <v>7281</v>
      </c>
      <c r="C28" s="24">
        <v>40205931170039</v>
      </c>
      <c r="D28" s="24" t="str">
        <f>VLOOKUP(C28,'Hemis baza'!K:AJ,26,)</f>
        <v>438241200022</v>
      </c>
      <c r="E28" s="24" t="str">
        <f>VLOOKUP(C28,'Hemis baza'!K:AF,13,)</f>
        <v>To‘lov-shartnoma</v>
      </c>
      <c r="F28" s="109" t="str">
        <f>VLOOKUP(C28,'Hemis baza'!K:AF,3,)</f>
        <v>1-kurs</v>
      </c>
      <c r="G28" s="404" t="s">
        <v>19808</v>
      </c>
      <c r="H28" s="404" t="str">
        <f>VLOOKUP(C28,'Hemis baza'!K:AF,5,)</f>
        <v>M1-24 IQT</v>
      </c>
      <c r="I28" s="403" t="str">
        <f>VLOOKUP(C28,'Hemis baza'!K:AF,11,)</f>
        <v>Magistr</v>
      </c>
      <c r="J28" s="23" t="str">
        <f>VLOOKUP(C28,'Hemis baza'!K:AF,12,)</f>
        <v>Kunduzgi</v>
      </c>
      <c r="K28" s="25"/>
      <c r="L28" s="25"/>
      <c r="M28" s="26">
        <v>18000000</v>
      </c>
      <c r="N28" s="26">
        <f>SUMIF('BR 1'!B:B,'1-kurs'!C28,'BR 1'!E:E)</f>
        <v>18000000</v>
      </c>
      <c r="O28" s="26">
        <f t="shared" si="0"/>
        <v>0</v>
      </c>
      <c r="P28" s="26"/>
      <c r="Q28" s="26">
        <f t="shared" si="1"/>
        <v>0</v>
      </c>
      <c r="R28" s="46"/>
      <c r="U28" s="26">
        <f t="shared" si="2"/>
        <v>0</v>
      </c>
      <c r="V28" s="26">
        <v>18000000</v>
      </c>
      <c r="AA28" s="407">
        <f t="shared" si="3"/>
        <v>18000000</v>
      </c>
      <c r="AB28" s="407">
        <f t="shared" si="4"/>
        <v>18000000</v>
      </c>
      <c r="AC28" s="407">
        <f t="shared" si="5"/>
        <v>0</v>
      </c>
      <c r="AD28" s="407">
        <f t="shared" si="6"/>
        <v>0</v>
      </c>
    </row>
    <row r="29" spans="1:30" s="1" customFormat="1" x14ac:dyDescent="0.25">
      <c r="A29" s="325">
        <f>SUBTOTAL(103,$B$2:B29)</f>
        <v>28</v>
      </c>
      <c r="B29" s="108" t="s">
        <v>7282</v>
      </c>
      <c r="C29" s="24">
        <v>61001005310041</v>
      </c>
      <c r="D29" s="24" t="str">
        <f>VLOOKUP(C29,'Hemis baza'!K:AJ,26,)</f>
        <v>438241200039</v>
      </c>
      <c r="E29" s="24" t="str">
        <f>VLOOKUP(C29,'Hemis baza'!K:AF,13,)</f>
        <v>To‘lov-shartnoma</v>
      </c>
      <c r="F29" s="109" t="str">
        <f>VLOOKUP(C29,'Hemis baza'!K:AF,3,)</f>
        <v>1-kurs</v>
      </c>
      <c r="G29" s="404" t="s">
        <v>19816</v>
      </c>
      <c r="H29" s="404" t="str">
        <f>VLOOKUP(C29,'Hemis baza'!K:AF,5,)</f>
        <v>M1-24 JM</v>
      </c>
      <c r="I29" s="403" t="str">
        <f>VLOOKUP(C29,'Hemis baza'!K:AF,11,)</f>
        <v>Magistr</v>
      </c>
      <c r="J29" s="23" t="str">
        <f>VLOOKUP(C29,'Hemis baza'!K:AF,12,)</f>
        <v>Kunduzgi</v>
      </c>
      <c r="K29" s="25"/>
      <c r="L29" s="25"/>
      <c r="M29" s="26">
        <v>18000000</v>
      </c>
      <c r="N29" s="26">
        <f>SUMIF('BR 1'!B:B,'1-kurs'!C29,'BR 1'!E:E)</f>
        <v>18000000</v>
      </c>
      <c r="O29" s="26">
        <f t="shared" si="0"/>
        <v>0</v>
      </c>
      <c r="P29" s="26"/>
      <c r="Q29" s="26">
        <f t="shared" si="1"/>
        <v>0</v>
      </c>
      <c r="R29" s="27"/>
      <c r="U29" s="26">
        <f t="shared" si="2"/>
        <v>0</v>
      </c>
      <c r="V29" s="26">
        <v>18000000</v>
      </c>
      <c r="AA29" s="407">
        <f t="shared" si="3"/>
        <v>18000000</v>
      </c>
      <c r="AB29" s="407">
        <f t="shared" si="4"/>
        <v>18000000</v>
      </c>
      <c r="AC29" s="407">
        <f t="shared" si="5"/>
        <v>0</v>
      </c>
      <c r="AD29" s="407">
        <f t="shared" si="6"/>
        <v>0</v>
      </c>
    </row>
    <row r="30" spans="1:30" s="1" customFormat="1" x14ac:dyDescent="0.25">
      <c r="A30" s="325">
        <f>SUBTOTAL(103,$B$2:B30)</f>
        <v>29</v>
      </c>
      <c r="B30" s="108" t="s">
        <v>7283</v>
      </c>
      <c r="C30" s="24">
        <v>30403941050016</v>
      </c>
      <c r="D30" s="24" t="str">
        <f>VLOOKUP(C30,'Hemis baza'!K:AJ,26,)</f>
        <v>438241200081</v>
      </c>
      <c r="E30" s="24" t="str">
        <f>VLOOKUP(C30,'Hemis baza'!K:AF,13,)</f>
        <v>To‘lov-shartnoma</v>
      </c>
      <c r="F30" s="109" t="str">
        <f>VLOOKUP(C30,'Hemis baza'!K:AF,3,)</f>
        <v>1-kurs</v>
      </c>
      <c r="G30" s="404" t="s">
        <v>19803</v>
      </c>
      <c r="H30" s="404" t="str">
        <f>VLOOKUP(C30,'Hemis baza'!K:AF,5,)</f>
        <v>M1-24 PSI</v>
      </c>
      <c r="I30" s="403" t="str">
        <f>VLOOKUP(C30,'Hemis baza'!K:AF,11,)</f>
        <v>Magistr</v>
      </c>
      <c r="J30" s="23" t="str">
        <f>VLOOKUP(C30,'Hemis baza'!K:AF,12,)</f>
        <v>Kunduzgi</v>
      </c>
      <c r="K30" s="25"/>
      <c r="L30" s="25"/>
      <c r="M30" s="26">
        <v>18000000</v>
      </c>
      <c r="N30" s="26">
        <f>SUMIF('BR 1'!B:B,'1-kurs'!C30,'BR 1'!E:E)</f>
        <v>13024000</v>
      </c>
      <c r="O30" s="26">
        <f t="shared" si="0"/>
        <v>4976000</v>
      </c>
      <c r="P30" s="26"/>
      <c r="Q30" s="26">
        <f t="shared" si="1"/>
        <v>0</v>
      </c>
      <c r="R30" s="27"/>
      <c r="U30" s="26">
        <f t="shared" si="2"/>
        <v>0</v>
      </c>
      <c r="V30" s="26">
        <v>13024000</v>
      </c>
      <c r="AA30" s="407">
        <f t="shared" si="3"/>
        <v>18000000</v>
      </c>
      <c r="AB30" s="407">
        <f t="shared" si="4"/>
        <v>13024000</v>
      </c>
      <c r="AC30" s="407">
        <f t="shared" si="5"/>
        <v>4976000</v>
      </c>
      <c r="AD30" s="407">
        <f t="shared" si="6"/>
        <v>0</v>
      </c>
    </row>
    <row r="31" spans="1:30" s="1" customFormat="1" x14ac:dyDescent="0.25">
      <c r="A31" s="325">
        <f>SUBTOTAL(103,$B$2:B31)</f>
        <v>30</v>
      </c>
      <c r="B31" s="108" t="s">
        <v>7284</v>
      </c>
      <c r="C31" s="24">
        <v>41606985260047</v>
      </c>
      <c r="D31" s="24" t="str">
        <f>VLOOKUP(C31,'Hemis baza'!K:AJ,26,)</f>
        <v>438241200199</v>
      </c>
      <c r="E31" s="24" t="str">
        <f>VLOOKUP(C31,'Hemis baza'!K:AF,13,)</f>
        <v>To‘lov-shartnoma</v>
      </c>
      <c r="F31" s="109" t="str">
        <f>VLOOKUP(C31,'Hemis baza'!K:AF,3,)</f>
        <v>1-kurs</v>
      </c>
      <c r="G31" s="404" t="s">
        <v>19814</v>
      </c>
      <c r="H31" s="404" t="str">
        <f>VLOOKUP(C31,'Hemis baza'!K:AF,5,)</f>
        <v>M1-24 L</v>
      </c>
      <c r="I31" s="403" t="str">
        <f>VLOOKUP(C31,'Hemis baza'!K:AF,11,)</f>
        <v>Magistr</v>
      </c>
      <c r="J31" s="23" t="str">
        <f>VLOOKUP(C31,'Hemis baza'!K:AF,12,)</f>
        <v>Kunduzgi</v>
      </c>
      <c r="K31" s="25"/>
      <c r="L31" s="25"/>
      <c r="M31" s="26">
        <v>18000000</v>
      </c>
      <c r="N31" s="26">
        <f>SUMIF('BR 1'!B:B,'1-kurs'!C31,'BR 1'!E:E)</f>
        <v>11000000</v>
      </c>
      <c r="O31" s="26">
        <f t="shared" si="0"/>
        <v>7000000</v>
      </c>
      <c r="P31" s="26"/>
      <c r="Q31" s="26">
        <f t="shared" si="1"/>
        <v>0</v>
      </c>
      <c r="R31" s="27"/>
      <c r="U31" s="26">
        <f t="shared" si="2"/>
        <v>0</v>
      </c>
      <c r="V31" s="26">
        <v>11000000</v>
      </c>
      <c r="AA31" s="407">
        <f t="shared" si="3"/>
        <v>18000000</v>
      </c>
      <c r="AB31" s="407">
        <f t="shared" si="4"/>
        <v>11000000</v>
      </c>
      <c r="AC31" s="407">
        <f t="shared" si="5"/>
        <v>7000000</v>
      </c>
      <c r="AD31" s="407">
        <f t="shared" si="6"/>
        <v>0</v>
      </c>
    </row>
    <row r="32" spans="1:30" s="1" customFormat="1" x14ac:dyDescent="0.25">
      <c r="A32" s="325">
        <f>SUBTOTAL(103,$B$2:B32)</f>
        <v>31</v>
      </c>
      <c r="B32" s="108" t="s">
        <v>7285</v>
      </c>
      <c r="C32" s="24">
        <v>41405941000125</v>
      </c>
      <c r="D32" s="24" t="e">
        <f>VLOOKUP(C32,'Hemis baza'!K:AJ,26,)</f>
        <v>#N/A</v>
      </c>
      <c r="E32" s="24" t="e">
        <f>VLOOKUP(C32,'Hemis baza'!K:AF,13,)</f>
        <v>#N/A</v>
      </c>
      <c r="F32" s="109" t="e">
        <f>VLOOKUP(C32,'Hemis baza'!K:AF,3,)</f>
        <v>#N/A</v>
      </c>
      <c r="G32" s="404" t="s">
        <v>19817</v>
      </c>
      <c r="H32" s="404" t="e">
        <f>VLOOKUP(C32,'Hemis baza'!K:AF,5,)</f>
        <v>#N/A</v>
      </c>
      <c r="I32" s="403" t="e">
        <f>VLOOKUP(C32,'Hemis baza'!K:AF,11,)</f>
        <v>#N/A</v>
      </c>
      <c r="J32" s="23" t="e">
        <f>VLOOKUP(C32,'Hemis baza'!K:AF,12,)</f>
        <v>#N/A</v>
      </c>
      <c r="K32" s="25"/>
      <c r="L32" s="25"/>
      <c r="M32" s="26">
        <v>18000000</v>
      </c>
      <c r="N32" s="26">
        <f>SUMIF('BR 1'!B:B,'1-kurs'!C32,'BR 1'!E:E)</f>
        <v>2000000</v>
      </c>
      <c r="O32" s="26">
        <f t="shared" si="0"/>
        <v>16000000</v>
      </c>
      <c r="P32" s="26"/>
      <c r="Q32" s="26">
        <f t="shared" si="1"/>
        <v>0</v>
      </c>
      <c r="R32" s="27"/>
      <c r="U32" s="26">
        <f t="shared" si="2"/>
        <v>0</v>
      </c>
      <c r="V32" s="26">
        <v>2000000</v>
      </c>
      <c r="AA32" s="407">
        <f t="shared" si="3"/>
        <v>18000000</v>
      </c>
      <c r="AB32" s="407">
        <f t="shared" si="4"/>
        <v>2000000</v>
      </c>
      <c r="AC32" s="407">
        <f t="shared" si="5"/>
        <v>16000000</v>
      </c>
      <c r="AD32" s="407">
        <f t="shared" si="6"/>
        <v>0</v>
      </c>
    </row>
    <row r="33" spans="1:30" x14ac:dyDescent="0.25">
      <c r="A33" s="325">
        <f>SUBTOTAL(103,$B$2:B33)</f>
        <v>32</v>
      </c>
      <c r="B33" s="108" t="s">
        <v>7286</v>
      </c>
      <c r="C33" s="24">
        <v>61311027200012</v>
      </c>
      <c r="D33" s="24" t="str">
        <f>VLOOKUP(C33,'Hemis baza'!K:AJ,26,)</f>
        <v>438241200183</v>
      </c>
      <c r="E33" s="24" t="str">
        <f>VLOOKUP(C33,'Hemis baza'!K:AF,13,)</f>
        <v>To‘lov-shartnoma</v>
      </c>
      <c r="F33" s="109" t="str">
        <f>VLOOKUP(C33,'Hemis baza'!K:AF,3,)</f>
        <v>1-kurs</v>
      </c>
      <c r="G33" s="404" t="s">
        <v>19814</v>
      </c>
      <c r="H33" s="404" t="str">
        <f>VLOOKUP(C33,'Hemis baza'!K:AF,5,)</f>
        <v>M1-24 L</v>
      </c>
      <c r="I33" s="403" t="str">
        <f>VLOOKUP(C33,'Hemis baza'!K:AF,11,)</f>
        <v>Magistr</v>
      </c>
      <c r="J33" s="23" t="str">
        <f>VLOOKUP(C33,'Hemis baza'!K:AF,12,)</f>
        <v>Kunduzgi</v>
      </c>
      <c r="K33" s="333"/>
      <c r="L33" s="333"/>
      <c r="M33" s="26">
        <v>18000000</v>
      </c>
      <c r="N33" s="26">
        <f>SUMIF('BR 1'!B:B,'1-kurs'!C33,'BR 1'!E:E)</f>
        <v>9000000</v>
      </c>
      <c r="O33" s="26">
        <f t="shared" si="0"/>
        <v>9000000</v>
      </c>
      <c r="P33" s="26"/>
      <c r="Q33" s="26">
        <f t="shared" si="1"/>
        <v>0</v>
      </c>
      <c r="R33" s="367"/>
      <c r="U33" s="26">
        <f t="shared" si="2"/>
        <v>0</v>
      </c>
      <c r="V33" s="26">
        <v>9000000</v>
      </c>
      <c r="AA33" s="407">
        <f t="shared" si="3"/>
        <v>18000000</v>
      </c>
      <c r="AB33" s="407">
        <f t="shared" si="4"/>
        <v>9000000</v>
      </c>
      <c r="AC33" s="407">
        <f t="shared" si="5"/>
        <v>9000000</v>
      </c>
      <c r="AD33" s="407">
        <f t="shared" si="6"/>
        <v>0</v>
      </c>
    </row>
    <row r="34" spans="1:30" x14ac:dyDescent="0.25">
      <c r="A34" s="325">
        <f>SUBTOTAL(103,$B$2:B34)</f>
        <v>33</v>
      </c>
      <c r="B34" s="108" t="s">
        <v>7287</v>
      </c>
      <c r="C34" s="24">
        <v>52801035360034</v>
      </c>
      <c r="D34" s="24" t="e">
        <f>VLOOKUP(C34,'Hemis baza'!K:AJ,26,)</f>
        <v>#N/A</v>
      </c>
      <c r="E34" s="24" t="e">
        <f>VLOOKUP(C34,'Hemis baza'!K:AF,13,)</f>
        <v>#N/A</v>
      </c>
      <c r="F34" s="109" t="e">
        <f>VLOOKUP(C34,'Hemis baza'!K:AF,3,)</f>
        <v>#N/A</v>
      </c>
      <c r="G34" s="404" t="s">
        <v>19816</v>
      </c>
      <c r="H34" s="404" t="e">
        <f>VLOOKUP(C34,'Hemis baza'!K:AF,5,)</f>
        <v>#N/A</v>
      </c>
      <c r="I34" s="403" t="e">
        <f>VLOOKUP(C34,'Hemis baza'!K:AF,11,)</f>
        <v>#N/A</v>
      </c>
      <c r="J34" s="23" t="e">
        <f>VLOOKUP(C34,'Hemis baza'!K:AF,12,)</f>
        <v>#N/A</v>
      </c>
      <c r="K34" s="333"/>
      <c r="L34" s="333"/>
      <c r="M34" s="26">
        <v>18000000</v>
      </c>
      <c r="N34" s="26">
        <f>SUMIF('BR 1'!B:B,'1-kurs'!C34,'BR 1'!E:E)</f>
        <v>0</v>
      </c>
      <c r="O34" s="26">
        <f t="shared" si="0"/>
        <v>18000000</v>
      </c>
      <c r="P34" s="26"/>
      <c r="Q34" s="26">
        <f t="shared" si="1"/>
        <v>0</v>
      </c>
      <c r="R34" s="367"/>
      <c r="U34" s="26">
        <f t="shared" si="2"/>
        <v>0</v>
      </c>
      <c r="V34" s="26">
        <v>0</v>
      </c>
      <c r="AA34" s="407">
        <f t="shared" si="3"/>
        <v>18000000</v>
      </c>
      <c r="AB34" s="407">
        <f t="shared" si="4"/>
        <v>0</v>
      </c>
      <c r="AC34" s="407">
        <f t="shared" si="5"/>
        <v>18000000</v>
      </c>
      <c r="AD34" s="407">
        <f t="shared" si="6"/>
        <v>0</v>
      </c>
    </row>
    <row r="35" spans="1:30" s="1" customFormat="1" x14ac:dyDescent="0.25">
      <c r="A35" s="325">
        <f>SUBTOTAL(103,$B$2:B35)</f>
        <v>34</v>
      </c>
      <c r="B35" s="108" t="s">
        <v>7288</v>
      </c>
      <c r="C35" s="24">
        <v>60605065350015</v>
      </c>
      <c r="D35" s="24" t="str">
        <f>VLOOKUP(C35,'Hemis baza'!K:AJ,26,)</f>
        <v>438241100265</v>
      </c>
      <c r="E35" s="24" t="str">
        <f>VLOOKUP(C35,'Hemis baza'!K:AF,13,)</f>
        <v>To‘lov-shartnoma</v>
      </c>
      <c r="F35" s="109" t="str">
        <f>VLOOKUP(C35,'Hemis baza'!K:AF,3,)</f>
        <v>1-kurs</v>
      </c>
      <c r="G35" s="404" t="s">
        <v>19809</v>
      </c>
      <c r="H35" s="404" t="str">
        <f>VLOOKUP(C35,'Hemis baza'!K:AF,5,)</f>
        <v>1-24 BT</v>
      </c>
      <c r="I35" s="403" t="str">
        <f>VLOOKUP(C35,'Hemis baza'!K:AF,11,)</f>
        <v>Bakalavr</v>
      </c>
      <c r="J35" s="23" t="str">
        <f>VLOOKUP(C35,'Hemis baza'!K:AF,12,)</f>
        <v>Kunduzgi</v>
      </c>
      <c r="K35" s="25"/>
      <c r="L35" s="25"/>
      <c r="M35" s="26">
        <v>15000000</v>
      </c>
      <c r="N35" s="26">
        <f>SUMIF('BR 1'!B:B,'1-kurs'!C35,'BR 1'!E:E)</f>
        <v>7500000</v>
      </c>
      <c r="O35" s="26">
        <f t="shared" si="0"/>
        <v>7500000</v>
      </c>
      <c r="P35" s="26"/>
      <c r="Q35" s="26">
        <f t="shared" si="1"/>
        <v>0</v>
      </c>
      <c r="R35" s="27"/>
      <c r="U35" s="26">
        <f t="shared" si="2"/>
        <v>0</v>
      </c>
      <c r="V35" s="26">
        <v>7500000</v>
      </c>
      <c r="AA35" s="407">
        <f t="shared" si="3"/>
        <v>15000000</v>
      </c>
      <c r="AB35" s="407">
        <f t="shared" si="4"/>
        <v>7500000</v>
      </c>
      <c r="AC35" s="407">
        <f t="shared" si="5"/>
        <v>7500000</v>
      </c>
      <c r="AD35" s="407">
        <f t="shared" si="6"/>
        <v>0</v>
      </c>
    </row>
    <row r="36" spans="1:30" s="1" customFormat="1" x14ac:dyDescent="0.25">
      <c r="A36" s="325">
        <f>SUBTOTAL(103,$B$2:B36)</f>
        <v>35</v>
      </c>
      <c r="B36" s="108" t="s">
        <v>7289</v>
      </c>
      <c r="C36" s="24">
        <v>42709935650011</v>
      </c>
      <c r="D36" s="24" t="e">
        <f>VLOOKUP(C36,'Hemis baza'!K:AJ,26,)</f>
        <v>#N/A</v>
      </c>
      <c r="E36" s="24" t="e">
        <f>VLOOKUP(C36,'Hemis baza'!K:AF,13,)</f>
        <v>#N/A</v>
      </c>
      <c r="F36" s="109" t="e">
        <f>VLOOKUP(C36,'Hemis baza'!K:AF,3,)</f>
        <v>#N/A</v>
      </c>
      <c r="G36" s="404" t="s">
        <v>19806</v>
      </c>
      <c r="H36" s="404" t="e">
        <f>VLOOKUP(C36,'Hemis baza'!K:AF,5,)</f>
        <v>#N/A</v>
      </c>
      <c r="I36" s="403" t="e">
        <f>VLOOKUP(C36,'Hemis baza'!K:AF,11,)</f>
        <v>#N/A</v>
      </c>
      <c r="J36" s="23" t="e">
        <f>VLOOKUP(C36,'Hemis baza'!K:AF,12,)</f>
        <v>#N/A</v>
      </c>
      <c r="K36" s="25"/>
      <c r="L36" s="25"/>
      <c r="M36" s="26">
        <v>18000000</v>
      </c>
      <c r="N36" s="26">
        <f>SUMIF('BR 1'!B:B,'1-kurs'!C36,'BR 1'!E:E)</f>
        <v>0</v>
      </c>
      <c r="O36" s="26">
        <f t="shared" si="0"/>
        <v>18000000</v>
      </c>
      <c r="P36" s="26"/>
      <c r="Q36" s="26">
        <f t="shared" si="1"/>
        <v>0</v>
      </c>
      <c r="R36" s="27"/>
      <c r="U36" s="26">
        <f t="shared" si="2"/>
        <v>0</v>
      </c>
      <c r="V36" s="26">
        <v>0</v>
      </c>
      <c r="AA36" s="407">
        <f t="shared" si="3"/>
        <v>18000000</v>
      </c>
      <c r="AB36" s="407">
        <f t="shared" si="4"/>
        <v>0</v>
      </c>
      <c r="AC36" s="407">
        <f t="shared" si="5"/>
        <v>18000000</v>
      </c>
      <c r="AD36" s="407">
        <f t="shared" si="6"/>
        <v>0</v>
      </c>
    </row>
    <row r="37" spans="1:30" s="1" customFormat="1" x14ac:dyDescent="0.25">
      <c r="A37" s="325">
        <f>SUBTOTAL(103,$B$2:B37)</f>
        <v>36</v>
      </c>
      <c r="B37" s="108" t="s">
        <v>7290</v>
      </c>
      <c r="C37" s="24">
        <v>41710952310012</v>
      </c>
      <c r="D37" s="24" t="str">
        <f>VLOOKUP(C37,'Hemis baza'!K:AJ,26,)</f>
        <v>438241200144</v>
      </c>
      <c r="E37" s="24" t="str">
        <f>VLOOKUP(C37,'Hemis baza'!K:AF,13,)</f>
        <v>To‘lov-shartnoma</v>
      </c>
      <c r="F37" s="109" t="str">
        <f>VLOOKUP(C37,'Hemis baza'!K:AF,3,)</f>
        <v>1-kurs</v>
      </c>
      <c r="G37" s="404" t="s">
        <v>19806</v>
      </c>
      <c r="H37" s="404" t="str">
        <f>VLOOKUP(C37,'Hemis baza'!K:AF,5,)</f>
        <v>M1-24 MUZ</v>
      </c>
      <c r="I37" s="403" t="str">
        <f>VLOOKUP(C37,'Hemis baza'!K:AF,11,)</f>
        <v>Magistr</v>
      </c>
      <c r="J37" s="23" t="str">
        <f>VLOOKUP(C37,'Hemis baza'!K:AF,12,)</f>
        <v>Kunduzgi</v>
      </c>
      <c r="K37" s="25"/>
      <c r="L37" s="25"/>
      <c r="M37" s="26">
        <v>18000000</v>
      </c>
      <c r="N37" s="26">
        <f>SUMIF('BR 1'!B:B,'1-kurs'!C37,'BR 1'!E:E)</f>
        <v>18000000</v>
      </c>
      <c r="O37" s="26">
        <f t="shared" si="0"/>
        <v>0</v>
      </c>
      <c r="P37" s="26"/>
      <c r="Q37" s="26">
        <f t="shared" si="1"/>
        <v>0</v>
      </c>
      <c r="R37" s="27"/>
      <c r="U37" s="26">
        <f t="shared" si="2"/>
        <v>0</v>
      </c>
      <c r="V37" s="26">
        <v>18000000</v>
      </c>
      <c r="AA37" s="407">
        <f t="shared" si="3"/>
        <v>18000000</v>
      </c>
      <c r="AB37" s="407">
        <f t="shared" si="4"/>
        <v>18000000</v>
      </c>
      <c r="AC37" s="407">
        <f t="shared" si="5"/>
        <v>0</v>
      </c>
      <c r="AD37" s="407">
        <f t="shared" si="6"/>
        <v>0</v>
      </c>
    </row>
    <row r="38" spans="1:30" s="1" customFormat="1" x14ac:dyDescent="0.25">
      <c r="A38" s="325">
        <f>SUBTOTAL(103,$B$2:B38)</f>
        <v>37</v>
      </c>
      <c r="B38" s="108" t="s">
        <v>7291</v>
      </c>
      <c r="C38" s="24">
        <v>40603811791143</v>
      </c>
      <c r="D38" s="24" t="str">
        <f>VLOOKUP(C38,'Hemis baza'!K:AJ,26,)</f>
        <v>438241102117</v>
      </c>
      <c r="E38" s="24" t="str">
        <f>VLOOKUP(C38,'Hemis baza'!K:AF,13,)</f>
        <v>To‘lov-shartnoma</v>
      </c>
      <c r="F38" s="109" t="str">
        <f>VLOOKUP(C38,'Hemis baza'!K:AF,3,)</f>
        <v>1-kurs</v>
      </c>
      <c r="G38" s="404" t="s">
        <v>19806</v>
      </c>
      <c r="H38" s="404" t="str">
        <f>VLOOKUP(C38,'Hemis baza'!K:AF,5,)</f>
        <v>1-24 MUZ</v>
      </c>
      <c r="I38" s="403" t="str">
        <f>VLOOKUP(C38,'Hemis baza'!K:AF,11,)</f>
        <v>Bakalavr</v>
      </c>
      <c r="J38" s="23" t="str">
        <f>VLOOKUP(C38,'Hemis baza'!K:AF,12,)</f>
        <v>Kunduzgi</v>
      </c>
      <c r="K38" s="25"/>
      <c r="L38" s="25"/>
      <c r="M38" s="26">
        <v>15000000</v>
      </c>
      <c r="N38" s="26">
        <f>SUMIF('BR 1'!B:B,'1-kurs'!C38,'BR 1'!E:E)</f>
        <v>8000000</v>
      </c>
      <c r="O38" s="26">
        <f t="shared" si="0"/>
        <v>7000000</v>
      </c>
      <c r="P38" s="26"/>
      <c r="Q38" s="26">
        <f t="shared" si="1"/>
        <v>0</v>
      </c>
      <c r="R38" s="27"/>
      <c r="U38" s="26">
        <f t="shared" si="2"/>
        <v>0</v>
      </c>
      <c r="V38" s="26">
        <v>8000000</v>
      </c>
      <c r="AA38" s="407">
        <f t="shared" si="3"/>
        <v>15000000</v>
      </c>
      <c r="AB38" s="407">
        <f t="shared" si="4"/>
        <v>8000000</v>
      </c>
      <c r="AC38" s="407">
        <f t="shared" si="5"/>
        <v>7000000</v>
      </c>
      <c r="AD38" s="407">
        <f t="shared" si="6"/>
        <v>0</v>
      </c>
    </row>
    <row r="39" spans="1:30" s="1" customFormat="1" x14ac:dyDescent="0.25">
      <c r="A39" s="325">
        <f>SUBTOTAL(103,$B$2:B39)</f>
        <v>38</v>
      </c>
      <c r="B39" s="108" t="s">
        <v>7292</v>
      </c>
      <c r="C39" s="24">
        <v>62110015850018</v>
      </c>
      <c r="D39" s="24" t="str">
        <f>VLOOKUP(C39,'Hemis baza'!K:AJ,26,)</f>
        <v>438241100285</v>
      </c>
      <c r="E39" s="24" t="str">
        <f>VLOOKUP(C39,'Hemis baza'!K:AF,13,)</f>
        <v>To‘lov-shartnoma</v>
      </c>
      <c r="F39" s="109" t="str">
        <f>VLOOKUP(C39,'Hemis baza'!K:AF,3,)</f>
        <v>1-kurs</v>
      </c>
      <c r="G39" s="404" t="s">
        <v>19813</v>
      </c>
      <c r="H39" s="404" t="str">
        <f>VLOOKUP(C39,'Hemis baza'!K:AF,5,)</f>
        <v>3-24 XTA</v>
      </c>
      <c r="I39" s="403" t="str">
        <f>VLOOKUP(C39,'Hemis baza'!K:AF,11,)</f>
        <v>Bakalavr</v>
      </c>
      <c r="J39" s="23" t="str">
        <f>VLOOKUP(C39,'Hemis baza'!K:AF,12,)</f>
        <v>Kunduzgi</v>
      </c>
      <c r="K39" s="25"/>
      <c r="L39" s="25"/>
      <c r="M39" s="26">
        <v>15000000</v>
      </c>
      <c r="N39" s="26">
        <f>SUMIF('BR 1'!B:B,'1-kurs'!C39,'BR 1'!E:E)</f>
        <v>7500000</v>
      </c>
      <c r="O39" s="26">
        <f t="shared" si="0"/>
        <v>7500000</v>
      </c>
      <c r="P39" s="26"/>
      <c r="Q39" s="26">
        <f t="shared" si="1"/>
        <v>0</v>
      </c>
      <c r="R39" s="27"/>
      <c r="U39" s="26">
        <f t="shared" si="2"/>
        <v>0</v>
      </c>
      <c r="V39" s="26">
        <v>7500000</v>
      </c>
      <c r="AA39" s="407">
        <f t="shared" si="3"/>
        <v>15000000</v>
      </c>
      <c r="AB39" s="407">
        <f t="shared" si="4"/>
        <v>7500000</v>
      </c>
      <c r="AC39" s="407">
        <f t="shared" si="5"/>
        <v>7500000</v>
      </c>
      <c r="AD39" s="407">
        <f t="shared" si="6"/>
        <v>0</v>
      </c>
    </row>
    <row r="40" spans="1:30" s="1" customFormat="1" x14ac:dyDescent="0.25">
      <c r="A40" s="325">
        <f>SUBTOTAL(103,$B$2:B40)</f>
        <v>39</v>
      </c>
      <c r="B40" s="108" t="s">
        <v>7293</v>
      </c>
      <c r="C40" s="24">
        <v>32706941010061</v>
      </c>
      <c r="D40" s="24" t="str">
        <f>VLOOKUP(C40,'Hemis baza'!K:AJ,26,)</f>
        <v>438241200214</v>
      </c>
      <c r="E40" s="24" t="str">
        <f>VLOOKUP(C40,'Hemis baza'!K:AF,13,)</f>
        <v>To‘lov-shartnoma</v>
      </c>
      <c r="F40" s="109" t="str">
        <f>VLOOKUP(C40,'Hemis baza'!K:AF,3,)</f>
        <v>1-kurs</v>
      </c>
      <c r="G40" s="404" t="s">
        <v>19806</v>
      </c>
      <c r="H40" s="404" t="str">
        <f>VLOOKUP(C40,'Hemis baza'!K:AF,5,)</f>
        <v>M1-24 MUZ</v>
      </c>
      <c r="I40" s="403" t="str">
        <f>VLOOKUP(C40,'Hemis baza'!K:AF,11,)</f>
        <v>Magistr</v>
      </c>
      <c r="J40" s="23" t="str">
        <f>VLOOKUP(C40,'Hemis baza'!K:AF,12,)</f>
        <v>Kunduzgi</v>
      </c>
      <c r="K40" s="25"/>
      <c r="L40" s="25"/>
      <c r="M40" s="26">
        <v>18000000</v>
      </c>
      <c r="N40" s="26">
        <f>SUMIF('BR 1'!B:B,'1-kurs'!C40,'BR 1'!E:E)</f>
        <v>10781200</v>
      </c>
      <c r="O40" s="26">
        <f t="shared" si="0"/>
        <v>7218800</v>
      </c>
      <c r="P40" s="26"/>
      <c r="Q40" s="26">
        <f t="shared" si="1"/>
        <v>0</v>
      </c>
      <c r="R40" s="27"/>
      <c r="U40" s="26">
        <f t="shared" si="2"/>
        <v>0</v>
      </c>
      <c r="V40" s="26">
        <v>10781200</v>
      </c>
      <c r="AA40" s="407">
        <f t="shared" si="3"/>
        <v>18000000</v>
      </c>
      <c r="AB40" s="407">
        <f t="shared" si="4"/>
        <v>10781200</v>
      </c>
      <c r="AC40" s="407">
        <f t="shared" si="5"/>
        <v>7218800</v>
      </c>
      <c r="AD40" s="407">
        <f t="shared" si="6"/>
        <v>0</v>
      </c>
    </row>
    <row r="41" spans="1:30" s="1" customFormat="1" x14ac:dyDescent="0.25">
      <c r="A41" s="325">
        <f>SUBTOTAL(103,$B$2:B41)</f>
        <v>40</v>
      </c>
      <c r="B41" s="108" t="s">
        <v>7294</v>
      </c>
      <c r="C41" s="24">
        <v>42111925380019</v>
      </c>
      <c r="D41" s="24" t="str">
        <f>VLOOKUP(C41,'Hemis baza'!K:AJ,26,)</f>
        <v>438241100965</v>
      </c>
      <c r="E41" s="24" t="str">
        <f>VLOOKUP(C41,'Hemis baza'!K:AF,13,)</f>
        <v>To‘lov-shartnoma</v>
      </c>
      <c r="F41" s="109" t="str">
        <f>VLOOKUP(C41,'Hemis baza'!K:AF,3,)</f>
        <v>1-kurs</v>
      </c>
      <c r="G41" s="404" t="s">
        <v>19812</v>
      </c>
      <c r="H41" s="404" t="str">
        <f>VLOOKUP(C41,'Hemis baza'!K:AF,5,)</f>
        <v>S1-24 TUR</v>
      </c>
      <c r="I41" s="403" t="str">
        <f>VLOOKUP(C41,'Hemis baza'!K:AF,11,)</f>
        <v>Bakalavr</v>
      </c>
      <c r="J41" s="23" t="str">
        <f>VLOOKUP(C41,'Hemis baza'!K:AF,12,)</f>
        <v>Sirtqi</v>
      </c>
      <c r="K41" s="25"/>
      <c r="L41" s="25"/>
      <c r="M41" s="26">
        <v>12000000</v>
      </c>
      <c r="N41" s="26">
        <f>SUMIF('BR 1'!B:B,'1-kurs'!C41,'BR 1'!E:E)</f>
        <v>9000000</v>
      </c>
      <c r="O41" s="26">
        <f t="shared" si="0"/>
        <v>3000000</v>
      </c>
      <c r="P41" s="26"/>
      <c r="Q41" s="26">
        <f t="shared" si="1"/>
        <v>0</v>
      </c>
      <c r="R41" s="27"/>
      <c r="U41" s="26">
        <f t="shared" si="2"/>
        <v>0</v>
      </c>
      <c r="V41" s="26">
        <v>9000000</v>
      </c>
      <c r="AA41" s="407">
        <f t="shared" si="3"/>
        <v>12000000</v>
      </c>
      <c r="AB41" s="407">
        <f t="shared" si="4"/>
        <v>9000000</v>
      </c>
      <c r="AC41" s="407">
        <f t="shared" si="5"/>
        <v>3000000</v>
      </c>
      <c r="AD41" s="407">
        <f t="shared" si="6"/>
        <v>0</v>
      </c>
    </row>
    <row r="42" spans="1:30" s="1" customFormat="1" x14ac:dyDescent="0.25">
      <c r="A42" s="325">
        <f>SUBTOTAL(103,$B$2:B42)</f>
        <v>41</v>
      </c>
      <c r="B42" s="108" t="s">
        <v>7295</v>
      </c>
      <c r="C42" s="24">
        <v>62908065360034</v>
      </c>
      <c r="D42" s="24" t="str">
        <f>VLOOKUP(C42,'Hemis baza'!K:AJ,26,)</f>
        <v>438241101756</v>
      </c>
      <c r="E42" s="24" t="str">
        <f>VLOOKUP(C42,'Hemis baza'!K:AF,13,)</f>
        <v>To‘lov-shartnoma</v>
      </c>
      <c r="F42" s="109" t="str">
        <f>VLOOKUP(C42,'Hemis baza'!K:AF,3,)</f>
        <v>1-kurs</v>
      </c>
      <c r="G42" s="404" t="s">
        <v>19803</v>
      </c>
      <c r="H42" s="404" t="str">
        <f>VLOOKUP(C42,'Hemis baza'!K:AF,5,)</f>
        <v>S2-24 PSI</v>
      </c>
      <c r="I42" s="403" t="str">
        <f>VLOOKUP(C42,'Hemis baza'!K:AF,11,)</f>
        <v>Bakalavr</v>
      </c>
      <c r="J42" s="23" t="str">
        <f>VLOOKUP(C42,'Hemis baza'!K:AF,12,)</f>
        <v>Sirtqi</v>
      </c>
      <c r="K42" s="25"/>
      <c r="L42" s="25"/>
      <c r="M42" s="26">
        <v>12000000</v>
      </c>
      <c r="N42" s="26">
        <f>SUMIF('BR 1'!B:B,'1-kurs'!C42,'BR 1'!E:E)</f>
        <v>9000000</v>
      </c>
      <c r="O42" s="26">
        <f t="shared" si="0"/>
        <v>3000000</v>
      </c>
      <c r="P42" s="26"/>
      <c r="Q42" s="26">
        <f t="shared" si="1"/>
        <v>0</v>
      </c>
      <c r="R42" s="27"/>
      <c r="U42" s="26">
        <f t="shared" si="2"/>
        <v>0</v>
      </c>
      <c r="V42" s="26">
        <v>9000000</v>
      </c>
      <c r="AA42" s="407">
        <f t="shared" si="3"/>
        <v>12000000</v>
      </c>
      <c r="AB42" s="407">
        <f t="shared" si="4"/>
        <v>9000000</v>
      </c>
      <c r="AC42" s="407">
        <f t="shared" si="5"/>
        <v>3000000</v>
      </c>
      <c r="AD42" s="407">
        <f t="shared" si="6"/>
        <v>0</v>
      </c>
    </row>
    <row r="43" spans="1:30" s="1" customFormat="1" x14ac:dyDescent="0.25">
      <c r="A43" s="325">
        <f>SUBTOTAL(103,$B$2:B43)</f>
        <v>42</v>
      </c>
      <c r="B43" s="108" t="s">
        <v>7296</v>
      </c>
      <c r="C43" s="24">
        <v>61710065290063</v>
      </c>
      <c r="D43" s="24" t="str">
        <f>VLOOKUP(C43,'Hemis baza'!K:AJ,26,)</f>
        <v>438241102139</v>
      </c>
      <c r="E43" s="24" t="str">
        <f>VLOOKUP(C43,'Hemis baza'!K:AF,13,)</f>
        <v>To‘lov-shartnoma</v>
      </c>
      <c r="F43" s="109" t="str">
        <f>VLOOKUP(C43,'Hemis baza'!K:AF,3,)</f>
        <v>1-kurs</v>
      </c>
      <c r="G43" s="404" t="s">
        <v>19805</v>
      </c>
      <c r="H43" s="404" t="str">
        <f>VLOOKUP(C43,'Hemis baza'!K:AF,5,)</f>
        <v>1-24 MPL</v>
      </c>
      <c r="I43" s="403" t="str">
        <f>VLOOKUP(C43,'Hemis baza'!K:AF,11,)</f>
        <v>Bakalavr</v>
      </c>
      <c r="J43" s="23" t="str">
        <f>VLOOKUP(C43,'Hemis baza'!K:AF,12,)</f>
        <v>Kunduzgi</v>
      </c>
      <c r="K43" s="25"/>
      <c r="L43" s="25"/>
      <c r="M43" s="26">
        <v>15000000</v>
      </c>
      <c r="N43" s="26">
        <f>SUMIF('BR 1'!B:B,'1-kurs'!C43,'BR 1'!E:E)</f>
        <v>15000000</v>
      </c>
      <c r="O43" s="26">
        <f t="shared" si="0"/>
        <v>0</v>
      </c>
      <c r="P43" s="26"/>
      <c r="Q43" s="26">
        <f t="shared" si="1"/>
        <v>0</v>
      </c>
      <c r="R43" s="27"/>
      <c r="U43" s="26">
        <f t="shared" si="2"/>
        <v>0</v>
      </c>
      <c r="V43" s="26">
        <v>15000000</v>
      </c>
      <c r="AA43" s="407">
        <f t="shared" si="3"/>
        <v>15000000</v>
      </c>
      <c r="AB43" s="407">
        <f t="shared" si="4"/>
        <v>15000000</v>
      </c>
      <c r="AC43" s="407">
        <f t="shared" si="5"/>
        <v>0</v>
      </c>
      <c r="AD43" s="407">
        <f t="shared" si="6"/>
        <v>0</v>
      </c>
    </row>
    <row r="44" spans="1:30" s="1" customFormat="1" x14ac:dyDescent="0.25">
      <c r="A44" s="325">
        <f>SUBTOTAL(103,$B$2:B44)</f>
        <v>43</v>
      </c>
      <c r="B44" s="108" t="s">
        <v>7297</v>
      </c>
      <c r="C44" s="24">
        <v>60909065280034</v>
      </c>
      <c r="D44" s="24" t="str">
        <f>VLOOKUP(C44,'Hemis baza'!K:AJ,26,)</f>
        <v>438241102071</v>
      </c>
      <c r="E44" s="24" t="str">
        <f>VLOOKUP(C44,'Hemis baza'!K:AF,13,)</f>
        <v>To‘lov-shartnoma</v>
      </c>
      <c r="F44" s="109" t="str">
        <f>VLOOKUP(C44,'Hemis baza'!K:AF,3,)</f>
        <v>1-kurs</v>
      </c>
      <c r="G44" s="404" t="s">
        <v>19805</v>
      </c>
      <c r="H44" s="404" t="str">
        <f>VLOOKUP(C44,'Hemis baza'!K:AF,5,)</f>
        <v>1-24 MPL</v>
      </c>
      <c r="I44" s="403" t="str">
        <f>VLOOKUP(C44,'Hemis baza'!K:AF,11,)</f>
        <v>Bakalavr</v>
      </c>
      <c r="J44" s="23" t="str">
        <f>VLOOKUP(C44,'Hemis baza'!K:AF,12,)</f>
        <v>Kunduzgi</v>
      </c>
      <c r="K44" s="25"/>
      <c r="L44" s="25"/>
      <c r="M44" s="26">
        <v>15000000</v>
      </c>
      <c r="N44" s="26">
        <f>SUMIF('BR 1'!B:B,'1-kurs'!C44,'BR 1'!E:E)</f>
        <v>7500000</v>
      </c>
      <c r="O44" s="26">
        <f t="shared" si="0"/>
        <v>7500000</v>
      </c>
      <c r="P44" s="26"/>
      <c r="Q44" s="26">
        <f t="shared" si="1"/>
        <v>0</v>
      </c>
      <c r="R44" s="308"/>
      <c r="U44" s="26">
        <f t="shared" si="2"/>
        <v>0</v>
      </c>
      <c r="V44" s="26">
        <v>7500000</v>
      </c>
      <c r="AA44" s="407">
        <f t="shared" si="3"/>
        <v>15000000</v>
      </c>
      <c r="AB44" s="407">
        <f t="shared" si="4"/>
        <v>7500000</v>
      </c>
      <c r="AC44" s="407">
        <f t="shared" si="5"/>
        <v>7500000</v>
      </c>
      <c r="AD44" s="407">
        <f t="shared" si="6"/>
        <v>0</v>
      </c>
    </row>
    <row r="45" spans="1:30" s="1" customFormat="1" x14ac:dyDescent="0.25">
      <c r="A45" s="325">
        <f>SUBTOTAL(103,$B$2:B45)</f>
        <v>44</v>
      </c>
      <c r="B45" s="108" t="s">
        <v>7298</v>
      </c>
      <c r="C45" s="24">
        <v>51803076070025</v>
      </c>
      <c r="D45" s="24" t="str">
        <f>VLOOKUP(C45,'Hemis baza'!K:AJ,26,)</f>
        <v>438241100156</v>
      </c>
      <c r="E45" s="24" t="str">
        <f>VLOOKUP(C45,'Hemis baza'!K:AF,13,)</f>
        <v>To‘lov-shartnoma</v>
      </c>
      <c r="F45" s="109" t="str">
        <f>VLOOKUP(C45,'Hemis baza'!K:AF,3,)</f>
        <v>1-kurs</v>
      </c>
      <c r="G45" s="404" t="s">
        <v>19806</v>
      </c>
      <c r="H45" s="404" t="str">
        <f>VLOOKUP(C45,'Hemis baza'!K:AF,5,)</f>
        <v>1-24 MUZ</v>
      </c>
      <c r="I45" s="403" t="str">
        <f>VLOOKUP(C45,'Hemis baza'!K:AF,11,)</f>
        <v>Bakalavr</v>
      </c>
      <c r="J45" s="23" t="str">
        <f>VLOOKUP(C45,'Hemis baza'!K:AF,12,)</f>
        <v>Kunduzgi</v>
      </c>
      <c r="K45" s="25"/>
      <c r="L45" s="25"/>
      <c r="M45" s="26">
        <v>15000000</v>
      </c>
      <c r="N45" s="26">
        <f>SUMIF('BR 1'!B:B,'1-kurs'!C45,'BR 1'!E:E)</f>
        <v>4000000</v>
      </c>
      <c r="O45" s="26">
        <f t="shared" si="0"/>
        <v>11000000</v>
      </c>
      <c r="P45" s="26"/>
      <c r="Q45" s="26">
        <f t="shared" si="1"/>
        <v>0</v>
      </c>
      <c r="R45" s="27"/>
      <c r="U45" s="26">
        <f t="shared" si="2"/>
        <v>0</v>
      </c>
      <c r="V45" s="26">
        <v>4000000</v>
      </c>
      <c r="AA45" s="407">
        <f t="shared" si="3"/>
        <v>15000000</v>
      </c>
      <c r="AB45" s="407">
        <f t="shared" si="4"/>
        <v>4000000</v>
      </c>
      <c r="AC45" s="407">
        <f t="shared" si="5"/>
        <v>11000000</v>
      </c>
      <c r="AD45" s="407">
        <f t="shared" si="6"/>
        <v>0</v>
      </c>
    </row>
    <row r="46" spans="1:30" s="1" customFormat="1" x14ac:dyDescent="0.25">
      <c r="A46" s="325">
        <f>SUBTOTAL(103,$B$2:B46)</f>
        <v>45</v>
      </c>
      <c r="B46" s="108" t="s">
        <v>7299</v>
      </c>
      <c r="C46" s="24">
        <v>52406066060120</v>
      </c>
      <c r="D46" s="24" t="str">
        <f>VLOOKUP(C46,'Hemis baza'!K:AJ,26,)</f>
        <v>438241100252</v>
      </c>
      <c r="E46" s="24" t="str">
        <f>VLOOKUP(C46,'Hemis baza'!K:AF,13,)</f>
        <v>To‘lov-shartnoma</v>
      </c>
      <c r="F46" s="109" t="str">
        <f>VLOOKUP(C46,'Hemis baza'!K:AF,3,)</f>
        <v>1-kurs</v>
      </c>
      <c r="G46" s="404" t="s">
        <v>19816</v>
      </c>
      <c r="H46" s="404" t="str">
        <f>VLOOKUP(C46,'Hemis baza'!K:AF,5,)</f>
        <v>1-24 JM</v>
      </c>
      <c r="I46" s="403" t="str">
        <f>VLOOKUP(C46,'Hemis baza'!K:AF,11,)</f>
        <v>Bakalavr</v>
      </c>
      <c r="J46" s="23" t="str">
        <f>VLOOKUP(C46,'Hemis baza'!K:AF,12,)</f>
        <v>Kunduzgi</v>
      </c>
      <c r="K46" s="25"/>
      <c r="L46" s="25"/>
      <c r="M46" s="26">
        <v>15000000</v>
      </c>
      <c r="N46" s="26">
        <f>SUMIF('BR 1'!B:B,'1-kurs'!C46,'BR 1'!E:E)</f>
        <v>7650000</v>
      </c>
      <c r="O46" s="26">
        <f t="shared" si="0"/>
        <v>7350000</v>
      </c>
      <c r="P46" s="26"/>
      <c r="Q46" s="26">
        <f t="shared" si="1"/>
        <v>0</v>
      </c>
      <c r="R46" s="27"/>
      <c r="U46" s="26">
        <f t="shared" si="2"/>
        <v>0</v>
      </c>
      <c r="V46" s="26">
        <v>7650000</v>
      </c>
      <c r="AA46" s="407">
        <f t="shared" si="3"/>
        <v>15000000</v>
      </c>
      <c r="AB46" s="407">
        <f t="shared" si="4"/>
        <v>7650000</v>
      </c>
      <c r="AC46" s="407">
        <f t="shared" si="5"/>
        <v>7350000</v>
      </c>
      <c r="AD46" s="407">
        <f t="shared" si="6"/>
        <v>0</v>
      </c>
    </row>
    <row r="47" spans="1:30" s="1" customFormat="1" x14ac:dyDescent="0.25">
      <c r="A47" s="325">
        <f>SUBTOTAL(103,$B$2:B47)</f>
        <v>46</v>
      </c>
      <c r="B47" s="108" t="s">
        <v>7300</v>
      </c>
      <c r="C47" s="24">
        <v>42903871120038</v>
      </c>
      <c r="D47" s="24" t="e">
        <f>VLOOKUP(C47,'Hemis baza'!K:AJ,26,)</f>
        <v>#N/A</v>
      </c>
      <c r="E47" s="24" t="e">
        <f>VLOOKUP(C47,'Hemis baza'!K:AF,13,)</f>
        <v>#N/A</v>
      </c>
      <c r="F47" s="109" t="e">
        <f>VLOOKUP(C47,'Hemis baza'!K:AF,3,)</f>
        <v>#N/A</v>
      </c>
      <c r="G47" s="404" t="s">
        <v>19803</v>
      </c>
      <c r="H47" s="404" t="e">
        <f>VLOOKUP(C47,'Hemis baza'!K:AF,5,)</f>
        <v>#N/A</v>
      </c>
      <c r="I47" s="403" t="e">
        <f>VLOOKUP(C47,'Hemis baza'!K:AF,11,)</f>
        <v>#N/A</v>
      </c>
      <c r="J47" s="23" t="e">
        <f>VLOOKUP(C47,'Hemis baza'!K:AF,12,)</f>
        <v>#N/A</v>
      </c>
      <c r="K47" s="25"/>
      <c r="L47" s="25"/>
      <c r="M47" s="26">
        <v>18000000</v>
      </c>
      <c r="N47" s="26">
        <f>SUMIF('BR 1'!B:B,'1-kurs'!C47,'BR 1'!E:E)</f>
        <v>0</v>
      </c>
      <c r="O47" s="26">
        <f t="shared" si="0"/>
        <v>18000000</v>
      </c>
      <c r="P47" s="26"/>
      <c r="Q47" s="26">
        <f t="shared" si="1"/>
        <v>0</v>
      </c>
      <c r="R47" s="27"/>
      <c r="U47" s="26">
        <f t="shared" si="2"/>
        <v>0</v>
      </c>
      <c r="V47" s="26">
        <v>0</v>
      </c>
      <c r="AA47" s="407">
        <f t="shared" si="3"/>
        <v>18000000</v>
      </c>
      <c r="AB47" s="407">
        <f t="shared" si="4"/>
        <v>0</v>
      </c>
      <c r="AC47" s="407">
        <f t="shared" si="5"/>
        <v>18000000</v>
      </c>
      <c r="AD47" s="407">
        <f t="shared" si="6"/>
        <v>0</v>
      </c>
    </row>
    <row r="48" spans="1:30" s="1" customFormat="1" x14ac:dyDescent="0.25">
      <c r="A48" s="325">
        <f>SUBTOTAL(103,$B$2:B48)</f>
        <v>47</v>
      </c>
      <c r="B48" s="108" t="s">
        <v>7301</v>
      </c>
      <c r="C48" s="24">
        <v>61008075280087</v>
      </c>
      <c r="D48" s="24" t="str">
        <f>VLOOKUP(C48,'Hemis baza'!K:AJ,26,)</f>
        <v>438241100504</v>
      </c>
      <c r="E48" s="24" t="str">
        <f>VLOOKUP(C48,'Hemis baza'!K:AF,13,)</f>
        <v>To‘lov-shartnoma</v>
      </c>
      <c r="F48" s="109" t="str">
        <f>VLOOKUP(C48,'Hemis baza'!K:AF,3,)</f>
        <v>1-kurs</v>
      </c>
      <c r="G48" s="404" t="s">
        <v>19804</v>
      </c>
      <c r="H48" s="404" t="str">
        <f>VLOOKUP(C48,'Hemis baza'!K:AF,5,)</f>
        <v>S2-24 MT</v>
      </c>
      <c r="I48" s="403" t="str">
        <f>VLOOKUP(C48,'Hemis baza'!K:AF,11,)</f>
        <v>Bakalavr</v>
      </c>
      <c r="J48" s="23" t="str">
        <f>VLOOKUP(C48,'Hemis baza'!K:AF,12,)</f>
        <v>Sirtqi</v>
      </c>
      <c r="K48" s="25"/>
      <c r="L48" s="25"/>
      <c r="M48" s="26">
        <v>12000000</v>
      </c>
      <c r="N48" s="26">
        <f>SUMIF('BR 1'!B:B,'1-kurs'!C48,'BR 1'!E:E)</f>
        <v>9000000</v>
      </c>
      <c r="O48" s="26">
        <f t="shared" si="0"/>
        <v>3000000</v>
      </c>
      <c r="P48" s="26"/>
      <c r="Q48" s="26">
        <f t="shared" si="1"/>
        <v>0</v>
      </c>
      <c r="R48" s="27"/>
      <c r="U48" s="26">
        <f t="shared" si="2"/>
        <v>0</v>
      </c>
      <c r="V48" s="26">
        <v>9000000</v>
      </c>
      <c r="AA48" s="407">
        <f t="shared" si="3"/>
        <v>12000000</v>
      </c>
      <c r="AB48" s="407">
        <f t="shared" si="4"/>
        <v>9000000</v>
      </c>
      <c r="AC48" s="407">
        <f t="shared" si="5"/>
        <v>3000000</v>
      </c>
      <c r="AD48" s="407">
        <f t="shared" si="6"/>
        <v>0</v>
      </c>
    </row>
    <row r="49" spans="1:30" s="1" customFormat="1" x14ac:dyDescent="0.25">
      <c r="A49" s="325">
        <f>SUBTOTAL(103,$B$2:B49)</f>
        <v>48</v>
      </c>
      <c r="B49" s="108" t="s">
        <v>7302</v>
      </c>
      <c r="C49" s="24">
        <v>62805065320012</v>
      </c>
      <c r="D49" s="24" t="str">
        <f>VLOOKUP(C49,'Hemis baza'!K:AJ,26,)</f>
        <v>438241100093</v>
      </c>
      <c r="E49" s="24" t="str">
        <f>VLOOKUP(C49,'Hemis baza'!K:AF,13,)</f>
        <v>To‘lov-shartnoma</v>
      </c>
      <c r="F49" s="109" t="str">
        <f>VLOOKUP(C49,'Hemis baza'!K:AF,3,)</f>
        <v>1-kurs</v>
      </c>
      <c r="G49" s="404" t="s">
        <v>19804</v>
      </c>
      <c r="H49" s="404" t="str">
        <f>VLOOKUP(C49,'Hemis baza'!K:AF,5,)</f>
        <v>1-24 MT</v>
      </c>
      <c r="I49" s="403" t="str">
        <f>VLOOKUP(C49,'Hemis baza'!K:AF,11,)</f>
        <v>Bakalavr</v>
      </c>
      <c r="J49" s="23" t="str">
        <f>VLOOKUP(C49,'Hemis baza'!K:AF,12,)</f>
        <v>Kunduzgi</v>
      </c>
      <c r="K49" s="25"/>
      <c r="L49" s="25"/>
      <c r="M49" s="26">
        <v>15000000</v>
      </c>
      <c r="N49" s="26">
        <f>SUMIF('BR 1'!B:B,'1-kurs'!C49,'BR 1'!E:E)</f>
        <v>11000000</v>
      </c>
      <c r="O49" s="26">
        <f t="shared" si="0"/>
        <v>4000000</v>
      </c>
      <c r="P49" s="26"/>
      <c r="Q49" s="26">
        <f t="shared" si="1"/>
        <v>0</v>
      </c>
      <c r="R49" s="27"/>
      <c r="U49" s="26">
        <f t="shared" si="2"/>
        <v>0</v>
      </c>
      <c r="V49" s="26">
        <v>11000000</v>
      </c>
      <c r="AA49" s="407">
        <f t="shared" si="3"/>
        <v>15000000</v>
      </c>
      <c r="AB49" s="407">
        <f t="shared" si="4"/>
        <v>11000000</v>
      </c>
      <c r="AC49" s="407">
        <f t="shared" si="5"/>
        <v>4000000</v>
      </c>
      <c r="AD49" s="407">
        <f t="shared" si="6"/>
        <v>0</v>
      </c>
    </row>
    <row r="50" spans="1:30" s="1" customFormat="1" x14ac:dyDescent="0.25">
      <c r="A50" s="325">
        <f>SUBTOTAL(103,$B$2:B50)</f>
        <v>49</v>
      </c>
      <c r="B50" s="108" t="s">
        <v>7303</v>
      </c>
      <c r="C50" s="24">
        <v>41905861100016</v>
      </c>
      <c r="D50" s="24" t="str">
        <f>VLOOKUP(C50,'Hemis baza'!K:AJ,26,)</f>
        <v>438241200222</v>
      </c>
      <c r="E50" s="24" t="str">
        <f>VLOOKUP(C50,'Hemis baza'!K:AF,13,)</f>
        <v>To‘lov-shartnoma</v>
      </c>
      <c r="F50" s="109" t="str">
        <f>VLOOKUP(C50,'Hemis baza'!K:AF,3,)</f>
        <v>1-kurs</v>
      </c>
      <c r="G50" s="404" t="s">
        <v>19814</v>
      </c>
      <c r="H50" s="404" t="str">
        <f>VLOOKUP(C50,'Hemis baza'!K:AF,5,)</f>
        <v>M1-24 L</v>
      </c>
      <c r="I50" s="403" t="str">
        <f>VLOOKUP(C50,'Hemis baza'!K:AF,11,)</f>
        <v>Magistr</v>
      </c>
      <c r="J50" s="23" t="str">
        <f>VLOOKUP(C50,'Hemis baza'!K:AF,12,)</f>
        <v>Kunduzgi</v>
      </c>
      <c r="K50" s="25"/>
      <c r="L50" s="25"/>
      <c r="M50" s="26">
        <v>18000000</v>
      </c>
      <c r="N50" s="26">
        <f>SUMIF('BR 1'!B:B,'1-kurs'!C50,'BR 1'!E:E)</f>
        <v>18000000</v>
      </c>
      <c r="O50" s="26">
        <f t="shared" si="0"/>
        <v>0</v>
      </c>
      <c r="P50" s="26"/>
      <c r="Q50" s="26">
        <f t="shared" si="1"/>
        <v>0</v>
      </c>
      <c r="R50" s="27"/>
      <c r="U50" s="26">
        <f t="shared" si="2"/>
        <v>0</v>
      </c>
      <c r="V50" s="26">
        <v>18000000</v>
      </c>
      <c r="AA50" s="407">
        <f t="shared" si="3"/>
        <v>18000000</v>
      </c>
      <c r="AB50" s="407">
        <f t="shared" si="4"/>
        <v>18000000</v>
      </c>
      <c r="AC50" s="407">
        <f t="shared" si="5"/>
        <v>0</v>
      </c>
      <c r="AD50" s="407">
        <f t="shared" si="6"/>
        <v>0</v>
      </c>
    </row>
    <row r="51" spans="1:30" s="1" customFormat="1" x14ac:dyDescent="0.25">
      <c r="A51" s="325">
        <f>SUBTOTAL(103,$B$2:B51)</f>
        <v>50</v>
      </c>
      <c r="B51" s="108" t="s">
        <v>7304</v>
      </c>
      <c r="C51" s="24">
        <v>63105075280023</v>
      </c>
      <c r="D51" s="24" t="str">
        <f>VLOOKUP(C51,'Hemis baza'!K:AJ,26,)</f>
        <v>438241100446</v>
      </c>
      <c r="E51" s="24" t="str">
        <f>VLOOKUP(C51,'Hemis baza'!K:AF,13,)</f>
        <v>To‘lov-shartnoma</v>
      </c>
      <c r="F51" s="109" t="str">
        <f>VLOOKUP(C51,'Hemis baza'!K:AF,3,)</f>
        <v>1-kurs</v>
      </c>
      <c r="G51" s="404" t="s">
        <v>19813</v>
      </c>
      <c r="H51" s="404" t="str">
        <f>VLOOKUP(C51,'Hemis baza'!K:AF,5,)</f>
        <v>2-24 XTA</v>
      </c>
      <c r="I51" s="403" t="str">
        <f>VLOOKUP(C51,'Hemis baza'!K:AF,11,)</f>
        <v>Bakalavr</v>
      </c>
      <c r="J51" s="23" t="str">
        <f>VLOOKUP(C51,'Hemis baza'!K:AF,12,)</f>
        <v>Kunduzgi</v>
      </c>
      <c r="K51" s="25"/>
      <c r="L51" s="25"/>
      <c r="M51" s="26">
        <v>15000000</v>
      </c>
      <c r="N51" s="26">
        <f>SUMIF('BR 1'!B:B,'1-kurs'!C51,'BR 1'!E:E)</f>
        <v>15000000</v>
      </c>
      <c r="O51" s="26">
        <f t="shared" si="0"/>
        <v>0</v>
      </c>
      <c r="P51" s="26"/>
      <c r="Q51" s="26">
        <f t="shared" si="1"/>
        <v>0</v>
      </c>
      <c r="R51" s="27"/>
      <c r="U51" s="26">
        <f t="shared" si="2"/>
        <v>0</v>
      </c>
      <c r="V51" s="26">
        <v>15000000</v>
      </c>
      <c r="AA51" s="407">
        <f t="shared" si="3"/>
        <v>15000000</v>
      </c>
      <c r="AB51" s="407">
        <f t="shared" si="4"/>
        <v>15000000</v>
      </c>
      <c r="AC51" s="407">
        <f t="shared" si="5"/>
        <v>0</v>
      </c>
      <c r="AD51" s="407">
        <f t="shared" si="6"/>
        <v>0</v>
      </c>
    </row>
    <row r="52" spans="1:30" s="1" customFormat="1" x14ac:dyDescent="0.25">
      <c r="A52" s="325">
        <f>SUBTOTAL(103,$B$2:B52)</f>
        <v>51</v>
      </c>
      <c r="B52" s="108" t="s">
        <v>7305</v>
      </c>
      <c r="C52" s="24">
        <v>42303995260038</v>
      </c>
      <c r="D52" s="24" t="str">
        <f>VLOOKUP(C52,'Hemis baza'!K:AJ,26,)</f>
        <v>438241200140</v>
      </c>
      <c r="E52" s="24" t="str">
        <f>VLOOKUP(C52,'Hemis baza'!K:AF,13,)</f>
        <v>To‘lov-shartnoma</v>
      </c>
      <c r="F52" s="109" t="str">
        <f>VLOOKUP(C52,'Hemis baza'!K:AF,3,)</f>
        <v>1-kurs</v>
      </c>
      <c r="G52" s="404" t="s">
        <v>19806</v>
      </c>
      <c r="H52" s="404" t="str">
        <f>VLOOKUP(C52,'Hemis baza'!K:AF,5,)</f>
        <v>M1-24 MUZ</v>
      </c>
      <c r="I52" s="403" t="str">
        <f>VLOOKUP(C52,'Hemis baza'!K:AF,11,)</f>
        <v>Magistr</v>
      </c>
      <c r="J52" s="23" t="str">
        <f>VLOOKUP(C52,'Hemis baza'!K:AF,12,)</f>
        <v>Kunduzgi</v>
      </c>
      <c r="K52" s="25"/>
      <c r="L52" s="25"/>
      <c r="M52" s="26">
        <v>18000000</v>
      </c>
      <c r="N52" s="26">
        <f>SUMIF('BR 1'!B:B,'1-kurs'!C52,'BR 1'!E:E)</f>
        <v>18000000</v>
      </c>
      <c r="O52" s="26">
        <f t="shared" si="0"/>
        <v>0</v>
      </c>
      <c r="P52" s="26"/>
      <c r="Q52" s="26">
        <f t="shared" si="1"/>
        <v>0</v>
      </c>
      <c r="R52" s="27"/>
      <c r="U52" s="26">
        <f t="shared" si="2"/>
        <v>0</v>
      </c>
      <c r="V52" s="26">
        <v>18000000</v>
      </c>
      <c r="AA52" s="407">
        <f t="shared" si="3"/>
        <v>18000000</v>
      </c>
      <c r="AB52" s="407">
        <f t="shared" si="4"/>
        <v>18000000</v>
      </c>
      <c r="AC52" s="407">
        <f t="shared" si="5"/>
        <v>0</v>
      </c>
      <c r="AD52" s="407">
        <f t="shared" si="6"/>
        <v>0</v>
      </c>
    </row>
    <row r="53" spans="1:30" s="1" customFormat="1" x14ac:dyDescent="0.25">
      <c r="A53" s="325">
        <f>SUBTOTAL(103,$B$2:B53)</f>
        <v>52</v>
      </c>
      <c r="B53" s="108" t="s">
        <v>7306</v>
      </c>
      <c r="C53" s="24">
        <v>42406901000015</v>
      </c>
      <c r="D53" s="24" t="str">
        <f>VLOOKUP(C53,'Hemis baza'!K:AJ,26,)</f>
        <v>438241102075</v>
      </c>
      <c r="E53" s="24" t="str">
        <f>VLOOKUP(C53,'Hemis baza'!K:AF,13,)</f>
        <v>To‘lov-shartnoma</v>
      </c>
      <c r="F53" s="109" t="str">
        <f>VLOOKUP(C53,'Hemis baza'!K:AF,3,)</f>
        <v>1-kurs</v>
      </c>
      <c r="G53" s="404" t="s">
        <v>19804</v>
      </c>
      <c r="H53" s="404" t="str">
        <f>VLOOKUP(C53,'Hemis baza'!K:AF,5,)</f>
        <v>1-24 MT</v>
      </c>
      <c r="I53" s="403" t="str">
        <f>VLOOKUP(C53,'Hemis baza'!K:AF,11,)</f>
        <v>Bakalavr</v>
      </c>
      <c r="J53" s="23" t="str">
        <f>VLOOKUP(C53,'Hemis baza'!K:AF,12,)</f>
        <v>Kunduzgi</v>
      </c>
      <c r="K53" s="25"/>
      <c r="L53" s="25"/>
      <c r="M53" s="26">
        <v>15000000</v>
      </c>
      <c r="N53" s="26">
        <f>SUMIF('BR 1'!B:B,'1-kurs'!C53,'BR 1'!E:E)</f>
        <v>7450000</v>
      </c>
      <c r="O53" s="26">
        <f t="shared" si="0"/>
        <v>7550000</v>
      </c>
      <c r="P53" s="26"/>
      <c r="Q53" s="26">
        <f t="shared" si="1"/>
        <v>0</v>
      </c>
      <c r="R53" s="405"/>
      <c r="U53" s="26">
        <f t="shared" si="2"/>
        <v>0</v>
      </c>
      <c r="V53" s="26">
        <v>7450000</v>
      </c>
      <c r="AA53" s="407">
        <f t="shared" si="3"/>
        <v>15000000</v>
      </c>
      <c r="AB53" s="407">
        <f t="shared" si="4"/>
        <v>7450000</v>
      </c>
      <c r="AC53" s="407">
        <f t="shared" si="5"/>
        <v>7550000</v>
      </c>
      <c r="AD53" s="407">
        <f t="shared" si="6"/>
        <v>0</v>
      </c>
    </row>
    <row r="54" spans="1:30" s="1" customFormat="1" x14ac:dyDescent="0.25">
      <c r="A54" s="325">
        <f>SUBTOTAL(103,$B$2:B54)</f>
        <v>53</v>
      </c>
      <c r="B54" s="108" t="s">
        <v>7307</v>
      </c>
      <c r="C54" s="24">
        <v>62306015310025</v>
      </c>
      <c r="D54" s="24" t="str">
        <f>VLOOKUP(C54,'Hemis baza'!K:AJ,26,)</f>
        <v>438241200165</v>
      </c>
      <c r="E54" s="24" t="str">
        <f>VLOOKUP(C54,'Hemis baza'!K:AF,13,)</f>
        <v>To‘lov-shartnoma</v>
      </c>
      <c r="F54" s="109" t="str">
        <f>VLOOKUP(C54,'Hemis baza'!K:AF,3,)</f>
        <v>1-kurs</v>
      </c>
      <c r="G54" s="404" t="s">
        <v>19811</v>
      </c>
      <c r="H54" s="404" t="str">
        <f>VLOOKUP(C54,'Hemis baza'!K:AF,5,)</f>
        <v>M1-24 O`TA</v>
      </c>
      <c r="I54" s="403" t="str">
        <f>VLOOKUP(C54,'Hemis baza'!K:AF,11,)</f>
        <v>Magistr</v>
      </c>
      <c r="J54" s="23" t="str">
        <f>VLOOKUP(C54,'Hemis baza'!K:AF,12,)</f>
        <v>Kunduzgi</v>
      </c>
      <c r="K54" s="25"/>
      <c r="L54" s="25"/>
      <c r="M54" s="26">
        <v>18000000</v>
      </c>
      <c r="N54" s="26">
        <f>SUMIF('BR 1'!B:B,'1-kurs'!C54,'BR 1'!E:E)</f>
        <v>18000000</v>
      </c>
      <c r="O54" s="26">
        <f t="shared" si="0"/>
        <v>0</v>
      </c>
      <c r="P54" s="26"/>
      <c r="Q54" s="26">
        <f t="shared" si="1"/>
        <v>0</v>
      </c>
      <c r="R54" s="27"/>
      <c r="U54" s="26">
        <f t="shared" si="2"/>
        <v>0</v>
      </c>
      <c r="V54" s="26">
        <v>18000000</v>
      </c>
      <c r="AA54" s="407">
        <f t="shared" si="3"/>
        <v>18000000</v>
      </c>
      <c r="AB54" s="407">
        <f t="shared" si="4"/>
        <v>18000000</v>
      </c>
      <c r="AC54" s="407">
        <f t="shared" si="5"/>
        <v>0</v>
      </c>
      <c r="AD54" s="407">
        <f t="shared" si="6"/>
        <v>0</v>
      </c>
    </row>
    <row r="55" spans="1:30" x14ac:dyDescent="0.25">
      <c r="A55" s="325">
        <f>SUBTOTAL(103,$B$2:B55)</f>
        <v>54</v>
      </c>
      <c r="B55" s="108" t="s">
        <v>7308</v>
      </c>
      <c r="C55" s="24">
        <v>40508891090059</v>
      </c>
      <c r="D55" s="24" t="str">
        <f>VLOOKUP(C55,'Hemis baza'!K:AJ,26,)</f>
        <v>438241102129</v>
      </c>
      <c r="E55" s="24" t="str">
        <f>VLOOKUP(C55,'Hemis baza'!K:AF,13,)</f>
        <v>To‘lov-shartnoma</v>
      </c>
      <c r="F55" s="109" t="str">
        <f>VLOOKUP(C55,'Hemis baza'!K:AF,3,)</f>
        <v>1-kurs</v>
      </c>
      <c r="G55" s="404" t="s">
        <v>19818</v>
      </c>
      <c r="H55" s="404" t="str">
        <f>VLOOKUP(C55,'Hemis baza'!K:AF,5,)</f>
        <v>S1-24 MIG`</v>
      </c>
      <c r="I55" s="403" t="str">
        <f>VLOOKUP(C55,'Hemis baza'!K:AF,11,)</f>
        <v>Bakalavr</v>
      </c>
      <c r="J55" s="23" t="str">
        <f>VLOOKUP(C55,'Hemis baza'!K:AF,12,)</f>
        <v>Sirtqi</v>
      </c>
      <c r="K55" s="333"/>
      <c r="L55" s="333"/>
      <c r="M55" s="26">
        <v>12000000</v>
      </c>
      <c r="N55" s="26">
        <f>SUMIF('BR 1'!B:B,'1-kurs'!C55,'BR 1'!E:E)</f>
        <v>12000000</v>
      </c>
      <c r="O55" s="26">
        <f t="shared" si="0"/>
        <v>0</v>
      </c>
      <c r="P55" s="26"/>
      <c r="Q55" s="26">
        <f t="shared" si="1"/>
        <v>0</v>
      </c>
      <c r="R55" s="367"/>
      <c r="U55" s="26">
        <f t="shared" si="2"/>
        <v>0</v>
      </c>
      <c r="V55" s="26">
        <v>12000000</v>
      </c>
      <c r="AA55" s="407">
        <f t="shared" si="3"/>
        <v>12000000</v>
      </c>
      <c r="AB55" s="407">
        <f t="shared" si="4"/>
        <v>12000000</v>
      </c>
      <c r="AC55" s="407">
        <f t="shared" si="5"/>
        <v>0</v>
      </c>
      <c r="AD55" s="407">
        <f t="shared" si="6"/>
        <v>0</v>
      </c>
    </row>
    <row r="56" spans="1:30" s="1" customFormat="1" x14ac:dyDescent="0.25">
      <c r="A56" s="325">
        <f>SUBTOTAL(103,$B$2:B56)</f>
        <v>55</v>
      </c>
      <c r="B56" s="108" t="s">
        <v>7309</v>
      </c>
      <c r="C56" s="24">
        <v>62601075260067</v>
      </c>
      <c r="D56" s="24" t="str">
        <f>VLOOKUP(C56,'Hemis baza'!K:AJ,26,)</f>
        <v>438241100195</v>
      </c>
      <c r="E56" s="24" t="str">
        <f>VLOOKUP(C56,'Hemis baza'!K:AF,13,)</f>
        <v>To‘lov-shartnoma</v>
      </c>
      <c r="F56" s="109" t="str">
        <f>VLOOKUP(C56,'Hemis baza'!K:AF,3,)</f>
        <v>1-kurs</v>
      </c>
      <c r="G56" s="404" t="s">
        <v>19813</v>
      </c>
      <c r="H56" s="404" t="str">
        <f>VLOOKUP(C56,'Hemis baza'!K:AF,5,)</f>
        <v>1-24 XTA</v>
      </c>
      <c r="I56" s="403" t="str">
        <f>VLOOKUP(C56,'Hemis baza'!K:AF,11,)</f>
        <v>Bakalavr</v>
      </c>
      <c r="J56" s="23" t="str">
        <f>VLOOKUP(C56,'Hemis baza'!K:AF,12,)</f>
        <v>Kunduzgi</v>
      </c>
      <c r="K56" s="25"/>
      <c r="L56" s="25"/>
      <c r="M56" s="26">
        <v>15000000</v>
      </c>
      <c r="N56" s="26">
        <f>SUMIF('BR 1'!B:B,'1-kurs'!C56,'BR 1'!E:E)</f>
        <v>15000000</v>
      </c>
      <c r="O56" s="26">
        <f t="shared" si="0"/>
        <v>0</v>
      </c>
      <c r="P56" s="26"/>
      <c r="Q56" s="26">
        <f t="shared" si="1"/>
        <v>0</v>
      </c>
      <c r="R56" s="27"/>
      <c r="U56" s="26">
        <f t="shared" si="2"/>
        <v>0</v>
      </c>
      <c r="V56" s="26">
        <v>15000000</v>
      </c>
      <c r="AA56" s="407">
        <f t="shared" si="3"/>
        <v>15000000</v>
      </c>
      <c r="AB56" s="407">
        <f t="shared" si="4"/>
        <v>15000000</v>
      </c>
      <c r="AC56" s="407">
        <f t="shared" si="5"/>
        <v>0</v>
      </c>
      <c r="AD56" s="407">
        <f t="shared" si="6"/>
        <v>0</v>
      </c>
    </row>
    <row r="57" spans="1:30" s="1" customFormat="1" x14ac:dyDescent="0.25">
      <c r="A57" s="325">
        <f>SUBTOTAL(103,$B$2:B57)</f>
        <v>56</v>
      </c>
      <c r="B57" s="108" t="s">
        <v>7310</v>
      </c>
      <c r="C57" s="24">
        <v>41707975820042</v>
      </c>
      <c r="D57" s="24" t="str">
        <f>VLOOKUP(C57,'Hemis baza'!K:AJ,26,)</f>
        <v>438241102051</v>
      </c>
      <c r="E57" s="24" t="str">
        <f>VLOOKUP(C57,'Hemis baza'!K:AF,13,)</f>
        <v>To‘lov-shartnoma</v>
      </c>
      <c r="F57" s="109" t="str">
        <f>VLOOKUP(C57,'Hemis baza'!K:AF,3,)</f>
        <v>1-kurs</v>
      </c>
      <c r="G57" s="404" t="s">
        <v>19805</v>
      </c>
      <c r="H57" s="404" t="str">
        <f>VLOOKUP(C57,'Hemis baza'!K:AF,5,)</f>
        <v>1-24 MPL</v>
      </c>
      <c r="I57" s="403" t="str">
        <f>VLOOKUP(C57,'Hemis baza'!K:AF,11,)</f>
        <v>Bakalavr</v>
      </c>
      <c r="J57" s="23" t="str">
        <f>VLOOKUP(C57,'Hemis baza'!K:AF,12,)</f>
        <v>Kunduzgi</v>
      </c>
      <c r="K57" s="25"/>
      <c r="L57" s="25"/>
      <c r="M57" s="26">
        <v>15000000</v>
      </c>
      <c r="N57" s="26">
        <f>SUMIF('BR 1'!B:B,'1-kurs'!C57,'BR 1'!E:E)</f>
        <v>5000000</v>
      </c>
      <c r="O57" s="26">
        <f t="shared" si="0"/>
        <v>10000000</v>
      </c>
      <c r="P57" s="26"/>
      <c r="Q57" s="26">
        <f t="shared" si="1"/>
        <v>0</v>
      </c>
      <c r="R57" s="27"/>
      <c r="U57" s="26">
        <f t="shared" si="2"/>
        <v>0</v>
      </c>
      <c r="V57" s="26">
        <v>5000000</v>
      </c>
      <c r="AA57" s="407">
        <f t="shared" si="3"/>
        <v>15000000</v>
      </c>
      <c r="AB57" s="407">
        <f t="shared" si="4"/>
        <v>5000000</v>
      </c>
      <c r="AC57" s="407">
        <f t="shared" si="5"/>
        <v>10000000</v>
      </c>
      <c r="AD57" s="407">
        <f t="shared" si="6"/>
        <v>0</v>
      </c>
    </row>
    <row r="58" spans="1:30" s="1" customFormat="1" x14ac:dyDescent="0.25">
      <c r="A58" s="325">
        <f>SUBTOTAL(103,$B$2:B58)</f>
        <v>57</v>
      </c>
      <c r="B58" s="108" t="s">
        <v>7311</v>
      </c>
      <c r="C58" s="24">
        <v>51112065320044</v>
      </c>
      <c r="D58" s="24" t="str">
        <f>VLOOKUP(C58,'Hemis baza'!K:AJ,26,)</f>
        <v>438241101752</v>
      </c>
      <c r="E58" s="24" t="str">
        <f>VLOOKUP(C58,'Hemis baza'!K:AF,13,)</f>
        <v>To‘lov-shartnoma</v>
      </c>
      <c r="F58" s="109" t="str">
        <f>VLOOKUP(C58,'Hemis baza'!K:AF,3,)</f>
        <v>1-kurs</v>
      </c>
      <c r="G58" s="404" t="s">
        <v>19803</v>
      </c>
      <c r="H58" s="404" t="str">
        <f>VLOOKUP(C58,'Hemis baza'!K:AF,5,)</f>
        <v>S2-24 PSI</v>
      </c>
      <c r="I58" s="403" t="str">
        <f>VLOOKUP(C58,'Hemis baza'!K:AF,11,)</f>
        <v>Bakalavr</v>
      </c>
      <c r="J58" s="23" t="str">
        <f>VLOOKUP(C58,'Hemis baza'!K:AF,12,)</f>
        <v>Sirtqi</v>
      </c>
      <c r="K58" s="25"/>
      <c r="L58" s="25"/>
      <c r="M58" s="26">
        <v>12000000</v>
      </c>
      <c r="N58" s="26">
        <f>SUMIF('BR 1'!B:B,'1-kurs'!C58,'BR 1'!E:E)</f>
        <v>9000000</v>
      </c>
      <c r="O58" s="26">
        <f t="shared" si="0"/>
        <v>3000000</v>
      </c>
      <c r="P58" s="26"/>
      <c r="Q58" s="26">
        <f t="shared" si="1"/>
        <v>0</v>
      </c>
      <c r="R58" s="27"/>
      <c r="U58" s="26">
        <f t="shared" si="2"/>
        <v>0</v>
      </c>
      <c r="V58" s="26">
        <v>9000000</v>
      </c>
      <c r="AA58" s="407">
        <f t="shared" si="3"/>
        <v>12000000</v>
      </c>
      <c r="AB58" s="407">
        <f t="shared" si="4"/>
        <v>9000000</v>
      </c>
      <c r="AC58" s="407">
        <f t="shared" si="5"/>
        <v>3000000</v>
      </c>
      <c r="AD58" s="407">
        <f t="shared" si="6"/>
        <v>0</v>
      </c>
    </row>
    <row r="59" spans="1:30" s="1" customFormat="1" x14ac:dyDescent="0.25">
      <c r="A59" s="325">
        <f>SUBTOTAL(103,$B$2:B59)</f>
        <v>58</v>
      </c>
      <c r="B59" s="108" t="s">
        <v>7312</v>
      </c>
      <c r="C59" s="24">
        <v>40208942390010</v>
      </c>
      <c r="D59" s="24" t="str">
        <f>VLOOKUP(C59,'Hemis baza'!K:AJ,26,)</f>
        <v>438241200188</v>
      </c>
      <c r="E59" s="24" t="str">
        <f>VLOOKUP(C59,'Hemis baza'!K:AF,13,)</f>
        <v>To‘lov-shartnoma</v>
      </c>
      <c r="F59" s="109" t="str">
        <f>VLOOKUP(C59,'Hemis baza'!K:AF,3,)</f>
        <v>1-kurs</v>
      </c>
      <c r="G59" s="404" t="s">
        <v>19803</v>
      </c>
      <c r="H59" s="404" t="str">
        <f>VLOOKUP(C59,'Hemis baza'!K:AF,5,)</f>
        <v>M1-24 PSI</v>
      </c>
      <c r="I59" s="403" t="str">
        <f>VLOOKUP(C59,'Hemis baza'!K:AF,11,)</f>
        <v>Magistr</v>
      </c>
      <c r="J59" s="23" t="str">
        <f>VLOOKUP(C59,'Hemis baza'!K:AF,12,)</f>
        <v>Kunduzgi</v>
      </c>
      <c r="K59" s="25"/>
      <c r="L59" s="25"/>
      <c r="M59" s="26">
        <v>18000000</v>
      </c>
      <c r="N59" s="26">
        <f>SUMIF('BR 1'!B:B,'1-kurs'!C59,'BR 1'!E:E)</f>
        <v>10000000</v>
      </c>
      <c r="O59" s="26">
        <f t="shared" si="0"/>
        <v>8000000</v>
      </c>
      <c r="P59" s="26"/>
      <c r="Q59" s="26">
        <f t="shared" si="1"/>
        <v>0</v>
      </c>
      <c r="R59" s="27"/>
      <c r="U59" s="26">
        <f t="shared" si="2"/>
        <v>0</v>
      </c>
      <c r="V59" s="26">
        <v>10000000</v>
      </c>
      <c r="AA59" s="407">
        <f t="shared" si="3"/>
        <v>18000000</v>
      </c>
      <c r="AB59" s="407">
        <f t="shared" si="4"/>
        <v>10000000</v>
      </c>
      <c r="AC59" s="407">
        <f t="shared" si="5"/>
        <v>8000000</v>
      </c>
      <c r="AD59" s="407">
        <f t="shared" si="6"/>
        <v>0</v>
      </c>
    </row>
    <row r="60" spans="1:30" s="1" customFormat="1" x14ac:dyDescent="0.25">
      <c r="A60" s="325">
        <f>SUBTOTAL(103,$B$2:B60)</f>
        <v>59</v>
      </c>
      <c r="B60" s="108" t="s">
        <v>7313</v>
      </c>
      <c r="C60" s="24">
        <v>32810891000107</v>
      </c>
      <c r="D60" s="24" t="str">
        <f>VLOOKUP(C60,'Hemis baza'!K:AJ,26,)</f>
        <v>438241101989</v>
      </c>
      <c r="E60" s="24" t="str">
        <f>VLOOKUP(C60,'Hemis baza'!K:AF,13,)</f>
        <v>To‘lov-shartnoma</v>
      </c>
      <c r="F60" s="109" t="str">
        <f>VLOOKUP(C60,'Hemis baza'!K:AF,3,)</f>
        <v>1-kurs</v>
      </c>
      <c r="G60" s="404" t="s">
        <v>19806</v>
      </c>
      <c r="H60" s="404" t="str">
        <f>VLOOKUP(C60,'Hemis baza'!K:AF,5,)</f>
        <v>1-24 MUZ</v>
      </c>
      <c r="I60" s="403" t="str">
        <f>VLOOKUP(C60,'Hemis baza'!K:AF,11,)</f>
        <v>Bakalavr</v>
      </c>
      <c r="J60" s="23" t="str">
        <f>VLOOKUP(C60,'Hemis baza'!K:AF,12,)</f>
        <v>Kunduzgi</v>
      </c>
      <c r="K60" s="25"/>
      <c r="L60" s="25"/>
      <c r="M60" s="26">
        <v>15000000</v>
      </c>
      <c r="N60" s="26">
        <f>SUMIF('BR 1'!B:B,'1-kurs'!C60,'BR 1'!E:E)</f>
        <v>6200000</v>
      </c>
      <c r="O60" s="26">
        <f t="shared" si="0"/>
        <v>8800000</v>
      </c>
      <c r="P60" s="26"/>
      <c r="Q60" s="26">
        <f t="shared" si="1"/>
        <v>0</v>
      </c>
      <c r="R60" s="27"/>
      <c r="U60" s="26">
        <f t="shared" si="2"/>
        <v>800000</v>
      </c>
      <c r="V60" s="26">
        <v>5400000</v>
      </c>
      <c r="AA60" s="407">
        <f t="shared" si="3"/>
        <v>15000000</v>
      </c>
      <c r="AB60" s="407">
        <f t="shared" si="4"/>
        <v>6200000</v>
      </c>
      <c r="AC60" s="407">
        <f t="shared" si="5"/>
        <v>8800000</v>
      </c>
      <c r="AD60" s="407">
        <f t="shared" si="6"/>
        <v>0</v>
      </c>
    </row>
    <row r="61" spans="1:30" s="1" customFormat="1" x14ac:dyDescent="0.25">
      <c r="A61" s="325">
        <f>SUBTOTAL(103,$B$2:B61)</f>
        <v>60</v>
      </c>
      <c r="B61" s="108" t="s">
        <v>7314</v>
      </c>
      <c r="C61" s="24">
        <v>60511065330022</v>
      </c>
      <c r="D61" s="24" t="str">
        <f>VLOOKUP(C61,'Hemis baza'!K:AJ,26,)</f>
        <v>438241100140</v>
      </c>
      <c r="E61" s="24" t="str">
        <f>VLOOKUP(C61,'Hemis baza'!K:AF,13,)</f>
        <v>To‘lov-shartnoma</v>
      </c>
      <c r="F61" s="109" t="str">
        <f>VLOOKUP(C61,'Hemis baza'!K:AF,3,)</f>
        <v>1-kurs</v>
      </c>
      <c r="G61" s="404" t="s">
        <v>19811</v>
      </c>
      <c r="H61" s="404" t="str">
        <f>VLOOKUP(C61,'Hemis baza'!K:AF,5,)</f>
        <v>1-24 O`TA</v>
      </c>
      <c r="I61" s="403" t="str">
        <f>VLOOKUP(C61,'Hemis baza'!K:AF,11,)</f>
        <v>Bakalavr</v>
      </c>
      <c r="J61" s="23" t="str">
        <f>VLOOKUP(C61,'Hemis baza'!K:AF,12,)</f>
        <v>Kunduzgi</v>
      </c>
      <c r="K61" s="25"/>
      <c r="L61" s="25"/>
      <c r="M61" s="26">
        <v>15000000</v>
      </c>
      <c r="N61" s="26">
        <f>SUMIF('BR 1'!B:B,'1-kurs'!C61,'BR 1'!E:E)</f>
        <v>15000000</v>
      </c>
      <c r="O61" s="26">
        <f t="shared" si="0"/>
        <v>0</v>
      </c>
      <c r="P61" s="26"/>
      <c r="Q61" s="26">
        <f t="shared" si="1"/>
        <v>0</v>
      </c>
      <c r="R61" s="27"/>
      <c r="U61" s="26">
        <f t="shared" si="2"/>
        <v>0</v>
      </c>
      <c r="V61" s="26">
        <v>15000000</v>
      </c>
      <c r="AA61" s="407">
        <f t="shared" si="3"/>
        <v>15000000</v>
      </c>
      <c r="AB61" s="407">
        <f t="shared" si="4"/>
        <v>15000000</v>
      </c>
      <c r="AC61" s="407">
        <f t="shared" si="5"/>
        <v>0</v>
      </c>
      <c r="AD61" s="407">
        <f t="shared" si="6"/>
        <v>0</v>
      </c>
    </row>
    <row r="62" spans="1:30" s="1" customFormat="1" x14ac:dyDescent="0.25">
      <c r="A62" s="325">
        <f>SUBTOTAL(103,$B$2:B62)</f>
        <v>61</v>
      </c>
      <c r="B62" s="108" t="s">
        <v>7315</v>
      </c>
      <c r="C62" s="24">
        <v>60201075360013</v>
      </c>
      <c r="D62" s="24" t="str">
        <f>VLOOKUP(C62,'Hemis baza'!K:AJ,26,)</f>
        <v>438241100218</v>
      </c>
      <c r="E62" s="24" t="str">
        <f>VLOOKUP(C62,'Hemis baza'!K:AF,13,)</f>
        <v>To‘lov-shartnoma</v>
      </c>
      <c r="F62" s="109" t="str">
        <f>VLOOKUP(C62,'Hemis baza'!K:AF,3,)</f>
        <v>1-kurs</v>
      </c>
      <c r="G62" s="404" t="s">
        <v>19813</v>
      </c>
      <c r="H62" s="404" t="str">
        <f>VLOOKUP(C62,'Hemis baza'!K:AF,5,)</f>
        <v>2-24 XTA</v>
      </c>
      <c r="I62" s="403" t="str">
        <f>VLOOKUP(C62,'Hemis baza'!K:AF,11,)</f>
        <v>Bakalavr</v>
      </c>
      <c r="J62" s="23" t="str">
        <f>VLOOKUP(C62,'Hemis baza'!K:AF,12,)</f>
        <v>Kunduzgi</v>
      </c>
      <c r="K62" s="25"/>
      <c r="L62" s="25"/>
      <c r="M62" s="26">
        <v>15000000</v>
      </c>
      <c r="N62" s="26">
        <f>SUMIF('BR 1'!B:B,'1-kurs'!C62,'BR 1'!E:E)</f>
        <v>16850000</v>
      </c>
      <c r="O62" s="26">
        <f t="shared" si="0"/>
        <v>0</v>
      </c>
      <c r="P62" s="26"/>
      <c r="Q62" s="26">
        <f t="shared" si="1"/>
        <v>1850000</v>
      </c>
      <c r="R62" s="27"/>
      <c r="U62" s="26">
        <f t="shared" si="2"/>
        <v>0</v>
      </c>
      <c r="V62" s="26">
        <v>16850000</v>
      </c>
      <c r="AA62" s="407">
        <f t="shared" si="3"/>
        <v>15000000</v>
      </c>
      <c r="AB62" s="407">
        <f t="shared" si="4"/>
        <v>16850000</v>
      </c>
      <c r="AC62" s="407">
        <f t="shared" si="5"/>
        <v>0</v>
      </c>
      <c r="AD62" s="407">
        <f t="shared" si="6"/>
        <v>1850000</v>
      </c>
    </row>
    <row r="63" spans="1:30" s="1" customFormat="1" x14ac:dyDescent="0.25">
      <c r="A63" s="325">
        <f>SUBTOTAL(103,$B$2:B63)</f>
        <v>62</v>
      </c>
      <c r="B63" s="108" t="s">
        <v>7316</v>
      </c>
      <c r="C63" s="24">
        <v>61007075280039</v>
      </c>
      <c r="D63" s="24" t="str">
        <f>VLOOKUP(C63,'Hemis baza'!K:AJ,26,)</f>
        <v>438241100183</v>
      </c>
      <c r="E63" s="24" t="str">
        <f>VLOOKUP(C63,'Hemis baza'!K:AF,13,)</f>
        <v>To‘lov-shartnoma</v>
      </c>
      <c r="F63" s="109" t="str">
        <f>VLOOKUP(C63,'Hemis baza'!K:AF,3,)</f>
        <v>1-kurs</v>
      </c>
      <c r="G63" s="404" t="s">
        <v>19813</v>
      </c>
      <c r="H63" s="404" t="str">
        <f>VLOOKUP(C63,'Hemis baza'!K:AF,5,)</f>
        <v>1-24 XTA</v>
      </c>
      <c r="I63" s="403" t="str">
        <f>VLOOKUP(C63,'Hemis baza'!K:AF,11,)</f>
        <v>Bakalavr</v>
      </c>
      <c r="J63" s="23" t="str">
        <f>VLOOKUP(C63,'Hemis baza'!K:AF,12,)</f>
        <v>Kunduzgi</v>
      </c>
      <c r="K63" s="25"/>
      <c r="L63" s="25"/>
      <c r="M63" s="26">
        <v>15000000</v>
      </c>
      <c r="N63" s="26">
        <f>SUMIF('BR 1'!B:B,'1-kurs'!C63,'BR 1'!E:E)</f>
        <v>9834000</v>
      </c>
      <c r="O63" s="26">
        <f t="shared" si="0"/>
        <v>5166000</v>
      </c>
      <c r="P63" s="26"/>
      <c r="Q63" s="26">
        <f t="shared" si="1"/>
        <v>0</v>
      </c>
      <c r="R63" s="27"/>
      <c r="U63" s="26">
        <f t="shared" si="2"/>
        <v>0</v>
      </c>
      <c r="V63" s="26">
        <v>9834000</v>
      </c>
      <c r="AA63" s="407">
        <f t="shared" si="3"/>
        <v>15000000</v>
      </c>
      <c r="AB63" s="407">
        <f t="shared" si="4"/>
        <v>9834000</v>
      </c>
      <c r="AC63" s="407">
        <f t="shared" si="5"/>
        <v>5166000</v>
      </c>
      <c r="AD63" s="407">
        <f t="shared" si="6"/>
        <v>0</v>
      </c>
    </row>
    <row r="64" spans="1:30" s="1" customFormat="1" x14ac:dyDescent="0.25">
      <c r="A64" s="325">
        <f>SUBTOTAL(103,$B$2:B64)</f>
        <v>63</v>
      </c>
      <c r="B64" s="108" t="s">
        <v>7317</v>
      </c>
      <c r="C64" s="24">
        <v>60706065260053</v>
      </c>
      <c r="D64" s="24" t="str">
        <f>VLOOKUP(C64,'Hemis baza'!K:AJ,26,)</f>
        <v>438241102104</v>
      </c>
      <c r="E64" s="24" t="str">
        <f>VLOOKUP(C64,'Hemis baza'!K:AF,13,)</f>
        <v>To‘lov-shartnoma</v>
      </c>
      <c r="F64" s="109" t="str">
        <f>VLOOKUP(C64,'Hemis baza'!K:AF,3,)</f>
        <v>1-kurs</v>
      </c>
      <c r="G64" s="404" t="s">
        <v>19813</v>
      </c>
      <c r="H64" s="404" t="str">
        <f>VLOOKUP(C64,'Hemis baza'!K:AF,5,)</f>
        <v>1-24 XTA</v>
      </c>
      <c r="I64" s="403" t="str">
        <f>VLOOKUP(C64,'Hemis baza'!K:AF,11,)</f>
        <v>Bakalavr</v>
      </c>
      <c r="J64" s="23" t="str">
        <f>VLOOKUP(C64,'Hemis baza'!K:AF,12,)</f>
        <v>Kunduzgi</v>
      </c>
      <c r="K64" s="25"/>
      <c r="L64" s="25"/>
      <c r="M64" s="26">
        <v>15000000</v>
      </c>
      <c r="N64" s="26">
        <f>SUMIF('BR 1'!B:B,'1-kurs'!C64,'BR 1'!E:E)</f>
        <v>18750000</v>
      </c>
      <c r="O64" s="26">
        <f t="shared" si="0"/>
        <v>0</v>
      </c>
      <c r="P64" s="26"/>
      <c r="Q64" s="26">
        <f t="shared" si="1"/>
        <v>3750000</v>
      </c>
      <c r="R64" s="27"/>
      <c r="U64" s="26">
        <f t="shared" si="2"/>
        <v>0</v>
      </c>
      <c r="V64" s="26">
        <v>18750000</v>
      </c>
      <c r="AA64" s="407">
        <f t="shared" si="3"/>
        <v>15000000</v>
      </c>
      <c r="AB64" s="407">
        <f t="shared" si="4"/>
        <v>18750000</v>
      </c>
      <c r="AC64" s="407">
        <f t="shared" si="5"/>
        <v>0</v>
      </c>
      <c r="AD64" s="407">
        <f t="shared" si="6"/>
        <v>3750000</v>
      </c>
    </row>
    <row r="65" spans="1:30" s="1" customFormat="1" x14ac:dyDescent="0.25">
      <c r="A65" s="325">
        <f>SUBTOTAL(103,$B$2:B65)</f>
        <v>64</v>
      </c>
      <c r="B65" s="108" t="s">
        <v>7318</v>
      </c>
      <c r="C65" s="24">
        <v>62508056090058</v>
      </c>
      <c r="D65" s="24" t="str">
        <f>VLOOKUP(C65,'Hemis baza'!K:AJ,26,)</f>
        <v>438241102154</v>
      </c>
      <c r="E65" s="24" t="str">
        <f>VLOOKUP(C65,'Hemis baza'!K:AF,13,)</f>
        <v>To‘lov-shartnoma</v>
      </c>
      <c r="F65" s="109" t="str">
        <f>VLOOKUP(C65,'Hemis baza'!K:AF,3,)</f>
        <v>1-kurs</v>
      </c>
      <c r="G65" s="404" t="s">
        <v>19813</v>
      </c>
      <c r="H65" s="404" t="str">
        <f>VLOOKUP(C65,'Hemis baza'!K:AF,5,)</f>
        <v>2-24 XTA</v>
      </c>
      <c r="I65" s="403" t="str">
        <f>VLOOKUP(C65,'Hemis baza'!K:AF,11,)</f>
        <v>Bakalavr</v>
      </c>
      <c r="J65" s="23" t="str">
        <f>VLOOKUP(C65,'Hemis baza'!K:AF,12,)</f>
        <v>Kunduzgi</v>
      </c>
      <c r="K65" s="25"/>
      <c r="L65" s="25"/>
      <c r="M65" s="26">
        <v>15000000</v>
      </c>
      <c r="N65" s="26">
        <f>SUMIF('BR 1'!B:B,'1-kurs'!C65,'BR 1'!E:E)</f>
        <v>9350000</v>
      </c>
      <c r="O65" s="26">
        <f t="shared" si="0"/>
        <v>5650000</v>
      </c>
      <c r="P65" s="26"/>
      <c r="Q65" s="26">
        <f t="shared" si="1"/>
        <v>0</v>
      </c>
      <c r="R65" s="27"/>
      <c r="U65" s="26">
        <f t="shared" si="2"/>
        <v>0</v>
      </c>
      <c r="V65" s="26">
        <v>9350000</v>
      </c>
      <c r="AA65" s="407">
        <f t="shared" si="3"/>
        <v>15000000</v>
      </c>
      <c r="AB65" s="407">
        <f t="shared" si="4"/>
        <v>9350000</v>
      </c>
      <c r="AC65" s="407">
        <f t="shared" si="5"/>
        <v>5650000</v>
      </c>
      <c r="AD65" s="407">
        <f t="shared" si="6"/>
        <v>0</v>
      </c>
    </row>
    <row r="66" spans="1:30" s="1" customFormat="1" x14ac:dyDescent="0.25">
      <c r="A66" s="325">
        <f>SUBTOTAL(103,$B$2:B66)</f>
        <v>65</v>
      </c>
      <c r="B66" s="108" t="s">
        <v>7319</v>
      </c>
      <c r="C66" s="24">
        <v>40508853500066</v>
      </c>
      <c r="D66" s="24" t="str">
        <f>VLOOKUP(C66,'Hemis baza'!K:AJ,26,)</f>
        <v>438241200211</v>
      </c>
      <c r="E66" s="24" t="str">
        <f>VLOOKUP(C66,'Hemis baza'!K:AF,13,)</f>
        <v>To‘lov-shartnoma</v>
      </c>
      <c r="F66" s="109" t="str">
        <f>VLOOKUP(C66,'Hemis baza'!K:AF,3,)</f>
        <v>1-kurs</v>
      </c>
      <c r="G66" s="404" t="s">
        <v>19816</v>
      </c>
      <c r="H66" s="404" t="str">
        <f>VLOOKUP(C66,'Hemis baza'!K:AF,5,)</f>
        <v>M1-24 JM</v>
      </c>
      <c r="I66" s="403" t="str">
        <f>VLOOKUP(C66,'Hemis baza'!K:AF,11,)</f>
        <v>Magistr</v>
      </c>
      <c r="J66" s="23" t="str">
        <f>VLOOKUP(C66,'Hemis baza'!K:AF,12,)</f>
        <v>Kunduzgi</v>
      </c>
      <c r="K66" s="25"/>
      <c r="L66" s="25"/>
      <c r="M66" s="26">
        <v>18000000</v>
      </c>
      <c r="N66" s="26">
        <f>SUMIF('BR 1'!B:B,'1-kurs'!C66,'BR 1'!E:E)</f>
        <v>4500000</v>
      </c>
      <c r="O66" s="26">
        <f t="shared" ref="O66:O129" si="7">IF(M66-N66&gt;0,M66-N66,0)</f>
        <v>13500000</v>
      </c>
      <c r="P66" s="26"/>
      <c r="Q66" s="26">
        <f t="shared" ref="Q66:Q129" si="8">IF(M66-N66&lt;0,N66-M66,0)</f>
        <v>0</v>
      </c>
      <c r="R66" s="27"/>
      <c r="U66" s="26">
        <f t="shared" ref="U66:U129" si="9">N66-V66</f>
        <v>0</v>
      </c>
      <c r="V66" s="26">
        <v>4500000</v>
      </c>
      <c r="AA66" s="407">
        <f t="shared" si="3"/>
        <v>18000000</v>
      </c>
      <c r="AB66" s="407">
        <f t="shared" si="4"/>
        <v>4500000</v>
      </c>
      <c r="AC66" s="407">
        <f t="shared" si="5"/>
        <v>13500000</v>
      </c>
      <c r="AD66" s="407">
        <f t="shared" si="6"/>
        <v>0</v>
      </c>
    </row>
    <row r="67" spans="1:30" s="1" customFormat="1" x14ac:dyDescent="0.25">
      <c r="A67" s="325">
        <f>SUBTOTAL(103,$B$2:B67)</f>
        <v>66</v>
      </c>
      <c r="B67" s="108" t="s">
        <v>7320</v>
      </c>
      <c r="C67" s="24">
        <v>61404067180049</v>
      </c>
      <c r="D67" s="24" t="str">
        <f>VLOOKUP(C67,'Hemis baza'!K:AJ,26,)</f>
        <v>438241102100</v>
      </c>
      <c r="E67" s="24" t="str">
        <f>VLOOKUP(C67,'Hemis baza'!K:AF,13,)</f>
        <v>To‘lov-shartnoma</v>
      </c>
      <c r="F67" s="109" t="str">
        <f>VLOOKUP(C67,'Hemis baza'!K:AF,3,)</f>
        <v>1-kurs</v>
      </c>
      <c r="G67" s="404" t="s">
        <v>19803</v>
      </c>
      <c r="H67" s="404" t="str">
        <f>VLOOKUP(C67,'Hemis baza'!K:AF,5,)</f>
        <v>1-24 PSI</v>
      </c>
      <c r="I67" s="403" t="str">
        <f>VLOOKUP(C67,'Hemis baza'!K:AF,11,)</f>
        <v>Bakalavr</v>
      </c>
      <c r="J67" s="23" t="str">
        <f>VLOOKUP(C67,'Hemis baza'!K:AF,12,)</f>
        <v>Kunduzgi</v>
      </c>
      <c r="K67" s="25"/>
      <c r="L67" s="25"/>
      <c r="M67" s="26">
        <v>15000000</v>
      </c>
      <c r="N67" s="26">
        <f>SUMIF('BR 1'!B:B,'1-kurs'!C67,'BR 1'!E:E)</f>
        <v>7500000</v>
      </c>
      <c r="O67" s="26">
        <f t="shared" si="7"/>
        <v>7500000</v>
      </c>
      <c r="P67" s="26"/>
      <c r="Q67" s="26">
        <f t="shared" si="8"/>
        <v>0</v>
      </c>
      <c r="R67" s="27"/>
      <c r="U67" s="26">
        <f t="shared" si="9"/>
        <v>0</v>
      </c>
      <c r="V67" s="26">
        <v>7500000</v>
      </c>
      <c r="AA67" s="407">
        <f t="shared" ref="AA67:AA130" si="10">M67</f>
        <v>15000000</v>
      </c>
      <c r="AB67" s="407">
        <f t="shared" ref="AB67:AB130" si="11">N67</f>
        <v>7500000</v>
      </c>
      <c r="AC67" s="407">
        <f t="shared" ref="AC67:AC130" si="12">O67</f>
        <v>7500000</v>
      </c>
      <c r="AD67" s="407">
        <f t="shared" ref="AD67:AD130" si="13">Q67</f>
        <v>0</v>
      </c>
    </row>
    <row r="68" spans="1:30" s="1" customFormat="1" x14ac:dyDescent="0.25">
      <c r="A68" s="325">
        <f>SUBTOTAL(103,$B$2:B68)</f>
        <v>67</v>
      </c>
      <c r="B68" s="108" t="s">
        <v>7321</v>
      </c>
      <c r="C68" s="24">
        <v>50201055310086</v>
      </c>
      <c r="D68" s="24" t="str">
        <f>VLOOKUP(C68,'Hemis baza'!K:AJ,26,)</f>
        <v>438241100171</v>
      </c>
      <c r="E68" s="24" t="str">
        <f>VLOOKUP(C68,'Hemis baza'!K:AF,13,)</f>
        <v>To‘lov-shartnoma</v>
      </c>
      <c r="F68" s="109" t="str">
        <f>VLOOKUP(C68,'Hemis baza'!K:AF,3,)</f>
        <v>1-kurs</v>
      </c>
      <c r="G68" s="404" t="s">
        <v>19806</v>
      </c>
      <c r="H68" s="404" t="str">
        <f>VLOOKUP(C68,'Hemis baza'!K:AF,5,)</f>
        <v>1-24 MUZ</v>
      </c>
      <c r="I68" s="403" t="str">
        <f>VLOOKUP(C68,'Hemis baza'!K:AF,11,)</f>
        <v>Bakalavr</v>
      </c>
      <c r="J68" s="23" t="str">
        <f>VLOOKUP(C68,'Hemis baza'!K:AF,12,)</f>
        <v>Kunduzgi</v>
      </c>
      <c r="K68" s="25"/>
      <c r="L68" s="25"/>
      <c r="M68" s="26">
        <v>15000000</v>
      </c>
      <c r="N68" s="26">
        <f>SUMIF('BR 1'!B:B,'1-kurs'!C68,'BR 1'!E:E)</f>
        <v>15000000</v>
      </c>
      <c r="O68" s="26">
        <f t="shared" si="7"/>
        <v>0</v>
      </c>
      <c r="P68" s="26"/>
      <c r="Q68" s="26">
        <f t="shared" si="8"/>
        <v>0</v>
      </c>
      <c r="R68" s="27"/>
      <c r="U68" s="26">
        <f t="shared" si="9"/>
        <v>0</v>
      </c>
      <c r="V68" s="26">
        <v>15000000</v>
      </c>
      <c r="AA68" s="407">
        <f t="shared" si="10"/>
        <v>15000000</v>
      </c>
      <c r="AB68" s="407">
        <f t="shared" si="11"/>
        <v>15000000</v>
      </c>
      <c r="AC68" s="407">
        <f t="shared" si="12"/>
        <v>0</v>
      </c>
      <c r="AD68" s="407">
        <f t="shared" si="13"/>
        <v>0</v>
      </c>
    </row>
    <row r="69" spans="1:30" s="1" customFormat="1" x14ac:dyDescent="0.25">
      <c r="A69" s="325">
        <f>SUBTOTAL(103,$B$2:B69)</f>
        <v>68</v>
      </c>
      <c r="B69" s="108" t="s">
        <v>7322</v>
      </c>
      <c r="C69" s="24">
        <v>32905905260023</v>
      </c>
      <c r="D69" s="24" t="e">
        <f>VLOOKUP(C69,'Hemis baza'!K:AJ,26,)</f>
        <v>#N/A</v>
      </c>
      <c r="E69" s="24" t="e">
        <f>VLOOKUP(C69,'Hemis baza'!K:AF,13,)</f>
        <v>#N/A</v>
      </c>
      <c r="F69" s="109" t="e">
        <f>VLOOKUP(C69,'Hemis baza'!K:AF,3,)</f>
        <v>#N/A</v>
      </c>
      <c r="G69" s="404" t="s">
        <v>19808</v>
      </c>
      <c r="H69" s="404" t="e">
        <f>VLOOKUP(C69,'Hemis baza'!K:AF,5,)</f>
        <v>#N/A</v>
      </c>
      <c r="I69" s="403" t="e">
        <f>VLOOKUP(C69,'Hemis baza'!K:AF,11,)</f>
        <v>#N/A</v>
      </c>
      <c r="J69" s="23" t="e">
        <f>VLOOKUP(C69,'Hemis baza'!K:AF,12,)</f>
        <v>#N/A</v>
      </c>
      <c r="K69" s="25"/>
      <c r="L69" s="25"/>
      <c r="M69" s="26">
        <v>18000000</v>
      </c>
      <c r="N69" s="26">
        <f>SUMIF('BR 1'!B:B,'1-kurs'!C69,'BR 1'!E:E)</f>
        <v>0</v>
      </c>
      <c r="O69" s="26">
        <f t="shared" si="7"/>
        <v>18000000</v>
      </c>
      <c r="P69" s="26"/>
      <c r="Q69" s="26">
        <f t="shared" si="8"/>
        <v>0</v>
      </c>
      <c r="R69" s="27"/>
      <c r="U69" s="26">
        <f t="shared" si="9"/>
        <v>0</v>
      </c>
      <c r="V69" s="26">
        <v>0</v>
      </c>
      <c r="AA69" s="407">
        <f t="shared" si="10"/>
        <v>18000000</v>
      </c>
      <c r="AB69" s="407">
        <f t="shared" si="11"/>
        <v>0</v>
      </c>
      <c r="AC69" s="407">
        <f t="shared" si="12"/>
        <v>18000000</v>
      </c>
      <c r="AD69" s="407">
        <f t="shared" si="13"/>
        <v>0</v>
      </c>
    </row>
    <row r="70" spans="1:30" s="1" customFormat="1" x14ac:dyDescent="0.25">
      <c r="A70" s="325">
        <f>SUBTOTAL(103,$B$2:B70)</f>
        <v>69</v>
      </c>
      <c r="B70" s="108" t="s">
        <v>7323</v>
      </c>
      <c r="C70" s="24">
        <v>62712055310039</v>
      </c>
      <c r="D70" s="24" t="str">
        <f>VLOOKUP(C70,'Hemis baza'!K:AJ,26,)</f>
        <v>438241100146</v>
      </c>
      <c r="E70" s="24" t="str">
        <f>VLOOKUP(C70,'Hemis baza'!K:AF,13,)</f>
        <v>To‘lov-shartnoma</v>
      </c>
      <c r="F70" s="109" t="str">
        <f>VLOOKUP(C70,'Hemis baza'!K:AF,3,)</f>
        <v>1-kurs</v>
      </c>
      <c r="G70" s="404" t="s">
        <v>19813</v>
      </c>
      <c r="H70" s="404" t="str">
        <f>VLOOKUP(C70,'Hemis baza'!K:AF,5,)</f>
        <v>2-24 XTA</v>
      </c>
      <c r="I70" s="403" t="str">
        <f>VLOOKUP(C70,'Hemis baza'!K:AF,11,)</f>
        <v>Bakalavr</v>
      </c>
      <c r="J70" s="23" t="str">
        <f>VLOOKUP(C70,'Hemis baza'!K:AF,12,)</f>
        <v>Kunduzgi</v>
      </c>
      <c r="K70" s="25"/>
      <c r="L70" s="25"/>
      <c r="M70" s="26">
        <v>15000000</v>
      </c>
      <c r="N70" s="26">
        <f>SUMIF('BR 1'!B:B,'1-kurs'!C70,'BR 1'!E:E)</f>
        <v>8500000</v>
      </c>
      <c r="O70" s="26">
        <f t="shared" si="7"/>
        <v>6500000</v>
      </c>
      <c r="P70" s="26"/>
      <c r="Q70" s="26">
        <f t="shared" si="8"/>
        <v>0</v>
      </c>
      <c r="R70" s="27"/>
      <c r="U70" s="26">
        <f t="shared" si="9"/>
        <v>0</v>
      </c>
      <c r="V70" s="26">
        <v>8500000</v>
      </c>
      <c r="AA70" s="407">
        <f t="shared" si="10"/>
        <v>15000000</v>
      </c>
      <c r="AB70" s="407">
        <f t="shared" si="11"/>
        <v>8500000</v>
      </c>
      <c r="AC70" s="407">
        <f t="shared" si="12"/>
        <v>6500000</v>
      </c>
      <c r="AD70" s="407">
        <f t="shared" si="13"/>
        <v>0</v>
      </c>
    </row>
    <row r="71" spans="1:30" s="1" customFormat="1" x14ac:dyDescent="0.25">
      <c r="A71" s="325">
        <f>SUBTOTAL(103,$B$2:B71)</f>
        <v>70</v>
      </c>
      <c r="B71" s="108" t="s">
        <v>7324</v>
      </c>
      <c r="C71" s="24">
        <v>40708922330040</v>
      </c>
      <c r="D71" s="24" t="str">
        <f>VLOOKUP(C71,'Hemis baza'!K:AJ,26,)</f>
        <v>438241100158</v>
      </c>
      <c r="E71" s="24" t="str">
        <f>VLOOKUP(C71,'Hemis baza'!K:AF,13,)</f>
        <v>To‘lov-shartnoma</v>
      </c>
      <c r="F71" s="109" t="str">
        <f>VLOOKUP(C71,'Hemis baza'!K:AF,3,)</f>
        <v>1-kurs</v>
      </c>
      <c r="G71" s="404" t="s">
        <v>19806</v>
      </c>
      <c r="H71" s="404" t="str">
        <f>VLOOKUP(C71,'Hemis baza'!K:AF,5,)</f>
        <v>1-24 MUZ</v>
      </c>
      <c r="I71" s="403" t="str">
        <f>VLOOKUP(C71,'Hemis baza'!K:AF,11,)</f>
        <v>Bakalavr</v>
      </c>
      <c r="J71" s="23" t="str">
        <f>VLOOKUP(C71,'Hemis baza'!K:AF,12,)</f>
        <v>Kunduzgi</v>
      </c>
      <c r="K71" s="25"/>
      <c r="L71" s="25"/>
      <c r="M71" s="26">
        <v>15000000</v>
      </c>
      <c r="N71" s="26">
        <f>SUMIF('BR 1'!B:B,'1-kurs'!C71,'BR 1'!E:E)</f>
        <v>15000000</v>
      </c>
      <c r="O71" s="26">
        <f t="shared" si="7"/>
        <v>0</v>
      </c>
      <c r="P71" s="26"/>
      <c r="Q71" s="26">
        <f t="shared" si="8"/>
        <v>0</v>
      </c>
      <c r="R71" s="27"/>
      <c r="U71" s="26">
        <f t="shared" si="9"/>
        <v>0</v>
      </c>
      <c r="V71" s="26">
        <v>15000000</v>
      </c>
      <c r="AA71" s="407">
        <f t="shared" si="10"/>
        <v>15000000</v>
      </c>
      <c r="AB71" s="407">
        <f t="shared" si="11"/>
        <v>15000000</v>
      </c>
      <c r="AC71" s="407">
        <f t="shared" si="12"/>
        <v>0</v>
      </c>
      <c r="AD71" s="407">
        <f t="shared" si="13"/>
        <v>0</v>
      </c>
    </row>
    <row r="72" spans="1:30" s="1" customFormat="1" x14ac:dyDescent="0.25">
      <c r="A72" s="325">
        <f>SUBTOTAL(103,$B$2:B72)</f>
        <v>71</v>
      </c>
      <c r="B72" s="108" t="s">
        <v>7325</v>
      </c>
      <c r="C72" s="24">
        <v>42501941110048</v>
      </c>
      <c r="D72" s="24" t="str">
        <f>VLOOKUP(C72,'Hemis baza'!K:AJ,26,)</f>
        <v>438241100825</v>
      </c>
      <c r="E72" s="24" t="str">
        <f>VLOOKUP(C72,'Hemis baza'!K:AF,13,)</f>
        <v>To‘lov-shartnoma</v>
      </c>
      <c r="F72" s="109" t="str">
        <f>VLOOKUP(C72,'Hemis baza'!K:AF,3,)</f>
        <v>1-kurs</v>
      </c>
      <c r="G72" s="404" t="s">
        <v>19816</v>
      </c>
      <c r="H72" s="404" t="str">
        <f>VLOOKUP(C72,'Hemis baza'!K:AF,5,)</f>
        <v>1-24 JM</v>
      </c>
      <c r="I72" s="403" t="str">
        <f>VLOOKUP(C72,'Hemis baza'!K:AF,11,)</f>
        <v>Bakalavr</v>
      </c>
      <c r="J72" s="23" t="str">
        <f>VLOOKUP(C72,'Hemis baza'!K:AF,12,)</f>
        <v>Kunduzgi</v>
      </c>
      <c r="K72" s="25"/>
      <c r="L72" s="25"/>
      <c r="M72" s="26">
        <v>15000000</v>
      </c>
      <c r="N72" s="26">
        <f>SUMIF('BR 1'!B:B,'1-kurs'!C72,'BR 1'!E:E)</f>
        <v>15000000</v>
      </c>
      <c r="O72" s="26">
        <f t="shared" si="7"/>
        <v>0</v>
      </c>
      <c r="P72" s="26"/>
      <c r="Q72" s="26">
        <f t="shared" si="8"/>
        <v>0</v>
      </c>
      <c r="R72" s="27"/>
      <c r="U72" s="26">
        <f t="shared" si="9"/>
        <v>0</v>
      </c>
      <c r="V72" s="26">
        <v>15000000</v>
      </c>
      <c r="AA72" s="407">
        <f t="shared" si="10"/>
        <v>15000000</v>
      </c>
      <c r="AB72" s="407">
        <f t="shared" si="11"/>
        <v>15000000</v>
      </c>
      <c r="AC72" s="407">
        <f t="shared" si="12"/>
        <v>0</v>
      </c>
      <c r="AD72" s="407">
        <f t="shared" si="13"/>
        <v>0</v>
      </c>
    </row>
    <row r="73" spans="1:30" s="1" customFormat="1" x14ac:dyDescent="0.25">
      <c r="A73" s="325">
        <f>SUBTOTAL(103,$B$2:B73)</f>
        <v>72</v>
      </c>
      <c r="B73" s="108" t="s">
        <v>7326</v>
      </c>
      <c r="C73" s="24">
        <v>61403065360017</v>
      </c>
      <c r="D73" s="24" t="str">
        <f>VLOOKUP(C73,'Hemis baza'!K:AJ,26,)</f>
        <v>438241102032</v>
      </c>
      <c r="E73" s="24" t="str">
        <f>VLOOKUP(C73,'Hemis baza'!K:AF,13,)</f>
        <v>To‘lov-shartnoma</v>
      </c>
      <c r="F73" s="109" t="str">
        <f>VLOOKUP(C73,'Hemis baza'!K:AF,3,)</f>
        <v>1-kurs</v>
      </c>
      <c r="G73" s="404" t="s">
        <v>19805</v>
      </c>
      <c r="H73" s="404" t="str">
        <f>VLOOKUP(C73,'Hemis baza'!K:AF,5,)</f>
        <v>1-24 MPL</v>
      </c>
      <c r="I73" s="403" t="str">
        <f>VLOOKUP(C73,'Hemis baza'!K:AF,11,)</f>
        <v>Bakalavr</v>
      </c>
      <c r="J73" s="23" t="str">
        <f>VLOOKUP(C73,'Hemis baza'!K:AF,12,)</f>
        <v>Kunduzgi</v>
      </c>
      <c r="K73" s="25"/>
      <c r="L73" s="25"/>
      <c r="M73" s="26">
        <v>15000000</v>
      </c>
      <c r="N73" s="26">
        <f>SUMIF('BR 1'!B:B,'1-kurs'!C73,'BR 1'!E:E)</f>
        <v>15000000</v>
      </c>
      <c r="O73" s="26">
        <f t="shared" si="7"/>
        <v>0</v>
      </c>
      <c r="P73" s="26"/>
      <c r="Q73" s="26">
        <f t="shared" si="8"/>
        <v>0</v>
      </c>
      <c r="R73" s="27"/>
      <c r="U73" s="26">
        <f t="shared" si="9"/>
        <v>0</v>
      </c>
      <c r="V73" s="26">
        <v>15000000</v>
      </c>
      <c r="AA73" s="407">
        <f t="shared" si="10"/>
        <v>15000000</v>
      </c>
      <c r="AB73" s="407">
        <f t="shared" si="11"/>
        <v>15000000</v>
      </c>
      <c r="AC73" s="407">
        <f t="shared" si="12"/>
        <v>0</v>
      </c>
      <c r="AD73" s="407">
        <f t="shared" si="13"/>
        <v>0</v>
      </c>
    </row>
    <row r="74" spans="1:30" s="1" customFormat="1" x14ac:dyDescent="0.25">
      <c r="A74" s="325">
        <f>SUBTOTAL(103,$B$2:B74)</f>
        <v>73</v>
      </c>
      <c r="B74" s="108" t="s">
        <v>7327</v>
      </c>
      <c r="C74" s="24">
        <v>42209965310085</v>
      </c>
      <c r="D74" s="24" t="e">
        <f>VLOOKUP(C74,'Hemis baza'!K:AJ,26,)</f>
        <v>#N/A</v>
      </c>
      <c r="E74" s="24" t="e">
        <f>VLOOKUP(C74,'Hemis baza'!K:AF,13,)</f>
        <v>#N/A</v>
      </c>
      <c r="F74" s="109" t="e">
        <f>VLOOKUP(C74,'Hemis baza'!K:AF,3,)</f>
        <v>#N/A</v>
      </c>
      <c r="G74" s="404" t="s">
        <v>20488</v>
      </c>
      <c r="H74" s="404" t="e">
        <f>VLOOKUP(C74,'Hemis baza'!K:AF,5,)</f>
        <v>#N/A</v>
      </c>
      <c r="I74" s="403" t="e">
        <f>VLOOKUP(C74,'Hemis baza'!K:AF,11,)</f>
        <v>#N/A</v>
      </c>
      <c r="J74" s="23" t="e">
        <f>VLOOKUP(C74,'Hemis baza'!K:AF,12,)</f>
        <v>#N/A</v>
      </c>
      <c r="K74" s="25"/>
      <c r="L74" s="25"/>
      <c r="M74" s="26">
        <v>15000000</v>
      </c>
      <c r="N74" s="26">
        <f>SUMIF('BR 1'!B:B,'1-kurs'!C74,'BR 1'!E:E)</f>
        <v>0</v>
      </c>
      <c r="O74" s="26">
        <f t="shared" si="7"/>
        <v>15000000</v>
      </c>
      <c r="P74" s="26"/>
      <c r="Q74" s="26">
        <f t="shared" si="8"/>
        <v>0</v>
      </c>
      <c r="R74" s="27"/>
      <c r="U74" s="26">
        <f t="shared" si="9"/>
        <v>0</v>
      </c>
      <c r="V74" s="26">
        <v>0</v>
      </c>
      <c r="AA74" s="407">
        <f t="shared" si="10"/>
        <v>15000000</v>
      </c>
      <c r="AB74" s="407">
        <f t="shared" si="11"/>
        <v>0</v>
      </c>
      <c r="AC74" s="407">
        <f t="shared" si="12"/>
        <v>15000000</v>
      </c>
      <c r="AD74" s="407">
        <f t="shared" si="13"/>
        <v>0</v>
      </c>
    </row>
    <row r="75" spans="1:30" s="1" customFormat="1" x14ac:dyDescent="0.25">
      <c r="A75" s="325">
        <f>SUBTOTAL(103,$B$2:B75)</f>
        <v>74</v>
      </c>
      <c r="B75" s="108" t="s">
        <v>7328</v>
      </c>
      <c r="C75" s="24">
        <v>51105025340059</v>
      </c>
      <c r="D75" s="24" t="str">
        <f>VLOOKUP(C75,'Hemis baza'!K:AJ,26,)</f>
        <v>438241100212</v>
      </c>
      <c r="E75" s="24" t="str">
        <f>VLOOKUP(C75,'Hemis baza'!K:AF,13,)</f>
        <v>To‘lov-shartnoma</v>
      </c>
      <c r="F75" s="109" t="str">
        <f>VLOOKUP(C75,'Hemis baza'!K:AF,3,)</f>
        <v>1-kurs</v>
      </c>
      <c r="G75" s="404" t="s">
        <v>19803</v>
      </c>
      <c r="H75" s="404" t="str">
        <f>VLOOKUP(C75,'Hemis baza'!K:AF,5,)</f>
        <v>1-24 PSI</v>
      </c>
      <c r="I75" s="403" t="str">
        <f>VLOOKUP(C75,'Hemis baza'!K:AF,11,)</f>
        <v>Bakalavr</v>
      </c>
      <c r="J75" s="23" t="str">
        <f>VLOOKUP(C75,'Hemis baza'!K:AF,12,)</f>
        <v>Kunduzgi</v>
      </c>
      <c r="K75" s="25"/>
      <c r="L75" s="25"/>
      <c r="M75" s="26">
        <v>15000000</v>
      </c>
      <c r="N75" s="26">
        <f>SUMIF('BR 1'!B:B,'1-kurs'!C75,'BR 1'!E:E)</f>
        <v>7500000</v>
      </c>
      <c r="O75" s="26">
        <f t="shared" si="7"/>
        <v>7500000</v>
      </c>
      <c r="P75" s="26"/>
      <c r="Q75" s="26">
        <f t="shared" si="8"/>
        <v>0</v>
      </c>
      <c r="R75" s="27"/>
      <c r="U75" s="26">
        <f t="shared" si="9"/>
        <v>0</v>
      </c>
      <c r="V75" s="26">
        <v>7500000</v>
      </c>
      <c r="AA75" s="407">
        <f t="shared" si="10"/>
        <v>15000000</v>
      </c>
      <c r="AB75" s="407">
        <f t="shared" si="11"/>
        <v>7500000</v>
      </c>
      <c r="AC75" s="407">
        <f t="shared" si="12"/>
        <v>7500000</v>
      </c>
      <c r="AD75" s="407">
        <f t="shared" si="13"/>
        <v>0</v>
      </c>
    </row>
    <row r="76" spans="1:30" s="1" customFormat="1" x14ac:dyDescent="0.25">
      <c r="A76" s="325">
        <f>SUBTOTAL(103,$B$2:B76)</f>
        <v>75</v>
      </c>
      <c r="B76" s="108" t="s">
        <v>7329</v>
      </c>
      <c r="C76" s="24">
        <v>60804025280016</v>
      </c>
      <c r="D76" s="24" t="str">
        <f>VLOOKUP(C76,'Hemis baza'!K:AJ,26,)</f>
        <v>438241101996</v>
      </c>
      <c r="E76" s="24" t="str">
        <f>VLOOKUP(C76,'Hemis baza'!K:AF,13,)</f>
        <v>To‘lov-shartnoma</v>
      </c>
      <c r="F76" s="109" t="str">
        <f>VLOOKUP(C76,'Hemis baza'!K:AF,3,)</f>
        <v>1-kurs</v>
      </c>
      <c r="G76" s="404" t="s">
        <v>19803</v>
      </c>
      <c r="H76" s="404" t="str">
        <f>VLOOKUP(C76,'Hemis baza'!K:AF,5,)</f>
        <v>S1-24 PSI</v>
      </c>
      <c r="I76" s="403" t="str">
        <f>VLOOKUP(C76,'Hemis baza'!K:AF,11,)</f>
        <v>Bakalavr</v>
      </c>
      <c r="J76" s="23" t="str">
        <f>VLOOKUP(C76,'Hemis baza'!K:AF,12,)</f>
        <v>Sirtqi</v>
      </c>
      <c r="K76" s="25"/>
      <c r="L76" s="25"/>
      <c r="M76" s="26">
        <v>12000000</v>
      </c>
      <c r="N76" s="26">
        <f>SUMIF('BR 1'!B:B,'1-kurs'!C76,'BR 1'!E:E)</f>
        <v>12000000</v>
      </c>
      <c r="O76" s="26">
        <f t="shared" si="7"/>
        <v>0</v>
      </c>
      <c r="P76" s="26"/>
      <c r="Q76" s="26">
        <f t="shared" si="8"/>
        <v>0</v>
      </c>
      <c r="R76" s="27"/>
      <c r="U76" s="26">
        <f t="shared" si="9"/>
        <v>0</v>
      </c>
      <c r="V76" s="26">
        <v>12000000</v>
      </c>
      <c r="AA76" s="407">
        <f t="shared" si="10"/>
        <v>12000000</v>
      </c>
      <c r="AB76" s="407">
        <f t="shared" si="11"/>
        <v>12000000</v>
      </c>
      <c r="AC76" s="407">
        <f t="shared" si="12"/>
        <v>0</v>
      </c>
      <c r="AD76" s="407">
        <f t="shared" si="13"/>
        <v>0</v>
      </c>
    </row>
    <row r="77" spans="1:30" s="1" customFormat="1" x14ac:dyDescent="0.25">
      <c r="A77" s="325">
        <f>SUBTOTAL(103,$B$2:B77)</f>
        <v>76</v>
      </c>
      <c r="B77" s="108" t="s">
        <v>7330</v>
      </c>
      <c r="C77" s="24">
        <v>62208055340043</v>
      </c>
      <c r="D77" s="24" t="str">
        <f>VLOOKUP(C77,'Hemis baza'!K:AJ,26,)</f>
        <v>438241100224</v>
      </c>
      <c r="E77" s="24" t="str">
        <f>VLOOKUP(C77,'Hemis baza'!K:AF,13,)</f>
        <v>To‘lov-shartnoma</v>
      </c>
      <c r="F77" s="109" t="str">
        <f>VLOOKUP(C77,'Hemis baza'!K:AF,3,)</f>
        <v>1-kurs</v>
      </c>
      <c r="G77" s="404" t="s">
        <v>19813</v>
      </c>
      <c r="H77" s="404" t="str">
        <f>VLOOKUP(C77,'Hemis baza'!K:AF,5,)</f>
        <v>2-24 XTA</v>
      </c>
      <c r="I77" s="403" t="str">
        <f>VLOOKUP(C77,'Hemis baza'!K:AF,11,)</f>
        <v>Bakalavr</v>
      </c>
      <c r="J77" s="23" t="str">
        <f>VLOOKUP(C77,'Hemis baza'!K:AF,12,)</f>
        <v>Kunduzgi</v>
      </c>
      <c r="K77" s="25"/>
      <c r="L77" s="25"/>
      <c r="M77" s="26">
        <v>15000000</v>
      </c>
      <c r="N77" s="26">
        <f>SUMIF('BR 1'!B:B,'1-kurs'!C77,'BR 1'!E:E)</f>
        <v>7500000</v>
      </c>
      <c r="O77" s="26">
        <f t="shared" si="7"/>
        <v>7500000</v>
      </c>
      <c r="P77" s="26"/>
      <c r="Q77" s="26">
        <f t="shared" si="8"/>
        <v>0</v>
      </c>
      <c r="R77" s="27"/>
      <c r="U77" s="26">
        <f t="shared" si="9"/>
        <v>0</v>
      </c>
      <c r="V77" s="26">
        <v>7500000</v>
      </c>
      <c r="AA77" s="407">
        <f t="shared" si="10"/>
        <v>15000000</v>
      </c>
      <c r="AB77" s="407">
        <f t="shared" si="11"/>
        <v>7500000</v>
      </c>
      <c r="AC77" s="407">
        <f t="shared" si="12"/>
        <v>7500000</v>
      </c>
      <c r="AD77" s="407">
        <f t="shared" si="13"/>
        <v>0</v>
      </c>
    </row>
    <row r="78" spans="1:30" x14ac:dyDescent="0.25">
      <c r="A78" s="325">
        <f>SUBTOTAL(103,$B$2:B78)</f>
        <v>77</v>
      </c>
      <c r="B78" s="108" t="s">
        <v>7331</v>
      </c>
      <c r="C78" s="24">
        <v>42605961140039</v>
      </c>
      <c r="D78" s="24" t="e">
        <f>VLOOKUP(C78,'Hemis baza'!K:AJ,26,)</f>
        <v>#N/A</v>
      </c>
      <c r="E78" s="24" t="e">
        <f>VLOOKUP(C78,'Hemis baza'!K:AF,13,)</f>
        <v>#N/A</v>
      </c>
      <c r="F78" s="109" t="e">
        <f>VLOOKUP(C78,'Hemis baza'!K:AF,3,)</f>
        <v>#N/A</v>
      </c>
      <c r="G78" s="404" t="s">
        <v>4313</v>
      </c>
      <c r="H78" s="404" t="e">
        <f>VLOOKUP(C78,'Hemis baza'!K:AF,5,)</f>
        <v>#N/A</v>
      </c>
      <c r="I78" s="403" t="e">
        <f>VLOOKUP(C78,'Hemis baza'!K:AF,11,)</f>
        <v>#N/A</v>
      </c>
      <c r="J78" s="23" t="e">
        <f>VLOOKUP(C78,'Hemis baza'!K:AF,12,)</f>
        <v>#N/A</v>
      </c>
      <c r="K78" s="333"/>
      <c r="L78" s="333"/>
      <c r="M78" s="26"/>
      <c r="N78" s="26">
        <f>SUMIF('BR 1'!B:B,'1-kurs'!C78,'BR 1'!E:E)</f>
        <v>0</v>
      </c>
      <c r="O78" s="26">
        <f t="shared" si="7"/>
        <v>0</v>
      </c>
      <c r="P78" s="26"/>
      <c r="Q78" s="26">
        <f t="shared" si="8"/>
        <v>0</v>
      </c>
      <c r="R78" s="367"/>
      <c r="U78" s="26">
        <f t="shared" si="9"/>
        <v>0</v>
      </c>
      <c r="V78" s="26">
        <v>0</v>
      </c>
      <c r="AA78" s="407">
        <f t="shared" si="10"/>
        <v>0</v>
      </c>
      <c r="AB78" s="407">
        <f t="shared" si="11"/>
        <v>0</v>
      </c>
      <c r="AC78" s="407">
        <f t="shared" si="12"/>
        <v>0</v>
      </c>
      <c r="AD78" s="407">
        <f t="shared" si="13"/>
        <v>0</v>
      </c>
    </row>
    <row r="79" spans="1:30" s="1" customFormat="1" x14ac:dyDescent="0.25">
      <c r="A79" s="325">
        <f>SUBTOTAL(103,$B$2:B79)</f>
        <v>78</v>
      </c>
      <c r="B79" s="108" t="s">
        <v>7332</v>
      </c>
      <c r="C79" s="24">
        <v>32003921000019</v>
      </c>
      <c r="D79" s="24" t="e">
        <f>VLOOKUP(C79,'Hemis baza'!K:AJ,26,)</f>
        <v>#N/A</v>
      </c>
      <c r="E79" s="24" t="e">
        <f>VLOOKUP(C79,'Hemis baza'!K:AF,13,)</f>
        <v>#N/A</v>
      </c>
      <c r="F79" s="109" t="e">
        <f>VLOOKUP(C79,'Hemis baza'!K:AF,3,)</f>
        <v>#N/A</v>
      </c>
      <c r="G79" s="404" t="s">
        <v>19808</v>
      </c>
      <c r="H79" s="404" t="e">
        <f>VLOOKUP(C79,'Hemis baza'!K:AF,5,)</f>
        <v>#N/A</v>
      </c>
      <c r="I79" s="403" t="e">
        <f>VLOOKUP(C79,'Hemis baza'!K:AF,11,)</f>
        <v>#N/A</v>
      </c>
      <c r="J79" s="23" t="e">
        <f>VLOOKUP(C79,'Hemis baza'!K:AF,12,)</f>
        <v>#N/A</v>
      </c>
      <c r="K79" s="25"/>
      <c r="L79" s="25"/>
      <c r="M79" s="26">
        <v>18000000</v>
      </c>
      <c r="N79" s="26">
        <f>SUMIF('BR 1'!B:B,'1-kurs'!C79,'BR 1'!E:E)</f>
        <v>0</v>
      </c>
      <c r="O79" s="26">
        <f t="shared" si="7"/>
        <v>18000000</v>
      </c>
      <c r="P79" s="26"/>
      <c r="Q79" s="26">
        <f t="shared" si="8"/>
        <v>0</v>
      </c>
      <c r="R79" s="27"/>
      <c r="U79" s="26">
        <f t="shared" si="9"/>
        <v>0</v>
      </c>
      <c r="V79" s="26">
        <v>0</v>
      </c>
      <c r="AA79" s="407">
        <f t="shared" si="10"/>
        <v>18000000</v>
      </c>
      <c r="AB79" s="407">
        <f t="shared" si="11"/>
        <v>0</v>
      </c>
      <c r="AC79" s="407">
        <f t="shared" si="12"/>
        <v>18000000</v>
      </c>
      <c r="AD79" s="407">
        <f t="shared" si="13"/>
        <v>0</v>
      </c>
    </row>
    <row r="80" spans="1:30" s="1" customFormat="1" x14ac:dyDescent="0.25">
      <c r="A80" s="325">
        <f>SUBTOTAL(103,$B$2:B80)</f>
        <v>79</v>
      </c>
      <c r="B80" s="108" t="s">
        <v>7333</v>
      </c>
      <c r="C80" s="24">
        <v>61808045350022</v>
      </c>
      <c r="D80" s="24" t="str">
        <f>VLOOKUP(C80,'Hemis baza'!K:AJ,26,)</f>
        <v>438241100132</v>
      </c>
      <c r="E80" s="24" t="str">
        <f>VLOOKUP(C80,'Hemis baza'!K:AF,13,)</f>
        <v>To‘lov-shartnoma</v>
      </c>
      <c r="F80" s="109" t="str">
        <f>VLOOKUP(C80,'Hemis baza'!K:AF,3,)</f>
        <v>1-kurs</v>
      </c>
      <c r="G80" s="404" t="s">
        <v>19809</v>
      </c>
      <c r="H80" s="404" t="str">
        <f>VLOOKUP(C80,'Hemis baza'!K:AF,5,)</f>
        <v>1-24 BT</v>
      </c>
      <c r="I80" s="403" t="str">
        <f>VLOOKUP(C80,'Hemis baza'!K:AF,11,)</f>
        <v>Bakalavr</v>
      </c>
      <c r="J80" s="23" t="str">
        <f>VLOOKUP(C80,'Hemis baza'!K:AF,12,)</f>
        <v>Kunduzgi</v>
      </c>
      <c r="K80" s="25"/>
      <c r="L80" s="25"/>
      <c r="M80" s="26">
        <v>15000000</v>
      </c>
      <c r="N80" s="26">
        <f>SUMIF('BR 1'!B:B,'1-kurs'!C80,'BR 1'!E:E)</f>
        <v>0</v>
      </c>
      <c r="O80" s="26">
        <f t="shared" si="7"/>
        <v>15000000</v>
      </c>
      <c r="P80" s="26"/>
      <c r="Q80" s="26">
        <f t="shared" si="8"/>
        <v>0</v>
      </c>
      <c r="R80" s="27"/>
      <c r="U80" s="26">
        <f t="shared" si="9"/>
        <v>0</v>
      </c>
      <c r="V80" s="26">
        <v>0</v>
      </c>
      <c r="AA80" s="407">
        <f t="shared" si="10"/>
        <v>15000000</v>
      </c>
      <c r="AB80" s="407">
        <f t="shared" si="11"/>
        <v>0</v>
      </c>
      <c r="AC80" s="407">
        <f t="shared" si="12"/>
        <v>15000000</v>
      </c>
      <c r="AD80" s="407">
        <f t="shared" si="13"/>
        <v>0</v>
      </c>
    </row>
    <row r="81" spans="1:30" s="1" customFormat="1" x14ac:dyDescent="0.25">
      <c r="A81" s="325">
        <f>SUBTOTAL(103,$B$2:B81)</f>
        <v>80</v>
      </c>
      <c r="B81" s="108" t="s">
        <v>7334</v>
      </c>
      <c r="C81" s="24">
        <v>60907066080022</v>
      </c>
      <c r="D81" s="24" t="str">
        <f>VLOOKUP(C81,'Hemis baza'!K:AJ,26,)</f>
        <v>438241102128</v>
      </c>
      <c r="E81" s="24" t="str">
        <f>VLOOKUP(C81,'Hemis baza'!K:AF,13,)</f>
        <v>To‘lov-shartnoma</v>
      </c>
      <c r="F81" s="109" t="str">
        <f>VLOOKUP(C81,'Hemis baza'!K:AF,3,)</f>
        <v>1-kurs</v>
      </c>
      <c r="G81" s="404" t="s">
        <v>19803</v>
      </c>
      <c r="H81" s="404" t="str">
        <f>VLOOKUP(C81,'Hemis baza'!K:AF,5,)</f>
        <v>S1-24 PSI</v>
      </c>
      <c r="I81" s="403" t="str">
        <f>VLOOKUP(C81,'Hemis baza'!K:AF,11,)</f>
        <v>Bakalavr</v>
      </c>
      <c r="J81" s="23" t="str">
        <f>VLOOKUP(C81,'Hemis baza'!K:AF,12,)</f>
        <v>Sirtqi</v>
      </c>
      <c r="K81" s="25"/>
      <c r="L81" s="25"/>
      <c r="M81" s="26">
        <v>12000000</v>
      </c>
      <c r="N81" s="26">
        <f>SUMIF('BR 1'!B:B,'1-kurs'!C81,'BR 1'!E:E)</f>
        <v>9840000</v>
      </c>
      <c r="O81" s="26">
        <f t="shared" si="7"/>
        <v>2160000</v>
      </c>
      <c r="P81" s="26"/>
      <c r="Q81" s="26">
        <f t="shared" si="8"/>
        <v>0</v>
      </c>
      <c r="R81" s="27"/>
      <c r="U81" s="26">
        <f t="shared" si="9"/>
        <v>0</v>
      </c>
      <c r="V81" s="26">
        <v>9840000</v>
      </c>
      <c r="AA81" s="407">
        <f t="shared" si="10"/>
        <v>12000000</v>
      </c>
      <c r="AB81" s="407">
        <f t="shared" si="11"/>
        <v>9840000</v>
      </c>
      <c r="AC81" s="407">
        <f t="shared" si="12"/>
        <v>2160000</v>
      </c>
      <c r="AD81" s="407">
        <f t="shared" si="13"/>
        <v>0</v>
      </c>
    </row>
    <row r="82" spans="1:30" s="1" customFormat="1" x14ac:dyDescent="0.25">
      <c r="A82" s="325">
        <f>SUBTOTAL(103,$B$2:B82)</f>
        <v>81</v>
      </c>
      <c r="B82" s="108" t="s">
        <v>7335</v>
      </c>
      <c r="C82" s="24">
        <v>60108075340040</v>
      </c>
      <c r="D82" s="24" t="str">
        <f>VLOOKUP(C82,'Hemis baza'!K:AJ,26,)</f>
        <v>438241100445</v>
      </c>
      <c r="E82" s="24" t="str">
        <f>VLOOKUP(C82,'Hemis baza'!K:AF,13,)</f>
        <v>To‘lov-shartnoma</v>
      </c>
      <c r="F82" s="109" t="str">
        <f>VLOOKUP(C82,'Hemis baza'!K:AF,3,)</f>
        <v>1-kurs</v>
      </c>
      <c r="G82" s="404" t="s">
        <v>19813</v>
      </c>
      <c r="H82" s="404" t="str">
        <f>VLOOKUP(C82,'Hemis baza'!K:AF,5,)</f>
        <v>2-24 XTA</v>
      </c>
      <c r="I82" s="403" t="str">
        <f>VLOOKUP(C82,'Hemis baza'!K:AF,11,)</f>
        <v>Bakalavr</v>
      </c>
      <c r="J82" s="23" t="str">
        <f>VLOOKUP(C82,'Hemis baza'!K:AF,12,)</f>
        <v>Kunduzgi</v>
      </c>
      <c r="K82" s="25"/>
      <c r="L82" s="25"/>
      <c r="M82" s="26">
        <v>15000000</v>
      </c>
      <c r="N82" s="26">
        <f>SUMIF('BR 1'!B:B,'1-kurs'!C82,'BR 1'!E:E)</f>
        <v>12500000</v>
      </c>
      <c r="O82" s="26">
        <f t="shared" si="7"/>
        <v>2500000</v>
      </c>
      <c r="P82" s="26"/>
      <c r="Q82" s="26">
        <f t="shared" si="8"/>
        <v>0</v>
      </c>
      <c r="R82" s="27"/>
      <c r="U82" s="26">
        <f t="shared" si="9"/>
        <v>0</v>
      </c>
      <c r="V82" s="26">
        <v>12500000</v>
      </c>
      <c r="AA82" s="407">
        <f t="shared" si="10"/>
        <v>15000000</v>
      </c>
      <c r="AB82" s="407">
        <f t="shared" si="11"/>
        <v>12500000</v>
      </c>
      <c r="AC82" s="407">
        <f t="shared" si="12"/>
        <v>2500000</v>
      </c>
      <c r="AD82" s="407">
        <f t="shared" si="13"/>
        <v>0</v>
      </c>
    </row>
    <row r="83" spans="1:30" s="1" customFormat="1" x14ac:dyDescent="0.25">
      <c r="A83" s="325">
        <f>SUBTOTAL(103,$B$2:B83)</f>
        <v>82</v>
      </c>
      <c r="B83" s="108" t="s">
        <v>7336</v>
      </c>
      <c r="C83" s="24">
        <v>31605995840015</v>
      </c>
      <c r="D83" s="24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04" t="s">
        <v>19816</v>
      </c>
      <c r="H83" s="404" t="e">
        <f>VLOOKUP(C83,'Hemis baza'!K:AF,5,)</f>
        <v>#N/A</v>
      </c>
      <c r="I83" s="403" t="e">
        <f>VLOOKUP(C83,'Hemis baza'!K:AF,11,)</f>
        <v>#N/A</v>
      </c>
      <c r="J83" s="23" t="e">
        <f>VLOOKUP(C83,'Hemis baza'!K:AF,12,)</f>
        <v>#N/A</v>
      </c>
      <c r="K83" s="25"/>
      <c r="L83" s="25"/>
      <c r="M83" s="26">
        <v>18000000</v>
      </c>
      <c r="N83" s="26">
        <f>SUMIF('BR 1'!B:B,'1-kurs'!C83,'BR 1'!E:E)</f>
        <v>0</v>
      </c>
      <c r="O83" s="26">
        <f t="shared" si="7"/>
        <v>18000000</v>
      </c>
      <c r="P83" s="26"/>
      <c r="Q83" s="26">
        <f t="shared" si="8"/>
        <v>0</v>
      </c>
      <c r="R83" s="27"/>
      <c r="U83" s="26">
        <f t="shared" si="9"/>
        <v>0</v>
      </c>
      <c r="V83" s="26">
        <v>0</v>
      </c>
      <c r="AA83" s="407">
        <f t="shared" si="10"/>
        <v>18000000</v>
      </c>
      <c r="AB83" s="407">
        <f t="shared" si="11"/>
        <v>0</v>
      </c>
      <c r="AC83" s="407">
        <f t="shared" si="12"/>
        <v>18000000</v>
      </c>
      <c r="AD83" s="407">
        <f t="shared" si="13"/>
        <v>0</v>
      </c>
    </row>
    <row r="84" spans="1:30" s="1" customFormat="1" x14ac:dyDescent="0.25">
      <c r="A84" s="325">
        <f>SUBTOTAL(103,$B$2:B84)</f>
        <v>83</v>
      </c>
      <c r="B84" s="108" t="s">
        <v>7337</v>
      </c>
      <c r="C84" s="24">
        <v>40210891080045</v>
      </c>
      <c r="D84" s="24" t="str">
        <f>VLOOKUP(C84,'Hemis baza'!K:AJ,26,)</f>
        <v>438241102115</v>
      </c>
      <c r="E84" s="24" t="str">
        <f>VLOOKUP(C84,'Hemis baza'!K:AF,13,)</f>
        <v>To‘lov-shartnoma</v>
      </c>
      <c r="F84" s="109" t="str">
        <f>VLOOKUP(C84,'Hemis baza'!K:AF,3,)</f>
        <v>1-kurs</v>
      </c>
      <c r="G84" s="404" t="s">
        <v>19804</v>
      </c>
      <c r="H84" s="404" t="str">
        <f>VLOOKUP(C84,'Hemis baza'!K:AF,5,)</f>
        <v>S1-24 MT</v>
      </c>
      <c r="I84" s="403" t="str">
        <f>VLOOKUP(C84,'Hemis baza'!K:AF,11,)</f>
        <v>Bakalavr</v>
      </c>
      <c r="J84" s="23" t="str">
        <f>VLOOKUP(C84,'Hemis baza'!K:AF,12,)</f>
        <v>Sirtqi</v>
      </c>
      <c r="K84" s="25"/>
      <c r="L84" s="25"/>
      <c r="M84" s="26">
        <v>12000000</v>
      </c>
      <c r="N84" s="26">
        <f>SUMIF('BR 1'!B:B,'1-kurs'!C84,'BR 1'!E:E)</f>
        <v>3000000</v>
      </c>
      <c r="O84" s="26">
        <f t="shared" si="7"/>
        <v>9000000</v>
      </c>
      <c r="P84" s="26"/>
      <c r="Q84" s="26">
        <f t="shared" si="8"/>
        <v>0</v>
      </c>
      <c r="R84" s="27"/>
      <c r="U84" s="26">
        <f t="shared" si="9"/>
        <v>0</v>
      </c>
      <c r="V84" s="26">
        <v>3000000</v>
      </c>
      <c r="AA84" s="407">
        <f t="shared" si="10"/>
        <v>12000000</v>
      </c>
      <c r="AB84" s="407">
        <f t="shared" si="11"/>
        <v>3000000</v>
      </c>
      <c r="AC84" s="407">
        <f t="shared" si="12"/>
        <v>9000000</v>
      </c>
      <c r="AD84" s="407">
        <f t="shared" si="13"/>
        <v>0</v>
      </c>
    </row>
    <row r="85" spans="1:30" s="1" customFormat="1" x14ac:dyDescent="0.25">
      <c r="A85" s="325">
        <f>SUBTOTAL(103,$B$2:B85)</f>
        <v>84</v>
      </c>
      <c r="B85" s="108" t="s">
        <v>7338</v>
      </c>
      <c r="C85" s="24">
        <v>60106005300030</v>
      </c>
      <c r="D85" s="24" t="e">
        <f>VLOOKUP(C85,'Hemis baza'!K:AJ,26,)</f>
        <v>#N/A</v>
      </c>
      <c r="E85" s="24" t="e">
        <f>VLOOKUP(C85,'Hemis baza'!K:AF,13,)</f>
        <v>#N/A</v>
      </c>
      <c r="F85" s="109" t="e">
        <f>VLOOKUP(C85,'Hemis baza'!K:AF,3,)</f>
        <v>#N/A</v>
      </c>
      <c r="G85" s="404" t="s">
        <v>19814</v>
      </c>
      <c r="H85" s="404" t="e">
        <f>VLOOKUP(C85,'Hemis baza'!K:AF,5,)</f>
        <v>#N/A</v>
      </c>
      <c r="I85" s="403" t="e">
        <f>VLOOKUP(C85,'Hemis baza'!K:AF,11,)</f>
        <v>#N/A</v>
      </c>
      <c r="J85" s="23" t="e">
        <f>VLOOKUP(C85,'Hemis baza'!K:AF,12,)</f>
        <v>#N/A</v>
      </c>
      <c r="K85" s="25"/>
      <c r="L85" s="25"/>
      <c r="M85" s="26">
        <v>18000000</v>
      </c>
      <c r="N85" s="26">
        <f>SUMIF('BR 1'!B:B,'1-kurs'!C85,'BR 1'!E:E)</f>
        <v>0</v>
      </c>
      <c r="O85" s="26">
        <f t="shared" si="7"/>
        <v>18000000</v>
      </c>
      <c r="P85" s="26"/>
      <c r="Q85" s="26">
        <f t="shared" si="8"/>
        <v>0</v>
      </c>
      <c r="R85" s="27"/>
      <c r="U85" s="26">
        <f t="shared" si="9"/>
        <v>0</v>
      </c>
      <c r="V85" s="26">
        <v>0</v>
      </c>
      <c r="AA85" s="407">
        <f t="shared" si="10"/>
        <v>18000000</v>
      </c>
      <c r="AB85" s="407">
        <f t="shared" si="11"/>
        <v>0</v>
      </c>
      <c r="AC85" s="407">
        <f t="shared" si="12"/>
        <v>18000000</v>
      </c>
      <c r="AD85" s="407">
        <f t="shared" si="13"/>
        <v>0</v>
      </c>
    </row>
    <row r="86" spans="1:30" s="1" customFormat="1" x14ac:dyDescent="0.25">
      <c r="A86" s="325">
        <f>SUBTOTAL(103,$B$2:B86)</f>
        <v>85</v>
      </c>
      <c r="B86" s="108" t="s">
        <v>7339</v>
      </c>
      <c r="C86" s="24">
        <v>61309045360010</v>
      </c>
      <c r="D86" s="24" t="str">
        <f>VLOOKUP(C86,'Hemis baza'!K:AJ,26,)</f>
        <v>438241100682</v>
      </c>
      <c r="E86" s="24" t="str">
        <f>VLOOKUP(C86,'Hemis baza'!K:AF,13,)</f>
        <v>To‘lov-shartnoma</v>
      </c>
      <c r="F86" s="109" t="str">
        <f>VLOOKUP(C86,'Hemis baza'!K:AF,3,)</f>
        <v>1-kurs</v>
      </c>
      <c r="G86" s="404" t="s">
        <v>19804</v>
      </c>
      <c r="H86" s="404" t="str">
        <f>VLOOKUP(C86,'Hemis baza'!K:AF,5,)</f>
        <v>1-24 MT</v>
      </c>
      <c r="I86" s="403" t="str">
        <f>VLOOKUP(C86,'Hemis baza'!K:AF,11,)</f>
        <v>Bakalavr</v>
      </c>
      <c r="J86" s="23" t="str">
        <f>VLOOKUP(C86,'Hemis baza'!K:AF,12,)</f>
        <v>Kunduzgi</v>
      </c>
      <c r="K86" s="25"/>
      <c r="L86" s="25"/>
      <c r="M86" s="26">
        <v>15000000</v>
      </c>
      <c r="N86" s="26">
        <f>SUMIF('BR 1'!B:B,'1-kurs'!C86,'BR 1'!E:E)</f>
        <v>13130000</v>
      </c>
      <c r="O86" s="26">
        <f t="shared" si="7"/>
        <v>1870000</v>
      </c>
      <c r="P86" s="26"/>
      <c r="Q86" s="26">
        <f t="shared" si="8"/>
        <v>0</v>
      </c>
      <c r="R86" s="27"/>
      <c r="U86" s="26">
        <f t="shared" si="9"/>
        <v>0</v>
      </c>
      <c r="V86" s="26">
        <v>13130000</v>
      </c>
      <c r="AA86" s="407">
        <f t="shared" si="10"/>
        <v>15000000</v>
      </c>
      <c r="AB86" s="407">
        <f t="shared" si="11"/>
        <v>13130000</v>
      </c>
      <c r="AC86" s="407">
        <f t="shared" si="12"/>
        <v>1870000</v>
      </c>
      <c r="AD86" s="407">
        <f t="shared" si="13"/>
        <v>0</v>
      </c>
    </row>
    <row r="87" spans="1:30" s="1" customFormat="1" x14ac:dyDescent="0.25">
      <c r="A87" s="325">
        <f>SUBTOTAL(103,$B$2:B87)</f>
        <v>86</v>
      </c>
      <c r="B87" s="108" t="s">
        <v>7340</v>
      </c>
      <c r="C87" s="24">
        <v>51403075320057</v>
      </c>
      <c r="D87" s="24" t="str">
        <f>VLOOKUP(C87,'Hemis baza'!K:AJ,26,)</f>
        <v>438241100458</v>
      </c>
      <c r="E87" s="24" t="str">
        <f>VLOOKUP(C87,'Hemis baza'!K:AF,13,)</f>
        <v>To‘lov-shartnoma</v>
      </c>
      <c r="F87" s="109" t="str">
        <f>VLOOKUP(C87,'Hemis baza'!K:AF,3,)</f>
        <v>1-kurs</v>
      </c>
      <c r="G87" s="404" t="s">
        <v>19815</v>
      </c>
      <c r="H87" s="404" t="str">
        <f>VLOOKUP(C87,'Hemis baza'!K:AF,5,)</f>
        <v>1-24 ATT</v>
      </c>
      <c r="I87" s="403" t="str">
        <f>VLOOKUP(C87,'Hemis baza'!K:AF,11,)</f>
        <v>Bakalavr</v>
      </c>
      <c r="J87" s="23" t="str">
        <f>VLOOKUP(C87,'Hemis baza'!K:AF,12,)</f>
        <v>Kunduzgi</v>
      </c>
      <c r="K87" s="25"/>
      <c r="L87" s="25"/>
      <c r="M87" s="26">
        <v>15000000</v>
      </c>
      <c r="N87" s="26">
        <f>SUMIF('BR 1'!B:B,'1-kurs'!C87,'BR 1'!E:E)</f>
        <v>7580419</v>
      </c>
      <c r="O87" s="26">
        <f t="shared" si="7"/>
        <v>7419581</v>
      </c>
      <c r="P87" s="26"/>
      <c r="Q87" s="26">
        <f t="shared" si="8"/>
        <v>0</v>
      </c>
      <c r="R87" s="27"/>
      <c r="U87" s="26">
        <f t="shared" si="9"/>
        <v>0</v>
      </c>
      <c r="V87" s="26">
        <v>7580419</v>
      </c>
      <c r="AA87" s="407">
        <f t="shared" si="10"/>
        <v>15000000</v>
      </c>
      <c r="AB87" s="407">
        <f t="shared" si="11"/>
        <v>7580419</v>
      </c>
      <c r="AC87" s="407">
        <f t="shared" si="12"/>
        <v>7419581</v>
      </c>
      <c r="AD87" s="407">
        <f t="shared" si="13"/>
        <v>0</v>
      </c>
    </row>
    <row r="88" spans="1:30" s="1" customFormat="1" x14ac:dyDescent="0.25">
      <c r="A88" s="325">
        <f>SUBTOTAL(103,$B$2:B88)</f>
        <v>87</v>
      </c>
      <c r="B88" s="108" t="s">
        <v>7341</v>
      </c>
      <c r="C88" s="24">
        <v>61807065320060</v>
      </c>
      <c r="D88" s="24" t="str">
        <f>VLOOKUP(C88,'Hemis baza'!K:AJ,26,)</f>
        <v>438241101811</v>
      </c>
      <c r="E88" s="24" t="str">
        <f>VLOOKUP(C88,'Hemis baza'!K:AF,13,)</f>
        <v>To‘lov-shartnoma</v>
      </c>
      <c r="F88" s="109" t="str">
        <f>VLOOKUP(C88,'Hemis baza'!K:AF,3,)</f>
        <v>1-kurs</v>
      </c>
      <c r="G88" s="404" t="s">
        <v>19811</v>
      </c>
      <c r="H88" s="404" t="str">
        <f>VLOOKUP(C88,'Hemis baza'!K:AF,5,)</f>
        <v>1-24 O`TA</v>
      </c>
      <c r="I88" s="403" t="str">
        <f>VLOOKUP(C88,'Hemis baza'!K:AF,11,)</f>
        <v>Bakalavr</v>
      </c>
      <c r="J88" s="23" t="str">
        <f>VLOOKUP(C88,'Hemis baza'!K:AF,12,)</f>
        <v>Kunduzgi</v>
      </c>
      <c r="K88" s="25"/>
      <c r="L88" s="25"/>
      <c r="M88" s="26">
        <v>15000000</v>
      </c>
      <c r="N88" s="26">
        <f>SUMIF('BR 1'!B:B,'1-kurs'!C88,'BR 1'!E:E)</f>
        <v>15000000</v>
      </c>
      <c r="O88" s="26">
        <f t="shared" si="7"/>
        <v>0</v>
      </c>
      <c r="P88" s="26"/>
      <c r="Q88" s="26">
        <f t="shared" si="8"/>
        <v>0</v>
      </c>
      <c r="R88" s="27"/>
      <c r="U88" s="26">
        <f t="shared" si="9"/>
        <v>0</v>
      </c>
      <c r="V88" s="26">
        <v>15000000</v>
      </c>
      <c r="AA88" s="407">
        <f t="shared" si="10"/>
        <v>15000000</v>
      </c>
      <c r="AB88" s="407">
        <f t="shared" si="11"/>
        <v>15000000</v>
      </c>
      <c r="AC88" s="407">
        <f t="shared" si="12"/>
        <v>0</v>
      </c>
      <c r="AD88" s="407">
        <f t="shared" si="13"/>
        <v>0</v>
      </c>
    </row>
    <row r="89" spans="1:30" s="1" customFormat="1" x14ac:dyDescent="0.25">
      <c r="A89" s="325">
        <f>SUBTOTAL(103,$B$2:B89)</f>
        <v>88</v>
      </c>
      <c r="B89" s="108" t="s">
        <v>7342</v>
      </c>
      <c r="C89" s="24">
        <v>61603015840015</v>
      </c>
      <c r="D89" s="24" t="str">
        <f>VLOOKUP(C89,'Hemis baza'!K:AJ,26,)</f>
        <v>438241200200</v>
      </c>
      <c r="E89" s="24" t="str">
        <f>VLOOKUP(C89,'Hemis baza'!K:AF,13,)</f>
        <v>To‘lov-shartnoma</v>
      </c>
      <c r="F89" s="109" t="str">
        <f>VLOOKUP(C89,'Hemis baza'!K:AF,3,)</f>
        <v>1-kurs</v>
      </c>
      <c r="G89" s="404" t="s">
        <v>19803</v>
      </c>
      <c r="H89" s="404" t="str">
        <f>VLOOKUP(C89,'Hemis baza'!K:AF,5,)</f>
        <v>M1-24 PSI</v>
      </c>
      <c r="I89" s="403" t="str">
        <f>VLOOKUP(C89,'Hemis baza'!K:AF,11,)</f>
        <v>Magistr</v>
      </c>
      <c r="J89" s="23" t="str">
        <f>VLOOKUP(C89,'Hemis baza'!K:AF,12,)</f>
        <v>Kunduzgi</v>
      </c>
      <c r="K89" s="25"/>
      <c r="L89" s="25"/>
      <c r="M89" s="26">
        <v>18000000</v>
      </c>
      <c r="N89" s="26">
        <f>SUMIF('BR 1'!B:B,'1-kurs'!C89,'BR 1'!E:E)</f>
        <v>18000000</v>
      </c>
      <c r="O89" s="26">
        <f t="shared" si="7"/>
        <v>0</v>
      </c>
      <c r="P89" s="26"/>
      <c r="Q89" s="26">
        <f t="shared" si="8"/>
        <v>0</v>
      </c>
      <c r="R89" s="27"/>
      <c r="U89" s="26">
        <f t="shared" si="9"/>
        <v>0</v>
      </c>
      <c r="V89" s="26">
        <v>18000000</v>
      </c>
      <c r="AA89" s="407">
        <f t="shared" si="10"/>
        <v>18000000</v>
      </c>
      <c r="AB89" s="407">
        <f t="shared" si="11"/>
        <v>18000000</v>
      </c>
      <c r="AC89" s="407">
        <f t="shared" si="12"/>
        <v>0</v>
      </c>
      <c r="AD89" s="407">
        <f t="shared" si="13"/>
        <v>0</v>
      </c>
    </row>
    <row r="90" spans="1:30" s="1" customFormat="1" x14ac:dyDescent="0.25">
      <c r="A90" s="325">
        <f>SUBTOTAL(103,$B$2:B90)</f>
        <v>89</v>
      </c>
      <c r="B90" s="108" t="s">
        <v>7343</v>
      </c>
      <c r="C90" s="24">
        <v>40110851110017</v>
      </c>
      <c r="D90" s="24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04" t="s">
        <v>19814</v>
      </c>
      <c r="H90" s="404" t="e">
        <f>VLOOKUP(C90,'Hemis baza'!K:AF,5,)</f>
        <v>#N/A</v>
      </c>
      <c r="I90" s="403" t="e">
        <f>VLOOKUP(C90,'Hemis baza'!K:AF,11,)</f>
        <v>#N/A</v>
      </c>
      <c r="J90" s="23" t="e">
        <f>VLOOKUP(C90,'Hemis baza'!K:AF,12,)</f>
        <v>#N/A</v>
      </c>
      <c r="K90" s="25"/>
      <c r="L90" s="25"/>
      <c r="M90" s="26">
        <v>18000000</v>
      </c>
      <c r="N90" s="26">
        <f>SUMIF('BR 1'!B:B,'1-kurs'!C90,'BR 1'!E:E)</f>
        <v>0</v>
      </c>
      <c r="O90" s="26">
        <f t="shared" si="7"/>
        <v>18000000</v>
      </c>
      <c r="P90" s="26"/>
      <c r="Q90" s="26">
        <f t="shared" si="8"/>
        <v>0</v>
      </c>
      <c r="R90" s="27"/>
      <c r="U90" s="26">
        <f t="shared" si="9"/>
        <v>0</v>
      </c>
      <c r="V90" s="26">
        <v>0</v>
      </c>
      <c r="AA90" s="407">
        <f t="shared" si="10"/>
        <v>18000000</v>
      </c>
      <c r="AB90" s="407">
        <f t="shared" si="11"/>
        <v>0</v>
      </c>
      <c r="AC90" s="407">
        <f t="shared" si="12"/>
        <v>18000000</v>
      </c>
      <c r="AD90" s="407">
        <f t="shared" si="13"/>
        <v>0</v>
      </c>
    </row>
    <row r="91" spans="1:30" s="1" customFormat="1" x14ac:dyDescent="0.25">
      <c r="A91" s="325">
        <f>SUBTOTAL(103,$B$2:B91)</f>
        <v>90</v>
      </c>
      <c r="B91" s="108" t="s">
        <v>7344</v>
      </c>
      <c r="C91" s="24">
        <v>32904922170021</v>
      </c>
      <c r="D91" s="24" t="e">
        <f>VLOOKUP(C91,'Hemis baza'!K:AJ,26,)</f>
        <v>#N/A</v>
      </c>
      <c r="E91" s="24" t="e">
        <f>VLOOKUP(C91,'Hemis baza'!K:AF,13,)</f>
        <v>#N/A</v>
      </c>
      <c r="F91" s="109" t="e">
        <f>VLOOKUP(C91,'Hemis baza'!K:AF,3,)</f>
        <v>#N/A</v>
      </c>
      <c r="G91" s="404" t="s">
        <v>19817</v>
      </c>
      <c r="H91" s="404" t="e">
        <f>VLOOKUP(C91,'Hemis baza'!K:AF,5,)</f>
        <v>#N/A</v>
      </c>
      <c r="I91" s="403" t="e">
        <f>VLOOKUP(C91,'Hemis baza'!K:AF,11,)</f>
        <v>#N/A</v>
      </c>
      <c r="J91" s="23" t="e">
        <f>VLOOKUP(C91,'Hemis baza'!K:AF,12,)</f>
        <v>#N/A</v>
      </c>
      <c r="K91" s="25"/>
      <c r="L91" s="25"/>
      <c r="M91" s="26">
        <v>18000000</v>
      </c>
      <c r="N91" s="26">
        <f>SUMIF('BR 1'!B:B,'1-kurs'!C91,'BR 1'!E:E)</f>
        <v>0</v>
      </c>
      <c r="O91" s="26">
        <f t="shared" si="7"/>
        <v>18000000</v>
      </c>
      <c r="P91" s="26"/>
      <c r="Q91" s="26">
        <f t="shared" si="8"/>
        <v>0</v>
      </c>
      <c r="R91" s="27"/>
      <c r="U91" s="26">
        <f t="shared" si="9"/>
        <v>0</v>
      </c>
      <c r="V91" s="26">
        <v>0</v>
      </c>
      <c r="AA91" s="407">
        <f t="shared" si="10"/>
        <v>18000000</v>
      </c>
      <c r="AB91" s="407">
        <f t="shared" si="11"/>
        <v>0</v>
      </c>
      <c r="AC91" s="407">
        <f t="shared" si="12"/>
        <v>18000000</v>
      </c>
      <c r="AD91" s="407">
        <f t="shared" si="13"/>
        <v>0</v>
      </c>
    </row>
    <row r="92" spans="1:30" s="1" customFormat="1" x14ac:dyDescent="0.25">
      <c r="A92" s="325">
        <f>SUBTOTAL(103,$B$2:B92)</f>
        <v>91</v>
      </c>
      <c r="B92" s="108" t="s">
        <v>7345</v>
      </c>
      <c r="C92" s="24">
        <v>62302005260013</v>
      </c>
      <c r="D92" s="24" t="str">
        <f>VLOOKUP(C92,'Hemis baza'!K:AJ,26,)</f>
        <v>438241200072</v>
      </c>
      <c r="E92" s="24" t="str">
        <f>VLOOKUP(C92,'Hemis baza'!K:AF,13,)</f>
        <v>To‘lov-shartnoma</v>
      </c>
      <c r="F92" s="109" t="str">
        <f>VLOOKUP(C92,'Hemis baza'!K:AF,3,)</f>
        <v>1-kurs</v>
      </c>
      <c r="G92" s="404" t="s">
        <v>19803</v>
      </c>
      <c r="H92" s="404" t="str">
        <f>VLOOKUP(C92,'Hemis baza'!K:AF,5,)</f>
        <v>M1-24 PSI</v>
      </c>
      <c r="I92" s="403" t="str">
        <f>VLOOKUP(C92,'Hemis baza'!K:AF,11,)</f>
        <v>Magistr</v>
      </c>
      <c r="J92" s="23" t="str">
        <f>VLOOKUP(C92,'Hemis baza'!K:AF,12,)</f>
        <v>Kunduzgi</v>
      </c>
      <c r="K92" s="25"/>
      <c r="L92" s="25"/>
      <c r="M92" s="26">
        <v>18000000</v>
      </c>
      <c r="N92" s="26">
        <f>SUMIF('BR 1'!B:B,'1-kurs'!C92,'BR 1'!E:E)</f>
        <v>18000000</v>
      </c>
      <c r="O92" s="26">
        <f t="shared" si="7"/>
        <v>0</v>
      </c>
      <c r="P92" s="26"/>
      <c r="Q92" s="26">
        <f t="shared" si="8"/>
        <v>0</v>
      </c>
      <c r="R92" s="27"/>
      <c r="U92" s="26">
        <f t="shared" si="9"/>
        <v>0</v>
      </c>
      <c r="V92" s="26">
        <v>18000000</v>
      </c>
      <c r="AA92" s="407">
        <f t="shared" si="10"/>
        <v>18000000</v>
      </c>
      <c r="AB92" s="407">
        <f t="shared" si="11"/>
        <v>18000000</v>
      </c>
      <c r="AC92" s="407">
        <f t="shared" si="12"/>
        <v>0</v>
      </c>
      <c r="AD92" s="407">
        <f t="shared" si="13"/>
        <v>0</v>
      </c>
    </row>
    <row r="93" spans="1:30" s="1" customFormat="1" x14ac:dyDescent="0.25">
      <c r="A93" s="325">
        <f>SUBTOTAL(103,$B$2:B93)</f>
        <v>92</v>
      </c>
      <c r="B93" s="108" t="s">
        <v>7346</v>
      </c>
      <c r="C93" s="24">
        <v>60810035310041</v>
      </c>
      <c r="D93" s="24" t="str">
        <f>VLOOKUP(C93,'Hemis baza'!K:AJ,26,)</f>
        <v>438241102151</v>
      </c>
      <c r="E93" s="24" t="str">
        <f>VLOOKUP(C93,'Hemis baza'!K:AF,13,)</f>
        <v>To‘lov-shartnoma</v>
      </c>
      <c r="F93" s="109" t="str">
        <f>VLOOKUP(C93,'Hemis baza'!K:AF,3,)</f>
        <v>1-kurs</v>
      </c>
      <c r="G93" s="404" t="s">
        <v>19818</v>
      </c>
      <c r="H93" s="404" t="str">
        <f>VLOOKUP(C93,'Hemis baza'!K:AF,5,)</f>
        <v>S1-24 MIG`</v>
      </c>
      <c r="I93" s="403" t="str">
        <f>VLOOKUP(C93,'Hemis baza'!K:AF,11,)</f>
        <v>Bakalavr</v>
      </c>
      <c r="J93" s="23" t="str">
        <f>VLOOKUP(C93,'Hemis baza'!K:AF,12,)</f>
        <v>Sirtqi</v>
      </c>
      <c r="K93" s="25"/>
      <c r="L93" s="25"/>
      <c r="M93" s="26">
        <v>12000000</v>
      </c>
      <c r="N93" s="26">
        <f>SUMIF('BR 1'!B:B,'1-kurs'!C93,'BR 1'!E:E)</f>
        <v>12000000</v>
      </c>
      <c r="O93" s="26">
        <f t="shared" si="7"/>
        <v>0</v>
      </c>
      <c r="P93" s="26"/>
      <c r="Q93" s="26">
        <f t="shared" si="8"/>
        <v>0</v>
      </c>
      <c r="R93" s="27"/>
      <c r="U93" s="26">
        <f t="shared" si="9"/>
        <v>0</v>
      </c>
      <c r="V93" s="26">
        <v>12000000</v>
      </c>
      <c r="AA93" s="407">
        <f t="shared" si="10"/>
        <v>12000000</v>
      </c>
      <c r="AB93" s="407">
        <f t="shared" si="11"/>
        <v>12000000</v>
      </c>
      <c r="AC93" s="407">
        <f t="shared" si="12"/>
        <v>0</v>
      </c>
      <c r="AD93" s="407">
        <f t="shared" si="13"/>
        <v>0</v>
      </c>
    </row>
    <row r="94" spans="1:30" s="1" customFormat="1" x14ac:dyDescent="0.25">
      <c r="A94" s="325">
        <f>SUBTOTAL(103,$B$2:B94)</f>
        <v>93</v>
      </c>
      <c r="B94" s="108" t="s">
        <v>7347</v>
      </c>
      <c r="C94" s="24">
        <v>42006941010030</v>
      </c>
      <c r="D94" s="24" t="str">
        <f>VLOOKUP(C94,'Hemis baza'!K:AJ,26,)</f>
        <v>438241100530</v>
      </c>
      <c r="E94" s="24" t="str">
        <f>VLOOKUP(C94,'Hemis baza'!K:AF,13,)</f>
        <v>To‘lov-shartnoma</v>
      </c>
      <c r="F94" s="109" t="str">
        <f>VLOOKUP(C94,'Hemis baza'!K:AF,3,)</f>
        <v>1-kurs</v>
      </c>
      <c r="G94" s="404" t="s">
        <v>19804</v>
      </c>
      <c r="H94" s="404" t="str">
        <f>VLOOKUP(C94,'Hemis baza'!K:AF,5,)</f>
        <v>1-24 MT</v>
      </c>
      <c r="I94" s="403" t="str">
        <f>VLOOKUP(C94,'Hemis baza'!K:AF,11,)</f>
        <v>Bakalavr</v>
      </c>
      <c r="J94" s="23" t="str">
        <f>VLOOKUP(C94,'Hemis baza'!K:AF,12,)</f>
        <v>Kunduzgi</v>
      </c>
      <c r="K94" s="25"/>
      <c r="L94" s="25"/>
      <c r="M94" s="26">
        <v>15000000</v>
      </c>
      <c r="N94" s="26">
        <f>SUMIF('BR 1'!B:B,'1-kurs'!C94,'BR 1'!E:E)</f>
        <v>0</v>
      </c>
      <c r="O94" s="26">
        <f t="shared" si="7"/>
        <v>15000000</v>
      </c>
      <c r="P94" s="26"/>
      <c r="Q94" s="26">
        <f t="shared" si="8"/>
        <v>0</v>
      </c>
      <c r="R94" s="27"/>
      <c r="U94" s="26">
        <f t="shared" si="9"/>
        <v>0</v>
      </c>
      <c r="V94" s="26">
        <v>0</v>
      </c>
      <c r="AA94" s="407">
        <f t="shared" si="10"/>
        <v>15000000</v>
      </c>
      <c r="AB94" s="407">
        <f t="shared" si="11"/>
        <v>0</v>
      </c>
      <c r="AC94" s="407">
        <f t="shared" si="12"/>
        <v>15000000</v>
      </c>
      <c r="AD94" s="407">
        <f t="shared" si="13"/>
        <v>0</v>
      </c>
    </row>
    <row r="95" spans="1:30" s="1" customFormat="1" x14ac:dyDescent="0.25">
      <c r="A95" s="325">
        <f>SUBTOTAL(103,$B$2:B95)</f>
        <v>94</v>
      </c>
      <c r="B95" s="108" t="s">
        <v>7348</v>
      </c>
      <c r="C95" s="24">
        <v>41106830920019</v>
      </c>
      <c r="D95" s="24" t="str">
        <f>VLOOKUP(C95,'Hemis baza'!K:AJ,26,)</f>
        <v>438241200123</v>
      </c>
      <c r="E95" s="24" t="str">
        <f>VLOOKUP(C95,'Hemis baza'!K:AF,13,)</f>
        <v>To‘lov-shartnoma</v>
      </c>
      <c r="F95" s="109" t="str">
        <f>VLOOKUP(C95,'Hemis baza'!K:AF,3,)</f>
        <v>1-kurs</v>
      </c>
      <c r="G95" s="404" t="s">
        <v>19811</v>
      </c>
      <c r="H95" s="404" t="str">
        <f>VLOOKUP(C95,'Hemis baza'!K:AF,5,)</f>
        <v>M1-24 O`TA</v>
      </c>
      <c r="I95" s="403" t="str">
        <f>VLOOKUP(C95,'Hemis baza'!K:AF,11,)</f>
        <v>Magistr</v>
      </c>
      <c r="J95" s="23" t="str">
        <f>VLOOKUP(C95,'Hemis baza'!K:AF,12,)</f>
        <v>Kunduzgi</v>
      </c>
      <c r="K95" s="25"/>
      <c r="L95" s="25"/>
      <c r="M95" s="26">
        <v>18000000</v>
      </c>
      <c r="N95" s="26">
        <f>SUMIF('BR 1'!B:B,'1-kurs'!C95,'BR 1'!E:E)</f>
        <v>9000000</v>
      </c>
      <c r="O95" s="26">
        <f t="shared" si="7"/>
        <v>9000000</v>
      </c>
      <c r="P95" s="26"/>
      <c r="Q95" s="26">
        <f t="shared" si="8"/>
        <v>0</v>
      </c>
      <c r="R95" s="27"/>
      <c r="U95" s="26">
        <f t="shared" si="9"/>
        <v>0</v>
      </c>
      <c r="V95" s="26">
        <v>9000000</v>
      </c>
      <c r="AA95" s="407">
        <f t="shared" si="10"/>
        <v>18000000</v>
      </c>
      <c r="AB95" s="407">
        <f t="shared" si="11"/>
        <v>9000000</v>
      </c>
      <c r="AC95" s="407">
        <f t="shared" si="12"/>
        <v>9000000</v>
      </c>
      <c r="AD95" s="407">
        <f t="shared" si="13"/>
        <v>0</v>
      </c>
    </row>
    <row r="96" spans="1:30" s="1" customFormat="1" x14ac:dyDescent="0.25">
      <c r="A96" s="325">
        <f>SUBTOTAL(103,$B$2:B96)</f>
        <v>95</v>
      </c>
      <c r="B96" s="108" t="s">
        <v>7349</v>
      </c>
      <c r="C96" s="24">
        <v>63112036780038</v>
      </c>
      <c r="D96" s="24" t="str">
        <f>VLOOKUP(C96,'Hemis baza'!K:AJ,26,)</f>
        <v>438241100473</v>
      </c>
      <c r="E96" s="24" t="str">
        <f>VLOOKUP(C96,'Hemis baza'!K:AF,13,)</f>
        <v>To‘lov-shartnoma</v>
      </c>
      <c r="F96" s="109" t="str">
        <f>VLOOKUP(C96,'Hemis baza'!K:AF,3,)</f>
        <v>1-kurs</v>
      </c>
      <c r="G96" s="404" t="s">
        <v>19815</v>
      </c>
      <c r="H96" s="404" t="str">
        <f>VLOOKUP(C96,'Hemis baza'!K:AF,5,)</f>
        <v>1-24 ATT</v>
      </c>
      <c r="I96" s="403" t="str">
        <f>VLOOKUP(C96,'Hemis baza'!K:AF,11,)</f>
        <v>Bakalavr</v>
      </c>
      <c r="J96" s="23" t="str">
        <f>VLOOKUP(C96,'Hemis baza'!K:AF,12,)</f>
        <v>Kunduzgi</v>
      </c>
      <c r="K96" s="25"/>
      <c r="L96" s="25"/>
      <c r="M96" s="26">
        <v>15000000</v>
      </c>
      <c r="N96" s="26">
        <f>SUMIF('BR 1'!B:B,'1-kurs'!C96,'BR 1'!E:E)</f>
        <v>14000000</v>
      </c>
      <c r="O96" s="26">
        <f t="shared" si="7"/>
        <v>1000000</v>
      </c>
      <c r="P96" s="26"/>
      <c r="Q96" s="26">
        <f t="shared" si="8"/>
        <v>0</v>
      </c>
      <c r="R96" s="27"/>
      <c r="U96" s="26">
        <f t="shared" si="9"/>
        <v>4000000</v>
      </c>
      <c r="V96" s="26">
        <v>10000000</v>
      </c>
      <c r="AA96" s="407">
        <f t="shared" si="10"/>
        <v>15000000</v>
      </c>
      <c r="AB96" s="407">
        <f t="shared" si="11"/>
        <v>14000000</v>
      </c>
      <c r="AC96" s="407">
        <f t="shared" si="12"/>
        <v>1000000</v>
      </c>
      <c r="AD96" s="407">
        <f t="shared" si="13"/>
        <v>0</v>
      </c>
    </row>
    <row r="97" spans="1:30" s="1" customFormat="1" x14ac:dyDescent="0.25">
      <c r="A97" s="325">
        <f>SUBTOTAL(103,$B$2:B97)</f>
        <v>96</v>
      </c>
      <c r="B97" s="108" t="s">
        <v>7350</v>
      </c>
      <c r="C97" s="24">
        <v>41907901130029</v>
      </c>
      <c r="D97" s="24" t="str">
        <f>VLOOKUP(C97,'Hemis baza'!K:AJ,26,)</f>
        <v>438241101035</v>
      </c>
      <c r="E97" s="24" t="str">
        <f>VLOOKUP(C97,'Hemis baza'!K:AF,13,)</f>
        <v>To‘lov-shartnoma</v>
      </c>
      <c r="F97" s="109" t="str">
        <f>VLOOKUP(C97,'Hemis baza'!K:AF,3,)</f>
        <v>1-kurs</v>
      </c>
      <c r="G97" s="404" t="s">
        <v>19804</v>
      </c>
      <c r="H97" s="404" t="str">
        <f>VLOOKUP(C97,'Hemis baza'!K:AF,5,)</f>
        <v>S1-24 MT</v>
      </c>
      <c r="I97" s="403" t="str">
        <f>VLOOKUP(C97,'Hemis baza'!K:AF,11,)</f>
        <v>Bakalavr</v>
      </c>
      <c r="J97" s="23" t="str">
        <f>VLOOKUP(C97,'Hemis baza'!K:AF,12,)</f>
        <v>Sirtqi</v>
      </c>
      <c r="K97" s="25"/>
      <c r="L97" s="25"/>
      <c r="M97" s="26">
        <v>12000000</v>
      </c>
      <c r="N97" s="26">
        <f>SUMIF('BR 1'!B:B,'1-kurs'!C97,'BR 1'!E:E)</f>
        <v>8000000</v>
      </c>
      <c r="O97" s="26">
        <f t="shared" si="7"/>
        <v>4000000</v>
      </c>
      <c r="P97" s="26"/>
      <c r="Q97" s="26">
        <f t="shared" si="8"/>
        <v>0</v>
      </c>
      <c r="R97" s="27"/>
      <c r="U97" s="26">
        <f t="shared" si="9"/>
        <v>0</v>
      </c>
      <c r="V97" s="26">
        <v>8000000</v>
      </c>
      <c r="AA97" s="407">
        <f t="shared" si="10"/>
        <v>12000000</v>
      </c>
      <c r="AB97" s="407">
        <f t="shared" si="11"/>
        <v>8000000</v>
      </c>
      <c r="AC97" s="407">
        <f t="shared" si="12"/>
        <v>4000000</v>
      </c>
      <c r="AD97" s="407">
        <f t="shared" si="13"/>
        <v>0</v>
      </c>
    </row>
    <row r="98" spans="1:30" s="1" customFormat="1" x14ac:dyDescent="0.25">
      <c r="A98" s="325">
        <f>SUBTOTAL(103,$B$2:B98)</f>
        <v>97</v>
      </c>
      <c r="B98" s="108" t="s">
        <v>7351</v>
      </c>
      <c r="C98" s="24">
        <v>53105035180065</v>
      </c>
      <c r="D98" s="24" t="str">
        <f>VLOOKUP(C98,'Hemis baza'!K:AJ,26,)</f>
        <v>438241102118</v>
      </c>
      <c r="E98" s="24" t="str">
        <f>VLOOKUP(C98,'Hemis baza'!K:AF,13,)</f>
        <v>To‘lov-shartnoma</v>
      </c>
      <c r="F98" s="109" t="str">
        <f>VLOOKUP(C98,'Hemis baza'!K:AF,3,)</f>
        <v>1-kurs</v>
      </c>
      <c r="G98" s="404" t="s">
        <v>19803</v>
      </c>
      <c r="H98" s="404" t="str">
        <f>VLOOKUP(C98,'Hemis baza'!K:AF,5,)</f>
        <v>S1-24 PSI</v>
      </c>
      <c r="I98" s="403" t="str">
        <f>VLOOKUP(C98,'Hemis baza'!K:AF,11,)</f>
        <v>Bakalavr</v>
      </c>
      <c r="J98" s="23" t="str">
        <f>VLOOKUP(C98,'Hemis baza'!K:AF,12,)</f>
        <v>Sirtqi</v>
      </c>
      <c r="K98" s="25"/>
      <c r="L98" s="25"/>
      <c r="M98" s="26">
        <v>12000000</v>
      </c>
      <c r="N98" s="26">
        <f>SUMIF('BR 1'!B:B,'1-kurs'!C98,'BR 1'!E:E)</f>
        <v>3000000</v>
      </c>
      <c r="O98" s="26">
        <f t="shared" si="7"/>
        <v>9000000</v>
      </c>
      <c r="P98" s="26"/>
      <c r="Q98" s="26">
        <f t="shared" si="8"/>
        <v>0</v>
      </c>
      <c r="R98" s="27"/>
      <c r="U98" s="26">
        <f t="shared" si="9"/>
        <v>0</v>
      </c>
      <c r="V98" s="26">
        <v>3000000</v>
      </c>
      <c r="AA98" s="407">
        <f t="shared" si="10"/>
        <v>12000000</v>
      </c>
      <c r="AB98" s="407">
        <f t="shared" si="11"/>
        <v>3000000</v>
      </c>
      <c r="AC98" s="407">
        <f t="shared" si="12"/>
        <v>9000000</v>
      </c>
      <c r="AD98" s="407">
        <f t="shared" si="13"/>
        <v>0</v>
      </c>
    </row>
    <row r="99" spans="1:30" s="1" customFormat="1" x14ac:dyDescent="0.25">
      <c r="A99" s="325">
        <f>SUBTOTAL(103,$B$2:B99)</f>
        <v>98</v>
      </c>
      <c r="B99" s="108" t="s">
        <v>7352</v>
      </c>
      <c r="C99" s="24">
        <v>60412036290010</v>
      </c>
      <c r="D99" s="24" t="str">
        <f>VLOOKUP(C99,'Hemis baza'!K:AJ,26,)</f>
        <v>438241101031</v>
      </c>
      <c r="E99" s="24" t="str">
        <f>VLOOKUP(C99,'Hemis baza'!K:AF,13,)</f>
        <v>To‘lov-shartnoma</v>
      </c>
      <c r="F99" s="109" t="str">
        <f>VLOOKUP(C99,'Hemis baza'!K:AF,3,)</f>
        <v>1-kurs</v>
      </c>
      <c r="G99" s="404" t="s">
        <v>19804</v>
      </c>
      <c r="H99" s="404" t="str">
        <f>VLOOKUP(C99,'Hemis baza'!K:AF,5,)</f>
        <v>S1-24 MT</v>
      </c>
      <c r="I99" s="403" t="str">
        <f>VLOOKUP(C99,'Hemis baza'!K:AF,11,)</f>
        <v>Bakalavr</v>
      </c>
      <c r="J99" s="23" t="str">
        <f>VLOOKUP(C99,'Hemis baza'!K:AF,12,)</f>
        <v>Sirtqi</v>
      </c>
      <c r="K99" s="25"/>
      <c r="L99" s="25"/>
      <c r="M99" s="26">
        <v>12000000</v>
      </c>
      <c r="N99" s="26">
        <f>SUMIF('BR 1'!B:B,'1-kurs'!C99,'BR 1'!E:E)</f>
        <v>9000000</v>
      </c>
      <c r="O99" s="26">
        <f t="shared" si="7"/>
        <v>3000000</v>
      </c>
      <c r="P99" s="26"/>
      <c r="Q99" s="26">
        <f t="shared" si="8"/>
        <v>0</v>
      </c>
      <c r="R99" s="27"/>
      <c r="U99" s="26">
        <f t="shared" si="9"/>
        <v>0</v>
      </c>
      <c r="V99" s="26">
        <v>9000000</v>
      </c>
      <c r="AA99" s="407">
        <f t="shared" si="10"/>
        <v>12000000</v>
      </c>
      <c r="AB99" s="407">
        <f t="shared" si="11"/>
        <v>9000000</v>
      </c>
      <c r="AC99" s="407">
        <f t="shared" si="12"/>
        <v>3000000</v>
      </c>
      <c r="AD99" s="407">
        <f t="shared" si="13"/>
        <v>0</v>
      </c>
    </row>
    <row r="100" spans="1:30" s="1" customFormat="1" x14ac:dyDescent="0.25">
      <c r="A100" s="325">
        <f>SUBTOTAL(103,$B$2:B100)</f>
        <v>99</v>
      </c>
      <c r="B100" s="108" t="s">
        <v>7353</v>
      </c>
      <c r="C100" s="24">
        <v>51709035320029</v>
      </c>
      <c r="D100" s="24" t="str">
        <f>VLOOKUP(C100,'Hemis baza'!K:AJ,26,)</f>
        <v>438241200033</v>
      </c>
      <c r="E100" s="24" t="str">
        <f>VLOOKUP(C100,'Hemis baza'!K:AF,13,)</f>
        <v>To‘lov-shartnoma</v>
      </c>
      <c r="F100" s="109" t="str">
        <f>VLOOKUP(C100,'Hemis baza'!K:AF,3,)</f>
        <v>1-kurs</v>
      </c>
      <c r="G100" s="404" t="s">
        <v>19816</v>
      </c>
      <c r="H100" s="404" t="str">
        <f>VLOOKUP(C100,'Hemis baza'!K:AF,5,)</f>
        <v>M1-24 JM</v>
      </c>
      <c r="I100" s="403" t="str">
        <f>VLOOKUP(C100,'Hemis baza'!K:AF,11,)</f>
        <v>Magistr</v>
      </c>
      <c r="J100" s="23" t="str">
        <f>VLOOKUP(C100,'Hemis baza'!K:AF,12,)</f>
        <v>Kunduzgi</v>
      </c>
      <c r="K100" s="25"/>
      <c r="L100" s="25"/>
      <c r="M100" s="26">
        <v>18000000</v>
      </c>
      <c r="N100" s="26">
        <f>SUMIF('BR 1'!B:B,'1-kurs'!C100,'BR 1'!E:E)</f>
        <v>0</v>
      </c>
      <c r="O100" s="26">
        <f t="shared" si="7"/>
        <v>18000000</v>
      </c>
      <c r="P100" s="26"/>
      <c r="Q100" s="26">
        <f t="shared" si="8"/>
        <v>0</v>
      </c>
      <c r="R100" s="27"/>
      <c r="U100" s="26">
        <f t="shared" si="9"/>
        <v>0</v>
      </c>
      <c r="V100" s="26">
        <v>0</v>
      </c>
      <c r="AA100" s="407">
        <f t="shared" si="10"/>
        <v>18000000</v>
      </c>
      <c r="AB100" s="407">
        <f t="shared" si="11"/>
        <v>0</v>
      </c>
      <c r="AC100" s="407">
        <f t="shared" si="12"/>
        <v>18000000</v>
      </c>
      <c r="AD100" s="407">
        <f t="shared" si="13"/>
        <v>0</v>
      </c>
    </row>
    <row r="101" spans="1:30" x14ac:dyDescent="0.25">
      <c r="A101" s="325">
        <f>SUBTOTAL(103,$B$2:B101)</f>
        <v>100</v>
      </c>
      <c r="B101" s="108" t="s">
        <v>7354</v>
      </c>
      <c r="C101" s="24">
        <v>52702055700018</v>
      </c>
      <c r="D101" s="24" t="str">
        <f>VLOOKUP(C101,'Hemis baza'!K:AJ,26,)</f>
        <v>438241100161</v>
      </c>
      <c r="E101" s="24" t="str">
        <f>VLOOKUP(C101,'Hemis baza'!K:AF,13,)</f>
        <v>To‘lov-shartnoma</v>
      </c>
      <c r="F101" s="109" t="str">
        <f>VLOOKUP(C101,'Hemis baza'!K:AF,3,)</f>
        <v>1-kurs</v>
      </c>
      <c r="G101" s="404" t="s">
        <v>19806</v>
      </c>
      <c r="H101" s="404" t="str">
        <f>VLOOKUP(C101,'Hemis baza'!K:AF,5,)</f>
        <v>1-24 MUZ</v>
      </c>
      <c r="I101" s="403" t="str">
        <f>VLOOKUP(C101,'Hemis baza'!K:AF,11,)</f>
        <v>Bakalavr</v>
      </c>
      <c r="J101" s="23" t="str">
        <f>VLOOKUP(C101,'Hemis baza'!K:AF,12,)</f>
        <v>Kunduzgi</v>
      </c>
      <c r="K101" s="333"/>
      <c r="L101" s="333"/>
      <c r="M101" s="26">
        <v>15000000</v>
      </c>
      <c r="N101" s="26">
        <f>SUMIF('BR 1'!B:B,'1-kurs'!C101,'BR 1'!E:E)</f>
        <v>14000000</v>
      </c>
      <c r="O101" s="26">
        <f t="shared" si="7"/>
        <v>1000000</v>
      </c>
      <c r="P101" s="26"/>
      <c r="Q101" s="26">
        <f t="shared" si="8"/>
        <v>0</v>
      </c>
      <c r="R101" s="367"/>
      <c r="U101" s="26">
        <f t="shared" si="9"/>
        <v>0</v>
      </c>
      <c r="V101" s="26">
        <v>14000000</v>
      </c>
      <c r="AA101" s="407">
        <f t="shared" si="10"/>
        <v>15000000</v>
      </c>
      <c r="AB101" s="407">
        <f t="shared" si="11"/>
        <v>14000000</v>
      </c>
      <c r="AC101" s="407">
        <f t="shared" si="12"/>
        <v>1000000</v>
      </c>
      <c r="AD101" s="407">
        <f t="shared" si="13"/>
        <v>0</v>
      </c>
    </row>
    <row r="102" spans="1:30" s="1" customFormat="1" x14ac:dyDescent="0.25">
      <c r="A102" s="325">
        <f>SUBTOTAL(103,$B$2:B102)</f>
        <v>101</v>
      </c>
      <c r="B102" s="108" t="s">
        <v>7355</v>
      </c>
      <c r="C102" s="24">
        <v>50905035350010</v>
      </c>
      <c r="D102" s="24" t="str">
        <f>VLOOKUP(C102,'Hemis baza'!K:AJ,26,)</f>
        <v>438241200133</v>
      </c>
      <c r="E102" s="24" t="str">
        <f>VLOOKUP(C102,'Hemis baza'!K:AF,13,)</f>
        <v>To‘lov-shartnoma</v>
      </c>
      <c r="F102" s="109" t="str">
        <f>VLOOKUP(C102,'Hemis baza'!K:AF,3,)</f>
        <v>1-kurs</v>
      </c>
      <c r="G102" s="404" t="s">
        <v>19806</v>
      </c>
      <c r="H102" s="404" t="str">
        <f>VLOOKUP(C102,'Hemis baza'!K:AF,5,)</f>
        <v>M1-24 MUZ</v>
      </c>
      <c r="I102" s="403" t="str">
        <f>VLOOKUP(C102,'Hemis baza'!K:AF,11,)</f>
        <v>Magistr</v>
      </c>
      <c r="J102" s="23" t="str">
        <f>VLOOKUP(C102,'Hemis baza'!K:AF,12,)</f>
        <v>Kunduzgi</v>
      </c>
      <c r="K102" s="25"/>
      <c r="L102" s="25"/>
      <c r="M102" s="26">
        <v>18000000</v>
      </c>
      <c r="N102" s="26">
        <f>SUMIF('BR 1'!B:B,'1-kurs'!C102,'BR 1'!E:E)</f>
        <v>14000000</v>
      </c>
      <c r="O102" s="26">
        <f t="shared" si="7"/>
        <v>4000000</v>
      </c>
      <c r="P102" s="26"/>
      <c r="Q102" s="26">
        <f t="shared" si="8"/>
        <v>0</v>
      </c>
      <c r="R102" s="27"/>
      <c r="U102" s="26">
        <f t="shared" si="9"/>
        <v>0</v>
      </c>
      <c r="V102" s="26">
        <v>14000000</v>
      </c>
      <c r="AA102" s="407">
        <f t="shared" si="10"/>
        <v>18000000</v>
      </c>
      <c r="AB102" s="407">
        <f t="shared" si="11"/>
        <v>14000000</v>
      </c>
      <c r="AC102" s="407">
        <f t="shared" si="12"/>
        <v>4000000</v>
      </c>
      <c r="AD102" s="407">
        <f t="shared" si="13"/>
        <v>0</v>
      </c>
    </row>
    <row r="103" spans="1:30" s="1" customFormat="1" x14ac:dyDescent="0.25">
      <c r="A103" s="325">
        <f>SUBTOTAL(103,$B$2:B103)</f>
        <v>102</v>
      </c>
      <c r="B103" s="108" t="s">
        <v>7356</v>
      </c>
      <c r="C103" s="24">
        <v>40807985350012</v>
      </c>
      <c r="D103" s="24" t="str">
        <f>VLOOKUP(C103,'Hemis baza'!K:AJ,26,)</f>
        <v>438241101670</v>
      </c>
      <c r="E103" s="24" t="str">
        <f>VLOOKUP(C103,'Hemis baza'!K:AF,13,)</f>
        <v>To‘lov-shartnoma</v>
      </c>
      <c r="F103" s="109" t="str">
        <f>VLOOKUP(C103,'Hemis baza'!K:AF,3,)</f>
        <v>1-kurs</v>
      </c>
      <c r="G103" s="404" t="s">
        <v>19818</v>
      </c>
      <c r="H103" s="404" t="str">
        <f>VLOOKUP(C103,'Hemis baza'!K:AF,5,)</f>
        <v>S1-24 MIG`</v>
      </c>
      <c r="I103" s="403" t="str">
        <f>VLOOKUP(C103,'Hemis baza'!K:AF,11,)</f>
        <v>Bakalavr</v>
      </c>
      <c r="J103" s="23" t="str">
        <f>VLOOKUP(C103,'Hemis baza'!K:AF,12,)</f>
        <v>Sirtqi</v>
      </c>
      <c r="K103" s="25"/>
      <c r="L103" s="25"/>
      <c r="M103" s="26">
        <v>12000000</v>
      </c>
      <c r="N103" s="26">
        <f>SUMIF('BR 1'!B:B,'1-kurs'!C103,'BR 1'!E:E)</f>
        <v>9000000</v>
      </c>
      <c r="O103" s="26">
        <f t="shared" si="7"/>
        <v>3000000</v>
      </c>
      <c r="P103" s="26"/>
      <c r="Q103" s="26">
        <f t="shared" si="8"/>
        <v>0</v>
      </c>
      <c r="R103" s="27"/>
      <c r="U103" s="26">
        <f t="shared" si="9"/>
        <v>0</v>
      </c>
      <c r="V103" s="26">
        <v>9000000</v>
      </c>
      <c r="AA103" s="407">
        <f t="shared" si="10"/>
        <v>12000000</v>
      </c>
      <c r="AB103" s="407">
        <f t="shared" si="11"/>
        <v>9000000</v>
      </c>
      <c r="AC103" s="407">
        <f t="shared" si="12"/>
        <v>3000000</v>
      </c>
      <c r="AD103" s="407">
        <f t="shared" si="13"/>
        <v>0</v>
      </c>
    </row>
    <row r="104" spans="1:30" s="1" customFormat="1" x14ac:dyDescent="0.25">
      <c r="A104" s="325">
        <f>SUBTOTAL(103,$B$2:B104)</f>
        <v>103</v>
      </c>
      <c r="B104" s="108" t="s">
        <v>7357</v>
      </c>
      <c r="C104" s="24">
        <v>62007025840042</v>
      </c>
      <c r="D104" s="24" t="e">
        <f>VLOOKUP(C104,'Hemis baza'!K:AJ,26,)</f>
        <v>#N/A</v>
      </c>
      <c r="E104" s="24" t="e">
        <f>VLOOKUP(C104,'Hemis baza'!K:AF,13,)</f>
        <v>#N/A</v>
      </c>
      <c r="F104" s="109" t="e">
        <f>VLOOKUP(C104,'Hemis baza'!K:AF,3,)</f>
        <v>#N/A</v>
      </c>
      <c r="G104" s="404" t="s">
        <v>19808</v>
      </c>
      <c r="H104" s="404" t="e">
        <f>VLOOKUP(C104,'Hemis baza'!K:AF,5,)</f>
        <v>#N/A</v>
      </c>
      <c r="I104" s="403" t="e">
        <f>VLOOKUP(C104,'Hemis baza'!K:AF,11,)</f>
        <v>#N/A</v>
      </c>
      <c r="J104" s="23" t="e">
        <f>VLOOKUP(C104,'Hemis baza'!K:AF,12,)</f>
        <v>#N/A</v>
      </c>
      <c r="K104" s="25"/>
      <c r="L104" s="25"/>
      <c r="M104" s="26">
        <v>15000000</v>
      </c>
      <c r="N104" s="26">
        <f>SUMIF('BR 1'!B:B,'1-kurs'!C104,'BR 1'!E:E)</f>
        <v>0</v>
      </c>
      <c r="O104" s="26">
        <f t="shared" si="7"/>
        <v>15000000</v>
      </c>
      <c r="P104" s="26"/>
      <c r="Q104" s="26">
        <f t="shared" si="8"/>
        <v>0</v>
      </c>
      <c r="R104" s="27"/>
      <c r="U104" s="26">
        <f t="shared" si="9"/>
        <v>0</v>
      </c>
      <c r="V104" s="26">
        <v>0</v>
      </c>
      <c r="AA104" s="407">
        <f t="shared" si="10"/>
        <v>15000000</v>
      </c>
      <c r="AB104" s="407">
        <f t="shared" si="11"/>
        <v>0</v>
      </c>
      <c r="AC104" s="407">
        <f t="shared" si="12"/>
        <v>15000000</v>
      </c>
      <c r="AD104" s="407">
        <f t="shared" si="13"/>
        <v>0</v>
      </c>
    </row>
    <row r="105" spans="1:30" s="1" customFormat="1" x14ac:dyDescent="0.25">
      <c r="A105" s="325">
        <f>SUBTOTAL(103,$B$2:B105)</f>
        <v>104</v>
      </c>
      <c r="B105" s="108" t="s">
        <v>7358</v>
      </c>
      <c r="C105" s="24">
        <v>60809065260046</v>
      </c>
      <c r="D105" s="24" t="str">
        <f>VLOOKUP(C105,'Hemis baza'!K:AJ,26,)</f>
        <v>438241100606</v>
      </c>
      <c r="E105" s="24" t="str">
        <f>VLOOKUP(C105,'Hemis baza'!K:AF,13,)</f>
        <v>To‘lov-shartnoma</v>
      </c>
      <c r="F105" s="109" t="str">
        <f>VLOOKUP(C105,'Hemis baza'!K:AF,3,)</f>
        <v>1-kurs</v>
      </c>
      <c r="G105" s="404" t="s">
        <v>19804</v>
      </c>
      <c r="H105" s="404" t="str">
        <f>VLOOKUP(C105,'Hemis baza'!K:AF,5,)</f>
        <v>S2-24 MT</v>
      </c>
      <c r="I105" s="403" t="str">
        <f>VLOOKUP(C105,'Hemis baza'!K:AF,11,)</f>
        <v>Bakalavr</v>
      </c>
      <c r="J105" s="23" t="str">
        <f>VLOOKUP(C105,'Hemis baza'!K:AF,12,)</f>
        <v>Sirtqi</v>
      </c>
      <c r="K105" s="25"/>
      <c r="L105" s="25"/>
      <c r="M105" s="26">
        <v>12000000</v>
      </c>
      <c r="N105" s="26">
        <f>SUMIF('BR 1'!B:B,'1-kurs'!C105,'BR 1'!E:E)</f>
        <v>7000000</v>
      </c>
      <c r="O105" s="26">
        <f t="shared" si="7"/>
        <v>5000000</v>
      </c>
      <c r="P105" s="26"/>
      <c r="Q105" s="26">
        <f t="shared" si="8"/>
        <v>0</v>
      </c>
      <c r="R105" s="27"/>
      <c r="U105" s="26">
        <f t="shared" si="9"/>
        <v>0</v>
      </c>
      <c r="V105" s="26">
        <v>7000000</v>
      </c>
      <c r="AA105" s="407">
        <f t="shared" si="10"/>
        <v>12000000</v>
      </c>
      <c r="AB105" s="407">
        <f t="shared" si="11"/>
        <v>7000000</v>
      </c>
      <c r="AC105" s="407">
        <f t="shared" si="12"/>
        <v>5000000</v>
      </c>
      <c r="AD105" s="407">
        <f t="shared" si="13"/>
        <v>0</v>
      </c>
    </row>
    <row r="106" spans="1:30" s="1" customFormat="1" x14ac:dyDescent="0.25">
      <c r="A106" s="325">
        <f>SUBTOTAL(103,$B$2:B106)</f>
        <v>105</v>
      </c>
      <c r="B106" s="108" t="s">
        <v>7359</v>
      </c>
      <c r="C106" s="24">
        <v>62212065350046</v>
      </c>
      <c r="D106" s="24" t="str">
        <f>VLOOKUP(C106,'Hemis baza'!K:AJ,26,)</f>
        <v>438241100119</v>
      </c>
      <c r="E106" s="24" t="str">
        <f>VLOOKUP(C106,'Hemis baza'!K:AF,13,)</f>
        <v>To‘lov-shartnoma</v>
      </c>
      <c r="F106" s="109" t="str">
        <f>VLOOKUP(C106,'Hemis baza'!K:AF,3,)</f>
        <v>1-kurs</v>
      </c>
      <c r="G106" s="404" t="s">
        <v>19811</v>
      </c>
      <c r="H106" s="404" t="str">
        <f>VLOOKUP(C106,'Hemis baza'!K:AF,5,)</f>
        <v>1-24 O`TA</v>
      </c>
      <c r="I106" s="403" t="str">
        <f>VLOOKUP(C106,'Hemis baza'!K:AF,11,)</f>
        <v>Bakalavr</v>
      </c>
      <c r="J106" s="23" t="str">
        <f>VLOOKUP(C106,'Hemis baza'!K:AF,12,)</f>
        <v>Kunduzgi</v>
      </c>
      <c r="K106" s="25"/>
      <c r="L106" s="25"/>
      <c r="M106" s="26">
        <v>15000000</v>
      </c>
      <c r="N106" s="26">
        <f>SUMIF('BR 1'!B:B,'1-kurs'!C106,'BR 1'!E:E)</f>
        <v>15000000</v>
      </c>
      <c r="O106" s="26">
        <f t="shared" si="7"/>
        <v>0</v>
      </c>
      <c r="P106" s="26"/>
      <c r="Q106" s="26">
        <f t="shared" si="8"/>
        <v>0</v>
      </c>
      <c r="R106" s="27"/>
      <c r="U106" s="26">
        <f t="shared" si="9"/>
        <v>0</v>
      </c>
      <c r="V106" s="26">
        <v>15000000</v>
      </c>
      <c r="AA106" s="407">
        <f t="shared" si="10"/>
        <v>15000000</v>
      </c>
      <c r="AB106" s="407">
        <f t="shared" si="11"/>
        <v>15000000</v>
      </c>
      <c r="AC106" s="407">
        <f t="shared" si="12"/>
        <v>0</v>
      </c>
      <c r="AD106" s="407">
        <f t="shared" si="13"/>
        <v>0</v>
      </c>
    </row>
    <row r="107" spans="1:30" s="1" customFormat="1" x14ac:dyDescent="0.25">
      <c r="A107" s="325">
        <f>SUBTOTAL(103,$B$2:B107)</f>
        <v>106</v>
      </c>
      <c r="B107" s="108" t="s">
        <v>7360</v>
      </c>
      <c r="C107" s="24">
        <v>60107015280028</v>
      </c>
      <c r="D107" s="24" t="str">
        <f>VLOOKUP(C107,'Hemis baza'!K:AJ,26,)</f>
        <v>438241200264</v>
      </c>
      <c r="E107" s="24" t="str">
        <f>VLOOKUP(C107,'Hemis baza'!K:AF,13,)</f>
        <v>To‘lov-shartnoma</v>
      </c>
      <c r="F107" s="109" t="str">
        <f>VLOOKUP(C107,'Hemis baza'!K:AF,3,)</f>
        <v>1-kurs</v>
      </c>
      <c r="G107" s="404" t="s">
        <v>19817</v>
      </c>
      <c r="H107" s="404" t="str">
        <f>VLOOKUP(C107,'Hemis baza'!K:AF,5,)</f>
        <v>M1-24 PED</v>
      </c>
      <c r="I107" s="403" t="str">
        <f>VLOOKUP(C107,'Hemis baza'!K:AF,11,)</f>
        <v>Magistr</v>
      </c>
      <c r="J107" s="23" t="str">
        <f>VLOOKUP(C107,'Hemis baza'!K:AF,12,)</f>
        <v>Kunduzgi</v>
      </c>
      <c r="K107" s="25"/>
      <c r="L107" s="25"/>
      <c r="M107" s="26">
        <v>18000000</v>
      </c>
      <c r="N107" s="26">
        <f>SUMIF('BR 1'!B:B,'1-kurs'!C107,'BR 1'!E:E)</f>
        <v>18000000</v>
      </c>
      <c r="O107" s="26">
        <f t="shared" si="7"/>
        <v>0</v>
      </c>
      <c r="P107" s="26"/>
      <c r="Q107" s="26">
        <f t="shared" si="8"/>
        <v>0</v>
      </c>
      <c r="R107" s="27"/>
      <c r="U107" s="26">
        <f t="shared" si="9"/>
        <v>0</v>
      </c>
      <c r="V107" s="26">
        <v>18000000</v>
      </c>
      <c r="AA107" s="407">
        <f t="shared" si="10"/>
        <v>18000000</v>
      </c>
      <c r="AB107" s="407">
        <f t="shared" si="11"/>
        <v>18000000</v>
      </c>
      <c r="AC107" s="407">
        <f t="shared" si="12"/>
        <v>0</v>
      </c>
      <c r="AD107" s="407">
        <f t="shared" si="13"/>
        <v>0</v>
      </c>
    </row>
    <row r="108" spans="1:30" x14ac:dyDescent="0.25">
      <c r="A108" s="325">
        <f>SUBTOTAL(103,$B$2:B108)</f>
        <v>107</v>
      </c>
      <c r="B108" s="108" t="s">
        <v>7361</v>
      </c>
      <c r="C108" s="24">
        <v>62807005260082</v>
      </c>
      <c r="D108" s="24" t="str">
        <f>VLOOKUP(C108,'Hemis baza'!K:AJ,26,)</f>
        <v>438241200099</v>
      </c>
      <c r="E108" s="24" t="str">
        <f>VLOOKUP(C108,'Hemis baza'!K:AF,13,)</f>
        <v>To‘lov-shartnoma</v>
      </c>
      <c r="F108" s="109" t="str">
        <f>VLOOKUP(C108,'Hemis baza'!K:AF,3,)</f>
        <v>1-kurs</v>
      </c>
      <c r="G108" s="404" t="s">
        <v>19803</v>
      </c>
      <c r="H108" s="404" t="str">
        <f>VLOOKUP(C108,'Hemis baza'!K:AF,5,)</f>
        <v>M1-24 PSI</v>
      </c>
      <c r="I108" s="403" t="str">
        <f>VLOOKUP(C108,'Hemis baza'!K:AF,11,)</f>
        <v>Magistr</v>
      </c>
      <c r="J108" s="23" t="str">
        <f>VLOOKUP(C108,'Hemis baza'!K:AF,12,)</f>
        <v>Kunduzgi</v>
      </c>
      <c r="K108" s="333"/>
      <c r="L108" s="333"/>
      <c r="M108" s="26">
        <v>18000000</v>
      </c>
      <c r="N108" s="26">
        <f>SUMIF('BR 1'!B:B,'1-kurs'!C108,'BR 1'!E:E)</f>
        <v>10300000</v>
      </c>
      <c r="O108" s="26">
        <f t="shared" si="7"/>
        <v>7700000</v>
      </c>
      <c r="P108" s="26"/>
      <c r="Q108" s="26">
        <f t="shared" si="8"/>
        <v>0</v>
      </c>
      <c r="R108" s="367"/>
      <c r="U108" s="26">
        <f t="shared" si="9"/>
        <v>0</v>
      </c>
      <c r="V108" s="26">
        <v>10300000</v>
      </c>
      <c r="AA108" s="407">
        <f t="shared" si="10"/>
        <v>18000000</v>
      </c>
      <c r="AB108" s="407">
        <f t="shared" si="11"/>
        <v>10300000</v>
      </c>
      <c r="AC108" s="407">
        <f t="shared" si="12"/>
        <v>7700000</v>
      </c>
      <c r="AD108" s="407">
        <f t="shared" si="13"/>
        <v>0</v>
      </c>
    </row>
    <row r="109" spans="1:30" s="1" customFormat="1" x14ac:dyDescent="0.25">
      <c r="A109" s="325">
        <f>SUBTOTAL(103,$B$2:B109)</f>
        <v>108</v>
      </c>
      <c r="B109" s="108" t="s">
        <v>7362</v>
      </c>
      <c r="C109" s="24">
        <v>40211975340042</v>
      </c>
      <c r="D109" s="24" t="e">
        <f>VLOOKUP(C109,'Hemis baza'!K:AJ,26,)</f>
        <v>#N/A</v>
      </c>
      <c r="E109" s="24" t="e">
        <f>VLOOKUP(C109,'Hemis baza'!K:AF,13,)</f>
        <v>#N/A</v>
      </c>
      <c r="F109" s="109" t="e">
        <f>VLOOKUP(C109,'Hemis baza'!K:AF,3,)</f>
        <v>#N/A</v>
      </c>
      <c r="G109" s="404" t="s">
        <v>19813</v>
      </c>
      <c r="H109" s="404" t="e">
        <f>VLOOKUP(C109,'Hemis baza'!K:AF,5,)</f>
        <v>#N/A</v>
      </c>
      <c r="I109" s="403" t="e">
        <f>VLOOKUP(C109,'Hemis baza'!K:AF,11,)</f>
        <v>#N/A</v>
      </c>
      <c r="J109" s="23" t="e">
        <f>VLOOKUP(C109,'Hemis baza'!K:AF,12,)</f>
        <v>#N/A</v>
      </c>
      <c r="K109" s="25"/>
      <c r="L109" s="25"/>
      <c r="M109" s="26">
        <v>15000000</v>
      </c>
      <c r="N109" s="26">
        <f>SUMIF('BR 1'!B:B,'1-kurs'!C109,'BR 1'!E:E)</f>
        <v>0</v>
      </c>
      <c r="O109" s="26">
        <f t="shared" si="7"/>
        <v>15000000</v>
      </c>
      <c r="P109" s="26"/>
      <c r="Q109" s="26">
        <f t="shared" si="8"/>
        <v>0</v>
      </c>
      <c r="R109" s="27"/>
      <c r="U109" s="26">
        <f t="shared" si="9"/>
        <v>0</v>
      </c>
      <c r="V109" s="26">
        <v>0</v>
      </c>
      <c r="AA109" s="407">
        <f t="shared" si="10"/>
        <v>15000000</v>
      </c>
      <c r="AB109" s="407">
        <f t="shared" si="11"/>
        <v>0</v>
      </c>
      <c r="AC109" s="407">
        <f t="shared" si="12"/>
        <v>15000000</v>
      </c>
      <c r="AD109" s="407">
        <f t="shared" si="13"/>
        <v>0</v>
      </c>
    </row>
    <row r="110" spans="1:30" s="1" customFormat="1" x14ac:dyDescent="0.25">
      <c r="A110" s="325">
        <f>SUBTOTAL(103,$B$2:B110)</f>
        <v>109</v>
      </c>
      <c r="B110" s="108" t="s">
        <v>7363</v>
      </c>
      <c r="C110" s="24">
        <v>42907815350064</v>
      </c>
      <c r="D110" s="24" t="e">
        <f>VLOOKUP(C110,'Hemis baza'!K:AJ,26,)</f>
        <v>#N/A</v>
      </c>
      <c r="E110" s="24" t="e">
        <f>VLOOKUP(C110,'Hemis baza'!K:AF,13,)</f>
        <v>#N/A</v>
      </c>
      <c r="F110" s="109" t="e">
        <f>VLOOKUP(C110,'Hemis baza'!K:AF,3,)</f>
        <v>#N/A</v>
      </c>
      <c r="G110" s="404" t="s">
        <v>19817</v>
      </c>
      <c r="H110" s="404" t="e">
        <f>VLOOKUP(C110,'Hemis baza'!K:AF,5,)</f>
        <v>#N/A</v>
      </c>
      <c r="I110" s="403" t="e">
        <f>VLOOKUP(C110,'Hemis baza'!K:AF,11,)</f>
        <v>#N/A</v>
      </c>
      <c r="J110" s="23" t="e">
        <f>VLOOKUP(C110,'Hemis baza'!K:AF,12,)</f>
        <v>#N/A</v>
      </c>
      <c r="K110" s="25"/>
      <c r="L110" s="25"/>
      <c r="M110" s="26">
        <v>18000000</v>
      </c>
      <c r="N110" s="26">
        <f>SUMIF('BR 1'!B:B,'1-kurs'!C110,'BR 1'!E:E)</f>
        <v>0</v>
      </c>
      <c r="O110" s="26">
        <f t="shared" si="7"/>
        <v>18000000</v>
      </c>
      <c r="P110" s="26"/>
      <c r="Q110" s="26">
        <f t="shared" si="8"/>
        <v>0</v>
      </c>
      <c r="R110" s="27"/>
      <c r="U110" s="26">
        <f t="shared" si="9"/>
        <v>0</v>
      </c>
      <c r="V110" s="26">
        <v>0</v>
      </c>
      <c r="AA110" s="407">
        <f t="shared" si="10"/>
        <v>18000000</v>
      </c>
      <c r="AB110" s="407">
        <f t="shared" si="11"/>
        <v>0</v>
      </c>
      <c r="AC110" s="407">
        <f t="shared" si="12"/>
        <v>18000000</v>
      </c>
      <c r="AD110" s="407">
        <f t="shared" si="13"/>
        <v>0</v>
      </c>
    </row>
    <row r="111" spans="1:30" x14ac:dyDescent="0.25">
      <c r="A111" s="325">
        <f>SUBTOTAL(103,$B$2:B111)</f>
        <v>110</v>
      </c>
      <c r="B111" s="108" t="s">
        <v>7364</v>
      </c>
      <c r="C111" s="24">
        <v>41104985260022</v>
      </c>
      <c r="D111" s="24" t="str">
        <f>VLOOKUP(C111,'Hemis baza'!K:AJ,26,)</f>
        <v>438241200125</v>
      </c>
      <c r="E111" s="24" t="str">
        <f>VLOOKUP(C111,'Hemis baza'!K:AF,13,)</f>
        <v>To‘lov-shartnoma</v>
      </c>
      <c r="F111" s="109" t="str">
        <f>VLOOKUP(C111,'Hemis baza'!K:AF,3,)</f>
        <v>1-kurs</v>
      </c>
      <c r="G111" s="404" t="s">
        <v>19811</v>
      </c>
      <c r="H111" s="404" t="str">
        <f>VLOOKUP(C111,'Hemis baza'!K:AF,5,)</f>
        <v>M1-24 O`TA</v>
      </c>
      <c r="I111" s="403" t="str">
        <f>VLOOKUP(C111,'Hemis baza'!K:AF,11,)</f>
        <v>Magistr</v>
      </c>
      <c r="J111" s="23" t="str">
        <f>VLOOKUP(C111,'Hemis baza'!K:AF,12,)</f>
        <v>Kunduzgi</v>
      </c>
      <c r="K111" s="333"/>
      <c r="L111" s="333"/>
      <c r="M111" s="26">
        <v>18000000</v>
      </c>
      <c r="N111" s="26">
        <f>SUMIF('BR 1'!B:B,'1-kurs'!C111,'BR 1'!E:E)</f>
        <v>18000000</v>
      </c>
      <c r="O111" s="26">
        <f t="shared" si="7"/>
        <v>0</v>
      </c>
      <c r="P111" s="26"/>
      <c r="Q111" s="26">
        <f t="shared" si="8"/>
        <v>0</v>
      </c>
      <c r="R111" s="367"/>
      <c r="U111" s="26">
        <f t="shared" si="9"/>
        <v>0</v>
      </c>
      <c r="V111" s="26">
        <v>18000000</v>
      </c>
      <c r="AA111" s="407">
        <f t="shared" si="10"/>
        <v>18000000</v>
      </c>
      <c r="AB111" s="407">
        <f t="shared" si="11"/>
        <v>18000000</v>
      </c>
      <c r="AC111" s="407">
        <f t="shared" si="12"/>
        <v>0</v>
      </c>
      <c r="AD111" s="407">
        <f t="shared" si="13"/>
        <v>0</v>
      </c>
    </row>
    <row r="112" spans="1:30" s="1" customFormat="1" x14ac:dyDescent="0.25">
      <c r="A112" s="325">
        <f>SUBTOTAL(103,$B$2:B112)</f>
        <v>111</v>
      </c>
      <c r="B112" s="108" t="s">
        <v>7365</v>
      </c>
      <c r="C112" s="24">
        <v>62407075320011</v>
      </c>
      <c r="D112" s="24" t="str">
        <f>VLOOKUP(C112,'Hemis baza'!K:AJ,26,)</f>
        <v>438241100177</v>
      </c>
      <c r="E112" s="24" t="str">
        <f>VLOOKUP(C112,'Hemis baza'!K:AF,13,)</f>
        <v>To‘lov-shartnoma</v>
      </c>
      <c r="F112" s="109" t="str">
        <f>VLOOKUP(C112,'Hemis baza'!K:AF,3,)</f>
        <v>1-kurs</v>
      </c>
      <c r="G112" s="404" t="s">
        <v>19806</v>
      </c>
      <c r="H112" s="404" t="str">
        <f>VLOOKUP(C112,'Hemis baza'!K:AF,5,)</f>
        <v>1-24 MUZ</v>
      </c>
      <c r="I112" s="403" t="str">
        <f>VLOOKUP(C112,'Hemis baza'!K:AF,11,)</f>
        <v>Bakalavr</v>
      </c>
      <c r="J112" s="23" t="str">
        <f>VLOOKUP(C112,'Hemis baza'!K:AF,12,)</f>
        <v>Kunduzgi</v>
      </c>
      <c r="K112" s="25"/>
      <c r="L112" s="25"/>
      <c r="M112" s="26">
        <v>15000000</v>
      </c>
      <c r="N112" s="26">
        <f>SUMIF('BR 1'!B:B,'1-kurs'!C112,'BR 1'!E:E)</f>
        <v>15000000</v>
      </c>
      <c r="O112" s="26">
        <f t="shared" si="7"/>
        <v>0</v>
      </c>
      <c r="P112" s="26"/>
      <c r="Q112" s="26">
        <f t="shared" si="8"/>
        <v>0</v>
      </c>
      <c r="R112" s="27"/>
      <c r="U112" s="26">
        <f t="shared" si="9"/>
        <v>0</v>
      </c>
      <c r="V112" s="26">
        <v>15000000</v>
      </c>
      <c r="AA112" s="407">
        <f t="shared" si="10"/>
        <v>15000000</v>
      </c>
      <c r="AB112" s="407">
        <f t="shared" si="11"/>
        <v>15000000</v>
      </c>
      <c r="AC112" s="407">
        <f t="shared" si="12"/>
        <v>0</v>
      </c>
      <c r="AD112" s="407">
        <f t="shared" si="13"/>
        <v>0</v>
      </c>
    </row>
    <row r="113" spans="1:30" s="1" customFormat="1" x14ac:dyDescent="0.25">
      <c r="A113" s="325">
        <f>SUBTOTAL(103,$B$2:B113)</f>
        <v>112</v>
      </c>
      <c r="B113" s="108" t="s">
        <v>7366</v>
      </c>
      <c r="C113" s="24">
        <v>50209065520017</v>
      </c>
      <c r="D113" s="24" t="str">
        <f>VLOOKUP(C113,'Hemis baza'!K:AJ,26,)</f>
        <v>438241102138</v>
      </c>
      <c r="E113" s="24" t="str">
        <f>VLOOKUP(C113,'Hemis baza'!K:AF,13,)</f>
        <v>To‘lov-shartnoma</v>
      </c>
      <c r="F113" s="109" t="str">
        <f>VLOOKUP(C113,'Hemis baza'!K:AF,3,)</f>
        <v>1-kurs</v>
      </c>
      <c r="G113" s="404" t="s">
        <v>19803</v>
      </c>
      <c r="H113" s="404" t="str">
        <f>VLOOKUP(C113,'Hemis baza'!K:AF,5,)</f>
        <v>S1-24 PSI</v>
      </c>
      <c r="I113" s="403" t="str">
        <f>VLOOKUP(C113,'Hemis baza'!K:AF,11,)</f>
        <v>Bakalavr</v>
      </c>
      <c r="J113" s="23" t="str">
        <f>VLOOKUP(C113,'Hemis baza'!K:AF,12,)</f>
        <v>Sirtqi</v>
      </c>
      <c r="K113" s="25"/>
      <c r="L113" s="25"/>
      <c r="M113" s="26">
        <v>12000000</v>
      </c>
      <c r="N113" s="26">
        <f>SUMIF('BR 1'!B:B,'1-kurs'!C113,'BR 1'!E:E)</f>
        <v>11000000</v>
      </c>
      <c r="O113" s="26">
        <f t="shared" si="7"/>
        <v>1000000</v>
      </c>
      <c r="P113" s="26"/>
      <c r="Q113" s="26">
        <f t="shared" si="8"/>
        <v>0</v>
      </c>
      <c r="R113" s="27"/>
      <c r="U113" s="26">
        <f t="shared" si="9"/>
        <v>0</v>
      </c>
      <c r="V113" s="26">
        <v>11000000</v>
      </c>
      <c r="AA113" s="407">
        <f t="shared" si="10"/>
        <v>12000000</v>
      </c>
      <c r="AB113" s="407">
        <f t="shared" si="11"/>
        <v>11000000</v>
      </c>
      <c r="AC113" s="407">
        <f t="shared" si="12"/>
        <v>1000000</v>
      </c>
      <c r="AD113" s="407">
        <f t="shared" si="13"/>
        <v>0</v>
      </c>
    </row>
    <row r="114" spans="1:30" s="1" customFormat="1" x14ac:dyDescent="0.25">
      <c r="A114" s="325">
        <f>SUBTOTAL(103,$B$2:B114)</f>
        <v>113</v>
      </c>
      <c r="B114" s="108" t="s">
        <v>7367</v>
      </c>
      <c r="C114" s="24">
        <v>42208965300016</v>
      </c>
      <c r="D114" s="24" t="str">
        <f>VLOOKUP(C114,'Hemis baza'!K:AJ,26,)</f>
        <v>438241100099</v>
      </c>
      <c r="E114" s="24" t="str">
        <f>VLOOKUP(C114,'Hemis baza'!K:AF,13,)</f>
        <v>To‘lov-shartnoma</v>
      </c>
      <c r="F114" s="109" t="str">
        <f>VLOOKUP(C114,'Hemis baza'!K:AF,3,)</f>
        <v>1-kurs</v>
      </c>
      <c r="G114" s="404" t="s">
        <v>19804</v>
      </c>
      <c r="H114" s="404" t="str">
        <f>VLOOKUP(C114,'Hemis baza'!K:AF,5,)</f>
        <v>1-24 MT</v>
      </c>
      <c r="I114" s="403" t="str">
        <f>VLOOKUP(C114,'Hemis baza'!K:AF,11,)</f>
        <v>Bakalavr</v>
      </c>
      <c r="J114" s="23" t="str">
        <f>VLOOKUP(C114,'Hemis baza'!K:AF,12,)</f>
        <v>Kunduzgi</v>
      </c>
      <c r="K114" s="25"/>
      <c r="L114" s="25"/>
      <c r="M114" s="26">
        <v>15000000</v>
      </c>
      <c r="N114" s="26">
        <f>SUMIF('BR 1'!B:B,'1-kurs'!C114,'BR 1'!E:E)</f>
        <v>15000000</v>
      </c>
      <c r="O114" s="26">
        <f t="shared" si="7"/>
        <v>0</v>
      </c>
      <c r="P114" s="26"/>
      <c r="Q114" s="26">
        <f t="shared" si="8"/>
        <v>0</v>
      </c>
      <c r="R114" s="27"/>
      <c r="U114" s="26">
        <f t="shared" si="9"/>
        <v>0</v>
      </c>
      <c r="V114" s="26">
        <v>15000000</v>
      </c>
      <c r="AA114" s="407">
        <f t="shared" si="10"/>
        <v>15000000</v>
      </c>
      <c r="AB114" s="407">
        <f t="shared" si="11"/>
        <v>15000000</v>
      </c>
      <c r="AC114" s="407">
        <f t="shared" si="12"/>
        <v>0</v>
      </c>
      <c r="AD114" s="407">
        <f t="shared" si="13"/>
        <v>0</v>
      </c>
    </row>
    <row r="115" spans="1:30" s="1" customFormat="1" x14ac:dyDescent="0.25">
      <c r="A115" s="325">
        <f>SUBTOTAL(103,$B$2:B115)</f>
        <v>114</v>
      </c>
      <c r="B115" s="108" t="s">
        <v>7368</v>
      </c>
      <c r="C115" s="24">
        <v>61503065300023</v>
      </c>
      <c r="D115" s="24" t="str">
        <f>VLOOKUP(C115,'Hemis baza'!K:AJ,26,)</f>
        <v>438241102088</v>
      </c>
      <c r="E115" s="24" t="str">
        <f>VLOOKUP(C115,'Hemis baza'!K:AF,13,)</f>
        <v>To‘lov-shartnoma</v>
      </c>
      <c r="F115" s="109" t="str">
        <f>VLOOKUP(C115,'Hemis baza'!K:AF,3,)</f>
        <v>1-kurs</v>
      </c>
      <c r="G115" s="404" t="s">
        <v>19804</v>
      </c>
      <c r="H115" s="404" t="str">
        <f>VLOOKUP(C115,'Hemis baza'!K:AF,5,)</f>
        <v>1-24 MT</v>
      </c>
      <c r="I115" s="403" t="str">
        <f>VLOOKUP(C115,'Hemis baza'!K:AF,11,)</f>
        <v>Bakalavr</v>
      </c>
      <c r="J115" s="23" t="str">
        <f>VLOOKUP(C115,'Hemis baza'!K:AF,12,)</f>
        <v>Kunduzgi</v>
      </c>
      <c r="K115" s="25"/>
      <c r="L115" s="25"/>
      <c r="M115" s="26">
        <v>15000000</v>
      </c>
      <c r="N115" s="26">
        <f>SUMIF('BR 1'!B:B,'1-kurs'!C115,'BR 1'!E:E)</f>
        <v>15000000</v>
      </c>
      <c r="O115" s="26">
        <f t="shared" si="7"/>
        <v>0</v>
      </c>
      <c r="P115" s="26"/>
      <c r="Q115" s="26">
        <f t="shared" si="8"/>
        <v>0</v>
      </c>
      <c r="R115" s="27"/>
      <c r="U115" s="26">
        <f t="shared" si="9"/>
        <v>0</v>
      </c>
      <c r="V115" s="26">
        <v>15000000</v>
      </c>
      <c r="AA115" s="407">
        <f t="shared" si="10"/>
        <v>15000000</v>
      </c>
      <c r="AB115" s="407">
        <f t="shared" si="11"/>
        <v>15000000</v>
      </c>
      <c r="AC115" s="407">
        <f t="shared" si="12"/>
        <v>0</v>
      </c>
      <c r="AD115" s="407">
        <f t="shared" si="13"/>
        <v>0</v>
      </c>
    </row>
    <row r="116" spans="1:30" s="1" customFormat="1" x14ac:dyDescent="0.25">
      <c r="A116" s="325">
        <f>SUBTOTAL(103,$B$2:B116)</f>
        <v>115</v>
      </c>
      <c r="B116" s="108" t="s">
        <v>7369</v>
      </c>
      <c r="C116" s="24">
        <v>43110955320025</v>
      </c>
      <c r="D116" s="24" t="str">
        <f>VLOOKUP(C116,'Hemis baza'!K:AJ,26,)</f>
        <v>438241101658</v>
      </c>
      <c r="E116" s="24" t="str">
        <f>VLOOKUP(C116,'Hemis baza'!K:AF,13,)</f>
        <v>To‘lov-shartnoma</v>
      </c>
      <c r="F116" s="109" t="str">
        <f>VLOOKUP(C116,'Hemis baza'!K:AF,3,)</f>
        <v>1-kurs</v>
      </c>
      <c r="G116" s="404" t="s">
        <v>19803</v>
      </c>
      <c r="H116" s="404" t="str">
        <f>VLOOKUP(C116,'Hemis baza'!K:AF,5,)</f>
        <v>S1-24 PSI</v>
      </c>
      <c r="I116" s="403" t="str">
        <f>VLOOKUP(C116,'Hemis baza'!K:AF,11,)</f>
        <v>Bakalavr</v>
      </c>
      <c r="J116" s="23" t="str">
        <f>VLOOKUP(C116,'Hemis baza'!K:AF,12,)</f>
        <v>Sirtqi</v>
      </c>
      <c r="K116" s="25"/>
      <c r="L116" s="25"/>
      <c r="M116" s="26">
        <v>12000000</v>
      </c>
      <c r="N116" s="26">
        <f>SUMIF('BR 1'!B:B,'1-kurs'!C116,'BR 1'!E:E)</f>
        <v>9000000</v>
      </c>
      <c r="O116" s="26">
        <f t="shared" si="7"/>
        <v>3000000</v>
      </c>
      <c r="P116" s="26"/>
      <c r="Q116" s="26">
        <f t="shared" si="8"/>
        <v>0</v>
      </c>
      <c r="R116" s="27"/>
      <c r="U116" s="26">
        <f t="shared" si="9"/>
        <v>0</v>
      </c>
      <c r="V116" s="26">
        <v>9000000</v>
      </c>
      <c r="AA116" s="407">
        <f t="shared" si="10"/>
        <v>12000000</v>
      </c>
      <c r="AB116" s="407">
        <f t="shared" si="11"/>
        <v>9000000</v>
      </c>
      <c r="AC116" s="407">
        <f t="shared" si="12"/>
        <v>3000000</v>
      </c>
      <c r="AD116" s="407">
        <f t="shared" si="13"/>
        <v>0</v>
      </c>
    </row>
    <row r="117" spans="1:30" s="1" customFormat="1" x14ac:dyDescent="0.25">
      <c r="A117" s="325">
        <f>SUBTOTAL(103,$B$2:B117)</f>
        <v>116</v>
      </c>
      <c r="B117" s="108" t="s">
        <v>7370</v>
      </c>
      <c r="C117" s="24">
        <v>32303995290025</v>
      </c>
      <c r="D117" s="24" t="str">
        <f>VLOOKUP(C117,'Hemis baza'!K:AJ,26,)</f>
        <v>438241101675</v>
      </c>
      <c r="E117" s="24" t="str">
        <f>VLOOKUP(C117,'Hemis baza'!K:AF,13,)</f>
        <v>To‘lov-shartnoma</v>
      </c>
      <c r="F117" s="109" t="str">
        <f>VLOOKUP(C117,'Hemis baza'!K:AF,3,)</f>
        <v>1-kurs</v>
      </c>
      <c r="G117" s="404" t="s">
        <v>19818</v>
      </c>
      <c r="H117" s="404" t="str">
        <f>VLOOKUP(C117,'Hemis baza'!K:AF,5,)</f>
        <v>S1-24 MIG`</v>
      </c>
      <c r="I117" s="403" t="str">
        <f>VLOOKUP(C117,'Hemis baza'!K:AF,11,)</f>
        <v>Bakalavr</v>
      </c>
      <c r="J117" s="23" t="str">
        <f>VLOOKUP(C117,'Hemis baza'!K:AF,12,)</f>
        <v>Sirtqi</v>
      </c>
      <c r="K117" s="25"/>
      <c r="L117" s="25"/>
      <c r="M117" s="26">
        <v>12000000</v>
      </c>
      <c r="N117" s="26">
        <f>SUMIF('BR 1'!B:B,'1-kurs'!C117,'BR 1'!E:E)</f>
        <v>12000000</v>
      </c>
      <c r="O117" s="26">
        <f t="shared" si="7"/>
        <v>0</v>
      </c>
      <c r="P117" s="26"/>
      <c r="Q117" s="26">
        <f t="shared" si="8"/>
        <v>0</v>
      </c>
      <c r="R117" s="27"/>
      <c r="U117" s="26">
        <f t="shared" si="9"/>
        <v>0</v>
      </c>
      <c r="V117" s="26">
        <v>12000000</v>
      </c>
      <c r="AA117" s="407">
        <f t="shared" si="10"/>
        <v>12000000</v>
      </c>
      <c r="AB117" s="407">
        <f t="shared" si="11"/>
        <v>12000000</v>
      </c>
      <c r="AC117" s="407">
        <f t="shared" si="12"/>
        <v>0</v>
      </c>
      <c r="AD117" s="407">
        <f t="shared" si="13"/>
        <v>0</v>
      </c>
    </row>
    <row r="118" spans="1:30" s="1" customFormat="1" x14ac:dyDescent="0.25">
      <c r="A118" s="325">
        <f>SUBTOTAL(103,$B$2:B118)</f>
        <v>117</v>
      </c>
      <c r="B118" s="108" t="s">
        <v>7371</v>
      </c>
      <c r="C118" s="24">
        <v>62604065360039</v>
      </c>
      <c r="D118" s="24" t="str">
        <f>VLOOKUP(C118,'Hemis baza'!K:AJ,26,)</f>
        <v>438241102026</v>
      </c>
      <c r="E118" s="24" t="str">
        <f>VLOOKUP(C118,'Hemis baza'!K:AF,13,)</f>
        <v>To‘lov-shartnoma</v>
      </c>
      <c r="F118" s="109" t="str">
        <f>VLOOKUP(C118,'Hemis baza'!K:AF,3,)</f>
        <v>1-kurs</v>
      </c>
      <c r="G118" s="404" t="s">
        <v>19804</v>
      </c>
      <c r="H118" s="404" t="str">
        <f>VLOOKUP(C118,'Hemis baza'!K:AF,5,)</f>
        <v>S2-24 MT</v>
      </c>
      <c r="I118" s="403" t="str">
        <f>VLOOKUP(C118,'Hemis baza'!K:AF,11,)</f>
        <v>Bakalavr</v>
      </c>
      <c r="J118" s="23" t="str">
        <f>VLOOKUP(C118,'Hemis baza'!K:AF,12,)</f>
        <v>Sirtqi</v>
      </c>
      <c r="K118" s="25"/>
      <c r="L118" s="25"/>
      <c r="M118" s="26">
        <v>12000000</v>
      </c>
      <c r="N118" s="26">
        <f>SUMIF('BR 1'!B:B,'1-kurs'!C118,'BR 1'!E:E)</f>
        <v>9000000</v>
      </c>
      <c r="O118" s="26">
        <f t="shared" si="7"/>
        <v>3000000</v>
      </c>
      <c r="P118" s="26"/>
      <c r="Q118" s="26">
        <f t="shared" si="8"/>
        <v>0</v>
      </c>
      <c r="R118" s="27"/>
      <c r="U118" s="26">
        <f t="shared" si="9"/>
        <v>0</v>
      </c>
      <c r="V118" s="26">
        <v>9000000</v>
      </c>
      <c r="AA118" s="407">
        <f t="shared" si="10"/>
        <v>12000000</v>
      </c>
      <c r="AB118" s="407">
        <f t="shared" si="11"/>
        <v>9000000</v>
      </c>
      <c r="AC118" s="407">
        <f t="shared" si="12"/>
        <v>3000000</v>
      </c>
      <c r="AD118" s="407">
        <f t="shared" si="13"/>
        <v>0</v>
      </c>
    </row>
    <row r="119" spans="1:30" s="1" customFormat="1" x14ac:dyDescent="0.25">
      <c r="A119" s="325">
        <f>SUBTOTAL(103,$B$2:B119)</f>
        <v>118</v>
      </c>
      <c r="B119" s="108" t="s">
        <v>7372</v>
      </c>
      <c r="C119" s="24">
        <v>61610065280010</v>
      </c>
      <c r="D119" s="24" t="str">
        <f>VLOOKUP(C119,'Hemis baza'!K:AJ,26,)</f>
        <v>438241100250</v>
      </c>
      <c r="E119" s="24" t="str">
        <f>VLOOKUP(C119,'Hemis baza'!K:AF,13,)</f>
        <v>To‘lov-shartnoma</v>
      </c>
      <c r="F119" s="109" t="str">
        <f>VLOOKUP(C119,'Hemis baza'!K:AF,3,)</f>
        <v>1-kurs</v>
      </c>
      <c r="G119" s="404" t="s">
        <v>19808</v>
      </c>
      <c r="H119" s="404" t="str">
        <f>VLOOKUP(C119,'Hemis baza'!K:AF,5,)</f>
        <v>1-24 IQT</v>
      </c>
      <c r="I119" s="403" t="str">
        <f>VLOOKUP(C119,'Hemis baza'!K:AF,11,)</f>
        <v>Bakalavr</v>
      </c>
      <c r="J119" s="23" t="str">
        <f>VLOOKUP(C119,'Hemis baza'!K:AF,12,)</f>
        <v>Kunduzgi</v>
      </c>
      <c r="K119" s="25"/>
      <c r="L119" s="25"/>
      <c r="M119" s="26">
        <v>15000000</v>
      </c>
      <c r="N119" s="26">
        <f>SUMIF('BR 1'!B:B,'1-kurs'!C119,'BR 1'!E:E)</f>
        <v>13500000</v>
      </c>
      <c r="O119" s="26">
        <f t="shared" si="7"/>
        <v>1500000</v>
      </c>
      <c r="P119" s="26"/>
      <c r="Q119" s="26">
        <f t="shared" si="8"/>
        <v>0</v>
      </c>
      <c r="R119" s="27"/>
      <c r="U119" s="26">
        <f t="shared" si="9"/>
        <v>0</v>
      </c>
      <c r="V119" s="26">
        <v>13500000</v>
      </c>
      <c r="AA119" s="407">
        <f t="shared" si="10"/>
        <v>15000000</v>
      </c>
      <c r="AB119" s="407">
        <f t="shared" si="11"/>
        <v>13500000</v>
      </c>
      <c r="AC119" s="407">
        <f t="shared" si="12"/>
        <v>1500000</v>
      </c>
      <c r="AD119" s="407">
        <f t="shared" si="13"/>
        <v>0</v>
      </c>
    </row>
    <row r="120" spans="1:30" s="1" customFormat="1" x14ac:dyDescent="0.25">
      <c r="A120" s="325">
        <f>SUBTOTAL(103,$B$2:B120)</f>
        <v>119</v>
      </c>
      <c r="B120" s="108" t="s">
        <v>7373</v>
      </c>
      <c r="C120" s="24">
        <v>62607075280014</v>
      </c>
      <c r="D120" s="24" t="str">
        <f>VLOOKUP(C120,'Hemis baza'!K:AJ,26,)</f>
        <v>438241101492</v>
      </c>
      <c r="E120" s="24" t="str">
        <f>VLOOKUP(C120,'Hemis baza'!K:AF,13,)</f>
        <v>To‘lov-shartnoma</v>
      </c>
      <c r="F120" s="109" t="str">
        <f>VLOOKUP(C120,'Hemis baza'!K:AF,3,)</f>
        <v>1-kurs</v>
      </c>
      <c r="G120" s="404" t="s">
        <v>19803</v>
      </c>
      <c r="H120" s="404" t="str">
        <f>VLOOKUP(C120,'Hemis baza'!K:AF,5,)</f>
        <v>S1-24 PSI</v>
      </c>
      <c r="I120" s="403" t="str">
        <f>VLOOKUP(C120,'Hemis baza'!K:AF,11,)</f>
        <v>Bakalavr</v>
      </c>
      <c r="J120" s="23" t="str">
        <f>VLOOKUP(C120,'Hemis baza'!K:AF,12,)</f>
        <v>Sirtqi</v>
      </c>
      <c r="K120" s="25"/>
      <c r="L120" s="25"/>
      <c r="M120" s="26">
        <v>12000000</v>
      </c>
      <c r="N120" s="26">
        <f>SUMIF('BR 1'!B:B,'1-kurs'!C120,'BR 1'!E:E)</f>
        <v>12000000</v>
      </c>
      <c r="O120" s="26">
        <f t="shared" si="7"/>
        <v>0</v>
      </c>
      <c r="P120" s="26"/>
      <c r="Q120" s="26">
        <f t="shared" si="8"/>
        <v>0</v>
      </c>
      <c r="R120" s="27"/>
      <c r="U120" s="26">
        <f t="shared" si="9"/>
        <v>0</v>
      </c>
      <c r="V120" s="26">
        <v>12000000</v>
      </c>
      <c r="AA120" s="407">
        <f t="shared" si="10"/>
        <v>12000000</v>
      </c>
      <c r="AB120" s="407">
        <f t="shared" si="11"/>
        <v>12000000</v>
      </c>
      <c r="AC120" s="407">
        <f t="shared" si="12"/>
        <v>0</v>
      </c>
      <c r="AD120" s="407">
        <f t="shared" si="13"/>
        <v>0</v>
      </c>
    </row>
    <row r="121" spans="1:30" s="1" customFormat="1" x14ac:dyDescent="0.25">
      <c r="A121" s="325">
        <f>SUBTOTAL(103,$B$2:B121)</f>
        <v>120</v>
      </c>
      <c r="B121" s="108" t="s">
        <v>7374</v>
      </c>
      <c r="C121" s="24">
        <v>42611922330010</v>
      </c>
      <c r="D121" s="24" t="str">
        <f>VLOOKUP(C121,'Hemis baza'!K:AJ,26,)</f>
        <v>438241200109</v>
      </c>
      <c r="E121" s="24" t="str">
        <f>VLOOKUP(C121,'Hemis baza'!K:AF,13,)</f>
        <v>To‘lov-shartnoma</v>
      </c>
      <c r="F121" s="109" t="str">
        <f>VLOOKUP(C121,'Hemis baza'!K:AF,3,)</f>
        <v>1-kurs</v>
      </c>
      <c r="G121" s="404" t="s">
        <v>19809</v>
      </c>
      <c r="H121" s="404" t="str">
        <f>VLOOKUP(C121,'Hemis baza'!K:AF,5,)</f>
        <v>M1-24 BT</v>
      </c>
      <c r="I121" s="403" t="str">
        <f>VLOOKUP(C121,'Hemis baza'!K:AF,11,)</f>
        <v>Magistr</v>
      </c>
      <c r="J121" s="23" t="str">
        <f>VLOOKUP(C121,'Hemis baza'!K:AF,12,)</f>
        <v>Kunduzgi</v>
      </c>
      <c r="K121" s="25"/>
      <c r="L121" s="25"/>
      <c r="M121" s="26">
        <v>18000000</v>
      </c>
      <c r="N121" s="26">
        <f>SUMIF('BR 1'!B:B,'1-kurs'!C121,'BR 1'!E:E)</f>
        <v>14000000</v>
      </c>
      <c r="O121" s="26">
        <f t="shared" si="7"/>
        <v>4000000</v>
      </c>
      <c r="P121" s="26"/>
      <c r="Q121" s="26">
        <f t="shared" si="8"/>
        <v>0</v>
      </c>
      <c r="R121" s="27"/>
      <c r="U121" s="26">
        <f t="shared" si="9"/>
        <v>0</v>
      </c>
      <c r="V121" s="26">
        <v>14000000</v>
      </c>
      <c r="AA121" s="407">
        <f t="shared" si="10"/>
        <v>18000000</v>
      </c>
      <c r="AB121" s="407">
        <f t="shared" si="11"/>
        <v>14000000</v>
      </c>
      <c r="AC121" s="407">
        <f t="shared" si="12"/>
        <v>4000000</v>
      </c>
      <c r="AD121" s="407">
        <f t="shared" si="13"/>
        <v>0</v>
      </c>
    </row>
    <row r="122" spans="1:30" s="1" customFormat="1" x14ac:dyDescent="0.25">
      <c r="A122" s="325">
        <f>SUBTOTAL(103,$B$2:B122)</f>
        <v>121</v>
      </c>
      <c r="B122" s="108" t="s">
        <v>7375</v>
      </c>
      <c r="C122" s="24">
        <v>41208955360018</v>
      </c>
      <c r="D122" s="24" t="str">
        <f>VLOOKUP(C122,'Hemis baza'!K:AJ,26,)</f>
        <v>438241200185</v>
      </c>
      <c r="E122" s="24" t="str">
        <f>VLOOKUP(C122,'Hemis baza'!K:AF,13,)</f>
        <v>To‘lov-shartnoma</v>
      </c>
      <c r="F122" s="109" t="str">
        <f>VLOOKUP(C122,'Hemis baza'!K:AF,3,)</f>
        <v>1-kurs</v>
      </c>
      <c r="G122" s="404" t="s">
        <v>19811</v>
      </c>
      <c r="H122" s="404" t="str">
        <f>VLOOKUP(C122,'Hemis baza'!K:AF,5,)</f>
        <v>M1-24 O`TA</v>
      </c>
      <c r="I122" s="403" t="str">
        <f>VLOOKUP(C122,'Hemis baza'!K:AF,11,)</f>
        <v>Magistr</v>
      </c>
      <c r="J122" s="23" t="str">
        <f>VLOOKUP(C122,'Hemis baza'!K:AF,12,)</f>
        <v>Kunduzgi</v>
      </c>
      <c r="K122" s="25"/>
      <c r="L122" s="25"/>
      <c r="M122" s="26">
        <v>18000000</v>
      </c>
      <c r="N122" s="26">
        <f>SUMIF('BR 1'!B:B,'1-kurs'!C122,'BR 1'!E:E)</f>
        <v>9000000</v>
      </c>
      <c r="O122" s="26">
        <f t="shared" si="7"/>
        <v>9000000</v>
      </c>
      <c r="P122" s="26"/>
      <c r="Q122" s="26">
        <f t="shared" si="8"/>
        <v>0</v>
      </c>
      <c r="R122" s="27"/>
      <c r="U122" s="26">
        <f t="shared" si="9"/>
        <v>0</v>
      </c>
      <c r="V122" s="26">
        <v>9000000</v>
      </c>
      <c r="AA122" s="407">
        <f t="shared" si="10"/>
        <v>18000000</v>
      </c>
      <c r="AB122" s="407">
        <f t="shared" si="11"/>
        <v>9000000</v>
      </c>
      <c r="AC122" s="407">
        <f t="shared" si="12"/>
        <v>9000000</v>
      </c>
      <c r="AD122" s="407">
        <f t="shared" si="13"/>
        <v>0</v>
      </c>
    </row>
    <row r="123" spans="1:30" s="1" customFormat="1" x14ac:dyDescent="0.25">
      <c r="A123" s="325">
        <f>SUBTOTAL(103,$B$2:B123)</f>
        <v>122</v>
      </c>
      <c r="B123" s="108" t="s">
        <v>7376</v>
      </c>
      <c r="C123" s="24">
        <v>61506065310036</v>
      </c>
      <c r="D123" s="24" t="str">
        <f>VLOOKUP(C123,'Hemis baza'!K:AJ,26,)</f>
        <v>438241102147</v>
      </c>
      <c r="E123" s="24" t="str">
        <f>VLOOKUP(C123,'Hemis baza'!K:AF,13,)</f>
        <v>To‘lov-shartnoma</v>
      </c>
      <c r="F123" s="109" t="str">
        <f>VLOOKUP(C123,'Hemis baza'!K:AF,3,)</f>
        <v>1-kurs</v>
      </c>
      <c r="G123" s="404" t="s">
        <v>19809</v>
      </c>
      <c r="H123" s="404" t="str">
        <f>VLOOKUP(C123,'Hemis baza'!K:AF,5,)</f>
        <v>1-24 BT</v>
      </c>
      <c r="I123" s="403" t="str">
        <f>VLOOKUP(C123,'Hemis baza'!K:AF,11,)</f>
        <v>Bakalavr</v>
      </c>
      <c r="J123" s="23" t="str">
        <f>VLOOKUP(C123,'Hemis baza'!K:AF,12,)</f>
        <v>Kunduzgi</v>
      </c>
      <c r="K123" s="25"/>
      <c r="L123" s="25"/>
      <c r="M123" s="26">
        <v>15000000</v>
      </c>
      <c r="N123" s="26">
        <f>SUMIF('BR 1'!B:B,'1-kurs'!C123,'BR 1'!E:E)</f>
        <v>7000000</v>
      </c>
      <c r="O123" s="26">
        <f t="shared" si="7"/>
        <v>8000000</v>
      </c>
      <c r="P123" s="26"/>
      <c r="Q123" s="26">
        <f t="shared" si="8"/>
        <v>0</v>
      </c>
      <c r="R123" s="27"/>
      <c r="U123" s="26">
        <f t="shared" si="9"/>
        <v>0</v>
      </c>
      <c r="V123" s="26">
        <v>7000000</v>
      </c>
      <c r="AA123" s="407">
        <f t="shared" si="10"/>
        <v>15000000</v>
      </c>
      <c r="AB123" s="407">
        <f t="shared" si="11"/>
        <v>7000000</v>
      </c>
      <c r="AC123" s="407">
        <f t="shared" si="12"/>
        <v>8000000</v>
      </c>
      <c r="AD123" s="407">
        <f t="shared" si="13"/>
        <v>0</v>
      </c>
    </row>
    <row r="124" spans="1:30" s="1" customFormat="1" x14ac:dyDescent="0.25">
      <c r="A124" s="325">
        <f>SUBTOTAL(103,$B$2:B124)</f>
        <v>123</v>
      </c>
      <c r="B124" s="108" t="s">
        <v>7377</v>
      </c>
      <c r="C124" s="24">
        <v>31210821080042</v>
      </c>
      <c r="D124" s="24" t="e">
        <f>VLOOKUP(C124,'Hemis baza'!K:AJ,26,)</f>
        <v>#N/A</v>
      </c>
      <c r="E124" s="24" t="e">
        <f>VLOOKUP(C124,'Hemis baza'!K:AF,13,)</f>
        <v>#N/A</v>
      </c>
      <c r="F124" s="109" t="e">
        <f>VLOOKUP(C124,'Hemis baza'!K:AF,3,)</f>
        <v>#N/A</v>
      </c>
      <c r="G124" s="404" t="s">
        <v>19814</v>
      </c>
      <c r="H124" s="404" t="e">
        <f>VLOOKUP(C124,'Hemis baza'!K:AF,5,)</f>
        <v>#N/A</v>
      </c>
      <c r="I124" s="403" t="e">
        <f>VLOOKUP(C124,'Hemis baza'!K:AF,11,)</f>
        <v>#N/A</v>
      </c>
      <c r="J124" s="23" t="e">
        <f>VLOOKUP(C124,'Hemis baza'!K:AF,12,)</f>
        <v>#N/A</v>
      </c>
      <c r="K124" s="25"/>
      <c r="L124" s="25"/>
      <c r="M124" s="26">
        <v>18000000</v>
      </c>
      <c r="N124" s="26">
        <f>SUMIF('BR 1'!B:B,'1-kurs'!C124,'BR 1'!E:E)</f>
        <v>0</v>
      </c>
      <c r="O124" s="26">
        <f t="shared" si="7"/>
        <v>18000000</v>
      </c>
      <c r="P124" s="26"/>
      <c r="Q124" s="26">
        <f t="shared" si="8"/>
        <v>0</v>
      </c>
      <c r="R124" s="27"/>
      <c r="U124" s="26">
        <f t="shared" si="9"/>
        <v>0</v>
      </c>
      <c r="V124" s="26">
        <v>0</v>
      </c>
      <c r="AA124" s="407">
        <f t="shared" si="10"/>
        <v>18000000</v>
      </c>
      <c r="AB124" s="407">
        <f t="shared" si="11"/>
        <v>0</v>
      </c>
      <c r="AC124" s="407">
        <f t="shared" si="12"/>
        <v>18000000</v>
      </c>
      <c r="AD124" s="407">
        <f t="shared" si="13"/>
        <v>0</v>
      </c>
    </row>
    <row r="125" spans="1:30" s="1" customFormat="1" x14ac:dyDescent="0.25">
      <c r="A125" s="325">
        <f>SUBTOTAL(103,$B$2:B125)</f>
        <v>124</v>
      </c>
      <c r="B125" s="108" t="s">
        <v>7378</v>
      </c>
      <c r="C125" s="24">
        <v>41109881100045</v>
      </c>
      <c r="D125" s="24" t="e">
        <f>VLOOKUP(C125,'Hemis baza'!K:AJ,26,)</f>
        <v>#N/A</v>
      </c>
      <c r="E125" s="24" t="e">
        <f>VLOOKUP(C125,'Hemis baza'!K:AF,13,)</f>
        <v>#N/A</v>
      </c>
      <c r="F125" s="109" t="e">
        <f>VLOOKUP(C125,'Hemis baza'!K:AF,3,)</f>
        <v>#N/A</v>
      </c>
      <c r="G125" s="404" t="s">
        <v>19814</v>
      </c>
      <c r="H125" s="404" t="e">
        <f>VLOOKUP(C125,'Hemis baza'!K:AF,5,)</f>
        <v>#N/A</v>
      </c>
      <c r="I125" s="403" t="e">
        <f>VLOOKUP(C125,'Hemis baza'!K:AF,11,)</f>
        <v>#N/A</v>
      </c>
      <c r="J125" s="23" t="e">
        <f>VLOOKUP(C125,'Hemis baza'!K:AF,12,)</f>
        <v>#N/A</v>
      </c>
      <c r="K125" s="25"/>
      <c r="L125" s="25"/>
      <c r="M125" s="26">
        <v>18000000</v>
      </c>
      <c r="N125" s="26">
        <f>SUMIF('BR 1'!B:B,'1-kurs'!C125,'BR 1'!E:E)</f>
        <v>0</v>
      </c>
      <c r="O125" s="26">
        <f t="shared" si="7"/>
        <v>18000000</v>
      </c>
      <c r="P125" s="26"/>
      <c r="Q125" s="26">
        <f t="shared" si="8"/>
        <v>0</v>
      </c>
      <c r="R125" s="27"/>
      <c r="U125" s="26">
        <f t="shared" si="9"/>
        <v>0</v>
      </c>
      <c r="V125" s="26">
        <v>0</v>
      </c>
      <c r="AA125" s="407">
        <f t="shared" si="10"/>
        <v>18000000</v>
      </c>
      <c r="AB125" s="407">
        <f t="shared" si="11"/>
        <v>0</v>
      </c>
      <c r="AC125" s="407">
        <f t="shared" si="12"/>
        <v>18000000</v>
      </c>
      <c r="AD125" s="407">
        <f t="shared" si="13"/>
        <v>0</v>
      </c>
    </row>
    <row r="126" spans="1:30" s="1" customFormat="1" x14ac:dyDescent="0.25">
      <c r="A126" s="325">
        <f>SUBTOTAL(103,$B$2:B126)</f>
        <v>125</v>
      </c>
      <c r="B126" s="108" t="s">
        <v>7379</v>
      </c>
      <c r="C126" s="24">
        <v>40304851140022</v>
      </c>
      <c r="D126" s="24" t="str">
        <f>VLOOKUP(C126,'Hemis baza'!K:AJ,26,)</f>
        <v>438241102149</v>
      </c>
      <c r="E126" s="24" t="str">
        <f>VLOOKUP(C126,'Hemis baza'!K:AF,13,)</f>
        <v>To‘lov-shartnoma</v>
      </c>
      <c r="F126" s="109" t="str">
        <f>VLOOKUP(C126,'Hemis baza'!K:AF,3,)</f>
        <v>1-kurs</v>
      </c>
      <c r="G126" s="404" t="s">
        <v>19808</v>
      </c>
      <c r="H126" s="404" t="str">
        <f>VLOOKUP(C126,'Hemis baza'!K:AF,5,)</f>
        <v>S2-24 IQT</v>
      </c>
      <c r="I126" s="403" t="str">
        <f>VLOOKUP(C126,'Hemis baza'!K:AF,11,)</f>
        <v>Bakalavr</v>
      </c>
      <c r="J126" s="23" t="str">
        <f>VLOOKUP(C126,'Hemis baza'!K:AF,12,)</f>
        <v>Sirtqi</v>
      </c>
      <c r="K126" s="25"/>
      <c r="L126" s="25"/>
      <c r="M126" s="26">
        <v>12000000</v>
      </c>
      <c r="N126" s="26">
        <f>SUMIF('BR 1'!B:B,'1-kurs'!C126,'BR 1'!E:E)</f>
        <v>5000000</v>
      </c>
      <c r="O126" s="26">
        <f t="shared" si="7"/>
        <v>7000000</v>
      </c>
      <c r="P126" s="26"/>
      <c r="Q126" s="26">
        <f t="shared" si="8"/>
        <v>0</v>
      </c>
      <c r="R126" s="27"/>
      <c r="U126" s="26">
        <f t="shared" si="9"/>
        <v>0</v>
      </c>
      <c r="V126" s="26">
        <v>5000000</v>
      </c>
      <c r="AA126" s="407">
        <f t="shared" si="10"/>
        <v>12000000</v>
      </c>
      <c r="AB126" s="407">
        <f t="shared" si="11"/>
        <v>5000000</v>
      </c>
      <c r="AC126" s="407">
        <f t="shared" si="12"/>
        <v>7000000</v>
      </c>
      <c r="AD126" s="407">
        <f t="shared" si="13"/>
        <v>0</v>
      </c>
    </row>
    <row r="127" spans="1:30" x14ac:dyDescent="0.25">
      <c r="A127" s="325">
        <f>SUBTOTAL(103,$B$2:B127)</f>
        <v>126</v>
      </c>
      <c r="B127" s="108" t="s">
        <v>7380</v>
      </c>
      <c r="C127" s="24">
        <v>43004922390073</v>
      </c>
      <c r="D127" s="24" t="str">
        <f>VLOOKUP(C127,'Hemis baza'!K:AJ,26,)</f>
        <v>438241200075</v>
      </c>
      <c r="E127" s="24" t="str">
        <f>VLOOKUP(C127,'Hemis baza'!K:AF,13,)</f>
        <v>To‘lov-shartnoma</v>
      </c>
      <c r="F127" s="109" t="str">
        <f>VLOOKUP(C127,'Hemis baza'!K:AF,3,)</f>
        <v>1-kurs</v>
      </c>
      <c r="G127" s="404" t="s">
        <v>19803</v>
      </c>
      <c r="H127" s="404" t="str">
        <f>VLOOKUP(C127,'Hemis baza'!K:AF,5,)</f>
        <v>M1-24 PSI</v>
      </c>
      <c r="I127" s="403" t="str">
        <f>VLOOKUP(C127,'Hemis baza'!K:AF,11,)</f>
        <v>Magistr</v>
      </c>
      <c r="J127" s="23" t="str">
        <f>VLOOKUP(C127,'Hemis baza'!K:AF,12,)</f>
        <v>Kunduzgi</v>
      </c>
      <c r="K127" s="333"/>
      <c r="L127" s="333"/>
      <c r="M127" s="26">
        <v>18000000</v>
      </c>
      <c r="N127" s="26">
        <f>SUMIF('BR 1'!B:B,'1-kurs'!C127,'BR 1'!E:E)</f>
        <v>18003000</v>
      </c>
      <c r="O127" s="26">
        <f t="shared" si="7"/>
        <v>0</v>
      </c>
      <c r="P127" s="26"/>
      <c r="Q127" s="26">
        <f t="shared" si="8"/>
        <v>3000</v>
      </c>
      <c r="R127" s="367"/>
      <c r="U127" s="26">
        <f t="shared" si="9"/>
        <v>0</v>
      </c>
      <c r="V127" s="26">
        <v>18003000</v>
      </c>
      <c r="AA127" s="407">
        <f t="shared" si="10"/>
        <v>18000000</v>
      </c>
      <c r="AB127" s="407">
        <f t="shared" si="11"/>
        <v>18003000</v>
      </c>
      <c r="AC127" s="407">
        <f t="shared" si="12"/>
        <v>0</v>
      </c>
      <c r="AD127" s="407">
        <f t="shared" si="13"/>
        <v>3000</v>
      </c>
    </row>
    <row r="128" spans="1:30" s="1" customFormat="1" x14ac:dyDescent="0.25">
      <c r="A128" s="325">
        <f>SUBTOTAL(103,$B$2:B128)</f>
        <v>127</v>
      </c>
      <c r="B128" s="108" t="s">
        <v>7381</v>
      </c>
      <c r="C128" s="24">
        <v>52301075270033</v>
      </c>
      <c r="D128" s="24" t="str">
        <f>VLOOKUP(C128,'Hemis baza'!K:AJ,26,)</f>
        <v>438241101729</v>
      </c>
      <c r="E128" s="24" t="str">
        <f>VLOOKUP(C128,'Hemis baza'!K:AF,13,)</f>
        <v>To‘lov-shartnoma</v>
      </c>
      <c r="F128" s="109" t="str">
        <f>VLOOKUP(C128,'Hemis baza'!K:AF,3,)</f>
        <v>1-kurs</v>
      </c>
      <c r="G128" s="404" t="s">
        <v>19815</v>
      </c>
      <c r="H128" s="404" t="str">
        <f>VLOOKUP(C128,'Hemis baza'!K:AF,5,)</f>
        <v>1-24 ATT</v>
      </c>
      <c r="I128" s="403" t="str">
        <f>VLOOKUP(C128,'Hemis baza'!K:AF,11,)</f>
        <v>Bakalavr</v>
      </c>
      <c r="J128" s="23" t="str">
        <f>VLOOKUP(C128,'Hemis baza'!K:AF,12,)</f>
        <v>Kunduzgi</v>
      </c>
      <c r="K128" s="25"/>
      <c r="L128" s="25"/>
      <c r="M128" s="26">
        <v>15000000</v>
      </c>
      <c r="N128" s="26">
        <f>SUMIF('BR 1'!B:B,'1-kurs'!C128,'BR 1'!E:E)</f>
        <v>8000000</v>
      </c>
      <c r="O128" s="26">
        <f t="shared" si="7"/>
        <v>7000000</v>
      </c>
      <c r="P128" s="26"/>
      <c r="Q128" s="26">
        <f t="shared" si="8"/>
        <v>0</v>
      </c>
      <c r="R128" s="27"/>
      <c r="U128" s="26">
        <f t="shared" si="9"/>
        <v>0</v>
      </c>
      <c r="V128" s="26">
        <v>8000000</v>
      </c>
      <c r="AA128" s="407">
        <f t="shared" si="10"/>
        <v>15000000</v>
      </c>
      <c r="AB128" s="407">
        <f t="shared" si="11"/>
        <v>8000000</v>
      </c>
      <c r="AC128" s="407">
        <f t="shared" si="12"/>
        <v>7000000</v>
      </c>
      <c r="AD128" s="407">
        <f t="shared" si="13"/>
        <v>0</v>
      </c>
    </row>
    <row r="129" spans="1:30" s="1" customFormat="1" x14ac:dyDescent="0.25">
      <c r="A129" s="325">
        <f>SUBTOTAL(103,$B$2:B129)</f>
        <v>128</v>
      </c>
      <c r="B129" s="108" t="s">
        <v>7382</v>
      </c>
      <c r="C129" s="24">
        <v>51312065300028</v>
      </c>
      <c r="D129" s="24" t="str">
        <f>VLOOKUP(C129,'Hemis baza'!K:AJ,26,)</f>
        <v>438241100240</v>
      </c>
      <c r="E129" s="24" t="str">
        <f>VLOOKUP(C129,'Hemis baza'!K:AF,13,)</f>
        <v>To‘lov-shartnoma</v>
      </c>
      <c r="F129" s="109" t="str">
        <f>VLOOKUP(C129,'Hemis baza'!K:AF,3,)</f>
        <v>1-kurs</v>
      </c>
      <c r="G129" s="404" t="s">
        <v>19808</v>
      </c>
      <c r="H129" s="404" t="str">
        <f>VLOOKUP(C129,'Hemis baza'!K:AF,5,)</f>
        <v>1-24 IQT</v>
      </c>
      <c r="I129" s="403" t="str">
        <f>VLOOKUP(C129,'Hemis baza'!K:AF,11,)</f>
        <v>Bakalavr</v>
      </c>
      <c r="J129" s="23" t="str">
        <f>VLOOKUP(C129,'Hemis baza'!K:AF,12,)</f>
        <v>Kunduzgi</v>
      </c>
      <c r="K129" s="25"/>
      <c r="L129" s="25"/>
      <c r="M129" s="26">
        <v>15000000</v>
      </c>
      <c r="N129" s="26">
        <f>SUMIF('BR 1'!B:B,'1-kurs'!C129,'BR 1'!E:E)</f>
        <v>7500000</v>
      </c>
      <c r="O129" s="26">
        <f t="shared" si="7"/>
        <v>7500000</v>
      </c>
      <c r="P129" s="26"/>
      <c r="Q129" s="26">
        <f t="shared" si="8"/>
        <v>0</v>
      </c>
      <c r="R129" s="27"/>
      <c r="U129" s="26">
        <f t="shared" si="9"/>
        <v>0</v>
      </c>
      <c r="V129" s="26">
        <v>7500000</v>
      </c>
      <c r="AA129" s="407">
        <f t="shared" si="10"/>
        <v>15000000</v>
      </c>
      <c r="AB129" s="407">
        <f t="shared" si="11"/>
        <v>7500000</v>
      </c>
      <c r="AC129" s="407">
        <f t="shared" si="12"/>
        <v>7500000</v>
      </c>
      <c r="AD129" s="407">
        <f t="shared" si="13"/>
        <v>0</v>
      </c>
    </row>
    <row r="130" spans="1:30" s="1" customFormat="1" x14ac:dyDescent="0.25">
      <c r="A130" s="325">
        <f>SUBTOTAL(103,$B$2:B130)</f>
        <v>129</v>
      </c>
      <c r="B130" s="108" t="s">
        <v>7383</v>
      </c>
      <c r="C130" s="24">
        <v>40511965260027</v>
      </c>
      <c r="D130" s="24" t="str">
        <f>VLOOKUP(C130,'Hemis baza'!K:AJ,26,)</f>
        <v>438241200194</v>
      </c>
      <c r="E130" s="24" t="str">
        <f>VLOOKUP(C130,'Hemis baza'!K:AF,13,)</f>
        <v>To‘lov-shartnoma</v>
      </c>
      <c r="F130" s="109" t="str">
        <f>VLOOKUP(C130,'Hemis baza'!K:AF,3,)</f>
        <v>1-kurs</v>
      </c>
      <c r="G130" s="404" t="s">
        <v>19811</v>
      </c>
      <c r="H130" s="404" t="str">
        <f>VLOOKUP(C130,'Hemis baza'!K:AF,5,)</f>
        <v>M1-24 O`TA</v>
      </c>
      <c r="I130" s="403" t="str">
        <f>VLOOKUP(C130,'Hemis baza'!K:AF,11,)</f>
        <v>Magistr</v>
      </c>
      <c r="J130" s="23" t="str">
        <f>VLOOKUP(C130,'Hemis baza'!K:AF,12,)</f>
        <v>Kunduzgi</v>
      </c>
      <c r="K130" s="25"/>
      <c r="L130" s="25"/>
      <c r="M130" s="26">
        <v>18000000</v>
      </c>
      <c r="N130" s="26">
        <f>SUMIF('BR 1'!B:B,'1-kurs'!C130,'BR 1'!E:E)</f>
        <v>18010000</v>
      </c>
      <c r="O130" s="26">
        <f t="shared" ref="O130:O193" si="14">IF(M130-N130&gt;0,M130-N130,0)</f>
        <v>0</v>
      </c>
      <c r="P130" s="26"/>
      <c r="Q130" s="26">
        <f t="shared" ref="Q130:Q193" si="15">IF(M130-N130&lt;0,N130-M130,0)</f>
        <v>10000</v>
      </c>
      <c r="R130" s="27"/>
      <c r="U130" s="26">
        <f t="shared" ref="U130:U193" si="16">N130-V130</f>
        <v>0</v>
      </c>
      <c r="V130" s="26">
        <v>18010000</v>
      </c>
      <c r="AA130" s="407">
        <f t="shared" si="10"/>
        <v>18000000</v>
      </c>
      <c r="AB130" s="407">
        <f t="shared" si="11"/>
        <v>18010000</v>
      </c>
      <c r="AC130" s="407">
        <f t="shared" si="12"/>
        <v>0</v>
      </c>
      <c r="AD130" s="407">
        <f t="shared" si="13"/>
        <v>10000</v>
      </c>
    </row>
    <row r="131" spans="1:30" s="1" customFormat="1" x14ac:dyDescent="0.25">
      <c r="A131" s="325">
        <f>SUBTOTAL(103,$B$2:B131)</f>
        <v>130</v>
      </c>
      <c r="B131" s="108" t="s">
        <v>7384</v>
      </c>
      <c r="C131" s="24">
        <v>61806075360079</v>
      </c>
      <c r="D131" s="24" t="str">
        <f>VLOOKUP(C131,'Hemis baza'!K:AJ,26,)</f>
        <v>438241101634</v>
      </c>
      <c r="E131" s="24" t="str">
        <f>VLOOKUP(C131,'Hemis baza'!K:AF,13,)</f>
        <v>To‘lov-shartnoma</v>
      </c>
      <c r="F131" s="109" t="str">
        <f>VLOOKUP(C131,'Hemis baza'!K:AF,3,)</f>
        <v>1-kurs</v>
      </c>
      <c r="G131" s="404" t="s">
        <v>19818</v>
      </c>
      <c r="H131" s="404" t="str">
        <f>VLOOKUP(C131,'Hemis baza'!K:AF,5,)</f>
        <v>S1-24 MIG`</v>
      </c>
      <c r="I131" s="403" t="str">
        <f>VLOOKUP(C131,'Hemis baza'!K:AF,11,)</f>
        <v>Bakalavr</v>
      </c>
      <c r="J131" s="23" t="str">
        <f>VLOOKUP(C131,'Hemis baza'!K:AF,12,)</f>
        <v>Sirtqi</v>
      </c>
      <c r="K131" s="25"/>
      <c r="L131" s="25"/>
      <c r="M131" s="26">
        <v>12000000</v>
      </c>
      <c r="N131" s="26">
        <f>SUMIF('BR 1'!B:B,'1-kurs'!C131,'BR 1'!E:E)</f>
        <v>6000000</v>
      </c>
      <c r="O131" s="26">
        <f t="shared" si="14"/>
        <v>6000000</v>
      </c>
      <c r="P131" s="26"/>
      <c r="Q131" s="26">
        <f t="shared" si="15"/>
        <v>0</v>
      </c>
      <c r="R131" s="27"/>
      <c r="U131" s="26">
        <f t="shared" si="16"/>
        <v>0</v>
      </c>
      <c r="V131" s="26">
        <v>6000000</v>
      </c>
      <c r="AA131" s="407">
        <f t="shared" ref="AA131:AA194" si="17">M131</f>
        <v>12000000</v>
      </c>
      <c r="AB131" s="407">
        <f t="shared" ref="AB131:AB194" si="18">N131</f>
        <v>6000000</v>
      </c>
      <c r="AC131" s="407">
        <f t="shared" ref="AC131:AC194" si="19">O131</f>
        <v>6000000</v>
      </c>
      <c r="AD131" s="407">
        <f t="shared" ref="AD131:AD194" si="20">Q131</f>
        <v>0</v>
      </c>
    </row>
    <row r="132" spans="1:30" s="1" customFormat="1" x14ac:dyDescent="0.25">
      <c r="A132" s="325">
        <f>SUBTOTAL(103,$B$2:B132)</f>
        <v>131</v>
      </c>
      <c r="B132" s="108" t="s">
        <v>7385</v>
      </c>
      <c r="C132" s="24">
        <v>62811065340028</v>
      </c>
      <c r="D132" s="24" t="str">
        <f>VLOOKUP(C132,'Hemis baza'!K:AJ,26,)</f>
        <v>438241100073</v>
      </c>
      <c r="E132" s="24" t="str">
        <f>VLOOKUP(C132,'Hemis baza'!K:AF,13,)</f>
        <v>To‘lov-shartnoma</v>
      </c>
      <c r="F132" s="109" t="str">
        <f>VLOOKUP(C132,'Hemis baza'!K:AF,3,)</f>
        <v>1-kurs</v>
      </c>
      <c r="G132" s="404" t="s">
        <v>19803</v>
      </c>
      <c r="H132" s="404" t="str">
        <f>VLOOKUP(C132,'Hemis baza'!K:AF,5,)</f>
        <v>S1-24 PSI</v>
      </c>
      <c r="I132" s="403" t="str">
        <f>VLOOKUP(C132,'Hemis baza'!K:AF,11,)</f>
        <v>Bakalavr</v>
      </c>
      <c r="J132" s="23" t="str">
        <f>VLOOKUP(C132,'Hemis baza'!K:AF,12,)</f>
        <v>Sirtqi</v>
      </c>
      <c r="K132" s="25"/>
      <c r="L132" s="25"/>
      <c r="M132" s="26">
        <v>12000000</v>
      </c>
      <c r="N132" s="26">
        <f>SUMIF('BR 1'!B:B,'1-kurs'!C132,'BR 1'!E:E)</f>
        <v>9000000</v>
      </c>
      <c r="O132" s="26">
        <f t="shared" si="14"/>
        <v>3000000</v>
      </c>
      <c r="P132" s="26"/>
      <c r="Q132" s="26">
        <f t="shared" si="15"/>
        <v>0</v>
      </c>
      <c r="R132" s="27"/>
      <c r="U132" s="26">
        <f t="shared" si="16"/>
        <v>0</v>
      </c>
      <c r="V132" s="26">
        <v>9000000</v>
      </c>
      <c r="AA132" s="407">
        <f t="shared" si="17"/>
        <v>12000000</v>
      </c>
      <c r="AB132" s="407">
        <f t="shared" si="18"/>
        <v>9000000</v>
      </c>
      <c r="AC132" s="407">
        <f t="shared" si="19"/>
        <v>3000000</v>
      </c>
      <c r="AD132" s="407">
        <f t="shared" si="20"/>
        <v>0</v>
      </c>
    </row>
    <row r="133" spans="1:30" s="1" customFormat="1" x14ac:dyDescent="0.25">
      <c r="A133" s="325">
        <f>SUBTOTAL(103,$B$2:B133)</f>
        <v>132</v>
      </c>
      <c r="B133" s="108" t="s">
        <v>7386</v>
      </c>
      <c r="C133" s="24">
        <v>61611065350051</v>
      </c>
      <c r="D133" s="24" t="str">
        <f>VLOOKUP(C133,'Hemis baza'!K:AJ,26,)</f>
        <v>438241102095</v>
      </c>
      <c r="E133" s="24" t="str">
        <f>VLOOKUP(C133,'Hemis baza'!K:AF,13,)</f>
        <v>To‘lov-shartnoma</v>
      </c>
      <c r="F133" s="109" t="str">
        <f>VLOOKUP(C133,'Hemis baza'!K:AF,3,)</f>
        <v>1-kurs</v>
      </c>
      <c r="G133" s="404" t="s">
        <v>19809</v>
      </c>
      <c r="H133" s="404" t="str">
        <f>VLOOKUP(C133,'Hemis baza'!K:AF,5,)</f>
        <v>1-24 BT</v>
      </c>
      <c r="I133" s="403" t="str">
        <f>VLOOKUP(C133,'Hemis baza'!K:AF,11,)</f>
        <v>Bakalavr</v>
      </c>
      <c r="J133" s="23" t="str">
        <f>VLOOKUP(C133,'Hemis baza'!K:AF,12,)</f>
        <v>Kunduzgi</v>
      </c>
      <c r="K133" s="25"/>
      <c r="L133" s="25"/>
      <c r="M133" s="26">
        <v>15000000</v>
      </c>
      <c r="N133" s="26">
        <f>SUMIF('BR 1'!B:B,'1-kurs'!C133,'BR 1'!E:E)</f>
        <v>8100000</v>
      </c>
      <c r="O133" s="26">
        <f t="shared" si="14"/>
        <v>6900000</v>
      </c>
      <c r="P133" s="26"/>
      <c r="Q133" s="26">
        <f t="shared" si="15"/>
        <v>0</v>
      </c>
      <c r="R133" s="27"/>
      <c r="U133" s="26">
        <f t="shared" si="16"/>
        <v>0</v>
      </c>
      <c r="V133" s="26">
        <v>8100000</v>
      </c>
      <c r="AA133" s="407">
        <f t="shared" si="17"/>
        <v>15000000</v>
      </c>
      <c r="AB133" s="407">
        <f t="shared" si="18"/>
        <v>8100000</v>
      </c>
      <c r="AC133" s="407">
        <f t="shared" si="19"/>
        <v>6900000</v>
      </c>
      <c r="AD133" s="407">
        <f t="shared" si="20"/>
        <v>0</v>
      </c>
    </row>
    <row r="134" spans="1:30" x14ac:dyDescent="0.25">
      <c r="A134" s="325">
        <f>SUBTOTAL(103,$B$2:B134)</f>
        <v>133</v>
      </c>
      <c r="B134" s="108" t="s">
        <v>7387</v>
      </c>
      <c r="C134" s="24">
        <v>60703065360048</v>
      </c>
      <c r="D134" s="24" t="str">
        <f>VLOOKUP(C134,'Hemis baza'!K:AJ,26,)</f>
        <v>438241100291</v>
      </c>
      <c r="E134" s="24" t="str">
        <f>VLOOKUP(C134,'Hemis baza'!K:AF,13,)</f>
        <v>To‘lov-shartnoma</v>
      </c>
      <c r="F134" s="109" t="str">
        <f>VLOOKUP(C134,'Hemis baza'!K:AF,3,)</f>
        <v>1-kurs</v>
      </c>
      <c r="G134" s="404" t="s">
        <v>19813</v>
      </c>
      <c r="H134" s="404" t="str">
        <f>VLOOKUP(C134,'Hemis baza'!K:AF,5,)</f>
        <v>2-24 XTA</v>
      </c>
      <c r="I134" s="403" t="str">
        <f>VLOOKUP(C134,'Hemis baza'!K:AF,11,)</f>
        <v>Bakalavr</v>
      </c>
      <c r="J134" s="23" t="str">
        <f>VLOOKUP(C134,'Hemis baza'!K:AF,12,)</f>
        <v>Kunduzgi</v>
      </c>
      <c r="K134" s="333"/>
      <c r="L134" s="333"/>
      <c r="M134" s="26">
        <v>15000000</v>
      </c>
      <c r="N134" s="26">
        <f>SUMIF('BR 1'!B:B,'1-kurs'!C134,'BR 1'!E:E)</f>
        <v>15000000</v>
      </c>
      <c r="O134" s="26">
        <f t="shared" si="14"/>
        <v>0</v>
      </c>
      <c r="P134" s="26"/>
      <c r="Q134" s="26">
        <f t="shared" si="15"/>
        <v>0</v>
      </c>
      <c r="R134" s="367"/>
      <c r="U134" s="26">
        <f t="shared" si="16"/>
        <v>0</v>
      </c>
      <c r="V134" s="26">
        <v>15000000</v>
      </c>
      <c r="AA134" s="407">
        <f t="shared" si="17"/>
        <v>15000000</v>
      </c>
      <c r="AB134" s="407">
        <f t="shared" si="18"/>
        <v>15000000</v>
      </c>
      <c r="AC134" s="407">
        <f t="shared" si="19"/>
        <v>0</v>
      </c>
      <c r="AD134" s="407">
        <f t="shared" si="20"/>
        <v>0</v>
      </c>
    </row>
    <row r="135" spans="1:30" s="1" customFormat="1" x14ac:dyDescent="0.25">
      <c r="A135" s="325">
        <f>SUBTOTAL(103,$B$2:B135)</f>
        <v>134</v>
      </c>
      <c r="B135" s="108" t="s">
        <v>7388</v>
      </c>
      <c r="C135" s="24">
        <v>61511065290019</v>
      </c>
      <c r="D135" s="24" t="str">
        <f>VLOOKUP(C135,'Hemis baza'!K:AJ,26,)</f>
        <v>438241100126</v>
      </c>
      <c r="E135" s="24" t="str">
        <f>VLOOKUP(C135,'Hemis baza'!K:AF,13,)</f>
        <v>To‘lov-shartnoma</v>
      </c>
      <c r="F135" s="109" t="str">
        <f>VLOOKUP(C135,'Hemis baza'!K:AF,3,)</f>
        <v>1-kurs</v>
      </c>
      <c r="G135" s="404" t="s">
        <v>19811</v>
      </c>
      <c r="H135" s="404" t="str">
        <f>VLOOKUP(C135,'Hemis baza'!K:AF,5,)</f>
        <v>1-24 O`TA</v>
      </c>
      <c r="I135" s="403" t="str">
        <f>VLOOKUP(C135,'Hemis baza'!K:AF,11,)</f>
        <v>Bakalavr</v>
      </c>
      <c r="J135" s="23" t="str">
        <f>VLOOKUP(C135,'Hemis baza'!K:AF,12,)</f>
        <v>Kunduzgi</v>
      </c>
      <c r="K135" s="25"/>
      <c r="L135" s="25"/>
      <c r="M135" s="26">
        <v>15000000</v>
      </c>
      <c r="N135" s="26">
        <f>SUMIF('BR 1'!B:B,'1-kurs'!C135,'BR 1'!E:E)</f>
        <v>15000000</v>
      </c>
      <c r="O135" s="26">
        <f t="shared" si="14"/>
        <v>0</v>
      </c>
      <c r="P135" s="26"/>
      <c r="Q135" s="26">
        <f t="shared" si="15"/>
        <v>0</v>
      </c>
      <c r="R135" s="27"/>
      <c r="U135" s="26">
        <f t="shared" si="16"/>
        <v>0</v>
      </c>
      <c r="V135" s="26">
        <v>15000000</v>
      </c>
      <c r="AA135" s="407">
        <f t="shared" si="17"/>
        <v>15000000</v>
      </c>
      <c r="AB135" s="407">
        <f t="shared" si="18"/>
        <v>15000000</v>
      </c>
      <c r="AC135" s="407">
        <f t="shared" si="19"/>
        <v>0</v>
      </c>
      <c r="AD135" s="407">
        <f t="shared" si="20"/>
        <v>0</v>
      </c>
    </row>
    <row r="136" spans="1:30" s="1" customFormat="1" x14ac:dyDescent="0.25">
      <c r="A136" s="325">
        <f>SUBTOTAL(103,$B$2:B136)</f>
        <v>135</v>
      </c>
      <c r="B136" s="108" t="s">
        <v>7389</v>
      </c>
      <c r="C136" s="24">
        <v>61009066530022</v>
      </c>
      <c r="D136" s="24" t="str">
        <f>VLOOKUP(C136,'Hemis baza'!K:AJ,26,)</f>
        <v>438241101436</v>
      </c>
      <c r="E136" s="24" t="str">
        <f>VLOOKUP(C136,'Hemis baza'!K:AF,13,)</f>
        <v>To‘lov-shartnoma</v>
      </c>
      <c r="F136" s="109" t="str">
        <f>VLOOKUP(C136,'Hemis baza'!K:AF,3,)</f>
        <v>1-kurs</v>
      </c>
      <c r="G136" s="404" t="s">
        <v>19803</v>
      </c>
      <c r="H136" s="404" t="str">
        <f>VLOOKUP(C136,'Hemis baza'!K:AF,5,)</f>
        <v>S2-24 PSI</v>
      </c>
      <c r="I136" s="403" t="str">
        <f>VLOOKUP(C136,'Hemis baza'!K:AF,11,)</f>
        <v>Bakalavr</v>
      </c>
      <c r="J136" s="23" t="str">
        <f>VLOOKUP(C136,'Hemis baza'!K:AF,12,)</f>
        <v>Sirtqi</v>
      </c>
      <c r="K136" s="25"/>
      <c r="L136" s="25"/>
      <c r="M136" s="26">
        <v>12000000</v>
      </c>
      <c r="N136" s="26">
        <f>SUMIF('BR 1'!B:B,'1-kurs'!C136,'BR 1'!E:E)</f>
        <v>9000000</v>
      </c>
      <c r="O136" s="26">
        <f t="shared" si="14"/>
        <v>3000000</v>
      </c>
      <c r="P136" s="26"/>
      <c r="Q136" s="26">
        <f t="shared" si="15"/>
        <v>0</v>
      </c>
      <c r="R136" s="27"/>
      <c r="U136" s="26">
        <f t="shared" si="16"/>
        <v>0</v>
      </c>
      <c r="V136" s="26">
        <v>9000000</v>
      </c>
      <c r="AA136" s="407">
        <f t="shared" si="17"/>
        <v>12000000</v>
      </c>
      <c r="AB136" s="407">
        <f t="shared" si="18"/>
        <v>9000000</v>
      </c>
      <c r="AC136" s="407">
        <f t="shared" si="19"/>
        <v>3000000</v>
      </c>
      <c r="AD136" s="407">
        <f t="shared" si="20"/>
        <v>0</v>
      </c>
    </row>
    <row r="137" spans="1:30" s="1" customFormat="1" x14ac:dyDescent="0.25">
      <c r="A137" s="325">
        <f>SUBTOTAL(103,$B$2:B137)</f>
        <v>136</v>
      </c>
      <c r="B137" s="108" t="s">
        <v>7390</v>
      </c>
      <c r="C137" s="24">
        <v>62207025350039</v>
      </c>
      <c r="D137" s="24" t="str">
        <f>VLOOKUP(C137,'Hemis baza'!K:AJ,26,)</f>
        <v>438241100266</v>
      </c>
      <c r="E137" s="24" t="str">
        <f>VLOOKUP(C137,'Hemis baza'!K:AF,13,)</f>
        <v>To‘lov-shartnoma</v>
      </c>
      <c r="F137" s="109" t="str">
        <f>VLOOKUP(C137,'Hemis baza'!K:AF,3,)</f>
        <v>1-kurs</v>
      </c>
      <c r="G137" s="404" t="s">
        <v>19809</v>
      </c>
      <c r="H137" s="404" t="str">
        <f>VLOOKUP(C137,'Hemis baza'!K:AF,5,)</f>
        <v>1-24 BT</v>
      </c>
      <c r="I137" s="403" t="str">
        <f>VLOOKUP(C137,'Hemis baza'!K:AF,11,)</f>
        <v>Bakalavr</v>
      </c>
      <c r="J137" s="23" t="str">
        <f>VLOOKUP(C137,'Hemis baza'!K:AF,12,)</f>
        <v>Kunduzgi</v>
      </c>
      <c r="K137" s="25"/>
      <c r="L137" s="25"/>
      <c r="M137" s="26">
        <v>15000000</v>
      </c>
      <c r="N137" s="26">
        <f>SUMIF('BR 1'!B:B,'1-kurs'!C137,'BR 1'!E:E)</f>
        <v>15000000</v>
      </c>
      <c r="O137" s="26">
        <f t="shared" si="14"/>
        <v>0</v>
      </c>
      <c r="P137" s="26"/>
      <c r="Q137" s="26">
        <f t="shared" si="15"/>
        <v>0</v>
      </c>
      <c r="R137" s="27"/>
      <c r="U137" s="26">
        <f t="shared" si="16"/>
        <v>0</v>
      </c>
      <c r="V137" s="26">
        <v>15000000</v>
      </c>
      <c r="AA137" s="407">
        <f t="shared" si="17"/>
        <v>15000000</v>
      </c>
      <c r="AB137" s="407">
        <f t="shared" si="18"/>
        <v>15000000</v>
      </c>
      <c r="AC137" s="407">
        <f t="shared" si="19"/>
        <v>0</v>
      </c>
      <c r="AD137" s="407">
        <f t="shared" si="20"/>
        <v>0</v>
      </c>
    </row>
    <row r="138" spans="1:30" s="1" customFormat="1" x14ac:dyDescent="0.25">
      <c r="A138" s="325">
        <f>SUBTOTAL(103,$B$2:B138)</f>
        <v>137</v>
      </c>
      <c r="B138" s="108" t="s">
        <v>7391</v>
      </c>
      <c r="C138" s="24">
        <v>60304065780014</v>
      </c>
      <c r="D138" s="24" t="str">
        <f>VLOOKUP(C138,'Hemis baza'!K:AJ,26,)</f>
        <v>438241100117</v>
      </c>
      <c r="E138" s="24" t="str">
        <f>VLOOKUP(C138,'Hemis baza'!K:AF,13,)</f>
        <v>To‘lov-shartnoma</v>
      </c>
      <c r="F138" s="109" t="str">
        <f>VLOOKUP(C138,'Hemis baza'!K:AF,3,)</f>
        <v>1-kurs</v>
      </c>
      <c r="G138" s="404" t="s">
        <v>19809</v>
      </c>
      <c r="H138" s="404" t="str">
        <f>VLOOKUP(C138,'Hemis baza'!K:AF,5,)</f>
        <v>1-24 BT</v>
      </c>
      <c r="I138" s="403" t="str">
        <f>VLOOKUP(C138,'Hemis baza'!K:AF,11,)</f>
        <v>Bakalavr</v>
      </c>
      <c r="J138" s="23" t="str">
        <f>VLOOKUP(C138,'Hemis baza'!K:AF,12,)</f>
        <v>Kunduzgi</v>
      </c>
      <c r="K138" s="25"/>
      <c r="L138" s="25"/>
      <c r="M138" s="26">
        <v>15000000</v>
      </c>
      <c r="N138" s="26">
        <f>SUMIF('BR 1'!B:B,'1-kurs'!C138,'BR 1'!E:E)</f>
        <v>7500000</v>
      </c>
      <c r="O138" s="26">
        <f t="shared" si="14"/>
        <v>7500000</v>
      </c>
      <c r="P138" s="26"/>
      <c r="Q138" s="26">
        <f t="shared" si="15"/>
        <v>0</v>
      </c>
      <c r="R138" s="27"/>
      <c r="U138" s="26">
        <f t="shared" si="16"/>
        <v>0</v>
      </c>
      <c r="V138" s="26">
        <v>7500000</v>
      </c>
      <c r="AA138" s="407">
        <f t="shared" si="17"/>
        <v>15000000</v>
      </c>
      <c r="AB138" s="407">
        <f t="shared" si="18"/>
        <v>7500000</v>
      </c>
      <c r="AC138" s="407">
        <f t="shared" si="19"/>
        <v>7500000</v>
      </c>
      <c r="AD138" s="407">
        <f t="shared" si="20"/>
        <v>0</v>
      </c>
    </row>
    <row r="139" spans="1:30" s="1" customFormat="1" x14ac:dyDescent="0.25">
      <c r="A139" s="325">
        <f>SUBTOTAL(103,$B$2:B139)</f>
        <v>138</v>
      </c>
      <c r="B139" s="108" t="s">
        <v>7392</v>
      </c>
      <c r="C139" s="24">
        <v>62610065300018</v>
      </c>
      <c r="D139" s="24" t="str">
        <f>VLOOKUP(C139,'Hemis baza'!K:AJ,26,)</f>
        <v>438241100754</v>
      </c>
      <c r="E139" s="24" t="str">
        <f>VLOOKUP(C139,'Hemis baza'!K:AF,13,)</f>
        <v>Davlat granti</v>
      </c>
      <c r="F139" s="109" t="str">
        <f>VLOOKUP(C139,'Hemis baza'!K:AF,3,)</f>
        <v>1-kurs</v>
      </c>
      <c r="G139" s="404" t="s">
        <v>19815</v>
      </c>
      <c r="H139" s="404" t="str">
        <f>VLOOKUP(C139,'Hemis baza'!K:AF,5,)</f>
        <v>1-24 ATT</v>
      </c>
      <c r="I139" s="403" t="str">
        <f>VLOOKUP(C139,'Hemis baza'!K:AF,11,)</f>
        <v>Bakalavr</v>
      </c>
      <c r="J139" s="23" t="str">
        <f>VLOOKUP(C139,'Hemis baza'!K:AF,12,)</f>
        <v>Kunduzgi</v>
      </c>
      <c r="K139" s="25"/>
      <c r="L139" s="25"/>
      <c r="M139" s="26">
        <v>15000000</v>
      </c>
      <c r="N139" s="26">
        <f>SUMIF('BR 1'!B:B,'1-kurs'!C139,'BR 1'!E:E)</f>
        <v>15000000</v>
      </c>
      <c r="O139" s="26">
        <f t="shared" si="14"/>
        <v>0</v>
      </c>
      <c r="P139" s="26"/>
      <c r="Q139" s="26">
        <f t="shared" si="15"/>
        <v>0</v>
      </c>
      <c r="R139" s="27"/>
      <c r="U139" s="26">
        <f t="shared" si="16"/>
        <v>0</v>
      </c>
      <c r="V139" s="26">
        <v>15000000</v>
      </c>
      <c r="AA139" s="407">
        <f t="shared" si="17"/>
        <v>15000000</v>
      </c>
      <c r="AB139" s="407">
        <f t="shared" si="18"/>
        <v>15000000</v>
      </c>
      <c r="AC139" s="407">
        <f t="shared" si="19"/>
        <v>0</v>
      </c>
      <c r="AD139" s="407">
        <f t="shared" si="20"/>
        <v>0</v>
      </c>
    </row>
    <row r="140" spans="1:30" x14ac:dyDescent="0.25">
      <c r="A140" s="325">
        <f>SUBTOTAL(103,$B$2:B140)</f>
        <v>139</v>
      </c>
      <c r="B140" s="108" t="s">
        <v>7393</v>
      </c>
      <c r="C140" s="24">
        <v>40802975360024</v>
      </c>
      <c r="D140" s="24" t="str">
        <f>VLOOKUP(C140,'Hemis baza'!K:AJ,26,)</f>
        <v>438241200044</v>
      </c>
      <c r="E140" s="24" t="str">
        <f>VLOOKUP(C140,'Hemis baza'!K:AF,13,)</f>
        <v>To‘lov-shartnoma</v>
      </c>
      <c r="F140" s="109" t="str">
        <f>VLOOKUP(C140,'Hemis baza'!K:AF,3,)</f>
        <v>1-kurs</v>
      </c>
      <c r="G140" s="404" t="s">
        <v>19814</v>
      </c>
      <c r="H140" s="404" t="str">
        <f>VLOOKUP(C140,'Hemis baza'!K:AF,5,)</f>
        <v>M1-24 L</v>
      </c>
      <c r="I140" s="403" t="str">
        <f>VLOOKUP(C140,'Hemis baza'!K:AF,11,)</f>
        <v>Magistr</v>
      </c>
      <c r="J140" s="23" t="str">
        <f>VLOOKUP(C140,'Hemis baza'!K:AF,12,)</f>
        <v>Kunduzgi</v>
      </c>
      <c r="K140" s="333"/>
      <c r="L140" s="333"/>
      <c r="M140" s="26">
        <v>18000000</v>
      </c>
      <c r="N140" s="26">
        <f>SUMIF('BR 1'!B:B,'1-kurs'!C140,'BR 1'!E:E)</f>
        <v>18000000</v>
      </c>
      <c r="O140" s="26">
        <f t="shared" si="14"/>
        <v>0</v>
      </c>
      <c r="P140" s="26"/>
      <c r="Q140" s="26">
        <f t="shared" si="15"/>
        <v>0</v>
      </c>
      <c r="R140" s="367"/>
      <c r="U140" s="26">
        <f t="shared" si="16"/>
        <v>0</v>
      </c>
      <c r="V140" s="26">
        <v>18000000</v>
      </c>
      <c r="AA140" s="407">
        <f t="shared" si="17"/>
        <v>18000000</v>
      </c>
      <c r="AB140" s="407">
        <f t="shared" si="18"/>
        <v>18000000</v>
      </c>
      <c r="AC140" s="407">
        <f t="shared" si="19"/>
        <v>0</v>
      </c>
      <c r="AD140" s="407">
        <f t="shared" si="20"/>
        <v>0</v>
      </c>
    </row>
    <row r="141" spans="1:30" s="1" customFormat="1" x14ac:dyDescent="0.25">
      <c r="A141" s="325">
        <f>SUBTOTAL(103,$B$2:B141)</f>
        <v>140</v>
      </c>
      <c r="B141" s="108" t="s">
        <v>7394</v>
      </c>
      <c r="C141" s="24">
        <v>41411995290014</v>
      </c>
      <c r="D141" s="24" t="e">
        <f>VLOOKUP(C141,'Hemis baza'!K:AJ,26,)</f>
        <v>#N/A</v>
      </c>
      <c r="E141" s="24" t="e">
        <f>VLOOKUP(C141,'Hemis baza'!K:AF,13,)</f>
        <v>#N/A</v>
      </c>
      <c r="F141" s="109" t="e">
        <f>VLOOKUP(C141,'Hemis baza'!K:AF,3,)</f>
        <v>#N/A</v>
      </c>
      <c r="G141" s="404" t="s">
        <v>19806</v>
      </c>
      <c r="H141" s="404" t="e">
        <f>VLOOKUP(C141,'Hemis baza'!K:AF,5,)</f>
        <v>#N/A</v>
      </c>
      <c r="I141" s="403" t="e">
        <f>VLOOKUP(C141,'Hemis baza'!K:AF,11,)</f>
        <v>#N/A</v>
      </c>
      <c r="J141" s="23" t="e">
        <f>VLOOKUP(C141,'Hemis baza'!K:AF,12,)</f>
        <v>#N/A</v>
      </c>
      <c r="K141" s="25"/>
      <c r="L141" s="25"/>
      <c r="M141" s="26">
        <v>18000000</v>
      </c>
      <c r="N141" s="26">
        <f>SUMIF('BR 1'!B:B,'1-kurs'!C141,'BR 1'!E:E)</f>
        <v>0</v>
      </c>
      <c r="O141" s="26">
        <f t="shared" si="14"/>
        <v>18000000</v>
      </c>
      <c r="P141" s="26"/>
      <c r="Q141" s="26">
        <f t="shared" si="15"/>
        <v>0</v>
      </c>
      <c r="R141" s="27"/>
      <c r="U141" s="26">
        <f t="shared" si="16"/>
        <v>0</v>
      </c>
      <c r="V141" s="26">
        <v>0</v>
      </c>
      <c r="AA141" s="407">
        <f t="shared" si="17"/>
        <v>18000000</v>
      </c>
      <c r="AB141" s="407">
        <f t="shared" si="18"/>
        <v>0</v>
      </c>
      <c r="AC141" s="407">
        <f t="shared" si="19"/>
        <v>18000000</v>
      </c>
      <c r="AD141" s="407">
        <f t="shared" si="20"/>
        <v>0</v>
      </c>
    </row>
    <row r="142" spans="1:30" s="1" customFormat="1" x14ac:dyDescent="0.25">
      <c r="A142" s="325">
        <f>SUBTOTAL(103,$B$2:B142)</f>
        <v>141</v>
      </c>
      <c r="B142" s="108" t="s">
        <v>7395</v>
      </c>
      <c r="C142" s="24">
        <v>61205065290035</v>
      </c>
      <c r="D142" s="24" t="str">
        <f>VLOOKUP(C142,'Hemis baza'!K:AJ,26,)</f>
        <v>438241100113</v>
      </c>
      <c r="E142" s="24" t="str">
        <f>VLOOKUP(C142,'Hemis baza'!K:AF,13,)</f>
        <v>To‘lov-shartnoma</v>
      </c>
      <c r="F142" s="109" t="str">
        <f>VLOOKUP(C142,'Hemis baza'!K:AF,3,)</f>
        <v>1-kurs</v>
      </c>
      <c r="G142" s="404" t="s">
        <v>19811</v>
      </c>
      <c r="H142" s="404" t="str">
        <f>VLOOKUP(C142,'Hemis baza'!K:AF,5,)</f>
        <v>1-24 O`TA</v>
      </c>
      <c r="I142" s="403" t="str">
        <f>VLOOKUP(C142,'Hemis baza'!K:AF,11,)</f>
        <v>Bakalavr</v>
      </c>
      <c r="J142" s="23" t="str">
        <f>VLOOKUP(C142,'Hemis baza'!K:AF,12,)</f>
        <v>Kunduzgi</v>
      </c>
      <c r="K142" s="25"/>
      <c r="L142" s="25"/>
      <c r="M142" s="26">
        <v>15000000</v>
      </c>
      <c r="N142" s="26">
        <f>SUMIF('BR 1'!B:B,'1-kurs'!C142,'BR 1'!E:E)</f>
        <v>10500000</v>
      </c>
      <c r="O142" s="26">
        <f t="shared" si="14"/>
        <v>4500000</v>
      </c>
      <c r="P142" s="26"/>
      <c r="Q142" s="26">
        <f t="shared" si="15"/>
        <v>0</v>
      </c>
      <c r="R142" s="27"/>
      <c r="U142" s="26">
        <f t="shared" si="16"/>
        <v>0</v>
      </c>
      <c r="V142" s="26">
        <v>10500000</v>
      </c>
      <c r="AA142" s="407">
        <f t="shared" si="17"/>
        <v>15000000</v>
      </c>
      <c r="AB142" s="407">
        <f t="shared" si="18"/>
        <v>10500000</v>
      </c>
      <c r="AC142" s="407">
        <f t="shared" si="19"/>
        <v>4500000</v>
      </c>
      <c r="AD142" s="407">
        <f t="shared" si="20"/>
        <v>0</v>
      </c>
    </row>
    <row r="143" spans="1:30" s="1" customFormat="1" x14ac:dyDescent="0.25">
      <c r="A143" s="325">
        <f>SUBTOTAL(103,$B$2:B143)</f>
        <v>142</v>
      </c>
      <c r="B143" s="108" t="s">
        <v>7396</v>
      </c>
      <c r="C143" s="24">
        <v>53101046970019</v>
      </c>
      <c r="D143" s="24" t="str">
        <f>VLOOKUP(C143,'Hemis baza'!K:AJ,26,)</f>
        <v>438241101459</v>
      </c>
      <c r="E143" s="24" t="str">
        <f>VLOOKUP(C143,'Hemis baza'!K:AF,13,)</f>
        <v>To‘lov-shartnoma</v>
      </c>
      <c r="F143" s="109" t="str">
        <f>VLOOKUP(C143,'Hemis baza'!K:AF,3,)</f>
        <v>1-kurs</v>
      </c>
      <c r="G143" s="404" t="s">
        <v>19803</v>
      </c>
      <c r="H143" s="404" t="str">
        <f>VLOOKUP(C143,'Hemis baza'!K:AF,5,)</f>
        <v>S1-24 PSI</v>
      </c>
      <c r="I143" s="403" t="str">
        <f>VLOOKUP(C143,'Hemis baza'!K:AF,11,)</f>
        <v>Bakalavr</v>
      </c>
      <c r="J143" s="23" t="str">
        <f>VLOOKUP(C143,'Hemis baza'!K:AF,12,)</f>
        <v>Sirtqi</v>
      </c>
      <c r="K143" s="25"/>
      <c r="L143" s="25"/>
      <c r="M143" s="26">
        <v>12000000</v>
      </c>
      <c r="N143" s="26">
        <f>SUMIF('BR 1'!B:B,'1-kurs'!C143,'BR 1'!E:E)</f>
        <v>6000000</v>
      </c>
      <c r="O143" s="26">
        <f t="shared" si="14"/>
        <v>6000000</v>
      </c>
      <c r="P143" s="26"/>
      <c r="Q143" s="26">
        <f t="shared" si="15"/>
        <v>0</v>
      </c>
      <c r="R143" s="27"/>
      <c r="U143" s="26">
        <f t="shared" si="16"/>
        <v>0</v>
      </c>
      <c r="V143" s="26">
        <v>6000000</v>
      </c>
      <c r="AA143" s="407">
        <f t="shared" si="17"/>
        <v>12000000</v>
      </c>
      <c r="AB143" s="407">
        <f t="shared" si="18"/>
        <v>6000000</v>
      </c>
      <c r="AC143" s="407">
        <f t="shared" si="19"/>
        <v>6000000</v>
      </c>
      <c r="AD143" s="407">
        <f t="shared" si="20"/>
        <v>0</v>
      </c>
    </row>
    <row r="144" spans="1:30" s="1" customFormat="1" x14ac:dyDescent="0.25">
      <c r="A144" s="325">
        <f>SUBTOTAL(103,$B$2:B144)</f>
        <v>143</v>
      </c>
      <c r="B144" s="108" t="s">
        <v>7397</v>
      </c>
      <c r="C144" s="24">
        <v>31208931010017</v>
      </c>
      <c r="D144" s="24" t="str">
        <f>VLOOKUP(C144,'Hemis baza'!K:AJ,26,)</f>
        <v>438241200088</v>
      </c>
      <c r="E144" s="24" t="str">
        <f>VLOOKUP(C144,'Hemis baza'!K:AF,13,)</f>
        <v>To‘lov-shartnoma</v>
      </c>
      <c r="F144" s="109" t="str">
        <f>VLOOKUP(C144,'Hemis baza'!K:AF,3,)</f>
        <v>1-kurs</v>
      </c>
      <c r="G144" s="404" t="s">
        <v>19803</v>
      </c>
      <c r="H144" s="404" t="str">
        <f>VLOOKUP(C144,'Hemis baza'!K:AF,5,)</f>
        <v>M1-24 PSI</v>
      </c>
      <c r="I144" s="403" t="str">
        <f>VLOOKUP(C144,'Hemis baza'!K:AF,11,)</f>
        <v>Magistr</v>
      </c>
      <c r="J144" s="23" t="str">
        <f>VLOOKUP(C144,'Hemis baza'!K:AF,12,)</f>
        <v>Kunduzgi</v>
      </c>
      <c r="K144" s="25"/>
      <c r="L144" s="25"/>
      <c r="M144" s="26">
        <v>18000000</v>
      </c>
      <c r="N144" s="26">
        <f>SUMIF('BR 1'!B:B,'1-kurs'!C144,'BR 1'!E:E)</f>
        <v>10000000</v>
      </c>
      <c r="O144" s="26">
        <f t="shared" si="14"/>
        <v>8000000</v>
      </c>
      <c r="P144" s="26"/>
      <c r="Q144" s="26">
        <f t="shared" si="15"/>
        <v>0</v>
      </c>
      <c r="R144" s="27"/>
      <c r="U144" s="26">
        <f t="shared" si="16"/>
        <v>0</v>
      </c>
      <c r="V144" s="26">
        <v>10000000</v>
      </c>
      <c r="AA144" s="407">
        <f t="shared" si="17"/>
        <v>18000000</v>
      </c>
      <c r="AB144" s="407">
        <f t="shared" si="18"/>
        <v>10000000</v>
      </c>
      <c r="AC144" s="407">
        <f t="shared" si="19"/>
        <v>8000000</v>
      </c>
      <c r="AD144" s="407">
        <f t="shared" si="20"/>
        <v>0</v>
      </c>
    </row>
    <row r="145" spans="1:30" s="1" customFormat="1" x14ac:dyDescent="0.25">
      <c r="A145" s="325">
        <f>SUBTOTAL(103,$B$2:B145)</f>
        <v>144</v>
      </c>
      <c r="B145" s="108" t="s">
        <v>7398</v>
      </c>
      <c r="C145" s="24">
        <v>42010901070040</v>
      </c>
      <c r="D145" s="24" t="e">
        <f>VLOOKUP(C145,'Hemis baza'!K:AJ,26,)</f>
        <v>#N/A</v>
      </c>
      <c r="E145" s="24" t="e">
        <f>VLOOKUP(C145,'Hemis baza'!K:AF,13,)</f>
        <v>#N/A</v>
      </c>
      <c r="F145" s="109" t="e">
        <f>VLOOKUP(C145,'Hemis baza'!K:AF,3,)</f>
        <v>#N/A</v>
      </c>
      <c r="G145" s="404" t="s">
        <v>19814</v>
      </c>
      <c r="H145" s="404" t="e">
        <f>VLOOKUP(C145,'Hemis baza'!K:AF,5,)</f>
        <v>#N/A</v>
      </c>
      <c r="I145" s="403" t="e">
        <f>VLOOKUP(C145,'Hemis baza'!K:AF,11,)</f>
        <v>#N/A</v>
      </c>
      <c r="J145" s="23" t="e">
        <f>VLOOKUP(C145,'Hemis baza'!K:AF,12,)</f>
        <v>#N/A</v>
      </c>
      <c r="K145" s="25"/>
      <c r="L145" s="25"/>
      <c r="M145" s="26">
        <v>18000000</v>
      </c>
      <c r="N145" s="26">
        <f>SUMIF('BR 1'!B:B,'1-kurs'!C145,'BR 1'!E:E)</f>
        <v>0</v>
      </c>
      <c r="O145" s="26">
        <f t="shared" si="14"/>
        <v>18000000</v>
      </c>
      <c r="P145" s="26"/>
      <c r="Q145" s="26">
        <f t="shared" si="15"/>
        <v>0</v>
      </c>
      <c r="R145" s="27"/>
      <c r="U145" s="26">
        <f t="shared" si="16"/>
        <v>0</v>
      </c>
      <c r="V145" s="26">
        <v>0</v>
      </c>
      <c r="AA145" s="407">
        <f t="shared" si="17"/>
        <v>18000000</v>
      </c>
      <c r="AB145" s="407">
        <f t="shared" si="18"/>
        <v>0</v>
      </c>
      <c r="AC145" s="407">
        <f t="shared" si="19"/>
        <v>18000000</v>
      </c>
      <c r="AD145" s="407">
        <f t="shared" si="20"/>
        <v>0</v>
      </c>
    </row>
    <row r="146" spans="1:30" s="1" customFormat="1" x14ac:dyDescent="0.25">
      <c r="A146" s="325">
        <f>SUBTOTAL(103,$B$2:B146)</f>
        <v>145</v>
      </c>
      <c r="B146" s="108" t="s">
        <v>7399</v>
      </c>
      <c r="C146" s="24">
        <v>60607065780016</v>
      </c>
      <c r="D146" s="24" t="str">
        <f>VLOOKUP(C146,'Hemis baza'!K:AJ,26,)</f>
        <v>438241100138</v>
      </c>
      <c r="E146" s="24" t="str">
        <f>VLOOKUP(C146,'Hemis baza'!K:AF,13,)</f>
        <v>To‘lov-shartnoma</v>
      </c>
      <c r="F146" s="109" t="str">
        <f>VLOOKUP(C146,'Hemis baza'!K:AF,3,)</f>
        <v>1-kurs</v>
      </c>
      <c r="G146" s="404" t="s">
        <v>19805</v>
      </c>
      <c r="H146" s="404" t="str">
        <f>VLOOKUP(C146,'Hemis baza'!K:AF,5,)</f>
        <v>1-24 MPL</v>
      </c>
      <c r="I146" s="403" t="str">
        <f>VLOOKUP(C146,'Hemis baza'!K:AF,11,)</f>
        <v>Bakalavr</v>
      </c>
      <c r="J146" s="23" t="str">
        <f>VLOOKUP(C146,'Hemis baza'!K:AF,12,)</f>
        <v>Kunduzgi</v>
      </c>
      <c r="K146" s="25"/>
      <c r="L146" s="25"/>
      <c r="M146" s="26">
        <v>15000000</v>
      </c>
      <c r="N146" s="26">
        <f>SUMIF('BR 1'!B:B,'1-kurs'!C146,'BR 1'!E:E)</f>
        <v>7543000</v>
      </c>
      <c r="O146" s="26">
        <f t="shared" si="14"/>
        <v>7457000</v>
      </c>
      <c r="P146" s="26"/>
      <c r="Q146" s="26">
        <f t="shared" si="15"/>
        <v>0</v>
      </c>
      <c r="R146" s="27"/>
      <c r="U146" s="26">
        <f t="shared" si="16"/>
        <v>0</v>
      </c>
      <c r="V146" s="26">
        <v>7543000</v>
      </c>
      <c r="AA146" s="407">
        <f t="shared" si="17"/>
        <v>15000000</v>
      </c>
      <c r="AB146" s="407">
        <f t="shared" si="18"/>
        <v>7543000</v>
      </c>
      <c r="AC146" s="407">
        <f t="shared" si="19"/>
        <v>7457000</v>
      </c>
      <c r="AD146" s="407">
        <f t="shared" si="20"/>
        <v>0</v>
      </c>
    </row>
    <row r="147" spans="1:30" s="1" customFormat="1" x14ac:dyDescent="0.25">
      <c r="A147" s="325">
        <f>SUBTOTAL(103,$B$2:B147)</f>
        <v>146</v>
      </c>
      <c r="B147" s="108" t="s">
        <v>7400</v>
      </c>
      <c r="C147" s="24">
        <v>60103065310054</v>
      </c>
      <c r="D147" s="24" t="str">
        <f>VLOOKUP(C147,'Hemis baza'!K:AJ,26,)</f>
        <v>438241102171</v>
      </c>
      <c r="E147" s="24" t="str">
        <f>VLOOKUP(C147,'Hemis baza'!K:AF,13,)</f>
        <v>To‘lov-shartnoma</v>
      </c>
      <c r="F147" s="109" t="str">
        <f>VLOOKUP(C147,'Hemis baza'!K:AF,3,)</f>
        <v>1-kurs</v>
      </c>
      <c r="G147" s="404" t="s">
        <v>19805</v>
      </c>
      <c r="H147" s="404" t="str">
        <f>VLOOKUP(C147,'Hemis baza'!K:AF,5,)</f>
        <v>1-24 MPL</v>
      </c>
      <c r="I147" s="403" t="str">
        <f>VLOOKUP(C147,'Hemis baza'!K:AF,11,)</f>
        <v>Bakalavr</v>
      </c>
      <c r="J147" s="23" t="str">
        <f>VLOOKUP(C147,'Hemis baza'!K:AF,12,)</f>
        <v>Kunduzgi</v>
      </c>
      <c r="K147" s="25"/>
      <c r="L147" s="25"/>
      <c r="M147" s="26">
        <v>15000000</v>
      </c>
      <c r="N147" s="26">
        <f>SUMIF('BR 1'!B:B,'1-kurs'!C147,'BR 1'!E:E)</f>
        <v>15000000</v>
      </c>
      <c r="O147" s="26">
        <f t="shared" si="14"/>
        <v>0</v>
      </c>
      <c r="P147" s="26"/>
      <c r="Q147" s="26">
        <f t="shared" si="15"/>
        <v>0</v>
      </c>
      <c r="R147" s="27"/>
      <c r="U147" s="26">
        <f t="shared" si="16"/>
        <v>0</v>
      </c>
      <c r="V147" s="26">
        <v>15000000</v>
      </c>
      <c r="AA147" s="407">
        <f t="shared" si="17"/>
        <v>15000000</v>
      </c>
      <c r="AB147" s="407">
        <f t="shared" si="18"/>
        <v>15000000</v>
      </c>
      <c r="AC147" s="407">
        <f t="shared" si="19"/>
        <v>0</v>
      </c>
      <c r="AD147" s="407">
        <f t="shared" si="20"/>
        <v>0</v>
      </c>
    </row>
    <row r="148" spans="1:30" s="1" customFormat="1" x14ac:dyDescent="0.25">
      <c r="A148" s="325">
        <f>SUBTOTAL(103,$B$2:B148)</f>
        <v>147</v>
      </c>
      <c r="B148" s="108" t="s">
        <v>7401</v>
      </c>
      <c r="C148" s="24">
        <v>50807025280025</v>
      </c>
      <c r="D148" s="24" t="str">
        <f>VLOOKUP(C148,'Hemis baza'!K:AJ,26,)</f>
        <v>438241200197</v>
      </c>
      <c r="E148" s="24" t="str">
        <f>VLOOKUP(C148,'Hemis baza'!K:AF,13,)</f>
        <v>To‘lov-shartnoma</v>
      </c>
      <c r="F148" s="109" t="str">
        <f>VLOOKUP(C148,'Hemis baza'!K:AF,3,)</f>
        <v>1-kurs</v>
      </c>
      <c r="G148" s="404" t="s">
        <v>19816</v>
      </c>
      <c r="H148" s="404" t="str">
        <f>VLOOKUP(C148,'Hemis baza'!K:AF,5,)</f>
        <v>M1-24 JM</v>
      </c>
      <c r="I148" s="403" t="str">
        <f>VLOOKUP(C148,'Hemis baza'!K:AF,11,)</f>
        <v>Magistr</v>
      </c>
      <c r="J148" s="23" t="str">
        <f>VLOOKUP(C148,'Hemis baza'!K:AF,12,)</f>
        <v>Kunduzgi</v>
      </c>
      <c r="K148" s="25"/>
      <c r="L148" s="25"/>
      <c r="M148" s="26">
        <v>18000000</v>
      </c>
      <c r="N148" s="26">
        <f>SUMIF('BR 1'!B:B,'1-kurs'!C148,'BR 1'!E:E)</f>
        <v>14000000</v>
      </c>
      <c r="O148" s="26">
        <f t="shared" si="14"/>
        <v>4000000</v>
      </c>
      <c r="P148" s="26"/>
      <c r="Q148" s="26">
        <f t="shared" si="15"/>
        <v>0</v>
      </c>
      <c r="R148" s="27"/>
      <c r="U148" s="26">
        <f t="shared" si="16"/>
        <v>0</v>
      </c>
      <c r="V148" s="26">
        <v>14000000</v>
      </c>
      <c r="AA148" s="407">
        <f t="shared" si="17"/>
        <v>18000000</v>
      </c>
      <c r="AB148" s="407">
        <f t="shared" si="18"/>
        <v>14000000</v>
      </c>
      <c r="AC148" s="407">
        <f t="shared" si="19"/>
        <v>4000000</v>
      </c>
      <c r="AD148" s="407">
        <f t="shared" si="20"/>
        <v>0</v>
      </c>
    </row>
    <row r="149" spans="1:30" x14ac:dyDescent="0.25">
      <c r="A149" s="325">
        <f>SUBTOTAL(103,$B$2:B149)</f>
        <v>148</v>
      </c>
      <c r="B149" s="108" t="s">
        <v>7402</v>
      </c>
      <c r="C149" s="24">
        <v>50908015280022</v>
      </c>
      <c r="D149" s="24" t="e">
        <f>VLOOKUP(C149,'Hemis baza'!K:AJ,26,)</f>
        <v>#N/A</v>
      </c>
      <c r="E149" s="24" t="e">
        <f>VLOOKUP(C149,'Hemis baza'!K:AF,13,)</f>
        <v>#N/A</v>
      </c>
      <c r="F149" s="109" t="e">
        <f>VLOOKUP(C149,'Hemis baza'!K:AF,3,)</f>
        <v>#N/A</v>
      </c>
      <c r="G149" s="404" t="s">
        <v>19814</v>
      </c>
      <c r="H149" s="404" t="e">
        <f>VLOOKUP(C149,'Hemis baza'!K:AF,5,)</f>
        <v>#N/A</v>
      </c>
      <c r="I149" s="403" t="e">
        <f>VLOOKUP(C149,'Hemis baza'!K:AF,11,)</f>
        <v>#N/A</v>
      </c>
      <c r="J149" s="23" t="e">
        <f>VLOOKUP(C149,'Hemis baza'!K:AF,12,)</f>
        <v>#N/A</v>
      </c>
      <c r="K149" s="333"/>
      <c r="L149" s="333"/>
      <c r="M149" s="26">
        <v>18000000</v>
      </c>
      <c r="N149" s="26">
        <f>SUMIF('BR 1'!B:B,'1-kurs'!C149,'BR 1'!E:E)</f>
        <v>0</v>
      </c>
      <c r="O149" s="26">
        <f t="shared" si="14"/>
        <v>18000000</v>
      </c>
      <c r="P149" s="26"/>
      <c r="Q149" s="26">
        <f t="shared" si="15"/>
        <v>0</v>
      </c>
      <c r="R149" s="367"/>
      <c r="U149" s="26">
        <f t="shared" si="16"/>
        <v>0</v>
      </c>
      <c r="V149" s="26">
        <v>0</v>
      </c>
      <c r="AA149" s="407">
        <f t="shared" si="17"/>
        <v>18000000</v>
      </c>
      <c r="AB149" s="407">
        <f t="shared" si="18"/>
        <v>0</v>
      </c>
      <c r="AC149" s="407">
        <f t="shared" si="19"/>
        <v>18000000</v>
      </c>
      <c r="AD149" s="407">
        <f t="shared" si="20"/>
        <v>0</v>
      </c>
    </row>
    <row r="150" spans="1:30" s="1" customFormat="1" x14ac:dyDescent="0.25">
      <c r="A150" s="325">
        <f>SUBTOTAL(103,$B$2:B150)</f>
        <v>149</v>
      </c>
      <c r="B150" s="108" t="s">
        <v>7403</v>
      </c>
      <c r="C150" s="24">
        <v>61907035290020</v>
      </c>
      <c r="D150" s="24" t="str">
        <f>VLOOKUP(C150,'Hemis baza'!K:AJ,26,)</f>
        <v>438241200179</v>
      </c>
      <c r="E150" s="24" t="str">
        <f>VLOOKUP(C150,'Hemis baza'!K:AF,13,)</f>
        <v>To‘lov-shartnoma</v>
      </c>
      <c r="F150" s="109" t="str">
        <f>VLOOKUP(C150,'Hemis baza'!K:AF,3,)</f>
        <v>1-kurs</v>
      </c>
      <c r="G150" s="404" t="s">
        <v>19811</v>
      </c>
      <c r="H150" s="404" t="str">
        <f>VLOOKUP(C150,'Hemis baza'!K:AF,5,)</f>
        <v>M1-24 O`TA</v>
      </c>
      <c r="I150" s="403" t="str">
        <f>VLOOKUP(C150,'Hemis baza'!K:AF,11,)</f>
        <v>Magistr</v>
      </c>
      <c r="J150" s="23" t="str">
        <f>VLOOKUP(C150,'Hemis baza'!K:AF,12,)</f>
        <v>Kunduzgi</v>
      </c>
      <c r="K150" s="25"/>
      <c r="L150" s="25"/>
      <c r="M150" s="26">
        <v>18000000</v>
      </c>
      <c r="N150" s="26">
        <f>SUMIF('BR 1'!B:B,'1-kurs'!C150,'BR 1'!E:E)</f>
        <v>21500000</v>
      </c>
      <c r="O150" s="26">
        <f t="shared" si="14"/>
        <v>0</v>
      </c>
      <c r="P150" s="26"/>
      <c r="Q150" s="26">
        <f t="shared" si="15"/>
        <v>3500000</v>
      </c>
      <c r="R150" s="27"/>
      <c r="U150" s="26">
        <f t="shared" si="16"/>
        <v>0</v>
      </c>
      <c r="V150" s="26">
        <v>21500000</v>
      </c>
      <c r="AA150" s="407">
        <f t="shared" si="17"/>
        <v>18000000</v>
      </c>
      <c r="AB150" s="407">
        <f t="shared" si="18"/>
        <v>21500000</v>
      </c>
      <c r="AC150" s="407">
        <f t="shared" si="19"/>
        <v>0</v>
      </c>
      <c r="AD150" s="407">
        <f t="shared" si="20"/>
        <v>3500000</v>
      </c>
    </row>
    <row r="151" spans="1:30" s="1" customFormat="1" x14ac:dyDescent="0.25">
      <c r="A151" s="325">
        <f>SUBTOTAL(103,$B$2:B151)</f>
        <v>150</v>
      </c>
      <c r="B151" s="108" t="s">
        <v>7404</v>
      </c>
      <c r="C151" s="24">
        <v>40701941050065</v>
      </c>
      <c r="D151" s="24" t="str">
        <f>VLOOKUP(C151,'Hemis baza'!K:AJ,26,)</f>
        <v>438241102028</v>
      </c>
      <c r="E151" s="24" t="str">
        <f>VLOOKUP(C151,'Hemis baza'!K:AF,13,)</f>
        <v>To‘lov-shartnoma</v>
      </c>
      <c r="F151" s="109" t="str">
        <f>VLOOKUP(C151,'Hemis baza'!K:AF,3,)</f>
        <v>1-kurs</v>
      </c>
      <c r="G151" s="404" t="s">
        <v>19805</v>
      </c>
      <c r="H151" s="404" t="str">
        <f>VLOOKUP(C151,'Hemis baza'!K:AF,5,)</f>
        <v>1-24 MPL</v>
      </c>
      <c r="I151" s="403" t="str">
        <f>VLOOKUP(C151,'Hemis baza'!K:AF,11,)</f>
        <v>Bakalavr</v>
      </c>
      <c r="J151" s="23" t="str">
        <f>VLOOKUP(C151,'Hemis baza'!K:AF,12,)</f>
        <v>Kunduzgi</v>
      </c>
      <c r="K151" s="25"/>
      <c r="L151" s="25"/>
      <c r="M151" s="26">
        <v>15000000</v>
      </c>
      <c r="N151" s="26">
        <f>SUMIF('BR 1'!B:B,'1-kurs'!C151,'BR 1'!E:E)</f>
        <v>14450000</v>
      </c>
      <c r="O151" s="26">
        <f t="shared" si="14"/>
        <v>550000</v>
      </c>
      <c r="P151" s="26"/>
      <c r="Q151" s="26">
        <f t="shared" si="15"/>
        <v>0</v>
      </c>
      <c r="R151" s="27"/>
      <c r="U151" s="26">
        <f t="shared" si="16"/>
        <v>0</v>
      </c>
      <c r="V151" s="26">
        <v>14450000</v>
      </c>
      <c r="AA151" s="407">
        <f t="shared" si="17"/>
        <v>15000000</v>
      </c>
      <c r="AB151" s="407">
        <f t="shared" si="18"/>
        <v>14450000</v>
      </c>
      <c r="AC151" s="407">
        <f t="shared" si="19"/>
        <v>550000</v>
      </c>
      <c r="AD151" s="407">
        <f t="shared" si="20"/>
        <v>0</v>
      </c>
    </row>
    <row r="152" spans="1:30" s="1" customFormat="1" x14ac:dyDescent="0.25">
      <c r="A152" s="325">
        <f>SUBTOTAL(103,$B$2:B152)</f>
        <v>151</v>
      </c>
      <c r="B152" s="108" t="s">
        <v>7405</v>
      </c>
      <c r="C152" s="24">
        <v>61712065300036</v>
      </c>
      <c r="D152" s="24" t="str">
        <f>VLOOKUP(C152,'Hemis baza'!K:AJ,26,)</f>
        <v>438241102170</v>
      </c>
      <c r="E152" s="24" t="str">
        <f>VLOOKUP(C152,'Hemis baza'!K:AF,13,)</f>
        <v>Davlat granti</v>
      </c>
      <c r="F152" s="109" t="str">
        <f>VLOOKUP(C152,'Hemis baza'!K:AF,3,)</f>
        <v>1-kurs</v>
      </c>
      <c r="G152" s="404" t="s">
        <v>19805</v>
      </c>
      <c r="H152" s="404" t="str">
        <f>VLOOKUP(C152,'Hemis baza'!K:AF,5,)</f>
        <v>1-24 MPL</v>
      </c>
      <c r="I152" s="403" t="str">
        <f>VLOOKUP(C152,'Hemis baza'!K:AF,11,)</f>
        <v>Bakalavr</v>
      </c>
      <c r="J152" s="23" t="str">
        <f>VLOOKUP(C152,'Hemis baza'!K:AF,12,)</f>
        <v>Kunduzgi</v>
      </c>
      <c r="K152" s="25"/>
      <c r="L152" s="25"/>
      <c r="M152" s="26">
        <v>15000000</v>
      </c>
      <c r="N152" s="26">
        <f>SUMIF('BR 1'!B:B,'1-kurs'!C152,'BR 1'!E:E)</f>
        <v>15000000</v>
      </c>
      <c r="O152" s="26">
        <f t="shared" si="14"/>
        <v>0</v>
      </c>
      <c r="P152" s="26"/>
      <c r="Q152" s="26">
        <f t="shared" si="15"/>
        <v>0</v>
      </c>
      <c r="R152" s="27"/>
      <c r="U152" s="26">
        <f t="shared" si="16"/>
        <v>0</v>
      </c>
      <c r="V152" s="26">
        <v>15000000</v>
      </c>
      <c r="AA152" s="407">
        <f t="shared" si="17"/>
        <v>15000000</v>
      </c>
      <c r="AB152" s="407">
        <f t="shared" si="18"/>
        <v>15000000</v>
      </c>
      <c r="AC152" s="407">
        <f t="shared" si="19"/>
        <v>0</v>
      </c>
      <c r="AD152" s="407">
        <f t="shared" si="20"/>
        <v>0</v>
      </c>
    </row>
    <row r="153" spans="1:30" s="1" customFormat="1" x14ac:dyDescent="0.25">
      <c r="A153" s="325">
        <f>SUBTOTAL(103,$B$2:B153)</f>
        <v>152</v>
      </c>
      <c r="B153" s="108" t="s">
        <v>7406</v>
      </c>
      <c r="C153" s="24">
        <v>50208065300025</v>
      </c>
      <c r="D153" s="24" t="str">
        <f>VLOOKUP(C153,'Hemis baza'!K:AJ,26,)</f>
        <v>438241102109</v>
      </c>
      <c r="E153" s="24" t="str">
        <f>VLOOKUP(C153,'Hemis baza'!K:AF,13,)</f>
        <v>To‘lov-shartnoma</v>
      </c>
      <c r="F153" s="109" t="str">
        <f>VLOOKUP(C153,'Hemis baza'!K:AF,3,)</f>
        <v>1-kurs</v>
      </c>
      <c r="G153" s="404" t="s">
        <v>19808</v>
      </c>
      <c r="H153" s="404" t="str">
        <f>VLOOKUP(C153,'Hemis baza'!K:AF,5,)</f>
        <v>S1-24 IQT</v>
      </c>
      <c r="I153" s="403" t="str">
        <f>VLOOKUP(C153,'Hemis baza'!K:AF,11,)</f>
        <v>Bakalavr</v>
      </c>
      <c r="J153" s="23" t="str">
        <f>VLOOKUP(C153,'Hemis baza'!K:AF,12,)</f>
        <v>Sirtqi</v>
      </c>
      <c r="K153" s="25"/>
      <c r="L153" s="25"/>
      <c r="M153" s="26">
        <v>12000000</v>
      </c>
      <c r="N153" s="26">
        <f>SUMIF('BR 1'!B:B,'1-kurs'!C153,'BR 1'!E:E)</f>
        <v>9000000</v>
      </c>
      <c r="O153" s="26">
        <f t="shared" si="14"/>
        <v>3000000</v>
      </c>
      <c r="P153" s="26"/>
      <c r="Q153" s="26">
        <f t="shared" si="15"/>
        <v>0</v>
      </c>
      <c r="R153" s="27"/>
      <c r="U153" s="26">
        <f t="shared" si="16"/>
        <v>0</v>
      </c>
      <c r="V153" s="26">
        <v>9000000</v>
      </c>
      <c r="AA153" s="407">
        <f t="shared" si="17"/>
        <v>12000000</v>
      </c>
      <c r="AB153" s="407">
        <f t="shared" si="18"/>
        <v>9000000</v>
      </c>
      <c r="AC153" s="407">
        <f t="shared" si="19"/>
        <v>3000000</v>
      </c>
      <c r="AD153" s="407">
        <f t="shared" si="20"/>
        <v>0</v>
      </c>
    </row>
    <row r="154" spans="1:30" s="1" customFormat="1" x14ac:dyDescent="0.25">
      <c r="A154" s="325">
        <f>SUBTOTAL(103,$B$2:B154)</f>
        <v>153</v>
      </c>
      <c r="B154" s="108" t="s">
        <v>7407</v>
      </c>
      <c r="C154" s="24">
        <v>61609065310050</v>
      </c>
      <c r="D154" s="24" t="str">
        <f>VLOOKUP(C154,'Hemis baza'!K:AJ,26,)</f>
        <v>438241100215</v>
      </c>
      <c r="E154" s="24" t="str">
        <f>VLOOKUP(C154,'Hemis baza'!K:AF,13,)</f>
        <v>To‘lov-shartnoma</v>
      </c>
      <c r="F154" s="109" t="str">
        <f>VLOOKUP(C154,'Hemis baza'!K:AF,3,)</f>
        <v>1-kurs</v>
      </c>
      <c r="G154" s="404" t="s">
        <v>19813</v>
      </c>
      <c r="H154" s="404" t="str">
        <f>VLOOKUP(C154,'Hemis baza'!K:AF,5,)</f>
        <v>2-24 XTA</v>
      </c>
      <c r="I154" s="403" t="str">
        <f>VLOOKUP(C154,'Hemis baza'!K:AF,11,)</f>
        <v>Bakalavr</v>
      </c>
      <c r="J154" s="23" t="str">
        <f>VLOOKUP(C154,'Hemis baza'!K:AF,12,)</f>
        <v>Kunduzgi</v>
      </c>
      <c r="K154" s="25"/>
      <c r="L154" s="25"/>
      <c r="M154" s="26">
        <v>15000000</v>
      </c>
      <c r="N154" s="26">
        <f>SUMIF('BR 1'!B:B,'1-kurs'!C154,'BR 1'!E:E)</f>
        <v>13001000</v>
      </c>
      <c r="O154" s="26">
        <f t="shared" si="14"/>
        <v>1999000</v>
      </c>
      <c r="P154" s="26"/>
      <c r="Q154" s="26">
        <f t="shared" si="15"/>
        <v>0</v>
      </c>
      <c r="R154" s="27"/>
      <c r="U154" s="26">
        <f t="shared" si="16"/>
        <v>0</v>
      </c>
      <c r="V154" s="26">
        <v>13001000</v>
      </c>
      <c r="AA154" s="407">
        <f t="shared" si="17"/>
        <v>15000000</v>
      </c>
      <c r="AB154" s="407">
        <f t="shared" si="18"/>
        <v>13001000</v>
      </c>
      <c r="AC154" s="407">
        <f t="shared" si="19"/>
        <v>1999000</v>
      </c>
      <c r="AD154" s="407">
        <f t="shared" si="20"/>
        <v>0</v>
      </c>
    </row>
    <row r="155" spans="1:30" s="1" customFormat="1" x14ac:dyDescent="0.25">
      <c r="A155" s="325">
        <f>SUBTOTAL(103,$B$2:B155)</f>
        <v>154</v>
      </c>
      <c r="B155" s="108" t="s">
        <v>7408</v>
      </c>
      <c r="C155" s="24">
        <v>61610065280027</v>
      </c>
      <c r="D155" s="24" t="str">
        <f>VLOOKUP(C155,'Hemis baza'!K:AJ,26,)</f>
        <v>438241100217</v>
      </c>
      <c r="E155" s="24" t="str">
        <f>VLOOKUP(C155,'Hemis baza'!K:AF,13,)</f>
        <v>To‘lov-shartnoma</v>
      </c>
      <c r="F155" s="109" t="str">
        <f>VLOOKUP(C155,'Hemis baza'!K:AF,3,)</f>
        <v>1-kurs</v>
      </c>
      <c r="G155" s="404" t="s">
        <v>19803</v>
      </c>
      <c r="H155" s="404" t="str">
        <f>VLOOKUP(C155,'Hemis baza'!K:AF,5,)</f>
        <v>1-24 PSI</v>
      </c>
      <c r="I155" s="403" t="str">
        <f>VLOOKUP(C155,'Hemis baza'!K:AF,11,)</f>
        <v>Bakalavr</v>
      </c>
      <c r="J155" s="23" t="str">
        <f>VLOOKUP(C155,'Hemis baza'!K:AF,12,)</f>
        <v>Kunduzgi</v>
      </c>
      <c r="K155" s="25"/>
      <c r="L155" s="25"/>
      <c r="M155" s="26">
        <v>15000000</v>
      </c>
      <c r="N155" s="26">
        <f>SUMIF('BR 1'!B:B,'1-kurs'!C155,'BR 1'!E:E)</f>
        <v>7500000</v>
      </c>
      <c r="O155" s="26">
        <f t="shared" si="14"/>
        <v>7500000</v>
      </c>
      <c r="P155" s="26"/>
      <c r="Q155" s="26">
        <f t="shared" si="15"/>
        <v>0</v>
      </c>
      <c r="R155" s="27"/>
      <c r="U155" s="26">
        <f t="shared" si="16"/>
        <v>0</v>
      </c>
      <c r="V155" s="26">
        <v>7500000</v>
      </c>
      <c r="AA155" s="407">
        <f t="shared" si="17"/>
        <v>15000000</v>
      </c>
      <c r="AB155" s="407">
        <f t="shared" si="18"/>
        <v>7500000</v>
      </c>
      <c r="AC155" s="407">
        <f t="shared" si="19"/>
        <v>7500000</v>
      </c>
      <c r="AD155" s="407">
        <f t="shared" si="20"/>
        <v>0</v>
      </c>
    </row>
    <row r="156" spans="1:30" s="1" customFormat="1" x14ac:dyDescent="0.25">
      <c r="A156" s="325">
        <f>SUBTOTAL(103,$B$2:B156)</f>
        <v>155</v>
      </c>
      <c r="B156" s="108" t="s">
        <v>7409</v>
      </c>
      <c r="C156" s="24">
        <v>60904035340017</v>
      </c>
      <c r="D156" s="24" t="str">
        <f>VLOOKUP(C156,'Hemis baza'!K:AJ,26,)</f>
        <v>438241102041</v>
      </c>
      <c r="E156" s="24" t="str">
        <f>VLOOKUP(C156,'Hemis baza'!K:AF,13,)</f>
        <v>To‘lov-shartnoma</v>
      </c>
      <c r="F156" s="109" t="str">
        <f>VLOOKUP(C156,'Hemis baza'!K:AF,3,)</f>
        <v>1-kurs</v>
      </c>
      <c r="G156" s="404" t="s">
        <v>19805</v>
      </c>
      <c r="H156" s="404" t="str">
        <f>VLOOKUP(C156,'Hemis baza'!K:AF,5,)</f>
        <v>1-24 MPL</v>
      </c>
      <c r="I156" s="403" t="str">
        <f>VLOOKUP(C156,'Hemis baza'!K:AF,11,)</f>
        <v>Bakalavr</v>
      </c>
      <c r="J156" s="23" t="str">
        <f>VLOOKUP(C156,'Hemis baza'!K:AF,12,)</f>
        <v>Kunduzgi</v>
      </c>
      <c r="K156" s="25"/>
      <c r="L156" s="25"/>
      <c r="M156" s="26">
        <v>15000000</v>
      </c>
      <c r="N156" s="26">
        <f>SUMIF('BR 1'!B:B,'1-kurs'!C156,'BR 1'!E:E)</f>
        <v>15000000</v>
      </c>
      <c r="O156" s="26">
        <f t="shared" si="14"/>
        <v>0</v>
      </c>
      <c r="P156" s="26"/>
      <c r="Q156" s="26">
        <f t="shared" si="15"/>
        <v>0</v>
      </c>
      <c r="R156" s="27"/>
      <c r="U156" s="26">
        <f t="shared" si="16"/>
        <v>0</v>
      </c>
      <c r="V156" s="26">
        <v>15000000</v>
      </c>
      <c r="AA156" s="407">
        <f t="shared" si="17"/>
        <v>15000000</v>
      </c>
      <c r="AB156" s="407">
        <f t="shared" si="18"/>
        <v>15000000</v>
      </c>
      <c r="AC156" s="407">
        <f t="shared" si="19"/>
        <v>0</v>
      </c>
      <c r="AD156" s="407">
        <f t="shared" si="20"/>
        <v>0</v>
      </c>
    </row>
    <row r="157" spans="1:30" s="1" customFormat="1" x14ac:dyDescent="0.25">
      <c r="A157" s="325">
        <f>SUBTOTAL(103,$B$2:B157)</f>
        <v>156</v>
      </c>
      <c r="B157" s="108" t="s">
        <v>7410</v>
      </c>
      <c r="C157" s="24">
        <v>30109995290032</v>
      </c>
      <c r="D157" s="24" t="str">
        <f>VLOOKUP(C157,'Hemis baza'!K:AJ,26,)</f>
        <v>438241200030</v>
      </c>
      <c r="E157" s="24" t="str">
        <f>VLOOKUP(C157,'Hemis baza'!K:AF,13,)</f>
        <v>To‘lov-shartnoma</v>
      </c>
      <c r="F157" s="109" t="str">
        <f>VLOOKUP(C157,'Hemis baza'!K:AF,3,)</f>
        <v>1-kurs</v>
      </c>
      <c r="G157" s="404" t="s">
        <v>19816</v>
      </c>
      <c r="H157" s="404" t="str">
        <f>VLOOKUP(C157,'Hemis baza'!K:AF,5,)</f>
        <v>M1-24 JM</v>
      </c>
      <c r="I157" s="403" t="str">
        <f>VLOOKUP(C157,'Hemis baza'!K:AF,11,)</f>
        <v>Magistr</v>
      </c>
      <c r="J157" s="23" t="str">
        <f>VLOOKUP(C157,'Hemis baza'!K:AF,12,)</f>
        <v>Kunduzgi</v>
      </c>
      <c r="K157" s="25"/>
      <c r="L157" s="25"/>
      <c r="M157" s="26">
        <v>18000000</v>
      </c>
      <c r="N157" s="26">
        <f>SUMIF('BR 1'!B:B,'1-kurs'!C157,'BR 1'!E:E)</f>
        <v>18000000</v>
      </c>
      <c r="O157" s="26">
        <f t="shared" si="14"/>
        <v>0</v>
      </c>
      <c r="P157" s="26"/>
      <c r="Q157" s="26">
        <f t="shared" si="15"/>
        <v>0</v>
      </c>
      <c r="R157" s="27"/>
      <c r="U157" s="26">
        <f t="shared" si="16"/>
        <v>0</v>
      </c>
      <c r="V157" s="26">
        <v>18000000</v>
      </c>
      <c r="AA157" s="407">
        <f t="shared" si="17"/>
        <v>18000000</v>
      </c>
      <c r="AB157" s="407">
        <f t="shared" si="18"/>
        <v>18000000</v>
      </c>
      <c r="AC157" s="407">
        <f t="shared" si="19"/>
        <v>0</v>
      </c>
      <c r="AD157" s="407">
        <f t="shared" si="20"/>
        <v>0</v>
      </c>
    </row>
    <row r="158" spans="1:30" s="1" customFormat="1" x14ac:dyDescent="0.25">
      <c r="A158" s="325">
        <f>SUBTOTAL(103,$B$2:B158)</f>
        <v>157</v>
      </c>
      <c r="B158" s="108" t="s">
        <v>7411</v>
      </c>
      <c r="C158" s="24">
        <v>33103775300011</v>
      </c>
      <c r="D158" s="24" t="str">
        <f>VLOOKUP(C158,'Hemis baza'!K:AJ,26,)</f>
        <v>438241101533</v>
      </c>
      <c r="E158" s="24" t="str">
        <f>VLOOKUP(C158,'Hemis baza'!K:AF,13,)</f>
        <v>To‘lov-shartnoma</v>
      </c>
      <c r="F158" s="109" t="str">
        <f>VLOOKUP(C158,'Hemis baza'!K:AF,3,)</f>
        <v>1-kurs</v>
      </c>
      <c r="G158" s="404" t="s">
        <v>19808</v>
      </c>
      <c r="H158" s="404" t="str">
        <f>VLOOKUP(C158,'Hemis baza'!K:AF,5,)</f>
        <v>S2-24 IQT</v>
      </c>
      <c r="I158" s="403" t="str">
        <f>VLOOKUP(C158,'Hemis baza'!K:AF,11,)</f>
        <v>Bakalavr</v>
      </c>
      <c r="J158" s="23" t="str">
        <f>VLOOKUP(C158,'Hemis baza'!K:AF,12,)</f>
        <v>Sirtqi</v>
      </c>
      <c r="K158" s="25"/>
      <c r="L158" s="25"/>
      <c r="M158" s="26">
        <v>12000000</v>
      </c>
      <c r="N158" s="26">
        <f>SUMIF('BR 1'!B:B,'1-kurs'!C158,'BR 1'!E:E)</f>
        <v>9817865</v>
      </c>
      <c r="O158" s="26">
        <f t="shared" si="14"/>
        <v>2182135</v>
      </c>
      <c r="P158" s="26"/>
      <c r="Q158" s="26">
        <f t="shared" si="15"/>
        <v>0</v>
      </c>
      <c r="R158" s="27"/>
      <c r="U158" s="26">
        <f t="shared" si="16"/>
        <v>0</v>
      </c>
      <c r="V158" s="26">
        <v>9817865</v>
      </c>
      <c r="AA158" s="407">
        <f t="shared" si="17"/>
        <v>12000000</v>
      </c>
      <c r="AB158" s="407">
        <f t="shared" si="18"/>
        <v>9817865</v>
      </c>
      <c r="AC158" s="407">
        <f t="shared" si="19"/>
        <v>2182135</v>
      </c>
      <c r="AD158" s="407">
        <f t="shared" si="20"/>
        <v>0</v>
      </c>
    </row>
    <row r="159" spans="1:30" s="1" customFormat="1" x14ac:dyDescent="0.25">
      <c r="A159" s="325">
        <f>SUBTOTAL(103,$B$2:B159)</f>
        <v>158</v>
      </c>
      <c r="B159" s="108" t="s">
        <v>7412</v>
      </c>
      <c r="C159" s="24">
        <v>60203025350055</v>
      </c>
      <c r="D159" s="24" t="str">
        <f>VLOOKUP(C159,'Hemis baza'!K:AJ,26,)</f>
        <v>438241101063</v>
      </c>
      <c r="E159" s="24" t="str">
        <f>VLOOKUP(C159,'Hemis baza'!K:AF,13,)</f>
        <v>To‘lov-shartnoma</v>
      </c>
      <c r="F159" s="109" t="str">
        <f>VLOOKUP(C159,'Hemis baza'!K:AF,3,)</f>
        <v>1-kurs</v>
      </c>
      <c r="G159" s="404" t="s">
        <v>19804</v>
      </c>
      <c r="H159" s="404" t="str">
        <f>VLOOKUP(C159,'Hemis baza'!K:AF,5,)</f>
        <v>S1-24 MT</v>
      </c>
      <c r="I159" s="403" t="str">
        <f>VLOOKUP(C159,'Hemis baza'!K:AF,11,)</f>
        <v>Bakalavr</v>
      </c>
      <c r="J159" s="23" t="str">
        <f>VLOOKUP(C159,'Hemis baza'!K:AF,12,)</f>
        <v>Sirtqi</v>
      </c>
      <c r="K159" s="25"/>
      <c r="L159" s="25"/>
      <c r="M159" s="26">
        <v>12000000</v>
      </c>
      <c r="N159" s="26">
        <f>SUMIF('BR 1'!B:B,'1-kurs'!C159,'BR 1'!E:E)</f>
        <v>12000000</v>
      </c>
      <c r="O159" s="26">
        <f t="shared" si="14"/>
        <v>0</v>
      </c>
      <c r="P159" s="26"/>
      <c r="Q159" s="26">
        <f t="shared" si="15"/>
        <v>0</v>
      </c>
      <c r="R159" s="27"/>
      <c r="U159" s="26">
        <f t="shared" si="16"/>
        <v>0</v>
      </c>
      <c r="V159" s="26">
        <v>12000000</v>
      </c>
      <c r="AA159" s="407">
        <f t="shared" si="17"/>
        <v>12000000</v>
      </c>
      <c r="AB159" s="407">
        <f t="shared" si="18"/>
        <v>12000000</v>
      </c>
      <c r="AC159" s="407">
        <f t="shared" si="19"/>
        <v>0</v>
      </c>
      <c r="AD159" s="407">
        <f t="shared" si="20"/>
        <v>0</v>
      </c>
    </row>
    <row r="160" spans="1:30" s="1" customFormat="1" x14ac:dyDescent="0.25">
      <c r="A160" s="325">
        <f>SUBTOTAL(103,$B$2:B160)</f>
        <v>159</v>
      </c>
      <c r="B160" s="108" t="s">
        <v>7413</v>
      </c>
      <c r="C160" s="24">
        <v>60309065300026</v>
      </c>
      <c r="D160" s="24" t="str">
        <f>VLOOKUP(C160,'Hemis baza'!K:AJ,26,)</f>
        <v>438241100247</v>
      </c>
      <c r="E160" s="24" t="str">
        <f>VLOOKUP(C160,'Hemis baza'!K:AF,13,)</f>
        <v>To‘lov-shartnoma</v>
      </c>
      <c r="F160" s="109" t="str">
        <f>VLOOKUP(C160,'Hemis baza'!K:AF,3,)</f>
        <v>1-kurs</v>
      </c>
      <c r="G160" s="404" t="s">
        <v>19813</v>
      </c>
      <c r="H160" s="404" t="str">
        <f>VLOOKUP(C160,'Hemis baza'!K:AF,5,)</f>
        <v>3-24 XTA</v>
      </c>
      <c r="I160" s="403" t="str">
        <f>VLOOKUP(C160,'Hemis baza'!K:AF,11,)</f>
        <v>Bakalavr</v>
      </c>
      <c r="J160" s="23" t="str">
        <f>VLOOKUP(C160,'Hemis baza'!K:AF,12,)</f>
        <v>Kunduzgi</v>
      </c>
      <c r="K160" s="25"/>
      <c r="L160" s="25"/>
      <c r="M160" s="26">
        <v>15000000</v>
      </c>
      <c r="N160" s="26">
        <f>SUMIF('BR 1'!B:B,'1-kurs'!C160,'BR 1'!E:E)</f>
        <v>15000000</v>
      </c>
      <c r="O160" s="26">
        <f t="shared" si="14"/>
        <v>0</v>
      </c>
      <c r="P160" s="26"/>
      <c r="Q160" s="26">
        <f t="shared" si="15"/>
        <v>0</v>
      </c>
      <c r="R160" s="27"/>
      <c r="U160" s="26">
        <f t="shared" si="16"/>
        <v>0</v>
      </c>
      <c r="V160" s="26">
        <v>15000000</v>
      </c>
      <c r="AA160" s="407">
        <f t="shared" si="17"/>
        <v>15000000</v>
      </c>
      <c r="AB160" s="407">
        <f t="shared" si="18"/>
        <v>15000000</v>
      </c>
      <c r="AC160" s="407">
        <f t="shared" si="19"/>
        <v>0</v>
      </c>
      <c r="AD160" s="407">
        <f t="shared" si="20"/>
        <v>0</v>
      </c>
    </row>
    <row r="161" spans="1:30" s="1" customFormat="1" x14ac:dyDescent="0.25">
      <c r="A161" s="325">
        <f>SUBTOTAL(103,$B$2:B161)</f>
        <v>160</v>
      </c>
      <c r="B161" s="108" t="s">
        <v>7414</v>
      </c>
      <c r="C161" s="24">
        <v>63009065340068</v>
      </c>
      <c r="D161" s="24" t="str">
        <f>VLOOKUP(C161,'Hemis baza'!K:AJ,26,)</f>
        <v>438241100186</v>
      </c>
      <c r="E161" s="24" t="str">
        <f>VLOOKUP(C161,'Hemis baza'!K:AF,13,)</f>
        <v>To‘lov-shartnoma</v>
      </c>
      <c r="F161" s="109" t="str">
        <f>VLOOKUP(C161,'Hemis baza'!K:AF,3,)</f>
        <v>1-kurs</v>
      </c>
      <c r="G161" s="404" t="s">
        <v>19813</v>
      </c>
      <c r="H161" s="404" t="str">
        <f>VLOOKUP(C161,'Hemis baza'!K:AF,5,)</f>
        <v>1-24 XTA</v>
      </c>
      <c r="I161" s="403" t="str">
        <f>VLOOKUP(C161,'Hemis baza'!K:AF,11,)</f>
        <v>Bakalavr</v>
      </c>
      <c r="J161" s="23" t="str">
        <f>VLOOKUP(C161,'Hemis baza'!K:AF,12,)</f>
        <v>Kunduzgi</v>
      </c>
      <c r="K161" s="25"/>
      <c r="L161" s="25"/>
      <c r="M161" s="26">
        <v>15000000</v>
      </c>
      <c r="N161" s="26">
        <f>SUMIF('BR 1'!B:B,'1-kurs'!C161,'BR 1'!E:E)</f>
        <v>15000000</v>
      </c>
      <c r="O161" s="26">
        <f t="shared" si="14"/>
        <v>0</v>
      </c>
      <c r="P161" s="26"/>
      <c r="Q161" s="26">
        <f t="shared" si="15"/>
        <v>0</v>
      </c>
      <c r="R161" s="27"/>
      <c r="U161" s="26">
        <f t="shared" si="16"/>
        <v>0</v>
      </c>
      <c r="V161" s="26">
        <v>15000000</v>
      </c>
      <c r="AA161" s="407">
        <f t="shared" si="17"/>
        <v>15000000</v>
      </c>
      <c r="AB161" s="407">
        <f t="shared" si="18"/>
        <v>15000000</v>
      </c>
      <c r="AC161" s="407">
        <f t="shared" si="19"/>
        <v>0</v>
      </c>
      <c r="AD161" s="407">
        <f t="shared" si="20"/>
        <v>0</v>
      </c>
    </row>
    <row r="162" spans="1:30" s="1" customFormat="1" x14ac:dyDescent="0.25">
      <c r="A162" s="325">
        <f>SUBTOTAL(103,$B$2:B162)</f>
        <v>161</v>
      </c>
      <c r="B162" s="108" t="s">
        <v>7415</v>
      </c>
      <c r="C162" s="24">
        <v>61205055280017</v>
      </c>
      <c r="D162" s="24" t="str">
        <f>VLOOKUP(C162,'Hemis baza'!K:AJ,26,)</f>
        <v>438241100407</v>
      </c>
      <c r="E162" s="24" t="str">
        <f>VLOOKUP(C162,'Hemis baza'!K:AF,13,)</f>
        <v>To‘lov-shartnoma</v>
      </c>
      <c r="F162" s="109" t="str">
        <f>VLOOKUP(C162,'Hemis baza'!K:AF,3,)</f>
        <v>1-kurs</v>
      </c>
      <c r="G162" s="404" t="s">
        <v>19811</v>
      </c>
      <c r="H162" s="404" t="str">
        <f>VLOOKUP(C162,'Hemis baza'!K:AF,5,)</f>
        <v>1-24 O`TA</v>
      </c>
      <c r="I162" s="403" t="str">
        <f>VLOOKUP(C162,'Hemis baza'!K:AF,11,)</f>
        <v>Bakalavr</v>
      </c>
      <c r="J162" s="23" t="str">
        <f>VLOOKUP(C162,'Hemis baza'!K:AF,12,)</f>
        <v>Kunduzgi</v>
      </c>
      <c r="K162" s="25"/>
      <c r="L162" s="25"/>
      <c r="M162" s="26">
        <v>15000000</v>
      </c>
      <c r="N162" s="26">
        <f>SUMIF('BR 1'!B:B,'1-kurs'!C162,'BR 1'!E:E)</f>
        <v>9500000</v>
      </c>
      <c r="O162" s="26">
        <f t="shared" si="14"/>
        <v>5500000</v>
      </c>
      <c r="P162" s="26"/>
      <c r="Q162" s="26">
        <f t="shared" si="15"/>
        <v>0</v>
      </c>
      <c r="R162" s="27"/>
      <c r="U162" s="26">
        <f t="shared" si="16"/>
        <v>0</v>
      </c>
      <c r="V162" s="26">
        <v>9500000</v>
      </c>
      <c r="AA162" s="407">
        <f t="shared" si="17"/>
        <v>15000000</v>
      </c>
      <c r="AB162" s="407">
        <f t="shared" si="18"/>
        <v>9500000</v>
      </c>
      <c r="AC162" s="407">
        <f t="shared" si="19"/>
        <v>5500000</v>
      </c>
      <c r="AD162" s="407">
        <f t="shared" si="20"/>
        <v>0</v>
      </c>
    </row>
    <row r="163" spans="1:30" s="1" customFormat="1" x14ac:dyDescent="0.25">
      <c r="A163" s="325">
        <f>SUBTOTAL(103,$B$2:B163)</f>
        <v>162</v>
      </c>
      <c r="B163" s="108" t="s">
        <v>7416</v>
      </c>
      <c r="C163" s="24">
        <v>52204025310080</v>
      </c>
      <c r="D163" s="24" t="str">
        <f>VLOOKUP(C163,'Hemis baza'!K:AJ,26,)</f>
        <v>438241102134</v>
      </c>
      <c r="E163" s="24" t="str">
        <f>VLOOKUP(C163,'Hemis baza'!K:AF,13,)</f>
        <v>To‘lov-shartnoma</v>
      </c>
      <c r="F163" s="109" t="str">
        <f>VLOOKUP(C163,'Hemis baza'!K:AF,3,)</f>
        <v>1-kurs</v>
      </c>
      <c r="G163" s="404" t="s">
        <v>19812</v>
      </c>
      <c r="H163" s="404" t="str">
        <f>VLOOKUP(C163,'Hemis baza'!K:AF,5,)</f>
        <v>S1-24 TUR</v>
      </c>
      <c r="I163" s="403" t="str">
        <f>VLOOKUP(C163,'Hemis baza'!K:AF,11,)</f>
        <v>Bakalavr</v>
      </c>
      <c r="J163" s="23" t="str">
        <f>VLOOKUP(C163,'Hemis baza'!K:AF,12,)</f>
        <v>Sirtqi</v>
      </c>
      <c r="K163" s="25"/>
      <c r="L163" s="25"/>
      <c r="M163" s="26">
        <v>12000000</v>
      </c>
      <c r="N163" s="26">
        <f>SUMIF('BR 1'!B:B,'1-kurs'!C163,'BR 1'!E:E)</f>
        <v>7001000</v>
      </c>
      <c r="O163" s="26">
        <f t="shared" si="14"/>
        <v>4999000</v>
      </c>
      <c r="P163" s="26"/>
      <c r="Q163" s="26">
        <f t="shared" si="15"/>
        <v>0</v>
      </c>
      <c r="R163" s="27"/>
      <c r="U163" s="26">
        <f t="shared" si="16"/>
        <v>0</v>
      </c>
      <c r="V163" s="26">
        <v>7001000</v>
      </c>
      <c r="AA163" s="407">
        <f t="shared" si="17"/>
        <v>12000000</v>
      </c>
      <c r="AB163" s="407">
        <f t="shared" si="18"/>
        <v>7001000</v>
      </c>
      <c r="AC163" s="407">
        <f t="shared" si="19"/>
        <v>4999000</v>
      </c>
      <c r="AD163" s="407">
        <f t="shared" si="20"/>
        <v>0</v>
      </c>
    </row>
    <row r="164" spans="1:30" s="1" customFormat="1" x14ac:dyDescent="0.25">
      <c r="A164" s="325">
        <f>SUBTOTAL(103,$B$2:B164)</f>
        <v>163</v>
      </c>
      <c r="B164" s="108" t="s">
        <v>7417</v>
      </c>
      <c r="C164" s="24">
        <v>32204941060010</v>
      </c>
      <c r="D164" s="24" t="str">
        <f>VLOOKUP(C164,'Hemis baza'!K:AJ,26,)</f>
        <v>438241200195</v>
      </c>
      <c r="E164" s="24" t="str">
        <f>VLOOKUP(C164,'Hemis baza'!K:AF,13,)</f>
        <v>To‘lov-shartnoma</v>
      </c>
      <c r="F164" s="109" t="str">
        <f>VLOOKUP(C164,'Hemis baza'!K:AF,3,)</f>
        <v>1-kurs</v>
      </c>
      <c r="G164" s="404" t="s">
        <v>19803</v>
      </c>
      <c r="H164" s="404" t="str">
        <f>VLOOKUP(C164,'Hemis baza'!K:AF,5,)</f>
        <v>M1-24 PSI</v>
      </c>
      <c r="I164" s="403" t="str">
        <f>VLOOKUP(C164,'Hemis baza'!K:AF,11,)</f>
        <v>Magistr</v>
      </c>
      <c r="J164" s="23" t="str">
        <f>VLOOKUP(C164,'Hemis baza'!K:AF,12,)</f>
        <v>Kunduzgi</v>
      </c>
      <c r="K164" s="25"/>
      <c r="L164" s="25"/>
      <c r="M164" s="26">
        <v>18000000</v>
      </c>
      <c r="N164" s="26">
        <f>SUMIF('BR 1'!B:B,'1-kurs'!C164,'BR 1'!E:E)</f>
        <v>16000000</v>
      </c>
      <c r="O164" s="26">
        <f t="shared" si="14"/>
        <v>2000000</v>
      </c>
      <c r="P164" s="26"/>
      <c r="Q164" s="26">
        <f t="shared" si="15"/>
        <v>0</v>
      </c>
      <c r="R164" s="27"/>
      <c r="U164" s="26">
        <f t="shared" si="16"/>
        <v>0</v>
      </c>
      <c r="V164" s="26">
        <v>16000000</v>
      </c>
      <c r="AA164" s="407">
        <f t="shared" si="17"/>
        <v>18000000</v>
      </c>
      <c r="AB164" s="407">
        <f t="shared" si="18"/>
        <v>16000000</v>
      </c>
      <c r="AC164" s="407">
        <f t="shared" si="19"/>
        <v>2000000</v>
      </c>
      <c r="AD164" s="407">
        <f t="shared" si="20"/>
        <v>0</v>
      </c>
    </row>
    <row r="165" spans="1:30" s="1" customFormat="1" x14ac:dyDescent="0.25">
      <c r="A165" s="325">
        <f>SUBTOTAL(103,$B$2:B165)</f>
        <v>164</v>
      </c>
      <c r="B165" s="108" t="s">
        <v>7418</v>
      </c>
      <c r="C165" s="24">
        <v>60608060005016</v>
      </c>
      <c r="D165" s="24" t="str">
        <f>VLOOKUP(C165,'Hemis baza'!K:AJ,26,)</f>
        <v>438241100246</v>
      </c>
      <c r="E165" s="24" t="str">
        <f>VLOOKUP(C165,'Hemis baza'!K:AF,13,)</f>
        <v>To‘lov-shartnoma</v>
      </c>
      <c r="F165" s="109" t="str">
        <f>VLOOKUP(C165,'Hemis baza'!K:AF,3,)</f>
        <v>1-kurs</v>
      </c>
      <c r="G165" s="404" t="s">
        <v>19808</v>
      </c>
      <c r="H165" s="404" t="str">
        <f>VLOOKUP(C165,'Hemis baza'!K:AF,5,)</f>
        <v>1-24 IQT</v>
      </c>
      <c r="I165" s="403" t="str">
        <f>VLOOKUP(C165,'Hemis baza'!K:AF,11,)</f>
        <v>Bakalavr</v>
      </c>
      <c r="J165" s="23" t="str">
        <f>VLOOKUP(C165,'Hemis baza'!K:AF,12,)</f>
        <v>Kunduzgi</v>
      </c>
      <c r="K165" s="25"/>
      <c r="L165" s="25"/>
      <c r="M165" s="26">
        <v>15000000</v>
      </c>
      <c r="N165" s="26">
        <f>SUMIF('BR 1'!B:B,'1-kurs'!C165,'BR 1'!E:E)</f>
        <v>7500000</v>
      </c>
      <c r="O165" s="26">
        <f t="shared" si="14"/>
        <v>7500000</v>
      </c>
      <c r="P165" s="26"/>
      <c r="Q165" s="26">
        <f t="shared" si="15"/>
        <v>0</v>
      </c>
      <c r="R165" s="27"/>
      <c r="U165" s="26">
        <f t="shared" si="16"/>
        <v>0</v>
      </c>
      <c r="V165" s="26">
        <v>7500000</v>
      </c>
      <c r="AA165" s="407">
        <f t="shared" si="17"/>
        <v>15000000</v>
      </c>
      <c r="AB165" s="407">
        <f t="shared" si="18"/>
        <v>7500000</v>
      </c>
      <c r="AC165" s="407">
        <f t="shared" si="19"/>
        <v>7500000</v>
      </c>
      <c r="AD165" s="407">
        <f t="shared" si="20"/>
        <v>0</v>
      </c>
    </row>
    <row r="166" spans="1:30" s="1" customFormat="1" x14ac:dyDescent="0.25">
      <c r="A166" s="325">
        <f>SUBTOTAL(103,$B$2:B166)</f>
        <v>165</v>
      </c>
      <c r="B166" s="108" t="s">
        <v>7419</v>
      </c>
      <c r="C166" s="24">
        <v>61712055310043</v>
      </c>
      <c r="D166" s="24" t="str">
        <f>VLOOKUP(C166,'Hemis baza'!K:AJ,26,)</f>
        <v>438241101527</v>
      </c>
      <c r="E166" s="24" t="str">
        <f>VLOOKUP(C166,'Hemis baza'!K:AF,13,)</f>
        <v>To‘lov-shartnoma</v>
      </c>
      <c r="F166" s="109" t="str">
        <f>VLOOKUP(C166,'Hemis baza'!K:AF,3,)</f>
        <v>1-kurs</v>
      </c>
      <c r="G166" s="404" t="s">
        <v>19818</v>
      </c>
      <c r="H166" s="404" t="str">
        <f>VLOOKUP(C166,'Hemis baza'!K:AF,5,)</f>
        <v>S1-24 MIG`</v>
      </c>
      <c r="I166" s="403" t="str">
        <f>VLOOKUP(C166,'Hemis baza'!K:AF,11,)</f>
        <v>Bakalavr</v>
      </c>
      <c r="J166" s="23" t="str">
        <f>VLOOKUP(C166,'Hemis baza'!K:AF,12,)</f>
        <v>Sirtqi</v>
      </c>
      <c r="K166" s="25"/>
      <c r="L166" s="25"/>
      <c r="M166" s="26">
        <v>12000000</v>
      </c>
      <c r="N166" s="26">
        <f>SUMIF('BR 1'!B:B,'1-kurs'!C166,'BR 1'!E:E)</f>
        <v>7001000</v>
      </c>
      <c r="O166" s="26">
        <f t="shared" si="14"/>
        <v>4999000</v>
      </c>
      <c r="P166" s="26"/>
      <c r="Q166" s="26">
        <f t="shared" si="15"/>
        <v>0</v>
      </c>
      <c r="R166" s="27"/>
      <c r="U166" s="26">
        <f t="shared" si="16"/>
        <v>0</v>
      </c>
      <c r="V166" s="26">
        <v>7001000</v>
      </c>
      <c r="AA166" s="407">
        <f t="shared" si="17"/>
        <v>12000000</v>
      </c>
      <c r="AB166" s="407">
        <f t="shared" si="18"/>
        <v>7001000</v>
      </c>
      <c r="AC166" s="407">
        <f t="shared" si="19"/>
        <v>4999000</v>
      </c>
      <c r="AD166" s="407">
        <f t="shared" si="20"/>
        <v>0</v>
      </c>
    </row>
    <row r="167" spans="1:30" s="1" customFormat="1" x14ac:dyDescent="0.25">
      <c r="A167" s="325">
        <f>SUBTOTAL(103,$B$2:B167)</f>
        <v>166</v>
      </c>
      <c r="B167" s="108" t="s">
        <v>7420</v>
      </c>
      <c r="C167" s="24">
        <v>42204975830017</v>
      </c>
      <c r="D167" s="24" t="str">
        <f>VLOOKUP(C167,'Hemis baza'!K:AJ,26,)</f>
        <v>438241200145</v>
      </c>
      <c r="E167" s="24" t="str">
        <f>VLOOKUP(C167,'Hemis baza'!K:AF,13,)</f>
        <v>To‘lov-shartnoma</v>
      </c>
      <c r="F167" s="109" t="str">
        <f>VLOOKUP(C167,'Hemis baza'!K:AF,3,)</f>
        <v>1-kurs</v>
      </c>
      <c r="G167" s="404" t="s">
        <v>19806</v>
      </c>
      <c r="H167" s="404" t="str">
        <f>VLOOKUP(C167,'Hemis baza'!K:AF,5,)</f>
        <v>M1-24 MUZ</v>
      </c>
      <c r="I167" s="403" t="str">
        <f>VLOOKUP(C167,'Hemis baza'!K:AF,11,)</f>
        <v>Magistr</v>
      </c>
      <c r="J167" s="23" t="str">
        <f>VLOOKUP(C167,'Hemis baza'!K:AF,12,)</f>
        <v>Kunduzgi</v>
      </c>
      <c r="K167" s="25"/>
      <c r="L167" s="25"/>
      <c r="M167" s="26">
        <v>18000000</v>
      </c>
      <c r="N167" s="26">
        <f>SUMIF('BR 1'!B:B,'1-kurs'!C167,'BR 1'!E:E)</f>
        <v>0</v>
      </c>
      <c r="O167" s="26">
        <f t="shared" si="14"/>
        <v>18000000</v>
      </c>
      <c r="P167" s="26"/>
      <c r="Q167" s="26">
        <f t="shared" si="15"/>
        <v>0</v>
      </c>
      <c r="R167" s="27"/>
      <c r="U167" s="26">
        <f t="shared" si="16"/>
        <v>0</v>
      </c>
      <c r="V167" s="26">
        <v>0</v>
      </c>
      <c r="AA167" s="407">
        <f t="shared" si="17"/>
        <v>18000000</v>
      </c>
      <c r="AB167" s="407">
        <f t="shared" si="18"/>
        <v>0</v>
      </c>
      <c r="AC167" s="407">
        <f t="shared" si="19"/>
        <v>18000000</v>
      </c>
      <c r="AD167" s="407">
        <f t="shared" si="20"/>
        <v>0</v>
      </c>
    </row>
    <row r="168" spans="1:30" s="1" customFormat="1" x14ac:dyDescent="0.25">
      <c r="A168" s="325">
        <f>SUBTOTAL(103,$B$2:B168)</f>
        <v>167</v>
      </c>
      <c r="B168" s="108" t="s">
        <v>7421</v>
      </c>
      <c r="C168" s="24">
        <v>51111055270031</v>
      </c>
      <c r="D168" s="24" t="str">
        <f>VLOOKUP(C168,'Hemis baza'!K:AJ,26,)</f>
        <v>438241100227</v>
      </c>
      <c r="E168" s="24" t="str">
        <f>VLOOKUP(C168,'Hemis baza'!K:AF,13,)</f>
        <v>To‘lov-shartnoma</v>
      </c>
      <c r="F168" s="109" t="str">
        <f>VLOOKUP(C168,'Hemis baza'!K:AF,3,)</f>
        <v>1-kurs</v>
      </c>
      <c r="G168" s="404" t="s">
        <v>19813</v>
      </c>
      <c r="H168" s="404" t="str">
        <f>VLOOKUP(C168,'Hemis baza'!K:AF,5,)</f>
        <v>3-24 XTA</v>
      </c>
      <c r="I168" s="403" t="str">
        <f>VLOOKUP(C168,'Hemis baza'!K:AF,11,)</f>
        <v>Bakalavr</v>
      </c>
      <c r="J168" s="23" t="str">
        <f>VLOOKUP(C168,'Hemis baza'!K:AF,12,)</f>
        <v>Kunduzgi</v>
      </c>
      <c r="K168" s="25"/>
      <c r="L168" s="25"/>
      <c r="M168" s="26">
        <v>15000000</v>
      </c>
      <c r="N168" s="26">
        <f>SUMIF('BR 1'!B:B,'1-kurs'!C168,'BR 1'!E:E)</f>
        <v>15000000</v>
      </c>
      <c r="O168" s="26">
        <f t="shared" si="14"/>
        <v>0</v>
      </c>
      <c r="P168" s="26"/>
      <c r="Q168" s="26">
        <f t="shared" si="15"/>
        <v>0</v>
      </c>
      <c r="R168" s="27"/>
      <c r="U168" s="26">
        <f t="shared" si="16"/>
        <v>0</v>
      </c>
      <c r="V168" s="26">
        <v>15000000</v>
      </c>
      <c r="AA168" s="407">
        <f t="shared" si="17"/>
        <v>15000000</v>
      </c>
      <c r="AB168" s="407">
        <f t="shared" si="18"/>
        <v>15000000</v>
      </c>
      <c r="AC168" s="407">
        <f t="shared" si="19"/>
        <v>0</v>
      </c>
      <c r="AD168" s="407">
        <f t="shared" si="20"/>
        <v>0</v>
      </c>
    </row>
    <row r="169" spans="1:30" s="1" customFormat="1" x14ac:dyDescent="0.25">
      <c r="A169" s="325">
        <f>SUBTOTAL(103,$B$2:B169)</f>
        <v>168</v>
      </c>
      <c r="B169" s="108" t="s">
        <v>7422</v>
      </c>
      <c r="C169" s="24">
        <v>60209065260057</v>
      </c>
      <c r="D169" s="24" t="str">
        <f>VLOOKUP(C169,'Hemis baza'!K:AJ,26,)</f>
        <v>438241100220</v>
      </c>
      <c r="E169" s="24" t="str">
        <f>VLOOKUP(C169,'Hemis baza'!K:AF,13,)</f>
        <v>To‘lov-shartnoma</v>
      </c>
      <c r="F169" s="109" t="str">
        <f>VLOOKUP(C169,'Hemis baza'!K:AF,3,)</f>
        <v>1-kurs</v>
      </c>
      <c r="G169" s="404" t="s">
        <v>19813</v>
      </c>
      <c r="H169" s="404" t="str">
        <f>VLOOKUP(C169,'Hemis baza'!K:AF,5,)</f>
        <v>3-24 XTA</v>
      </c>
      <c r="I169" s="403" t="str">
        <f>VLOOKUP(C169,'Hemis baza'!K:AF,11,)</f>
        <v>Bakalavr</v>
      </c>
      <c r="J169" s="23" t="str">
        <f>VLOOKUP(C169,'Hemis baza'!K:AF,12,)</f>
        <v>Kunduzgi</v>
      </c>
      <c r="K169" s="25"/>
      <c r="L169" s="25"/>
      <c r="M169" s="26">
        <v>15000000</v>
      </c>
      <c r="N169" s="26">
        <f>SUMIF('BR 1'!B:B,'1-kurs'!C169,'BR 1'!E:E)</f>
        <v>15000000</v>
      </c>
      <c r="O169" s="26">
        <f t="shared" si="14"/>
        <v>0</v>
      </c>
      <c r="P169" s="26"/>
      <c r="Q169" s="26">
        <f t="shared" si="15"/>
        <v>0</v>
      </c>
      <c r="R169" s="27"/>
      <c r="U169" s="26">
        <f t="shared" si="16"/>
        <v>0</v>
      </c>
      <c r="V169" s="26">
        <v>15000000</v>
      </c>
      <c r="AA169" s="407">
        <f t="shared" si="17"/>
        <v>15000000</v>
      </c>
      <c r="AB169" s="407">
        <f t="shared" si="18"/>
        <v>15000000</v>
      </c>
      <c r="AC169" s="407">
        <f t="shared" si="19"/>
        <v>0</v>
      </c>
      <c r="AD169" s="407">
        <f t="shared" si="20"/>
        <v>0</v>
      </c>
    </row>
    <row r="170" spans="1:30" s="1" customFormat="1" x14ac:dyDescent="0.25">
      <c r="A170" s="325">
        <f>SUBTOTAL(103,$B$2:B170)</f>
        <v>169</v>
      </c>
      <c r="B170" s="108" t="s">
        <v>7423</v>
      </c>
      <c r="C170" s="24">
        <v>42210941170111</v>
      </c>
      <c r="D170" s="24" t="str">
        <f>VLOOKUP(C170,'Hemis baza'!K:AJ,26,)</f>
        <v>438241200118</v>
      </c>
      <c r="E170" s="24" t="str">
        <f>VLOOKUP(C170,'Hemis baza'!K:AF,13,)</f>
        <v>To‘lov-shartnoma</v>
      </c>
      <c r="F170" s="109" t="str">
        <f>VLOOKUP(C170,'Hemis baza'!K:AF,3,)</f>
        <v>1-kurs</v>
      </c>
      <c r="G170" s="404" t="s">
        <v>19811</v>
      </c>
      <c r="H170" s="404" t="str">
        <f>VLOOKUP(C170,'Hemis baza'!K:AF,5,)</f>
        <v>M1-24 O`TA</v>
      </c>
      <c r="I170" s="403" t="str">
        <f>VLOOKUP(C170,'Hemis baza'!K:AF,11,)</f>
        <v>Magistr</v>
      </c>
      <c r="J170" s="23" t="str">
        <f>VLOOKUP(C170,'Hemis baza'!K:AF,12,)</f>
        <v>Kunduzgi</v>
      </c>
      <c r="K170" s="25"/>
      <c r="L170" s="25"/>
      <c r="M170" s="26">
        <v>18000000</v>
      </c>
      <c r="N170" s="26">
        <f>SUMIF('BR 1'!B:B,'1-kurs'!C170,'BR 1'!E:E)</f>
        <v>18000000</v>
      </c>
      <c r="O170" s="26">
        <f t="shared" si="14"/>
        <v>0</v>
      </c>
      <c r="P170" s="26"/>
      <c r="Q170" s="26">
        <f t="shared" si="15"/>
        <v>0</v>
      </c>
      <c r="R170" s="27"/>
      <c r="U170" s="26">
        <f t="shared" si="16"/>
        <v>0</v>
      </c>
      <c r="V170" s="26">
        <v>18000000</v>
      </c>
      <c r="AA170" s="407">
        <f t="shared" si="17"/>
        <v>18000000</v>
      </c>
      <c r="AB170" s="407">
        <f t="shared" si="18"/>
        <v>18000000</v>
      </c>
      <c r="AC170" s="407">
        <f t="shared" si="19"/>
        <v>0</v>
      </c>
      <c r="AD170" s="407">
        <f t="shared" si="20"/>
        <v>0</v>
      </c>
    </row>
    <row r="171" spans="1:30" s="1" customFormat="1" x14ac:dyDescent="0.25">
      <c r="A171" s="325">
        <f>SUBTOTAL(103,$B$2:B171)</f>
        <v>170</v>
      </c>
      <c r="B171" s="108" t="s">
        <v>7424</v>
      </c>
      <c r="C171" s="24">
        <v>62307015270012</v>
      </c>
      <c r="D171" s="24" t="str">
        <f>VLOOKUP(C171,'Hemis baza'!K:AJ,26,)</f>
        <v>438241100505</v>
      </c>
      <c r="E171" s="24" t="str">
        <f>VLOOKUP(C171,'Hemis baza'!K:AF,13,)</f>
        <v>To‘lov-shartnoma</v>
      </c>
      <c r="F171" s="109" t="str">
        <f>VLOOKUP(C171,'Hemis baza'!K:AF,3,)</f>
        <v>1-kurs</v>
      </c>
      <c r="G171" s="404" t="s">
        <v>19813</v>
      </c>
      <c r="H171" s="404" t="str">
        <f>VLOOKUP(C171,'Hemis baza'!K:AF,5,)</f>
        <v>3-24 XTA</v>
      </c>
      <c r="I171" s="403" t="str">
        <f>VLOOKUP(C171,'Hemis baza'!K:AF,11,)</f>
        <v>Bakalavr</v>
      </c>
      <c r="J171" s="23" t="str">
        <f>VLOOKUP(C171,'Hemis baza'!K:AF,12,)</f>
        <v>Kunduzgi</v>
      </c>
      <c r="K171" s="25"/>
      <c r="L171" s="25"/>
      <c r="M171" s="26">
        <v>15000000</v>
      </c>
      <c r="N171" s="26">
        <f>SUMIF('BR 1'!B:B,'1-kurs'!C171,'BR 1'!E:E)</f>
        <v>4000000</v>
      </c>
      <c r="O171" s="26">
        <f t="shared" si="14"/>
        <v>11000000</v>
      </c>
      <c r="P171" s="26"/>
      <c r="Q171" s="26">
        <f t="shared" si="15"/>
        <v>0</v>
      </c>
      <c r="R171" s="27"/>
      <c r="U171" s="26">
        <f t="shared" si="16"/>
        <v>0</v>
      </c>
      <c r="V171" s="26">
        <v>4000000</v>
      </c>
      <c r="AA171" s="407">
        <f t="shared" si="17"/>
        <v>15000000</v>
      </c>
      <c r="AB171" s="407">
        <f t="shared" si="18"/>
        <v>4000000</v>
      </c>
      <c r="AC171" s="407">
        <f t="shared" si="19"/>
        <v>11000000</v>
      </c>
      <c r="AD171" s="407">
        <f t="shared" si="20"/>
        <v>0</v>
      </c>
    </row>
    <row r="172" spans="1:30" s="1" customFormat="1" x14ac:dyDescent="0.25">
      <c r="A172" s="325">
        <f>SUBTOTAL(103,$B$2:B172)</f>
        <v>171</v>
      </c>
      <c r="B172" s="108" t="s">
        <v>7425</v>
      </c>
      <c r="C172" s="24">
        <v>32009985260053</v>
      </c>
      <c r="D172" s="24" t="str">
        <f>VLOOKUP(C172,'Hemis baza'!K:AJ,26,)</f>
        <v>438241200091</v>
      </c>
      <c r="E172" s="24" t="str">
        <f>VLOOKUP(C172,'Hemis baza'!K:AF,13,)</f>
        <v>To‘lov-shartnoma</v>
      </c>
      <c r="F172" s="109" t="str">
        <f>VLOOKUP(C172,'Hemis baza'!K:AF,3,)</f>
        <v>1-kurs</v>
      </c>
      <c r="G172" s="404" t="s">
        <v>19803</v>
      </c>
      <c r="H172" s="404" t="str">
        <f>VLOOKUP(C172,'Hemis baza'!K:AF,5,)</f>
        <v>M1-24 PSI</v>
      </c>
      <c r="I172" s="403" t="str">
        <f>VLOOKUP(C172,'Hemis baza'!K:AF,11,)</f>
        <v>Magistr</v>
      </c>
      <c r="J172" s="23" t="str">
        <f>VLOOKUP(C172,'Hemis baza'!K:AF,12,)</f>
        <v>Kunduzgi</v>
      </c>
      <c r="K172" s="25"/>
      <c r="L172" s="25"/>
      <c r="M172" s="26">
        <v>18000000</v>
      </c>
      <c r="N172" s="26">
        <f>SUMIF('BR 1'!B:B,'1-kurs'!C172,'BR 1'!E:E)</f>
        <v>6000000</v>
      </c>
      <c r="O172" s="26">
        <f t="shared" si="14"/>
        <v>12000000</v>
      </c>
      <c r="P172" s="26"/>
      <c r="Q172" s="26">
        <f t="shared" si="15"/>
        <v>0</v>
      </c>
      <c r="R172" s="27"/>
      <c r="U172" s="26">
        <f t="shared" si="16"/>
        <v>0</v>
      </c>
      <c r="V172" s="26">
        <v>6000000</v>
      </c>
      <c r="AA172" s="407">
        <f t="shared" si="17"/>
        <v>18000000</v>
      </c>
      <c r="AB172" s="407">
        <f t="shared" si="18"/>
        <v>6000000</v>
      </c>
      <c r="AC172" s="407">
        <f t="shared" si="19"/>
        <v>12000000</v>
      </c>
      <c r="AD172" s="407">
        <f t="shared" si="20"/>
        <v>0</v>
      </c>
    </row>
    <row r="173" spans="1:30" s="1" customFormat="1" x14ac:dyDescent="0.25">
      <c r="A173" s="325">
        <f>SUBTOTAL(103,$B$2:B173)</f>
        <v>172</v>
      </c>
      <c r="B173" s="108" t="s">
        <v>7426</v>
      </c>
      <c r="C173" s="24">
        <v>41105831110038</v>
      </c>
      <c r="D173" s="24" t="e">
        <f>VLOOKUP(C173,'Hemis baza'!K:AJ,26,)</f>
        <v>#N/A</v>
      </c>
      <c r="E173" s="24" t="e">
        <f>VLOOKUP(C173,'Hemis baza'!K:AF,13,)</f>
        <v>#N/A</v>
      </c>
      <c r="F173" s="109" t="e">
        <f>VLOOKUP(C173,'Hemis baza'!K:AF,3,)</f>
        <v>#N/A</v>
      </c>
      <c r="G173" s="404" t="s">
        <v>19803</v>
      </c>
      <c r="H173" s="404" t="e">
        <f>VLOOKUP(C173,'Hemis baza'!K:AF,5,)</f>
        <v>#N/A</v>
      </c>
      <c r="I173" s="403" t="e">
        <f>VLOOKUP(C173,'Hemis baza'!K:AF,11,)</f>
        <v>#N/A</v>
      </c>
      <c r="J173" s="23" t="e">
        <f>VLOOKUP(C173,'Hemis baza'!K:AF,12,)</f>
        <v>#N/A</v>
      </c>
      <c r="K173" s="25"/>
      <c r="L173" s="25"/>
      <c r="M173" s="26">
        <v>18000000</v>
      </c>
      <c r="N173" s="26">
        <f>SUMIF('BR 1'!B:B,'1-kurs'!C173,'BR 1'!E:E)</f>
        <v>0</v>
      </c>
      <c r="O173" s="26">
        <f t="shared" si="14"/>
        <v>18000000</v>
      </c>
      <c r="P173" s="26"/>
      <c r="Q173" s="26">
        <f t="shared" si="15"/>
        <v>0</v>
      </c>
      <c r="R173" s="27"/>
      <c r="U173" s="26">
        <f t="shared" si="16"/>
        <v>0</v>
      </c>
      <c r="V173" s="26">
        <v>0</v>
      </c>
      <c r="AA173" s="407">
        <f t="shared" si="17"/>
        <v>18000000</v>
      </c>
      <c r="AB173" s="407">
        <f t="shared" si="18"/>
        <v>0</v>
      </c>
      <c r="AC173" s="407">
        <f t="shared" si="19"/>
        <v>18000000</v>
      </c>
      <c r="AD173" s="407">
        <f t="shared" si="20"/>
        <v>0</v>
      </c>
    </row>
    <row r="174" spans="1:30" s="1" customFormat="1" x14ac:dyDescent="0.25">
      <c r="A174" s="325">
        <f>SUBTOTAL(103,$B$2:B174)</f>
        <v>173</v>
      </c>
      <c r="B174" s="108" t="s">
        <v>7427</v>
      </c>
      <c r="C174" s="24">
        <v>51401065300012</v>
      </c>
      <c r="D174" s="24" t="str">
        <f>VLOOKUP(C174,'Hemis baza'!K:AJ,26,)</f>
        <v>438241101978</v>
      </c>
      <c r="E174" s="24" t="str">
        <f>VLOOKUP(C174,'Hemis baza'!K:AF,13,)</f>
        <v>To‘lov-shartnoma</v>
      </c>
      <c r="F174" s="109" t="str">
        <f>VLOOKUP(C174,'Hemis baza'!K:AF,3,)</f>
        <v>1-kurs</v>
      </c>
      <c r="G174" s="404" t="s">
        <v>19815</v>
      </c>
      <c r="H174" s="404" t="str">
        <f>VLOOKUP(C174,'Hemis baza'!K:AF,5,)</f>
        <v>S1-24 ATT</v>
      </c>
      <c r="I174" s="403" t="str">
        <f>VLOOKUP(C174,'Hemis baza'!K:AF,11,)</f>
        <v>Bakalavr</v>
      </c>
      <c r="J174" s="23" t="str">
        <f>VLOOKUP(C174,'Hemis baza'!K:AF,12,)</f>
        <v>Sirtqi</v>
      </c>
      <c r="K174" s="25"/>
      <c r="L174" s="25"/>
      <c r="M174" s="26">
        <v>12000000</v>
      </c>
      <c r="N174" s="26">
        <f>SUMIF('BR 1'!B:B,'1-kurs'!C174,'BR 1'!E:E)</f>
        <v>3992000</v>
      </c>
      <c r="O174" s="26">
        <f t="shared" si="14"/>
        <v>8008000</v>
      </c>
      <c r="P174" s="26"/>
      <c r="Q174" s="26">
        <f t="shared" si="15"/>
        <v>0</v>
      </c>
      <c r="R174" s="27"/>
      <c r="U174" s="26">
        <f t="shared" si="16"/>
        <v>0</v>
      </c>
      <c r="V174" s="26">
        <v>3992000</v>
      </c>
      <c r="AA174" s="407">
        <f t="shared" si="17"/>
        <v>12000000</v>
      </c>
      <c r="AB174" s="407">
        <f t="shared" si="18"/>
        <v>3992000</v>
      </c>
      <c r="AC174" s="407">
        <f t="shared" si="19"/>
        <v>8008000</v>
      </c>
      <c r="AD174" s="407">
        <f t="shared" si="20"/>
        <v>0</v>
      </c>
    </row>
    <row r="175" spans="1:30" s="1" customFormat="1" x14ac:dyDescent="0.25">
      <c r="A175" s="325">
        <f>SUBTOTAL(103,$B$2:B175)</f>
        <v>174</v>
      </c>
      <c r="B175" s="108" t="s">
        <v>7428</v>
      </c>
      <c r="C175" s="24">
        <v>42310871000112</v>
      </c>
      <c r="D175" s="24" t="str">
        <f>VLOOKUP(C175,'Hemis baza'!K:AJ,26,)</f>
        <v>438241101449</v>
      </c>
      <c r="E175" s="24" t="str">
        <f>VLOOKUP(C175,'Hemis baza'!K:AF,13,)</f>
        <v>To‘lov-shartnoma</v>
      </c>
      <c r="F175" s="109" t="str">
        <f>VLOOKUP(C175,'Hemis baza'!K:AF,3,)</f>
        <v>1-kurs</v>
      </c>
      <c r="G175" s="404" t="s">
        <v>19803</v>
      </c>
      <c r="H175" s="404" t="str">
        <f>VLOOKUP(C175,'Hemis baza'!K:AF,5,)</f>
        <v>S1-24 PSI</v>
      </c>
      <c r="I175" s="403" t="str">
        <f>VLOOKUP(C175,'Hemis baza'!K:AF,11,)</f>
        <v>Bakalavr</v>
      </c>
      <c r="J175" s="23" t="str">
        <f>VLOOKUP(C175,'Hemis baza'!K:AF,12,)</f>
        <v>Sirtqi</v>
      </c>
      <c r="K175" s="25"/>
      <c r="L175" s="25"/>
      <c r="M175" s="26">
        <v>12000000</v>
      </c>
      <c r="N175" s="26">
        <f>SUMIF('BR 1'!B:B,'1-kurs'!C175,'BR 1'!E:E)</f>
        <v>6000000</v>
      </c>
      <c r="O175" s="26">
        <f t="shared" si="14"/>
        <v>6000000</v>
      </c>
      <c r="P175" s="26"/>
      <c r="Q175" s="26">
        <f t="shared" si="15"/>
        <v>0</v>
      </c>
      <c r="R175" s="27"/>
      <c r="U175" s="26">
        <f t="shared" si="16"/>
        <v>0</v>
      </c>
      <c r="V175" s="26">
        <v>6000000</v>
      </c>
      <c r="AA175" s="407">
        <f t="shared" si="17"/>
        <v>12000000</v>
      </c>
      <c r="AB175" s="407">
        <f t="shared" si="18"/>
        <v>6000000</v>
      </c>
      <c r="AC175" s="407">
        <f t="shared" si="19"/>
        <v>6000000</v>
      </c>
      <c r="AD175" s="407">
        <f t="shared" si="20"/>
        <v>0</v>
      </c>
    </row>
    <row r="176" spans="1:30" s="1" customFormat="1" x14ac:dyDescent="0.25">
      <c r="A176" s="325">
        <f>SUBTOTAL(103,$B$2:B176)</f>
        <v>175</v>
      </c>
      <c r="B176" s="108" t="s">
        <v>7429</v>
      </c>
      <c r="C176" s="24">
        <v>61202075320028</v>
      </c>
      <c r="D176" s="24" t="str">
        <f>VLOOKUP(C176,'Hemis baza'!K:AJ,26,)</f>
        <v>438241102098</v>
      </c>
      <c r="E176" s="24" t="str">
        <f>VLOOKUP(C176,'Hemis baza'!K:AF,13,)</f>
        <v>To‘lov-shartnoma</v>
      </c>
      <c r="F176" s="109" t="str">
        <f>VLOOKUP(C176,'Hemis baza'!K:AF,3,)</f>
        <v>1-kurs</v>
      </c>
      <c r="G176" s="404" t="s">
        <v>19813</v>
      </c>
      <c r="H176" s="404" t="str">
        <f>VLOOKUP(C176,'Hemis baza'!K:AF,5,)</f>
        <v>2-24 XTA</v>
      </c>
      <c r="I176" s="403" t="str">
        <f>VLOOKUP(C176,'Hemis baza'!K:AF,11,)</f>
        <v>Bakalavr</v>
      </c>
      <c r="J176" s="23" t="str">
        <f>VLOOKUP(C176,'Hemis baza'!K:AF,12,)</f>
        <v>Kunduzgi</v>
      </c>
      <c r="K176" s="25"/>
      <c r="L176" s="25"/>
      <c r="M176" s="26">
        <v>15000000</v>
      </c>
      <c r="N176" s="26">
        <f>SUMIF('BR 1'!B:B,'1-kurs'!C176,'BR 1'!E:E)</f>
        <v>14000000</v>
      </c>
      <c r="O176" s="26">
        <f t="shared" si="14"/>
        <v>1000000</v>
      </c>
      <c r="P176" s="26"/>
      <c r="Q176" s="26">
        <f t="shared" si="15"/>
        <v>0</v>
      </c>
      <c r="R176" s="27"/>
      <c r="U176" s="26">
        <f t="shared" si="16"/>
        <v>0</v>
      </c>
      <c r="V176" s="26">
        <v>14000000</v>
      </c>
      <c r="AA176" s="407">
        <f t="shared" si="17"/>
        <v>15000000</v>
      </c>
      <c r="AB176" s="407">
        <f t="shared" si="18"/>
        <v>14000000</v>
      </c>
      <c r="AC176" s="407">
        <f t="shared" si="19"/>
        <v>1000000</v>
      </c>
      <c r="AD176" s="407">
        <f t="shared" si="20"/>
        <v>0</v>
      </c>
    </row>
    <row r="177" spans="1:30" s="1" customFormat="1" x14ac:dyDescent="0.25">
      <c r="A177" s="325">
        <f>SUBTOTAL(103,$B$2:B177)</f>
        <v>176</v>
      </c>
      <c r="B177" s="108" t="s">
        <v>7430</v>
      </c>
      <c r="C177" s="24">
        <v>61911065340064</v>
      </c>
      <c r="D177" s="24" t="str">
        <f>VLOOKUP(C177,'Hemis baza'!K:AJ,26,)</f>
        <v>438241100176</v>
      </c>
      <c r="E177" s="24" t="str">
        <f>VLOOKUP(C177,'Hemis baza'!K:AF,13,)</f>
        <v>To‘lov-shartnoma</v>
      </c>
      <c r="F177" s="109" t="str">
        <f>VLOOKUP(C177,'Hemis baza'!K:AF,3,)</f>
        <v>1-kurs</v>
      </c>
      <c r="G177" s="404" t="s">
        <v>19813</v>
      </c>
      <c r="H177" s="404" t="str">
        <f>VLOOKUP(C177,'Hemis baza'!K:AF,5,)</f>
        <v>1-24 XTA</v>
      </c>
      <c r="I177" s="403" t="str">
        <f>VLOOKUP(C177,'Hemis baza'!K:AF,11,)</f>
        <v>Bakalavr</v>
      </c>
      <c r="J177" s="23" t="str">
        <f>VLOOKUP(C177,'Hemis baza'!K:AF,12,)</f>
        <v>Kunduzgi</v>
      </c>
      <c r="K177" s="25"/>
      <c r="L177" s="25"/>
      <c r="M177" s="26">
        <v>15000000</v>
      </c>
      <c r="N177" s="26">
        <f>SUMIF('BR 1'!B:B,'1-kurs'!C177,'BR 1'!E:E)</f>
        <v>7500000</v>
      </c>
      <c r="O177" s="26">
        <f t="shared" si="14"/>
        <v>7500000</v>
      </c>
      <c r="P177" s="26"/>
      <c r="Q177" s="26">
        <f t="shared" si="15"/>
        <v>0</v>
      </c>
      <c r="R177" s="27"/>
      <c r="U177" s="26">
        <f t="shared" si="16"/>
        <v>0</v>
      </c>
      <c r="V177" s="26">
        <v>7500000</v>
      </c>
      <c r="AA177" s="407">
        <f t="shared" si="17"/>
        <v>15000000</v>
      </c>
      <c r="AB177" s="407">
        <f t="shared" si="18"/>
        <v>7500000</v>
      </c>
      <c r="AC177" s="407">
        <f t="shared" si="19"/>
        <v>7500000</v>
      </c>
      <c r="AD177" s="407">
        <f t="shared" si="20"/>
        <v>0</v>
      </c>
    </row>
    <row r="178" spans="1:30" s="1" customFormat="1" x14ac:dyDescent="0.25">
      <c r="A178" s="325">
        <f>SUBTOTAL(103,$B$2:B178)</f>
        <v>177</v>
      </c>
      <c r="B178" s="108" t="s">
        <v>7431</v>
      </c>
      <c r="C178" s="24">
        <v>51502075310034</v>
      </c>
      <c r="D178" s="24" t="str">
        <f>VLOOKUP(C178,'Hemis baza'!K:AJ,26,)</f>
        <v>438241101409</v>
      </c>
      <c r="E178" s="24" t="str">
        <f>VLOOKUP(C178,'Hemis baza'!K:AF,13,)</f>
        <v>To‘lov-shartnoma</v>
      </c>
      <c r="F178" s="109" t="str">
        <f>VLOOKUP(C178,'Hemis baza'!K:AF,3,)</f>
        <v>1-kurs</v>
      </c>
      <c r="G178" s="404" t="s">
        <v>309</v>
      </c>
      <c r="H178" s="404" t="str">
        <f>VLOOKUP(C178,'Hemis baza'!K:AF,5,)</f>
        <v>S1-24 Tarix</v>
      </c>
      <c r="I178" s="403" t="str">
        <f>VLOOKUP(C178,'Hemis baza'!K:AF,11,)</f>
        <v>Bakalavr</v>
      </c>
      <c r="J178" s="23" t="str">
        <f>VLOOKUP(C178,'Hemis baza'!K:AF,12,)</f>
        <v>Sirtqi</v>
      </c>
      <c r="K178" s="25"/>
      <c r="L178" s="25"/>
      <c r="M178" s="26">
        <v>12000000</v>
      </c>
      <c r="N178" s="26">
        <f>SUMIF('BR 1'!B:B,'1-kurs'!C178,'BR 1'!E:E)</f>
        <v>12000000</v>
      </c>
      <c r="O178" s="26">
        <f t="shared" si="14"/>
        <v>0</v>
      </c>
      <c r="P178" s="26"/>
      <c r="Q178" s="26">
        <f t="shared" si="15"/>
        <v>0</v>
      </c>
      <c r="R178" s="27"/>
      <c r="U178" s="26">
        <f t="shared" si="16"/>
        <v>0</v>
      </c>
      <c r="V178" s="26">
        <v>12000000</v>
      </c>
      <c r="AA178" s="407">
        <f t="shared" si="17"/>
        <v>12000000</v>
      </c>
      <c r="AB178" s="407">
        <f t="shared" si="18"/>
        <v>12000000</v>
      </c>
      <c r="AC178" s="407">
        <f t="shared" si="19"/>
        <v>0</v>
      </c>
      <c r="AD178" s="407">
        <f t="shared" si="20"/>
        <v>0</v>
      </c>
    </row>
    <row r="179" spans="1:30" s="1" customFormat="1" x14ac:dyDescent="0.25">
      <c r="A179" s="325">
        <f>SUBTOTAL(103,$B$2:B179)</f>
        <v>178</v>
      </c>
      <c r="B179" s="108" t="s">
        <v>7432</v>
      </c>
      <c r="C179" s="24">
        <v>51308035260029</v>
      </c>
      <c r="D179" s="24" t="str">
        <f>VLOOKUP(C179,'Hemis baza'!K:AJ,26,)</f>
        <v>438241100014</v>
      </c>
      <c r="E179" s="24" t="str">
        <f>VLOOKUP(C179,'Hemis baza'!K:AF,13,)</f>
        <v>To‘lov-shartnoma</v>
      </c>
      <c r="F179" s="109" t="str">
        <f>VLOOKUP(C179,'Hemis baza'!K:AF,3,)</f>
        <v>1-kurs</v>
      </c>
      <c r="G179" s="404" t="s">
        <v>19803</v>
      </c>
      <c r="H179" s="404" t="str">
        <f>VLOOKUP(C179,'Hemis baza'!K:AF,5,)</f>
        <v>S2-24 PSI</v>
      </c>
      <c r="I179" s="403" t="str">
        <f>VLOOKUP(C179,'Hemis baza'!K:AF,11,)</f>
        <v>Bakalavr</v>
      </c>
      <c r="J179" s="23" t="str">
        <f>VLOOKUP(C179,'Hemis baza'!K:AF,12,)</f>
        <v>Sirtqi</v>
      </c>
      <c r="K179" s="25"/>
      <c r="L179" s="26"/>
      <c r="M179" s="26">
        <v>12000000</v>
      </c>
      <c r="N179" s="26">
        <f>SUMIF('BR 1'!B:B,'1-kurs'!C179,'BR 1'!E:E)</f>
        <v>9000000</v>
      </c>
      <c r="O179" s="26">
        <f t="shared" si="14"/>
        <v>3000000</v>
      </c>
      <c r="P179" s="26"/>
      <c r="Q179" s="26">
        <f t="shared" si="15"/>
        <v>0</v>
      </c>
      <c r="T179" s="407"/>
      <c r="U179" s="26">
        <f t="shared" si="16"/>
        <v>0</v>
      </c>
      <c r="V179" s="26">
        <v>9000000</v>
      </c>
      <c r="AA179" s="407">
        <f t="shared" si="17"/>
        <v>12000000</v>
      </c>
      <c r="AB179" s="407">
        <f t="shared" si="18"/>
        <v>9000000</v>
      </c>
      <c r="AC179" s="407">
        <f t="shared" si="19"/>
        <v>3000000</v>
      </c>
      <c r="AD179" s="407">
        <f t="shared" si="20"/>
        <v>0</v>
      </c>
    </row>
    <row r="180" spans="1:30" s="1" customFormat="1" x14ac:dyDescent="0.25">
      <c r="A180" s="325">
        <f>SUBTOTAL(103,$B$2:B180)</f>
        <v>179</v>
      </c>
      <c r="B180" s="108" t="s">
        <v>7433</v>
      </c>
      <c r="C180" s="24">
        <v>62510015300012</v>
      </c>
      <c r="D180" s="24" t="str">
        <f>VLOOKUP(C180,'Hemis baza'!K:AJ,26,)</f>
        <v>438241101235</v>
      </c>
      <c r="E180" s="24" t="str">
        <f>VLOOKUP(C180,'Hemis baza'!K:AF,13,)</f>
        <v>To‘lov-shartnoma</v>
      </c>
      <c r="F180" s="109" t="str">
        <f>VLOOKUP(C180,'Hemis baza'!K:AF,3,)</f>
        <v>1-kurs</v>
      </c>
      <c r="G180" s="404" t="s">
        <v>19804</v>
      </c>
      <c r="H180" s="404" t="str">
        <f>VLOOKUP(C180,'Hemis baza'!K:AF,5,)</f>
        <v>S1-24 MT</v>
      </c>
      <c r="I180" s="403" t="str">
        <f>VLOOKUP(C180,'Hemis baza'!K:AF,11,)</f>
        <v>Bakalavr</v>
      </c>
      <c r="J180" s="23" t="str">
        <f>VLOOKUP(C180,'Hemis baza'!K:AF,12,)</f>
        <v>Sirtqi</v>
      </c>
      <c r="K180" s="26"/>
      <c r="L180" s="26"/>
      <c r="M180" s="26">
        <v>12000000</v>
      </c>
      <c r="N180" s="26">
        <f>SUMIF('BR 1'!B:B,'1-kurs'!C180,'BR 1'!E:E)</f>
        <v>12000000</v>
      </c>
      <c r="O180" s="26">
        <f t="shared" si="14"/>
        <v>0</v>
      </c>
      <c r="P180" s="27"/>
      <c r="Q180" s="26">
        <f t="shared" si="15"/>
        <v>0</v>
      </c>
      <c r="S180" s="407"/>
      <c r="T180" s="408"/>
      <c r="U180" s="26">
        <f t="shared" si="16"/>
        <v>0</v>
      </c>
      <c r="V180" s="26">
        <v>12000000</v>
      </c>
      <c r="AA180" s="407">
        <f t="shared" si="17"/>
        <v>12000000</v>
      </c>
      <c r="AB180" s="407">
        <f t="shared" si="18"/>
        <v>12000000</v>
      </c>
      <c r="AC180" s="407">
        <f t="shared" si="19"/>
        <v>0</v>
      </c>
      <c r="AD180" s="407">
        <f t="shared" si="20"/>
        <v>0</v>
      </c>
    </row>
    <row r="181" spans="1:30" s="1" customFormat="1" x14ac:dyDescent="0.25">
      <c r="A181" s="325">
        <f>SUBTOTAL(103,$B$2:B181)</f>
        <v>180</v>
      </c>
      <c r="B181" s="108" t="s">
        <v>7434</v>
      </c>
      <c r="C181" s="24">
        <v>41411861100054</v>
      </c>
      <c r="D181" s="24" t="str">
        <f>VLOOKUP(C181,'Hemis baza'!K:AJ,26,)</f>
        <v>438241200148</v>
      </c>
      <c r="E181" s="24" t="str">
        <f>VLOOKUP(C181,'Hemis baza'!K:AF,13,)</f>
        <v>To‘lov-shartnoma</v>
      </c>
      <c r="F181" s="109" t="str">
        <f>VLOOKUP(C181,'Hemis baza'!K:AF,3,)</f>
        <v>1-kurs</v>
      </c>
      <c r="G181" s="404" t="s">
        <v>19817</v>
      </c>
      <c r="H181" s="404" t="str">
        <f>VLOOKUP(C181,'Hemis baza'!K:AF,5,)</f>
        <v>M1-24 PED</v>
      </c>
      <c r="I181" s="403" t="str">
        <f>VLOOKUP(C181,'Hemis baza'!K:AF,11,)</f>
        <v>Magistr</v>
      </c>
      <c r="J181" s="23" t="str">
        <f>VLOOKUP(C181,'Hemis baza'!K:AF,12,)</f>
        <v>Kunduzgi</v>
      </c>
      <c r="K181" s="25"/>
      <c r="L181" s="25"/>
      <c r="M181" s="26">
        <v>18000000</v>
      </c>
      <c r="N181" s="26">
        <f>SUMIF('BR 1'!B:B,'1-kurs'!C181,'BR 1'!E:E)</f>
        <v>18000000</v>
      </c>
      <c r="O181" s="26">
        <f t="shared" si="14"/>
        <v>0</v>
      </c>
      <c r="P181" s="26"/>
      <c r="Q181" s="26">
        <f t="shared" si="15"/>
        <v>0</v>
      </c>
      <c r="R181" s="46"/>
      <c r="U181" s="26">
        <f t="shared" si="16"/>
        <v>0</v>
      </c>
      <c r="V181" s="26">
        <v>18000000</v>
      </c>
      <c r="AA181" s="407">
        <f t="shared" si="17"/>
        <v>18000000</v>
      </c>
      <c r="AB181" s="407">
        <f t="shared" si="18"/>
        <v>18000000</v>
      </c>
      <c r="AC181" s="407">
        <f t="shared" si="19"/>
        <v>0</v>
      </c>
      <c r="AD181" s="407">
        <f t="shared" si="20"/>
        <v>0</v>
      </c>
    </row>
    <row r="182" spans="1:30" s="1" customFormat="1" x14ac:dyDescent="0.25">
      <c r="A182" s="325">
        <f>SUBTOTAL(103,$B$2:B182)</f>
        <v>181</v>
      </c>
      <c r="B182" s="108" t="s">
        <v>7435</v>
      </c>
      <c r="C182" s="24">
        <v>32202941170036</v>
      </c>
      <c r="D182" s="24" t="e">
        <f>VLOOKUP(C182,'Hemis baza'!K:AJ,26,)</f>
        <v>#N/A</v>
      </c>
      <c r="E182" s="24" t="e">
        <f>VLOOKUP(C182,'Hemis baza'!K:AF,13,)</f>
        <v>#N/A</v>
      </c>
      <c r="F182" s="109" t="e">
        <f>VLOOKUP(C182,'Hemis baza'!K:AF,3,)</f>
        <v>#N/A</v>
      </c>
      <c r="G182" s="404" t="s">
        <v>19817</v>
      </c>
      <c r="H182" s="404" t="e">
        <f>VLOOKUP(C182,'Hemis baza'!K:AF,5,)</f>
        <v>#N/A</v>
      </c>
      <c r="I182" s="403" t="e">
        <f>VLOOKUP(C182,'Hemis baza'!K:AF,11,)</f>
        <v>#N/A</v>
      </c>
      <c r="J182" s="23" t="e">
        <f>VLOOKUP(C182,'Hemis baza'!K:AF,12,)</f>
        <v>#N/A</v>
      </c>
      <c r="K182" s="25"/>
      <c r="L182" s="25"/>
      <c r="M182" s="26">
        <v>18000000</v>
      </c>
      <c r="N182" s="26">
        <f>SUMIF('BR 1'!B:B,'1-kurs'!C182,'BR 1'!E:E)</f>
        <v>0</v>
      </c>
      <c r="O182" s="26">
        <f t="shared" si="14"/>
        <v>18000000</v>
      </c>
      <c r="P182" s="26"/>
      <c r="Q182" s="26">
        <f t="shared" si="15"/>
        <v>0</v>
      </c>
      <c r="R182" s="46"/>
      <c r="U182" s="26">
        <f t="shared" si="16"/>
        <v>0</v>
      </c>
      <c r="V182" s="26">
        <v>0</v>
      </c>
      <c r="AA182" s="407">
        <f t="shared" si="17"/>
        <v>18000000</v>
      </c>
      <c r="AB182" s="407">
        <f t="shared" si="18"/>
        <v>0</v>
      </c>
      <c r="AC182" s="407">
        <f t="shared" si="19"/>
        <v>18000000</v>
      </c>
      <c r="AD182" s="407">
        <f t="shared" si="20"/>
        <v>0</v>
      </c>
    </row>
    <row r="183" spans="1:30" s="1" customFormat="1" x14ac:dyDescent="0.25">
      <c r="A183" s="325">
        <f>SUBTOTAL(103,$B$2:B183)</f>
        <v>182</v>
      </c>
      <c r="B183" s="108" t="s">
        <v>7436</v>
      </c>
      <c r="C183" s="24">
        <v>41108995290039</v>
      </c>
      <c r="D183" s="24" t="str">
        <f>VLOOKUP(C183,'Hemis baza'!K:AJ,26,)</f>
        <v>438241200060</v>
      </c>
      <c r="E183" s="24" t="str">
        <f>VLOOKUP(C183,'Hemis baza'!K:AF,13,)</f>
        <v>To‘lov-shartnoma</v>
      </c>
      <c r="F183" s="109" t="str">
        <f>VLOOKUP(C183,'Hemis baza'!K:AF,3,)</f>
        <v>1-kurs</v>
      </c>
      <c r="G183" s="404" t="s">
        <v>19814</v>
      </c>
      <c r="H183" s="404" t="str">
        <f>VLOOKUP(C183,'Hemis baza'!K:AF,5,)</f>
        <v>M1-24 L</v>
      </c>
      <c r="I183" s="403" t="str">
        <f>VLOOKUP(C183,'Hemis baza'!K:AF,11,)</f>
        <v>Magistr</v>
      </c>
      <c r="J183" s="23" t="str">
        <f>VLOOKUP(C183,'Hemis baza'!K:AF,12,)</f>
        <v>Kunduzgi</v>
      </c>
      <c r="K183" s="25"/>
      <c r="L183" s="25"/>
      <c r="M183" s="26">
        <v>18000000</v>
      </c>
      <c r="N183" s="26">
        <f>SUMIF('BR 1'!B:B,'1-kurs'!C183,'BR 1'!E:E)</f>
        <v>8500000</v>
      </c>
      <c r="O183" s="26">
        <f t="shared" si="14"/>
        <v>9500000</v>
      </c>
      <c r="P183" s="26"/>
      <c r="Q183" s="26">
        <f t="shared" si="15"/>
        <v>0</v>
      </c>
      <c r="R183" s="46"/>
      <c r="U183" s="26">
        <f t="shared" si="16"/>
        <v>0</v>
      </c>
      <c r="V183" s="26">
        <v>8500000</v>
      </c>
      <c r="AA183" s="407">
        <f t="shared" si="17"/>
        <v>18000000</v>
      </c>
      <c r="AB183" s="407">
        <f t="shared" si="18"/>
        <v>8500000</v>
      </c>
      <c r="AC183" s="407">
        <f t="shared" si="19"/>
        <v>9500000</v>
      </c>
      <c r="AD183" s="407">
        <f t="shared" si="20"/>
        <v>0</v>
      </c>
    </row>
    <row r="184" spans="1:30" s="1" customFormat="1" x14ac:dyDescent="0.25">
      <c r="A184" s="325">
        <f>SUBTOTAL(103,$B$2:B184)</f>
        <v>183</v>
      </c>
      <c r="B184" s="108" t="s">
        <v>7437</v>
      </c>
      <c r="C184" s="24">
        <v>61403065300022</v>
      </c>
      <c r="D184" s="24" t="str">
        <f>VLOOKUP(C184,'Hemis baza'!K:AJ,26,)</f>
        <v>438241102146</v>
      </c>
      <c r="E184" s="24" t="str">
        <f>VLOOKUP(C184,'Hemis baza'!K:AF,13,)</f>
        <v>To‘lov-shartnoma</v>
      </c>
      <c r="F184" s="109" t="str">
        <f>VLOOKUP(C184,'Hemis baza'!K:AF,3,)</f>
        <v>1-kurs</v>
      </c>
      <c r="G184" s="404" t="s">
        <v>19804</v>
      </c>
      <c r="H184" s="404" t="str">
        <f>VLOOKUP(C184,'Hemis baza'!K:AF,5,)</f>
        <v>S2-24 MT</v>
      </c>
      <c r="I184" s="403" t="str">
        <f>VLOOKUP(C184,'Hemis baza'!K:AF,11,)</f>
        <v>Bakalavr</v>
      </c>
      <c r="J184" s="23" t="str">
        <f>VLOOKUP(C184,'Hemis baza'!K:AF,12,)</f>
        <v>Sirtqi</v>
      </c>
      <c r="K184" s="25"/>
      <c r="L184" s="25"/>
      <c r="M184" s="26">
        <v>12000000</v>
      </c>
      <c r="N184" s="26">
        <f>SUMIF('BR 1'!B:B,'1-kurs'!C184,'BR 1'!E:E)</f>
        <v>11930000</v>
      </c>
      <c r="O184" s="26">
        <f t="shared" si="14"/>
        <v>70000</v>
      </c>
      <c r="P184" s="26"/>
      <c r="Q184" s="26">
        <f t="shared" si="15"/>
        <v>0</v>
      </c>
      <c r="R184" s="27"/>
      <c r="U184" s="26">
        <f t="shared" si="16"/>
        <v>0</v>
      </c>
      <c r="V184" s="26">
        <v>11930000</v>
      </c>
      <c r="AA184" s="407">
        <f t="shared" si="17"/>
        <v>12000000</v>
      </c>
      <c r="AB184" s="407">
        <f t="shared" si="18"/>
        <v>11930000</v>
      </c>
      <c r="AC184" s="407">
        <f t="shared" si="19"/>
        <v>70000</v>
      </c>
      <c r="AD184" s="407">
        <f t="shared" si="20"/>
        <v>0</v>
      </c>
    </row>
    <row r="185" spans="1:30" s="1" customFormat="1" x14ac:dyDescent="0.25">
      <c r="A185" s="325">
        <f>SUBTOTAL(103,$B$2:B185)</f>
        <v>184</v>
      </c>
      <c r="B185" s="108" t="s">
        <v>7438</v>
      </c>
      <c r="C185" s="24">
        <v>60805035340040</v>
      </c>
      <c r="D185" s="24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404" t="s">
        <v>19816</v>
      </c>
      <c r="H185" s="404" t="e">
        <f>VLOOKUP(C185,'Hemis baza'!K:AF,5,)</f>
        <v>#N/A</v>
      </c>
      <c r="I185" s="403" t="e">
        <f>VLOOKUP(C185,'Hemis baza'!K:AF,11,)</f>
        <v>#N/A</v>
      </c>
      <c r="J185" s="23" t="e">
        <f>VLOOKUP(C185,'Hemis baza'!K:AF,12,)</f>
        <v>#N/A</v>
      </c>
      <c r="K185" s="25"/>
      <c r="L185" s="25"/>
      <c r="M185" s="26">
        <v>18000000</v>
      </c>
      <c r="N185" s="26">
        <f>SUMIF('BR 1'!B:B,'1-kurs'!C185,'BR 1'!E:E)</f>
        <v>0</v>
      </c>
      <c r="O185" s="26">
        <f t="shared" si="14"/>
        <v>18000000</v>
      </c>
      <c r="P185" s="26"/>
      <c r="Q185" s="26">
        <f t="shared" si="15"/>
        <v>0</v>
      </c>
      <c r="R185" s="27"/>
      <c r="U185" s="26">
        <f t="shared" si="16"/>
        <v>0</v>
      </c>
      <c r="V185" s="26">
        <v>0</v>
      </c>
      <c r="AA185" s="407">
        <f t="shared" si="17"/>
        <v>18000000</v>
      </c>
      <c r="AB185" s="407">
        <f t="shared" si="18"/>
        <v>0</v>
      </c>
      <c r="AC185" s="407">
        <f t="shared" si="19"/>
        <v>18000000</v>
      </c>
      <c r="AD185" s="407">
        <f t="shared" si="20"/>
        <v>0</v>
      </c>
    </row>
    <row r="186" spans="1:30" s="1" customFormat="1" x14ac:dyDescent="0.25">
      <c r="A186" s="325">
        <f>SUBTOTAL(103,$B$2:B186)</f>
        <v>185</v>
      </c>
      <c r="B186" s="108" t="s">
        <v>7439</v>
      </c>
      <c r="C186" s="24">
        <v>42206995350078</v>
      </c>
      <c r="D186" s="24" t="str">
        <f>VLOOKUP(C186,'Hemis baza'!K:AJ,26,)</f>
        <v>438241101818</v>
      </c>
      <c r="E186" s="24" t="str">
        <f>VLOOKUP(C186,'Hemis baza'!K:AF,13,)</f>
        <v>To‘lov-shartnoma</v>
      </c>
      <c r="F186" s="109" t="str">
        <f>VLOOKUP(C186,'Hemis baza'!K:AF,3,)</f>
        <v>1-kurs</v>
      </c>
      <c r="G186" s="404" t="s">
        <v>19803</v>
      </c>
      <c r="H186" s="404" t="str">
        <f>VLOOKUP(C186,'Hemis baza'!K:AF,5,)</f>
        <v>S1-24 PSI</v>
      </c>
      <c r="I186" s="403" t="str">
        <f>VLOOKUP(C186,'Hemis baza'!K:AF,11,)</f>
        <v>Bakalavr</v>
      </c>
      <c r="J186" s="23" t="str">
        <f>VLOOKUP(C186,'Hemis baza'!K:AF,12,)</f>
        <v>Sirtqi</v>
      </c>
      <c r="K186" s="25"/>
      <c r="L186" s="25"/>
      <c r="M186" s="26">
        <v>12000000</v>
      </c>
      <c r="N186" s="26">
        <f>SUMIF('BR 1'!B:B,'1-kurs'!C186,'BR 1'!E:E)</f>
        <v>10000000</v>
      </c>
      <c r="O186" s="26">
        <f t="shared" si="14"/>
        <v>2000000</v>
      </c>
      <c r="P186" s="26"/>
      <c r="Q186" s="26">
        <f t="shared" si="15"/>
        <v>0</v>
      </c>
      <c r="R186" s="27"/>
      <c r="U186" s="26">
        <f t="shared" si="16"/>
        <v>0</v>
      </c>
      <c r="V186" s="26">
        <v>10000000</v>
      </c>
      <c r="AA186" s="407">
        <f t="shared" si="17"/>
        <v>12000000</v>
      </c>
      <c r="AB186" s="407">
        <f t="shared" si="18"/>
        <v>10000000</v>
      </c>
      <c r="AC186" s="407">
        <f t="shared" si="19"/>
        <v>2000000</v>
      </c>
      <c r="AD186" s="407">
        <f t="shared" si="20"/>
        <v>0</v>
      </c>
    </row>
    <row r="187" spans="1:30" x14ac:dyDescent="0.25">
      <c r="A187" s="325">
        <f>SUBTOTAL(103,$B$2:B187)</f>
        <v>186</v>
      </c>
      <c r="B187" s="108" t="s">
        <v>7440</v>
      </c>
      <c r="C187" s="24">
        <v>42711901000135</v>
      </c>
      <c r="D187" s="24" t="str">
        <f>VLOOKUP(C187,'Hemis baza'!K:AJ,26,)</f>
        <v>438241102159</v>
      </c>
      <c r="E187" s="24" t="str">
        <f>VLOOKUP(C187,'Hemis baza'!K:AF,13,)</f>
        <v>To‘lov-shartnoma</v>
      </c>
      <c r="F187" s="109" t="str">
        <f>VLOOKUP(C187,'Hemis baza'!K:AF,3,)</f>
        <v>1-kurs</v>
      </c>
      <c r="G187" s="404" t="s">
        <v>19803</v>
      </c>
      <c r="H187" s="404" t="str">
        <f>VLOOKUP(C187,'Hemis baza'!K:AF,5,)</f>
        <v>M1-24 PSI</v>
      </c>
      <c r="I187" s="403" t="str">
        <f>VLOOKUP(C187,'Hemis baza'!K:AF,11,)</f>
        <v>Magistr</v>
      </c>
      <c r="J187" s="23" t="str">
        <f>VLOOKUP(C187,'Hemis baza'!K:AF,12,)</f>
        <v>Kunduzgi</v>
      </c>
      <c r="K187" s="26"/>
      <c r="L187" s="26"/>
      <c r="M187" s="26">
        <v>18000000</v>
      </c>
      <c r="N187" s="26">
        <f>SUMIF('BR 1'!B:B,'1-kurs'!C187,'BR 1'!E:E)</f>
        <v>11000000</v>
      </c>
      <c r="O187" s="26">
        <f t="shared" si="14"/>
        <v>7000000</v>
      </c>
      <c r="P187" s="27"/>
      <c r="Q187" s="26">
        <f t="shared" si="15"/>
        <v>0</v>
      </c>
      <c r="R187" s="1"/>
      <c r="S187" s="407"/>
      <c r="T187" s="408"/>
      <c r="U187" s="26">
        <f t="shared" si="16"/>
        <v>0</v>
      </c>
      <c r="V187" s="26">
        <v>11000000</v>
      </c>
      <c r="W187" s="1"/>
      <c r="X187" s="1"/>
      <c r="Y187" s="1"/>
      <c r="AA187" s="407">
        <f t="shared" si="17"/>
        <v>18000000</v>
      </c>
      <c r="AB187" s="407">
        <f t="shared" si="18"/>
        <v>11000000</v>
      </c>
      <c r="AC187" s="407">
        <f t="shared" si="19"/>
        <v>7000000</v>
      </c>
      <c r="AD187" s="407">
        <f t="shared" si="20"/>
        <v>0</v>
      </c>
    </row>
    <row r="188" spans="1:30" s="1" customFormat="1" x14ac:dyDescent="0.25">
      <c r="A188" s="325">
        <f>SUBTOTAL(103,$B$2:B188)</f>
        <v>187</v>
      </c>
      <c r="B188" s="108" t="s">
        <v>7441</v>
      </c>
      <c r="C188" s="24">
        <v>61905075260052</v>
      </c>
      <c r="D188" s="24" t="str">
        <f>VLOOKUP(C188,'Hemis baza'!K:AJ,26,)</f>
        <v>438241100074</v>
      </c>
      <c r="E188" s="24" t="str">
        <f>VLOOKUP(C188,'Hemis baza'!K:AF,13,)</f>
        <v>To‘lov-shartnoma</v>
      </c>
      <c r="F188" s="109" t="str">
        <f>VLOOKUP(C188,'Hemis baza'!K:AF,3,)</f>
        <v>1-kurs</v>
      </c>
      <c r="G188" s="404" t="s">
        <v>19803</v>
      </c>
      <c r="H188" s="404" t="str">
        <f>VLOOKUP(C188,'Hemis baza'!K:AF,5,)</f>
        <v>1-24 PSI</v>
      </c>
      <c r="I188" s="403" t="str">
        <f>VLOOKUP(C188,'Hemis baza'!K:AF,11,)</f>
        <v>Bakalavr</v>
      </c>
      <c r="J188" s="23" t="str">
        <f>VLOOKUP(C188,'Hemis baza'!K:AF,12,)</f>
        <v>Kunduzgi</v>
      </c>
      <c r="K188" s="25"/>
      <c r="L188" s="25"/>
      <c r="M188" s="26">
        <v>15000000</v>
      </c>
      <c r="N188" s="26">
        <f>SUMIF('BR 1'!B:B,'1-kurs'!C188,'BR 1'!E:E)</f>
        <v>7500000</v>
      </c>
      <c r="O188" s="26">
        <f t="shared" si="14"/>
        <v>7500000</v>
      </c>
      <c r="P188" s="26"/>
      <c r="Q188" s="26">
        <f t="shared" si="15"/>
        <v>0</v>
      </c>
      <c r="R188" s="27"/>
      <c r="U188" s="26">
        <f t="shared" si="16"/>
        <v>0</v>
      </c>
      <c r="V188" s="26">
        <v>7500000</v>
      </c>
      <c r="AA188" s="407">
        <f t="shared" si="17"/>
        <v>15000000</v>
      </c>
      <c r="AB188" s="407">
        <f t="shared" si="18"/>
        <v>7500000</v>
      </c>
      <c r="AC188" s="407">
        <f t="shared" si="19"/>
        <v>7500000</v>
      </c>
      <c r="AD188" s="407">
        <f t="shared" si="20"/>
        <v>0</v>
      </c>
    </row>
    <row r="189" spans="1:30" s="1" customFormat="1" x14ac:dyDescent="0.25">
      <c r="A189" s="325">
        <f>SUBTOTAL(103,$B$2:B189)</f>
        <v>188</v>
      </c>
      <c r="B189" s="108" t="s">
        <v>7442</v>
      </c>
      <c r="C189" s="24">
        <v>62607035310018</v>
      </c>
      <c r="D189" s="24" t="str">
        <f>VLOOKUP(C189,'Hemis baza'!K:AJ,26,)</f>
        <v>438241200077</v>
      </c>
      <c r="E189" s="24" t="str">
        <f>VLOOKUP(C189,'Hemis baza'!K:AF,13,)</f>
        <v>To‘lov-shartnoma</v>
      </c>
      <c r="F189" s="109" t="str">
        <f>VLOOKUP(C189,'Hemis baza'!K:AF,3,)</f>
        <v>1-kurs</v>
      </c>
      <c r="G189" s="404" t="s">
        <v>19803</v>
      </c>
      <c r="H189" s="404" t="str">
        <f>VLOOKUP(C189,'Hemis baza'!K:AF,5,)</f>
        <v>M1-24 PSI</v>
      </c>
      <c r="I189" s="403" t="str">
        <f>VLOOKUP(C189,'Hemis baza'!K:AF,11,)</f>
        <v>Magistr</v>
      </c>
      <c r="J189" s="23" t="str">
        <f>VLOOKUP(C189,'Hemis baza'!K:AF,12,)</f>
        <v>Kunduzgi</v>
      </c>
      <c r="K189" s="25"/>
      <c r="L189" s="25"/>
      <c r="M189" s="26">
        <v>18000000</v>
      </c>
      <c r="N189" s="26">
        <f>SUMIF('BR 1'!B:B,'1-kurs'!C189,'BR 1'!E:E)</f>
        <v>18000000</v>
      </c>
      <c r="O189" s="26">
        <f t="shared" si="14"/>
        <v>0</v>
      </c>
      <c r="P189" s="26"/>
      <c r="Q189" s="26">
        <f t="shared" si="15"/>
        <v>0</v>
      </c>
      <c r="R189" s="27"/>
      <c r="U189" s="26">
        <f t="shared" si="16"/>
        <v>0</v>
      </c>
      <c r="V189" s="26">
        <v>18000000</v>
      </c>
      <c r="AA189" s="407">
        <f t="shared" si="17"/>
        <v>18000000</v>
      </c>
      <c r="AB189" s="407">
        <f t="shared" si="18"/>
        <v>18000000</v>
      </c>
      <c r="AC189" s="407">
        <f t="shared" si="19"/>
        <v>0</v>
      </c>
      <c r="AD189" s="407">
        <f t="shared" si="20"/>
        <v>0</v>
      </c>
    </row>
    <row r="190" spans="1:30" s="1" customFormat="1" x14ac:dyDescent="0.25">
      <c r="A190" s="325">
        <f>SUBTOTAL(103,$B$2:B190)</f>
        <v>189</v>
      </c>
      <c r="B190" s="108" t="s">
        <v>7443</v>
      </c>
      <c r="C190" s="24">
        <v>41703845260019</v>
      </c>
      <c r="D190" s="24" t="e">
        <f>VLOOKUP(C190,'Hemis baza'!K:AJ,26,)</f>
        <v>#N/A</v>
      </c>
      <c r="E190" s="24" t="e">
        <f>VLOOKUP(C190,'Hemis baza'!K:AF,13,)</f>
        <v>#N/A</v>
      </c>
      <c r="F190" s="109" t="e">
        <f>VLOOKUP(C190,'Hemis baza'!K:AF,3,)</f>
        <v>#N/A</v>
      </c>
      <c r="G190" s="404" t="s">
        <v>19809</v>
      </c>
      <c r="H190" s="404" t="e">
        <f>VLOOKUP(C190,'Hemis baza'!K:AF,5,)</f>
        <v>#N/A</v>
      </c>
      <c r="I190" s="403" t="e">
        <f>VLOOKUP(C190,'Hemis baza'!K:AF,11,)</f>
        <v>#N/A</v>
      </c>
      <c r="J190" s="23" t="e">
        <f>VLOOKUP(C190,'Hemis baza'!K:AF,12,)</f>
        <v>#N/A</v>
      </c>
      <c r="K190" s="25"/>
      <c r="L190" s="25"/>
      <c r="M190" s="26">
        <v>18000000</v>
      </c>
      <c r="N190" s="26">
        <f>SUMIF('BR 1'!B:B,'1-kurs'!C190,'BR 1'!E:E)</f>
        <v>0</v>
      </c>
      <c r="O190" s="26">
        <f t="shared" si="14"/>
        <v>18000000</v>
      </c>
      <c r="P190" s="26"/>
      <c r="Q190" s="26">
        <f t="shared" si="15"/>
        <v>0</v>
      </c>
      <c r="R190" s="27"/>
      <c r="U190" s="26">
        <f t="shared" si="16"/>
        <v>0</v>
      </c>
      <c r="V190" s="26">
        <v>0</v>
      </c>
      <c r="AA190" s="407">
        <f t="shared" si="17"/>
        <v>18000000</v>
      </c>
      <c r="AB190" s="407">
        <f t="shared" si="18"/>
        <v>0</v>
      </c>
      <c r="AC190" s="407">
        <f t="shared" si="19"/>
        <v>18000000</v>
      </c>
      <c r="AD190" s="407">
        <f t="shared" si="20"/>
        <v>0</v>
      </c>
    </row>
    <row r="191" spans="1:30" s="1" customFormat="1" x14ac:dyDescent="0.25">
      <c r="A191" s="325">
        <f>SUBTOTAL(103,$B$2:B191)</f>
        <v>190</v>
      </c>
      <c r="B191" s="108" t="s">
        <v>7444</v>
      </c>
      <c r="C191" s="24">
        <v>42111925260014</v>
      </c>
      <c r="D191" s="24" t="str">
        <f>VLOOKUP(C191,'Hemis baza'!K:AJ,26,)</f>
        <v>438241100272</v>
      </c>
      <c r="E191" s="24" t="str">
        <f>VLOOKUP(C191,'Hemis baza'!K:AF,13,)</f>
        <v>To‘lov-shartnoma</v>
      </c>
      <c r="F191" s="109" t="str">
        <f>VLOOKUP(C191,'Hemis baza'!K:AF,3,)</f>
        <v>1-kurs</v>
      </c>
      <c r="G191" s="404" t="s">
        <v>19803</v>
      </c>
      <c r="H191" s="404" t="str">
        <f>VLOOKUP(C191,'Hemis baza'!K:AF,5,)</f>
        <v>1-24 PSI</v>
      </c>
      <c r="I191" s="403" t="str">
        <f>VLOOKUP(C191,'Hemis baza'!K:AF,11,)</f>
        <v>Bakalavr</v>
      </c>
      <c r="J191" s="23" t="str">
        <f>VLOOKUP(C191,'Hemis baza'!K:AF,12,)</f>
        <v>Kunduzgi</v>
      </c>
      <c r="K191" s="25"/>
      <c r="L191" s="25"/>
      <c r="M191" s="26">
        <v>15000000</v>
      </c>
      <c r="N191" s="26">
        <f>SUMIF('BR 1'!B:B,'1-kurs'!C191,'BR 1'!E:E)</f>
        <v>7500000</v>
      </c>
      <c r="O191" s="26">
        <f t="shared" si="14"/>
        <v>7500000</v>
      </c>
      <c r="P191" s="26"/>
      <c r="Q191" s="26">
        <f t="shared" si="15"/>
        <v>0</v>
      </c>
      <c r="R191" s="27"/>
      <c r="U191" s="26">
        <f t="shared" si="16"/>
        <v>0</v>
      </c>
      <c r="V191" s="26">
        <v>7500000</v>
      </c>
      <c r="AA191" s="407">
        <f t="shared" si="17"/>
        <v>15000000</v>
      </c>
      <c r="AB191" s="407">
        <f t="shared" si="18"/>
        <v>7500000</v>
      </c>
      <c r="AC191" s="407">
        <f t="shared" si="19"/>
        <v>7500000</v>
      </c>
      <c r="AD191" s="407">
        <f t="shared" si="20"/>
        <v>0</v>
      </c>
    </row>
    <row r="192" spans="1:30" x14ac:dyDescent="0.25">
      <c r="A192" s="325">
        <f>SUBTOTAL(103,$B$2:B192)</f>
        <v>191</v>
      </c>
      <c r="B192" s="108" t="s">
        <v>7445</v>
      </c>
      <c r="C192" s="24">
        <v>62203075290022</v>
      </c>
      <c r="D192" s="24" t="str">
        <f>VLOOKUP(C192,'Hemis baza'!K:AJ,26,)</f>
        <v>438241100196</v>
      </c>
      <c r="E192" s="24" t="str">
        <f>VLOOKUP(C192,'Hemis baza'!K:AF,13,)</f>
        <v>To‘lov-shartnoma</v>
      </c>
      <c r="F192" s="109" t="str">
        <f>VLOOKUP(C192,'Hemis baza'!K:AF,3,)</f>
        <v>1-kurs</v>
      </c>
      <c r="G192" s="404" t="s">
        <v>19811</v>
      </c>
      <c r="H192" s="404" t="str">
        <f>VLOOKUP(C192,'Hemis baza'!K:AF,5,)</f>
        <v>1-24 O`TA</v>
      </c>
      <c r="I192" s="403" t="str">
        <f>VLOOKUP(C192,'Hemis baza'!K:AF,11,)</f>
        <v>Bakalavr</v>
      </c>
      <c r="J192" s="23" t="str">
        <f>VLOOKUP(C192,'Hemis baza'!K:AF,12,)</f>
        <v>Kunduzgi</v>
      </c>
      <c r="K192" s="333"/>
      <c r="L192" s="333"/>
      <c r="M192" s="26">
        <v>15000000</v>
      </c>
      <c r="N192" s="26">
        <f>SUMIF('BR 1'!B:B,'1-kurs'!C192,'BR 1'!E:E)</f>
        <v>8000000</v>
      </c>
      <c r="O192" s="26">
        <f t="shared" si="14"/>
        <v>7000000</v>
      </c>
      <c r="P192" s="26"/>
      <c r="Q192" s="26">
        <f t="shared" si="15"/>
        <v>0</v>
      </c>
      <c r="R192" s="367"/>
      <c r="U192" s="26">
        <f t="shared" si="16"/>
        <v>0</v>
      </c>
      <c r="V192" s="26">
        <v>8000000</v>
      </c>
      <c r="AA192" s="407">
        <f t="shared" si="17"/>
        <v>15000000</v>
      </c>
      <c r="AB192" s="407">
        <f t="shared" si="18"/>
        <v>8000000</v>
      </c>
      <c r="AC192" s="407">
        <f t="shared" si="19"/>
        <v>7000000</v>
      </c>
      <c r="AD192" s="407">
        <f t="shared" si="20"/>
        <v>0</v>
      </c>
    </row>
    <row r="193" spans="1:30" s="1" customFormat="1" x14ac:dyDescent="0.25">
      <c r="A193" s="325">
        <f>SUBTOTAL(103,$B$2:B193)</f>
        <v>192</v>
      </c>
      <c r="B193" s="108" t="s">
        <v>7446</v>
      </c>
      <c r="C193" s="24">
        <v>61110075280029</v>
      </c>
      <c r="D193" s="24" t="str">
        <f>VLOOKUP(C193,'Hemis baza'!K:AJ,26,)</f>
        <v>438241102163</v>
      </c>
      <c r="E193" s="24" t="str">
        <f>VLOOKUP(C193,'Hemis baza'!K:AF,13,)</f>
        <v>To‘lov-shartnoma</v>
      </c>
      <c r="F193" s="109" t="str">
        <f>VLOOKUP(C193,'Hemis baza'!K:AF,3,)</f>
        <v>1-kurs</v>
      </c>
      <c r="G193" s="404" t="s">
        <v>19811</v>
      </c>
      <c r="H193" s="404" t="str">
        <f>VLOOKUP(C193,'Hemis baza'!K:AF,5,)</f>
        <v>1-24 O`TA</v>
      </c>
      <c r="I193" s="403" t="str">
        <f>VLOOKUP(C193,'Hemis baza'!K:AF,11,)</f>
        <v>Bakalavr</v>
      </c>
      <c r="J193" s="23" t="str">
        <f>VLOOKUP(C193,'Hemis baza'!K:AF,12,)</f>
        <v>Kunduzgi</v>
      </c>
      <c r="K193" s="25"/>
      <c r="L193" s="25"/>
      <c r="M193" s="26">
        <v>15000000</v>
      </c>
      <c r="N193" s="26">
        <f>SUMIF('BR 1'!B:B,'1-kurs'!C193,'BR 1'!E:E)</f>
        <v>7500000</v>
      </c>
      <c r="O193" s="26">
        <f t="shared" si="14"/>
        <v>7500000</v>
      </c>
      <c r="P193" s="26"/>
      <c r="Q193" s="26">
        <f t="shared" si="15"/>
        <v>0</v>
      </c>
      <c r="R193" s="27"/>
      <c r="U193" s="26">
        <f t="shared" si="16"/>
        <v>0</v>
      </c>
      <c r="V193" s="26">
        <v>7500000</v>
      </c>
      <c r="AA193" s="407">
        <f t="shared" si="17"/>
        <v>15000000</v>
      </c>
      <c r="AB193" s="407">
        <f t="shared" si="18"/>
        <v>7500000</v>
      </c>
      <c r="AC193" s="407">
        <f t="shared" si="19"/>
        <v>7500000</v>
      </c>
      <c r="AD193" s="407">
        <f t="shared" si="20"/>
        <v>0</v>
      </c>
    </row>
    <row r="194" spans="1:30" s="1" customFormat="1" x14ac:dyDescent="0.25">
      <c r="A194" s="325">
        <f>SUBTOTAL(103,$B$2:B194)</f>
        <v>193</v>
      </c>
      <c r="B194" s="108" t="s">
        <v>7447</v>
      </c>
      <c r="C194" s="24">
        <v>41206921110012</v>
      </c>
      <c r="D194" s="24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04" t="s">
        <v>19803</v>
      </c>
      <c r="H194" s="404" t="e">
        <f>VLOOKUP(C194,'Hemis baza'!K:AF,5,)</f>
        <v>#N/A</v>
      </c>
      <c r="I194" s="403" t="e">
        <f>VLOOKUP(C194,'Hemis baza'!K:AF,11,)</f>
        <v>#N/A</v>
      </c>
      <c r="J194" s="23" t="e">
        <f>VLOOKUP(C194,'Hemis baza'!K:AF,12,)</f>
        <v>#N/A</v>
      </c>
      <c r="K194" s="25"/>
      <c r="L194" s="25"/>
      <c r="M194" s="26">
        <v>18000000</v>
      </c>
      <c r="N194" s="26">
        <f>SUMIF('BR 1'!B:B,'1-kurs'!C194,'BR 1'!E:E)</f>
        <v>0</v>
      </c>
      <c r="O194" s="26">
        <f t="shared" ref="O194:O257" si="21">IF(M194-N194&gt;0,M194-N194,0)</f>
        <v>18000000</v>
      </c>
      <c r="P194" s="26"/>
      <c r="Q194" s="26">
        <f t="shared" ref="Q194:Q257" si="22">IF(M194-N194&lt;0,N194-M194,0)</f>
        <v>0</v>
      </c>
      <c r="R194" s="27"/>
      <c r="U194" s="26">
        <f t="shared" ref="U194:U257" si="23">N194-V194</f>
        <v>0</v>
      </c>
      <c r="V194" s="26">
        <v>0</v>
      </c>
      <c r="AA194" s="407">
        <f t="shared" si="17"/>
        <v>18000000</v>
      </c>
      <c r="AB194" s="407">
        <f t="shared" si="18"/>
        <v>0</v>
      </c>
      <c r="AC194" s="407">
        <f t="shared" si="19"/>
        <v>18000000</v>
      </c>
      <c r="AD194" s="407">
        <f t="shared" si="20"/>
        <v>0</v>
      </c>
    </row>
    <row r="195" spans="1:30" s="1" customFormat="1" x14ac:dyDescent="0.25">
      <c r="A195" s="325">
        <f>SUBTOTAL(103,$B$2:B195)</f>
        <v>194</v>
      </c>
      <c r="B195" s="108" t="s">
        <v>7448</v>
      </c>
      <c r="C195" s="24">
        <v>41904995380015</v>
      </c>
      <c r="D195" s="24" t="str">
        <f>VLOOKUP(C195,'Hemis baza'!K:AJ,26,)</f>
        <v>438241200012</v>
      </c>
      <c r="E195" s="24" t="str">
        <f>VLOOKUP(C195,'Hemis baza'!K:AF,13,)</f>
        <v>To‘lov-shartnoma</v>
      </c>
      <c r="F195" s="109" t="str">
        <f>VLOOKUP(C195,'Hemis baza'!K:AF,3,)</f>
        <v>1-kurs</v>
      </c>
      <c r="G195" s="404" t="s">
        <v>19808</v>
      </c>
      <c r="H195" s="404" t="str">
        <f>VLOOKUP(C195,'Hemis baza'!K:AF,5,)</f>
        <v>M1-24 IQT</v>
      </c>
      <c r="I195" s="403" t="str">
        <f>VLOOKUP(C195,'Hemis baza'!K:AF,11,)</f>
        <v>Magistr</v>
      </c>
      <c r="J195" s="23" t="str">
        <f>VLOOKUP(C195,'Hemis baza'!K:AF,12,)</f>
        <v>Kunduzgi</v>
      </c>
      <c r="K195" s="25"/>
      <c r="L195" s="25"/>
      <c r="M195" s="26">
        <v>18000000</v>
      </c>
      <c r="N195" s="26">
        <f>SUMIF('BR 1'!B:B,'1-kurs'!C195,'BR 1'!E:E)</f>
        <v>18000000</v>
      </c>
      <c r="O195" s="26">
        <f t="shared" si="21"/>
        <v>0</v>
      </c>
      <c r="P195" s="26"/>
      <c r="Q195" s="26">
        <f t="shared" si="22"/>
        <v>0</v>
      </c>
      <c r="R195" s="27"/>
      <c r="U195" s="26">
        <f t="shared" si="23"/>
        <v>0</v>
      </c>
      <c r="V195" s="26">
        <v>18000000</v>
      </c>
      <c r="AA195" s="407">
        <f t="shared" ref="AA195:AA258" si="24">M195</f>
        <v>18000000</v>
      </c>
      <c r="AB195" s="407">
        <f t="shared" ref="AB195:AB258" si="25">N195</f>
        <v>18000000</v>
      </c>
      <c r="AC195" s="407">
        <f t="shared" ref="AC195:AC258" si="26">O195</f>
        <v>0</v>
      </c>
      <c r="AD195" s="407">
        <f t="shared" ref="AD195:AD258" si="27">Q195</f>
        <v>0</v>
      </c>
    </row>
    <row r="196" spans="1:30" s="1" customFormat="1" x14ac:dyDescent="0.25">
      <c r="A196" s="325">
        <f>SUBTOTAL(103,$B$2:B196)</f>
        <v>195</v>
      </c>
      <c r="B196" s="108" t="s">
        <v>7449</v>
      </c>
      <c r="C196" s="24">
        <v>52111055260013</v>
      </c>
      <c r="D196" s="24" t="str">
        <f>VLOOKUP(C196,'Hemis baza'!K:AJ,26,)</f>
        <v>438241102091</v>
      </c>
      <c r="E196" s="24" t="str">
        <f>VLOOKUP(C196,'Hemis baza'!K:AF,13,)</f>
        <v>To‘lov-shartnoma</v>
      </c>
      <c r="F196" s="109" t="str">
        <f>VLOOKUP(C196,'Hemis baza'!K:AF,3,)</f>
        <v>1-kurs</v>
      </c>
      <c r="G196" s="404" t="s">
        <v>19816</v>
      </c>
      <c r="H196" s="404" t="str">
        <f>VLOOKUP(C196,'Hemis baza'!K:AF,5,)</f>
        <v>1-24 JM</v>
      </c>
      <c r="I196" s="403" t="str">
        <f>VLOOKUP(C196,'Hemis baza'!K:AF,11,)</f>
        <v>Bakalavr</v>
      </c>
      <c r="J196" s="23" t="str">
        <f>VLOOKUP(C196,'Hemis baza'!K:AF,12,)</f>
        <v>Kunduzgi</v>
      </c>
      <c r="K196" s="25"/>
      <c r="L196" s="25"/>
      <c r="M196" s="26">
        <v>15000000</v>
      </c>
      <c r="N196" s="26">
        <f>SUMIF('BR 1'!B:B,'1-kurs'!C196,'BR 1'!E:E)</f>
        <v>7000000</v>
      </c>
      <c r="O196" s="26">
        <f t="shared" si="21"/>
        <v>8000000</v>
      </c>
      <c r="P196" s="26"/>
      <c r="Q196" s="26">
        <f t="shared" si="22"/>
        <v>0</v>
      </c>
      <c r="R196" s="27"/>
      <c r="U196" s="26">
        <f t="shared" si="23"/>
        <v>0</v>
      </c>
      <c r="V196" s="26">
        <v>7000000</v>
      </c>
      <c r="AA196" s="407">
        <f t="shared" si="24"/>
        <v>15000000</v>
      </c>
      <c r="AB196" s="407">
        <f t="shared" si="25"/>
        <v>7000000</v>
      </c>
      <c r="AC196" s="407">
        <f t="shared" si="26"/>
        <v>8000000</v>
      </c>
      <c r="AD196" s="407">
        <f t="shared" si="27"/>
        <v>0</v>
      </c>
    </row>
    <row r="197" spans="1:30" s="1" customFormat="1" x14ac:dyDescent="0.25">
      <c r="A197" s="325">
        <f>SUBTOTAL(103,$B$2:B197)</f>
        <v>196</v>
      </c>
      <c r="B197" s="108" t="s">
        <v>7450</v>
      </c>
      <c r="C197" s="24">
        <v>30503760940018</v>
      </c>
      <c r="D197" s="24" t="e">
        <f>VLOOKUP(C197,'Hemis baza'!K:AJ,26,)</f>
        <v>#N/A</v>
      </c>
      <c r="E197" s="24" t="e">
        <f>VLOOKUP(C197,'Hemis baza'!K:AF,13,)</f>
        <v>#N/A</v>
      </c>
      <c r="F197" s="109" t="e">
        <f>VLOOKUP(C197,'Hemis baza'!K:AF,3,)</f>
        <v>#N/A</v>
      </c>
      <c r="G197" s="404" t="s">
        <v>19806</v>
      </c>
      <c r="H197" s="404" t="e">
        <f>VLOOKUP(C197,'Hemis baza'!K:AF,5,)</f>
        <v>#N/A</v>
      </c>
      <c r="I197" s="403" t="e">
        <f>VLOOKUP(C197,'Hemis baza'!K:AF,11,)</f>
        <v>#N/A</v>
      </c>
      <c r="J197" s="23" t="e">
        <f>VLOOKUP(C197,'Hemis baza'!K:AF,12,)</f>
        <v>#N/A</v>
      </c>
      <c r="K197" s="25"/>
      <c r="L197" s="25"/>
      <c r="M197" s="26">
        <v>18000000</v>
      </c>
      <c r="N197" s="26">
        <f>SUMIF('BR 1'!B:B,'1-kurs'!C197,'BR 1'!E:E)</f>
        <v>0</v>
      </c>
      <c r="O197" s="26">
        <f t="shared" si="21"/>
        <v>18000000</v>
      </c>
      <c r="P197" s="26"/>
      <c r="Q197" s="26">
        <f t="shared" si="22"/>
        <v>0</v>
      </c>
      <c r="R197" s="27"/>
      <c r="U197" s="26">
        <f t="shared" si="23"/>
        <v>0</v>
      </c>
      <c r="V197" s="26">
        <v>0</v>
      </c>
      <c r="AA197" s="407">
        <f t="shared" si="24"/>
        <v>18000000</v>
      </c>
      <c r="AB197" s="407">
        <f t="shared" si="25"/>
        <v>0</v>
      </c>
      <c r="AC197" s="407">
        <f t="shared" si="26"/>
        <v>18000000</v>
      </c>
      <c r="AD197" s="407">
        <f t="shared" si="27"/>
        <v>0</v>
      </c>
    </row>
    <row r="198" spans="1:30" s="1" customFormat="1" x14ac:dyDescent="0.25">
      <c r="A198" s="325">
        <f>SUBTOTAL(103,$B$2:B198)</f>
        <v>197</v>
      </c>
      <c r="B198" s="108" t="s">
        <v>7451</v>
      </c>
      <c r="C198" s="24">
        <v>50109035280076</v>
      </c>
      <c r="D198" s="24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04" t="s">
        <v>19816</v>
      </c>
      <c r="H198" s="404" t="e">
        <f>VLOOKUP(C198,'Hemis baza'!K:AF,5,)</f>
        <v>#N/A</v>
      </c>
      <c r="I198" s="403" t="e">
        <f>VLOOKUP(C198,'Hemis baza'!K:AF,11,)</f>
        <v>#N/A</v>
      </c>
      <c r="J198" s="23" t="e">
        <f>VLOOKUP(C198,'Hemis baza'!K:AF,12,)</f>
        <v>#N/A</v>
      </c>
      <c r="K198" s="25"/>
      <c r="L198" s="25"/>
      <c r="M198" s="26">
        <v>18000000</v>
      </c>
      <c r="N198" s="26">
        <f>SUMIF('BR 1'!B:B,'1-kurs'!C198,'BR 1'!E:E)</f>
        <v>0</v>
      </c>
      <c r="O198" s="26">
        <f t="shared" si="21"/>
        <v>18000000</v>
      </c>
      <c r="P198" s="26"/>
      <c r="Q198" s="26">
        <f t="shared" si="22"/>
        <v>0</v>
      </c>
      <c r="R198" s="27"/>
      <c r="U198" s="26">
        <f t="shared" si="23"/>
        <v>0</v>
      </c>
      <c r="V198" s="26">
        <v>0</v>
      </c>
      <c r="AA198" s="407">
        <f t="shared" si="24"/>
        <v>18000000</v>
      </c>
      <c r="AB198" s="407">
        <f t="shared" si="25"/>
        <v>0</v>
      </c>
      <c r="AC198" s="407">
        <f t="shared" si="26"/>
        <v>18000000</v>
      </c>
      <c r="AD198" s="407">
        <f t="shared" si="27"/>
        <v>0</v>
      </c>
    </row>
    <row r="199" spans="1:30" s="1" customFormat="1" x14ac:dyDescent="0.25">
      <c r="A199" s="325">
        <f>SUBTOTAL(103,$B$2:B199)</f>
        <v>198</v>
      </c>
      <c r="B199" s="108" t="s">
        <v>7452</v>
      </c>
      <c r="C199" s="24">
        <v>52011015280018</v>
      </c>
      <c r="D199" s="24" t="e">
        <f>VLOOKUP(C199,'Hemis baza'!K:AJ,26,)</f>
        <v>#N/A</v>
      </c>
      <c r="E199" s="24" t="e">
        <f>VLOOKUP(C199,'Hemis baza'!K:AF,13,)</f>
        <v>#N/A</v>
      </c>
      <c r="F199" s="109" t="e">
        <f>VLOOKUP(C199,'Hemis baza'!K:AF,3,)</f>
        <v>#N/A</v>
      </c>
      <c r="G199" s="404" t="s">
        <v>19816</v>
      </c>
      <c r="H199" s="404" t="e">
        <f>VLOOKUP(C199,'Hemis baza'!K:AF,5,)</f>
        <v>#N/A</v>
      </c>
      <c r="I199" s="403" t="e">
        <f>VLOOKUP(C199,'Hemis baza'!K:AF,11,)</f>
        <v>#N/A</v>
      </c>
      <c r="J199" s="23" t="e">
        <f>VLOOKUP(C199,'Hemis baza'!K:AF,12,)</f>
        <v>#N/A</v>
      </c>
      <c r="K199" s="25"/>
      <c r="L199" s="25"/>
      <c r="M199" s="26">
        <v>18000000</v>
      </c>
      <c r="N199" s="26">
        <f>SUMIF('BR 1'!B:B,'1-kurs'!C199,'BR 1'!E:E)</f>
        <v>0</v>
      </c>
      <c r="O199" s="26">
        <f t="shared" si="21"/>
        <v>18000000</v>
      </c>
      <c r="P199" s="26"/>
      <c r="Q199" s="26">
        <f t="shared" si="22"/>
        <v>0</v>
      </c>
      <c r="R199" s="27"/>
      <c r="U199" s="26">
        <f t="shared" si="23"/>
        <v>0</v>
      </c>
      <c r="V199" s="26">
        <v>0</v>
      </c>
      <c r="AA199" s="407">
        <f t="shared" si="24"/>
        <v>18000000</v>
      </c>
      <c r="AB199" s="407">
        <f t="shared" si="25"/>
        <v>0</v>
      </c>
      <c r="AC199" s="407">
        <f t="shared" si="26"/>
        <v>18000000</v>
      </c>
      <c r="AD199" s="407">
        <f t="shared" si="27"/>
        <v>0</v>
      </c>
    </row>
    <row r="200" spans="1:30" s="1" customFormat="1" x14ac:dyDescent="0.25">
      <c r="A200" s="325">
        <f>SUBTOTAL(103,$B$2:B200)</f>
        <v>199</v>
      </c>
      <c r="B200" s="108" t="s">
        <v>7453</v>
      </c>
      <c r="C200" s="24">
        <v>62411065310085</v>
      </c>
      <c r="D200" s="24" t="str">
        <f>VLOOKUP(C200,'Hemis baza'!K:AJ,26,)</f>
        <v>438241100136</v>
      </c>
      <c r="E200" s="24" t="str">
        <f>VLOOKUP(C200,'Hemis baza'!K:AF,13,)</f>
        <v>To‘lov-shartnoma</v>
      </c>
      <c r="F200" s="109" t="str">
        <f>VLOOKUP(C200,'Hemis baza'!K:AF,3,)</f>
        <v>1-kurs</v>
      </c>
      <c r="G200" s="404" t="s">
        <v>19811</v>
      </c>
      <c r="H200" s="404" t="str">
        <f>VLOOKUP(C200,'Hemis baza'!K:AF,5,)</f>
        <v>1-24 O`TA</v>
      </c>
      <c r="I200" s="403" t="str">
        <f>VLOOKUP(C200,'Hemis baza'!K:AF,11,)</f>
        <v>Bakalavr</v>
      </c>
      <c r="J200" s="23" t="str">
        <f>VLOOKUP(C200,'Hemis baza'!K:AF,12,)</f>
        <v>Kunduzgi</v>
      </c>
      <c r="K200" s="25"/>
      <c r="L200" s="25"/>
      <c r="M200" s="26">
        <v>15000000</v>
      </c>
      <c r="N200" s="26">
        <f>SUMIF('BR 1'!B:B,'1-kurs'!C200,'BR 1'!E:E)</f>
        <v>15000000</v>
      </c>
      <c r="O200" s="26">
        <f t="shared" si="21"/>
        <v>0</v>
      </c>
      <c r="P200" s="26"/>
      <c r="Q200" s="26">
        <f t="shared" si="22"/>
        <v>0</v>
      </c>
      <c r="R200" s="27"/>
      <c r="U200" s="26">
        <f t="shared" si="23"/>
        <v>0</v>
      </c>
      <c r="V200" s="26">
        <v>15000000</v>
      </c>
      <c r="AA200" s="407">
        <f t="shared" si="24"/>
        <v>15000000</v>
      </c>
      <c r="AB200" s="407">
        <f t="shared" si="25"/>
        <v>15000000</v>
      </c>
      <c r="AC200" s="407">
        <f t="shared" si="26"/>
        <v>0</v>
      </c>
      <c r="AD200" s="407">
        <f t="shared" si="27"/>
        <v>0</v>
      </c>
    </row>
    <row r="201" spans="1:30" s="1" customFormat="1" x14ac:dyDescent="0.25">
      <c r="A201" s="325">
        <f>SUBTOTAL(103,$B$2:B201)</f>
        <v>200</v>
      </c>
      <c r="B201" s="108" t="s">
        <v>7454</v>
      </c>
      <c r="C201" s="24">
        <v>60412015260012</v>
      </c>
      <c r="D201" s="24" t="str">
        <f>VLOOKUP(C201,'Hemis baza'!K:AJ,26,)</f>
        <v>438241200154</v>
      </c>
      <c r="E201" s="24" t="str">
        <f>VLOOKUP(C201,'Hemis baza'!K:AF,13,)</f>
        <v>To‘lov-shartnoma</v>
      </c>
      <c r="F201" s="109" t="str">
        <f>VLOOKUP(C201,'Hemis baza'!K:AF,3,)</f>
        <v>1-kurs</v>
      </c>
      <c r="G201" s="404" t="s">
        <v>19817</v>
      </c>
      <c r="H201" s="404" t="str">
        <f>VLOOKUP(C201,'Hemis baza'!K:AF,5,)</f>
        <v>M1-24 PED</v>
      </c>
      <c r="I201" s="403" t="str">
        <f>VLOOKUP(C201,'Hemis baza'!K:AF,11,)</f>
        <v>Magistr</v>
      </c>
      <c r="J201" s="23" t="str">
        <f>VLOOKUP(C201,'Hemis baza'!K:AF,12,)</f>
        <v>Kunduzgi</v>
      </c>
      <c r="K201" s="25"/>
      <c r="L201" s="25"/>
      <c r="M201" s="26">
        <v>18000000</v>
      </c>
      <c r="N201" s="26">
        <f>SUMIF('BR 1'!B:B,'1-kurs'!C201,'BR 1'!E:E)</f>
        <v>18000000</v>
      </c>
      <c r="O201" s="26">
        <f t="shared" si="21"/>
        <v>0</v>
      </c>
      <c r="P201" s="26"/>
      <c r="Q201" s="26">
        <f t="shared" si="22"/>
        <v>0</v>
      </c>
      <c r="R201" s="27"/>
      <c r="U201" s="26">
        <f t="shared" si="23"/>
        <v>0</v>
      </c>
      <c r="V201" s="26">
        <v>18000000</v>
      </c>
      <c r="AA201" s="407">
        <f t="shared" si="24"/>
        <v>18000000</v>
      </c>
      <c r="AB201" s="407">
        <f t="shared" si="25"/>
        <v>18000000</v>
      </c>
      <c r="AC201" s="407">
        <f t="shared" si="26"/>
        <v>0</v>
      </c>
      <c r="AD201" s="407">
        <f t="shared" si="27"/>
        <v>0</v>
      </c>
    </row>
    <row r="202" spans="1:30" s="1" customFormat="1" x14ac:dyDescent="0.25">
      <c r="A202" s="325">
        <f>SUBTOTAL(103,$B$2:B202)</f>
        <v>201</v>
      </c>
      <c r="B202" s="108" t="s">
        <v>7455</v>
      </c>
      <c r="C202" s="24">
        <v>60602075260057</v>
      </c>
      <c r="D202" s="24" t="str">
        <f>VLOOKUP(C202,'Hemis baza'!K:AJ,26,)</f>
        <v>438241100257</v>
      </c>
      <c r="E202" s="24" t="str">
        <f>VLOOKUP(C202,'Hemis baza'!K:AF,13,)</f>
        <v>To‘lov-shartnoma</v>
      </c>
      <c r="F202" s="109" t="str">
        <f>VLOOKUP(C202,'Hemis baza'!K:AF,3,)</f>
        <v>1-kurs</v>
      </c>
      <c r="G202" s="404" t="s">
        <v>19807</v>
      </c>
      <c r="H202" s="404" t="str">
        <f>VLOOKUP(C202,'Hemis baza'!K:AF,5,)</f>
        <v>1-24 MIG'</v>
      </c>
      <c r="I202" s="403" t="str">
        <f>VLOOKUP(C202,'Hemis baza'!K:AF,11,)</f>
        <v>Bakalavr</v>
      </c>
      <c r="J202" s="23" t="str">
        <f>VLOOKUP(C202,'Hemis baza'!K:AF,12,)</f>
        <v>Kunduzgi</v>
      </c>
      <c r="K202" s="25"/>
      <c r="L202" s="25"/>
      <c r="M202" s="26">
        <v>15000000</v>
      </c>
      <c r="N202" s="26">
        <f>SUMIF('BR 1'!B:B,'1-kurs'!C202,'BR 1'!E:E)</f>
        <v>7000000</v>
      </c>
      <c r="O202" s="26">
        <f t="shared" si="21"/>
        <v>8000000</v>
      </c>
      <c r="P202" s="26"/>
      <c r="Q202" s="26">
        <f t="shared" si="22"/>
        <v>0</v>
      </c>
      <c r="R202" s="27"/>
      <c r="U202" s="26">
        <f t="shared" si="23"/>
        <v>0</v>
      </c>
      <c r="V202" s="26">
        <v>7000000</v>
      </c>
      <c r="AA202" s="407">
        <f t="shared" si="24"/>
        <v>15000000</v>
      </c>
      <c r="AB202" s="407">
        <f t="shared" si="25"/>
        <v>7000000</v>
      </c>
      <c r="AC202" s="407">
        <f t="shared" si="26"/>
        <v>8000000</v>
      </c>
      <c r="AD202" s="407">
        <f t="shared" si="27"/>
        <v>0</v>
      </c>
    </row>
    <row r="203" spans="1:30" s="1" customFormat="1" x14ac:dyDescent="0.25">
      <c r="A203" s="325">
        <f>SUBTOTAL(103,$B$2:B203)</f>
        <v>202</v>
      </c>
      <c r="B203" s="108" t="s">
        <v>7456</v>
      </c>
      <c r="C203" s="24">
        <v>61904055290018</v>
      </c>
      <c r="D203" s="24" t="str">
        <f>VLOOKUP(C203,'Hemis baza'!K:AJ,26,)</f>
        <v>438241100943</v>
      </c>
      <c r="E203" s="24" t="str">
        <f>VLOOKUP(C203,'Hemis baza'!K:AF,13,)</f>
        <v>To‘lov-shartnoma</v>
      </c>
      <c r="F203" s="109" t="str">
        <f>VLOOKUP(C203,'Hemis baza'!K:AF,3,)</f>
        <v>1-kurs</v>
      </c>
      <c r="G203" s="404" t="s">
        <v>19804</v>
      </c>
      <c r="H203" s="404" t="str">
        <f>VLOOKUP(C203,'Hemis baza'!K:AF,5,)</f>
        <v>S2-24 MT</v>
      </c>
      <c r="I203" s="403" t="str">
        <f>VLOOKUP(C203,'Hemis baza'!K:AF,11,)</f>
        <v>Bakalavr</v>
      </c>
      <c r="J203" s="23" t="str">
        <f>VLOOKUP(C203,'Hemis baza'!K:AF,12,)</f>
        <v>Sirtqi</v>
      </c>
      <c r="K203" s="25"/>
      <c r="L203" s="25"/>
      <c r="M203" s="26">
        <v>12000000</v>
      </c>
      <c r="N203" s="26">
        <f>SUMIF('BR 1'!B:B,'1-kurs'!C203,'BR 1'!E:E)</f>
        <v>12000000</v>
      </c>
      <c r="O203" s="26">
        <f t="shared" si="21"/>
        <v>0</v>
      </c>
      <c r="P203" s="26"/>
      <c r="Q203" s="26">
        <f t="shared" si="22"/>
        <v>0</v>
      </c>
      <c r="R203" s="46"/>
      <c r="U203" s="26">
        <f t="shared" si="23"/>
        <v>0</v>
      </c>
      <c r="V203" s="26">
        <v>12000000</v>
      </c>
      <c r="AA203" s="407">
        <f t="shared" si="24"/>
        <v>12000000</v>
      </c>
      <c r="AB203" s="407">
        <f t="shared" si="25"/>
        <v>12000000</v>
      </c>
      <c r="AC203" s="407">
        <f t="shared" si="26"/>
        <v>0</v>
      </c>
      <c r="AD203" s="407">
        <f t="shared" si="27"/>
        <v>0</v>
      </c>
    </row>
    <row r="204" spans="1:30" s="1" customFormat="1" x14ac:dyDescent="0.25">
      <c r="A204" s="325">
        <f>SUBTOTAL(103,$B$2:B204)</f>
        <v>203</v>
      </c>
      <c r="B204" s="108" t="s">
        <v>7457</v>
      </c>
      <c r="C204" s="24">
        <v>60806065310029</v>
      </c>
      <c r="D204" s="24" t="str">
        <f>VLOOKUP(C204,'Hemis baza'!K:AJ,26,)</f>
        <v>438241100521</v>
      </c>
      <c r="E204" s="24" t="str">
        <f>VLOOKUP(C204,'Hemis baza'!K:AF,13,)</f>
        <v>To‘lov-shartnoma</v>
      </c>
      <c r="F204" s="109" t="str">
        <f>VLOOKUP(C204,'Hemis baza'!K:AF,3,)</f>
        <v>1-kurs</v>
      </c>
      <c r="G204" s="404" t="s">
        <v>19813</v>
      </c>
      <c r="H204" s="404" t="str">
        <f>VLOOKUP(C204,'Hemis baza'!K:AF,5,)</f>
        <v>1-24 XTA</v>
      </c>
      <c r="I204" s="403" t="str">
        <f>VLOOKUP(C204,'Hemis baza'!K:AF,11,)</f>
        <v>Bakalavr</v>
      </c>
      <c r="J204" s="23" t="str">
        <f>VLOOKUP(C204,'Hemis baza'!K:AF,12,)</f>
        <v>Kunduzgi</v>
      </c>
      <c r="K204" s="25"/>
      <c r="L204" s="25"/>
      <c r="M204" s="26">
        <v>15000000</v>
      </c>
      <c r="N204" s="26">
        <f>SUMIF('BR 1'!B:B,'1-kurs'!C204,'BR 1'!E:E)</f>
        <v>15000000</v>
      </c>
      <c r="O204" s="26">
        <f t="shared" si="21"/>
        <v>0</v>
      </c>
      <c r="P204" s="26"/>
      <c r="Q204" s="26">
        <f t="shared" si="22"/>
        <v>0</v>
      </c>
      <c r="R204" s="27"/>
      <c r="U204" s="26">
        <f t="shared" si="23"/>
        <v>0</v>
      </c>
      <c r="V204" s="26">
        <v>15000000</v>
      </c>
      <c r="AA204" s="407">
        <f t="shared" si="24"/>
        <v>15000000</v>
      </c>
      <c r="AB204" s="407">
        <f t="shared" si="25"/>
        <v>15000000</v>
      </c>
      <c r="AC204" s="407">
        <f t="shared" si="26"/>
        <v>0</v>
      </c>
      <c r="AD204" s="407">
        <f t="shared" si="27"/>
        <v>0</v>
      </c>
    </row>
    <row r="205" spans="1:30" s="1" customFormat="1" x14ac:dyDescent="0.25">
      <c r="A205" s="325">
        <f>SUBTOTAL(103,$B$2:B205)</f>
        <v>204</v>
      </c>
      <c r="B205" s="108" t="s">
        <v>7458</v>
      </c>
      <c r="C205" s="24">
        <v>60708065350046</v>
      </c>
      <c r="D205" s="24" t="str">
        <f>VLOOKUP(C205,'Hemis baza'!K:AJ,26,)</f>
        <v>438241100273</v>
      </c>
      <c r="E205" s="24" t="str">
        <f>VLOOKUP(C205,'Hemis baza'!K:AF,13,)</f>
        <v>To‘lov-shartnoma</v>
      </c>
      <c r="F205" s="109" t="str">
        <f>VLOOKUP(C205,'Hemis baza'!K:AF,3,)</f>
        <v>1-kurs</v>
      </c>
      <c r="G205" s="404" t="s">
        <v>19803</v>
      </c>
      <c r="H205" s="404" t="str">
        <f>VLOOKUP(C205,'Hemis baza'!K:AF,5,)</f>
        <v>1-24 PSI</v>
      </c>
      <c r="I205" s="403" t="str">
        <f>VLOOKUP(C205,'Hemis baza'!K:AF,11,)</f>
        <v>Bakalavr</v>
      </c>
      <c r="J205" s="23" t="str">
        <f>VLOOKUP(C205,'Hemis baza'!K:AF,12,)</f>
        <v>Kunduzgi</v>
      </c>
      <c r="K205" s="25"/>
      <c r="L205" s="25"/>
      <c r="M205" s="26">
        <v>15000000</v>
      </c>
      <c r="N205" s="26">
        <f>SUMIF('BR 1'!B:B,'1-kurs'!C205,'BR 1'!E:E)</f>
        <v>15000000</v>
      </c>
      <c r="O205" s="26">
        <f t="shared" si="21"/>
        <v>0</v>
      </c>
      <c r="P205" s="26"/>
      <c r="Q205" s="26">
        <f t="shared" si="22"/>
        <v>0</v>
      </c>
      <c r="R205" s="27"/>
      <c r="U205" s="26">
        <f t="shared" si="23"/>
        <v>0</v>
      </c>
      <c r="V205" s="26">
        <v>15000000</v>
      </c>
      <c r="AA205" s="407">
        <f t="shared" si="24"/>
        <v>15000000</v>
      </c>
      <c r="AB205" s="407">
        <f t="shared" si="25"/>
        <v>15000000</v>
      </c>
      <c r="AC205" s="407">
        <f t="shared" si="26"/>
        <v>0</v>
      </c>
      <c r="AD205" s="407">
        <f t="shared" si="27"/>
        <v>0</v>
      </c>
    </row>
    <row r="206" spans="1:30" s="1" customFormat="1" x14ac:dyDescent="0.25">
      <c r="A206" s="325">
        <f>SUBTOTAL(103,$B$2:B206)</f>
        <v>205</v>
      </c>
      <c r="B206" s="108" t="s">
        <v>7459</v>
      </c>
      <c r="C206" s="24">
        <v>62905035330019</v>
      </c>
      <c r="D206" s="24" t="str">
        <f>VLOOKUP(C206,'Hemis baza'!K:AJ,26,)</f>
        <v>438241200052</v>
      </c>
      <c r="E206" s="24" t="str">
        <f>VLOOKUP(C206,'Hemis baza'!K:AF,13,)</f>
        <v>To‘lov-shartnoma</v>
      </c>
      <c r="F206" s="109" t="str">
        <f>VLOOKUP(C206,'Hemis baza'!K:AF,3,)</f>
        <v>1-kurs</v>
      </c>
      <c r="G206" s="404" t="s">
        <v>19814</v>
      </c>
      <c r="H206" s="404" t="str">
        <f>VLOOKUP(C206,'Hemis baza'!K:AF,5,)</f>
        <v>M1-24 L</v>
      </c>
      <c r="I206" s="403" t="str">
        <f>VLOOKUP(C206,'Hemis baza'!K:AF,11,)</f>
        <v>Magistr</v>
      </c>
      <c r="J206" s="23" t="str">
        <f>VLOOKUP(C206,'Hemis baza'!K:AF,12,)</f>
        <v>Kunduzgi</v>
      </c>
      <c r="K206" s="25"/>
      <c r="L206" s="25"/>
      <c r="M206" s="26">
        <v>18000000</v>
      </c>
      <c r="N206" s="26">
        <f>SUMIF('BR 1'!B:B,'1-kurs'!C206,'BR 1'!E:E)</f>
        <v>18000000</v>
      </c>
      <c r="O206" s="26">
        <f t="shared" si="21"/>
        <v>0</v>
      </c>
      <c r="P206" s="26"/>
      <c r="Q206" s="26">
        <f t="shared" si="22"/>
        <v>0</v>
      </c>
      <c r="R206" s="27"/>
      <c r="U206" s="26">
        <f t="shared" si="23"/>
        <v>0</v>
      </c>
      <c r="V206" s="26">
        <v>18000000</v>
      </c>
      <c r="AA206" s="407">
        <f t="shared" si="24"/>
        <v>18000000</v>
      </c>
      <c r="AB206" s="407">
        <f t="shared" si="25"/>
        <v>18000000</v>
      </c>
      <c r="AC206" s="407">
        <f t="shared" si="26"/>
        <v>0</v>
      </c>
      <c r="AD206" s="407">
        <f t="shared" si="27"/>
        <v>0</v>
      </c>
    </row>
    <row r="207" spans="1:30" s="1" customFormat="1" x14ac:dyDescent="0.25">
      <c r="A207" s="325">
        <f>SUBTOTAL(103,$B$2:B207)</f>
        <v>206</v>
      </c>
      <c r="B207" s="108" t="s">
        <v>7460</v>
      </c>
      <c r="C207" s="24">
        <v>50501065300027</v>
      </c>
      <c r="D207" s="24" t="str">
        <f>VLOOKUP(C207,'Hemis baza'!K:AJ,26,)</f>
        <v>438241101356</v>
      </c>
      <c r="E207" s="24" t="str">
        <f>VLOOKUP(C207,'Hemis baza'!K:AF,13,)</f>
        <v>To‘lov-shartnoma</v>
      </c>
      <c r="F207" s="109" t="str">
        <f>VLOOKUP(C207,'Hemis baza'!K:AF,3,)</f>
        <v>1-kurs</v>
      </c>
      <c r="G207" s="404" t="s">
        <v>19803</v>
      </c>
      <c r="H207" s="404" t="str">
        <f>VLOOKUP(C207,'Hemis baza'!K:AF,5,)</f>
        <v>S2-24 PSI</v>
      </c>
      <c r="I207" s="403" t="str">
        <f>VLOOKUP(C207,'Hemis baza'!K:AF,11,)</f>
        <v>Bakalavr</v>
      </c>
      <c r="J207" s="23" t="str">
        <f>VLOOKUP(C207,'Hemis baza'!K:AF,12,)</f>
        <v>Sirtqi</v>
      </c>
      <c r="K207" s="25"/>
      <c r="L207" s="25"/>
      <c r="M207" s="26">
        <v>12000000</v>
      </c>
      <c r="N207" s="26">
        <f>SUMIF('BR 1'!B:B,'1-kurs'!C207,'BR 1'!E:E)</f>
        <v>12000000</v>
      </c>
      <c r="O207" s="26">
        <f t="shared" si="21"/>
        <v>0</v>
      </c>
      <c r="P207" s="26"/>
      <c r="Q207" s="26">
        <f t="shared" si="22"/>
        <v>0</v>
      </c>
      <c r="R207" s="27"/>
      <c r="U207" s="26">
        <f t="shared" si="23"/>
        <v>0</v>
      </c>
      <c r="V207" s="26">
        <v>12000000</v>
      </c>
      <c r="AA207" s="407">
        <f t="shared" si="24"/>
        <v>12000000</v>
      </c>
      <c r="AB207" s="407">
        <f t="shared" si="25"/>
        <v>12000000</v>
      </c>
      <c r="AC207" s="407">
        <f t="shared" si="26"/>
        <v>0</v>
      </c>
      <c r="AD207" s="407">
        <f t="shared" si="27"/>
        <v>0</v>
      </c>
    </row>
    <row r="208" spans="1:30" s="1" customFormat="1" x14ac:dyDescent="0.25">
      <c r="A208" s="325">
        <f>SUBTOTAL(103,$B$2:B208)</f>
        <v>207</v>
      </c>
      <c r="B208" s="108" t="s">
        <v>7461</v>
      </c>
      <c r="C208" s="24">
        <v>41301931100063</v>
      </c>
      <c r="D208" s="24" t="str">
        <f>VLOOKUP(C208,'Hemis baza'!K:AJ,26,)</f>
        <v>438241102038</v>
      </c>
      <c r="E208" s="24" t="str">
        <f>VLOOKUP(C208,'Hemis baza'!K:AF,13,)</f>
        <v>To‘lov-shartnoma</v>
      </c>
      <c r="F208" s="109" t="str">
        <f>VLOOKUP(C208,'Hemis baza'!K:AF,3,)</f>
        <v>1-kurs</v>
      </c>
      <c r="G208" s="404" t="s">
        <v>19805</v>
      </c>
      <c r="H208" s="404" t="str">
        <f>VLOOKUP(C208,'Hemis baza'!K:AF,5,)</f>
        <v>1-24 MPL</v>
      </c>
      <c r="I208" s="403" t="str">
        <f>VLOOKUP(C208,'Hemis baza'!K:AF,11,)</f>
        <v>Bakalavr</v>
      </c>
      <c r="J208" s="23" t="str">
        <f>VLOOKUP(C208,'Hemis baza'!K:AF,12,)</f>
        <v>Kunduzgi</v>
      </c>
      <c r="K208" s="25"/>
      <c r="L208" s="25"/>
      <c r="M208" s="26">
        <v>15000000</v>
      </c>
      <c r="N208" s="26">
        <f>SUMIF('BR 1'!B:B,'1-kurs'!C208,'BR 1'!E:E)</f>
        <v>7500000</v>
      </c>
      <c r="O208" s="26">
        <f t="shared" si="21"/>
        <v>7500000</v>
      </c>
      <c r="P208" s="26"/>
      <c r="Q208" s="26">
        <f t="shared" si="22"/>
        <v>0</v>
      </c>
      <c r="R208" s="27"/>
      <c r="U208" s="26">
        <f t="shared" si="23"/>
        <v>0</v>
      </c>
      <c r="V208" s="26">
        <v>7500000</v>
      </c>
      <c r="AA208" s="407">
        <f t="shared" si="24"/>
        <v>15000000</v>
      </c>
      <c r="AB208" s="407">
        <f t="shared" si="25"/>
        <v>7500000</v>
      </c>
      <c r="AC208" s="407">
        <f t="shared" si="26"/>
        <v>7500000</v>
      </c>
      <c r="AD208" s="407">
        <f t="shared" si="27"/>
        <v>0</v>
      </c>
    </row>
    <row r="209" spans="1:30" s="1" customFormat="1" x14ac:dyDescent="0.25">
      <c r="A209" s="325">
        <f>SUBTOTAL(103,$B$2:B209)</f>
        <v>208</v>
      </c>
      <c r="B209" s="108" t="s">
        <v>7462</v>
      </c>
      <c r="C209" s="24">
        <v>41006995300030</v>
      </c>
      <c r="D209" s="24" t="str">
        <f>VLOOKUP(C209,'Hemis baza'!K:AJ,26,)</f>
        <v>438241200285</v>
      </c>
      <c r="E209" s="24" t="str">
        <f>VLOOKUP(C209,'Hemis baza'!K:AF,13,)</f>
        <v>To‘lov-shartnoma</v>
      </c>
      <c r="F209" s="109" t="str">
        <f>VLOOKUP(C209,'Hemis baza'!K:AF,3,)</f>
        <v>1-kurs</v>
      </c>
      <c r="G209" s="404" t="s">
        <v>19809</v>
      </c>
      <c r="H209" s="404" t="str">
        <f>VLOOKUP(C209,'Hemis baza'!K:AF,5,)</f>
        <v>M1-24 BT</v>
      </c>
      <c r="I209" s="403" t="str">
        <f>VLOOKUP(C209,'Hemis baza'!K:AF,11,)</f>
        <v>Magistr</v>
      </c>
      <c r="J209" s="23" t="str">
        <f>VLOOKUP(C209,'Hemis baza'!K:AF,12,)</f>
        <v>Kunduzgi</v>
      </c>
      <c r="K209" s="25"/>
      <c r="L209" s="25"/>
      <c r="M209" s="26">
        <v>18000000</v>
      </c>
      <c r="N209" s="26">
        <f>SUMIF('BR 1'!B:B,'1-kurs'!C209,'BR 1'!E:E)</f>
        <v>18000000</v>
      </c>
      <c r="O209" s="26">
        <f t="shared" si="21"/>
        <v>0</v>
      </c>
      <c r="P209" s="26"/>
      <c r="Q209" s="26">
        <f t="shared" si="22"/>
        <v>0</v>
      </c>
      <c r="R209" s="27"/>
      <c r="U209" s="26">
        <f t="shared" si="23"/>
        <v>0</v>
      </c>
      <c r="V209" s="26">
        <v>18000000</v>
      </c>
      <c r="AA209" s="407">
        <f t="shared" si="24"/>
        <v>18000000</v>
      </c>
      <c r="AB209" s="407">
        <f t="shared" si="25"/>
        <v>18000000</v>
      </c>
      <c r="AC209" s="407">
        <f t="shared" si="26"/>
        <v>0</v>
      </c>
      <c r="AD209" s="407">
        <f t="shared" si="27"/>
        <v>0</v>
      </c>
    </row>
    <row r="210" spans="1:30" s="1" customFormat="1" x14ac:dyDescent="0.25">
      <c r="A210" s="325">
        <f>SUBTOTAL(103,$B$2:B210)</f>
        <v>209</v>
      </c>
      <c r="B210" s="108" t="s">
        <v>7463</v>
      </c>
      <c r="C210" s="24">
        <v>41811985260034</v>
      </c>
      <c r="D210" s="24" t="str">
        <f>VLOOKUP(C210,'Hemis baza'!K:AJ,26,)</f>
        <v>438241102125</v>
      </c>
      <c r="E210" s="24" t="str">
        <f>VLOOKUP(C210,'Hemis baza'!K:AF,13,)</f>
        <v>To‘lov-shartnoma</v>
      </c>
      <c r="F210" s="109" t="str">
        <f>VLOOKUP(C210,'Hemis baza'!K:AF,3,)</f>
        <v>1-kurs</v>
      </c>
      <c r="G210" s="404" t="s">
        <v>19804</v>
      </c>
      <c r="H210" s="404" t="str">
        <f>VLOOKUP(C210,'Hemis baza'!K:AF,5,)</f>
        <v>S1-24 MT</v>
      </c>
      <c r="I210" s="403" t="str">
        <f>VLOOKUP(C210,'Hemis baza'!K:AF,11,)</f>
        <v>Bakalavr</v>
      </c>
      <c r="J210" s="23" t="str">
        <f>VLOOKUP(C210,'Hemis baza'!K:AF,12,)</f>
        <v>Sirtqi</v>
      </c>
      <c r="K210" s="25"/>
      <c r="L210" s="25"/>
      <c r="M210" s="26">
        <v>12000000</v>
      </c>
      <c r="N210" s="26">
        <f>SUMIF('BR 1'!B:B,'1-kurs'!C210,'BR 1'!E:E)</f>
        <v>9000000</v>
      </c>
      <c r="O210" s="26">
        <f t="shared" si="21"/>
        <v>3000000</v>
      </c>
      <c r="P210" s="26"/>
      <c r="Q210" s="26">
        <f t="shared" si="22"/>
        <v>0</v>
      </c>
      <c r="R210" s="27"/>
      <c r="U210" s="26">
        <f t="shared" si="23"/>
        <v>0</v>
      </c>
      <c r="V210" s="26">
        <v>9000000</v>
      </c>
      <c r="AA210" s="407">
        <f t="shared" si="24"/>
        <v>12000000</v>
      </c>
      <c r="AB210" s="407">
        <f t="shared" si="25"/>
        <v>9000000</v>
      </c>
      <c r="AC210" s="407">
        <f t="shared" si="26"/>
        <v>3000000</v>
      </c>
      <c r="AD210" s="407">
        <f t="shared" si="27"/>
        <v>0</v>
      </c>
    </row>
    <row r="211" spans="1:30" s="1" customFormat="1" x14ac:dyDescent="0.25">
      <c r="A211" s="325">
        <f>SUBTOTAL(103,$B$2:B211)</f>
        <v>210</v>
      </c>
      <c r="B211" s="108" t="s">
        <v>7464</v>
      </c>
      <c r="C211" s="24">
        <v>60105025300017</v>
      </c>
      <c r="D211" s="24" t="str">
        <f>VLOOKUP(C211,'Hemis baza'!K:AJ,26,)</f>
        <v>438241200036</v>
      </c>
      <c r="E211" s="24" t="str">
        <f>VLOOKUP(C211,'Hemis baza'!K:AF,13,)</f>
        <v>To‘lov-shartnoma</v>
      </c>
      <c r="F211" s="109" t="str">
        <f>VLOOKUP(C211,'Hemis baza'!K:AF,3,)</f>
        <v>1-kurs</v>
      </c>
      <c r="G211" s="404" t="s">
        <v>19816</v>
      </c>
      <c r="H211" s="404" t="str">
        <f>VLOOKUP(C211,'Hemis baza'!K:AF,5,)</f>
        <v>M1-24 JM</v>
      </c>
      <c r="I211" s="403" t="str">
        <f>VLOOKUP(C211,'Hemis baza'!K:AF,11,)</f>
        <v>Magistr</v>
      </c>
      <c r="J211" s="23" t="str">
        <f>VLOOKUP(C211,'Hemis baza'!K:AF,12,)</f>
        <v>Kunduzgi</v>
      </c>
      <c r="K211" s="25"/>
      <c r="L211" s="25"/>
      <c r="M211" s="26">
        <v>18000000</v>
      </c>
      <c r="N211" s="26">
        <f>SUMIF('BR 1'!B:B,'1-kurs'!C211,'BR 1'!E:E)</f>
        <v>0</v>
      </c>
      <c r="O211" s="26">
        <f t="shared" si="21"/>
        <v>18000000</v>
      </c>
      <c r="P211" s="26"/>
      <c r="Q211" s="26">
        <f t="shared" si="22"/>
        <v>0</v>
      </c>
      <c r="R211" s="27"/>
      <c r="U211" s="26">
        <f t="shared" si="23"/>
        <v>0</v>
      </c>
      <c r="V211" s="26">
        <v>0</v>
      </c>
      <c r="AA211" s="407">
        <f t="shared" si="24"/>
        <v>18000000</v>
      </c>
      <c r="AB211" s="407">
        <f t="shared" si="25"/>
        <v>0</v>
      </c>
      <c r="AC211" s="407">
        <f t="shared" si="26"/>
        <v>18000000</v>
      </c>
      <c r="AD211" s="407">
        <f t="shared" si="27"/>
        <v>0</v>
      </c>
    </row>
    <row r="212" spans="1:30" s="1" customFormat="1" x14ac:dyDescent="0.25">
      <c r="A212" s="325">
        <f>SUBTOTAL(103,$B$2:B212)</f>
        <v>211</v>
      </c>
      <c r="B212" s="108" t="s">
        <v>7465</v>
      </c>
      <c r="C212" s="24">
        <v>61408065780058</v>
      </c>
      <c r="D212" s="24" t="str">
        <f>VLOOKUP(C212,'Hemis baza'!K:AJ,26,)</f>
        <v>438241102114</v>
      </c>
      <c r="E212" s="24" t="str">
        <f>VLOOKUP(C212,'Hemis baza'!K:AF,13,)</f>
        <v>To‘lov-shartnoma</v>
      </c>
      <c r="F212" s="109" t="str">
        <f>VLOOKUP(C212,'Hemis baza'!K:AF,3,)</f>
        <v>1-kurs</v>
      </c>
      <c r="G212" s="404" t="s">
        <v>309</v>
      </c>
      <c r="H212" s="404" t="str">
        <f>VLOOKUP(C212,'Hemis baza'!K:AF,5,)</f>
        <v>S1-24 Tarix</v>
      </c>
      <c r="I212" s="403" t="str">
        <f>VLOOKUP(C212,'Hemis baza'!K:AF,11,)</f>
        <v>Bakalavr</v>
      </c>
      <c r="J212" s="23" t="str">
        <f>VLOOKUP(C212,'Hemis baza'!K:AF,12,)</f>
        <v>Sirtqi</v>
      </c>
      <c r="K212" s="25"/>
      <c r="L212" s="25"/>
      <c r="M212" s="26">
        <v>12000000</v>
      </c>
      <c r="N212" s="26">
        <f>SUMIF('BR 1'!B:B,'1-kurs'!C212,'BR 1'!E:E)</f>
        <v>9000000</v>
      </c>
      <c r="O212" s="26">
        <f t="shared" si="21"/>
        <v>3000000</v>
      </c>
      <c r="P212" s="26"/>
      <c r="Q212" s="26">
        <f t="shared" si="22"/>
        <v>0</v>
      </c>
      <c r="R212" s="27"/>
      <c r="U212" s="26">
        <f t="shared" si="23"/>
        <v>0</v>
      </c>
      <c r="V212" s="26">
        <v>9000000</v>
      </c>
      <c r="AA212" s="407">
        <f t="shared" si="24"/>
        <v>12000000</v>
      </c>
      <c r="AB212" s="407">
        <f t="shared" si="25"/>
        <v>9000000</v>
      </c>
      <c r="AC212" s="407">
        <f t="shared" si="26"/>
        <v>3000000</v>
      </c>
      <c r="AD212" s="407">
        <f t="shared" si="27"/>
        <v>0</v>
      </c>
    </row>
    <row r="213" spans="1:30" s="1" customFormat="1" x14ac:dyDescent="0.25">
      <c r="A213" s="325">
        <f>SUBTOTAL(103,$B$2:B213)</f>
        <v>212</v>
      </c>
      <c r="B213" s="108" t="s">
        <v>7466</v>
      </c>
      <c r="C213" s="24">
        <v>62804075260037</v>
      </c>
      <c r="D213" s="24" t="str">
        <f>VLOOKUP(C213,'Hemis baza'!K:AJ,26,)</f>
        <v>438241100482</v>
      </c>
      <c r="E213" s="24" t="str">
        <f>VLOOKUP(C213,'Hemis baza'!K:AF,13,)</f>
        <v>Davlat granti</v>
      </c>
      <c r="F213" s="109" t="str">
        <f>VLOOKUP(C213,'Hemis baza'!K:AF,3,)</f>
        <v>1-kurs</v>
      </c>
      <c r="G213" s="404" t="s">
        <v>19815</v>
      </c>
      <c r="H213" s="404" t="str">
        <f>VLOOKUP(C213,'Hemis baza'!K:AF,5,)</f>
        <v>1-24 ATT</v>
      </c>
      <c r="I213" s="403" t="str">
        <f>VLOOKUP(C213,'Hemis baza'!K:AF,11,)</f>
        <v>Bakalavr</v>
      </c>
      <c r="J213" s="23" t="str">
        <f>VLOOKUP(C213,'Hemis baza'!K:AF,12,)</f>
        <v>Kunduzgi</v>
      </c>
      <c r="K213" s="25"/>
      <c r="L213" s="25"/>
      <c r="M213" s="26">
        <v>15000000</v>
      </c>
      <c r="N213" s="26">
        <f>SUMIF('BR 1'!B:B,'1-kurs'!C213,'BR 1'!E:E)</f>
        <v>15000000</v>
      </c>
      <c r="O213" s="26">
        <f t="shared" si="21"/>
        <v>0</v>
      </c>
      <c r="P213" s="26"/>
      <c r="Q213" s="26">
        <f t="shared" si="22"/>
        <v>0</v>
      </c>
      <c r="R213" s="27"/>
      <c r="U213" s="26">
        <f t="shared" si="23"/>
        <v>0</v>
      </c>
      <c r="V213" s="26">
        <v>15000000</v>
      </c>
      <c r="AA213" s="407">
        <f t="shared" si="24"/>
        <v>15000000</v>
      </c>
      <c r="AB213" s="407">
        <f t="shared" si="25"/>
        <v>15000000</v>
      </c>
      <c r="AC213" s="407">
        <f t="shared" si="26"/>
        <v>0</v>
      </c>
      <c r="AD213" s="407">
        <f t="shared" si="27"/>
        <v>0</v>
      </c>
    </row>
    <row r="214" spans="1:30" s="1" customFormat="1" x14ac:dyDescent="0.25">
      <c r="A214" s="325">
        <f>SUBTOTAL(103,$B$2:B214)</f>
        <v>213</v>
      </c>
      <c r="B214" s="108" t="s">
        <v>7467</v>
      </c>
      <c r="C214" s="24">
        <v>31009961050024</v>
      </c>
      <c r="D214" s="24" t="str">
        <f>VLOOKUP(C214,'Hemis baza'!K:AJ,26,)</f>
        <v>438241200126</v>
      </c>
      <c r="E214" s="24" t="str">
        <f>VLOOKUP(C214,'Hemis baza'!K:AF,13,)</f>
        <v>To‘lov-shartnoma</v>
      </c>
      <c r="F214" s="109" t="str">
        <f>VLOOKUP(C214,'Hemis baza'!K:AF,3,)</f>
        <v>1-kurs</v>
      </c>
      <c r="G214" s="404" t="s">
        <v>19811</v>
      </c>
      <c r="H214" s="404" t="str">
        <f>VLOOKUP(C214,'Hemis baza'!K:AF,5,)</f>
        <v>M1-24 O`TA</v>
      </c>
      <c r="I214" s="403" t="str">
        <f>VLOOKUP(C214,'Hemis baza'!K:AF,11,)</f>
        <v>Magistr</v>
      </c>
      <c r="J214" s="23" t="str">
        <f>VLOOKUP(C214,'Hemis baza'!K:AF,12,)</f>
        <v>Kunduzgi</v>
      </c>
      <c r="K214" s="25"/>
      <c r="L214" s="25"/>
      <c r="M214" s="26">
        <v>18000000</v>
      </c>
      <c r="N214" s="26">
        <f>SUMIF('BR 1'!B:B,'1-kurs'!C214,'BR 1'!E:E)</f>
        <v>9000000</v>
      </c>
      <c r="O214" s="26">
        <f t="shared" si="21"/>
        <v>9000000</v>
      </c>
      <c r="P214" s="26"/>
      <c r="Q214" s="26">
        <f t="shared" si="22"/>
        <v>0</v>
      </c>
      <c r="R214" s="27"/>
      <c r="U214" s="26">
        <f t="shared" si="23"/>
        <v>0</v>
      </c>
      <c r="V214" s="26">
        <v>9000000</v>
      </c>
      <c r="AA214" s="407">
        <f t="shared" si="24"/>
        <v>18000000</v>
      </c>
      <c r="AB214" s="407">
        <f t="shared" si="25"/>
        <v>9000000</v>
      </c>
      <c r="AC214" s="407">
        <f t="shared" si="26"/>
        <v>9000000</v>
      </c>
      <c r="AD214" s="407">
        <f t="shared" si="27"/>
        <v>0</v>
      </c>
    </row>
    <row r="215" spans="1:30" s="1" customFormat="1" x14ac:dyDescent="0.25">
      <c r="A215" s="325">
        <f>SUBTOTAL(103,$B$2:B215)</f>
        <v>214</v>
      </c>
      <c r="B215" s="108" t="s">
        <v>7468</v>
      </c>
      <c r="C215" s="24">
        <v>52104015260017</v>
      </c>
      <c r="D215" s="24" t="str">
        <f>VLOOKUP(C215,'Hemis baza'!K:AJ,26,)</f>
        <v>438241101749</v>
      </c>
      <c r="E215" s="24" t="str">
        <f>VLOOKUP(C215,'Hemis baza'!K:AF,13,)</f>
        <v>To‘lov-shartnoma</v>
      </c>
      <c r="F215" s="109" t="str">
        <f>VLOOKUP(C215,'Hemis baza'!K:AF,3,)</f>
        <v>1-kurs</v>
      </c>
      <c r="G215" s="404" t="s">
        <v>19808</v>
      </c>
      <c r="H215" s="404" t="str">
        <f>VLOOKUP(C215,'Hemis baza'!K:AF,5,)</f>
        <v>S2-24 IQT</v>
      </c>
      <c r="I215" s="403" t="str">
        <f>VLOOKUP(C215,'Hemis baza'!K:AF,11,)</f>
        <v>Bakalavr</v>
      </c>
      <c r="J215" s="23" t="str">
        <f>VLOOKUP(C215,'Hemis baza'!K:AF,12,)</f>
        <v>Sirtqi</v>
      </c>
      <c r="K215" s="25"/>
      <c r="L215" s="25"/>
      <c r="M215" s="26">
        <v>12000000</v>
      </c>
      <c r="N215" s="26">
        <f>SUMIF('BR 1'!B:B,'1-kurs'!C215,'BR 1'!E:E)</f>
        <v>9300000</v>
      </c>
      <c r="O215" s="26">
        <f t="shared" si="21"/>
        <v>2700000</v>
      </c>
      <c r="P215" s="26"/>
      <c r="Q215" s="26">
        <f t="shared" si="22"/>
        <v>0</v>
      </c>
      <c r="R215" s="27"/>
      <c r="U215" s="26">
        <f t="shared" si="23"/>
        <v>0</v>
      </c>
      <c r="V215" s="26">
        <v>9300000</v>
      </c>
      <c r="AA215" s="407">
        <f t="shared" si="24"/>
        <v>12000000</v>
      </c>
      <c r="AB215" s="407">
        <f t="shared" si="25"/>
        <v>9300000</v>
      </c>
      <c r="AC215" s="407">
        <f t="shared" si="26"/>
        <v>2700000</v>
      </c>
      <c r="AD215" s="407">
        <f t="shared" si="27"/>
        <v>0</v>
      </c>
    </row>
    <row r="216" spans="1:30" s="1" customFormat="1" x14ac:dyDescent="0.25">
      <c r="A216" s="325">
        <f>SUBTOTAL(103,$B$2:B216)</f>
        <v>215</v>
      </c>
      <c r="B216" s="108" t="s">
        <v>7469</v>
      </c>
      <c r="C216" s="24">
        <v>60309075380029</v>
      </c>
      <c r="D216" s="24" t="str">
        <f>VLOOKUP(C216,'Hemis baza'!K:AJ,26,)</f>
        <v>438241101563</v>
      </c>
      <c r="E216" s="24" t="str">
        <f>VLOOKUP(C216,'Hemis baza'!K:AF,13,)</f>
        <v>To‘lov-shartnoma</v>
      </c>
      <c r="F216" s="109" t="str">
        <f>VLOOKUP(C216,'Hemis baza'!K:AF,3,)</f>
        <v>1-kurs</v>
      </c>
      <c r="G216" s="404" t="s">
        <v>19812</v>
      </c>
      <c r="H216" s="404" t="str">
        <f>VLOOKUP(C216,'Hemis baza'!K:AF,5,)</f>
        <v>S1-24 TUR</v>
      </c>
      <c r="I216" s="403" t="str">
        <f>VLOOKUP(C216,'Hemis baza'!K:AF,11,)</f>
        <v>Bakalavr</v>
      </c>
      <c r="J216" s="23" t="str">
        <f>VLOOKUP(C216,'Hemis baza'!K:AF,12,)</f>
        <v>Sirtqi</v>
      </c>
      <c r="K216" s="25"/>
      <c r="L216" s="25"/>
      <c r="M216" s="26">
        <v>12000000</v>
      </c>
      <c r="N216" s="26">
        <f>SUMIF('BR 1'!B:B,'1-kurs'!C216,'BR 1'!E:E)</f>
        <v>7000000</v>
      </c>
      <c r="O216" s="26">
        <f t="shared" si="21"/>
        <v>5000000</v>
      </c>
      <c r="P216" s="26"/>
      <c r="Q216" s="26">
        <f t="shared" si="22"/>
        <v>0</v>
      </c>
      <c r="R216" s="27"/>
      <c r="U216" s="26">
        <f t="shared" si="23"/>
        <v>0</v>
      </c>
      <c r="V216" s="26">
        <v>7000000</v>
      </c>
      <c r="AA216" s="407">
        <f t="shared" si="24"/>
        <v>12000000</v>
      </c>
      <c r="AB216" s="407">
        <f t="shared" si="25"/>
        <v>7000000</v>
      </c>
      <c r="AC216" s="407">
        <f t="shared" si="26"/>
        <v>5000000</v>
      </c>
      <c r="AD216" s="407">
        <f t="shared" si="27"/>
        <v>0</v>
      </c>
    </row>
    <row r="217" spans="1:30" s="1" customFormat="1" x14ac:dyDescent="0.25">
      <c r="A217" s="325">
        <f>SUBTOTAL(103,$B$2:B217)</f>
        <v>216</v>
      </c>
      <c r="B217" s="108" t="s">
        <v>7470</v>
      </c>
      <c r="C217" s="24">
        <v>60604065300017</v>
      </c>
      <c r="D217" s="24" t="str">
        <f>VLOOKUP(C217,'Hemis baza'!K:AJ,26,)</f>
        <v>438241101396</v>
      </c>
      <c r="E217" s="24" t="str">
        <f>VLOOKUP(C217,'Hemis baza'!K:AF,13,)</f>
        <v>To‘lov-shartnoma</v>
      </c>
      <c r="F217" s="109" t="str">
        <f>VLOOKUP(C217,'Hemis baza'!K:AF,3,)</f>
        <v>1-kurs</v>
      </c>
      <c r="G217" s="404" t="s">
        <v>19804</v>
      </c>
      <c r="H217" s="404" t="str">
        <f>VLOOKUP(C217,'Hemis baza'!K:AF,5,)</f>
        <v>S2-24 MT</v>
      </c>
      <c r="I217" s="403" t="str">
        <f>VLOOKUP(C217,'Hemis baza'!K:AF,11,)</f>
        <v>Bakalavr</v>
      </c>
      <c r="J217" s="23" t="str">
        <f>VLOOKUP(C217,'Hemis baza'!K:AF,12,)</f>
        <v>Sirtqi</v>
      </c>
      <c r="K217" s="25"/>
      <c r="L217" s="25"/>
      <c r="M217" s="26">
        <v>12000000</v>
      </c>
      <c r="N217" s="26">
        <f>SUMIF('BR 1'!B:B,'1-kurs'!C217,'BR 1'!E:E)</f>
        <v>9000000</v>
      </c>
      <c r="O217" s="26">
        <f t="shared" si="21"/>
        <v>3000000</v>
      </c>
      <c r="P217" s="26"/>
      <c r="Q217" s="26">
        <f t="shared" si="22"/>
        <v>0</v>
      </c>
      <c r="R217" s="27"/>
      <c r="U217" s="26">
        <f t="shared" si="23"/>
        <v>0</v>
      </c>
      <c r="V217" s="26">
        <v>9000000</v>
      </c>
      <c r="AA217" s="407">
        <f t="shared" si="24"/>
        <v>12000000</v>
      </c>
      <c r="AB217" s="407">
        <f t="shared" si="25"/>
        <v>9000000</v>
      </c>
      <c r="AC217" s="407">
        <f t="shared" si="26"/>
        <v>3000000</v>
      </c>
      <c r="AD217" s="407">
        <f t="shared" si="27"/>
        <v>0</v>
      </c>
    </row>
    <row r="218" spans="1:30" s="1" customFormat="1" x14ac:dyDescent="0.25">
      <c r="A218" s="325">
        <f>SUBTOTAL(103,$B$2:B218)</f>
        <v>217</v>
      </c>
      <c r="B218" s="108" t="s">
        <v>7471</v>
      </c>
      <c r="C218" s="24">
        <v>61709075340028</v>
      </c>
      <c r="D218" s="24" t="str">
        <f>VLOOKUP(C218,'Hemis baza'!K:AJ,26,)</f>
        <v>438241100162</v>
      </c>
      <c r="E218" s="24" t="str">
        <f>VLOOKUP(C218,'Hemis baza'!K:AF,13,)</f>
        <v>To‘lov-shartnoma</v>
      </c>
      <c r="F218" s="109" t="str">
        <f>VLOOKUP(C218,'Hemis baza'!K:AF,3,)</f>
        <v>1-kurs</v>
      </c>
      <c r="G218" s="404" t="s">
        <v>19813</v>
      </c>
      <c r="H218" s="404" t="str">
        <f>VLOOKUP(C218,'Hemis baza'!K:AF,5,)</f>
        <v>3-24 XTA</v>
      </c>
      <c r="I218" s="403" t="str">
        <f>VLOOKUP(C218,'Hemis baza'!K:AF,11,)</f>
        <v>Bakalavr</v>
      </c>
      <c r="J218" s="23" t="str">
        <f>VLOOKUP(C218,'Hemis baza'!K:AF,12,)</f>
        <v>Kunduzgi</v>
      </c>
      <c r="K218" s="25"/>
      <c r="L218" s="25"/>
      <c r="M218" s="26">
        <v>15000000</v>
      </c>
      <c r="N218" s="26">
        <f>SUMIF('BR 1'!B:B,'1-kurs'!C218,'BR 1'!E:E)</f>
        <v>15000000</v>
      </c>
      <c r="O218" s="26">
        <f t="shared" si="21"/>
        <v>0</v>
      </c>
      <c r="P218" s="26"/>
      <c r="Q218" s="26">
        <f t="shared" si="22"/>
        <v>0</v>
      </c>
      <c r="R218" s="27"/>
      <c r="U218" s="26">
        <f t="shared" si="23"/>
        <v>0</v>
      </c>
      <c r="V218" s="26">
        <v>15000000</v>
      </c>
      <c r="AA218" s="407">
        <f t="shared" si="24"/>
        <v>15000000</v>
      </c>
      <c r="AB218" s="407">
        <f t="shared" si="25"/>
        <v>15000000</v>
      </c>
      <c r="AC218" s="407">
        <f t="shared" si="26"/>
        <v>0</v>
      </c>
      <c r="AD218" s="407">
        <f t="shared" si="27"/>
        <v>0</v>
      </c>
    </row>
    <row r="219" spans="1:30" s="1" customFormat="1" x14ac:dyDescent="0.25">
      <c r="A219" s="325">
        <f>SUBTOTAL(103,$B$2:B219)</f>
        <v>218</v>
      </c>
      <c r="B219" s="108" t="s">
        <v>7472</v>
      </c>
      <c r="C219" s="24">
        <v>62406075300021</v>
      </c>
      <c r="D219" s="24" t="str">
        <f>VLOOKUP(C219,'Hemis baza'!K:AJ,26,)</f>
        <v>438241100300</v>
      </c>
      <c r="E219" s="24" t="str">
        <f>VLOOKUP(C219,'Hemis baza'!K:AF,13,)</f>
        <v>Davlat granti</v>
      </c>
      <c r="F219" s="109" t="str">
        <f>VLOOKUP(C219,'Hemis baza'!K:AF,3,)</f>
        <v>1-kurs</v>
      </c>
      <c r="G219" s="404" t="s">
        <v>19815</v>
      </c>
      <c r="H219" s="404" t="str">
        <f>VLOOKUP(C219,'Hemis baza'!K:AF,5,)</f>
        <v>1-24 ATT</v>
      </c>
      <c r="I219" s="403" t="str">
        <f>VLOOKUP(C219,'Hemis baza'!K:AF,11,)</f>
        <v>Bakalavr</v>
      </c>
      <c r="J219" s="23" t="str">
        <f>VLOOKUP(C219,'Hemis baza'!K:AF,12,)</f>
        <v>Kunduzgi</v>
      </c>
      <c r="K219" s="25"/>
      <c r="L219" s="25"/>
      <c r="M219" s="26">
        <v>15000000</v>
      </c>
      <c r="N219" s="26">
        <f>SUMIF('BR 1'!B:B,'1-kurs'!C219,'BR 1'!E:E)</f>
        <v>15000000</v>
      </c>
      <c r="O219" s="26">
        <f t="shared" si="21"/>
        <v>0</v>
      </c>
      <c r="P219" s="26"/>
      <c r="Q219" s="26">
        <f t="shared" si="22"/>
        <v>0</v>
      </c>
      <c r="R219" s="27"/>
      <c r="U219" s="26">
        <f t="shared" si="23"/>
        <v>0</v>
      </c>
      <c r="V219" s="26">
        <v>15000000</v>
      </c>
      <c r="AA219" s="407">
        <f t="shared" si="24"/>
        <v>15000000</v>
      </c>
      <c r="AB219" s="407">
        <f t="shared" si="25"/>
        <v>15000000</v>
      </c>
      <c r="AC219" s="407">
        <f t="shared" si="26"/>
        <v>0</v>
      </c>
      <c r="AD219" s="407">
        <f t="shared" si="27"/>
        <v>0</v>
      </c>
    </row>
    <row r="220" spans="1:30" s="1" customFormat="1" x14ac:dyDescent="0.25">
      <c r="A220" s="325">
        <f>SUBTOTAL(103,$B$2:B220)</f>
        <v>219</v>
      </c>
      <c r="B220" s="108" t="s">
        <v>7473</v>
      </c>
      <c r="C220" s="24">
        <v>60603005320016</v>
      </c>
      <c r="D220" s="24" t="str">
        <f>VLOOKUP(C220,'Hemis baza'!K:AJ,26,)</f>
        <v>438241101510</v>
      </c>
      <c r="E220" s="24" t="str">
        <f>VLOOKUP(C220,'Hemis baza'!K:AF,13,)</f>
        <v>To‘lov-shartnoma</v>
      </c>
      <c r="F220" s="109" t="str">
        <f>VLOOKUP(C220,'Hemis baza'!K:AF,3,)</f>
        <v>1-kurs</v>
      </c>
      <c r="G220" s="404" t="s">
        <v>19803</v>
      </c>
      <c r="H220" s="404" t="str">
        <f>VLOOKUP(C220,'Hemis baza'!K:AF,5,)</f>
        <v>S2-24 PSI</v>
      </c>
      <c r="I220" s="403" t="str">
        <f>VLOOKUP(C220,'Hemis baza'!K:AF,11,)</f>
        <v>Bakalavr</v>
      </c>
      <c r="J220" s="23" t="str">
        <f>VLOOKUP(C220,'Hemis baza'!K:AF,12,)</f>
        <v>Sirtqi</v>
      </c>
      <c r="K220" s="25"/>
      <c r="L220" s="25"/>
      <c r="M220" s="26">
        <v>12000000</v>
      </c>
      <c r="N220" s="26">
        <f>SUMIF('BR 1'!B:B,'1-kurs'!C220,'BR 1'!E:E)</f>
        <v>12000000</v>
      </c>
      <c r="O220" s="26">
        <f t="shared" si="21"/>
        <v>0</v>
      </c>
      <c r="P220" s="26"/>
      <c r="Q220" s="26">
        <f t="shared" si="22"/>
        <v>0</v>
      </c>
      <c r="R220" s="27"/>
      <c r="U220" s="26">
        <f t="shared" si="23"/>
        <v>0</v>
      </c>
      <c r="V220" s="26">
        <v>12000000</v>
      </c>
      <c r="AA220" s="407">
        <f t="shared" si="24"/>
        <v>12000000</v>
      </c>
      <c r="AB220" s="407">
        <f t="shared" si="25"/>
        <v>12000000</v>
      </c>
      <c r="AC220" s="407">
        <f t="shared" si="26"/>
        <v>0</v>
      </c>
      <c r="AD220" s="407">
        <f t="shared" si="27"/>
        <v>0</v>
      </c>
    </row>
    <row r="221" spans="1:30" s="1" customFormat="1" x14ac:dyDescent="0.25">
      <c r="A221" s="325">
        <f>SUBTOTAL(103,$B$2:B221)</f>
        <v>220</v>
      </c>
      <c r="B221" s="108" t="s">
        <v>7474</v>
      </c>
      <c r="C221" s="24">
        <v>62212015320057</v>
      </c>
      <c r="D221" s="24" t="str">
        <f>VLOOKUP(C221,'Hemis baza'!K:AJ,26,)</f>
        <v>438241101564</v>
      </c>
      <c r="E221" s="24" t="str">
        <f>VLOOKUP(C221,'Hemis baza'!K:AF,13,)</f>
        <v>To‘lov-shartnoma</v>
      </c>
      <c r="F221" s="109" t="str">
        <f>VLOOKUP(C221,'Hemis baza'!K:AF,3,)</f>
        <v>1-kurs</v>
      </c>
      <c r="G221" s="404" t="s">
        <v>19808</v>
      </c>
      <c r="H221" s="404" t="str">
        <f>VLOOKUP(C221,'Hemis baza'!K:AF,5,)</f>
        <v>S2-24 IQT</v>
      </c>
      <c r="I221" s="403" t="str">
        <f>VLOOKUP(C221,'Hemis baza'!K:AF,11,)</f>
        <v>Bakalavr</v>
      </c>
      <c r="J221" s="23" t="str">
        <f>VLOOKUP(C221,'Hemis baza'!K:AF,12,)</f>
        <v>Sirtqi</v>
      </c>
      <c r="K221" s="25"/>
      <c r="L221" s="25"/>
      <c r="M221" s="26">
        <v>12000000</v>
      </c>
      <c r="N221" s="26">
        <f>SUMIF('BR 1'!B:B,'1-kurs'!C221,'BR 1'!E:E)</f>
        <v>4000000</v>
      </c>
      <c r="O221" s="26">
        <f t="shared" si="21"/>
        <v>8000000</v>
      </c>
      <c r="P221" s="26"/>
      <c r="Q221" s="26">
        <f t="shared" si="22"/>
        <v>0</v>
      </c>
      <c r="R221" s="27"/>
      <c r="U221" s="26">
        <f t="shared" si="23"/>
        <v>0</v>
      </c>
      <c r="V221" s="26">
        <v>4000000</v>
      </c>
      <c r="AA221" s="407">
        <f t="shared" si="24"/>
        <v>12000000</v>
      </c>
      <c r="AB221" s="407">
        <f t="shared" si="25"/>
        <v>4000000</v>
      </c>
      <c r="AC221" s="407">
        <f t="shared" si="26"/>
        <v>8000000</v>
      </c>
      <c r="AD221" s="407">
        <f t="shared" si="27"/>
        <v>0</v>
      </c>
    </row>
    <row r="222" spans="1:30" s="1" customFormat="1" x14ac:dyDescent="0.25">
      <c r="A222" s="325">
        <f>SUBTOTAL(103,$B$2:B222)</f>
        <v>221</v>
      </c>
      <c r="B222" s="108" t="s">
        <v>7475</v>
      </c>
      <c r="C222" s="24">
        <v>52306065280038</v>
      </c>
      <c r="D222" s="24" t="str">
        <f>VLOOKUP(C222,'Hemis baza'!K:AJ,26,)</f>
        <v>438241100259</v>
      </c>
      <c r="E222" s="24" t="str">
        <f>VLOOKUP(C222,'Hemis baza'!K:AF,13,)</f>
        <v>To‘lov-shartnoma</v>
      </c>
      <c r="F222" s="109" t="str">
        <f>VLOOKUP(C222,'Hemis baza'!K:AF,3,)</f>
        <v>1-kurs</v>
      </c>
      <c r="G222" s="404" t="s">
        <v>309</v>
      </c>
      <c r="H222" s="404" t="str">
        <f>VLOOKUP(C222,'Hemis baza'!K:AF,5,)</f>
        <v>S1-24 Tarix</v>
      </c>
      <c r="I222" s="403" t="str">
        <f>VLOOKUP(C222,'Hemis baza'!K:AF,11,)</f>
        <v>Bakalavr</v>
      </c>
      <c r="J222" s="23" t="str">
        <f>VLOOKUP(C222,'Hemis baza'!K:AF,12,)</f>
        <v>Sirtqi</v>
      </c>
      <c r="K222" s="25"/>
      <c r="L222" s="25"/>
      <c r="M222" s="26">
        <v>15000000</v>
      </c>
      <c r="N222" s="26">
        <f>SUMIF('BR 1'!B:B,'1-kurs'!C222,'BR 1'!E:E)</f>
        <v>11000000</v>
      </c>
      <c r="O222" s="26">
        <f t="shared" si="21"/>
        <v>4000000</v>
      </c>
      <c r="P222" s="26"/>
      <c r="Q222" s="26">
        <f t="shared" si="22"/>
        <v>0</v>
      </c>
      <c r="R222" s="26"/>
      <c r="U222" s="26">
        <f t="shared" si="23"/>
        <v>0</v>
      </c>
      <c r="V222" s="26">
        <v>11000000</v>
      </c>
      <c r="AA222" s="407">
        <f t="shared" si="24"/>
        <v>15000000</v>
      </c>
      <c r="AB222" s="407">
        <f t="shared" si="25"/>
        <v>11000000</v>
      </c>
      <c r="AC222" s="407">
        <f t="shared" si="26"/>
        <v>4000000</v>
      </c>
      <c r="AD222" s="407">
        <f t="shared" si="27"/>
        <v>0</v>
      </c>
    </row>
    <row r="223" spans="1:30" s="1" customFormat="1" x14ac:dyDescent="0.25">
      <c r="A223" s="325">
        <f>SUBTOTAL(103,$B$2:B223)</f>
        <v>222</v>
      </c>
      <c r="B223" s="108" t="s">
        <v>7476</v>
      </c>
      <c r="C223" s="24">
        <v>31610961010022</v>
      </c>
      <c r="D223" s="24" t="str">
        <f>VLOOKUP(C223,'Hemis baza'!K:AJ,26,)</f>
        <v>438241200189</v>
      </c>
      <c r="E223" s="24" t="str">
        <f>VLOOKUP(C223,'Hemis baza'!K:AF,13,)</f>
        <v>To‘lov-shartnoma</v>
      </c>
      <c r="F223" s="109" t="str">
        <f>VLOOKUP(C223,'Hemis baza'!K:AF,3,)</f>
        <v>1-kurs</v>
      </c>
      <c r="G223" s="404" t="s">
        <v>19803</v>
      </c>
      <c r="H223" s="404" t="str">
        <f>VLOOKUP(C223,'Hemis baza'!K:AF,5,)</f>
        <v>M1-24 PSI</v>
      </c>
      <c r="I223" s="403" t="str">
        <f>VLOOKUP(C223,'Hemis baza'!K:AF,11,)</f>
        <v>Magistr</v>
      </c>
      <c r="J223" s="23" t="str">
        <f>VLOOKUP(C223,'Hemis baza'!K:AF,12,)</f>
        <v>Kunduzgi</v>
      </c>
      <c r="K223" s="25"/>
      <c r="L223" s="25"/>
      <c r="M223" s="26">
        <v>18000000</v>
      </c>
      <c r="N223" s="26">
        <f>SUMIF('BR 1'!B:B,'1-kurs'!C223,'BR 1'!E:E)</f>
        <v>9000000</v>
      </c>
      <c r="O223" s="26">
        <f t="shared" si="21"/>
        <v>9000000</v>
      </c>
      <c r="P223" s="26"/>
      <c r="Q223" s="26">
        <f t="shared" si="22"/>
        <v>0</v>
      </c>
      <c r="R223" s="26"/>
      <c r="U223" s="26">
        <f t="shared" si="23"/>
        <v>0</v>
      </c>
      <c r="V223" s="26">
        <v>9000000</v>
      </c>
      <c r="AA223" s="407">
        <f t="shared" si="24"/>
        <v>18000000</v>
      </c>
      <c r="AB223" s="407">
        <f t="shared" si="25"/>
        <v>9000000</v>
      </c>
      <c r="AC223" s="407">
        <f t="shared" si="26"/>
        <v>9000000</v>
      </c>
      <c r="AD223" s="407">
        <f t="shared" si="27"/>
        <v>0</v>
      </c>
    </row>
    <row r="224" spans="1:30" s="1" customFormat="1" x14ac:dyDescent="0.25">
      <c r="A224" s="325">
        <f>SUBTOTAL(103,$B$2:B224)</f>
        <v>223</v>
      </c>
      <c r="B224" s="108" t="s">
        <v>7477</v>
      </c>
      <c r="C224" s="24">
        <v>62210026450053</v>
      </c>
      <c r="D224" s="24" t="e">
        <f>VLOOKUP(C224,'Hemis baza'!K:AJ,26,)</f>
        <v>#N/A</v>
      </c>
      <c r="E224" s="24" t="e">
        <f>VLOOKUP(C224,'Hemis baza'!K:AF,13,)</f>
        <v>#N/A</v>
      </c>
      <c r="F224" s="109" t="e">
        <f>VLOOKUP(C224,'Hemis baza'!K:AF,3,)</f>
        <v>#N/A</v>
      </c>
      <c r="G224" s="404" t="s">
        <v>19808</v>
      </c>
      <c r="H224" s="404" t="e">
        <f>VLOOKUP(C224,'Hemis baza'!K:AF,5,)</f>
        <v>#N/A</v>
      </c>
      <c r="I224" s="403" t="e">
        <f>VLOOKUP(C224,'Hemis baza'!K:AF,11,)</f>
        <v>#N/A</v>
      </c>
      <c r="J224" s="23" t="e">
        <f>VLOOKUP(C224,'Hemis baza'!K:AF,12,)</f>
        <v>#N/A</v>
      </c>
      <c r="K224" s="25"/>
      <c r="L224" s="25"/>
      <c r="M224" s="26">
        <v>18000000</v>
      </c>
      <c r="N224" s="26">
        <f>SUMIF('BR 1'!B:B,'1-kurs'!C224,'BR 1'!E:E)</f>
        <v>0</v>
      </c>
      <c r="O224" s="26">
        <f t="shared" si="21"/>
        <v>18000000</v>
      </c>
      <c r="P224" s="26"/>
      <c r="Q224" s="26">
        <f t="shared" si="22"/>
        <v>0</v>
      </c>
      <c r="R224" s="26"/>
      <c r="U224" s="26">
        <f t="shared" si="23"/>
        <v>0</v>
      </c>
      <c r="V224" s="26">
        <v>0</v>
      </c>
      <c r="AA224" s="407">
        <f t="shared" si="24"/>
        <v>18000000</v>
      </c>
      <c r="AB224" s="407">
        <f t="shared" si="25"/>
        <v>0</v>
      </c>
      <c r="AC224" s="407">
        <f t="shared" si="26"/>
        <v>18000000</v>
      </c>
      <c r="AD224" s="407">
        <f t="shared" si="27"/>
        <v>0</v>
      </c>
    </row>
    <row r="225" spans="1:30" s="1" customFormat="1" x14ac:dyDescent="0.25">
      <c r="A225" s="325">
        <f>SUBTOTAL(103,$B$2:B225)</f>
        <v>224</v>
      </c>
      <c r="B225" s="108" t="s">
        <v>7478</v>
      </c>
      <c r="C225" s="24">
        <v>40201995260011</v>
      </c>
      <c r="D225" s="24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404" t="s">
        <v>19803</v>
      </c>
      <c r="H225" s="404" t="e">
        <f>VLOOKUP(C225,'Hemis baza'!K:AF,5,)</f>
        <v>#N/A</v>
      </c>
      <c r="I225" s="403" t="e">
        <f>VLOOKUP(C225,'Hemis baza'!K:AF,11,)</f>
        <v>#N/A</v>
      </c>
      <c r="J225" s="23" t="e">
        <f>VLOOKUP(C225,'Hemis baza'!K:AF,12,)</f>
        <v>#N/A</v>
      </c>
      <c r="K225" s="25"/>
      <c r="L225" s="25"/>
      <c r="M225" s="26">
        <v>18000000</v>
      </c>
      <c r="N225" s="26">
        <f>SUMIF('BR 1'!B:B,'1-kurs'!C225,'BR 1'!E:E)</f>
        <v>0</v>
      </c>
      <c r="O225" s="26">
        <f t="shared" si="21"/>
        <v>18000000</v>
      </c>
      <c r="P225" s="26"/>
      <c r="Q225" s="26">
        <f t="shared" si="22"/>
        <v>0</v>
      </c>
      <c r="R225" s="26"/>
      <c r="U225" s="26">
        <f t="shared" si="23"/>
        <v>0</v>
      </c>
      <c r="V225" s="26">
        <v>0</v>
      </c>
      <c r="AA225" s="407">
        <f t="shared" si="24"/>
        <v>18000000</v>
      </c>
      <c r="AB225" s="407">
        <f t="shared" si="25"/>
        <v>0</v>
      </c>
      <c r="AC225" s="407">
        <f t="shared" si="26"/>
        <v>18000000</v>
      </c>
      <c r="AD225" s="407">
        <f t="shared" si="27"/>
        <v>0</v>
      </c>
    </row>
    <row r="226" spans="1:30" s="1" customFormat="1" x14ac:dyDescent="0.25">
      <c r="A226" s="325">
        <f>SUBTOTAL(103,$B$2:B226)</f>
        <v>225</v>
      </c>
      <c r="B226" s="108" t="s">
        <v>7479</v>
      </c>
      <c r="C226" s="24">
        <v>60101075260080</v>
      </c>
      <c r="D226" s="24" t="str">
        <f>VLOOKUP(C226,'Hemis baza'!K:AJ,26,)</f>
        <v>438241102092</v>
      </c>
      <c r="E226" s="24" t="str">
        <f>VLOOKUP(C226,'Hemis baza'!K:AF,13,)</f>
        <v>To‘lov-shartnoma</v>
      </c>
      <c r="F226" s="109" t="str">
        <f>VLOOKUP(C226,'Hemis baza'!K:AF,3,)</f>
        <v>1-kurs</v>
      </c>
      <c r="G226" s="404" t="s">
        <v>19813</v>
      </c>
      <c r="H226" s="404" t="str">
        <f>VLOOKUP(C226,'Hemis baza'!K:AF,5,)</f>
        <v>1-24 XTA</v>
      </c>
      <c r="I226" s="403" t="str">
        <f>VLOOKUP(C226,'Hemis baza'!K:AF,11,)</f>
        <v>Bakalavr</v>
      </c>
      <c r="J226" s="23" t="str">
        <f>VLOOKUP(C226,'Hemis baza'!K:AF,12,)</f>
        <v>Kunduzgi</v>
      </c>
      <c r="K226" s="25"/>
      <c r="L226" s="25"/>
      <c r="M226" s="26">
        <v>15000000</v>
      </c>
      <c r="N226" s="26">
        <f>SUMIF('BR 1'!B:B,'1-kurs'!C226,'BR 1'!E:E)</f>
        <v>15000000</v>
      </c>
      <c r="O226" s="26">
        <f t="shared" si="21"/>
        <v>0</v>
      </c>
      <c r="P226" s="26"/>
      <c r="Q226" s="26">
        <f t="shared" si="22"/>
        <v>0</v>
      </c>
      <c r="R226" s="26"/>
      <c r="U226" s="26">
        <f t="shared" si="23"/>
        <v>0</v>
      </c>
      <c r="V226" s="26">
        <v>15000000</v>
      </c>
      <c r="AA226" s="407">
        <f t="shared" si="24"/>
        <v>15000000</v>
      </c>
      <c r="AB226" s="407">
        <f t="shared" si="25"/>
        <v>15000000</v>
      </c>
      <c r="AC226" s="407">
        <f t="shared" si="26"/>
        <v>0</v>
      </c>
      <c r="AD226" s="407">
        <f t="shared" si="27"/>
        <v>0</v>
      </c>
    </row>
    <row r="227" spans="1:30" s="1" customFormat="1" x14ac:dyDescent="0.25">
      <c r="A227" s="325">
        <f>SUBTOTAL(103,$B$2:B227)</f>
        <v>226</v>
      </c>
      <c r="B227" s="108" t="s">
        <v>7480</v>
      </c>
      <c r="C227" s="24">
        <v>61305075270039</v>
      </c>
      <c r="D227" s="24" t="str">
        <f>VLOOKUP(C227,'Hemis baza'!K:AJ,26,)</f>
        <v>438241100567</v>
      </c>
      <c r="E227" s="24" t="str">
        <f>VLOOKUP(C227,'Hemis baza'!K:AF,13,)</f>
        <v>To‘lov-shartnoma</v>
      </c>
      <c r="F227" s="109" t="str">
        <f>VLOOKUP(C227,'Hemis baza'!K:AF,3,)</f>
        <v>1-kurs</v>
      </c>
      <c r="G227" s="404" t="s">
        <v>19813</v>
      </c>
      <c r="H227" s="404" t="str">
        <f>VLOOKUP(C227,'Hemis baza'!K:AF,5,)</f>
        <v>2-24 XTA</v>
      </c>
      <c r="I227" s="403" t="str">
        <f>VLOOKUP(C227,'Hemis baza'!K:AF,11,)</f>
        <v>Bakalavr</v>
      </c>
      <c r="J227" s="23" t="str">
        <f>VLOOKUP(C227,'Hemis baza'!K:AF,12,)</f>
        <v>Kunduzgi</v>
      </c>
      <c r="K227" s="25"/>
      <c r="L227" s="25"/>
      <c r="M227" s="26">
        <v>15000000</v>
      </c>
      <c r="N227" s="26">
        <f>SUMIF('BR 1'!B:B,'1-kurs'!C227,'BR 1'!E:E)</f>
        <v>10500000</v>
      </c>
      <c r="O227" s="26">
        <f t="shared" si="21"/>
        <v>4500000</v>
      </c>
      <c r="P227" s="26"/>
      <c r="Q227" s="26">
        <f t="shared" si="22"/>
        <v>0</v>
      </c>
      <c r="R227" s="26"/>
      <c r="U227" s="26">
        <f t="shared" si="23"/>
        <v>0</v>
      </c>
      <c r="V227" s="26">
        <v>10500000</v>
      </c>
      <c r="AA227" s="407">
        <f t="shared" si="24"/>
        <v>15000000</v>
      </c>
      <c r="AB227" s="407">
        <f t="shared" si="25"/>
        <v>10500000</v>
      </c>
      <c r="AC227" s="407">
        <f t="shared" si="26"/>
        <v>4500000</v>
      </c>
      <c r="AD227" s="407">
        <f t="shared" si="27"/>
        <v>0</v>
      </c>
    </row>
    <row r="228" spans="1:30" s="1" customFormat="1" x14ac:dyDescent="0.25">
      <c r="A228" s="325">
        <f>SUBTOTAL(103,$B$2:B228)</f>
        <v>227</v>
      </c>
      <c r="B228" s="108" t="s">
        <v>7481</v>
      </c>
      <c r="C228" s="24">
        <v>61701005340032</v>
      </c>
      <c r="D228" s="24" t="str">
        <f>VLOOKUP(C228,'Hemis baza'!K:AJ,26,)</f>
        <v>438241200092</v>
      </c>
      <c r="E228" s="24" t="str">
        <f>VLOOKUP(C228,'Hemis baza'!K:AF,13,)</f>
        <v>To‘lov-shartnoma</v>
      </c>
      <c r="F228" s="109" t="str">
        <f>VLOOKUP(C228,'Hemis baza'!K:AF,3,)</f>
        <v>1-kurs</v>
      </c>
      <c r="G228" s="404" t="s">
        <v>19803</v>
      </c>
      <c r="H228" s="404" t="str">
        <f>VLOOKUP(C228,'Hemis baza'!K:AF,5,)</f>
        <v>M1-24 PSI</v>
      </c>
      <c r="I228" s="403" t="str">
        <f>VLOOKUP(C228,'Hemis baza'!K:AF,11,)</f>
        <v>Magistr</v>
      </c>
      <c r="J228" s="23" t="str">
        <f>VLOOKUP(C228,'Hemis baza'!K:AF,12,)</f>
        <v>Kunduzgi</v>
      </c>
      <c r="K228" s="25"/>
      <c r="L228" s="25"/>
      <c r="M228" s="26">
        <v>18000000</v>
      </c>
      <c r="N228" s="26">
        <f>SUMIF('BR 1'!B:B,'1-kurs'!C228,'BR 1'!E:E)</f>
        <v>9000000</v>
      </c>
      <c r="O228" s="26">
        <f t="shared" si="21"/>
        <v>9000000</v>
      </c>
      <c r="P228" s="26"/>
      <c r="Q228" s="26">
        <f t="shared" si="22"/>
        <v>0</v>
      </c>
      <c r="R228" s="26"/>
      <c r="U228" s="26">
        <f t="shared" si="23"/>
        <v>0</v>
      </c>
      <c r="V228" s="26">
        <v>9000000</v>
      </c>
      <c r="AA228" s="407">
        <f t="shared" si="24"/>
        <v>18000000</v>
      </c>
      <c r="AB228" s="407">
        <f t="shared" si="25"/>
        <v>9000000</v>
      </c>
      <c r="AC228" s="407">
        <f t="shared" si="26"/>
        <v>9000000</v>
      </c>
      <c r="AD228" s="407">
        <f t="shared" si="27"/>
        <v>0</v>
      </c>
    </row>
    <row r="229" spans="1:30" s="1" customFormat="1" x14ac:dyDescent="0.25">
      <c r="A229" s="325">
        <f>SUBTOTAL(103,$B$2:B229)</f>
        <v>228</v>
      </c>
      <c r="B229" s="108" t="s">
        <v>7482</v>
      </c>
      <c r="C229" s="24">
        <v>62106025280011</v>
      </c>
      <c r="D229" s="24" t="str">
        <f>VLOOKUP(C229,'Hemis baza'!K:AJ,26,)</f>
        <v>438241200061</v>
      </c>
      <c r="E229" s="24" t="str">
        <f>VLOOKUP(C229,'Hemis baza'!K:AF,13,)</f>
        <v>To‘lov-shartnoma</v>
      </c>
      <c r="F229" s="109" t="str">
        <f>VLOOKUP(C229,'Hemis baza'!K:AF,3,)</f>
        <v>1-kurs</v>
      </c>
      <c r="G229" s="404" t="s">
        <v>19814</v>
      </c>
      <c r="H229" s="404" t="str">
        <f>VLOOKUP(C229,'Hemis baza'!K:AF,5,)</f>
        <v>M1-24 L</v>
      </c>
      <c r="I229" s="403" t="str">
        <f>VLOOKUP(C229,'Hemis baza'!K:AF,11,)</f>
        <v>Magistr</v>
      </c>
      <c r="J229" s="23" t="str">
        <f>VLOOKUP(C229,'Hemis baza'!K:AF,12,)</f>
        <v>Kunduzgi</v>
      </c>
      <c r="K229" s="25"/>
      <c r="L229" s="25"/>
      <c r="M229" s="26">
        <v>18000000</v>
      </c>
      <c r="N229" s="26">
        <f>SUMIF('BR 1'!B:B,'1-kurs'!C229,'BR 1'!E:E)</f>
        <v>18000000</v>
      </c>
      <c r="O229" s="26">
        <f t="shared" si="21"/>
        <v>0</v>
      </c>
      <c r="P229" s="26"/>
      <c r="Q229" s="26">
        <f t="shared" si="22"/>
        <v>0</v>
      </c>
      <c r="R229" s="26"/>
      <c r="U229" s="26">
        <f t="shared" si="23"/>
        <v>0</v>
      </c>
      <c r="V229" s="26">
        <v>18000000</v>
      </c>
      <c r="AA229" s="407">
        <f t="shared" si="24"/>
        <v>18000000</v>
      </c>
      <c r="AB229" s="407">
        <f t="shared" si="25"/>
        <v>18000000</v>
      </c>
      <c r="AC229" s="407">
        <f t="shared" si="26"/>
        <v>0</v>
      </c>
      <c r="AD229" s="407">
        <f t="shared" si="27"/>
        <v>0</v>
      </c>
    </row>
    <row r="230" spans="1:30" s="1" customFormat="1" x14ac:dyDescent="0.25">
      <c r="A230" s="325">
        <f>SUBTOTAL(103,$B$2:B230)</f>
        <v>229</v>
      </c>
      <c r="B230" s="108" t="s">
        <v>7483</v>
      </c>
      <c r="C230" s="24">
        <v>50808075260043</v>
      </c>
      <c r="D230" s="24" t="str">
        <f>VLOOKUP(C230,'Hemis baza'!K:AJ,26,)</f>
        <v>438241101512</v>
      </c>
      <c r="E230" s="24" t="str">
        <f>VLOOKUP(C230,'Hemis baza'!K:AF,13,)</f>
        <v>To‘lov-shartnoma</v>
      </c>
      <c r="F230" s="109" t="str">
        <f>VLOOKUP(C230,'Hemis baza'!K:AF,3,)</f>
        <v>1-kurs</v>
      </c>
      <c r="G230" s="404" t="s">
        <v>19812</v>
      </c>
      <c r="H230" s="404" t="str">
        <f>VLOOKUP(C230,'Hemis baza'!K:AF,5,)</f>
        <v>S1-24 TUR</v>
      </c>
      <c r="I230" s="403" t="str">
        <f>VLOOKUP(C230,'Hemis baza'!K:AF,11,)</f>
        <v>Bakalavr</v>
      </c>
      <c r="J230" s="23" t="str">
        <f>VLOOKUP(C230,'Hemis baza'!K:AF,12,)</f>
        <v>Sirtqi</v>
      </c>
      <c r="K230" s="25"/>
      <c r="L230" s="25"/>
      <c r="M230" s="26">
        <v>12000000</v>
      </c>
      <c r="N230" s="26">
        <f>SUMIF('BR 1'!B:B,'1-kurs'!C230,'BR 1'!E:E)</f>
        <v>12000000</v>
      </c>
      <c r="O230" s="26">
        <f t="shared" si="21"/>
        <v>0</v>
      </c>
      <c r="P230" s="26"/>
      <c r="Q230" s="26">
        <f t="shared" si="22"/>
        <v>0</v>
      </c>
      <c r="R230" s="26"/>
      <c r="U230" s="26">
        <f t="shared" si="23"/>
        <v>0</v>
      </c>
      <c r="V230" s="26">
        <v>12000000</v>
      </c>
      <c r="AA230" s="407">
        <f t="shared" si="24"/>
        <v>12000000</v>
      </c>
      <c r="AB230" s="407">
        <f t="shared" si="25"/>
        <v>12000000</v>
      </c>
      <c r="AC230" s="407">
        <f t="shared" si="26"/>
        <v>0</v>
      </c>
      <c r="AD230" s="407">
        <f t="shared" si="27"/>
        <v>0</v>
      </c>
    </row>
    <row r="231" spans="1:30" s="1" customFormat="1" x14ac:dyDescent="0.25">
      <c r="A231" s="325">
        <f>SUBTOTAL(103,$B$2:B231)</f>
        <v>230</v>
      </c>
      <c r="B231" s="108" t="s">
        <v>7484</v>
      </c>
      <c r="C231" s="24">
        <v>32810837090012</v>
      </c>
      <c r="D231" s="24" t="str">
        <f>VLOOKUP(C231,'Hemis baza'!K:AJ,26,)</f>
        <v>438241200038</v>
      </c>
      <c r="E231" s="24" t="str">
        <f>VLOOKUP(C231,'Hemis baza'!K:AF,13,)</f>
        <v>To‘lov-shartnoma</v>
      </c>
      <c r="F231" s="109" t="str">
        <f>VLOOKUP(C231,'Hemis baza'!K:AF,3,)</f>
        <v>1-kurs</v>
      </c>
      <c r="G231" s="404" t="s">
        <v>19816</v>
      </c>
      <c r="H231" s="404" t="str">
        <f>VLOOKUP(C231,'Hemis baza'!K:AF,5,)</f>
        <v>M1-24 JM</v>
      </c>
      <c r="I231" s="403" t="str">
        <f>VLOOKUP(C231,'Hemis baza'!K:AF,11,)</f>
        <v>Magistr</v>
      </c>
      <c r="J231" s="23" t="str">
        <f>VLOOKUP(C231,'Hemis baza'!K:AF,12,)</f>
        <v>Kunduzgi</v>
      </c>
      <c r="K231" s="25"/>
      <c r="L231" s="25"/>
      <c r="M231" s="26">
        <v>18000000</v>
      </c>
      <c r="N231" s="26">
        <f>SUMIF('BR 1'!B:B,'1-kurs'!C231,'BR 1'!E:E)</f>
        <v>10000000</v>
      </c>
      <c r="O231" s="26">
        <f t="shared" si="21"/>
        <v>8000000</v>
      </c>
      <c r="P231" s="26"/>
      <c r="Q231" s="26">
        <f t="shared" si="22"/>
        <v>0</v>
      </c>
      <c r="R231" s="26"/>
      <c r="U231" s="26">
        <f t="shared" si="23"/>
        <v>0</v>
      </c>
      <c r="V231" s="26">
        <v>10000000</v>
      </c>
      <c r="AA231" s="407">
        <f t="shared" si="24"/>
        <v>18000000</v>
      </c>
      <c r="AB231" s="407">
        <f t="shared" si="25"/>
        <v>10000000</v>
      </c>
      <c r="AC231" s="407">
        <f t="shared" si="26"/>
        <v>8000000</v>
      </c>
      <c r="AD231" s="407">
        <f t="shared" si="27"/>
        <v>0</v>
      </c>
    </row>
    <row r="232" spans="1:30" s="1" customFormat="1" x14ac:dyDescent="0.25">
      <c r="A232" s="325">
        <f>SUBTOTAL(103,$B$2:B232)</f>
        <v>231</v>
      </c>
      <c r="B232" s="108" t="s">
        <v>7485</v>
      </c>
      <c r="C232" s="24">
        <v>50102075320072</v>
      </c>
      <c r="D232" s="24" t="str">
        <f>VLOOKUP(C232,'Hemis baza'!K:AJ,26,)</f>
        <v>438241100243</v>
      </c>
      <c r="E232" s="24" t="str">
        <f>VLOOKUP(C232,'Hemis baza'!K:AF,13,)</f>
        <v>To‘lov-shartnoma</v>
      </c>
      <c r="F232" s="109" t="str">
        <f>VLOOKUP(C232,'Hemis baza'!K:AF,3,)</f>
        <v>1-kurs</v>
      </c>
      <c r="G232" s="404" t="s">
        <v>19808</v>
      </c>
      <c r="H232" s="404" t="str">
        <f>VLOOKUP(C232,'Hemis baza'!K:AF,5,)</f>
        <v>1-24 IQT</v>
      </c>
      <c r="I232" s="403" t="str">
        <f>VLOOKUP(C232,'Hemis baza'!K:AF,11,)</f>
        <v>Bakalavr</v>
      </c>
      <c r="J232" s="23" t="str">
        <f>VLOOKUP(C232,'Hemis baza'!K:AF,12,)</f>
        <v>Kunduzgi</v>
      </c>
      <c r="K232" s="25"/>
      <c r="L232" s="25"/>
      <c r="M232" s="26">
        <v>15000000</v>
      </c>
      <c r="N232" s="26">
        <f>SUMIF('BR 1'!B:B,'1-kurs'!C232,'BR 1'!E:E)</f>
        <v>9000000</v>
      </c>
      <c r="O232" s="26">
        <f t="shared" si="21"/>
        <v>6000000</v>
      </c>
      <c r="P232" s="26"/>
      <c r="Q232" s="26">
        <f t="shared" si="22"/>
        <v>0</v>
      </c>
      <c r="R232" s="26"/>
      <c r="U232" s="26">
        <f t="shared" si="23"/>
        <v>0</v>
      </c>
      <c r="V232" s="26">
        <v>9000000</v>
      </c>
      <c r="AA232" s="407">
        <f t="shared" si="24"/>
        <v>15000000</v>
      </c>
      <c r="AB232" s="407">
        <f t="shared" si="25"/>
        <v>9000000</v>
      </c>
      <c r="AC232" s="407">
        <f t="shared" si="26"/>
        <v>6000000</v>
      </c>
      <c r="AD232" s="407">
        <f t="shared" si="27"/>
        <v>0</v>
      </c>
    </row>
    <row r="233" spans="1:30" s="1" customFormat="1" x14ac:dyDescent="0.25">
      <c r="A233" s="325">
        <f>SUBTOTAL(103,$B$2:B233)</f>
        <v>232</v>
      </c>
      <c r="B233" s="108" t="s">
        <v>7486</v>
      </c>
      <c r="C233" s="24">
        <v>52003025380022</v>
      </c>
      <c r="D233" s="24" t="str">
        <f>VLOOKUP(C233,'Hemis baza'!K:AJ,26,)</f>
        <v>438241100698</v>
      </c>
      <c r="E233" s="24" t="str">
        <f>VLOOKUP(C233,'Hemis baza'!K:AF,13,)</f>
        <v>To‘lov-shartnoma</v>
      </c>
      <c r="F233" s="109" t="str">
        <f>VLOOKUP(C233,'Hemis baza'!K:AF,3,)</f>
        <v>1-kurs</v>
      </c>
      <c r="G233" s="404" t="s">
        <v>19803</v>
      </c>
      <c r="H233" s="404" t="str">
        <f>VLOOKUP(C233,'Hemis baza'!K:AF,5,)</f>
        <v>S2-24 PSI</v>
      </c>
      <c r="I233" s="403" t="str">
        <f>VLOOKUP(C233,'Hemis baza'!K:AF,11,)</f>
        <v>Bakalavr</v>
      </c>
      <c r="J233" s="23" t="str">
        <f>VLOOKUP(C233,'Hemis baza'!K:AF,12,)</f>
        <v>Sirtqi</v>
      </c>
      <c r="K233" s="25"/>
      <c r="L233" s="25"/>
      <c r="M233" s="26">
        <v>12000000</v>
      </c>
      <c r="N233" s="26">
        <f>SUMIF('BR 1'!B:B,'1-kurs'!C233,'BR 1'!E:E)</f>
        <v>6400000</v>
      </c>
      <c r="O233" s="26">
        <f t="shared" si="21"/>
        <v>5600000</v>
      </c>
      <c r="P233" s="26"/>
      <c r="Q233" s="26">
        <f t="shared" si="22"/>
        <v>0</v>
      </c>
      <c r="R233" s="26"/>
      <c r="U233" s="26">
        <f t="shared" si="23"/>
        <v>0</v>
      </c>
      <c r="V233" s="26">
        <v>6400000</v>
      </c>
      <c r="AA233" s="407">
        <f t="shared" si="24"/>
        <v>12000000</v>
      </c>
      <c r="AB233" s="407">
        <f t="shared" si="25"/>
        <v>6400000</v>
      </c>
      <c r="AC233" s="407">
        <f t="shared" si="26"/>
        <v>5600000</v>
      </c>
      <c r="AD233" s="407">
        <f t="shared" si="27"/>
        <v>0</v>
      </c>
    </row>
    <row r="234" spans="1:30" s="1" customFormat="1" x14ac:dyDescent="0.25">
      <c r="A234" s="325">
        <f>SUBTOTAL(103,$B$2:B234)</f>
        <v>233</v>
      </c>
      <c r="B234" s="108" t="s">
        <v>7487</v>
      </c>
      <c r="C234" s="24">
        <v>42503954070034</v>
      </c>
      <c r="D234" s="24" t="str">
        <f>VLOOKUP(C234,'Hemis baza'!K:AJ,26,)</f>
        <v>438241102049</v>
      </c>
      <c r="E234" s="24" t="str">
        <f>VLOOKUP(C234,'Hemis baza'!K:AF,13,)</f>
        <v>To‘lov-shartnoma</v>
      </c>
      <c r="F234" s="109" t="str">
        <f>VLOOKUP(C234,'Hemis baza'!K:AF,3,)</f>
        <v>1-kurs</v>
      </c>
      <c r="G234" s="404" t="s">
        <v>19805</v>
      </c>
      <c r="H234" s="404" t="str">
        <f>VLOOKUP(C234,'Hemis baza'!K:AF,5,)</f>
        <v>1-24 MPL</v>
      </c>
      <c r="I234" s="403" t="str">
        <f>VLOOKUP(C234,'Hemis baza'!K:AF,11,)</f>
        <v>Bakalavr</v>
      </c>
      <c r="J234" s="23" t="str">
        <f>VLOOKUP(C234,'Hemis baza'!K:AF,12,)</f>
        <v>Kunduzgi</v>
      </c>
      <c r="K234" s="25"/>
      <c r="L234" s="25"/>
      <c r="M234" s="26">
        <v>15000000</v>
      </c>
      <c r="N234" s="26">
        <f>SUMIF('BR 1'!B:B,'1-kurs'!C234,'BR 1'!E:E)</f>
        <v>13761000</v>
      </c>
      <c r="O234" s="26">
        <f t="shared" si="21"/>
        <v>1239000</v>
      </c>
      <c r="P234" s="26"/>
      <c r="Q234" s="26">
        <f t="shared" si="22"/>
        <v>0</v>
      </c>
      <c r="R234" s="398"/>
      <c r="U234" s="26">
        <f t="shared" si="23"/>
        <v>3800000</v>
      </c>
      <c r="V234" s="26">
        <v>9961000</v>
      </c>
      <c r="AA234" s="407">
        <f t="shared" si="24"/>
        <v>15000000</v>
      </c>
      <c r="AB234" s="407">
        <f t="shared" si="25"/>
        <v>13761000</v>
      </c>
      <c r="AC234" s="407">
        <f t="shared" si="26"/>
        <v>1239000</v>
      </c>
      <c r="AD234" s="407">
        <f t="shared" si="27"/>
        <v>0</v>
      </c>
    </row>
    <row r="235" spans="1:30" s="1" customFormat="1" x14ac:dyDescent="0.25">
      <c r="A235" s="325">
        <f>SUBTOTAL(103,$B$2:B235)</f>
        <v>234</v>
      </c>
      <c r="B235" s="108" t="s">
        <v>7488</v>
      </c>
      <c r="C235" s="24">
        <v>61306025260016</v>
      </c>
      <c r="D235" s="24" t="e">
        <f>VLOOKUP(C235,'Hemis baza'!K:AJ,26,)</f>
        <v>#N/A</v>
      </c>
      <c r="E235" s="24" t="e">
        <f>VLOOKUP(C235,'Hemis baza'!K:AF,13,)</f>
        <v>#N/A</v>
      </c>
      <c r="F235" s="109" t="e">
        <f>VLOOKUP(C235,'Hemis baza'!K:AF,3,)</f>
        <v>#N/A</v>
      </c>
      <c r="G235" s="404" t="s">
        <v>19813</v>
      </c>
      <c r="H235" s="404" t="e">
        <f>VLOOKUP(C235,'Hemis baza'!K:AF,5,)</f>
        <v>#N/A</v>
      </c>
      <c r="I235" s="403" t="e">
        <f>VLOOKUP(C235,'Hemis baza'!K:AF,11,)</f>
        <v>#N/A</v>
      </c>
      <c r="J235" s="23" t="e">
        <f>VLOOKUP(C235,'Hemis baza'!K:AF,12,)</f>
        <v>#N/A</v>
      </c>
      <c r="K235" s="25"/>
      <c r="L235" s="25"/>
      <c r="M235" s="26">
        <v>15000000</v>
      </c>
      <c r="N235" s="26">
        <f>SUMIF('BR 1'!B:B,'1-kurs'!C235,'BR 1'!E:E)</f>
        <v>0</v>
      </c>
      <c r="O235" s="26">
        <f t="shared" si="21"/>
        <v>15000000</v>
      </c>
      <c r="P235" s="26"/>
      <c r="Q235" s="26">
        <f t="shared" si="22"/>
        <v>0</v>
      </c>
      <c r="R235" s="26"/>
      <c r="U235" s="26">
        <f t="shared" si="23"/>
        <v>0</v>
      </c>
      <c r="V235" s="26">
        <v>0</v>
      </c>
      <c r="AA235" s="407">
        <f t="shared" si="24"/>
        <v>15000000</v>
      </c>
      <c r="AB235" s="407">
        <f t="shared" si="25"/>
        <v>0</v>
      </c>
      <c r="AC235" s="407">
        <f t="shared" si="26"/>
        <v>15000000</v>
      </c>
      <c r="AD235" s="407">
        <f t="shared" si="27"/>
        <v>0</v>
      </c>
    </row>
    <row r="236" spans="1:30" s="1" customFormat="1" x14ac:dyDescent="0.25">
      <c r="A236" s="325">
        <f>SUBTOTAL(103,$B$2:B236)</f>
        <v>235</v>
      </c>
      <c r="B236" s="108" t="s">
        <v>7489</v>
      </c>
      <c r="C236" s="24">
        <v>62607055380028</v>
      </c>
      <c r="D236" s="24" t="str">
        <f>VLOOKUP(C236,'Hemis baza'!K:AJ,26,)</f>
        <v>438241100249</v>
      </c>
      <c r="E236" s="24" t="str">
        <f>VLOOKUP(C236,'Hemis baza'!K:AF,13,)</f>
        <v>To‘lov-shartnoma</v>
      </c>
      <c r="F236" s="109" t="str">
        <f>VLOOKUP(C236,'Hemis baza'!K:AF,3,)</f>
        <v>1-kurs</v>
      </c>
      <c r="G236" s="404" t="s">
        <v>19808</v>
      </c>
      <c r="H236" s="404" t="str">
        <f>VLOOKUP(C236,'Hemis baza'!K:AF,5,)</f>
        <v>1-24 IQT</v>
      </c>
      <c r="I236" s="403" t="str">
        <f>VLOOKUP(C236,'Hemis baza'!K:AF,11,)</f>
        <v>Bakalavr</v>
      </c>
      <c r="J236" s="23" t="str">
        <f>VLOOKUP(C236,'Hemis baza'!K:AF,12,)</f>
        <v>Kunduzgi</v>
      </c>
      <c r="K236" s="25"/>
      <c r="L236" s="25"/>
      <c r="M236" s="26">
        <v>15000000</v>
      </c>
      <c r="N236" s="26">
        <f>SUMIF('BR 1'!B:B,'1-kurs'!C236,'BR 1'!E:E)</f>
        <v>15150000</v>
      </c>
      <c r="O236" s="26">
        <f t="shared" si="21"/>
        <v>0</v>
      </c>
      <c r="P236" s="26"/>
      <c r="Q236" s="26">
        <f t="shared" si="22"/>
        <v>150000</v>
      </c>
      <c r="R236" s="26"/>
      <c r="U236" s="26">
        <f t="shared" si="23"/>
        <v>0</v>
      </c>
      <c r="V236" s="26">
        <v>15150000</v>
      </c>
      <c r="AA236" s="407">
        <f t="shared" si="24"/>
        <v>15000000</v>
      </c>
      <c r="AB236" s="407">
        <f t="shared" si="25"/>
        <v>15150000</v>
      </c>
      <c r="AC236" s="407">
        <f t="shared" si="26"/>
        <v>0</v>
      </c>
      <c r="AD236" s="407">
        <f t="shared" si="27"/>
        <v>150000</v>
      </c>
    </row>
    <row r="237" spans="1:30" s="1" customFormat="1" x14ac:dyDescent="0.25">
      <c r="A237" s="325">
        <f>SUBTOTAL(103,$B$2:B237)</f>
        <v>236</v>
      </c>
      <c r="B237" s="108" t="s">
        <v>7490</v>
      </c>
      <c r="C237" s="24">
        <v>51311065280020</v>
      </c>
      <c r="D237" s="24" t="str">
        <f>VLOOKUP(C237,'Hemis baza'!K:AJ,26,)</f>
        <v>438241101860</v>
      </c>
      <c r="E237" s="24" t="str">
        <f>VLOOKUP(C237,'Hemis baza'!K:AF,13,)</f>
        <v>To‘lov-shartnoma</v>
      </c>
      <c r="F237" s="109" t="str">
        <f>VLOOKUP(C237,'Hemis baza'!K:AF,3,)</f>
        <v>1-kurs</v>
      </c>
      <c r="G237" s="404" t="s">
        <v>19808</v>
      </c>
      <c r="H237" s="404" t="str">
        <f>VLOOKUP(C237,'Hemis baza'!K:AF,5,)</f>
        <v>S1-24 IQT</v>
      </c>
      <c r="I237" s="403" t="str">
        <f>VLOOKUP(C237,'Hemis baza'!K:AF,11,)</f>
        <v>Bakalavr</v>
      </c>
      <c r="J237" s="23" t="str">
        <f>VLOOKUP(C237,'Hemis baza'!K:AF,12,)</f>
        <v>Sirtqi</v>
      </c>
      <c r="K237" s="25"/>
      <c r="L237" s="25"/>
      <c r="M237" s="26">
        <v>12000000</v>
      </c>
      <c r="N237" s="26">
        <f>SUMIF('BR 1'!B:B,'1-kurs'!C237,'BR 1'!E:E)</f>
        <v>9000000</v>
      </c>
      <c r="O237" s="26">
        <f t="shared" si="21"/>
        <v>3000000</v>
      </c>
      <c r="P237" s="26"/>
      <c r="Q237" s="26">
        <f t="shared" si="22"/>
        <v>0</v>
      </c>
      <c r="R237" s="40"/>
      <c r="U237" s="26">
        <f t="shared" si="23"/>
        <v>0</v>
      </c>
      <c r="V237" s="26">
        <v>9000000</v>
      </c>
      <c r="AA237" s="407">
        <f t="shared" si="24"/>
        <v>12000000</v>
      </c>
      <c r="AB237" s="407">
        <f t="shared" si="25"/>
        <v>9000000</v>
      </c>
      <c r="AC237" s="407">
        <f t="shared" si="26"/>
        <v>3000000</v>
      </c>
      <c r="AD237" s="407">
        <f t="shared" si="27"/>
        <v>0</v>
      </c>
    </row>
    <row r="238" spans="1:30" s="1" customFormat="1" x14ac:dyDescent="0.25">
      <c r="A238" s="325">
        <f>SUBTOTAL(103,$B$2:B238)</f>
        <v>237</v>
      </c>
      <c r="B238" s="108" t="s">
        <v>7491</v>
      </c>
      <c r="C238" s="24">
        <v>31903975260016</v>
      </c>
      <c r="D238" s="24" t="str">
        <f>VLOOKUP(C238,'Hemis baza'!K:AJ,26,)</f>
        <v>438241200136</v>
      </c>
      <c r="E238" s="24" t="str">
        <f>VLOOKUP(C238,'Hemis baza'!K:AF,13,)</f>
        <v>To‘lov-shartnoma</v>
      </c>
      <c r="F238" s="109" t="str">
        <f>VLOOKUP(C238,'Hemis baza'!K:AF,3,)</f>
        <v>1-kurs</v>
      </c>
      <c r="G238" s="404" t="s">
        <v>19806</v>
      </c>
      <c r="H238" s="404" t="str">
        <f>VLOOKUP(C238,'Hemis baza'!K:AF,5,)</f>
        <v>M1-24 MUZ</v>
      </c>
      <c r="I238" s="403" t="str">
        <f>VLOOKUP(C238,'Hemis baza'!K:AF,11,)</f>
        <v>Magistr</v>
      </c>
      <c r="J238" s="23" t="str">
        <f>VLOOKUP(C238,'Hemis baza'!K:AF,12,)</f>
        <v>Kunduzgi</v>
      </c>
      <c r="K238" s="25"/>
      <c r="L238" s="25"/>
      <c r="M238" s="26">
        <v>18000000</v>
      </c>
      <c r="N238" s="26">
        <f>SUMIF('BR 1'!B:B,'1-kurs'!C238,'BR 1'!E:E)</f>
        <v>9000000</v>
      </c>
      <c r="O238" s="26">
        <f t="shared" si="21"/>
        <v>9000000</v>
      </c>
      <c r="P238" s="26"/>
      <c r="Q238" s="26">
        <f t="shared" si="22"/>
        <v>0</v>
      </c>
      <c r="R238" s="40"/>
      <c r="U238" s="26">
        <f t="shared" si="23"/>
        <v>0</v>
      </c>
      <c r="V238" s="26">
        <v>9000000</v>
      </c>
      <c r="AA238" s="407">
        <f t="shared" si="24"/>
        <v>18000000</v>
      </c>
      <c r="AB238" s="407">
        <f t="shared" si="25"/>
        <v>9000000</v>
      </c>
      <c r="AC238" s="407">
        <f t="shared" si="26"/>
        <v>9000000</v>
      </c>
      <c r="AD238" s="407">
        <f t="shared" si="27"/>
        <v>0</v>
      </c>
    </row>
    <row r="239" spans="1:30" s="1" customFormat="1" x14ac:dyDescent="0.25">
      <c r="A239" s="325">
        <f>SUBTOTAL(103,$B$2:B239)</f>
        <v>238</v>
      </c>
      <c r="B239" s="108" t="s">
        <v>7492</v>
      </c>
      <c r="C239" s="24">
        <v>61504065260041</v>
      </c>
      <c r="D239" s="24" t="str">
        <f>VLOOKUP(C239,'Hemis baza'!K:AJ,26,)</f>
        <v>438241101736</v>
      </c>
      <c r="E239" s="24" t="str">
        <f>VLOOKUP(C239,'Hemis baza'!K:AF,13,)</f>
        <v>To‘lov-shartnoma</v>
      </c>
      <c r="F239" s="109" t="str">
        <f>VLOOKUP(C239,'Hemis baza'!K:AF,3,)</f>
        <v>1-kurs</v>
      </c>
      <c r="G239" s="404" t="s">
        <v>19813</v>
      </c>
      <c r="H239" s="404" t="str">
        <f>VLOOKUP(C239,'Hemis baza'!K:AF,5,)</f>
        <v>3-24 XTA</v>
      </c>
      <c r="I239" s="403" t="str">
        <f>VLOOKUP(C239,'Hemis baza'!K:AF,11,)</f>
        <v>Bakalavr</v>
      </c>
      <c r="J239" s="23" t="str">
        <f>VLOOKUP(C239,'Hemis baza'!K:AF,12,)</f>
        <v>Kunduzgi</v>
      </c>
      <c r="K239" s="25"/>
      <c r="L239" s="25"/>
      <c r="M239" s="26">
        <v>15000000</v>
      </c>
      <c r="N239" s="26">
        <f>SUMIF('BR 1'!B:B,'1-kurs'!C239,'BR 1'!E:E)</f>
        <v>15000000</v>
      </c>
      <c r="O239" s="26">
        <f t="shared" si="21"/>
        <v>0</v>
      </c>
      <c r="P239" s="26"/>
      <c r="Q239" s="26">
        <f t="shared" si="22"/>
        <v>0</v>
      </c>
      <c r="R239" s="40"/>
      <c r="U239" s="26">
        <f t="shared" si="23"/>
        <v>0</v>
      </c>
      <c r="V239" s="26">
        <v>15000000</v>
      </c>
      <c r="AA239" s="407">
        <f t="shared" si="24"/>
        <v>15000000</v>
      </c>
      <c r="AB239" s="407">
        <f t="shared" si="25"/>
        <v>15000000</v>
      </c>
      <c r="AC239" s="407">
        <f t="shared" si="26"/>
        <v>0</v>
      </c>
      <c r="AD239" s="407">
        <f t="shared" si="27"/>
        <v>0</v>
      </c>
    </row>
    <row r="240" spans="1:30" s="1" customFormat="1" x14ac:dyDescent="0.25">
      <c r="A240" s="325">
        <f>SUBTOTAL(103,$B$2:B240)</f>
        <v>239</v>
      </c>
      <c r="B240" s="108" t="s">
        <v>7493</v>
      </c>
      <c r="C240" s="24">
        <v>60812005260040</v>
      </c>
      <c r="D240" s="24" t="str">
        <f>VLOOKUP(C240,'Hemis baza'!K:AJ,26,)</f>
        <v>438241102031</v>
      </c>
      <c r="E240" s="24" t="str">
        <f>VLOOKUP(C240,'Hemis baza'!K:AF,13,)</f>
        <v>To‘lov-shartnoma</v>
      </c>
      <c r="F240" s="109" t="str">
        <f>VLOOKUP(C240,'Hemis baza'!K:AF,3,)</f>
        <v>1-kurs</v>
      </c>
      <c r="G240" s="404" t="s">
        <v>19805</v>
      </c>
      <c r="H240" s="404" t="str">
        <f>VLOOKUP(C240,'Hemis baza'!K:AF,5,)</f>
        <v>1-24 MPL</v>
      </c>
      <c r="I240" s="403" t="str">
        <f>VLOOKUP(C240,'Hemis baza'!K:AF,11,)</f>
        <v>Bakalavr</v>
      </c>
      <c r="J240" s="23" t="str">
        <f>VLOOKUP(C240,'Hemis baza'!K:AF,12,)</f>
        <v>Kunduzgi</v>
      </c>
      <c r="K240" s="25"/>
      <c r="L240" s="25"/>
      <c r="M240" s="26">
        <v>15000000</v>
      </c>
      <c r="N240" s="26">
        <f>SUMIF('BR 1'!B:B,'1-kurs'!C240,'BR 1'!E:E)</f>
        <v>7500000</v>
      </c>
      <c r="O240" s="26">
        <f t="shared" si="21"/>
        <v>7500000</v>
      </c>
      <c r="P240" s="26"/>
      <c r="Q240" s="26">
        <f t="shared" si="22"/>
        <v>0</v>
      </c>
      <c r="R240" s="40"/>
      <c r="U240" s="26">
        <f t="shared" si="23"/>
        <v>0</v>
      </c>
      <c r="V240" s="26">
        <v>7500000</v>
      </c>
      <c r="AA240" s="407">
        <f t="shared" si="24"/>
        <v>15000000</v>
      </c>
      <c r="AB240" s="407">
        <f t="shared" si="25"/>
        <v>7500000</v>
      </c>
      <c r="AC240" s="407">
        <f t="shared" si="26"/>
        <v>7500000</v>
      </c>
      <c r="AD240" s="407">
        <f t="shared" si="27"/>
        <v>0</v>
      </c>
    </row>
    <row r="241" spans="1:30" s="1" customFormat="1" x14ac:dyDescent="0.25">
      <c r="A241" s="325">
        <f>SUBTOTAL(103,$B$2:B241)</f>
        <v>240</v>
      </c>
      <c r="B241" s="108" t="s">
        <v>7494</v>
      </c>
      <c r="C241" s="24">
        <v>40606871000019</v>
      </c>
      <c r="D241" s="24" t="e">
        <f>VLOOKUP(C241,'Hemis baza'!K:AJ,26,)</f>
        <v>#N/A</v>
      </c>
      <c r="E241" s="24" t="e">
        <f>VLOOKUP(C241,'Hemis baza'!K:AF,13,)</f>
        <v>#N/A</v>
      </c>
      <c r="F241" s="109" t="e">
        <f>VLOOKUP(C241,'Hemis baza'!K:AF,3,)</f>
        <v>#N/A</v>
      </c>
      <c r="G241" s="404" t="s">
        <v>19803</v>
      </c>
      <c r="H241" s="404" t="e">
        <f>VLOOKUP(C241,'Hemis baza'!K:AF,5,)</f>
        <v>#N/A</v>
      </c>
      <c r="I241" s="403" t="e">
        <f>VLOOKUP(C241,'Hemis baza'!K:AF,11,)</f>
        <v>#N/A</v>
      </c>
      <c r="J241" s="23" t="e">
        <f>VLOOKUP(C241,'Hemis baza'!K:AF,12,)</f>
        <v>#N/A</v>
      </c>
      <c r="K241" s="25"/>
      <c r="L241" s="25"/>
      <c r="M241" s="26">
        <v>18000000</v>
      </c>
      <c r="N241" s="26">
        <f>SUMIF('BR 1'!B:B,'1-kurs'!C241,'BR 1'!E:E)</f>
        <v>0</v>
      </c>
      <c r="O241" s="26">
        <f t="shared" si="21"/>
        <v>18000000</v>
      </c>
      <c r="P241" s="26"/>
      <c r="Q241" s="26">
        <f t="shared" si="22"/>
        <v>0</v>
      </c>
      <c r="R241" s="40"/>
      <c r="U241" s="26">
        <f t="shared" si="23"/>
        <v>0</v>
      </c>
      <c r="V241" s="26">
        <v>0</v>
      </c>
      <c r="AA241" s="407">
        <f t="shared" si="24"/>
        <v>18000000</v>
      </c>
      <c r="AB241" s="407">
        <f t="shared" si="25"/>
        <v>0</v>
      </c>
      <c r="AC241" s="407">
        <f t="shared" si="26"/>
        <v>18000000</v>
      </c>
      <c r="AD241" s="407">
        <f t="shared" si="27"/>
        <v>0</v>
      </c>
    </row>
    <row r="242" spans="1:30" s="1" customFormat="1" x14ac:dyDescent="0.25">
      <c r="A242" s="325">
        <f>SUBTOTAL(103,$B$2:B242)</f>
        <v>241</v>
      </c>
      <c r="B242" s="108" t="s">
        <v>7495</v>
      </c>
      <c r="C242" s="24">
        <v>43101954310108</v>
      </c>
      <c r="D242" s="24" t="str">
        <f>VLOOKUP(C242,'Hemis baza'!K:AJ,26,)</f>
        <v>438241200193</v>
      </c>
      <c r="E242" s="24" t="str">
        <f>VLOOKUP(C242,'Hemis baza'!K:AF,13,)</f>
        <v>To‘lov-shartnoma</v>
      </c>
      <c r="F242" s="109" t="str">
        <f>VLOOKUP(C242,'Hemis baza'!K:AF,3,)</f>
        <v>1-kurs</v>
      </c>
      <c r="G242" s="404" t="s">
        <v>19811</v>
      </c>
      <c r="H242" s="404" t="str">
        <f>VLOOKUP(C242,'Hemis baza'!K:AF,5,)</f>
        <v>M1-24 O`TA</v>
      </c>
      <c r="I242" s="403" t="str">
        <f>VLOOKUP(C242,'Hemis baza'!K:AF,11,)</f>
        <v>Magistr</v>
      </c>
      <c r="J242" s="23" t="str">
        <f>VLOOKUP(C242,'Hemis baza'!K:AF,12,)</f>
        <v>Kunduzgi</v>
      </c>
      <c r="K242" s="25"/>
      <c r="L242" s="25"/>
      <c r="M242" s="26">
        <v>18000000</v>
      </c>
      <c r="N242" s="26">
        <f>SUMIF('BR 1'!B:B,'1-kurs'!C242,'BR 1'!E:E)</f>
        <v>9000000</v>
      </c>
      <c r="O242" s="26">
        <f t="shared" si="21"/>
        <v>9000000</v>
      </c>
      <c r="P242" s="26"/>
      <c r="Q242" s="26">
        <f t="shared" si="22"/>
        <v>0</v>
      </c>
      <c r="R242" s="40"/>
      <c r="U242" s="26">
        <f t="shared" si="23"/>
        <v>0</v>
      </c>
      <c r="V242" s="26">
        <v>9000000</v>
      </c>
      <c r="AA242" s="407">
        <f t="shared" si="24"/>
        <v>18000000</v>
      </c>
      <c r="AB242" s="407">
        <f t="shared" si="25"/>
        <v>9000000</v>
      </c>
      <c r="AC242" s="407">
        <f t="shared" si="26"/>
        <v>9000000</v>
      </c>
      <c r="AD242" s="407">
        <f t="shared" si="27"/>
        <v>0</v>
      </c>
    </row>
    <row r="243" spans="1:30" x14ac:dyDescent="0.25">
      <c r="A243" s="325">
        <f>SUBTOTAL(103,$B$2:B243)</f>
        <v>242</v>
      </c>
      <c r="B243" s="108" t="s">
        <v>7496</v>
      </c>
      <c r="C243" s="24">
        <v>61406035290015</v>
      </c>
      <c r="D243" s="24" t="e">
        <f>VLOOKUP(C243,'Hemis baza'!K:AJ,26,)</f>
        <v>#N/A</v>
      </c>
      <c r="E243" s="24" t="e">
        <f>VLOOKUP(C243,'Hemis baza'!K:AF,13,)</f>
        <v>#N/A</v>
      </c>
      <c r="F243" s="109" t="e">
        <f>VLOOKUP(C243,'Hemis baza'!K:AF,3,)</f>
        <v>#N/A</v>
      </c>
      <c r="G243" s="404" t="s">
        <v>19814</v>
      </c>
      <c r="H243" s="404" t="e">
        <f>VLOOKUP(C243,'Hemis baza'!K:AF,5,)</f>
        <v>#N/A</v>
      </c>
      <c r="I243" s="403" t="e">
        <f>VLOOKUP(C243,'Hemis baza'!K:AF,11,)</f>
        <v>#N/A</v>
      </c>
      <c r="J243" s="23" t="e">
        <f>VLOOKUP(C243,'Hemis baza'!K:AF,12,)</f>
        <v>#N/A</v>
      </c>
      <c r="K243" s="333"/>
      <c r="L243" s="333"/>
      <c r="M243" s="26">
        <v>18000000</v>
      </c>
      <c r="N243" s="26">
        <f>SUMIF('BR 1'!B:B,'1-kurs'!C243,'BR 1'!E:E)</f>
        <v>0</v>
      </c>
      <c r="O243" s="26">
        <f t="shared" si="21"/>
        <v>18000000</v>
      </c>
      <c r="P243" s="26"/>
      <c r="Q243" s="26">
        <f t="shared" si="22"/>
        <v>0</v>
      </c>
      <c r="R243" s="399"/>
      <c r="U243" s="26">
        <f t="shared" si="23"/>
        <v>0</v>
      </c>
      <c r="V243" s="26">
        <v>0</v>
      </c>
      <c r="AA243" s="407">
        <f t="shared" si="24"/>
        <v>18000000</v>
      </c>
      <c r="AB243" s="407">
        <f t="shared" si="25"/>
        <v>0</v>
      </c>
      <c r="AC243" s="407">
        <f t="shared" si="26"/>
        <v>18000000</v>
      </c>
      <c r="AD243" s="407">
        <f t="shared" si="27"/>
        <v>0</v>
      </c>
    </row>
    <row r="244" spans="1:30" s="1" customFormat="1" x14ac:dyDescent="0.25">
      <c r="A244" s="325">
        <f>SUBTOTAL(103,$B$2:B244)</f>
        <v>243</v>
      </c>
      <c r="B244" s="108" t="s">
        <v>7497</v>
      </c>
      <c r="C244" s="24">
        <v>51308055130045</v>
      </c>
      <c r="D244" s="24" t="str">
        <f>VLOOKUP(C244,'Hemis baza'!K:AJ,26,)</f>
        <v>438241102127</v>
      </c>
      <c r="E244" s="24" t="str">
        <f>VLOOKUP(C244,'Hemis baza'!K:AF,13,)</f>
        <v>To‘lov-shartnoma</v>
      </c>
      <c r="F244" s="109" t="str">
        <f>VLOOKUP(C244,'Hemis baza'!K:AF,3,)</f>
        <v>1-kurs</v>
      </c>
      <c r="G244" s="404" t="s">
        <v>19806</v>
      </c>
      <c r="H244" s="404" t="str">
        <f>VLOOKUP(C244,'Hemis baza'!K:AF,5,)</f>
        <v>1-24 MUZ</v>
      </c>
      <c r="I244" s="403" t="str">
        <f>VLOOKUP(C244,'Hemis baza'!K:AF,11,)</f>
        <v>Bakalavr</v>
      </c>
      <c r="J244" s="23" t="str">
        <f>VLOOKUP(C244,'Hemis baza'!K:AF,12,)</f>
        <v>Kunduzgi</v>
      </c>
      <c r="K244" s="25"/>
      <c r="L244" s="25"/>
      <c r="M244" s="26">
        <v>15000000</v>
      </c>
      <c r="N244" s="26">
        <f>SUMIF('BR 1'!B:B,'1-kurs'!C244,'BR 1'!E:E)</f>
        <v>0</v>
      </c>
      <c r="O244" s="26">
        <f t="shared" si="21"/>
        <v>15000000</v>
      </c>
      <c r="P244" s="26"/>
      <c r="Q244" s="26">
        <f t="shared" si="22"/>
        <v>0</v>
      </c>
      <c r="R244" s="40"/>
      <c r="U244" s="26">
        <f t="shared" si="23"/>
        <v>0</v>
      </c>
      <c r="V244" s="26">
        <v>0</v>
      </c>
      <c r="AA244" s="407">
        <f t="shared" si="24"/>
        <v>15000000</v>
      </c>
      <c r="AB244" s="407">
        <f t="shared" si="25"/>
        <v>0</v>
      </c>
      <c r="AC244" s="407">
        <f t="shared" si="26"/>
        <v>15000000</v>
      </c>
      <c r="AD244" s="407">
        <f t="shared" si="27"/>
        <v>0</v>
      </c>
    </row>
    <row r="245" spans="1:30" x14ac:dyDescent="0.25">
      <c r="A245" s="325">
        <f>SUBTOTAL(103,$B$2:B245)</f>
        <v>244</v>
      </c>
      <c r="B245" s="108" t="s">
        <v>7498</v>
      </c>
      <c r="C245" s="24">
        <v>50506065350010</v>
      </c>
      <c r="D245" s="24" t="str">
        <f>VLOOKUP(C245,'Hemis baza'!K:AJ,26,)</f>
        <v>438241100828</v>
      </c>
      <c r="E245" s="24" t="str">
        <f>VLOOKUP(C245,'Hemis baza'!K:AF,13,)</f>
        <v>To‘lov-shartnoma</v>
      </c>
      <c r="F245" s="109" t="str">
        <f>VLOOKUP(C245,'Hemis baza'!K:AF,3,)</f>
        <v>1-kurs</v>
      </c>
      <c r="G245" s="404" t="s">
        <v>19808</v>
      </c>
      <c r="H245" s="404" t="str">
        <f>VLOOKUP(C245,'Hemis baza'!K:AF,5,)</f>
        <v>S2-24 IQT</v>
      </c>
      <c r="I245" s="403" t="str">
        <f>VLOOKUP(C245,'Hemis baza'!K:AF,11,)</f>
        <v>Bakalavr</v>
      </c>
      <c r="J245" s="23" t="str">
        <f>VLOOKUP(C245,'Hemis baza'!K:AF,12,)</f>
        <v>Sirtqi</v>
      </c>
      <c r="K245" s="333"/>
      <c r="L245" s="333"/>
      <c r="M245" s="26">
        <v>12000000</v>
      </c>
      <c r="N245" s="26">
        <f>SUMIF('BR 1'!B:B,'1-kurs'!C245,'BR 1'!E:E)</f>
        <v>9500000</v>
      </c>
      <c r="O245" s="26">
        <f t="shared" si="21"/>
        <v>2500000</v>
      </c>
      <c r="P245" s="26"/>
      <c r="Q245" s="26">
        <f t="shared" si="22"/>
        <v>0</v>
      </c>
      <c r="R245" s="399"/>
      <c r="U245" s="26">
        <f t="shared" si="23"/>
        <v>0</v>
      </c>
      <c r="V245" s="26">
        <v>9500000</v>
      </c>
      <c r="AA245" s="407">
        <f t="shared" si="24"/>
        <v>12000000</v>
      </c>
      <c r="AB245" s="407">
        <f t="shared" si="25"/>
        <v>9500000</v>
      </c>
      <c r="AC245" s="407">
        <f t="shared" si="26"/>
        <v>2500000</v>
      </c>
      <c r="AD245" s="407">
        <f t="shared" si="27"/>
        <v>0</v>
      </c>
    </row>
    <row r="246" spans="1:30" s="1" customFormat="1" x14ac:dyDescent="0.25">
      <c r="A246" s="325">
        <f>SUBTOTAL(103,$B$2:B246)</f>
        <v>245</v>
      </c>
      <c r="B246" s="108" t="s">
        <v>7499</v>
      </c>
      <c r="C246" s="24">
        <v>60708065340018</v>
      </c>
      <c r="D246" s="24" t="str">
        <f>VLOOKUP(C246,'Hemis baza'!K:AJ,26,)</f>
        <v>438241100202</v>
      </c>
      <c r="E246" s="24" t="str">
        <f>VLOOKUP(C246,'Hemis baza'!K:AF,13,)</f>
        <v>To‘lov-shartnoma</v>
      </c>
      <c r="F246" s="109" t="str">
        <f>VLOOKUP(C246,'Hemis baza'!K:AF,3,)</f>
        <v>1-kurs</v>
      </c>
      <c r="G246" s="404" t="s">
        <v>19813</v>
      </c>
      <c r="H246" s="404" t="str">
        <f>VLOOKUP(C246,'Hemis baza'!K:AF,5,)</f>
        <v>2-24 XTA</v>
      </c>
      <c r="I246" s="403" t="str">
        <f>VLOOKUP(C246,'Hemis baza'!K:AF,11,)</f>
        <v>Bakalavr</v>
      </c>
      <c r="J246" s="23" t="str">
        <f>VLOOKUP(C246,'Hemis baza'!K:AF,12,)</f>
        <v>Kunduzgi</v>
      </c>
      <c r="K246" s="25"/>
      <c r="L246" s="25"/>
      <c r="M246" s="26">
        <v>15000000</v>
      </c>
      <c r="N246" s="26">
        <f>SUMIF('BR 1'!B:B,'1-kurs'!C246,'BR 1'!E:E)</f>
        <v>7500000</v>
      </c>
      <c r="O246" s="26">
        <f t="shared" si="21"/>
        <v>7500000</v>
      </c>
      <c r="P246" s="26"/>
      <c r="Q246" s="26">
        <f t="shared" si="22"/>
        <v>0</v>
      </c>
      <c r="R246" s="40"/>
      <c r="U246" s="26">
        <f t="shared" si="23"/>
        <v>0</v>
      </c>
      <c r="V246" s="26">
        <v>7500000</v>
      </c>
      <c r="AA246" s="407">
        <f t="shared" si="24"/>
        <v>15000000</v>
      </c>
      <c r="AB246" s="407">
        <f t="shared" si="25"/>
        <v>7500000</v>
      </c>
      <c r="AC246" s="407">
        <f t="shared" si="26"/>
        <v>7500000</v>
      </c>
      <c r="AD246" s="407">
        <f t="shared" si="27"/>
        <v>0</v>
      </c>
    </row>
    <row r="247" spans="1:30" s="1" customFormat="1" x14ac:dyDescent="0.25">
      <c r="A247" s="325">
        <f>SUBTOTAL(103,$B$2:B247)</f>
        <v>246</v>
      </c>
      <c r="B247" s="108" t="s">
        <v>7500</v>
      </c>
      <c r="C247" s="24">
        <v>41302891120023</v>
      </c>
      <c r="D247" s="24" t="str">
        <f>VLOOKUP(C247,'Hemis baza'!K:AJ,26,)</f>
        <v>438241200182</v>
      </c>
      <c r="E247" s="24" t="str">
        <f>VLOOKUP(C247,'Hemis baza'!K:AF,13,)</f>
        <v>To‘lov-shartnoma</v>
      </c>
      <c r="F247" s="109" t="str">
        <f>VLOOKUP(C247,'Hemis baza'!K:AF,3,)</f>
        <v>1-kurs</v>
      </c>
      <c r="G247" s="404" t="s">
        <v>19814</v>
      </c>
      <c r="H247" s="404" t="str">
        <f>VLOOKUP(C247,'Hemis baza'!K:AF,5,)</f>
        <v>M1-24 L</v>
      </c>
      <c r="I247" s="403" t="str">
        <f>VLOOKUP(C247,'Hemis baza'!K:AF,11,)</f>
        <v>Magistr</v>
      </c>
      <c r="J247" s="23" t="str">
        <f>VLOOKUP(C247,'Hemis baza'!K:AF,12,)</f>
        <v>Kunduzgi</v>
      </c>
      <c r="K247" s="25"/>
      <c r="L247" s="25"/>
      <c r="M247" s="26">
        <v>18000000</v>
      </c>
      <c r="N247" s="26">
        <f>SUMIF('BR 1'!B:B,'1-kurs'!C247,'BR 1'!E:E)</f>
        <v>9000000</v>
      </c>
      <c r="O247" s="26">
        <f t="shared" si="21"/>
        <v>9000000</v>
      </c>
      <c r="P247" s="26"/>
      <c r="Q247" s="26">
        <f t="shared" si="22"/>
        <v>0</v>
      </c>
      <c r="R247" s="40"/>
      <c r="U247" s="26">
        <f t="shared" si="23"/>
        <v>0</v>
      </c>
      <c r="V247" s="26">
        <v>9000000</v>
      </c>
      <c r="AA247" s="407">
        <f t="shared" si="24"/>
        <v>18000000</v>
      </c>
      <c r="AB247" s="407">
        <f t="shared" si="25"/>
        <v>9000000</v>
      </c>
      <c r="AC247" s="407">
        <f t="shared" si="26"/>
        <v>9000000</v>
      </c>
      <c r="AD247" s="407">
        <f t="shared" si="27"/>
        <v>0</v>
      </c>
    </row>
    <row r="248" spans="1:30" s="1" customFormat="1" x14ac:dyDescent="0.25">
      <c r="A248" s="325">
        <f>SUBTOTAL(103,$B$2:B248)</f>
        <v>247</v>
      </c>
      <c r="B248" s="108" t="s">
        <v>7501</v>
      </c>
      <c r="C248" s="24">
        <v>62109065350032</v>
      </c>
      <c r="D248" s="24" t="str">
        <f>VLOOKUP(C248,'Hemis baza'!K:AJ,26,)</f>
        <v>438241102145</v>
      </c>
      <c r="E248" s="24" t="str">
        <f>VLOOKUP(C248,'Hemis baza'!K:AF,13,)</f>
        <v>To‘lov-shartnoma</v>
      </c>
      <c r="F248" s="109" t="str">
        <f>VLOOKUP(C248,'Hemis baza'!K:AF,3,)</f>
        <v>1-kurs</v>
      </c>
      <c r="G248" s="404" t="s">
        <v>19804</v>
      </c>
      <c r="H248" s="404" t="str">
        <f>VLOOKUP(C248,'Hemis baza'!K:AF,5,)</f>
        <v>1-24 MT</v>
      </c>
      <c r="I248" s="403" t="str">
        <f>VLOOKUP(C248,'Hemis baza'!K:AF,11,)</f>
        <v>Bakalavr</v>
      </c>
      <c r="J248" s="23" t="str">
        <f>VLOOKUP(C248,'Hemis baza'!K:AF,12,)</f>
        <v>Kunduzgi</v>
      </c>
      <c r="K248" s="25"/>
      <c r="L248" s="25"/>
      <c r="M248" s="26">
        <v>15000000</v>
      </c>
      <c r="N248" s="26">
        <f>SUMIF('BR 1'!B:B,'1-kurs'!C248,'BR 1'!E:E)</f>
        <v>15000000</v>
      </c>
      <c r="O248" s="26">
        <f t="shared" si="21"/>
        <v>0</v>
      </c>
      <c r="P248" s="26"/>
      <c r="Q248" s="26">
        <f t="shared" si="22"/>
        <v>0</v>
      </c>
      <c r="R248" s="40"/>
      <c r="U248" s="26">
        <f t="shared" si="23"/>
        <v>0</v>
      </c>
      <c r="V248" s="26">
        <v>15000000</v>
      </c>
      <c r="AA248" s="407">
        <f t="shared" si="24"/>
        <v>15000000</v>
      </c>
      <c r="AB248" s="407">
        <f t="shared" si="25"/>
        <v>15000000</v>
      </c>
      <c r="AC248" s="407">
        <f t="shared" si="26"/>
        <v>0</v>
      </c>
      <c r="AD248" s="407">
        <f t="shared" si="27"/>
        <v>0</v>
      </c>
    </row>
    <row r="249" spans="1:30" s="1" customFormat="1" x14ac:dyDescent="0.25">
      <c r="A249" s="325">
        <f>SUBTOTAL(103,$B$2:B249)</f>
        <v>248</v>
      </c>
      <c r="B249" s="108" t="s">
        <v>7502</v>
      </c>
      <c r="C249" s="24">
        <v>61612075260033</v>
      </c>
      <c r="D249" s="24" t="str">
        <f>VLOOKUP(C249,'Hemis baza'!K:AJ,26,)</f>
        <v>438241100274</v>
      </c>
      <c r="E249" s="24" t="str">
        <f>VLOOKUP(C249,'Hemis baza'!K:AF,13,)</f>
        <v>To‘lov-shartnoma</v>
      </c>
      <c r="F249" s="109" t="str">
        <f>VLOOKUP(C249,'Hemis baza'!K:AF,3,)</f>
        <v>1-kurs</v>
      </c>
      <c r="G249" s="404" t="s">
        <v>19803</v>
      </c>
      <c r="H249" s="404" t="str">
        <f>VLOOKUP(C249,'Hemis baza'!K:AF,5,)</f>
        <v>1-24 PSI</v>
      </c>
      <c r="I249" s="403" t="str">
        <f>VLOOKUP(C249,'Hemis baza'!K:AF,11,)</f>
        <v>Bakalavr</v>
      </c>
      <c r="J249" s="23" t="str">
        <f>VLOOKUP(C249,'Hemis baza'!K:AF,12,)</f>
        <v>Kunduzgi</v>
      </c>
      <c r="K249" s="25"/>
      <c r="L249" s="25"/>
      <c r="M249" s="26">
        <v>15000000</v>
      </c>
      <c r="N249" s="26">
        <f>SUMIF('BR 1'!B:B,'1-kurs'!C249,'BR 1'!E:E)</f>
        <v>3300000</v>
      </c>
      <c r="O249" s="26">
        <f t="shared" si="21"/>
        <v>11700000</v>
      </c>
      <c r="P249" s="26"/>
      <c r="Q249" s="26">
        <f t="shared" si="22"/>
        <v>0</v>
      </c>
      <c r="R249" s="40"/>
      <c r="U249" s="26">
        <f t="shared" si="23"/>
        <v>0</v>
      </c>
      <c r="V249" s="26">
        <v>3300000</v>
      </c>
      <c r="AA249" s="407">
        <f t="shared" si="24"/>
        <v>15000000</v>
      </c>
      <c r="AB249" s="407">
        <f t="shared" si="25"/>
        <v>3300000</v>
      </c>
      <c r="AC249" s="407">
        <f t="shared" si="26"/>
        <v>11700000</v>
      </c>
      <c r="AD249" s="407">
        <f t="shared" si="27"/>
        <v>0</v>
      </c>
    </row>
    <row r="250" spans="1:30" s="1" customFormat="1" x14ac:dyDescent="0.25">
      <c r="A250" s="325">
        <f>SUBTOTAL(103,$B$2:B250)</f>
        <v>249</v>
      </c>
      <c r="B250" s="108" t="s">
        <v>7503</v>
      </c>
      <c r="C250" s="24">
        <v>41407781050076</v>
      </c>
      <c r="D250" s="24" t="str">
        <f>VLOOKUP(C250,'Hemis baza'!K:AJ,26,)</f>
        <v>438241100918</v>
      </c>
      <c r="E250" s="24" t="str">
        <f>VLOOKUP(C250,'Hemis baza'!K:AF,13,)</f>
        <v>To‘lov-shartnoma</v>
      </c>
      <c r="F250" s="109" t="str">
        <f>VLOOKUP(C250,'Hemis baza'!K:AF,3,)</f>
        <v>1-kurs</v>
      </c>
      <c r="G250" s="404" t="s">
        <v>19804</v>
      </c>
      <c r="H250" s="404" t="str">
        <f>VLOOKUP(C250,'Hemis baza'!K:AF,5,)</f>
        <v>S2-24 MT</v>
      </c>
      <c r="I250" s="403" t="str">
        <f>VLOOKUP(C250,'Hemis baza'!K:AF,11,)</f>
        <v>Bakalavr</v>
      </c>
      <c r="J250" s="23" t="str">
        <f>VLOOKUP(C250,'Hemis baza'!K:AF,12,)</f>
        <v>Sirtqi</v>
      </c>
      <c r="K250" s="25"/>
      <c r="L250" s="25"/>
      <c r="M250" s="26">
        <v>12000000</v>
      </c>
      <c r="N250" s="26">
        <f>SUMIF('BR 1'!B:B,'1-kurs'!C250,'BR 1'!E:E)</f>
        <v>6000000</v>
      </c>
      <c r="O250" s="26">
        <f t="shared" si="21"/>
        <v>6000000</v>
      </c>
      <c r="P250" s="26"/>
      <c r="Q250" s="26">
        <f t="shared" si="22"/>
        <v>0</v>
      </c>
      <c r="R250" s="40"/>
      <c r="U250" s="26">
        <f t="shared" si="23"/>
        <v>0</v>
      </c>
      <c r="V250" s="26">
        <v>6000000</v>
      </c>
      <c r="AA250" s="407">
        <f t="shared" si="24"/>
        <v>12000000</v>
      </c>
      <c r="AB250" s="407">
        <f t="shared" si="25"/>
        <v>6000000</v>
      </c>
      <c r="AC250" s="407">
        <f t="shared" si="26"/>
        <v>6000000</v>
      </c>
      <c r="AD250" s="407">
        <f t="shared" si="27"/>
        <v>0</v>
      </c>
    </row>
    <row r="251" spans="1:30" x14ac:dyDescent="0.25">
      <c r="A251" s="325">
        <f>SUBTOTAL(103,$B$2:B251)</f>
        <v>250</v>
      </c>
      <c r="B251" s="108" t="s">
        <v>7504</v>
      </c>
      <c r="C251" s="24">
        <v>50712065260044</v>
      </c>
      <c r="D251" s="24" t="str">
        <f>VLOOKUP(C251,'Hemis baza'!K:AJ,26,)</f>
        <v>438241101745</v>
      </c>
      <c r="E251" s="24" t="str">
        <f>VLOOKUP(C251,'Hemis baza'!K:AF,13,)</f>
        <v>To‘lov-shartnoma</v>
      </c>
      <c r="F251" s="109" t="str">
        <f>VLOOKUP(C251,'Hemis baza'!K:AF,3,)</f>
        <v>1-kurs</v>
      </c>
      <c r="G251" s="404" t="s">
        <v>19803</v>
      </c>
      <c r="H251" s="404" t="str">
        <f>VLOOKUP(C251,'Hemis baza'!K:AF,5,)</f>
        <v>S2-24 PSI</v>
      </c>
      <c r="I251" s="403" t="str">
        <f>VLOOKUP(C251,'Hemis baza'!K:AF,11,)</f>
        <v>Bakalavr</v>
      </c>
      <c r="J251" s="23" t="str">
        <f>VLOOKUP(C251,'Hemis baza'!K:AF,12,)</f>
        <v>Sirtqi</v>
      </c>
      <c r="K251" s="333"/>
      <c r="L251" s="333"/>
      <c r="M251" s="26">
        <v>12000000</v>
      </c>
      <c r="N251" s="26">
        <f>SUMIF('BR 1'!B:B,'1-kurs'!C251,'BR 1'!E:E)</f>
        <v>9000000</v>
      </c>
      <c r="O251" s="26">
        <f t="shared" si="21"/>
        <v>3000000</v>
      </c>
      <c r="P251" s="26"/>
      <c r="Q251" s="26">
        <f t="shared" si="22"/>
        <v>0</v>
      </c>
      <c r="R251" s="399"/>
      <c r="U251" s="26">
        <f t="shared" si="23"/>
        <v>0</v>
      </c>
      <c r="V251" s="26">
        <v>9000000</v>
      </c>
      <c r="AA251" s="407">
        <f t="shared" si="24"/>
        <v>12000000</v>
      </c>
      <c r="AB251" s="407">
        <f t="shared" si="25"/>
        <v>9000000</v>
      </c>
      <c r="AC251" s="407">
        <f t="shared" si="26"/>
        <v>3000000</v>
      </c>
      <c r="AD251" s="407">
        <f t="shared" si="27"/>
        <v>0</v>
      </c>
    </row>
    <row r="252" spans="1:30" s="1" customFormat="1" x14ac:dyDescent="0.25">
      <c r="A252" s="325">
        <f>SUBTOTAL(103,$B$2:B252)</f>
        <v>251</v>
      </c>
      <c r="B252" s="108" t="s">
        <v>7505</v>
      </c>
      <c r="C252" s="24">
        <v>41405891931069</v>
      </c>
      <c r="D252" s="24" t="str">
        <f>VLOOKUP(C252,'Hemis baza'!K:AJ,26,)</f>
        <v>438241200120</v>
      </c>
      <c r="E252" s="24" t="str">
        <f>VLOOKUP(C252,'Hemis baza'!K:AF,13,)</f>
        <v>To‘lov-shartnoma</v>
      </c>
      <c r="F252" s="109" t="str">
        <f>VLOOKUP(C252,'Hemis baza'!K:AF,3,)</f>
        <v>1-kurs</v>
      </c>
      <c r="G252" s="404" t="s">
        <v>19811</v>
      </c>
      <c r="H252" s="404" t="str">
        <f>VLOOKUP(C252,'Hemis baza'!K:AF,5,)</f>
        <v>M1-24 O`TA</v>
      </c>
      <c r="I252" s="403" t="str">
        <f>VLOOKUP(C252,'Hemis baza'!K:AF,11,)</f>
        <v>Magistr</v>
      </c>
      <c r="J252" s="23" t="str">
        <f>VLOOKUP(C252,'Hemis baza'!K:AF,12,)</f>
        <v>Kunduzgi</v>
      </c>
      <c r="K252" s="25"/>
      <c r="L252" s="25"/>
      <c r="M252" s="26">
        <v>18000000</v>
      </c>
      <c r="N252" s="26">
        <f>SUMIF('BR 1'!B:B,'1-kurs'!C252,'BR 1'!E:E)</f>
        <v>13000000</v>
      </c>
      <c r="O252" s="26">
        <f t="shared" si="21"/>
        <v>5000000</v>
      </c>
      <c r="P252" s="26"/>
      <c r="Q252" s="26">
        <f t="shared" si="22"/>
        <v>0</v>
      </c>
      <c r="R252" s="40"/>
      <c r="U252" s="26">
        <f t="shared" si="23"/>
        <v>0</v>
      </c>
      <c r="V252" s="26">
        <v>13000000</v>
      </c>
      <c r="AA252" s="407">
        <f t="shared" si="24"/>
        <v>18000000</v>
      </c>
      <c r="AB252" s="407">
        <f t="shared" si="25"/>
        <v>13000000</v>
      </c>
      <c r="AC252" s="407">
        <f t="shared" si="26"/>
        <v>5000000</v>
      </c>
      <c r="AD252" s="407">
        <f t="shared" si="27"/>
        <v>0</v>
      </c>
    </row>
    <row r="253" spans="1:30" s="1" customFormat="1" x14ac:dyDescent="0.25">
      <c r="A253" s="325">
        <f>SUBTOTAL(103,$B$2:B253)</f>
        <v>252</v>
      </c>
      <c r="B253" s="108" t="s">
        <v>7506</v>
      </c>
      <c r="C253" s="24">
        <v>40708821050023</v>
      </c>
      <c r="D253" s="24" t="str">
        <f>VLOOKUP(C253,'Hemis baza'!K:AJ,26,)</f>
        <v>438241200115</v>
      </c>
      <c r="E253" s="24" t="str">
        <f>VLOOKUP(C253,'Hemis baza'!K:AF,13,)</f>
        <v>To‘lov-shartnoma</v>
      </c>
      <c r="F253" s="109" t="str">
        <f>VLOOKUP(C253,'Hemis baza'!K:AF,3,)</f>
        <v>1-kurs</v>
      </c>
      <c r="G253" s="404" t="s">
        <v>19811</v>
      </c>
      <c r="H253" s="404" t="str">
        <f>VLOOKUP(C253,'Hemis baza'!K:AF,5,)</f>
        <v>M1-24 O`TA</v>
      </c>
      <c r="I253" s="403" t="str">
        <f>VLOOKUP(C253,'Hemis baza'!K:AF,11,)</f>
        <v>Magistr</v>
      </c>
      <c r="J253" s="23" t="str">
        <f>VLOOKUP(C253,'Hemis baza'!K:AF,12,)</f>
        <v>Kunduzgi</v>
      </c>
      <c r="K253" s="25"/>
      <c r="L253" s="25"/>
      <c r="M253" s="26">
        <v>18000000</v>
      </c>
      <c r="N253" s="26">
        <f>SUMIF('BR 1'!B:B,'1-kurs'!C253,'BR 1'!E:E)</f>
        <v>13880000</v>
      </c>
      <c r="O253" s="26">
        <f t="shared" si="21"/>
        <v>4120000</v>
      </c>
      <c r="P253" s="26"/>
      <c r="Q253" s="26">
        <f t="shared" si="22"/>
        <v>0</v>
      </c>
      <c r="R253" s="40"/>
      <c r="U253" s="26">
        <f t="shared" si="23"/>
        <v>0</v>
      </c>
      <c r="V253" s="26">
        <v>13880000</v>
      </c>
      <c r="AA253" s="407">
        <f t="shared" si="24"/>
        <v>18000000</v>
      </c>
      <c r="AB253" s="407">
        <f t="shared" si="25"/>
        <v>13880000</v>
      </c>
      <c r="AC253" s="407">
        <f t="shared" si="26"/>
        <v>4120000</v>
      </c>
      <c r="AD253" s="407">
        <f t="shared" si="27"/>
        <v>0</v>
      </c>
    </row>
    <row r="254" spans="1:30" s="1" customFormat="1" x14ac:dyDescent="0.25">
      <c r="A254" s="325">
        <f>SUBTOTAL(103,$B$2:B254)</f>
        <v>253</v>
      </c>
      <c r="B254" s="108" t="s">
        <v>7507</v>
      </c>
      <c r="C254" s="24">
        <v>40607941170144</v>
      </c>
      <c r="D254" s="24" t="str">
        <f>VLOOKUP(C254,'Hemis baza'!K:AJ,26,)</f>
        <v>438241100208</v>
      </c>
      <c r="E254" s="24" t="str">
        <f>VLOOKUP(C254,'Hemis baza'!K:AF,13,)</f>
        <v>To‘lov-shartnoma</v>
      </c>
      <c r="F254" s="109" t="str">
        <f>VLOOKUP(C254,'Hemis baza'!K:AF,3,)</f>
        <v>1-kurs</v>
      </c>
      <c r="G254" s="404" t="s">
        <v>19806</v>
      </c>
      <c r="H254" s="404" t="str">
        <f>VLOOKUP(C254,'Hemis baza'!K:AF,5,)</f>
        <v>1-24 MUZ</v>
      </c>
      <c r="I254" s="403" t="str">
        <f>VLOOKUP(C254,'Hemis baza'!K:AF,11,)</f>
        <v>Bakalavr</v>
      </c>
      <c r="J254" s="23" t="str">
        <f>VLOOKUP(C254,'Hemis baza'!K:AF,12,)</f>
        <v>Kunduzgi</v>
      </c>
      <c r="K254" s="25"/>
      <c r="L254" s="25"/>
      <c r="M254" s="26">
        <v>15000000</v>
      </c>
      <c r="N254" s="26">
        <f>SUMIF('BR 1'!B:B,'1-kurs'!C254,'BR 1'!E:E)</f>
        <v>7500000</v>
      </c>
      <c r="O254" s="26">
        <f t="shared" si="21"/>
        <v>7500000</v>
      </c>
      <c r="P254" s="26"/>
      <c r="Q254" s="26">
        <f t="shared" si="22"/>
        <v>0</v>
      </c>
      <c r="R254" s="40"/>
      <c r="U254" s="26">
        <f t="shared" si="23"/>
        <v>0</v>
      </c>
      <c r="V254" s="26">
        <v>7500000</v>
      </c>
      <c r="AA254" s="407">
        <f t="shared" si="24"/>
        <v>15000000</v>
      </c>
      <c r="AB254" s="407">
        <f t="shared" si="25"/>
        <v>7500000</v>
      </c>
      <c r="AC254" s="407">
        <f t="shared" si="26"/>
        <v>7500000</v>
      </c>
      <c r="AD254" s="407">
        <f t="shared" si="27"/>
        <v>0</v>
      </c>
    </row>
    <row r="255" spans="1:30" x14ac:dyDescent="0.25">
      <c r="A255" s="325">
        <f>SUBTOTAL(103,$B$2:B255)</f>
        <v>254</v>
      </c>
      <c r="B255" s="108" t="s">
        <v>7508</v>
      </c>
      <c r="C255" s="24">
        <v>53012025320041</v>
      </c>
      <c r="D255" s="24" t="str">
        <f>VLOOKUP(C255,'Hemis baza'!K:AJ,26,)</f>
        <v>438241101400</v>
      </c>
      <c r="E255" s="24" t="str">
        <f>VLOOKUP(C255,'Hemis baza'!K:AF,13,)</f>
        <v>To‘lov-shartnoma</v>
      </c>
      <c r="F255" s="109" t="str">
        <f>VLOOKUP(C255,'Hemis baza'!K:AF,3,)</f>
        <v>1-kurs</v>
      </c>
      <c r="G255" s="404" t="s">
        <v>309</v>
      </c>
      <c r="H255" s="404" t="str">
        <f>VLOOKUP(C255,'Hemis baza'!K:AF,5,)</f>
        <v>S1-24 Tarix</v>
      </c>
      <c r="I255" s="403" t="str">
        <f>VLOOKUP(C255,'Hemis baza'!K:AF,11,)</f>
        <v>Bakalavr</v>
      </c>
      <c r="J255" s="23" t="str">
        <f>VLOOKUP(C255,'Hemis baza'!K:AF,12,)</f>
        <v>Sirtqi</v>
      </c>
      <c r="K255" s="333"/>
      <c r="L255" s="333"/>
      <c r="M255" s="26">
        <v>12000000</v>
      </c>
      <c r="N255" s="26">
        <f>SUMIF('BR 1'!B:B,'1-kurs'!C255,'BR 1'!E:E)</f>
        <v>4000000</v>
      </c>
      <c r="O255" s="26">
        <f t="shared" si="21"/>
        <v>8000000</v>
      </c>
      <c r="P255" s="26"/>
      <c r="Q255" s="26">
        <f t="shared" si="22"/>
        <v>0</v>
      </c>
      <c r="R255" s="399"/>
      <c r="U255" s="26">
        <f t="shared" si="23"/>
        <v>0</v>
      </c>
      <c r="V255" s="26">
        <v>4000000</v>
      </c>
      <c r="AA255" s="407">
        <f t="shared" si="24"/>
        <v>12000000</v>
      </c>
      <c r="AB255" s="407">
        <f t="shared" si="25"/>
        <v>4000000</v>
      </c>
      <c r="AC255" s="407">
        <f t="shared" si="26"/>
        <v>8000000</v>
      </c>
      <c r="AD255" s="407">
        <f t="shared" si="27"/>
        <v>0</v>
      </c>
    </row>
    <row r="256" spans="1:30" s="1" customFormat="1" x14ac:dyDescent="0.25">
      <c r="A256" s="325">
        <f>SUBTOTAL(103,$B$2:B256)</f>
        <v>255</v>
      </c>
      <c r="B256" s="108" t="s">
        <v>7509</v>
      </c>
      <c r="C256" s="24">
        <v>40401810970015</v>
      </c>
      <c r="D256" s="24" t="e">
        <f>VLOOKUP(C256,'Hemis baza'!K:AJ,26,)</f>
        <v>#N/A</v>
      </c>
      <c r="E256" s="24" t="e">
        <f>VLOOKUP(C256,'Hemis baza'!K:AF,13,)</f>
        <v>#N/A</v>
      </c>
      <c r="F256" s="109" t="e">
        <f>VLOOKUP(C256,'Hemis baza'!K:AF,3,)</f>
        <v>#N/A</v>
      </c>
      <c r="G256" s="404" t="s">
        <v>19803</v>
      </c>
      <c r="H256" s="404" t="e">
        <f>VLOOKUP(C256,'Hemis baza'!K:AF,5,)</f>
        <v>#N/A</v>
      </c>
      <c r="I256" s="403" t="e">
        <f>VLOOKUP(C256,'Hemis baza'!K:AF,11,)</f>
        <v>#N/A</v>
      </c>
      <c r="J256" s="23" t="e">
        <f>VLOOKUP(C256,'Hemis baza'!K:AF,12,)</f>
        <v>#N/A</v>
      </c>
      <c r="K256" s="25"/>
      <c r="L256" s="25"/>
      <c r="M256" s="26">
        <v>18000000</v>
      </c>
      <c r="N256" s="26">
        <f>SUMIF('BR 1'!B:B,'1-kurs'!C256,'BR 1'!E:E)</f>
        <v>500000</v>
      </c>
      <c r="O256" s="26">
        <f t="shared" si="21"/>
        <v>17500000</v>
      </c>
      <c r="P256" s="26"/>
      <c r="Q256" s="26">
        <f t="shared" si="22"/>
        <v>0</v>
      </c>
      <c r="R256" s="40"/>
      <c r="U256" s="26">
        <f t="shared" si="23"/>
        <v>0</v>
      </c>
      <c r="V256" s="26">
        <v>500000</v>
      </c>
      <c r="AA256" s="407">
        <f t="shared" si="24"/>
        <v>18000000</v>
      </c>
      <c r="AB256" s="407">
        <f t="shared" si="25"/>
        <v>500000</v>
      </c>
      <c r="AC256" s="407">
        <f t="shared" si="26"/>
        <v>17500000</v>
      </c>
      <c r="AD256" s="407">
        <f t="shared" si="27"/>
        <v>0</v>
      </c>
    </row>
    <row r="257" spans="1:30" s="1" customFormat="1" x14ac:dyDescent="0.25">
      <c r="A257" s="325">
        <f>SUBTOTAL(103,$B$2:B257)</f>
        <v>256</v>
      </c>
      <c r="B257" s="108" t="s">
        <v>7510</v>
      </c>
      <c r="C257" s="24">
        <v>31407995380012</v>
      </c>
      <c r="D257" s="24" t="str">
        <f>VLOOKUP(C257,'Hemis baza'!K:AJ,26,)</f>
        <v>438241101552</v>
      </c>
      <c r="E257" s="24" t="str">
        <f>VLOOKUP(C257,'Hemis baza'!K:AF,13,)</f>
        <v>To‘lov-shartnoma</v>
      </c>
      <c r="F257" s="109" t="str">
        <f>VLOOKUP(C257,'Hemis baza'!K:AF,3,)</f>
        <v>1-kurs</v>
      </c>
      <c r="G257" s="404" t="s">
        <v>19808</v>
      </c>
      <c r="H257" s="404" t="str">
        <f>VLOOKUP(C257,'Hemis baza'!K:AF,5,)</f>
        <v>S1-24 IQT</v>
      </c>
      <c r="I257" s="403" t="str">
        <f>VLOOKUP(C257,'Hemis baza'!K:AF,11,)</f>
        <v>Bakalavr</v>
      </c>
      <c r="J257" s="23" t="str">
        <f>VLOOKUP(C257,'Hemis baza'!K:AF,12,)</f>
        <v>Sirtqi</v>
      </c>
      <c r="K257" s="25"/>
      <c r="L257" s="25"/>
      <c r="M257" s="26">
        <v>12000000</v>
      </c>
      <c r="N257" s="26">
        <f>SUMIF('BR 1'!B:B,'1-kurs'!C257,'BR 1'!E:E)</f>
        <v>9000000</v>
      </c>
      <c r="O257" s="26">
        <f t="shared" si="21"/>
        <v>3000000</v>
      </c>
      <c r="P257" s="26"/>
      <c r="Q257" s="26">
        <f t="shared" si="22"/>
        <v>0</v>
      </c>
      <c r="R257" s="40"/>
      <c r="U257" s="26">
        <f t="shared" si="23"/>
        <v>0</v>
      </c>
      <c r="V257" s="26">
        <v>9000000</v>
      </c>
      <c r="AA257" s="407">
        <f t="shared" si="24"/>
        <v>12000000</v>
      </c>
      <c r="AB257" s="407">
        <f t="shared" si="25"/>
        <v>9000000</v>
      </c>
      <c r="AC257" s="407">
        <f t="shared" si="26"/>
        <v>3000000</v>
      </c>
      <c r="AD257" s="407">
        <f t="shared" si="27"/>
        <v>0</v>
      </c>
    </row>
    <row r="258" spans="1:30" s="1" customFormat="1" x14ac:dyDescent="0.25">
      <c r="A258" s="325">
        <f>SUBTOTAL(103,$B$2:B258)</f>
        <v>257</v>
      </c>
      <c r="B258" s="108" t="s">
        <v>7511</v>
      </c>
      <c r="C258" s="24">
        <v>51206075210018</v>
      </c>
      <c r="D258" s="24" t="str">
        <f>VLOOKUP(C258,'Hemis baza'!K:AJ,26,)</f>
        <v>438241102116</v>
      </c>
      <c r="E258" s="24" t="str">
        <f>VLOOKUP(C258,'Hemis baza'!K:AF,13,)</f>
        <v>To‘lov-shartnoma</v>
      </c>
      <c r="F258" s="109" t="str">
        <f>VLOOKUP(C258,'Hemis baza'!K:AF,3,)</f>
        <v>1-kurs</v>
      </c>
      <c r="G258" s="404" t="s">
        <v>19808</v>
      </c>
      <c r="H258" s="404" t="str">
        <f>VLOOKUP(C258,'Hemis baza'!K:AF,5,)</f>
        <v>S1-24 IQT</v>
      </c>
      <c r="I258" s="403" t="str">
        <f>VLOOKUP(C258,'Hemis baza'!K:AF,11,)</f>
        <v>Bakalavr</v>
      </c>
      <c r="J258" s="23" t="str">
        <f>VLOOKUP(C258,'Hemis baza'!K:AF,12,)</f>
        <v>Sirtqi</v>
      </c>
      <c r="K258" s="25"/>
      <c r="L258" s="25"/>
      <c r="M258" s="26">
        <v>12000000</v>
      </c>
      <c r="N258" s="26">
        <f>SUMIF('BR 1'!B:B,'1-kurs'!C258,'BR 1'!E:E)</f>
        <v>12000000</v>
      </c>
      <c r="O258" s="26">
        <f t="shared" ref="O258:O321" si="28">IF(M258-N258&gt;0,M258-N258,0)</f>
        <v>0</v>
      </c>
      <c r="P258" s="26"/>
      <c r="Q258" s="26">
        <f t="shared" ref="Q258:Q321" si="29">IF(M258-N258&lt;0,N258-M258,0)</f>
        <v>0</v>
      </c>
      <c r="R258" s="40"/>
      <c r="U258" s="26">
        <f t="shared" ref="U258:U321" si="30">N258-V258</f>
        <v>0</v>
      </c>
      <c r="V258" s="26">
        <v>12000000</v>
      </c>
      <c r="AA258" s="407">
        <f t="shared" si="24"/>
        <v>12000000</v>
      </c>
      <c r="AB258" s="407">
        <f t="shared" si="25"/>
        <v>12000000</v>
      </c>
      <c r="AC258" s="407">
        <f t="shared" si="26"/>
        <v>0</v>
      </c>
      <c r="AD258" s="407">
        <f t="shared" si="27"/>
        <v>0</v>
      </c>
    </row>
    <row r="259" spans="1:30" s="1" customFormat="1" x14ac:dyDescent="0.25">
      <c r="A259" s="325">
        <f>SUBTOTAL(103,$B$2:B259)</f>
        <v>258</v>
      </c>
      <c r="B259" s="108" t="s">
        <v>7512</v>
      </c>
      <c r="C259" s="24">
        <v>42509825350018</v>
      </c>
      <c r="D259" s="24" t="str">
        <f>VLOOKUP(C259,'Hemis baza'!K:AJ,26,)</f>
        <v>438241200103</v>
      </c>
      <c r="E259" s="24" t="str">
        <f>VLOOKUP(C259,'Hemis baza'!K:AF,13,)</f>
        <v>To‘lov-shartnoma</v>
      </c>
      <c r="F259" s="109" t="str">
        <f>VLOOKUP(C259,'Hemis baza'!K:AF,3,)</f>
        <v>1-kurs</v>
      </c>
      <c r="G259" s="404" t="s">
        <v>19803</v>
      </c>
      <c r="H259" s="404" t="str">
        <f>VLOOKUP(C259,'Hemis baza'!K:AF,5,)</f>
        <v>M1-24 PSI</v>
      </c>
      <c r="I259" s="403" t="str">
        <f>VLOOKUP(C259,'Hemis baza'!K:AF,11,)</f>
        <v>Magistr</v>
      </c>
      <c r="J259" s="23" t="str">
        <f>VLOOKUP(C259,'Hemis baza'!K:AF,12,)</f>
        <v>Kunduzgi</v>
      </c>
      <c r="K259" s="25"/>
      <c r="L259" s="25"/>
      <c r="M259" s="26">
        <v>18000000</v>
      </c>
      <c r="N259" s="26">
        <f>SUMIF('BR 1'!B:B,'1-kurs'!C259,'BR 1'!E:E)</f>
        <v>15000000</v>
      </c>
      <c r="O259" s="26">
        <f t="shared" si="28"/>
        <v>3000000</v>
      </c>
      <c r="P259" s="26"/>
      <c r="Q259" s="26">
        <f t="shared" si="29"/>
        <v>0</v>
      </c>
      <c r="R259" s="40"/>
      <c r="U259" s="26">
        <f t="shared" si="30"/>
        <v>0</v>
      </c>
      <c r="V259" s="26">
        <v>15000000</v>
      </c>
      <c r="AA259" s="407">
        <f t="shared" ref="AA259:AA321" si="31">M259</f>
        <v>18000000</v>
      </c>
      <c r="AB259" s="407">
        <f t="shared" ref="AB259:AB321" si="32">N259</f>
        <v>15000000</v>
      </c>
      <c r="AC259" s="407">
        <f t="shared" ref="AC259:AC321" si="33">O259</f>
        <v>3000000</v>
      </c>
      <c r="AD259" s="407">
        <f t="shared" ref="AD259:AD321" si="34">Q259</f>
        <v>0</v>
      </c>
    </row>
    <row r="260" spans="1:30" s="1" customFormat="1" x14ac:dyDescent="0.25">
      <c r="A260" s="325">
        <f>SUBTOTAL(103,$B$2:B260)</f>
        <v>259</v>
      </c>
      <c r="B260" s="108" t="s">
        <v>7513</v>
      </c>
      <c r="C260" s="24">
        <v>42003861150019</v>
      </c>
      <c r="D260" s="24" t="e">
        <f>VLOOKUP(C260,'Hemis baza'!K:AJ,26,)</f>
        <v>#N/A</v>
      </c>
      <c r="E260" s="24" t="e">
        <f>VLOOKUP(C260,'Hemis baza'!K:AF,13,)</f>
        <v>#N/A</v>
      </c>
      <c r="F260" s="109" t="e">
        <f>VLOOKUP(C260,'Hemis baza'!K:AF,3,)</f>
        <v>#N/A</v>
      </c>
      <c r="G260" s="404" t="s">
        <v>19811</v>
      </c>
      <c r="H260" s="404" t="e">
        <f>VLOOKUP(C260,'Hemis baza'!K:AF,5,)</f>
        <v>#N/A</v>
      </c>
      <c r="I260" s="403" t="e">
        <f>VLOOKUP(C260,'Hemis baza'!K:AF,11,)</f>
        <v>#N/A</v>
      </c>
      <c r="J260" s="23" t="e">
        <f>VLOOKUP(C260,'Hemis baza'!K:AF,12,)</f>
        <v>#N/A</v>
      </c>
      <c r="K260" s="25"/>
      <c r="L260" s="25"/>
      <c r="M260" s="26">
        <v>18000000</v>
      </c>
      <c r="N260" s="26">
        <f>SUMIF('BR 1'!B:B,'1-kurs'!C260,'BR 1'!E:E)</f>
        <v>0</v>
      </c>
      <c r="O260" s="26">
        <f t="shared" si="28"/>
        <v>18000000</v>
      </c>
      <c r="P260" s="26"/>
      <c r="Q260" s="26">
        <f t="shared" si="29"/>
        <v>0</v>
      </c>
      <c r="R260" s="40"/>
      <c r="U260" s="26">
        <f t="shared" si="30"/>
        <v>0</v>
      </c>
      <c r="V260" s="26">
        <v>0</v>
      </c>
      <c r="AA260" s="407">
        <f t="shared" si="31"/>
        <v>18000000</v>
      </c>
      <c r="AB260" s="407">
        <f t="shared" si="32"/>
        <v>0</v>
      </c>
      <c r="AC260" s="407">
        <f t="shared" si="33"/>
        <v>18000000</v>
      </c>
      <c r="AD260" s="407">
        <f t="shared" si="34"/>
        <v>0</v>
      </c>
    </row>
    <row r="261" spans="1:30" s="1" customFormat="1" x14ac:dyDescent="0.25">
      <c r="A261" s="325">
        <f>SUBTOTAL(103,$B$2:B261)</f>
        <v>260</v>
      </c>
      <c r="B261" s="108" t="s">
        <v>7514</v>
      </c>
      <c r="C261" s="24">
        <v>41805851140054</v>
      </c>
      <c r="D261" s="24" t="e">
        <f>VLOOKUP(C261,'Hemis baza'!K:AJ,26,)</f>
        <v>#N/A</v>
      </c>
      <c r="E261" s="24" t="e">
        <f>VLOOKUP(C261,'Hemis baza'!K:AF,13,)</f>
        <v>#N/A</v>
      </c>
      <c r="F261" s="109" t="e">
        <f>VLOOKUP(C261,'Hemis baza'!K:AF,3,)</f>
        <v>#N/A</v>
      </c>
      <c r="G261" s="404" t="s">
        <v>19808</v>
      </c>
      <c r="H261" s="404" t="e">
        <f>VLOOKUP(C261,'Hemis baza'!K:AF,5,)</f>
        <v>#N/A</v>
      </c>
      <c r="I261" s="403" t="e">
        <f>VLOOKUP(C261,'Hemis baza'!K:AF,11,)</f>
        <v>#N/A</v>
      </c>
      <c r="J261" s="23" t="e">
        <f>VLOOKUP(C261,'Hemis baza'!K:AF,12,)</f>
        <v>#N/A</v>
      </c>
      <c r="K261" s="25"/>
      <c r="L261" s="25"/>
      <c r="M261" s="26">
        <v>18000000</v>
      </c>
      <c r="N261" s="26">
        <f>SUMIF('BR 1'!B:B,'1-kurs'!C261,'BR 1'!E:E)</f>
        <v>0</v>
      </c>
      <c r="O261" s="26">
        <f t="shared" si="28"/>
        <v>18000000</v>
      </c>
      <c r="P261" s="26"/>
      <c r="Q261" s="26">
        <f t="shared" si="29"/>
        <v>0</v>
      </c>
      <c r="R261" s="40"/>
      <c r="U261" s="26">
        <f t="shared" si="30"/>
        <v>0</v>
      </c>
      <c r="V261" s="26">
        <v>0</v>
      </c>
      <c r="AA261" s="407">
        <f t="shared" si="31"/>
        <v>18000000</v>
      </c>
      <c r="AB261" s="407">
        <f t="shared" si="32"/>
        <v>0</v>
      </c>
      <c r="AC261" s="407">
        <f t="shared" si="33"/>
        <v>18000000</v>
      </c>
      <c r="AD261" s="407">
        <f t="shared" si="34"/>
        <v>0</v>
      </c>
    </row>
    <row r="262" spans="1:30" s="1" customFormat="1" x14ac:dyDescent="0.25">
      <c r="A262" s="325">
        <f>SUBTOTAL(103,$B$2:B262)</f>
        <v>261</v>
      </c>
      <c r="B262" s="108" t="s">
        <v>7515</v>
      </c>
      <c r="C262" s="24">
        <v>31207911000082</v>
      </c>
      <c r="D262" s="24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04" t="s">
        <v>19816</v>
      </c>
      <c r="H262" s="404" t="e">
        <f>VLOOKUP(C262,'Hemis baza'!K:AF,5,)</f>
        <v>#N/A</v>
      </c>
      <c r="I262" s="403" t="e">
        <f>VLOOKUP(C262,'Hemis baza'!K:AF,11,)</f>
        <v>#N/A</v>
      </c>
      <c r="J262" s="23" t="e">
        <f>VLOOKUP(C262,'Hemis baza'!K:AF,12,)</f>
        <v>#N/A</v>
      </c>
      <c r="K262" s="25"/>
      <c r="L262" s="25"/>
      <c r="M262" s="26">
        <v>18000000</v>
      </c>
      <c r="N262" s="26">
        <f>SUMIF('BR 1'!B:B,'1-kurs'!C262,'BR 1'!E:E)</f>
        <v>0</v>
      </c>
      <c r="O262" s="26">
        <f t="shared" si="28"/>
        <v>18000000</v>
      </c>
      <c r="P262" s="26"/>
      <c r="Q262" s="26">
        <f t="shared" si="29"/>
        <v>0</v>
      </c>
      <c r="R262" s="40"/>
      <c r="U262" s="26">
        <f t="shared" si="30"/>
        <v>0</v>
      </c>
      <c r="V262" s="26">
        <v>0</v>
      </c>
      <c r="AA262" s="407">
        <f t="shared" si="31"/>
        <v>18000000</v>
      </c>
      <c r="AB262" s="407">
        <f t="shared" si="32"/>
        <v>0</v>
      </c>
      <c r="AC262" s="407">
        <f t="shared" si="33"/>
        <v>18000000</v>
      </c>
      <c r="AD262" s="407">
        <f t="shared" si="34"/>
        <v>0</v>
      </c>
    </row>
    <row r="263" spans="1:30" s="1" customFormat="1" x14ac:dyDescent="0.25">
      <c r="A263" s="325">
        <f>SUBTOTAL(103,$B$2:B263)</f>
        <v>262</v>
      </c>
      <c r="B263" s="108" t="s">
        <v>7516</v>
      </c>
      <c r="C263" s="24">
        <v>41607911010011</v>
      </c>
      <c r="D263" s="24" t="str">
        <f>VLOOKUP(C263,'Hemis baza'!K:AJ,26,)</f>
        <v>438241100593</v>
      </c>
      <c r="E263" s="24" t="str">
        <f>VLOOKUP(C263,'Hemis baza'!K:AF,13,)</f>
        <v>To‘lov-shartnoma</v>
      </c>
      <c r="F263" s="109" t="str">
        <f>VLOOKUP(C263,'Hemis baza'!K:AF,3,)</f>
        <v>1-kurs</v>
      </c>
      <c r="G263" s="404" t="s">
        <v>19804</v>
      </c>
      <c r="H263" s="404" t="str">
        <f>VLOOKUP(C263,'Hemis baza'!K:AF,5,)</f>
        <v>S1-24 MT</v>
      </c>
      <c r="I263" s="403" t="str">
        <f>VLOOKUP(C263,'Hemis baza'!K:AF,11,)</f>
        <v>Bakalavr</v>
      </c>
      <c r="J263" s="23" t="str">
        <f>VLOOKUP(C263,'Hemis baza'!K:AF,12,)</f>
        <v>Sirtqi</v>
      </c>
      <c r="K263" s="25"/>
      <c r="L263" s="25"/>
      <c r="M263" s="26">
        <v>12000000</v>
      </c>
      <c r="N263" s="26">
        <f>SUMIF('BR 1'!B:B,'1-kurs'!C263,'BR 1'!E:E)</f>
        <v>11000000</v>
      </c>
      <c r="O263" s="26">
        <f t="shared" si="28"/>
        <v>1000000</v>
      </c>
      <c r="P263" s="26"/>
      <c r="Q263" s="26">
        <f t="shared" si="29"/>
        <v>0</v>
      </c>
      <c r="R263" s="40"/>
      <c r="U263" s="26">
        <f t="shared" si="30"/>
        <v>0</v>
      </c>
      <c r="V263" s="26">
        <v>11000000</v>
      </c>
      <c r="AA263" s="407">
        <f t="shared" si="31"/>
        <v>12000000</v>
      </c>
      <c r="AB263" s="407">
        <f t="shared" si="32"/>
        <v>11000000</v>
      </c>
      <c r="AC263" s="407">
        <f t="shared" si="33"/>
        <v>1000000</v>
      </c>
      <c r="AD263" s="407">
        <f t="shared" si="34"/>
        <v>0</v>
      </c>
    </row>
    <row r="264" spans="1:30" s="1" customFormat="1" x14ac:dyDescent="0.25">
      <c r="A264" s="325">
        <f>SUBTOTAL(103,$B$2:B264)</f>
        <v>263</v>
      </c>
      <c r="B264" s="108" t="s">
        <v>7517</v>
      </c>
      <c r="C264" s="24">
        <v>41302975360039</v>
      </c>
      <c r="D264" s="24" t="str">
        <f>VLOOKUP(C264,'Hemis baza'!K:AJ,26,)</f>
        <v>438241100957</v>
      </c>
      <c r="E264" s="24" t="str">
        <f>VLOOKUP(C264,'Hemis baza'!K:AF,13,)</f>
        <v>To‘lov-shartnoma</v>
      </c>
      <c r="F264" s="109" t="str">
        <f>VLOOKUP(C264,'Hemis baza'!K:AF,3,)</f>
        <v>1-kurs</v>
      </c>
      <c r="G264" s="404" t="s">
        <v>19804</v>
      </c>
      <c r="H264" s="404" t="str">
        <f>VLOOKUP(C264,'Hemis baza'!K:AF,5,)</f>
        <v>S2-24 MT</v>
      </c>
      <c r="I264" s="403" t="str">
        <f>VLOOKUP(C264,'Hemis baza'!K:AF,11,)</f>
        <v>Bakalavr</v>
      </c>
      <c r="J264" s="23" t="str">
        <f>VLOOKUP(C264,'Hemis baza'!K:AF,12,)</f>
        <v>Sirtqi</v>
      </c>
      <c r="K264" s="25"/>
      <c r="L264" s="25"/>
      <c r="M264" s="26">
        <v>12000000</v>
      </c>
      <c r="N264" s="26">
        <f>SUMIF('BR 1'!B:B,'1-kurs'!C264,'BR 1'!E:E)</f>
        <v>12000000</v>
      </c>
      <c r="O264" s="26">
        <f t="shared" si="28"/>
        <v>0</v>
      </c>
      <c r="P264" s="26"/>
      <c r="Q264" s="26">
        <f t="shared" si="29"/>
        <v>0</v>
      </c>
      <c r="R264" s="40"/>
      <c r="U264" s="26">
        <f t="shared" si="30"/>
        <v>0</v>
      </c>
      <c r="V264" s="26">
        <v>12000000</v>
      </c>
      <c r="AA264" s="407">
        <f t="shared" si="31"/>
        <v>12000000</v>
      </c>
      <c r="AB264" s="407">
        <f t="shared" si="32"/>
        <v>12000000</v>
      </c>
      <c r="AC264" s="407">
        <f t="shared" si="33"/>
        <v>0</v>
      </c>
      <c r="AD264" s="407">
        <f t="shared" si="34"/>
        <v>0</v>
      </c>
    </row>
    <row r="265" spans="1:30" s="1" customFormat="1" x14ac:dyDescent="0.25">
      <c r="A265" s="325">
        <f>SUBTOTAL(103,$B$2:B265)</f>
        <v>264</v>
      </c>
      <c r="B265" s="108" t="s">
        <v>7518</v>
      </c>
      <c r="C265" s="24">
        <v>52708037130020</v>
      </c>
      <c r="D265" s="24" t="str">
        <f>VLOOKUP(C265,'Hemis baza'!K:AJ,26,)</f>
        <v>438241200098</v>
      </c>
      <c r="E265" s="24" t="str">
        <f>VLOOKUP(C265,'Hemis baza'!K:AF,13,)</f>
        <v>To‘lov-shartnoma</v>
      </c>
      <c r="F265" s="109" t="str">
        <f>VLOOKUP(C265,'Hemis baza'!K:AF,3,)</f>
        <v>1-kurs</v>
      </c>
      <c r="G265" s="404" t="s">
        <v>19803</v>
      </c>
      <c r="H265" s="404" t="str">
        <f>VLOOKUP(C265,'Hemis baza'!K:AF,5,)</f>
        <v>M1-24 PSI</v>
      </c>
      <c r="I265" s="403" t="str">
        <f>VLOOKUP(C265,'Hemis baza'!K:AF,11,)</f>
        <v>Magistr</v>
      </c>
      <c r="J265" s="23" t="str">
        <f>VLOOKUP(C265,'Hemis baza'!K:AF,12,)</f>
        <v>Kunduzgi</v>
      </c>
      <c r="K265" s="25"/>
      <c r="L265" s="25"/>
      <c r="M265" s="26">
        <v>18000000</v>
      </c>
      <c r="N265" s="26">
        <f>SUMIF('BR 1'!B:B,'1-kurs'!C265,'BR 1'!E:E)</f>
        <v>18000000</v>
      </c>
      <c r="O265" s="26">
        <f t="shared" si="28"/>
        <v>0</v>
      </c>
      <c r="P265" s="26"/>
      <c r="Q265" s="26">
        <f t="shared" si="29"/>
        <v>0</v>
      </c>
      <c r="R265" s="40"/>
      <c r="U265" s="26">
        <f t="shared" si="30"/>
        <v>0</v>
      </c>
      <c r="V265" s="26">
        <v>18000000</v>
      </c>
      <c r="AA265" s="407">
        <f t="shared" si="31"/>
        <v>18000000</v>
      </c>
      <c r="AB265" s="407">
        <f t="shared" si="32"/>
        <v>18000000</v>
      </c>
      <c r="AC265" s="407">
        <f t="shared" si="33"/>
        <v>0</v>
      </c>
      <c r="AD265" s="407">
        <f t="shared" si="34"/>
        <v>0</v>
      </c>
    </row>
    <row r="266" spans="1:30" s="1" customFormat="1" x14ac:dyDescent="0.25">
      <c r="A266" s="325">
        <f>SUBTOTAL(103,$B$2:B266)</f>
        <v>265</v>
      </c>
      <c r="B266" s="108" t="s">
        <v>7519</v>
      </c>
      <c r="C266" s="24">
        <v>33011871000031</v>
      </c>
      <c r="D266" s="24" t="e">
        <f>VLOOKUP(C266,'Hemis baza'!K:AJ,26,)</f>
        <v>#N/A</v>
      </c>
      <c r="E266" s="24" t="e">
        <f>VLOOKUP(C266,'Hemis baza'!K:AF,13,)</f>
        <v>#N/A</v>
      </c>
      <c r="F266" s="109" t="e">
        <f>VLOOKUP(C266,'Hemis baza'!K:AF,3,)</f>
        <v>#N/A</v>
      </c>
      <c r="G266" s="404" t="s">
        <v>19816</v>
      </c>
      <c r="H266" s="404" t="e">
        <f>VLOOKUP(C266,'Hemis baza'!K:AF,5,)</f>
        <v>#N/A</v>
      </c>
      <c r="I266" s="403" t="e">
        <f>VLOOKUP(C266,'Hemis baza'!K:AF,11,)</f>
        <v>#N/A</v>
      </c>
      <c r="J266" s="23" t="e">
        <f>VLOOKUP(C266,'Hemis baza'!K:AF,12,)</f>
        <v>#N/A</v>
      </c>
      <c r="K266" s="25"/>
      <c r="L266" s="25"/>
      <c r="M266" s="26">
        <v>18000000</v>
      </c>
      <c r="N266" s="26">
        <f>SUMIF('BR 1'!B:B,'1-kurs'!C266,'BR 1'!E:E)</f>
        <v>1000000</v>
      </c>
      <c r="O266" s="26">
        <f t="shared" si="28"/>
        <v>17000000</v>
      </c>
      <c r="P266" s="26"/>
      <c r="Q266" s="26">
        <f t="shared" si="29"/>
        <v>0</v>
      </c>
      <c r="R266" s="40"/>
      <c r="U266" s="26">
        <f t="shared" si="30"/>
        <v>0</v>
      </c>
      <c r="V266" s="26">
        <v>1000000</v>
      </c>
      <c r="AA266" s="407">
        <f t="shared" si="31"/>
        <v>18000000</v>
      </c>
      <c r="AB266" s="407">
        <f t="shared" si="32"/>
        <v>1000000</v>
      </c>
      <c r="AC266" s="407">
        <f t="shared" si="33"/>
        <v>17000000</v>
      </c>
      <c r="AD266" s="407">
        <f t="shared" si="34"/>
        <v>0</v>
      </c>
    </row>
    <row r="267" spans="1:30" s="1" customFormat="1" x14ac:dyDescent="0.25">
      <c r="A267" s="325">
        <f>SUBTOTAL(103,$B$2:B267)</f>
        <v>266</v>
      </c>
      <c r="B267" s="108" t="s">
        <v>7520</v>
      </c>
      <c r="C267" s="24">
        <v>61506065310081</v>
      </c>
      <c r="D267" s="24" t="str">
        <f>VLOOKUP(C267,'Hemis baza'!K:AJ,26,)</f>
        <v>438241100232</v>
      </c>
      <c r="E267" s="24" t="str">
        <f>VLOOKUP(C267,'Hemis baza'!K:AF,13,)</f>
        <v>To‘lov-shartnoma</v>
      </c>
      <c r="F267" s="109" t="str">
        <f>VLOOKUP(C267,'Hemis baza'!K:AF,3,)</f>
        <v>1-kurs</v>
      </c>
      <c r="G267" s="404" t="s">
        <v>19813</v>
      </c>
      <c r="H267" s="404" t="str">
        <f>VLOOKUP(C267,'Hemis baza'!K:AF,5,)</f>
        <v>1-24 XTA</v>
      </c>
      <c r="I267" s="403" t="str">
        <f>VLOOKUP(C267,'Hemis baza'!K:AF,11,)</f>
        <v>Bakalavr</v>
      </c>
      <c r="J267" s="23" t="str">
        <f>VLOOKUP(C267,'Hemis baza'!K:AF,12,)</f>
        <v>Kunduzgi</v>
      </c>
      <c r="K267" s="25"/>
      <c r="L267" s="25"/>
      <c r="M267" s="26">
        <v>15000000</v>
      </c>
      <c r="N267" s="26">
        <f>SUMIF('BR 1'!B:B,'1-kurs'!C267,'BR 1'!E:E)</f>
        <v>7500000</v>
      </c>
      <c r="O267" s="26">
        <f t="shared" si="28"/>
        <v>7500000</v>
      </c>
      <c r="P267" s="26"/>
      <c r="Q267" s="26">
        <f t="shared" si="29"/>
        <v>0</v>
      </c>
      <c r="R267" s="40"/>
      <c r="U267" s="26">
        <f t="shared" si="30"/>
        <v>0</v>
      </c>
      <c r="V267" s="26">
        <v>7500000</v>
      </c>
      <c r="AA267" s="407">
        <f t="shared" si="31"/>
        <v>15000000</v>
      </c>
      <c r="AB267" s="407">
        <f t="shared" si="32"/>
        <v>7500000</v>
      </c>
      <c r="AC267" s="407">
        <f t="shared" si="33"/>
        <v>7500000</v>
      </c>
      <c r="AD267" s="407">
        <f t="shared" si="34"/>
        <v>0</v>
      </c>
    </row>
    <row r="268" spans="1:30" s="1" customFormat="1" x14ac:dyDescent="0.25">
      <c r="A268" s="325">
        <f>SUBTOTAL(103,$B$2:B268)</f>
        <v>267</v>
      </c>
      <c r="B268" s="108" t="s">
        <v>7521</v>
      </c>
      <c r="C268" s="24">
        <v>42903961010010</v>
      </c>
      <c r="D268" s="24" t="str">
        <f>VLOOKUP(C268,'Hemis baza'!K:AJ,26,)</f>
        <v>438241100110</v>
      </c>
      <c r="E268" s="24" t="str">
        <f>VLOOKUP(C268,'Hemis baza'!K:AF,13,)</f>
        <v>To‘lov-shartnoma</v>
      </c>
      <c r="F268" s="109" t="str">
        <f>VLOOKUP(C268,'Hemis baza'!K:AF,3,)</f>
        <v>1-kurs</v>
      </c>
      <c r="G268" s="404" t="s">
        <v>19809</v>
      </c>
      <c r="H268" s="404" t="str">
        <f>VLOOKUP(C268,'Hemis baza'!K:AF,5,)</f>
        <v>1-24 BT</v>
      </c>
      <c r="I268" s="403" t="str">
        <f>VLOOKUP(C268,'Hemis baza'!K:AF,11,)</f>
        <v>Bakalavr</v>
      </c>
      <c r="J268" s="23" t="str">
        <f>VLOOKUP(C268,'Hemis baza'!K:AF,12,)</f>
        <v>Kunduzgi</v>
      </c>
      <c r="K268" s="25"/>
      <c r="L268" s="25"/>
      <c r="M268" s="26">
        <v>15000000</v>
      </c>
      <c r="N268" s="26">
        <f>SUMIF('BR 1'!B:B,'1-kurs'!C268,'BR 1'!E:E)</f>
        <v>7500000</v>
      </c>
      <c r="O268" s="26">
        <f t="shared" si="28"/>
        <v>7500000</v>
      </c>
      <c r="P268" s="26"/>
      <c r="Q268" s="26">
        <f t="shared" si="29"/>
        <v>0</v>
      </c>
      <c r="R268" s="40"/>
      <c r="U268" s="26">
        <f t="shared" si="30"/>
        <v>0</v>
      </c>
      <c r="V268" s="26">
        <v>7500000</v>
      </c>
      <c r="AA268" s="407">
        <f t="shared" si="31"/>
        <v>15000000</v>
      </c>
      <c r="AB268" s="407">
        <f t="shared" si="32"/>
        <v>7500000</v>
      </c>
      <c r="AC268" s="407">
        <f t="shared" si="33"/>
        <v>7500000</v>
      </c>
      <c r="AD268" s="407">
        <f t="shared" si="34"/>
        <v>0</v>
      </c>
    </row>
    <row r="269" spans="1:30" s="1" customFormat="1" x14ac:dyDescent="0.25">
      <c r="A269" s="325">
        <f>SUBTOTAL(103,$B$2:B269)</f>
        <v>268</v>
      </c>
      <c r="B269" s="108" t="s">
        <v>7522</v>
      </c>
      <c r="C269" s="24">
        <v>40611925340010</v>
      </c>
      <c r="D269" s="24" t="str">
        <f>VLOOKUP(C269,'Hemis baza'!K:AJ,26,)</f>
        <v>438241200172</v>
      </c>
      <c r="E269" s="24" t="str">
        <f>VLOOKUP(C269,'Hemis baza'!K:AF,13,)</f>
        <v>To‘lov-shartnoma</v>
      </c>
      <c r="F269" s="109" t="str">
        <f>VLOOKUP(C269,'Hemis baza'!K:AF,3,)</f>
        <v>1-kurs</v>
      </c>
      <c r="G269" s="404" t="s">
        <v>19803</v>
      </c>
      <c r="H269" s="404" t="str">
        <f>VLOOKUP(C269,'Hemis baza'!K:AF,5,)</f>
        <v>M1-24 PSI</v>
      </c>
      <c r="I269" s="403" t="str">
        <f>VLOOKUP(C269,'Hemis baza'!K:AF,11,)</f>
        <v>Magistr</v>
      </c>
      <c r="J269" s="23" t="str">
        <f>VLOOKUP(C269,'Hemis baza'!K:AF,12,)</f>
        <v>Kunduzgi</v>
      </c>
      <c r="K269" s="25"/>
      <c r="L269" s="25"/>
      <c r="M269" s="26">
        <v>18000000</v>
      </c>
      <c r="N269" s="26">
        <f>SUMIF('BR 1'!B:B,'1-kurs'!C269,'BR 1'!E:E)</f>
        <v>18000000</v>
      </c>
      <c r="O269" s="26">
        <f t="shared" si="28"/>
        <v>0</v>
      </c>
      <c r="P269" s="26"/>
      <c r="Q269" s="26">
        <f t="shared" si="29"/>
        <v>0</v>
      </c>
      <c r="R269" s="40"/>
      <c r="U269" s="26">
        <f t="shared" si="30"/>
        <v>0</v>
      </c>
      <c r="V269" s="26">
        <v>18000000</v>
      </c>
      <c r="AA269" s="407">
        <f t="shared" si="31"/>
        <v>18000000</v>
      </c>
      <c r="AB269" s="407">
        <f t="shared" si="32"/>
        <v>18000000</v>
      </c>
      <c r="AC269" s="407">
        <f t="shared" si="33"/>
        <v>0</v>
      </c>
      <c r="AD269" s="407">
        <f t="shared" si="34"/>
        <v>0</v>
      </c>
    </row>
    <row r="270" spans="1:30" s="1" customFormat="1" x14ac:dyDescent="0.25">
      <c r="A270" s="325">
        <f>SUBTOTAL(103,$B$2:B270)</f>
        <v>269</v>
      </c>
      <c r="B270" s="108" t="s">
        <v>7523</v>
      </c>
      <c r="C270" s="24">
        <v>62802035270016</v>
      </c>
      <c r="D270" s="24" t="e">
        <f>VLOOKUP(C270,'Hemis baza'!K:AJ,26,)</f>
        <v>#N/A</v>
      </c>
      <c r="E270" s="24" t="e">
        <f>VLOOKUP(C270,'Hemis baza'!K:AF,13,)</f>
        <v>#N/A</v>
      </c>
      <c r="F270" s="109" t="e">
        <f>VLOOKUP(C270,'Hemis baza'!K:AF,3,)</f>
        <v>#N/A</v>
      </c>
      <c r="G270" s="404" t="s">
        <v>19809</v>
      </c>
      <c r="H270" s="404" t="e">
        <f>VLOOKUP(C270,'Hemis baza'!K:AF,5,)</f>
        <v>#N/A</v>
      </c>
      <c r="I270" s="403" t="e">
        <f>VLOOKUP(C270,'Hemis baza'!K:AF,11,)</f>
        <v>#N/A</v>
      </c>
      <c r="J270" s="23" t="e">
        <f>VLOOKUP(C270,'Hemis baza'!K:AF,12,)</f>
        <v>#N/A</v>
      </c>
      <c r="K270" s="25"/>
      <c r="L270" s="25"/>
      <c r="M270" s="26">
        <v>18000000</v>
      </c>
      <c r="N270" s="26">
        <f>SUMIF('BR 1'!B:B,'1-kurs'!C270,'BR 1'!E:E)</f>
        <v>0</v>
      </c>
      <c r="O270" s="26">
        <f t="shared" si="28"/>
        <v>18000000</v>
      </c>
      <c r="P270" s="26"/>
      <c r="Q270" s="26">
        <f t="shared" si="29"/>
        <v>0</v>
      </c>
      <c r="R270" s="40"/>
      <c r="U270" s="26">
        <f t="shared" si="30"/>
        <v>0</v>
      </c>
      <c r="V270" s="26">
        <v>0</v>
      </c>
      <c r="AA270" s="407">
        <f t="shared" si="31"/>
        <v>18000000</v>
      </c>
      <c r="AB270" s="407">
        <f t="shared" si="32"/>
        <v>0</v>
      </c>
      <c r="AC270" s="407">
        <f t="shared" si="33"/>
        <v>18000000</v>
      </c>
      <c r="AD270" s="407">
        <f t="shared" si="34"/>
        <v>0</v>
      </c>
    </row>
    <row r="271" spans="1:30" s="1" customFormat="1" x14ac:dyDescent="0.25">
      <c r="A271" s="325">
        <f>SUBTOTAL(103,$B$2:B271)</f>
        <v>270</v>
      </c>
      <c r="B271" s="108" t="s">
        <v>7524</v>
      </c>
      <c r="C271" s="24">
        <v>62010075290011</v>
      </c>
      <c r="D271" s="24" t="str">
        <f>VLOOKUP(C271,'Hemis baza'!K:AJ,26,)</f>
        <v>438241100178</v>
      </c>
      <c r="E271" s="24" t="str">
        <f>VLOOKUP(C271,'Hemis baza'!K:AF,13,)</f>
        <v>To‘lov-shartnoma</v>
      </c>
      <c r="F271" s="109" t="str">
        <f>VLOOKUP(C271,'Hemis baza'!K:AF,3,)</f>
        <v>1-kurs</v>
      </c>
      <c r="G271" s="404" t="s">
        <v>19813</v>
      </c>
      <c r="H271" s="404" t="str">
        <f>VLOOKUP(C271,'Hemis baza'!K:AF,5,)</f>
        <v>1-24 XTA</v>
      </c>
      <c r="I271" s="403" t="str">
        <f>VLOOKUP(C271,'Hemis baza'!K:AF,11,)</f>
        <v>Bakalavr</v>
      </c>
      <c r="J271" s="23" t="str">
        <f>VLOOKUP(C271,'Hemis baza'!K:AF,12,)</f>
        <v>Kunduzgi</v>
      </c>
      <c r="K271" s="25"/>
      <c r="L271" s="25"/>
      <c r="M271" s="26">
        <v>15000000</v>
      </c>
      <c r="N271" s="26">
        <f>SUMIF('BR 1'!B:B,'1-kurs'!C271,'BR 1'!E:E)</f>
        <v>15000000</v>
      </c>
      <c r="O271" s="26">
        <f t="shared" si="28"/>
        <v>0</v>
      </c>
      <c r="P271" s="26"/>
      <c r="Q271" s="26">
        <f t="shared" si="29"/>
        <v>0</v>
      </c>
      <c r="R271" s="40"/>
      <c r="U271" s="26">
        <f t="shared" si="30"/>
        <v>0</v>
      </c>
      <c r="V271" s="26">
        <v>15000000</v>
      </c>
      <c r="AA271" s="407">
        <f t="shared" si="31"/>
        <v>15000000</v>
      </c>
      <c r="AB271" s="407">
        <f t="shared" si="32"/>
        <v>15000000</v>
      </c>
      <c r="AC271" s="407">
        <f t="shared" si="33"/>
        <v>0</v>
      </c>
      <c r="AD271" s="407">
        <f t="shared" si="34"/>
        <v>0</v>
      </c>
    </row>
    <row r="272" spans="1:30" s="1" customFormat="1" x14ac:dyDescent="0.25">
      <c r="A272" s="325">
        <f>SUBTOTAL(103,$B$2:B272)</f>
        <v>271</v>
      </c>
      <c r="B272" s="108" t="s">
        <v>7525</v>
      </c>
      <c r="C272" s="24">
        <v>42310955910016</v>
      </c>
      <c r="D272" s="24" t="str">
        <f>VLOOKUP(C272,'Hemis baza'!K:AJ,26,)</f>
        <v>438241200152</v>
      </c>
      <c r="E272" s="24" t="str">
        <f>VLOOKUP(C272,'Hemis baza'!K:AF,13,)</f>
        <v>To‘lov-shartnoma</v>
      </c>
      <c r="F272" s="109" t="str">
        <f>VLOOKUP(C272,'Hemis baza'!K:AF,3,)</f>
        <v>1-kurs</v>
      </c>
      <c r="G272" s="404" t="s">
        <v>19817</v>
      </c>
      <c r="H272" s="404" t="str">
        <f>VLOOKUP(C272,'Hemis baza'!K:AF,5,)</f>
        <v>M1-24 PED</v>
      </c>
      <c r="I272" s="403" t="str">
        <f>VLOOKUP(C272,'Hemis baza'!K:AF,11,)</f>
        <v>Magistr</v>
      </c>
      <c r="J272" s="23" t="str">
        <f>VLOOKUP(C272,'Hemis baza'!K:AF,12,)</f>
        <v>Kunduzgi</v>
      </c>
      <c r="K272" s="25"/>
      <c r="L272" s="25"/>
      <c r="M272" s="26">
        <v>18000000</v>
      </c>
      <c r="N272" s="26">
        <f>SUMIF('BR 1'!B:B,'1-kurs'!C272,'BR 1'!E:E)</f>
        <v>18000000</v>
      </c>
      <c r="O272" s="26">
        <f t="shared" si="28"/>
        <v>0</v>
      </c>
      <c r="P272" s="26"/>
      <c r="Q272" s="26">
        <f t="shared" si="29"/>
        <v>0</v>
      </c>
      <c r="R272" s="40"/>
      <c r="U272" s="26">
        <f t="shared" si="30"/>
        <v>0</v>
      </c>
      <c r="V272" s="26">
        <v>18000000</v>
      </c>
      <c r="AA272" s="407">
        <f t="shared" si="31"/>
        <v>18000000</v>
      </c>
      <c r="AB272" s="407">
        <f t="shared" si="32"/>
        <v>18000000</v>
      </c>
      <c r="AC272" s="407">
        <f t="shared" si="33"/>
        <v>0</v>
      </c>
      <c r="AD272" s="407">
        <f t="shared" si="34"/>
        <v>0</v>
      </c>
    </row>
    <row r="273" spans="1:30" s="1" customFormat="1" x14ac:dyDescent="0.25">
      <c r="A273" s="325">
        <f>SUBTOTAL(103,$B$2:B273)</f>
        <v>272</v>
      </c>
      <c r="B273" s="108" t="s">
        <v>7526</v>
      </c>
      <c r="C273" s="24">
        <v>61102075440084</v>
      </c>
      <c r="D273" s="24" t="str">
        <f>VLOOKUP(C273,'Hemis baza'!K:AJ,26,)</f>
        <v>438241100580</v>
      </c>
      <c r="E273" s="24" t="str">
        <f>VLOOKUP(C273,'Hemis baza'!K:AF,13,)</f>
        <v>To‘lov-shartnoma</v>
      </c>
      <c r="F273" s="109" t="str">
        <f>VLOOKUP(C273,'Hemis baza'!K:AF,3,)</f>
        <v>1-kurs</v>
      </c>
      <c r="G273" s="404" t="s">
        <v>19813</v>
      </c>
      <c r="H273" s="404" t="str">
        <f>VLOOKUP(C273,'Hemis baza'!K:AF,5,)</f>
        <v>3-24 XTA</v>
      </c>
      <c r="I273" s="403" t="str">
        <f>VLOOKUP(C273,'Hemis baza'!K:AF,11,)</f>
        <v>Bakalavr</v>
      </c>
      <c r="J273" s="23" t="str">
        <f>VLOOKUP(C273,'Hemis baza'!K:AF,12,)</f>
        <v>Kunduzgi</v>
      </c>
      <c r="K273" s="25"/>
      <c r="L273" s="25"/>
      <c r="M273" s="26">
        <v>15000000</v>
      </c>
      <c r="N273" s="26">
        <f>SUMIF('BR 1'!B:B,'1-kurs'!C273,'BR 1'!E:E)</f>
        <v>7500000</v>
      </c>
      <c r="O273" s="26">
        <f t="shared" si="28"/>
        <v>7500000</v>
      </c>
      <c r="P273" s="26"/>
      <c r="Q273" s="26">
        <f t="shared" si="29"/>
        <v>0</v>
      </c>
      <c r="R273" s="40"/>
      <c r="U273" s="26">
        <f t="shared" si="30"/>
        <v>0</v>
      </c>
      <c r="V273" s="26">
        <v>7500000</v>
      </c>
      <c r="AA273" s="407">
        <f t="shared" si="31"/>
        <v>15000000</v>
      </c>
      <c r="AB273" s="407">
        <f t="shared" si="32"/>
        <v>7500000</v>
      </c>
      <c r="AC273" s="407">
        <f t="shared" si="33"/>
        <v>7500000</v>
      </c>
      <c r="AD273" s="407">
        <f t="shared" si="34"/>
        <v>0</v>
      </c>
    </row>
    <row r="274" spans="1:30" s="1" customFormat="1" x14ac:dyDescent="0.25">
      <c r="A274" s="325">
        <f>SUBTOTAL(103,$B$2:B274)</f>
        <v>273</v>
      </c>
      <c r="B274" s="108" t="s">
        <v>7527</v>
      </c>
      <c r="C274" s="24">
        <v>60805045310053</v>
      </c>
      <c r="D274" s="24" t="e">
        <f>VLOOKUP(C274,'Hemis baza'!K:AJ,26,)</f>
        <v>#N/A</v>
      </c>
      <c r="E274" s="24" t="e">
        <f>VLOOKUP(C274,'Hemis baza'!K:AF,13,)</f>
        <v>#N/A</v>
      </c>
      <c r="F274" s="109" t="e">
        <f>VLOOKUP(C274,'Hemis baza'!K:AF,3,)</f>
        <v>#N/A</v>
      </c>
      <c r="G274" s="404" t="s">
        <v>19813</v>
      </c>
      <c r="H274" s="404" t="e">
        <f>VLOOKUP(C274,'Hemis baza'!K:AF,5,)</f>
        <v>#N/A</v>
      </c>
      <c r="I274" s="403" t="e">
        <f>VLOOKUP(C274,'Hemis baza'!K:AF,11,)</f>
        <v>#N/A</v>
      </c>
      <c r="J274" s="23" t="e">
        <f>VLOOKUP(C274,'Hemis baza'!K:AF,12,)</f>
        <v>#N/A</v>
      </c>
      <c r="K274" s="25"/>
      <c r="L274" s="25"/>
      <c r="M274" s="26">
        <v>15000000</v>
      </c>
      <c r="N274" s="26">
        <f>SUMIF('BR 1'!B:B,'1-kurs'!C274,'BR 1'!E:E)</f>
        <v>0</v>
      </c>
      <c r="O274" s="26">
        <f t="shared" si="28"/>
        <v>15000000</v>
      </c>
      <c r="P274" s="26"/>
      <c r="Q274" s="26">
        <f t="shared" si="29"/>
        <v>0</v>
      </c>
      <c r="R274" s="40"/>
      <c r="U274" s="26">
        <f t="shared" si="30"/>
        <v>0</v>
      </c>
      <c r="V274" s="26">
        <v>0</v>
      </c>
      <c r="AA274" s="407">
        <f t="shared" si="31"/>
        <v>15000000</v>
      </c>
      <c r="AB274" s="407">
        <f t="shared" si="32"/>
        <v>0</v>
      </c>
      <c r="AC274" s="407">
        <f t="shared" si="33"/>
        <v>15000000</v>
      </c>
      <c r="AD274" s="407">
        <f t="shared" si="34"/>
        <v>0</v>
      </c>
    </row>
    <row r="275" spans="1:30" x14ac:dyDescent="0.25">
      <c r="A275" s="325">
        <f>SUBTOTAL(103,$B$2:B275)</f>
        <v>274</v>
      </c>
      <c r="B275" s="108" t="s">
        <v>7528</v>
      </c>
      <c r="C275" s="24">
        <v>41601891140041</v>
      </c>
      <c r="D275" s="24" t="str">
        <f>VLOOKUP(C275,'Hemis baza'!K:AJ,26,)</f>
        <v>438241101817</v>
      </c>
      <c r="E275" s="24" t="str">
        <f>VLOOKUP(C275,'Hemis baza'!K:AF,13,)</f>
        <v>To‘lov-shartnoma</v>
      </c>
      <c r="F275" s="109" t="str">
        <f>VLOOKUP(C275,'Hemis baza'!K:AF,3,)</f>
        <v>1-kurs</v>
      </c>
      <c r="G275" s="404" t="s">
        <v>19808</v>
      </c>
      <c r="H275" s="404" t="str">
        <f>VLOOKUP(C275,'Hemis baza'!K:AF,5,)</f>
        <v>S2-24 IQT</v>
      </c>
      <c r="I275" s="403" t="str">
        <f>VLOOKUP(C275,'Hemis baza'!K:AF,11,)</f>
        <v>Bakalavr</v>
      </c>
      <c r="J275" s="23" t="str">
        <f>VLOOKUP(C275,'Hemis baza'!K:AF,12,)</f>
        <v>Sirtqi</v>
      </c>
      <c r="K275" s="333"/>
      <c r="L275" s="333"/>
      <c r="M275" s="26">
        <v>12000000</v>
      </c>
      <c r="N275" s="26">
        <f>SUMIF('BR 1'!B:B,'1-kurs'!C275,'BR 1'!E:E)</f>
        <v>6000000</v>
      </c>
      <c r="O275" s="26">
        <f t="shared" si="28"/>
        <v>6000000</v>
      </c>
      <c r="P275" s="26"/>
      <c r="Q275" s="26">
        <f t="shared" si="29"/>
        <v>0</v>
      </c>
      <c r="R275" s="399"/>
      <c r="U275" s="26">
        <f t="shared" si="30"/>
        <v>1000000</v>
      </c>
      <c r="V275" s="26">
        <v>5000000</v>
      </c>
      <c r="AA275" s="407">
        <f t="shared" si="31"/>
        <v>12000000</v>
      </c>
      <c r="AB275" s="407">
        <f t="shared" si="32"/>
        <v>6000000</v>
      </c>
      <c r="AC275" s="407">
        <f t="shared" si="33"/>
        <v>6000000</v>
      </c>
      <c r="AD275" s="407">
        <f t="shared" si="34"/>
        <v>0</v>
      </c>
    </row>
    <row r="276" spans="1:30" s="1" customFormat="1" x14ac:dyDescent="0.25">
      <c r="A276" s="325">
        <f>SUBTOTAL(103,$B$2:B276)</f>
        <v>275</v>
      </c>
      <c r="B276" s="108" t="s">
        <v>7529</v>
      </c>
      <c r="C276" s="24">
        <v>40109770920029</v>
      </c>
      <c r="D276" s="24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04" t="s">
        <v>19809</v>
      </c>
      <c r="H276" s="404" t="e">
        <f>VLOOKUP(C276,'Hemis baza'!K:AF,5,)</f>
        <v>#N/A</v>
      </c>
      <c r="I276" s="403" t="e">
        <f>VLOOKUP(C276,'Hemis baza'!K:AF,11,)</f>
        <v>#N/A</v>
      </c>
      <c r="J276" s="23" t="e">
        <f>VLOOKUP(C276,'Hemis baza'!K:AF,12,)</f>
        <v>#N/A</v>
      </c>
      <c r="K276" s="25"/>
      <c r="L276" s="25"/>
      <c r="M276" s="26">
        <v>18000000</v>
      </c>
      <c r="N276" s="26">
        <f>SUMIF('BR 1'!B:B,'1-kurs'!C276,'BR 1'!E:E)</f>
        <v>0</v>
      </c>
      <c r="O276" s="26">
        <f t="shared" si="28"/>
        <v>18000000</v>
      </c>
      <c r="P276" s="26"/>
      <c r="Q276" s="26">
        <f t="shared" si="29"/>
        <v>0</v>
      </c>
      <c r="R276" s="40"/>
      <c r="U276" s="26">
        <f t="shared" si="30"/>
        <v>0</v>
      </c>
      <c r="V276" s="26">
        <v>0</v>
      </c>
      <c r="AA276" s="407">
        <f t="shared" si="31"/>
        <v>18000000</v>
      </c>
      <c r="AB276" s="407">
        <f t="shared" si="32"/>
        <v>0</v>
      </c>
      <c r="AC276" s="407">
        <f t="shared" si="33"/>
        <v>18000000</v>
      </c>
      <c r="AD276" s="407">
        <f t="shared" si="34"/>
        <v>0</v>
      </c>
    </row>
    <row r="277" spans="1:30" x14ac:dyDescent="0.25">
      <c r="A277" s="325">
        <f>SUBTOTAL(103,$B$2:B277)</f>
        <v>276</v>
      </c>
      <c r="B277" s="108" t="s">
        <v>7530</v>
      </c>
      <c r="C277" s="24">
        <v>52910046070026</v>
      </c>
      <c r="D277" s="24" t="str">
        <f>VLOOKUP(C277,'Hemis baza'!K:AJ,26,)</f>
        <v>438241101694</v>
      </c>
      <c r="E277" s="24" t="str">
        <f>VLOOKUP(C277,'Hemis baza'!K:AF,13,)</f>
        <v>To‘lov-shartnoma</v>
      </c>
      <c r="F277" s="109" t="str">
        <f>VLOOKUP(C277,'Hemis baza'!K:AF,3,)</f>
        <v>1-kurs</v>
      </c>
      <c r="G277" s="404" t="s">
        <v>19803</v>
      </c>
      <c r="H277" s="404" t="str">
        <f>VLOOKUP(C277,'Hemis baza'!K:AF,5,)</f>
        <v>S1-24 PSI</v>
      </c>
      <c r="I277" s="403" t="str">
        <f>VLOOKUP(C277,'Hemis baza'!K:AF,11,)</f>
        <v>Bakalavr</v>
      </c>
      <c r="J277" s="23" t="str">
        <f>VLOOKUP(C277,'Hemis baza'!K:AF,12,)</f>
        <v>Sirtqi</v>
      </c>
      <c r="K277" s="333"/>
      <c r="L277" s="333"/>
      <c r="M277" s="26">
        <v>12000000</v>
      </c>
      <c r="N277" s="26">
        <f>SUMIF('BR 1'!B:B,'1-kurs'!C277,'BR 1'!E:E)</f>
        <v>9326000</v>
      </c>
      <c r="O277" s="26">
        <f t="shared" si="28"/>
        <v>2674000</v>
      </c>
      <c r="P277" s="26"/>
      <c r="Q277" s="26">
        <f t="shared" si="29"/>
        <v>0</v>
      </c>
      <c r="R277" s="399"/>
      <c r="U277" s="26">
        <f t="shared" si="30"/>
        <v>0</v>
      </c>
      <c r="V277" s="26">
        <v>9326000</v>
      </c>
      <c r="AA277" s="407">
        <f t="shared" si="31"/>
        <v>12000000</v>
      </c>
      <c r="AB277" s="407">
        <f t="shared" si="32"/>
        <v>9326000</v>
      </c>
      <c r="AC277" s="407">
        <f t="shared" si="33"/>
        <v>2674000</v>
      </c>
      <c r="AD277" s="407">
        <f t="shared" si="34"/>
        <v>0</v>
      </c>
    </row>
    <row r="278" spans="1:30" x14ac:dyDescent="0.25">
      <c r="A278" s="325">
        <f>SUBTOTAL(103,$B$2:B278)</f>
        <v>277</v>
      </c>
      <c r="B278" s="108" t="s">
        <v>7531</v>
      </c>
      <c r="C278" s="24">
        <v>43008995330019</v>
      </c>
      <c r="D278" s="24" t="e">
        <f>VLOOKUP(C278,'Hemis baza'!K:AJ,26,)</f>
        <v>#N/A</v>
      </c>
      <c r="E278" s="24" t="e">
        <f>VLOOKUP(C278,'Hemis baza'!K:AF,13,)</f>
        <v>#N/A</v>
      </c>
      <c r="F278" s="109" t="e">
        <f>VLOOKUP(C278,'Hemis baza'!K:AF,3,)</f>
        <v>#N/A</v>
      </c>
      <c r="G278" s="404" t="s">
        <v>19817</v>
      </c>
      <c r="H278" s="404" t="e">
        <f>VLOOKUP(C278,'Hemis baza'!K:AF,5,)</f>
        <v>#N/A</v>
      </c>
      <c r="I278" s="403" t="e">
        <f>VLOOKUP(C278,'Hemis baza'!K:AF,11,)</f>
        <v>#N/A</v>
      </c>
      <c r="J278" s="23" t="e">
        <f>VLOOKUP(C278,'Hemis baza'!K:AF,12,)</f>
        <v>#N/A</v>
      </c>
      <c r="K278" s="333"/>
      <c r="L278" s="333"/>
      <c r="M278" s="26">
        <v>18000000</v>
      </c>
      <c r="N278" s="26">
        <f>SUMIF('BR 1'!B:B,'1-kurs'!C278,'BR 1'!E:E)</f>
        <v>0</v>
      </c>
      <c r="O278" s="26">
        <f t="shared" si="28"/>
        <v>18000000</v>
      </c>
      <c r="P278" s="26"/>
      <c r="Q278" s="26">
        <f t="shared" si="29"/>
        <v>0</v>
      </c>
      <c r="R278" s="399"/>
      <c r="U278" s="26">
        <f t="shared" si="30"/>
        <v>0</v>
      </c>
      <c r="V278" s="26">
        <v>0</v>
      </c>
      <c r="AA278" s="407">
        <f t="shared" si="31"/>
        <v>18000000</v>
      </c>
      <c r="AB278" s="407">
        <f t="shared" si="32"/>
        <v>0</v>
      </c>
      <c r="AC278" s="407">
        <f t="shared" si="33"/>
        <v>18000000</v>
      </c>
      <c r="AD278" s="407">
        <f t="shared" si="34"/>
        <v>0</v>
      </c>
    </row>
    <row r="279" spans="1:30" s="1" customFormat="1" x14ac:dyDescent="0.25">
      <c r="A279" s="325">
        <f>SUBTOTAL(103,$B$2:B279)</f>
        <v>278</v>
      </c>
      <c r="B279" s="108" t="s">
        <v>7532</v>
      </c>
      <c r="C279" s="24">
        <v>62508075260012</v>
      </c>
      <c r="D279" s="24" t="str">
        <f>VLOOKUP(C279,'Hemis baza'!K:AJ,26,)</f>
        <v>438241101874</v>
      </c>
      <c r="E279" s="24" t="str">
        <f>VLOOKUP(C279,'Hemis baza'!K:AF,13,)</f>
        <v>To‘lov-shartnoma</v>
      </c>
      <c r="F279" s="109" t="str">
        <f>VLOOKUP(C279,'Hemis baza'!K:AF,3,)</f>
        <v>1-kurs</v>
      </c>
      <c r="G279" s="404" t="s">
        <v>19808</v>
      </c>
      <c r="H279" s="404" t="str">
        <f>VLOOKUP(C279,'Hemis baza'!K:AF,5,)</f>
        <v>S2-24 IQT</v>
      </c>
      <c r="I279" s="403" t="str">
        <f>VLOOKUP(C279,'Hemis baza'!K:AF,11,)</f>
        <v>Bakalavr</v>
      </c>
      <c r="J279" s="23" t="str">
        <f>VLOOKUP(C279,'Hemis baza'!K:AF,12,)</f>
        <v>Sirtqi</v>
      </c>
      <c r="K279" s="25"/>
      <c r="L279" s="25"/>
      <c r="M279" s="26">
        <v>12000000</v>
      </c>
      <c r="N279" s="26">
        <f>SUMIF('BR 1'!B:B,'1-kurs'!C279,'BR 1'!E:E)</f>
        <v>9000000</v>
      </c>
      <c r="O279" s="26">
        <f t="shared" si="28"/>
        <v>3000000</v>
      </c>
      <c r="P279" s="26"/>
      <c r="Q279" s="26">
        <f t="shared" si="29"/>
        <v>0</v>
      </c>
      <c r="R279" s="40"/>
      <c r="U279" s="26">
        <f t="shared" si="30"/>
        <v>0</v>
      </c>
      <c r="V279" s="26">
        <v>9000000</v>
      </c>
      <c r="AA279" s="407">
        <f t="shared" si="31"/>
        <v>12000000</v>
      </c>
      <c r="AB279" s="407">
        <f t="shared" si="32"/>
        <v>9000000</v>
      </c>
      <c r="AC279" s="407">
        <f t="shared" si="33"/>
        <v>3000000</v>
      </c>
      <c r="AD279" s="407">
        <f t="shared" si="34"/>
        <v>0</v>
      </c>
    </row>
    <row r="280" spans="1:30" s="1" customFormat="1" x14ac:dyDescent="0.25">
      <c r="A280" s="325">
        <f>SUBTOTAL(103,$B$2:B280)</f>
        <v>279</v>
      </c>
      <c r="B280" s="108" t="s">
        <v>7533</v>
      </c>
      <c r="C280" s="24">
        <v>60607065260055</v>
      </c>
      <c r="D280" s="24" t="str">
        <f>VLOOKUP(C280,'Hemis baza'!K:AJ,26,)</f>
        <v>438241100601</v>
      </c>
      <c r="E280" s="24" t="str">
        <f>VLOOKUP(C280,'Hemis baza'!K:AF,13,)</f>
        <v>To‘lov-shartnoma</v>
      </c>
      <c r="F280" s="109" t="str">
        <f>VLOOKUP(C280,'Hemis baza'!K:AF,3,)</f>
        <v>1-kurs</v>
      </c>
      <c r="G280" s="404" t="s">
        <v>19813</v>
      </c>
      <c r="H280" s="404" t="str">
        <f>VLOOKUP(C280,'Hemis baza'!K:AF,5,)</f>
        <v>2-24 XTA</v>
      </c>
      <c r="I280" s="403" t="str">
        <f>VLOOKUP(C280,'Hemis baza'!K:AF,11,)</f>
        <v>Bakalavr</v>
      </c>
      <c r="J280" s="23" t="str">
        <f>VLOOKUP(C280,'Hemis baza'!K:AF,12,)</f>
        <v>Kunduzgi</v>
      </c>
      <c r="K280" s="25"/>
      <c r="L280" s="25"/>
      <c r="M280" s="26">
        <v>15000000</v>
      </c>
      <c r="N280" s="26">
        <f>SUMIF('BR 1'!B:B,'1-kurs'!C280,'BR 1'!E:E)</f>
        <v>15000000</v>
      </c>
      <c r="O280" s="26">
        <f t="shared" si="28"/>
        <v>0</v>
      </c>
      <c r="P280" s="26"/>
      <c r="Q280" s="26">
        <f t="shared" si="29"/>
        <v>0</v>
      </c>
      <c r="R280" s="40"/>
      <c r="U280" s="26">
        <f t="shared" si="30"/>
        <v>0</v>
      </c>
      <c r="V280" s="26">
        <v>15000000</v>
      </c>
      <c r="AA280" s="407">
        <f t="shared" si="31"/>
        <v>15000000</v>
      </c>
      <c r="AB280" s="407">
        <f t="shared" si="32"/>
        <v>15000000</v>
      </c>
      <c r="AC280" s="407">
        <f t="shared" si="33"/>
        <v>0</v>
      </c>
      <c r="AD280" s="407">
        <f t="shared" si="34"/>
        <v>0</v>
      </c>
    </row>
    <row r="281" spans="1:30" s="1" customFormat="1" x14ac:dyDescent="0.25">
      <c r="A281" s="325">
        <f>SUBTOTAL(103,$B$2:B281)</f>
        <v>280</v>
      </c>
      <c r="B281" s="108" t="s">
        <v>7534</v>
      </c>
      <c r="C281" s="24">
        <v>60207065300012</v>
      </c>
      <c r="D281" s="24" t="str">
        <f>VLOOKUP(C281,'Hemis baza'!K:AJ,26,)</f>
        <v>438241100091</v>
      </c>
      <c r="E281" s="24" t="str">
        <f>VLOOKUP(C281,'Hemis baza'!K:AF,13,)</f>
        <v>To‘lov-shartnoma</v>
      </c>
      <c r="F281" s="109" t="str">
        <f>VLOOKUP(C281,'Hemis baza'!K:AF,3,)</f>
        <v>1-kurs</v>
      </c>
      <c r="G281" s="404" t="s">
        <v>19804</v>
      </c>
      <c r="H281" s="404" t="str">
        <f>VLOOKUP(C281,'Hemis baza'!K:AF,5,)</f>
        <v>1-24 MT</v>
      </c>
      <c r="I281" s="403" t="str">
        <f>VLOOKUP(C281,'Hemis baza'!K:AF,11,)</f>
        <v>Bakalavr</v>
      </c>
      <c r="J281" s="23" t="str">
        <f>VLOOKUP(C281,'Hemis baza'!K:AF,12,)</f>
        <v>Kunduzgi</v>
      </c>
      <c r="K281" s="25"/>
      <c r="L281" s="25"/>
      <c r="M281" s="26">
        <v>15000000</v>
      </c>
      <c r="N281" s="26">
        <f>SUMIF('BR 1'!B:B,'1-kurs'!C281,'BR 1'!E:E)</f>
        <v>8000000</v>
      </c>
      <c r="O281" s="26">
        <f t="shared" si="28"/>
        <v>7000000</v>
      </c>
      <c r="P281" s="26"/>
      <c r="Q281" s="26">
        <f t="shared" si="29"/>
        <v>0</v>
      </c>
      <c r="R281" s="40"/>
      <c r="U281" s="26">
        <f t="shared" si="30"/>
        <v>0</v>
      </c>
      <c r="V281" s="26">
        <v>8000000</v>
      </c>
      <c r="AA281" s="407">
        <f t="shared" si="31"/>
        <v>15000000</v>
      </c>
      <c r="AB281" s="407">
        <f t="shared" si="32"/>
        <v>8000000</v>
      </c>
      <c r="AC281" s="407">
        <f t="shared" si="33"/>
        <v>7000000</v>
      </c>
      <c r="AD281" s="407">
        <f t="shared" si="34"/>
        <v>0</v>
      </c>
    </row>
    <row r="282" spans="1:30" s="1" customFormat="1" x14ac:dyDescent="0.25">
      <c r="A282" s="325">
        <f>SUBTOTAL(103,$B$2:B282)</f>
        <v>281</v>
      </c>
      <c r="B282" s="108" t="s">
        <v>7535</v>
      </c>
      <c r="C282" s="24">
        <v>50304065300017</v>
      </c>
      <c r="D282" s="24" t="e">
        <f>VLOOKUP(C282,'Hemis baza'!K:AJ,26,)</f>
        <v>#N/A</v>
      </c>
      <c r="E282" s="24" t="e">
        <f>VLOOKUP(C282,'Hemis baza'!K:AF,13,)</f>
        <v>#N/A</v>
      </c>
      <c r="F282" s="109" t="e">
        <f>VLOOKUP(C282,'Hemis baza'!K:AF,3,)</f>
        <v>#N/A</v>
      </c>
      <c r="G282" s="404" t="s">
        <v>19803</v>
      </c>
      <c r="H282" s="404" t="e">
        <f>VLOOKUP(C282,'Hemis baza'!K:AF,5,)</f>
        <v>#N/A</v>
      </c>
      <c r="I282" s="403" t="e">
        <f>VLOOKUP(C282,'Hemis baza'!K:AF,11,)</f>
        <v>#N/A</v>
      </c>
      <c r="J282" s="23" t="e">
        <f>VLOOKUP(C282,'Hemis baza'!K:AF,12,)</f>
        <v>#N/A</v>
      </c>
      <c r="K282" s="25"/>
      <c r="L282" s="25"/>
      <c r="M282" s="26">
        <v>15000000</v>
      </c>
      <c r="N282" s="26">
        <f>SUMIF('BR 1'!B:B,'1-kurs'!C282,'BR 1'!E:E)</f>
        <v>12000000</v>
      </c>
      <c r="O282" s="26">
        <f t="shared" si="28"/>
        <v>3000000</v>
      </c>
      <c r="P282" s="26"/>
      <c r="Q282" s="26">
        <f t="shared" si="29"/>
        <v>0</v>
      </c>
      <c r="R282" s="40"/>
      <c r="U282" s="26">
        <f t="shared" si="30"/>
        <v>0</v>
      </c>
      <c r="V282" s="26">
        <v>12000000</v>
      </c>
      <c r="AA282" s="407">
        <f t="shared" si="31"/>
        <v>15000000</v>
      </c>
      <c r="AB282" s="407">
        <f t="shared" si="32"/>
        <v>12000000</v>
      </c>
      <c r="AC282" s="407">
        <f t="shared" si="33"/>
        <v>3000000</v>
      </c>
      <c r="AD282" s="407">
        <f t="shared" si="34"/>
        <v>0</v>
      </c>
    </row>
    <row r="283" spans="1:30" s="1" customFormat="1" x14ac:dyDescent="0.25">
      <c r="A283" s="325">
        <f>SUBTOTAL(103,$B$2:B283)</f>
        <v>282</v>
      </c>
      <c r="B283" s="108" t="s">
        <v>7536</v>
      </c>
      <c r="C283" s="24">
        <v>62706065280060</v>
      </c>
      <c r="D283" s="24" t="str">
        <f>VLOOKUP(C283,'Hemis baza'!K:AJ,26,)</f>
        <v>438241100134</v>
      </c>
      <c r="E283" s="24" t="str">
        <f>VLOOKUP(C283,'Hemis baza'!K:AF,13,)</f>
        <v>To‘lov-shartnoma</v>
      </c>
      <c r="F283" s="109" t="str">
        <f>VLOOKUP(C283,'Hemis baza'!K:AF,3,)</f>
        <v>1-kurs</v>
      </c>
      <c r="G283" s="404" t="s">
        <v>19811</v>
      </c>
      <c r="H283" s="404" t="str">
        <f>VLOOKUP(C283,'Hemis baza'!K:AF,5,)</f>
        <v>1-24 O`TA</v>
      </c>
      <c r="I283" s="403" t="str">
        <f>VLOOKUP(C283,'Hemis baza'!K:AF,11,)</f>
        <v>Bakalavr</v>
      </c>
      <c r="J283" s="23" t="str">
        <f>VLOOKUP(C283,'Hemis baza'!K:AF,12,)</f>
        <v>Kunduzgi</v>
      </c>
      <c r="K283" s="25"/>
      <c r="L283" s="25"/>
      <c r="M283" s="26">
        <v>15000000</v>
      </c>
      <c r="N283" s="26">
        <f>SUMIF('BR 1'!B:B,'1-kurs'!C283,'BR 1'!E:E)</f>
        <v>12500000</v>
      </c>
      <c r="O283" s="26">
        <f t="shared" si="28"/>
        <v>2500000</v>
      </c>
      <c r="P283" s="26"/>
      <c r="Q283" s="26">
        <f t="shared" si="29"/>
        <v>0</v>
      </c>
      <c r="R283" s="40"/>
      <c r="U283" s="26">
        <f t="shared" si="30"/>
        <v>0</v>
      </c>
      <c r="V283" s="26">
        <v>12500000</v>
      </c>
      <c r="AA283" s="407">
        <f t="shared" si="31"/>
        <v>15000000</v>
      </c>
      <c r="AB283" s="407">
        <f t="shared" si="32"/>
        <v>12500000</v>
      </c>
      <c r="AC283" s="407">
        <f t="shared" si="33"/>
        <v>2500000</v>
      </c>
      <c r="AD283" s="407">
        <f t="shared" si="34"/>
        <v>0</v>
      </c>
    </row>
    <row r="284" spans="1:30" s="1" customFormat="1" x14ac:dyDescent="0.25">
      <c r="A284" s="325">
        <f>SUBTOTAL(103,$B$2:B284)</f>
        <v>283</v>
      </c>
      <c r="B284" s="108" t="s">
        <v>7537</v>
      </c>
      <c r="C284" s="24">
        <v>61908065300015</v>
      </c>
      <c r="D284" s="24" t="str">
        <f>VLOOKUP(C284,'Hemis baza'!K:AJ,26,)</f>
        <v>438241100142</v>
      </c>
      <c r="E284" s="24" t="str">
        <f>VLOOKUP(C284,'Hemis baza'!K:AF,13,)</f>
        <v>To‘lov-shartnoma</v>
      </c>
      <c r="F284" s="109" t="str">
        <f>VLOOKUP(C284,'Hemis baza'!K:AF,3,)</f>
        <v>1-kurs</v>
      </c>
      <c r="G284" s="404" t="s">
        <v>19811</v>
      </c>
      <c r="H284" s="404" t="str">
        <f>VLOOKUP(C284,'Hemis baza'!K:AF,5,)</f>
        <v>1-24 O`TA</v>
      </c>
      <c r="I284" s="403" t="str">
        <f>VLOOKUP(C284,'Hemis baza'!K:AF,11,)</f>
        <v>Bakalavr</v>
      </c>
      <c r="J284" s="23" t="str">
        <f>VLOOKUP(C284,'Hemis baza'!K:AF,12,)</f>
        <v>Kunduzgi</v>
      </c>
      <c r="K284" s="25"/>
      <c r="L284" s="25"/>
      <c r="M284" s="26">
        <v>15000000</v>
      </c>
      <c r="N284" s="26">
        <f>SUMIF('BR 1'!B:B,'1-kurs'!C284,'BR 1'!E:E)</f>
        <v>7500000</v>
      </c>
      <c r="O284" s="26">
        <f t="shared" si="28"/>
        <v>7500000</v>
      </c>
      <c r="P284" s="26"/>
      <c r="Q284" s="26">
        <f t="shared" si="29"/>
        <v>0</v>
      </c>
      <c r="R284" s="40"/>
      <c r="U284" s="26">
        <f t="shared" si="30"/>
        <v>0</v>
      </c>
      <c r="V284" s="26">
        <v>7500000</v>
      </c>
      <c r="AA284" s="407">
        <f t="shared" si="31"/>
        <v>15000000</v>
      </c>
      <c r="AB284" s="407">
        <f t="shared" si="32"/>
        <v>7500000</v>
      </c>
      <c r="AC284" s="407">
        <f t="shared" si="33"/>
        <v>7500000</v>
      </c>
      <c r="AD284" s="407">
        <f t="shared" si="34"/>
        <v>0</v>
      </c>
    </row>
    <row r="285" spans="1:30" s="1" customFormat="1" x14ac:dyDescent="0.25">
      <c r="A285" s="325">
        <f>SUBTOTAL(103,$B$2:B285)</f>
        <v>284</v>
      </c>
      <c r="B285" s="108" t="s">
        <v>7538</v>
      </c>
      <c r="C285" s="24">
        <v>62406075290023</v>
      </c>
      <c r="D285" s="24" t="str">
        <f>VLOOKUP(C285,'Hemis baza'!K:AJ,26,)</f>
        <v>438241102131</v>
      </c>
      <c r="E285" s="24" t="str">
        <f>VLOOKUP(C285,'Hemis baza'!K:AF,13,)</f>
        <v>To‘lov-shartnoma</v>
      </c>
      <c r="F285" s="109" t="str">
        <f>VLOOKUP(C285,'Hemis baza'!K:AF,3,)</f>
        <v>1-kurs</v>
      </c>
      <c r="G285" s="404" t="s">
        <v>19811</v>
      </c>
      <c r="H285" s="404" t="str">
        <f>VLOOKUP(C285,'Hemis baza'!K:AF,5,)</f>
        <v>1-24 O`TA</v>
      </c>
      <c r="I285" s="403" t="str">
        <f>VLOOKUP(C285,'Hemis baza'!K:AF,11,)</f>
        <v>Bakalavr</v>
      </c>
      <c r="J285" s="23" t="str">
        <f>VLOOKUP(C285,'Hemis baza'!K:AF,12,)</f>
        <v>Kunduzgi</v>
      </c>
      <c r="K285" s="25"/>
      <c r="L285" s="25"/>
      <c r="M285" s="26">
        <v>15000000</v>
      </c>
      <c r="N285" s="26">
        <f>SUMIF('BR 1'!B:B,'1-kurs'!C285,'BR 1'!E:E)</f>
        <v>15000000</v>
      </c>
      <c r="O285" s="26">
        <f t="shared" si="28"/>
        <v>0</v>
      </c>
      <c r="P285" s="26"/>
      <c r="Q285" s="26">
        <f t="shared" si="29"/>
        <v>0</v>
      </c>
      <c r="R285" s="40"/>
      <c r="U285" s="26">
        <f t="shared" si="30"/>
        <v>0</v>
      </c>
      <c r="V285" s="26">
        <v>15000000</v>
      </c>
      <c r="AA285" s="407">
        <f t="shared" si="31"/>
        <v>15000000</v>
      </c>
      <c r="AB285" s="407">
        <f t="shared" si="32"/>
        <v>15000000</v>
      </c>
      <c r="AC285" s="407">
        <f t="shared" si="33"/>
        <v>0</v>
      </c>
      <c r="AD285" s="407">
        <f t="shared" si="34"/>
        <v>0</v>
      </c>
    </row>
    <row r="286" spans="1:30" s="1" customFormat="1" x14ac:dyDescent="0.25">
      <c r="A286" s="325">
        <f>SUBTOTAL(103,$B$2:B286)</f>
        <v>285</v>
      </c>
      <c r="B286" s="108" t="s">
        <v>7539</v>
      </c>
      <c r="C286" s="24">
        <v>61402025260015</v>
      </c>
      <c r="D286" s="24" t="str">
        <f>VLOOKUP(C286,'Hemis baza'!K:AJ,26,)</f>
        <v>438241101562</v>
      </c>
      <c r="E286" s="24" t="str">
        <f>VLOOKUP(C286,'Hemis baza'!K:AF,13,)</f>
        <v>To‘lov-shartnoma</v>
      </c>
      <c r="F286" s="109" t="str">
        <f>VLOOKUP(C286,'Hemis baza'!K:AF,3,)</f>
        <v>1-kurs</v>
      </c>
      <c r="G286" s="404" t="s">
        <v>19808</v>
      </c>
      <c r="H286" s="404" t="str">
        <f>VLOOKUP(C286,'Hemis baza'!K:AF,5,)</f>
        <v>S2-24 IQT</v>
      </c>
      <c r="I286" s="403" t="str">
        <f>VLOOKUP(C286,'Hemis baza'!K:AF,11,)</f>
        <v>Bakalavr</v>
      </c>
      <c r="J286" s="23" t="str">
        <f>VLOOKUP(C286,'Hemis baza'!K:AF,12,)</f>
        <v>Sirtqi</v>
      </c>
      <c r="K286" s="25"/>
      <c r="L286" s="25"/>
      <c r="M286" s="26">
        <v>12000000</v>
      </c>
      <c r="N286" s="26">
        <f>SUMIF('BR 1'!B:B,'1-kurs'!C286,'BR 1'!E:E)</f>
        <v>12000000</v>
      </c>
      <c r="O286" s="26">
        <f t="shared" si="28"/>
        <v>0</v>
      </c>
      <c r="P286" s="26"/>
      <c r="Q286" s="26">
        <f t="shared" si="29"/>
        <v>0</v>
      </c>
      <c r="R286" s="40"/>
      <c r="U286" s="26">
        <f t="shared" si="30"/>
        <v>0</v>
      </c>
      <c r="V286" s="26">
        <v>12000000</v>
      </c>
      <c r="AA286" s="407">
        <f t="shared" si="31"/>
        <v>12000000</v>
      </c>
      <c r="AB286" s="407">
        <f t="shared" si="32"/>
        <v>12000000</v>
      </c>
      <c r="AC286" s="407">
        <f t="shared" si="33"/>
        <v>0</v>
      </c>
      <c r="AD286" s="407">
        <f t="shared" si="34"/>
        <v>0</v>
      </c>
    </row>
    <row r="287" spans="1:30" s="1" customFormat="1" x14ac:dyDescent="0.25">
      <c r="A287" s="325">
        <f>SUBTOTAL(103,$B$2:B287)</f>
        <v>286</v>
      </c>
      <c r="B287" s="108" t="s">
        <v>7540</v>
      </c>
      <c r="C287" s="24">
        <v>43012985280015</v>
      </c>
      <c r="D287" s="24" t="str">
        <f>VLOOKUP(C287,'Hemis baza'!K:AJ,26,)</f>
        <v>438241200181</v>
      </c>
      <c r="E287" s="24" t="str">
        <f>VLOOKUP(C287,'Hemis baza'!K:AF,13,)</f>
        <v>To‘lov-shartnoma</v>
      </c>
      <c r="F287" s="109" t="str">
        <f>VLOOKUP(C287,'Hemis baza'!K:AF,3,)</f>
        <v>1-kurs</v>
      </c>
      <c r="G287" s="404" t="s">
        <v>19811</v>
      </c>
      <c r="H287" s="404" t="str">
        <f>VLOOKUP(C287,'Hemis baza'!K:AF,5,)</f>
        <v>M1-24 O`TA</v>
      </c>
      <c r="I287" s="403" t="str">
        <f>VLOOKUP(C287,'Hemis baza'!K:AF,11,)</f>
        <v>Magistr</v>
      </c>
      <c r="J287" s="23" t="str">
        <f>VLOOKUP(C287,'Hemis baza'!K:AF,12,)</f>
        <v>Kunduzgi</v>
      </c>
      <c r="K287" s="25"/>
      <c r="L287" s="25"/>
      <c r="M287" s="26">
        <v>18000000</v>
      </c>
      <c r="N287" s="26">
        <f>SUMIF('BR 1'!B:B,'1-kurs'!C287,'BR 1'!E:E)</f>
        <v>18000000</v>
      </c>
      <c r="O287" s="26">
        <f t="shared" si="28"/>
        <v>0</v>
      </c>
      <c r="P287" s="26"/>
      <c r="Q287" s="26">
        <f t="shared" si="29"/>
        <v>0</v>
      </c>
      <c r="R287" s="40"/>
      <c r="U287" s="26">
        <f t="shared" si="30"/>
        <v>0</v>
      </c>
      <c r="V287" s="26">
        <v>18000000</v>
      </c>
      <c r="AA287" s="407">
        <f t="shared" si="31"/>
        <v>18000000</v>
      </c>
      <c r="AB287" s="407">
        <f t="shared" si="32"/>
        <v>18000000</v>
      </c>
      <c r="AC287" s="407">
        <f t="shared" si="33"/>
        <v>0</v>
      </c>
      <c r="AD287" s="407">
        <f t="shared" si="34"/>
        <v>0</v>
      </c>
    </row>
    <row r="288" spans="1:30" s="1" customFormat="1" x14ac:dyDescent="0.25">
      <c r="A288" s="325">
        <f>SUBTOTAL(103,$B$2:B288)</f>
        <v>287</v>
      </c>
      <c r="B288" s="108" t="s">
        <v>7541</v>
      </c>
      <c r="C288" s="24">
        <v>62810066100028</v>
      </c>
      <c r="D288" s="24" t="e">
        <f>VLOOKUP(C288,'Hemis baza'!K:AJ,26,)</f>
        <v>#N/A</v>
      </c>
      <c r="E288" s="24" t="e">
        <f>VLOOKUP(C288,'Hemis baza'!K:AF,13,)</f>
        <v>#N/A</v>
      </c>
      <c r="F288" s="109" t="e">
        <f>VLOOKUP(C288,'Hemis baza'!K:AF,3,)</f>
        <v>#N/A</v>
      </c>
      <c r="G288" s="404" t="s">
        <v>4313</v>
      </c>
      <c r="H288" s="404" t="e">
        <f>VLOOKUP(C288,'Hemis baza'!K:AF,5,)</f>
        <v>#N/A</v>
      </c>
      <c r="I288" s="403" t="e">
        <f>VLOOKUP(C288,'Hemis baza'!K:AF,11,)</f>
        <v>#N/A</v>
      </c>
      <c r="J288" s="23" t="e">
        <f>VLOOKUP(C288,'Hemis baza'!K:AF,12,)</f>
        <v>#N/A</v>
      </c>
      <c r="K288" s="25"/>
      <c r="L288" s="25"/>
      <c r="M288" s="406"/>
      <c r="N288" s="26">
        <f>SUMIF('BR 1'!B:B,'1-kurs'!C288,'BR 1'!E:E)</f>
        <v>0</v>
      </c>
      <c r="O288" s="26">
        <f t="shared" si="28"/>
        <v>0</v>
      </c>
      <c r="P288" s="26"/>
      <c r="Q288" s="26">
        <f t="shared" si="29"/>
        <v>0</v>
      </c>
      <c r="R288" s="40"/>
      <c r="U288" s="26">
        <f t="shared" si="30"/>
        <v>0</v>
      </c>
      <c r="V288" s="26">
        <v>0</v>
      </c>
      <c r="AA288" s="407">
        <f t="shared" si="31"/>
        <v>0</v>
      </c>
      <c r="AB288" s="407">
        <f t="shared" si="32"/>
        <v>0</v>
      </c>
      <c r="AC288" s="407">
        <f t="shared" si="33"/>
        <v>0</v>
      </c>
      <c r="AD288" s="407">
        <f t="shared" si="34"/>
        <v>0</v>
      </c>
    </row>
    <row r="289" spans="1:30" s="1" customFormat="1" x14ac:dyDescent="0.25">
      <c r="A289" s="325">
        <f>SUBTOTAL(103,$B$2:B289)</f>
        <v>288</v>
      </c>
      <c r="B289" s="108" t="s">
        <v>7542</v>
      </c>
      <c r="C289" s="24">
        <v>62006005280023</v>
      </c>
      <c r="D289" s="24" t="e">
        <f>VLOOKUP(C289,'Hemis baza'!K:AJ,26,)</f>
        <v>#N/A</v>
      </c>
      <c r="E289" s="24" t="e">
        <f>VLOOKUP(C289,'Hemis baza'!K:AF,13,)</f>
        <v>#N/A</v>
      </c>
      <c r="F289" s="109" t="e">
        <f>VLOOKUP(C289,'Hemis baza'!K:AF,3,)</f>
        <v>#N/A</v>
      </c>
      <c r="G289" s="404" t="s">
        <v>20488</v>
      </c>
      <c r="H289" s="404" t="e">
        <f>VLOOKUP(C289,'Hemis baza'!K:AF,5,)</f>
        <v>#N/A</v>
      </c>
      <c r="I289" s="403" t="e">
        <f>VLOOKUP(C289,'Hemis baza'!K:AF,11,)</f>
        <v>#N/A</v>
      </c>
      <c r="J289" s="23" t="e">
        <f>VLOOKUP(C289,'Hemis baza'!K:AF,12,)</f>
        <v>#N/A</v>
      </c>
      <c r="K289" s="25"/>
      <c r="L289" s="25"/>
      <c r="M289" s="26">
        <v>15000000</v>
      </c>
      <c r="N289" s="26">
        <f>SUMIF('BR 1'!B:B,'1-kurs'!C289,'BR 1'!E:E)</f>
        <v>0</v>
      </c>
      <c r="O289" s="26">
        <f t="shared" si="28"/>
        <v>15000000</v>
      </c>
      <c r="P289" s="26"/>
      <c r="Q289" s="26">
        <f t="shared" si="29"/>
        <v>0</v>
      </c>
      <c r="R289" s="40"/>
      <c r="U289" s="26">
        <f t="shared" si="30"/>
        <v>0</v>
      </c>
      <c r="V289" s="26">
        <v>0</v>
      </c>
      <c r="AA289" s="407">
        <f t="shared" si="31"/>
        <v>15000000</v>
      </c>
      <c r="AB289" s="407">
        <f t="shared" si="32"/>
        <v>0</v>
      </c>
      <c r="AC289" s="407">
        <f t="shared" si="33"/>
        <v>15000000</v>
      </c>
      <c r="AD289" s="407">
        <f t="shared" si="34"/>
        <v>0</v>
      </c>
    </row>
    <row r="290" spans="1:30" x14ac:dyDescent="0.25">
      <c r="A290" s="325">
        <f>SUBTOTAL(103,$B$2:B290)</f>
        <v>289</v>
      </c>
      <c r="B290" s="108" t="s">
        <v>7543</v>
      </c>
      <c r="C290" s="24">
        <v>60507075370011</v>
      </c>
      <c r="D290" s="24" t="str">
        <f>VLOOKUP(C290,'Hemis baza'!K:AJ,26,)</f>
        <v>438241100111</v>
      </c>
      <c r="E290" s="24" t="str">
        <f>VLOOKUP(C290,'Hemis baza'!K:AF,13,)</f>
        <v>To‘lov-shartnoma</v>
      </c>
      <c r="F290" s="109" t="str">
        <f>VLOOKUP(C290,'Hemis baza'!K:AF,3,)</f>
        <v>1-kurs</v>
      </c>
      <c r="G290" s="404" t="s">
        <v>19813</v>
      </c>
      <c r="H290" s="404" t="str">
        <f>VLOOKUP(C290,'Hemis baza'!K:AF,5,)</f>
        <v>2-24 XTA</v>
      </c>
      <c r="I290" s="403" t="str">
        <f>VLOOKUP(C290,'Hemis baza'!K:AF,11,)</f>
        <v>Bakalavr</v>
      </c>
      <c r="J290" s="23" t="str">
        <f>VLOOKUP(C290,'Hemis baza'!K:AF,12,)</f>
        <v>Kunduzgi</v>
      </c>
      <c r="K290" s="333"/>
      <c r="L290" s="333"/>
      <c r="M290" s="26">
        <v>15000000</v>
      </c>
      <c r="N290" s="26">
        <f>SUMIF('BR 1'!B:B,'1-kurs'!C290,'BR 1'!E:E)</f>
        <v>15000000</v>
      </c>
      <c r="O290" s="26">
        <f t="shared" si="28"/>
        <v>0</v>
      </c>
      <c r="P290" s="26"/>
      <c r="Q290" s="26">
        <f t="shared" si="29"/>
        <v>0</v>
      </c>
      <c r="R290" s="399"/>
      <c r="U290" s="26">
        <f t="shared" si="30"/>
        <v>0</v>
      </c>
      <c r="V290" s="26">
        <v>15000000</v>
      </c>
      <c r="AA290" s="407">
        <f t="shared" si="31"/>
        <v>15000000</v>
      </c>
      <c r="AB290" s="407">
        <f t="shared" si="32"/>
        <v>15000000</v>
      </c>
      <c r="AC290" s="407">
        <f t="shared" si="33"/>
        <v>0</v>
      </c>
      <c r="AD290" s="407">
        <f t="shared" si="34"/>
        <v>0</v>
      </c>
    </row>
    <row r="291" spans="1:30" s="1" customFormat="1" x14ac:dyDescent="0.25">
      <c r="A291" s="325">
        <f>SUBTOTAL(103,$B$2:B291)</f>
        <v>290</v>
      </c>
      <c r="B291" s="108" t="s">
        <v>7544</v>
      </c>
      <c r="C291" s="24">
        <v>61304075300014</v>
      </c>
      <c r="D291" s="24" t="str">
        <f>VLOOKUP(C291,'Hemis baza'!K:AJ,26,)</f>
        <v>438241100166</v>
      </c>
      <c r="E291" s="24" t="str">
        <f>VLOOKUP(C291,'Hemis baza'!K:AF,13,)</f>
        <v>Davlat granti</v>
      </c>
      <c r="F291" s="109" t="str">
        <f>VLOOKUP(C291,'Hemis baza'!K:AF,3,)</f>
        <v>1-kurs</v>
      </c>
      <c r="G291" s="404" t="s">
        <v>19805</v>
      </c>
      <c r="H291" s="404" t="str">
        <f>VLOOKUP(C291,'Hemis baza'!K:AF,5,)</f>
        <v>1-24 MPL</v>
      </c>
      <c r="I291" s="403" t="str">
        <f>VLOOKUP(C291,'Hemis baza'!K:AF,11,)</f>
        <v>Bakalavr</v>
      </c>
      <c r="J291" s="23" t="str">
        <f>VLOOKUP(C291,'Hemis baza'!K:AF,12,)</f>
        <v>Kunduzgi</v>
      </c>
      <c r="K291" s="25"/>
      <c r="L291" s="25"/>
      <c r="M291" s="26">
        <v>15000000</v>
      </c>
      <c r="N291" s="26">
        <f>SUMIF('BR 1'!B:B,'1-kurs'!C291,'BR 1'!E:E)</f>
        <v>15000000</v>
      </c>
      <c r="O291" s="26">
        <f t="shared" si="28"/>
        <v>0</v>
      </c>
      <c r="P291" s="26"/>
      <c r="Q291" s="26">
        <f t="shared" si="29"/>
        <v>0</v>
      </c>
      <c r="R291" s="40"/>
      <c r="U291" s="26">
        <f t="shared" si="30"/>
        <v>0</v>
      </c>
      <c r="V291" s="26">
        <v>15000000</v>
      </c>
      <c r="AA291" s="407">
        <f t="shared" si="31"/>
        <v>15000000</v>
      </c>
      <c r="AB291" s="407">
        <f t="shared" si="32"/>
        <v>15000000</v>
      </c>
      <c r="AC291" s="407">
        <f t="shared" si="33"/>
        <v>0</v>
      </c>
      <c r="AD291" s="407">
        <f t="shared" si="34"/>
        <v>0</v>
      </c>
    </row>
    <row r="292" spans="1:30" s="1" customFormat="1" x14ac:dyDescent="0.25">
      <c r="A292" s="325">
        <f>SUBTOTAL(103,$B$2:B292)</f>
        <v>291</v>
      </c>
      <c r="B292" s="108" t="s">
        <v>7545</v>
      </c>
      <c r="C292" s="24">
        <v>60206065360042</v>
      </c>
      <c r="D292" s="24" t="str">
        <f>VLOOKUP(C292,'Hemis baza'!K:AJ,26,)</f>
        <v>438241100145</v>
      </c>
      <c r="E292" s="24" t="str">
        <f>VLOOKUP(C292,'Hemis baza'!K:AF,13,)</f>
        <v>To‘lov-shartnoma</v>
      </c>
      <c r="F292" s="109" t="str">
        <f>VLOOKUP(C292,'Hemis baza'!K:AF,3,)</f>
        <v>1-kurs</v>
      </c>
      <c r="G292" s="404" t="s">
        <v>19811</v>
      </c>
      <c r="H292" s="404" t="str">
        <f>VLOOKUP(C292,'Hemis baza'!K:AF,5,)</f>
        <v>1-24 O`TA</v>
      </c>
      <c r="I292" s="403" t="str">
        <f>VLOOKUP(C292,'Hemis baza'!K:AF,11,)</f>
        <v>Bakalavr</v>
      </c>
      <c r="J292" s="23" t="str">
        <f>VLOOKUP(C292,'Hemis baza'!K:AF,12,)</f>
        <v>Kunduzgi</v>
      </c>
      <c r="K292" s="25"/>
      <c r="L292" s="25"/>
      <c r="M292" s="26">
        <v>15000000</v>
      </c>
      <c r="N292" s="26">
        <f>SUMIF('BR 1'!B:B,'1-kurs'!C292,'BR 1'!E:E)</f>
        <v>10000000</v>
      </c>
      <c r="O292" s="26">
        <f t="shared" si="28"/>
        <v>5000000</v>
      </c>
      <c r="P292" s="26"/>
      <c r="Q292" s="26">
        <f t="shared" si="29"/>
        <v>0</v>
      </c>
      <c r="R292" s="40"/>
      <c r="U292" s="26">
        <f t="shared" si="30"/>
        <v>0</v>
      </c>
      <c r="V292" s="26">
        <v>10000000</v>
      </c>
      <c r="AA292" s="407">
        <f t="shared" si="31"/>
        <v>15000000</v>
      </c>
      <c r="AB292" s="407">
        <f t="shared" si="32"/>
        <v>10000000</v>
      </c>
      <c r="AC292" s="407">
        <f t="shared" si="33"/>
        <v>5000000</v>
      </c>
      <c r="AD292" s="407">
        <f t="shared" si="34"/>
        <v>0</v>
      </c>
    </row>
    <row r="293" spans="1:30" s="1" customFormat="1" x14ac:dyDescent="0.25">
      <c r="A293" s="325">
        <f>SUBTOTAL(103,$B$2:B293)</f>
        <v>292</v>
      </c>
      <c r="B293" s="108" t="s">
        <v>7546</v>
      </c>
      <c r="C293" s="24">
        <v>40906961000016</v>
      </c>
      <c r="D293" s="24" t="str">
        <f>VLOOKUP(C293,'Hemis baza'!K:AJ,26,)</f>
        <v>438241200203</v>
      </c>
      <c r="E293" s="24" t="str">
        <f>VLOOKUP(C293,'Hemis baza'!K:AF,13,)</f>
        <v>To‘lov-shartnoma</v>
      </c>
      <c r="F293" s="109" t="str">
        <f>VLOOKUP(C293,'Hemis baza'!K:AF,3,)</f>
        <v>1-kurs</v>
      </c>
      <c r="G293" s="404" t="s">
        <v>19811</v>
      </c>
      <c r="H293" s="404" t="str">
        <f>VLOOKUP(C293,'Hemis baza'!K:AF,5,)</f>
        <v>M1-24 O`TA</v>
      </c>
      <c r="I293" s="403" t="str">
        <f>VLOOKUP(C293,'Hemis baza'!K:AF,11,)</f>
        <v>Magistr</v>
      </c>
      <c r="J293" s="23" t="str">
        <f>VLOOKUP(C293,'Hemis baza'!K:AF,12,)</f>
        <v>Kunduzgi</v>
      </c>
      <c r="K293" s="25"/>
      <c r="L293" s="25"/>
      <c r="M293" s="26">
        <v>18000000</v>
      </c>
      <c r="N293" s="26">
        <f>SUMIF('BR 1'!B:B,'1-kurs'!C293,'BR 1'!E:E)</f>
        <v>18000000</v>
      </c>
      <c r="O293" s="26">
        <f t="shared" si="28"/>
        <v>0</v>
      </c>
      <c r="P293" s="26"/>
      <c r="Q293" s="26">
        <f t="shared" si="29"/>
        <v>0</v>
      </c>
      <c r="R293" s="40"/>
      <c r="U293" s="26">
        <f t="shared" si="30"/>
        <v>0</v>
      </c>
      <c r="V293" s="26">
        <v>18000000</v>
      </c>
      <c r="AA293" s="407">
        <f t="shared" si="31"/>
        <v>18000000</v>
      </c>
      <c r="AB293" s="407">
        <f t="shared" si="32"/>
        <v>18000000</v>
      </c>
      <c r="AC293" s="407">
        <f t="shared" si="33"/>
        <v>0</v>
      </c>
      <c r="AD293" s="407">
        <f t="shared" si="34"/>
        <v>0</v>
      </c>
    </row>
    <row r="294" spans="1:30" s="1" customFormat="1" x14ac:dyDescent="0.25">
      <c r="A294" s="325">
        <f>SUBTOTAL(103,$B$2:B294)</f>
        <v>293</v>
      </c>
      <c r="B294" s="108" t="s">
        <v>7547</v>
      </c>
      <c r="C294" s="24">
        <v>51602045290022</v>
      </c>
      <c r="D294" s="24" t="e">
        <f>VLOOKUP(C294,'Hemis baza'!K:AJ,26,)</f>
        <v>#N/A</v>
      </c>
      <c r="E294" s="24" t="e">
        <f>VLOOKUP(C294,'Hemis baza'!K:AF,13,)</f>
        <v>#N/A</v>
      </c>
      <c r="F294" s="109" t="e">
        <f>VLOOKUP(C294,'Hemis baza'!K:AF,3,)</f>
        <v>#N/A</v>
      </c>
      <c r="G294" s="404" t="s">
        <v>19818</v>
      </c>
      <c r="H294" s="404" t="e">
        <f>VLOOKUP(C294,'Hemis baza'!K:AF,5,)</f>
        <v>#N/A</v>
      </c>
      <c r="I294" s="403" t="e">
        <f>VLOOKUP(C294,'Hemis baza'!K:AF,11,)</f>
        <v>#N/A</v>
      </c>
      <c r="J294" s="23" t="e">
        <f>VLOOKUP(C294,'Hemis baza'!K:AF,12,)</f>
        <v>#N/A</v>
      </c>
      <c r="K294" s="25"/>
      <c r="L294" s="25"/>
      <c r="M294" s="26">
        <v>12000000</v>
      </c>
      <c r="N294" s="26">
        <f>SUMIF('BR 1'!B:B,'1-kurs'!C294,'BR 1'!E:E)</f>
        <v>0</v>
      </c>
      <c r="O294" s="26">
        <f t="shared" si="28"/>
        <v>12000000</v>
      </c>
      <c r="P294" s="26"/>
      <c r="Q294" s="26">
        <f t="shared" si="29"/>
        <v>0</v>
      </c>
      <c r="R294" s="40"/>
      <c r="U294" s="26">
        <f t="shared" si="30"/>
        <v>0</v>
      </c>
      <c r="V294" s="26">
        <v>0</v>
      </c>
      <c r="AA294" s="407">
        <f t="shared" si="31"/>
        <v>12000000</v>
      </c>
      <c r="AB294" s="407">
        <f t="shared" si="32"/>
        <v>0</v>
      </c>
      <c r="AC294" s="407">
        <f t="shared" si="33"/>
        <v>12000000</v>
      </c>
      <c r="AD294" s="407">
        <f t="shared" si="34"/>
        <v>0</v>
      </c>
    </row>
    <row r="295" spans="1:30" s="1" customFormat="1" x14ac:dyDescent="0.25">
      <c r="A295" s="325">
        <f>SUBTOTAL(103,$B$2:B295)</f>
        <v>294</v>
      </c>
      <c r="B295" s="108" t="s">
        <v>7548</v>
      </c>
      <c r="C295" s="24">
        <v>62711065260044</v>
      </c>
      <c r="D295" s="24" t="str">
        <f>VLOOKUP(C295,'Hemis baza'!K:AJ,26,)</f>
        <v>438241100245</v>
      </c>
      <c r="E295" s="24" t="str">
        <f>VLOOKUP(C295,'Hemis baza'!K:AF,13,)</f>
        <v>To‘lov-shartnoma</v>
      </c>
      <c r="F295" s="109" t="str">
        <f>VLOOKUP(C295,'Hemis baza'!K:AF,3,)</f>
        <v>1-kurs</v>
      </c>
      <c r="G295" s="404" t="s">
        <v>19813</v>
      </c>
      <c r="H295" s="404" t="str">
        <f>VLOOKUP(C295,'Hemis baza'!K:AF,5,)</f>
        <v>1-24 XTA</v>
      </c>
      <c r="I295" s="403" t="str">
        <f>VLOOKUP(C295,'Hemis baza'!K:AF,11,)</f>
        <v>Bakalavr</v>
      </c>
      <c r="J295" s="23" t="str">
        <f>VLOOKUP(C295,'Hemis baza'!K:AF,12,)</f>
        <v>Kunduzgi</v>
      </c>
      <c r="K295" s="25"/>
      <c r="L295" s="25"/>
      <c r="M295" s="26">
        <v>15000000</v>
      </c>
      <c r="N295" s="26">
        <f>SUMIF('BR 1'!B:B,'1-kurs'!C295,'BR 1'!E:E)</f>
        <v>7500000</v>
      </c>
      <c r="O295" s="26">
        <f t="shared" si="28"/>
        <v>7500000</v>
      </c>
      <c r="P295" s="26"/>
      <c r="Q295" s="26">
        <f t="shared" si="29"/>
        <v>0</v>
      </c>
      <c r="R295" s="40"/>
      <c r="U295" s="26">
        <f t="shared" si="30"/>
        <v>0</v>
      </c>
      <c r="V295" s="26">
        <v>7500000</v>
      </c>
      <c r="AA295" s="407">
        <f t="shared" si="31"/>
        <v>15000000</v>
      </c>
      <c r="AB295" s="407">
        <f t="shared" si="32"/>
        <v>7500000</v>
      </c>
      <c r="AC295" s="407">
        <f t="shared" si="33"/>
        <v>7500000</v>
      </c>
      <c r="AD295" s="407">
        <f t="shared" si="34"/>
        <v>0</v>
      </c>
    </row>
    <row r="296" spans="1:30" s="1" customFormat="1" x14ac:dyDescent="0.25">
      <c r="A296" s="325">
        <f>SUBTOTAL(103,$B$2:B296)</f>
        <v>295</v>
      </c>
      <c r="B296" s="108" t="s">
        <v>7549</v>
      </c>
      <c r="C296" s="24">
        <v>60908055360017</v>
      </c>
      <c r="D296" s="24" t="str">
        <f>VLOOKUP(C296,'Hemis baza'!K:AJ,26,)</f>
        <v>438241101607</v>
      </c>
      <c r="E296" s="24" t="str">
        <f>VLOOKUP(C296,'Hemis baza'!K:AF,13,)</f>
        <v>To‘lov-shartnoma</v>
      </c>
      <c r="F296" s="109" t="str">
        <f>VLOOKUP(C296,'Hemis baza'!K:AF,3,)</f>
        <v>1-kurs</v>
      </c>
      <c r="G296" s="404" t="s">
        <v>19808</v>
      </c>
      <c r="H296" s="404" t="str">
        <f>VLOOKUP(C296,'Hemis baza'!K:AF,5,)</f>
        <v>S2-24 IQT</v>
      </c>
      <c r="I296" s="403" t="str">
        <f>VLOOKUP(C296,'Hemis baza'!K:AF,11,)</f>
        <v>Bakalavr</v>
      </c>
      <c r="J296" s="23" t="str">
        <f>VLOOKUP(C296,'Hemis baza'!K:AF,12,)</f>
        <v>Sirtqi</v>
      </c>
      <c r="K296" s="25"/>
      <c r="L296" s="25"/>
      <c r="M296" s="26">
        <v>12000000</v>
      </c>
      <c r="N296" s="26">
        <f>SUMIF('BR 1'!B:B,'1-kurs'!C296,'BR 1'!E:E)</f>
        <v>9000000</v>
      </c>
      <c r="O296" s="26">
        <f t="shared" si="28"/>
        <v>3000000</v>
      </c>
      <c r="P296" s="26"/>
      <c r="Q296" s="26">
        <f t="shared" si="29"/>
        <v>0</v>
      </c>
      <c r="R296" s="40"/>
      <c r="U296" s="26">
        <f t="shared" si="30"/>
        <v>0</v>
      </c>
      <c r="V296" s="26">
        <v>9000000</v>
      </c>
      <c r="AA296" s="407">
        <f t="shared" si="31"/>
        <v>12000000</v>
      </c>
      <c r="AB296" s="407">
        <f t="shared" si="32"/>
        <v>9000000</v>
      </c>
      <c r="AC296" s="407">
        <f t="shared" si="33"/>
        <v>3000000</v>
      </c>
      <c r="AD296" s="407">
        <f t="shared" si="34"/>
        <v>0</v>
      </c>
    </row>
    <row r="297" spans="1:30" s="1" customFormat="1" x14ac:dyDescent="0.25">
      <c r="A297" s="325">
        <f>SUBTOTAL(103,$B$2:B297)</f>
        <v>296</v>
      </c>
      <c r="B297" s="108" t="s">
        <v>7550</v>
      </c>
      <c r="C297" s="24">
        <v>42907841070134</v>
      </c>
      <c r="D297" s="24" t="str">
        <f>VLOOKUP(C297,'Hemis baza'!K:AJ,26,)</f>
        <v>438241200047</v>
      </c>
      <c r="E297" s="24" t="str">
        <f>VLOOKUP(C297,'Hemis baza'!K:AF,13,)</f>
        <v>To‘lov-shartnoma</v>
      </c>
      <c r="F297" s="109" t="str">
        <f>VLOOKUP(C297,'Hemis baza'!K:AF,3,)</f>
        <v>1-kurs</v>
      </c>
      <c r="G297" s="404" t="s">
        <v>19814</v>
      </c>
      <c r="H297" s="404" t="str">
        <f>VLOOKUP(C297,'Hemis baza'!K:AF,5,)</f>
        <v>M1-24 L</v>
      </c>
      <c r="I297" s="403" t="str">
        <f>VLOOKUP(C297,'Hemis baza'!K:AF,11,)</f>
        <v>Magistr</v>
      </c>
      <c r="J297" s="23" t="str">
        <f>VLOOKUP(C297,'Hemis baza'!K:AF,12,)</f>
        <v>Kunduzgi</v>
      </c>
      <c r="K297" s="25"/>
      <c r="L297" s="25"/>
      <c r="M297" s="26">
        <v>18000000</v>
      </c>
      <c r="N297" s="26">
        <f>SUMIF('BR 1'!B:B,'1-kurs'!C297,'BR 1'!E:E)</f>
        <v>18000000</v>
      </c>
      <c r="O297" s="26">
        <f t="shared" si="28"/>
        <v>0</v>
      </c>
      <c r="P297" s="26"/>
      <c r="Q297" s="26">
        <f t="shared" si="29"/>
        <v>0</v>
      </c>
      <c r="R297" s="40"/>
      <c r="U297" s="26">
        <f t="shared" si="30"/>
        <v>0</v>
      </c>
      <c r="V297" s="26">
        <v>18000000</v>
      </c>
      <c r="AA297" s="407">
        <f t="shared" si="31"/>
        <v>18000000</v>
      </c>
      <c r="AB297" s="407">
        <f t="shared" si="32"/>
        <v>18000000</v>
      </c>
      <c r="AC297" s="407">
        <f t="shared" si="33"/>
        <v>0</v>
      </c>
      <c r="AD297" s="407">
        <f t="shared" si="34"/>
        <v>0</v>
      </c>
    </row>
    <row r="298" spans="1:30" s="1" customFormat="1" x14ac:dyDescent="0.25">
      <c r="A298" s="325">
        <f>SUBTOTAL(103,$B$2:B298)</f>
        <v>297</v>
      </c>
      <c r="B298" s="108" t="s">
        <v>7551</v>
      </c>
      <c r="C298" s="24">
        <v>30104995330029</v>
      </c>
      <c r="D298" s="24" t="str">
        <f>VLOOKUP(C298,'Hemis baza'!K:AJ,26,)</f>
        <v>438241200023</v>
      </c>
      <c r="E298" s="24" t="str">
        <f>VLOOKUP(C298,'Hemis baza'!K:AF,13,)</f>
        <v>To‘lov-shartnoma</v>
      </c>
      <c r="F298" s="109" t="str">
        <f>VLOOKUP(C298,'Hemis baza'!K:AF,3,)</f>
        <v>1-kurs</v>
      </c>
      <c r="G298" s="404" t="s">
        <v>19803</v>
      </c>
      <c r="H298" s="404" t="str">
        <f>VLOOKUP(C298,'Hemis baza'!K:AF,5,)</f>
        <v>M1-24 PSI</v>
      </c>
      <c r="I298" s="403" t="str">
        <f>VLOOKUP(C298,'Hemis baza'!K:AF,11,)</f>
        <v>Magistr</v>
      </c>
      <c r="J298" s="23" t="str">
        <f>VLOOKUP(C298,'Hemis baza'!K:AF,12,)</f>
        <v>Kunduzgi</v>
      </c>
      <c r="K298" s="25"/>
      <c r="L298" s="25"/>
      <c r="M298" s="26">
        <v>18000000</v>
      </c>
      <c r="N298" s="26">
        <f>SUMIF('BR 1'!B:B,'1-kurs'!C298,'BR 1'!E:E)</f>
        <v>18000000</v>
      </c>
      <c r="O298" s="26">
        <f t="shared" si="28"/>
        <v>0</v>
      </c>
      <c r="P298" s="26"/>
      <c r="Q298" s="26">
        <f t="shared" si="29"/>
        <v>0</v>
      </c>
      <c r="R298" s="40"/>
      <c r="U298" s="26">
        <f t="shared" si="30"/>
        <v>0</v>
      </c>
      <c r="V298" s="26">
        <v>18000000</v>
      </c>
      <c r="AA298" s="407">
        <f t="shared" si="31"/>
        <v>18000000</v>
      </c>
      <c r="AB298" s="407">
        <f t="shared" si="32"/>
        <v>18000000</v>
      </c>
      <c r="AC298" s="407">
        <f t="shared" si="33"/>
        <v>0</v>
      </c>
      <c r="AD298" s="407">
        <f t="shared" si="34"/>
        <v>0</v>
      </c>
    </row>
    <row r="299" spans="1:30" s="1" customFormat="1" x14ac:dyDescent="0.25">
      <c r="A299" s="325">
        <f>SUBTOTAL(103,$B$2:B299)</f>
        <v>298</v>
      </c>
      <c r="B299" s="108" t="s">
        <v>7552</v>
      </c>
      <c r="C299" s="24">
        <v>62903065300013</v>
      </c>
      <c r="D299" s="24" t="str">
        <f>VLOOKUP(C299,'Hemis baza'!K:AJ,26,)</f>
        <v>438241102157</v>
      </c>
      <c r="E299" s="24" t="str">
        <f>VLOOKUP(C299,'Hemis baza'!K:AF,13,)</f>
        <v>To‘lov-shartnoma</v>
      </c>
      <c r="F299" s="109" t="str">
        <f>VLOOKUP(C299,'Hemis baza'!K:AF,3,)</f>
        <v>1-kurs</v>
      </c>
      <c r="G299" s="404" t="s">
        <v>19813</v>
      </c>
      <c r="H299" s="404" t="str">
        <f>VLOOKUP(C299,'Hemis baza'!K:AF,5,)</f>
        <v>1-24 XTA</v>
      </c>
      <c r="I299" s="403" t="str">
        <f>VLOOKUP(C299,'Hemis baza'!K:AF,11,)</f>
        <v>Bakalavr</v>
      </c>
      <c r="J299" s="23" t="str">
        <f>VLOOKUP(C299,'Hemis baza'!K:AF,12,)</f>
        <v>Kunduzgi</v>
      </c>
      <c r="K299" s="25"/>
      <c r="L299" s="25"/>
      <c r="M299" s="26">
        <v>15000000</v>
      </c>
      <c r="N299" s="26">
        <f>SUMIF('BR 1'!B:B,'1-kurs'!C299,'BR 1'!E:E)</f>
        <v>10000000</v>
      </c>
      <c r="O299" s="26">
        <f t="shared" si="28"/>
        <v>5000000</v>
      </c>
      <c r="P299" s="26"/>
      <c r="Q299" s="26">
        <f t="shared" si="29"/>
        <v>0</v>
      </c>
      <c r="R299" s="40"/>
      <c r="U299" s="26">
        <f t="shared" si="30"/>
        <v>0</v>
      </c>
      <c r="V299" s="26">
        <v>10000000</v>
      </c>
      <c r="AA299" s="407">
        <f t="shared" si="31"/>
        <v>15000000</v>
      </c>
      <c r="AB299" s="407">
        <f t="shared" si="32"/>
        <v>10000000</v>
      </c>
      <c r="AC299" s="407">
        <f t="shared" si="33"/>
        <v>5000000</v>
      </c>
      <c r="AD299" s="407">
        <f t="shared" si="34"/>
        <v>0</v>
      </c>
    </row>
    <row r="300" spans="1:30" s="1" customFormat="1" x14ac:dyDescent="0.25">
      <c r="A300" s="325">
        <f>SUBTOTAL(103,$B$2:B300)</f>
        <v>299</v>
      </c>
      <c r="B300" s="108" t="s">
        <v>7553</v>
      </c>
      <c r="C300" s="24">
        <v>61508065300059</v>
      </c>
      <c r="D300" s="24" t="str">
        <f>VLOOKUP(C300,'Hemis baza'!K:AJ,26,)</f>
        <v>438241101128</v>
      </c>
      <c r="E300" s="24" t="str">
        <f>VLOOKUP(C300,'Hemis baza'!K:AF,13,)</f>
        <v>To‘lov-shartnoma</v>
      </c>
      <c r="F300" s="109" t="str">
        <f>VLOOKUP(C300,'Hemis baza'!K:AF,3,)</f>
        <v>1-kurs</v>
      </c>
      <c r="G300" s="404" t="s">
        <v>19809</v>
      </c>
      <c r="H300" s="404" t="str">
        <f>VLOOKUP(C300,'Hemis baza'!K:AF,5,)</f>
        <v>1-24 BT</v>
      </c>
      <c r="I300" s="403" t="str">
        <f>VLOOKUP(C300,'Hemis baza'!K:AF,11,)</f>
        <v>Bakalavr</v>
      </c>
      <c r="J300" s="23" t="str">
        <f>VLOOKUP(C300,'Hemis baza'!K:AF,12,)</f>
        <v>Kunduzgi</v>
      </c>
      <c r="K300" s="25"/>
      <c r="L300" s="25"/>
      <c r="M300" s="26">
        <v>15000000</v>
      </c>
      <c r="N300" s="26">
        <f>SUMIF('BR 1'!B:B,'1-kurs'!C300,'BR 1'!E:E)</f>
        <v>8000000</v>
      </c>
      <c r="O300" s="26">
        <f t="shared" si="28"/>
        <v>7000000</v>
      </c>
      <c r="P300" s="26"/>
      <c r="Q300" s="26">
        <f t="shared" si="29"/>
        <v>0</v>
      </c>
      <c r="R300" s="40"/>
      <c r="U300" s="26">
        <f t="shared" si="30"/>
        <v>0</v>
      </c>
      <c r="V300" s="26">
        <v>8000000</v>
      </c>
      <c r="AA300" s="407">
        <f t="shared" si="31"/>
        <v>15000000</v>
      </c>
      <c r="AB300" s="407">
        <f t="shared" si="32"/>
        <v>8000000</v>
      </c>
      <c r="AC300" s="407">
        <f t="shared" si="33"/>
        <v>7000000</v>
      </c>
      <c r="AD300" s="407">
        <f t="shared" si="34"/>
        <v>0</v>
      </c>
    </row>
    <row r="301" spans="1:30" s="1" customFormat="1" x14ac:dyDescent="0.25">
      <c r="A301" s="325">
        <f>SUBTOTAL(103,$B$2:B301)</f>
        <v>300</v>
      </c>
      <c r="B301" s="108" t="s">
        <v>7554</v>
      </c>
      <c r="C301" s="24">
        <v>60708035310016</v>
      </c>
      <c r="D301" s="24" t="str">
        <f>VLOOKUP(C301,'Hemis baza'!K:AJ,26,)</f>
        <v>438241200215</v>
      </c>
      <c r="E301" s="24" t="str">
        <f>VLOOKUP(C301,'Hemis baza'!K:AF,13,)</f>
        <v>To‘lov-shartnoma</v>
      </c>
      <c r="F301" s="109" t="str">
        <f>VLOOKUP(C301,'Hemis baza'!K:AF,3,)</f>
        <v>1-kurs</v>
      </c>
      <c r="G301" s="404" t="s">
        <v>19806</v>
      </c>
      <c r="H301" s="404" t="str">
        <f>VLOOKUP(C301,'Hemis baza'!K:AF,5,)</f>
        <v>M1-24 MUZ</v>
      </c>
      <c r="I301" s="403" t="str">
        <f>VLOOKUP(C301,'Hemis baza'!K:AF,11,)</f>
        <v>Magistr</v>
      </c>
      <c r="J301" s="23" t="str">
        <f>VLOOKUP(C301,'Hemis baza'!K:AF,12,)</f>
        <v>Kunduzgi</v>
      </c>
      <c r="K301" s="25"/>
      <c r="L301" s="25"/>
      <c r="M301" s="26">
        <v>18000000</v>
      </c>
      <c r="N301" s="26">
        <f>SUMIF('BR 1'!B:B,'1-kurs'!C301,'BR 1'!E:E)</f>
        <v>18000000</v>
      </c>
      <c r="O301" s="26">
        <f t="shared" si="28"/>
        <v>0</v>
      </c>
      <c r="P301" s="26"/>
      <c r="Q301" s="26">
        <f t="shared" si="29"/>
        <v>0</v>
      </c>
      <c r="R301" s="40"/>
      <c r="U301" s="26">
        <f t="shared" si="30"/>
        <v>0</v>
      </c>
      <c r="V301" s="26">
        <v>18000000</v>
      </c>
      <c r="AA301" s="407">
        <f t="shared" si="31"/>
        <v>18000000</v>
      </c>
      <c r="AB301" s="407">
        <f t="shared" si="32"/>
        <v>18000000</v>
      </c>
      <c r="AC301" s="407">
        <f t="shared" si="33"/>
        <v>0</v>
      </c>
      <c r="AD301" s="407">
        <f t="shared" si="34"/>
        <v>0</v>
      </c>
    </row>
    <row r="302" spans="1:30" x14ac:dyDescent="0.25">
      <c r="A302" s="325">
        <f>SUBTOTAL(103,$B$2:B302)</f>
        <v>301</v>
      </c>
      <c r="B302" s="108" t="s">
        <v>7555</v>
      </c>
      <c r="C302" s="24">
        <v>31302811060058</v>
      </c>
      <c r="D302" s="24" t="e">
        <f>VLOOKUP(C302,'Hemis baza'!K:AJ,26,)</f>
        <v>#N/A</v>
      </c>
      <c r="E302" s="24" t="e">
        <f>VLOOKUP(C302,'Hemis baza'!K:AF,13,)</f>
        <v>#N/A</v>
      </c>
      <c r="F302" s="109" t="e">
        <f>VLOOKUP(C302,'Hemis baza'!K:AF,3,)</f>
        <v>#N/A</v>
      </c>
      <c r="G302" s="404" t="s">
        <v>19814</v>
      </c>
      <c r="H302" s="404" t="e">
        <f>VLOOKUP(C302,'Hemis baza'!K:AF,5,)</f>
        <v>#N/A</v>
      </c>
      <c r="I302" s="403" t="e">
        <f>VLOOKUP(C302,'Hemis baza'!K:AF,11,)</f>
        <v>#N/A</v>
      </c>
      <c r="J302" s="23" t="e">
        <f>VLOOKUP(C302,'Hemis baza'!K:AF,12,)</f>
        <v>#N/A</v>
      </c>
      <c r="K302" s="333"/>
      <c r="L302" s="333"/>
      <c r="M302" s="26">
        <v>18000000</v>
      </c>
      <c r="N302" s="26">
        <f>SUMIF('BR 1'!B:B,'1-kurs'!C302,'BR 1'!E:E)</f>
        <v>0</v>
      </c>
      <c r="O302" s="26">
        <f t="shared" si="28"/>
        <v>18000000</v>
      </c>
      <c r="P302" s="26"/>
      <c r="Q302" s="26">
        <f t="shared" si="29"/>
        <v>0</v>
      </c>
      <c r="R302" s="399"/>
      <c r="U302" s="26">
        <f t="shared" si="30"/>
        <v>0</v>
      </c>
      <c r="V302" s="26">
        <v>0</v>
      </c>
      <c r="AA302" s="407">
        <f t="shared" si="31"/>
        <v>18000000</v>
      </c>
      <c r="AB302" s="407">
        <f t="shared" si="32"/>
        <v>0</v>
      </c>
      <c r="AC302" s="407">
        <f t="shared" si="33"/>
        <v>18000000</v>
      </c>
      <c r="AD302" s="407">
        <f t="shared" si="34"/>
        <v>0</v>
      </c>
    </row>
    <row r="303" spans="1:30" s="1" customFormat="1" x14ac:dyDescent="0.25">
      <c r="A303" s="325">
        <f>SUBTOTAL(103,$B$2:B303)</f>
        <v>302</v>
      </c>
      <c r="B303" s="108" t="s">
        <v>7556</v>
      </c>
      <c r="C303" s="24">
        <v>62011065290017</v>
      </c>
      <c r="D303" s="24" t="str">
        <f>VLOOKUP(C303,'Hemis baza'!K:AJ,26,)</f>
        <v>438241101857</v>
      </c>
      <c r="E303" s="24" t="str">
        <f>VLOOKUP(C303,'Hemis baza'!K:AF,13,)</f>
        <v>To‘lov-shartnoma</v>
      </c>
      <c r="F303" s="109" t="str">
        <f>VLOOKUP(C303,'Hemis baza'!K:AF,3,)</f>
        <v>1-kurs</v>
      </c>
      <c r="G303" s="404" t="s">
        <v>19808</v>
      </c>
      <c r="H303" s="404" t="str">
        <f>VLOOKUP(C303,'Hemis baza'!K:AF,5,)</f>
        <v>S1-24 IQT</v>
      </c>
      <c r="I303" s="403" t="str">
        <f>VLOOKUP(C303,'Hemis baza'!K:AF,11,)</f>
        <v>Bakalavr</v>
      </c>
      <c r="J303" s="23" t="str">
        <f>VLOOKUP(C303,'Hemis baza'!K:AF,12,)</f>
        <v>Sirtqi</v>
      </c>
      <c r="K303" s="25"/>
      <c r="L303" s="25"/>
      <c r="M303" s="26">
        <v>12000000</v>
      </c>
      <c r="N303" s="26">
        <f>SUMIF('BR 1'!B:B,'1-kurs'!C303,'BR 1'!E:E)</f>
        <v>3000000</v>
      </c>
      <c r="O303" s="26">
        <f t="shared" si="28"/>
        <v>9000000</v>
      </c>
      <c r="P303" s="26"/>
      <c r="Q303" s="26">
        <f t="shared" si="29"/>
        <v>0</v>
      </c>
      <c r="R303" s="40"/>
      <c r="U303" s="26">
        <f t="shared" si="30"/>
        <v>0</v>
      </c>
      <c r="V303" s="26">
        <v>3000000</v>
      </c>
      <c r="AA303" s="407">
        <f t="shared" si="31"/>
        <v>12000000</v>
      </c>
      <c r="AB303" s="407">
        <f t="shared" si="32"/>
        <v>3000000</v>
      </c>
      <c r="AC303" s="407">
        <f t="shared" si="33"/>
        <v>9000000</v>
      </c>
      <c r="AD303" s="407">
        <f t="shared" si="34"/>
        <v>0</v>
      </c>
    </row>
    <row r="304" spans="1:30" s="1" customFormat="1" x14ac:dyDescent="0.25">
      <c r="A304" s="325">
        <f>SUBTOTAL(103,$B$2:B304)</f>
        <v>303</v>
      </c>
      <c r="B304" s="108" t="s">
        <v>7557</v>
      </c>
      <c r="C304" s="24">
        <v>30309891140011</v>
      </c>
      <c r="D304" s="24" t="e">
        <f>VLOOKUP(C304,'Hemis baza'!K:AJ,26,)</f>
        <v>#N/A</v>
      </c>
      <c r="E304" s="24" t="e">
        <f>VLOOKUP(C304,'Hemis baza'!K:AF,13,)</f>
        <v>#N/A</v>
      </c>
      <c r="F304" s="109" t="e">
        <f>VLOOKUP(C304,'Hemis baza'!K:AF,3,)</f>
        <v>#N/A</v>
      </c>
      <c r="G304" s="404" t="s">
        <v>19808</v>
      </c>
      <c r="H304" s="404" t="e">
        <f>VLOOKUP(C304,'Hemis baza'!K:AF,5,)</f>
        <v>#N/A</v>
      </c>
      <c r="I304" s="403" t="e">
        <f>VLOOKUP(C304,'Hemis baza'!K:AF,11,)</f>
        <v>#N/A</v>
      </c>
      <c r="J304" s="23" t="e">
        <f>VLOOKUP(C304,'Hemis baza'!K:AF,12,)</f>
        <v>#N/A</v>
      </c>
      <c r="K304" s="25"/>
      <c r="L304" s="25"/>
      <c r="M304" s="26">
        <v>18000000</v>
      </c>
      <c r="N304" s="26">
        <f>SUMIF('BR 1'!B:B,'1-kurs'!C304,'BR 1'!E:E)</f>
        <v>0</v>
      </c>
      <c r="O304" s="26">
        <f t="shared" si="28"/>
        <v>18000000</v>
      </c>
      <c r="P304" s="26"/>
      <c r="Q304" s="26">
        <f t="shared" si="29"/>
        <v>0</v>
      </c>
      <c r="R304" s="40"/>
      <c r="U304" s="26">
        <f t="shared" si="30"/>
        <v>0</v>
      </c>
      <c r="V304" s="26">
        <v>0</v>
      </c>
      <c r="AA304" s="407">
        <f t="shared" si="31"/>
        <v>18000000</v>
      </c>
      <c r="AB304" s="407">
        <f t="shared" si="32"/>
        <v>0</v>
      </c>
      <c r="AC304" s="407">
        <f t="shared" si="33"/>
        <v>18000000</v>
      </c>
      <c r="AD304" s="407">
        <f t="shared" si="34"/>
        <v>0</v>
      </c>
    </row>
    <row r="305" spans="1:30" s="1" customFormat="1" x14ac:dyDescent="0.25">
      <c r="A305" s="325">
        <f>SUBTOTAL(103,$B$2:B305)</f>
        <v>304</v>
      </c>
      <c r="B305" s="108" t="s">
        <v>7558</v>
      </c>
      <c r="C305" s="24">
        <v>60608075280035</v>
      </c>
      <c r="D305" s="24" t="str">
        <f>VLOOKUP(C305,'Hemis baza'!K:AJ,26,)</f>
        <v>438241101653</v>
      </c>
      <c r="E305" s="24" t="str">
        <f>VLOOKUP(C305,'Hemis baza'!K:AF,13,)</f>
        <v>To‘lov-shartnoma</v>
      </c>
      <c r="F305" s="109" t="str">
        <f>VLOOKUP(C305,'Hemis baza'!K:AF,3,)</f>
        <v>1-kurs</v>
      </c>
      <c r="G305" s="404" t="s">
        <v>19809</v>
      </c>
      <c r="H305" s="404" t="str">
        <f>VLOOKUP(C305,'Hemis baza'!K:AF,5,)</f>
        <v>1-24 BT</v>
      </c>
      <c r="I305" s="403" t="str">
        <f>VLOOKUP(C305,'Hemis baza'!K:AF,11,)</f>
        <v>Bakalavr</v>
      </c>
      <c r="J305" s="23" t="str">
        <f>VLOOKUP(C305,'Hemis baza'!K:AF,12,)</f>
        <v>Kunduzgi</v>
      </c>
      <c r="K305" s="25"/>
      <c r="L305" s="25"/>
      <c r="M305" s="26">
        <v>15000000</v>
      </c>
      <c r="N305" s="26">
        <f>SUMIF('BR 1'!B:B,'1-kurs'!C305,'BR 1'!E:E)</f>
        <v>17500000</v>
      </c>
      <c r="O305" s="26">
        <f t="shared" si="28"/>
        <v>0</v>
      </c>
      <c r="P305" s="26"/>
      <c r="Q305" s="26">
        <f t="shared" si="29"/>
        <v>2500000</v>
      </c>
      <c r="R305" s="40"/>
      <c r="U305" s="26">
        <f t="shared" si="30"/>
        <v>0</v>
      </c>
      <c r="V305" s="26">
        <v>17500000</v>
      </c>
      <c r="AA305" s="407">
        <f t="shared" si="31"/>
        <v>15000000</v>
      </c>
      <c r="AB305" s="407">
        <f t="shared" si="32"/>
        <v>17500000</v>
      </c>
      <c r="AC305" s="407">
        <f t="shared" si="33"/>
        <v>0</v>
      </c>
      <c r="AD305" s="407">
        <f t="shared" si="34"/>
        <v>2500000</v>
      </c>
    </row>
    <row r="306" spans="1:30" s="1" customFormat="1" x14ac:dyDescent="0.25">
      <c r="A306" s="325">
        <f>SUBTOTAL(103,$B$2:B306)</f>
        <v>305</v>
      </c>
      <c r="B306" s="108" t="s">
        <v>7559</v>
      </c>
      <c r="C306" s="24">
        <v>62402065280034</v>
      </c>
      <c r="D306" s="24" t="str">
        <f>VLOOKUP(C306,'Hemis baza'!K:AJ,26,)</f>
        <v>438241100188</v>
      </c>
      <c r="E306" s="24" t="str">
        <f>VLOOKUP(C306,'Hemis baza'!K:AF,13,)</f>
        <v>To‘lov-shartnoma</v>
      </c>
      <c r="F306" s="109" t="str">
        <f>VLOOKUP(C306,'Hemis baza'!K:AF,3,)</f>
        <v>1-kurs</v>
      </c>
      <c r="G306" s="404" t="s">
        <v>19813</v>
      </c>
      <c r="H306" s="404" t="str">
        <f>VLOOKUP(C306,'Hemis baza'!K:AF,5,)</f>
        <v>1-24 XTA</v>
      </c>
      <c r="I306" s="403" t="str">
        <f>VLOOKUP(C306,'Hemis baza'!K:AF,11,)</f>
        <v>Bakalavr</v>
      </c>
      <c r="J306" s="23" t="str">
        <f>VLOOKUP(C306,'Hemis baza'!K:AF,12,)</f>
        <v>Kunduzgi</v>
      </c>
      <c r="K306" s="25"/>
      <c r="L306" s="25"/>
      <c r="M306" s="26">
        <v>15000000</v>
      </c>
      <c r="N306" s="26">
        <f>SUMIF('BR 1'!B:B,'1-kurs'!C306,'BR 1'!E:E)</f>
        <v>7500000</v>
      </c>
      <c r="O306" s="26">
        <f t="shared" si="28"/>
        <v>7500000</v>
      </c>
      <c r="P306" s="26"/>
      <c r="Q306" s="26">
        <f t="shared" si="29"/>
        <v>0</v>
      </c>
      <c r="R306" s="40"/>
      <c r="U306" s="26">
        <f t="shared" si="30"/>
        <v>0</v>
      </c>
      <c r="V306" s="26">
        <v>7500000</v>
      </c>
      <c r="AA306" s="407">
        <f t="shared" si="31"/>
        <v>15000000</v>
      </c>
      <c r="AB306" s="407">
        <f t="shared" si="32"/>
        <v>7500000</v>
      </c>
      <c r="AC306" s="407">
        <f t="shared" si="33"/>
        <v>7500000</v>
      </c>
      <c r="AD306" s="407">
        <f t="shared" si="34"/>
        <v>0</v>
      </c>
    </row>
    <row r="307" spans="1:30" s="1" customFormat="1" x14ac:dyDescent="0.25">
      <c r="A307" s="325">
        <f>SUBTOTAL(103,$B$2:B307)</f>
        <v>306</v>
      </c>
      <c r="B307" s="108" t="s">
        <v>7560</v>
      </c>
      <c r="C307" s="24">
        <v>40105901120025</v>
      </c>
      <c r="D307" s="24" t="str">
        <f>VLOOKUP(C307,'Hemis baza'!K:AJ,26,)</f>
        <v>438241102048</v>
      </c>
      <c r="E307" s="24" t="str">
        <f>VLOOKUP(C307,'Hemis baza'!K:AF,13,)</f>
        <v>Davlat granti</v>
      </c>
      <c r="F307" s="109" t="str">
        <f>VLOOKUP(C307,'Hemis baza'!K:AF,3,)</f>
        <v>1-kurs</v>
      </c>
      <c r="G307" s="404" t="s">
        <v>19805</v>
      </c>
      <c r="H307" s="404" t="str">
        <f>VLOOKUP(C307,'Hemis baza'!K:AF,5,)</f>
        <v>1-24 MPL</v>
      </c>
      <c r="I307" s="403" t="str">
        <f>VLOOKUP(C307,'Hemis baza'!K:AF,11,)</f>
        <v>Bakalavr</v>
      </c>
      <c r="J307" s="23" t="str">
        <f>VLOOKUP(C307,'Hemis baza'!K:AF,12,)</f>
        <v>Kunduzgi</v>
      </c>
      <c r="K307" s="25"/>
      <c r="L307" s="25"/>
      <c r="M307" s="26">
        <v>15000000</v>
      </c>
      <c r="N307" s="26">
        <f>SUMIF('BR 1'!B:B,'1-kurs'!C307,'BR 1'!E:E)</f>
        <v>30000000</v>
      </c>
      <c r="O307" s="26">
        <f t="shared" si="28"/>
        <v>0</v>
      </c>
      <c r="P307" s="26"/>
      <c r="Q307" s="26">
        <f t="shared" si="29"/>
        <v>15000000</v>
      </c>
      <c r="R307" s="40"/>
      <c r="U307" s="26">
        <f t="shared" si="30"/>
        <v>0</v>
      </c>
      <c r="V307" s="26">
        <v>30000000</v>
      </c>
      <c r="AA307" s="407">
        <f t="shared" si="31"/>
        <v>15000000</v>
      </c>
      <c r="AB307" s="407">
        <f t="shared" si="32"/>
        <v>30000000</v>
      </c>
      <c r="AC307" s="407">
        <f t="shared" si="33"/>
        <v>0</v>
      </c>
      <c r="AD307" s="407">
        <f t="shared" si="34"/>
        <v>15000000</v>
      </c>
    </row>
    <row r="308" spans="1:30" x14ac:dyDescent="0.25">
      <c r="A308" s="325">
        <f>SUBTOTAL(103,$B$2:B308)</f>
        <v>307</v>
      </c>
      <c r="B308" s="108" t="s">
        <v>7561</v>
      </c>
      <c r="C308" s="24">
        <v>62503035260040</v>
      </c>
      <c r="D308" s="24" t="str">
        <f>VLOOKUP(C308,'Hemis baza'!K:AJ,26,)</f>
        <v>438241100226</v>
      </c>
      <c r="E308" s="24" t="str">
        <f>VLOOKUP(C308,'Hemis baza'!K:AF,13,)</f>
        <v>To‘lov-shartnoma</v>
      </c>
      <c r="F308" s="109" t="str">
        <f>VLOOKUP(C308,'Hemis baza'!K:AF,3,)</f>
        <v>1-kurs</v>
      </c>
      <c r="G308" s="404" t="s">
        <v>19815</v>
      </c>
      <c r="H308" s="404" t="str">
        <f>VLOOKUP(C308,'Hemis baza'!K:AF,5,)</f>
        <v>1-24 ATT</v>
      </c>
      <c r="I308" s="403" t="str">
        <f>VLOOKUP(C308,'Hemis baza'!K:AF,11,)</f>
        <v>Bakalavr</v>
      </c>
      <c r="J308" s="23" t="str">
        <f>VLOOKUP(C308,'Hemis baza'!K:AF,12,)</f>
        <v>Kunduzgi</v>
      </c>
      <c r="K308" s="333"/>
      <c r="L308" s="333"/>
      <c r="M308" s="26">
        <v>15000000</v>
      </c>
      <c r="N308" s="26">
        <f>SUMIF('BR 1'!B:B,'1-kurs'!C308,'BR 1'!E:E)</f>
        <v>0</v>
      </c>
      <c r="O308" s="26">
        <f t="shared" si="28"/>
        <v>15000000</v>
      </c>
      <c r="P308" s="26"/>
      <c r="Q308" s="26">
        <f t="shared" si="29"/>
        <v>0</v>
      </c>
      <c r="R308" s="399"/>
      <c r="U308" s="26">
        <f t="shared" si="30"/>
        <v>0</v>
      </c>
      <c r="V308" s="26">
        <v>0</v>
      </c>
      <c r="AA308" s="407">
        <f t="shared" si="31"/>
        <v>15000000</v>
      </c>
      <c r="AB308" s="407">
        <f t="shared" si="32"/>
        <v>0</v>
      </c>
      <c r="AC308" s="407">
        <f t="shared" si="33"/>
        <v>15000000</v>
      </c>
      <c r="AD308" s="407">
        <f t="shared" si="34"/>
        <v>0</v>
      </c>
    </row>
    <row r="309" spans="1:30" s="1" customFormat="1" x14ac:dyDescent="0.25">
      <c r="A309" s="325">
        <f>SUBTOTAL(103,$B$2:B309)</f>
        <v>308</v>
      </c>
      <c r="B309" s="108" t="s">
        <v>7562</v>
      </c>
      <c r="C309" s="24">
        <v>40901891050100</v>
      </c>
      <c r="D309" s="24" t="str">
        <f>VLOOKUP(C309,'Hemis baza'!K:AJ,26,)</f>
        <v>438241102153</v>
      </c>
      <c r="E309" s="24" t="str">
        <f>VLOOKUP(C309,'Hemis baza'!K:AF,13,)</f>
        <v>To‘lov-shartnoma</v>
      </c>
      <c r="F309" s="109" t="str">
        <f>VLOOKUP(C309,'Hemis baza'!K:AF,3,)</f>
        <v>1-kurs</v>
      </c>
      <c r="G309" s="404" t="s">
        <v>19812</v>
      </c>
      <c r="H309" s="404" t="str">
        <f>VLOOKUP(C309,'Hemis baza'!K:AF,5,)</f>
        <v>S1-24 TUR</v>
      </c>
      <c r="I309" s="403" t="str">
        <f>VLOOKUP(C309,'Hemis baza'!K:AF,11,)</f>
        <v>Bakalavr</v>
      </c>
      <c r="J309" s="23" t="str">
        <f>VLOOKUP(C309,'Hemis baza'!K:AF,12,)</f>
        <v>Sirtqi</v>
      </c>
      <c r="K309" s="25"/>
      <c r="L309" s="25"/>
      <c r="M309" s="26">
        <v>12000000</v>
      </c>
      <c r="N309" s="26">
        <f>SUMIF('BR 1'!B:B,'1-kurs'!C309,'BR 1'!E:E)</f>
        <v>9000000</v>
      </c>
      <c r="O309" s="26">
        <f t="shared" si="28"/>
        <v>3000000</v>
      </c>
      <c r="P309" s="26"/>
      <c r="Q309" s="26">
        <f t="shared" si="29"/>
        <v>0</v>
      </c>
      <c r="R309" s="40"/>
      <c r="U309" s="26">
        <f t="shared" si="30"/>
        <v>0</v>
      </c>
      <c r="V309" s="26">
        <v>9000000</v>
      </c>
      <c r="AA309" s="407">
        <f t="shared" si="31"/>
        <v>12000000</v>
      </c>
      <c r="AB309" s="407">
        <f t="shared" si="32"/>
        <v>9000000</v>
      </c>
      <c r="AC309" s="407">
        <f t="shared" si="33"/>
        <v>3000000</v>
      </c>
      <c r="AD309" s="407">
        <f t="shared" si="34"/>
        <v>0</v>
      </c>
    </row>
    <row r="310" spans="1:30" s="1" customFormat="1" x14ac:dyDescent="0.25">
      <c r="A310" s="325">
        <f>SUBTOTAL(103,$B$2:B310)</f>
        <v>309</v>
      </c>
      <c r="B310" s="108" t="s">
        <v>7563</v>
      </c>
      <c r="C310" s="24">
        <v>53010065310039</v>
      </c>
      <c r="D310" s="24" t="str">
        <f>VLOOKUP(C310,'Hemis baza'!K:AJ,26,)</f>
        <v>438241100123</v>
      </c>
      <c r="E310" s="24" t="str">
        <f>VLOOKUP(C310,'Hemis baza'!K:AF,13,)</f>
        <v>To‘lov-shartnoma</v>
      </c>
      <c r="F310" s="109" t="str">
        <f>VLOOKUP(C310,'Hemis baza'!K:AF,3,)</f>
        <v>1-kurs</v>
      </c>
      <c r="G310" s="404" t="s">
        <v>19813</v>
      </c>
      <c r="H310" s="404" t="str">
        <f>VLOOKUP(C310,'Hemis baza'!K:AF,5,)</f>
        <v>3-24 XTA</v>
      </c>
      <c r="I310" s="403" t="str">
        <f>VLOOKUP(C310,'Hemis baza'!K:AF,11,)</f>
        <v>Bakalavr</v>
      </c>
      <c r="J310" s="23" t="str">
        <f>VLOOKUP(C310,'Hemis baza'!K:AF,12,)</f>
        <v>Kunduzgi</v>
      </c>
      <c r="K310" s="25"/>
      <c r="L310" s="25"/>
      <c r="M310" s="26">
        <v>15000000</v>
      </c>
      <c r="N310" s="26">
        <f>SUMIF('BR 1'!B:B,'1-kurs'!C310,'BR 1'!E:E)</f>
        <v>15000000</v>
      </c>
      <c r="O310" s="26">
        <f t="shared" si="28"/>
        <v>0</v>
      </c>
      <c r="P310" s="26"/>
      <c r="Q310" s="26">
        <f t="shared" si="29"/>
        <v>0</v>
      </c>
      <c r="R310" s="40"/>
      <c r="U310" s="26">
        <f t="shared" si="30"/>
        <v>0</v>
      </c>
      <c r="V310" s="26">
        <v>15000000</v>
      </c>
      <c r="AA310" s="407">
        <f t="shared" si="31"/>
        <v>15000000</v>
      </c>
      <c r="AB310" s="407">
        <f t="shared" si="32"/>
        <v>15000000</v>
      </c>
      <c r="AC310" s="407">
        <f t="shared" si="33"/>
        <v>0</v>
      </c>
      <c r="AD310" s="407">
        <f t="shared" si="34"/>
        <v>0</v>
      </c>
    </row>
    <row r="311" spans="1:30" s="1" customFormat="1" x14ac:dyDescent="0.25">
      <c r="A311" s="325">
        <f>SUBTOTAL(103,$B$2:B311)</f>
        <v>310</v>
      </c>
      <c r="B311" s="108" t="s">
        <v>7564</v>
      </c>
      <c r="C311" s="24">
        <v>51006066140029</v>
      </c>
      <c r="D311" s="24" t="str">
        <f>VLOOKUP(C311,'Hemis baza'!K:AJ,26,)</f>
        <v>438241100103</v>
      </c>
      <c r="E311" s="24" t="str">
        <f>VLOOKUP(C311,'Hemis baza'!K:AF,13,)</f>
        <v>To‘lov-shartnoma</v>
      </c>
      <c r="F311" s="109" t="str">
        <f>VLOOKUP(C311,'Hemis baza'!K:AF,3,)</f>
        <v>1-kurs</v>
      </c>
      <c r="G311" s="404" t="s">
        <v>19809</v>
      </c>
      <c r="H311" s="404" t="str">
        <f>VLOOKUP(C311,'Hemis baza'!K:AF,5,)</f>
        <v>1-24 BT</v>
      </c>
      <c r="I311" s="403" t="str">
        <f>VLOOKUP(C311,'Hemis baza'!K:AF,11,)</f>
        <v>Bakalavr</v>
      </c>
      <c r="J311" s="23" t="str">
        <f>VLOOKUP(C311,'Hemis baza'!K:AF,12,)</f>
        <v>Kunduzgi</v>
      </c>
      <c r="K311" s="25"/>
      <c r="L311" s="25"/>
      <c r="M311" s="26">
        <v>15000000</v>
      </c>
      <c r="N311" s="26">
        <f>SUMIF('BR 1'!B:B,'1-kurs'!C311,'BR 1'!E:E)</f>
        <v>15000000</v>
      </c>
      <c r="O311" s="26">
        <f t="shared" si="28"/>
        <v>0</v>
      </c>
      <c r="P311" s="26"/>
      <c r="Q311" s="26">
        <f t="shared" si="29"/>
        <v>0</v>
      </c>
      <c r="R311" s="40"/>
      <c r="U311" s="26">
        <f t="shared" si="30"/>
        <v>0</v>
      </c>
      <c r="V311" s="26">
        <v>15000000</v>
      </c>
      <c r="AA311" s="407">
        <f t="shared" si="31"/>
        <v>15000000</v>
      </c>
      <c r="AB311" s="407">
        <f t="shared" si="32"/>
        <v>15000000</v>
      </c>
      <c r="AC311" s="407">
        <f t="shared" si="33"/>
        <v>0</v>
      </c>
      <c r="AD311" s="407">
        <f t="shared" si="34"/>
        <v>0</v>
      </c>
    </row>
    <row r="312" spans="1:30" x14ac:dyDescent="0.25">
      <c r="A312" s="325">
        <f>SUBTOTAL(103,$B$2:B312)</f>
        <v>311</v>
      </c>
      <c r="B312" s="108" t="s">
        <v>7565</v>
      </c>
      <c r="C312" s="24">
        <v>50805035710022</v>
      </c>
      <c r="D312" s="24" t="str">
        <f>VLOOKUP(C312,'Hemis baza'!K:AJ,26,)</f>
        <v>438241101868</v>
      </c>
      <c r="E312" s="24" t="str">
        <f>VLOOKUP(C312,'Hemis baza'!K:AF,13,)</f>
        <v>To‘lov-shartnoma</v>
      </c>
      <c r="F312" s="109" t="str">
        <f>VLOOKUP(C312,'Hemis baza'!K:AF,3,)</f>
        <v>1-kurs</v>
      </c>
      <c r="G312" s="404" t="s">
        <v>19803</v>
      </c>
      <c r="H312" s="404" t="str">
        <f>VLOOKUP(C312,'Hemis baza'!K:AF,5,)</f>
        <v>S1-24 PSI</v>
      </c>
      <c r="I312" s="403" t="str">
        <f>VLOOKUP(C312,'Hemis baza'!K:AF,11,)</f>
        <v>Bakalavr</v>
      </c>
      <c r="J312" s="23" t="str">
        <f>VLOOKUP(C312,'Hemis baza'!K:AF,12,)</f>
        <v>Sirtqi</v>
      </c>
      <c r="K312" s="333"/>
      <c r="L312" s="333"/>
      <c r="M312" s="26">
        <v>12000000</v>
      </c>
      <c r="N312" s="26">
        <f>SUMIF('BR 1'!B:B,'1-kurs'!C312,'BR 1'!E:E)</f>
        <v>12000000</v>
      </c>
      <c r="O312" s="26">
        <f t="shared" si="28"/>
        <v>0</v>
      </c>
      <c r="P312" s="26"/>
      <c r="Q312" s="26">
        <f t="shared" si="29"/>
        <v>0</v>
      </c>
      <c r="R312" s="399"/>
      <c r="U312" s="26">
        <f t="shared" si="30"/>
        <v>0</v>
      </c>
      <c r="V312" s="26">
        <v>12000000</v>
      </c>
      <c r="AA312" s="407">
        <f t="shared" si="31"/>
        <v>12000000</v>
      </c>
      <c r="AB312" s="407">
        <f t="shared" si="32"/>
        <v>12000000</v>
      </c>
      <c r="AC312" s="407">
        <f t="shared" si="33"/>
        <v>0</v>
      </c>
      <c r="AD312" s="407">
        <f t="shared" si="34"/>
        <v>0</v>
      </c>
    </row>
    <row r="313" spans="1:30" s="1" customFormat="1" x14ac:dyDescent="0.25">
      <c r="A313" s="325">
        <f>SUBTOTAL(103,$B$2:B313)</f>
        <v>312</v>
      </c>
      <c r="B313" s="108" t="s">
        <v>7566</v>
      </c>
      <c r="C313" s="24">
        <v>41307985300015</v>
      </c>
      <c r="D313" s="24" t="str">
        <f>VLOOKUP(C313,'Hemis baza'!K:AJ,26,)</f>
        <v>438241102221</v>
      </c>
      <c r="E313" s="24" t="str">
        <f>VLOOKUP(C313,'Hemis baza'!K:AF,13,)</f>
        <v>To‘lov-shartnoma</v>
      </c>
      <c r="F313" s="109" t="str">
        <f>VLOOKUP(C313,'Hemis baza'!K:AF,3,)</f>
        <v>1-kurs</v>
      </c>
      <c r="G313" s="404" t="s">
        <v>19816</v>
      </c>
      <c r="H313" s="404" t="str">
        <f>VLOOKUP(C313,'Hemis baza'!K:AF,5,)</f>
        <v>1-24 JM</v>
      </c>
      <c r="I313" s="403" t="str">
        <f>VLOOKUP(C313,'Hemis baza'!K:AF,11,)</f>
        <v>Bakalavr</v>
      </c>
      <c r="J313" s="23" t="str">
        <f>VLOOKUP(C313,'Hemis baza'!K:AF,12,)</f>
        <v>Kunduzgi</v>
      </c>
      <c r="K313" s="25"/>
      <c r="L313" s="25"/>
      <c r="M313" s="26">
        <v>15000000</v>
      </c>
      <c r="N313" s="26">
        <f>SUMIF('BR 1'!B:B,'1-kurs'!C313,'BR 1'!E:E)</f>
        <v>16000000</v>
      </c>
      <c r="O313" s="26">
        <f t="shared" si="28"/>
        <v>0</v>
      </c>
      <c r="P313" s="26"/>
      <c r="Q313" s="26">
        <f t="shared" si="29"/>
        <v>1000000</v>
      </c>
      <c r="R313" s="40"/>
      <c r="U313" s="26">
        <f t="shared" si="30"/>
        <v>0</v>
      </c>
      <c r="V313" s="26">
        <v>16000000</v>
      </c>
      <c r="AA313" s="407">
        <f t="shared" si="31"/>
        <v>15000000</v>
      </c>
      <c r="AB313" s="407">
        <f t="shared" si="32"/>
        <v>16000000</v>
      </c>
      <c r="AC313" s="407">
        <f t="shared" si="33"/>
        <v>0</v>
      </c>
      <c r="AD313" s="407">
        <f t="shared" si="34"/>
        <v>1000000</v>
      </c>
    </row>
    <row r="314" spans="1:30" s="1" customFormat="1" x14ac:dyDescent="0.25">
      <c r="A314" s="325">
        <f>SUBTOTAL(103,$B$2:B314)</f>
        <v>313</v>
      </c>
      <c r="B314" s="108" t="s">
        <v>7567</v>
      </c>
      <c r="C314" s="24">
        <v>42608775360048</v>
      </c>
      <c r="D314" s="24" t="str">
        <f>VLOOKUP(C314,'Hemis baza'!K:AJ,26,)</f>
        <v>438241100204</v>
      </c>
      <c r="E314" s="24" t="str">
        <f>VLOOKUP(C314,'Hemis baza'!K:AF,13,)</f>
        <v>To‘lov-shartnoma</v>
      </c>
      <c r="F314" s="109" t="str">
        <f>VLOOKUP(C314,'Hemis baza'!K:AF,3,)</f>
        <v>1-kurs</v>
      </c>
      <c r="G314" s="404" t="s">
        <v>19806</v>
      </c>
      <c r="H314" s="404" t="str">
        <f>VLOOKUP(C314,'Hemis baza'!K:AF,5,)</f>
        <v>1-24 MUZ</v>
      </c>
      <c r="I314" s="403" t="str">
        <f>VLOOKUP(C314,'Hemis baza'!K:AF,11,)</f>
        <v>Bakalavr</v>
      </c>
      <c r="J314" s="23" t="str">
        <f>VLOOKUP(C314,'Hemis baza'!K:AF,12,)</f>
        <v>Kunduzgi</v>
      </c>
      <c r="K314" s="25"/>
      <c r="L314" s="25"/>
      <c r="M314" s="26">
        <v>15000000</v>
      </c>
      <c r="N314" s="26">
        <f>SUMIF('BR 1'!B:B,'1-kurs'!C314,'BR 1'!E:E)</f>
        <v>0</v>
      </c>
      <c r="O314" s="26">
        <f t="shared" si="28"/>
        <v>15000000</v>
      </c>
      <c r="P314" s="26"/>
      <c r="Q314" s="26">
        <f t="shared" si="29"/>
        <v>0</v>
      </c>
      <c r="R314" s="40"/>
      <c r="U314" s="26">
        <f t="shared" si="30"/>
        <v>0</v>
      </c>
      <c r="V314" s="26">
        <v>0</v>
      </c>
      <c r="AA314" s="407">
        <f t="shared" si="31"/>
        <v>15000000</v>
      </c>
      <c r="AB314" s="407">
        <f t="shared" si="32"/>
        <v>0</v>
      </c>
      <c r="AC314" s="407">
        <f t="shared" si="33"/>
        <v>15000000</v>
      </c>
      <c r="AD314" s="407">
        <f t="shared" si="34"/>
        <v>0</v>
      </c>
    </row>
    <row r="315" spans="1:30" s="1" customFormat="1" x14ac:dyDescent="0.25">
      <c r="A315" s="325">
        <f>SUBTOTAL(103,$B$2:B315)</f>
        <v>314</v>
      </c>
      <c r="B315" s="108" t="s">
        <v>7568</v>
      </c>
      <c r="C315" s="24">
        <v>40305861150012</v>
      </c>
      <c r="D315" s="24" t="str">
        <f>VLOOKUP(C315,'Hemis baza'!K:AJ,26,)</f>
        <v>438241200175</v>
      </c>
      <c r="E315" s="24" t="str">
        <f>VLOOKUP(C315,'Hemis baza'!K:AF,13,)</f>
        <v>To‘lov-shartnoma</v>
      </c>
      <c r="F315" s="109" t="str">
        <f>VLOOKUP(C315,'Hemis baza'!K:AF,3,)</f>
        <v>1-kurs</v>
      </c>
      <c r="G315" s="404" t="s">
        <v>19806</v>
      </c>
      <c r="H315" s="404" t="str">
        <f>VLOOKUP(C315,'Hemis baza'!K:AF,5,)</f>
        <v>M1-24 MUZ</v>
      </c>
      <c r="I315" s="403" t="str">
        <f>VLOOKUP(C315,'Hemis baza'!K:AF,11,)</f>
        <v>Magistr</v>
      </c>
      <c r="J315" s="23" t="str">
        <f>VLOOKUP(C315,'Hemis baza'!K:AF,12,)</f>
        <v>Kunduzgi</v>
      </c>
      <c r="K315" s="25"/>
      <c r="L315" s="25"/>
      <c r="M315" s="26">
        <v>18000000</v>
      </c>
      <c r="N315" s="26">
        <f>SUMIF('BR 1'!B:B,'1-kurs'!C315,'BR 1'!E:E)</f>
        <v>18000000</v>
      </c>
      <c r="O315" s="26">
        <f t="shared" si="28"/>
        <v>0</v>
      </c>
      <c r="P315" s="26"/>
      <c r="Q315" s="26">
        <f t="shared" si="29"/>
        <v>0</v>
      </c>
      <c r="R315" s="40"/>
      <c r="U315" s="26">
        <f t="shared" si="30"/>
        <v>0</v>
      </c>
      <c r="V315" s="26">
        <v>18000000</v>
      </c>
      <c r="AA315" s="407">
        <f t="shared" si="31"/>
        <v>18000000</v>
      </c>
      <c r="AB315" s="407">
        <f t="shared" si="32"/>
        <v>18000000</v>
      </c>
      <c r="AC315" s="407">
        <f t="shared" si="33"/>
        <v>0</v>
      </c>
      <c r="AD315" s="407">
        <f t="shared" si="34"/>
        <v>0</v>
      </c>
    </row>
    <row r="316" spans="1:30" s="1" customFormat="1" x14ac:dyDescent="0.25">
      <c r="A316" s="325">
        <f>SUBTOTAL(103,$B$2:B316)</f>
        <v>315</v>
      </c>
      <c r="B316" s="108" t="s">
        <v>7569</v>
      </c>
      <c r="C316" s="24">
        <v>61807075280044</v>
      </c>
      <c r="D316" s="24" t="str">
        <f>VLOOKUP(C316,'Hemis baza'!K:AJ,26,)</f>
        <v>438241100471</v>
      </c>
      <c r="E316" s="24" t="str">
        <f>VLOOKUP(C316,'Hemis baza'!K:AF,13,)</f>
        <v>To‘lov-shartnoma</v>
      </c>
      <c r="F316" s="109" t="str">
        <f>VLOOKUP(C316,'Hemis baza'!K:AF,3,)</f>
        <v>1-kurs</v>
      </c>
      <c r="G316" s="404" t="s">
        <v>19813</v>
      </c>
      <c r="H316" s="404" t="str">
        <f>VLOOKUP(C316,'Hemis baza'!K:AF,5,)</f>
        <v>1-24 XTA</v>
      </c>
      <c r="I316" s="403" t="str">
        <f>VLOOKUP(C316,'Hemis baza'!K:AF,11,)</f>
        <v>Bakalavr</v>
      </c>
      <c r="J316" s="23" t="str">
        <f>VLOOKUP(C316,'Hemis baza'!K:AF,12,)</f>
        <v>Kunduzgi</v>
      </c>
      <c r="K316" s="25"/>
      <c r="L316" s="25"/>
      <c r="M316" s="26">
        <v>15000000</v>
      </c>
      <c r="N316" s="26">
        <f>SUMIF('BR 1'!B:B,'1-kurs'!C316,'BR 1'!E:E)</f>
        <v>7500000</v>
      </c>
      <c r="O316" s="26">
        <f t="shared" si="28"/>
        <v>7500000</v>
      </c>
      <c r="P316" s="26"/>
      <c r="Q316" s="26">
        <f t="shared" si="29"/>
        <v>0</v>
      </c>
      <c r="R316" s="40"/>
      <c r="U316" s="26">
        <f t="shared" si="30"/>
        <v>0</v>
      </c>
      <c r="V316" s="26">
        <v>7500000</v>
      </c>
      <c r="AA316" s="407">
        <f t="shared" si="31"/>
        <v>15000000</v>
      </c>
      <c r="AB316" s="407">
        <f t="shared" si="32"/>
        <v>7500000</v>
      </c>
      <c r="AC316" s="407">
        <f t="shared" si="33"/>
        <v>7500000</v>
      </c>
      <c r="AD316" s="407">
        <f t="shared" si="34"/>
        <v>0</v>
      </c>
    </row>
    <row r="317" spans="1:30" s="1" customFormat="1" x14ac:dyDescent="0.25">
      <c r="A317" s="325">
        <f>SUBTOTAL(103,$B$2:B317)</f>
        <v>316</v>
      </c>
      <c r="B317" s="108" t="s">
        <v>7570</v>
      </c>
      <c r="C317" s="24">
        <v>60504005290016</v>
      </c>
      <c r="D317" s="24" t="str">
        <f>VLOOKUP(C317,'Hemis baza'!K:AJ,26,)</f>
        <v>438241200150</v>
      </c>
      <c r="E317" s="24" t="str">
        <f>VLOOKUP(C317,'Hemis baza'!K:AF,13,)</f>
        <v>To‘lov-shartnoma</v>
      </c>
      <c r="F317" s="109" t="str">
        <f>VLOOKUP(C317,'Hemis baza'!K:AF,3,)</f>
        <v>1-kurs</v>
      </c>
      <c r="G317" s="404" t="s">
        <v>19817</v>
      </c>
      <c r="H317" s="404" t="str">
        <f>VLOOKUP(C317,'Hemis baza'!K:AF,5,)</f>
        <v>M1-24 PED</v>
      </c>
      <c r="I317" s="403" t="str">
        <f>VLOOKUP(C317,'Hemis baza'!K:AF,11,)</f>
        <v>Magistr</v>
      </c>
      <c r="J317" s="23" t="str">
        <f>VLOOKUP(C317,'Hemis baza'!K:AF,12,)</f>
        <v>Kunduzgi</v>
      </c>
      <c r="K317" s="25"/>
      <c r="L317" s="25"/>
      <c r="M317" s="26">
        <v>18000000</v>
      </c>
      <c r="N317" s="26">
        <f>SUMIF('BR 1'!B:B,'1-kurs'!C317,'BR 1'!E:E)</f>
        <v>9000000</v>
      </c>
      <c r="O317" s="26">
        <f t="shared" si="28"/>
        <v>9000000</v>
      </c>
      <c r="P317" s="26"/>
      <c r="Q317" s="26">
        <f t="shared" si="29"/>
        <v>0</v>
      </c>
      <c r="R317" s="40"/>
      <c r="U317" s="26">
        <f t="shared" si="30"/>
        <v>0</v>
      </c>
      <c r="V317" s="26">
        <v>9000000</v>
      </c>
      <c r="AA317" s="407">
        <f t="shared" si="31"/>
        <v>18000000</v>
      </c>
      <c r="AB317" s="407">
        <f t="shared" si="32"/>
        <v>9000000</v>
      </c>
      <c r="AC317" s="407">
        <f t="shared" si="33"/>
        <v>9000000</v>
      </c>
      <c r="AD317" s="407">
        <f t="shared" si="34"/>
        <v>0</v>
      </c>
    </row>
    <row r="318" spans="1:30" s="1" customFormat="1" x14ac:dyDescent="0.25">
      <c r="A318" s="325">
        <f>SUBTOTAL(103,$B$2:B318)</f>
        <v>317</v>
      </c>
      <c r="B318" s="108" t="s">
        <v>7572</v>
      </c>
      <c r="C318" s="24">
        <v>42301892340046</v>
      </c>
      <c r="D318" s="24" t="str">
        <f>VLOOKUP(C318,'Hemis baza'!K:AJ,26,)</f>
        <v>438241101644</v>
      </c>
      <c r="E318" s="24" t="str">
        <f>VLOOKUP(C318,'Hemis baza'!K:AF,13,)</f>
        <v>To‘lov-shartnoma</v>
      </c>
      <c r="F318" s="109" t="str">
        <f>VLOOKUP(C318,'Hemis baza'!K:AF,3,)</f>
        <v>1-kurs</v>
      </c>
      <c r="G318" s="404" t="s">
        <v>19808</v>
      </c>
      <c r="H318" s="404" t="str">
        <f>VLOOKUP(C318,'Hemis baza'!K:AF,5,)</f>
        <v>S2-24 IQT</v>
      </c>
      <c r="I318" s="403" t="str">
        <f>VLOOKUP(C318,'Hemis baza'!K:AF,11,)</f>
        <v>Bakalavr</v>
      </c>
      <c r="J318" s="23" t="str">
        <f>VLOOKUP(C318,'Hemis baza'!K:AF,12,)</f>
        <v>Sirtqi</v>
      </c>
      <c r="K318" s="25"/>
      <c r="L318" s="25"/>
      <c r="M318" s="26">
        <v>12000000</v>
      </c>
      <c r="N318" s="26">
        <f>SUMIF('BR 1'!B:B,'1-kurs'!C318,'BR 1'!E:E)</f>
        <v>10000000</v>
      </c>
      <c r="O318" s="26">
        <f t="shared" si="28"/>
        <v>2000000</v>
      </c>
      <c r="P318" s="26"/>
      <c r="Q318" s="26">
        <f t="shared" si="29"/>
        <v>0</v>
      </c>
      <c r="R318" s="40"/>
      <c r="U318" s="26">
        <f t="shared" si="30"/>
        <v>0</v>
      </c>
      <c r="V318" s="26">
        <v>10000000</v>
      </c>
      <c r="AA318" s="407">
        <f t="shared" si="31"/>
        <v>12000000</v>
      </c>
      <c r="AB318" s="407">
        <f t="shared" si="32"/>
        <v>10000000</v>
      </c>
      <c r="AC318" s="407">
        <f t="shared" si="33"/>
        <v>2000000</v>
      </c>
      <c r="AD318" s="407">
        <f t="shared" si="34"/>
        <v>0</v>
      </c>
    </row>
    <row r="319" spans="1:30" s="1" customFormat="1" x14ac:dyDescent="0.25">
      <c r="A319" s="325">
        <f>SUBTOTAL(103,$B$2:B319)</f>
        <v>318</v>
      </c>
      <c r="B319" s="108" t="s">
        <v>7573</v>
      </c>
      <c r="C319" s="24">
        <v>61301065350013</v>
      </c>
      <c r="D319" s="24" t="str">
        <f>VLOOKUP(C319,'Hemis baza'!K:AJ,26,)</f>
        <v>438241100180</v>
      </c>
      <c r="E319" s="24" t="str">
        <f>VLOOKUP(C319,'Hemis baza'!K:AF,13,)</f>
        <v>To‘lov-shartnoma</v>
      </c>
      <c r="F319" s="109" t="str">
        <f>VLOOKUP(C319,'Hemis baza'!K:AF,3,)</f>
        <v>1-kurs</v>
      </c>
      <c r="G319" s="404" t="s">
        <v>19813</v>
      </c>
      <c r="H319" s="404" t="str">
        <f>VLOOKUP(C319,'Hemis baza'!K:AF,5,)</f>
        <v>1-24 XTA</v>
      </c>
      <c r="I319" s="403" t="str">
        <f>VLOOKUP(C319,'Hemis baza'!K:AF,11,)</f>
        <v>Bakalavr</v>
      </c>
      <c r="J319" s="23" t="str">
        <f>VLOOKUP(C319,'Hemis baza'!K:AF,12,)</f>
        <v>Kunduzgi</v>
      </c>
      <c r="K319" s="25"/>
      <c r="L319" s="25"/>
      <c r="M319" s="26">
        <v>15000000</v>
      </c>
      <c r="N319" s="26">
        <f>SUMIF('BR 1'!B:B,'1-kurs'!C319,'BR 1'!E:E)</f>
        <v>15000000</v>
      </c>
      <c r="O319" s="26">
        <f t="shared" si="28"/>
        <v>0</v>
      </c>
      <c r="P319" s="26"/>
      <c r="Q319" s="26">
        <f t="shared" si="29"/>
        <v>0</v>
      </c>
      <c r="R319" s="40"/>
      <c r="U319" s="26">
        <f t="shared" si="30"/>
        <v>0</v>
      </c>
      <c r="V319" s="26">
        <v>15000000</v>
      </c>
      <c r="AA319" s="407">
        <f t="shared" si="31"/>
        <v>15000000</v>
      </c>
      <c r="AB319" s="407">
        <f t="shared" si="32"/>
        <v>15000000</v>
      </c>
      <c r="AC319" s="407">
        <f t="shared" si="33"/>
        <v>0</v>
      </c>
      <c r="AD319" s="407">
        <f t="shared" si="34"/>
        <v>0</v>
      </c>
    </row>
    <row r="320" spans="1:30" s="1" customFormat="1" x14ac:dyDescent="0.25">
      <c r="A320" s="325">
        <f>SUBTOTAL(103,$B$2:B320)</f>
        <v>319</v>
      </c>
      <c r="B320" s="108" t="s">
        <v>7574</v>
      </c>
      <c r="C320" s="24">
        <v>50104006290056</v>
      </c>
      <c r="D320" s="24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04" t="s">
        <v>19811</v>
      </c>
      <c r="H320" s="404" t="e">
        <f>VLOOKUP(C320,'Hemis baza'!K:AF,5,)</f>
        <v>#N/A</v>
      </c>
      <c r="I320" s="403" t="e">
        <f>VLOOKUP(C320,'Hemis baza'!K:AF,11,)</f>
        <v>#N/A</v>
      </c>
      <c r="J320" s="23" t="e">
        <f>VLOOKUP(C320,'Hemis baza'!K:AF,12,)</f>
        <v>#N/A</v>
      </c>
      <c r="K320" s="25"/>
      <c r="L320" s="25"/>
      <c r="M320" s="26">
        <v>18000000</v>
      </c>
      <c r="N320" s="26">
        <f>SUMIF('BR 1'!B:B,'1-kurs'!C320,'BR 1'!E:E)</f>
        <v>0</v>
      </c>
      <c r="O320" s="26">
        <f t="shared" si="28"/>
        <v>18000000</v>
      </c>
      <c r="P320" s="26"/>
      <c r="Q320" s="26">
        <f t="shared" si="29"/>
        <v>0</v>
      </c>
      <c r="R320" s="40"/>
      <c r="U320" s="26">
        <f t="shared" si="30"/>
        <v>0</v>
      </c>
      <c r="V320" s="26">
        <v>0</v>
      </c>
      <c r="AA320" s="407">
        <f t="shared" si="31"/>
        <v>18000000</v>
      </c>
      <c r="AB320" s="407">
        <f t="shared" si="32"/>
        <v>0</v>
      </c>
      <c r="AC320" s="407">
        <f t="shared" si="33"/>
        <v>18000000</v>
      </c>
      <c r="AD320" s="407">
        <f t="shared" si="34"/>
        <v>0</v>
      </c>
    </row>
    <row r="321" spans="1:30" s="1" customFormat="1" x14ac:dyDescent="0.25">
      <c r="A321" s="325">
        <f>SUBTOTAL(103,$B$2:B321)</f>
        <v>320</v>
      </c>
      <c r="B321" s="108" t="s">
        <v>7575</v>
      </c>
      <c r="C321" s="24">
        <v>30908995280047</v>
      </c>
      <c r="D321" s="24" t="str">
        <f>VLOOKUP(C321,'Hemis baza'!K:AJ,26,)</f>
        <v>438241200090</v>
      </c>
      <c r="E321" s="24" t="str">
        <f>VLOOKUP(C321,'Hemis baza'!K:AF,13,)</f>
        <v>To‘lov-shartnoma</v>
      </c>
      <c r="F321" s="109" t="str">
        <f>VLOOKUP(C321,'Hemis baza'!K:AF,3,)</f>
        <v>1-kurs</v>
      </c>
      <c r="G321" s="404" t="s">
        <v>19803</v>
      </c>
      <c r="H321" s="404" t="str">
        <f>VLOOKUP(C321,'Hemis baza'!K:AF,5,)</f>
        <v>M1-24 PSI</v>
      </c>
      <c r="I321" s="403" t="str">
        <f>VLOOKUP(C321,'Hemis baza'!K:AF,11,)</f>
        <v>Magistr</v>
      </c>
      <c r="J321" s="23" t="str">
        <f>VLOOKUP(C321,'Hemis baza'!K:AF,12,)</f>
        <v>Kunduzgi</v>
      </c>
      <c r="K321" s="25"/>
      <c r="L321" s="25"/>
      <c r="M321" s="26">
        <v>18000000</v>
      </c>
      <c r="N321" s="26">
        <f>SUMIF('BR 1'!B:B,'1-kurs'!C321,'BR 1'!E:E)</f>
        <v>8588000</v>
      </c>
      <c r="O321" s="26">
        <f t="shared" si="28"/>
        <v>9412000</v>
      </c>
      <c r="P321" s="26"/>
      <c r="Q321" s="26">
        <f t="shared" si="29"/>
        <v>0</v>
      </c>
      <c r="R321" s="40"/>
      <c r="U321" s="26">
        <f t="shared" si="30"/>
        <v>0</v>
      </c>
      <c r="V321" s="26">
        <v>8588000</v>
      </c>
      <c r="AA321" s="407">
        <f t="shared" si="31"/>
        <v>18000000</v>
      </c>
      <c r="AB321" s="407">
        <f t="shared" si="32"/>
        <v>8588000</v>
      </c>
      <c r="AC321" s="407">
        <f t="shared" si="33"/>
        <v>9412000</v>
      </c>
      <c r="AD321" s="407">
        <f t="shared" si="34"/>
        <v>0</v>
      </c>
    </row>
    <row r="322" spans="1:30" s="1" customFormat="1" x14ac:dyDescent="0.25">
      <c r="A322" s="325">
        <f>SUBTOTAL(103,$B$2:B322)</f>
        <v>321</v>
      </c>
      <c r="B322" s="108" t="s">
        <v>7576</v>
      </c>
      <c r="C322" s="24">
        <v>41904975300039</v>
      </c>
      <c r="D322" s="24" t="str">
        <f>VLOOKUP(C322,'Hemis baza'!K:AJ,26,)</f>
        <v>438241200186</v>
      </c>
      <c r="E322" s="24" t="str">
        <f>VLOOKUP(C322,'Hemis baza'!K:AF,13,)</f>
        <v>To‘lov-shartnoma</v>
      </c>
      <c r="F322" s="109" t="str">
        <f>VLOOKUP(C322,'Hemis baza'!K:AF,3,)</f>
        <v>1-kurs</v>
      </c>
      <c r="G322" s="404" t="s">
        <v>19803</v>
      </c>
      <c r="H322" s="404" t="str">
        <f>VLOOKUP(C322,'Hemis baza'!K:AF,5,)</f>
        <v>M1-24 PSI</v>
      </c>
      <c r="I322" s="403" t="str">
        <f>VLOOKUP(C322,'Hemis baza'!K:AF,11,)</f>
        <v>Magistr</v>
      </c>
      <c r="J322" s="23" t="str">
        <f>VLOOKUP(C322,'Hemis baza'!K:AF,12,)</f>
        <v>Kunduzgi</v>
      </c>
      <c r="K322" s="25"/>
      <c r="L322" s="25"/>
      <c r="M322" s="26">
        <v>18000000</v>
      </c>
      <c r="N322" s="26">
        <f>SUMIF('BR 1'!B:B,'1-kurs'!C322,'BR 1'!E:E)</f>
        <v>18000000</v>
      </c>
      <c r="O322" s="26">
        <f t="shared" ref="O322:O385" si="35">IF(M322-N322&gt;0,M322-N322,0)</f>
        <v>0</v>
      </c>
      <c r="P322" s="26"/>
      <c r="Q322" s="26">
        <f t="shared" ref="Q322:Q385" si="36">IF(M322-N322&lt;0,N322-M322,0)</f>
        <v>0</v>
      </c>
      <c r="R322" s="40"/>
      <c r="U322" s="26">
        <f t="shared" ref="U322:U385" si="37">N322-V322</f>
        <v>0</v>
      </c>
      <c r="V322" s="26">
        <v>18000000</v>
      </c>
      <c r="AA322" s="407">
        <f t="shared" ref="AA322:AA385" si="38">M322</f>
        <v>18000000</v>
      </c>
      <c r="AB322" s="407">
        <f t="shared" ref="AB322:AB385" si="39">N322</f>
        <v>18000000</v>
      </c>
      <c r="AC322" s="407">
        <f t="shared" ref="AC322:AC385" si="40">O322</f>
        <v>0</v>
      </c>
      <c r="AD322" s="407">
        <f t="shared" ref="AD322:AD385" si="41">Q322</f>
        <v>0</v>
      </c>
    </row>
    <row r="323" spans="1:30" s="1" customFormat="1" x14ac:dyDescent="0.25">
      <c r="A323" s="325">
        <f>SUBTOTAL(103,$B$2:B323)</f>
        <v>322</v>
      </c>
      <c r="B323" s="108" t="s">
        <v>7577</v>
      </c>
      <c r="C323" s="24">
        <v>62207065350044</v>
      </c>
      <c r="D323" s="24" t="str">
        <f>VLOOKUP(C323,'Hemis baza'!K:AJ,26,)</f>
        <v>438241100170</v>
      </c>
      <c r="E323" s="24" t="str">
        <f>VLOOKUP(C323,'Hemis baza'!K:AF,13,)</f>
        <v>To‘lov-shartnoma</v>
      </c>
      <c r="F323" s="109" t="str">
        <f>VLOOKUP(C323,'Hemis baza'!K:AF,3,)</f>
        <v>1-kurs</v>
      </c>
      <c r="G323" s="404" t="s">
        <v>19813</v>
      </c>
      <c r="H323" s="404" t="str">
        <f>VLOOKUP(C323,'Hemis baza'!K:AF,5,)</f>
        <v>1-24 XTA</v>
      </c>
      <c r="I323" s="403" t="str">
        <f>VLOOKUP(C323,'Hemis baza'!K:AF,11,)</f>
        <v>Bakalavr</v>
      </c>
      <c r="J323" s="23" t="str">
        <f>VLOOKUP(C323,'Hemis baza'!K:AF,12,)</f>
        <v>Kunduzgi</v>
      </c>
      <c r="K323" s="25"/>
      <c r="L323" s="25"/>
      <c r="M323" s="26">
        <v>15000000</v>
      </c>
      <c r="N323" s="26">
        <f>SUMIF('BR 1'!B:B,'1-kurs'!C323,'BR 1'!E:E)</f>
        <v>7500000</v>
      </c>
      <c r="O323" s="26">
        <f t="shared" si="35"/>
        <v>7500000</v>
      </c>
      <c r="P323" s="26"/>
      <c r="Q323" s="26">
        <f t="shared" si="36"/>
        <v>0</v>
      </c>
      <c r="R323" s="40"/>
      <c r="U323" s="26">
        <f t="shared" si="37"/>
        <v>0</v>
      </c>
      <c r="V323" s="26">
        <v>7500000</v>
      </c>
      <c r="AA323" s="407">
        <f t="shared" si="38"/>
        <v>15000000</v>
      </c>
      <c r="AB323" s="407">
        <f t="shared" si="39"/>
        <v>7500000</v>
      </c>
      <c r="AC323" s="407">
        <f t="shared" si="40"/>
        <v>7500000</v>
      </c>
      <c r="AD323" s="407">
        <f t="shared" si="41"/>
        <v>0</v>
      </c>
    </row>
    <row r="324" spans="1:30" s="1" customFormat="1" x14ac:dyDescent="0.25">
      <c r="A324" s="325">
        <f>SUBTOTAL(103,$B$2:B324)</f>
        <v>323</v>
      </c>
      <c r="B324" s="108" t="s">
        <v>7578</v>
      </c>
      <c r="C324" s="24">
        <v>50601055300021</v>
      </c>
      <c r="D324" s="24" t="str">
        <f>VLOOKUP(C324,'Hemis baza'!K:AJ,26,)</f>
        <v>438241101760</v>
      </c>
      <c r="E324" s="24" t="str">
        <f>VLOOKUP(C324,'Hemis baza'!K:AF,13,)</f>
        <v>To‘lov-shartnoma</v>
      </c>
      <c r="F324" s="109" t="str">
        <f>VLOOKUP(C324,'Hemis baza'!K:AF,3,)</f>
        <v>1-kurs</v>
      </c>
      <c r="G324" s="404" t="s">
        <v>19803</v>
      </c>
      <c r="H324" s="404" t="str">
        <f>VLOOKUP(C324,'Hemis baza'!K:AF,5,)</f>
        <v>S2-24 PSI</v>
      </c>
      <c r="I324" s="403" t="str">
        <f>VLOOKUP(C324,'Hemis baza'!K:AF,11,)</f>
        <v>Bakalavr</v>
      </c>
      <c r="J324" s="23" t="str">
        <f>VLOOKUP(C324,'Hemis baza'!K:AF,12,)</f>
        <v>Sirtqi</v>
      </c>
      <c r="K324" s="25"/>
      <c r="L324" s="25"/>
      <c r="M324" s="26">
        <v>12000000</v>
      </c>
      <c r="N324" s="26">
        <f>SUMIF('BR 1'!B:B,'1-kurs'!C324,'BR 1'!E:E)</f>
        <v>8294118</v>
      </c>
      <c r="O324" s="26">
        <f t="shared" si="35"/>
        <v>3705882</v>
      </c>
      <c r="P324" s="26"/>
      <c r="Q324" s="26">
        <f t="shared" si="36"/>
        <v>0</v>
      </c>
      <c r="R324" s="40"/>
      <c r="U324" s="26">
        <f t="shared" si="37"/>
        <v>0</v>
      </c>
      <c r="V324" s="26">
        <v>8294118</v>
      </c>
      <c r="AA324" s="407">
        <f t="shared" si="38"/>
        <v>12000000</v>
      </c>
      <c r="AB324" s="407">
        <f t="shared" si="39"/>
        <v>8294118</v>
      </c>
      <c r="AC324" s="407">
        <f t="shared" si="40"/>
        <v>3705882</v>
      </c>
      <c r="AD324" s="407">
        <f t="shared" si="41"/>
        <v>0</v>
      </c>
    </row>
    <row r="325" spans="1:30" s="1" customFormat="1" x14ac:dyDescent="0.25">
      <c r="A325" s="325">
        <f>SUBTOTAL(103,$B$2:B325)</f>
        <v>324</v>
      </c>
      <c r="B325" s="108" t="s">
        <v>7579</v>
      </c>
      <c r="C325" s="24">
        <v>41711821120046</v>
      </c>
      <c r="D325" s="24" t="e">
        <f>VLOOKUP(C325,'Hemis baza'!K:AJ,26,)</f>
        <v>#N/A</v>
      </c>
      <c r="E325" s="24" t="e">
        <f>VLOOKUP(C325,'Hemis baza'!K:AF,13,)</f>
        <v>#N/A</v>
      </c>
      <c r="F325" s="109" t="e">
        <f>VLOOKUP(C325,'Hemis baza'!K:AF,3,)</f>
        <v>#N/A</v>
      </c>
      <c r="G325" s="404" t="s">
        <v>19814</v>
      </c>
      <c r="H325" s="404" t="e">
        <f>VLOOKUP(C325,'Hemis baza'!K:AF,5,)</f>
        <v>#N/A</v>
      </c>
      <c r="I325" s="403" t="e">
        <f>VLOOKUP(C325,'Hemis baza'!K:AF,11,)</f>
        <v>#N/A</v>
      </c>
      <c r="J325" s="23" t="e">
        <f>VLOOKUP(C325,'Hemis baza'!K:AF,12,)</f>
        <v>#N/A</v>
      </c>
      <c r="K325" s="25"/>
      <c r="L325" s="25"/>
      <c r="M325" s="26">
        <v>18000000</v>
      </c>
      <c r="N325" s="26">
        <f>SUMIF('BR 1'!B:B,'1-kurs'!C325,'BR 1'!E:E)</f>
        <v>0</v>
      </c>
      <c r="O325" s="26">
        <f t="shared" si="35"/>
        <v>18000000</v>
      </c>
      <c r="P325" s="26"/>
      <c r="Q325" s="26">
        <f t="shared" si="36"/>
        <v>0</v>
      </c>
      <c r="R325" s="40"/>
      <c r="U325" s="26">
        <f t="shared" si="37"/>
        <v>0</v>
      </c>
      <c r="V325" s="26">
        <v>0</v>
      </c>
      <c r="AA325" s="407">
        <f t="shared" si="38"/>
        <v>18000000</v>
      </c>
      <c r="AB325" s="407">
        <f t="shared" si="39"/>
        <v>0</v>
      </c>
      <c r="AC325" s="407">
        <f t="shared" si="40"/>
        <v>18000000</v>
      </c>
      <c r="AD325" s="407">
        <f t="shared" si="41"/>
        <v>0</v>
      </c>
    </row>
    <row r="326" spans="1:30" s="1" customFormat="1" x14ac:dyDescent="0.25">
      <c r="A326" s="325">
        <f>SUBTOTAL(103,$B$2:B326)</f>
        <v>325</v>
      </c>
      <c r="B326" s="108" t="s">
        <v>7580</v>
      </c>
      <c r="C326" s="24">
        <v>40306872330037</v>
      </c>
      <c r="D326" s="24" t="str">
        <f>VLOOKUP(C326,'Hemis baza'!K:AJ,26,)</f>
        <v>438241200142</v>
      </c>
      <c r="E326" s="24" t="str">
        <f>VLOOKUP(C326,'Hemis baza'!K:AF,13,)</f>
        <v>To‘lov-shartnoma</v>
      </c>
      <c r="F326" s="109" t="str">
        <f>VLOOKUP(C326,'Hemis baza'!K:AF,3,)</f>
        <v>1-kurs</v>
      </c>
      <c r="G326" s="404" t="s">
        <v>19806</v>
      </c>
      <c r="H326" s="404" t="str">
        <f>VLOOKUP(C326,'Hemis baza'!K:AF,5,)</f>
        <v>M1-24 MUZ</v>
      </c>
      <c r="I326" s="403" t="str">
        <f>VLOOKUP(C326,'Hemis baza'!K:AF,11,)</f>
        <v>Magistr</v>
      </c>
      <c r="J326" s="23" t="str">
        <f>VLOOKUP(C326,'Hemis baza'!K:AF,12,)</f>
        <v>Kunduzgi</v>
      </c>
      <c r="K326" s="25"/>
      <c r="L326" s="25"/>
      <c r="M326" s="26">
        <v>18000000</v>
      </c>
      <c r="N326" s="26">
        <f>SUMIF('BR 1'!B:B,'1-kurs'!C326,'BR 1'!E:E)</f>
        <v>18000000</v>
      </c>
      <c r="O326" s="26">
        <f t="shared" si="35"/>
        <v>0</v>
      </c>
      <c r="P326" s="26"/>
      <c r="Q326" s="26">
        <f t="shared" si="36"/>
        <v>0</v>
      </c>
      <c r="R326" s="40"/>
      <c r="U326" s="26">
        <f t="shared" si="37"/>
        <v>0</v>
      </c>
      <c r="V326" s="26">
        <v>18000000</v>
      </c>
      <c r="AA326" s="407">
        <f t="shared" si="38"/>
        <v>18000000</v>
      </c>
      <c r="AB326" s="407">
        <f t="shared" si="39"/>
        <v>18000000</v>
      </c>
      <c r="AC326" s="407">
        <f t="shared" si="40"/>
        <v>0</v>
      </c>
      <c r="AD326" s="407">
        <f t="shared" si="41"/>
        <v>0</v>
      </c>
    </row>
    <row r="327" spans="1:30" s="1" customFormat="1" x14ac:dyDescent="0.25">
      <c r="A327" s="325">
        <f>SUBTOTAL(103,$B$2:B327)</f>
        <v>326</v>
      </c>
      <c r="B327" s="108" t="s">
        <v>7581</v>
      </c>
      <c r="C327" s="24">
        <v>61404055260043</v>
      </c>
      <c r="D327" s="24" t="str">
        <f>VLOOKUP(C327,'Hemis baza'!K:AJ,26,)</f>
        <v>438241100210</v>
      </c>
      <c r="E327" s="24" t="str">
        <f>VLOOKUP(C327,'Hemis baza'!K:AF,13,)</f>
        <v>To‘lov-shartnoma</v>
      </c>
      <c r="F327" s="109" t="str">
        <f>VLOOKUP(C327,'Hemis baza'!K:AF,3,)</f>
        <v>1-kurs</v>
      </c>
      <c r="G327" s="404" t="s">
        <v>19803</v>
      </c>
      <c r="H327" s="404" t="str">
        <f>VLOOKUP(C327,'Hemis baza'!K:AF,5,)</f>
        <v>1-24 PSI</v>
      </c>
      <c r="I327" s="403" t="str">
        <f>VLOOKUP(C327,'Hemis baza'!K:AF,11,)</f>
        <v>Bakalavr</v>
      </c>
      <c r="J327" s="23" t="str">
        <f>VLOOKUP(C327,'Hemis baza'!K:AF,12,)</f>
        <v>Kunduzgi</v>
      </c>
      <c r="K327" s="25"/>
      <c r="L327" s="25"/>
      <c r="M327" s="26">
        <v>15000000</v>
      </c>
      <c r="N327" s="26">
        <f>SUMIF('BR 1'!B:B,'1-kurs'!C327,'BR 1'!E:E)</f>
        <v>15000000</v>
      </c>
      <c r="O327" s="26">
        <f t="shared" si="35"/>
        <v>0</v>
      </c>
      <c r="P327" s="26"/>
      <c r="Q327" s="26">
        <f t="shared" si="36"/>
        <v>0</v>
      </c>
      <c r="R327" s="40"/>
      <c r="U327" s="26">
        <f t="shared" si="37"/>
        <v>0</v>
      </c>
      <c r="V327" s="26">
        <v>15000000</v>
      </c>
      <c r="AA327" s="407">
        <f t="shared" si="38"/>
        <v>15000000</v>
      </c>
      <c r="AB327" s="407">
        <f t="shared" si="39"/>
        <v>15000000</v>
      </c>
      <c r="AC327" s="407">
        <f t="shared" si="40"/>
        <v>0</v>
      </c>
      <c r="AD327" s="407">
        <f t="shared" si="41"/>
        <v>0</v>
      </c>
    </row>
    <row r="328" spans="1:30" s="1" customFormat="1" x14ac:dyDescent="0.25">
      <c r="A328" s="325">
        <f>SUBTOTAL(103,$B$2:B328)</f>
        <v>327</v>
      </c>
      <c r="B328" s="108" t="s">
        <v>7582</v>
      </c>
      <c r="C328" s="24">
        <v>62005065370019</v>
      </c>
      <c r="D328" s="24" t="str">
        <f>VLOOKUP(C328,'Hemis baza'!K:AJ,26,)</f>
        <v>438241102172</v>
      </c>
      <c r="E328" s="24" t="str">
        <f>VLOOKUP(C328,'Hemis baza'!K:AF,13,)</f>
        <v>To‘lov-shartnoma</v>
      </c>
      <c r="F328" s="109" t="str">
        <f>VLOOKUP(C328,'Hemis baza'!K:AF,3,)</f>
        <v>1-kurs</v>
      </c>
      <c r="G328" s="404" t="s">
        <v>19813</v>
      </c>
      <c r="H328" s="404" t="str">
        <f>VLOOKUP(C328,'Hemis baza'!K:AF,5,)</f>
        <v>2-24 XTA</v>
      </c>
      <c r="I328" s="403" t="str">
        <f>VLOOKUP(C328,'Hemis baza'!K:AF,11,)</f>
        <v>Bakalavr</v>
      </c>
      <c r="J328" s="23" t="str">
        <f>VLOOKUP(C328,'Hemis baza'!K:AF,12,)</f>
        <v>Kunduzgi</v>
      </c>
      <c r="K328" s="25"/>
      <c r="L328" s="25"/>
      <c r="M328" s="26">
        <v>15000000</v>
      </c>
      <c r="N328" s="26">
        <f>SUMIF('BR 1'!B:B,'1-kurs'!C328,'BR 1'!E:E)</f>
        <v>10011628</v>
      </c>
      <c r="O328" s="26">
        <f t="shared" si="35"/>
        <v>4988372</v>
      </c>
      <c r="P328" s="26"/>
      <c r="Q328" s="26">
        <f t="shared" si="36"/>
        <v>0</v>
      </c>
      <c r="R328" s="40"/>
      <c r="U328" s="26">
        <f t="shared" si="37"/>
        <v>0</v>
      </c>
      <c r="V328" s="26">
        <v>10011628</v>
      </c>
      <c r="AA328" s="407">
        <f t="shared" si="38"/>
        <v>15000000</v>
      </c>
      <c r="AB328" s="407">
        <f t="shared" si="39"/>
        <v>10011628</v>
      </c>
      <c r="AC328" s="407">
        <f t="shared" si="40"/>
        <v>4988372</v>
      </c>
      <c r="AD328" s="407">
        <f t="shared" si="41"/>
        <v>0</v>
      </c>
    </row>
    <row r="329" spans="1:30" s="1" customFormat="1" x14ac:dyDescent="0.25">
      <c r="A329" s="325">
        <f>SUBTOTAL(103,$B$2:B329)</f>
        <v>328</v>
      </c>
      <c r="B329" s="108" t="s">
        <v>7583</v>
      </c>
      <c r="C329" s="24">
        <v>42808891120067</v>
      </c>
      <c r="D329" s="24" t="str">
        <f>VLOOKUP(C329,'Hemis baza'!K:AJ,26,)</f>
        <v>438241200116</v>
      </c>
      <c r="E329" s="24" t="str">
        <f>VLOOKUP(C329,'Hemis baza'!K:AF,13,)</f>
        <v>To‘lov-shartnoma</v>
      </c>
      <c r="F329" s="109" t="str">
        <f>VLOOKUP(C329,'Hemis baza'!K:AF,3,)</f>
        <v>1-kurs</v>
      </c>
      <c r="G329" s="404" t="s">
        <v>19811</v>
      </c>
      <c r="H329" s="404" t="str">
        <f>VLOOKUP(C329,'Hemis baza'!K:AF,5,)</f>
        <v>M1-24 O`TA</v>
      </c>
      <c r="I329" s="403" t="str">
        <f>VLOOKUP(C329,'Hemis baza'!K:AF,11,)</f>
        <v>Magistr</v>
      </c>
      <c r="J329" s="23" t="str">
        <f>VLOOKUP(C329,'Hemis baza'!K:AF,12,)</f>
        <v>Kunduzgi</v>
      </c>
      <c r="K329" s="25"/>
      <c r="L329" s="25"/>
      <c r="M329" s="26">
        <v>18000000</v>
      </c>
      <c r="N329" s="26">
        <f>SUMIF('BR 1'!B:B,'1-kurs'!C329,'BR 1'!E:E)</f>
        <v>18000000</v>
      </c>
      <c r="O329" s="26">
        <f t="shared" si="35"/>
        <v>0</v>
      </c>
      <c r="P329" s="26"/>
      <c r="Q329" s="26">
        <f t="shared" si="36"/>
        <v>0</v>
      </c>
      <c r="R329" s="40"/>
      <c r="U329" s="26">
        <f t="shared" si="37"/>
        <v>0</v>
      </c>
      <c r="V329" s="26">
        <v>18000000</v>
      </c>
      <c r="AA329" s="407">
        <f t="shared" si="38"/>
        <v>18000000</v>
      </c>
      <c r="AB329" s="407">
        <f t="shared" si="39"/>
        <v>18000000</v>
      </c>
      <c r="AC329" s="407">
        <f t="shared" si="40"/>
        <v>0</v>
      </c>
      <c r="AD329" s="407">
        <f t="shared" si="41"/>
        <v>0</v>
      </c>
    </row>
    <row r="330" spans="1:30" s="1" customFormat="1" x14ac:dyDescent="0.25">
      <c r="A330" s="325">
        <f>SUBTOTAL(103,$B$2:B330)</f>
        <v>329</v>
      </c>
      <c r="B330" s="108" t="s">
        <v>7584</v>
      </c>
      <c r="C330" s="24">
        <v>62909055270029</v>
      </c>
      <c r="D330" s="24" t="e">
        <f>VLOOKUP(C330,'Hemis baza'!K:AJ,26,)</f>
        <v>#N/A</v>
      </c>
      <c r="E330" s="24" t="e">
        <f>VLOOKUP(C330,'Hemis baza'!K:AF,13,)</f>
        <v>#N/A</v>
      </c>
      <c r="F330" s="109" t="e">
        <f>VLOOKUP(C330,'Hemis baza'!K:AF,3,)</f>
        <v>#N/A</v>
      </c>
      <c r="G330" s="404" t="s">
        <v>19808</v>
      </c>
      <c r="H330" s="404" t="e">
        <f>VLOOKUP(C330,'Hemis baza'!K:AF,5,)</f>
        <v>#N/A</v>
      </c>
      <c r="I330" s="403" t="e">
        <f>VLOOKUP(C330,'Hemis baza'!K:AF,11,)</f>
        <v>#N/A</v>
      </c>
      <c r="J330" s="23" t="e">
        <f>VLOOKUP(C330,'Hemis baza'!K:AF,12,)</f>
        <v>#N/A</v>
      </c>
      <c r="K330" s="25"/>
      <c r="L330" s="25"/>
      <c r="M330" s="26">
        <v>15000000</v>
      </c>
      <c r="N330" s="26">
        <f>SUMIF('BR 1'!B:B,'1-kurs'!C330,'BR 1'!E:E)</f>
        <v>0</v>
      </c>
      <c r="O330" s="26">
        <f t="shared" si="35"/>
        <v>15000000</v>
      </c>
      <c r="P330" s="26"/>
      <c r="Q330" s="26">
        <f t="shared" si="36"/>
        <v>0</v>
      </c>
      <c r="R330" s="40"/>
      <c r="U330" s="26">
        <f t="shared" si="37"/>
        <v>0</v>
      </c>
      <c r="V330" s="26">
        <v>0</v>
      </c>
      <c r="AA330" s="407">
        <f t="shared" si="38"/>
        <v>15000000</v>
      </c>
      <c r="AB330" s="407">
        <f t="shared" si="39"/>
        <v>0</v>
      </c>
      <c r="AC330" s="407">
        <f t="shared" si="40"/>
        <v>15000000</v>
      </c>
      <c r="AD330" s="407">
        <f t="shared" si="41"/>
        <v>0</v>
      </c>
    </row>
    <row r="331" spans="1:30" s="1" customFormat="1" x14ac:dyDescent="0.25">
      <c r="A331" s="325">
        <f>SUBTOTAL(103,$B$2:B331)</f>
        <v>330</v>
      </c>
      <c r="B331" s="108" t="s">
        <v>7585</v>
      </c>
      <c r="C331" s="24">
        <v>40705830940037</v>
      </c>
      <c r="D331" s="24" t="str">
        <f>VLOOKUP(C331,'Hemis baza'!K:AJ,26,)</f>
        <v>438241200071</v>
      </c>
      <c r="E331" s="24" t="str">
        <f>VLOOKUP(C331,'Hemis baza'!K:AF,13,)</f>
        <v>To‘lov-shartnoma</v>
      </c>
      <c r="F331" s="109" t="str">
        <f>VLOOKUP(C331,'Hemis baza'!K:AF,3,)</f>
        <v>1-kurs</v>
      </c>
      <c r="G331" s="404" t="s">
        <v>19803</v>
      </c>
      <c r="H331" s="404" t="str">
        <f>VLOOKUP(C331,'Hemis baza'!K:AF,5,)</f>
        <v>M1-24 PSI</v>
      </c>
      <c r="I331" s="403" t="str">
        <f>VLOOKUP(C331,'Hemis baza'!K:AF,11,)</f>
        <v>Magistr</v>
      </c>
      <c r="J331" s="23" t="str">
        <f>VLOOKUP(C331,'Hemis baza'!K:AF,12,)</f>
        <v>Kunduzgi</v>
      </c>
      <c r="K331" s="25"/>
      <c r="L331" s="25"/>
      <c r="M331" s="26">
        <v>18000000</v>
      </c>
      <c r="N331" s="26">
        <f>SUMIF('BR 1'!B:B,'1-kurs'!C331,'BR 1'!E:E)</f>
        <v>10000000</v>
      </c>
      <c r="O331" s="26">
        <f t="shared" si="35"/>
        <v>8000000</v>
      </c>
      <c r="P331" s="26"/>
      <c r="Q331" s="26">
        <f t="shared" si="36"/>
        <v>0</v>
      </c>
      <c r="R331" s="40"/>
      <c r="U331" s="26">
        <f t="shared" si="37"/>
        <v>0</v>
      </c>
      <c r="V331" s="26">
        <v>10000000</v>
      </c>
      <c r="AA331" s="407">
        <f t="shared" si="38"/>
        <v>18000000</v>
      </c>
      <c r="AB331" s="407">
        <f t="shared" si="39"/>
        <v>10000000</v>
      </c>
      <c r="AC331" s="407">
        <f t="shared" si="40"/>
        <v>8000000</v>
      </c>
      <c r="AD331" s="407">
        <f t="shared" si="41"/>
        <v>0</v>
      </c>
    </row>
    <row r="332" spans="1:30" s="1" customFormat="1" x14ac:dyDescent="0.25">
      <c r="A332" s="325">
        <f>SUBTOTAL(103,$B$2:B332)</f>
        <v>331</v>
      </c>
      <c r="B332" s="108" t="s">
        <v>7586</v>
      </c>
      <c r="C332" s="24">
        <v>42109830980020</v>
      </c>
      <c r="D332" s="24" t="str">
        <f>VLOOKUP(C332,'Hemis baza'!K:AJ,26,)</f>
        <v>438241200068</v>
      </c>
      <c r="E332" s="24" t="str">
        <f>VLOOKUP(C332,'Hemis baza'!K:AF,13,)</f>
        <v>To‘lov-shartnoma</v>
      </c>
      <c r="F332" s="109" t="str">
        <f>VLOOKUP(C332,'Hemis baza'!K:AF,3,)</f>
        <v>1-kurs</v>
      </c>
      <c r="G332" s="404" t="s">
        <v>19803</v>
      </c>
      <c r="H332" s="404" t="str">
        <f>VLOOKUP(C332,'Hemis baza'!K:AF,5,)</f>
        <v>M1-24 PSI</v>
      </c>
      <c r="I332" s="403" t="str">
        <f>VLOOKUP(C332,'Hemis baza'!K:AF,11,)</f>
        <v>Magistr</v>
      </c>
      <c r="J332" s="23" t="str">
        <f>VLOOKUP(C332,'Hemis baza'!K:AF,12,)</f>
        <v>Kunduzgi</v>
      </c>
      <c r="K332" s="25"/>
      <c r="L332" s="25"/>
      <c r="M332" s="26">
        <v>18000000</v>
      </c>
      <c r="N332" s="26">
        <f>SUMIF('BR 1'!B:B,'1-kurs'!C332,'BR 1'!E:E)</f>
        <v>6000000</v>
      </c>
      <c r="O332" s="26">
        <f t="shared" si="35"/>
        <v>12000000</v>
      </c>
      <c r="P332" s="26"/>
      <c r="Q332" s="26">
        <f t="shared" si="36"/>
        <v>0</v>
      </c>
      <c r="R332" s="40"/>
      <c r="U332" s="26">
        <f t="shared" si="37"/>
        <v>0</v>
      </c>
      <c r="V332" s="26">
        <v>6000000</v>
      </c>
      <c r="AA332" s="407">
        <f t="shared" si="38"/>
        <v>18000000</v>
      </c>
      <c r="AB332" s="407">
        <f t="shared" si="39"/>
        <v>6000000</v>
      </c>
      <c r="AC332" s="407">
        <f t="shared" si="40"/>
        <v>12000000</v>
      </c>
      <c r="AD332" s="407">
        <f t="shared" si="41"/>
        <v>0</v>
      </c>
    </row>
    <row r="333" spans="1:30" s="1" customFormat="1" x14ac:dyDescent="0.25">
      <c r="A333" s="325">
        <f>SUBTOTAL(103,$B$2:B333)</f>
        <v>332</v>
      </c>
      <c r="B333" s="108" t="s">
        <v>7587</v>
      </c>
      <c r="C333" s="24">
        <v>60505075280028</v>
      </c>
      <c r="D333" s="24" t="str">
        <f>VLOOKUP(C333,'Hemis baza'!K:AJ,26,)</f>
        <v>438241100124</v>
      </c>
      <c r="E333" s="24" t="str">
        <f>VLOOKUP(C333,'Hemis baza'!K:AF,13,)</f>
        <v>To‘lov-shartnoma</v>
      </c>
      <c r="F333" s="109" t="str">
        <f>VLOOKUP(C333,'Hemis baza'!K:AF,3,)</f>
        <v>1-kurs</v>
      </c>
      <c r="G333" s="404" t="s">
        <v>19813</v>
      </c>
      <c r="H333" s="404" t="str">
        <f>VLOOKUP(C333,'Hemis baza'!K:AF,5,)</f>
        <v>3-24 XTA</v>
      </c>
      <c r="I333" s="403" t="str">
        <f>VLOOKUP(C333,'Hemis baza'!K:AF,11,)</f>
        <v>Bakalavr</v>
      </c>
      <c r="J333" s="23" t="str">
        <f>VLOOKUP(C333,'Hemis baza'!K:AF,12,)</f>
        <v>Kunduzgi</v>
      </c>
      <c r="K333" s="25"/>
      <c r="L333" s="25"/>
      <c r="M333" s="26">
        <v>15000000</v>
      </c>
      <c r="N333" s="26">
        <f>SUMIF('BR 1'!B:B,'1-kurs'!C333,'BR 1'!E:E)</f>
        <v>11280000</v>
      </c>
      <c r="O333" s="26">
        <f t="shared" si="35"/>
        <v>3720000</v>
      </c>
      <c r="P333" s="26"/>
      <c r="Q333" s="26">
        <f t="shared" si="36"/>
        <v>0</v>
      </c>
      <c r="R333" s="40"/>
      <c r="U333" s="26">
        <f t="shared" si="37"/>
        <v>0</v>
      </c>
      <c r="V333" s="26">
        <v>11280000</v>
      </c>
      <c r="AA333" s="407">
        <f t="shared" si="38"/>
        <v>15000000</v>
      </c>
      <c r="AB333" s="407">
        <f t="shared" si="39"/>
        <v>11280000</v>
      </c>
      <c r="AC333" s="407">
        <f t="shared" si="40"/>
        <v>3720000</v>
      </c>
      <c r="AD333" s="407">
        <f t="shared" si="41"/>
        <v>0</v>
      </c>
    </row>
    <row r="334" spans="1:30" s="1" customFormat="1" x14ac:dyDescent="0.25">
      <c r="A334" s="325">
        <f>SUBTOTAL(103,$B$2:B334)</f>
        <v>333</v>
      </c>
      <c r="B334" s="108" t="s">
        <v>7588</v>
      </c>
      <c r="C334" s="24">
        <v>62209065300014</v>
      </c>
      <c r="D334" s="24" t="str">
        <f>VLOOKUP(C334,'Hemis baza'!K:AJ,26,)</f>
        <v>438241100157</v>
      </c>
      <c r="E334" s="24" t="str">
        <f>VLOOKUP(C334,'Hemis baza'!K:AF,13,)</f>
        <v>To‘lov-shartnoma</v>
      </c>
      <c r="F334" s="109" t="str">
        <f>VLOOKUP(C334,'Hemis baza'!K:AF,3,)</f>
        <v>1-kurs</v>
      </c>
      <c r="G334" s="404" t="s">
        <v>19813</v>
      </c>
      <c r="H334" s="404" t="str">
        <f>VLOOKUP(C334,'Hemis baza'!K:AF,5,)</f>
        <v>2-24 XTA</v>
      </c>
      <c r="I334" s="403" t="str">
        <f>VLOOKUP(C334,'Hemis baza'!K:AF,11,)</f>
        <v>Bakalavr</v>
      </c>
      <c r="J334" s="23" t="str">
        <f>VLOOKUP(C334,'Hemis baza'!K:AF,12,)</f>
        <v>Kunduzgi</v>
      </c>
      <c r="K334" s="25"/>
      <c r="L334" s="25"/>
      <c r="M334" s="26">
        <v>15000000</v>
      </c>
      <c r="N334" s="26">
        <f>SUMIF('BR 1'!B:B,'1-kurs'!C334,'BR 1'!E:E)</f>
        <v>14600000</v>
      </c>
      <c r="O334" s="26">
        <f t="shared" si="35"/>
        <v>400000</v>
      </c>
      <c r="P334" s="26"/>
      <c r="Q334" s="26">
        <f t="shared" si="36"/>
        <v>0</v>
      </c>
      <c r="R334" s="40"/>
      <c r="U334" s="26">
        <f t="shared" si="37"/>
        <v>0</v>
      </c>
      <c r="V334" s="26">
        <v>14600000</v>
      </c>
      <c r="AA334" s="407">
        <f t="shared" si="38"/>
        <v>15000000</v>
      </c>
      <c r="AB334" s="407">
        <f t="shared" si="39"/>
        <v>14600000</v>
      </c>
      <c r="AC334" s="407">
        <f t="shared" si="40"/>
        <v>400000</v>
      </c>
      <c r="AD334" s="407">
        <f t="shared" si="41"/>
        <v>0</v>
      </c>
    </row>
    <row r="335" spans="1:30" s="1" customFormat="1" x14ac:dyDescent="0.25">
      <c r="A335" s="325">
        <f>SUBTOTAL(103,$B$2:B335)</f>
        <v>334</v>
      </c>
      <c r="B335" s="108" t="s">
        <v>7589</v>
      </c>
      <c r="C335" s="24">
        <v>52301066970043</v>
      </c>
      <c r="D335" s="24" t="str">
        <f>VLOOKUP(C335,'Hemis baza'!K:AJ,26,)</f>
        <v>438241100814</v>
      </c>
      <c r="E335" s="24" t="str">
        <f>VLOOKUP(C335,'Hemis baza'!K:AF,13,)</f>
        <v>To‘lov-shartnoma</v>
      </c>
      <c r="F335" s="109" t="str">
        <f>VLOOKUP(C335,'Hemis baza'!K:AF,3,)</f>
        <v>1-kurs</v>
      </c>
      <c r="G335" s="404" t="s">
        <v>19808</v>
      </c>
      <c r="H335" s="404" t="str">
        <f>VLOOKUP(C335,'Hemis baza'!K:AF,5,)</f>
        <v>1-24 IQT</v>
      </c>
      <c r="I335" s="403" t="str">
        <f>VLOOKUP(C335,'Hemis baza'!K:AF,11,)</f>
        <v>Bakalavr</v>
      </c>
      <c r="J335" s="23" t="str">
        <f>VLOOKUP(C335,'Hemis baza'!K:AF,12,)</f>
        <v>Kunduzgi</v>
      </c>
      <c r="K335" s="25"/>
      <c r="L335" s="25"/>
      <c r="M335" s="26">
        <v>15000000</v>
      </c>
      <c r="N335" s="26">
        <f>SUMIF('BR 1'!B:B,'1-kurs'!C335,'BR 1'!E:E)</f>
        <v>7500000</v>
      </c>
      <c r="O335" s="26">
        <f t="shared" si="35"/>
        <v>7500000</v>
      </c>
      <c r="P335" s="26"/>
      <c r="Q335" s="26">
        <f t="shared" si="36"/>
        <v>0</v>
      </c>
      <c r="R335" s="40"/>
      <c r="U335" s="26">
        <f t="shared" si="37"/>
        <v>0</v>
      </c>
      <c r="V335" s="26">
        <v>7500000</v>
      </c>
      <c r="AA335" s="407">
        <f t="shared" si="38"/>
        <v>15000000</v>
      </c>
      <c r="AB335" s="407">
        <f t="shared" si="39"/>
        <v>7500000</v>
      </c>
      <c r="AC335" s="407">
        <f t="shared" si="40"/>
        <v>7500000</v>
      </c>
      <c r="AD335" s="407">
        <f t="shared" si="41"/>
        <v>0</v>
      </c>
    </row>
    <row r="336" spans="1:30" s="1" customFormat="1" x14ac:dyDescent="0.25">
      <c r="A336" s="325">
        <f>SUBTOTAL(103,$B$2:B336)</f>
        <v>335</v>
      </c>
      <c r="B336" s="108" t="s">
        <v>7590</v>
      </c>
      <c r="C336" s="24">
        <v>32011995350019</v>
      </c>
      <c r="D336" s="24" t="e">
        <f>VLOOKUP(C336,'Hemis baza'!K:AJ,26,)</f>
        <v>#N/A</v>
      </c>
      <c r="E336" s="24" t="e">
        <f>VLOOKUP(C336,'Hemis baza'!K:AF,13,)</f>
        <v>#N/A</v>
      </c>
      <c r="F336" s="109" t="e">
        <f>VLOOKUP(C336,'Hemis baza'!K:AF,3,)</f>
        <v>#N/A</v>
      </c>
      <c r="G336" s="404" t="s">
        <v>19808</v>
      </c>
      <c r="H336" s="404" t="e">
        <f>VLOOKUP(C336,'Hemis baza'!K:AF,5,)</f>
        <v>#N/A</v>
      </c>
      <c r="I336" s="403" t="e">
        <f>VLOOKUP(C336,'Hemis baza'!K:AF,11,)</f>
        <v>#N/A</v>
      </c>
      <c r="J336" s="23" t="e">
        <f>VLOOKUP(C336,'Hemis baza'!K:AF,12,)</f>
        <v>#N/A</v>
      </c>
      <c r="K336" s="25"/>
      <c r="L336" s="25"/>
      <c r="M336" s="26">
        <v>18000000</v>
      </c>
      <c r="N336" s="26">
        <f>SUMIF('BR 1'!B:B,'1-kurs'!C336,'BR 1'!E:E)</f>
        <v>0</v>
      </c>
      <c r="O336" s="26">
        <f t="shared" si="35"/>
        <v>18000000</v>
      </c>
      <c r="P336" s="26"/>
      <c r="Q336" s="26">
        <f t="shared" si="36"/>
        <v>0</v>
      </c>
      <c r="R336" s="40"/>
      <c r="U336" s="26">
        <f t="shared" si="37"/>
        <v>0</v>
      </c>
      <c r="V336" s="26">
        <v>0</v>
      </c>
      <c r="AA336" s="407">
        <f t="shared" si="38"/>
        <v>18000000</v>
      </c>
      <c r="AB336" s="407">
        <f t="shared" si="39"/>
        <v>0</v>
      </c>
      <c r="AC336" s="407">
        <f t="shared" si="40"/>
        <v>18000000</v>
      </c>
      <c r="AD336" s="407">
        <f t="shared" si="41"/>
        <v>0</v>
      </c>
    </row>
    <row r="337" spans="1:30" s="1" customFormat="1" x14ac:dyDescent="0.25">
      <c r="A337" s="325">
        <f>SUBTOTAL(103,$B$2:B337)</f>
        <v>336</v>
      </c>
      <c r="B337" s="108" t="s">
        <v>7591</v>
      </c>
      <c r="C337" s="24">
        <v>50107055280081</v>
      </c>
      <c r="D337" s="24" t="str">
        <f>VLOOKUP(C337,'Hemis baza'!K:AJ,26,)</f>
        <v>438241101007</v>
      </c>
      <c r="E337" s="24" t="str">
        <f>VLOOKUP(C337,'Hemis baza'!K:AF,13,)</f>
        <v>To‘lov-shartnoma</v>
      </c>
      <c r="F337" s="109" t="str">
        <f>VLOOKUP(C337,'Hemis baza'!K:AF,3,)</f>
        <v>1-kurs</v>
      </c>
      <c r="G337" s="404" t="s">
        <v>19808</v>
      </c>
      <c r="H337" s="404" t="str">
        <f>VLOOKUP(C337,'Hemis baza'!K:AF,5,)</f>
        <v>S2-24 IQT</v>
      </c>
      <c r="I337" s="403" t="str">
        <f>VLOOKUP(C337,'Hemis baza'!K:AF,11,)</f>
        <v>Bakalavr</v>
      </c>
      <c r="J337" s="23" t="str">
        <f>VLOOKUP(C337,'Hemis baza'!K:AF,12,)</f>
        <v>Sirtqi</v>
      </c>
      <c r="K337" s="25"/>
      <c r="L337" s="25"/>
      <c r="M337" s="26">
        <v>12000000</v>
      </c>
      <c r="N337" s="26">
        <f>SUMIF('BR 1'!B:B,'1-kurs'!C337,'BR 1'!E:E)</f>
        <v>3500000</v>
      </c>
      <c r="O337" s="26">
        <f t="shared" si="35"/>
        <v>8500000</v>
      </c>
      <c r="P337" s="26"/>
      <c r="Q337" s="26">
        <f t="shared" si="36"/>
        <v>0</v>
      </c>
      <c r="R337" s="40"/>
      <c r="U337" s="26">
        <f t="shared" si="37"/>
        <v>0</v>
      </c>
      <c r="V337" s="26">
        <v>3500000</v>
      </c>
      <c r="AA337" s="407">
        <f t="shared" si="38"/>
        <v>12000000</v>
      </c>
      <c r="AB337" s="407">
        <f t="shared" si="39"/>
        <v>3500000</v>
      </c>
      <c r="AC337" s="407">
        <f t="shared" si="40"/>
        <v>8500000</v>
      </c>
      <c r="AD337" s="407">
        <f t="shared" si="41"/>
        <v>0</v>
      </c>
    </row>
    <row r="338" spans="1:30" s="1" customFormat="1" x14ac:dyDescent="0.25">
      <c r="A338" s="325">
        <f>SUBTOTAL(103,$B$2:B338)</f>
        <v>337</v>
      </c>
      <c r="B338" s="108" t="s">
        <v>7592</v>
      </c>
      <c r="C338" s="24">
        <v>62905065380015</v>
      </c>
      <c r="D338" s="24" t="str">
        <f>VLOOKUP(C338,'Hemis baza'!K:AJ,26,)</f>
        <v>438241101615</v>
      </c>
      <c r="E338" s="24" t="str">
        <f>VLOOKUP(C338,'Hemis baza'!K:AF,13,)</f>
        <v>To‘lov-shartnoma</v>
      </c>
      <c r="F338" s="109" t="str">
        <f>VLOOKUP(C338,'Hemis baza'!K:AF,3,)</f>
        <v>1-kurs</v>
      </c>
      <c r="G338" s="404" t="s">
        <v>19803</v>
      </c>
      <c r="H338" s="404" t="str">
        <f>VLOOKUP(C338,'Hemis baza'!K:AF,5,)</f>
        <v>S2-24 PSI</v>
      </c>
      <c r="I338" s="403" t="str">
        <f>VLOOKUP(C338,'Hemis baza'!K:AF,11,)</f>
        <v>Bakalavr</v>
      </c>
      <c r="J338" s="23" t="str">
        <f>VLOOKUP(C338,'Hemis baza'!K:AF,12,)</f>
        <v>Sirtqi</v>
      </c>
      <c r="K338" s="25"/>
      <c r="L338" s="25"/>
      <c r="M338" s="26">
        <v>12000000</v>
      </c>
      <c r="N338" s="26">
        <f>SUMIF('BR 1'!B:B,'1-kurs'!C338,'BR 1'!E:E)</f>
        <v>12000000</v>
      </c>
      <c r="O338" s="26">
        <f t="shared" si="35"/>
        <v>0</v>
      </c>
      <c r="P338" s="26"/>
      <c r="Q338" s="26">
        <f t="shared" si="36"/>
        <v>0</v>
      </c>
      <c r="R338" s="40"/>
      <c r="U338" s="26">
        <f t="shared" si="37"/>
        <v>0</v>
      </c>
      <c r="V338" s="26">
        <v>12000000</v>
      </c>
      <c r="AA338" s="407">
        <f t="shared" si="38"/>
        <v>12000000</v>
      </c>
      <c r="AB338" s="407">
        <f t="shared" si="39"/>
        <v>12000000</v>
      </c>
      <c r="AC338" s="407">
        <f t="shared" si="40"/>
        <v>0</v>
      </c>
      <c r="AD338" s="407">
        <f t="shared" si="41"/>
        <v>0</v>
      </c>
    </row>
    <row r="339" spans="1:30" s="1" customFormat="1" x14ac:dyDescent="0.25">
      <c r="A339" s="325">
        <f>SUBTOTAL(103,$B$2:B339)</f>
        <v>338</v>
      </c>
      <c r="B339" s="108" t="s">
        <v>7593</v>
      </c>
      <c r="C339" s="24">
        <v>42303944330047</v>
      </c>
      <c r="D339" s="24" t="str">
        <f>VLOOKUP(C339,'Hemis baza'!K:AJ,26,)</f>
        <v>438241102044</v>
      </c>
      <c r="E339" s="24" t="str">
        <f>VLOOKUP(C339,'Hemis baza'!K:AF,13,)</f>
        <v>To‘lov-shartnoma</v>
      </c>
      <c r="F339" s="109" t="str">
        <f>VLOOKUP(C339,'Hemis baza'!K:AF,3,)</f>
        <v>1-kurs</v>
      </c>
      <c r="G339" s="404" t="s">
        <v>19805</v>
      </c>
      <c r="H339" s="404" t="str">
        <f>VLOOKUP(C339,'Hemis baza'!K:AF,5,)</f>
        <v>1-24 MPL</v>
      </c>
      <c r="I339" s="403" t="str">
        <f>VLOOKUP(C339,'Hemis baza'!K:AF,11,)</f>
        <v>Bakalavr</v>
      </c>
      <c r="J339" s="23" t="str">
        <f>VLOOKUP(C339,'Hemis baza'!K:AF,12,)</f>
        <v>Kunduzgi</v>
      </c>
      <c r="K339" s="25"/>
      <c r="L339" s="25"/>
      <c r="M339" s="26">
        <v>15000000</v>
      </c>
      <c r="N339" s="26">
        <f>SUMIF('BR 1'!B:B,'1-kurs'!C339,'BR 1'!E:E)</f>
        <v>7000000</v>
      </c>
      <c r="O339" s="26">
        <f t="shared" si="35"/>
        <v>8000000</v>
      </c>
      <c r="P339" s="26"/>
      <c r="Q339" s="26">
        <f t="shared" si="36"/>
        <v>0</v>
      </c>
      <c r="R339" s="40"/>
      <c r="U339" s="26">
        <f t="shared" si="37"/>
        <v>0</v>
      </c>
      <c r="V339" s="26">
        <v>7000000</v>
      </c>
      <c r="AA339" s="407">
        <f t="shared" si="38"/>
        <v>15000000</v>
      </c>
      <c r="AB339" s="407">
        <f t="shared" si="39"/>
        <v>7000000</v>
      </c>
      <c r="AC339" s="407">
        <f t="shared" si="40"/>
        <v>8000000</v>
      </c>
      <c r="AD339" s="407">
        <f t="shared" si="41"/>
        <v>0</v>
      </c>
    </row>
    <row r="340" spans="1:30" s="1" customFormat="1" x14ac:dyDescent="0.25">
      <c r="A340" s="325">
        <f>SUBTOTAL(103,$B$2:B340)</f>
        <v>339</v>
      </c>
      <c r="B340" s="108" t="s">
        <v>7594</v>
      </c>
      <c r="C340" s="24">
        <v>62704015310016</v>
      </c>
      <c r="D340" s="24" t="e">
        <f>VLOOKUP(C340,'Hemis baza'!K:AJ,26,)</f>
        <v>#N/A</v>
      </c>
      <c r="E340" s="24" t="e">
        <f>VLOOKUP(C340,'Hemis baza'!K:AF,13,)</f>
        <v>#N/A</v>
      </c>
      <c r="F340" s="109" t="e">
        <f>VLOOKUP(C340,'Hemis baza'!K:AF,3,)</f>
        <v>#N/A</v>
      </c>
      <c r="G340" s="404" t="s">
        <v>19806</v>
      </c>
      <c r="H340" s="404" t="e">
        <f>VLOOKUP(C340,'Hemis baza'!K:AF,5,)</f>
        <v>#N/A</v>
      </c>
      <c r="I340" s="403" t="e">
        <f>VLOOKUP(C340,'Hemis baza'!K:AF,11,)</f>
        <v>#N/A</v>
      </c>
      <c r="J340" s="23" t="e">
        <f>VLOOKUP(C340,'Hemis baza'!K:AF,12,)</f>
        <v>#N/A</v>
      </c>
      <c r="K340" s="25"/>
      <c r="L340" s="25"/>
      <c r="M340" s="26">
        <v>18000000</v>
      </c>
      <c r="N340" s="26">
        <f>SUMIF('BR 1'!B:B,'1-kurs'!C340,'BR 1'!E:E)</f>
        <v>0</v>
      </c>
      <c r="O340" s="26">
        <f t="shared" si="35"/>
        <v>18000000</v>
      </c>
      <c r="P340" s="26"/>
      <c r="Q340" s="26">
        <f t="shared" si="36"/>
        <v>0</v>
      </c>
      <c r="R340" s="40"/>
      <c r="U340" s="26">
        <f t="shared" si="37"/>
        <v>0</v>
      </c>
      <c r="V340" s="26">
        <v>0</v>
      </c>
      <c r="AA340" s="407">
        <f t="shared" si="38"/>
        <v>18000000</v>
      </c>
      <c r="AB340" s="407">
        <f t="shared" si="39"/>
        <v>0</v>
      </c>
      <c r="AC340" s="407">
        <f t="shared" si="40"/>
        <v>18000000</v>
      </c>
      <c r="AD340" s="407">
        <f t="shared" si="41"/>
        <v>0</v>
      </c>
    </row>
    <row r="341" spans="1:30" s="1" customFormat="1" x14ac:dyDescent="0.25">
      <c r="A341" s="325">
        <f>SUBTOTAL(103,$B$2:B341)</f>
        <v>340</v>
      </c>
      <c r="B341" s="108" t="s">
        <v>7595</v>
      </c>
      <c r="C341" s="24">
        <v>60711065300016</v>
      </c>
      <c r="D341" s="24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04" t="s">
        <v>20488</v>
      </c>
      <c r="H341" s="404" t="e">
        <f>VLOOKUP(C341,'Hemis baza'!K:AF,5,)</f>
        <v>#N/A</v>
      </c>
      <c r="I341" s="403" t="e">
        <f>VLOOKUP(C341,'Hemis baza'!K:AF,11,)</f>
        <v>#N/A</v>
      </c>
      <c r="J341" s="23" t="e">
        <f>VLOOKUP(C341,'Hemis baza'!K:AF,12,)</f>
        <v>#N/A</v>
      </c>
      <c r="K341" s="25"/>
      <c r="L341" s="25"/>
      <c r="M341" s="26">
        <v>12000000</v>
      </c>
      <c r="N341" s="26">
        <f>SUMIF('BR 1'!B:B,'1-kurs'!C341,'BR 1'!E:E)</f>
        <v>0</v>
      </c>
      <c r="O341" s="26">
        <f t="shared" si="35"/>
        <v>12000000</v>
      </c>
      <c r="P341" s="26"/>
      <c r="Q341" s="26">
        <f t="shared" si="36"/>
        <v>0</v>
      </c>
      <c r="R341" s="40"/>
      <c r="U341" s="26">
        <f t="shared" si="37"/>
        <v>0</v>
      </c>
      <c r="V341" s="26">
        <v>0</v>
      </c>
      <c r="AA341" s="407">
        <f t="shared" si="38"/>
        <v>12000000</v>
      </c>
      <c r="AB341" s="407">
        <f t="shared" si="39"/>
        <v>0</v>
      </c>
      <c r="AC341" s="407">
        <f t="shared" si="40"/>
        <v>12000000</v>
      </c>
      <c r="AD341" s="407">
        <f t="shared" si="41"/>
        <v>0</v>
      </c>
    </row>
    <row r="342" spans="1:30" s="1" customFormat="1" x14ac:dyDescent="0.25">
      <c r="A342" s="325">
        <f>SUBTOTAL(103,$B$2:B342)</f>
        <v>341</v>
      </c>
      <c r="B342" s="108" t="s">
        <v>7596</v>
      </c>
      <c r="C342" s="24">
        <v>40902712690064</v>
      </c>
      <c r="D342" s="24" t="e">
        <f>VLOOKUP(C342,'Hemis baza'!K:AJ,26,)</f>
        <v>#N/A</v>
      </c>
      <c r="E342" s="24" t="e">
        <f>VLOOKUP(C342,'Hemis baza'!K:AF,13,)</f>
        <v>#N/A</v>
      </c>
      <c r="F342" s="109" t="e">
        <f>VLOOKUP(C342,'Hemis baza'!K:AF,3,)</f>
        <v>#N/A</v>
      </c>
      <c r="G342" s="404" t="s">
        <v>19809</v>
      </c>
      <c r="H342" s="404" t="e">
        <f>VLOOKUP(C342,'Hemis baza'!K:AF,5,)</f>
        <v>#N/A</v>
      </c>
      <c r="I342" s="403" t="e">
        <f>VLOOKUP(C342,'Hemis baza'!K:AF,11,)</f>
        <v>#N/A</v>
      </c>
      <c r="J342" s="23" t="e">
        <f>VLOOKUP(C342,'Hemis baza'!K:AF,12,)</f>
        <v>#N/A</v>
      </c>
      <c r="K342" s="25"/>
      <c r="L342" s="25"/>
      <c r="M342" s="26">
        <v>18000000</v>
      </c>
      <c r="N342" s="26">
        <f>SUMIF('BR 1'!B:B,'1-kurs'!C342,'BR 1'!E:E)</f>
        <v>0</v>
      </c>
      <c r="O342" s="26">
        <f t="shared" si="35"/>
        <v>18000000</v>
      </c>
      <c r="P342" s="26"/>
      <c r="Q342" s="26">
        <f t="shared" si="36"/>
        <v>0</v>
      </c>
      <c r="R342" s="40"/>
      <c r="U342" s="26">
        <f t="shared" si="37"/>
        <v>0</v>
      </c>
      <c r="V342" s="26">
        <v>0</v>
      </c>
      <c r="AA342" s="407">
        <f t="shared" si="38"/>
        <v>18000000</v>
      </c>
      <c r="AB342" s="407">
        <f t="shared" si="39"/>
        <v>0</v>
      </c>
      <c r="AC342" s="407">
        <f t="shared" si="40"/>
        <v>18000000</v>
      </c>
      <c r="AD342" s="407">
        <f t="shared" si="41"/>
        <v>0</v>
      </c>
    </row>
    <row r="343" spans="1:30" s="1" customFormat="1" x14ac:dyDescent="0.25">
      <c r="A343" s="325">
        <f>SUBTOTAL(103,$B$2:B343)</f>
        <v>342</v>
      </c>
      <c r="B343" s="108" t="s">
        <v>7597</v>
      </c>
      <c r="C343" s="24">
        <v>60603065290016</v>
      </c>
      <c r="D343" s="24" t="str">
        <f>VLOOKUP(C343,'Hemis baza'!K:AJ,26,)</f>
        <v>438241102148</v>
      </c>
      <c r="E343" s="24" t="str">
        <f>VLOOKUP(C343,'Hemis baza'!K:AF,13,)</f>
        <v>To‘lov-shartnoma</v>
      </c>
      <c r="F343" s="109" t="str">
        <f>VLOOKUP(C343,'Hemis baza'!K:AF,3,)</f>
        <v>1-kurs</v>
      </c>
      <c r="G343" s="404" t="s">
        <v>19809</v>
      </c>
      <c r="H343" s="404" t="str">
        <f>VLOOKUP(C343,'Hemis baza'!K:AF,5,)</f>
        <v>1-24 BT</v>
      </c>
      <c r="I343" s="403" t="str">
        <f>VLOOKUP(C343,'Hemis baza'!K:AF,11,)</f>
        <v>Bakalavr</v>
      </c>
      <c r="J343" s="23" t="str">
        <f>VLOOKUP(C343,'Hemis baza'!K:AF,12,)</f>
        <v>Kunduzgi</v>
      </c>
      <c r="K343" s="25"/>
      <c r="L343" s="25"/>
      <c r="M343" s="26">
        <v>15000000</v>
      </c>
      <c r="N343" s="26">
        <f>SUMIF('BR 1'!B:B,'1-kurs'!C343,'BR 1'!E:E)</f>
        <v>15000000</v>
      </c>
      <c r="O343" s="26">
        <f t="shared" si="35"/>
        <v>0</v>
      </c>
      <c r="P343" s="26"/>
      <c r="Q343" s="26">
        <f t="shared" si="36"/>
        <v>0</v>
      </c>
      <c r="R343" s="40"/>
      <c r="U343" s="26">
        <f t="shared" si="37"/>
        <v>0</v>
      </c>
      <c r="V343" s="26">
        <v>15000000</v>
      </c>
      <c r="AA343" s="407">
        <f t="shared" si="38"/>
        <v>15000000</v>
      </c>
      <c r="AB343" s="407">
        <f t="shared" si="39"/>
        <v>15000000</v>
      </c>
      <c r="AC343" s="407">
        <f t="shared" si="40"/>
        <v>0</v>
      </c>
      <c r="AD343" s="407">
        <f t="shared" si="41"/>
        <v>0</v>
      </c>
    </row>
    <row r="344" spans="1:30" s="1" customFormat="1" x14ac:dyDescent="0.25">
      <c r="A344" s="325">
        <f>SUBTOTAL(103,$B$2:B344)</f>
        <v>343</v>
      </c>
      <c r="B344" s="400" t="s">
        <v>7598</v>
      </c>
      <c r="C344" s="24">
        <v>42209996610051</v>
      </c>
      <c r="D344" s="24" t="str">
        <f>VLOOKUP(C344,'Hemis baza'!K:AJ,26,)</f>
        <v>438241200094</v>
      </c>
      <c r="E344" s="24" t="str">
        <f>VLOOKUP(C344,'Hemis baza'!K:AF,13,)</f>
        <v>To‘lov-shartnoma</v>
      </c>
      <c r="F344" s="109" t="str">
        <f>VLOOKUP(C344,'Hemis baza'!K:AF,3,)</f>
        <v>1-kurs</v>
      </c>
      <c r="G344" s="404" t="s">
        <v>19803</v>
      </c>
      <c r="H344" s="404" t="str">
        <f>VLOOKUP(C344,'Hemis baza'!K:AF,5,)</f>
        <v>M1-24 PSI</v>
      </c>
      <c r="I344" s="403" t="str">
        <f>VLOOKUP(C344,'Hemis baza'!K:AF,11,)</f>
        <v>Magistr</v>
      </c>
      <c r="J344" s="23" t="str">
        <f>VLOOKUP(C344,'Hemis baza'!K:AF,12,)</f>
        <v>Kunduzgi</v>
      </c>
      <c r="K344" s="25"/>
      <c r="L344" s="25"/>
      <c r="M344" s="26">
        <v>18000000</v>
      </c>
      <c r="N344" s="26">
        <f>SUMIF('BR 1'!B:B,'1-kurs'!C344,'BR 1'!E:E)</f>
        <v>15401000</v>
      </c>
      <c r="O344" s="26">
        <f t="shared" si="35"/>
        <v>2599000</v>
      </c>
      <c r="P344" s="26"/>
      <c r="Q344" s="26">
        <f t="shared" si="36"/>
        <v>0</v>
      </c>
      <c r="R344" s="40"/>
      <c r="U344" s="26">
        <f t="shared" si="37"/>
        <v>0</v>
      </c>
      <c r="V344" s="26">
        <v>15401000</v>
      </c>
      <c r="AA344" s="407">
        <f t="shared" si="38"/>
        <v>18000000</v>
      </c>
      <c r="AB344" s="407">
        <f t="shared" si="39"/>
        <v>15401000</v>
      </c>
      <c r="AC344" s="407">
        <f t="shared" si="40"/>
        <v>2599000</v>
      </c>
      <c r="AD344" s="407">
        <f t="shared" si="41"/>
        <v>0</v>
      </c>
    </row>
    <row r="345" spans="1:30" s="1" customFormat="1" x14ac:dyDescent="0.25">
      <c r="A345" s="325">
        <f>SUBTOTAL(103,$B$2:B345)</f>
        <v>344</v>
      </c>
      <c r="B345" s="108" t="s">
        <v>7599</v>
      </c>
      <c r="C345" s="24">
        <v>61310065310071</v>
      </c>
      <c r="D345" s="24" t="str">
        <f>VLOOKUP(C345,'Hemis baza'!K:AJ,26,)</f>
        <v>438241102190</v>
      </c>
      <c r="E345" s="24" t="str">
        <f>VLOOKUP(C345,'Hemis baza'!K:AF,13,)</f>
        <v>To‘lov-shartnoma</v>
      </c>
      <c r="F345" s="109" t="str">
        <f>VLOOKUP(C345,'Hemis baza'!K:AF,3,)</f>
        <v>1-kurs</v>
      </c>
      <c r="G345" s="404" t="s">
        <v>19812</v>
      </c>
      <c r="H345" s="404" t="str">
        <f>VLOOKUP(C345,'Hemis baza'!K:AF,5,)</f>
        <v>S1-24 TUR</v>
      </c>
      <c r="I345" s="403" t="str">
        <f>VLOOKUP(C345,'Hemis baza'!K:AF,11,)</f>
        <v>Bakalavr</v>
      </c>
      <c r="J345" s="23" t="str">
        <f>VLOOKUP(C345,'Hemis baza'!K:AF,12,)</f>
        <v>Sirtqi</v>
      </c>
      <c r="K345" s="25"/>
      <c r="L345" s="25"/>
      <c r="M345" s="26">
        <v>12000000</v>
      </c>
      <c r="N345" s="26">
        <f>SUMIF('BR 1'!B:B,'1-kurs'!C345,'BR 1'!E:E)</f>
        <v>12000000</v>
      </c>
      <c r="O345" s="26">
        <f t="shared" si="35"/>
        <v>0</v>
      </c>
      <c r="P345" s="26"/>
      <c r="Q345" s="26">
        <f t="shared" si="36"/>
        <v>0</v>
      </c>
      <c r="R345" s="40"/>
      <c r="U345" s="26">
        <f t="shared" si="37"/>
        <v>3000000</v>
      </c>
      <c r="V345" s="26">
        <v>9000000</v>
      </c>
      <c r="AA345" s="407">
        <f t="shared" si="38"/>
        <v>12000000</v>
      </c>
      <c r="AB345" s="407">
        <f t="shared" si="39"/>
        <v>12000000</v>
      </c>
      <c r="AC345" s="407">
        <f t="shared" si="40"/>
        <v>0</v>
      </c>
      <c r="AD345" s="407">
        <f t="shared" si="41"/>
        <v>0</v>
      </c>
    </row>
    <row r="346" spans="1:30" s="1" customFormat="1" x14ac:dyDescent="0.25">
      <c r="A346" s="325">
        <f>SUBTOTAL(103,$B$2:B346)</f>
        <v>345</v>
      </c>
      <c r="B346" s="108" t="s">
        <v>7600</v>
      </c>
      <c r="C346" s="24">
        <v>62501005280016</v>
      </c>
      <c r="D346" s="24" t="str">
        <f>VLOOKUP(C346,'Hemis baza'!K:AJ,26,)</f>
        <v>438241200146</v>
      </c>
      <c r="E346" s="24" t="str">
        <f>VLOOKUP(C346,'Hemis baza'!K:AF,13,)</f>
        <v>To‘lov-shartnoma</v>
      </c>
      <c r="F346" s="109" t="str">
        <f>VLOOKUP(C346,'Hemis baza'!K:AF,3,)</f>
        <v>1-kurs</v>
      </c>
      <c r="G346" s="404" t="s">
        <v>19806</v>
      </c>
      <c r="H346" s="404" t="str">
        <f>VLOOKUP(C346,'Hemis baza'!K:AF,5,)</f>
        <v>M1-24 MUZ</v>
      </c>
      <c r="I346" s="403" t="str">
        <f>VLOOKUP(C346,'Hemis baza'!K:AF,11,)</f>
        <v>Magistr</v>
      </c>
      <c r="J346" s="23" t="str">
        <f>VLOOKUP(C346,'Hemis baza'!K:AF,12,)</f>
        <v>Kunduzgi</v>
      </c>
      <c r="K346" s="25"/>
      <c r="L346" s="25"/>
      <c r="M346" s="26">
        <v>18000000</v>
      </c>
      <c r="N346" s="26">
        <f>SUMIF('BR 1'!B:B,'1-kurs'!C346,'BR 1'!E:E)</f>
        <v>0</v>
      </c>
      <c r="O346" s="26">
        <f t="shared" si="35"/>
        <v>18000000</v>
      </c>
      <c r="P346" s="26"/>
      <c r="Q346" s="26">
        <f t="shared" si="36"/>
        <v>0</v>
      </c>
      <c r="R346" s="40"/>
      <c r="U346" s="26">
        <f t="shared" si="37"/>
        <v>0</v>
      </c>
      <c r="V346" s="26">
        <v>0</v>
      </c>
      <c r="AA346" s="407">
        <f t="shared" si="38"/>
        <v>18000000</v>
      </c>
      <c r="AB346" s="407">
        <f t="shared" si="39"/>
        <v>0</v>
      </c>
      <c r="AC346" s="407">
        <f t="shared" si="40"/>
        <v>18000000</v>
      </c>
      <c r="AD346" s="407">
        <f t="shared" si="41"/>
        <v>0</v>
      </c>
    </row>
    <row r="347" spans="1:30" s="1" customFormat="1" x14ac:dyDescent="0.25">
      <c r="A347" s="325">
        <f>SUBTOTAL(103,$B$2:B347)</f>
        <v>346</v>
      </c>
      <c r="B347" s="108" t="s">
        <v>7601</v>
      </c>
      <c r="C347" s="401">
        <v>41005851070087</v>
      </c>
      <c r="D347" s="401" t="e">
        <f>VLOOKUP(C347,'Hemis baza'!K:AJ,26,)</f>
        <v>#N/A</v>
      </c>
      <c r="E347" s="24" t="e">
        <f>VLOOKUP(C347,'Hemis baza'!K:AF,13,)</f>
        <v>#N/A</v>
      </c>
      <c r="F347" s="109" t="e">
        <f>VLOOKUP(C347,'Hemis baza'!K:AF,3,)</f>
        <v>#N/A</v>
      </c>
      <c r="G347" s="404" t="s">
        <v>4313</v>
      </c>
      <c r="H347" s="404" t="e">
        <f>VLOOKUP(C347,'Hemis baza'!K:AF,5,)</f>
        <v>#N/A</v>
      </c>
      <c r="I347" s="403" t="e">
        <f>VLOOKUP(C347,'Hemis baza'!K:AF,11,)</f>
        <v>#N/A</v>
      </c>
      <c r="J347" s="23" t="e">
        <f>VLOOKUP(C347,'Hemis baza'!K:AF,12,)</f>
        <v>#N/A</v>
      </c>
      <c r="K347" s="333"/>
      <c r="L347" s="333"/>
      <c r="M347" s="26"/>
      <c r="N347" s="26">
        <f>SUMIF('BR 1'!B:B,'1-kurs'!C347,'BR 1'!E:E)</f>
        <v>0</v>
      </c>
      <c r="O347" s="26">
        <f t="shared" si="35"/>
        <v>0</v>
      </c>
      <c r="P347" s="26"/>
      <c r="Q347" s="26">
        <f t="shared" si="36"/>
        <v>0</v>
      </c>
      <c r="R347" s="40"/>
      <c r="U347" s="26">
        <f t="shared" si="37"/>
        <v>0</v>
      </c>
      <c r="V347" s="26">
        <v>0</v>
      </c>
      <c r="AA347" s="407">
        <f t="shared" si="38"/>
        <v>0</v>
      </c>
      <c r="AB347" s="407">
        <f t="shared" si="39"/>
        <v>0</v>
      </c>
      <c r="AC347" s="407">
        <f t="shared" si="40"/>
        <v>0</v>
      </c>
      <c r="AD347" s="407">
        <f t="shared" si="41"/>
        <v>0</v>
      </c>
    </row>
    <row r="348" spans="1:30" s="1" customFormat="1" x14ac:dyDescent="0.25">
      <c r="A348" s="325">
        <f>SUBTOTAL(103,$B$2:B348)</f>
        <v>347</v>
      </c>
      <c r="B348" s="108" t="s">
        <v>7602</v>
      </c>
      <c r="C348" s="401">
        <v>32008820950014</v>
      </c>
      <c r="D348" s="401" t="str">
        <f>VLOOKUP(C348,'Hemis baza'!K:AJ,26,)</f>
        <v>438241101852</v>
      </c>
      <c r="E348" s="24" t="str">
        <f>VLOOKUP(C348,'Hemis baza'!K:AF,13,)</f>
        <v>To‘lov-shartnoma</v>
      </c>
      <c r="F348" s="109" t="str">
        <f>VLOOKUP(C348,'Hemis baza'!K:AF,3,)</f>
        <v>1-kurs</v>
      </c>
      <c r="G348" s="404" t="s">
        <v>19808</v>
      </c>
      <c r="H348" s="404" t="str">
        <f>VLOOKUP(C348,'Hemis baza'!K:AF,5,)</f>
        <v>S2-24 IQT</v>
      </c>
      <c r="I348" s="403" t="str">
        <f>VLOOKUP(C348,'Hemis baza'!K:AF,11,)</f>
        <v>Bakalavr</v>
      </c>
      <c r="J348" s="23" t="str">
        <f>VLOOKUP(C348,'Hemis baza'!K:AF,12,)</f>
        <v>Sirtqi</v>
      </c>
      <c r="K348" s="333"/>
      <c r="L348" s="333"/>
      <c r="M348" s="26">
        <v>12000000</v>
      </c>
      <c r="N348" s="26">
        <f>SUMIF('BR 1'!B:B,'1-kurs'!C348,'BR 1'!E:E)</f>
        <v>8934587</v>
      </c>
      <c r="O348" s="26">
        <f t="shared" si="35"/>
        <v>3065413</v>
      </c>
      <c r="P348" s="26"/>
      <c r="Q348" s="26">
        <f t="shared" si="36"/>
        <v>0</v>
      </c>
      <c r="R348" s="40"/>
      <c r="U348" s="26">
        <f t="shared" si="37"/>
        <v>0</v>
      </c>
      <c r="V348" s="26">
        <v>8934587</v>
      </c>
      <c r="AA348" s="407">
        <f t="shared" si="38"/>
        <v>12000000</v>
      </c>
      <c r="AB348" s="407">
        <f t="shared" si="39"/>
        <v>8934587</v>
      </c>
      <c r="AC348" s="407">
        <f t="shared" si="40"/>
        <v>3065413</v>
      </c>
      <c r="AD348" s="407">
        <f t="shared" si="41"/>
        <v>0</v>
      </c>
    </row>
    <row r="349" spans="1:30" s="1" customFormat="1" x14ac:dyDescent="0.25">
      <c r="A349" s="325">
        <f>SUBTOTAL(103,$B$2:B349)</f>
        <v>348</v>
      </c>
      <c r="B349" s="108" t="s">
        <v>7603</v>
      </c>
      <c r="C349" s="401">
        <v>60508035350029</v>
      </c>
      <c r="D349" s="401" t="str">
        <f>VLOOKUP(C349,'Hemis baza'!K:AJ,26,)</f>
        <v>438241200121</v>
      </c>
      <c r="E349" s="24" t="str">
        <f>VLOOKUP(C349,'Hemis baza'!K:AF,13,)</f>
        <v>To‘lov-shartnoma</v>
      </c>
      <c r="F349" s="109" t="str">
        <f>VLOOKUP(C349,'Hemis baza'!K:AF,3,)</f>
        <v>1-kurs</v>
      </c>
      <c r="G349" s="404" t="s">
        <v>19811</v>
      </c>
      <c r="H349" s="404" t="str">
        <f>VLOOKUP(C349,'Hemis baza'!K:AF,5,)</f>
        <v>M1-24 O`TA</v>
      </c>
      <c r="I349" s="403" t="str">
        <f>VLOOKUP(C349,'Hemis baza'!K:AF,11,)</f>
        <v>Magistr</v>
      </c>
      <c r="J349" s="23" t="str">
        <f>VLOOKUP(C349,'Hemis baza'!K:AF,12,)</f>
        <v>Kunduzgi</v>
      </c>
      <c r="K349" s="308"/>
      <c r="L349" s="333"/>
      <c r="M349" s="26">
        <v>18000000</v>
      </c>
      <c r="N349" s="26">
        <f>SUMIF('BR 1'!B:B,'1-kurs'!C349,'BR 1'!E:E)</f>
        <v>9000000</v>
      </c>
      <c r="O349" s="26">
        <f t="shared" si="35"/>
        <v>9000000</v>
      </c>
      <c r="P349" s="26"/>
      <c r="Q349" s="26">
        <f t="shared" si="36"/>
        <v>0</v>
      </c>
      <c r="R349" s="40"/>
      <c r="U349" s="26">
        <f t="shared" si="37"/>
        <v>0</v>
      </c>
      <c r="V349" s="26">
        <v>9000000</v>
      </c>
      <c r="AA349" s="407">
        <f t="shared" si="38"/>
        <v>18000000</v>
      </c>
      <c r="AB349" s="407">
        <f t="shared" si="39"/>
        <v>9000000</v>
      </c>
      <c r="AC349" s="407">
        <f t="shared" si="40"/>
        <v>9000000</v>
      </c>
      <c r="AD349" s="407">
        <f t="shared" si="41"/>
        <v>0</v>
      </c>
    </row>
    <row r="350" spans="1:30" s="1" customFormat="1" x14ac:dyDescent="0.25">
      <c r="A350" s="325">
        <f>SUBTOTAL(103,$B$2:B350)</f>
        <v>349</v>
      </c>
      <c r="B350" s="108" t="s">
        <v>7604</v>
      </c>
      <c r="C350" s="401">
        <v>42009851050019</v>
      </c>
      <c r="D350" s="401" t="str">
        <f>VLOOKUP(C350,'Hemis baza'!K:AJ,26,)</f>
        <v>438241200089</v>
      </c>
      <c r="E350" s="24" t="str">
        <f>VLOOKUP(C350,'Hemis baza'!K:AF,13,)</f>
        <v>To‘lov-shartnoma</v>
      </c>
      <c r="F350" s="109" t="str">
        <f>VLOOKUP(C350,'Hemis baza'!K:AF,3,)</f>
        <v>1-kurs</v>
      </c>
      <c r="G350" s="404" t="s">
        <v>19803</v>
      </c>
      <c r="H350" s="404" t="str">
        <f>VLOOKUP(C350,'Hemis baza'!K:AF,5,)</f>
        <v>M1-24 PSI</v>
      </c>
      <c r="I350" s="403" t="str">
        <f>VLOOKUP(C350,'Hemis baza'!K:AF,11,)</f>
        <v>Magistr</v>
      </c>
      <c r="J350" s="23" t="str">
        <f>VLOOKUP(C350,'Hemis baza'!K:AF,12,)</f>
        <v>Kunduzgi</v>
      </c>
      <c r="K350" s="308"/>
      <c r="L350" s="333"/>
      <c r="M350" s="26">
        <v>18000000</v>
      </c>
      <c r="N350" s="26">
        <f>SUMIF('BR 1'!B:B,'1-kurs'!C350,'BR 1'!E:E)</f>
        <v>18000000</v>
      </c>
      <c r="O350" s="26">
        <f t="shared" si="35"/>
        <v>0</v>
      </c>
      <c r="P350" s="26"/>
      <c r="Q350" s="26">
        <f t="shared" si="36"/>
        <v>0</v>
      </c>
      <c r="R350" s="40"/>
      <c r="U350" s="26">
        <f t="shared" si="37"/>
        <v>0</v>
      </c>
      <c r="V350" s="26">
        <v>18000000</v>
      </c>
      <c r="AA350" s="407">
        <f t="shared" si="38"/>
        <v>18000000</v>
      </c>
      <c r="AB350" s="407">
        <f t="shared" si="39"/>
        <v>18000000</v>
      </c>
      <c r="AC350" s="407">
        <f t="shared" si="40"/>
        <v>0</v>
      </c>
      <c r="AD350" s="407">
        <f t="shared" si="41"/>
        <v>0</v>
      </c>
    </row>
    <row r="351" spans="1:30" s="1" customFormat="1" x14ac:dyDescent="0.25">
      <c r="A351" s="325">
        <f>SUBTOTAL(103,$B$2:B351)</f>
        <v>350</v>
      </c>
      <c r="B351" s="108" t="s">
        <v>7605</v>
      </c>
      <c r="C351" s="401">
        <v>51202036410020</v>
      </c>
      <c r="D351" s="401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04" t="s">
        <v>19815</v>
      </c>
      <c r="H351" s="404" t="e">
        <f>VLOOKUP(C351,'Hemis baza'!K:AF,5,)</f>
        <v>#N/A</v>
      </c>
      <c r="I351" s="403" t="e">
        <f>VLOOKUP(C351,'Hemis baza'!K:AF,11,)</f>
        <v>#N/A</v>
      </c>
      <c r="J351" s="23" t="e">
        <f>VLOOKUP(C351,'Hemis baza'!K:AF,12,)</f>
        <v>#N/A</v>
      </c>
      <c r="K351" s="308"/>
      <c r="L351" s="333"/>
      <c r="M351" s="26">
        <v>12000000</v>
      </c>
      <c r="N351" s="26">
        <f>SUMIF('BR 1'!B:B,'1-kurs'!C351,'BR 1'!E:E)</f>
        <v>3600000</v>
      </c>
      <c r="O351" s="26">
        <f t="shared" si="35"/>
        <v>8400000</v>
      </c>
      <c r="P351" s="26"/>
      <c r="Q351" s="26">
        <f t="shared" si="36"/>
        <v>0</v>
      </c>
      <c r="R351" s="40"/>
      <c r="U351" s="26">
        <f t="shared" si="37"/>
        <v>0</v>
      </c>
      <c r="V351" s="26">
        <v>3600000</v>
      </c>
      <c r="AA351" s="407">
        <f t="shared" si="38"/>
        <v>12000000</v>
      </c>
      <c r="AB351" s="407">
        <f t="shared" si="39"/>
        <v>3600000</v>
      </c>
      <c r="AC351" s="407">
        <f t="shared" si="40"/>
        <v>8400000</v>
      </c>
      <c r="AD351" s="407">
        <f t="shared" si="41"/>
        <v>0</v>
      </c>
    </row>
    <row r="352" spans="1:30" s="1" customFormat="1" x14ac:dyDescent="0.25">
      <c r="A352" s="325">
        <f>SUBTOTAL(103,$B$2:B352)</f>
        <v>351</v>
      </c>
      <c r="B352" s="108" t="s">
        <v>7606</v>
      </c>
      <c r="C352" s="401">
        <v>52403075340016</v>
      </c>
      <c r="D352" s="401" t="e">
        <f>VLOOKUP(C352,'Hemis baza'!K:AJ,26,)</f>
        <v>#N/A</v>
      </c>
      <c r="E352" s="24" t="e">
        <f>VLOOKUP(C352,'Hemis baza'!K:AF,13,)</f>
        <v>#N/A</v>
      </c>
      <c r="F352" s="109" t="e">
        <f>VLOOKUP(C352,'Hemis baza'!K:AF,3,)</f>
        <v>#N/A</v>
      </c>
      <c r="G352" s="404" t="s">
        <v>19808</v>
      </c>
      <c r="H352" s="404" t="e">
        <f>VLOOKUP(C352,'Hemis baza'!K:AF,5,)</f>
        <v>#N/A</v>
      </c>
      <c r="I352" s="403" t="e">
        <f>VLOOKUP(C352,'Hemis baza'!K:AF,11,)</f>
        <v>#N/A</v>
      </c>
      <c r="J352" s="23" t="e">
        <f>VLOOKUP(C352,'Hemis baza'!K:AF,12,)</f>
        <v>#N/A</v>
      </c>
      <c r="K352" s="308"/>
      <c r="L352" s="333"/>
      <c r="M352" s="26">
        <v>12000000</v>
      </c>
      <c r="N352" s="26">
        <f>SUMIF('BR 1'!B:B,'1-kurs'!C352,'BR 1'!E:E)</f>
        <v>3600000</v>
      </c>
      <c r="O352" s="26">
        <f t="shared" si="35"/>
        <v>8400000</v>
      </c>
      <c r="P352" s="26"/>
      <c r="Q352" s="26">
        <f t="shared" si="36"/>
        <v>0</v>
      </c>
      <c r="R352" s="40"/>
      <c r="U352" s="26">
        <f t="shared" si="37"/>
        <v>0</v>
      </c>
      <c r="V352" s="26">
        <v>3600000</v>
      </c>
      <c r="AA352" s="407">
        <f t="shared" si="38"/>
        <v>12000000</v>
      </c>
      <c r="AB352" s="407">
        <f t="shared" si="39"/>
        <v>3600000</v>
      </c>
      <c r="AC352" s="407">
        <f t="shared" si="40"/>
        <v>8400000</v>
      </c>
      <c r="AD352" s="407">
        <f t="shared" si="41"/>
        <v>0</v>
      </c>
    </row>
    <row r="353" spans="1:30" s="1" customFormat="1" x14ac:dyDescent="0.25">
      <c r="A353" s="325">
        <f>SUBTOTAL(103,$B$2:B353)</f>
        <v>352</v>
      </c>
      <c r="B353" s="108" t="s">
        <v>7607</v>
      </c>
      <c r="C353" s="401">
        <v>61907075320051</v>
      </c>
      <c r="D353" s="401" t="str">
        <f>VLOOKUP(C353,'Hemis baza'!K:AJ,26,)</f>
        <v>438241100209</v>
      </c>
      <c r="E353" s="24" t="str">
        <f>VLOOKUP(C353,'Hemis baza'!K:AF,13,)</f>
        <v>To‘lov-shartnoma</v>
      </c>
      <c r="F353" s="109" t="str">
        <f>VLOOKUP(C353,'Hemis baza'!K:AF,3,)</f>
        <v>1-kurs</v>
      </c>
      <c r="G353" s="404" t="s">
        <v>19813</v>
      </c>
      <c r="H353" s="404" t="str">
        <f>VLOOKUP(C353,'Hemis baza'!K:AF,5,)</f>
        <v>1-24 XTA</v>
      </c>
      <c r="I353" s="403" t="str">
        <f>VLOOKUP(C353,'Hemis baza'!K:AF,11,)</f>
        <v>Bakalavr</v>
      </c>
      <c r="J353" s="23" t="str">
        <f>VLOOKUP(C353,'Hemis baza'!K:AF,12,)</f>
        <v>Kunduzgi</v>
      </c>
      <c r="K353" s="308"/>
      <c r="L353" s="333"/>
      <c r="M353" s="26">
        <v>15000000</v>
      </c>
      <c r="N353" s="26">
        <f>SUMIF('BR 1'!B:B,'1-kurs'!C353,'BR 1'!E:E)</f>
        <v>7500000</v>
      </c>
      <c r="O353" s="26">
        <f t="shared" si="35"/>
        <v>7500000</v>
      </c>
      <c r="P353" s="26"/>
      <c r="Q353" s="26">
        <f t="shared" si="36"/>
        <v>0</v>
      </c>
      <c r="R353" s="40"/>
      <c r="U353" s="26">
        <f t="shared" si="37"/>
        <v>0</v>
      </c>
      <c r="V353" s="26">
        <v>7500000</v>
      </c>
      <c r="AA353" s="407">
        <f t="shared" si="38"/>
        <v>15000000</v>
      </c>
      <c r="AB353" s="407">
        <f t="shared" si="39"/>
        <v>7500000</v>
      </c>
      <c r="AC353" s="407">
        <f t="shared" si="40"/>
        <v>7500000</v>
      </c>
      <c r="AD353" s="407">
        <f t="shared" si="41"/>
        <v>0</v>
      </c>
    </row>
    <row r="354" spans="1:30" s="1" customFormat="1" x14ac:dyDescent="0.25">
      <c r="A354" s="325">
        <f>SUBTOTAL(103,$B$2:B354)</f>
        <v>353</v>
      </c>
      <c r="B354" s="108" t="s">
        <v>7608</v>
      </c>
      <c r="C354" s="401">
        <v>40904975310040</v>
      </c>
      <c r="D354" s="401" t="str">
        <f>VLOOKUP(C354,'Hemis baza'!K:AJ,26,)</f>
        <v>438241101870</v>
      </c>
      <c r="E354" s="24" t="str">
        <f>VLOOKUP(C354,'Hemis baza'!K:AF,13,)</f>
        <v>To‘lov-shartnoma</v>
      </c>
      <c r="F354" s="109" t="str">
        <f>VLOOKUP(C354,'Hemis baza'!K:AF,3,)</f>
        <v>1-kurs</v>
      </c>
      <c r="G354" s="404" t="s">
        <v>19808</v>
      </c>
      <c r="H354" s="404" t="str">
        <f>VLOOKUP(C354,'Hemis baza'!K:AF,5,)</f>
        <v>S2-24 IQT</v>
      </c>
      <c r="I354" s="403" t="str">
        <f>VLOOKUP(C354,'Hemis baza'!K:AF,11,)</f>
        <v>Bakalavr</v>
      </c>
      <c r="J354" s="23" t="str">
        <f>VLOOKUP(C354,'Hemis baza'!K:AF,12,)</f>
        <v>Sirtqi</v>
      </c>
      <c r="K354" s="308"/>
      <c r="L354" s="333"/>
      <c r="M354" s="26">
        <v>12000000</v>
      </c>
      <c r="N354" s="26">
        <f>SUMIF('BR 1'!B:B,'1-kurs'!C354,'BR 1'!E:E)</f>
        <v>8000000</v>
      </c>
      <c r="O354" s="26">
        <f t="shared" si="35"/>
        <v>4000000</v>
      </c>
      <c r="P354" s="26"/>
      <c r="Q354" s="26">
        <f t="shared" si="36"/>
        <v>0</v>
      </c>
      <c r="R354" s="40"/>
      <c r="U354" s="26">
        <f t="shared" si="37"/>
        <v>0</v>
      </c>
      <c r="V354" s="26">
        <v>8000000</v>
      </c>
      <c r="AA354" s="407">
        <f t="shared" si="38"/>
        <v>12000000</v>
      </c>
      <c r="AB354" s="407">
        <f t="shared" si="39"/>
        <v>8000000</v>
      </c>
      <c r="AC354" s="407">
        <f t="shared" si="40"/>
        <v>4000000</v>
      </c>
      <c r="AD354" s="407">
        <f t="shared" si="41"/>
        <v>0</v>
      </c>
    </row>
    <row r="355" spans="1:30" s="1" customFormat="1" x14ac:dyDescent="0.25">
      <c r="A355" s="325">
        <f>SUBTOTAL(103,$B$2:B355)</f>
        <v>354</v>
      </c>
      <c r="B355" s="108" t="s">
        <v>7609</v>
      </c>
      <c r="C355" s="401">
        <v>40911901050028</v>
      </c>
      <c r="D355" s="401" t="e">
        <f>VLOOKUP(C355,'Hemis baza'!K:AJ,26,)</f>
        <v>#N/A</v>
      </c>
      <c r="E355" s="24" t="e">
        <f>VLOOKUP(C355,'Hemis baza'!K:AF,13,)</f>
        <v>#N/A</v>
      </c>
      <c r="F355" s="109" t="e">
        <f>VLOOKUP(C355,'Hemis baza'!K:AF,3,)</f>
        <v>#N/A</v>
      </c>
      <c r="G355" s="404" t="s">
        <v>20488</v>
      </c>
      <c r="H355" s="404" t="e">
        <f>VLOOKUP(C355,'Hemis baza'!K:AF,5,)</f>
        <v>#N/A</v>
      </c>
      <c r="I355" s="403" t="e">
        <f>VLOOKUP(C355,'Hemis baza'!K:AF,11,)</f>
        <v>#N/A</v>
      </c>
      <c r="J355" s="23" t="e">
        <f>VLOOKUP(C355,'Hemis baza'!K:AF,12,)</f>
        <v>#N/A</v>
      </c>
      <c r="K355" s="308"/>
      <c r="L355" s="333"/>
      <c r="M355" s="26">
        <v>15000000</v>
      </c>
      <c r="N355" s="26">
        <f>SUMIF('BR 1'!B:B,'1-kurs'!C355,'BR 1'!E:E)</f>
        <v>0</v>
      </c>
      <c r="O355" s="26">
        <f t="shared" si="35"/>
        <v>15000000</v>
      </c>
      <c r="P355" s="26"/>
      <c r="Q355" s="26">
        <f t="shared" si="36"/>
        <v>0</v>
      </c>
      <c r="R355" s="40"/>
      <c r="U355" s="26">
        <f t="shared" si="37"/>
        <v>0</v>
      </c>
      <c r="V355" s="26">
        <v>0</v>
      </c>
      <c r="AA355" s="407">
        <f t="shared" si="38"/>
        <v>15000000</v>
      </c>
      <c r="AB355" s="407">
        <f t="shared" si="39"/>
        <v>0</v>
      </c>
      <c r="AC355" s="407">
        <f t="shared" si="40"/>
        <v>15000000</v>
      </c>
      <c r="AD355" s="407">
        <f t="shared" si="41"/>
        <v>0</v>
      </c>
    </row>
    <row r="356" spans="1:30" s="1" customFormat="1" x14ac:dyDescent="0.25">
      <c r="A356" s="325">
        <f>SUBTOTAL(103,$B$2:B356)</f>
        <v>355</v>
      </c>
      <c r="B356" s="108" t="s">
        <v>7610</v>
      </c>
      <c r="C356" s="401">
        <v>60602065290020</v>
      </c>
      <c r="D356" s="401" t="str">
        <f>VLOOKUP(C356,'Hemis baza'!K:AJ,26,)</f>
        <v>438241101263</v>
      </c>
      <c r="E356" s="24" t="str">
        <f>VLOOKUP(C356,'Hemis baza'!K:AF,13,)</f>
        <v>To‘lov-shartnoma</v>
      </c>
      <c r="F356" s="109" t="str">
        <f>VLOOKUP(C356,'Hemis baza'!K:AF,3,)</f>
        <v>1-kurs</v>
      </c>
      <c r="G356" s="404" t="s">
        <v>19804</v>
      </c>
      <c r="H356" s="404" t="str">
        <f>VLOOKUP(C356,'Hemis baza'!K:AF,5,)</f>
        <v>S2-24 MT</v>
      </c>
      <c r="I356" s="403" t="str">
        <f>VLOOKUP(C356,'Hemis baza'!K:AF,11,)</f>
        <v>Bakalavr</v>
      </c>
      <c r="J356" s="23" t="str">
        <f>VLOOKUP(C356,'Hemis baza'!K:AF,12,)</f>
        <v>Sirtqi</v>
      </c>
      <c r="K356" s="308"/>
      <c r="L356" s="333"/>
      <c r="M356" s="26">
        <v>12000000</v>
      </c>
      <c r="N356" s="26">
        <f>SUMIF('BR 1'!B:B,'1-kurs'!C356,'BR 1'!E:E)</f>
        <v>9000000</v>
      </c>
      <c r="O356" s="26">
        <f t="shared" si="35"/>
        <v>3000000</v>
      </c>
      <c r="P356" s="26"/>
      <c r="Q356" s="26">
        <f t="shared" si="36"/>
        <v>0</v>
      </c>
      <c r="R356" s="40"/>
      <c r="U356" s="26">
        <f t="shared" si="37"/>
        <v>0</v>
      </c>
      <c r="V356" s="26">
        <v>9000000</v>
      </c>
      <c r="AA356" s="407">
        <f t="shared" si="38"/>
        <v>12000000</v>
      </c>
      <c r="AB356" s="407">
        <f t="shared" si="39"/>
        <v>9000000</v>
      </c>
      <c r="AC356" s="407">
        <f t="shared" si="40"/>
        <v>3000000</v>
      </c>
      <c r="AD356" s="407">
        <f t="shared" si="41"/>
        <v>0</v>
      </c>
    </row>
    <row r="357" spans="1:30" s="1" customFormat="1" x14ac:dyDescent="0.25">
      <c r="A357" s="325">
        <f>SUBTOTAL(103,$B$2:B357)</f>
        <v>356</v>
      </c>
      <c r="B357" s="108" t="s">
        <v>7611</v>
      </c>
      <c r="C357" s="401">
        <v>30311911110032</v>
      </c>
      <c r="D357" s="401" t="str">
        <f>VLOOKUP(C357,'Hemis baza'!K:AJ,26,)</f>
        <v>438241200025</v>
      </c>
      <c r="E357" s="24" t="str">
        <f>VLOOKUP(C357,'Hemis baza'!K:AF,13,)</f>
        <v>To‘lov-shartnoma</v>
      </c>
      <c r="F357" s="109" t="str">
        <f>VLOOKUP(C357,'Hemis baza'!K:AF,3,)</f>
        <v>1-kurs</v>
      </c>
      <c r="G357" s="404" t="s">
        <v>19816</v>
      </c>
      <c r="H357" s="404" t="str">
        <f>VLOOKUP(C357,'Hemis baza'!K:AF,5,)</f>
        <v>M1-24 JM</v>
      </c>
      <c r="I357" s="403" t="str">
        <f>VLOOKUP(C357,'Hemis baza'!K:AF,11,)</f>
        <v>Magistr</v>
      </c>
      <c r="J357" s="23" t="str">
        <f>VLOOKUP(C357,'Hemis baza'!K:AF,12,)</f>
        <v>Kunduzgi</v>
      </c>
      <c r="K357" s="308"/>
      <c r="L357" s="333"/>
      <c r="M357" s="26">
        <v>18000000</v>
      </c>
      <c r="N357" s="26">
        <f>SUMIF('BR 1'!B:B,'1-kurs'!C357,'BR 1'!E:E)</f>
        <v>18000000</v>
      </c>
      <c r="O357" s="26">
        <f t="shared" si="35"/>
        <v>0</v>
      </c>
      <c r="P357" s="26"/>
      <c r="Q357" s="26">
        <f t="shared" si="36"/>
        <v>0</v>
      </c>
      <c r="R357" s="40"/>
      <c r="U357" s="26">
        <f t="shared" si="37"/>
        <v>0</v>
      </c>
      <c r="V357" s="26">
        <v>18000000</v>
      </c>
      <c r="AA357" s="407">
        <f t="shared" si="38"/>
        <v>18000000</v>
      </c>
      <c r="AB357" s="407">
        <f t="shared" si="39"/>
        <v>18000000</v>
      </c>
      <c r="AC357" s="407">
        <f t="shared" si="40"/>
        <v>0</v>
      </c>
      <c r="AD357" s="407">
        <f t="shared" si="41"/>
        <v>0</v>
      </c>
    </row>
    <row r="358" spans="1:30" s="1" customFormat="1" x14ac:dyDescent="0.25">
      <c r="A358" s="325">
        <f>SUBTOTAL(103,$B$2:B358)</f>
        <v>357</v>
      </c>
      <c r="B358" s="108" t="s">
        <v>7612</v>
      </c>
      <c r="C358" s="401">
        <v>41011953090052</v>
      </c>
      <c r="D358" s="401" t="str">
        <f>VLOOKUP(C358,'Hemis baza'!K:AJ,26,)</f>
        <v>438241102010</v>
      </c>
      <c r="E358" s="24" t="str">
        <f>VLOOKUP(C358,'Hemis baza'!K:AF,13,)</f>
        <v>To‘lov-shartnoma</v>
      </c>
      <c r="F358" s="109" t="str">
        <f>VLOOKUP(C358,'Hemis baza'!K:AF,3,)</f>
        <v>1-kurs</v>
      </c>
      <c r="G358" s="404" t="s">
        <v>19805</v>
      </c>
      <c r="H358" s="404" t="str">
        <f>VLOOKUP(C358,'Hemis baza'!K:AF,5,)</f>
        <v>1-24 MPL</v>
      </c>
      <c r="I358" s="403" t="str">
        <f>VLOOKUP(C358,'Hemis baza'!K:AF,11,)</f>
        <v>Bakalavr</v>
      </c>
      <c r="J358" s="23" t="str">
        <f>VLOOKUP(C358,'Hemis baza'!K:AF,12,)</f>
        <v>Kunduzgi</v>
      </c>
      <c r="K358" s="308"/>
      <c r="L358" s="333"/>
      <c r="M358" s="26">
        <v>15000000</v>
      </c>
      <c r="N358" s="26">
        <f>SUMIF('BR 1'!B:B,'1-kurs'!C358,'BR 1'!E:E)</f>
        <v>7450000</v>
      </c>
      <c r="O358" s="26">
        <f t="shared" si="35"/>
        <v>7550000</v>
      </c>
      <c r="P358" s="26"/>
      <c r="Q358" s="26">
        <f t="shared" si="36"/>
        <v>0</v>
      </c>
      <c r="R358" s="40"/>
      <c r="U358" s="26">
        <f t="shared" si="37"/>
        <v>0</v>
      </c>
      <c r="V358" s="26">
        <v>7450000</v>
      </c>
      <c r="AA358" s="407">
        <f t="shared" si="38"/>
        <v>15000000</v>
      </c>
      <c r="AB358" s="407">
        <f t="shared" si="39"/>
        <v>7450000</v>
      </c>
      <c r="AC358" s="407">
        <f t="shared" si="40"/>
        <v>7550000</v>
      </c>
      <c r="AD358" s="407">
        <f t="shared" si="41"/>
        <v>0</v>
      </c>
    </row>
    <row r="359" spans="1:30" s="1" customFormat="1" x14ac:dyDescent="0.25">
      <c r="A359" s="325">
        <f>SUBTOTAL(103,$B$2:B359)</f>
        <v>358</v>
      </c>
      <c r="B359" s="108" t="s">
        <v>7613</v>
      </c>
      <c r="C359" s="401">
        <v>40804925300023</v>
      </c>
      <c r="D359" s="401" t="str">
        <f>VLOOKUP(C359,'Hemis baza'!K:AJ,26,)</f>
        <v>438241102123</v>
      </c>
      <c r="E359" s="24" t="str">
        <f>VLOOKUP(C359,'Hemis baza'!K:AF,13,)</f>
        <v>To‘lov-shartnoma</v>
      </c>
      <c r="F359" s="109" t="str">
        <f>VLOOKUP(C359,'Hemis baza'!K:AF,3,)</f>
        <v>1-kurs</v>
      </c>
      <c r="G359" s="404" t="s">
        <v>19804</v>
      </c>
      <c r="H359" s="404" t="str">
        <f>VLOOKUP(C359,'Hemis baza'!K:AF,5,)</f>
        <v>S1-24 MT</v>
      </c>
      <c r="I359" s="403" t="str">
        <f>VLOOKUP(C359,'Hemis baza'!K:AF,11,)</f>
        <v>Bakalavr</v>
      </c>
      <c r="J359" s="23" t="str">
        <f>VLOOKUP(C359,'Hemis baza'!K:AF,12,)</f>
        <v>Sirtqi</v>
      </c>
      <c r="K359" s="308"/>
      <c r="L359" s="333"/>
      <c r="M359" s="26">
        <v>12000000</v>
      </c>
      <c r="N359" s="26">
        <f>SUMIF('BR 1'!B:B,'1-kurs'!C359,'BR 1'!E:E)</f>
        <v>9000000</v>
      </c>
      <c r="O359" s="26">
        <f t="shared" si="35"/>
        <v>3000000</v>
      </c>
      <c r="P359" s="26"/>
      <c r="Q359" s="26">
        <f t="shared" si="36"/>
        <v>0</v>
      </c>
      <c r="R359" s="40"/>
      <c r="U359" s="26">
        <f t="shared" si="37"/>
        <v>0</v>
      </c>
      <c r="V359" s="26">
        <v>9000000</v>
      </c>
      <c r="AA359" s="407">
        <f t="shared" si="38"/>
        <v>12000000</v>
      </c>
      <c r="AB359" s="407">
        <f t="shared" si="39"/>
        <v>9000000</v>
      </c>
      <c r="AC359" s="407">
        <f t="shared" si="40"/>
        <v>3000000</v>
      </c>
      <c r="AD359" s="407">
        <f t="shared" si="41"/>
        <v>0</v>
      </c>
    </row>
    <row r="360" spans="1:30" s="1" customFormat="1" x14ac:dyDescent="0.25">
      <c r="A360" s="325">
        <f>SUBTOTAL(103,$B$2:B360)</f>
        <v>359</v>
      </c>
      <c r="B360" s="108" t="s">
        <v>7614</v>
      </c>
      <c r="C360" s="401">
        <v>62308075340024</v>
      </c>
      <c r="D360" s="401" t="str">
        <f>VLOOKUP(C360,'Hemis baza'!K:AJ,26,)</f>
        <v>438241100174</v>
      </c>
      <c r="E360" s="24" t="str">
        <f>VLOOKUP(C360,'Hemis baza'!K:AF,13,)</f>
        <v>To‘lov-shartnoma</v>
      </c>
      <c r="F360" s="109" t="str">
        <f>VLOOKUP(C360,'Hemis baza'!K:AF,3,)</f>
        <v>1-kurs</v>
      </c>
      <c r="G360" s="404" t="s">
        <v>19808</v>
      </c>
      <c r="H360" s="404" t="str">
        <f>VLOOKUP(C360,'Hemis baza'!K:AF,5,)</f>
        <v>S1-24 IQT</v>
      </c>
      <c r="I360" s="403" t="str">
        <f>VLOOKUP(C360,'Hemis baza'!K:AF,11,)</f>
        <v>Bakalavr</v>
      </c>
      <c r="J360" s="23" t="str">
        <f>VLOOKUP(C360,'Hemis baza'!K:AF,12,)</f>
        <v>Sirtqi</v>
      </c>
      <c r="K360" s="308"/>
      <c r="L360" s="333"/>
      <c r="M360" s="26">
        <v>12000000</v>
      </c>
      <c r="N360" s="26">
        <f>SUMIF('BR 1'!B:B,'1-kurs'!C360,'BR 1'!E:E)</f>
        <v>9000000</v>
      </c>
      <c r="O360" s="26">
        <f t="shared" si="35"/>
        <v>3000000</v>
      </c>
      <c r="P360" s="26"/>
      <c r="Q360" s="26">
        <f t="shared" si="36"/>
        <v>0</v>
      </c>
      <c r="R360" s="40"/>
      <c r="U360" s="26">
        <f t="shared" si="37"/>
        <v>0</v>
      </c>
      <c r="V360" s="26">
        <v>9000000</v>
      </c>
      <c r="AA360" s="407">
        <f t="shared" si="38"/>
        <v>12000000</v>
      </c>
      <c r="AB360" s="407">
        <f t="shared" si="39"/>
        <v>9000000</v>
      </c>
      <c r="AC360" s="407">
        <f t="shared" si="40"/>
        <v>3000000</v>
      </c>
      <c r="AD360" s="407">
        <f t="shared" si="41"/>
        <v>0</v>
      </c>
    </row>
    <row r="361" spans="1:30" s="1" customFormat="1" x14ac:dyDescent="0.25">
      <c r="A361" s="325">
        <f>SUBTOTAL(103,$B$2:B361)</f>
        <v>360</v>
      </c>
      <c r="B361" s="108" t="s">
        <v>7615</v>
      </c>
      <c r="C361" s="401">
        <v>40101712720065</v>
      </c>
      <c r="D361" s="401" t="str">
        <f>VLOOKUP(C361,'Hemis baza'!K:AJ,26,)</f>
        <v>438241101999</v>
      </c>
      <c r="E361" s="24" t="str">
        <f>VLOOKUP(C361,'Hemis baza'!K:AF,13,)</f>
        <v>To‘lov-shartnoma</v>
      </c>
      <c r="F361" s="109" t="str">
        <f>VLOOKUP(C361,'Hemis baza'!K:AF,3,)</f>
        <v>1-kurs</v>
      </c>
      <c r="G361" s="404" t="s">
        <v>19805</v>
      </c>
      <c r="H361" s="404" t="str">
        <f>VLOOKUP(C361,'Hemis baza'!K:AF,5,)</f>
        <v>S2-24 PSI</v>
      </c>
      <c r="I361" s="403" t="str">
        <f>VLOOKUP(C361,'Hemis baza'!K:AF,11,)</f>
        <v>Bakalavr</v>
      </c>
      <c r="J361" s="23" t="str">
        <f>VLOOKUP(C361,'Hemis baza'!K:AF,12,)</f>
        <v>Sirtqi</v>
      </c>
      <c r="K361" s="308"/>
      <c r="L361" s="333"/>
      <c r="M361" s="26">
        <v>15000000</v>
      </c>
      <c r="N361" s="26">
        <f>SUMIF('BR 1'!B:B,'1-kurs'!C361,'BR 1'!E:E)</f>
        <v>9000000</v>
      </c>
      <c r="O361" s="26">
        <f t="shared" si="35"/>
        <v>6000000</v>
      </c>
      <c r="P361" s="26"/>
      <c r="Q361" s="26">
        <f t="shared" si="36"/>
        <v>0</v>
      </c>
      <c r="R361" s="40"/>
      <c r="U361" s="26">
        <f t="shared" si="37"/>
        <v>0</v>
      </c>
      <c r="V361" s="26">
        <v>9000000</v>
      </c>
      <c r="AA361" s="407">
        <f t="shared" si="38"/>
        <v>15000000</v>
      </c>
      <c r="AB361" s="407">
        <f t="shared" si="39"/>
        <v>9000000</v>
      </c>
      <c r="AC361" s="407">
        <f t="shared" si="40"/>
        <v>6000000</v>
      </c>
      <c r="AD361" s="407">
        <f t="shared" si="41"/>
        <v>0</v>
      </c>
    </row>
    <row r="362" spans="1:30" s="1" customFormat="1" x14ac:dyDescent="0.25">
      <c r="A362" s="325">
        <f>SUBTOTAL(103,$B$2:B362)</f>
        <v>361</v>
      </c>
      <c r="B362" s="108" t="s">
        <v>7616</v>
      </c>
      <c r="C362" s="401">
        <v>62204016070044</v>
      </c>
      <c r="D362" s="401" t="str">
        <f>VLOOKUP(C362,'Hemis baza'!K:AJ,26,)</f>
        <v>438241200041</v>
      </c>
      <c r="E362" s="24" t="str">
        <f>VLOOKUP(C362,'Hemis baza'!K:AF,13,)</f>
        <v>To‘lov-shartnoma</v>
      </c>
      <c r="F362" s="109" t="str">
        <f>VLOOKUP(C362,'Hemis baza'!K:AF,3,)</f>
        <v>1-kurs</v>
      </c>
      <c r="G362" s="404" t="s">
        <v>19811</v>
      </c>
      <c r="H362" s="404" t="str">
        <f>VLOOKUP(C362,'Hemis baza'!K:AF,5,)</f>
        <v>M1-24 O`TA</v>
      </c>
      <c r="I362" s="403" t="str">
        <f>VLOOKUP(C362,'Hemis baza'!K:AF,11,)</f>
        <v>Magistr</v>
      </c>
      <c r="J362" s="23" t="str">
        <f>VLOOKUP(C362,'Hemis baza'!K:AF,12,)</f>
        <v>Kunduzgi</v>
      </c>
      <c r="K362" s="308"/>
      <c r="L362" s="333"/>
      <c r="M362" s="26">
        <v>18000000</v>
      </c>
      <c r="N362" s="26">
        <f>SUMIF('BR 1'!B:B,'1-kurs'!C362,'BR 1'!E:E)</f>
        <v>9000000</v>
      </c>
      <c r="O362" s="26">
        <f t="shared" si="35"/>
        <v>9000000</v>
      </c>
      <c r="P362" s="26"/>
      <c r="Q362" s="26">
        <f t="shared" si="36"/>
        <v>0</v>
      </c>
      <c r="R362" s="40"/>
      <c r="U362" s="26">
        <f t="shared" si="37"/>
        <v>0</v>
      </c>
      <c r="V362" s="26">
        <v>9000000</v>
      </c>
      <c r="AA362" s="407">
        <f t="shared" si="38"/>
        <v>18000000</v>
      </c>
      <c r="AB362" s="407">
        <f t="shared" si="39"/>
        <v>9000000</v>
      </c>
      <c r="AC362" s="407">
        <f t="shared" si="40"/>
        <v>9000000</v>
      </c>
      <c r="AD362" s="407">
        <f t="shared" si="41"/>
        <v>0</v>
      </c>
    </row>
    <row r="363" spans="1:30" s="1" customFormat="1" x14ac:dyDescent="0.25">
      <c r="A363" s="325">
        <f>SUBTOTAL(103,$B$2:B363)</f>
        <v>362</v>
      </c>
      <c r="B363" s="108" t="s">
        <v>7617</v>
      </c>
      <c r="C363" s="401">
        <v>51002065320015</v>
      </c>
      <c r="D363" s="401" t="str">
        <f>VLOOKUP(C363,'Hemis baza'!K:AJ,26,)</f>
        <v>438241100248</v>
      </c>
      <c r="E363" s="24" t="str">
        <f>VLOOKUP(C363,'Hemis baza'!K:AF,13,)</f>
        <v>To‘lov-shartnoma</v>
      </c>
      <c r="F363" s="109" t="str">
        <f>VLOOKUP(C363,'Hemis baza'!K:AF,3,)</f>
        <v>1-kurs</v>
      </c>
      <c r="G363" s="404" t="s">
        <v>19816</v>
      </c>
      <c r="H363" s="404" t="str">
        <f>VLOOKUP(C363,'Hemis baza'!K:AF,5,)</f>
        <v>1-24 JM</v>
      </c>
      <c r="I363" s="403" t="str">
        <f>VLOOKUP(C363,'Hemis baza'!K:AF,11,)</f>
        <v>Bakalavr</v>
      </c>
      <c r="J363" s="23" t="str">
        <f>VLOOKUP(C363,'Hemis baza'!K:AF,12,)</f>
        <v>Kunduzgi</v>
      </c>
      <c r="K363" s="308"/>
      <c r="L363" s="333"/>
      <c r="M363" s="26">
        <v>15000000</v>
      </c>
      <c r="N363" s="26">
        <f>SUMIF('BR 1'!B:B,'1-kurs'!C363,'BR 1'!E:E)</f>
        <v>14000000</v>
      </c>
      <c r="O363" s="26">
        <f t="shared" si="35"/>
        <v>1000000</v>
      </c>
      <c r="P363" s="26"/>
      <c r="Q363" s="26">
        <f t="shared" si="36"/>
        <v>0</v>
      </c>
      <c r="R363" s="40"/>
      <c r="U363" s="26">
        <f t="shared" si="37"/>
        <v>6000000</v>
      </c>
      <c r="V363" s="26">
        <v>8000000</v>
      </c>
      <c r="AA363" s="407">
        <f t="shared" si="38"/>
        <v>15000000</v>
      </c>
      <c r="AB363" s="407">
        <f t="shared" si="39"/>
        <v>14000000</v>
      </c>
      <c r="AC363" s="407">
        <f t="shared" si="40"/>
        <v>1000000</v>
      </c>
      <c r="AD363" s="407">
        <f t="shared" si="41"/>
        <v>0</v>
      </c>
    </row>
    <row r="364" spans="1:30" s="1" customFormat="1" x14ac:dyDescent="0.25">
      <c r="A364" s="325">
        <f>SUBTOTAL(103,$B$2:B364)</f>
        <v>363</v>
      </c>
      <c r="B364" s="108" t="s">
        <v>7618</v>
      </c>
      <c r="C364" s="401">
        <v>31706911070014</v>
      </c>
      <c r="D364" s="401" t="str">
        <f>VLOOKUP(C364,'Hemis baza'!K:AJ,26,)</f>
        <v>438241100354</v>
      </c>
      <c r="E364" s="24" t="str">
        <f>VLOOKUP(C364,'Hemis baza'!K:AF,13,)</f>
        <v>To‘lov-shartnoma</v>
      </c>
      <c r="F364" s="109" t="str">
        <f>VLOOKUP(C364,'Hemis baza'!K:AF,3,)</f>
        <v>1-kurs</v>
      </c>
      <c r="G364" s="404" t="s">
        <v>19803</v>
      </c>
      <c r="H364" s="404" t="str">
        <f>VLOOKUP(C364,'Hemis baza'!K:AF,5,)</f>
        <v>S2-24 PSI</v>
      </c>
      <c r="I364" s="403" t="str">
        <f>VLOOKUP(C364,'Hemis baza'!K:AF,11,)</f>
        <v>Bakalavr</v>
      </c>
      <c r="J364" s="23" t="str">
        <f>VLOOKUP(C364,'Hemis baza'!K:AF,12,)</f>
        <v>Sirtqi</v>
      </c>
      <c r="K364" s="308"/>
      <c r="L364" s="333"/>
      <c r="M364" s="26">
        <v>12000000</v>
      </c>
      <c r="N364" s="26">
        <f>SUMIF('BR 1'!B:B,'1-kurs'!C364,'BR 1'!E:E)</f>
        <v>10000000</v>
      </c>
      <c r="O364" s="26">
        <f t="shared" si="35"/>
        <v>2000000</v>
      </c>
      <c r="P364" s="26"/>
      <c r="Q364" s="26">
        <f t="shared" si="36"/>
        <v>0</v>
      </c>
      <c r="R364" s="40"/>
      <c r="U364" s="26">
        <f t="shared" si="37"/>
        <v>0</v>
      </c>
      <c r="V364" s="26">
        <v>10000000</v>
      </c>
      <c r="AA364" s="407">
        <f t="shared" si="38"/>
        <v>12000000</v>
      </c>
      <c r="AB364" s="407">
        <f t="shared" si="39"/>
        <v>10000000</v>
      </c>
      <c r="AC364" s="407">
        <f t="shared" si="40"/>
        <v>2000000</v>
      </c>
      <c r="AD364" s="407">
        <f t="shared" si="41"/>
        <v>0</v>
      </c>
    </row>
    <row r="365" spans="1:30" s="1" customFormat="1" x14ac:dyDescent="0.25">
      <c r="A365" s="325">
        <f>SUBTOTAL(103,$B$2:B365)</f>
        <v>364</v>
      </c>
      <c r="B365" s="108" t="s">
        <v>7619</v>
      </c>
      <c r="C365" s="401">
        <v>51509057360032</v>
      </c>
      <c r="D365" s="401" t="str">
        <f>VLOOKUP(C365,'Hemis baza'!K:AJ,26,)</f>
        <v>438241100237</v>
      </c>
      <c r="E365" s="24" t="str">
        <f>VLOOKUP(C365,'Hemis baza'!K:AF,13,)</f>
        <v>To‘lov-shartnoma</v>
      </c>
      <c r="F365" s="109" t="str">
        <f>VLOOKUP(C365,'Hemis baza'!K:AF,3,)</f>
        <v>1-kurs</v>
      </c>
      <c r="G365" s="404" t="s">
        <v>19807</v>
      </c>
      <c r="H365" s="404" t="str">
        <f>VLOOKUP(C365,'Hemis baza'!K:AF,5,)</f>
        <v>1-24 MIG'</v>
      </c>
      <c r="I365" s="403" t="str">
        <f>VLOOKUP(C365,'Hemis baza'!K:AF,11,)</f>
        <v>Bakalavr</v>
      </c>
      <c r="J365" s="23" t="str">
        <f>VLOOKUP(C365,'Hemis baza'!K:AF,12,)</f>
        <v>Kunduzgi</v>
      </c>
      <c r="K365" s="308"/>
      <c r="L365" s="333"/>
      <c r="M365" s="26">
        <v>15000000</v>
      </c>
      <c r="N365" s="26">
        <f>SUMIF('BR 1'!B:B,'1-kurs'!C365,'BR 1'!E:E)</f>
        <v>15000000</v>
      </c>
      <c r="O365" s="26">
        <f t="shared" si="35"/>
        <v>0</v>
      </c>
      <c r="P365" s="26"/>
      <c r="Q365" s="26">
        <f t="shared" si="36"/>
        <v>0</v>
      </c>
      <c r="R365" s="40"/>
      <c r="U365" s="26">
        <f t="shared" si="37"/>
        <v>0</v>
      </c>
      <c r="V365" s="26">
        <v>15000000</v>
      </c>
      <c r="AA365" s="407">
        <f t="shared" si="38"/>
        <v>15000000</v>
      </c>
      <c r="AB365" s="407">
        <f t="shared" si="39"/>
        <v>15000000</v>
      </c>
      <c r="AC365" s="407">
        <f t="shared" si="40"/>
        <v>0</v>
      </c>
      <c r="AD365" s="407">
        <f t="shared" si="41"/>
        <v>0</v>
      </c>
    </row>
    <row r="366" spans="1:30" s="1" customFormat="1" x14ac:dyDescent="0.25">
      <c r="A366" s="325">
        <f>SUBTOTAL(103,$B$2:B366)</f>
        <v>365</v>
      </c>
      <c r="B366" s="108" t="s">
        <v>7620</v>
      </c>
      <c r="C366" s="401">
        <v>31502871160022</v>
      </c>
      <c r="D366" s="401" t="e">
        <f>VLOOKUP(C366,'Hemis baza'!K:AJ,26,)</f>
        <v>#N/A</v>
      </c>
      <c r="E366" s="24" t="e">
        <f>VLOOKUP(C366,'Hemis baza'!K:AF,13,)</f>
        <v>#N/A</v>
      </c>
      <c r="F366" s="109" t="e">
        <f>VLOOKUP(C366,'Hemis baza'!K:AF,3,)</f>
        <v>#N/A</v>
      </c>
      <c r="G366" s="404" t="s">
        <v>19816</v>
      </c>
      <c r="H366" s="404" t="e">
        <f>VLOOKUP(C366,'Hemis baza'!K:AF,5,)</f>
        <v>#N/A</v>
      </c>
      <c r="I366" s="403" t="e">
        <f>VLOOKUP(C366,'Hemis baza'!K:AF,11,)</f>
        <v>#N/A</v>
      </c>
      <c r="J366" s="23" t="e">
        <f>VLOOKUP(C366,'Hemis baza'!K:AF,12,)</f>
        <v>#N/A</v>
      </c>
      <c r="K366" s="308"/>
      <c r="L366" s="333"/>
      <c r="M366" s="26">
        <v>18000000</v>
      </c>
      <c r="N366" s="26">
        <f>SUMIF('BR 1'!B:B,'1-kurs'!C366,'BR 1'!E:E)</f>
        <v>2000000</v>
      </c>
      <c r="O366" s="26">
        <f t="shared" si="35"/>
        <v>16000000</v>
      </c>
      <c r="P366" s="26"/>
      <c r="Q366" s="26">
        <f t="shared" si="36"/>
        <v>0</v>
      </c>
      <c r="R366" s="40"/>
      <c r="U366" s="26">
        <f t="shared" si="37"/>
        <v>0</v>
      </c>
      <c r="V366" s="26">
        <v>2000000</v>
      </c>
      <c r="AA366" s="407">
        <f t="shared" si="38"/>
        <v>18000000</v>
      </c>
      <c r="AB366" s="407">
        <f t="shared" si="39"/>
        <v>2000000</v>
      </c>
      <c r="AC366" s="407">
        <f t="shared" si="40"/>
        <v>16000000</v>
      </c>
      <c r="AD366" s="407">
        <f t="shared" si="41"/>
        <v>0</v>
      </c>
    </row>
    <row r="367" spans="1:30" s="1" customFormat="1" x14ac:dyDescent="0.25">
      <c r="A367" s="325">
        <f>SUBTOTAL(103,$B$2:B367)</f>
        <v>366</v>
      </c>
      <c r="B367" s="108" t="s">
        <v>7621</v>
      </c>
      <c r="C367" s="401">
        <v>61903035370018</v>
      </c>
      <c r="D367" s="401" t="str">
        <f>VLOOKUP(C367,'Hemis baza'!K:AJ,26,)</f>
        <v>438241101001</v>
      </c>
      <c r="E367" s="24" t="str">
        <f>VLOOKUP(C367,'Hemis baza'!K:AF,13,)</f>
        <v>To‘lov-shartnoma</v>
      </c>
      <c r="F367" s="109" t="str">
        <f>VLOOKUP(C367,'Hemis baza'!K:AF,3,)</f>
        <v>1-kurs</v>
      </c>
      <c r="G367" s="404" t="s">
        <v>19804</v>
      </c>
      <c r="H367" s="404" t="str">
        <f>VLOOKUP(C367,'Hemis baza'!K:AF,5,)</f>
        <v>S2-24 MT</v>
      </c>
      <c r="I367" s="403" t="str">
        <f>VLOOKUP(C367,'Hemis baza'!K:AF,11,)</f>
        <v>Bakalavr</v>
      </c>
      <c r="J367" s="23" t="str">
        <f>VLOOKUP(C367,'Hemis baza'!K:AF,12,)</f>
        <v>Sirtqi</v>
      </c>
      <c r="K367" s="308"/>
      <c r="L367" s="333"/>
      <c r="M367" s="26">
        <v>12000000</v>
      </c>
      <c r="N367" s="26">
        <f>SUMIF('BR 1'!B:B,'1-kurs'!C367,'BR 1'!E:E)</f>
        <v>12000000</v>
      </c>
      <c r="O367" s="26">
        <f t="shared" si="35"/>
        <v>0</v>
      </c>
      <c r="P367" s="26"/>
      <c r="Q367" s="26">
        <f t="shared" si="36"/>
        <v>0</v>
      </c>
      <c r="R367" s="40"/>
      <c r="U367" s="26">
        <f t="shared" si="37"/>
        <v>0</v>
      </c>
      <c r="V367" s="26">
        <v>12000000</v>
      </c>
      <c r="AA367" s="407">
        <f t="shared" si="38"/>
        <v>12000000</v>
      </c>
      <c r="AB367" s="407">
        <f t="shared" si="39"/>
        <v>12000000</v>
      </c>
      <c r="AC367" s="407">
        <f t="shared" si="40"/>
        <v>0</v>
      </c>
      <c r="AD367" s="407">
        <f t="shared" si="41"/>
        <v>0</v>
      </c>
    </row>
    <row r="368" spans="1:30" s="1" customFormat="1" x14ac:dyDescent="0.25">
      <c r="A368" s="325">
        <f>SUBTOTAL(103,$B$2:B368)</f>
        <v>367</v>
      </c>
      <c r="B368" s="108" t="s">
        <v>7622</v>
      </c>
      <c r="C368" s="401">
        <v>62701075260044</v>
      </c>
      <c r="D368" s="401" t="str">
        <f>VLOOKUP(C368,'Hemis baza'!K:AJ,26,)</f>
        <v>438241100287</v>
      </c>
      <c r="E368" s="24" t="str">
        <f>VLOOKUP(C368,'Hemis baza'!K:AF,13,)</f>
        <v>To‘lov-shartnoma</v>
      </c>
      <c r="F368" s="109" t="str">
        <f>VLOOKUP(C368,'Hemis baza'!K:AF,3,)</f>
        <v>1-kurs</v>
      </c>
      <c r="G368" s="404" t="s">
        <v>19813</v>
      </c>
      <c r="H368" s="404" t="str">
        <f>VLOOKUP(C368,'Hemis baza'!K:AF,5,)</f>
        <v>3-24 XTA</v>
      </c>
      <c r="I368" s="403" t="str">
        <f>VLOOKUP(C368,'Hemis baza'!K:AF,11,)</f>
        <v>Bakalavr</v>
      </c>
      <c r="J368" s="23" t="str">
        <f>VLOOKUP(C368,'Hemis baza'!K:AF,12,)</f>
        <v>Kunduzgi</v>
      </c>
      <c r="K368" s="308"/>
      <c r="L368" s="333"/>
      <c r="M368" s="26">
        <v>15000000</v>
      </c>
      <c r="N368" s="26">
        <f>SUMIF('BR 1'!B:B,'1-kurs'!C368,'BR 1'!E:E)</f>
        <v>7500000</v>
      </c>
      <c r="O368" s="26">
        <f t="shared" si="35"/>
        <v>7500000</v>
      </c>
      <c r="P368" s="26"/>
      <c r="Q368" s="26">
        <f t="shared" si="36"/>
        <v>0</v>
      </c>
      <c r="R368" s="40"/>
      <c r="U368" s="26">
        <f t="shared" si="37"/>
        <v>0</v>
      </c>
      <c r="V368" s="26">
        <v>7500000</v>
      </c>
      <c r="AA368" s="407">
        <f t="shared" si="38"/>
        <v>15000000</v>
      </c>
      <c r="AB368" s="407">
        <f t="shared" si="39"/>
        <v>7500000</v>
      </c>
      <c r="AC368" s="407">
        <f t="shared" si="40"/>
        <v>7500000</v>
      </c>
      <c r="AD368" s="407">
        <f t="shared" si="41"/>
        <v>0</v>
      </c>
    </row>
    <row r="369" spans="1:30" s="1" customFormat="1" x14ac:dyDescent="0.25">
      <c r="A369" s="325">
        <f>SUBTOTAL(103,$B$2:B369)</f>
        <v>368</v>
      </c>
      <c r="B369" s="108" t="s">
        <v>7623</v>
      </c>
      <c r="C369" s="401">
        <v>61302075340030</v>
      </c>
      <c r="D369" s="401" t="str">
        <f>VLOOKUP(C369,'Hemis baza'!K:AJ,26,)</f>
        <v>438241100200</v>
      </c>
      <c r="E369" s="24" t="str">
        <f>VLOOKUP(C369,'Hemis baza'!K:AF,13,)</f>
        <v>To‘lov-shartnoma</v>
      </c>
      <c r="F369" s="109" t="str">
        <f>VLOOKUP(C369,'Hemis baza'!K:AF,3,)</f>
        <v>1-kurs</v>
      </c>
      <c r="G369" s="404" t="s">
        <v>19813</v>
      </c>
      <c r="H369" s="404" t="str">
        <f>VLOOKUP(C369,'Hemis baza'!K:AF,5,)</f>
        <v>2-24 XTA</v>
      </c>
      <c r="I369" s="403" t="str">
        <f>VLOOKUP(C369,'Hemis baza'!K:AF,11,)</f>
        <v>Bakalavr</v>
      </c>
      <c r="J369" s="23" t="str">
        <f>VLOOKUP(C369,'Hemis baza'!K:AF,12,)</f>
        <v>Kunduzgi</v>
      </c>
      <c r="K369" s="308"/>
      <c r="L369" s="333"/>
      <c r="M369" s="26">
        <v>15000000</v>
      </c>
      <c r="N369" s="26">
        <f>SUMIF('BR 1'!B:B,'1-kurs'!C369,'BR 1'!E:E)</f>
        <v>6520000</v>
      </c>
      <c r="O369" s="26">
        <f t="shared" si="35"/>
        <v>8480000</v>
      </c>
      <c r="P369" s="26"/>
      <c r="Q369" s="26">
        <f t="shared" si="36"/>
        <v>0</v>
      </c>
      <c r="R369" s="40"/>
      <c r="U369" s="26">
        <f t="shared" si="37"/>
        <v>0</v>
      </c>
      <c r="V369" s="26">
        <v>6520000</v>
      </c>
      <c r="AA369" s="407">
        <f t="shared" si="38"/>
        <v>15000000</v>
      </c>
      <c r="AB369" s="407">
        <f t="shared" si="39"/>
        <v>6520000</v>
      </c>
      <c r="AC369" s="407">
        <f t="shared" si="40"/>
        <v>8480000</v>
      </c>
      <c r="AD369" s="407">
        <f t="shared" si="41"/>
        <v>0</v>
      </c>
    </row>
    <row r="370" spans="1:30" s="1" customFormat="1" x14ac:dyDescent="0.25">
      <c r="A370" s="325">
        <f>SUBTOTAL(103,$B$2:B370)</f>
        <v>369</v>
      </c>
      <c r="B370" s="108" t="s">
        <v>7624</v>
      </c>
      <c r="C370" s="401">
        <v>60509046060071</v>
      </c>
      <c r="D370" s="401" t="str">
        <f>VLOOKUP(C370,'Hemis baza'!K:AJ,26,)</f>
        <v>438241102043</v>
      </c>
      <c r="E370" s="24" t="str">
        <f>VLOOKUP(C370,'Hemis baza'!K:AF,13,)</f>
        <v>To‘lov-shartnoma</v>
      </c>
      <c r="F370" s="109" t="str">
        <f>VLOOKUP(C370,'Hemis baza'!K:AF,3,)</f>
        <v>1-kurs</v>
      </c>
      <c r="G370" s="404" t="s">
        <v>19809</v>
      </c>
      <c r="H370" s="404" t="str">
        <f>VLOOKUP(C370,'Hemis baza'!K:AF,5,)</f>
        <v>1-24 BT</v>
      </c>
      <c r="I370" s="403" t="str">
        <f>VLOOKUP(C370,'Hemis baza'!K:AF,11,)</f>
        <v>Bakalavr</v>
      </c>
      <c r="J370" s="23" t="str">
        <f>VLOOKUP(C370,'Hemis baza'!K:AF,12,)</f>
        <v>Kunduzgi</v>
      </c>
      <c r="K370" s="308"/>
      <c r="L370" s="333"/>
      <c r="M370" s="26">
        <v>15000000</v>
      </c>
      <c r="N370" s="26">
        <f>SUMIF('BR 1'!B:B,'1-kurs'!C370,'BR 1'!E:E)</f>
        <v>1800000</v>
      </c>
      <c r="O370" s="26">
        <f t="shared" si="35"/>
        <v>13200000</v>
      </c>
      <c r="P370" s="26"/>
      <c r="Q370" s="26">
        <f t="shared" si="36"/>
        <v>0</v>
      </c>
      <c r="R370" s="40"/>
      <c r="U370" s="26">
        <f t="shared" si="37"/>
        <v>0</v>
      </c>
      <c r="V370" s="26">
        <v>1800000</v>
      </c>
      <c r="AA370" s="407">
        <f t="shared" si="38"/>
        <v>15000000</v>
      </c>
      <c r="AB370" s="407">
        <f t="shared" si="39"/>
        <v>1800000</v>
      </c>
      <c r="AC370" s="407">
        <f t="shared" si="40"/>
        <v>13200000</v>
      </c>
      <c r="AD370" s="407">
        <f t="shared" si="41"/>
        <v>0</v>
      </c>
    </row>
    <row r="371" spans="1:30" s="1" customFormat="1" x14ac:dyDescent="0.25">
      <c r="A371" s="325">
        <f>SUBTOTAL(103,$B$2:B371)</f>
        <v>370</v>
      </c>
      <c r="B371" s="108" t="s">
        <v>7625</v>
      </c>
      <c r="C371" s="401">
        <v>40901985310062</v>
      </c>
      <c r="D371" s="401" t="str">
        <f>VLOOKUP(C371,'Hemis baza'!K:AJ,26,)</f>
        <v>438241102130</v>
      </c>
      <c r="E371" s="24" t="str">
        <f>VLOOKUP(C371,'Hemis baza'!K:AF,13,)</f>
        <v>To‘lov-shartnoma</v>
      </c>
      <c r="F371" s="109" t="str">
        <f>VLOOKUP(C371,'Hemis baza'!K:AF,3,)</f>
        <v>1-kurs</v>
      </c>
      <c r="G371" s="404" t="s">
        <v>19805</v>
      </c>
      <c r="H371" s="404" t="str">
        <f>VLOOKUP(C371,'Hemis baza'!K:AF,5,)</f>
        <v>1-24 MPL</v>
      </c>
      <c r="I371" s="403" t="str">
        <f>VLOOKUP(C371,'Hemis baza'!K:AF,11,)</f>
        <v>Bakalavr</v>
      </c>
      <c r="J371" s="23" t="str">
        <f>VLOOKUP(C371,'Hemis baza'!K:AF,12,)</f>
        <v>Kunduzgi</v>
      </c>
      <c r="K371" s="308"/>
      <c r="L371" s="333"/>
      <c r="M371" s="26">
        <v>15000000</v>
      </c>
      <c r="N371" s="26">
        <f>SUMIF('BR 1'!B:B,'1-kurs'!C371,'BR 1'!E:E)</f>
        <v>15000000</v>
      </c>
      <c r="O371" s="26">
        <f t="shared" si="35"/>
        <v>0</v>
      </c>
      <c r="P371" s="26"/>
      <c r="Q371" s="26">
        <f t="shared" si="36"/>
        <v>0</v>
      </c>
      <c r="R371" s="40"/>
      <c r="U371" s="26">
        <f t="shared" si="37"/>
        <v>0</v>
      </c>
      <c r="V371" s="26">
        <v>15000000</v>
      </c>
      <c r="AA371" s="407">
        <f t="shared" si="38"/>
        <v>15000000</v>
      </c>
      <c r="AB371" s="407">
        <f t="shared" si="39"/>
        <v>15000000</v>
      </c>
      <c r="AC371" s="407">
        <f t="shared" si="40"/>
        <v>0</v>
      </c>
      <c r="AD371" s="407">
        <f t="shared" si="41"/>
        <v>0</v>
      </c>
    </row>
    <row r="372" spans="1:30" s="1" customFormat="1" x14ac:dyDescent="0.25">
      <c r="A372" s="325">
        <f>SUBTOTAL(103,$B$2:B372)</f>
        <v>371</v>
      </c>
      <c r="B372" s="108" t="s">
        <v>7626</v>
      </c>
      <c r="C372" s="401">
        <v>60606035260020</v>
      </c>
      <c r="D372" s="401" t="str">
        <f>VLOOKUP(C372,'Hemis baza'!K:AJ,26,)</f>
        <v>438241200053</v>
      </c>
      <c r="E372" s="24" t="str">
        <f>VLOOKUP(C372,'Hemis baza'!K:AF,13,)</f>
        <v>To‘lov-shartnoma</v>
      </c>
      <c r="F372" s="109" t="str">
        <f>VLOOKUP(C372,'Hemis baza'!K:AF,3,)</f>
        <v>1-kurs</v>
      </c>
      <c r="G372" s="404" t="s">
        <v>19814</v>
      </c>
      <c r="H372" s="404" t="str">
        <f>VLOOKUP(C372,'Hemis baza'!K:AF,5,)</f>
        <v>M1-24 L</v>
      </c>
      <c r="I372" s="403" t="str">
        <f>VLOOKUP(C372,'Hemis baza'!K:AF,11,)</f>
        <v>Magistr</v>
      </c>
      <c r="J372" s="23" t="str">
        <f>VLOOKUP(C372,'Hemis baza'!K:AF,12,)</f>
        <v>Kunduzgi</v>
      </c>
      <c r="K372" s="308"/>
      <c r="L372" s="333"/>
      <c r="M372" s="26">
        <v>18000000</v>
      </c>
      <c r="N372" s="26">
        <f>SUMIF('BR 1'!B:B,'1-kurs'!C372,'BR 1'!E:E)</f>
        <v>17000000</v>
      </c>
      <c r="O372" s="26">
        <f t="shared" si="35"/>
        <v>1000000</v>
      </c>
      <c r="P372" s="26"/>
      <c r="Q372" s="26">
        <f t="shared" si="36"/>
        <v>0</v>
      </c>
      <c r="R372" s="40"/>
      <c r="U372" s="26">
        <f t="shared" si="37"/>
        <v>0</v>
      </c>
      <c r="V372" s="26">
        <v>17000000</v>
      </c>
      <c r="AA372" s="407">
        <f t="shared" si="38"/>
        <v>18000000</v>
      </c>
      <c r="AB372" s="407">
        <f t="shared" si="39"/>
        <v>17000000</v>
      </c>
      <c r="AC372" s="407">
        <f t="shared" si="40"/>
        <v>1000000</v>
      </c>
      <c r="AD372" s="407">
        <f t="shared" si="41"/>
        <v>0</v>
      </c>
    </row>
    <row r="373" spans="1:30" s="1" customFormat="1" x14ac:dyDescent="0.25">
      <c r="A373" s="325">
        <f>SUBTOTAL(103,$B$2:B373)</f>
        <v>372</v>
      </c>
      <c r="B373" s="108" t="s">
        <v>7627</v>
      </c>
      <c r="C373" s="401">
        <v>62411055340041</v>
      </c>
      <c r="D373" s="401" t="str">
        <f>VLOOKUP(C373,'Hemis baza'!K:AJ,26,)</f>
        <v>438241101222</v>
      </c>
      <c r="E373" s="24" t="str">
        <f>VLOOKUP(C373,'Hemis baza'!K:AF,13,)</f>
        <v>To‘lov-shartnoma</v>
      </c>
      <c r="F373" s="109" t="str">
        <f>VLOOKUP(C373,'Hemis baza'!K:AF,3,)</f>
        <v>1-kurs</v>
      </c>
      <c r="G373" s="404" t="s">
        <v>19813</v>
      </c>
      <c r="H373" s="404" t="str">
        <f>VLOOKUP(C373,'Hemis baza'!K:AF,5,)</f>
        <v>2-24 XTA</v>
      </c>
      <c r="I373" s="403" t="str">
        <f>VLOOKUP(C373,'Hemis baza'!K:AF,11,)</f>
        <v>Bakalavr</v>
      </c>
      <c r="J373" s="23" t="str">
        <f>VLOOKUP(C373,'Hemis baza'!K:AF,12,)</f>
        <v>Kunduzgi</v>
      </c>
      <c r="K373" s="308"/>
      <c r="L373" s="333"/>
      <c r="M373" s="26">
        <v>15000000</v>
      </c>
      <c r="N373" s="26">
        <f>SUMIF('BR 1'!B:B,'1-kurs'!C373,'BR 1'!E:E)</f>
        <v>7500000</v>
      </c>
      <c r="O373" s="26">
        <f t="shared" si="35"/>
        <v>7500000</v>
      </c>
      <c r="P373" s="26"/>
      <c r="Q373" s="26">
        <f t="shared" si="36"/>
        <v>0</v>
      </c>
      <c r="R373" s="40"/>
      <c r="U373" s="26">
        <f t="shared" si="37"/>
        <v>0</v>
      </c>
      <c r="V373" s="26">
        <v>7500000</v>
      </c>
      <c r="AA373" s="407">
        <f t="shared" si="38"/>
        <v>15000000</v>
      </c>
      <c r="AB373" s="407">
        <f t="shared" si="39"/>
        <v>7500000</v>
      </c>
      <c r="AC373" s="407">
        <f t="shared" si="40"/>
        <v>7500000</v>
      </c>
      <c r="AD373" s="407">
        <f t="shared" si="41"/>
        <v>0</v>
      </c>
    </row>
    <row r="374" spans="1:30" s="1" customFormat="1" x14ac:dyDescent="0.25">
      <c r="A374" s="325">
        <f>SUBTOTAL(103,$B$2:B374)</f>
        <v>373</v>
      </c>
      <c r="B374" s="108" t="s">
        <v>7628</v>
      </c>
      <c r="C374" s="401">
        <v>52812065820025</v>
      </c>
      <c r="D374" s="401" t="str">
        <f>VLOOKUP(C374,'Hemis baza'!K:AJ,26,)</f>
        <v>438241101681</v>
      </c>
      <c r="E374" s="24" t="str">
        <f>VLOOKUP(C374,'Hemis baza'!K:AF,13,)</f>
        <v>To‘lov-shartnoma</v>
      </c>
      <c r="F374" s="109" t="str">
        <f>VLOOKUP(C374,'Hemis baza'!K:AF,3,)</f>
        <v>1-kurs</v>
      </c>
      <c r="G374" s="404" t="s">
        <v>19818</v>
      </c>
      <c r="H374" s="404" t="str">
        <f>VLOOKUP(C374,'Hemis baza'!K:AF,5,)</f>
        <v>S1-24 MIG`</v>
      </c>
      <c r="I374" s="403" t="str">
        <f>VLOOKUP(C374,'Hemis baza'!K:AF,11,)</f>
        <v>Bakalavr</v>
      </c>
      <c r="J374" s="23" t="str">
        <f>VLOOKUP(C374,'Hemis baza'!K:AF,12,)</f>
        <v>Sirtqi</v>
      </c>
      <c r="K374" s="308"/>
      <c r="L374" s="333"/>
      <c r="M374" s="26">
        <v>12000000</v>
      </c>
      <c r="N374" s="26">
        <f>SUMIF('BR 1'!B:B,'1-kurs'!C374,'BR 1'!E:E)</f>
        <v>4150000</v>
      </c>
      <c r="O374" s="26">
        <f t="shared" si="35"/>
        <v>7850000</v>
      </c>
      <c r="P374" s="26"/>
      <c r="Q374" s="26">
        <f t="shared" si="36"/>
        <v>0</v>
      </c>
      <c r="R374" s="40"/>
      <c r="U374" s="26">
        <f t="shared" si="37"/>
        <v>0</v>
      </c>
      <c r="V374" s="26">
        <v>4150000</v>
      </c>
      <c r="AA374" s="407">
        <f t="shared" si="38"/>
        <v>12000000</v>
      </c>
      <c r="AB374" s="407">
        <f t="shared" si="39"/>
        <v>4150000</v>
      </c>
      <c r="AC374" s="407">
        <f t="shared" si="40"/>
        <v>7850000</v>
      </c>
      <c r="AD374" s="407">
        <f t="shared" si="41"/>
        <v>0</v>
      </c>
    </row>
    <row r="375" spans="1:30" s="1" customFormat="1" x14ac:dyDescent="0.25">
      <c r="A375" s="325">
        <f>SUBTOTAL(103,$B$2:B375)</f>
        <v>374</v>
      </c>
      <c r="B375" s="108" t="s">
        <v>7629</v>
      </c>
      <c r="C375" s="401">
        <v>60803055660014</v>
      </c>
      <c r="D375" s="401" t="str">
        <f>VLOOKUP(C375,'Hemis baza'!K:AJ,26,)</f>
        <v>438241101651</v>
      </c>
      <c r="E375" s="24" t="str">
        <f>VLOOKUP(C375,'Hemis baza'!K:AF,13,)</f>
        <v>To‘lov-shartnoma</v>
      </c>
      <c r="F375" s="109" t="str">
        <f>VLOOKUP(C375,'Hemis baza'!K:AF,3,)</f>
        <v>1-kurs</v>
      </c>
      <c r="G375" s="404" t="s">
        <v>19808</v>
      </c>
      <c r="H375" s="404" t="str">
        <f>VLOOKUP(C375,'Hemis baza'!K:AF,5,)</f>
        <v>S1-24 IQT</v>
      </c>
      <c r="I375" s="403" t="str">
        <f>VLOOKUP(C375,'Hemis baza'!K:AF,11,)</f>
        <v>Bakalavr</v>
      </c>
      <c r="J375" s="23" t="str">
        <f>VLOOKUP(C375,'Hemis baza'!K:AF,12,)</f>
        <v>Sirtqi</v>
      </c>
      <c r="K375" s="308"/>
      <c r="L375" s="333"/>
      <c r="M375" s="26">
        <v>12000000</v>
      </c>
      <c r="N375" s="26">
        <f>SUMIF('BR 1'!B:B,'1-kurs'!C375,'BR 1'!E:E)</f>
        <v>12000000</v>
      </c>
      <c r="O375" s="26">
        <f t="shared" si="35"/>
        <v>0</v>
      </c>
      <c r="P375" s="26"/>
      <c r="Q375" s="26">
        <f t="shared" si="36"/>
        <v>0</v>
      </c>
      <c r="R375" s="40"/>
      <c r="U375" s="26">
        <f t="shared" si="37"/>
        <v>0</v>
      </c>
      <c r="V375" s="26">
        <v>12000000</v>
      </c>
      <c r="AA375" s="407">
        <f t="shared" si="38"/>
        <v>12000000</v>
      </c>
      <c r="AB375" s="407">
        <f t="shared" si="39"/>
        <v>12000000</v>
      </c>
      <c r="AC375" s="407">
        <f t="shared" si="40"/>
        <v>0</v>
      </c>
      <c r="AD375" s="407">
        <f t="shared" si="41"/>
        <v>0</v>
      </c>
    </row>
    <row r="376" spans="1:30" s="1" customFormat="1" x14ac:dyDescent="0.25">
      <c r="A376" s="325">
        <f>SUBTOTAL(103,$B$2:B376)</f>
        <v>375</v>
      </c>
      <c r="B376" s="108" t="s">
        <v>7630</v>
      </c>
      <c r="C376" s="401">
        <v>61809035300016</v>
      </c>
      <c r="D376" s="401" t="str">
        <f>VLOOKUP(C376,'Hemis baza'!K:AJ,26,)</f>
        <v>438241100954</v>
      </c>
      <c r="E376" s="24" t="str">
        <f>VLOOKUP(C376,'Hemis baza'!K:AF,13,)</f>
        <v>To‘lov-shartnoma</v>
      </c>
      <c r="F376" s="109" t="str">
        <f>VLOOKUP(C376,'Hemis baza'!K:AF,3,)</f>
        <v>1-kurs</v>
      </c>
      <c r="G376" s="404" t="s">
        <v>19804</v>
      </c>
      <c r="H376" s="404" t="str">
        <f>VLOOKUP(C376,'Hemis baza'!K:AF,5,)</f>
        <v>S1-24 MT</v>
      </c>
      <c r="I376" s="403" t="str">
        <f>VLOOKUP(C376,'Hemis baza'!K:AF,11,)</f>
        <v>Bakalavr</v>
      </c>
      <c r="J376" s="23" t="str">
        <f>VLOOKUP(C376,'Hemis baza'!K:AF,12,)</f>
        <v>Sirtqi</v>
      </c>
      <c r="K376" s="308"/>
      <c r="L376" s="333"/>
      <c r="M376" s="26">
        <v>12000000</v>
      </c>
      <c r="N376" s="26">
        <f>SUMIF('BR 1'!B:B,'1-kurs'!C376,'BR 1'!E:E)</f>
        <v>12000000</v>
      </c>
      <c r="O376" s="26">
        <f t="shared" si="35"/>
        <v>0</v>
      </c>
      <c r="P376" s="26"/>
      <c r="Q376" s="26">
        <f t="shared" si="36"/>
        <v>0</v>
      </c>
      <c r="R376" s="40"/>
      <c r="U376" s="26">
        <f t="shared" si="37"/>
        <v>0</v>
      </c>
      <c r="V376" s="26">
        <v>12000000</v>
      </c>
      <c r="AA376" s="407">
        <f t="shared" si="38"/>
        <v>12000000</v>
      </c>
      <c r="AB376" s="407">
        <f t="shared" si="39"/>
        <v>12000000</v>
      </c>
      <c r="AC376" s="407">
        <f t="shared" si="40"/>
        <v>0</v>
      </c>
      <c r="AD376" s="407">
        <f t="shared" si="41"/>
        <v>0</v>
      </c>
    </row>
    <row r="377" spans="1:30" s="1" customFormat="1" x14ac:dyDescent="0.25">
      <c r="A377" s="325">
        <f>SUBTOTAL(103,$B$2:B377)</f>
        <v>376</v>
      </c>
      <c r="B377" s="108" t="s">
        <v>7631</v>
      </c>
      <c r="C377" s="401">
        <v>42504965270022</v>
      </c>
      <c r="D377" s="401" t="str">
        <f>VLOOKUP(C377,'Hemis baza'!K:AJ,26,)</f>
        <v>438241102162</v>
      </c>
      <c r="E377" s="24" t="str">
        <f>VLOOKUP(C377,'Hemis baza'!K:AF,13,)</f>
        <v>To‘lov-shartnoma</v>
      </c>
      <c r="F377" s="109" t="str">
        <f>VLOOKUP(C377,'Hemis baza'!K:AF,3,)</f>
        <v>1-kurs</v>
      </c>
      <c r="G377" s="404" t="s">
        <v>19806</v>
      </c>
      <c r="H377" s="404" t="str">
        <f>VLOOKUP(C377,'Hemis baza'!K:AF,5,)</f>
        <v>1-24 MUZ</v>
      </c>
      <c r="I377" s="403" t="str">
        <f>VLOOKUP(C377,'Hemis baza'!K:AF,11,)</f>
        <v>Bakalavr</v>
      </c>
      <c r="J377" s="23" t="str">
        <f>VLOOKUP(C377,'Hemis baza'!K:AF,12,)</f>
        <v>Kunduzgi</v>
      </c>
      <c r="K377" s="308"/>
      <c r="L377" s="333"/>
      <c r="M377" s="26">
        <v>15000000</v>
      </c>
      <c r="N377" s="26">
        <f>SUMIF('BR 1'!B:B,'1-kurs'!C377,'BR 1'!E:E)</f>
        <v>15000000</v>
      </c>
      <c r="O377" s="26">
        <f t="shared" si="35"/>
        <v>0</v>
      </c>
      <c r="P377" s="26"/>
      <c r="Q377" s="26">
        <f t="shared" si="36"/>
        <v>0</v>
      </c>
      <c r="R377" s="40"/>
      <c r="U377" s="26">
        <f t="shared" si="37"/>
        <v>0</v>
      </c>
      <c r="V377" s="26">
        <v>15000000</v>
      </c>
      <c r="AA377" s="407">
        <f t="shared" si="38"/>
        <v>15000000</v>
      </c>
      <c r="AB377" s="407">
        <f t="shared" si="39"/>
        <v>15000000</v>
      </c>
      <c r="AC377" s="407">
        <f t="shared" si="40"/>
        <v>0</v>
      </c>
      <c r="AD377" s="407">
        <f t="shared" si="41"/>
        <v>0</v>
      </c>
    </row>
    <row r="378" spans="1:30" s="1" customFormat="1" x14ac:dyDescent="0.25">
      <c r="A378" s="325">
        <f>SUBTOTAL(103,$B$2:B378)</f>
        <v>377</v>
      </c>
      <c r="B378" s="108" t="s">
        <v>7632</v>
      </c>
      <c r="C378" s="401">
        <v>60904015300015</v>
      </c>
      <c r="D378" s="401" t="e">
        <f>VLOOKUP(C378,'Hemis baza'!K:AJ,26,)</f>
        <v>#N/A</v>
      </c>
      <c r="E378" s="24" t="e">
        <f>VLOOKUP(C378,'Hemis baza'!K:AF,13,)</f>
        <v>#N/A</v>
      </c>
      <c r="F378" s="109" t="e">
        <f>VLOOKUP(C378,'Hemis baza'!K:AF,3,)</f>
        <v>#N/A</v>
      </c>
      <c r="G378" s="404" t="s">
        <v>19814</v>
      </c>
      <c r="H378" s="404" t="e">
        <f>VLOOKUP(C378,'Hemis baza'!K:AF,5,)</f>
        <v>#N/A</v>
      </c>
      <c r="I378" s="403" t="e">
        <f>VLOOKUP(C378,'Hemis baza'!K:AF,11,)</f>
        <v>#N/A</v>
      </c>
      <c r="J378" s="23" t="e">
        <f>VLOOKUP(C378,'Hemis baza'!K:AF,12,)</f>
        <v>#N/A</v>
      </c>
      <c r="K378" s="308"/>
      <c r="L378" s="333"/>
      <c r="M378" s="26">
        <v>18000000</v>
      </c>
      <c r="N378" s="26">
        <f>SUMIF('BR 1'!B:B,'1-kurs'!C378,'BR 1'!E:E)</f>
        <v>0</v>
      </c>
      <c r="O378" s="26">
        <f t="shared" si="35"/>
        <v>18000000</v>
      </c>
      <c r="P378" s="26"/>
      <c r="Q378" s="26">
        <f t="shared" si="36"/>
        <v>0</v>
      </c>
      <c r="R378" s="40"/>
      <c r="U378" s="26">
        <f t="shared" si="37"/>
        <v>0</v>
      </c>
      <c r="V378" s="26">
        <v>0</v>
      </c>
      <c r="AA378" s="407">
        <f t="shared" si="38"/>
        <v>18000000</v>
      </c>
      <c r="AB378" s="407">
        <f t="shared" si="39"/>
        <v>0</v>
      </c>
      <c r="AC378" s="407">
        <f t="shared" si="40"/>
        <v>18000000</v>
      </c>
      <c r="AD378" s="407">
        <f t="shared" si="41"/>
        <v>0</v>
      </c>
    </row>
    <row r="379" spans="1:30" s="1" customFormat="1" x14ac:dyDescent="0.25">
      <c r="A379" s="325">
        <f>SUBTOTAL(103,$B$2:B379)</f>
        <v>378</v>
      </c>
      <c r="B379" s="108" t="s">
        <v>7633</v>
      </c>
      <c r="C379" s="24">
        <v>61911065280047</v>
      </c>
      <c r="D379" s="24" t="str">
        <f>VLOOKUP(C379,'Hemis baza'!K:AJ,26,)</f>
        <v>438241100947</v>
      </c>
      <c r="E379" s="24" t="str">
        <f>VLOOKUP(C379,'Hemis baza'!K:AF,13,)</f>
        <v>To‘lov-shartnoma</v>
      </c>
      <c r="F379" s="109" t="str">
        <f>VLOOKUP(C379,'Hemis baza'!K:AF,3,)</f>
        <v>1-kurs</v>
      </c>
      <c r="G379" s="404" t="s">
        <v>19809</v>
      </c>
      <c r="H379" s="404" t="str">
        <f>VLOOKUP(C379,'Hemis baza'!K:AF,5,)</f>
        <v>1-24 BT</v>
      </c>
      <c r="I379" s="403" t="str">
        <f>VLOOKUP(C379,'Hemis baza'!K:AF,11,)</f>
        <v>Bakalavr</v>
      </c>
      <c r="J379" s="23" t="str">
        <f>VLOOKUP(C379,'Hemis baza'!K:AF,12,)</f>
        <v>Kunduzgi</v>
      </c>
      <c r="K379" s="333"/>
      <c r="L379" s="333"/>
      <c r="M379" s="26">
        <v>15000000</v>
      </c>
      <c r="N379" s="26">
        <f>SUMIF('BR 1'!B:B,'1-kurs'!C379,'BR 1'!E:E)</f>
        <v>15000000</v>
      </c>
      <c r="O379" s="26">
        <f t="shared" si="35"/>
        <v>0</v>
      </c>
      <c r="P379" s="26"/>
      <c r="Q379" s="26">
        <f t="shared" si="36"/>
        <v>0</v>
      </c>
      <c r="R379" s="40"/>
      <c r="U379" s="26">
        <f t="shared" si="37"/>
        <v>0</v>
      </c>
      <c r="V379" s="26">
        <v>15000000</v>
      </c>
      <c r="AA379" s="407">
        <f t="shared" si="38"/>
        <v>15000000</v>
      </c>
      <c r="AB379" s="407">
        <f t="shared" si="39"/>
        <v>15000000</v>
      </c>
      <c r="AC379" s="407">
        <f t="shared" si="40"/>
        <v>0</v>
      </c>
      <c r="AD379" s="407">
        <f t="shared" si="41"/>
        <v>0</v>
      </c>
    </row>
    <row r="380" spans="1:30" s="1" customFormat="1" x14ac:dyDescent="0.25">
      <c r="A380" s="325">
        <f>SUBTOTAL(103,$B$2:B380)</f>
        <v>379</v>
      </c>
      <c r="B380" s="108" t="s">
        <v>7634</v>
      </c>
      <c r="C380" s="24">
        <v>61210065300011</v>
      </c>
      <c r="D380" s="24" t="str">
        <f>VLOOKUP(C380,'Hemis baza'!K:AJ,26,)</f>
        <v>438241102137</v>
      </c>
      <c r="E380" s="24" t="str">
        <f>VLOOKUP(C380,'Hemis baza'!K:AF,13,)</f>
        <v>To‘lov-shartnoma</v>
      </c>
      <c r="F380" s="109" t="str">
        <f>VLOOKUP(C380,'Hemis baza'!K:AF,3,)</f>
        <v>1-kurs</v>
      </c>
      <c r="G380" s="404" t="s">
        <v>19811</v>
      </c>
      <c r="H380" s="404" t="str">
        <f>VLOOKUP(C380,'Hemis baza'!K:AF,5,)</f>
        <v>1-24 O`TA</v>
      </c>
      <c r="I380" s="403" t="str">
        <f>VLOOKUP(C380,'Hemis baza'!K:AF,11,)</f>
        <v>Bakalavr</v>
      </c>
      <c r="J380" s="23" t="str">
        <f>VLOOKUP(C380,'Hemis baza'!K:AF,12,)</f>
        <v>Kunduzgi</v>
      </c>
      <c r="K380" s="333"/>
      <c r="L380" s="333"/>
      <c r="M380" s="26">
        <v>15000000</v>
      </c>
      <c r="N380" s="26">
        <f>SUMIF('BR 1'!B:B,'1-kurs'!C380,'BR 1'!E:E)</f>
        <v>15000000</v>
      </c>
      <c r="O380" s="26">
        <f t="shared" si="35"/>
        <v>0</v>
      </c>
      <c r="P380" s="26"/>
      <c r="Q380" s="26">
        <f t="shared" si="36"/>
        <v>0</v>
      </c>
      <c r="R380" s="40"/>
      <c r="U380" s="26">
        <f t="shared" si="37"/>
        <v>0</v>
      </c>
      <c r="V380" s="26">
        <v>15000000</v>
      </c>
      <c r="AA380" s="407">
        <f t="shared" si="38"/>
        <v>15000000</v>
      </c>
      <c r="AB380" s="407">
        <f t="shared" si="39"/>
        <v>15000000</v>
      </c>
      <c r="AC380" s="407">
        <f t="shared" si="40"/>
        <v>0</v>
      </c>
      <c r="AD380" s="407">
        <f t="shared" si="41"/>
        <v>0</v>
      </c>
    </row>
    <row r="381" spans="1:30" s="1" customFormat="1" x14ac:dyDescent="0.25">
      <c r="A381" s="325">
        <f>SUBTOTAL(103,$B$2:B381)</f>
        <v>380</v>
      </c>
      <c r="B381" s="108" t="s">
        <v>7635</v>
      </c>
      <c r="C381" s="24">
        <v>61512055780013</v>
      </c>
      <c r="D381" s="24" t="str">
        <f>VLOOKUP(C381,'Hemis baza'!K:AJ,26,)</f>
        <v>438241100096</v>
      </c>
      <c r="E381" s="24" t="str">
        <f>VLOOKUP(C381,'Hemis baza'!K:AF,13,)</f>
        <v>To‘lov-shartnoma</v>
      </c>
      <c r="F381" s="109" t="str">
        <f>VLOOKUP(C381,'Hemis baza'!K:AF,3,)</f>
        <v>1-kurs</v>
      </c>
      <c r="G381" s="404" t="s">
        <v>19804</v>
      </c>
      <c r="H381" s="404" t="str">
        <f>VLOOKUP(C381,'Hemis baza'!K:AF,5,)</f>
        <v>1-24 MT</v>
      </c>
      <c r="I381" s="403" t="str">
        <f>VLOOKUP(C381,'Hemis baza'!K:AF,11,)</f>
        <v>Bakalavr</v>
      </c>
      <c r="J381" s="23" t="str">
        <f>VLOOKUP(C381,'Hemis baza'!K:AF,12,)</f>
        <v>Kunduzgi</v>
      </c>
      <c r="K381" s="333"/>
      <c r="L381" s="333"/>
      <c r="M381" s="26">
        <v>15000000</v>
      </c>
      <c r="N381" s="26">
        <f>SUMIF('BR 1'!B:B,'1-kurs'!C381,'BR 1'!E:E)</f>
        <v>15000000</v>
      </c>
      <c r="O381" s="26">
        <f t="shared" si="35"/>
        <v>0</v>
      </c>
      <c r="P381" s="26"/>
      <c r="Q381" s="26">
        <f t="shared" si="36"/>
        <v>0</v>
      </c>
      <c r="R381" s="40"/>
      <c r="U381" s="26">
        <f t="shared" si="37"/>
        <v>0</v>
      </c>
      <c r="V381" s="26">
        <v>15000000</v>
      </c>
      <c r="AA381" s="407">
        <f t="shared" si="38"/>
        <v>15000000</v>
      </c>
      <c r="AB381" s="407">
        <f t="shared" si="39"/>
        <v>15000000</v>
      </c>
      <c r="AC381" s="407">
        <f t="shared" si="40"/>
        <v>0</v>
      </c>
      <c r="AD381" s="407">
        <f t="shared" si="41"/>
        <v>0</v>
      </c>
    </row>
    <row r="382" spans="1:30" s="1" customFormat="1" x14ac:dyDescent="0.25">
      <c r="A382" s="325">
        <f>SUBTOTAL(103,$B$2:B382)</f>
        <v>381</v>
      </c>
      <c r="B382" s="108" t="s">
        <v>7636</v>
      </c>
      <c r="C382" s="24">
        <v>40105951140031</v>
      </c>
      <c r="D382" s="24" t="str">
        <f>VLOOKUP(C382,'Hemis baza'!K:AJ,26,)</f>
        <v>438241100929</v>
      </c>
      <c r="E382" s="24" t="str">
        <f>VLOOKUP(C382,'Hemis baza'!K:AF,13,)</f>
        <v>To‘lov-shartnoma</v>
      </c>
      <c r="F382" s="109" t="str">
        <f>VLOOKUP(C382,'Hemis baza'!K:AF,3,)</f>
        <v>1-kurs</v>
      </c>
      <c r="G382" s="404" t="s">
        <v>19804</v>
      </c>
      <c r="H382" s="404" t="str">
        <f>VLOOKUP(C382,'Hemis baza'!K:AF,5,)</f>
        <v>S1-24 MT</v>
      </c>
      <c r="I382" s="403" t="str">
        <f>VLOOKUP(C382,'Hemis baza'!K:AF,11,)</f>
        <v>Bakalavr</v>
      </c>
      <c r="J382" s="23" t="str">
        <f>VLOOKUP(C382,'Hemis baza'!K:AF,12,)</f>
        <v>Sirtqi</v>
      </c>
      <c r="K382" s="333"/>
      <c r="L382" s="333"/>
      <c r="M382" s="26">
        <v>12000000</v>
      </c>
      <c r="N382" s="26">
        <f>SUMIF('BR 1'!B:B,'1-kurs'!C382,'BR 1'!E:E)</f>
        <v>10800000</v>
      </c>
      <c r="O382" s="26">
        <f t="shared" si="35"/>
        <v>1200000</v>
      </c>
      <c r="P382" s="26"/>
      <c r="Q382" s="26">
        <f t="shared" si="36"/>
        <v>0</v>
      </c>
      <c r="R382" s="40"/>
      <c r="U382" s="26">
        <f t="shared" si="37"/>
        <v>0</v>
      </c>
      <c r="V382" s="26">
        <v>10800000</v>
      </c>
      <c r="AA382" s="407">
        <f t="shared" si="38"/>
        <v>12000000</v>
      </c>
      <c r="AB382" s="407">
        <f t="shared" si="39"/>
        <v>10800000</v>
      </c>
      <c r="AC382" s="407">
        <f t="shared" si="40"/>
        <v>1200000</v>
      </c>
      <c r="AD382" s="407">
        <f t="shared" si="41"/>
        <v>0</v>
      </c>
    </row>
    <row r="383" spans="1:30" s="1" customFormat="1" x14ac:dyDescent="0.25">
      <c r="A383" s="325">
        <f>SUBTOTAL(103,$B$2:B383)</f>
        <v>382</v>
      </c>
      <c r="B383" s="108" t="s">
        <v>7637</v>
      </c>
      <c r="C383" s="24">
        <v>42105851090016</v>
      </c>
      <c r="D383" s="24" t="str">
        <f>VLOOKUP(C383,'Hemis baza'!K:AJ,26,)</f>
        <v>438241200078</v>
      </c>
      <c r="E383" s="24" t="str">
        <f>VLOOKUP(C383,'Hemis baza'!K:AF,13,)</f>
        <v>To‘lov-shartnoma</v>
      </c>
      <c r="F383" s="109" t="str">
        <f>VLOOKUP(C383,'Hemis baza'!K:AF,3,)</f>
        <v>1-kurs</v>
      </c>
      <c r="G383" s="404" t="s">
        <v>19803</v>
      </c>
      <c r="H383" s="404" t="str">
        <f>VLOOKUP(C383,'Hemis baza'!K:AF,5,)</f>
        <v>M1-24 PSI</v>
      </c>
      <c r="I383" s="403" t="str">
        <f>VLOOKUP(C383,'Hemis baza'!K:AF,11,)</f>
        <v>Magistr</v>
      </c>
      <c r="J383" s="23" t="str">
        <f>VLOOKUP(C383,'Hemis baza'!K:AF,12,)</f>
        <v>Kunduzgi</v>
      </c>
      <c r="K383" s="333"/>
      <c r="L383" s="333"/>
      <c r="M383" s="26">
        <v>18000000</v>
      </c>
      <c r="N383" s="26">
        <f>SUMIF('BR 1'!B:B,'1-kurs'!C383,'BR 1'!E:E)</f>
        <v>18000000</v>
      </c>
      <c r="O383" s="26">
        <f t="shared" si="35"/>
        <v>0</v>
      </c>
      <c r="P383" s="26"/>
      <c r="Q383" s="26">
        <f t="shared" si="36"/>
        <v>0</v>
      </c>
      <c r="R383" s="40"/>
      <c r="U383" s="26">
        <f t="shared" si="37"/>
        <v>0</v>
      </c>
      <c r="V383" s="26">
        <v>18000000</v>
      </c>
      <c r="AA383" s="407">
        <f t="shared" si="38"/>
        <v>18000000</v>
      </c>
      <c r="AB383" s="407">
        <f t="shared" si="39"/>
        <v>18000000</v>
      </c>
      <c r="AC383" s="407">
        <f t="shared" si="40"/>
        <v>0</v>
      </c>
      <c r="AD383" s="407">
        <f t="shared" si="41"/>
        <v>0</v>
      </c>
    </row>
    <row r="384" spans="1:30" s="1" customFormat="1" x14ac:dyDescent="0.25">
      <c r="A384" s="325">
        <f>SUBTOTAL(103,$B$2:B384)</f>
        <v>383</v>
      </c>
      <c r="B384" s="108" t="s">
        <v>7638</v>
      </c>
      <c r="C384" s="24">
        <v>61204047890016</v>
      </c>
      <c r="D384" s="24" t="str">
        <f>VLOOKUP(C384,'Hemis baza'!K:AJ,26,)</f>
        <v>438241101993</v>
      </c>
      <c r="E384" s="24" t="str">
        <f>VLOOKUP(C384,'Hemis baza'!K:AF,13,)</f>
        <v>To‘lov-shartnoma</v>
      </c>
      <c r="F384" s="109" t="str">
        <f>VLOOKUP(C384,'Hemis baza'!K:AF,3,)</f>
        <v>1-kurs</v>
      </c>
      <c r="G384" s="404" t="s">
        <v>19805</v>
      </c>
      <c r="H384" s="404" t="str">
        <f>VLOOKUP(C384,'Hemis baza'!K:AF,5,)</f>
        <v>1-24 MPL</v>
      </c>
      <c r="I384" s="403" t="str">
        <f>VLOOKUP(C384,'Hemis baza'!K:AF,11,)</f>
        <v>Bakalavr</v>
      </c>
      <c r="J384" s="23" t="str">
        <f>VLOOKUP(C384,'Hemis baza'!K:AF,12,)</f>
        <v>Kunduzgi</v>
      </c>
      <c r="K384" s="333"/>
      <c r="L384" s="333"/>
      <c r="M384" s="26">
        <v>15000000</v>
      </c>
      <c r="N384" s="26">
        <f>SUMIF('BR 1'!B:B,'1-kurs'!C384,'BR 1'!E:E)</f>
        <v>11000000</v>
      </c>
      <c r="O384" s="26">
        <f t="shared" si="35"/>
        <v>4000000</v>
      </c>
      <c r="P384" s="26"/>
      <c r="Q384" s="26">
        <f t="shared" si="36"/>
        <v>0</v>
      </c>
      <c r="R384" s="40"/>
      <c r="U384" s="26">
        <f t="shared" si="37"/>
        <v>0</v>
      </c>
      <c r="V384" s="26">
        <v>11000000</v>
      </c>
      <c r="AA384" s="407">
        <f t="shared" si="38"/>
        <v>15000000</v>
      </c>
      <c r="AB384" s="407">
        <f t="shared" si="39"/>
        <v>11000000</v>
      </c>
      <c r="AC384" s="407">
        <f t="shared" si="40"/>
        <v>4000000</v>
      </c>
      <c r="AD384" s="407">
        <f t="shared" si="41"/>
        <v>0</v>
      </c>
    </row>
    <row r="385" spans="1:30" s="1" customFormat="1" x14ac:dyDescent="0.25">
      <c r="A385" s="325">
        <f>SUBTOTAL(103,$B$2:B385)</f>
        <v>384</v>
      </c>
      <c r="B385" s="108" t="s">
        <v>7639</v>
      </c>
      <c r="C385" s="24">
        <v>43005905260017</v>
      </c>
      <c r="D385" s="24" t="str">
        <f>VLOOKUP(C385,'Hemis baza'!K:AJ,26,)</f>
        <v>438241200006</v>
      </c>
      <c r="E385" s="24" t="str">
        <f>VLOOKUP(C385,'Hemis baza'!K:AF,13,)</f>
        <v>To‘lov-shartnoma</v>
      </c>
      <c r="F385" s="109" t="str">
        <f>VLOOKUP(C385,'Hemis baza'!K:AF,3,)</f>
        <v>1-kurs</v>
      </c>
      <c r="G385" s="404" t="s">
        <v>19803</v>
      </c>
      <c r="H385" s="404" t="str">
        <f>VLOOKUP(C385,'Hemis baza'!K:AF,5,)</f>
        <v>M1-24 PSI</v>
      </c>
      <c r="I385" s="403" t="str">
        <f>VLOOKUP(C385,'Hemis baza'!K:AF,11,)</f>
        <v>Magistr</v>
      </c>
      <c r="J385" s="23" t="str">
        <f>VLOOKUP(C385,'Hemis baza'!K:AF,12,)</f>
        <v>Kunduzgi</v>
      </c>
      <c r="K385" s="333"/>
      <c r="L385" s="333"/>
      <c r="M385" s="26">
        <v>18000000</v>
      </c>
      <c r="N385" s="26">
        <f>SUMIF('BR 1'!B:B,'1-kurs'!C385,'BR 1'!E:E)</f>
        <v>18000000</v>
      </c>
      <c r="O385" s="26">
        <f t="shared" si="35"/>
        <v>0</v>
      </c>
      <c r="P385" s="26"/>
      <c r="Q385" s="26">
        <f t="shared" si="36"/>
        <v>0</v>
      </c>
      <c r="R385" s="40"/>
      <c r="U385" s="26">
        <f t="shared" si="37"/>
        <v>0</v>
      </c>
      <c r="V385" s="26">
        <v>18000000</v>
      </c>
      <c r="AA385" s="407">
        <f t="shared" si="38"/>
        <v>18000000</v>
      </c>
      <c r="AB385" s="407">
        <f t="shared" si="39"/>
        <v>18000000</v>
      </c>
      <c r="AC385" s="407">
        <f t="shared" si="40"/>
        <v>0</v>
      </c>
      <c r="AD385" s="407">
        <f t="shared" si="41"/>
        <v>0</v>
      </c>
    </row>
    <row r="386" spans="1:30" s="1" customFormat="1" x14ac:dyDescent="0.25">
      <c r="A386" s="325">
        <f>SUBTOTAL(103,$B$2:B386)</f>
        <v>385</v>
      </c>
      <c r="B386" s="108" t="s">
        <v>7640</v>
      </c>
      <c r="C386" s="24">
        <v>62409067120052</v>
      </c>
      <c r="D386" s="24" t="str">
        <f>VLOOKUP(C386,'Hemis baza'!K:AJ,26,)</f>
        <v>438241102140</v>
      </c>
      <c r="E386" s="24" t="str">
        <f>VLOOKUP(C386,'Hemis baza'!K:AF,13,)</f>
        <v>To‘lov-shartnoma</v>
      </c>
      <c r="F386" s="109" t="str">
        <f>VLOOKUP(C386,'Hemis baza'!K:AF,3,)</f>
        <v>1-kurs</v>
      </c>
      <c r="G386" s="404" t="s">
        <v>19803</v>
      </c>
      <c r="H386" s="404" t="str">
        <f>VLOOKUP(C386,'Hemis baza'!K:AF,5,)</f>
        <v>S1-24 PSI</v>
      </c>
      <c r="I386" s="403" t="str">
        <f>VLOOKUP(C386,'Hemis baza'!K:AF,11,)</f>
        <v>Bakalavr</v>
      </c>
      <c r="J386" s="23" t="str">
        <f>VLOOKUP(C386,'Hemis baza'!K:AF,12,)</f>
        <v>Sirtqi</v>
      </c>
      <c r="K386" s="304"/>
      <c r="L386" s="333"/>
      <c r="M386" s="26">
        <v>12000000</v>
      </c>
      <c r="N386" s="26">
        <f>SUMIF('BR 1'!B:B,'1-kurs'!C386,'BR 1'!E:E)</f>
        <v>10000000</v>
      </c>
      <c r="O386" s="26">
        <f t="shared" ref="O386:O449" si="42">IF(M386-N386&gt;0,M386-N386,0)</f>
        <v>2000000</v>
      </c>
      <c r="P386" s="26"/>
      <c r="Q386" s="26">
        <f t="shared" ref="Q386:Q449" si="43">IF(M386-N386&lt;0,N386-M386,0)</f>
        <v>0</v>
      </c>
      <c r="R386" s="40"/>
      <c r="U386" s="26">
        <f t="shared" ref="U386:U449" si="44">N386-V386</f>
        <v>0</v>
      </c>
      <c r="V386" s="26">
        <v>10000000</v>
      </c>
      <c r="AA386" s="407">
        <f t="shared" ref="AA386:AA449" si="45">M386</f>
        <v>12000000</v>
      </c>
      <c r="AB386" s="407">
        <f t="shared" ref="AB386:AB449" si="46">N386</f>
        <v>10000000</v>
      </c>
      <c r="AC386" s="407">
        <f t="shared" ref="AC386:AC449" si="47">O386</f>
        <v>2000000</v>
      </c>
      <c r="AD386" s="407">
        <f t="shared" ref="AD386:AD449" si="48">Q386</f>
        <v>0</v>
      </c>
    </row>
    <row r="387" spans="1:30" s="1" customFormat="1" x14ac:dyDescent="0.25">
      <c r="A387" s="325">
        <f>SUBTOTAL(103,$B$2:B387)</f>
        <v>386</v>
      </c>
      <c r="B387" s="108" t="s">
        <v>7641</v>
      </c>
      <c r="C387" s="24">
        <v>51502015280047</v>
      </c>
      <c r="D387" s="24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04" t="s">
        <v>19816</v>
      </c>
      <c r="H387" s="404" t="e">
        <f>VLOOKUP(C387,'Hemis baza'!K:AF,5,)</f>
        <v>#N/A</v>
      </c>
      <c r="I387" s="403" t="e">
        <f>VLOOKUP(C387,'Hemis baza'!K:AF,11,)</f>
        <v>#N/A</v>
      </c>
      <c r="J387" s="23" t="e">
        <f>VLOOKUP(C387,'Hemis baza'!K:AF,12,)</f>
        <v>#N/A</v>
      </c>
      <c r="K387" s="304"/>
      <c r="L387" s="333"/>
      <c r="M387" s="26">
        <v>18000000</v>
      </c>
      <c r="N387" s="26">
        <f>SUMIF('BR 1'!B:B,'1-kurs'!C387,'BR 1'!E:E)</f>
        <v>0</v>
      </c>
      <c r="O387" s="26">
        <f t="shared" si="42"/>
        <v>18000000</v>
      </c>
      <c r="P387" s="26"/>
      <c r="Q387" s="26">
        <f t="shared" si="43"/>
        <v>0</v>
      </c>
      <c r="R387" s="40"/>
      <c r="U387" s="26">
        <f t="shared" si="44"/>
        <v>0</v>
      </c>
      <c r="V387" s="26">
        <v>0</v>
      </c>
      <c r="AA387" s="407">
        <f t="shared" si="45"/>
        <v>18000000</v>
      </c>
      <c r="AB387" s="407">
        <f t="shared" si="46"/>
        <v>0</v>
      </c>
      <c r="AC387" s="407">
        <f t="shared" si="47"/>
        <v>18000000</v>
      </c>
      <c r="AD387" s="407">
        <f t="shared" si="48"/>
        <v>0</v>
      </c>
    </row>
    <row r="388" spans="1:30" s="1" customFormat="1" x14ac:dyDescent="0.25">
      <c r="A388" s="325">
        <f>SUBTOTAL(103,$B$2:B388)</f>
        <v>387</v>
      </c>
      <c r="B388" s="108" t="s">
        <v>7642</v>
      </c>
      <c r="C388" s="24">
        <v>60705065300011</v>
      </c>
      <c r="D388" s="24" t="str">
        <f>VLOOKUP(C388,'Hemis baza'!K:AJ,26,)</f>
        <v>438241102107</v>
      </c>
      <c r="E388" s="24" t="str">
        <f>VLOOKUP(C388,'Hemis baza'!K:AF,13,)</f>
        <v>To‘lov-shartnoma</v>
      </c>
      <c r="F388" s="109" t="str">
        <f>VLOOKUP(C388,'Hemis baza'!K:AF,3,)</f>
        <v>1-kurs</v>
      </c>
      <c r="G388" s="404" t="s">
        <v>19809</v>
      </c>
      <c r="H388" s="404" t="str">
        <f>VLOOKUP(C388,'Hemis baza'!K:AF,5,)</f>
        <v>1-24 BT</v>
      </c>
      <c r="I388" s="403" t="str">
        <f>VLOOKUP(C388,'Hemis baza'!K:AF,11,)</f>
        <v>Bakalavr</v>
      </c>
      <c r="J388" s="23" t="str">
        <f>VLOOKUP(C388,'Hemis baza'!K:AF,12,)</f>
        <v>Kunduzgi</v>
      </c>
      <c r="K388" s="304"/>
      <c r="L388" s="333"/>
      <c r="M388" s="26">
        <v>15000000</v>
      </c>
      <c r="N388" s="26">
        <f>SUMIF('BR 1'!B:B,'1-kurs'!C388,'BR 1'!E:E)</f>
        <v>15000000</v>
      </c>
      <c r="O388" s="26">
        <f t="shared" si="42"/>
        <v>0</v>
      </c>
      <c r="P388" s="26"/>
      <c r="Q388" s="26">
        <f t="shared" si="43"/>
        <v>0</v>
      </c>
      <c r="R388" s="40"/>
      <c r="U388" s="26">
        <f t="shared" si="44"/>
        <v>0</v>
      </c>
      <c r="V388" s="26">
        <v>15000000</v>
      </c>
      <c r="AA388" s="407">
        <f t="shared" si="45"/>
        <v>15000000</v>
      </c>
      <c r="AB388" s="407">
        <f t="shared" si="46"/>
        <v>15000000</v>
      </c>
      <c r="AC388" s="407">
        <f t="shared" si="47"/>
        <v>0</v>
      </c>
      <c r="AD388" s="407">
        <f t="shared" si="48"/>
        <v>0</v>
      </c>
    </row>
    <row r="389" spans="1:30" s="1" customFormat="1" x14ac:dyDescent="0.25">
      <c r="A389" s="325">
        <f>SUBTOTAL(103,$B$2:B389)</f>
        <v>388</v>
      </c>
      <c r="B389" s="108" t="s">
        <v>7643</v>
      </c>
      <c r="C389" s="24">
        <v>51201056750046</v>
      </c>
      <c r="D389" s="24" t="str">
        <f>VLOOKUP(C389,'Hemis baza'!K:AJ,26,)</f>
        <v>438241102121</v>
      </c>
      <c r="E389" s="24" t="str">
        <f>VLOOKUP(C389,'Hemis baza'!K:AF,13,)</f>
        <v>To‘lov-shartnoma</v>
      </c>
      <c r="F389" s="109" t="str">
        <f>VLOOKUP(C389,'Hemis baza'!K:AF,3,)</f>
        <v>1-kurs</v>
      </c>
      <c r="G389" s="404" t="s">
        <v>19808</v>
      </c>
      <c r="H389" s="404" t="str">
        <f>VLOOKUP(C389,'Hemis baza'!K:AF,5,)</f>
        <v>1-24 IQT</v>
      </c>
      <c r="I389" s="403" t="str">
        <f>VLOOKUP(C389,'Hemis baza'!K:AF,11,)</f>
        <v>Bakalavr</v>
      </c>
      <c r="J389" s="23" t="str">
        <f>VLOOKUP(C389,'Hemis baza'!K:AF,12,)</f>
        <v>Kunduzgi</v>
      </c>
      <c r="K389" s="304"/>
      <c r="L389" s="333"/>
      <c r="M389" s="26">
        <v>15000000</v>
      </c>
      <c r="N389" s="26">
        <f>SUMIF('BR 1'!B:B,'1-kurs'!C389,'BR 1'!E:E)</f>
        <v>6000000</v>
      </c>
      <c r="O389" s="26">
        <f t="shared" si="42"/>
        <v>9000000</v>
      </c>
      <c r="P389" s="26"/>
      <c r="Q389" s="26">
        <f t="shared" si="43"/>
        <v>0</v>
      </c>
      <c r="R389" s="40"/>
      <c r="U389" s="26">
        <f t="shared" si="44"/>
        <v>0</v>
      </c>
      <c r="V389" s="26">
        <v>6000000</v>
      </c>
      <c r="AA389" s="407">
        <f t="shared" si="45"/>
        <v>15000000</v>
      </c>
      <c r="AB389" s="407">
        <f t="shared" si="46"/>
        <v>6000000</v>
      </c>
      <c r="AC389" s="407">
        <f t="shared" si="47"/>
        <v>9000000</v>
      </c>
      <c r="AD389" s="407">
        <f t="shared" si="48"/>
        <v>0</v>
      </c>
    </row>
    <row r="390" spans="1:30" s="1" customFormat="1" x14ac:dyDescent="0.25">
      <c r="A390" s="325">
        <f>SUBTOTAL(103,$B$2:B390)</f>
        <v>389</v>
      </c>
      <c r="B390" s="108" t="s">
        <v>7644</v>
      </c>
      <c r="C390" s="24">
        <v>52001025260021</v>
      </c>
      <c r="D390" s="24" t="str">
        <f>VLOOKUP(C390,'Hemis baza'!K:AJ,26,)</f>
        <v>438241200015</v>
      </c>
      <c r="E390" s="24" t="str">
        <f>VLOOKUP(C390,'Hemis baza'!K:AF,13,)</f>
        <v>To‘lov-shartnoma</v>
      </c>
      <c r="F390" s="109" t="str">
        <f>VLOOKUP(C390,'Hemis baza'!K:AF,3,)</f>
        <v>1-kurs</v>
      </c>
      <c r="G390" s="404" t="s">
        <v>19808</v>
      </c>
      <c r="H390" s="404" t="str">
        <f>VLOOKUP(C390,'Hemis baza'!K:AF,5,)</f>
        <v>M1-24 IQT</v>
      </c>
      <c r="I390" s="403" t="str">
        <f>VLOOKUP(C390,'Hemis baza'!K:AF,11,)</f>
        <v>Magistr</v>
      </c>
      <c r="J390" s="23" t="str">
        <f>VLOOKUP(C390,'Hemis baza'!K:AF,12,)</f>
        <v>Kunduzgi</v>
      </c>
      <c r="K390" s="304"/>
      <c r="L390" s="333"/>
      <c r="M390" s="26">
        <v>18000000</v>
      </c>
      <c r="N390" s="26">
        <f>SUMIF('BR 1'!B:B,'1-kurs'!C390,'BR 1'!E:E)</f>
        <v>9000000</v>
      </c>
      <c r="O390" s="26">
        <f t="shared" si="42"/>
        <v>9000000</v>
      </c>
      <c r="P390" s="26"/>
      <c r="Q390" s="26">
        <f t="shared" si="43"/>
        <v>0</v>
      </c>
      <c r="R390" s="40"/>
      <c r="U390" s="26">
        <f t="shared" si="44"/>
        <v>0</v>
      </c>
      <c r="V390" s="26">
        <v>9000000</v>
      </c>
      <c r="AA390" s="407">
        <f t="shared" si="45"/>
        <v>18000000</v>
      </c>
      <c r="AB390" s="407">
        <f t="shared" si="46"/>
        <v>9000000</v>
      </c>
      <c r="AC390" s="407">
        <f t="shared" si="47"/>
        <v>9000000</v>
      </c>
      <c r="AD390" s="407">
        <f t="shared" si="48"/>
        <v>0</v>
      </c>
    </row>
    <row r="391" spans="1:30" s="1" customFormat="1" x14ac:dyDescent="0.25">
      <c r="A391" s="325">
        <f>SUBTOTAL(103,$B$2:B391)</f>
        <v>390</v>
      </c>
      <c r="B391" s="108" t="s">
        <v>7645</v>
      </c>
      <c r="C391" s="24">
        <v>61210075660020</v>
      </c>
      <c r="D391" s="24" t="str">
        <f>VLOOKUP(C391,'Hemis baza'!K:AJ,26,)</f>
        <v>438241102206</v>
      </c>
      <c r="E391" s="24" t="str">
        <f>VLOOKUP(C391,'Hemis baza'!K:AF,13,)</f>
        <v>To‘lov-shartnoma</v>
      </c>
      <c r="F391" s="109" t="str">
        <f>VLOOKUP(C391,'Hemis baza'!K:AF,3,)</f>
        <v>1-kurs</v>
      </c>
      <c r="G391" s="404" t="s">
        <v>19813</v>
      </c>
      <c r="H391" s="404" t="str">
        <f>VLOOKUP(C391,'Hemis baza'!K:AF,5,)</f>
        <v>1-24 XTA</v>
      </c>
      <c r="I391" s="403" t="str">
        <f>VLOOKUP(C391,'Hemis baza'!K:AF,11,)</f>
        <v>Bakalavr</v>
      </c>
      <c r="J391" s="23" t="str">
        <f>VLOOKUP(C391,'Hemis baza'!K:AF,12,)</f>
        <v>Kunduzgi</v>
      </c>
      <c r="K391" s="304"/>
      <c r="L391" s="333"/>
      <c r="M391" s="26">
        <v>15000000</v>
      </c>
      <c r="N391" s="26">
        <f>SUMIF('BR 1'!B:B,'1-kurs'!C391,'BR 1'!E:E)</f>
        <v>7800000</v>
      </c>
      <c r="O391" s="26">
        <f t="shared" si="42"/>
        <v>7200000</v>
      </c>
      <c r="P391" s="26"/>
      <c r="Q391" s="26">
        <f t="shared" si="43"/>
        <v>0</v>
      </c>
      <c r="R391" s="40"/>
      <c r="U391" s="26">
        <f t="shared" si="44"/>
        <v>0</v>
      </c>
      <c r="V391" s="26">
        <v>7800000</v>
      </c>
      <c r="AA391" s="407">
        <f t="shared" si="45"/>
        <v>15000000</v>
      </c>
      <c r="AB391" s="407">
        <f t="shared" si="46"/>
        <v>7800000</v>
      </c>
      <c r="AC391" s="407">
        <f t="shared" si="47"/>
        <v>7200000</v>
      </c>
      <c r="AD391" s="407">
        <f t="shared" si="48"/>
        <v>0</v>
      </c>
    </row>
    <row r="392" spans="1:30" s="1" customFormat="1" x14ac:dyDescent="0.25">
      <c r="A392" s="325">
        <f>SUBTOTAL(103,$B$2:B392)</f>
        <v>391</v>
      </c>
      <c r="B392" s="108" t="s">
        <v>7646</v>
      </c>
      <c r="C392" s="24">
        <v>41111951100024</v>
      </c>
      <c r="D392" s="24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404" t="s">
        <v>19806</v>
      </c>
      <c r="H392" s="404" t="e">
        <f>VLOOKUP(C392,'Hemis baza'!K:AF,5,)</f>
        <v>#N/A</v>
      </c>
      <c r="I392" s="403" t="e">
        <f>VLOOKUP(C392,'Hemis baza'!K:AF,11,)</f>
        <v>#N/A</v>
      </c>
      <c r="J392" s="23" t="e">
        <f>VLOOKUP(C392,'Hemis baza'!K:AF,12,)</f>
        <v>#N/A</v>
      </c>
      <c r="K392" s="304"/>
      <c r="L392" s="333"/>
      <c r="M392" s="26">
        <v>18000000</v>
      </c>
      <c r="N392" s="26">
        <f>SUMIF('BR 1'!B:B,'1-kurs'!C392,'BR 1'!E:E)</f>
        <v>0</v>
      </c>
      <c r="O392" s="26">
        <f t="shared" si="42"/>
        <v>18000000</v>
      </c>
      <c r="P392" s="26"/>
      <c r="Q392" s="26">
        <f t="shared" si="43"/>
        <v>0</v>
      </c>
      <c r="R392" s="40"/>
      <c r="U392" s="26">
        <f t="shared" si="44"/>
        <v>0</v>
      </c>
      <c r="V392" s="26">
        <v>0</v>
      </c>
      <c r="AA392" s="407">
        <f t="shared" si="45"/>
        <v>18000000</v>
      </c>
      <c r="AB392" s="407">
        <f t="shared" si="46"/>
        <v>0</v>
      </c>
      <c r="AC392" s="407">
        <f t="shared" si="47"/>
        <v>18000000</v>
      </c>
      <c r="AD392" s="407">
        <f t="shared" si="48"/>
        <v>0</v>
      </c>
    </row>
    <row r="393" spans="1:30" s="1" customFormat="1" x14ac:dyDescent="0.25">
      <c r="A393" s="325">
        <f>SUBTOTAL(103,$B$2:B393)</f>
        <v>392</v>
      </c>
      <c r="B393" s="108" t="s">
        <v>7647</v>
      </c>
      <c r="C393" s="24">
        <v>41507975290029</v>
      </c>
      <c r="D393" s="24" t="str">
        <f>VLOOKUP(C393,'Hemis baza'!K:AJ,26,)</f>
        <v>438241200020</v>
      </c>
      <c r="E393" s="24" t="str">
        <f>VLOOKUP(C393,'Hemis baza'!K:AF,13,)</f>
        <v>To‘lov-shartnoma</v>
      </c>
      <c r="F393" s="109" t="str">
        <f>VLOOKUP(C393,'Hemis baza'!K:AF,3,)</f>
        <v>1-kurs</v>
      </c>
      <c r="G393" s="404" t="s">
        <v>19808</v>
      </c>
      <c r="H393" s="404" t="str">
        <f>VLOOKUP(C393,'Hemis baza'!K:AF,5,)</f>
        <v>M1-24 IQT</v>
      </c>
      <c r="I393" s="403" t="str">
        <f>VLOOKUP(C393,'Hemis baza'!K:AF,11,)</f>
        <v>Magistr</v>
      </c>
      <c r="J393" s="23" t="str">
        <f>VLOOKUP(C393,'Hemis baza'!K:AF,12,)</f>
        <v>Kunduzgi</v>
      </c>
      <c r="K393" s="304"/>
      <c r="L393" s="333"/>
      <c r="M393" s="26">
        <v>18000000</v>
      </c>
      <c r="N393" s="26">
        <f>SUMIF('BR 1'!B:B,'1-kurs'!C393,'BR 1'!E:E)</f>
        <v>9000000</v>
      </c>
      <c r="O393" s="26">
        <f t="shared" si="42"/>
        <v>9000000</v>
      </c>
      <c r="P393" s="26"/>
      <c r="Q393" s="26">
        <f t="shared" si="43"/>
        <v>0</v>
      </c>
      <c r="R393" s="40"/>
      <c r="U393" s="26">
        <f t="shared" si="44"/>
        <v>0</v>
      </c>
      <c r="V393" s="26">
        <v>9000000</v>
      </c>
      <c r="AA393" s="407">
        <f t="shared" si="45"/>
        <v>18000000</v>
      </c>
      <c r="AB393" s="407">
        <f t="shared" si="46"/>
        <v>9000000</v>
      </c>
      <c r="AC393" s="407">
        <f t="shared" si="47"/>
        <v>9000000</v>
      </c>
      <c r="AD393" s="407">
        <f t="shared" si="48"/>
        <v>0</v>
      </c>
    </row>
    <row r="394" spans="1:30" s="1" customFormat="1" x14ac:dyDescent="0.25">
      <c r="A394" s="325">
        <f>SUBTOTAL(103,$B$2:B394)</f>
        <v>393</v>
      </c>
      <c r="B394" s="108" t="s">
        <v>7648</v>
      </c>
      <c r="C394" s="24">
        <v>32810985260044</v>
      </c>
      <c r="D394" s="24" t="str">
        <f>VLOOKUP(C394,'Hemis baza'!K:AJ,26,)</f>
        <v>438241200156</v>
      </c>
      <c r="E394" s="24" t="str">
        <f>VLOOKUP(C394,'Hemis baza'!K:AF,13,)</f>
        <v>To‘lov-shartnoma</v>
      </c>
      <c r="F394" s="109" t="str">
        <f>VLOOKUP(C394,'Hemis baza'!K:AF,3,)</f>
        <v>1-kurs</v>
      </c>
      <c r="G394" s="404" t="s">
        <v>19817</v>
      </c>
      <c r="H394" s="404" t="str">
        <f>VLOOKUP(C394,'Hemis baza'!K:AF,5,)</f>
        <v>M1-24 PED</v>
      </c>
      <c r="I394" s="403" t="str">
        <f>VLOOKUP(C394,'Hemis baza'!K:AF,11,)</f>
        <v>Magistr</v>
      </c>
      <c r="J394" s="23" t="str">
        <f>VLOOKUP(C394,'Hemis baza'!K:AF,12,)</f>
        <v>Kunduzgi</v>
      </c>
      <c r="K394" s="304"/>
      <c r="L394" s="333"/>
      <c r="M394" s="26">
        <v>18000000</v>
      </c>
      <c r="N394" s="26">
        <f>SUMIF('BR 1'!B:B,'1-kurs'!C394,'BR 1'!E:E)</f>
        <v>5000000</v>
      </c>
      <c r="O394" s="26">
        <f t="shared" si="42"/>
        <v>13000000</v>
      </c>
      <c r="P394" s="26"/>
      <c r="Q394" s="26">
        <f t="shared" si="43"/>
        <v>0</v>
      </c>
      <c r="R394" s="40"/>
      <c r="U394" s="26">
        <f t="shared" si="44"/>
        <v>0</v>
      </c>
      <c r="V394" s="26">
        <v>5000000</v>
      </c>
      <c r="AA394" s="407">
        <f t="shared" si="45"/>
        <v>18000000</v>
      </c>
      <c r="AB394" s="407">
        <f t="shared" si="46"/>
        <v>5000000</v>
      </c>
      <c r="AC394" s="407">
        <f t="shared" si="47"/>
        <v>13000000</v>
      </c>
      <c r="AD394" s="407">
        <f t="shared" si="48"/>
        <v>0</v>
      </c>
    </row>
    <row r="395" spans="1:30" s="1" customFormat="1" x14ac:dyDescent="0.25">
      <c r="A395" s="325">
        <f>SUBTOTAL(103,$B$2:B395)</f>
        <v>394</v>
      </c>
      <c r="B395" s="108" t="s">
        <v>7649</v>
      </c>
      <c r="C395" s="24">
        <v>41612881090048</v>
      </c>
      <c r="D395" s="24" t="str">
        <f>VLOOKUP(C395,'Hemis baza'!K:AJ,26,)</f>
        <v>438241200345</v>
      </c>
      <c r="E395" s="24" t="str">
        <f>VLOOKUP(C395,'Hemis baza'!K:AF,13,)</f>
        <v>To‘lov-shartnoma</v>
      </c>
      <c r="F395" s="109" t="str">
        <f>VLOOKUP(C395,'Hemis baza'!K:AF,3,)</f>
        <v>1-kurs</v>
      </c>
      <c r="G395" s="404" t="s">
        <v>19811</v>
      </c>
      <c r="H395" s="404" t="str">
        <f>VLOOKUP(C395,'Hemis baza'!K:AF,5,)</f>
        <v>M1-24 O`TA</v>
      </c>
      <c r="I395" s="403" t="str">
        <f>VLOOKUP(C395,'Hemis baza'!K:AF,11,)</f>
        <v>Magistr</v>
      </c>
      <c r="J395" s="23" t="str">
        <f>VLOOKUP(C395,'Hemis baza'!K:AF,12,)</f>
        <v>Kunduzgi</v>
      </c>
      <c r="K395" s="304"/>
      <c r="L395" s="333"/>
      <c r="M395" s="26">
        <v>18000000</v>
      </c>
      <c r="N395" s="26">
        <f>SUMIF('BR 1'!B:B,'1-kurs'!C395,'BR 1'!E:E)</f>
        <v>18000000</v>
      </c>
      <c r="O395" s="26">
        <f t="shared" si="42"/>
        <v>0</v>
      </c>
      <c r="P395" s="26"/>
      <c r="Q395" s="26">
        <f t="shared" si="43"/>
        <v>0</v>
      </c>
      <c r="R395" s="40"/>
      <c r="U395" s="26">
        <f t="shared" si="44"/>
        <v>0</v>
      </c>
      <c r="V395" s="26">
        <v>18000000</v>
      </c>
      <c r="AA395" s="407">
        <f t="shared" si="45"/>
        <v>18000000</v>
      </c>
      <c r="AB395" s="407">
        <f t="shared" si="46"/>
        <v>18000000</v>
      </c>
      <c r="AC395" s="407">
        <f t="shared" si="47"/>
        <v>0</v>
      </c>
      <c r="AD395" s="407">
        <f t="shared" si="48"/>
        <v>0</v>
      </c>
    </row>
    <row r="396" spans="1:30" s="1" customFormat="1" x14ac:dyDescent="0.25">
      <c r="A396" s="325">
        <f>SUBTOTAL(103,$B$2:B396)</f>
        <v>395</v>
      </c>
      <c r="B396" s="108" t="s">
        <v>7650</v>
      </c>
      <c r="C396" s="24">
        <v>61001065300015</v>
      </c>
      <c r="D396" s="24" t="str">
        <f>VLOOKUP(C396,'Hemis baza'!K:AJ,26,)</f>
        <v>438241100144</v>
      </c>
      <c r="E396" s="24" t="str">
        <f>VLOOKUP(C396,'Hemis baza'!K:AF,13,)</f>
        <v>Davlat granti</v>
      </c>
      <c r="F396" s="109" t="str">
        <f>VLOOKUP(C396,'Hemis baza'!K:AF,3,)</f>
        <v>1-kurs</v>
      </c>
      <c r="G396" s="404" t="s">
        <v>19805</v>
      </c>
      <c r="H396" s="404" t="str">
        <f>VLOOKUP(C396,'Hemis baza'!K:AF,5,)</f>
        <v>1-24 MPL</v>
      </c>
      <c r="I396" s="403" t="str">
        <f>VLOOKUP(C396,'Hemis baza'!K:AF,11,)</f>
        <v>Bakalavr</v>
      </c>
      <c r="J396" s="23" t="str">
        <f>VLOOKUP(C396,'Hemis baza'!K:AF,12,)</f>
        <v>Kunduzgi</v>
      </c>
      <c r="K396" s="304"/>
      <c r="L396" s="333"/>
      <c r="M396" s="26">
        <v>15000000</v>
      </c>
      <c r="N396" s="26">
        <f>SUMIF('BR 1'!B:B,'1-kurs'!C396,'BR 1'!E:E)</f>
        <v>17528000</v>
      </c>
      <c r="O396" s="26">
        <f t="shared" si="42"/>
        <v>0</v>
      </c>
      <c r="P396" s="26"/>
      <c r="Q396" s="26">
        <f t="shared" si="43"/>
        <v>2528000</v>
      </c>
      <c r="R396" s="40"/>
      <c r="U396" s="26">
        <f t="shared" si="44"/>
        <v>0</v>
      </c>
      <c r="V396" s="26">
        <v>17528000</v>
      </c>
      <c r="AA396" s="407">
        <f t="shared" si="45"/>
        <v>15000000</v>
      </c>
      <c r="AB396" s="407">
        <f t="shared" si="46"/>
        <v>17528000</v>
      </c>
      <c r="AC396" s="407">
        <f t="shared" si="47"/>
        <v>0</v>
      </c>
      <c r="AD396" s="407">
        <f t="shared" si="48"/>
        <v>2528000</v>
      </c>
    </row>
    <row r="397" spans="1:30" s="1" customFormat="1" x14ac:dyDescent="0.25">
      <c r="A397" s="325">
        <f>SUBTOTAL(103,$B$2:B397)</f>
        <v>396</v>
      </c>
      <c r="B397" s="108" t="s">
        <v>7651</v>
      </c>
      <c r="C397" s="24">
        <v>61010065280038</v>
      </c>
      <c r="D397" s="24" t="str">
        <f>VLOOKUP(C397,'Hemis baza'!K:AJ,26,)</f>
        <v>438241100203</v>
      </c>
      <c r="E397" s="24" t="str">
        <f>VLOOKUP(C397,'Hemis baza'!K:AF,13,)</f>
        <v>To‘lov-shartnoma</v>
      </c>
      <c r="F397" s="109" t="str">
        <f>VLOOKUP(C397,'Hemis baza'!K:AF,3,)</f>
        <v>1-kurs</v>
      </c>
      <c r="G397" s="404" t="s">
        <v>19813</v>
      </c>
      <c r="H397" s="404" t="str">
        <f>VLOOKUP(C397,'Hemis baza'!K:AF,5,)</f>
        <v>1-24 XTA</v>
      </c>
      <c r="I397" s="403" t="str">
        <f>VLOOKUP(C397,'Hemis baza'!K:AF,11,)</f>
        <v>Bakalavr</v>
      </c>
      <c r="J397" s="23" t="str">
        <f>VLOOKUP(C397,'Hemis baza'!K:AF,12,)</f>
        <v>Kunduzgi</v>
      </c>
      <c r="K397" s="304"/>
      <c r="L397" s="333"/>
      <c r="M397" s="26">
        <v>15000000</v>
      </c>
      <c r="N397" s="26">
        <f>SUMIF('BR 1'!B:B,'1-kurs'!C397,'BR 1'!E:E)</f>
        <v>11500000</v>
      </c>
      <c r="O397" s="26">
        <f t="shared" si="42"/>
        <v>3500000</v>
      </c>
      <c r="P397" s="26"/>
      <c r="Q397" s="26">
        <f t="shared" si="43"/>
        <v>0</v>
      </c>
      <c r="R397" s="398"/>
      <c r="U397" s="26">
        <f t="shared" si="44"/>
        <v>0</v>
      </c>
      <c r="V397" s="26">
        <v>11500000</v>
      </c>
      <c r="AA397" s="407">
        <f t="shared" si="45"/>
        <v>15000000</v>
      </c>
      <c r="AB397" s="407">
        <f t="shared" si="46"/>
        <v>11500000</v>
      </c>
      <c r="AC397" s="407">
        <f t="shared" si="47"/>
        <v>3500000</v>
      </c>
      <c r="AD397" s="407">
        <f t="shared" si="48"/>
        <v>0</v>
      </c>
    </row>
    <row r="398" spans="1:30" s="1" customFormat="1" x14ac:dyDescent="0.25">
      <c r="A398" s="325">
        <f>SUBTOTAL(103,$B$2:B398)</f>
        <v>397</v>
      </c>
      <c r="B398" s="108" t="s">
        <v>7652</v>
      </c>
      <c r="C398" s="24">
        <v>62907065310067</v>
      </c>
      <c r="D398" s="24" t="str">
        <f>VLOOKUP(C398,'Hemis baza'!K:AJ,26,)</f>
        <v>438241100241</v>
      </c>
      <c r="E398" s="24" t="str">
        <f>VLOOKUP(C398,'Hemis baza'!K:AF,13,)</f>
        <v>To‘lov-shartnoma</v>
      </c>
      <c r="F398" s="109" t="str">
        <f>VLOOKUP(C398,'Hemis baza'!K:AF,3,)</f>
        <v>1-kurs</v>
      </c>
      <c r="G398" s="404" t="s">
        <v>19807</v>
      </c>
      <c r="H398" s="404" t="str">
        <f>VLOOKUP(C398,'Hemis baza'!K:AF,5,)</f>
        <v>1-24 MIG'</v>
      </c>
      <c r="I398" s="403" t="str">
        <f>VLOOKUP(C398,'Hemis baza'!K:AF,11,)</f>
        <v>Bakalavr</v>
      </c>
      <c r="J398" s="23" t="str">
        <f>VLOOKUP(C398,'Hemis baza'!K:AF,12,)</f>
        <v>Kunduzgi</v>
      </c>
      <c r="K398" s="304"/>
      <c r="L398" s="333"/>
      <c r="M398" s="26">
        <v>15000000</v>
      </c>
      <c r="N398" s="26">
        <f>SUMIF('BR 1'!B:B,'1-kurs'!C398,'BR 1'!E:E)</f>
        <v>11000000</v>
      </c>
      <c r="O398" s="26">
        <f t="shared" si="42"/>
        <v>4000000</v>
      </c>
      <c r="P398" s="26"/>
      <c r="Q398" s="26">
        <f t="shared" si="43"/>
        <v>0</v>
      </c>
      <c r="R398" s="40"/>
      <c r="U398" s="26">
        <f t="shared" si="44"/>
        <v>3000000</v>
      </c>
      <c r="V398" s="26">
        <v>8000000</v>
      </c>
      <c r="AA398" s="407">
        <f t="shared" si="45"/>
        <v>15000000</v>
      </c>
      <c r="AB398" s="407">
        <f t="shared" si="46"/>
        <v>11000000</v>
      </c>
      <c r="AC398" s="407">
        <f t="shared" si="47"/>
        <v>4000000</v>
      </c>
      <c r="AD398" s="407">
        <f t="shared" si="48"/>
        <v>0</v>
      </c>
    </row>
    <row r="399" spans="1:30" s="1" customFormat="1" x14ac:dyDescent="0.25">
      <c r="A399" s="325">
        <f>SUBTOTAL(103,$B$2:B399)</f>
        <v>398</v>
      </c>
      <c r="B399" s="108" t="s">
        <v>7653</v>
      </c>
      <c r="C399" s="24">
        <v>61408065290036</v>
      </c>
      <c r="D399" s="24" t="str">
        <f>VLOOKUP(C399,'Hemis baza'!K:AJ,26,)</f>
        <v>438241100154</v>
      </c>
      <c r="E399" s="24" t="str">
        <f>VLOOKUP(C399,'Hemis baza'!K:AF,13,)</f>
        <v>To‘lov-shartnoma</v>
      </c>
      <c r="F399" s="109" t="str">
        <f>VLOOKUP(C399,'Hemis baza'!K:AF,3,)</f>
        <v>1-kurs</v>
      </c>
      <c r="G399" s="404" t="s">
        <v>19813</v>
      </c>
      <c r="H399" s="404" t="str">
        <f>VLOOKUP(C399,'Hemis baza'!K:AF,5,)</f>
        <v>2-24 XTA</v>
      </c>
      <c r="I399" s="403" t="str">
        <f>VLOOKUP(C399,'Hemis baza'!K:AF,11,)</f>
        <v>Bakalavr</v>
      </c>
      <c r="J399" s="23" t="str">
        <f>VLOOKUP(C399,'Hemis baza'!K:AF,12,)</f>
        <v>Kunduzgi</v>
      </c>
      <c r="K399" s="304"/>
      <c r="L399" s="333"/>
      <c r="M399" s="26">
        <v>15000000</v>
      </c>
      <c r="N399" s="26">
        <f>SUMIF('BR 1'!B:B,'1-kurs'!C399,'BR 1'!E:E)</f>
        <v>7500000</v>
      </c>
      <c r="O399" s="26">
        <f t="shared" si="42"/>
        <v>7500000</v>
      </c>
      <c r="P399" s="26"/>
      <c r="Q399" s="26">
        <f t="shared" si="43"/>
        <v>0</v>
      </c>
      <c r="R399" s="40"/>
      <c r="U399" s="26">
        <f t="shared" si="44"/>
        <v>0</v>
      </c>
      <c r="V399" s="26">
        <v>7500000</v>
      </c>
      <c r="AA399" s="407">
        <f t="shared" si="45"/>
        <v>15000000</v>
      </c>
      <c r="AB399" s="407">
        <f t="shared" si="46"/>
        <v>7500000</v>
      </c>
      <c r="AC399" s="407">
        <f t="shared" si="47"/>
        <v>7500000</v>
      </c>
      <c r="AD399" s="407">
        <f t="shared" si="48"/>
        <v>0</v>
      </c>
    </row>
    <row r="400" spans="1:30" s="1" customFormat="1" x14ac:dyDescent="0.25">
      <c r="A400" s="325">
        <f>SUBTOTAL(103,$B$2:B400)</f>
        <v>399</v>
      </c>
      <c r="B400" s="108" t="s">
        <v>7654</v>
      </c>
      <c r="C400" s="24">
        <v>63009065280010</v>
      </c>
      <c r="D400" s="24" t="str">
        <f>VLOOKUP(C400,'Hemis baza'!K:AJ,26,)</f>
        <v>438241100121</v>
      </c>
      <c r="E400" s="24" t="str">
        <f>VLOOKUP(C400,'Hemis baza'!K:AF,13,)</f>
        <v>To‘lov-shartnoma</v>
      </c>
      <c r="F400" s="109" t="str">
        <f>VLOOKUP(C400,'Hemis baza'!K:AF,3,)</f>
        <v>1-kurs</v>
      </c>
      <c r="G400" s="404" t="s">
        <v>19809</v>
      </c>
      <c r="H400" s="404" t="str">
        <f>VLOOKUP(C400,'Hemis baza'!K:AF,5,)</f>
        <v>1-24 BT</v>
      </c>
      <c r="I400" s="403" t="str">
        <f>VLOOKUP(C400,'Hemis baza'!K:AF,11,)</f>
        <v>Bakalavr</v>
      </c>
      <c r="J400" s="23" t="str">
        <f>VLOOKUP(C400,'Hemis baza'!K:AF,12,)</f>
        <v>Kunduzgi</v>
      </c>
      <c r="K400" s="304"/>
      <c r="L400" s="333"/>
      <c r="M400" s="26">
        <v>15000000</v>
      </c>
      <c r="N400" s="26">
        <f>SUMIF('BR 1'!B:B,'1-kurs'!C400,'BR 1'!E:E)</f>
        <v>15000000</v>
      </c>
      <c r="O400" s="26">
        <f t="shared" si="42"/>
        <v>0</v>
      </c>
      <c r="P400" s="26"/>
      <c r="Q400" s="26">
        <f t="shared" si="43"/>
        <v>0</v>
      </c>
      <c r="R400" s="398"/>
      <c r="U400" s="26">
        <f t="shared" si="44"/>
        <v>0</v>
      </c>
      <c r="V400" s="26">
        <v>15000000</v>
      </c>
      <c r="AA400" s="407">
        <f t="shared" si="45"/>
        <v>15000000</v>
      </c>
      <c r="AB400" s="407">
        <f t="shared" si="46"/>
        <v>15000000</v>
      </c>
      <c r="AC400" s="407">
        <f t="shared" si="47"/>
        <v>0</v>
      </c>
      <c r="AD400" s="407">
        <f t="shared" si="48"/>
        <v>0</v>
      </c>
    </row>
    <row r="401" spans="1:30" s="1" customFormat="1" x14ac:dyDescent="0.25">
      <c r="A401" s="325">
        <f>SUBTOTAL(103,$B$2:B401)</f>
        <v>400</v>
      </c>
      <c r="B401" s="108" t="s">
        <v>7655</v>
      </c>
      <c r="C401" s="24">
        <v>62605065300023</v>
      </c>
      <c r="D401" s="24" t="str">
        <f>VLOOKUP(C401,'Hemis baza'!K:AJ,26,)</f>
        <v>438241102111</v>
      </c>
      <c r="E401" s="24" t="str">
        <f>VLOOKUP(C401,'Hemis baza'!K:AF,13,)</f>
        <v>To‘lov-shartnoma</v>
      </c>
      <c r="F401" s="109" t="str">
        <f>VLOOKUP(C401,'Hemis baza'!K:AF,3,)</f>
        <v>1-kurs</v>
      </c>
      <c r="G401" s="404" t="s">
        <v>19813</v>
      </c>
      <c r="H401" s="404" t="str">
        <f>VLOOKUP(C401,'Hemis baza'!K:AF,5,)</f>
        <v>1-24 XTA</v>
      </c>
      <c r="I401" s="403" t="str">
        <f>VLOOKUP(C401,'Hemis baza'!K:AF,11,)</f>
        <v>Bakalavr</v>
      </c>
      <c r="J401" s="23" t="str">
        <f>VLOOKUP(C401,'Hemis baza'!K:AF,12,)</f>
        <v>Kunduzgi</v>
      </c>
      <c r="K401" s="304"/>
      <c r="L401" s="333"/>
      <c r="M401" s="26">
        <v>15000000</v>
      </c>
      <c r="N401" s="26">
        <f>SUMIF('BR 1'!B:B,'1-kurs'!C401,'BR 1'!E:E)</f>
        <v>15000000</v>
      </c>
      <c r="O401" s="26">
        <f t="shared" si="42"/>
        <v>0</v>
      </c>
      <c r="P401" s="26"/>
      <c r="Q401" s="26">
        <f t="shared" si="43"/>
        <v>0</v>
      </c>
      <c r="R401" s="40"/>
      <c r="U401" s="26">
        <f t="shared" si="44"/>
        <v>0</v>
      </c>
      <c r="V401" s="26">
        <v>15000000</v>
      </c>
      <c r="AA401" s="407">
        <f t="shared" si="45"/>
        <v>15000000</v>
      </c>
      <c r="AB401" s="407">
        <f t="shared" si="46"/>
        <v>15000000</v>
      </c>
      <c r="AC401" s="407">
        <f t="shared" si="47"/>
        <v>0</v>
      </c>
      <c r="AD401" s="407">
        <f t="shared" si="48"/>
        <v>0</v>
      </c>
    </row>
    <row r="402" spans="1:30" s="1" customFormat="1" x14ac:dyDescent="0.25">
      <c r="A402" s="325">
        <f>SUBTOTAL(103,$B$2:B402)</f>
        <v>401</v>
      </c>
      <c r="B402" s="108" t="s">
        <v>7656</v>
      </c>
      <c r="C402" s="24">
        <v>60507075290038</v>
      </c>
      <c r="D402" s="24" t="str">
        <f>VLOOKUP(C402,'Hemis baza'!K:AJ,26,)</f>
        <v>438241102074</v>
      </c>
      <c r="E402" s="24" t="str">
        <f>VLOOKUP(C402,'Hemis baza'!K:AF,13,)</f>
        <v>To‘lov-shartnoma</v>
      </c>
      <c r="F402" s="109" t="str">
        <f>VLOOKUP(C402,'Hemis baza'!K:AF,3,)</f>
        <v>1-kurs</v>
      </c>
      <c r="G402" s="404" t="s">
        <v>19811</v>
      </c>
      <c r="H402" s="404" t="str">
        <f>VLOOKUP(C402,'Hemis baza'!K:AF,5,)</f>
        <v>1-24 O`TA</v>
      </c>
      <c r="I402" s="403" t="str">
        <f>VLOOKUP(C402,'Hemis baza'!K:AF,11,)</f>
        <v>Bakalavr</v>
      </c>
      <c r="J402" s="23" t="str">
        <f>VLOOKUP(C402,'Hemis baza'!K:AF,12,)</f>
        <v>Kunduzgi</v>
      </c>
      <c r="K402" s="304"/>
      <c r="L402" s="333"/>
      <c r="M402" s="26">
        <v>15000000</v>
      </c>
      <c r="N402" s="26">
        <f>SUMIF('BR 1'!B:B,'1-kurs'!C402,'BR 1'!E:E)</f>
        <v>15000000</v>
      </c>
      <c r="O402" s="26">
        <f t="shared" si="42"/>
        <v>0</v>
      </c>
      <c r="P402" s="26"/>
      <c r="Q402" s="26">
        <f t="shared" si="43"/>
        <v>0</v>
      </c>
      <c r="R402" s="40"/>
      <c r="U402" s="26">
        <f t="shared" si="44"/>
        <v>0</v>
      </c>
      <c r="V402" s="26">
        <v>15000000</v>
      </c>
      <c r="AA402" s="407">
        <f t="shared" si="45"/>
        <v>15000000</v>
      </c>
      <c r="AB402" s="407">
        <f t="shared" si="46"/>
        <v>15000000</v>
      </c>
      <c r="AC402" s="407">
        <f t="shared" si="47"/>
        <v>0</v>
      </c>
      <c r="AD402" s="407">
        <f t="shared" si="48"/>
        <v>0</v>
      </c>
    </row>
    <row r="403" spans="1:30" s="1" customFormat="1" x14ac:dyDescent="0.25">
      <c r="A403" s="325">
        <f>SUBTOTAL(103,$B$2:B403)</f>
        <v>402</v>
      </c>
      <c r="B403" s="108" t="s">
        <v>7657</v>
      </c>
      <c r="C403" s="24">
        <v>50111025280034</v>
      </c>
      <c r="D403" s="24" t="str">
        <f>VLOOKUP(C403,'Hemis baza'!K:AJ,26,)</f>
        <v>438241200102</v>
      </c>
      <c r="E403" s="24" t="str">
        <f>VLOOKUP(C403,'Hemis baza'!K:AF,13,)</f>
        <v>To‘lov-shartnoma</v>
      </c>
      <c r="F403" s="109" t="str">
        <f>VLOOKUP(C403,'Hemis baza'!K:AF,3,)</f>
        <v>1-kurs</v>
      </c>
      <c r="G403" s="404" t="s">
        <v>19803</v>
      </c>
      <c r="H403" s="404" t="str">
        <f>VLOOKUP(C403,'Hemis baza'!K:AF,5,)</f>
        <v>M1-24 PSI</v>
      </c>
      <c r="I403" s="403" t="str">
        <f>VLOOKUP(C403,'Hemis baza'!K:AF,11,)</f>
        <v>Magistr</v>
      </c>
      <c r="J403" s="23" t="str">
        <f>VLOOKUP(C403,'Hemis baza'!K:AF,12,)</f>
        <v>Kunduzgi</v>
      </c>
      <c r="K403" s="304"/>
      <c r="L403" s="333"/>
      <c r="M403" s="26">
        <v>18000000</v>
      </c>
      <c r="N403" s="26">
        <f>SUMIF('BR 1'!B:B,'1-kurs'!C403,'BR 1'!E:E)</f>
        <v>18000000</v>
      </c>
      <c r="O403" s="26">
        <f t="shared" si="42"/>
        <v>0</v>
      </c>
      <c r="P403" s="26"/>
      <c r="Q403" s="26">
        <f t="shared" si="43"/>
        <v>0</v>
      </c>
      <c r="R403" s="40"/>
      <c r="U403" s="26">
        <f t="shared" si="44"/>
        <v>0</v>
      </c>
      <c r="V403" s="26">
        <v>18000000</v>
      </c>
      <c r="AA403" s="407">
        <f t="shared" si="45"/>
        <v>18000000</v>
      </c>
      <c r="AB403" s="407">
        <f t="shared" si="46"/>
        <v>18000000</v>
      </c>
      <c r="AC403" s="407">
        <f t="shared" si="47"/>
        <v>0</v>
      </c>
      <c r="AD403" s="407">
        <f t="shared" si="48"/>
        <v>0</v>
      </c>
    </row>
    <row r="404" spans="1:30" s="1" customFormat="1" x14ac:dyDescent="0.25">
      <c r="A404" s="325">
        <f>SUBTOTAL(103,$B$2:B404)</f>
        <v>403</v>
      </c>
      <c r="B404" s="108" t="s">
        <v>7658</v>
      </c>
      <c r="C404" s="24">
        <v>62101065290035</v>
      </c>
      <c r="D404" s="24" t="str">
        <f>VLOOKUP(C404,'Hemis baza'!K:AJ,26,)</f>
        <v>438241100191</v>
      </c>
      <c r="E404" s="24" t="str">
        <f>VLOOKUP(C404,'Hemis baza'!K:AF,13,)</f>
        <v>To‘lov-shartnoma</v>
      </c>
      <c r="F404" s="109" t="str">
        <f>VLOOKUP(C404,'Hemis baza'!K:AF,3,)</f>
        <v>1-kurs</v>
      </c>
      <c r="G404" s="404" t="s">
        <v>19813</v>
      </c>
      <c r="H404" s="404" t="str">
        <f>VLOOKUP(C404,'Hemis baza'!K:AF,5,)</f>
        <v>1-24 XTA</v>
      </c>
      <c r="I404" s="403" t="str">
        <f>VLOOKUP(C404,'Hemis baza'!K:AF,11,)</f>
        <v>Bakalavr</v>
      </c>
      <c r="J404" s="23" t="str">
        <f>VLOOKUP(C404,'Hemis baza'!K:AF,12,)</f>
        <v>Kunduzgi</v>
      </c>
      <c r="K404" s="304"/>
      <c r="L404" s="333"/>
      <c r="M404" s="26">
        <v>15000000</v>
      </c>
      <c r="N404" s="26">
        <f>SUMIF('BR 1'!B:B,'1-kurs'!C404,'BR 1'!E:E)</f>
        <v>10000000</v>
      </c>
      <c r="O404" s="26">
        <f t="shared" si="42"/>
        <v>5000000</v>
      </c>
      <c r="P404" s="26"/>
      <c r="Q404" s="26">
        <f t="shared" si="43"/>
        <v>0</v>
      </c>
      <c r="R404" s="40"/>
      <c r="U404" s="26">
        <f t="shared" si="44"/>
        <v>0</v>
      </c>
      <c r="V404" s="26">
        <v>10000000</v>
      </c>
      <c r="AA404" s="407">
        <f t="shared" si="45"/>
        <v>15000000</v>
      </c>
      <c r="AB404" s="407">
        <f t="shared" si="46"/>
        <v>10000000</v>
      </c>
      <c r="AC404" s="407">
        <f t="shared" si="47"/>
        <v>5000000</v>
      </c>
      <c r="AD404" s="407">
        <f t="shared" si="48"/>
        <v>0</v>
      </c>
    </row>
    <row r="405" spans="1:30" s="1" customFormat="1" x14ac:dyDescent="0.25">
      <c r="A405" s="325">
        <f>SUBTOTAL(103,$B$2:B405)</f>
        <v>404</v>
      </c>
      <c r="B405" s="108" t="s">
        <v>7659</v>
      </c>
      <c r="C405" s="24">
        <v>31104985300024</v>
      </c>
      <c r="D405" s="24" t="e">
        <f>VLOOKUP(C405,'Hemis baza'!K:AJ,26,)</f>
        <v>#N/A</v>
      </c>
      <c r="E405" s="24" t="e">
        <f>VLOOKUP(C405,'Hemis baza'!K:AF,13,)</f>
        <v>#N/A</v>
      </c>
      <c r="F405" s="109" t="e">
        <f>VLOOKUP(C405,'Hemis baza'!K:AF,3,)</f>
        <v>#N/A</v>
      </c>
      <c r="G405" s="404" t="s">
        <v>19803</v>
      </c>
      <c r="H405" s="404" t="e">
        <f>VLOOKUP(C405,'Hemis baza'!K:AF,5,)</f>
        <v>#N/A</v>
      </c>
      <c r="I405" s="403" t="e">
        <f>VLOOKUP(C405,'Hemis baza'!K:AF,11,)</f>
        <v>#N/A</v>
      </c>
      <c r="J405" s="23" t="e">
        <f>VLOOKUP(C405,'Hemis baza'!K:AF,12,)</f>
        <v>#N/A</v>
      </c>
      <c r="K405" s="304"/>
      <c r="L405" s="333"/>
      <c r="M405" s="26">
        <v>18000000</v>
      </c>
      <c r="N405" s="26">
        <f>SUMIF('BR 1'!B:B,'1-kurs'!C405,'BR 1'!E:E)</f>
        <v>0</v>
      </c>
      <c r="O405" s="26">
        <f t="shared" si="42"/>
        <v>18000000</v>
      </c>
      <c r="P405" s="26"/>
      <c r="Q405" s="26">
        <f t="shared" si="43"/>
        <v>0</v>
      </c>
      <c r="R405" s="40"/>
      <c r="U405" s="26">
        <f t="shared" si="44"/>
        <v>0</v>
      </c>
      <c r="V405" s="26">
        <v>0</v>
      </c>
      <c r="AA405" s="407">
        <f t="shared" si="45"/>
        <v>18000000</v>
      </c>
      <c r="AB405" s="407">
        <f t="shared" si="46"/>
        <v>0</v>
      </c>
      <c r="AC405" s="407">
        <f t="shared" si="47"/>
        <v>18000000</v>
      </c>
      <c r="AD405" s="407">
        <f t="shared" si="48"/>
        <v>0</v>
      </c>
    </row>
    <row r="406" spans="1:30" s="1" customFormat="1" x14ac:dyDescent="0.25">
      <c r="A406" s="325">
        <f>SUBTOTAL(103,$B$2:B406)</f>
        <v>405</v>
      </c>
      <c r="B406" s="108" t="s">
        <v>7660</v>
      </c>
      <c r="C406" s="24">
        <v>61909015260014</v>
      </c>
      <c r="D406" s="24" t="e">
        <f>VLOOKUP(C406,'Hemis baza'!K:AJ,26,)</f>
        <v>#N/A</v>
      </c>
      <c r="E406" s="24" t="e">
        <f>VLOOKUP(C406,'Hemis baza'!K:AF,13,)</f>
        <v>#N/A</v>
      </c>
      <c r="F406" s="109" t="e">
        <f>VLOOKUP(C406,'Hemis baza'!K:AF,3,)</f>
        <v>#N/A</v>
      </c>
      <c r="G406" s="404" t="s">
        <v>19806</v>
      </c>
      <c r="H406" s="404" t="e">
        <f>VLOOKUP(C406,'Hemis baza'!K:AF,5,)</f>
        <v>#N/A</v>
      </c>
      <c r="I406" s="403" t="e">
        <f>VLOOKUP(C406,'Hemis baza'!K:AF,11,)</f>
        <v>#N/A</v>
      </c>
      <c r="J406" s="23" t="e">
        <f>VLOOKUP(C406,'Hemis baza'!K:AF,12,)</f>
        <v>#N/A</v>
      </c>
      <c r="K406" s="304"/>
      <c r="L406" s="333"/>
      <c r="M406" s="26">
        <v>18000000</v>
      </c>
      <c r="N406" s="26">
        <f>SUMIF('BR 1'!B:B,'1-kurs'!C406,'BR 1'!E:E)</f>
        <v>0</v>
      </c>
      <c r="O406" s="26">
        <f t="shared" si="42"/>
        <v>18000000</v>
      </c>
      <c r="P406" s="26"/>
      <c r="Q406" s="26">
        <f t="shared" si="43"/>
        <v>0</v>
      </c>
      <c r="R406" s="40"/>
      <c r="U406" s="26">
        <f t="shared" si="44"/>
        <v>0</v>
      </c>
      <c r="V406" s="26">
        <v>0</v>
      </c>
      <c r="AA406" s="407">
        <f t="shared" si="45"/>
        <v>18000000</v>
      </c>
      <c r="AB406" s="407">
        <f t="shared" si="46"/>
        <v>0</v>
      </c>
      <c r="AC406" s="407">
        <f t="shared" si="47"/>
        <v>18000000</v>
      </c>
      <c r="AD406" s="407">
        <f t="shared" si="48"/>
        <v>0</v>
      </c>
    </row>
    <row r="407" spans="1:30" s="1" customFormat="1" x14ac:dyDescent="0.25">
      <c r="A407" s="325">
        <f>SUBTOTAL(103,$B$2:B407)</f>
        <v>406</v>
      </c>
      <c r="B407" s="108" t="s">
        <v>7661</v>
      </c>
      <c r="C407" s="24">
        <v>62510065350043</v>
      </c>
      <c r="D407" s="24" t="str">
        <f>VLOOKUP(C407,'Hemis baza'!K:AJ,26,)</f>
        <v>438241100199</v>
      </c>
      <c r="E407" s="24" t="str">
        <f>VLOOKUP(C407,'Hemis baza'!K:AF,13,)</f>
        <v>To‘lov-shartnoma</v>
      </c>
      <c r="F407" s="109" t="str">
        <f>VLOOKUP(C407,'Hemis baza'!K:AF,3,)</f>
        <v>1-kurs</v>
      </c>
      <c r="G407" s="404" t="s">
        <v>19813</v>
      </c>
      <c r="H407" s="404" t="str">
        <f>VLOOKUP(C407,'Hemis baza'!K:AF,5,)</f>
        <v>2-24 XTA</v>
      </c>
      <c r="I407" s="403" t="str">
        <f>VLOOKUP(C407,'Hemis baza'!K:AF,11,)</f>
        <v>Bakalavr</v>
      </c>
      <c r="J407" s="23" t="str">
        <f>VLOOKUP(C407,'Hemis baza'!K:AF,12,)</f>
        <v>Kunduzgi</v>
      </c>
      <c r="K407" s="304"/>
      <c r="L407" s="333"/>
      <c r="M407" s="26">
        <v>15000000</v>
      </c>
      <c r="N407" s="26">
        <f>SUMIF('BR 1'!B:B,'1-kurs'!C407,'BR 1'!E:E)</f>
        <v>11500000</v>
      </c>
      <c r="O407" s="26">
        <f t="shared" si="42"/>
        <v>3500000</v>
      </c>
      <c r="P407" s="26"/>
      <c r="Q407" s="26">
        <f t="shared" si="43"/>
        <v>0</v>
      </c>
      <c r="R407" s="40"/>
      <c r="U407" s="26">
        <f t="shared" si="44"/>
        <v>0</v>
      </c>
      <c r="V407" s="26">
        <v>11500000</v>
      </c>
      <c r="AA407" s="407">
        <f t="shared" si="45"/>
        <v>15000000</v>
      </c>
      <c r="AB407" s="407">
        <f t="shared" si="46"/>
        <v>11500000</v>
      </c>
      <c r="AC407" s="407">
        <f t="shared" si="47"/>
        <v>3500000</v>
      </c>
      <c r="AD407" s="407">
        <f t="shared" si="48"/>
        <v>0</v>
      </c>
    </row>
    <row r="408" spans="1:30" s="1" customFormat="1" x14ac:dyDescent="0.25">
      <c r="A408" s="325">
        <f>SUBTOTAL(103,$B$2:B408)</f>
        <v>407</v>
      </c>
      <c r="B408" s="108" t="s">
        <v>7662</v>
      </c>
      <c r="C408" s="24">
        <v>40706961000076</v>
      </c>
      <c r="D408" s="24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04" t="s">
        <v>19808</v>
      </c>
      <c r="H408" s="404" t="e">
        <f>VLOOKUP(C408,'Hemis baza'!K:AF,5,)</f>
        <v>#N/A</v>
      </c>
      <c r="I408" s="403" t="e">
        <f>VLOOKUP(C408,'Hemis baza'!K:AF,11,)</f>
        <v>#N/A</v>
      </c>
      <c r="J408" s="23" t="e">
        <f>VLOOKUP(C408,'Hemis baza'!K:AF,12,)</f>
        <v>#N/A</v>
      </c>
      <c r="K408" s="304"/>
      <c r="L408" s="333"/>
      <c r="M408" s="26">
        <v>12000000</v>
      </c>
      <c r="N408" s="26">
        <f>SUMIF('BR 1'!B:B,'1-kurs'!C408,'BR 1'!E:E)</f>
        <v>0</v>
      </c>
      <c r="O408" s="26">
        <f t="shared" si="42"/>
        <v>12000000</v>
      </c>
      <c r="P408" s="26"/>
      <c r="Q408" s="26">
        <f t="shared" si="43"/>
        <v>0</v>
      </c>
      <c r="R408" s="398"/>
      <c r="U408" s="26">
        <f t="shared" si="44"/>
        <v>0</v>
      </c>
      <c r="V408" s="26">
        <v>0</v>
      </c>
      <c r="AA408" s="407">
        <f t="shared" si="45"/>
        <v>12000000</v>
      </c>
      <c r="AB408" s="407">
        <f t="shared" si="46"/>
        <v>0</v>
      </c>
      <c r="AC408" s="407">
        <f t="shared" si="47"/>
        <v>12000000</v>
      </c>
      <c r="AD408" s="407">
        <f t="shared" si="48"/>
        <v>0</v>
      </c>
    </row>
    <row r="409" spans="1:30" s="1" customFormat="1" x14ac:dyDescent="0.25">
      <c r="A409" s="325">
        <f>SUBTOTAL(103,$B$2:B409)</f>
        <v>408</v>
      </c>
      <c r="B409" s="108" t="s">
        <v>7663</v>
      </c>
      <c r="C409" s="24">
        <v>60112005280030</v>
      </c>
      <c r="D409" s="24" t="str">
        <f>VLOOKUP(C409,'Hemis baza'!K:AJ,26,)</f>
        <v>438241200198</v>
      </c>
      <c r="E409" s="24" t="str">
        <f>VLOOKUP(C409,'Hemis baza'!K:AF,13,)</f>
        <v>To‘lov-shartnoma</v>
      </c>
      <c r="F409" s="109" t="str">
        <f>VLOOKUP(C409,'Hemis baza'!K:AF,3,)</f>
        <v>1-kurs</v>
      </c>
      <c r="G409" s="404" t="s">
        <v>19816</v>
      </c>
      <c r="H409" s="404" t="str">
        <f>VLOOKUP(C409,'Hemis baza'!K:AF,5,)</f>
        <v>M1-24 JM</v>
      </c>
      <c r="I409" s="403" t="str">
        <f>VLOOKUP(C409,'Hemis baza'!K:AF,11,)</f>
        <v>Magistr</v>
      </c>
      <c r="J409" s="23" t="str">
        <f>VLOOKUP(C409,'Hemis baza'!K:AF,12,)</f>
        <v>Kunduzgi</v>
      </c>
      <c r="K409" s="304"/>
      <c r="L409" s="333"/>
      <c r="M409" s="26">
        <v>18000000</v>
      </c>
      <c r="N409" s="26">
        <f>SUMIF('BR 1'!B:B,'1-kurs'!C409,'BR 1'!E:E)</f>
        <v>18000000</v>
      </c>
      <c r="O409" s="26">
        <f t="shared" si="42"/>
        <v>0</v>
      </c>
      <c r="P409" s="26"/>
      <c r="Q409" s="26">
        <f t="shared" si="43"/>
        <v>0</v>
      </c>
      <c r="R409" s="40"/>
      <c r="U409" s="26">
        <f t="shared" si="44"/>
        <v>0</v>
      </c>
      <c r="V409" s="26">
        <v>18000000</v>
      </c>
      <c r="AA409" s="407">
        <f t="shared" si="45"/>
        <v>18000000</v>
      </c>
      <c r="AB409" s="407">
        <f t="shared" si="46"/>
        <v>18000000</v>
      </c>
      <c r="AC409" s="407">
        <f t="shared" si="47"/>
        <v>0</v>
      </c>
      <c r="AD409" s="407">
        <f t="shared" si="48"/>
        <v>0</v>
      </c>
    </row>
    <row r="410" spans="1:30" s="1" customFormat="1" x14ac:dyDescent="0.25">
      <c r="A410" s="325">
        <f>SUBTOTAL(103,$B$2:B410)</f>
        <v>409</v>
      </c>
      <c r="B410" s="108" t="s">
        <v>7664</v>
      </c>
      <c r="C410" s="24">
        <v>41911921000068</v>
      </c>
      <c r="D410" s="24" t="str">
        <f>VLOOKUP(C410,'Hemis baza'!K:AJ,26,)</f>
        <v>438241100914</v>
      </c>
      <c r="E410" s="24" t="str">
        <f>VLOOKUP(C410,'Hemis baza'!K:AF,13,)</f>
        <v>To‘lov-shartnoma</v>
      </c>
      <c r="F410" s="109" t="str">
        <f>VLOOKUP(C410,'Hemis baza'!K:AF,3,)</f>
        <v>1-kurs</v>
      </c>
      <c r="G410" s="404" t="s">
        <v>19804</v>
      </c>
      <c r="H410" s="404" t="str">
        <f>VLOOKUP(C410,'Hemis baza'!K:AF,5,)</f>
        <v>S1-24 MT</v>
      </c>
      <c r="I410" s="403" t="str">
        <f>VLOOKUP(C410,'Hemis baza'!K:AF,11,)</f>
        <v>Bakalavr</v>
      </c>
      <c r="J410" s="23" t="str">
        <f>VLOOKUP(C410,'Hemis baza'!K:AF,12,)</f>
        <v>Sirtqi</v>
      </c>
      <c r="K410" s="304"/>
      <c r="L410" s="333"/>
      <c r="M410" s="26">
        <v>12000000</v>
      </c>
      <c r="N410" s="26">
        <f>SUMIF('BR 1'!B:B,'1-kurs'!C410,'BR 1'!E:E)</f>
        <v>8000000</v>
      </c>
      <c r="O410" s="26">
        <f t="shared" si="42"/>
        <v>4000000</v>
      </c>
      <c r="P410" s="26"/>
      <c r="Q410" s="26">
        <f t="shared" si="43"/>
        <v>0</v>
      </c>
      <c r="R410" s="40"/>
      <c r="U410" s="26">
        <f t="shared" si="44"/>
        <v>0</v>
      </c>
      <c r="V410" s="26">
        <v>8000000</v>
      </c>
      <c r="AA410" s="407">
        <f t="shared" si="45"/>
        <v>12000000</v>
      </c>
      <c r="AB410" s="407">
        <f t="shared" si="46"/>
        <v>8000000</v>
      </c>
      <c r="AC410" s="407">
        <f t="shared" si="47"/>
        <v>4000000</v>
      </c>
      <c r="AD410" s="407">
        <f t="shared" si="48"/>
        <v>0</v>
      </c>
    </row>
    <row r="411" spans="1:30" s="1" customFormat="1" x14ac:dyDescent="0.25">
      <c r="A411" s="325">
        <f>SUBTOTAL(103,$B$2:B411)</f>
        <v>410</v>
      </c>
      <c r="B411" s="108" t="s">
        <v>7665</v>
      </c>
      <c r="C411" s="24">
        <v>62303065260056</v>
      </c>
      <c r="D411" s="24" t="str">
        <f>VLOOKUP(C411,'Hemis baza'!K:AJ,26,)</f>
        <v>438241100235</v>
      </c>
      <c r="E411" s="24" t="str">
        <f>VLOOKUP(C411,'Hemis baza'!K:AF,13,)</f>
        <v>To‘lov-shartnoma</v>
      </c>
      <c r="F411" s="109" t="str">
        <f>VLOOKUP(C411,'Hemis baza'!K:AF,3,)</f>
        <v>1-kurs</v>
      </c>
      <c r="G411" s="404" t="s">
        <v>19813</v>
      </c>
      <c r="H411" s="404" t="str">
        <f>VLOOKUP(C411,'Hemis baza'!K:AF,5,)</f>
        <v>1-24 XTA</v>
      </c>
      <c r="I411" s="403" t="str">
        <f>VLOOKUP(C411,'Hemis baza'!K:AF,11,)</f>
        <v>Bakalavr</v>
      </c>
      <c r="J411" s="23" t="str">
        <f>VLOOKUP(C411,'Hemis baza'!K:AF,12,)</f>
        <v>Kunduzgi</v>
      </c>
      <c r="K411" s="304"/>
      <c r="L411" s="333"/>
      <c r="M411" s="26">
        <v>15000000</v>
      </c>
      <c r="N411" s="26">
        <f>SUMIF('BR 1'!B:B,'1-kurs'!C411,'BR 1'!E:E)</f>
        <v>7500000</v>
      </c>
      <c r="O411" s="26">
        <f t="shared" si="42"/>
        <v>7500000</v>
      </c>
      <c r="P411" s="26"/>
      <c r="Q411" s="26">
        <f t="shared" si="43"/>
        <v>0</v>
      </c>
      <c r="R411" s="398"/>
      <c r="U411" s="26">
        <f t="shared" si="44"/>
        <v>0</v>
      </c>
      <c r="V411" s="26">
        <v>7500000</v>
      </c>
      <c r="AA411" s="407">
        <f t="shared" si="45"/>
        <v>15000000</v>
      </c>
      <c r="AB411" s="407">
        <f t="shared" si="46"/>
        <v>7500000</v>
      </c>
      <c r="AC411" s="407">
        <f t="shared" si="47"/>
        <v>7500000</v>
      </c>
      <c r="AD411" s="407">
        <f t="shared" si="48"/>
        <v>0</v>
      </c>
    </row>
    <row r="412" spans="1:30" s="1" customFormat="1" x14ac:dyDescent="0.25">
      <c r="A412" s="325">
        <f>SUBTOTAL(103,$B$2:B412)</f>
        <v>411</v>
      </c>
      <c r="B412" s="108" t="s">
        <v>7666</v>
      </c>
      <c r="C412" s="24">
        <v>41407995360015</v>
      </c>
      <c r="D412" s="24" t="e">
        <f>VLOOKUP(C412,'Hemis baza'!K:AJ,26,)</f>
        <v>#N/A</v>
      </c>
      <c r="E412" s="24" t="e">
        <f>VLOOKUP(C412,'Hemis baza'!K:AF,13,)</f>
        <v>#N/A</v>
      </c>
      <c r="F412" s="109" t="e">
        <f>VLOOKUP(C412,'Hemis baza'!K:AF,3,)</f>
        <v>#N/A</v>
      </c>
      <c r="G412" s="404" t="s">
        <v>19803</v>
      </c>
      <c r="H412" s="404" t="e">
        <f>VLOOKUP(C412,'Hemis baza'!K:AF,5,)</f>
        <v>#N/A</v>
      </c>
      <c r="I412" s="403" t="e">
        <f>VLOOKUP(C412,'Hemis baza'!K:AF,11,)</f>
        <v>#N/A</v>
      </c>
      <c r="J412" s="23" t="e">
        <f>VLOOKUP(C412,'Hemis baza'!K:AF,12,)</f>
        <v>#N/A</v>
      </c>
      <c r="K412" s="304"/>
      <c r="L412" s="333"/>
      <c r="M412" s="26">
        <v>18000000</v>
      </c>
      <c r="N412" s="26">
        <f>SUMIF('BR 1'!B:B,'1-kurs'!C412,'BR 1'!E:E)</f>
        <v>0</v>
      </c>
      <c r="O412" s="26">
        <f t="shared" si="42"/>
        <v>18000000</v>
      </c>
      <c r="P412" s="26"/>
      <c r="Q412" s="26">
        <f t="shared" si="43"/>
        <v>0</v>
      </c>
      <c r="R412" s="40"/>
      <c r="U412" s="26">
        <f t="shared" si="44"/>
        <v>0</v>
      </c>
      <c r="V412" s="26">
        <v>0</v>
      </c>
      <c r="AA412" s="407">
        <f t="shared" si="45"/>
        <v>18000000</v>
      </c>
      <c r="AB412" s="407">
        <f t="shared" si="46"/>
        <v>0</v>
      </c>
      <c r="AC412" s="407">
        <f t="shared" si="47"/>
        <v>18000000</v>
      </c>
      <c r="AD412" s="407">
        <f t="shared" si="48"/>
        <v>0</v>
      </c>
    </row>
    <row r="413" spans="1:30" s="1" customFormat="1" x14ac:dyDescent="0.25">
      <c r="A413" s="325">
        <f>SUBTOTAL(103,$B$2:B413)</f>
        <v>412</v>
      </c>
      <c r="B413" s="108" t="s">
        <v>7667</v>
      </c>
      <c r="C413" s="24">
        <v>61006065300027</v>
      </c>
      <c r="D413" s="24" t="str">
        <f>VLOOKUP(C413,'Hemis baza'!K:AJ,26,)</f>
        <v>438241100685</v>
      </c>
      <c r="E413" s="24" t="str">
        <f>VLOOKUP(C413,'Hemis baza'!K:AF,13,)</f>
        <v>To‘lov-shartnoma</v>
      </c>
      <c r="F413" s="109" t="str">
        <f>VLOOKUP(C413,'Hemis baza'!K:AF,3,)</f>
        <v>1-kurs</v>
      </c>
      <c r="G413" s="404" t="s">
        <v>19803</v>
      </c>
      <c r="H413" s="404" t="str">
        <f>VLOOKUP(C413,'Hemis baza'!K:AF,5,)</f>
        <v>S2-24 PSI</v>
      </c>
      <c r="I413" s="403" t="str">
        <f>VLOOKUP(C413,'Hemis baza'!K:AF,11,)</f>
        <v>Bakalavr</v>
      </c>
      <c r="J413" s="23" t="str">
        <f>VLOOKUP(C413,'Hemis baza'!K:AF,12,)</f>
        <v>Sirtqi</v>
      </c>
      <c r="K413" s="304"/>
      <c r="L413" s="333"/>
      <c r="M413" s="26">
        <v>12000000</v>
      </c>
      <c r="N413" s="26">
        <f>SUMIF('BR 1'!B:B,'1-kurs'!C413,'BR 1'!E:E)</f>
        <v>10000000</v>
      </c>
      <c r="O413" s="26">
        <f t="shared" si="42"/>
        <v>2000000</v>
      </c>
      <c r="P413" s="26"/>
      <c r="Q413" s="26">
        <f t="shared" si="43"/>
        <v>0</v>
      </c>
      <c r="R413" s="40"/>
      <c r="U413" s="26">
        <f t="shared" si="44"/>
        <v>0</v>
      </c>
      <c r="V413" s="26">
        <v>10000000</v>
      </c>
      <c r="AA413" s="407">
        <f t="shared" si="45"/>
        <v>12000000</v>
      </c>
      <c r="AB413" s="407">
        <f t="shared" si="46"/>
        <v>10000000</v>
      </c>
      <c r="AC413" s="407">
        <f t="shared" si="47"/>
        <v>2000000</v>
      </c>
      <c r="AD413" s="407">
        <f t="shared" si="48"/>
        <v>0</v>
      </c>
    </row>
    <row r="414" spans="1:30" s="1" customFormat="1" x14ac:dyDescent="0.25">
      <c r="A414" s="325">
        <f>SUBTOTAL(103,$B$2:B414)</f>
        <v>413</v>
      </c>
      <c r="B414" s="108" t="s">
        <v>7668</v>
      </c>
      <c r="C414" s="24">
        <v>51411065290035</v>
      </c>
      <c r="D414" s="24" t="str">
        <f>VLOOKUP(C414,'Hemis baza'!K:AJ,26,)</f>
        <v>438241100258</v>
      </c>
      <c r="E414" s="24" t="str">
        <f>VLOOKUP(C414,'Hemis baza'!K:AF,13,)</f>
        <v>To‘lov-shartnoma</v>
      </c>
      <c r="F414" s="109" t="str">
        <f>VLOOKUP(C414,'Hemis baza'!K:AF,3,)</f>
        <v>1-kurs</v>
      </c>
      <c r="G414" s="404" t="s">
        <v>19816</v>
      </c>
      <c r="H414" s="404" t="str">
        <f>VLOOKUP(C414,'Hemis baza'!K:AF,5,)</f>
        <v>1-24 JM</v>
      </c>
      <c r="I414" s="403" t="str">
        <f>VLOOKUP(C414,'Hemis baza'!K:AF,11,)</f>
        <v>Bakalavr</v>
      </c>
      <c r="J414" s="23" t="str">
        <f>VLOOKUP(C414,'Hemis baza'!K:AF,12,)</f>
        <v>Kunduzgi</v>
      </c>
      <c r="K414" s="304"/>
      <c r="L414" s="333"/>
      <c r="M414" s="26">
        <v>15000000</v>
      </c>
      <c r="N414" s="26">
        <f>SUMIF('BR 1'!B:B,'1-kurs'!C414,'BR 1'!E:E)</f>
        <v>0</v>
      </c>
      <c r="O414" s="26">
        <f t="shared" si="42"/>
        <v>15000000</v>
      </c>
      <c r="P414" s="26"/>
      <c r="Q414" s="26">
        <f t="shared" si="43"/>
        <v>0</v>
      </c>
      <c r="R414" s="40"/>
      <c r="U414" s="26">
        <f t="shared" si="44"/>
        <v>0</v>
      </c>
      <c r="V414" s="26">
        <v>0</v>
      </c>
      <c r="AA414" s="407">
        <f t="shared" si="45"/>
        <v>15000000</v>
      </c>
      <c r="AB414" s="407">
        <f t="shared" si="46"/>
        <v>0</v>
      </c>
      <c r="AC414" s="407">
        <f t="shared" si="47"/>
        <v>15000000</v>
      </c>
      <c r="AD414" s="407">
        <f t="shared" si="48"/>
        <v>0</v>
      </c>
    </row>
    <row r="415" spans="1:30" s="1" customFormat="1" x14ac:dyDescent="0.25">
      <c r="A415" s="325">
        <f>SUBTOTAL(103,$B$2:B415)</f>
        <v>414</v>
      </c>
      <c r="B415" s="108" t="s">
        <v>7669</v>
      </c>
      <c r="C415" s="24">
        <v>61201065290019</v>
      </c>
      <c r="D415" s="24" t="str">
        <f>VLOOKUP(C415,'Hemis baza'!K:AJ,26,)</f>
        <v>438241102099</v>
      </c>
      <c r="E415" s="24" t="str">
        <f>VLOOKUP(C415,'Hemis baza'!K:AF,13,)</f>
        <v>To‘lov-shartnoma</v>
      </c>
      <c r="F415" s="109" t="str">
        <f>VLOOKUP(C415,'Hemis baza'!K:AF,3,)</f>
        <v>1-kurs</v>
      </c>
      <c r="G415" s="404" t="s">
        <v>19813</v>
      </c>
      <c r="H415" s="404" t="str">
        <f>VLOOKUP(C415,'Hemis baza'!K:AF,5,)</f>
        <v>2-24 XTA</v>
      </c>
      <c r="I415" s="403" t="str">
        <f>VLOOKUP(C415,'Hemis baza'!K:AF,11,)</f>
        <v>Bakalavr</v>
      </c>
      <c r="J415" s="23" t="str">
        <f>VLOOKUP(C415,'Hemis baza'!K:AF,12,)</f>
        <v>Kunduzgi</v>
      </c>
      <c r="K415" s="304"/>
      <c r="L415" s="333"/>
      <c r="M415" s="26">
        <v>15000000</v>
      </c>
      <c r="N415" s="26">
        <f>SUMIF('BR 1'!B:B,'1-kurs'!C415,'BR 1'!E:E)</f>
        <v>12003000</v>
      </c>
      <c r="O415" s="26">
        <f t="shared" si="42"/>
        <v>2997000</v>
      </c>
      <c r="P415" s="26"/>
      <c r="Q415" s="26">
        <f t="shared" si="43"/>
        <v>0</v>
      </c>
      <c r="R415" s="40"/>
      <c r="U415" s="26">
        <f t="shared" si="44"/>
        <v>0</v>
      </c>
      <c r="V415" s="26">
        <v>12003000</v>
      </c>
      <c r="AA415" s="407">
        <f t="shared" si="45"/>
        <v>15000000</v>
      </c>
      <c r="AB415" s="407">
        <f t="shared" si="46"/>
        <v>12003000</v>
      </c>
      <c r="AC415" s="407">
        <f t="shared" si="47"/>
        <v>2997000</v>
      </c>
      <c r="AD415" s="407">
        <f t="shared" si="48"/>
        <v>0</v>
      </c>
    </row>
    <row r="416" spans="1:30" s="1" customFormat="1" x14ac:dyDescent="0.25">
      <c r="A416" s="325">
        <f>SUBTOTAL(103,$B$2:B416)</f>
        <v>415</v>
      </c>
      <c r="B416" s="108" t="s">
        <v>7670</v>
      </c>
      <c r="C416" s="24">
        <v>32106975270031</v>
      </c>
      <c r="D416" s="24" t="str">
        <f>VLOOKUP(C416,'Hemis baza'!K:AJ,26,)</f>
        <v>438241100448</v>
      </c>
      <c r="E416" s="24" t="str">
        <f>VLOOKUP(C416,'Hemis baza'!K:AF,13,)</f>
        <v>To‘lov-shartnoma</v>
      </c>
      <c r="F416" s="109" t="str">
        <f>VLOOKUP(C416,'Hemis baza'!K:AF,3,)</f>
        <v>1-kurs</v>
      </c>
      <c r="G416" s="404" t="s">
        <v>19815</v>
      </c>
      <c r="H416" s="404" t="str">
        <f>VLOOKUP(C416,'Hemis baza'!K:AF,5,)</f>
        <v>S1-24 ATT</v>
      </c>
      <c r="I416" s="403" t="str">
        <f>VLOOKUP(C416,'Hemis baza'!K:AF,11,)</f>
        <v>Bakalavr</v>
      </c>
      <c r="J416" s="23" t="str">
        <f>VLOOKUP(C416,'Hemis baza'!K:AF,12,)</f>
        <v>Sirtqi</v>
      </c>
      <c r="K416" s="304"/>
      <c r="L416" s="333"/>
      <c r="M416" s="26">
        <v>12000000</v>
      </c>
      <c r="N416" s="26">
        <f>SUMIF('BR 1'!B:B,'1-kurs'!C416,'BR 1'!E:E)</f>
        <v>9000000</v>
      </c>
      <c r="O416" s="26">
        <f t="shared" si="42"/>
        <v>3000000</v>
      </c>
      <c r="P416" s="26"/>
      <c r="Q416" s="26">
        <f t="shared" si="43"/>
        <v>0</v>
      </c>
      <c r="R416" s="40"/>
      <c r="U416" s="26">
        <f t="shared" si="44"/>
        <v>0</v>
      </c>
      <c r="V416" s="26">
        <v>9000000</v>
      </c>
      <c r="AA416" s="407">
        <f t="shared" si="45"/>
        <v>12000000</v>
      </c>
      <c r="AB416" s="407">
        <f t="shared" si="46"/>
        <v>9000000</v>
      </c>
      <c r="AC416" s="407">
        <f t="shared" si="47"/>
        <v>3000000</v>
      </c>
      <c r="AD416" s="407">
        <f t="shared" si="48"/>
        <v>0</v>
      </c>
    </row>
    <row r="417" spans="1:30" s="1" customFormat="1" x14ac:dyDescent="0.25">
      <c r="A417" s="325">
        <f>SUBTOTAL(103,$B$2:B417)</f>
        <v>416</v>
      </c>
      <c r="B417" s="108" t="s">
        <v>7671</v>
      </c>
      <c r="C417" s="24">
        <v>50710055360011</v>
      </c>
      <c r="D417" s="24" t="str">
        <f>VLOOKUP(C417,'Hemis baza'!K:AJ,26,)</f>
        <v>438241101699</v>
      </c>
      <c r="E417" s="24" t="str">
        <f>VLOOKUP(C417,'Hemis baza'!K:AF,13,)</f>
        <v>To‘lov-shartnoma</v>
      </c>
      <c r="F417" s="109" t="str">
        <f>VLOOKUP(C417,'Hemis baza'!K:AF,3,)</f>
        <v>1-kurs</v>
      </c>
      <c r="G417" s="404" t="s">
        <v>19818</v>
      </c>
      <c r="H417" s="404" t="str">
        <f>VLOOKUP(C417,'Hemis baza'!K:AF,5,)</f>
        <v>S1-24 MIG`</v>
      </c>
      <c r="I417" s="403" t="str">
        <f>VLOOKUP(C417,'Hemis baza'!K:AF,11,)</f>
        <v>Bakalavr</v>
      </c>
      <c r="J417" s="23" t="str">
        <f>VLOOKUP(C417,'Hemis baza'!K:AF,12,)</f>
        <v>Sirtqi</v>
      </c>
      <c r="K417" s="304"/>
      <c r="L417" s="333"/>
      <c r="M417" s="26">
        <v>12000000</v>
      </c>
      <c r="N417" s="26">
        <f>SUMIF('BR 1'!B:B,'1-kurs'!C417,'BR 1'!E:E)</f>
        <v>0</v>
      </c>
      <c r="O417" s="26">
        <f t="shared" si="42"/>
        <v>12000000</v>
      </c>
      <c r="P417" s="26"/>
      <c r="Q417" s="26">
        <f t="shared" si="43"/>
        <v>0</v>
      </c>
      <c r="R417" s="40"/>
      <c r="U417" s="26">
        <f t="shared" si="44"/>
        <v>0</v>
      </c>
      <c r="V417" s="26">
        <v>0</v>
      </c>
      <c r="AA417" s="407">
        <f t="shared" si="45"/>
        <v>12000000</v>
      </c>
      <c r="AB417" s="407">
        <f t="shared" si="46"/>
        <v>0</v>
      </c>
      <c r="AC417" s="407">
        <f t="shared" si="47"/>
        <v>12000000</v>
      </c>
      <c r="AD417" s="407">
        <f t="shared" si="48"/>
        <v>0</v>
      </c>
    </row>
    <row r="418" spans="1:30" s="1" customFormat="1" x14ac:dyDescent="0.25">
      <c r="A418" s="325">
        <f>SUBTOTAL(103,$B$2:B418)</f>
        <v>417</v>
      </c>
      <c r="B418" s="108" t="s">
        <v>7672</v>
      </c>
      <c r="C418" s="24">
        <v>42004871120119</v>
      </c>
      <c r="D418" s="24" t="str">
        <f>VLOOKUP(C418,'Hemis baza'!K:AJ,26,)</f>
        <v>438241200043</v>
      </c>
      <c r="E418" s="24" t="str">
        <f>VLOOKUP(C418,'Hemis baza'!K:AF,13,)</f>
        <v>To‘lov-shartnoma</v>
      </c>
      <c r="F418" s="109" t="str">
        <f>VLOOKUP(C418,'Hemis baza'!K:AF,3,)</f>
        <v>1-kurs</v>
      </c>
      <c r="G418" s="404" t="s">
        <v>19814</v>
      </c>
      <c r="H418" s="404" t="str">
        <f>VLOOKUP(C418,'Hemis baza'!K:AF,5,)</f>
        <v>M1-24 L</v>
      </c>
      <c r="I418" s="403" t="str">
        <f>VLOOKUP(C418,'Hemis baza'!K:AF,11,)</f>
        <v>Magistr</v>
      </c>
      <c r="J418" s="23" t="str">
        <f>VLOOKUP(C418,'Hemis baza'!K:AF,12,)</f>
        <v>Kunduzgi</v>
      </c>
      <c r="K418" s="304"/>
      <c r="L418" s="333"/>
      <c r="M418" s="26">
        <v>18000000</v>
      </c>
      <c r="N418" s="26">
        <f>SUMIF('BR 1'!B:B,'1-kurs'!C418,'BR 1'!E:E)</f>
        <v>18000000</v>
      </c>
      <c r="O418" s="26">
        <f t="shared" si="42"/>
        <v>0</v>
      </c>
      <c r="P418" s="26"/>
      <c r="Q418" s="26">
        <f t="shared" si="43"/>
        <v>0</v>
      </c>
      <c r="R418" s="40"/>
      <c r="U418" s="26">
        <f t="shared" si="44"/>
        <v>0</v>
      </c>
      <c r="V418" s="26">
        <v>18000000</v>
      </c>
      <c r="AA418" s="407">
        <f t="shared" si="45"/>
        <v>18000000</v>
      </c>
      <c r="AB418" s="407">
        <f t="shared" si="46"/>
        <v>18000000</v>
      </c>
      <c r="AC418" s="407">
        <f t="shared" si="47"/>
        <v>0</v>
      </c>
      <c r="AD418" s="407">
        <f t="shared" si="48"/>
        <v>0</v>
      </c>
    </row>
    <row r="419" spans="1:30" s="1" customFormat="1" x14ac:dyDescent="0.25">
      <c r="A419" s="325">
        <f>SUBTOTAL(103,$B$2:B419)</f>
        <v>418</v>
      </c>
      <c r="B419" s="108" t="s">
        <v>7673</v>
      </c>
      <c r="C419" s="24">
        <v>41112831040036</v>
      </c>
      <c r="D419" s="24" t="str">
        <f>VLOOKUP(C419,'Hemis baza'!K:AJ,26,)</f>
        <v>438241200124</v>
      </c>
      <c r="E419" s="24" t="str">
        <f>VLOOKUP(C419,'Hemis baza'!K:AF,13,)</f>
        <v>To‘lov-shartnoma</v>
      </c>
      <c r="F419" s="109" t="str">
        <f>VLOOKUP(C419,'Hemis baza'!K:AF,3,)</f>
        <v>1-kurs</v>
      </c>
      <c r="G419" s="404" t="s">
        <v>19811</v>
      </c>
      <c r="H419" s="404" t="str">
        <f>VLOOKUP(C419,'Hemis baza'!K:AF,5,)</f>
        <v>M1-24 O`TA</v>
      </c>
      <c r="I419" s="403" t="str">
        <f>VLOOKUP(C419,'Hemis baza'!K:AF,11,)</f>
        <v>Magistr</v>
      </c>
      <c r="J419" s="23" t="str">
        <f>VLOOKUP(C419,'Hemis baza'!K:AF,12,)</f>
        <v>Kunduzgi</v>
      </c>
      <c r="K419" s="304"/>
      <c r="L419" s="333"/>
      <c r="M419" s="26">
        <v>18000000</v>
      </c>
      <c r="N419" s="26">
        <f>SUMIF('BR 1'!B:B,'1-kurs'!C419,'BR 1'!E:E)</f>
        <v>12000000</v>
      </c>
      <c r="O419" s="26">
        <f t="shared" si="42"/>
        <v>6000000</v>
      </c>
      <c r="P419" s="26"/>
      <c r="Q419" s="26">
        <f t="shared" si="43"/>
        <v>0</v>
      </c>
      <c r="R419" s="40"/>
      <c r="U419" s="26">
        <f t="shared" si="44"/>
        <v>0</v>
      </c>
      <c r="V419" s="26">
        <v>12000000</v>
      </c>
      <c r="AA419" s="407">
        <f t="shared" si="45"/>
        <v>18000000</v>
      </c>
      <c r="AB419" s="407">
        <f t="shared" si="46"/>
        <v>12000000</v>
      </c>
      <c r="AC419" s="407">
        <f t="shared" si="47"/>
        <v>6000000</v>
      </c>
      <c r="AD419" s="407">
        <f t="shared" si="48"/>
        <v>0</v>
      </c>
    </row>
    <row r="420" spans="1:30" s="1" customFormat="1" x14ac:dyDescent="0.25">
      <c r="A420" s="325">
        <f>SUBTOTAL(103,$B$2:B420)</f>
        <v>419</v>
      </c>
      <c r="B420" s="108" t="s">
        <v>7674</v>
      </c>
      <c r="C420" s="24">
        <v>60911025300010</v>
      </c>
      <c r="D420" s="24" t="str">
        <f>VLOOKUP(C420,'Hemis baza'!K:AJ,26,)</f>
        <v>438241200112</v>
      </c>
      <c r="E420" s="24" t="str">
        <f>VLOOKUP(C420,'Hemis baza'!K:AF,13,)</f>
        <v>To‘lov-shartnoma</v>
      </c>
      <c r="F420" s="109" t="str">
        <f>VLOOKUP(C420,'Hemis baza'!K:AF,3,)</f>
        <v>1-kurs</v>
      </c>
      <c r="G420" s="404" t="s">
        <v>19809</v>
      </c>
      <c r="H420" s="404" t="str">
        <f>VLOOKUP(C420,'Hemis baza'!K:AF,5,)</f>
        <v>M1-24 PED</v>
      </c>
      <c r="I420" s="403" t="str">
        <f>VLOOKUP(C420,'Hemis baza'!K:AF,11,)</f>
        <v>Magistr</v>
      </c>
      <c r="J420" s="23" t="str">
        <f>VLOOKUP(C420,'Hemis baza'!K:AF,12,)</f>
        <v>Kunduzgi</v>
      </c>
      <c r="K420" s="304"/>
      <c r="L420" s="333"/>
      <c r="M420" s="26">
        <v>18000000</v>
      </c>
      <c r="N420" s="26">
        <f>SUMIF('BR 1'!B:B,'1-kurs'!C420,'BR 1'!E:E)</f>
        <v>18000000</v>
      </c>
      <c r="O420" s="26">
        <f t="shared" si="42"/>
        <v>0</v>
      </c>
      <c r="P420" s="26"/>
      <c r="Q420" s="26">
        <f t="shared" si="43"/>
        <v>0</v>
      </c>
      <c r="R420" s="40"/>
      <c r="U420" s="26">
        <f t="shared" si="44"/>
        <v>0</v>
      </c>
      <c r="V420" s="26">
        <v>18000000</v>
      </c>
      <c r="AA420" s="407">
        <f t="shared" si="45"/>
        <v>18000000</v>
      </c>
      <c r="AB420" s="407">
        <f t="shared" si="46"/>
        <v>18000000</v>
      </c>
      <c r="AC420" s="407">
        <f t="shared" si="47"/>
        <v>0</v>
      </c>
      <c r="AD420" s="407">
        <f t="shared" si="48"/>
        <v>0</v>
      </c>
    </row>
    <row r="421" spans="1:30" s="1" customFormat="1" x14ac:dyDescent="0.25">
      <c r="A421" s="325">
        <f>SUBTOTAL(103,$B$2:B421)</f>
        <v>420</v>
      </c>
      <c r="B421" s="108" t="s">
        <v>7675</v>
      </c>
      <c r="C421" s="24">
        <v>41806911060022</v>
      </c>
      <c r="D421" s="24" t="str">
        <f>VLOOKUP(C421,'Hemis baza'!K:AJ,26,)</f>
        <v>438241101197</v>
      </c>
      <c r="E421" s="24" t="str">
        <f>VLOOKUP(C421,'Hemis baza'!K:AF,13,)</f>
        <v>To‘lov-shartnoma</v>
      </c>
      <c r="F421" s="109" t="str">
        <f>VLOOKUP(C421,'Hemis baza'!K:AF,3,)</f>
        <v>1-kurs</v>
      </c>
      <c r="G421" s="404" t="s">
        <v>19804</v>
      </c>
      <c r="H421" s="404" t="str">
        <f>VLOOKUP(C421,'Hemis baza'!K:AF,5,)</f>
        <v>S1-24 MT</v>
      </c>
      <c r="I421" s="403" t="str">
        <f>VLOOKUP(C421,'Hemis baza'!K:AF,11,)</f>
        <v>Bakalavr</v>
      </c>
      <c r="J421" s="23" t="str">
        <f>VLOOKUP(C421,'Hemis baza'!K:AF,12,)</f>
        <v>Sirtqi</v>
      </c>
      <c r="K421" s="304"/>
      <c r="L421" s="333"/>
      <c r="M421" s="26">
        <v>12000000</v>
      </c>
      <c r="N421" s="26">
        <f>SUMIF('BR 1'!B:B,'1-kurs'!C421,'BR 1'!E:E)</f>
        <v>10000000</v>
      </c>
      <c r="O421" s="26">
        <f t="shared" si="42"/>
        <v>2000000</v>
      </c>
      <c r="P421" s="26"/>
      <c r="Q421" s="26">
        <f t="shared" si="43"/>
        <v>0</v>
      </c>
      <c r="R421" s="40"/>
      <c r="U421" s="26">
        <f t="shared" si="44"/>
        <v>0</v>
      </c>
      <c r="V421" s="26">
        <v>10000000</v>
      </c>
      <c r="AA421" s="407">
        <f t="shared" si="45"/>
        <v>12000000</v>
      </c>
      <c r="AB421" s="407">
        <f t="shared" si="46"/>
        <v>10000000</v>
      </c>
      <c r="AC421" s="407">
        <f t="shared" si="47"/>
        <v>2000000</v>
      </c>
      <c r="AD421" s="407">
        <f t="shared" si="48"/>
        <v>0</v>
      </c>
    </row>
    <row r="422" spans="1:30" s="1" customFormat="1" x14ac:dyDescent="0.25">
      <c r="A422" s="325">
        <f>SUBTOTAL(103,$B$2:B422)</f>
        <v>421</v>
      </c>
      <c r="B422" s="108" t="s">
        <v>7676</v>
      </c>
      <c r="C422" s="24">
        <v>42510861000030</v>
      </c>
      <c r="D422" s="24" t="str">
        <f>VLOOKUP(C422,'Hemis baza'!K:AJ,26,)</f>
        <v>438241200046</v>
      </c>
      <c r="E422" s="24" t="str">
        <f>VLOOKUP(C422,'Hemis baza'!K:AF,13,)</f>
        <v>To‘lov-shartnoma</v>
      </c>
      <c r="F422" s="109" t="str">
        <f>VLOOKUP(C422,'Hemis baza'!K:AF,3,)</f>
        <v>1-kurs</v>
      </c>
      <c r="G422" s="404" t="s">
        <v>19814</v>
      </c>
      <c r="H422" s="404" t="str">
        <f>VLOOKUP(C422,'Hemis baza'!K:AF,5,)</f>
        <v>M1-24 L</v>
      </c>
      <c r="I422" s="403" t="str">
        <f>VLOOKUP(C422,'Hemis baza'!K:AF,11,)</f>
        <v>Magistr</v>
      </c>
      <c r="J422" s="23" t="str">
        <f>VLOOKUP(C422,'Hemis baza'!K:AF,12,)</f>
        <v>Kunduzgi</v>
      </c>
      <c r="K422" s="304"/>
      <c r="L422" s="333"/>
      <c r="M422" s="26">
        <v>18000000</v>
      </c>
      <c r="N422" s="26">
        <f>SUMIF('BR 1'!B:B,'1-kurs'!C422,'BR 1'!E:E)</f>
        <v>18000000</v>
      </c>
      <c r="O422" s="26">
        <f t="shared" si="42"/>
        <v>0</v>
      </c>
      <c r="P422" s="26"/>
      <c r="Q422" s="26">
        <f t="shared" si="43"/>
        <v>0</v>
      </c>
      <c r="R422" s="40"/>
      <c r="U422" s="26">
        <f t="shared" si="44"/>
        <v>0</v>
      </c>
      <c r="V422" s="26">
        <v>18000000</v>
      </c>
      <c r="AA422" s="407">
        <f t="shared" si="45"/>
        <v>18000000</v>
      </c>
      <c r="AB422" s="407">
        <f t="shared" si="46"/>
        <v>18000000</v>
      </c>
      <c r="AC422" s="407">
        <f t="shared" si="47"/>
        <v>0</v>
      </c>
      <c r="AD422" s="407">
        <f t="shared" si="48"/>
        <v>0</v>
      </c>
    </row>
    <row r="423" spans="1:30" s="1" customFormat="1" x14ac:dyDescent="0.25">
      <c r="A423" s="325">
        <f>SUBTOTAL(103,$B$2:B423)</f>
        <v>422</v>
      </c>
      <c r="B423" s="108" t="s">
        <v>7677</v>
      </c>
      <c r="C423" s="24">
        <v>61305007130020</v>
      </c>
      <c r="D423" s="24" t="str">
        <f>VLOOKUP(C423,'Hemis baza'!K:AJ,26,)</f>
        <v>438241200217</v>
      </c>
      <c r="E423" s="24" t="str">
        <f>VLOOKUP(C423,'Hemis baza'!K:AF,13,)</f>
        <v>To‘lov-shartnoma</v>
      </c>
      <c r="F423" s="109" t="str">
        <f>VLOOKUP(C423,'Hemis baza'!K:AF,3,)</f>
        <v>1-kurs</v>
      </c>
      <c r="G423" s="404" t="s">
        <v>19814</v>
      </c>
      <c r="H423" s="404" t="str">
        <f>VLOOKUP(C423,'Hemis baza'!K:AF,5,)</f>
        <v>M1-24 L</v>
      </c>
      <c r="I423" s="403" t="str">
        <f>VLOOKUP(C423,'Hemis baza'!K:AF,11,)</f>
        <v>Magistr</v>
      </c>
      <c r="J423" s="23" t="str">
        <f>VLOOKUP(C423,'Hemis baza'!K:AF,12,)</f>
        <v>Kunduzgi</v>
      </c>
      <c r="K423" s="304"/>
      <c r="L423" s="333"/>
      <c r="M423" s="26">
        <v>18000000</v>
      </c>
      <c r="N423" s="26">
        <f>SUMIF('BR 1'!B:B,'1-kurs'!C423,'BR 1'!E:E)</f>
        <v>18000000</v>
      </c>
      <c r="O423" s="26">
        <f t="shared" si="42"/>
        <v>0</v>
      </c>
      <c r="P423" s="26"/>
      <c r="Q423" s="26">
        <f t="shared" si="43"/>
        <v>0</v>
      </c>
      <c r="R423" s="40"/>
      <c r="U423" s="26">
        <f t="shared" si="44"/>
        <v>0</v>
      </c>
      <c r="V423" s="26">
        <v>18000000</v>
      </c>
      <c r="AA423" s="407">
        <f t="shared" si="45"/>
        <v>18000000</v>
      </c>
      <c r="AB423" s="407">
        <f t="shared" si="46"/>
        <v>18000000</v>
      </c>
      <c r="AC423" s="407">
        <f t="shared" si="47"/>
        <v>0</v>
      </c>
      <c r="AD423" s="407">
        <f t="shared" si="48"/>
        <v>0</v>
      </c>
    </row>
    <row r="424" spans="1:30" s="1" customFormat="1" x14ac:dyDescent="0.25">
      <c r="A424" s="325">
        <f>SUBTOTAL(103,$B$2:B424)</f>
        <v>423</v>
      </c>
      <c r="B424" s="108" t="s">
        <v>7678</v>
      </c>
      <c r="C424" s="24">
        <v>52304045260041</v>
      </c>
      <c r="D424" s="24" t="str">
        <f>VLOOKUP(C424,'Hemis baza'!K:AJ,26,)</f>
        <v>438241101613</v>
      </c>
      <c r="E424" s="24" t="str">
        <f>VLOOKUP(C424,'Hemis baza'!K:AF,13,)</f>
        <v>To‘lov-shartnoma</v>
      </c>
      <c r="F424" s="109" t="str">
        <f>VLOOKUP(C424,'Hemis baza'!K:AF,3,)</f>
        <v>1-kurs</v>
      </c>
      <c r="G424" s="404" t="s">
        <v>19803</v>
      </c>
      <c r="H424" s="404" t="str">
        <f>VLOOKUP(C424,'Hemis baza'!K:AF,5,)</f>
        <v>S2-24 PSI</v>
      </c>
      <c r="I424" s="403" t="str">
        <f>VLOOKUP(C424,'Hemis baza'!K:AF,11,)</f>
        <v>Bakalavr</v>
      </c>
      <c r="J424" s="23" t="str">
        <f>VLOOKUP(C424,'Hemis baza'!K:AF,12,)</f>
        <v>Sirtqi</v>
      </c>
      <c r="K424" s="304"/>
      <c r="L424" s="333"/>
      <c r="M424" s="26">
        <v>12000000</v>
      </c>
      <c r="N424" s="26">
        <f>SUMIF('BR 1'!B:B,'1-kurs'!C424,'BR 1'!E:E)</f>
        <v>9000000</v>
      </c>
      <c r="O424" s="26">
        <f t="shared" si="42"/>
        <v>3000000</v>
      </c>
      <c r="P424" s="26"/>
      <c r="Q424" s="26">
        <f t="shared" si="43"/>
        <v>0</v>
      </c>
      <c r="R424" s="40"/>
      <c r="U424" s="26">
        <f t="shared" si="44"/>
        <v>0</v>
      </c>
      <c r="V424" s="26">
        <v>9000000</v>
      </c>
      <c r="AA424" s="407">
        <f t="shared" si="45"/>
        <v>12000000</v>
      </c>
      <c r="AB424" s="407">
        <f t="shared" si="46"/>
        <v>9000000</v>
      </c>
      <c r="AC424" s="407">
        <f t="shared" si="47"/>
        <v>3000000</v>
      </c>
      <c r="AD424" s="407">
        <f t="shared" si="48"/>
        <v>0</v>
      </c>
    </row>
    <row r="425" spans="1:30" x14ac:dyDescent="0.25">
      <c r="A425" s="325">
        <f>SUBTOTAL(103,$B$2:B425)</f>
        <v>424</v>
      </c>
      <c r="B425" s="108" t="s">
        <v>7679</v>
      </c>
      <c r="C425" s="24">
        <v>52810075270032</v>
      </c>
      <c r="D425" s="24" t="str">
        <f>VLOOKUP(C425,'Hemis baza'!K:AJ,26,)</f>
        <v>438241100207</v>
      </c>
      <c r="E425" s="24" t="str">
        <f>VLOOKUP(C425,'Hemis baza'!K:AF,13,)</f>
        <v>To‘lov-shartnoma</v>
      </c>
      <c r="F425" s="109" t="str">
        <f>VLOOKUP(C425,'Hemis baza'!K:AF,3,)</f>
        <v>1-kurs</v>
      </c>
      <c r="G425" s="404" t="s">
        <v>19806</v>
      </c>
      <c r="H425" s="404" t="str">
        <f>VLOOKUP(C425,'Hemis baza'!K:AF,5,)</f>
        <v>1-24 MUZ</v>
      </c>
      <c r="I425" s="403" t="str">
        <f>VLOOKUP(C425,'Hemis baza'!K:AF,11,)</f>
        <v>Bakalavr</v>
      </c>
      <c r="J425" s="23" t="str">
        <f>VLOOKUP(C425,'Hemis baza'!K:AF,12,)</f>
        <v>Kunduzgi</v>
      </c>
      <c r="K425" s="304"/>
      <c r="L425" s="333"/>
      <c r="M425" s="26">
        <v>15000000</v>
      </c>
      <c r="N425" s="26">
        <f>SUMIF('BR 1'!B:B,'1-kurs'!C425,'BR 1'!E:E)</f>
        <v>0</v>
      </c>
      <c r="O425" s="26">
        <f t="shared" si="42"/>
        <v>15000000</v>
      </c>
      <c r="P425" s="26"/>
      <c r="Q425" s="26">
        <f t="shared" si="43"/>
        <v>0</v>
      </c>
      <c r="R425" s="399"/>
      <c r="U425" s="26">
        <f t="shared" si="44"/>
        <v>0</v>
      </c>
      <c r="V425" s="26">
        <v>0</v>
      </c>
      <c r="AA425" s="407">
        <f t="shared" si="45"/>
        <v>15000000</v>
      </c>
      <c r="AB425" s="407">
        <f t="shared" si="46"/>
        <v>0</v>
      </c>
      <c r="AC425" s="407">
        <f t="shared" si="47"/>
        <v>15000000</v>
      </c>
      <c r="AD425" s="407">
        <f t="shared" si="48"/>
        <v>0</v>
      </c>
    </row>
    <row r="426" spans="1:30" s="1" customFormat="1" x14ac:dyDescent="0.25">
      <c r="A426" s="325">
        <f>SUBTOTAL(103,$B$2:B426)</f>
        <v>425</v>
      </c>
      <c r="B426" s="108" t="s">
        <v>7680</v>
      </c>
      <c r="C426" s="24">
        <v>50507065290034</v>
      </c>
      <c r="D426" s="24" t="str">
        <f>VLOOKUP(C426,'Hemis baza'!K:AJ,26,)</f>
        <v>438241101899</v>
      </c>
      <c r="E426" s="24" t="str">
        <f>VLOOKUP(C426,'Hemis baza'!K:AF,13,)</f>
        <v>To‘lov-shartnoma</v>
      </c>
      <c r="F426" s="109" t="str">
        <f>VLOOKUP(C426,'Hemis baza'!K:AF,3,)</f>
        <v>1-kurs</v>
      </c>
      <c r="G426" s="404" t="s">
        <v>19808</v>
      </c>
      <c r="H426" s="404" t="str">
        <f>VLOOKUP(C426,'Hemis baza'!K:AF,5,)</f>
        <v>S1-24 IQT</v>
      </c>
      <c r="I426" s="403" t="str">
        <f>VLOOKUP(C426,'Hemis baza'!K:AF,11,)</f>
        <v>Bakalavr</v>
      </c>
      <c r="J426" s="23" t="str">
        <f>VLOOKUP(C426,'Hemis baza'!K:AF,12,)</f>
        <v>Sirtqi</v>
      </c>
      <c r="K426" s="304"/>
      <c r="L426" s="333"/>
      <c r="M426" s="26">
        <v>12000000</v>
      </c>
      <c r="N426" s="26">
        <f>SUMIF('BR 1'!B:B,'1-kurs'!C426,'BR 1'!E:E)</f>
        <v>9000000</v>
      </c>
      <c r="O426" s="26">
        <f t="shared" si="42"/>
        <v>3000000</v>
      </c>
      <c r="P426" s="26"/>
      <c r="Q426" s="26">
        <f t="shared" si="43"/>
        <v>0</v>
      </c>
      <c r="R426" s="40"/>
      <c r="U426" s="26">
        <f t="shared" si="44"/>
        <v>0</v>
      </c>
      <c r="V426" s="26">
        <v>9000000</v>
      </c>
      <c r="AA426" s="407">
        <f t="shared" si="45"/>
        <v>12000000</v>
      </c>
      <c r="AB426" s="407">
        <f t="shared" si="46"/>
        <v>9000000</v>
      </c>
      <c r="AC426" s="407">
        <f t="shared" si="47"/>
        <v>3000000</v>
      </c>
      <c r="AD426" s="407">
        <f t="shared" si="48"/>
        <v>0</v>
      </c>
    </row>
    <row r="427" spans="1:30" s="1" customFormat="1" x14ac:dyDescent="0.25">
      <c r="A427" s="325">
        <f>SUBTOTAL(103,$B$2:B427)</f>
        <v>426</v>
      </c>
      <c r="B427" s="108" t="s">
        <v>7681</v>
      </c>
      <c r="C427" s="24">
        <v>42903902400032</v>
      </c>
      <c r="D427" s="24" t="str">
        <f>VLOOKUP(C427,'Hemis baza'!K:AJ,26,)</f>
        <v>438241200016</v>
      </c>
      <c r="E427" s="24" t="str">
        <f>VLOOKUP(C427,'Hemis baza'!K:AF,13,)</f>
        <v>To‘lov-shartnoma</v>
      </c>
      <c r="F427" s="109" t="str">
        <f>VLOOKUP(C427,'Hemis baza'!K:AF,3,)</f>
        <v>1-kurs</v>
      </c>
      <c r="G427" s="404" t="s">
        <v>19808</v>
      </c>
      <c r="H427" s="404" t="str">
        <f>VLOOKUP(C427,'Hemis baza'!K:AF,5,)</f>
        <v>M1-24 IQT</v>
      </c>
      <c r="I427" s="403" t="str">
        <f>VLOOKUP(C427,'Hemis baza'!K:AF,11,)</f>
        <v>Magistr</v>
      </c>
      <c r="J427" s="23" t="str">
        <f>VLOOKUP(C427,'Hemis baza'!K:AF,12,)</f>
        <v>Kunduzgi</v>
      </c>
      <c r="K427" s="304"/>
      <c r="L427" s="333"/>
      <c r="M427" s="26">
        <v>18000000</v>
      </c>
      <c r="N427" s="26">
        <f>SUMIF('BR 1'!B:B,'1-kurs'!C427,'BR 1'!E:E)</f>
        <v>17000000</v>
      </c>
      <c r="O427" s="26">
        <f t="shared" si="42"/>
        <v>1000000</v>
      </c>
      <c r="P427" s="26"/>
      <c r="Q427" s="26">
        <f t="shared" si="43"/>
        <v>0</v>
      </c>
      <c r="R427" s="40"/>
      <c r="U427" s="26">
        <f t="shared" si="44"/>
        <v>9000000</v>
      </c>
      <c r="V427" s="26">
        <v>8000000</v>
      </c>
      <c r="AA427" s="407">
        <f t="shared" si="45"/>
        <v>18000000</v>
      </c>
      <c r="AB427" s="407">
        <f t="shared" si="46"/>
        <v>17000000</v>
      </c>
      <c r="AC427" s="407">
        <f t="shared" si="47"/>
        <v>1000000</v>
      </c>
      <c r="AD427" s="407">
        <f t="shared" si="48"/>
        <v>0</v>
      </c>
    </row>
    <row r="428" spans="1:30" s="1" customFormat="1" x14ac:dyDescent="0.25">
      <c r="A428" s="325">
        <f>SUBTOTAL(103,$B$2:B428)</f>
        <v>427</v>
      </c>
      <c r="B428" s="108" t="s">
        <v>7682</v>
      </c>
      <c r="C428" s="24">
        <v>41901911120076</v>
      </c>
      <c r="D428" s="24" t="str">
        <f>VLOOKUP(C428,'Hemis baza'!K:AJ,26,)</f>
        <v>438241102141</v>
      </c>
      <c r="E428" s="24" t="str">
        <f>VLOOKUP(C428,'Hemis baza'!K:AF,13,)</f>
        <v>To‘lov-shartnoma</v>
      </c>
      <c r="F428" s="109" t="str">
        <f>VLOOKUP(C428,'Hemis baza'!K:AF,3,)</f>
        <v>1-kurs</v>
      </c>
      <c r="G428" s="404" t="s">
        <v>19803</v>
      </c>
      <c r="H428" s="404" t="str">
        <f>VLOOKUP(C428,'Hemis baza'!K:AF,5,)</f>
        <v>S1-24 PSI</v>
      </c>
      <c r="I428" s="403" t="str">
        <f>VLOOKUP(C428,'Hemis baza'!K:AF,11,)</f>
        <v>Bakalavr</v>
      </c>
      <c r="J428" s="23" t="str">
        <f>VLOOKUP(C428,'Hemis baza'!K:AF,12,)</f>
        <v>Sirtqi</v>
      </c>
      <c r="K428" s="304"/>
      <c r="L428" s="333"/>
      <c r="M428" s="26">
        <v>12000000</v>
      </c>
      <c r="N428" s="26">
        <f>SUMIF('BR 1'!B:B,'1-kurs'!C428,'BR 1'!E:E)</f>
        <v>11000000</v>
      </c>
      <c r="O428" s="26">
        <f t="shared" si="42"/>
        <v>1000000</v>
      </c>
      <c r="P428" s="26"/>
      <c r="Q428" s="26">
        <f t="shared" si="43"/>
        <v>0</v>
      </c>
      <c r="R428" s="40"/>
      <c r="U428" s="26">
        <f t="shared" si="44"/>
        <v>0</v>
      </c>
      <c r="V428" s="26">
        <v>11000000</v>
      </c>
      <c r="AA428" s="407">
        <f t="shared" si="45"/>
        <v>12000000</v>
      </c>
      <c r="AB428" s="407">
        <f t="shared" si="46"/>
        <v>11000000</v>
      </c>
      <c r="AC428" s="407">
        <f t="shared" si="47"/>
        <v>1000000</v>
      </c>
      <c r="AD428" s="407">
        <f t="shared" si="48"/>
        <v>0</v>
      </c>
    </row>
    <row r="429" spans="1:30" s="1" customFormat="1" x14ac:dyDescent="0.25">
      <c r="A429" s="325">
        <f>SUBTOTAL(103,$B$2:B429)</f>
        <v>428</v>
      </c>
      <c r="B429" s="108" t="s">
        <v>7683</v>
      </c>
      <c r="C429" s="24">
        <v>41709996080032</v>
      </c>
      <c r="D429" s="24" t="str">
        <f>VLOOKUP(C429,'Hemis baza'!K:AJ,26,)</f>
        <v>438241102080</v>
      </c>
      <c r="E429" s="24" t="str">
        <f>VLOOKUP(C429,'Hemis baza'!K:AF,13,)</f>
        <v>To‘lov-shartnoma</v>
      </c>
      <c r="F429" s="109" t="str">
        <f>VLOOKUP(C429,'Hemis baza'!K:AF,3,)</f>
        <v>1-kurs</v>
      </c>
      <c r="G429" s="404" t="s">
        <v>19803</v>
      </c>
      <c r="H429" s="404" t="str">
        <f>VLOOKUP(C429,'Hemis baza'!K:AF,5,)</f>
        <v>S2-24 PSI</v>
      </c>
      <c r="I429" s="403" t="str">
        <f>VLOOKUP(C429,'Hemis baza'!K:AF,11,)</f>
        <v>Bakalavr</v>
      </c>
      <c r="J429" s="23" t="str">
        <f>VLOOKUP(C429,'Hemis baza'!K:AF,12,)</f>
        <v>Sirtqi</v>
      </c>
      <c r="K429" s="304"/>
      <c r="L429" s="333"/>
      <c r="M429" s="26">
        <v>12000000</v>
      </c>
      <c r="N429" s="26">
        <f>SUMIF('BR 1'!B:B,'1-kurs'!C429,'BR 1'!E:E)</f>
        <v>11000000</v>
      </c>
      <c r="O429" s="26">
        <f t="shared" si="42"/>
        <v>1000000</v>
      </c>
      <c r="P429" s="26"/>
      <c r="Q429" s="26">
        <f t="shared" si="43"/>
        <v>0</v>
      </c>
      <c r="R429" s="40"/>
      <c r="U429" s="26">
        <f t="shared" si="44"/>
        <v>0</v>
      </c>
      <c r="V429" s="26">
        <v>11000000</v>
      </c>
      <c r="AA429" s="407">
        <f t="shared" si="45"/>
        <v>12000000</v>
      </c>
      <c r="AB429" s="407">
        <f t="shared" si="46"/>
        <v>11000000</v>
      </c>
      <c r="AC429" s="407">
        <f t="shared" si="47"/>
        <v>1000000</v>
      </c>
      <c r="AD429" s="407">
        <f t="shared" si="48"/>
        <v>0</v>
      </c>
    </row>
    <row r="430" spans="1:30" s="1" customFormat="1" x14ac:dyDescent="0.25">
      <c r="A430" s="325">
        <f>SUBTOTAL(103,$B$2:B430)</f>
        <v>429</v>
      </c>
      <c r="B430" s="108" t="s">
        <v>7684</v>
      </c>
      <c r="C430" s="24">
        <v>61601025800025</v>
      </c>
      <c r="D430" s="24" t="str">
        <f>VLOOKUP(C430,'Hemis baza'!K:AJ,26,)</f>
        <v>438241102166</v>
      </c>
      <c r="E430" s="24" t="str">
        <f>VLOOKUP(C430,'Hemis baza'!K:AF,13,)</f>
        <v>To‘lov-shartnoma</v>
      </c>
      <c r="F430" s="109" t="str">
        <f>VLOOKUP(C430,'Hemis baza'!K:AF,3,)</f>
        <v>1-kurs</v>
      </c>
      <c r="G430" s="404" t="s">
        <v>19813</v>
      </c>
      <c r="H430" s="404" t="str">
        <f>VLOOKUP(C430,'Hemis baza'!K:AF,5,)</f>
        <v>3-24 XTA</v>
      </c>
      <c r="I430" s="403" t="str">
        <f>VLOOKUP(C430,'Hemis baza'!K:AF,11,)</f>
        <v>Bakalavr</v>
      </c>
      <c r="J430" s="23" t="str">
        <f>VLOOKUP(C430,'Hemis baza'!K:AF,12,)</f>
        <v>Kunduzgi</v>
      </c>
      <c r="K430" s="304"/>
      <c r="L430" s="333"/>
      <c r="M430" s="26">
        <v>15000000</v>
      </c>
      <c r="N430" s="26">
        <f>SUMIF('BR 1'!B:B,'1-kurs'!C430,'BR 1'!E:E)</f>
        <v>15000000</v>
      </c>
      <c r="O430" s="26">
        <f t="shared" si="42"/>
        <v>0</v>
      </c>
      <c r="P430" s="26"/>
      <c r="Q430" s="26">
        <f t="shared" si="43"/>
        <v>0</v>
      </c>
      <c r="R430" s="40"/>
      <c r="U430" s="26">
        <f t="shared" si="44"/>
        <v>0</v>
      </c>
      <c r="V430" s="26">
        <v>15000000</v>
      </c>
      <c r="AA430" s="407">
        <f t="shared" si="45"/>
        <v>15000000</v>
      </c>
      <c r="AB430" s="407">
        <f t="shared" si="46"/>
        <v>15000000</v>
      </c>
      <c r="AC430" s="407">
        <f t="shared" si="47"/>
        <v>0</v>
      </c>
      <c r="AD430" s="407">
        <f t="shared" si="48"/>
        <v>0</v>
      </c>
    </row>
    <row r="431" spans="1:30" s="1" customFormat="1" x14ac:dyDescent="0.25">
      <c r="A431" s="325">
        <f>SUBTOTAL(103,$B$2:B431)</f>
        <v>430</v>
      </c>
      <c r="B431" s="108" t="s">
        <v>7685</v>
      </c>
      <c r="C431" s="24">
        <v>60204065270028</v>
      </c>
      <c r="D431" s="24" t="str">
        <f>VLOOKUP(C431,'Hemis baza'!K:AJ,26,)</f>
        <v>438241100187</v>
      </c>
      <c r="E431" s="24" t="str">
        <f>VLOOKUP(C431,'Hemis baza'!K:AF,13,)</f>
        <v>To‘lov-shartnoma</v>
      </c>
      <c r="F431" s="109" t="str">
        <f>VLOOKUP(C431,'Hemis baza'!K:AF,3,)</f>
        <v>1-kurs</v>
      </c>
      <c r="G431" s="404" t="s">
        <v>19806</v>
      </c>
      <c r="H431" s="404" t="str">
        <f>VLOOKUP(C431,'Hemis baza'!K:AF,5,)</f>
        <v>1-24 MUZ</v>
      </c>
      <c r="I431" s="403" t="str">
        <f>VLOOKUP(C431,'Hemis baza'!K:AF,11,)</f>
        <v>Bakalavr</v>
      </c>
      <c r="J431" s="23" t="str">
        <f>VLOOKUP(C431,'Hemis baza'!K:AF,12,)</f>
        <v>Kunduzgi</v>
      </c>
      <c r="K431" s="304"/>
      <c r="L431" s="333"/>
      <c r="M431" s="26">
        <v>15000000</v>
      </c>
      <c r="N431" s="26">
        <f>SUMIF('BR 1'!B:B,'1-kurs'!C431,'BR 1'!E:E)</f>
        <v>7465000</v>
      </c>
      <c r="O431" s="26">
        <f t="shared" si="42"/>
        <v>7535000</v>
      </c>
      <c r="P431" s="26"/>
      <c r="Q431" s="26">
        <f t="shared" si="43"/>
        <v>0</v>
      </c>
      <c r="R431" s="40"/>
      <c r="U431" s="26">
        <f t="shared" si="44"/>
        <v>0</v>
      </c>
      <c r="V431" s="26">
        <v>7465000</v>
      </c>
      <c r="AA431" s="407">
        <f t="shared" si="45"/>
        <v>15000000</v>
      </c>
      <c r="AB431" s="407">
        <f t="shared" si="46"/>
        <v>7465000</v>
      </c>
      <c r="AC431" s="407">
        <f t="shared" si="47"/>
        <v>7535000</v>
      </c>
      <c r="AD431" s="407">
        <f t="shared" si="48"/>
        <v>0</v>
      </c>
    </row>
    <row r="432" spans="1:30" s="1" customFormat="1" x14ac:dyDescent="0.25">
      <c r="A432" s="325">
        <f>SUBTOTAL(103,$B$2:B432)</f>
        <v>431</v>
      </c>
      <c r="B432" s="108" t="s">
        <v>7686</v>
      </c>
      <c r="C432" s="24">
        <v>40407942540023</v>
      </c>
      <c r="D432" s="24" t="str">
        <f>VLOOKUP(C432,'Hemis baza'!K:AJ,26,)</f>
        <v>438241200018</v>
      </c>
      <c r="E432" s="24" t="str">
        <f>VLOOKUP(C432,'Hemis baza'!K:AF,13,)</f>
        <v>To‘lov-shartnoma</v>
      </c>
      <c r="F432" s="109" t="str">
        <f>VLOOKUP(C432,'Hemis baza'!K:AF,3,)</f>
        <v>1-kurs</v>
      </c>
      <c r="G432" s="404" t="s">
        <v>19808</v>
      </c>
      <c r="H432" s="404" t="str">
        <f>VLOOKUP(C432,'Hemis baza'!K:AF,5,)</f>
        <v>M1-24 IQT</v>
      </c>
      <c r="I432" s="403" t="str">
        <f>VLOOKUP(C432,'Hemis baza'!K:AF,11,)</f>
        <v>Magistr</v>
      </c>
      <c r="J432" s="23" t="str">
        <f>VLOOKUP(C432,'Hemis baza'!K:AF,12,)</f>
        <v>Kunduzgi</v>
      </c>
      <c r="K432" s="304"/>
      <c r="L432" s="333"/>
      <c r="M432" s="26">
        <v>18000000</v>
      </c>
      <c r="N432" s="26">
        <f>SUMIF('BR 1'!B:B,'1-kurs'!C432,'BR 1'!E:E)</f>
        <v>18000000</v>
      </c>
      <c r="O432" s="26">
        <f t="shared" si="42"/>
        <v>0</v>
      </c>
      <c r="P432" s="26"/>
      <c r="Q432" s="26">
        <f t="shared" si="43"/>
        <v>0</v>
      </c>
      <c r="R432" s="40"/>
      <c r="U432" s="26">
        <f t="shared" si="44"/>
        <v>0</v>
      </c>
      <c r="V432" s="26">
        <v>18000000</v>
      </c>
      <c r="AA432" s="407">
        <f t="shared" si="45"/>
        <v>18000000</v>
      </c>
      <c r="AB432" s="407">
        <f t="shared" si="46"/>
        <v>18000000</v>
      </c>
      <c r="AC432" s="407">
        <f t="shared" si="47"/>
        <v>0</v>
      </c>
      <c r="AD432" s="407">
        <f t="shared" si="48"/>
        <v>0</v>
      </c>
    </row>
    <row r="433" spans="1:30" s="1" customFormat="1" x14ac:dyDescent="0.25">
      <c r="A433" s="325">
        <f>SUBTOTAL(103,$B$2:B433)</f>
        <v>432</v>
      </c>
      <c r="B433" s="108" t="s">
        <v>7687</v>
      </c>
      <c r="C433" s="24">
        <v>43011932740039</v>
      </c>
      <c r="D433" s="24" t="str">
        <f>VLOOKUP(C433,'Hemis baza'!K:AJ,26,)</f>
        <v>438241100102</v>
      </c>
      <c r="E433" s="24" t="str">
        <f>VLOOKUP(C433,'Hemis baza'!K:AF,13,)</f>
        <v>To‘lov-shartnoma</v>
      </c>
      <c r="F433" s="109" t="str">
        <f>VLOOKUP(C433,'Hemis baza'!K:AF,3,)</f>
        <v>1-kurs</v>
      </c>
      <c r="G433" s="404" t="s">
        <v>19804</v>
      </c>
      <c r="H433" s="404" t="str">
        <f>VLOOKUP(C433,'Hemis baza'!K:AF,5,)</f>
        <v>1-24 MT</v>
      </c>
      <c r="I433" s="403" t="str">
        <f>VLOOKUP(C433,'Hemis baza'!K:AF,11,)</f>
        <v>Bakalavr</v>
      </c>
      <c r="J433" s="23" t="str">
        <f>VLOOKUP(C433,'Hemis baza'!K:AF,12,)</f>
        <v>Kunduzgi</v>
      </c>
      <c r="K433" s="304"/>
      <c r="L433" s="333"/>
      <c r="M433" s="26">
        <v>15000000</v>
      </c>
      <c r="N433" s="26">
        <f>SUMIF('BR 1'!B:B,'1-kurs'!C433,'BR 1'!E:E)</f>
        <v>15000000</v>
      </c>
      <c r="O433" s="26">
        <f t="shared" si="42"/>
        <v>0</v>
      </c>
      <c r="P433" s="26"/>
      <c r="Q433" s="26">
        <f t="shared" si="43"/>
        <v>0</v>
      </c>
      <c r="R433" s="40"/>
      <c r="U433" s="26">
        <f t="shared" si="44"/>
        <v>0</v>
      </c>
      <c r="V433" s="26">
        <v>15000000</v>
      </c>
      <c r="AA433" s="407">
        <f t="shared" si="45"/>
        <v>15000000</v>
      </c>
      <c r="AB433" s="407">
        <f t="shared" si="46"/>
        <v>15000000</v>
      </c>
      <c r="AC433" s="407">
        <f t="shared" si="47"/>
        <v>0</v>
      </c>
      <c r="AD433" s="407">
        <f t="shared" si="48"/>
        <v>0</v>
      </c>
    </row>
    <row r="434" spans="1:30" s="1" customFormat="1" x14ac:dyDescent="0.25">
      <c r="A434" s="325">
        <f>SUBTOTAL(103,$B$2:B434)</f>
        <v>433</v>
      </c>
      <c r="B434" s="108" t="s">
        <v>7688</v>
      </c>
      <c r="C434" s="24">
        <v>33011881000076</v>
      </c>
      <c r="D434" s="24" t="str">
        <f>VLOOKUP(C434,'Hemis baza'!K:AJ,26,)</f>
        <v>438241200097</v>
      </c>
      <c r="E434" s="24" t="str">
        <f>VLOOKUP(C434,'Hemis baza'!K:AF,13,)</f>
        <v>To‘lov-shartnoma</v>
      </c>
      <c r="F434" s="109" t="str">
        <f>VLOOKUP(C434,'Hemis baza'!K:AF,3,)</f>
        <v>1-kurs</v>
      </c>
      <c r="G434" s="404" t="s">
        <v>19803</v>
      </c>
      <c r="H434" s="404" t="str">
        <f>VLOOKUP(C434,'Hemis baza'!K:AF,5,)</f>
        <v>M1-24 PSI</v>
      </c>
      <c r="I434" s="403" t="str">
        <f>VLOOKUP(C434,'Hemis baza'!K:AF,11,)</f>
        <v>Magistr</v>
      </c>
      <c r="J434" s="23" t="str">
        <f>VLOOKUP(C434,'Hemis baza'!K:AF,12,)</f>
        <v>Kunduzgi</v>
      </c>
      <c r="K434" s="304"/>
      <c r="L434" s="333"/>
      <c r="M434" s="26">
        <v>18000000</v>
      </c>
      <c r="N434" s="26">
        <f>SUMIF('BR 1'!B:B,'1-kurs'!C434,'BR 1'!E:E)</f>
        <v>15950000</v>
      </c>
      <c r="O434" s="26">
        <f t="shared" si="42"/>
        <v>2050000</v>
      </c>
      <c r="P434" s="26"/>
      <c r="Q434" s="26">
        <f t="shared" si="43"/>
        <v>0</v>
      </c>
      <c r="R434" s="40"/>
      <c r="U434" s="26">
        <f t="shared" si="44"/>
        <v>0</v>
      </c>
      <c r="V434" s="26">
        <v>15950000</v>
      </c>
      <c r="AA434" s="407">
        <f t="shared" si="45"/>
        <v>18000000</v>
      </c>
      <c r="AB434" s="407">
        <f t="shared" si="46"/>
        <v>15950000</v>
      </c>
      <c r="AC434" s="407">
        <f t="shared" si="47"/>
        <v>2050000</v>
      </c>
      <c r="AD434" s="407">
        <f t="shared" si="48"/>
        <v>0</v>
      </c>
    </row>
    <row r="435" spans="1:30" s="1" customFormat="1" x14ac:dyDescent="0.25">
      <c r="A435" s="325">
        <f>SUBTOTAL(103,$B$2:B435)</f>
        <v>434</v>
      </c>
      <c r="B435" s="108" t="s">
        <v>7689</v>
      </c>
      <c r="C435" s="24">
        <v>40111891080061</v>
      </c>
      <c r="D435" s="24" t="str">
        <f>VLOOKUP(C435,'Hemis baza'!K:AJ,26,)</f>
        <v>438241200087</v>
      </c>
      <c r="E435" s="24" t="str">
        <f>VLOOKUP(C435,'Hemis baza'!K:AF,13,)</f>
        <v>To‘lov-shartnoma</v>
      </c>
      <c r="F435" s="109" t="str">
        <f>VLOOKUP(C435,'Hemis baza'!K:AF,3,)</f>
        <v>1-kurs</v>
      </c>
      <c r="G435" s="404" t="s">
        <v>19803</v>
      </c>
      <c r="H435" s="404" t="str">
        <f>VLOOKUP(C435,'Hemis baza'!K:AF,5,)</f>
        <v>M1-24 PSI</v>
      </c>
      <c r="I435" s="403" t="str">
        <f>VLOOKUP(C435,'Hemis baza'!K:AF,11,)</f>
        <v>Magistr</v>
      </c>
      <c r="J435" s="23" t="str">
        <f>VLOOKUP(C435,'Hemis baza'!K:AF,12,)</f>
        <v>Kunduzgi</v>
      </c>
      <c r="K435" s="304"/>
      <c r="L435" s="333"/>
      <c r="M435" s="26">
        <v>18000000</v>
      </c>
      <c r="N435" s="26">
        <f>SUMIF('BR 1'!B:B,'1-kurs'!C435,'BR 1'!E:E)</f>
        <v>12500000</v>
      </c>
      <c r="O435" s="26">
        <f t="shared" si="42"/>
        <v>5500000</v>
      </c>
      <c r="P435" s="26"/>
      <c r="Q435" s="26">
        <f t="shared" si="43"/>
        <v>0</v>
      </c>
      <c r="R435" s="40"/>
      <c r="U435" s="26">
        <f t="shared" si="44"/>
        <v>0</v>
      </c>
      <c r="V435" s="26">
        <v>12500000</v>
      </c>
      <c r="AA435" s="407">
        <f t="shared" si="45"/>
        <v>18000000</v>
      </c>
      <c r="AB435" s="407">
        <f t="shared" si="46"/>
        <v>12500000</v>
      </c>
      <c r="AC435" s="407">
        <f t="shared" si="47"/>
        <v>5500000</v>
      </c>
      <c r="AD435" s="407">
        <f t="shared" si="48"/>
        <v>0</v>
      </c>
    </row>
    <row r="436" spans="1:30" s="1" customFormat="1" x14ac:dyDescent="0.25">
      <c r="A436" s="325">
        <f>SUBTOTAL(103,$B$2:B436)</f>
        <v>435</v>
      </c>
      <c r="B436" s="108" t="s">
        <v>7690</v>
      </c>
      <c r="C436" s="24">
        <v>30302921090030</v>
      </c>
      <c r="D436" s="24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04" t="s">
        <v>19816</v>
      </c>
      <c r="H436" s="404" t="e">
        <f>VLOOKUP(C436,'Hemis baza'!K:AF,5,)</f>
        <v>#N/A</v>
      </c>
      <c r="I436" s="403" t="e">
        <f>VLOOKUP(C436,'Hemis baza'!K:AF,11,)</f>
        <v>#N/A</v>
      </c>
      <c r="J436" s="23" t="e">
        <f>VLOOKUP(C436,'Hemis baza'!K:AF,12,)</f>
        <v>#N/A</v>
      </c>
      <c r="K436" s="304"/>
      <c r="L436" s="333"/>
      <c r="M436" s="26">
        <v>18000000</v>
      </c>
      <c r="N436" s="26">
        <f>SUMIF('BR 1'!B:B,'1-kurs'!C436,'BR 1'!E:E)</f>
        <v>0</v>
      </c>
      <c r="O436" s="26">
        <f t="shared" si="42"/>
        <v>18000000</v>
      </c>
      <c r="P436" s="26"/>
      <c r="Q436" s="26">
        <f t="shared" si="43"/>
        <v>0</v>
      </c>
      <c r="R436" s="40"/>
      <c r="U436" s="26">
        <f t="shared" si="44"/>
        <v>0</v>
      </c>
      <c r="V436" s="26">
        <v>0</v>
      </c>
      <c r="AA436" s="407">
        <f t="shared" si="45"/>
        <v>18000000</v>
      </c>
      <c r="AB436" s="407">
        <f t="shared" si="46"/>
        <v>0</v>
      </c>
      <c r="AC436" s="407">
        <f t="shared" si="47"/>
        <v>18000000</v>
      </c>
      <c r="AD436" s="407">
        <f t="shared" si="48"/>
        <v>0</v>
      </c>
    </row>
    <row r="437" spans="1:30" s="1" customFormat="1" x14ac:dyDescent="0.25">
      <c r="A437" s="325">
        <f>SUBTOTAL(103,$B$2:B437)</f>
        <v>436</v>
      </c>
      <c r="B437" s="108" t="s">
        <v>7691</v>
      </c>
      <c r="C437" s="24">
        <v>50308026410036</v>
      </c>
      <c r="D437" s="24" t="str">
        <f>VLOOKUP(C437,'Hemis baza'!K:AJ,26,)</f>
        <v>438241102211</v>
      </c>
      <c r="E437" s="24" t="str">
        <f>VLOOKUP(C437,'Hemis baza'!K:AF,13,)</f>
        <v>To‘lov-shartnoma</v>
      </c>
      <c r="F437" s="109" t="str">
        <f>VLOOKUP(C437,'Hemis baza'!K:AF,3,)</f>
        <v>1-kurs</v>
      </c>
      <c r="G437" s="404" t="s">
        <v>19815</v>
      </c>
      <c r="H437" s="404" t="str">
        <f>VLOOKUP(C437,'Hemis baza'!K:AF,5,)</f>
        <v>S1-24 ATT</v>
      </c>
      <c r="I437" s="403" t="str">
        <f>VLOOKUP(C437,'Hemis baza'!K:AF,11,)</f>
        <v>Bakalavr</v>
      </c>
      <c r="J437" s="23" t="str">
        <f>VLOOKUP(C437,'Hemis baza'!K:AF,12,)</f>
        <v>Sirtqi</v>
      </c>
      <c r="K437" s="304"/>
      <c r="L437" s="333"/>
      <c r="M437" s="26">
        <v>12000000</v>
      </c>
      <c r="N437" s="26">
        <f>SUMIF('BR 1'!B:B,'1-kurs'!C437,'BR 1'!E:E)</f>
        <v>3600000</v>
      </c>
      <c r="O437" s="26">
        <f t="shared" si="42"/>
        <v>8400000</v>
      </c>
      <c r="P437" s="26"/>
      <c r="Q437" s="26">
        <f t="shared" si="43"/>
        <v>0</v>
      </c>
      <c r="R437" s="40"/>
      <c r="U437" s="26">
        <f t="shared" si="44"/>
        <v>0</v>
      </c>
      <c r="V437" s="26">
        <v>3600000</v>
      </c>
      <c r="AA437" s="407">
        <f t="shared" si="45"/>
        <v>12000000</v>
      </c>
      <c r="AB437" s="407">
        <f t="shared" si="46"/>
        <v>3600000</v>
      </c>
      <c r="AC437" s="407">
        <f t="shared" si="47"/>
        <v>8400000</v>
      </c>
      <c r="AD437" s="407">
        <f t="shared" si="48"/>
        <v>0</v>
      </c>
    </row>
    <row r="438" spans="1:30" s="1" customFormat="1" x14ac:dyDescent="0.25">
      <c r="A438" s="325">
        <f>SUBTOTAL(103,$B$2:B438)</f>
        <v>437</v>
      </c>
      <c r="B438" s="108" t="s">
        <v>7692</v>
      </c>
      <c r="C438" s="24">
        <v>62307065310054</v>
      </c>
      <c r="D438" s="24" t="str">
        <f>VLOOKUP(C438,'Hemis baza'!K:AJ,26,)</f>
        <v>438241100239</v>
      </c>
      <c r="E438" s="24" t="str">
        <f>VLOOKUP(C438,'Hemis baza'!K:AF,13,)</f>
        <v>To‘lov-shartnoma</v>
      </c>
      <c r="F438" s="109" t="str">
        <f>VLOOKUP(C438,'Hemis baza'!K:AF,3,)</f>
        <v>1-kurs</v>
      </c>
      <c r="G438" s="404" t="s">
        <v>19807</v>
      </c>
      <c r="H438" s="404" t="str">
        <f>VLOOKUP(C438,'Hemis baza'!K:AF,5,)</f>
        <v>1-24 MIG'</v>
      </c>
      <c r="I438" s="403" t="str">
        <f>VLOOKUP(C438,'Hemis baza'!K:AF,11,)</f>
        <v>Bakalavr</v>
      </c>
      <c r="J438" s="23" t="str">
        <f>VLOOKUP(C438,'Hemis baza'!K:AF,12,)</f>
        <v>Kunduzgi</v>
      </c>
      <c r="K438" s="304"/>
      <c r="L438" s="333"/>
      <c r="M438" s="26">
        <v>15000000</v>
      </c>
      <c r="N438" s="26">
        <f>SUMIF('BR 1'!B:B,'1-kurs'!C438,'BR 1'!E:E)</f>
        <v>7500000</v>
      </c>
      <c r="O438" s="26">
        <f t="shared" si="42"/>
        <v>7500000</v>
      </c>
      <c r="P438" s="26"/>
      <c r="Q438" s="26">
        <f t="shared" si="43"/>
        <v>0</v>
      </c>
      <c r="R438" s="40"/>
      <c r="U438" s="26">
        <f t="shared" si="44"/>
        <v>0</v>
      </c>
      <c r="V438" s="26">
        <v>7500000</v>
      </c>
      <c r="AA438" s="407">
        <f t="shared" si="45"/>
        <v>15000000</v>
      </c>
      <c r="AB438" s="407">
        <f t="shared" si="46"/>
        <v>7500000</v>
      </c>
      <c r="AC438" s="407">
        <f t="shared" si="47"/>
        <v>7500000</v>
      </c>
      <c r="AD438" s="407">
        <f t="shared" si="48"/>
        <v>0</v>
      </c>
    </row>
    <row r="439" spans="1:30" s="1" customFormat="1" x14ac:dyDescent="0.25">
      <c r="A439" s="325">
        <f>SUBTOTAL(103,$B$2:B439)</f>
        <v>438</v>
      </c>
      <c r="B439" s="108" t="s">
        <v>7693</v>
      </c>
      <c r="C439" s="24">
        <v>63105065300014</v>
      </c>
      <c r="D439" s="24" t="str">
        <f>VLOOKUP(C439,'Hemis baza'!K:AJ,26,)</f>
        <v>438241102142</v>
      </c>
      <c r="E439" s="24" t="str">
        <f>VLOOKUP(C439,'Hemis baza'!K:AF,13,)</f>
        <v>Davlat granti</v>
      </c>
      <c r="F439" s="109" t="str">
        <f>VLOOKUP(C439,'Hemis baza'!K:AF,3,)</f>
        <v>1-kurs</v>
      </c>
      <c r="G439" s="404" t="s">
        <v>19815</v>
      </c>
      <c r="H439" s="404" t="str">
        <f>VLOOKUP(C439,'Hemis baza'!K:AF,5,)</f>
        <v>1-24 ATT</v>
      </c>
      <c r="I439" s="403" t="str">
        <f>VLOOKUP(C439,'Hemis baza'!K:AF,11,)</f>
        <v>Bakalavr</v>
      </c>
      <c r="J439" s="23" t="str">
        <f>VLOOKUP(C439,'Hemis baza'!K:AF,12,)</f>
        <v>Kunduzgi</v>
      </c>
      <c r="K439" s="304"/>
      <c r="L439" s="333"/>
      <c r="M439" s="26">
        <v>15000000</v>
      </c>
      <c r="N439" s="26">
        <f>SUMIF('BR 1'!B:B,'1-kurs'!C439,'BR 1'!E:E)</f>
        <v>15000000</v>
      </c>
      <c r="O439" s="26">
        <f t="shared" si="42"/>
        <v>0</v>
      </c>
      <c r="P439" s="26"/>
      <c r="Q439" s="26">
        <f t="shared" si="43"/>
        <v>0</v>
      </c>
      <c r="R439" s="398"/>
      <c r="U439" s="26">
        <f t="shared" si="44"/>
        <v>0</v>
      </c>
      <c r="V439" s="26">
        <v>15000000</v>
      </c>
      <c r="AA439" s="407">
        <f t="shared" si="45"/>
        <v>15000000</v>
      </c>
      <c r="AB439" s="407">
        <f t="shared" si="46"/>
        <v>15000000</v>
      </c>
      <c r="AC439" s="407">
        <f t="shared" si="47"/>
        <v>0</v>
      </c>
      <c r="AD439" s="407">
        <f t="shared" si="48"/>
        <v>0</v>
      </c>
    </row>
    <row r="440" spans="1:30" s="1" customFormat="1" x14ac:dyDescent="0.25">
      <c r="A440" s="325">
        <f>SUBTOTAL(103,$B$2:B440)</f>
        <v>439</v>
      </c>
      <c r="B440" s="108" t="s">
        <v>7694</v>
      </c>
      <c r="C440" s="24">
        <v>42105901040048</v>
      </c>
      <c r="D440" s="24" t="str">
        <f>VLOOKUP(C440,'Hemis baza'!K:AJ,26,)</f>
        <v>438241200149</v>
      </c>
      <c r="E440" s="24" t="str">
        <f>VLOOKUP(C440,'Hemis baza'!K:AF,13,)</f>
        <v>To‘lov-shartnoma</v>
      </c>
      <c r="F440" s="109" t="str">
        <f>VLOOKUP(C440,'Hemis baza'!K:AF,3,)</f>
        <v>1-kurs</v>
      </c>
      <c r="G440" s="404" t="s">
        <v>19817</v>
      </c>
      <c r="H440" s="404" t="str">
        <f>VLOOKUP(C440,'Hemis baza'!K:AF,5,)</f>
        <v>M1-24 PED</v>
      </c>
      <c r="I440" s="403" t="str">
        <f>VLOOKUP(C440,'Hemis baza'!K:AF,11,)</f>
        <v>Magistr</v>
      </c>
      <c r="J440" s="23" t="str">
        <f>VLOOKUP(C440,'Hemis baza'!K:AF,12,)</f>
        <v>Kunduzgi</v>
      </c>
      <c r="K440" s="304"/>
      <c r="L440" s="333"/>
      <c r="M440" s="26">
        <v>18000000</v>
      </c>
      <c r="N440" s="26">
        <f>SUMIF('BR 1'!B:B,'1-kurs'!C440,'BR 1'!E:E)</f>
        <v>18000000</v>
      </c>
      <c r="O440" s="26">
        <f t="shared" si="42"/>
        <v>0</v>
      </c>
      <c r="P440" s="26"/>
      <c r="Q440" s="26">
        <f t="shared" si="43"/>
        <v>0</v>
      </c>
      <c r="R440" s="40"/>
      <c r="U440" s="26">
        <f t="shared" si="44"/>
        <v>0</v>
      </c>
      <c r="V440" s="26">
        <v>18000000</v>
      </c>
      <c r="AA440" s="407">
        <f t="shared" si="45"/>
        <v>18000000</v>
      </c>
      <c r="AB440" s="407">
        <f t="shared" si="46"/>
        <v>18000000</v>
      </c>
      <c r="AC440" s="407">
        <f t="shared" si="47"/>
        <v>0</v>
      </c>
      <c r="AD440" s="407">
        <f t="shared" si="48"/>
        <v>0</v>
      </c>
    </row>
    <row r="441" spans="1:30" s="1" customFormat="1" x14ac:dyDescent="0.25">
      <c r="A441" s="325">
        <f>SUBTOTAL(103,$B$2:B441)</f>
        <v>440</v>
      </c>
      <c r="B441" s="108" t="s">
        <v>7695</v>
      </c>
      <c r="C441" s="24">
        <v>61507067210041</v>
      </c>
      <c r="D441" s="24" t="str">
        <f>VLOOKUP(C441,'Hemis baza'!K:AJ,26,)</f>
        <v>438241101703</v>
      </c>
      <c r="E441" s="24" t="str">
        <f>VLOOKUP(C441,'Hemis baza'!K:AF,13,)</f>
        <v>To‘lov-shartnoma</v>
      </c>
      <c r="F441" s="109" t="str">
        <f>VLOOKUP(C441,'Hemis baza'!K:AF,3,)</f>
        <v>1-kurs</v>
      </c>
      <c r="G441" s="404" t="s">
        <v>19818</v>
      </c>
      <c r="H441" s="404" t="str">
        <f>VLOOKUP(C441,'Hemis baza'!K:AF,5,)</f>
        <v>S1-24 MIG`</v>
      </c>
      <c r="I441" s="403" t="str">
        <f>VLOOKUP(C441,'Hemis baza'!K:AF,11,)</f>
        <v>Bakalavr</v>
      </c>
      <c r="J441" s="23" t="str">
        <f>VLOOKUP(C441,'Hemis baza'!K:AF,12,)</f>
        <v>Sirtqi</v>
      </c>
      <c r="K441" s="304"/>
      <c r="L441" s="333"/>
      <c r="M441" s="26">
        <v>12000000</v>
      </c>
      <c r="N441" s="26">
        <f>SUMIF('BR 1'!B:B,'1-kurs'!C441,'BR 1'!E:E)</f>
        <v>12000000</v>
      </c>
      <c r="O441" s="26">
        <f t="shared" si="42"/>
        <v>0</v>
      </c>
      <c r="P441" s="26"/>
      <c r="Q441" s="26">
        <f t="shared" si="43"/>
        <v>0</v>
      </c>
      <c r="R441" s="40"/>
      <c r="U441" s="26">
        <f t="shared" si="44"/>
        <v>0</v>
      </c>
      <c r="V441" s="26">
        <v>12000000</v>
      </c>
      <c r="AA441" s="407">
        <f t="shared" si="45"/>
        <v>12000000</v>
      </c>
      <c r="AB441" s="407">
        <f t="shared" si="46"/>
        <v>12000000</v>
      </c>
      <c r="AC441" s="407">
        <f t="shared" si="47"/>
        <v>0</v>
      </c>
      <c r="AD441" s="407">
        <f t="shared" si="48"/>
        <v>0</v>
      </c>
    </row>
    <row r="442" spans="1:30" s="1" customFormat="1" x14ac:dyDescent="0.25">
      <c r="A442" s="325">
        <f>SUBTOTAL(103,$B$2:B442)</f>
        <v>441</v>
      </c>
      <c r="B442" s="108" t="s">
        <v>7696</v>
      </c>
      <c r="C442" s="24">
        <v>61509065300021</v>
      </c>
      <c r="D442" s="24" t="str">
        <f>VLOOKUP(C442,'Hemis baza'!K:AJ,26,)</f>
        <v>438241100120</v>
      </c>
      <c r="E442" s="24" t="str">
        <f>VLOOKUP(C442,'Hemis baza'!K:AF,13,)</f>
        <v>To‘lov-shartnoma</v>
      </c>
      <c r="F442" s="109" t="str">
        <f>VLOOKUP(C442,'Hemis baza'!K:AF,3,)</f>
        <v>1-kurs</v>
      </c>
      <c r="G442" s="404" t="s">
        <v>19811</v>
      </c>
      <c r="H442" s="404" t="str">
        <f>VLOOKUP(C442,'Hemis baza'!K:AF,5,)</f>
        <v>1-24 O`TA</v>
      </c>
      <c r="I442" s="403" t="str">
        <f>VLOOKUP(C442,'Hemis baza'!K:AF,11,)</f>
        <v>Bakalavr</v>
      </c>
      <c r="J442" s="23" t="str">
        <f>VLOOKUP(C442,'Hemis baza'!K:AF,12,)</f>
        <v>Kunduzgi</v>
      </c>
      <c r="K442" s="304"/>
      <c r="L442" s="333"/>
      <c r="M442" s="26">
        <v>15000000</v>
      </c>
      <c r="N442" s="26">
        <f>SUMIF('BR 1'!B:B,'1-kurs'!C442,'BR 1'!E:E)</f>
        <v>15000000</v>
      </c>
      <c r="O442" s="26">
        <f t="shared" si="42"/>
        <v>0</v>
      </c>
      <c r="P442" s="26"/>
      <c r="Q442" s="26">
        <f t="shared" si="43"/>
        <v>0</v>
      </c>
      <c r="R442" s="40"/>
      <c r="U442" s="26">
        <f t="shared" si="44"/>
        <v>0</v>
      </c>
      <c r="V442" s="26">
        <v>15000000</v>
      </c>
      <c r="AA442" s="407">
        <f t="shared" si="45"/>
        <v>15000000</v>
      </c>
      <c r="AB442" s="407">
        <f t="shared" si="46"/>
        <v>15000000</v>
      </c>
      <c r="AC442" s="407">
        <f t="shared" si="47"/>
        <v>0</v>
      </c>
      <c r="AD442" s="407">
        <f t="shared" si="48"/>
        <v>0</v>
      </c>
    </row>
    <row r="443" spans="1:30" s="1" customFormat="1" x14ac:dyDescent="0.25">
      <c r="A443" s="325">
        <f>SUBTOTAL(103,$B$2:B443)</f>
        <v>442</v>
      </c>
      <c r="B443" s="108" t="s">
        <v>7697</v>
      </c>
      <c r="C443" s="24">
        <v>62402065310043</v>
      </c>
      <c r="D443" s="24" t="str">
        <f>VLOOKUP(C443,'Hemis baza'!K:AJ,26,)</f>
        <v>438241102065</v>
      </c>
      <c r="E443" s="24" t="str">
        <f>VLOOKUP(C443,'Hemis baza'!K:AF,13,)</f>
        <v>To‘lov-shartnoma</v>
      </c>
      <c r="F443" s="109" t="str">
        <f>VLOOKUP(C443,'Hemis baza'!K:AF,3,)</f>
        <v>1-kurs</v>
      </c>
      <c r="G443" s="404" t="s">
        <v>19813</v>
      </c>
      <c r="H443" s="404" t="str">
        <f>VLOOKUP(C443,'Hemis baza'!K:AF,5,)</f>
        <v>3-24 XTA</v>
      </c>
      <c r="I443" s="403" t="str">
        <f>VLOOKUP(C443,'Hemis baza'!K:AF,11,)</f>
        <v>Bakalavr</v>
      </c>
      <c r="J443" s="23" t="str">
        <f>VLOOKUP(C443,'Hemis baza'!K:AF,12,)</f>
        <v>Kunduzgi</v>
      </c>
      <c r="K443" s="304"/>
      <c r="L443" s="333"/>
      <c r="M443" s="26">
        <v>15000000</v>
      </c>
      <c r="N443" s="26">
        <f>SUMIF('BR 1'!B:B,'1-kurs'!C443,'BR 1'!E:E)</f>
        <v>10000000</v>
      </c>
      <c r="O443" s="26">
        <f t="shared" si="42"/>
        <v>5000000</v>
      </c>
      <c r="P443" s="26"/>
      <c r="Q443" s="26">
        <f t="shared" si="43"/>
        <v>0</v>
      </c>
      <c r="R443" s="40"/>
      <c r="U443" s="26">
        <f t="shared" si="44"/>
        <v>0</v>
      </c>
      <c r="V443" s="26">
        <v>10000000</v>
      </c>
      <c r="AA443" s="407">
        <f t="shared" si="45"/>
        <v>15000000</v>
      </c>
      <c r="AB443" s="407">
        <f t="shared" si="46"/>
        <v>10000000</v>
      </c>
      <c r="AC443" s="407">
        <f t="shared" si="47"/>
        <v>5000000</v>
      </c>
      <c r="AD443" s="407">
        <f t="shared" si="48"/>
        <v>0</v>
      </c>
    </row>
    <row r="444" spans="1:30" s="1" customFormat="1" x14ac:dyDescent="0.25">
      <c r="A444" s="325">
        <f>SUBTOTAL(103,$B$2:B444)</f>
        <v>443</v>
      </c>
      <c r="B444" s="108" t="s">
        <v>7698</v>
      </c>
      <c r="C444" s="24">
        <v>60908005300027</v>
      </c>
      <c r="D444" s="24" t="e">
        <f>VLOOKUP(C444,'Hemis baza'!K:AJ,26,)</f>
        <v>#N/A</v>
      </c>
      <c r="E444" s="24" t="e">
        <f>VLOOKUP(C444,'Hemis baza'!K:AF,13,)</f>
        <v>#N/A</v>
      </c>
      <c r="F444" s="109" t="e">
        <f>VLOOKUP(C444,'Hemis baza'!K:AF,3,)</f>
        <v>#N/A</v>
      </c>
      <c r="G444" s="404" t="s">
        <v>20488</v>
      </c>
      <c r="H444" s="404" t="e">
        <f>VLOOKUP(C444,'Hemis baza'!K:AF,5,)</f>
        <v>#N/A</v>
      </c>
      <c r="I444" s="403" t="e">
        <f>VLOOKUP(C444,'Hemis baza'!K:AF,11,)</f>
        <v>#N/A</v>
      </c>
      <c r="J444" s="23" t="e">
        <f>VLOOKUP(C444,'Hemis baza'!K:AF,12,)</f>
        <v>#N/A</v>
      </c>
      <c r="K444" s="304"/>
      <c r="L444" s="333"/>
      <c r="M444" s="26">
        <v>18000000</v>
      </c>
      <c r="N444" s="26">
        <f>SUMIF('BR 1'!B:B,'1-kurs'!C444,'BR 1'!E:E)</f>
        <v>0</v>
      </c>
      <c r="O444" s="26">
        <f t="shared" si="42"/>
        <v>18000000</v>
      </c>
      <c r="P444" s="26"/>
      <c r="Q444" s="26">
        <f t="shared" si="43"/>
        <v>0</v>
      </c>
      <c r="R444" s="40"/>
      <c r="U444" s="26">
        <f t="shared" si="44"/>
        <v>0</v>
      </c>
      <c r="V444" s="26">
        <v>0</v>
      </c>
      <c r="AA444" s="407">
        <f t="shared" si="45"/>
        <v>18000000</v>
      </c>
      <c r="AB444" s="407">
        <f t="shared" si="46"/>
        <v>0</v>
      </c>
      <c r="AC444" s="407">
        <f t="shared" si="47"/>
        <v>18000000</v>
      </c>
      <c r="AD444" s="407">
        <f t="shared" si="48"/>
        <v>0</v>
      </c>
    </row>
    <row r="445" spans="1:30" s="1" customFormat="1" x14ac:dyDescent="0.25">
      <c r="A445" s="325">
        <f>SUBTOTAL(103,$B$2:B445)</f>
        <v>444</v>
      </c>
      <c r="B445" s="108" t="s">
        <v>7699</v>
      </c>
      <c r="C445" s="24">
        <v>60401045260037</v>
      </c>
      <c r="D445" s="24" t="e">
        <f>VLOOKUP(C445,'Hemis baza'!K:AJ,26,)</f>
        <v>#N/A</v>
      </c>
      <c r="E445" s="24" t="e">
        <f>VLOOKUP(C445,'Hemis baza'!K:AF,13,)</f>
        <v>#N/A</v>
      </c>
      <c r="F445" s="109" t="e">
        <f>VLOOKUP(C445,'Hemis baza'!K:AF,3,)</f>
        <v>#N/A</v>
      </c>
      <c r="G445" s="404" t="s">
        <v>19806</v>
      </c>
      <c r="H445" s="404" t="e">
        <f>VLOOKUP(C445,'Hemis baza'!K:AF,5,)</f>
        <v>#N/A</v>
      </c>
      <c r="I445" s="403" t="e">
        <f>VLOOKUP(C445,'Hemis baza'!K:AF,11,)</f>
        <v>#N/A</v>
      </c>
      <c r="J445" s="23" t="e">
        <f>VLOOKUP(C445,'Hemis baza'!K:AF,12,)</f>
        <v>#N/A</v>
      </c>
      <c r="K445" s="304"/>
      <c r="L445" s="333"/>
      <c r="M445" s="26">
        <v>18000000</v>
      </c>
      <c r="N445" s="26">
        <f>SUMIF('BR 1'!B:B,'1-kurs'!C445,'BR 1'!E:E)</f>
        <v>0</v>
      </c>
      <c r="O445" s="26">
        <f t="shared" si="42"/>
        <v>18000000</v>
      </c>
      <c r="P445" s="26"/>
      <c r="Q445" s="26">
        <f t="shared" si="43"/>
        <v>0</v>
      </c>
      <c r="R445" s="40"/>
      <c r="U445" s="26">
        <f t="shared" si="44"/>
        <v>0</v>
      </c>
      <c r="V445" s="26">
        <v>0</v>
      </c>
      <c r="AA445" s="407">
        <f t="shared" si="45"/>
        <v>18000000</v>
      </c>
      <c r="AB445" s="407">
        <f t="shared" si="46"/>
        <v>0</v>
      </c>
      <c r="AC445" s="407">
        <f t="shared" si="47"/>
        <v>18000000</v>
      </c>
      <c r="AD445" s="407">
        <f t="shared" si="48"/>
        <v>0</v>
      </c>
    </row>
    <row r="446" spans="1:30" s="1" customFormat="1" x14ac:dyDescent="0.25">
      <c r="A446" s="325">
        <f>SUBTOTAL(103,$B$2:B446)</f>
        <v>445</v>
      </c>
      <c r="B446" s="108" t="s">
        <v>7700</v>
      </c>
      <c r="C446" s="24">
        <v>51205075300019</v>
      </c>
      <c r="D446" s="24" t="e">
        <f>VLOOKUP(C446,'Hemis baza'!K:AJ,26,)</f>
        <v>#N/A</v>
      </c>
      <c r="E446" s="24" t="e">
        <f>VLOOKUP(C446,'Hemis baza'!K:AF,13,)</f>
        <v>#N/A</v>
      </c>
      <c r="F446" s="109" t="e">
        <f>VLOOKUP(C446,'Hemis baza'!K:AF,3,)</f>
        <v>#N/A</v>
      </c>
      <c r="G446" s="404" t="s">
        <v>19812</v>
      </c>
      <c r="H446" s="404" t="e">
        <f>VLOOKUP(C446,'Hemis baza'!K:AF,5,)</f>
        <v>#N/A</v>
      </c>
      <c r="I446" s="403" t="e">
        <f>VLOOKUP(C446,'Hemis baza'!K:AF,11,)</f>
        <v>#N/A</v>
      </c>
      <c r="J446" s="23" t="e">
        <f>VLOOKUP(C446,'Hemis baza'!K:AF,12,)</f>
        <v>#N/A</v>
      </c>
      <c r="K446" s="304"/>
      <c r="L446" s="333"/>
      <c r="M446" s="26">
        <v>12000000</v>
      </c>
      <c r="N446" s="26">
        <f>SUMIF('BR 1'!B:B,'1-kurs'!C446,'BR 1'!E:E)</f>
        <v>0</v>
      </c>
      <c r="O446" s="26">
        <f t="shared" si="42"/>
        <v>12000000</v>
      </c>
      <c r="P446" s="26"/>
      <c r="Q446" s="26">
        <f t="shared" si="43"/>
        <v>0</v>
      </c>
      <c r="R446" s="40"/>
      <c r="U446" s="26">
        <f t="shared" si="44"/>
        <v>0</v>
      </c>
      <c r="V446" s="26">
        <v>0</v>
      </c>
      <c r="AA446" s="407">
        <f t="shared" si="45"/>
        <v>12000000</v>
      </c>
      <c r="AB446" s="407">
        <f t="shared" si="46"/>
        <v>0</v>
      </c>
      <c r="AC446" s="407">
        <f t="shared" si="47"/>
        <v>12000000</v>
      </c>
      <c r="AD446" s="407">
        <f t="shared" si="48"/>
        <v>0</v>
      </c>
    </row>
    <row r="447" spans="1:30" s="1" customFormat="1" x14ac:dyDescent="0.25">
      <c r="A447" s="325">
        <f>SUBTOTAL(103,$B$2:B447)</f>
        <v>446</v>
      </c>
      <c r="B447" s="108" t="s">
        <v>7701</v>
      </c>
      <c r="C447" s="24">
        <v>50108006060079</v>
      </c>
      <c r="D447" s="24" t="e">
        <f>VLOOKUP(C447,'Hemis baza'!K:AJ,26,)</f>
        <v>#N/A</v>
      </c>
      <c r="E447" s="24" t="e">
        <f>VLOOKUP(C447,'Hemis baza'!K:AF,13,)</f>
        <v>#N/A</v>
      </c>
      <c r="F447" s="109" t="e">
        <f>VLOOKUP(C447,'Hemis baza'!K:AF,3,)</f>
        <v>#N/A</v>
      </c>
      <c r="G447" s="404" t="s">
        <v>19803</v>
      </c>
      <c r="H447" s="404" t="e">
        <f>VLOOKUP(C447,'Hemis baza'!K:AF,5,)</f>
        <v>#N/A</v>
      </c>
      <c r="I447" s="403" t="e">
        <f>VLOOKUP(C447,'Hemis baza'!K:AF,11,)</f>
        <v>#N/A</v>
      </c>
      <c r="J447" s="23" t="e">
        <f>VLOOKUP(C447,'Hemis baza'!K:AF,12,)</f>
        <v>#N/A</v>
      </c>
      <c r="K447" s="304"/>
      <c r="L447" s="333"/>
      <c r="M447" s="26">
        <v>18000000</v>
      </c>
      <c r="N447" s="26">
        <f>SUMIF('BR 1'!B:B,'1-kurs'!C447,'BR 1'!E:E)</f>
        <v>0</v>
      </c>
      <c r="O447" s="26">
        <f t="shared" si="42"/>
        <v>18000000</v>
      </c>
      <c r="P447" s="26"/>
      <c r="Q447" s="26">
        <f t="shared" si="43"/>
        <v>0</v>
      </c>
      <c r="R447" s="40"/>
      <c r="U447" s="26">
        <f t="shared" si="44"/>
        <v>0</v>
      </c>
      <c r="V447" s="26">
        <v>0</v>
      </c>
      <c r="AA447" s="407">
        <f t="shared" si="45"/>
        <v>18000000</v>
      </c>
      <c r="AB447" s="407">
        <f t="shared" si="46"/>
        <v>0</v>
      </c>
      <c r="AC447" s="407">
        <f t="shared" si="47"/>
        <v>18000000</v>
      </c>
      <c r="AD447" s="407">
        <f t="shared" si="48"/>
        <v>0</v>
      </c>
    </row>
    <row r="448" spans="1:30" s="1" customFormat="1" x14ac:dyDescent="0.25">
      <c r="A448" s="325">
        <f>SUBTOTAL(103,$B$2:B448)</f>
        <v>447</v>
      </c>
      <c r="B448" s="108" t="s">
        <v>7702</v>
      </c>
      <c r="C448" s="24">
        <v>60904075260056</v>
      </c>
      <c r="D448" s="24" t="str">
        <f>VLOOKUP(C448,'Hemis baza'!K:AJ,26,)</f>
        <v>438241102110</v>
      </c>
      <c r="E448" s="24" t="str">
        <f>VLOOKUP(C448,'Hemis baza'!K:AF,13,)</f>
        <v>To‘lov-shartnoma</v>
      </c>
      <c r="F448" s="109" t="str">
        <f>VLOOKUP(C448,'Hemis baza'!K:AF,3,)</f>
        <v>1-kurs</v>
      </c>
      <c r="G448" s="404" t="s">
        <v>19804</v>
      </c>
      <c r="H448" s="404" t="str">
        <f>VLOOKUP(C448,'Hemis baza'!K:AF,5,)</f>
        <v>1-24 MT</v>
      </c>
      <c r="I448" s="403" t="str">
        <f>VLOOKUP(C448,'Hemis baza'!K:AF,11,)</f>
        <v>Bakalavr</v>
      </c>
      <c r="J448" s="23" t="str">
        <f>VLOOKUP(C448,'Hemis baza'!K:AF,12,)</f>
        <v>Kunduzgi</v>
      </c>
      <c r="K448" s="304"/>
      <c r="L448" s="333"/>
      <c r="M448" s="26">
        <v>15000000</v>
      </c>
      <c r="N448" s="26">
        <f>SUMIF('BR 1'!B:B,'1-kurs'!C448,'BR 1'!E:E)</f>
        <v>9500000</v>
      </c>
      <c r="O448" s="26">
        <f t="shared" si="42"/>
        <v>5500000</v>
      </c>
      <c r="P448" s="26"/>
      <c r="Q448" s="26">
        <f t="shared" si="43"/>
        <v>0</v>
      </c>
      <c r="R448" s="40"/>
      <c r="U448" s="26">
        <f t="shared" si="44"/>
        <v>0</v>
      </c>
      <c r="V448" s="26">
        <v>9500000</v>
      </c>
      <c r="AA448" s="407">
        <f t="shared" si="45"/>
        <v>15000000</v>
      </c>
      <c r="AB448" s="407">
        <f t="shared" si="46"/>
        <v>9500000</v>
      </c>
      <c r="AC448" s="407">
        <f t="shared" si="47"/>
        <v>5500000</v>
      </c>
      <c r="AD448" s="407">
        <f t="shared" si="48"/>
        <v>0</v>
      </c>
    </row>
    <row r="449" spans="1:30" s="1" customFormat="1" x14ac:dyDescent="0.25">
      <c r="A449" s="325">
        <f>SUBTOTAL(103,$B$2:B449)</f>
        <v>448</v>
      </c>
      <c r="B449" s="108" t="s">
        <v>7703</v>
      </c>
      <c r="C449" s="24">
        <v>41911965300016</v>
      </c>
      <c r="D449" s="24" t="e">
        <f>VLOOKUP(C449,'Hemis baza'!K:AJ,26,)</f>
        <v>#N/A</v>
      </c>
      <c r="E449" s="24" t="e">
        <f>VLOOKUP(C449,'Hemis baza'!K:AF,13,)</f>
        <v>#N/A</v>
      </c>
      <c r="F449" s="109" t="e">
        <f>VLOOKUP(C449,'Hemis baza'!K:AF,3,)</f>
        <v>#N/A</v>
      </c>
      <c r="G449" s="404" t="s">
        <v>19804</v>
      </c>
      <c r="H449" s="404" t="e">
        <f>VLOOKUP(C449,'Hemis baza'!K:AF,5,)</f>
        <v>#N/A</v>
      </c>
      <c r="I449" s="403" t="e">
        <f>VLOOKUP(C449,'Hemis baza'!K:AF,11,)</f>
        <v>#N/A</v>
      </c>
      <c r="J449" s="23" t="e">
        <f>VLOOKUP(C449,'Hemis baza'!K:AF,12,)</f>
        <v>#N/A</v>
      </c>
      <c r="K449" s="304"/>
      <c r="L449" s="333"/>
      <c r="M449" s="26">
        <v>12000000</v>
      </c>
      <c r="N449" s="26">
        <f>SUMIF('BR 1'!B:B,'1-kurs'!C449,'BR 1'!E:E)</f>
        <v>1500000</v>
      </c>
      <c r="O449" s="26">
        <f t="shared" si="42"/>
        <v>10500000</v>
      </c>
      <c r="P449" s="26"/>
      <c r="Q449" s="26">
        <f t="shared" si="43"/>
        <v>0</v>
      </c>
      <c r="R449" s="40"/>
      <c r="U449" s="26">
        <f t="shared" si="44"/>
        <v>0</v>
      </c>
      <c r="V449" s="26">
        <v>1500000</v>
      </c>
      <c r="AA449" s="407">
        <f t="shared" si="45"/>
        <v>12000000</v>
      </c>
      <c r="AB449" s="407">
        <f t="shared" si="46"/>
        <v>1500000</v>
      </c>
      <c r="AC449" s="407">
        <f t="shared" si="47"/>
        <v>10500000</v>
      </c>
      <c r="AD449" s="407">
        <f t="shared" si="48"/>
        <v>0</v>
      </c>
    </row>
    <row r="450" spans="1:30" s="1" customFormat="1" x14ac:dyDescent="0.25">
      <c r="A450" s="325">
        <f>SUBTOTAL(103,$B$2:B450)</f>
        <v>449</v>
      </c>
      <c r="B450" s="108" t="s">
        <v>7704</v>
      </c>
      <c r="C450" s="24">
        <v>42208975260045</v>
      </c>
      <c r="D450" s="24" t="str">
        <f>VLOOKUP(C450,'Hemis baza'!K:AJ,26,)</f>
        <v>438241200162</v>
      </c>
      <c r="E450" s="24" t="str">
        <f>VLOOKUP(C450,'Hemis baza'!K:AF,13,)</f>
        <v>To‘lov-shartnoma</v>
      </c>
      <c r="F450" s="109" t="str">
        <f>VLOOKUP(C450,'Hemis baza'!K:AF,3,)</f>
        <v>1-kurs</v>
      </c>
      <c r="G450" s="404" t="s">
        <v>19814</v>
      </c>
      <c r="H450" s="404" t="str">
        <f>VLOOKUP(C450,'Hemis baza'!K:AF,5,)</f>
        <v>M1-24 L</v>
      </c>
      <c r="I450" s="403" t="str">
        <f>VLOOKUP(C450,'Hemis baza'!K:AF,11,)</f>
        <v>Magistr</v>
      </c>
      <c r="J450" s="23" t="str">
        <f>VLOOKUP(C450,'Hemis baza'!K:AF,12,)</f>
        <v>Kunduzgi</v>
      </c>
      <c r="K450" s="304"/>
      <c r="L450" s="333"/>
      <c r="M450" s="26">
        <v>18000000</v>
      </c>
      <c r="N450" s="26">
        <f>SUMIF('BR 1'!B:B,'1-kurs'!C450,'BR 1'!E:E)</f>
        <v>18000000</v>
      </c>
      <c r="O450" s="26">
        <f t="shared" ref="O450:O513" si="49">IF(M450-N450&gt;0,M450-N450,0)</f>
        <v>0</v>
      </c>
      <c r="P450" s="26"/>
      <c r="Q450" s="26">
        <f t="shared" ref="Q450:Q513" si="50">IF(M450-N450&lt;0,N450-M450,0)</f>
        <v>0</v>
      </c>
      <c r="R450" s="40"/>
      <c r="U450" s="26">
        <f t="shared" ref="U450:U513" si="51">N450-V450</f>
        <v>0</v>
      </c>
      <c r="V450" s="26">
        <v>18000000</v>
      </c>
      <c r="AA450" s="407">
        <f t="shared" ref="AA450:AA513" si="52">M450</f>
        <v>18000000</v>
      </c>
      <c r="AB450" s="407">
        <f t="shared" ref="AB450:AB513" si="53">N450</f>
        <v>18000000</v>
      </c>
      <c r="AC450" s="407">
        <f t="shared" ref="AC450:AC513" si="54">O450</f>
        <v>0</v>
      </c>
      <c r="AD450" s="407">
        <f t="shared" ref="AD450:AD513" si="55">Q450</f>
        <v>0</v>
      </c>
    </row>
    <row r="451" spans="1:30" s="1" customFormat="1" x14ac:dyDescent="0.25">
      <c r="A451" s="325">
        <f>SUBTOTAL(103,$B$2:B451)</f>
        <v>450</v>
      </c>
      <c r="B451" s="108" t="s">
        <v>7705</v>
      </c>
      <c r="C451" s="24">
        <v>60309075280035</v>
      </c>
      <c r="D451" s="24" t="str">
        <f>VLOOKUP(C451,'Hemis baza'!K:AJ,26,)</f>
        <v>438241102167</v>
      </c>
      <c r="E451" s="24" t="str">
        <f>VLOOKUP(C451,'Hemis baza'!K:AF,13,)</f>
        <v>To‘lov-shartnoma</v>
      </c>
      <c r="F451" s="109" t="str">
        <f>VLOOKUP(C451,'Hemis baza'!K:AF,3,)</f>
        <v>1-kurs</v>
      </c>
      <c r="G451" s="404" t="s">
        <v>19813</v>
      </c>
      <c r="H451" s="404" t="str">
        <f>VLOOKUP(C451,'Hemis baza'!K:AF,5,)</f>
        <v>1-24 XTA</v>
      </c>
      <c r="I451" s="403" t="str">
        <f>VLOOKUP(C451,'Hemis baza'!K:AF,11,)</f>
        <v>Bakalavr</v>
      </c>
      <c r="J451" s="23" t="str">
        <f>VLOOKUP(C451,'Hemis baza'!K:AF,12,)</f>
        <v>Kunduzgi</v>
      </c>
      <c r="K451" s="304"/>
      <c r="L451" s="333"/>
      <c r="M451" s="26">
        <v>15000000</v>
      </c>
      <c r="N451" s="26">
        <f>SUMIF('BR 1'!B:B,'1-kurs'!C451,'BR 1'!E:E)</f>
        <v>6482000</v>
      </c>
      <c r="O451" s="26">
        <f t="shared" si="49"/>
        <v>8518000</v>
      </c>
      <c r="P451" s="26"/>
      <c r="Q451" s="26">
        <f t="shared" si="50"/>
        <v>0</v>
      </c>
      <c r="R451" s="40"/>
      <c r="U451" s="26">
        <f t="shared" si="51"/>
        <v>0</v>
      </c>
      <c r="V451" s="26">
        <v>6482000</v>
      </c>
      <c r="AA451" s="407">
        <f t="shared" si="52"/>
        <v>15000000</v>
      </c>
      <c r="AB451" s="407">
        <f t="shared" si="53"/>
        <v>6482000</v>
      </c>
      <c r="AC451" s="407">
        <f t="shared" si="54"/>
        <v>8518000</v>
      </c>
      <c r="AD451" s="407">
        <f t="shared" si="55"/>
        <v>0</v>
      </c>
    </row>
    <row r="452" spans="1:30" s="1" customFormat="1" x14ac:dyDescent="0.25">
      <c r="A452" s="325">
        <f>SUBTOTAL(103,$B$2:B452)</f>
        <v>451</v>
      </c>
      <c r="B452" s="108" t="s">
        <v>7706</v>
      </c>
      <c r="C452" s="24">
        <v>40108810940012</v>
      </c>
      <c r="D452" s="24" t="str">
        <f>VLOOKUP(C452,'Hemis baza'!K:AJ,26,)</f>
        <v>438241100012</v>
      </c>
      <c r="E452" s="24" t="str">
        <f>VLOOKUP(C452,'Hemis baza'!K:AF,13,)</f>
        <v>To‘lov-shartnoma</v>
      </c>
      <c r="F452" s="109" t="str">
        <f>VLOOKUP(C452,'Hemis baza'!K:AF,3,)</f>
        <v>1-kurs</v>
      </c>
      <c r="G452" s="404" t="s">
        <v>19804</v>
      </c>
      <c r="H452" s="404" t="str">
        <f>VLOOKUP(C452,'Hemis baza'!K:AF,5,)</f>
        <v>S1-24 MT</v>
      </c>
      <c r="I452" s="403" t="str">
        <f>VLOOKUP(C452,'Hemis baza'!K:AF,11,)</f>
        <v>Bakalavr</v>
      </c>
      <c r="J452" s="23" t="str">
        <f>VLOOKUP(C452,'Hemis baza'!K:AF,12,)</f>
        <v>Sirtqi</v>
      </c>
      <c r="K452" s="304"/>
      <c r="L452" s="333"/>
      <c r="M452" s="26">
        <v>12000000</v>
      </c>
      <c r="N452" s="26">
        <f>SUMIF('BR 1'!B:B,'1-kurs'!C452,'BR 1'!E:E)</f>
        <v>11000000</v>
      </c>
      <c r="O452" s="26">
        <f t="shared" si="49"/>
        <v>1000000</v>
      </c>
      <c r="P452" s="26"/>
      <c r="Q452" s="26">
        <f t="shared" si="50"/>
        <v>0</v>
      </c>
      <c r="R452" s="40"/>
      <c r="U452" s="26">
        <f t="shared" si="51"/>
        <v>0</v>
      </c>
      <c r="V452" s="26">
        <v>11000000</v>
      </c>
      <c r="AA452" s="407">
        <f t="shared" si="52"/>
        <v>12000000</v>
      </c>
      <c r="AB452" s="407">
        <f t="shared" si="53"/>
        <v>11000000</v>
      </c>
      <c r="AC452" s="407">
        <f t="shared" si="54"/>
        <v>1000000</v>
      </c>
      <c r="AD452" s="407">
        <f t="shared" si="55"/>
        <v>0</v>
      </c>
    </row>
    <row r="453" spans="1:30" s="1" customFormat="1" x14ac:dyDescent="0.25">
      <c r="A453" s="325">
        <f>SUBTOTAL(103,$B$2:B453)</f>
        <v>452</v>
      </c>
      <c r="B453" s="108" t="s">
        <v>7707</v>
      </c>
      <c r="C453" s="24">
        <v>61101075290015</v>
      </c>
      <c r="D453" s="24" t="str">
        <f>VLOOKUP(C453,'Hemis baza'!K:AJ,26,)</f>
        <v>438241100131</v>
      </c>
      <c r="E453" s="24" t="str">
        <f>VLOOKUP(C453,'Hemis baza'!K:AF,13,)</f>
        <v>To‘lov-shartnoma</v>
      </c>
      <c r="F453" s="109" t="str">
        <f>VLOOKUP(C453,'Hemis baza'!K:AF,3,)</f>
        <v>1-kurs</v>
      </c>
      <c r="G453" s="404" t="s">
        <v>19811</v>
      </c>
      <c r="H453" s="404" t="str">
        <f>VLOOKUP(C453,'Hemis baza'!K:AF,5,)</f>
        <v>1-24 O`TA</v>
      </c>
      <c r="I453" s="403" t="str">
        <f>VLOOKUP(C453,'Hemis baza'!K:AF,11,)</f>
        <v>Bakalavr</v>
      </c>
      <c r="J453" s="23" t="str">
        <f>VLOOKUP(C453,'Hemis baza'!K:AF,12,)</f>
        <v>Kunduzgi</v>
      </c>
      <c r="K453" s="304"/>
      <c r="L453" s="333"/>
      <c r="M453" s="26">
        <v>15000000</v>
      </c>
      <c r="N453" s="26">
        <f>SUMIF('BR 1'!B:B,'1-kurs'!C453,'BR 1'!E:E)</f>
        <v>15000000</v>
      </c>
      <c r="O453" s="26">
        <f t="shared" si="49"/>
        <v>0</v>
      </c>
      <c r="P453" s="26"/>
      <c r="Q453" s="26">
        <f t="shared" si="50"/>
        <v>0</v>
      </c>
      <c r="R453" s="40"/>
      <c r="U453" s="26">
        <f t="shared" si="51"/>
        <v>0</v>
      </c>
      <c r="V453" s="26">
        <v>15000000</v>
      </c>
      <c r="AA453" s="407">
        <f t="shared" si="52"/>
        <v>15000000</v>
      </c>
      <c r="AB453" s="407">
        <f t="shared" si="53"/>
        <v>15000000</v>
      </c>
      <c r="AC453" s="407">
        <f t="shared" si="54"/>
        <v>0</v>
      </c>
      <c r="AD453" s="407">
        <f t="shared" si="55"/>
        <v>0</v>
      </c>
    </row>
    <row r="454" spans="1:30" s="1" customFormat="1" x14ac:dyDescent="0.25">
      <c r="A454" s="325">
        <f>SUBTOTAL(103,$B$2:B454)</f>
        <v>453</v>
      </c>
      <c r="B454" s="108" t="s">
        <v>7708</v>
      </c>
      <c r="C454" s="24">
        <v>52403015310020</v>
      </c>
      <c r="D454" s="24" t="str">
        <f>VLOOKUP(C454,'Hemis baza'!K:AJ,26,)</f>
        <v>438241200155</v>
      </c>
      <c r="E454" s="24" t="str">
        <f>VLOOKUP(C454,'Hemis baza'!K:AF,13,)</f>
        <v>To‘lov-shartnoma</v>
      </c>
      <c r="F454" s="109" t="str">
        <f>VLOOKUP(C454,'Hemis baza'!K:AF,3,)</f>
        <v>1-kurs</v>
      </c>
      <c r="G454" s="404" t="s">
        <v>19817</v>
      </c>
      <c r="H454" s="404" t="str">
        <f>VLOOKUP(C454,'Hemis baza'!K:AF,5,)</f>
        <v>M1-24 PED</v>
      </c>
      <c r="I454" s="403" t="str">
        <f>VLOOKUP(C454,'Hemis baza'!K:AF,11,)</f>
        <v>Magistr</v>
      </c>
      <c r="J454" s="23" t="str">
        <f>VLOOKUP(C454,'Hemis baza'!K:AF,12,)</f>
        <v>Kunduzgi</v>
      </c>
      <c r="K454" s="304"/>
      <c r="L454" s="333"/>
      <c r="M454" s="26">
        <v>18000000</v>
      </c>
      <c r="N454" s="26">
        <f>SUMIF('BR 1'!B:B,'1-kurs'!C454,'BR 1'!E:E)</f>
        <v>15000000</v>
      </c>
      <c r="O454" s="26">
        <f t="shared" si="49"/>
        <v>3000000</v>
      </c>
      <c r="P454" s="26"/>
      <c r="Q454" s="26">
        <f t="shared" si="50"/>
        <v>0</v>
      </c>
      <c r="R454" s="40"/>
      <c r="U454" s="26">
        <f t="shared" si="51"/>
        <v>0</v>
      </c>
      <c r="V454" s="26">
        <v>15000000</v>
      </c>
      <c r="AA454" s="407">
        <f t="shared" si="52"/>
        <v>18000000</v>
      </c>
      <c r="AB454" s="407">
        <f t="shared" si="53"/>
        <v>15000000</v>
      </c>
      <c r="AC454" s="407">
        <f t="shared" si="54"/>
        <v>3000000</v>
      </c>
      <c r="AD454" s="407">
        <f t="shared" si="55"/>
        <v>0</v>
      </c>
    </row>
    <row r="455" spans="1:30" s="1" customFormat="1" x14ac:dyDescent="0.25">
      <c r="A455" s="325">
        <f>SUBTOTAL(103,$B$2:B455)</f>
        <v>454</v>
      </c>
      <c r="B455" s="108" t="s">
        <v>7709</v>
      </c>
      <c r="C455" s="24">
        <v>40303975300020</v>
      </c>
      <c r="D455" s="24" t="e">
        <f>VLOOKUP(C455,'Hemis baza'!K:AJ,26,)</f>
        <v>#N/A</v>
      </c>
      <c r="E455" s="24" t="e">
        <f>VLOOKUP(C455,'Hemis baza'!K:AF,13,)</f>
        <v>#N/A</v>
      </c>
      <c r="F455" s="109" t="e">
        <f>VLOOKUP(C455,'Hemis baza'!K:AF,3,)</f>
        <v>#N/A</v>
      </c>
      <c r="G455" s="404" t="s">
        <v>19811</v>
      </c>
      <c r="H455" s="404" t="e">
        <f>VLOOKUP(C455,'Hemis baza'!K:AF,5,)</f>
        <v>#N/A</v>
      </c>
      <c r="I455" s="403" t="e">
        <f>VLOOKUP(C455,'Hemis baza'!K:AF,11,)</f>
        <v>#N/A</v>
      </c>
      <c r="J455" s="23" t="e">
        <f>VLOOKUP(C455,'Hemis baza'!K:AF,12,)</f>
        <v>#N/A</v>
      </c>
      <c r="K455" s="304"/>
      <c r="L455" s="333"/>
      <c r="M455" s="26">
        <v>18000000</v>
      </c>
      <c r="N455" s="26">
        <f>SUMIF('BR 1'!B:B,'1-kurs'!C455,'BR 1'!E:E)</f>
        <v>0</v>
      </c>
      <c r="O455" s="26">
        <f t="shared" si="49"/>
        <v>18000000</v>
      </c>
      <c r="P455" s="26"/>
      <c r="Q455" s="26">
        <f t="shared" si="50"/>
        <v>0</v>
      </c>
      <c r="R455" s="40"/>
      <c r="U455" s="26">
        <f t="shared" si="51"/>
        <v>0</v>
      </c>
      <c r="V455" s="26">
        <v>0</v>
      </c>
      <c r="AA455" s="407">
        <f t="shared" si="52"/>
        <v>18000000</v>
      </c>
      <c r="AB455" s="407">
        <f t="shared" si="53"/>
        <v>0</v>
      </c>
      <c r="AC455" s="407">
        <f t="shared" si="54"/>
        <v>18000000</v>
      </c>
      <c r="AD455" s="407">
        <f t="shared" si="55"/>
        <v>0</v>
      </c>
    </row>
    <row r="456" spans="1:30" s="1" customFormat="1" x14ac:dyDescent="0.25">
      <c r="A456" s="325">
        <f>SUBTOTAL(103,$B$2:B456)</f>
        <v>455</v>
      </c>
      <c r="B456" s="108" t="s">
        <v>7710</v>
      </c>
      <c r="C456" s="24">
        <v>61006035260072</v>
      </c>
      <c r="D456" s="24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04" t="s">
        <v>19809</v>
      </c>
      <c r="H456" s="404" t="e">
        <f>VLOOKUP(C456,'Hemis baza'!K:AF,5,)</f>
        <v>#N/A</v>
      </c>
      <c r="I456" s="403" t="e">
        <f>VLOOKUP(C456,'Hemis baza'!K:AF,11,)</f>
        <v>#N/A</v>
      </c>
      <c r="J456" s="23" t="e">
        <f>VLOOKUP(C456,'Hemis baza'!K:AF,12,)</f>
        <v>#N/A</v>
      </c>
      <c r="K456" s="304"/>
      <c r="L456" s="333"/>
      <c r="M456" s="26">
        <v>18000000</v>
      </c>
      <c r="N456" s="26">
        <f>SUMIF('BR 1'!B:B,'1-kurs'!C456,'BR 1'!E:E)</f>
        <v>0</v>
      </c>
      <c r="O456" s="26">
        <f t="shared" si="49"/>
        <v>18000000</v>
      </c>
      <c r="P456" s="26"/>
      <c r="Q456" s="26">
        <f t="shared" si="50"/>
        <v>0</v>
      </c>
      <c r="R456" s="40"/>
      <c r="U456" s="26">
        <f t="shared" si="51"/>
        <v>0</v>
      </c>
      <c r="V456" s="26">
        <v>0</v>
      </c>
      <c r="AA456" s="407">
        <f t="shared" si="52"/>
        <v>18000000</v>
      </c>
      <c r="AB456" s="407">
        <f t="shared" si="53"/>
        <v>0</v>
      </c>
      <c r="AC456" s="407">
        <f t="shared" si="54"/>
        <v>18000000</v>
      </c>
      <c r="AD456" s="407">
        <f t="shared" si="55"/>
        <v>0</v>
      </c>
    </row>
    <row r="457" spans="1:30" s="1" customFormat="1" x14ac:dyDescent="0.25">
      <c r="A457" s="325">
        <f>SUBTOTAL(103,$B$2:B457)</f>
        <v>456</v>
      </c>
      <c r="B457" s="108" t="s">
        <v>7711</v>
      </c>
      <c r="C457" s="24">
        <v>62710075260031</v>
      </c>
      <c r="D457" s="24" t="str">
        <f>VLOOKUP(C457,'Hemis baza'!K:AJ,26,)</f>
        <v>438241100211</v>
      </c>
      <c r="E457" s="24" t="str">
        <f>VLOOKUP(C457,'Hemis baza'!K:AF,13,)</f>
        <v>To‘lov-shartnoma</v>
      </c>
      <c r="F457" s="109" t="str">
        <f>VLOOKUP(C457,'Hemis baza'!K:AF,3,)</f>
        <v>1-kurs</v>
      </c>
      <c r="G457" s="404" t="s">
        <v>19813</v>
      </c>
      <c r="H457" s="404" t="str">
        <f>VLOOKUP(C457,'Hemis baza'!K:AF,5,)</f>
        <v>1-24 XTA</v>
      </c>
      <c r="I457" s="403" t="str">
        <f>VLOOKUP(C457,'Hemis baza'!K:AF,11,)</f>
        <v>Bakalavr</v>
      </c>
      <c r="J457" s="23" t="str">
        <f>VLOOKUP(C457,'Hemis baza'!K:AF,12,)</f>
        <v>Kunduzgi</v>
      </c>
      <c r="K457" s="304"/>
      <c r="L457" s="333"/>
      <c r="M457" s="26">
        <v>15000000</v>
      </c>
      <c r="N457" s="26">
        <f>SUMIF('BR 1'!B:B,'1-kurs'!C457,'BR 1'!E:E)</f>
        <v>7500000</v>
      </c>
      <c r="O457" s="26">
        <f t="shared" si="49"/>
        <v>7500000</v>
      </c>
      <c r="P457" s="26"/>
      <c r="Q457" s="26">
        <f t="shared" si="50"/>
        <v>0</v>
      </c>
      <c r="R457" s="40"/>
      <c r="U457" s="26">
        <f t="shared" si="51"/>
        <v>0</v>
      </c>
      <c r="V457" s="26">
        <v>7500000</v>
      </c>
      <c r="AA457" s="407">
        <f t="shared" si="52"/>
        <v>15000000</v>
      </c>
      <c r="AB457" s="407">
        <f t="shared" si="53"/>
        <v>7500000</v>
      </c>
      <c r="AC457" s="407">
        <f t="shared" si="54"/>
        <v>7500000</v>
      </c>
      <c r="AD457" s="407">
        <f t="shared" si="55"/>
        <v>0</v>
      </c>
    </row>
    <row r="458" spans="1:30" s="1" customFormat="1" x14ac:dyDescent="0.25">
      <c r="A458" s="325">
        <f>SUBTOTAL(103,$B$2:B458)</f>
        <v>457</v>
      </c>
      <c r="B458" s="108" t="s">
        <v>7712</v>
      </c>
      <c r="C458" s="24">
        <v>33110931110016</v>
      </c>
      <c r="D458" s="24" t="str">
        <f>VLOOKUP(C458,'Hemis baza'!K:AJ,26,)</f>
        <v>438241200026</v>
      </c>
      <c r="E458" s="24" t="str">
        <f>VLOOKUP(C458,'Hemis baza'!K:AF,13,)</f>
        <v>To‘lov-shartnoma</v>
      </c>
      <c r="F458" s="109" t="str">
        <f>VLOOKUP(C458,'Hemis baza'!K:AF,3,)</f>
        <v>1-kurs</v>
      </c>
      <c r="G458" s="404" t="s">
        <v>19816</v>
      </c>
      <c r="H458" s="404" t="str">
        <f>VLOOKUP(C458,'Hemis baza'!K:AF,5,)</f>
        <v>M1-24 JM</v>
      </c>
      <c r="I458" s="403" t="str">
        <f>VLOOKUP(C458,'Hemis baza'!K:AF,11,)</f>
        <v>Magistr</v>
      </c>
      <c r="J458" s="23" t="str">
        <f>VLOOKUP(C458,'Hemis baza'!K:AF,12,)</f>
        <v>Kunduzgi</v>
      </c>
      <c r="K458" s="304"/>
      <c r="L458" s="333"/>
      <c r="M458" s="26">
        <v>18000000</v>
      </c>
      <c r="N458" s="26">
        <f>SUMIF('BR 1'!B:B,'1-kurs'!C458,'BR 1'!E:E)</f>
        <v>18000000</v>
      </c>
      <c r="O458" s="26">
        <f t="shared" si="49"/>
        <v>0</v>
      </c>
      <c r="P458" s="26"/>
      <c r="Q458" s="26">
        <f t="shared" si="50"/>
        <v>0</v>
      </c>
      <c r="R458" s="40"/>
      <c r="U458" s="26">
        <f t="shared" si="51"/>
        <v>0</v>
      </c>
      <c r="V458" s="26">
        <v>18000000</v>
      </c>
      <c r="AA458" s="407">
        <f t="shared" si="52"/>
        <v>18000000</v>
      </c>
      <c r="AB458" s="407">
        <f t="shared" si="53"/>
        <v>18000000</v>
      </c>
      <c r="AC458" s="407">
        <f t="shared" si="54"/>
        <v>0</v>
      </c>
      <c r="AD458" s="407">
        <f t="shared" si="55"/>
        <v>0</v>
      </c>
    </row>
    <row r="459" spans="1:30" s="1" customFormat="1" x14ac:dyDescent="0.25">
      <c r="A459" s="325">
        <f>SUBTOTAL(103,$B$2:B459)</f>
        <v>458</v>
      </c>
      <c r="B459" s="108" t="s">
        <v>7713</v>
      </c>
      <c r="C459" s="24">
        <v>60905055280028</v>
      </c>
      <c r="D459" s="24" t="str">
        <f>VLOOKUP(C459,'Hemis baza'!K:AJ,26,)</f>
        <v>438241102082</v>
      </c>
      <c r="E459" s="24" t="str">
        <f>VLOOKUP(C459,'Hemis baza'!K:AF,13,)</f>
        <v>To‘lov-shartnoma</v>
      </c>
      <c r="F459" s="109" t="str">
        <f>VLOOKUP(C459,'Hemis baza'!K:AF,3,)</f>
        <v>1-kurs</v>
      </c>
      <c r="G459" s="404" t="s">
        <v>19815</v>
      </c>
      <c r="H459" s="404" t="str">
        <f>VLOOKUP(C459,'Hemis baza'!K:AF,5,)</f>
        <v>1-24 ATT</v>
      </c>
      <c r="I459" s="403" t="str">
        <f>VLOOKUP(C459,'Hemis baza'!K:AF,11,)</f>
        <v>Bakalavr</v>
      </c>
      <c r="J459" s="23" t="str">
        <f>VLOOKUP(C459,'Hemis baza'!K:AF,12,)</f>
        <v>Kunduzgi</v>
      </c>
      <c r="K459" s="304"/>
      <c r="L459" s="333"/>
      <c r="M459" s="26">
        <v>15000000</v>
      </c>
      <c r="N459" s="26">
        <f>SUMIF('BR 1'!B:B,'1-kurs'!C459,'BR 1'!E:E)</f>
        <v>15000000</v>
      </c>
      <c r="O459" s="26">
        <f t="shared" si="49"/>
        <v>0</v>
      </c>
      <c r="P459" s="26"/>
      <c r="Q459" s="26">
        <f t="shared" si="50"/>
        <v>0</v>
      </c>
      <c r="R459" s="40"/>
      <c r="U459" s="26">
        <f t="shared" si="51"/>
        <v>0</v>
      </c>
      <c r="V459" s="26">
        <v>15000000</v>
      </c>
      <c r="AA459" s="407">
        <f t="shared" si="52"/>
        <v>15000000</v>
      </c>
      <c r="AB459" s="407">
        <f t="shared" si="53"/>
        <v>15000000</v>
      </c>
      <c r="AC459" s="407">
        <f t="shared" si="54"/>
        <v>0</v>
      </c>
      <c r="AD459" s="407">
        <f t="shared" si="55"/>
        <v>0</v>
      </c>
    </row>
    <row r="460" spans="1:30" s="1" customFormat="1" x14ac:dyDescent="0.25">
      <c r="A460" s="325">
        <f>SUBTOTAL(103,$B$2:B460)</f>
        <v>459</v>
      </c>
      <c r="B460" s="108" t="s">
        <v>7714</v>
      </c>
      <c r="C460" s="24">
        <v>41905965300011</v>
      </c>
      <c r="D460" s="24" t="str">
        <f>VLOOKUP(C460,'Hemis baza'!K:AJ,26,)</f>
        <v>438241102135</v>
      </c>
      <c r="E460" s="24" t="str">
        <f>VLOOKUP(C460,'Hemis baza'!K:AF,13,)</f>
        <v>To‘lov-shartnoma</v>
      </c>
      <c r="F460" s="109" t="str">
        <f>VLOOKUP(C460,'Hemis baza'!K:AF,3,)</f>
        <v>1-kurs</v>
      </c>
      <c r="G460" s="404" t="s">
        <v>19805</v>
      </c>
      <c r="H460" s="404" t="str">
        <f>VLOOKUP(C460,'Hemis baza'!K:AF,5,)</f>
        <v>1-24 MPL</v>
      </c>
      <c r="I460" s="403" t="str">
        <f>VLOOKUP(C460,'Hemis baza'!K:AF,11,)</f>
        <v>Bakalavr</v>
      </c>
      <c r="J460" s="23" t="str">
        <f>VLOOKUP(C460,'Hemis baza'!K:AF,12,)</f>
        <v>Kunduzgi</v>
      </c>
      <c r="K460" s="304"/>
      <c r="L460" s="333"/>
      <c r="M460" s="26">
        <v>15000000</v>
      </c>
      <c r="N460" s="26">
        <f>SUMIF('BR 1'!B:B,'1-kurs'!C460,'BR 1'!E:E)</f>
        <v>15000000</v>
      </c>
      <c r="O460" s="26">
        <f t="shared" si="49"/>
        <v>0</v>
      </c>
      <c r="P460" s="26"/>
      <c r="Q460" s="26">
        <f t="shared" si="50"/>
        <v>0</v>
      </c>
      <c r="R460" s="40"/>
      <c r="U460" s="26">
        <f t="shared" si="51"/>
        <v>0</v>
      </c>
      <c r="V460" s="26">
        <v>15000000</v>
      </c>
      <c r="AA460" s="407">
        <f t="shared" si="52"/>
        <v>15000000</v>
      </c>
      <c r="AB460" s="407">
        <f t="shared" si="53"/>
        <v>15000000</v>
      </c>
      <c r="AC460" s="407">
        <f t="shared" si="54"/>
        <v>0</v>
      </c>
      <c r="AD460" s="407">
        <f t="shared" si="55"/>
        <v>0</v>
      </c>
    </row>
    <row r="461" spans="1:30" s="1" customFormat="1" x14ac:dyDescent="0.25">
      <c r="A461" s="325">
        <f>SUBTOTAL(103,$B$2:B461)</f>
        <v>460</v>
      </c>
      <c r="B461" s="108" t="s">
        <v>7715</v>
      </c>
      <c r="C461" s="24">
        <v>61909065310046</v>
      </c>
      <c r="D461" s="24" t="e">
        <f>VLOOKUP(C461,'Hemis baza'!K:AJ,26,)</f>
        <v>#N/A</v>
      </c>
      <c r="E461" s="24" t="e">
        <f>VLOOKUP(C461,'Hemis baza'!K:AF,13,)</f>
        <v>#N/A</v>
      </c>
      <c r="F461" s="109" t="e">
        <f>VLOOKUP(C461,'Hemis baza'!K:AF,3,)</f>
        <v>#N/A</v>
      </c>
      <c r="G461" s="404" t="s">
        <v>19807</v>
      </c>
      <c r="H461" s="404" t="e">
        <f>VLOOKUP(C461,'Hemis baza'!K:AF,5,)</f>
        <v>#N/A</v>
      </c>
      <c r="I461" s="403" t="e">
        <f>VLOOKUP(C461,'Hemis baza'!K:AF,11,)</f>
        <v>#N/A</v>
      </c>
      <c r="J461" s="23" t="e">
        <f>VLOOKUP(C461,'Hemis baza'!K:AF,12,)</f>
        <v>#N/A</v>
      </c>
      <c r="K461" s="304"/>
      <c r="L461" s="333"/>
      <c r="M461" s="26">
        <v>15000000</v>
      </c>
      <c r="N461" s="26">
        <f>SUMIF('BR 1'!B:B,'1-kurs'!C461,'BR 1'!E:E)</f>
        <v>0</v>
      </c>
      <c r="O461" s="26">
        <f t="shared" si="49"/>
        <v>15000000</v>
      </c>
      <c r="P461" s="26"/>
      <c r="Q461" s="26">
        <f t="shared" si="50"/>
        <v>0</v>
      </c>
      <c r="R461" s="40"/>
      <c r="U461" s="26">
        <f t="shared" si="51"/>
        <v>0</v>
      </c>
      <c r="V461" s="26">
        <v>0</v>
      </c>
      <c r="AA461" s="407">
        <f t="shared" si="52"/>
        <v>15000000</v>
      </c>
      <c r="AB461" s="407">
        <f t="shared" si="53"/>
        <v>0</v>
      </c>
      <c r="AC461" s="407">
        <f t="shared" si="54"/>
        <v>15000000</v>
      </c>
      <c r="AD461" s="407">
        <f t="shared" si="55"/>
        <v>0</v>
      </c>
    </row>
    <row r="462" spans="1:30" s="1" customFormat="1" x14ac:dyDescent="0.25">
      <c r="A462" s="325">
        <f>SUBTOTAL(103,$B$2:B462)</f>
        <v>461</v>
      </c>
      <c r="B462" s="108" t="s">
        <v>7716</v>
      </c>
      <c r="C462" s="24">
        <v>30708901050023</v>
      </c>
      <c r="D462" s="24" t="str">
        <f>VLOOKUP(C462,'Hemis baza'!K:AJ,26,)</f>
        <v>438241101041</v>
      </c>
      <c r="E462" s="24" t="str">
        <f>VLOOKUP(C462,'Hemis baza'!K:AF,13,)</f>
        <v>To‘lov-shartnoma</v>
      </c>
      <c r="F462" s="109" t="str">
        <f>VLOOKUP(C462,'Hemis baza'!K:AF,3,)</f>
        <v>1-kurs</v>
      </c>
      <c r="G462" s="404" t="s">
        <v>19808</v>
      </c>
      <c r="H462" s="404" t="str">
        <f>VLOOKUP(C462,'Hemis baza'!K:AF,5,)</f>
        <v>S1-24 IQT</v>
      </c>
      <c r="I462" s="403" t="str">
        <f>VLOOKUP(C462,'Hemis baza'!K:AF,11,)</f>
        <v>Bakalavr</v>
      </c>
      <c r="J462" s="23" t="str">
        <f>VLOOKUP(C462,'Hemis baza'!K:AF,12,)</f>
        <v>Sirtqi</v>
      </c>
      <c r="K462" s="304"/>
      <c r="L462" s="333"/>
      <c r="M462" s="26">
        <v>12000000</v>
      </c>
      <c r="N462" s="26">
        <f>SUMIF('BR 1'!B:B,'1-kurs'!C462,'BR 1'!E:E)</f>
        <v>6000000</v>
      </c>
      <c r="O462" s="26">
        <f t="shared" si="49"/>
        <v>6000000</v>
      </c>
      <c r="P462" s="26"/>
      <c r="Q462" s="26">
        <f t="shared" si="50"/>
        <v>0</v>
      </c>
      <c r="R462" s="40"/>
      <c r="U462" s="26">
        <f t="shared" si="51"/>
        <v>0</v>
      </c>
      <c r="V462" s="26">
        <v>6000000</v>
      </c>
      <c r="AA462" s="407">
        <f t="shared" si="52"/>
        <v>12000000</v>
      </c>
      <c r="AB462" s="407">
        <f t="shared" si="53"/>
        <v>6000000</v>
      </c>
      <c r="AC462" s="407">
        <f t="shared" si="54"/>
        <v>6000000</v>
      </c>
      <c r="AD462" s="407">
        <f t="shared" si="55"/>
        <v>0</v>
      </c>
    </row>
    <row r="463" spans="1:30" s="1" customFormat="1" x14ac:dyDescent="0.25">
      <c r="A463" s="325">
        <f>SUBTOTAL(103,$B$2:B463)</f>
        <v>462</v>
      </c>
      <c r="B463" s="108" t="s">
        <v>7717</v>
      </c>
      <c r="C463" s="24">
        <v>62201045280011</v>
      </c>
      <c r="D463" s="24" t="e">
        <f>VLOOKUP(C463,'Hemis baza'!K:AJ,26,)</f>
        <v>#N/A</v>
      </c>
      <c r="E463" s="24" t="e">
        <f>VLOOKUP(C463,'Hemis baza'!K:AF,13,)</f>
        <v>#N/A</v>
      </c>
      <c r="F463" s="109" t="e">
        <f>VLOOKUP(C463,'Hemis baza'!K:AF,3,)</f>
        <v>#N/A</v>
      </c>
      <c r="G463" s="404" t="s">
        <v>19809</v>
      </c>
      <c r="H463" s="404" t="e">
        <f>VLOOKUP(C463,'Hemis baza'!K:AF,5,)</f>
        <v>#N/A</v>
      </c>
      <c r="I463" s="403" t="e">
        <f>VLOOKUP(C463,'Hemis baza'!K:AF,11,)</f>
        <v>#N/A</v>
      </c>
      <c r="J463" s="23" t="e">
        <f>VLOOKUP(C463,'Hemis baza'!K:AF,12,)</f>
        <v>#N/A</v>
      </c>
      <c r="K463" s="304"/>
      <c r="L463" s="333"/>
      <c r="M463" s="26">
        <v>15000000</v>
      </c>
      <c r="N463" s="26">
        <f>SUMIF('BR 1'!B:B,'1-kurs'!C463,'BR 1'!E:E)</f>
        <v>0</v>
      </c>
      <c r="O463" s="26">
        <f t="shared" si="49"/>
        <v>15000000</v>
      </c>
      <c r="P463" s="26"/>
      <c r="Q463" s="26">
        <f t="shared" si="50"/>
        <v>0</v>
      </c>
      <c r="R463" s="40"/>
      <c r="U463" s="26">
        <f t="shared" si="51"/>
        <v>0</v>
      </c>
      <c r="V463" s="26">
        <v>0</v>
      </c>
      <c r="AA463" s="407">
        <f t="shared" si="52"/>
        <v>15000000</v>
      </c>
      <c r="AB463" s="407">
        <f t="shared" si="53"/>
        <v>0</v>
      </c>
      <c r="AC463" s="407">
        <f t="shared" si="54"/>
        <v>15000000</v>
      </c>
      <c r="AD463" s="407">
        <f t="shared" si="55"/>
        <v>0</v>
      </c>
    </row>
    <row r="464" spans="1:30" s="1" customFormat="1" x14ac:dyDescent="0.25">
      <c r="A464" s="325">
        <f>SUBTOTAL(103,$B$2:B464)</f>
        <v>463</v>
      </c>
      <c r="B464" s="108" t="s">
        <v>7718</v>
      </c>
      <c r="C464" s="24">
        <v>41206975340036</v>
      </c>
      <c r="D464" s="24" t="str">
        <f>VLOOKUP(C464,'Hemis baza'!K:AJ,26,)</f>
        <v>438241100331</v>
      </c>
      <c r="E464" s="24" t="str">
        <f>VLOOKUP(C464,'Hemis baza'!K:AF,13,)</f>
        <v>To‘lov-shartnoma</v>
      </c>
      <c r="F464" s="109" t="str">
        <f>VLOOKUP(C464,'Hemis baza'!K:AF,3,)</f>
        <v>1-kurs</v>
      </c>
      <c r="G464" s="404" t="s">
        <v>19803</v>
      </c>
      <c r="H464" s="404" t="str">
        <f>VLOOKUP(C464,'Hemis baza'!K:AF,5,)</f>
        <v>S1-24 PSI</v>
      </c>
      <c r="I464" s="403" t="str">
        <f>VLOOKUP(C464,'Hemis baza'!K:AF,11,)</f>
        <v>Bakalavr</v>
      </c>
      <c r="J464" s="23" t="str">
        <f>VLOOKUP(C464,'Hemis baza'!K:AF,12,)</f>
        <v>Sirtqi</v>
      </c>
      <c r="K464" s="304"/>
      <c r="L464" s="333"/>
      <c r="M464" s="26">
        <v>12000000</v>
      </c>
      <c r="N464" s="26">
        <f>SUMIF('BR 1'!B:B,'1-kurs'!C464,'BR 1'!E:E)</f>
        <v>12000000</v>
      </c>
      <c r="O464" s="26">
        <f t="shared" si="49"/>
        <v>0</v>
      </c>
      <c r="P464" s="26"/>
      <c r="Q464" s="26">
        <f t="shared" si="50"/>
        <v>0</v>
      </c>
      <c r="R464" s="40"/>
      <c r="U464" s="26">
        <f t="shared" si="51"/>
        <v>0</v>
      </c>
      <c r="V464" s="26">
        <v>12000000</v>
      </c>
      <c r="AA464" s="407">
        <f t="shared" si="52"/>
        <v>12000000</v>
      </c>
      <c r="AB464" s="407">
        <f t="shared" si="53"/>
        <v>12000000</v>
      </c>
      <c r="AC464" s="407">
        <f t="shared" si="54"/>
        <v>0</v>
      </c>
      <c r="AD464" s="407">
        <f t="shared" si="55"/>
        <v>0</v>
      </c>
    </row>
    <row r="465" spans="1:30" s="1" customFormat="1" x14ac:dyDescent="0.25">
      <c r="A465" s="325">
        <f>SUBTOTAL(103,$B$2:B465)</f>
        <v>464</v>
      </c>
      <c r="B465" s="108" t="s">
        <v>7719</v>
      </c>
      <c r="C465" s="24">
        <v>42406951000065</v>
      </c>
      <c r="D465" s="24" t="str">
        <f>VLOOKUP(C465,'Hemis baza'!K:AJ,26,)</f>
        <v>438241100294</v>
      </c>
      <c r="E465" s="24" t="str">
        <f>VLOOKUP(C465,'Hemis baza'!K:AF,13,)</f>
        <v>To‘lov-shartnoma</v>
      </c>
      <c r="F465" s="109" t="str">
        <f>VLOOKUP(C465,'Hemis baza'!K:AF,3,)</f>
        <v>1-kurs</v>
      </c>
      <c r="G465" s="404" t="s">
        <v>19803</v>
      </c>
      <c r="H465" s="404" t="str">
        <f>VLOOKUP(C465,'Hemis baza'!K:AF,5,)</f>
        <v>S1-24 PSI</v>
      </c>
      <c r="I465" s="403" t="str">
        <f>VLOOKUP(C465,'Hemis baza'!K:AF,11,)</f>
        <v>Bakalavr</v>
      </c>
      <c r="J465" s="23" t="str">
        <f>VLOOKUP(C465,'Hemis baza'!K:AF,12,)</f>
        <v>Sirtqi</v>
      </c>
      <c r="K465" s="304"/>
      <c r="L465" s="333"/>
      <c r="M465" s="26">
        <v>12000000</v>
      </c>
      <c r="N465" s="26">
        <f>SUMIF('BR 1'!B:B,'1-kurs'!C465,'BR 1'!E:E)</f>
        <v>9000000</v>
      </c>
      <c r="O465" s="26">
        <f t="shared" si="49"/>
        <v>3000000</v>
      </c>
      <c r="P465" s="26"/>
      <c r="Q465" s="26">
        <f t="shared" si="50"/>
        <v>0</v>
      </c>
      <c r="R465" s="40"/>
      <c r="U465" s="26">
        <f t="shared" si="51"/>
        <v>0</v>
      </c>
      <c r="V465" s="26">
        <v>9000000</v>
      </c>
      <c r="AA465" s="407">
        <f t="shared" si="52"/>
        <v>12000000</v>
      </c>
      <c r="AB465" s="407">
        <f t="shared" si="53"/>
        <v>9000000</v>
      </c>
      <c r="AC465" s="407">
        <f t="shared" si="54"/>
        <v>3000000</v>
      </c>
      <c r="AD465" s="407">
        <f t="shared" si="55"/>
        <v>0</v>
      </c>
    </row>
    <row r="466" spans="1:30" s="1" customFormat="1" x14ac:dyDescent="0.25">
      <c r="A466" s="325">
        <f>SUBTOTAL(103,$B$2:B466)</f>
        <v>465</v>
      </c>
      <c r="B466" s="108" t="s">
        <v>7720</v>
      </c>
      <c r="C466" s="24">
        <v>61903065310017</v>
      </c>
      <c r="D466" s="24" t="e">
        <f>VLOOKUP(C466,'Hemis baza'!K:AJ,26,)</f>
        <v>#N/A</v>
      </c>
      <c r="E466" s="24" t="e">
        <f>VLOOKUP(C466,'Hemis baza'!K:AF,13,)</f>
        <v>#N/A</v>
      </c>
      <c r="F466" s="109" t="e">
        <f>VLOOKUP(C466,'Hemis baza'!K:AF,3,)</f>
        <v>#N/A</v>
      </c>
      <c r="G466" s="404" t="s">
        <v>19818</v>
      </c>
      <c r="H466" s="404" t="e">
        <f>VLOOKUP(C466,'Hemis baza'!K:AF,5,)</f>
        <v>#N/A</v>
      </c>
      <c r="I466" s="403" t="e">
        <f>VLOOKUP(C466,'Hemis baza'!K:AF,11,)</f>
        <v>#N/A</v>
      </c>
      <c r="J466" s="23" t="e">
        <f>VLOOKUP(C466,'Hemis baza'!K:AF,12,)</f>
        <v>#N/A</v>
      </c>
      <c r="K466" s="304"/>
      <c r="L466" s="333"/>
      <c r="M466" s="26">
        <v>12000000</v>
      </c>
      <c r="N466" s="26">
        <f>SUMIF('BR 1'!B:B,'1-kurs'!C466,'BR 1'!E:E)</f>
        <v>0</v>
      </c>
      <c r="O466" s="26">
        <f t="shared" si="49"/>
        <v>12000000</v>
      </c>
      <c r="P466" s="26"/>
      <c r="Q466" s="26">
        <f t="shared" si="50"/>
        <v>0</v>
      </c>
      <c r="R466" s="40"/>
      <c r="U466" s="26">
        <f t="shared" si="51"/>
        <v>0</v>
      </c>
      <c r="V466" s="26">
        <v>0</v>
      </c>
      <c r="AA466" s="407">
        <f t="shared" si="52"/>
        <v>12000000</v>
      </c>
      <c r="AB466" s="407">
        <f t="shared" si="53"/>
        <v>0</v>
      </c>
      <c r="AC466" s="407">
        <f t="shared" si="54"/>
        <v>12000000</v>
      </c>
      <c r="AD466" s="407">
        <f t="shared" si="55"/>
        <v>0</v>
      </c>
    </row>
    <row r="467" spans="1:30" s="1" customFormat="1" x14ac:dyDescent="0.25">
      <c r="A467" s="325">
        <f>SUBTOTAL(103,$B$2:B467)</f>
        <v>466</v>
      </c>
      <c r="B467" s="108" t="s">
        <v>7721</v>
      </c>
      <c r="C467" s="24">
        <v>41103861120016</v>
      </c>
      <c r="D467" s="24" t="str">
        <f>VLOOKUP(C467,'Hemis baza'!K:AJ,26,)</f>
        <v>438241200045</v>
      </c>
      <c r="E467" s="24" t="str">
        <f>VLOOKUP(C467,'Hemis baza'!K:AF,13,)</f>
        <v>To‘lov-shartnoma</v>
      </c>
      <c r="F467" s="109" t="str">
        <f>VLOOKUP(C467,'Hemis baza'!K:AF,3,)</f>
        <v>1-kurs</v>
      </c>
      <c r="G467" s="404" t="s">
        <v>19814</v>
      </c>
      <c r="H467" s="404" t="str">
        <f>VLOOKUP(C467,'Hemis baza'!K:AF,5,)</f>
        <v>M1-24 L</v>
      </c>
      <c r="I467" s="403" t="str">
        <f>VLOOKUP(C467,'Hemis baza'!K:AF,11,)</f>
        <v>Magistr</v>
      </c>
      <c r="J467" s="23" t="str">
        <f>VLOOKUP(C467,'Hemis baza'!K:AF,12,)</f>
        <v>Kunduzgi</v>
      </c>
      <c r="K467" s="304"/>
      <c r="L467" s="333"/>
      <c r="M467" s="26">
        <v>18000000</v>
      </c>
      <c r="N467" s="26">
        <f>SUMIF('BR 1'!B:B,'1-kurs'!C467,'BR 1'!E:E)</f>
        <v>18000000</v>
      </c>
      <c r="O467" s="26">
        <f t="shared" si="49"/>
        <v>0</v>
      </c>
      <c r="P467" s="26"/>
      <c r="Q467" s="26">
        <f t="shared" si="50"/>
        <v>0</v>
      </c>
      <c r="R467" s="40"/>
      <c r="U467" s="26">
        <f t="shared" si="51"/>
        <v>0</v>
      </c>
      <c r="V467" s="26">
        <v>18000000</v>
      </c>
      <c r="AA467" s="407">
        <f t="shared" si="52"/>
        <v>18000000</v>
      </c>
      <c r="AB467" s="407">
        <f t="shared" si="53"/>
        <v>18000000</v>
      </c>
      <c r="AC467" s="407">
        <f t="shared" si="54"/>
        <v>0</v>
      </c>
      <c r="AD467" s="407">
        <f t="shared" si="55"/>
        <v>0</v>
      </c>
    </row>
    <row r="468" spans="1:30" s="1" customFormat="1" x14ac:dyDescent="0.25">
      <c r="A468" s="325">
        <f>SUBTOTAL(103,$B$2:B468)</f>
        <v>467</v>
      </c>
      <c r="B468" s="108" t="s">
        <v>7722</v>
      </c>
      <c r="C468" s="24">
        <v>40510825260018</v>
      </c>
      <c r="D468" s="24" t="str">
        <f>VLOOKUP(C468,'Hemis baza'!K:AJ,26,)</f>
        <v>438241200196</v>
      </c>
      <c r="E468" s="24" t="str">
        <f>VLOOKUP(C468,'Hemis baza'!K:AF,13,)</f>
        <v>To‘lov-shartnoma</v>
      </c>
      <c r="F468" s="109" t="str">
        <f>VLOOKUP(C468,'Hemis baza'!K:AF,3,)</f>
        <v>1-kurs</v>
      </c>
      <c r="G468" s="404" t="s">
        <v>19811</v>
      </c>
      <c r="H468" s="404" t="str">
        <f>VLOOKUP(C468,'Hemis baza'!K:AF,5,)</f>
        <v>M1-24 O`TA</v>
      </c>
      <c r="I468" s="403" t="str">
        <f>VLOOKUP(C468,'Hemis baza'!K:AF,11,)</f>
        <v>Magistr</v>
      </c>
      <c r="J468" s="23" t="str">
        <f>VLOOKUP(C468,'Hemis baza'!K:AF,12,)</f>
        <v>Kunduzgi</v>
      </c>
      <c r="K468" s="304"/>
      <c r="L468" s="333"/>
      <c r="M468" s="26">
        <v>18000000</v>
      </c>
      <c r="N468" s="26">
        <f>SUMIF('BR 1'!B:B,'1-kurs'!C468,'BR 1'!E:E)</f>
        <v>9000000</v>
      </c>
      <c r="O468" s="26">
        <f t="shared" si="49"/>
        <v>9000000</v>
      </c>
      <c r="P468" s="26"/>
      <c r="Q468" s="26">
        <f t="shared" si="50"/>
        <v>0</v>
      </c>
      <c r="R468" s="40"/>
      <c r="U468" s="26">
        <f t="shared" si="51"/>
        <v>0</v>
      </c>
      <c r="V468" s="26">
        <v>9000000</v>
      </c>
      <c r="AA468" s="407">
        <f t="shared" si="52"/>
        <v>18000000</v>
      </c>
      <c r="AB468" s="407">
        <f t="shared" si="53"/>
        <v>9000000</v>
      </c>
      <c r="AC468" s="407">
        <f t="shared" si="54"/>
        <v>9000000</v>
      </c>
      <c r="AD468" s="407">
        <f t="shared" si="55"/>
        <v>0</v>
      </c>
    </row>
    <row r="469" spans="1:30" s="1" customFormat="1" x14ac:dyDescent="0.25">
      <c r="A469" s="325">
        <f>SUBTOTAL(103,$B$2:B469)</f>
        <v>468</v>
      </c>
      <c r="B469" s="108" t="s">
        <v>7723</v>
      </c>
      <c r="C469" s="24">
        <v>61906025290037</v>
      </c>
      <c r="D469" s="24" t="e">
        <f>VLOOKUP(C469,'Hemis baza'!K:AJ,26,)</f>
        <v>#N/A</v>
      </c>
      <c r="E469" s="24" t="e">
        <f>VLOOKUP(C469,'Hemis baza'!K:AF,13,)</f>
        <v>#N/A</v>
      </c>
      <c r="F469" s="109" t="e">
        <f>VLOOKUP(C469,'Hemis baza'!K:AF,3,)</f>
        <v>#N/A</v>
      </c>
      <c r="G469" s="404" t="s">
        <v>19814</v>
      </c>
      <c r="H469" s="404" t="e">
        <f>VLOOKUP(C469,'Hemis baza'!K:AF,5,)</f>
        <v>#N/A</v>
      </c>
      <c r="I469" s="403" t="e">
        <f>VLOOKUP(C469,'Hemis baza'!K:AF,11,)</f>
        <v>#N/A</v>
      </c>
      <c r="J469" s="23" t="e">
        <f>VLOOKUP(C469,'Hemis baza'!K:AF,12,)</f>
        <v>#N/A</v>
      </c>
      <c r="K469" s="304"/>
      <c r="L469" s="333"/>
      <c r="M469" s="26">
        <v>18000000</v>
      </c>
      <c r="N469" s="26">
        <f>SUMIF('BR 1'!B:B,'1-kurs'!C469,'BR 1'!E:E)</f>
        <v>0</v>
      </c>
      <c r="O469" s="26">
        <f t="shared" si="49"/>
        <v>18000000</v>
      </c>
      <c r="P469" s="26"/>
      <c r="Q469" s="26">
        <f t="shared" si="50"/>
        <v>0</v>
      </c>
      <c r="R469" s="40"/>
      <c r="U469" s="26">
        <f t="shared" si="51"/>
        <v>0</v>
      </c>
      <c r="V469" s="26">
        <v>0</v>
      </c>
      <c r="AA469" s="407">
        <f t="shared" si="52"/>
        <v>18000000</v>
      </c>
      <c r="AB469" s="407">
        <f t="shared" si="53"/>
        <v>0</v>
      </c>
      <c r="AC469" s="407">
        <f t="shared" si="54"/>
        <v>18000000</v>
      </c>
      <c r="AD469" s="407">
        <f t="shared" si="55"/>
        <v>0</v>
      </c>
    </row>
    <row r="470" spans="1:30" s="1" customFormat="1" x14ac:dyDescent="0.25">
      <c r="A470" s="325">
        <f>SUBTOTAL(103,$B$2:B470)</f>
        <v>469</v>
      </c>
      <c r="B470" s="108" t="s">
        <v>7724</v>
      </c>
      <c r="C470" s="24">
        <v>62411005300024</v>
      </c>
      <c r="D470" s="24" t="str">
        <f>VLOOKUP(C470,'Hemis baza'!K:AJ,26,)</f>
        <v>438241101609</v>
      </c>
      <c r="E470" s="24" t="str">
        <f>VLOOKUP(C470,'Hemis baza'!K:AF,13,)</f>
        <v>To‘lov-shartnoma</v>
      </c>
      <c r="F470" s="109" t="str">
        <f>VLOOKUP(C470,'Hemis baza'!K:AF,3,)</f>
        <v>1-kurs</v>
      </c>
      <c r="G470" s="404" t="s">
        <v>19808</v>
      </c>
      <c r="H470" s="404" t="str">
        <f>VLOOKUP(C470,'Hemis baza'!K:AF,5,)</f>
        <v>S2-24 IQT</v>
      </c>
      <c r="I470" s="403" t="str">
        <f>VLOOKUP(C470,'Hemis baza'!K:AF,11,)</f>
        <v>Bakalavr</v>
      </c>
      <c r="J470" s="23" t="str">
        <f>VLOOKUP(C470,'Hemis baza'!K:AF,12,)</f>
        <v>Sirtqi</v>
      </c>
      <c r="K470" s="304"/>
      <c r="L470" s="333"/>
      <c r="M470" s="26">
        <v>12000000</v>
      </c>
      <c r="N470" s="26">
        <f>SUMIF('BR 1'!B:B,'1-kurs'!C470,'BR 1'!E:E)</f>
        <v>5500000</v>
      </c>
      <c r="O470" s="26">
        <f t="shared" si="49"/>
        <v>6500000</v>
      </c>
      <c r="P470" s="26"/>
      <c r="Q470" s="26">
        <f t="shared" si="50"/>
        <v>0</v>
      </c>
      <c r="R470" s="40"/>
      <c r="U470" s="26">
        <f t="shared" si="51"/>
        <v>0</v>
      </c>
      <c r="V470" s="26">
        <v>5500000</v>
      </c>
      <c r="AA470" s="407">
        <f t="shared" si="52"/>
        <v>12000000</v>
      </c>
      <c r="AB470" s="407">
        <f t="shared" si="53"/>
        <v>5500000</v>
      </c>
      <c r="AC470" s="407">
        <f t="shared" si="54"/>
        <v>6500000</v>
      </c>
      <c r="AD470" s="407">
        <f t="shared" si="55"/>
        <v>0</v>
      </c>
    </row>
    <row r="471" spans="1:30" s="1" customFormat="1" x14ac:dyDescent="0.25">
      <c r="A471" s="325">
        <f>SUBTOTAL(103,$B$2:B471)</f>
        <v>470</v>
      </c>
      <c r="B471" s="108" t="s">
        <v>7725</v>
      </c>
      <c r="C471" s="24">
        <v>51204045300039</v>
      </c>
      <c r="D471" s="24" t="str">
        <f>VLOOKUP(C471,'Hemis baza'!K:AJ,26,)</f>
        <v>438241101408</v>
      </c>
      <c r="E471" s="24" t="str">
        <f>VLOOKUP(C471,'Hemis baza'!K:AF,13,)</f>
        <v>To‘lov-shartnoma</v>
      </c>
      <c r="F471" s="109" t="str">
        <f>VLOOKUP(C471,'Hemis baza'!K:AF,3,)</f>
        <v>1-kurs</v>
      </c>
      <c r="G471" s="404" t="s">
        <v>309</v>
      </c>
      <c r="H471" s="404" t="str">
        <f>VLOOKUP(C471,'Hemis baza'!K:AF,5,)</f>
        <v>S1-24 Tarix</v>
      </c>
      <c r="I471" s="403" t="str">
        <f>VLOOKUP(C471,'Hemis baza'!K:AF,11,)</f>
        <v>Bakalavr</v>
      </c>
      <c r="J471" s="23" t="str">
        <f>VLOOKUP(C471,'Hemis baza'!K:AF,12,)</f>
        <v>Sirtqi</v>
      </c>
      <c r="K471" s="304"/>
      <c r="L471" s="333"/>
      <c r="M471" s="26">
        <v>12000000</v>
      </c>
      <c r="N471" s="26">
        <f>SUMIF('BR 1'!B:B,'1-kurs'!C471,'BR 1'!E:E)</f>
        <v>12000000</v>
      </c>
      <c r="O471" s="26">
        <f t="shared" si="49"/>
        <v>0</v>
      </c>
      <c r="P471" s="26"/>
      <c r="Q471" s="26">
        <f t="shared" si="50"/>
        <v>0</v>
      </c>
      <c r="R471" s="40"/>
      <c r="U471" s="26">
        <f t="shared" si="51"/>
        <v>0</v>
      </c>
      <c r="V471" s="26">
        <v>12000000</v>
      </c>
      <c r="AA471" s="407">
        <f t="shared" si="52"/>
        <v>12000000</v>
      </c>
      <c r="AB471" s="407">
        <f t="shared" si="53"/>
        <v>12000000</v>
      </c>
      <c r="AC471" s="407">
        <f t="shared" si="54"/>
        <v>0</v>
      </c>
      <c r="AD471" s="407">
        <f t="shared" si="55"/>
        <v>0</v>
      </c>
    </row>
    <row r="472" spans="1:30" s="1" customFormat="1" x14ac:dyDescent="0.25">
      <c r="A472" s="325">
        <f>SUBTOTAL(103,$B$2:B472)</f>
        <v>471</v>
      </c>
      <c r="B472" s="108" t="s">
        <v>7726</v>
      </c>
      <c r="C472" s="24">
        <v>62002065300035</v>
      </c>
      <c r="D472" s="24" t="str">
        <f>VLOOKUP(C472,'Hemis baza'!K:AJ,26,)</f>
        <v>438241100242</v>
      </c>
      <c r="E472" s="24" t="str">
        <f>VLOOKUP(C472,'Hemis baza'!K:AF,13,)</f>
        <v>To‘lov-shartnoma</v>
      </c>
      <c r="F472" s="109" t="str">
        <f>VLOOKUP(C472,'Hemis baza'!K:AF,3,)</f>
        <v>1-kurs</v>
      </c>
      <c r="G472" s="404" t="s">
        <v>19813</v>
      </c>
      <c r="H472" s="404" t="str">
        <f>VLOOKUP(C472,'Hemis baza'!K:AF,5,)</f>
        <v>3-24 XTA</v>
      </c>
      <c r="I472" s="403" t="str">
        <f>VLOOKUP(C472,'Hemis baza'!K:AF,11,)</f>
        <v>Bakalavr</v>
      </c>
      <c r="J472" s="23" t="str">
        <f>VLOOKUP(C472,'Hemis baza'!K:AF,12,)</f>
        <v>Kunduzgi</v>
      </c>
      <c r="K472" s="304"/>
      <c r="L472" s="333"/>
      <c r="M472" s="26">
        <v>15000000</v>
      </c>
      <c r="N472" s="26">
        <f>SUMIF('BR 1'!B:B,'1-kurs'!C472,'BR 1'!E:E)</f>
        <v>7500000</v>
      </c>
      <c r="O472" s="26">
        <f t="shared" si="49"/>
        <v>7500000</v>
      </c>
      <c r="P472" s="26"/>
      <c r="Q472" s="26">
        <f t="shared" si="50"/>
        <v>0</v>
      </c>
      <c r="R472" s="40"/>
      <c r="U472" s="26">
        <f t="shared" si="51"/>
        <v>0</v>
      </c>
      <c r="V472" s="26">
        <v>7500000</v>
      </c>
      <c r="AA472" s="407">
        <f t="shared" si="52"/>
        <v>15000000</v>
      </c>
      <c r="AB472" s="407">
        <f t="shared" si="53"/>
        <v>7500000</v>
      </c>
      <c r="AC472" s="407">
        <f t="shared" si="54"/>
        <v>7500000</v>
      </c>
      <c r="AD472" s="407">
        <f t="shared" si="55"/>
        <v>0</v>
      </c>
    </row>
    <row r="473" spans="1:30" s="1" customFormat="1" x14ac:dyDescent="0.25">
      <c r="A473" s="325">
        <f>SUBTOTAL(103,$B$2:B473)</f>
        <v>472</v>
      </c>
      <c r="B473" s="108" t="s">
        <v>7727</v>
      </c>
      <c r="C473" s="24">
        <v>60209055260067</v>
      </c>
      <c r="D473" s="24" t="str">
        <f>VLOOKUP(C473,'Hemis baza'!K:AJ,26,)</f>
        <v>438241100438</v>
      </c>
      <c r="E473" s="24" t="str">
        <f>VLOOKUP(C473,'Hemis baza'!K:AF,13,)</f>
        <v>To‘lov-shartnoma</v>
      </c>
      <c r="F473" s="109" t="str">
        <f>VLOOKUP(C473,'Hemis baza'!K:AF,3,)</f>
        <v>1-kurs</v>
      </c>
      <c r="G473" s="404" t="s">
        <v>19813</v>
      </c>
      <c r="H473" s="404" t="str">
        <f>VLOOKUP(C473,'Hemis baza'!K:AF,5,)</f>
        <v>2-24 XTA</v>
      </c>
      <c r="I473" s="403" t="str">
        <f>VLOOKUP(C473,'Hemis baza'!K:AF,11,)</f>
        <v>Bakalavr</v>
      </c>
      <c r="J473" s="23" t="str">
        <f>VLOOKUP(C473,'Hemis baza'!K:AF,12,)</f>
        <v>Kunduzgi</v>
      </c>
      <c r="K473" s="304"/>
      <c r="L473" s="333"/>
      <c r="M473" s="26">
        <v>15000000</v>
      </c>
      <c r="N473" s="26">
        <f>SUMIF('BR 1'!B:B,'1-kurs'!C473,'BR 1'!E:E)</f>
        <v>15000000</v>
      </c>
      <c r="O473" s="26">
        <f t="shared" si="49"/>
        <v>0</v>
      </c>
      <c r="P473" s="26"/>
      <c r="Q473" s="26">
        <f t="shared" si="50"/>
        <v>0</v>
      </c>
      <c r="R473" s="40"/>
      <c r="U473" s="26">
        <f t="shared" si="51"/>
        <v>0</v>
      </c>
      <c r="V473" s="26">
        <v>15000000</v>
      </c>
      <c r="AA473" s="407">
        <f t="shared" si="52"/>
        <v>15000000</v>
      </c>
      <c r="AB473" s="407">
        <f t="shared" si="53"/>
        <v>15000000</v>
      </c>
      <c r="AC473" s="407">
        <f t="shared" si="54"/>
        <v>0</v>
      </c>
      <c r="AD473" s="407">
        <f t="shared" si="55"/>
        <v>0</v>
      </c>
    </row>
    <row r="474" spans="1:30" s="1" customFormat="1" x14ac:dyDescent="0.25">
      <c r="A474" s="325">
        <f>SUBTOTAL(103,$B$2:B474)</f>
        <v>473</v>
      </c>
      <c r="B474" s="108" t="s">
        <v>7728</v>
      </c>
      <c r="C474" s="24">
        <v>62201025300012</v>
      </c>
      <c r="D474" s="24" t="str">
        <f>VLOOKUP(C474,'Hemis baza'!K:AJ,26,)</f>
        <v>438241200301</v>
      </c>
      <c r="E474" s="24" t="str">
        <f>VLOOKUP(C474,'Hemis baza'!K:AF,13,)</f>
        <v>To‘lov-shartnoma</v>
      </c>
      <c r="F474" s="109" t="str">
        <f>VLOOKUP(C474,'Hemis baza'!K:AF,3,)</f>
        <v>1-kurs</v>
      </c>
      <c r="G474" s="404" t="s">
        <v>19817</v>
      </c>
      <c r="H474" s="404" t="str">
        <f>VLOOKUP(C474,'Hemis baza'!K:AF,5,)</f>
        <v>M1-24 PED</v>
      </c>
      <c r="I474" s="403" t="str">
        <f>VLOOKUP(C474,'Hemis baza'!K:AF,11,)</f>
        <v>Magistr</v>
      </c>
      <c r="J474" s="23" t="str">
        <f>VLOOKUP(C474,'Hemis baza'!K:AF,12,)</f>
        <v>Kunduzgi</v>
      </c>
      <c r="K474" s="304"/>
      <c r="L474" s="333"/>
      <c r="M474" s="26">
        <v>18000000</v>
      </c>
      <c r="N474" s="26">
        <f>SUMIF('BR 1'!B:B,'1-kurs'!C474,'BR 1'!E:E)</f>
        <v>18000000</v>
      </c>
      <c r="O474" s="26">
        <f t="shared" si="49"/>
        <v>0</v>
      </c>
      <c r="P474" s="26"/>
      <c r="Q474" s="26">
        <f t="shared" si="50"/>
        <v>0</v>
      </c>
      <c r="R474" s="40"/>
      <c r="U474" s="26">
        <f t="shared" si="51"/>
        <v>0</v>
      </c>
      <c r="V474" s="26">
        <v>18000000</v>
      </c>
      <c r="AA474" s="407">
        <f t="shared" si="52"/>
        <v>18000000</v>
      </c>
      <c r="AB474" s="407">
        <f t="shared" si="53"/>
        <v>18000000</v>
      </c>
      <c r="AC474" s="407">
        <f t="shared" si="54"/>
        <v>0</v>
      </c>
      <c r="AD474" s="407">
        <f t="shared" si="55"/>
        <v>0</v>
      </c>
    </row>
    <row r="475" spans="1:30" s="1" customFormat="1" x14ac:dyDescent="0.25">
      <c r="A475" s="325">
        <f>SUBTOTAL(103,$B$2:B475)</f>
        <v>474</v>
      </c>
      <c r="B475" s="108" t="s">
        <v>7729</v>
      </c>
      <c r="C475" s="24">
        <v>62111035290017</v>
      </c>
      <c r="D475" s="24" t="e">
        <f>VLOOKUP(C475,'Hemis baza'!K:AJ,26,)</f>
        <v>#N/A</v>
      </c>
      <c r="E475" s="24" t="e">
        <f>VLOOKUP(C475,'Hemis baza'!K:AF,13,)</f>
        <v>#N/A</v>
      </c>
      <c r="F475" s="109" t="e">
        <f>VLOOKUP(C475,'Hemis baza'!K:AF,3,)</f>
        <v>#N/A</v>
      </c>
      <c r="G475" s="404" t="s">
        <v>19809</v>
      </c>
      <c r="H475" s="404" t="e">
        <f>VLOOKUP(C475,'Hemis baza'!K:AF,5,)</f>
        <v>#N/A</v>
      </c>
      <c r="I475" s="403" t="e">
        <f>VLOOKUP(C475,'Hemis baza'!K:AF,11,)</f>
        <v>#N/A</v>
      </c>
      <c r="J475" s="23" t="e">
        <f>VLOOKUP(C475,'Hemis baza'!K:AF,12,)</f>
        <v>#N/A</v>
      </c>
      <c r="K475" s="304"/>
      <c r="L475" s="333"/>
      <c r="M475" s="26">
        <v>18000000</v>
      </c>
      <c r="N475" s="26">
        <f>SUMIF('BR 1'!B:B,'1-kurs'!C475,'BR 1'!E:E)</f>
        <v>0</v>
      </c>
      <c r="O475" s="26">
        <f t="shared" si="49"/>
        <v>18000000</v>
      </c>
      <c r="P475" s="26"/>
      <c r="Q475" s="26">
        <f t="shared" si="50"/>
        <v>0</v>
      </c>
      <c r="R475" s="40"/>
      <c r="U475" s="26">
        <f t="shared" si="51"/>
        <v>0</v>
      </c>
      <c r="V475" s="26">
        <v>0</v>
      </c>
      <c r="AA475" s="407">
        <f t="shared" si="52"/>
        <v>18000000</v>
      </c>
      <c r="AB475" s="407">
        <f t="shared" si="53"/>
        <v>0</v>
      </c>
      <c r="AC475" s="407">
        <f t="shared" si="54"/>
        <v>18000000</v>
      </c>
      <c r="AD475" s="407">
        <f t="shared" si="55"/>
        <v>0</v>
      </c>
    </row>
    <row r="476" spans="1:30" s="1" customFormat="1" x14ac:dyDescent="0.25">
      <c r="A476" s="325">
        <f>SUBTOTAL(103,$B$2:B476)</f>
        <v>475</v>
      </c>
      <c r="B476" s="108" t="s">
        <v>7730</v>
      </c>
      <c r="C476" s="24">
        <v>60411065290015</v>
      </c>
      <c r="D476" s="24" t="str">
        <f>VLOOKUP(C476,'Hemis baza'!K:AJ,26,)</f>
        <v>438241100153</v>
      </c>
      <c r="E476" s="24" t="str">
        <f>VLOOKUP(C476,'Hemis baza'!K:AF,13,)</f>
        <v>To‘lov-shartnoma</v>
      </c>
      <c r="F476" s="109" t="str">
        <f>VLOOKUP(C476,'Hemis baza'!K:AF,3,)</f>
        <v>1-kurs</v>
      </c>
      <c r="G476" s="404" t="s">
        <v>19813</v>
      </c>
      <c r="H476" s="404" t="str">
        <f>VLOOKUP(C476,'Hemis baza'!K:AF,5,)</f>
        <v>2-24 XTA</v>
      </c>
      <c r="I476" s="403" t="str">
        <f>VLOOKUP(C476,'Hemis baza'!K:AF,11,)</f>
        <v>Bakalavr</v>
      </c>
      <c r="J476" s="23" t="str">
        <f>VLOOKUP(C476,'Hemis baza'!K:AF,12,)</f>
        <v>Kunduzgi</v>
      </c>
      <c r="K476" s="304"/>
      <c r="L476" s="333"/>
      <c r="M476" s="26">
        <v>15000000</v>
      </c>
      <c r="N476" s="26">
        <f>SUMIF('BR 1'!B:B,'1-kurs'!C476,'BR 1'!E:E)</f>
        <v>7500000</v>
      </c>
      <c r="O476" s="26">
        <f t="shared" si="49"/>
        <v>7500000</v>
      </c>
      <c r="P476" s="26"/>
      <c r="Q476" s="26">
        <f t="shared" si="50"/>
        <v>0</v>
      </c>
      <c r="R476" s="40"/>
      <c r="U476" s="26">
        <f t="shared" si="51"/>
        <v>0</v>
      </c>
      <c r="V476" s="26">
        <v>7500000</v>
      </c>
      <c r="AA476" s="407">
        <f t="shared" si="52"/>
        <v>15000000</v>
      </c>
      <c r="AB476" s="407">
        <f t="shared" si="53"/>
        <v>7500000</v>
      </c>
      <c r="AC476" s="407">
        <f t="shared" si="54"/>
        <v>7500000</v>
      </c>
      <c r="AD476" s="407">
        <f t="shared" si="55"/>
        <v>0</v>
      </c>
    </row>
    <row r="477" spans="1:30" s="1" customFormat="1" x14ac:dyDescent="0.25">
      <c r="A477" s="325">
        <f>SUBTOTAL(103,$B$2:B477)</f>
        <v>476</v>
      </c>
      <c r="B477" s="108" t="s">
        <v>7731</v>
      </c>
      <c r="C477" s="24">
        <v>42304881140050</v>
      </c>
      <c r="D477" s="24" t="str">
        <f>VLOOKUP(C477,'Hemis baza'!K:AJ,26,)</f>
        <v>438241102220</v>
      </c>
      <c r="E477" s="24" t="str">
        <f>VLOOKUP(C477,'Hemis baza'!K:AF,13,)</f>
        <v>To‘lov-shartnoma</v>
      </c>
      <c r="F477" s="109" t="str">
        <f>VLOOKUP(C477,'Hemis baza'!K:AF,3,)</f>
        <v>1-kurs</v>
      </c>
      <c r="G477" s="404" t="s">
        <v>19816</v>
      </c>
      <c r="H477" s="404" t="str">
        <f>VLOOKUP(C477,'Hemis baza'!K:AF,5,)</f>
        <v>1-24 JM</v>
      </c>
      <c r="I477" s="403" t="str">
        <f>VLOOKUP(C477,'Hemis baza'!K:AF,11,)</f>
        <v>Bakalavr</v>
      </c>
      <c r="J477" s="23" t="str">
        <f>VLOOKUP(C477,'Hemis baza'!K:AF,12,)</f>
        <v>Kunduzgi</v>
      </c>
      <c r="K477" s="304"/>
      <c r="L477" s="333"/>
      <c r="M477" s="26">
        <v>15000000</v>
      </c>
      <c r="N477" s="26">
        <f>SUMIF('BR 1'!B:B,'1-kurs'!C477,'BR 1'!E:E)</f>
        <v>15000000</v>
      </c>
      <c r="O477" s="26">
        <f t="shared" si="49"/>
        <v>0</v>
      </c>
      <c r="P477" s="26"/>
      <c r="Q477" s="26">
        <f t="shared" si="50"/>
        <v>0</v>
      </c>
      <c r="R477" s="40"/>
      <c r="U477" s="26">
        <f t="shared" si="51"/>
        <v>0</v>
      </c>
      <c r="V477" s="26">
        <v>15000000</v>
      </c>
      <c r="AA477" s="407">
        <f t="shared" si="52"/>
        <v>15000000</v>
      </c>
      <c r="AB477" s="407">
        <f t="shared" si="53"/>
        <v>15000000</v>
      </c>
      <c r="AC477" s="407">
        <f t="shared" si="54"/>
        <v>0</v>
      </c>
      <c r="AD477" s="407">
        <f t="shared" si="55"/>
        <v>0</v>
      </c>
    </row>
    <row r="478" spans="1:30" s="1" customFormat="1" x14ac:dyDescent="0.25">
      <c r="A478" s="325">
        <f>SUBTOTAL(103,$B$2:B478)</f>
        <v>477</v>
      </c>
      <c r="B478" s="108" t="s">
        <v>7732</v>
      </c>
      <c r="C478" s="24">
        <v>52605035350020</v>
      </c>
      <c r="D478" s="24" t="e">
        <f>VLOOKUP(C478,'Hemis baza'!K:AJ,26,)</f>
        <v>#N/A</v>
      </c>
      <c r="E478" s="24" t="e">
        <f>VLOOKUP(C478,'Hemis baza'!K:AF,13,)</f>
        <v>#N/A</v>
      </c>
      <c r="F478" s="109" t="e">
        <f>VLOOKUP(C478,'Hemis baza'!K:AF,3,)</f>
        <v>#N/A</v>
      </c>
      <c r="G478" s="404" t="s">
        <v>19808</v>
      </c>
      <c r="H478" s="404" t="e">
        <f>VLOOKUP(C478,'Hemis baza'!K:AF,5,)</f>
        <v>#N/A</v>
      </c>
      <c r="I478" s="403" t="e">
        <f>VLOOKUP(C478,'Hemis baza'!K:AF,11,)</f>
        <v>#N/A</v>
      </c>
      <c r="J478" s="23" t="e">
        <f>VLOOKUP(C478,'Hemis baza'!K:AF,12,)</f>
        <v>#N/A</v>
      </c>
      <c r="K478" s="304"/>
      <c r="L478" s="333"/>
      <c r="M478" s="26">
        <v>12000000</v>
      </c>
      <c r="N478" s="26">
        <f>SUMIF('BR 1'!B:B,'1-kurs'!C478,'BR 1'!E:E)</f>
        <v>0</v>
      </c>
      <c r="O478" s="26">
        <f t="shared" si="49"/>
        <v>12000000</v>
      </c>
      <c r="P478" s="26"/>
      <c r="Q478" s="26">
        <f t="shared" si="50"/>
        <v>0</v>
      </c>
      <c r="R478" s="40"/>
      <c r="U478" s="26">
        <f t="shared" si="51"/>
        <v>0</v>
      </c>
      <c r="V478" s="26">
        <v>0</v>
      </c>
      <c r="AA478" s="407">
        <f t="shared" si="52"/>
        <v>12000000</v>
      </c>
      <c r="AB478" s="407">
        <f t="shared" si="53"/>
        <v>0</v>
      </c>
      <c r="AC478" s="407">
        <f t="shared" si="54"/>
        <v>12000000</v>
      </c>
      <c r="AD478" s="407">
        <f t="shared" si="55"/>
        <v>0</v>
      </c>
    </row>
    <row r="479" spans="1:30" s="1" customFormat="1" x14ac:dyDescent="0.25">
      <c r="A479" s="325">
        <f>SUBTOTAL(103,$B$2:B479)</f>
        <v>478</v>
      </c>
      <c r="B479" s="108" t="s">
        <v>7733</v>
      </c>
      <c r="C479" s="24">
        <v>52106035280035</v>
      </c>
      <c r="D479" s="24" t="str">
        <f>VLOOKUP(C479,'Hemis baza'!K:AJ,26,)</f>
        <v>438241102144</v>
      </c>
      <c r="E479" s="24" t="str">
        <f>VLOOKUP(C479,'Hemis baza'!K:AF,13,)</f>
        <v>Davlat granti</v>
      </c>
      <c r="F479" s="109" t="str">
        <f>VLOOKUP(C479,'Hemis baza'!K:AF,3,)</f>
        <v>1-kurs</v>
      </c>
      <c r="G479" s="404" t="s">
        <v>19815</v>
      </c>
      <c r="H479" s="404" t="str">
        <f>VLOOKUP(C479,'Hemis baza'!K:AF,5,)</f>
        <v>1-24 ATT</v>
      </c>
      <c r="I479" s="403" t="str">
        <f>VLOOKUP(C479,'Hemis baza'!K:AF,11,)</f>
        <v>Bakalavr</v>
      </c>
      <c r="J479" s="23" t="str">
        <f>VLOOKUP(C479,'Hemis baza'!K:AF,12,)</f>
        <v>Kunduzgi</v>
      </c>
      <c r="K479" s="304"/>
      <c r="L479" s="333"/>
      <c r="M479" s="26">
        <v>15000000</v>
      </c>
      <c r="N479" s="26">
        <f>SUMIF('BR 1'!B:B,'1-kurs'!C479,'BR 1'!E:E)</f>
        <v>15000000</v>
      </c>
      <c r="O479" s="26">
        <f t="shared" si="49"/>
        <v>0</v>
      </c>
      <c r="P479" s="26"/>
      <c r="Q479" s="26">
        <f t="shared" si="50"/>
        <v>0</v>
      </c>
      <c r="R479" s="40"/>
      <c r="U479" s="26">
        <f t="shared" si="51"/>
        <v>0</v>
      </c>
      <c r="V479" s="26">
        <v>15000000</v>
      </c>
      <c r="AA479" s="407">
        <f t="shared" si="52"/>
        <v>15000000</v>
      </c>
      <c r="AB479" s="407">
        <f t="shared" si="53"/>
        <v>15000000</v>
      </c>
      <c r="AC479" s="407">
        <f t="shared" si="54"/>
        <v>0</v>
      </c>
      <c r="AD479" s="407">
        <f t="shared" si="55"/>
        <v>0</v>
      </c>
    </row>
    <row r="480" spans="1:30" s="1" customFormat="1" x14ac:dyDescent="0.25">
      <c r="A480" s="325">
        <f>SUBTOTAL(103,$B$2:B480)</f>
        <v>479</v>
      </c>
      <c r="B480" s="108" t="s">
        <v>7734</v>
      </c>
      <c r="C480" s="24">
        <v>41902841060021</v>
      </c>
      <c r="D480" s="24" t="e">
        <f>VLOOKUP(C480,'Hemis baza'!K:AJ,26,)</f>
        <v>#N/A</v>
      </c>
      <c r="E480" s="24" t="e">
        <f>VLOOKUP(C480,'Hemis baza'!K:AF,13,)</f>
        <v>#N/A</v>
      </c>
      <c r="F480" s="109" t="e">
        <f>VLOOKUP(C480,'Hemis baza'!K:AF,3,)</f>
        <v>#N/A</v>
      </c>
      <c r="G480" s="404" t="s">
        <v>19803</v>
      </c>
      <c r="H480" s="404" t="e">
        <f>VLOOKUP(C480,'Hemis baza'!K:AF,5,)</f>
        <v>#N/A</v>
      </c>
      <c r="I480" s="403" t="e">
        <f>VLOOKUP(C480,'Hemis baza'!K:AF,11,)</f>
        <v>#N/A</v>
      </c>
      <c r="J480" s="23" t="e">
        <f>VLOOKUP(C480,'Hemis baza'!K:AF,12,)</f>
        <v>#N/A</v>
      </c>
      <c r="K480" s="304"/>
      <c r="L480" s="333"/>
      <c r="M480" s="26">
        <v>18000000</v>
      </c>
      <c r="N480" s="26">
        <f>SUMIF('BR 1'!B:B,'1-kurs'!C480,'BR 1'!E:E)</f>
        <v>0</v>
      </c>
      <c r="O480" s="26">
        <f t="shared" si="49"/>
        <v>18000000</v>
      </c>
      <c r="P480" s="26"/>
      <c r="Q480" s="26">
        <f t="shared" si="50"/>
        <v>0</v>
      </c>
      <c r="R480" s="40"/>
      <c r="U480" s="26">
        <f t="shared" si="51"/>
        <v>0</v>
      </c>
      <c r="V480" s="26">
        <v>0</v>
      </c>
      <c r="AA480" s="407">
        <f t="shared" si="52"/>
        <v>18000000</v>
      </c>
      <c r="AB480" s="407">
        <f t="shared" si="53"/>
        <v>0</v>
      </c>
      <c r="AC480" s="407">
        <f t="shared" si="54"/>
        <v>18000000</v>
      </c>
      <c r="AD480" s="407">
        <f t="shared" si="55"/>
        <v>0</v>
      </c>
    </row>
    <row r="481" spans="1:30" s="1" customFormat="1" x14ac:dyDescent="0.25">
      <c r="A481" s="325">
        <f>SUBTOTAL(103,$B$2:B481)</f>
        <v>480</v>
      </c>
      <c r="B481" s="108" t="s">
        <v>7735</v>
      </c>
      <c r="C481" s="24">
        <v>42601781140053</v>
      </c>
      <c r="D481" s="24" t="str">
        <f>VLOOKUP(C481,'Hemis baza'!K:AJ,26,)</f>
        <v>438241101599</v>
      </c>
      <c r="E481" s="24" t="str">
        <f>VLOOKUP(C481,'Hemis baza'!K:AF,13,)</f>
        <v>To‘lov-shartnoma</v>
      </c>
      <c r="F481" s="109" t="str">
        <f>VLOOKUP(C481,'Hemis baza'!K:AF,3,)</f>
        <v>1-kurs</v>
      </c>
      <c r="G481" s="404" t="s">
        <v>19803</v>
      </c>
      <c r="H481" s="404" t="str">
        <f>VLOOKUP(C481,'Hemis baza'!K:AF,5,)</f>
        <v>S1-24 PSI</v>
      </c>
      <c r="I481" s="403" t="str">
        <f>VLOOKUP(C481,'Hemis baza'!K:AF,11,)</f>
        <v>Bakalavr</v>
      </c>
      <c r="J481" s="23" t="str">
        <f>VLOOKUP(C481,'Hemis baza'!K:AF,12,)</f>
        <v>Sirtqi</v>
      </c>
      <c r="K481" s="304"/>
      <c r="L481" s="333"/>
      <c r="M481" s="26">
        <v>12000000</v>
      </c>
      <c r="N481" s="26">
        <f>SUMIF('BR 1'!B:B,'1-kurs'!C481,'BR 1'!E:E)</f>
        <v>5000000</v>
      </c>
      <c r="O481" s="26">
        <f t="shared" si="49"/>
        <v>7000000</v>
      </c>
      <c r="P481" s="26"/>
      <c r="Q481" s="26">
        <f t="shared" si="50"/>
        <v>0</v>
      </c>
      <c r="R481" s="40"/>
      <c r="U481" s="26">
        <f t="shared" si="51"/>
        <v>0</v>
      </c>
      <c r="V481" s="26">
        <v>5000000</v>
      </c>
      <c r="AA481" s="407">
        <f t="shared" si="52"/>
        <v>12000000</v>
      </c>
      <c r="AB481" s="407">
        <f t="shared" si="53"/>
        <v>5000000</v>
      </c>
      <c r="AC481" s="407">
        <f t="shared" si="54"/>
        <v>7000000</v>
      </c>
      <c r="AD481" s="407">
        <f t="shared" si="55"/>
        <v>0</v>
      </c>
    </row>
    <row r="482" spans="1:30" s="1" customFormat="1" x14ac:dyDescent="0.25">
      <c r="A482" s="325">
        <f>SUBTOTAL(103,$B$2:B482)</f>
        <v>481</v>
      </c>
      <c r="B482" s="108" t="s">
        <v>7736</v>
      </c>
      <c r="C482" s="24">
        <v>51412045310109</v>
      </c>
      <c r="D482" s="24" t="str">
        <f>VLOOKUP(C482,'Hemis baza'!K:AJ,26,)</f>
        <v>438241100165</v>
      </c>
      <c r="E482" s="24" t="str">
        <f>VLOOKUP(C482,'Hemis baza'!K:AF,13,)</f>
        <v>To‘lov-shartnoma</v>
      </c>
      <c r="F482" s="109" t="str">
        <f>VLOOKUP(C482,'Hemis baza'!K:AF,3,)</f>
        <v>1-kurs</v>
      </c>
      <c r="G482" s="404" t="s">
        <v>19806</v>
      </c>
      <c r="H482" s="404" t="str">
        <f>VLOOKUP(C482,'Hemis baza'!K:AF,5,)</f>
        <v>1-24 MUZ</v>
      </c>
      <c r="I482" s="403" t="str">
        <f>VLOOKUP(C482,'Hemis baza'!K:AF,11,)</f>
        <v>Bakalavr</v>
      </c>
      <c r="J482" s="23" t="str">
        <f>VLOOKUP(C482,'Hemis baza'!K:AF,12,)</f>
        <v>Kunduzgi</v>
      </c>
      <c r="K482" s="304"/>
      <c r="L482" s="333"/>
      <c r="M482" s="26">
        <v>15000000</v>
      </c>
      <c r="N482" s="26">
        <f>SUMIF('BR 1'!B:B,'1-kurs'!C482,'BR 1'!E:E)</f>
        <v>15000000</v>
      </c>
      <c r="O482" s="26">
        <f t="shared" si="49"/>
        <v>0</v>
      </c>
      <c r="P482" s="26"/>
      <c r="Q482" s="26">
        <f t="shared" si="50"/>
        <v>0</v>
      </c>
      <c r="R482" s="40"/>
      <c r="U482" s="26">
        <f t="shared" si="51"/>
        <v>2350000</v>
      </c>
      <c r="V482" s="26">
        <v>12650000</v>
      </c>
      <c r="AA482" s="407">
        <f t="shared" si="52"/>
        <v>15000000</v>
      </c>
      <c r="AB482" s="407">
        <f t="shared" si="53"/>
        <v>15000000</v>
      </c>
      <c r="AC482" s="407">
        <f t="shared" si="54"/>
        <v>0</v>
      </c>
      <c r="AD482" s="407">
        <f t="shared" si="55"/>
        <v>0</v>
      </c>
    </row>
    <row r="483" spans="1:30" s="1" customFormat="1" x14ac:dyDescent="0.25">
      <c r="A483" s="325">
        <f>SUBTOTAL(103,$B$2:B483)</f>
        <v>482</v>
      </c>
      <c r="B483" s="108" t="s">
        <v>7737</v>
      </c>
      <c r="C483" s="24">
        <v>60712065310016</v>
      </c>
      <c r="D483" s="24" t="str">
        <f>VLOOKUP(C483,'Hemis baza'!K:AJ,26,)</f>
        <v>438241102152</v>
      </c>
      <c r="E483" s="24" t="str">
        <f>VLOOKUP(C483,'Hemis baza'!K:AF,13,)</f>
        <v>To‘lov-shartnoma</v>
      </c>
      <c r="F483" s="109" t="str">
        <f>VLOOKUP(C483,'Hemis baza'!K:AF,3,)</f>
        <v>1-kurs</v>
      </c>
      <c r="G483" s="404" t="s">
        <v>19813</v>
      </c>
      <c r="H483" s="404" t="str">
        <f>VLOOKUP(C483,'Hemis baza'!K:AF,5,)</f>
        <v>3-24 XTA</v>
      </c>
      <c r="I483" s="403" t="str">
        <f>VLOOKUP(C483,'Hemis baza'!K:AF,11,)</f>
        <v>Bakalavr</v>
      </c>
      <c r="J483" s="23" t="str">
        <f>VLOOKUP(C483,'Hemis baza'!K:AF,12,)</f>
        <v>Kunduzgi</v>
      </c>
      <c r="K483" s="304"/>
      <c r="L483" s="333"/>
      <c r="M483" s="26">
        <v>15000000</v>
      </c>
      <c r="N483" s="26">
        <f>SUMIF('BR 1'!B:B,'1-kurs'!C483,'BR 1'!E:E)</f>
        <v>7500000</v>
      </c>
      <c r="O483" s="26">
        <f t="shared" si="49"/>
        <v>7500000</v>
      </c>
      <c r="P483" s="26"/>
      <c r="Q483" s="26">
        <f t="shared" si="50"/>
        <v>0</v>
      </c>
      <c r="R483" s="40"/>
      <c r="U483" s="26">
        <f t="shared" si="51"/>
        <v>0</v>
      </c>
      <c r="V483" s="26">
        <v>7500000</v>
      </c>
      <c r="AA483" s="407">
        <f t="shared" si="52"/>
        <v>15000000</v>
      </c>
      <c r="AB483" s="407">
        <f t="shared" si="53"/>
        <v>7500000</v>
      </c>
      <c r="AC483" s="407">
        <f t="shared" si="54"/>
        <v>7500000</v>
      </c>
      <c r="AD483" s="407">
        <f t="shared" si="55"/>
        <v>0</v>
      </c>
    </row>
    <row r="484" spans="1:30" s="1" customFormat="1" x14ac:dyDescent="0.25">
      <c r="A484" s="325">
        <f>SUBTOTAL(103,$B$2:B484)</f>
        <v>483</v>
      </c>
      <c r="B484" s="108" t="s">
        <v>7738</v>
      </c>
      <c r="C484" s="24">
        <v>61611076590051</v>
      </c>
      <c r="D484" s="24" t="str">
        <f>VLOOKUP(C484,'Hemis baza'!K:AJ,26,)</f>
        <v>438241100456</v>
      </c>
      <c r="E484" s="24" t="str">
        <f>VLOOKUP(C484,'Hemis baza'!K:AF,13,)</f>
        <v>To‘lov-shartnoma</v>
      </c>
      <c r="F484" s="109" t="str">
        <f>VLOOKUP(C484,'Hemis baza'!K:AF,3,)</f>
        <v>1-kurs</v>
      </c>
      <c r="G484" s="404" t="s">
        <v>19813</v>
      </c>
      <c r="H484" s="404" t="str">
        <f>VLOOKUP(C484,'Hemis baza'!K:AF,5,)</f>
        <v>3-24 XTA</v>
      </c>
      <c r="I484" s="403" t="str">
        <f>VLOOKUP(C484,'Hemis baza'!K:AF,11,)</f>
        <v>Bakalavr</v>
      </c>
      <c r="J484" s="23" t="str">
        <f>VLOOKUP(C484,'Hemis baza'!K:AF,12,)</f>
        <v>Kunduzgi</v>
      </c>
      <c r="K484" s="304"/>
      <c r="L484" s="333"/>
      <c r="M484" s="26">
        <v>15000000</v>
      </c>
      <c r="N484" s="26">
        <f>SUMIF('BR 1'!B:B,'1-kurs'!C484,'BR 1'!E:E)</f>
        <v>15000000</v>
      </c>
      <c r="O484" s="26">
        <f t="shared" si="49"/>
        <v>0</v>
      </c>
      <c r="P484" s="26"/>
      <c r="Q484" s="26">
        <f t="shared" si="50"/>
        <v>0</v>
      </c>
      <c r="R484" s="40"/>
      <c r="U484" s="26">
        <f t="shared" si="51"/>
        <v>0</v>
      </c>
      <c r="V484" s="26">
        <v>15000000</v>
      </c>
      <c r="AA484" s="407">
        <f t="shared" si="52"/>
        <v>15000000</v>
      </c>
      <c r="AB484" s="407">
        <f t="shared" si="53"/>
        <v>15000000</v>
      </c>
      <c r="AC484" s="407">
        <f t="shared" si="54"/>
        <v>0</v>
      </c>
      <c r="AD484" s="407">
        <f t="shared" si="55"/>
        <v>0</v>
      </c>
    </row>
    <row r="485" spans="1:30" s="1" customFormat="1" x14ac:dyDescent="0.25">
      <c r="A485" s="325">
        <f>SUBTOTAL(103,$B$2:B485)</f>
        <v>484</v>
      </c>
      <c r="B485" s="108" t="s">
        <v>7739</v>
      </c>
      <c r="C485" s="24">
        <v>32305941000120</v>
      </c>
      <c r="D485" s="24" t="e">
        <f>VLOOKUP(C485,'Hemis baza'!K:AJ,26,)</f>
        <v>#N/A</v>
      </c>
      <c r="E485" s="24" t="e">
        <f>VLOOKUP(C485,'Hemis baza'!K:AF,13,)</f>
        <v>#N/A</v>
      </c>
      <c r="F485" s="109" t="e">
        <f>VLOOKUP(C485,'Hemis baza'!K:AF,3,)</f>
        <v>#N/A</v>
      </c>
      <c r="G485" s="404" t="s">
        <v>20488</v>
      </c>
      <c r="H485" s="404" t="e">
        <f>VLOOKUP(C485,'Hemis baza'!K:AF,5,)</f>
        <v>#N/A</v>
      </c>
      <c r="I485" s="403" t="e">
        <f>VLOOKUP(C485,'Hemis baza'!K:AF,11,)</f>
        <v>#N/A</v>
      </c>
      <c r="J485" s="23" t="e">
        <f>VLOOKUP(C485,'Hemis baza'!K:AF,12,)</f>
        <v>#N/A</v>
      </c>
      <c r="K485" s="304"/>
      <c r="L485" s="333"/>
      <c r="M485" s="26">
        <v>18000000</v>
      </c>
      <c r="N485" s="26">
        <f>SUMIF('BR 1'!B:B,'1-kurs'!C485,'BR 1'!E:E)</f>
        <v>0</v>
      </c>
      <c r="O485" s="26">
        <f t="shared" si="49"/>
        <v>18000000</v>
      </c>
      <c r="P485" s="26"/>
      <c r="Q485" s="26">
        <f t="shared" si="50"/>
        <v>0</v>
      </c>
      <c r="R485" s="40"/>
      <c r="U485" s="26">
        <f t="shared" si="51"/>
        <v>0</v>
      </c>
      <c r="V485" s="26">
        <v>0</v>
      </c>
      <c r="AA485" s="407">
        <f t="shared" si="52"/>
        <v>18000000</v>
      </c>
      <c r="AB485" s="407">
        <f t="shared" si="53"/>
        <v>0</v>
      </c>
      <c r="AC485" s="407">
        <f t="shared" si="54"/>
        <v>18000000</v>
      </c>
      <c r="AD485" s="407">
        <f t="shared" si="55"/>
        <v>0</v>
      </c>
    </row>
    <row r="486" spans="1:30" s="1" customFormat="1" x14ac:dyDescent="0.25">
      <c r="A486" s="325">
        <f>SUBTOTAL(103,$B$2:B486)</f>
        <v>485</v>
      </c>
      <c r="B486" s="108" t="s">
        <v>7740</v>
      </c>
      <c r="C486" s="24">
        <v>30209905260015</v>
      </c>
      <c r="D486" s="24" t="e">
        <f>VLOOKUP(C486,'Hemis baza'!K:AJ,26,)</f>
        <v>#N/A</v>
      </c>
      <c r="E486" s="24" t="e">
        <f>VLOOKUP(C486,'Hemis baza'!K:AF,13,)</f>
        <v>#N/A</v>
      </c>
      <c r="F486" s="109" t="e">
        <f>VLOOKUP(C486,'Hemis baza'!K:AF,3,)</f>
        <v>#N/A</v>
      </c>
      <c r="G486" s="404" t="s">
        <v>19811</v>
      </c>
      <c r="H486" s="404" t="e">
        <f>VLOOKUP(C486,'Hemis baza'!K:AF,5,)</f>
        <v>#N/A</v>
      </c>
      <c r="I486" s="403" t="e">
        <f>VLOOKUP(C486,'Hemis baza'!K:AF,11,)</f>
        <v>#N/A</v>
      </c>
      <c r="J486" s="23" t="e">
        <f>VLOOKUP(C486,'Hemis baza'!K:AF,12,)</f>
        <v>#N/A</v>
      </c>
      <c r="K486" s="304"/>
      <c r="L486" s="333"/>
      <c r="M486" s="26">
        <v>18000000</v>
      </c>
      <c r="N486" s="26">
        <f>SUMIF('BR 1'!B:B,'1-kurs'!C486,'BR 1'!E:E)</f>
        <v>0</v>
      </c>
      <c r="O486" s="26">
        <f t="shared" si="49"/>
        <v>18000000</v>
      </c>
      <c r="P486" s="26"/>
      <c r="Q486" s="26">
        <f t="shared" si="50"/>
        <v>0</v>
      </c>
      <c r="R486" s="40"/>
      <c r="U486" s="26">
        <f t="shared" si="51"/>
        <v>0</v>
      </c>
      <c r="V486" s="26">
        <v>0</v>
      </c>
      <c r="AA486" s="407">
        <f t="shared" si="52"/>
        <v>18000000</v>
      </c>
      <c r="AB486" s="407">
        <f t="shared" si="53"/>
        <v>0</v>
      </c>
      <c r="AC486" s="407">
        <f t="shared" si="54"/>
        <v>18000000</v>
      </c>
      <c r="AD486" s="407">
        <f t="shared" si="55"/>
        <v>0</v>
      </c>
    </row>
    <row r="487" spans="1:30" s="1" customFormat="1" x14ac:dyDescent="0.25">
      <c r="A487" s="325">
        <f>SUBTOTAL(103,$B$2:B487)</f>
        <v>486</v>
      </c>
      <c r="B487" s="108" t="s">
        <v>7741</v>
      </c>
      <c r="C487" s="24">
        <v>32804891120114</v>
      </c>
      <c r="D487" s="24" t="str">
        <f>VLOOKUP(C487,'Hemis baza'!K:AJ,26,)</f>
        <v>438241200212</v>
      </c>
      <c r="E487" s="24" t="str">
        <f>VLOOKUP(C487,'Hemis baza'!K:AF,13,)</f>
        <v>To‘lov-shartnoma</v>
      </c>
      <c r="F487" s="109" t="str">
        <f>VLOOKUP(C487,'Hemis baza'!K:AF,3,)</f>
        <v>1-kurs</v>
      </c>
      <c r="G487" s="404" t="s">
        <v>19816</v>
      </c>
      <c r="H487" s="404" t="str">
        <f>VLOOKUP(C487,'Hemis baza'!K:AF,5,)</f>
        <v>M1-24 JM</v>
      </c>
      <c r="I487" s="403" t="str">
        <f>VLOOKUP(C487,'Hemis baza'!K:AF,11,)</f>
        <v>Magistr</v>
      </c>
      <c r="J487" s="23" t="str">
        <f>VLOOKUP(C487,'Hemis baza'!K:AF,12,)</f>
        <v>Kunduzgi</v>
      </c>
      <c r="K487" s="304"/>
      <c r="L487" s="333"/>
      <c r="M487" s="26">
        <v>18000000</v>
      </c>
      <c r="N487" s="26">
        <f>SUMIF('BR 1'!B:B,'1-kurs'!C487,'BR 1'!E:E)</f>
        <v>11700000</v>
      </c>
      <c r="O487" s="26">
        <f t="shared" si="49"/>
        <v>6300000</v>
      </c>
      <c r="P487" s="26"/>
      <c r="Q487" s="26">
        <f t="shared" si="50"/>
        <v>0</v>
      </c>
      <c r="R487" s="40"/>
      <c r="U487" s="26">
        <f t="shared" si="51"/>
        <v>0</v>
      </c>
      <c r="V487" s="26">
        <v>11700000</v>
      </c>
      <c r="AA487" s="407">
        <f t="shared" si="52"/>
        <v>18000000</v>
      </c>
      <c r="AB487" s="407">
        <f t="shared" si="53"/>
        <v>11700000</v>
      </c>
      <c r="AC487" s="407">
        <f t="shared" si="54"/>
        <v>6300000</v>
      </c>
      <c r="AD487" s="407">
        <f t="shared" si="55"/>
        <v>0</v>
      </c>
    </row>
    <row r="488" spans="1:30" s="1" customFormat="1" x14ac:dyDescent="0.25">
      <c r="A488" s="325">
        <f>SUBTOTAL(103,$B$2:B488)</f>
        <v>487</v>
      </c>
      <c r="B488" s="108" t="s">
        <v>7742</v>
      </c>
      <c r="C488" s="24">
        <v>32906965360043</v>
      </c>
      <c r="D488" s="24" t="str">
        <f>VLOOKUP(C488,'Hemis baza'!K:AJ,26,)</f>
        <v>438241200082</v>
      </c>
      <c r="E488" s="24" t="str">
        <f>VLOOKUP(C488,'Hemis baza'!K:AF,13,)</f>
        <v>To‘lov-shartnoma</v>
      </c>
      <c r="F488" s="109" t="str">
        <f>VLOOKUP(C488,'Hemis baza'!K:AF,3,)</f>
        <v>1-kurs</v>
      </c>
      <c r="G488" s="404" t="s">
        <v>19803</v>
      </c>
      <c r="H488" s="404" t="str">
        <f>VLOOKUP(C488,'Hemis baza'!K:AF,5,)</f>
        <v>M1-24 PSI</v>
      </c>
      <c r="I488" s="403" t="str">
        <f>VLOOKUP(C488,'Hemis baza'!K:AF,11,)</f>
        <v>Magistr</v>
      </c>
      <c r="J488" s="23" t="str">
        <f>VLOOKUP(C488,'Hemis baza'!K:AF,12,)</f>
        <v>Kunduzgi</v>
      </c>
      <c r="K488" s="304"/>
      <c r="L488" s="333"/>
      <c r="M488" s="26">
        <v>18000000</v>
      </c>
      <c r="N488" s="26">
        <f>SUMIF('BR 1'!B:B,'1-kurs'!C488,'BR 1'!E:E)</f>
        <v>18000000</v>
      </c>
      <c r="O488" s="26">
        <f t="shared" si="49"/>
        <v>0</v>
      </c>
      <c r="P488" s="26"/>
      <c r="Q488" s="26">
        <f t="shared" si="50"/>
        <v>0</v>
      </c>
      <c r="R488" s="40"/>
      <c r="U488" s="26">
        <f t="shared" si="51"/>
        <v>0</v>
      </c>
      <c r="V488" s="26">
        <v>18000000</v>
      </c>
      <c r="AA488" s="407">
        <f t="shared" si="52"/>
        <v>18000000</v>
      </c>
      <c r="AB488" s="407">
        <f t="shared" si="53"/>
        <v>18000000</v>
      </c>
      <c r="AC488" s="407">
        <f t="shared" si="54"/>
        <v>0</v>
      </c>
      <c r="AD488" s="407">
        <f t="shared" si="55"/>
        <v>0</v>
      </c>
    </row>
    <row r="489" spans="1:30" s="1" customFormat="1" x14ac:dyDescent="0.25">
      <c r="A489" s="325">
        <f>SUBTOTAL(103,$B$2:B489)</f>
        <v>488</v>
      </c>
      <c r="B489" s="108" t="s">
        <v>7743</v>
      </c>
      <c r="C489" s="24">
        <v>63110046100044</v>
      </c>
      <c r="D489" s="24" t="str">
        <f>VLOOKUP(C489,'Hemis baza'!K:AJ,26,)</f>
        <v>438241102150</v>
      </c>
      <c r="E489" s="24" t="str">
        <f>VLOOKUP(C489,'Hemis baza'!K:AF,13,)</f>
        <v>To‘lov-shartnoma</v>
      </c>
      <c r="F489" s="109" t="str">
        <f>VLOOKUP(C489,'Hemis baza'!K:AF,3,)</f>
        <v>1-kurs</v>
      </c>
      <c r="G489" s="404" t="s">
        <v>309</v>
      </c>
      <c r="H489" s="404" t="str">
        <f>VLOOKUP(C489,'Hemis baza'!K:AF,5,)</f>
        <v>S1-24 Tarix</v>
      </c>
      <c r="I489" s="403" t="str">
        <f>VLOOKUP(C489,'Hemis baza'!K:AF,11,)</f>
        <v>Bakalavr</v>
      </c>
      <c r="J489" s="23" t="str">
        <f>VLOOKUP(C489,'Hemis baza'!K:AF,12,)</f>
        <v>Sirtqi</v>
      </c>
      <c r="K489" s="304"/>
      <c r="L489" s="333"/>
      <c r="M489" s="26">
        <v>12000000</v>
      </c>
      <c r="N489" s="26">
        <f>SUMIF('BR 1'!B:B,'1-kurs'!C489,'BR 1'!E:E)</f>
        <v>9000000</v>
      </c>
      <c r="O489" s="26">
        <f t="shared" si="49"/>
        <v>3000000</v>
      </c>
      <c r="P489" s="26"/>
      <c r="Q489" s="26">
        <f t="shared" si="50"/>
        <v>0</v>
      </c>
      <c r="R489" s="40"/>
      <c r="U489" s="26">
        <f t="shared" si="51"/>
        <v>0</v>
      </c>
      <c r="V489" s="26">
        <v>9000000</v>
      </c>
      <c r="AA489" s="407">
        <f t="shared" si="52"/>
        <v>12000000</v>
      </c>
      <c r="AB489" s="407">
        <f t="shared" si="53"/>
        <v>9000000</v>
      </c>
      <c r="AC489" s="407">
        <f t="shared" si="54"/>
        <v>3000000</v>
      </c>
      <c r="AD489" s="407">
        <f t="shared" si="55"/>
        <v>0</v>
      </c>
    </row>
    <row r="490" spans="1:30" s="1" customFormat="1" x14ac:dyDescent="0.25">
      <c r="A490" s="325">
        <f>SUBTOTAL(103,$B$2:B490)</f>
        <v>489</v>
      </c>
      <c r="B490" s="108" t="s">
        <v>7744</v>
      </c>
      <c r="C490" s="24">
        <v>62607065360038</v>
      </c>
      <c r="D490" s="24" t="str">
        <f>VLOOKUP(C490,'Hemis baza'!K:AJ,26,)</f>
        <v>438241100164</v>
      </c>
      <c r="E490" s="24" t="str">
        <f>VLOOKUP(C490,'Hemis baza'!K:AF,13,)</f>
        <v>To‘lov-shartnoma</v>
      </c>
      <c r="F490" s="109" t="str">
        <f>VLOOKUP(C490,'Hemis baza'!K:AF,3,)</f>
        <v>1-kurs</v>
      </c>
      <c r="G490" s="404" t="s">
        <v>19813</v>
      </c>
      <c r="H490" s="404" t="str">
        <f>VLOOKUP(C490,'Hemis baza'!K:AF,5,)</f>
        <v>2-24 XTA</v>
      </c>
      <c r="I490" s="403" t="str">
        <f>VLOOKUP(C490,'Hemis baza'!K:AF,11,)</f>
        <v>Bakalavr</v>
      </c>
      <c r="J490" s="23" t="str">
        <f>VLOOKUP(C490,'Hemis baza'!K:AF,12,)</f>
        <v>Kunduzgi</v>
      </c>
      <c r="K490" s="304"/>
      <c r="L490" s="333"/>
      <c r="M490" s="26">
        <v>15000000</v>
      </c>
      <c r="N490" s="26">
        <f>SUMIF('BR 1'!B:B,'1-kurs'!C490,'BR 1'!E:E)</f>
        <v>8000000</v>
      </c>
      <c r="O490" s="26">
        <f t="shared" si="49"/>
        <v>7000000</v>
      </c>
      <c r="P490" s="26"/>
      <c r="Q490" s="26">
        <f t="shared" si="50"/>
        <v>0</v>
      </c>
      <c r="R490" s="40"/>
      <c r="U490" s="26">
        <f t="shared" si="51"/>
        <v>0</v>
      </c>
      <c r="V490" s="26">
        <v>8000000</v>
      </c>
      <c r="AA490" s="407">
        <f t="shared" si="52"/>
        <v>15000000</v>
      </c>
      <c r="AB490" s="407">
        <f t="shared" si="53"/>
        <v>8000000</v>
      </c>
      <c r="AC490" s="407">
        <f t="shared" si="54"/>
        <v>7000000</v>
      </c>
      <c r="AD490" s="407">
        <f t="shared" si="55"/>
        <v>0</v>
      </c>
    </row>
    <row r="491" spans="1:30" s="1" customFormat="1" x14ac:dyDescent="0.25">
      <c r="A491" s="325">
        <f>SUBTOTAL(103,$B$2:B491)</f>
        <v>490</v>
      </c>
      <c r="B491" s="108" t="s">
        <v>7745</v>
      </c>
      <c r="C491" s="24">
        <v>50409005310056</v>
      </c>
      <c r="D491" s="24" t="str">
        <f>VLOOKUP(C491,'Hemis baza'!K:AJ,26,)</f>
        <v>438241200019</v>
      </c>
      <c r="E491" s="24" t="str">
        <f>VLOOKUP(C491,'Hemis baza'!K:AF,13,)</f>
        <v>To‘lov-shartnoma</v>
      </c>
      <c r="F491" s="109" t="str">
        <f>VLOOKUP(C491,'Hemis baza'!K:AF,3,)</f>
        <v>1-kurs</v>
      </c>
      <c r="G491" s="404" t="s">
        <v>19808</v>
      </c>
      <c r="H491" s="404" t="str">
        <f>VLOOKUP(C491,'Hemis baza'!K:AF,5,)</f>
        <v>M1-24 IQT</v>
      </c>
      <c r="I491" s="403" t="str">
        <f>VLOOKUP(C491,'Hemis baza'!K:AF,11,)</f>
        <v>Magistr</v>
      </c>
      <c r="J491" s="23" t="str">
        <f>VLOOKUP(C491,'Hemis baza'!K:AF,12,)</f>
        <v>Kunduzgi</v>
      </c>
      <c r="K491" s="304"/>
      <c r="L491" s="333"/>
      <c r="M491" s="26">
        <v>18000000</v>
      </c>
      <c r="N491" s="26">
        <f>SUMIF('BR 1'!B:B,'1-kurs'!C491,'BR 1'!E:E)</f>
        <v>18000000</v>
      </c>
      <c r="O491" s="26">
        <f t="shared" si="49"/>
        <v>0</v>
      </c>
      <c r="P491" s="26"/>
      <c r="Q491" s="26">
        <f t="shared" si="50"/>
        <v>0</v>
      </c>
      <c r="R491" s="40"/>
      <c r="U491" s="26">
        <f t="shared" si="51"/>
        <v>0</v>
      </c>
      <c r="V491" s="26">
        <v>18000000</v>
      </c>
      <c r="AA491" s="407">
        <f t="shared" si="52"/>
        <v>18000000</v>
      </c>
      <c r="AB491" s="407">
        <f t="shared" si="53"/>
        <v>18000000</v>
      </c>
      <c r="AC491" s="407">
        <f t="shared" si="54"/>
        <v>0</v>
      </c>
      <c r="AD491" s="407">
        <f t="shared" si="55"/>
        <v>0</v>
      </c>
    </row>
    <row r="492" spans="1:30" s="1" customFormat="1" x14ac:dyDescent="0.25">
      <c r="A492" s="325">
        <f>SUBTOTAL(103,$B$2:B492)</f>
        <v>491</v>
      </c>
      <c r="B492" s="108" t="s">
        <v>7746</v>
      </c>
      <c r="C492" s="24">
        <v>30508941010021</v>
      </c>
      <c r="D492" s="24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04" t="s">
        <v>19808</v>
      </c>
      <c r="H492" s="404" t="e">
        <f>VLOOKUP(C492,'Hemis baza'!K:AF,5,)</f>
        <v>#N/A</v>
      </c>
      <c r="I492" s="403" t="e">
        <f>VLOOKUP(C492,'Hemis baza'!K:AF,11,)</f>
        <v>#N/A</v>
      </c>
      <c r="J492" s="23" t="e">
        <f>VLOOKUP(C492,'Hemis baza'!K:AF,12,)</f>
        <v>#N/A</v>
      </c>
      <c r="K492" s="304"/>
      <c r="L492" s="333"/>
      <c r="M492" s="26">
        <v>12000000</v>
      </c>
      <c r="N492" s="26">
        <f>SUMIF('BR 1'!B:B,'1-kurs'!C492,'BR 1'!E:E)</f>
        <v>0</v>
      </c>
      <c r="O492" s="26">
        <f t="shared" si="49"/>
        <v>12000000</v>
      </c>
      <c r="P492" s="26"/>
      <c r="Q492" s="26">
        <f t="shared" si="50"/>
        <v>0</v>
      </c>
      <c r="R492" s="40"/>
      <c r="U492" s="26">
        <f t="shared" si="51"/>
        <v>0</v>
      </c>
      <c r="V492" s="26">
        <v>0</v>
      </c>
      <c r="AA492" s="407">
        <f t="shared" si="52"/>
        <v>12000000</v>
      </c>
      <c r="AB492" s="407">
        <f t="shared" si="53"/>
        <v>0</v>
      </c>
      <c r="AC492" s="407">
        <f t="shared" si="54"/>
        <v>12000000</v>
      </c>
      <c r="AD492" s="407">
        <f t="shared" si="55"/>
        <v>0</v>
      </c>
    </row>
    <row r="493" spans="1:30" s="1" customFormat="1" x14ac:dyDescent="0.25">
      <c r="A493" s="325">
        <f>SUBTOTAL(103,$B$2:B493)</f>
        <v>492</v>
      </c>
      <c r="B493" s="108" t="s">
        <v>7747</v>
      </c>
      <c r="C493" s="24">
        <v>42607985310032</v>
      </c>
      <c r="D493" s="24" t="str">
        <f>VLOOKUP(C493,'Hemis baza'!K:AJ,26,)</f>
        <v>438241101915</v>
      </c>
      <c r="E493" s="24" t="str">
        <f>VLOOKUP(C493,'Hemis baza'!K:AF,13,)</f>
        <v>To‘lov-shartnoma</v>
      </c>
      <c r="F493" s="109" t="str">
        <f>VLOOKUP(C493,'Hemis baza'!K:AF,3,)</f>
        <v>1-kurs</v>
      </c>
      <c r="G493" s="404" t="s">
        <v>19808</v>
      </c>
      <c r="H493" s="404" t="str">
        <f>VLOOKUP(C493,'Hemis baza'!K:AF,5,)</f>
        <v>S1-24 IQT</v>
      </c>
      <c r="I493" s="403" t="str">
        <f>VLOOKUP(C493,'Hemis baza'!K:AF,11,)</f>
        <v>Bakalavr</v>
      </c>
      <c r="J493" s="23" t="str">
        <f>VLOOKUP(C493,'Hemis baza'!K:AF,12,)</f>
        <v>Sirtqi</v>
      </c>
      <c r="K493" s="304"/>
      <c r="L493" s="333"/>
      <c r="M493" s="26">
        <v>12000000</v>
      </c>
      <c r="N493" s="26">
        <f>SUMIF('BR 1'!B:B,'1-kurs'!C493,'BR 1'!E:E)</f>
        <v>6500000</v>
      </c>
      <c r="O493" s="26">
        <f t="shared" si="49"/>
        <v>5500000</v>
      </c>
      <c r="P493" s="26"/>
      <c r="Q493" s="26">
        <f t="shared" si="50"/>
        <v>0</v>
      </c>
      <c r="R493" s="40"/>
      <c r="U493" s="26">
        <f t="shared" si="51"/>
        <v>0</v>
      </c>
      <c r="V493" s="26">
        <v>6500000</v>
      </c>
      <c r="AA493" s="407">
        <f t="shared" si="52"/>
        <v>12000000</v>
      </c>
      <c r="AB493" s="407">
        <f t="shared" si="53"/>
        <v>6500000</v>
      </c>
      <c r="AC493" s="407">
        <f t="shared" si="54"/>
        <v>5500000</v>
      </c>
      <c r="AD493" s="407">
        <f t="shared" si="55"/>
        <v>0</v>
      </c>
    </row>
    <row r="494" spans="1:30" s="1" customFormat="1" x14ac:dyDescent="0.25">
      <c r="A494" s="325">
        <f>SUBTOTAL(103,$B$2:B494)</f>
        <v>493</v>
      </c>
      <c r="B494" s="108" t="s">
        <v>7748</v>
      </c>
      <c r="C494" s="24">
        <v>62903065260014</v>
      </c>
      <c r="D494" s="24" t="str">
        <f>VLOOKUP(C494,'Hemis baza'!K:AJ,26,)</f>
        <v>438241102078</v>
      </c>
      <c r="E494" s="24" t="str">
        <f>VLOOKUP(C494,'Hemis baza'!K:AF,13,)</f>
        <v>To‘lov-shartnoma</v>
      </c>
      <c r="F494" s="109" t="str">
        <f>VLOOKUP(C494,'Hemis baza'!K:AF,3,)</f>
        <v>1-kurs</v>
      </c>
      <c r="G494" s="404" t="s">
        <v>19808</v>
      </c>
      <c r="H494" s="404" t="str">
        <f>VLOOKUP(C494,'Hemis baza'!K:AF,5,)</f>
        <v>1-24 IQT</v>
      </c>
      <c r="I494" s="403" t="str">
        <f>VLOOKUP(C494,'Hemis baza'!K:AF,11,)</f>
        <v>Bakalavr</v>
      </c>
      <c r="J494" s="23" t="str">
        <f>VLOOKUP(C494,'Hemis baza'!K:AF,12,)</f>
        <v>Kunduzgi</v>
      </c>
      <c r="K494" s="304"/>
      <c r="L494" s="333"/>
      <c r="M494" s="26">
        <v>15000000</v>
      </c>
      <c r="N494" s="26">
        <f>SUMIF('BR 1'!B:B,'1-kurs'!C494,'BR 1'!E:E)</f>
        <v>15000000</v>
      </c>
      <c r="O494" s="26">
        <f t="shared" si="49"/>
        <v>0</v>
      </c>
      <c r="P494" s="26"/>
      <c r="Q494" s="26">
        <f t="shared" si="50"/>
        <v>0</v>
      </c>
      <c r="R494" s="40"/>
      <c r="U494" s="26">
        <f t="shared" si="51"/>
        <v>0</v>
      </c>
      <c r="V494" s="26">
        <v>15000000</v>
      </c>
      <c r="AA494" s="407">
        <f t="shared" si="52"/>
        <v>15000000</v>
      </c>
      <c r="AB494" s="407">
        <f t="shared" si="53"/>
        <v>15000000</v>
      </c>
      <c r="AC494" s="407">
        <f t="shared" si="54"/>
        <v>0</v>
      </c>
      <c r="AD494" s="407">
        <f t="shared" si="55"/>
        <v>0</v>
      </c>
    </row>
    <row r="495" spans="1:30" s="1" customFormat="1" x14ac:dyDescent="0.25">
      <c r="A495" s="325">
        <f>SUBTOTAL(103,$B$2:B495)</f>
        <v>494</v>
      </c>
      <c r="B495" s="108" t="s">
        <v>7749</v>
      </c>
      <c r="C495" s="24">
        <v>52106035250010</v>
      </c>
      <c r="D495" s="24" t="str">
        <f>VLOOKUP(C495,'Hemis baza'!K:AJ,26,)</f>
        <v>438241200184</v>
      </c>
      <c r="E495" s="24" t="str">
        <f>VLOOKUP(C495,'Hemis baza'!K:AF,13,)</f>
        <v>To‘lov-shartnoma</v>
      </c>
      <c r="F495" s="109" t="str">
        <f>VLOOKUP(C495,'Hemis baza'!K:AF,3,)</f>
        <v>1-kurs</v>
      </c>
      <c r="G495" s="404" t="s">
        <v>19816</v>
      </c>
      <c r="H495" s="404" t="str">
        <f>VLOOKUP(C495,'Hemis baza'!K:AF,5,)</f>
        <v>M1-24 JM</v>
      </c>
      <c r="I495" s="403" t="str">
        <f>VLOOKUP(C495,'Hemis baza'!K:AF,11,)</f>
        <v>Magistr</v>
      </c>
      <c r="J495" s="23" t="str">
        <f>VLOOKUP(C495,'Hemis baza'!K:AF,12,)</f>
        <v>Kunduzgi</v>
      </c>
      <c r="K495" s="304"/>
      <c r="L495" s="333"/>
      <c r="M495" s="26">
        <v>18000000</v>
      </c>
      <c r="N495" s="26">
        <f>SUMIF('BR 1'!B:B,'1-kurs'!C495,'BR 1'!E:E)</f>
        <v>9000000</v>
      </c>
      <c r="O495" s="26">
        <f t="shared" si="49"/>
        <v>9000000</v>
      </c>
      <c r="P495" s="26"/>
      <c r="Q495" s="26">
        <f t="shared" si="50"/>
        <v>0</v>
      </c>
      <c r="R495" s="40"/>
      <c r="U495" s="26">
        <f t="shared" si="51"/>
        <v>0</v>
      </c>
      <c r="V495" s="26">
        <v>9000000</v>
      </c>
      <c r="AA495" s="407">
        <f t="shared" si="52"/>
        <v>18000000</v>
      </c>
      <c r="AB495" s="407">
        <f t="shared" si="53"/>
        <v>9000000</v>
      </c>
      <c r="AC495" s="407">
        <f t="shared" si="54"/>
        <v>9000000</v>
      </c>
      <c r="AD495" s="407">
        <f t="shared" si="55"/>
        <v>0</v>
      </c>
    </row>
    <row r="496" spans="1:30" s="1" customFormat="1" x14ac:dyDescent="0.25">
      <c r="A496" s="325">
        <f>SUBTOTAL(103,$B$2:B496)</f>
        <v>495</v>
      </c>
      <c r="B496" s="108" t="s">
        <v>7750</v>
      </c>
      <c r="C496" s="24">
        <v>52503075260065</v>
      </c>
      <c r="D496" s="24" t="str">
        <f>VLOOKUP(C496,'Hemis baza'!K:AJ,26,)</f>
        <v>438241100192</v>
      </c>
      <c r="E496" s="24" t="str">
        <f>VLOOKUP(C496,'Hemis baza'!K:AF,13,)</f>
        <v>To‘lov-shartnoma</v>
      </c>
      <c r="F496" s="109" t="str">
        <f>VLOOKUP(C496,'Hemis baza'!K:AF,3,)</f>
        <v>1-kurs</v>
      </c>
      <c r="G496" s="404" t="s">
        <v>19806</v>
      </c>
      <c r="H496" s="404" t="str">
        <f>VLOOKUP(C496,'Hemis baza'!K:AF,5,)</f>
        <v>1-24 MUZ</v>
      </c>
      <c r="I496" s="403" t="str">
        <f>VLOOKUP(C496,'Hemis baza'!K:AF,11,)</f>
        <v>Bakalavr</v>
      </c>
      <c r="J496" s="23" t="str">
        <f>VLOOKUP(C496,'Hemis baza'!K:AF,12,)</f>
        <v>Kunduzgi</v>
      </c>
      <c r="K496" s="304"/>
      <c r="L496" s="333"/>
      <c r="M496" s="26">
        <v>15000000</v>
      </c>
      <c r="N496" s="26">
        <f>SUMIF('BR 1'!B:B,'1-kurs'!C496,'BR 1'!E:E)</f>
        <v>9000000</v>
      </c>
      <c r="O496" s="26">
        <f t="shared" si="49"/>
        <v>6000000</v>
      </c>
      <c r="P496" s="26"/>
      <c r="Q496" s="26">
        <f t="shared" si="50"/>
        <v>0</v>
      </c>
      <c r="R496" s="40"/>
      <c r="U496" s="26">
        <f t="shared" si="51"/>
        <v>0</v>
      </c>
      <c r="V496" s="26">
        <v>9000000</v>
      </c>
      <c r="AA496" s="407">
        <f t="shared" si="52"/>
        <v>15000000</v>
      </c>
      <c r="AB496" s="407">
        <f t="shared" si="53"/>
        <v>9000000</v>
      </c>
      <c r="AC496" s="407">
        <f t="shared" si="54"/>
        <v>6000000</v>
      </c>
      <c r="AD496" s="407">
        <f t="shared" si="55"/>
        <v>0</v>
      </c>
    </row>
    <row r="497" spans="1:30" s="1" customFormat="1" x14ac:dyDescent="0.25">
      <c r="A497" s="325">
        <f>SUBTOTAL(103,$B$2:B497)</f>
        <v>496</v>
      </c>
      <c r="B497" s="108" t="s">
        <v>7751</v>
      </c>
      <c r="C497" s="24">
        <v>61610055340047</v>
      </c>
      <c r="D497" s="24" t="str">
        <f>VLOOKUP(C497,'Hemis baza'!K:AJ,26,)</f>
        <v>438241102068</v>
      </c>
      <c r="E497" s="24" t="str">
        <f>VLOOKUP(C497,'Hemis baza'!K:AF,13,)</f>
        <v>To‘lov-shartnoma</v>
      </c>
      <c r="F497" s="109" t="str">
        <f>VLOOKUP(C497,'Hemis baza'!K:AF,3,)</f>
        <v>1-kurs</v>
      </c>
      <c r="G497" s="404" t="s">
        <v>19804</v>
      </c>
      <c r="H497" s="404" t="str">
        <f>VLOOKUP(C497,'Hemis baza'!K:AF,5,)</f>
        <v>1-24 MT</v>
      </c>
      <c r="I497" s="403" t="str">
        <f>VLOOKUP(C497,'Hemis baza'!K:AF,11,)</f>
        <v>Bakalavr</v>
      </c>
      <c r="J497" s="23" t="str">
        <f>VLOOKUP(C497,'Hemis baza'!K:AF,12,)</f>
        <v>Kunduzgi</v>
      </c>
      <c r="K497" s="304"/>
      <c r="L497" s="333"/>
      <c r="M497" s="26">
        <v>15000000</v>
      </c>
      <c r="N497" s="26">
        <f>SUMIF('BR 1'!B:B,'1-kurs'!C497,'BR 1'!E:E)</f>
        <v>15000000</v>
      </c>
      <c r="O497" s="26">
        <f t="shared" si="49"/>
        <v>0</v>
      </c>
      <c r="P497" s="26"/>
      <c r="Q497" s="26">
        <f t="shared" si="50"/>
        <v>0</v>
      </c>
      <c r="R497" s="40"/>
      <c r="U497" s="26">
        <f t="shared" si="51"/>
        <v>0</v>
      </c>
      <c r="V497" s="26">
        <v>15000000</v>
      </c>
      <c r="AA497" s="407">
        <f t="shared" si="52"/>
        <v>15000000</v>
      </c>
      <c r="AB497" s="407">
        <f t="shared" si="53"/>
        <v>15000000</v>
      </c>
      <c r="AC497" s="407">
        <f t="shared" si="54"/>
        <v>0</v>
      </c>
      <c r="AD497" s="407">
        <f t="shared" si="55"/>
        <v>0</v>
      </c>
    </row>
    <row r="498" spans="1:30" s="1" customFormat="1" x14ac:dyDescent="0.25">
      <c r="A498" s="325">
        <f>SUBTOTAL(103,$B$2:B498)</f>
        <v>497</v>
      </c>
      <c r="B498" s="108" t="s">
        <v>7752</v>
      </c>
      <c r="C498" s="24">
        <v>62404075350037</v>
      </c>
      <c r="D498" s="24" t="str">
        <f>VLOOKUP(C498,'Hemis baza'!K:AJ,26,)</f>
        <v>438241102030</v>
      </c>
      <c r="E498" s="24" t="str">
        <f>VLOOKUP(C498,'Hemis baza'!K:AF,13,)</f>
        <v>To‘lov-shartnoma</v>
      </c>
      <c r="F498" s="109" t="str">
        <f>VLOOKUP(C498,'Hemis baza'!K:AF,3,)</f>
        <v>1-kurs</v>
      </c>
      <c r="G498" s="404" t="s">
        <v>19805</v>
      </c>
      <c r="H498" s="404" t="str">
        <f>VLOOKUP(C498,'Hemis baza'!K:AF,5,)</f>
        <v>1-24 MPL</v>
      </c>
      <c r="I498" s="403" t="str">
        <f>VLOOKUP(C498,'Hemis baza'!K:AF,11,)</f>
        <v>Bakalavr</v>
      </c>
      <c r="J498" s="23" t="str">
        <f>VLOOKUP(C498,'Hemis baza'!K:AF,12,)</f>
        <v>Kunduzgi</v>
      </c>
      <c r="K498" s="304"/>
      <c r="L498" s="333"/>
      <c r="M498" s="26">
        <v>15000000</v>
      </c>
      <c r="N498" s="26">
        <f>SUMIF('BR 1'!B:B,'1-kurs'!C498,'BR 1'!E:E)</f>
        <v>15000000</v>
      </c>
      <c r="O498" s="26">
        <f t="shared" si="49"/>
        <v>0</v>
      </c>
      <c r="P498" s="26"/>
      <c r="Q498" s="26">
        <f t="shared" si="50"/>
        <v>0</v>
      </c>
      <c r="R498" s="40"/>
      <c r="U498" s="26">
        <f t="shared" si="51"/>
        <v>0</v>
      </c>
      <c r="V498" s="26">
        <v>15000000</v>
      </c>
      <c r="AA498" s="407">
        <f t="shared" si="52"/>
        <v>15000000</v>
      </c>
      <c r="AB498" s="407">
        <f t="shared" si="53"/>
        <v>15000000</v>
      </c>
      <c r="AC498" s="407">
        <f t="shared" si="54"/>
        <v>0</v>
      </c>
      <c r="AD498" s="407">
        <f t="shared" si="55"/>
        <v>0</v>
      </c>
    </row>
    <row r="499" spans="1:30" s="1" customFormat="1" x14ac:dyDescent="0.25">
      <c r="A499" s="325">
        <f>SUBTOTAL(103,$B$2:B499)</f>
        <v>498</v>
      </c>
      <c r="B499" s="108" t="s">
        <v>7753</v>
      </c>
      <c r="C499" s="24">
        <v>62806065820027</v>
      </c>
      <c r="D499" s="24" t="str">
        <f>VLOOKUP(C499,'Hemis baza'!K:AJ,26,)</f>
        <v>438241102025</v>
      </c>
      <c r="E499" s="24" t="str">
        <f>VLOOKUP(C499,'Hemis baza'!K:AF,13,)</f>
        <v>To‘lov-shartnoma</v>
      </c>
      <c r="F499" s="109" t="str">
        <f>VLOOKUP(C499,'Hemis baza'!K:AF,3,)</f>
        <v>1-kurs</v>
      </c>
      <c r="G499" s="404" t="s">
        <v>19805</v>
      </c>
      <c r="H499" s="404" t="str">
        <f>VLOOKUP(C499,'Hemis baza'!K:AF,5,)</f>
        <v>1-24 MPL</v>
      </c>
      <c r="I499" s="403" t="str">
        <f>VLOOKUP(C499,'Hemis baza'!K:AF,11,)</f>
        <v>Bakalavr</v>
      </c>
      <c r="J499" s="23" t="str">
        <f>VLOOKUP(C499,'Hemis baza'!K:AF,12,)</f>
        <v>Kunduzgi</v>
      </c>
      <c r="K499" s="304"/>
      <c r="L499" s="333"/>
      <c r="M499" s="26">
        <v>15000000</v>
      </c>
      <c r="N499" s="26">
        <f>SUMIF('BR 1'!B:B,'1-kurs'!C499,'BR 1'!E:E)</f>
        <v>15004000</v>
      </c>
      <c r="O499" s="26">
        <f t="shared" si="49"/>
        <v>0</v>
      </c>
      <c r="P499" s="26"/>
      <c r="Q499" s="26">
        <f t="shared" si="50"/>
        <v>4000</v>
      </c>
      <c r="R499" s="40"/>
      <c r="U499" s="26">
        <f t="shared" si="51"/>
        <v>0</v>
      </c>
      <c r="V499" s="26">
        <v>15004000</v>
      </c>
      <c r="AA499" s="407">
        <f t="shared" si="52"/>
        <v>15000000</v>
      </c>
      <c r="AB499" s="407">
        <f t="shared" si="53"/>
        <v>15004000</v>
      </c>
      <c r="AC499" s="407">
        <f t="shared" si="54"/>
        <v>0</v>
      </c>
      <c r="AD499" s="407">
        <f t="shared" si="55"/>
        <v>4000</v>
      </c>
    </row>
    <row r="500" spans="1:30" s="1" customFormat="1" x14ac:dyDescent="0.25">
      <c r="A500" s="325">
        <f>SUBTOTAL(103,$B$2:B500)</f>
        <v>499</v>
      </c>
      <c r="B500" s="108" t="s">
        <v>7754</v>
      </c>
      <c r="C500" s="24">
        <v>51306035430017</v>
      </c>
      <c r="D500" s="24" t="str">
        <f>VLOOKUP(C500,'Hemis baza'!K:AJ,26,)</f>
        <v>438241100260</v>
      </c>
      <c r="E500" s="24" t="str">
        <f>VLOOKUP(C500,'Hemis baza'!K:AF,13,)</f>
        <v>To‘lov-shartnoma</v>
      </c>
      <c r="F500" s="109" t="str">
        <f>VLOOKUP(C500,'Hemis baza'!K:AF,3,)</f>
        <v>1-kurs</v>
      </c>
      <c r="G500" s="404" t="s">
        <v>19816</v>
      </c>
      <c r="H500" s="404" t="str">
        <f>VLOOKUP(C500,'Hemis baza'!K:AF,5,)</f>
        <v>1-24 JM</v>
      </c>
      <c r="I500" s="403" t="str">
        <f>VLOOKUP(C500,'Hemis baza'!K:AF,11,)</f>
        <v>Bakalavr</v>
      </c>
      <c r="J500" s="23" t="str">
        <f>VLOOKUP(C500,'Hemis baza'!K:AF,12,)</f>
        <v>Kunduzgi</v>
      </c>
      <c r="K500" s="304"/>
      <c r="L500" s="333"/>
      <c r="M500" s="26">
        <v>15000000</v>
      </c>
      <c r="N500" s="26">
        <f>SUMIF('BR 1'!B:B,'1-kurs'!C500,'BR 1'!E:E)</f>
        <v>12500000</v>
      </c>
      <c r="O500" s="26">
        <f t="shared" si="49"/>
        <v>2500000</v>
      </c>
      <c r="P500" s="26"/>
      <c r="Q500" s="26">
        <f t="shared" si="50"/>
        <v>0</v>
      </c>
      <c r="R500" s="40"/>
      <c r="U500" s="26">
        <f t="shared" si="51"/>
        <v>0</v>
      </c>
      <c r="V500" s="26">
        <v>12500000</v>
      </c>
      <c r="AA500" s="407">
        <f t="shared" si="52"/>
        <v>15000000</v>
      </c>
      <c r="AB500" s="407">
        <f t="shared" si="53"/>
        <v>12500000</v>
      </c>
      <c r="AC500" s="407">
        <f t="shared" si="54"/>
        <v>2500000</v>
      </c>
      <c r="AD500" s="407">
        <f t="shared" si="55"/>
        <v>0</v>
      </c>
    </row>
    <row r="501" spans="1:30" s="1" customFormat="1" x14ac:dyDescent="0.25">
      <c r="A501" s="325">
        <f>SUBTOTAL(103,$B$2:B501)</f>
        <v>500</v>
      </c>
      <c r="B501" s="108" t="s">
        <v>7755</v>
      </c>
      <c r="C501" s="24">
        <v>61610065340020</v>
      </c>
      <c r="D501" s="24" t="str">
        <f>VLOOKUP(C501,'Hemis baza'!K:AJ,26,)</f>
        <v>438241100163</v>
      </c>
      <c r="E501" s="24" t="str">
        <f>VLOOKUP(C501,'Hemis baza'!K:AF,13,)</f>
        <v>To‘lov-shartnoma</v>
      </c>
      <c r="F501" s="109" t="str">
        <f>VLOOKUP(C501,'Hemis baza'!K:AF,3,)</f>
        <v>1-kurs</v>
      </c>
      <c r="G501" s="404" t="s">
        <v>19803</v>
      </c>
      <c r="H501" s="404" t="str">
        <f>VLOOKUP(C501,'Hemis baza'!K:AF,5,)</f>
        <v>S1-24 PSI</v>
      </c>
      <c r="I501" s="403" t="str">
        <f>VLOOKUP(C501,'Hemis baza'!K:AF,11,)</f>
        <v>Bakalavr</v>
      </c>
      <c r="J501" s="23" t="str">
        <f>VLOOKUP(C501,'Hemis baza'!K:AF,12,)</f>
        <v>Sirtqi</v>
      </c>
      <c r="K501" s="304"/>
      <c r="L501" s="333"/>
      <c r="M501" s="26">
        <v>12000000</v>
      </c>
      <c r="N501" s="26">
        <f>SUMIF('BR 1'!B:B,'1-kurs'!C501,'BR 1'!E:E)</f>
        <v>9000000</v>
      </c>
      <c r="O501" s="26">
        <f t="shared" si="49"/>
        <v>3000000</v>
      </c>
      <c r="P501" s="26"/>
      <c r="Q501" s="26">
        <f t="shared" si="50"/>
        <v>0</v>
      </c>
      <c r="R501" s="40"/>
      <c r="U501" s="26">
        <f t="shared" si="51"/>
        <v>0</v>
      </c>
      <c r="V501" s="26">
        <v>9000000</v>
      </c>
      <c r="AA501" s="407">
        <f t="shared" si="52"/>
        <v>12000000</v>
      </c>
      <c r="AB501" s="407">
        <f t="shared" si="53"/>
        <v>9000000</v>
      </c>
      <c r="AC501" s="407">
        <f t="shared" si="54"/>
        <v>3000000</v>
      </c>
      <c r="AD501" s="407">
        <f t="shared" si="55"/>
        <v>0</v>
      </c>
    </row>
    <row r="502" spans="1:30" s="1" customFormat="1" x14ac:dyDescent="0.25">
      <c r="A502" s="325">
        <f>SUBTOTAL(103,$B$2:B502)</f>
        <v>501</v>
      </c>
      <c r="B502" s="108" t="s">
        <v>7756</v>
      </c>
      <c r="C502" s="24">
        <v>51107025360066</v>
      </c>
      <c r="D502" s="24" t="str">
        <f>VLOOKUP(C502,'Hemis baza'!K:AJ,26,)</f>
        <v>438241200131</v>
      </c>
      <c r="E502" s="24" t="str">
        <f>VLOOKUP(C502,'Hemis baza'!K:AF,13,)</f>
        <v>To‘lov-shartnoma</v>
      </c>
      <c r="F502" s="109" t="str">
        <f>VLOOKUP(C502,'Hemis baza'!K:AF,3,)</f>
        <v>1-kurs</v>
      </c>
      <c r="G502" s="404" t="s">
        <v>19806</v>
      </c>
      <c r="H502" s="404" t="str">
        <f>VLOOKUP(C502,'Hemis baza'!K:AF,5,)</f>
        <v>M1-24 MUZ</v>
      </c>
      <c r="I502" s="403" t="str">
        <f>VLOOKUP(C502,'Hemis baza'!K:AF,11,)</f>
        <v>Magistr</v>
      </c>
      <c r="J502" s="23" t="str">
        <f>VLOOKUP(C502,'Hemis baza'!K:AF,12,)</f>
        <v>Kunduzgi</v>
      </c>
      <c r="K502" s="304"/>
      <c r="L502" s="333"/>
      <c r="M502" s="26">
        <v>18000000</v>
      </c>
      <c r="N502" s="26">
        <f>SUMIF('BR 1'!B:B,'1-kurs'!C502,'BR 1'!E:E)</f>
        <v>7180941</v>
      </c>
      <c r="O502" s="26">
        <f t="shared" si="49"/>
        <v>10819059</v>
      </c>
      <c r="P502" s="26"/>
      <c r="Q502" s="26">
        <f t="shared" si="50"/>
        <v>0</v>
      </c>
      <c r="R502" s="40"/>
      <c r="U502" s="26">
        <f t="shared" si="51"/>
        <v>0</v>
      </c>
      <c r="V502" s="26">
        <v>7180941</v>
      </c>
      <c r="AA502" s="407">
        <f t="shared" si="52"/>
        <v>18000000</v>
      </c>
      <c r="AB502" s="407">
        <f t="shared" si="53"/>
        <v>7180941</v>
      </c>
      <c r="AC502" s="407">
        <f t="shared" si="54"/>
        <v>10819059</v>
      </c>
      <c r="AD502" s="407">
        <f t="shared" si="55"/>
        <v>0</v>
      </c>
    </row>
    <row r="503" spans="1:30" s="1" customFormat="1" x14ac:dyDescent="0.25">
      <c r="A503" s="325">
        <f>SUBTOTAL(103,$B$2:B503)</f>
        <v>502</v>
      </c>
      <c r="B503" s="108" t="s">
        <v>7757</v>
      </c>
      <c r="C503" s="24">
        <v>33008995360044</v>
      </c>
      <c r="D503" s="24" t="str">
        <f>VLOOKUP(C503,'Hemis baza'!K:AJ,26,)</f>
        <v>438241200008</v>
      </c>
      <c r="E503" s="24" t="str">
        <f>VLOOKUP(C503,'Hemis baza'!K:AF,13,)</f>
        <v>To‘lov-shartnoma</v>
      </c>
      <c r="F503" s="109" t="str">
        <f>VLOOKUP(C503,'Hemis baza'!K:AF,3,)</f>
        <v>1-kurs</v>
      </c>
      <c r="G503" s="404" t="s">
        <v>19808</v>
      </c>
      <c r="H503" s="404" t="str">
        <f>VLOOKUP(C503,'Hemis baza'!K:AF,5,)</f>
        <v>M1-24 IQT</v>
      </c>
      <c r="I503" s="403" t="str">
        <f>VLOOKUP(C503,'Hemis baza'!K:AF,11,)</f>
        <v>Magistr</v>
      </c>
      <c r="J503" s="23" t="str">
        <f>VLOOKUP(C503,'Hemis baza'!K:AF,12,)</f>
        <v>Kunduzgi</v>
      </c>
      <c r="K503" s="304"/>
      <c r="L503" s="333"/>
      <c r="M503" s="26">
        <v>18000000</v>
      </c>
      <c r="N503" s="26">
        <f>SUMIF('BR 1'!B:B,'1-kurs'!C503,'BR 1'!E:E)</f>
        <v>12901100</v>
      </c>
      <c r="O503" s="26">
        <f t="shared" si="49"/>
        <v>5098900</v>
      </c>
      <c r="P503" s="26"/>
      <c r="Q503" s="26">
        <f t="shared" si="50"/>
        <v>0</v>
      </c>
      <c r="R503" s="40"/>
      <c r="U503" s="26">
        <f t="shared" si="51"/>
        <v>0</v>
      </c>
      <c r="V503" s="26">
        <v>12901100</v>
      </c>
      <c r="AA503" s="407">
        <f t="shared" si="52"/>
        <v>18000000</v>
      </c>
      <c r="AB503" s="407">
        <f t="shared" si="53"/>
        <v>12901100</v>
      </c>
      <c r="AC503" s="407">
        <f t="shared" si="54"/>
        <v>5098900</v>
      </c>
      <c r="AD503" s="407">
        <f t="shared" si="55"/>
        <v>0</v>
      </c>
    </row>
    <row r="504" spans="1:30" s="1" customFormat="1" x14ac:dyDescent="0.25">
      <c r="A504" s="325">
        <f>SUBTOTAL(103,$B$2:B504)</f>
        <v>503</v>
      </c>
      <c r="B504" s="108" t="s">
        <v>7758</v>
      </c>
      <c r="C504" s="24">
        <v>30409975280027</v>
      </c>
      <c r="D504" s="24" t="e">
        <f>VLOOKUP(C504,'Hemis baza'!K:AJ,26,)</f>
        <v>#N/A</v>
      </c>
      <c r="E504" s="24" t="e">
        <f>VLOOKUP(C504,'Hemis baza'!K:AF,13,)</f>
        <v>#N/A</v>
      </c>
      <c r="F504" s="109" t="e">
        <f>VLOOKUP(C504,'Hemis baza'!K:AF,3,)</f>
        <v>#N/A</v>
      </c>
      <c r="G504" s="404" t="s">
        <v>19814</v>
      </c>
      <c r="H504" s="404" t="e">
        <f>VLOOKUP(C504,'Hemis baza'!K:AF,5,)</f>
        <v>#N/A</v>
      </c>
      <c r="I504" s="403" t="e">
        <f>VLOOKUP(C504,'Hemis baza'!K:AF,11,)</f>
        <v>#N/A</v>
      </c>
      <c r="J504" s="23" t="e">
        <f>VLOOKUP(C504,'Hemis baza'!K:AF,12,)</f>
        <v>#N/A</v>
      </c>
      <c r="K504" s="304"/>
      <c r="L504" s="333"/>
      <c r="M504" s="26">
        <v>18000000</v>
      </c>
      <c r="N504" s="26">
        <f>SUMIF('BR 1'!B:B,'1-kurs'!C504,'BR 1'!E:E)</f>
        <v>0</v>
      </c>
      <c r="O504" s="26">
        <f t="shared" si="49"/>
        <v>18000000</v>
      </c>
      <c r="P504" s="26"/>
      <c r="Q504" s="26">
        <f t="shared" si="50"/>
        <v>0</v>
      </c>
      <c r="R504" s="40"/>
      <c r="U504" s="26">
        <f t="shared" si="51"/>
        <v>0</v>
      </c>
      <c r="V504" s="26">
        <v>0</v>
      </c>
      <c r="AA504" s="407">
        <f t="shared" si="52"/>
        <v>18000000</v>
      </c>
      <c r="AB504" s="407">
        <f t="shared" si="53"/>
        <v>0</v>
      </c>
      <c r="AC504" s="407">
        <f t="shared" si="54"/>
        <v>18000000</v>
      </c>
      <c r="AD504" s="407">
        <f t="shared" si="55"/>
        <v>0</v>
      </c>
    </row>
    <row r="505" spans="1:30" s="1" customFormat="1" x14ac:dyDescent="0.25">
      <c r="A505" s="325">
        <f>SUBTOTAL(103,$B$2:B505)</f>
        <v>504</v>
      </c>
      <c r="B505" s="108" t="s">
        <v>7759</v>
      </c>
      <c r="C505" s="24">
        <v>32405941010034</v>
      </c>
      <c r="D505" s="24" t="str">
        <f>VLOOKUP(C505,'Hemis baza'!K:AJ,26,)</f>
        <v>438241100015</v>
      </c>
      <c r="E505" s="24" t="str">
        <f>VLOOKUP(C505,'Hemis baza'!K:AF,13,)</f>
        <v>To‘lov-shartnoma</v>
      </c>
      <c r="F505" s="109" t="str">
        <f>VLOOKUP(C505,'Hemis baza'!K:AF,3,)</f>
        <v>1-kurs</v>
      </c>
      <c r="G505" s="404" t="s">
        <v>19803</v>
      </c>
      <c r="H505" s="404" t="str">
        <f>VLOOKUP(C505,'Hemis baza'!K:AF,5,)</f>
        <v>S2-24 PSI</v>
      </c>
      <c r="I505" s="403" t="str">
        <f>VLOOKUP(C505,'Hemis baza'!K:AF,11,)</f>
        <v>Bakalavr</v>
      </c>
      <c r="J505" s="23" t="str">
        <f>VLOOKUP(C505,'Hemis baza'!K:AF,12,)</f>
        <v>Sirtqi</v>
      </c>
      <c r="K505" s="304"/>
      <c r="L505" s="333"/>
      <c r="M505" s="26">
        <v>12000000</v>
      </c>
      <c r="N505" s="26">
        <f>SUMIF('BR 1'!B:B,'1-kurs'!C505,'BR 1'!E:E)</f>
        <v>11500000</v>
      </c>
      <c r="O505" s="26">
        <f t="shared" si="49"/>
        <v>500000</v>
      </c>
      <c r="P505" s="26"/>
      <c r="Q505" s="26">
        <f t="shared" si="50"/>
        <v>0</v>
      </c>
      <c r="R505" s="40"/>
      <c r="U505" s="26">
        <f t="shared" si="51"/>
        <v>0</v>
      </c>
      <c r="V505" s="26">
        <v>11500000</v>
      </c>
      <c r="AA505" s="407">
        <f t="shared" si="52"/>
        <v>12000000</v>
      </c>
      <c r="AB505" s="407">
        <f t="shared" si="53"/>
        <v>11500000</v>
      </c>
      <c r="AC505" s="407">
        <f t="shared" si="54"/>
        <v>500000</v>
      </c>
      <c r="AD505" s="407">
        <f t="shared" si="55"/>
        <v>0</v>
      </c>
    </row>
    <row r="506" spans="1:30" s="1" customFormat="1" x14ac:dyDescent="0.25">
      <c r="A506" s="325">
        <f>SUBTOTAL(103,$B$2:B506)</f>
        <v>505</v>
      </c>
      <c r="B506" s="108" t="s">
        <v>7760</v>
      </c>
      <c r="C506" s="24">
        <v>52003065290026</v>
      </c>
      <c r="D506" s="24" t="str">
        <f>VLOOKUP(C506,'Hemis baza'!K:AJ,26,)</f>
        <v>438241102168</v>
      </c>
      <c r="E506" s="24" t="str">
        <f>VLOOKUP(C506,'Hemis baza'!K:AF,13,)</f>
        <v>To‘lov-shartnoma</v>
      </c>
      <c r="F506" s="109" t="str">
        <f>VLOOKUP(C506,'Hemis baza'!K:AF,3,)</f>
        <v>1-kurs</v>
      </c>
      <c r="G506" s="404" t="s">
        <v>19816</v>
      </c>
      <c r="H506" s="404" t="str">
        <f>VLOOKUP(C506,'Hemis baza'!K:AF,5,)</f>
        <v>1-24 JM</v>
      </c>
      <c r="I506" s="403" t="str">
        <f>VLOOKUP(C506,'Hemis baza'!K:AF,11,)</f>
        <v>Bakalavr</v>
      </c>
      <c r="J506" s="23" t="str">
        <f>VLOOKUP(C506,'Hemis baza'!K:AF,12,)</f>
        <v>Kunduzgi</v>
      </c>
      <c r="K506" s="304"/>
      <c r="L506" s="333"/>
      <c r="M506" s="26">
        <v>15000000</v>
      </c>
      <c r="N506" s="26">
        <f>SUMIF('BR 1'!B:B,'1-kurs'!C506,'BR 1'!E:E)</f>
        <v>15000000</v>
      </c>
      <c r="O506" s="26">
        <f t="shared" si="49"/>
        <v>0</v>
      </c>
      <c r="P506" s="26"/>
      <c r="Q506" s="26">
        <f t="shared" si="50"/>
        <v>0</v>
      </c>
      <c r="R506" s="40"/>
      <c r="U506" s="26">
        <f t="shared" si="51"/>
        <v>0</v>
      </c>
      <c r="V506" s="26">
        <v>15000000</v>
      </c>
      <c r="AA506" s="407">
        <f t="shared" si="52"/>
        <v>15000000</v>
      </c>
      <c r="AB506" s="407">
        <f t="shared" si="53"/>
        <v>15000000</v>
      </c>
      <c r="AC506" s="407">
        <f t="shared" si="54"/>
        <v>0</v>
      </c>
      <c r="AD506" s="407">
        <f t="shared" si="55"/>
        <v>0</v>
      </c>
    </row>
    <row r="507" spans="1:30" s="1" customFormat="1" x14ac:dyDescent="0.25">
      <c r="A507" s="325">
        <f>SUBTOTAL(103,$B$2:B507)</f>
        <v>506</v>
      </c>
      <c r="B507" s="108" t="s">
        <v>7761</v>
      </c>
      <c r="C507" s="24">
        <v>60805065360052</v>
      </c>
      <c r="D507" s="24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04" t="s">
        <v>19809</v>
      </c>
      <c r="H507" s="404" t="e">
        <f>VLOOKUP(C507,'Hemis baza'!K:AF,5,)</f>
        <v>#N/A</v>
      </c>
      <c r="I507" s="403" t="e">
        <f>VLOOKUP(C507,'Hemis baza'!K:AF,11,)</f>
        <v>#N/A</v>
      </c>
      <c r="J507" s="23" t="e">
        <f>VLOOKUP(C507,'Hemis baza'!K:AF,12,)</f>
        <v>#N/A</v>
      </c>
      <c r="K507" s="304"/>
      <c r="L507" s="333"/>
      <c r="M507" s="26">
        <v>15000000</v>
      </c>
      <c r="N507" s="26">
        <f>SUMIF('BR 1'!B:B,'1-kurs'!C507,'BR 1'!E:E)</f>
        <v>1000000</v>
      </c>
      <c r="O507" s="26">
        <f t="shared" si="49"/>
        <v>14000000</v>
      </c>
      <c r="P507" s="26"/>
      <c r="Q507" s="26">
        <f t="shared" si="50"/>
        <v>0</v>
      </c>
      <c r="R507" s="40"/>
      <c r="U507" s="26">
        <f t="shared" si="51"/>
        <v>0</v>
      </c>
      <c r="V507" s="26">
        <v>1000000</v>
      </c>
      <c r="AA507" s="407">
        <f t="shared" si="52"/>
        <v>15000000</v>
      </c>
      <c r="AB507" s="407">
        <f t="shared" si="53"/>
        <v>1000000</v>
      </c>
      <c r="AC507" s="407">
        <f t="shared" si="54"/>
        <v>14000000</v>
      </c>
      <c r="AD507" s="407">
        <f t="shared" si="55"/>
        <v>0</v>
      </c>
    </row>
    <row r="508" spans="1:30" s="1" customFormat="1" x14ac:dyDescent="0.25">
      <c r="A508" s="325">
        <f>SUBTOTAL(103,$B$2:B508)</f>
        <v>507</v>
      </c>
      <c r="B508" s="108" t="s">
        <v>7762</v>
      </c>
      <c r="C508" s="24">
        <v>60105067310063</v>
      </c>
      <c r="D508" s="24" t="str">
        <f>VLOOKUP(C508,'Hemis baza'!K:AJ,26,)</f>
        <v>438241102173</v>
      </c>
      <c r="E508" s="24" t="str">
        <f>VLOOKUP(C508,'Hemis baza'!K:AF,13,)</f>
        <v>To‘lov-shartnoma</v>
      </c>
      <c r="F508" s="109" t="str">
        <f>VLOOKUP(C508,'Hemis baza'!K:AF,3,)</f>
        <v>1-kurs</v>
      </c>
      <c r="G508" s="404" t="s">
        <v>19809</v>
      </c>
      <c r="H508" s="404" t="str">
        <f>VLOOKUP(C508,'Hemis baza'!K:AF,5,)</f>
        <v>1-24 BT</v>
      </c>
      <c r="I508" s="403" t="str">
        <f>VLOOKUP(C508,'Hemis baza'!K:AF,11,)</f>
        <v>Bakalavr</v>
      </c>
      <c r="J508" s="23" t="str">
        <f>VLOOKUP(C508,'Hemis baza'!K:AF,12,)</f>
        <v>Kunduzgi</v>
      </c>
      <c r="K508" s="304"/>
      <c r="L508" s="333"/>
      <c r="M508" s="26">
        <v>15000000</v>
      </c>
      <c r="N508" s="26">
        <f>SUMIF('BR 1'!B:B,'1-kurs'!C508,'BR 1'!E:E)</f>
        <v>7500000</v>
      </c>
      <c r="O508" s="26">
        <f t="shared" si="49"/>
        <v>7500000</v>
      </c>
      <c r="P508" s="26"/>
      <c r="Q508" s="26">
        <f t="shared" si="50"/>
        <v>0</v>
      </c>
      <c r="R508" s="40"/>
      <c r="U508" s="26">
        <f t="shared" si="51"/>
        <v>0</v>
      </c>
      <c r="V508" s="26">
        <v>7500000</v>
      </c>
      <c r="AA508" s="407">
        <f t="shared" si="52"/>
        <v>15000000</v>
      </c>
      <c r="AB508" s="407">
        <f t="shared" si="53"/>
        <v>7500000</v>
      </c>
      <c r="AC508" s="407">
        <f t="shared" si="54"/>
        <v>7500000</v>
      </c>
      <c r="AD508" s="407">
        <f t="shared" si="55"/>
        <v>0</v>
      </c>
    </row>
    <row r="509" spans="1:30" s="1" customFormat="1" x14ac:dyDescent="0.25">
      <c r="A509" s="325">
        <f>SUBTOTAL(103,$B$2:B509)</f>
        <v>508</v>
      </c>
      <c r="B509" s="108" t="s">
        <v>7763</v>
      </c>
      <c r="C509" s="24">
        <v>42607951010012</v>
      </c>
      <c r="D509" s="24" t="str">
        <f>VLOOKUP(C509,'Hemis baza'!K:AJ,26,)</f>
        <v>438241102105</v>
      </c>
      <c r="E509" s="24" t="str">
        <f>VLOOKUP(C509,'Hemis baza'!K:AF,13,)</f>
        <v>To‘lov-shartnoma</v>
      </c>
      <c r="F509" s="109" t="str">
        <f>VLOOKUP(C509,'Hemis baza'!K:AF,3,)</f>
        <v>1-kurs</v>
      </c>
      <c r="G509" s="404" t="s">
        <v>19809</v>
      </c>
      <c r="H509" s="404" t="str">
        <f>VLOOKUP(C509,'Hemis baza'!K:AF,5,)</f>
        <v>1-24 BT</v>
      </c>
      <c r="I509" s="403" t="str">
        <f>VLOOKUP(C509,'Hemis baza'!K:AF,11,)</f>
        <v>Bakalavr</v>
      </c>
      <c r="J509" s="23" t="str">
        <f>VLOOKUP(C509,'Hemis baza'!K:AF,12,)</f>
        <v>Kunduzgi</v>
      </c>
      <c r="K509" s="304"/>
      <c r="L509" s="333"/>
      <c r="M509" s="26">
        <v>15000000</v>
      </c>
      <c r="N509" s="26">
        <f>SUMIF('BR 1'!B:B,'1-kurs'!C509,'BR 1'!E:E)</f>
        <v>13500000</v>
      </c>
      <c r="O509" s="26">
        <f t="shared" si="49"/>
        <v>1500000</v>
      </c>
      <c r="P509" s="26"/>
      <c r="Q509" s="26">
        <f t="shared" si="50"/>
        <v>0</v>
      </c>
      <c r="R509" s="40"/>
      <c r="U509" s="26">
        <f t="shared" si="51"/>
        <v>0</v>
      </c>
      <c r="V509" s="26">
        <v>13500000</v>
      </c>
      <c r="AA509" s="407">
        <f t="shared" si="52"/>
        <v>15000000</v>
      </c>
      <c r="AB509" s="407">
        <f t="shared" si="53"/>
        <v>13500000</v>
      </c>
      <c r="AC509" s="407">
        <f t="shared" si="54"/>
        <v>1500000</v>
      </c>
      <c r="AD509" s="407">
        <f t="shared" si="55"/>
        <v>0</v>
      </c>
    </row>
    <row r="510" spans="1:30" s="1" customFormat="1" x14ac:dyDescent="0.25">
      <c r="A510" s="325">
        <f>SUBTOTAL(103,$B$2:B510)</f>
        <v>509</v>
      </c>
      <c r="B510" s="108" t="s">
        <v>7764</v>
      </c>
      <c r="C510" s="24">
        <v>41510915300014</v>
      </c>
      <c r="D510" s="24" t="str">
        <f>VLOOKUP(C510,'Hemis baza'!K:AJ,26,)</f>
        <v>438241100984</v>
      </c>
      <c r="E510" s="24" t="str">
        <f>VLOOKUP(C510,'Hemis baza'!K:AF,13,)</f>
        <v>To‘lov-shartnoma</v>
      </c>
      <c r="F510" s="109" t="str">
        <f>VLOOKUP(C510,'Hemis baza'!K:AF,3,)</f>
        <v>1-kurs</v>
      </c>
      <c r="G510" s="404" t="s">
        <v>19804</v>
      </c>
      <c r="H510" s="404" t="str">
        <f>VLOOKUP(C510,'Hemis baza'!K:AF,5,)</f>
        <v>S1-24 MT</v>
      </c>
      <c r="I510" s="403" t="str">
        <f>VLOOKUP(C510,'Hemis baza'!K:AF,11,)</f>
        <v>Bakalavr</v>
      </c>
      <c r="J510" s="23" t="str">
        <f>VLOOKUP(C510,'Hemis baza'!K:AF,12,)</f>
        <v>Sirtqi</v>
      </c>
      <c r="K510" s="304"/>
      <c r="L510" s="333"/>
      <c r="M510" s="26">
        <v>12000000</v>
      </c>
      <c r="N510" s="26">
        <f>SUMIF('BR 1'!B:B,'1-kurs'!C510,'BR 1'!E:E)</f>
        <v>12000000</v>
      </c>
      <c r="O510" s="26">
        <f t="shared" si="49"/>
        <v>0</v>
      </c>
      <c r="P510" s="26"/>
      <c r="Q510" s="26">
        <f t="shared" si="50"/>
        <v>0</v>
      </c>
      <c r="R510" s="40"/>
      <c r="U510" s="26">
        <f t="shared" si="51"/>
        <v>0</v>
      </c>
      <c r="V510" s="26">
        <v>12000000</v>
      </c>
      <c r="AA510" s="407">
        <f t="shared" si="52"/>
        <v>12000000</v>
      </c>
      <c r="AB510" s="407">
        <f t="shared" si="53"/>
        <v>12000000</v>
      </c>
      <c r="AC510" s="407">
        <f t="shared" si="54"/>
        <v>0</v>
      </c>
      <c r="AD510" s="407">
        <f t="shared" si="55"/>
        <v>0</v>
      </c>
    </row>
    <row r="511" spans="1:30" s="1" customFormat="1" x14ac:dyDescent="0.25">
      <c r="A511" s="325">
        <f>SUBTOTAL(103,$B$2:B511)</f>
        <v>510</v>
      </c>
      <c r="B511" s="108" t="s">
        <v>7765</v>
      </c>
      <c r="C511" s="24">
        <v>42910995320066</v>
      </c>
      <c r="D511" s="24" t="str">
        <f>VLOOKUP(C511,'Hemis baza'!K:AJ,26,)</f>
        <v>438241100098</v>
      </c>
      <c r="E511" s="24" t="str">
        <f>VLOOKUP(C511,'Hemis baza'!K:AF,13,)</f>
        <v>To‘lov-shartnoma</v>
      </c>
      <c r="F511" s="109" t="str">
        <f>VLOOKUP(C511,'Hemis baza'!K:AF,3,)</f>
        <v>1-kurs</v>
      </c>
      <c r="G511" s="404" t="s">
        <v>19809</v>
      </c>
      <c r="H511" s="404" t="str">
        <f>VLOOKUP(C511,'Hemis baza'!K:AF,5,)</f>
        <v>1-24 BT</v>
      </c>
      <c r="I511" s="403" t="str">
        <f>VLOOKUP(C511,'Hemis baza'!K:AF,11,)</f>
        <v>Bakalavr</v>
      </c>
      <c r="J511" s="23" t="str">
        <f>VLOOKUP(C511,'Hemis baza'!K:AF,12,)</f>
        <v>Kunduzgi</v>
      </c>
      <c r="K511" s="304"/>
      <c r="L511" s="333"/>
      <c r="M511" s="26">
        <v>15000000</v>
      </c>
      <c r="N511" s="26">
        <f>SUMIF('BR 1'!B:B,'1-kurs'!C511,'BR 1'!E:E)</f>
        <v>15000000</v>
      </c>
      <c r="O511" s="26">
        <f t="shared" si="49"/>
        <v>0</v>
      </c>
      <c r="P511" s="26"/>
      <c r="Q511" s="26">
        <f t="shared" si="50"/>
        <v>0</v>
      </c>
      <c r="R511" s="40"/>
      <c r="U511" s="26">
        <f t="shared" si="51"/>
        <v>0</v>
      </c>
      <c r="V511" s="26">
        <v>15000000</v>
      </c>
      <c r="AA511" s="407">
        <f t="shared" si="52"/>
        <v>15000000</v>
      </c>
      <c r="AB511" s="407">
        <f t="shared" si="53"/>
        <v>15000000</v>
      </c>
      <c r="AC511" s="407">
        <f t="shared" si="54"/>
        <v>0</v>
      </c>
      <c r="AD511" s="407">
        <f t="shared" si="55"/>
        <v>0</v>
      </c>
    </row>
    <row r="512" spans="1:30" s="1" customFormat="1" x14ac:dyDescent="0.25">
      <c r="A512" s="325">
        <f>SUBTOTAL(103,$B$2:B512)</f>
        <v>511</v>
      </c>
      <c r="B512" s="108" t="s">
        <v>7766</v>
      </c>
      <c r="C512" s="24">
        <v>41610995310087</v>
      </c>
      <c r="D512" s="24" t="str">
        <f>VLOOKUP(C512,'Hemis baza'!K:AJ,26,)</f>
        <v>438241100921</v>
      </c>
      <c r="E512" s="24" t="str">
        <f>VLOOKUP(C512,'Hemis baza'!K:AF,13,)</f>
        <v>To‘lov-shartnoma</v>
      </c>
      <c r="F512" s="109" t="str">
        <f>VLOOKUP(C512,'Hemis baza'!K:AF,3,)</f>
        <v>1-kurs</v>
      </c>
      <c r="G512" s="404" t="s">
        <v>19804</v>
      </c>
      <c r="H512" s="404" t="str">
        <f>VLOOKUP(C512,'Hemis baza'!K:AF,5,)</f>
        <v>S1-24 MT</v>
      </c>
      <c r="I512" s="403" t="str">
        <f>VLOOKUP(C512,'Hemis baza'!K:AF,11,)</f>
        <v>Bakalavr</v>
      </c>
      <c r="J512" s="23" t="str">
        <f>VLOOKUP(C512,'Hemis baza'!K:AF,12,)</f>
        <v>Sirtqi</v>
      </c>
      <c r="K512" s="304"/>
      <c r="L512" s="333"/>
      <c r="M512" s="26">
        <v>12000000</v>
      </c>
      <c r="N512" s="26">
        <f>SUMIF('BR 1'!B:B,'1-kurs'!C512,'BR 1'!E:E)</f>
        <v>9000000</v>
      </c>
      <c r="O512" s="26">
        <f t="shared" si="49"/>
        <v>3000000</v>
      </c>
      <c r="P512" s="26"/>
      <c r="Q512" s="26">
        <f t="shared" si="50"/>
        <v>0</v>
      </c>
      <c r="R512" s="40"/>
      <c r="U512" s="26">
        <f t="shared" si="51"/>
        <v>0</v>
      </c>
      <c r="V512" s="26">
        <v>9000000</v>
      </c>
      <c r="AA512" s="407">
        <f t="shared" si="52"/>
        <v>12000000</v>
      </c>
      <c r="AB512" s="407">
        <f t="shared" si="53"/>
        <v>9000000</v>
      </c>
      <c r="AC512" s="407">
        <f t="shared" si="54"/>
        <v>3000000</v>
      </c>
      <c r="AD512" s="407">
        <f t="shared" si="55"/>
        <v>0</v>
      </c>
    </row>
    <row r="513" spans="1:30" s="1" customFormat="1" x14ac:dyDescent="0.25">
      <c r="A513" s="325">
        <f>SUBTOTAL(103,$B$2:B513)</f>
        <v>512</v>
      </c>
      <c r="B513" s="108" t="s">
        <v>7767</v>
      </c>
      <c r="C513" s="24">
        <v>40404961010029</v>
      </c>
      <c r="D513" s="24" t="str">
        <f>VLOOKUP(C513,'Hemis baza'!K:AJ,26,)</f>
        <v>438241200093</v>
      </c>
      <c r="E513" s="24" t="str">
        <f>VLOOKUP(C513,'Hemis baza'!K:AF,13,)</f>
        <v>To‘lov-shartnoma</v>
      </c>
      <c r="F513" s="109" t="str">
        <f>VLOOKUP(C513,'Hemis baza'!K:AF,3,)</f>
        <v>1-kurs</v>
      </c>
      <c r="G513" s="404" t="s">
        <v>19803</v>
      </c>
      <c r="H513" s="404" t="str">
        <f>VLOOKUP(C513,'Hemis baza'!K:AF,5,)</f>
        <v>M1-24 PSI</v>
      </c>
      <c r="I513" s="403" t="str">
        <f>VLOOKUP(C513,'Hemis baza'!K:AF,11,)</f>
        <v>Magistr</v>
      </c>
      <c r="J513" s="23" t="str">
        <f>VLOOKUP(C513,'Hemis baza'!K:AF,12,)</f>
        <v>Kunduzgi</v>
      </c>
      <c r="K513" s="304"/>
      <c r="L513" s="333"/>
      <c r="M513" s="26">
        <v>18000000</v>
      </c>
      <c r="N513" s="26">
        <f>SUMIF('BR 1'!B:B,'1-kurs'!C513,'BR 1'!E:E)</f>
        <v>18000000</v>
      </c>
      <c r="O513" s="26">
        <f t="shared" si="49"/>
        <v>0</v>
      </c>
      <c r="P513" s="26"/>
      <c r="Q513" s="26">
        <f t="shared" si="50"/>
        <v>0</v>
      </c>
      <c r="R513" s="40"/>
      <c r="U513" s="26">
        <f t="shared" si="51"/>
        <v>0</v>
      </c>
      <c r="V513" s="26">
        <v>18000000</v>
      </c>
      <c r="AA513" s="407">
        <f t="shared" si="52"/>
        <v>18000000</v>
      </c>
      <c r="AB513" s="407">
        <f t="shared" si="53"/>
        <v>18000000</v>
      </c>
      <c r="AC513" s="407">
        <f t="shared" si="54"/>
        <v>0</v>
      </c>
      <c r="AD513" s="407">
        <f t="shared" si="55"/>
        <v>0</v>
      </c>
    </row>
    <row r="514" spans="1:30" s="1" customFormat="1" x14ac:dyDescent="0.25">
      <c r="A514" s="325">
        <f>SUBTOTAL(103,$B$2:B514)</f>
        <v>513</v>
      </c>
      <c r="B514" s="108" t="s">
        <v>7768</v>
      </c>
      <c r="C514" s="24">
        <v>31107995360039</v>
      </c>
      <c r="D514" s="24" t="str">
        <f>VLOOKUP(C514,'Hemis baza'!K:AJ,26,)</f>
        <v>438241100975</v>
      </c>
      <c r="E514" s="24" t="str">
        <f>VLOOKUP(C514,'Hemis baza'!K:AF,13,)</f>
        <v>To‘lov-shartnoma</v>
      </c>
      <c r="F514" s="109" t="str">
        <f>VLOOKUP(C514,'Hemis baza'!K:AF,3,)</f>
        <v>1-kurs</v>
      </c>
      <c r="G514" s="404" t="s">
        <v>19808</v>
      </c>
      <c r="H514" s="404" t="str">
        <f>VLOOKUP(C514,'Hemis baza'!K:AF,5,)</f>
        <v>S1-24 IQT</v>
      </c>
      <c r="I514" s="403" t="str">
        <f>VLOOKUP(C514,'Hemis baza'!K:AF,11,)</f>
        <v>Bakalavr</v>
      </c>
      <c r="J514" s="23" t="str">
        <f>VLOOKUP(C514,'Hemis baza'!K:AF,12,)</f>
        <v>Sirtqi</v>
      </c>
      <c r="K514" s="304"/>
      <c r="L514" s="333"/>
      <c r="M514" s="26">
        <v>12000000</v>
      </c>
      <c r="N514" s="26">
        <f>SUMIF('BR 1'!B:B,'1-kurs'!C514,'BR 1'!E:E)</f>
        <v>6001500</v>
      </c>
      <c r="O514" s="26">
        <f t="shared" ref="O514:O577" si="56">IF(M514-N514&gt;0,M514-N514,0)</f>
        <v>5998500</v>
      </c>
      <c r="P514" s="26"/>
      <c r="Q514" s="26">
        <f t="shared" ref="Q514:Q577" si="57">IF(M514-N514&lt;0,N514-M514,0)</f>
        <v>0</v>
      </c>
      <c r="R514" s="40"/>
      <c r="U514" s="26">
        <f t="shared" ref="U514:U577" si="58">N514-V514</f>
        <v>0</v>
      </c>
      <c r="V514" s="26">
        <v>6001500</v>
      </c>
      <c r="AA514" s="407">
        <f t="shared" ref="AA514:AA576" si="59">M514</f>
        <v>12000000</v>
      </c>
      <c r="AB514" s="407">
        <f t="shared" ref="AB514:AB576" si="60">N514</f>
        <v>6001500</v>
      </c>
      <c r="AC514" s="407">
        <f t="shared" ref="AC514:AC576" si="61">O514</f>
        <v>5998500</v>
      </c>
      <c r="AD514" s="407">
        <f t="shared" ref="AD514:AD576" si="62">Q514</f>
        <v>0</v>
      </c>
    </row>
    <row r="515" spans="1:30" s="1" customFormat="1" x14ac:dyDescent="0.25">
      <c r="A515" s="325">
        <f>SUBTOTAL(103,$B$2:B515)</f>
        <v>514</v>
      </c>
      <c r="B515" s="108" t="s">
        <v>7769</v>
      </c>
      <c r="C515" s="24">
        <v>62409065310020</v>
      </c>
      <c r="D515" s="24" t="str">
        <f>VLOOKUP(C515,'Hemis baza'!K:AJ,26,)</f>
        <v>438241102066</v>
      </c>
      <c r="E515" s="24" t="str">
        <f>VLOOKUP(C515,'Hemis baza'!K:AF,13,)</f>
        <v>To‘lov-shartnoma</v>
      </c>
      <c r="F515" s="109" t="str">
        <f>VLOOKUP(C515,'Hemis baza'!K:AF,3,)</f>
        <v>1-kurs</v>
      </c>
      <c r="G515" s="404" t="s">
        <v>19804</v>
      </c>
      <c r="H515" s="404" t="str">
        <f>VLOOKUP(C515,'Hemis baza'!K:AF,5,)</f>
        <v>S1-24 MT</v>
      </c>
      <c r="I515" s="403" t="str">
        <f>VLOOKUP(C515,'Hemis baza'!K:AF,11,)</f>
        <v>Bakalavr</v>
      </c>
      <c r="J515" s="23" t="str">
        <f>VLOOKUP(C515,'Hemis baza'!K:AF,12,)</f>
        <v>Sirtqi</v>
      </c>
      <c r="K515" s="304"/>
      <c r="L515" s="333"/>
      <c r="M515" s="26">
        <v>12000000</v>
      </c>
      <c r="N515" s="26">
        <f>SUMIF('BR 1'!B:B,'1-kurs'!C515,'BR 1'!E:E)</f>
        <v>12000000</v>
      </c>
      <c r="O515" s="26">
        <f t="shared" si="56"/>
        <v>0</v>
      </c>
      <c r="P515" s="26"/>
      <c r="Q515" s="26">
        <f t="shared" si="57"/>
        <v>0</v>
      </c>
      <c r="R515" s="40"/>
      <c r="U515" s="26">
        <f t="shared" si="58"/>
        <v>0</v>
      </c>
      <c r="V515" s="26">
        <v>12000000</v>
      </c>
      <c r="AA515" s="407">
        <f t="shared" si="59"/>
        <v>12000000</v>
      </c>
      <c r="AB515" s="407">
        <f t="shared" si="60"/>
        <v>12000000</v>
      </c>
      <c r="AC515" s="407">
        <f t="shared" si="61"/>
        <v>0</v>
      </c>
      <c r="AD515" s="407">
        <f t="shared" si="62"/>
        <v>0</v>
      </c>
    </row>
    <row r="516" spans="1:30" s="1" customFormat="1" x14ac:dyDescent="0.25">
      <c r="A516" s="325">
        <f>SUBTOTAL(103,$B$2:B516)</f>
        <v>515</v>
      </c>
      <c r="B516" s="108" t="s">
        <v>7770</v>
      </c>
      <c r="C516" s="24">
        <v>50505005260011</v>
      </c>
      <c r="D516" s="24" t="str">
        <f>VLOOKUP(C516,'Hemis baza'!K:AJ,26,)</f>
        <v>438241200029</v>
      </c>
      <c r="E516" s="24" t="str">
        <f>VLOOKUP(C516,'Hemis baza'!K:AF,13,)</f>
        <v>To‘lov-shartnoma</v>
      </c>
      <c r="F516" s="109" t="str">
        <f>VLOOKUP(C516,'Hemis baza'!K:AF,3,)</f>
        <v>1-kurs</v>
      </c>
      <c r="G516" s="404" t="s">
        <v>19816</v>
      </c>
      <c r="H516" s="404" t="str">
        <f>VLOOKUP(C516,'Hemis baza'!K:AF,5,)</f>
        <v>M1-24 JM</v>
      </c>
      <c r="I516" s="403" t="str">
        <f>VLOOKUP(C516,'Hemis baza'!K:AF,11,)</f>
        <v>Magistr</v>
      </c>
      <c r="J516" s="23" t="str">
        <f>VLOOKUP(C516,'Hemis baza'!K:AF,12,)</f>
        <v>Kunduzgi</v>
      </c>
      <c r="K516" s="304"/>
      <c r="L516" s="333"/>
      <c r="M516" s="26">
        <v>18000000</v>
      </c>
      <c r="N516" s="26">
        <f>SUMIF('BR 1'!B:B,'1-kurs'!C516,'BR 1'!E:E)</f>
        <v>3000000</v>
      </c>
      <c r="O516" s="26">
        <f t="shared" si="56"/>
        <v>15000000</v>
      </c>
      <c r="P516" s="26"/>
      <c r="Q516" s="26">
        <f t="shared" si="57"/>
        <v>0</v>
      </c>
      <c r="R516" s="40"/>
      <c r="U516" s="26">
        <f t="shared" si="58"/>
        <v>0</v>
      </c>
      <c r="V516" s="26">
        <v>3000000</v>
      </c>
      <c r="AA516" s="407">
        <f t="shared" si="59"/>
        <v>18000000</v>
      </c>
      <c r="AB516" s="407">
        <f t="shared" si="60"/>
        <v>3000000</v>
      </c>
      <c r="AC516" s="407">
        <f t="shared" si="61"/>
        <v>15000000</v>
      </c>
      <c r="AD516" s="407">
        <f t="shared" si="62"/>
        <v>0</v>
      </c>
    </row>
    <row r="517" spans="1:30" s="1" customFormat="1" x14ac:dyDescent="0.25">
      <c r="A517" s="325">
        <f>SUBTOTAL(103,$B$2:B517)</f>
        <v>516</v>
      </c>
      <c r="B517" s="108" t="s">
        <v>7771</v>
      </c>
      <c r="C517" s="24">
        <v>42306891070015</v>
      </c>
      <c r="D517" s="24" t="str">
        <f>VLOOKUP(C517,'Hemis baza'!K:AJ,26,)</f>
        <v>438241101146</v>
      </c>
      <c r="E517" s="24" t="str">
        <f>VLOOKUP(C517,'Hemis baza'!K:AF,13,)</f>
        <v>To‘lov-shartnoma</v>
      </c>
      <c r="F517" s="109" t="str">
        <f>VLOOKUP(C517,'Hemis baza'!K:AF,3,)</f>
        <v>1-kurs</v>
      </c>
      <c r="G517" s="404" t="s">
        <v>19804</v>
      </c>
      <c r="H517" s="404" t="str">
        <f>VLOOKUP(C517,'Hemis baza'!K:AF,5,)</f>
        <v>1-24 MT</v>
      </c>
      <c r="I517" s="403" t="str">
        <f>VLOOKUP(C517,'Hemis baza'!K:AF,11,)</f>
        <v>Bakalavr</v>
      </c>
      <c r="J517" s="23" t="str">
        <f>VLOOKUP(C517,'Hemis baza'!K:AF,12,)</f>
        <v>Kunduzgi</v>
      </c>
      <c r="K517" s="304"/>
      <c r="L517" s="333"/>
      <c r="M517" s="26">
        <v>15000000</v>
      </c>
      <c r="N517" s="26">
        <f>SUMIF('BR 1'!B:B,'1-kurs'!C517,'BR 1'!E:E)</f>
        <v>4000000</v>
      </c>
      <c r="O517" s="26">
        <f t="shared" si="56"/>
        <v>11000000</v>
      </c>
      <c r="P517" s="26"/>
      <c r="Q517" s="26">
        <f t="shared" si="57"/>
        <v>0</v>
      </c>
      <c r="R517" s="40"/>
      <c r="U517" s="26">
        <f t="shared" si="58"/>
        <v>0</v>
      </c>
      <c r="V517" s="26">
        <v>4000000</v>
      </c>
      <c r="AA517" s="407">
        <f t="shared" si="59"/>
        <v>15000000</v>
      </c>
      <c r="AB517" s="407">
        <f t="shared" si="60"/>
        <v>4000000</v>
      </c>
      <c r="AC517" s="407">
        <f t="shared" si="61"/>
        <v>11000000</v>
      </c>
      <c r="AD517" s="407">
        <f t="shared" si="62"/>
        <v>0</v>
      </c>
    </row>
    <row r="518" spans="1:30" s="1" customFormat="1" x14ac:dyDescent="0.25">
      <c r="A518" s="325">
        <f>SUBTOTAL(103,$B$2:B518)</f>
        <v>517</v>
      </c>
      <c r="B518" s="108" t="s">
        <v>7773</v>
      </c>
      <c r="C518" s="24">
        <v>60308065290018</v>
      </c>
      <c r="D518" s="24" t="str">
        <f>VLOOKUP(C518,'Hemis baza'!K:AJ,26,)</f>
        <v>438241100139</v>
      </c>
      <c r="E518" s="24" t="str">
        <f>VLOOKUP(C518,'Hemis baza'!K:AF,13,)</f>
        <v>To‘lov-shartnoma</v>
      </c>
      <c r="F518" s="109" t="str">
        <f>VLOOKUP(C518,'Hemis baza'!K:AF,3,)</f>
        <v>1-kurs</v>
      </c>
      <c r="G518" s="404" t="s">
        <v>19813</v>
      </c>
      <c r="H518" s="404" t="str">
        <f>VLOOKUP(C518,'Hemis baza'!K:AF,5,)</f>
        <v>2-24 XTA</v>
      </c>
      <c r="I518" s="403" t="str">
        <f>VLOOKUP(C518,'Hemis baza'!K:AF,11,)</f>
        <v>Bakalavr</v>
      </c>
      <c r="J518" s="23" t="str">
        <f>VLOOKUP(C518,'Hemis baza'!K:AF,12,)</f>
        <v>Kunduzgi</v>
      </c>
      <c r="K518" s="304"/>
      <c r="L518" s="333"/>
      <c r="M518" s="26">
        <v>15000000</v>
      </c>
      <c r="N518" s="26">
        <f>SUMIF('BR 1'!B:B,'1-kurs'!C518,'BR 1'!E:E)</f>
        <v>15000000</v>
      </c>
      <c r="O518" s="26">
        <f t="shared" si="56"/>
        <v>0</v>
      </c>
      <c r="P518" s="26"/>
      <c r="Q518" s="26">
        <f t="shared" si="57"/>
        <v>0</v>
      </c>
      <c r="R518" s="40"/>
      <c r="U518" s="26">
        <f t="shared" si="58"/>
        <v>0</v>
      </c>
      <c r="V518" s="26">
        <v>15000000</v>
      </c>
      <c r="AA518" s="407">
        <f t="shared" si="59"/>
        <v>15000000</v>
      </c>
      <c r="AB518" s="407">
        <f t="shared" si="60"/>
        <v>15000000</v>
      </c>
      <c r="AC518" s="407">
        <f t="shared" si="61"/>
        <v>0</v>
      </c>
      <c r="AD518" s="407">
        <f t="shared" si="62"/>
        <v>0</v>
      </c>
    </row>
    <row r="519" spans="1:30" s="1" customFormat="1" x14ac:dyDescent="0.25">
      <c r="A519" s="325">
        <f>SUBTOTAL(103,$B$2:B519)</f>
        <v>518</v>
      </c>
      <c r="B519" s="108" t="s">
        <v>7774</v>
      </c>
      <c r="C519" s="24">
        <v>62710065300026</v>
      </c>
      <c r="D519" s="24" t="e">
        <f>VLOOKUP(C519,'Hemis baza'!K:AJ,26,)</f>
        <v>#N/A</v>
      </c>
      <c r="E519" s="24" t="e">
        <f>VLOOKUP(C519,'Hemis baza'!K:AF,13,)</f>
        <v>#N/A</v>
      </c>
      <c r="F519" s="109" t="e">
        <f>VLOOKUP(C519,'Hemis baza'!K:AF,3,)</f>
        <v>#N/A</v>
      </c>
      <c r="G519" s="404" t="s">
        <v>19813</v>
      </c>
      <c r="H519" s="404" t="e">
        <f>VLOOKUP(C519,'Hemis baza'!K:AF,5,)</f>
        <v>#N/A</v>
      </c>
      <c r="I519" s="403" t="e">
        <f>VLOOKUP(C519,'Hemis baza'!K:AF,11,)</f>
        <v>#N/A</v>
      </c>
      <c r="J519" s="23" t="e">
        <f>VLOOKUP(C519,'Hemis baza'!K:AF,12,)</f>
        <v>#N/A</v>
      </c>
      <c r="K519" s="304"/>
      <c r="L519" s="333"/>
      <c r="M519" s="26">
        <v>15000000</v>
      </c>
      <c r="N519" s="26">
        <f>SUMIF('BR 1'!B:B,'1-kurs'!C519,'BR 1'!E:E)</f>
        <v>0</v>
      </c>
      <c r="O519" s="26">
        <f t="shared" si="56"/>
        <v>15000000</v>
      </c>
      <c r="P519" s="26"/>
      <c r="Q519" s="26">
        <f t="shared" si="57"/>
        <v>0</v>
      </c>
      <c r="R519" s="40"/>
      <c r="U519" s="26">
        <f t="shared" si="58"/>
        <v>0</v>
      </c>
      <c r="V519" s="26">
        <v>0</v>
      </c>
      <c r="AA519" s="407">
        <f t="shared" si="59"/>
        <v>15000000</v>
      </c>
      <c r="AB519" s="407">
        <f t="shared" si="60"/>
        <v>0</v>
      </c>
      <c r="AC519" s="407">
        <f t="shared" si="61"/>
        <v>15000000</v>
      </c>
      <c r="AD519" s="407">
        <f t="shared" si="62"/>
        <v>0</v>
      </c>
    </row>
    <row r="520" spans="1:30" s="1" customFormat="1" x14ac:dyDescent="0.25">
      <c r="A520" s="325">
        <f>SUBTOTAL(103,$B$2:B520)</f>
        <v>519</v>
      </c>
      <c r="B520" s="108" t="s">
        <v>7775</v>
      </c>
      <c r="C520" s="24">
        <v>61709065260017</v>
      </c>
      <c r="D520" s="24" t="str">
        <f>VLOOKUP(C520,'Hemis baza'!K:AJ,26,)</f>
        <v>438241102087</v>
      </c>
      <c r="E520" s="24" t="str">
        <f>VLOOKUP(C520,'Hemis baza'!K:AF,13,)</f>
        <v>To‘lov-shartnoma</v>
      </c>
      <c r="F520" s="109" t="str">
        <f>VLOOKUP(C520,'Hemis baza'!K:AF,3,)</f>
        <v>1-kurs</v>
      </c>
      <c r="G520" s="404" t="s">
        <v>19809</v>
      </c>
      <c r="H520" s="404" t="str">
        <f>VLOOKUP(C520,'Hemis baza'!K:AF,5,)</f>
        <v>1-24 BT</v>
      </c>
      <c r="I520" s="403" t="str">
        <f>VLOOKUP(C520,'Hemis baza'!K:AF,11,)</f>
        <v>Bakalavr</v>
      </c>
      <c r="J520" s="23" t="str">
        <f>VLOOKUP(C520,'Hemis baza'!K:AF,12,)</f>
        <v>Kunduzgi</v>
      </c>
      <c r="K520" s="304"/>
      <c r="L520" s="333"/>
      <c r="M520" s="26">
        <v>15000000</v>
      </c>
      <c r="N520" s="26">
        <f>SUMIF('BR 1'!B:B,'1-kurs'!C520,'BR 1'!E:E)</f>
        <v>14800000</v>
      </c>
      <c r="O520" s="26">
        <f t="shared" si="56"/>
        <v>200000</v>
      </c>
      <c r="P520" s="26"/>
      <c r="Q520" s="26">
        <f t="shared" si="57"/>
        <v>0</v>
      </c>
      <c r="R520" s="40"/>
      <c r="U520" s="26">
        <f t="shared" si="58"/>
        <v>0</v>
      </c>
      <c r="V520" s="26">
        <v>14800000</v>
      </c>
      <c r="AA520" s="407">
        <f t="shared" si="59"/>
        <v>15000000</v>
      </c>
      <c r="AB520" s="407">
        <f t="shared" si="60"/>
        <v>14800000</v>
      </c>
      <c r="AC520" s="407">
        <f t="shared" si="61"/>
        <v>200000</v>
      </c>
      <c r="AD520" s="407">
        <f t="shared" si="62"/>
        <v>0</v>
      </c>
    </row>
    <row r="521" spans="1:30" s="1" customFormat="1" x14ac:dyDescent="0.25">
      <c r="A521" s="325">
        <f>SUBTOTAL(103,$B$2:B521)</f>
        <v>520</v>
      </c>
      <c r="B521" s="108" t="s">
        <v>7776</v>
      </c>
      <c r="C521" s="24">
        <v>51308075320044</v>
      </c>
      <c r="D521" s="24" t="str">
        <f>VLOOKUP(C521,'Hemis baza'!K:AJ,26,)</f>
        <v>438241100268</v>
      </c>
      <c r="E521" s="24" t="str">
        <f>VLOOKUP(C521,'Hemis baza'!K:AF,13,)</f>
        <v>To‘lov-shartnoma</v>
      </c>
      <c r="F521" s="109" t="str">
        <f>VLOOKUP(C521,'Hemis baza'!K:AF,3,)</f>
        <v>1-kurs</v>
      </c>
      <c r="G521" s="404" t="s">
        <v>19816</v>
      </c>
      <c r="H521" s="404" t="str">
        <f>VLOOKUP(C521,'Hemis baza'!K:AF,5,)</f>
        <v>1-24 JM</v>
      </c>
      <c r="I521" s="403" t="str">
        <f>VLOOKUP(C521,'Hemis baza'!K:AF,11,)</f>
        <v>Bakalavr</v>
      </c>
      <c r="J521" s="23" t="str">
        <f>VLOOKUP(C521,'Hemis baza'!K:AF,12,)</f>
        <v>Kunduzgi</v>
      </c>
      <c r="K521" s="304"/>
      <c r="L521" s="333"/>
      <c r="M521" s="26">
        <v>15000000</v>
      </c>
      <c r="N521" s="26">
        <f>SUMIF('BR 1'!B:B,'1-kurs'!C521,'BR 1'!E:E)</f>
        <v>7500000</v>
      </c>
      <c r="O521" s="26">
        <f t="shared" si="56"/>
        <v>7500000</v>
      </c>
      <c r="P521" s="26"/>
      <c r="Q521" s="26">
        <f t="shared" si="57"/>
        <v>0</v>
      </c>
      <c r="R521" s="40"/>
      <c r="U521" s="26">
        <f t="shared" si="58"/>
        <v>0</v>
      </c>
      <c r="V521" s="26">
        <v>7500000</v>
      </c>
      <c r="AA521" s="407">
        <f t="shared" si="59"/>
        <v>15000000</v>
      </c>
      <c r="AB521" s="407">
        <f t="shared" si="60"/>
        <v>7500000</v>
      </c>
      <c r="AC521" s="407">
        <f t="shared" si="61"/>
        <v>7500000</v>
      </c>
      <c r="AD521" s="407">
        <f t="shared" si="62"/>
        <v>0</v>
      </c>
    </row>
    <row r="522" spans="1:30" s="1" customFormat="1" x14ac:dyDescent="0.25">
      <c r="A522" s="325">
        <f>SUBTOTAL(103,$B$2:B522)</f>
        <v>521</v>
      </c>
      <c r="B522" s="108" t="s">
        <v>7777</v>
      </c>
      <c r="C522" s="24">
        <v>60302045320025</v>
      </c>
      <c r="D522" s="24" t="str">
        <f>VLOOKUP(C522,'Hemis baza'!K:AJ,26,)</f>
        <v>438241102156</v>
      </c>
      <c r="E522" s="24" t="str">
        <f>VLOOKUP(C522,'Hemis baza'!K:AF,13,)</f>
        <v>To‘lov-shartnoma</v>
      </c>
      <c r="F522" s="109" t="str">
        <f>VLOOKUP(C522,'Hemis baza'!K:AF,3,)</f>
        <v>1-kurs</v>
      </c>
      <c r="G522" s="404" t="s">
        <v>19813</v>
      </c>
      <c r="H522" s="404" t="str">
        <f>VLOOKUP(C522,'Hemis baza'!K:AF,5,)</f>
        <v>3-24 XTA</v>
      </c>
      <c r="I522" s="403" t="str">
        <f>VLOOKUP(C522,'Hemis baza'!K:AF,11,)</f>
        <v>Bakalavr</v>
      </c>
      <c r="J522" s="23" t="str">
        <f>VLOOKUP(C522,'Hemis baza'!K:AF,12,)</f>
        <v>Kunduzgi</v>
      </c>
      <c r="K522" s="304"/>
      <c r="L522" s="333"/>
      <c r="M522" s="26">
        <v>15000000</v>
      </c>
      <c r="N522" s="26">
        <f>SUMIF('BR 1'!B:B,'1-kurs'!C522,'BR 1'!E:E)</f>
        <v>7500000</v>
      </c>
      <c r="O522" s="26">
        <f t="shared" si="56"/>
        <v>7500000</v>
      </c>
      <c r="P522" s="26"/>
      <c r="Q522" s="26">
        <f t="shared" si="57"/>
        <v>0</v>
      </c>
      <c r="R522" s="40"/>
      <c r="U522" s="26">
        <f t="shared" si="58"/>
        <v>0</v>
      </c>
      <c r="V522" s="26">
        <v>7500000</v>
      </c>
      <c r="AA522" s="407">
        <f t="shared" si="59"/>
        <v>15000000</v>
      </c>
      <c r="AB522" s="407">
        <f t="shared" si="60"/>
        <v>7500000</v>
      </c>
      <c r="AC522" s="407">
        <f t="shared" si="61"/>
        <v>7500000</v>
      </c>
      <c r="AD522" s="407">
        <f t="shared" si="62"/>
        <v>0</v>
      </c>
    </row>
    <row r="523" spans="1:30" s="1" customFormat="1" x14ac:dyDescent="0.25">
      <c r="A523" s="325">
        <f>SUBTOTAL(103,$B$2:B523)</f>
        <v>522</v>
      </c>
      <c r="B523" s="108" t="s">
        <v>7778</v>
      </c>
      <c r="C523" s="24">
        <v>51801005260046</v>
      </c>
      <c r="D523" s="24" t="str">
        <f>VLOOKUP(C523,'Hemis baza'!K:AJ,26,)</f>
        <v>438241200207</v>
      </c>
      <c r="E523" s="24" t="str">
        <f>VLOOKUP(C523,'Hemis baza'!K:AF,13,)</f>
        <v>To‘lov-shartnoma</v>
      </c>
      <c r="F523" s="109" t="str">
        <f>VLOOKUP(C523,'Hemis baza'!K:AF,3,)</f>
        <v>1-kurs</v>
      </c>
      <c r="G523" s="404" t="s">
        <v>19814</v>
      </c>
      <c r="H523" s="404" t="str">
        <f>VLOOKUP(C523,'Hemis baza'!K:AF,5,)</f>
        <v>M1-24 L</v>
      </c>
      <c r="I523" s="403" t="str">
        <f>VLOOKUP(C523,'Hemis baza'!K:AF,11,)</f>
        <v>Magistr</v>
      </c>
      <c r="J523" s="23" t="str">
        <f>VLOOKUP(C523,'Hemis baza'!K:AF,12,)</f>
        <v>Kunduzgi</v>
      </c>
      <c r="K523" s="304"/>
      <c r="L523" s="333"/>
      <c r="M523" s="26">
        <v>18000000</v>
      </c>
      <c r="N523" s="26">
        <f>SUMIF('BR 1'!B:B,'1-kurs'!C523,'BR 1'!E:E)</f>
        <v>14100000</v>
      </c>
      <c r="O523" s="26">
        <f t="shared" si="56"/>
        <v>3900000</v>
      </c>
      <c r="P523" s="26"/>
      <c r="Q523" s="26">
        <f t="shared" si="57"/>
        <v>0</v>
      </c>
      <c r="R523" s="40"/>
      <c r="U523" s="26">
        <f t="shared" si="58"/>
        <v>0</v>
      </c>
      <c r="V523" s="26">
        <v>14100000</v>
      </c>
      <c r="AA523" s="407">
        <f t="shared" si="59"/>
        <v>18000000</v>
      </c>
      <c r="AB523" s="407">
        <f t="shared" si="60"/>
        <v>14100000</v>
      </c>
      <c r="AC523" s="407">
        <f t="shared" si="61"/>
        <v>3900000</v>
      </c>
      <c r="AD523" s="407">
        <f t="shared" si="62"/>
        <v>0</v>
      </c>
    </row>
    <row r="524" spans="1:30" s="1" customFormat="1" x14ac:dyDescent="0.25">
      <c r="A524" s="325">
        <f>SUBTOTAL(103,$B$2:B524)</f>
        <v>523</v>
      </c>
      <c r="B524" s="108" t="s">
        <v>7779</v>
      </c>
      <c r="C524" s="24">
        <v>50804075290042</v>
      </c>
      <c r="D524" s="24" t="str">
        <f>VLOOKUP(C524,'Hemis baza'!K:AJ,26,)</f>
        <v>438241101415</v>
      </c>
      <c r="E524" s="24" t="str">
        <f>VLOOKUP(C524,'Hemis baza'!K:AF,13,)</f>
        <v>To‘lov-shartnoma</v>
      </c>
      <c r="F524" s="109" t="str">
        <f>VLOOKUP(C524,'Hemis baza'!K:AF,3,)</f>
        <v>1-kurs</v>
      </c>
      <c r="G524" s="404" t="s">
        <v>309</v>
      </c>
      <c r="H524" s="404" t="str">
        <f>VLOOKUP(C524,'Hemis baza'!K:AF,5,)</f>
        <v>S1-24 Tarix</v>
      </c>
      <c r="I524" s="403" t="str">
        <f>VLOOKUP(C524,'Hemis baza'!K:AF,11,)</f>
        <v>Bakalavr</v>
      </c>
      <c r="J524" s="23" t="str">
        <f>VLOOKUP(C524,'Hemis baza'!K:AF,12,)</f>
        <v>Sirtqi</v>
      </c>
      <c r="K524" s="304"/>
      <c r="L524" s="333"/>
      <c r="M524" s="26">
        <v>12000000</v>
      </c>
      <c r="N524" s="26">
        <f>SUMIF('BR 1'!B:B,'1-kurs'!C524,'BR 1'!E:E)</f>
        <v>9000000</v>
      </c>
      <c r="O524" s="26">
        <f t="shared" si="56"/>
        <v>3000000</v>
      </c>
      <c r="P524" s="26"/>
      <c r="Q524" s="26">
        <f t="shared" si="57"/>
        <v>0</v>
      </c>
      <c r="R524" s="40"/>
      <c r="U524" s="26">
        <f t="shared" si="58"/>
        <v>0</v>
      </c>
      <c r="V524" s="26">
        <v>9000000</v>
      </c>
      <c r="AA524" s="407">
        <f t="shared" si="59"/>
        <v>12000000</v>
      </c>
      <c r="AB524" s="407">
        <f t="shared" si="60"/>
        <v>9000000</v>
      </c>
      <c r="AC524" s="407">
        <f t="shared" si="61"/>
        <v>3000000</v>
      </c>
      <c r="AD524" s="407">
        <f t="shared" si="62"/>
        <v>0</v>
      </c>
    </row>
    <row r="525" spans="1:30" s="1" customFormat="1" x14ac:dyDescent="0.25">
      <c r="A525" s="325">
        <f>SUBTOTAL(103,$B$2:B525)</f>
        <v>524</v>
      </c>
      <c r="B525" s="108" t="s">
        <v>7780</v>
      </c>
      <c r="C525" s="24">
        <v>61306056600050</v>
      </c>
      <c r="D525" s="24" t="str">
        <f>VLOOKUP(C525,'Hemis baza'!K:AJ,26,)</f>
        <v>438241102132</v>
      </c>
      <c r="E525" s="24" t="str">
        <f>VLOOKUP(C525,'Hemis baza'!K:AF,13,)</f>
        <v>To‘lov-shartnoma</v>
      </c>
      <c r="F525" s="109" t="str">
        <f>VLOOKUP(C525,'Hemis baza'!K:AF,3,)</f>
        <v>1-kurs</v>
      </c>
      <c r="G525" s="404" t="s">
        <v>19811</v>
      </c>
      <c r="H525" s="404" t="str">
        <f>VLOOKUP(C525,'Hemis baza'!K:AF,5,)</f>
        <v>1-24 O`TA</v>
      </c>
      <c r="I525" s="403" t="str">
        <f>VLOOKUP(C525,'Hemis baza'!K:AF,11,)</f>
        <v>Bakalavr</v>
      </c>
      <c r="J525" s="23" t="str">
        <f>VLOOKUP(C525,'Hemis baza'!K:AF,12,)</f>
        <v>Kunduzgi</v>
      </c>
      <c r="K525" s="304"/>
      <c r="L525" s="333"/>
      <c r="M525" s="26">
        <v>15000000</v>
      </c>
      <c r="N525" s="26">
        <f>SUMIF('BR 1'!B:B,'1-kurs'!C525,'BR 1'!E:E)</f>
        <v>24000000</v>
      </c>
      <c r="O525" s="26">
        <f t="shared" si="56"/>
        <v>0</v>
      </c>
      <c r="P525" s="26"/>
      <c r="Q525" s="26">
        <f t="shared" si="57"/>
        <v>9000000</v>
      </c>
      <c r="R525" s="40"/>
      <c r="U525" s="26">
        <f t="shared" si="58"/>
        <v>0</v>
      </c>
      <c r="V525" s="26">
        <v>24000000</v>
      </c>
      <c r="AA525" s="407">
        <f t="shared" si="59"/>
        <v>15000000</v>
      </c>
      <c r="AB525" s="407">
        <f t="shared" si="60"/>
        <v>24000000</v>
      </c>
      <c r="AC525" s="407">
        <f t="shared" si="61"/>
        <v>0</v>
      </c>
      <c r="AD525" s="407">
        <f t="shared" si="62"/>
        <v>9000000</v>
      </c>
    </row>
    <row r="526" spans="1:30" s="1" customFormat="1" x14ac:dyDescent="0.25">
      <c r="A526" s="325">
        <f>SUBTOTAL(103,$B$2:B526)</f>
        <v>525</v>
      </c>
      <c r="B526" s="108" t="s">
        <v>7781</v>
      </c>
      <c r="C526" s="24">
        <v>61208015320017</v>
      </c>
      <c r="D526" s="24" t="e">
        <f>VLOOKUP(C526,'Hemis baza'!K:AJ,26,)</f>
        <v>#N/A</v>
      </c>
      <c r="E526" s="24" t="e">
        <f>VLOOKUP(C526,'Hemis baza'!K:AF,13,)</f>
        <v>#N/A</v>
      </c>
      <c r="F526" s="109" t="e">
        <f>VLOOKUP(C526,'Hemis baza'!K:AF,3,)</f>
        <v>#N/A</v>
      </c>
      <c r="G526" s="404" t="s">
        <v>19809</v>
      </c>
      <c r="H526" s="404" t="e">
        <f>VLOOKUP(C526,'Hemis baza'!K:AF,5,)</f>
        <v>#N/A</v>
      </c>
      <c r="I526" s="403" t="e">
        <f>VLOOKUP(C526,'Hemis baza'!K:AF,11,)</f>
        <v>#N/A</v>
      </c>
      <c r="J526" s="23" t="e">
        <f>VLOOKUP(C526,'Hemis baza'!K:AF,12,)</f>
        <v>#N/A</v>
      </c>
      <c r="K526" s="304"/>
      <c r="L526" s="333"/>
      <c r="M526" s="26">
        <v>18000000</v>
      </c>
      <c r="N526" s="26">
        <f>SUMIF('BR 1'!B:B,'1-kurs'!C526,'BR 1'!E:E)</f>
        <v>0</v>
      </c>
      <c r="O526" s="26">
        <f t="shared" si="56"/>
        <v>18000000</v>
      </c>
      <c r="P526" s="26"/>
      <c r="Q526" s="26">
        <f t="shared" si="57"/>
        <v>0</v>
      </c>
      <c r="R526" s="40"/>
      <c r="U526" s="26">
        <f t="shared" si="58"/>
        <v>0</v>
      </c>
      <c r="V526" s="26">
        <v>0</v>
      </c>
      <c r="AA526" s="407">
        <f t="shared" si="59"/>
        <v>18000000</v>
      </c>
      <c r="AB526" s="407">
        <f t="shared" si="60"/>
        <v>0</v>
      </c>
      <c r="AC526" s="407">
        <f t="shared" si="61"/>
        <v>18000000</v>
      </c>
      <c r="AD526" s="407">
        <f t="shared" si="62"/>
        <v>0</v>
      </c>
    </row>
    <row r="527" spans="1:30" s="1" customFormat="1" x14ac:dyDescent="0.25">
      <c r="A527" s="325">
        <f>SUBTOTAL(103,$B$2:B527)</f>
        <v>526</v>
      </c>
      <c r="B527" s="108" t="s">
        <v>7782</v>
      </c>
      <c r="C527" s="24">
        <v>41102965280026</v>
      </c>
      <c r="D527" s="24" t="str">
        <f>VLOOKUP(C527,'Hemis baza'!K:AJ,26,)</f>
        <v>438241102133</v>
      </c>
      <c r="E527" s="24" t="str">
        <f>VLOOKUP(C527,'Hemis baza'!K:AF,13,)</f>
        <v>To‘lov-shartnoma</v>
      </c>
      <c r="F527" s="109" t="str">
        <f>VLOOKUP(C527,'Hemis baza'!K:AF,3,)</f>
        <v>1-kurs</v>
      </c>
      <c r="G527" s="404" t="s">
        <v>19805</v>
      </c>
      <c r="H527" s="404" t="str">
        <f>VLOOKUP(C527,'Hemis baza'!K:AF,5,)</f>
        <v>1-24 MPL</v>
      </c>
      <c r="I527" s="403" t="str">
        <f>VLOOKUP(C527,'Hemis baza'!K:AF,11,)</f>
        <v>Bakalavr</v>
      </c>
      <c r="J527" s="23" t="str">
        <f>VLOOKUP(C527,'Hemis baza'!K:AF,12,)</f>
        <v>Kunduzgi</v>
      </c>
      <c r="K527" s="304"/>
      <c r="L527" s="333"/>
      <c r="M527" s="26">
        <v>15000000</v>
      </c>
      <c r="N527" s="26">
        <f>SUMIF('BR 1'!B:B,'1-kurs'!C527,'BR 1'!E:E)</f>
        <v>15000000</v>
      </c>
      <c r="O527" s="26">
        <f t="shared" si="56"/>
        <v>0</v>
      </c>
      <c r="P527" s="26"/>
      <c r="Q527" s="26">
        <f t="shared" si="57"/>
        <v>0</v>
      </c>
      <c r="R527" s="40"/>
      <c r="U527" s="26">
        <f t="shared" si="58"/>
        <v>0</v>
      </c>
      <c r="V527" s="26">
        <v>15000000</v>
      </c>
      <c r="AA527" s="407">
        <f t="shared" si="59"/>
        <v>15000000</v>
      </c>
      <c r="AB527" s="407">
        <f t="shared" si="60"/>
        <v>15000000</v>
      </c>
      <c r="AC527" s="407">
        <f t="shared" si="61"/>
        <v>0</v>
      </c>
      <c r="AD527" s="407">
        <f t="shared" si="62"/>
        <v>0</v>
      </c>
    </row>
    <row r="528" spans="1:30" s="1" customFormat="1" x14ac:dyDescent="0.25">
      <c r="A528" s="325">
        <f>SUBTOTAL(103,$B$2:B528)</f>
        <v>527</v>
      </c>
      <c r="B528" s="108" t="s">
        <v>7783</v>
      </c>
      <c r="C528" s="24">
        <v>60305005280027</v>
      </c>
      <c r="D528" s="24" t="str">
        <f>VLOOKUP(C528,'Hemis baza'!K:AJ,26,)</f>
        <v>438241200167</v>
      </c>
      <c r="E528" s="24" t="str">
        <f>VLOOKUP(C528,'Hemis baza'!K:AF,13,)</f>
        <v>To‘lov-shartnoma</v>
      </c>
      <c r="F528" s="109" t="str">
        <f>VLOOKUP(C528,'Hemis baza'!K:AF,3,)</f>
        <v>1-kurs</v>
      </c>
      <c r="G528" s="404" t="s">
        <v>19803</v>
      </c>
      <c r="H528" s="404" t="str">
        <f>VLOOKUP(C528,'Hemis baza'!K:AF,5,)</f>
        <v>M1-24 PSI</v>
      </c>
      <c r="I528" s="403" t="str">
        <f>VLOOKUP(C528,'Hemis baza'!K:AF,11,)</f>
        <v>Magistr</v>
      </c>
      <c r="J528" s="23" t="str">
        <f>VLOOKUP(C528,'Hemis baza'!K:AF,12,)</f>
        <v>Kunduzgi</v>
      </c>
      <c r="K528" s="304"/>
      <c r="L528" s="333"/>
      <c r="M528" s="26">
        <v>18000000</v>
      </c>
      <c r="N528" s="26">
        <f>SUMIF('BR 1'!B:B,'1-kurs'!C528,'BR 1'!E:E)</f>
        <v>9000000</v>
      </c>
      <c r="O528" s="26">
        <f t="shared" si="56"/>
        <v>9000000</v>
      </c>
      <c r="P528" s="26"/>
      <c r="Q528" s="26">
        <f t="shared" si="57"/>
        <v>0</v>
      </c>
      <c r="R528" s="40"/>
      <c r="U528" s="26">
        <f t="shared" si="58"/>
        <v>0</v>
      </c>
      <c r="V528" s="26">
        <v>9000000</v>
      </c>
      <c r="AA528" s="407">
        <f t="shared" si="59"/>
        <v>18000000</v>
      </c>
      <c r="AB528" s="407">
        <f t="shared" si="60"/>
        <v>9000000</v>
      </c>
      <c r="AC528" s="407">
        <f t="shared" si="61"/>
        <v>9000000</v>
      </c>
      <c r="AD528" s="407">
        <f t="shared" si="62"/>
        <v>0</v>
      </c>
    </row>
    <row r="529" spans="1:30" s="1" customFormat="1" x14ac:dyDescent="0.25">
      <c r="A529" s="325">
        <f>SUBTOTAL(103,$B$2:B529)</f>
        <v>528</v>
      </c>
      <c r="B529" s="108" t="s">
        <v>7784</v>
      </c>
      <c r="C529" s="24">
        <v>30609995630046</v>
      </c>
      <c r="D529" s="24" t="str">
        <f>VLOOKUP(C529,'Hemis baza'!K:AJ,26,)</f>
        <v>438241200169</v>
      </c>
      <c r="E529" s="24" t="str">
        <f>VLOOKUP(C529,'Hemis baza'!K:AF,13,)</f>
        <v>To‘lov-shartnoma</v>
      </c>
      <c r="F529" s="109" t="str">
        <f>VLOOKUP(C529,'Hemis baza'!K:AF,3,)</f>
        <v>1-kurs</v>
      </c>
      <c r="G529" s="404" t="s">
        <v>19803</v>
      </c>
      <c r="H529" s="404" t="str">
        <f>VLOOKUP(C529,'Hemis baza'!K:AF,5,)</f>
        <v>M1-24 PSI</v>
      </c>
      <c r="I529" s="403" t="str">
        <f>VLOOKUP(C529,'Hemis baza'!K:AF,11,)</f>
        <v>Magistr</v>
      </c>
      <c r="J529" s="23" t="str">
        <f>VLOOKUP(C529,'Hemis baza'!K:AF,12,)</f>
        <v>Kunduzgi</v>
      </c>
      <c r="K529" s="304"/>
      <c r="L529" s="333"/>
      <c r="M529" s="26">
        <v>18000000</v>
      </c>
      <c r="N529" s="26">
        <f>SUMIF('BR 1'!B:B,'1-kurs'!C529,'BR 1'!E:E)</f>
        <v>9000000</v>
      </c>
      <c r="O529" s="26">
        <f t="shared" si="56"/>
        <v>9000000</v>
      </c>
      <c r="P529" s="26"/>
      <c r="Q529" s="26">
        <f t="shared" si="57"/>
        <v>0</v>
      </c>
      <c r="R529" s="40"/>
      <c r="U529" s="26">
        <f t="shared" si="58"/>
        <v>0</v>
      </c>
      <c r="V529" s="26">
        <v>9000000</v>
      </c>
      <c r="AA529" s="407">
        <f t="shared" si="59"/>
        <v>18000000</v>
      </c>
      <c r="AB529" s="407">
        <f t="shared" si="60"/>
        <v>9000000</v>
      </c>
      <c r="AC529" s="407">
        <f t="shared" si="61"/>
        <v>9000000</v>
      </c>
      <c r="AD529" s="407">
        <f t="shared" si="62"/>
        <v>0</v>
      </c>
    </row>
    <row r="530" spans="1:30" s="1" customFormat="1" x14ac:dyDescent="0.25">
      <c r="A530" s="325">
        <f>SUBTOTAL(103,$B$2:B530)</f>
        <v>529</v>
      </c>
      <c r="B530" s="108" t="s">
        <v>7785</v>
      </c>
      <c r="C530" s="24">
        <v>32510975260013</v>
      </c>
      <c r="D530" s="24" t="str">
        <f>VLOOKUP(C530,'Hemis baza'!K:AJ,26,)</f>
        <v>438241200248</v>
      </c>
      <c r="E530" s="24" t="str">
        <f>VLOOKUP(C530,'Hemis baza'!K:AF,13,)</f>
        <v>To‘lov-shartnoma</v>
      </c>
      <c r="F530" s="109" t="str">
        <f>VLOOKUP(C530,'Hemis baza'!K:AF,3,)</f>
        <v>1-kurs</v>
      </c>
      <c r="G530" s="404" t="s">
        <v>19806</v>
      </c>
      <c r="H530" s="404" t="str">
        <f>VLOOKUP(C530,'Hemis baza'!K:AF,5,)</f>
        <v>M1-24 MUZ</v>
      </c>
      <c r="I530" s="403" t="str">
        <f>VLOOKUP(C530,'Hemis baza'!K:AF,11,)</f>
        <v>Magistr</v>
      </c>
      <c r="J530" s="23" t="str">
        <f>VLOOKUP(C530,'Hemis baza'!K:AF,12,)</f>
        <v>Kunduzgi</v>
      </c>
      <c r="K530" s="304"/>
      <c r="L530" s="333"/>
      <c r="M530" s="26">
        <v>18000000</v>
      </c>
      <c r="N530" s="26">
        <f>SUMIF('BR 1'!B:B,'1-kurs'!C530,'BR 1'!E:E)</f>
        <v>8900000</v>
      </c>
      <c r="O530" s="26">
        <f t="shared" si="56"/>
        <v>9100000</v>
      </c>
      <c r="P530" s="26"/>
      <c r="Q530" s="26">
        <f t="shared" si="57"/>
        <v>0</v>
      </c>
      <c r="R530" s="40"/>
      <c r="U530" s="26">
        <f t="shared" si="58"/>
        <v>0</v>
      </c>
      <c r="V530" s="26">
        <v>8900000</v>
      </c>
      <c r="AA530" s="407">
        <f t="shared" si="59"/>
        <v>18000000</v>
      </c>
      <c r="AB530" s="407">
        <f t="shared" si="60"/>
        <v>8900000</v>
      </c>
      <c r="AC530" s="407">
        <f t="shared" si="61"/>
        <v>9100000</v>
      </c>
      <c r="AD530" s="407">
        <f t="shared" si="62"/>
        <v>0</v>
      </c>
    </row>
    <row r="531" spans="1:30" s="1" customFormat="1" x14ac:dyDescent="0.25">
      <c r="A531" s="325">
        <f>SUBTOTAL(103,$B$2:B531)</f>
        <v>530</v>
      </c>
      <c r="B531" s="108" t="s">
        <v>7786</v>
      </c>
      <c r="C531" s="24">
        <v>51908075280065</v>
      </c>
      <c r="D531" s="24" t="str">
        <f>VLOOKUP(C531,'Hemis baza'!K:AJ,26,)</f>
        <v>438241100213</v>
      </c>
      <c r="E531" s="24" t="str">
        <f>VLOOKUP(C531,'Hemis baza'!K:AF,13,)</f>
        <v>To‘lov-shartnoma</v>
      </c>
      <c r="F531" s="109" t="str">
        <f>VLOOKUP(C531,'Hemis baza'!K:AF,3,)</f>
        <v>1-kurs</v>
      </c>
      <c r="G531" s="404" t="s">
        <v>19813</v>
      </c>
      <c r="H531" s="404" t="str">
        <f>VLOOKUP(C531,'Hemis baza'!K:AF,5,)</f>
        <v>3-24 XTA</v>
      </c>
      <c r="I531" s="403" t="str">
        <f>VLOOKUP(C531,'Hemis baza'!K:AF,11,)</f>
        <v>Bakalavr</v>
      </c>
      <c r="J531" s="23" t="str">
        <f>VLOOKUP(C531,'Hemis baza'!K:AF,12,)</f>
        <v>Kunduzgi</v>
      </c>
      <c r="K531" s="304"/>
      <c r="L531" s="333"/>
      <c r="M531" s="26">
        <v>15000000</v>
      </c>
      <c r="N531" s="26">
        <f>SUMIF('BR 1'!B:B,'1-kurs'!C531,'BR 1'!E:E)</f>
        <v>17000000</v>
      </c>
      <c r="O531" s="26">
        <f t="shared" si="56"/>
        <v>0</v>
      </c>
      <c r="P531" s="26"/>
      <c r="Q531" s="26">
        <f t="shared" si="57"/>
        <v>2000000</v>
      </c>
      <c r="R531" s="40"/>
      <c r="U531" s="26">
        <f t="shared" si="58"/>
        <v>0</v>
      </c>
      <c r="V531" s="26">
        <v>17000000</v>
      </c>
      <c r="AA531" s="407">
        <f t="shared" si="59"/>
        <v>15000000</v>
      </c>
      <c r="AB531" s="407">
        <f t="shared" si="60"/>
        <v>17000000</v>
      </c>
      <c r="AC531" s="407">
        <f t="shared" si="61"/>
        <v>0</v>
      </c>
      <c r="AD531" s="407">
        <f t="shared" si="62"/>
        <v>2000000</v>
      </c>
    </row>
    <row r="532" spans="1:30" s="1" customFormat="1" x14ac:dyDescent="0.25">
      <c r="A532" s="325">
        <f>SUBTOTAL(103,$B$2:B532)</f>
        <v>531</v>
      </c>
      <c r="B532" s="108" t="s">
        <v>7787</v>
      </c>
      <c r="C532" s="24">
        <v>62311065360010</v>
      </c>
      <c r="D532" s="24" t="str">
        <f>VLOOKUP(C532,'Hemis baza'!K:AJ,26,)</f>
        <v>438241101413</v>
      </c>
      <c r="E532" s="24" t="str">
        <f>VLOOKUP(C532,'Hemis baza'!K:AF,13,)</f>
        <v>To‘lov-shartnoma</v>
      </c>
      <c r="F532" s="109" t="str">
        <f>VLOOKUP(C532,'Hemis baza'!K:AF,3,)</f>
        <v>1-kurs</v>
      </c>
      <c r="G532" s="404" t="s">
        <v>309</v>
      </c>
      <c r="H532" s="404" t="str">
        <f>VLOOKUP(C532,'Hemis baza'!K:AF,5,)</f>
        <v>S1-24 Tarix</v>
      </c>
      <c r="I532" s="403" t="str">
        <f>VLOOKUP(C532,'Hemis baza'!K:AF,11,)</f>
        <v>Bakalavr</v>
      </c>
      <c r="J532" s="23" t="str">
        <f>VLOOKUP(C532,'Hemis baza'!K:AF,12,)</f>
        <v>Sirtqi</v>
      </c>
      <c r="K532" s="304"/>
      <c r="L532" s="333"/>
      <c r="M532" s="26">
        <v>12000000</v>
      </c>
      <c r="N532" s="26">
        <f>SUMIF('BR 1'!B:B,'1-kurs'!C532,'BR 1'!E:E)</f>
        <v>8850000</v>
      </c>
      <c r="O532" s="26">
        <f t="shared" si="56"/>
        <v>3150000</v>
      </c>
      <c r="P532" s="26"/>
      <c r="Q532" s="26">
        <f t="shared" si="57"/>
        <v>0</v>
      </c>
      <c r="R532" s="40"/>
      <c r="U532" s="26">
        <f t="shared" si="58"/>
        <v>0</v>
      </c>
      <c r="V532" s="26">
        <v>8850000</v>
      </c>
      <c r="AA532" s="407">
        <f t="shared" si="59"/>
        <v>12000000</v>
      </c>
      <c r="AB532" s="407">
        <f t="shared" si="60"/>
        <v>8850000</v>
      </c>
      <c r="AC532" s="407">
        <f t="shared" si="61"/>
        <v>3150000</v>
      </c>
      <c r="AD532" s="407">
        <f t="shared" si="62"/>
        <v>0</v>
      </c>
    </row>
    <row r="533" spans="1:30" s="1" customFormat="1" x14ac:dyDescent="0.25">
      <c r="A533" s="325">
        <f>SUBTOTAL(103,$B$2:B533)</f>
        <v>532</v>
      </c>
      <c r="B533" s="108" t="s">
        <v>7788</v>
      </c>
      <c r="C533" s="24">
        <v>41104965320038</v>
      </c>
      <c r="D533" s="24" t="str">
        <f>VLOOKUP(C533,'Hemis baza'!K:AJ,26,)</f>
        <v>438241200084</v>
      </c>
      <c r="E533" s="24" t="str">
        <f>VLOOKUP(C533,'Hemis baza'!K:AF,13,)</f>
        <v>To‘lov-shartnoma</v>
      </c>
      <c r="F533" s="109" t="str">
        <f>VLOOKUP(C533,'Hemis baza'!K:AF,3,)</f>
        <v>1-kurs</v>
      </c>
      <c r="G533" s="404" t="s">
        <v>19803</v>
      </c>
      <c r="H533" s="404" t="str">
        <f>VLOOKUP(C533,'Hemis baza'!K:AF,5,)</f>
        <v>M1-24 PSI</v>
      </c>
      <c r="I533" s="403" t="str">
        <f>VLOOKUP(C533,'Hemis baza'!K:AF,11,)</f>
        <v>Magistr</v>
      </c>
      <c r="J533" s="23" t="str">
        <f>VLOOKUP(C533,'Hemis baza'!K:AF,12,)</f>
        <v>Kunduzgi</v>
      </c>
      <c r="K533" s="304"/>
      <c r="L533" s="333"/>
      <c r="M533" s="26">
        <v>18000000</v>
      </c>
      <c r="N533" s="26">
        <f>SUMIF('BR 1'!B:B,'1-kurs'!C533,'BR 1'!E:E)</f>
        <v>24500000</v>
      </c>
      <c r="O533" s="26">
        <f t="shared" si="56"/>
        <v>0</v>
      </c>
      <c r="P533" s="26"/>
      <c r="Q533" s="26">
        <f t="shared" si="57"/>
        <v>6500000</v>
      </c>
      <c r="R533" s="40"/>
      <c r="U533" s="26">
        <f t="shared" si="58"/>
        <v>0</v>
      </c>
      <c r="V533" s="26">
        <v>24500000</v>
      </c>
      <c r="AA533" s="407">
        <f t="shared" si="59"/>
        <v>18000000</v>
      </c>
      <c r="AB533" s="407">
        <f t="shared" si="60"/>
        <v>24500000</v>
      </c>
      <c r="AC533" s="407">
        <f t="shared" si="61"/>
        <v>0</v>
      </c>
      <c r="AD533" s="407">
        <f t="shared" si="62"/>
        <v>6500000</v>
      </c>
    </row>
    <row r="534" spans="1:30" s="1" customFormat="1" x14ac:dyDescent="0.25">
      <c r="A534" s="325">
        <f>SUBTOTAL(103,$B$2:B534)</f>
        <v>533</v>
      </c>
      <c r="B534" s="108" t="s">
        <v>7789</v>
      </c>
      <c r="C534" s="24">
        <v>41112995260037</v>
      </c>
      <c r="D534" s="24" t="str">
        <f>VLOOKUP(C534,'Hemis baza'!K:AJ,26,)</f>
        <v>438241100094</v>
      </c>
      <c r="E534" s="24" t="str">
        <f>VLOOKUP(C534,'Hemis baza'!K:AF,13,)</f>
        <v>To‘lov-shartnoma</v>
      </c>
      <c r="F534" s="109" t="str">
        <f>VLOOKUP(C534,'Hemis baza'!K:AF,3,)</f>
        <v>1-kurs</v>
      </c>
      <c r="G534" s="404" t="s">
        <v>19809</v>
      </c>
      <c r="H534" s="404" t="str">
        <f>VLOOKUP(C534,'Hemis baza'!K:AF,5,)</f>
        <v>1-24 BT</v>
      </c>
      <c r="I534" s="403" t="str">
        <f>VLOOKUP(C534,'Hemis baza'!K:AF,11,)</f>
        <v>Bakalavr</v>
      </c>
      <c r="J534" s="23" t="str">
        <f>VLOOKUP(C534,'Hemis baza'!K:AF,12,)</f>
        <v>Kunduzgi</v>
      </c>
      <c r="K534" s="304"/>
      <c r="L534" s="333"/>
      <c r="M534" s="26">
        <v>15000000</v>
      </c>
      <c r="N534" s="26">
        <f>SUMIF('BR 1'!B:B,'1-kurs'!C534,'BR 1'!E:E)</f>
        <v>13500000</v>
      </c>
      <c r="O534" s="26">
        <f t="shared" si="56"/>
        <v>1500000</v>
      </c>
      <c r="P534" s="26"/>
      <c r="Q534" s="26">
        <f t="shared" si="57"/>
        <v>0</v>
      </c>
      <c r="R534" s="40"/>
      <c r="U534" s="26">
        <f t="shared" si="58"/>
        <v>0</v>
      </c>
      <c r="V534" s="26">
        <v>13500000</v>
      </c>
      <c r="AA534" s="407">
        <f t="shared" si="59"/>
        <v>15000000</v>
      </c>
      <c r="AB534" s="407">
        <f t="shared" si="60"/>
        <v>13500000</v>
      </c>
      <c r="AC534" s="407">
        <f t="shared" si="61"/>
        <v>1500000</v>
      </c>
      <c r="AD534" s="407">
        <f t="shared" si="62"/>
        <v>0</v>
      </c>
    </row>
    <row r="535" spans="1:30" s="1" customFormat="1" x14ac:dyDescent="0.25">
      <c r="A535" s="325">
        <f>SUBTOTAL(103,$B$2:B535)</f>
        <v>534</v>
      </c>
      <c r="B535" s="108" t="s">
        <v>7790</v>
      </c>
      <c r="C535" s="24">
        <v>52809065350087</v>
      </c>
      <c r="D535" s="24" t="str">
        <f>VLOOKUP(C535,'Hemis baza'!K:AJ,26,)</f>
        <v>438241102008</v>
      </c>
      <c r="E535" s="24" t="str">
        <f>VLOOKUP(C535,'Hemis baza'!K:AF,13,)</f>
        <v>To‘lov-shartnoma</v>
      </c>
      <c r="F535" s="109" t="str">
        <f>VLOOKUP(C535,'Hemis baza'!K:AF,3,)</f>
        <v>1-kurs</v>
      </c>
      <c r="G535" s="404" t="s">
        <v>19803</v>
      </c>
      <c r="H535" s="404" t="str">
        <f>VLOOKUP(C535,'Hemis baza'!K:AF,5,)</f>
        <v>1-24 PSI</v>
      </c>
      <c r="I535" s="403" t="str">
        <f>VLOOKUP(C535,'Hemis baza'!K:AF,11,)</f>
        <v>Bakalavr</v>
      </c>
      <c r="J535" s="23" t="str">
        <f>VLOOKUP(C535,'Hemis baza'!K:AF,12,)</f>
        <v>Kunduzgi</v>
      </c>
      <c r="K535" s="304"/>
      <c r="L535" s="333"/>
      <c r="M535" s="26">
        <v>15000000</v>
      </c>
      <c r="N535" s="26">
        <f>SUMIF('BR 1'!B:B,'1-kurs'!C535,'BR 1'!E:E)</f>
        <v>11250000</v>
      </c>
      <c r="O535" s="26">
        <f t="shared" si="56"/>
        <v>3750000</v>
      </c>
      <c r="P535" s="26"/>
      <c r="Q535" s="26">
        <f t="shared" si="57"/>
        <v>0</v>
      </c>
      <c r="R535" s="40"/>
      <c r="U535" s="26">
        <f t="shared" si="58"/>
        <v>0</v>
      </c>
      <c r="V535" s="26">
        <v>11250000</v>
      </c>
      <c r="AA535" s="407">
        <f t="shared" si="59"/>
        <v>15000000</v>
      </c>
      <c r="AB535" s="407">
        <f t="shared" si="60"/>
        <v>11250000</v>
      </c>
      <c r="AC535" s="407">
        <f t="shared" si="61"/>
        <v>3750000</v>
      </c>
      <c r="AD535" s="407">
        <f t="shared" si="62"/>
        <v>0</v>
      </c>
    </row>
    <row r="536" spans="1:30" s="1" customFormat="1" x14ac:dyDescent="0.25">
      <c r="A536" s="325">
        <f>SUBTOTAL(103,$B$2:B536)</f>
        <v>535</v>
      </c>
      <c r="B536" s="108" t="s">
        <v>7791</v>
      </c>
      <c r="C536" s="24">
        <v>40309985270016</v>
      </c>
      <c r="D536" s="24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04" t="s">
        <v>309</v>
      </c>
      <c r="H536" s="404" t="e">
        <f>VLOOKUP(C536,'Hemis baza'!K:AF,5,)</f>
        <v>#N/A</v>
      </c>
      <c r="I536" s="403" t="e">
        <f>VLOOKUP(C536,'Hemis baza'!K:AF,11,)</f>
        <v>#N/A</v>
      </c>
      <c r="J536" s="23" t="e">
        <f>VLOOKUP(C536,'Hemis baza'!K:AF,12,)</f>
        <v>#N/A</v>
      </c>
      <c r="K536" s="304"/>
      <c r="L536" s="333"/>
      <c r="M536" s="26">
        <v>12000000</v>
      </c>
      <c r="N536" s="26">
        <f>SUMIF('BR 1'!B:B,'1-kurs'!C536,'BR 1'!E:E)</f>
        <v>0</v>
      </c>
      <c r="O536" s="26">
        <f t="shared" si="56"/>
        <v>12000000</v>
      </c>
      <c r="P536" s="26"/>
      <c r="Q536" s="26">
        <f t="shared" si="57"/>
        <v>0</v>
      </c>
      <c r="R536" s="40"/>
      <c r="U536" s="26">
        <f t="shared" si="58"/>
        <v>0</v>
      </c>
      <c r="V536" s="26">
        <v>0</v>
      </c>
      <c r="AA536" s="407">
        <f t="shared" si="59"/>
        <v>12000000</v>
      </c>
      <c r="AB536" s="407">
        <f t="shared" si="60"/>
        <v>0</v>
      </c>
      <c r="AC536" s="407">
        <f t="shared" si="61"/>
        <v>12000000</v>
      </c>
      <c r="AD536" s="407">
        <f t="shared" si="62"/>
        <v>0</v>
      </c>
    </row>
    <row r="537" spans="1:30" s="1" customFormat="1" x14ac:dyDescent="0.25">
      <c r="A537" s="325">
        <f>SUBTOTAL(103,$B$2:B537)</f>
        <v>536</v>
      </c>
      <c r="B537" s="108" t="s">
        <v>7792</v>
      </c>
      <c r="C537" s="24">
        <v>41102881140073</v>
      </c>
      <c r="D537" s="24" t="str">
        <f>VLOOKUP(C537,'Hemis baza'!K:AJ,26,)</f>
        <v>438241101892</v>
      </c>
      <c r="E537" s="24" t="str">
        <f>VLOOKUP(C537,'Hemis baza'!K:AF,13,)</f>
        <v>To‘lov-shartnoma</v>
      </c>
      <c r="F537" s="109" t="str">
        <f>VLOOKUP(C537,'Hemis baza'!K:AF,3,)</f>
        <v>1-kurs</v>
      </c>
      <c r="G537" s="404" t="s">
        <v>19808</v>
      </c>
      <c r="H537" s="404" t="str">
        <f>VLOOKUP(C537,'Hemis baza'!K:AF,5,)</f>
        <v>S2-24 IQT</v>
      </c>
      <c r="I537" s="403" t="str">
        <f>VLOOKUP(C537,'Hemis baza'!K:AF,11,)</f>
        <v>Bakalavr</v>
      </c>
      <c r="J537" s="23" t="str">
        <f>VLOOKUP(C537,'Hemis baza'!K:AF,12,)</f>
        <v>Sirtqi</v>
      </c>
      <c r="K537" s="304"/>
      <c r="L537" s="333"/>
      <c r="M537" s="26">
        <v>12000000</v>
      </c>
      <c r="N537" s="26">
        <f>SUMIF('BR 1'!B:B,'1-kurs'!C537,'BR 1'!E:E)</f>
        <v>3000000</v>
      </c>
      <c r="O537" s="26">
        <f t="shared" si="56"/>
        <v>9000000</v>
      </c>
      <c r="P537" s="26"/>
      <c r="Q537" s="26">
        <f t="shared" si="57"/>
        <v>0</v>
      </c>
      <c r="R537" s="40"/>
      <c r="U537" s="26">
        <f t="shared" si="58"/>
        <v>0</v>
      </c>
      <c r="V537" s="26">
        <v>3000000</v>
      </c>
      <c r="AA537" s="407">
        <f t="shared" si="59"/>
        <v>12000000</v>
      </c>
      <c r="AB537" s="407">
        <f t="shared" si="60"/>
        <v>3000000</v>
      </c>
      <c r="AC537" s="407">
        <f t="shared" si="61"/>
        <v>9000000</v>
      </c>
      <c r="AD537" s="407">
        <f t="shared" si="62"/>
        <v>0</v>
      </c>
    </row>
    <row r="538" spans="1:30" s="1" customFormat="1" x14ac:dyDescent="0.25">
      <c r="A538" s="325">
        <f>SUBTOTAL(103,$B$2:B538)</f>
        <v>537</v>
      </c>
      <c r="B538" s="108" t="s">
        <v>7793</v>
      </c>
      <c r="C538" s="24">
        <v>61201025260010</v>
      </c>
      <c r="D538" s="24" t="str">
        <f>VLOOKUP(C538,'Hemis baza'!K:AJ,26,)</f>
        <v>438241102050</v>
      </c>
      <c r="E538" s="24" t="str">
        <f>VLOOKUP(C538,'Hemis baza'!K:AF,13,)</f>
        <v>To‘lov-shartnoma</v>
      </c>
      <c r="F538" s="109" t="str">
        <f>VLOOKUP(C538,'Hemis baza'!K:AF,3,)</f>
        <v>1-kurs</v>
      </c>
      <c r="G538" s="404" t="s">
        <v>19805</v>
      </c>
      <c r="H538" s="404" t="str">
        <f>VLOOKUP(C538,'Hemis baza'!K:AF,5,)</f>
        <v>1-24 MPL</v>
      </c>
      <c r="I538" s="403" t="str">
        <f>VLOOKUP(C538,'Hemis baza'!K:AF,11,)</f>
        <v>Bakalavr</v>
      </c>
      <c r="J538" s="23" t="str">
        <f>VLOOKUP(C538,'Hemis baza'!K:AF,12,)</f>
        <v>Kunduzgi</v>
      </c>
      <c r="K538" s="304"/>
      <c r="L538" s="333"/>
      <c r="M538" s="26">
        <v>15000000</v>
      </c>
      <c r="N538" s="26">
        <f>SUMIF('BR 1'!B:B,'1-kurs'!C538,'BR 1'!E:E)</f>
        <v>11584000</v>
      </c>
      <c r="O538" s="26">
        <f t="shared" si="56"/>
        <v>3416000</v>
      </c>
      <c r="P538" s="26"/>
      <c r="Q538" s="26">
        <f t="shared" si="57"/>
        <v>0</v>
      </c>
      <c r="R538" s="40"/>
      <c r="U538" s="26">
        <f t="shared" si="58"/>
        <v>0</v>
      </c>
      <c r="V538" s="26">
        <v>11584000</v>
      </c>
      <c r="AA538" s="407">
        <f t="shared" si="59"/>
        <v>15000000</v>
      </c>
      <c r="AB538" s="407">
        <f t="shared" si="60"/>
        <v>11584000</v>
      </c>
      <c r="AC538" s="407">
        <f t="shared" si="61"/>
        <v>3416000</v>
      </c>
      <c r="AD538" s="407">
        <f t="shared" si="62"/>
        <v>0</v>
      </c>
    </row>
    <row r="539" spans="1:30" s="1" customFormat="1" x14ac:dyDescent="0.25">
      <c r="A539" s="325">
        <f>SUBTOTAL(103,$B$2:B539)</f>
        <v>538</v>
      </c>
      <c r="B539" s="108" t="s">
        <v>7794</v>
      </c>
      <c r="C539" s="24">
        <v>40902951120029</v>
      </c>
      <c r="D539" s="24" t="str">
        <f>VLOOKUP(C539,'Hemis baza'!K:AJ,26,)</f>
        <v>438241100115</v>
      </c>
      <c r="E539" s="24" t="str">
        <f>VLOOKUP(C539,'Hemis baza'!K:AF,13,)</f>
        <v>To‘lov-shartnoma</v>
      </c>
      <c r="F539" s="109" t="str">
        <f>VLOOKUP(C539,'Hemis baza'!K:AF,3,)</f>
        <v>1-kurs</v>
      </c>
      <c r="G539" s="404" t="s">
        <v>19809</v>
      </c>
      <c r="H539" s="404" t="str">
        <f>VLOOKUP(C539,'Hemis baza'!K:AF,5,)</f>
        <v>1-24 BT</v>
      </c>
      <c r="I539" s="403" t="str">
        <f>VLOOKUP(C539,'Hemis baza'!K:AF,11,)</f>
        <v>Bakalavr</v>
      </c>
      <c r="J539" s="23" t="str">
        <f>VLOOKUP(C539,'Hemis baza'!K:AF,12,)</f>
        <v>Kunduzgi</v>
      </c>
      <c r="K539" s="304"/>
      <c r="L539" s="333"/>
      <c r="M539" s="26">
        <v>15000000</v>
      </c>
      <c r="N539" s="26">
        <f>SUMIF('BR 1'!B:B,'1-kurs'!C539,'BR 1'!E:E)</f>
        <v>1000000</v>
      </c>
      <c r="O539" s="26">
        <f t="shared" si="56"/>
        <v>14000000</v>
      </c>
      <c r="P539" s="26"/>
      <c r="Q539" s="26">
        <f t="shared" si="57"/>
        <v>0</v>
      </c>
      <c r="R539" s="40"/>
      <c r="U539" s="26">
        <f t="shared" si="58"/>
        <v>0</v>
      </c>
      <c r="V539" s="26">
        <v>1000000</v>
      </c>
      <c r="AA539" s="407">
        <f t="shared" si="59"/>
        <v>15000000</v>
      </c>
      <c r="AB539" s="407">
        <f t="shared" si="60"/>
        <v>1000000</v>
      </c>
      <c r="AC539" s="407">
        <f t="shared" si="61"/>
        <v>14000000</v>
      </c>
      <c r="AD539" s="407">
        <f t="shared" si="62"/>
        <v>0</v>
      </c>
    </row>
    <row r="540" spans="1:30" s="1" customFormat="1" x14ac:dyDescent="0.25">
      <c r="A540" s="325">
        <f>SUBTOTAL(103,$B$2:B540)</f>
        <v>539</v>
      </c>
      <c r="B540" s="108" t="s">
        <v>7795</v>
      </c>
      <c r="C540" s="24">
        <v>62506075340051</v>
      </c>
      <c r="D540" s="24" t="str">
        <f>VLOOKUP(C540,'Hemis baza'!K:AJ,26,)</f>
        <v>438241100106</v>
      </c>
      <c r="E540" s="24" t="str">
        <f>VLOOKUP(C540,'Hemis baza'!K:AF,13,)</f>
        <v>To‘lov-shartnoma</v>
      </c>
      <c r="F540" s="109" t="str">
        <f>VLOOKUP(C540,'Hemis baza'!K:AF,3,)</f>
        <v>1-kurs</v>
      </c>
      <c r="G540" s="404" t="s">
        <v>19804</v>
      </c>
      <c r="H540" s="404" t="str">
        <f>VLOOKUP(C540,'Hemis baza'!K:AF,5,)</f>
        <v>1-24 MT</v>
      </c>
      <c r="I540" s="403" t="str">
        <f>VLOOKUP(C540,'Hemis baza'!K:AF,11,)</f>
        <v>Bakalavr</v>
      </c>
      <c r="J540" s="23" t="str">
        <f>VLOOKUP(C540,'Hemis baza'!K:AF,12,)</f>
        <v>Kunduzgi</v>
      </c>
      <c r="K540" s="304"/>
      <c r="L540" s="333"/>
      <c r="M540" s="26">
        <v>15000000</v>
      </c>
      <c r="N540" s="26">
        <f>SUMIF('BR 1'!B:B,'1-kurs'!C540,'BR 1'!E:E)</f>
        <v>13000000</v>
      </c>
      <c r="O540" s="26">
        <f t="shared" si="56"/>
        <v>2000000</v>
      </c>
      <c r="P540" s="26"/>
      <c r="Q540" s="26">
        <f t="shared" si="57"/>
        <v>0</v>
      </c>
      <c r="R540" s="40"/>
      <c r="U540" s="26">
        <f t="shared" si="58"/>
        <v>0</v>
      </c>
      <c r="V540" s="26">
        <v>13000000</v>
      </c>
      <c r="AA540" s="407">
        <f t="shared" si="59"/>
        <v>15000000</v>
      </c>
      <c r="AB540" s="407">
        <f t="shared" si="60"/>
        <v>13000000</v>
      </c>
      <c r="AC540" s="407">
        <f t="shared" si="61"/>
        <v>2000000</v>
      </c>
      <c r="AD540" s="407">
        <f t="shared" si="62"/>
        <v>0</v>
      </c>
    </row>
    <row r="541" spans="1:30" s="1" customFormat="1" x14ac:dyDescent="0.25">
      <c r="A541" s="325">
        <f>SUBTOTAL(103,$B$2:B541)</f>
        <v>540</v>
      </c>
      <c r="B541" s="108" t="s">
        <v>7796</v>
      </c>
      <c r="C541" s="24">
        <v>60309075260093</v>
      </c>
      <c r="D541" s="24" t="str">
        <f>VLOOKUP(C541,'Hemis baza'!K:AJ,26,)</f>
        <v>438241101025</v>
      </c>
      <c r="E541" s="24" t="str">
        <f>VLOOKUP(C541,'Hemis baza'!K:AF,13,)</f>
        <v>To‘lov-shartnoma</v>
      </c>
      <c r="F541" s="109" t="str">
        <f>VLOOKUP(C541,'Hemis baza'!K:AF,3,)</f>
        <v>1-kurs</v>
      </c>
      <c r="G541" s="404" t="s">
        <v>19804</v>
      </c>
      <c r="H541" s="404" t="str">
        <f>VLOOKUP(C541,'Hemis baza'!K:AF,5,)</f>
        <v>S2-24 MT</v>
      </c>
      <c r="I541" s="403" t="str">
        <f>VLOOKUP(C541,'Hemis baza'!K:AF,11,)</f>
        <v>Bakalavr</v>
      </c>
      <c r="J541" s="23" t="str">
        <f>VLOOKUP(C541,'Hemis baza'!K:AF,12,)</f>
        <v>Sirtqi</v>
      </c>
      <c r="K541" s="304"/>
      <c r="L541" s="333"/>
      <c r="M541" s="26">
        <v>12000000</v>
      </c>
      <c r="N541" s="26">
        <f>SUMIF('BR 1'!B:B,'1-kurs'!C541,'BR 1'!E:E)</f>
        <v>12000000</v>
      </c>
      <c r="O541" s="26">
        <f t="shared" si="56"/>
        <v>0</v>
      </c>
      <c r="P541" s="26"/>
      <c r="Q541" s="26">
        <f t="shared" si="57"/>
        <v>0</v>
      </c>
      <c r="R541" s="40"/>
      <c r="U541" s="26">
        <f t="shared" si="58"/>
        <v>0</v>
      </c>
      <c r="V541" s="26">
        <v>12000000</v>
      </c>
      <c r="AA541" s="407">
        <f t="shared" si="59"/>
        <v>12000000</v>
      </c>
      <c r="AB541" s="407">
        <f t="shared" si="60"/>
        <v>12000000</v>
      </c>
      <c r="AC541" s="407">
        <f t="shared" si="61"/>
        <v>0</v>
      </c>
      <c r="AD541" s="407">
        <f t="shared" si="62"/>
        <v>0</v>
      </c>
    </row>
    <row r="542" spans="1:30" s="1" customFormat="1" x14ac:dyDescent="0.25">
      <c r="A542" s="325">
        <f>SUBTOTAL(103,$B$2:B542)</f>
        <v>541</v>
      </c>
      <c r="B542" s="108" t="s">
        <v>7797</v>
      </c>
      <c r="C542" s="24">
        <v>60212065280019</v>
      </c>
      <c r="D542" s="24" t="str">
        <f>VLOOKUP(C542,'Hemis baza'!K:AJ,26,)</f>
        <v>438241100125</v>
      </c>
      <c r="E542" s="24" t="str">
        <f>VLOOKUP(C542,'Hemis baza'!K:AF,13,)</f>
        <v>To‘lov-shartnoma</v>
      </c>
      <c r="F542" s="109" t="str">
        <f>VLOOKUP(C542,'Hemis baza'!K:AF,3,)</f>
        <v>1-kurs</v>
      </c>
      <c r="G542" s="404" t="s">
        <v>19809</v>
      </c>
      <c r="H542" s="404" t="str">
        <f>VLOOKUP(C542,'Hemis baza'!K:AF,5,)</f>
        <v>1-24 BT</v>
      </c>
      <c r="I542" s="403" t="str">
        <f>VLOOKUP(C542,'Hemis baza'!K:AF,11,)</f>
        <v>Bakalavr</v>
      </c>
      <c r="J542" s="23" t="str">
        <f>VLOOKUP(C542,'Hemis baza'!K:AF,12,)</f>
        <v>Kunduzgi</v>
      </c>
      <c r="K542" s="304"/>
      <c r="L542" s="333"/>
      <c r="M542" s="26">
        <v>15000000</v>
      </c>
      <c r="N542" s="26">
        <f>SUMIF('BR 1'!B:B,'1-kurs'!C542,'BR 1'!E:E)</f>
        <v>12000000</v>
      </c>
      <c r="O542" s="26">
        <f t="shared" si="56"/>
        <v>3000000</v>
      </c>
      <c r="P542" s="26"/>
      <c r="Q542" s="26">
        <f t="shared" si="57"/>
        <v>0</v>
      </c>
      <c r="R542" s="40"/>
      <c r="U542" s="26">
        <f t="shared" si="58"/>
        <v>0</v>
      </c>
      <c r="V542" s="26">
        <v>12000000</v>
      </c>
      <c r="AA542" s="407">
        <f t="shared" si="59"/>
        <v>15000000</v>
      </c>
      <c r="AB542" s="407">
        <f t="shared" si="60"/>
        <v>12000000</v>
      </c>
      <c r="AC542" s="407">
        <f t="shared" si="61"/>
        <v>3000000</v>
      </c>
      <c r="AD542" s="407">
        <f t="shared" si="62"/>
        <v>0</v>
      </c>
    </row>
    <row r="543" spans="1:30" s="1" customFormat="1" x14ac:dyDescent="0.25">
      <c r="A543" s="325">
        <f>SUBTOTAL(103,$B$2:B543)</f>
        <v>542</v>
      </c>
      <c r="B543" s="108" t="s">
        <v>7798</v>
      </c>
      <c r="C543" s="24">
        <v>51910075280013</v>
      </c>
      <c r="D543" s="24" t="str">
        <f>VLOOKUP(C543,'Hemis baza'!K:AJ,26,)</f>
        <v>438241100190</v>
      </c>
      <c r="E543" s="24" t="str">
        <f>VLOOKUP(C543,'Hemis baza'!K:AF,13,)</f>
        <v>To‘lov-shartnoma</v>
      </c>
      <c r="F543" s="109" t="str">
        <f>VLOOKUP(C543,'Hemis baza'!K:AF,3,)</f>
        <v>1-kurs</v>
      </c>
      <c r="G543" s="404" t="s">
        <v>19806</v>
      </c>
      <c r="H543" s="404" t="str">
        <f>VLOOKUP(C543,'Hemis baza'!K:AF,5,)</f>
        <v>1-24 MUZ</v>
      </c>
      <c r="I543" s="403" t="str">
        <f>VLOOKUP(C543,'Hemis baza'!K:AF,11,)</f>
        <v>Bakalavr</v>
      </c>
      <c r="J543" s="23" t="str">
        <f>VLOOKUP(C543,'Hemis baza'!K:AF,12,)</f>
        <v>Kunduzgi</v>
      </c>
      <c r="K543" s="304"/>
      <c r="L543" s="333"/>
      <c r="M543" s="26">
        <v>15000000</v>
      </c>
      <c r="N543" s="26">
        <f>SUMIF('BR 1'!B:B,'1-kurs'!C543,'BR 1'!E:E)</f>
        <v>9500000</v>
      </c>
      <c r="O543" s="26">
        <f t="shared" si="56"/>
        <v>5500000</v>
      </c>
      <c r="P543" s="26"/>
      <c r="Q543" s="26">
        <f t="shared" si="57"/>
        <v>0</v>
      </c>
      <c r="R543" s="40"/>
      <c r="U543" s="26">
        <f t="shared" si="58"/>
        <v>0</v>
      </c>
      <c r="V543" s="26">
        <v>9500000</v>
      </c>
      <c r="AA543" s="407">
        <f t="shared" si="59"/>
        <v>15000000</v>
      </c>
      <c r="AB543" s="407">
        <f t="shared" si="60"/>
        <v>9500000</v>
      </c>
      <c r="AC543" s="407">
        <f t="shared" si="61"/>
        <v>5500000</v>
      </c>
      <c r="AD543" s="407">
        <f t="shared" si="62"/>
        <v>0</v>
      </c>
    </row>
    <row r="544" spans="1:30" s="1" customFormat="1" x14ac:dyDescent="0.25">
      <c r="A544" s="325">
        <f>SUBTOTAL(103,$B$2:B544)</f>
        <v>543</v>
      </c>
      <c r="B544" s="108" t="s">
        <v>7799</v>
      </c>
      <c r="C544" s="24">
        <v>62406066080020</v>
      </c>
      <c r="D544" s="24" t="str">
        <f>VLOOKUP(C544,'Hemis baza'!K:AJ,26,)</f>
        <v>438241100221</v>
      </c>
      <c r="E544" s="24" t="str">
        <f>VLOOKUP(C544,'Hemis baza'!K:AF,13,)</f>
        <v>To‘lov-shartnoma</v>
      </c>
      <c r="F544" s="109" t="str">
        <f>VLOOKUP(C544,'Hemis baza'!K:AF,3,)</f>
        <v>1-kurs</v>
      </c>
      <c r="G544" s="404" t="s">
        <v>19813</v>
      </c>
      <c r="H544" s="404" t="str">
        <f>VLOOKUP(C544,'Hemis baza'!K:AF,5,)</f>
        <v>3-24 XTA</v>
      </c>
      <c r="I544" s="403" t="str">
        <f>VLOOKUP(C544,'Hemis baza'!K:AF,11,)</f>
        <v>Bakalavr</v>
      </c>
      <c r="J544" s="23" t="str">
        <f>VLOOKUP(C544,'Hemis baza'!K:AF,12,)</f>
        <v>Kunduzgi</v>
      </c>
      <c r="K544" s="304"/>
      <c r="L544" s="333"/>
      <c r="M544" s="26">
        <v>15000000</v>
      </c>
      <c r="N544" s="26">
        <f>SUMIF('BR 1'!B:B,'1-kurs'!C544,'BR 1'!E:E)</f>
        <v>7500000</v>
      </c>
      <c r="O544" s="26">
        <f t="shared" si="56"/>
        <v>7500000</v>
      </c>
      <c r="P544" s="26"/>
      <c r="Q544" s="26">
        <f t="shared" si="57"/>
        <v>0</v>
      </c>
      <c r="R544" s="40"/>
      <c r="U544" s="26">
        <f t="shared" si="58"/>
        <v>0</v>
      </c>
      <c r="V544" s="26">
        <v>7500000</v>
      </c>
      <c r="AA544" s="407">
        <f t="shared" si="59"/>
        <v>15000000</v>
      </c>
      <c r="AB544" s="407">
        <f t="shared" si="60"/>
        <v>7500000</v>
      </c>
      <c r="AC544" s="407">
        <f t="shared" si="61"/>
        <v>7500000</v>
      </c>
      <c r="AD544" s="407">
        <f t="shared" si="62"/>
        <v>0</v>
      </c>
    </row>
    <row r="545" spans="1:30" s="1" customFormat="1" x14ac:dyDescent="0.25">
      <c r="A545" s="325">
        <f>SUBTOTAL(103,$B$2:B545)</f>
        <v>544</v>
      </c>
      <c r="B545" s="108" t="s">
        <v>7800</v>
      </c>
      <c r="C545" s="24">
        <v>42104931820019</v>
      </c>
      <c r="D545" s="24" t="str">
        <f>VLOOKUP(C545,'Hemis baza'!K:AJ,26,)</f>
        <v>438241100924</v>
      </c>
      <c r="E545" s="24" t="str">
        <f>VLOOKUP(C545,'Hemis baza'!K:AF,13,)</f>
        <v>To‘lov-shartnoma</v>
      </c>
      <c r="F545" s="109" t="str">
        <f>VLOOKUP(C545,'Hemis baza'!K:AF,3,)</f>
        <v>1-kurs</v>
      </c>
      <c r="G545" s="404" t="s">
        <v>19804</v>
      </c>
      <c r="H545" s="404" t="str">
        <f>VLOOKUP(C545,'Hemis baza'!K:AF,5,)</f>
        <v>S2-24 MT</v>
      </c>
      <c r="I545" s="403" t="str">
        <f>VLOOKUP(C545,'Hemis baza'!K:AF,11,)</f>
        <v>Bakalavr</v>
      </c>
      <c r="J545" s="23" t="str">
        <f>VLOOKUP(C545,'Hemis baza'!K:AF,12,)</f>
        <v>Sirtqi</v>
      </c>
      <c r="K545" s="304"/>
      <c r="L545" s="333"/>
      <c r="M545" s="26">
        <v>12000000</v>
      </c>
      <c r="N545" s="26">
        <f>SUMIF('BR 1'!B:B,'1-kurs'!C545,'BR 1'!E:E)</f>
        <v>5000000</v>
      </c>
      <c r="O545" s="26">
        <f t="shared" si="56"/>
        <v>7000000</v>
      </c>
      <c r="P545" s="26"/>
      <c r="Q545" s="26">
        <f t="shared" si="57"/>
        <v>0</v>
      </c>
      <c r="R545" s="40"/>
      <c r="U545" s="26">
        <f t="shared" si="58"/>
        <v>0</v>
      </c>
      <c r="V545" s="26">
        <v>5000000</v>
      </c>
      <c r="AA545" s="407">
        <f t="shared" si="59"/>
        <v>12000000</v>
      </c>
      <c r="AB545" s="407">
        <f t="shared" si="60"/>
        <v>5000000</v>
      </c>
      <c r="AC545" s="407">
        <f t="shared" si="61"/>
        <v>7000000</v>
      </c>
      <c r="AD545" s="407">
        <f t="shared" si="62"/>
        <v>0</v>
      </c>
    </row>
    <row r="546" spans="1:30" s="1" customFormat="1" x14ac:dyDescent="0.25">
      <c r="A546" s="325">
        <f>SUBTOTAL(103,$B$2:B546)</f>
        <v>545</v>
      </c>
      <c r="B546" s="108" t="s">
        <v>7801</v>
      </c>
      <c r="C546" s="24">
        <v>30105901060025</v>
      </c>
      <c r="D546" s="24" t="str">
        <f>VLOOKUP(C546,'Hemis baza'!K:AJ,26,)</f>
        <v>438241200383</v>
      </c>
      <c r="E546" s="24" t="str">
        <f>VLOOKUP(C546,'Hemis baza'!K:AF,13,)</f>
        <v>To‘lov-shartnoma</v>
      </c>
      <c r="F546" s="109" t="str">
        <f>VLOOKUP(C546,'Hemis baza'!K:AF,3,)</f>
        <v>1-kurs</v>
      </c>
      <c r="G546" s="404" t="s">
        <v>19816</v>
      </c>
      <c r="H546" s="404" t="str">
        <f>VLOOKUP(C546,'Hemis baza'!K:AF,5,)</f>
        <v>M1-24 PSI</v>
      </c>
      <c r="I546" s="403" t="str">
        <f>VLOOKUP(C546,'Hemis baza'!K:AF,11,)</f>
        <v>Magistr</v>
      </c>
      <c r="J546" s="23" t="str">
        <f>VLOOKUP(C546,'Hemis baza'!K:AF,12,)</f>
        <v>Kunduzgi</v>
      </c>
      <c r="K546" s="304"/>
      <c r="L546" s="333"/>
      <c r="M546" s="26">
        <v>18000000</v>
      </c>
      <c r="N546" s="26">
        <f>SUMIF('BR 1'!B:B,'1-kurs'!C546,'BR 1'!E:E)</f>
        <v>8578000</v>
      </c>
      <c r="O546" s="26">
        <f t="shared" si="56"/>
        <v>9422000</v>
      </c>
      <c r="P546" s="26"/>
      <c r="Q546" s="26">
        <f t="shared" si="57"/>
        <v>0</v>
      </c>
      <c r="R546" s="40"/>
      <c r="U546" s="26">
        <f t="shared" si="58"/>
        <v>0</v>
      </c>
      <c r="V546" s="26">
        <v>8578000</v>
      </c>
      <c r="AA546" s="407">
        <f t="shared" si="59"/>
        <v>18000000</v>
      </c>
      <c r="AB546" s="407">
        <f t="shared" si="60"/>
        <v>8578000</v>
      </c>
      <c r="AC546" s="407">
        <f t="shared" si="61"/>
        <v>9422000</v>
      </c>
      <c r="AD546" s="407">
        <f t="shared" si="62"/>
        <v>0</v>
      </c>
    </row>
    <row r="547" spans="1:30" s="1" customFormat="1" x14ac:dyDescent="0.25">
      <c r="A547" s="325">
        <f>SUBTOTAL(103,$B$2:B547)</f>
        <v>546</v>
      </c>
      <c r="B547" s="108" t="s">
        <v>7802</v>
      </c>
      <c r="C547" s="24">
        <v>32106985270014</v>
      </c>
      <c r="D547" s="24" t="e">
        <f>VLOOKUP(C547,'Hemis baza'!K:AJ,26,)</f>
        <v>#N/A</v>
      </c>
      <c r="E547" s="24" t="e">
        <f>VLOOKUP(C547,'Hemis baza'!K:AF,13,)</f>
        <v>#N/A</v>
      </c>
      <c r="F547" s="109" t="e">
        <f>VLOOKUP(C547,'Hemis baza'!K:AF,3,)</f>
        <v>#N/A</v>
      </c>
      <c r="G547" s="404" t="s">
        <v>4313</v>
      </c>
      <c r="H547" s="404" t="e">
        <f>VLOOKUP(C547,'Hemis baza'!K:AF,5,)</f>
        <v>#N/A</v>
      </c>
      <c r="I547" s="403" t="e">
        <f>VLOOKUP(C547,'Hemis baza'!K:AF,11,)</f>
        <v>#N/A</v>
      </c>
      <c r="J547" s="23" t="e">
        <f>VLOOKUP(C547,'Hemis baza'!K:AF,12,)</f>
        <v>#N/A</v>
      </c>
      <c r="K547" s="304"/>
      <c r="L547" s="333"/>
      <c r="M547" s="26"/>
      <c r="N547" s="26">
        <f>SUMIF('BR 1'!B:B,'1-kurs'!C547,'BR 1'!E:E)</f>
        <v>0</v>
      </c>
      <c r="O547" s="26">
        <f t="shared" si="56"/>
        <v>0</v>
      </c>
      <c r="P547" s="26"/>
      <c r="Q547" s="26">
        <f t="shared" si="57"/>
        <v>0</v>
      </c>
      <c r="R547" s="40"/>
      <c r="U547" s="26">
        <f t="shared" si="58"/>
        <v>0</v>
      </c>
      <c r="V547" s="26">
        <v>0</v>
      </c>
      <c r="AA547" s="407">
        <f t="shared" si="59"/>
        <v>0</v>
      </c>
      <c r="AB547" s="407">
        <f t="shared" si="60"/>
        <v>0</v>
      </c>
      <c r="AC547" s="407">
        <f t="shared" si="61"/>
        <v>0</v>
      </c>
      <c r="AD547" s="407">
        <f t="shared" si="62"/>
        <v>0</v>
      </c>
    </row>
    <row r="548" spans="1:30" s="1" customFormat="1" x14ac:dyDescent="0.25">
      <c r="A548" s="325">
        <f>SUBTOTAL(103,$B$2:B548)</f>
        <v>547</v>
      </c>
      <c r="B548" s="108" t="s">
        <v>7803</v>
      </c>
      <c r="C548" s="24">
        <v>40804955310076</v>
      </c>
      <c r="D548" s="24" t="str">
        <f>VLOOKUP(C548,'Hemis baza'!K:AJ,26,)</f>
        <v>438241200141</v>
      </c>
      <c r="E548" s="24" t="str">
        <f>VLOOKUP(C548,'Hemis baza'!K:AF,13,)</f>
        <v>To‘lov-shartnoma</v>
      </c>
      <c r="F548" s="109" t="str">
        <f>VLOOKUP(C548,'Hemis baza'!K:AF,3,)</f>
        <v>1-kurs</v>
      </c>
      <c r="G548" s="404" t="s">
        <v>19806</v>
      </c>
      <c r="H548" s="404" t="str">
        <f>VLOOKUP(C548,'Hemis baza'!K:AF,5,)</f>
        <v>M1-24 MUZ</v>
      </c>
      <c r="I548" s="403" t="str">
        <f>VLOOKUP(C548,'Hemis baza'!K:AF,11,)</f>
        <v>Magistr</v>
      </c>
      <c r="J548" s="23" t="str">
        <f>VLOOKUP(C548,'Hemis baza'!K:AF,12,)</f>
        <v>Kunduzgi</v>
      </c>
      <c r="K548" s="304"/>
      <c r="L548" s="333"/>
      <c r="M548" s="26">
        <v>18000000</v>
      </c>
      <c r="N548" s="26">
        <f>SUMIF('BR 1'!B:B,'1-kurs'!C548,'BR 1'!E:E)</f>
        <v>9000000</v>
      </c>
      <c r="O548" s="26">
        <f t="shared" si="56"/>
        <v>9000000</v>
      </c>
      <c r="P548" s="26"/>
      <c r="Q548" s="26">
        <f t="shared" si="57"/>
        <v>0</v>
      </c>
      <c r="R548" s="40"/>
      <c r="U548" s="26">
        <f t="shared" si="58"/>
        <v>0</v>
      </c>
      <c r="V548" s="26">
        <v>9000000</v>
      </c>
      <c r="AA548" s="407">
        <f t="shared" si="59"/>
        <v>18000000</v>
      </c>
      <c r="AB548" s="407">
        <f t="shared" si="60"/>
        <v>9000000</v>
      </c>
      <c r="AC548" s="407">
        <f t="shared" si="61"/>
        <v>9000000</v>
      </c>
      <c r="AD548" s="407">
        <f t="shared" si="62"/>
        <v>0</v>
      </c>
    </row>
    <row r="549" spans="1:30" s="1" customFormat="1" x14ac:dyDescent="0.25">
      <c r="A549" s="325">
        <f>SUBTOTAL(103,$B$2:B549)</f>
        <v>548</v>
      </c>
      <c r="B549" s="108" t="s">
        <v>7804</v>
      </c>
      <c r="C549" s="24">
        <v>52707015040061</v>
      </c>
      <c r="D549" s="24" t="str">
        <f>VLOOKUP(C549,'Hemis baza'!K:AJ,26,)</f>
        <v>438241101531</v>
      </c>
      <c r="E549" s="24" t="str">
        <f>VLOOKUP(C549,'Hemis baza'!K:AF,13,)</f>
        <v>To‘lov-shartnoma</v>
      </c>
      <c r="F549" s="109" t="str">
        <f>VLOOKUP(C549,'Hemis baza'!K:AF,3,)</f>
        <v>1-kurs</v>
      </c>
      <c r="G549" s="404" t="s">
        <v>19803</v>
      </c>
      <c r="H549" s="404" t="str">
        <f>VLOOKUP(C549,'Hemis baza'!K:AF,5,)</f>
        <v>S1-24 PSI</v>
      </c>
      <c r="I549" s="403" t="str">
        <f>VLOOKUP(C549,'Hemis baza'!K:AF,11,)</f>
        <v>Bakalavr</v>
      </c>
      <c r="J549" s="23" t="str">
        <f>VLOOKUP(C549,'Hemis baza'!K:AF,12,)</f>
        <v>Sirtqi</v>
      </c>
      <c r="K549" s="304"/>
      <c r="L549" s="333"/>
      <c r="M549" s="26">
        <v>12000000</v>
      </c>
      <c r="N549" s="26">
        <f>SUMIF('BR 1'!B:B,'1-kurs'!C549,'BR 1'!E:E)</f>
        <v>8390000</v>
      </c>
      <c r="O549" s="26">
        <f t="shared" si="56"/>
        <v>3610000</v>
      </c>
      <c r="P549" s="26"/>
      <c r="Q549" s="26">
        <f t="shared" si="57"/>
        <v>0</v>
      </c>
      <c r="R549" s="40"/>
      <c r="U549" s="26">
        <f t="shared" si="58"/>
        <v>0</v>
      </c>
      <c r="V549" s="26">
        <v>8390000</v>
      </c>
      <c r="AA549" s="407">
        <f t="shared" si="59"/>
        <v>12000000</v>
      </c>
      <c r="AB549" s="407">
        <f t="shared" si="60"/>
        <v>8390000</v>
      </c>
      <c r="AC549" s="407">
        <f t="shared" si="61"/>
        <v>3610000</v>
      </c>
      <c r="AD549" s="407">
        <f t="shared" si="62"/>
        <v>0</v>
      </c>
    </row>
    <row r="550" spans="1:30" s="1" customFormat="1" x14ac:dyDescent="0.25">
      <c r="A550" s="325">
        <f>SUBTOTAL(103,$B$2:B550)</f>
        <v>549</v>
      </c>
      <c r="B550" s="108" t="s">
        <v>7805</v>
      </c>
      <c r="C550" s="24">
        <v>42810955900038</v>
      </c>
      <c r="D550" s="24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04" t="s">
        <v>19803</v>
      </c>
      <c r="H550" s="404" t="e">
        <f>VLOOKUP(C550,'Hemis baza'!K:AF,5,)</f>
        <v>#N/A</v>
      </c>
      <c r="I550" s="403" t="e">
        <f>VLOOKUP(C550,'Hemis baza'!K:AF,11,)</f>
        <v>#N/A</v>
      </c>
      <c r="J550" s="23" t="e">
        <f>VLOOKUP(C550,'Hemis baza'!K:AF,12,)</f>
        <v>#N/A</v>
      </c>
      <c r="K550" s="304"/>
      <c r="L550" s="333"/>
      <c r="M550" s="26">
        <v>12000000</v>
      </c>
      <c r="N550" s="26">
        <f>SUMIF('BR 1'!B:B,'1-kurs'!C550,'BR 1'!E:E)</f>
        <v>0</v>
      </c>
      <c r="O550" s="26">
        <f t="shared" si="56"/>
        <v>12000000</v>
      </c>
      <c r="P550" s="26"/>
      <c r="Q550" s="26">
        <f t="shared" si="57"/>
        <v>0</v>
      </c>
      <c r="R550" s="40"/>
      <c r="U550" s="26">
        <f t="shared" si="58"/>
        <v>0</v>
      </c>
      <c r="V550" s="26">
        <v>0</v>
      </c>
      <c r="AA550" s="407">
        <f t="shared" si="59"/>
        <v>12000000</v>
      </c>
      <c r="AB550" s="407">
        <f t="shared" si="60"/>
        <v>0</v>
      </c>
      <c r="AC550" s="407">
        <f t="shared" si="61"/>
        <v>12000000</v>
      </c>
      <c r="AD550" s="407">
        <f t="shared" si="62"/>
        <v>0</v>
      </c>
    </row>
    <row r="551" spans="1:30" s="1" customFormat="1" x14ac:dyDescent="0.25">
      <c r="A551" s="325">
        <f>SUBTOTAL(103,$B$2:B551)</f>
        <v>550</v>
      </c>
      <c r="B551" s="108" t="s">
        <v>7806</v>
      </c>
      <c r="C551" s="24">
        <v>40305975260065</v>
      </c>
      <c r="D551" s="24" t="str">
        <f>VLOOKUP(C551,'Hemis baza'!K:AJ,26,)</f>
        <v>438241102077</v>
      </c>
      <c r="E551" s="24" t="str">
        <f>VLOOKUP(C551,'Hemis baza'!K:AF,13,)</f>
        <v>To‘lov-shartnoma</v>
      </c>
      <c r="F551" s="109" t="str">
        <f>VLOOKUP(C551,'Hemis baza'!K:AF,3,)</f>
        <v>1-kurs</v>
      </c>
      <c r="G551" s="404" t="s">
        <v>19806</v>
      </c>
      <c r="H551" s="404" t="str">
        <f>VLOOKUP(C551,'Hemis baza'!K:AF,5,)</f>
        <v>1-24 MUZ</v>
      </c>
      <c r="I551" s="403" t="str">
        <f>VLOOKUP(C551,'Hemis baza'!K:AF,11,)</f>
        <v>Bakalavr</v>
      </c>
      <c r="J551" s="23" t="str">
        <f>VLOOKUP(C551,'Hemis baza'!K:AF,12,)</f>
        <v>Kunduzgi</v>
      </c>
      <c r="K551" s="304"/>
      <c r="L551" s="333"/>
      <c r="M551" s="26">
        <v>15000000</v>
      </c>
      <c r="N551" s="26">
        <f>SUMIF('BR 1'!B:B,'1-kurs'!C551,'BR 1'!E:E)</f>
        <v>15000000</v>
      </c>
      <c r="O551" s="26">
        <f t="shared" si="56"/>
        <v>0</v>
      </c>
      <c r="P551" s="26"/>
      <c r="Q551" s="26">
        <f t="shared" si="57"/>
        <v>0</v>
      </c>
      <c r="R551" s="40"/>
      <c r="U551" s="26">
        <f t="shared" si="58"/>
        <v>0</v>
      </c>
      <c r="V551" s="26">
        <v>15000000</v>
      </c>
      <c r="AA551" s="407">
        <f t="shared" si="59"/>
        <v>15000000</v>
      </c>
      <c r="AB551" s="407">
        <f t="shared" si="60"/>
        <v>15000000</v>
      </c>
      <c r="AC551" s="407">
        <f t="shared" si="61"/>
        <v>0</v>
      </c>
      <c r="AD551" s="407">
        <f t="shared" si="62"/>
        <v>0</v>
      </c>
    </row>
    <row r="552" spans="1:30" s="1" customFormat="1" x14ac:dyDescent="0.25">
      <c r="A552" s="325">
        <f>SUBTOTAL(103,$B$2:B552)</f>
        <v>551</v>
      </c>
      <c r="B552" s="108" t="s">
        <v>7807</v>
      </c>
      <c r="C552" s="24">
        <v>60501065360040</v>
      </c>
      <c r="D552" s="24" t="str">
        <f>VLOOKUP(C552,'Hemis baza'!K:AJ,26,)</f>
        <v>438241101747</v>
      </c>
      <c r="E552" s="24" t="str">
        <f>VLOOKUP(C552,'Hemis baza'!K:AF,13,)</f>
        <v>To‘lov-shartnoma</v>
      </c>
      <c r="F552" s="109" t="str">
        <f>VLOOKUP(C552,'Hemis baza'!K:AF,3,)</f>
        <v>1-kurs</v>
      </c>
      <c r="G552" s="404" t="s">
        <v>19803</v>
      </c>
      <c r="H552" s="404" t="str">
        <f>VLOOKUP(C552,'Hemis baza'!K:AF,5,)</f>
        <v>S1-24 PSI</v>
      </c>
      <c r="I552" s="403" t="str">
        <f>VLOOKUP(C552,'Hemis baza'!K:AF,11,)</f>
        <v>Bakalavr</v>
      </c>
      <c r="J552" s="23" t="str">
        <f>VLOOKUP(C552,'Hemis baza'!K:AF,12,)</f>
        <v>Sirtqi</v>
      </c>
      <c r="K552" s="304"/>
      <c r="L552" s="333"/>
      <c r="M552" s="26">
        <v>12000000</v>
      </c>
      <c r="N552" s="26">
        <f>SUMIF('BR 1'!B:B,'1-kurs'!C552,'BR 1'!E:E)</f>
        <v>9970000</v>
      </c>
      <c r="O552" s="26">
        <f t="shared" si="56"/>
        <v>2030000</v>
      </c>
      <c r="P552" s="26"/>
      <c r="Q552" s="26">
        <f t="shared" si="57"/>
        <v>0</v>
      </c>
      <c r="R552" s="40"/>
      <c r="U552" s="26">
        <f t="shared" si="58"/>
        <v>0</v>
      </c>
      <c r="V552" s="26">
        <v>9970000</v>
      </c>
      <c r="AA552" s="407">
        <f t="shared" si="59"/>
        <v>12000000</v>
      </c>
      <c r="AB552" s="407">
        <f t="shared" si="60"/>
        <v>9970000</v>
      </c>
      <c r="AC552" s="407">
        <f t="shared" si="61"/>
        <v>2030000</v>
      </c>
      <c r="AD552" s="407">
        <f t="shared" si="62"/>
        <v>0</v>
      </c>
    </row>
    <row r="553" spans="1:30" s="1" customFormat="1" x14ac:dyDescent="0.25">
      <c r="A553" s="325">
        <f>SUBTOTAL(103,$B$2:B553)</f>
        <v>552</v>
      </c>
      <c r="B553" s="108" t="s">
        <v>7808</v>
      </c>
      <c r="C553" s="24">
        <v>43009851100032</v>
      </c>
      <c r="D553" s="24" t="str">
        <f>VLOOKUP(C553,'Hemis baza'!K:AJ,26,)</f>
        <v>438241200163</v>
      </c>
      <c r="E553" s="24" t="str">
        <f>VLOOKUP(C553,'Hemis baza'!K:AF,13,)</f>
        <v>To‘lov-shartnoma</v>
      </c>
      <c r="F553" s="109" t="str">
        <f>VLOOKUP(C553,'Hemis baza'!K:AF,3,)</f>
        <v>1-kurs</v>
      </c>
      <c r="G553" s="404" t="s">
        <v>19814</v>
      </c>
      <c r="H553" s="404" t="str">
        <f>VLOOKUP(C553,'Hemis baza'!K:AF,5,)</f>
        <v>M1-24 L</v>
      </c>
      <c r="I553" s="403" t="str">
        <f>VLOOKUP(C553,'Hemis baza'!K:AF,11,)</f>
        <v>Magistr</v>
      </c>
      <c r="J553" s="23" t="str">
        <f>VLOOKUP(C553,'Hemis baza'!K:AF,12,)</f>
        <v>Kunduzgi</v>
      </c>
      <c r="K553" s="304"/>
      <c r="L553" s="333"/>
      <c r="M553" s="26">
        <v>18000000</v>
      </c>
      <c r="N553" s="26">
        <f>SUMIF('BR 1'!B:B,'1-kurs'!C553,'BR 1'!E:E)</f>
        <v>18000000</v>
      </c>
      <c r="O553" s="26">
        <f t="shared" si="56"/>
        <v>0</v>
      </c>
      <c r="P553" s="26"/>
      <c r="Q553" s="26">
        <f t="shared" si="57"/>
        <v>0</v>
      </c>
      <c r="R553" s="40"/>
      <c r="U553" s="26">
        <f t="shared" si="58"/>
        <v>0</v>
      </c>
      <c r="V553" s="26">
        <v>18000000</v>
      </c>
      <c r="AA553" s="407">
        <f t="shared" si="59"/>
        <v>18000000</v>
      </c>
      <c r="AB553" s="407">
        <f t="shared" si="60"/>
        <v>18000000</v>
      </c>
      <c r="AC553" s="407">
        <f t="shared" si="61"/>
        <v>0</v>
      </c>
      <c r="AD553" s="407">
        <f t="shared" si="62"/>
        <v>0</v>
      </c>
    </row>
    <row r="554" spans="1:30" s="1" customFormat="1" x14ac:dyDescent="0.25">
      <c r="A554" s="325">
        <f>SUBTOTAL(103,$B$2:B554)</f>
        <v>553</v>
      </c>
      <c r="B554" s="108" t="s">
        <v>7809</v>
      </c>
      <c r="C554" s="24">
        <v>50312015280025</v>
      </c>
      <c r="D554" s="24" t="str">
        <f>VLOOKUP(C554,'Hemis baza'!K:AJ,26,)</f>
        <v>438241101543</v>
      </c>
      <c r="E554" s="24" t="str">
        <f>VLOOKUP(C554,'Hemis baza'!K:AF,13,)</f>
        <v>To‘lov-shartnoma</v>
      </c>
      <c r="F554" s="109" t="str">
        <f>VLOOKUP(C554,'Hemis baza'!K:AF,3,)</f>
        <v>1-kurs</v>
      </c>
      <c r="G554" s="404" t="s">
        <v>19808</v>
      </c>
      <c r="H554" s="404" t="str">
        <f>VLOOKUP(C554,'Hemis baza'!K:AF,5,)</f>
        <v>S1-24 IQT</v>
      </c>
      <c r="I554" s="403" t="str">
        <f>VLOOKUP(C554,'Hemis baza'!K:AF,11,)</f>
        <v>Bakalavr</v>
      </c>
      <c r="J554" s="23" t="str">
        <f>VLOOKUP(C554,'Hemis baza'!K:AF,12,)</f>
        <v>Sirtqi</v>
      </c>
      <c r="K554" s="304"/>
      <c r="L554" s="333"/>
      <c r="M554" s="26">
        <v>12000000</v>
      </c>
      <c r="N554" s="26">
        <f>SUMIF('BR 1'!B:B,'1-kurs'!C554,'BR 1'!E:E)</f>
        <v>2970000</v>
      </c>
      <c r="O554" s="26">
        <f t="shared" si="56"/>
        <v>9030000</v>
      </c>
      <c r="P554" s="26"/>
      <c r="Q554" s="26">
        <f t="shared" si="57"/>
        <v>0</v>
      </c>
      <c r="R554" s="40"/>
      <c r="U554" s="26">
        <f t="shared" si="58"/>
        <v>0</v>
      </c>
      <c r="V554" s="26">
        <v>2970000</v>
      </c>
      <c r="AA554" s="407">
        <f t="shared" si="59"/>
        <v>12000000</v>
      </c>
      <c r="AB554" s="407">
        <f t="shared" si="60"/>
        <v>2970000</v>
      </c>
      <c r="AC554" s="407">
        <f t="shared" si="61"/>
        <v>9030000</v>
      </c>
      <c r="AD554" s="407">
        <f t="shared" si="62"/>
        <v>0</v>
      </c>
    </row>
    <row r="555" spans="1:30" s="1" customFormat="1" x14ac:dyDescent="0.25">
      <c r="A555" s="325">
        <f>SUBTOTAL(103,$B$2:B555)</f>
        <v>554</v>
      </c>
      <c r="B555" s="108" t="s">
        <v>7810</v>
      </c>
      <c r="C555" s="24">
        <v>50610075260037</v>
      </c>
      <c r="D555" s="24" t="str">
        <f>VLOOKUP(C555,'Hemis baza'!K:AJ,26,)</f>
        <v>438241100253</v>
      </c>
      <c r="E555" s="24" t="str">
        <f>VLOOKUP(C555,'Hemis baza'!K:AF,13,)</f>
        <v>To‘lov-shartnoma</v>
      </c>
      <c r="F555" s="109" t="str">
        <f>VLOOKUP(C555,'Hemis baza'!K:AF,3,)</f>
        <v>1-kurs</v>
      </c>
      <c r="G555" s="404" t="s">
        <v>19808</v>
      </c>
      <c r="H555" s="404" t="str">
        <f>VLOOKUP(C555,'Hemis baza'!K:AF,5,)</f>
        <v>1-24 IQT</v>
      </c>
      <c r="I555" s="403" t="str">
        <f>VLOOKUP(C555,'Hemis baza'!K:AF,11,)</f>
        <v>Bakalavr</v>
      </c>
      <c r="J555" s="23" t="str">
        <f>VLOOKUP(C555,'Hemis baza'!K:AF,12,)</f>
        <v>Kunduzgi</v>
      </c>
      <c r="K555" s="304"/>
      <c r="L555" s="333"/>
      <c r="M555" s="26">
        <v>15000000</v>
      </c>
      <c r="N555" s="26">
        <f>SUMIF('BR 1'!B:B,'1-kurs'!C555,'BR 1'!E:E)</f>
        <v>12050000</v>
      </c>
      <c r="O555" s="26">
        <f t="shared" si="56"/>
        <v>2950000</v>
      </c>
      <c r="P555" s="26"/>
      <c r="Q555" s="26">
        <f t="shared" si="57"/>
        <v>0</v>
      </c>
      <c r="R555" s="40"/>
      <c r="U555" s="26">
        <f t="shared" si="58"/>
        <v>0</v>
      </c>
      <c r="V555" s="26">
        <v>12050000</v>
      </c>
      <c r="AA555" s="407">
        <f t="shared" si="59"/>
        <v>15000000</v>
      </c>
      <c r="AB555" s="407">
        <f t="shared" si="60"/>
        <v>12050000</v>
      </c>
      <c r="AC555" s="407">
        <f t="shared" si="61"/>
        <v>2950000</v>
      </c>
      <c r="AD555" s="407">
        <f t="shared" si="62"/>
        <v>0</v>
      </c>
    </row>
    <row r="556" spans="1:30" s="1" customFormat="1" x14ac:dyDescent="0.25">
      <c r="A556" s="325">
        <f>SUBTOTAL(103,$B$2:B556)</f>
        <v>555</v>
      </c>
      <c r="B556" s="108" t="s">
        <v>7811</v>
      </c>
      <c r="C556" s="24">
        <v>41403881000119</v>
      </c>
      <c r="D556" s="24" t="str">
        <f>VLOOKUP(C556,'Hemis baza'!K:AJ,26,)</f>
        <v>438241200164</v>
      </c>
      <c r="E556" s="24" t="str">
        <f>VLOOKUP(C556,'Hemis baza'!K:AF,13,)</f>
        <v>To‘lov-shartnoma</v>
      </c>
      <c r="F556" s="109" t="str">
        <f>VLOOKUP(C556,'Hemis baza'!K:AF,3,)</f>
        <v>1-kurs</v>
      </c>
      <c r="G556" s="404" t="s">
        <v>19814</v>
      </c>
      <c r="H556" s="404" t="str">
        <f>VLOOKUP(C556,'Hemis baza'!K:AF,5,)</f>
        <v>M1-24 L</v>
      </c>
      <c r="I556" s="403" t="str">
        <f>VLOOKUP(C556,'Hemis baza'!K:AF,11,)</f>
        <v>Magistr</v>
      </c>
      <c r="J556" s="23" t="str">
        <f>VLOOKUP(C556,'Hemis baza'!K:AF,12,)</f>
        <v>Kunduzgi</v>
      </c>
      <c r="K556" s="304"/>
      <c r="L556" s="333"/>
      <c r="M556" s="26">
        <v>18000000</v>
      </c>
      <c r="N556" s="26">
        <f>SUMIF('BR 1'!B:B,'1-kurs'!C556,'BR 1'!E:E)</f>
        <v>18000000</v>
      </c>
      <c r="O556" s="26">
        <f t="shared" si="56"/>
        <v>0</v>
      </c>
      <c r="P556" s="26"/>
      <c r="Q556" s="26">
        <f t="shared" si="57"/>
        <v>0</v>
      </c>
      <c r="R556" s="40"/>
      <c r="U556" s="26">
        <f t="shared" si="58"/>
        <v>0</v>
      </c>
      <c r="V556" s="26">
        <v>18000000</v>
      </c>
      <c r="AA556" s="407">
        <f t="shared" si="59"/>
        <v>18000000</v>
      </c>
      <c r="AB556" s="407">
        <f t="shared" si="60"/>
        <v>18000000</v>
      </c>
      <c r="AC556" s="407">
        <f t="shared" si="61"/>
        <v>0</v>
      </c>
      <c r="AD556" s="407">
        <f t="shared" si="62"/>
        <v>0</v>
      </c>
    </row>
    <row r="557" spans="1:30" s="1" customFormat="1" x14ac:dyDescent="0.25">
      <c r="A557" s="325">
        <f>SUBTOTAL(103,$B$2:B557)</f>
        <v>556</v>
      </c>
      <c r="B557" s="108" t="s">
        <v>7812</v>
      </c>
      <c r="C557" s="24">
        <v>62504006520064</v>
      </c>
      <c r="D557" s="24" t="str">
        <f>VLOOKUP(C557,'Hemis baza'!K:AJ,26,)</f>
        <v>438241200291</v>
      </c>
      <c r="E557" s="24" t="str">
        <f>VLOOKUP(C557,'Hemis baza'!K:AF,13,)</f>
        <v>To‘lov-shartnoma</v>
      </c>
      <c r="F557" s="109" t="str">
        <f>VLOOKUP(C557,'Hemis baza'!K:AF,3,)</f>
        <v>1-kurs</v>
      </c>
      <c r="G557" s="404" t="s">
        <v>19811</v>
      </c>
      <c r="H557" s="404" t="str">
        <f>VLOOKUP(C557,'Hemis baza'!K:AF,5,)</f>
        <v>M1-24 O`TA</v>
      </c>
      <c r="I557" s="403" t="str">
        <f>VLOOKUP(C557,'Hemis baza'!K:AF,11,)</f>
        <v>Magistr</v>
      </c>
      <c r="J557" s="23" t="str">
        <f>VLOOKUP(C557,'Hemis baza'!K:AF,12,)</f>
        <v>Kunduzgi</v>
      </c>
      <c r="K557" s="304"/>
      <c r="L557" s="333"/>
      <c r="M557" s="26">
        <v>18000000</v>
      </c>
      <c r="N557" s="26">
        <f>SUMIF('BR 1'!B:B,'1-kurs'!C557,'BR 1'!E:E)</f>
        <v>18000000</v>
      </c>
      <c r="O557" s="26">
        <f t="shared" si="56"/>
        <v>0</v>
      </c>
      <c r="P557" s="26"/>
      <c r="Q557" s="26">
        <f t="shared" si="57"/>
        <v>0</v>
      </c>
      <c r="R557" s="40"/>
      <c r="U557" s="26">
        <f t="shared" si="58"/>
        <v>0</v>
      </c>
      <c r="V557" s="26">
        <v>18000000</v>
      </c>
      <c r="AA557" s="407">
        <f t="shared" si="59"/>
        <v>18000000</v>
      </c>
      <c r="AB557" s="407">
        <f t="shared" si="60"/>
        <v>18000000</v>
      </c>
      <c r="AC557" s="407">
        <f t="shared" si="61"/>
        <v>0</v>
      </c>
      <c r="AD557" s="407">
        <f t="shared" si="62"/>
        <v>0</v>
      </c>
    </row>
    <row r="558" spans="1:30" s="1" customFormat="1" x14ac:dyDescent="0.25">
      <c r="A558" s="325">
        <f>SUBTOTAL(103,$B$2:B558)</f>
        <v>557</v>
      </c>
      <c r="B558" s="108" t="s">
        <v>7813</v>
      </c>
      <c r="C558" s="24">
        <v>61703035260025</v>
      </c>
      <c r="D558" s="24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04" t="s">
        <v>19806</v>
      </c>
      <c r="H558" s="404" t="e">
        <f>VLOOKUP(C558,'Hemis baza'!K:AF,5,)</f>
        <v>#N/A</v>
      </c>
      <c r="I558" s="403" t="e">
        <f>VLOOKUP(C558,'Hemis baza'!K:AF,11,)</f>
        <v>#N/A</v>
      </c>
      <c r="J558" s="23" t="e">
        <f>VLOOKUP(C558,'Hemis baza'!K:AF,12,)</f>
        <v>#N/A</v>
      </c>
      <c r="K558" s="304"/>
      <c r="L558" s="333"/>
      <c r="M558" s="26">
        <v>18000000</v>
      </c>
      <c r="N558" s="26">
        <f>SUMIF('BR 1'!B:B,'1-kurs'!C558,'BR 1'!E:E)</f>
        <v>0</v>
      </c>
      <c r="O558" s="26">
        <f t="shared" si="56"/>
        <v>18000000</v>
      </c>
      <c r="P558" s="26"/>
      <c r="Q558" s="26">
        <f t="shared" si="57"/>
        <v>0</v>
      </c>
      <c r="R558" s="40"/>
      <c r="U558" s="26">
        <f t="shared" si="58"/>
        <v>0</v>
      </c>
      <c r="V558" s="26">
        <v>0</v>
      </c>
      <c r="AA558" s="407">
        <f t="shared" si="59"/>
        <v>18000000</v>
      </c>
      <c r="AB558" s="407">
        <f t="shared" si="60"/>
        <v>0</v>
      </c>
      <c r="AC558" s="407">
        <f t="shared" si="61"/>
        <v>18000000</v>
      </c>
      <c r="AD558" s="407">
        <f t="shared" si="62"/>
        <v>0</v>
      </c>
    </row>
    <row r="559" spans="1:30" s="1" customFormat="1" x14ac:dyDescent="0.25">
      <c r="A559" s="325">
        <f>SUBTOTAL(103,$B$2:B559)</f>
        <v>558</v>
      </c>
      <c r="B559" s="108" t="s">
        <v>7814</v>
      </c>
      <c r="C559" s="24">
        <v>60708065300010</v>
      </c>
      <c r="D559" s="24" t="str">
        <f>VLOOKUP(C559,'Hemis baza'!K:AJ,26,)</f>
        <v>438241100340</v>
      </c>
      <c r="E559" s="24" t="str">
        <f>VLOOKUP(C559,'Hemis baza'!K:AF,13,)</f>
        <v>To‘lov-shartnoma</v>
      </c>
      <c r="F559" s="109" t="str">
        <f>VLOOKUP(C559,'Hemis baza'!K:AF,3,)</f>
        <v>1-kurs</v>
      </c>
      <c r="G559" s="404" t="s">
        <v>19809</v>
      </c>
      <c r="H559" s="404" t="str">
        <f>VLOOKUP(C559,'Hemis baza'!K:AF,5,)</f>
        <v>1-24 BT</v>
      </c>
      <c r="I559" s="403" t="str">
        <f>VLOOKUP(C559,'Hemis baza'!K:AF,11,)</f>
        <v>Bakalavr</v>
      </c>
      <c r="J559" s="23" t="str">
        <f>VLOOKUP(C559,'Hemis baza'!K:AF,12,)</f>
        <v>Kunduzgi</v>
      </c>
      <c r="K559" s="304"/>
      <c r="L559" s="333"/>
      <c r="M559" s="26">
        <v>15000000</v>
      </c>
      <c r="N559" s="26">
        <f>SUMIF('BR 1'!B:B,'1-kurs'!C559,'BR 1'!E:E)</f>
        <v>15000000</v>
      </c>
      <c r="O559" s="26">
        <f t="shared" si="56"/>
        <v>0</v>
      </c>
      <c r="P559" s="26"/>
      <c r="Q559" s="26">
        <f t="shared" si="57"/>
        <v>0</v>
      </c>
      <c r="R559" s="40"/>
      <c r="U559" s="26">
        <f t="shared" si="58"/>
        <v>0</v>
      </c>
      <c r="V559" s="26">
        <v>15000000</v>
      </c>
      <c r="AA559" s="407">
        <f t="shared" si="59"/>
        <v>15000000</v>
      </c>
      <c r="AB559" s="407">
        <f t="shared" si="60"/>
        <v>15000000</v>
      </c>
      <c r="AC559" s="407">
        <f t="shared" si="61"/>
        <v>0</v>
      </c>
      <c r="AD559" s="407">
        <f t="shared" si="62"/>
        <v>0</v>
      </c>
    </row>
    <row r="560" spans="1:30" s="1" customFormat="1" x14ac:dyDescent="0.25">
      <c r="A560" s="325">
        <f>SUBTOTAL(103,$B$2:B560)</f>
        <v>559</v>
      </c>
      <c r="B560" s="108" t="s">
        <v>7815</v>
      </c>
      <c r="C560" s="24">
        <v>31505935260010</v>
      </c>
      <c r="D560" s="24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04" t="s">
        <v>19814</v>
      </c>
      <c r="H560" s="404" t="e">
        <f>VLOOKUP(C560,'Hemis baza'!K:AF,5,)</f>
        <v>#N/A</v>
      </c>
      <c r="I560" s="403" t="e">
        <f>VLOOKUP(C560,'Hemis baza'!K:AF,11,)</f>
        <v>#N/A</v>
      </c>
      <c r="J560" s="23" t="e">
        <f>VLOOKUP(C560,'Hemis baza'!K:AF,12,)</f>
        <v>#N/A</v>
      </c>
      <c r="K560" s="304"/>
      <c r="L560" s="333"/>
      <c r="M560" s="26">
        <v>18000000</v>
      </c>
      <c r="N560" s="26">
        <f>SUMIF('BR 1'!B:B,'1-kurs'!C560,'BR 1'!E:E)</f>
        <v>0</v>
      </c>
      <c r="O560" s="26">
        <f t="shared" si="56"/>
        <v>18000000</v>
      </c>
      <c r="P560" s="26"/>
      <c r="Q560" s="26">
        <f t="shared" si="57"/>
        <v>0</v>
      </c>
      <c r="R560" s="40"/>
      <c r="U560" s="26">
        <f t="shared" si="58"/>
        <v>0</v>
      </c>
      <c r="V560" s="26">
        <v>0</v>
      </c>
      <c r="AA560" s="407">
        <f t="shared" si="59"/>
        <v>18000000</v>
      </c>
      <c r="AB560" s="407">
        <f t="shared" si="60"/>
        <v>0</v>
      </c>
      <c r="AC560" s="407">
        <f t="shared" si="61"/>
        <v>18000000</v>
      </c>
      <c r="AD560" s="407">
        <f t="shared" si="62"/>
        <v>0</v>
      </c>
    </row>
    <row r="561" spans="1:30" s="1" customFormat="1" x14ac:dyDescent="0.25">
      <c r="A561" s="325">
        <f>SUBTOTAL(103,$B$2:B561)</f>
        <v>560</v>
      </c>
      <c r="B561" s="108" t="s">
        <v>7816</v>
      </c>
      <c r="C561" s="24">
        <v>61708065280025</v>
      </c>
      <c r="D561" s="24" t="str">
        <f>VLOOKUP(C561,'Hemis baza'!K:AJ,26,)</f>
        <v>438241102101</v>
      </c>
      <c r="E561" s="24" t="str">
        <f>VLOOKUP(C561,'Hemis baza'!K:AF,13,)</f>
        <v>To‘lov-shartnoma</v>
      </c>
      <c r="F561" s="109" t="str">
        <f>VLOOKUP(C561,'Hemis baza'!K:AF,3,)</f>
        <v>1-kurs</v>
      </c>
      <c r="G561" s="404" t="s">
        <v>19813</v>
      </c>
      <c r="H561" s="404" t="str">
        <f>VLOOKUP(C561,'Hemis baza'!K:AF,5,)</f>
        <v>1-24 XTA</v>
      </c>
      <c r="I561" s="403" t="str">
        <f>VLOOKUP(C561,'Hemis baza'!K:AF,11,)</f>
        <v>Bakalavr</v>
      </c>
      <c r="J561" s="23" t="str">
        <f>VLOOKUP(C561,'Hemis baza'!K:AF,12,)</f>
        <v>Kunduzgi</v>
      </c>
      <c r="K561" s="304"/>
      <c r="L561" s="333"/>
      <c r="M561" s="26">
        <v>15000000</v>
      </c>
      <c r="N561" s="26">
        <f>SUMIF('BR 1'!B:B,'1-kurs'!C561,'BR 1'!E:E)</f>
        <v>7500000</v>
      </c>
      <c r="O561" s="26">
        <f t="shared" si="56"/>
        <v>7500000</v>
      </c>
      <c r="P561" s="26"/>
      <c r="Q561" s="26">
        <f t="shared" si="57"/>
        <v>0</v>
      </c>
      <c r="R561" s="40"/>
      <c r="U561" s="26">
        <f t="shared" si="58"/>
        <v>0</v>
      </c>
      <c r="V561" s="26">
        <v>7500000</v>
      </c>
      <c r="AA561" s="407">
        <f t="shared" si="59"/>
        <v>15000000</v>
      </c>
      <c r="AB561" s="407">
        <f t="shared" si="60"/>
        <v>7500000</v>
      </c>
      <c r="AC561" s="407">
        <f t="shared" si="61"/>
        <v>7500000</v>
      </c>
      <c r="AD561" s="407">
        <f t="shared" si="62"/>
        <v>0</v>
      </c>
    </row>
    <row r="562" spans="1:30" s="1" customFormat="1" x14ac:dyDescent="0.25">
      <c r="A562" s="325">
        <f>SUBTOTAL(103,$B$2:B562)</f>
        <v>561</v>
      </c>
      <c r="B562" s="108" t="s">
        <v>7817</v>
      </c>
      <c r="C562" s="24">
        <v>62205075260058</v>
      </c>
      <c r="D562" s="24" t="str">
        <f>VLOOKUP(C562,'Hemis baza'!K:AJ,26,)</f>
        <v>438241101029</v>
      </c>
      <c r="E562" s="24" t="str">
        <f>VLOOKUP(C562,'Hemis baza'!K:AF,13,)</f>
        <v>To‘lov-shartnoma</v>
      </c>
      <c r="F562" s="109" t="str">
        <f>VLOOKUP(C562,'Hemis baza'!K:AF,3,)</f>
        <v>1-kurs</v>
      </c>
      <c r="G562" s="404" t="s">
        <v>19808</v>
      </c>
      <c r="H562" s="404" t="str">
        <f>VLOOKUP(C562,'Hemis baza'!K:AF,5,)</f>
        <v>S1-24 IQT</v>
      </c>
      <c r="I562" s="403" t="str">
        <f>VLOOKUP(C562,'Hemis baza'!K:AF,11,)</f>
        <v>Bakalavr</v>
      </c>
      <c r="J562" s="23" t="str">
        <f>VLOOKUP(C562,'Hemis baza'!K:AF,12,)</f>
        <v>Sirtqi</v>
      </c>
      <c r="K562" s="304"/>
      <c r="L562" s="333"/>
      <c r="M562" s="26">
        <v>12000000</v>
      </c>
      <c r="N562" s="26">
        <f>SUMIF('BR 1'!B:B,'1-kurs'!C562,'BR 1'!E:E)</f>
        <v>9000000</v>
      </c>
      <c r="O562" s="26">
        <f t="shared" si="56"/>
        <v>3000000</v>
      </c>
      <c r="P562" s="26"/>
      <c r="Q562" s="26">
        <f t="shared" si="57"/>
        <v>0</v>
      </c>
      <c r="R562" s="40"/>
      <c r="U562" s="26">
        <f t="shared" si="58"/>
        <v>0</v>
      </c>
      <c r="V562" s="26">
        <v>9000000</v>
      </c>
      <c r="AA562" s="407">
        <f t="shared" si="59"/>
        <v>12000000</v>
      </c>
      <c r="AB562" s="407">
        <f t="shared" si="60"/>
        <v>9000000</v>
      </c>
      <c r="AC562" s="407">
        <f t="shared" si="61"/>
        <v>3000000</v>
      </c>
      <c r="AD562" s="407">
        <f t="shared" si="62"/>
        <v>0</v>
      </c>
    </row>
    <row r="563" spans="1:30" s="1" customFormat="1" x14ac:dyDescent="0.25">
      <c r="A563" s="325">
        <f>SUBTOTAL(103,$B$2:B563)</f>
        <v>562</v>
      </c>
      <c r="B563" s="108" t="s">
        <v>7818</v>
      </c>
      <c r="C563" s="24">
        <v>61510055320066</v>
      </c>
      <c r="D563" s="24" t="str">
        <f>VLOOKUP(C563,'Hemis baza'!K:AJ,26,)</f>
        <v>438241100104</v>
      </c>
      <c r="E563" s="24" t="str">
        <f>VLOOKUP(C563,'Hemis baza'!K:AF,13,)</f>
        <v>To‘lov-shartnoma</v>
      </c>
      <c r="F563" s="109" t="str">
        <f>VLOOKUP(C563,'Hemis baza'!K:AF,3,)</f>
        <v>1-kurs</v>
      </c>
      <c r="G563" s="404" t="s">
        <v>19804</v>
      </c>
      <c r="H563" s="404" t="str">
        <f>VLOOKUP(C563,'Hemis baza'!K:AF,5,)</f>
        <v>1-24 MT</v>
      </c>
      <c r="I563" s="403" t="str">
        <f>VLOOKUP(C563,'Hemis baza'!K:AF,11,)</f>
        <v>Bakalavr</v>
      </c>
      <c r="J563" s="23" t="str">
        <f>VLOOKUP(C563,'Hemis baza'!K:AF,12,)</f>
        <v>Kunduzgi</v>
      </c>
      <c r="K563" s="304"/>
      <c r="L563" s="333"/>
      <c r="M563" s="26">
        <v>15000000</v>
      </c>
      <c r="N563" s="26">
        <f>SUMIF('BR 1'!B:B,'1-kurs'!C563,'BR 1'!E:E)</f>
        <v>15000000</v>
      </c>
      <c r="O563" s="26">
        <f t="shared" si="56"/>
        <v>0</v>
      </c>
      <c r="P563" s="26"/>
      <c r="Q563" s="26">
        <f t="shared" si="57"/>
        <v>0</v>
      </c>
      <c r="R563" s="40"/>
      <c r="U563" s="26">
        <f t="shared" si="58"/>
        <v>0</v>
      </c>
      <c r="V563" s="26">
        <v>15000000</v>
      </c>
      <c r="AA563" s="407">
        <f t="shared" si="59"/>
        <v>15000000</v>
      </c>
      <c r="AB563" s="407">
        <f t="shared" si="60"/>
        <v>15000000</v>
      </c>
      <c r="AC563" s="407">
        <f t="shared" si="61"/>
        <v>0</v>
      </c>
      <c r="AD563" s="407">
        <f t="shared" si="62"/>
        <v>0</v>
      </c>
    </row>
    <row r="564" spans="1:30" s="1" customFormat="1" x14ac:dyDescent="0.25">
      <c r="A564" s="325">
        <f>SUBTOTAL(103,$B$2:B564)</f>
        <v>563</v>
      </c>
      <c r="B564" s="108" t="s">
        <v>7819</v>
      </c>
      <c r="C564" s="24">
        <v>32409995700057</v>
      </c>
      <c r="D564" s="24" t="e">
        <f>VLOOKUP(C564,'Hemis baza'!K:AJ,26,)</f>
        <v>#N/A</v>
      </c>
      <c r="E564" s="24" t="e">
        <f>VLOOKUP(C564,'Hemis baza'!K:AF,13,)</f>
        <v>#N/A</v>
      </c>
      <c r="F564" s="109" t="e">
        <f>VLOOKUP(C564,'Hemis baza'!K:AF,3,)</f>
        <v>#N/A</v>
      </c>
      <c r="G564" s="404" t="s">
        <v>19816</v>
      </c>
      <c r="H564" s="404" t="e">
        <f>VLOOKUP(C564,'Hemis baza'!K:AF,5,)</f>
        <v>#N/A</v>
      </c>
      <c r="I564" s="403" t="e">
        <f>VLOOKUP(C564,'Hemis baza'!K:AF,11,)</f>
        <v>#N/A</v>
      </c>
      <c r="J564" s="23" t="e">
        <f>VLOOKUP(C564,'Hemis baza'!K:AF,12,)</f>
        <v>#N/A</v>
      </c>
      <c r="K564" s="304"/>
      <c r="L564" s="333"/>
      <c r="M564" s="26">
        <v>18000000</v>
      </c>
      <c r="N564" s="26">
        <f>SUMIF('BR 1'!B:B,'1-kurs'!C564,'BR 1'!E:E)</f>
        <v>0</v>
      </c>
      <c r="O564" s="26">
        <f t="shared" si="56"/>
        <v>18000000</v>
      </c>
      <c r="P564" s="26"/>
      <c r="Q564" s="26">
        <f t="shared" si="57"/>
        <v>0</v>
      </c>
      <c r="R564" s="40"/>
      <c r="U564" s="26">
        <f t="shared" si="58"/>
        <v>0</v>
      </c>
      <c r="V564" s="26">
        <v>0</v>
      </c>
      <c r="AA564" s="407">
        <f t="shared" si="59"/>
        <v>18000000</v>
      </c>
      <c r="AB564" s="407">
        <f t="shared" si="60"/>
        <v>0</v>
      </c>
      <c r="AC564" s="407">
        <f t="shared" si="61"/>
        <v>18000000</v>
      </c>
      <c r="AD564" s="407">
        <f t="shared" si="62"/>
        <v>0</v>
      </c>
    </row>
    <row r="565" spans="1:30" s="1" customFormat="1" x14ac:dyDescent="0.25">
      <c r="A565" s="325">
        <f>SUBTOTAL(103,$B$2:B565)</f>
        <v>564</v>
      </c>
      <c r="B565" s="108" t="s">
        <v>7820</v>
      </c>
      <c r="C565" s="24">
        <v>60202075320018</v>
      </c>
      <c r="D565" s="24" t="str">
        <f>VLOOKUP(C565,'Hemis baza'!K:AJ,26,)</f>
        <v>438241102120</v>
      </c>
      <c r="E565" s="24" t="str">
        <f>VLOOKUP(C565,'Hemis baza'!K:AF,13,)</f>
        <v>To‘lov-shartnoma</v>
      </c>
      <c r="F565" s="109" t="str">
        <f>VLOOKUP(C565,'Hemis baza'!K:AF,3,)</f>
        <v>1-kurs</v>
      </c>
      <c r="G565" s="404" t="s">
        <v>19813</v>
      </c>
      <c r="H565" s="404" t="str">
        <f>VLOOKUP(C565,'Hemis baza'!K:AF,5,)</f>
        <v>2-24 XTA</v>
      </c>
      <c r="I565" s="403" t="str">
        <f>VLOOKUP(C565,'Hemis baza'!K:AF,11,)</f>
        <v>Bakalavr</v>
      </c>
      <c r="J565" s="23" t="str">
        <f>VLOOKUP(C565,'Hemis baza'!K:AF,12,)</f>
        <v>Kunduzgi</v>
      </c>
      <c r="K565" s="304"/>
      <c r="L565" s="333"/>
      <c r="M565" s="26">
        <v>15000000</v>
      </c>
      <c r="N565" s="26">
        <f>SUMIF('BR 1'!B:B,'1-kurs'!C565,'BR 1'!E:E)</f>
        <v>15000000</v>
      </c>
      <c r="O565" s="26">
        <f t="shared" si="56"/>
        <v>0</v>
      </c>
      <c r="P565" s="26"/>
      <c r="Q565" s="26">
        <f t="shared" si="57"/>
        <v>0</v>
      </c>
      <c r="R565" s="40"/>
      <c r="U565" s="26">
        <f t="shared" si="58"/>
        <v>0</v>
      </c>
      <c r="V565" s="26">
        <v>15000000</v>
      </c>
      <c r="AA565" s="407">
        <f t="shared" si="59"/>
        <v>15000000</v>
      </c>
      <c r="AB565" s="407">
        <f t="shared" si="60"/>
        <v>15000000</v>
      </c>
      <c r="AC565" s="407">
        <f t="shared" si="61"/>
        <v>0</v>
      </c>
      <c r="AD565" s="407">
        <f t="shared" si="62"/>
        <v>0</v>
      </c>
    </row>
    <row r="566" spans="1:30" s="1" customFormat="1" x14ac:dyDescent="0.25">
      <c r="A566" s="325">
        <f>SUBTOTAL(103,$B$2:B566)</f>
        <v>565</v>
      </c>
      <c r="B566" s="108" t="s">
        <v>7821</v>
      </c>
      <c r="C566" s="24">
        <v>41401871000022</v>
      </c>
      <c r="D566" s="24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04" t="s">
        <v>19803</v>
      </c>
      <c r="H566" s="404" t="e">
        <f>VLOOKUP(C566,'Hemis baza'!K:AF,5,)</f>
        <v>#N/A</v>
      </c>
      <c r="I566" s="403" t="e">
        <f>VLOOKUP(C566,'Hemis baza'!K:AF,11,)</f>
        <v>#N/A</v>
      </c>
      <c r="J566" s="23" t="e">
        <f>VLOOKUP(C566,'Hemis baza'!K:AF,12,)</f>
        <v>#N/A</v>
      </c>
      <c r="K566" s="304"/>
      <c r="L566" s="333"/>
      <c r="M566" s="26">
        <v>12000000</v>
      </c>
      <c r="N566" s="26">
        <f>SUMIF('BR 1'!B:B,'1-kurs'!C566,'BR 1'!E:E)</f>
        <v>0</v>
      </c>
      <c r="O566" s="26">
        <f t="shared" si="56"/>
        <v>12000000</v>
      </c>
      <c r="P566" s="26"/>
      <c r="Q566" s="26">
        <f t="shared" si="57"/>
        <v>0</v>
      </c>
      <c r="R566" s="40"/>
      <c r="U566" s="26">
        <f t="shared" si="58"/>
        <v>0</v>
      </c>
      <c r="V566" s="26">
        <v>0</v>
      </c>
      <c r="AA566" s="407">
        <f t="shared" si="59"/>
        <v>12000000</v>
      </c>
      <c r="AB566" s="407">
        <f t="shared" si="60"/>
        <v>0</v>
      </c>
      <c r="AC566" s="407">
        <f t="shared" si="61"/>
        <v>12000000</v>
      </c>
      <c r="AD566" s="407">
        <f t="shared" si="62"/>
        <v>0</v>
      </c>
    </row>
    <row r="567" spans="1:30" s="1" customFormat="1" x14ac:dyDescent="0.25">
      <c r="A567" s="325">
        <f>SUBTOTAL(103,$B$2:B567)</f>
        <v>566</v>
      </c>
      <c r="B567" s="108" t="s">
        <v>7822</v>
      </c>
      <c r="C567" s="24">
        <v>61504067110027</v>
      </c>
      <c r="D567" s="24" t="str">
        <f>VLOOKUP(C567,'Hemis baza'!K:AJ,26,)</f>
        <v>438241101659</v>
      </c>
      <c r="E567" s="24" t="str">
        <f>VLOOKUP(C567,'Hemis baza'!K:AF,13,)</f>
        <v>To‘lov-shartnoma</v>
      </c>
      <c r="F567" s="109" t="str">
        <f>VLOOKUP(C567,'Hemis baza'!K:AF,3,)</f>
        <v>1-kurs</v>
      </c>
      <c r="G567" s="404" t="s">
        <v>19803</v>
      </c>
      <c r="H567" s="404" t="str">
        <f>VLOOKUP(C567,'Hemis baza'!K:AF,5,)</f>
        <v>1-24 PSI</v>
      </c>
      <c r="I567" s="403" t="str">
        <f>VLOOKUP(C567,'Hemis baza'!K:AF,11,)</f>
        <v>Bakalavr</v>
      </c>
      <c r="J567" s="23" t="str">
        <f>VLOOKUP(C567,'Hemis baza'!K:AF,12,)</f>
        <v>Kunduzgi</v>
      </c>
      <c r="K567" s="304"/>
      <c r="L567" s="333"/>
      <c r="M567" s="26">
        <v>15000000</v>
      </c>
      <c r="N567" s="26">
        <f>SUMIF('BR 1'!B:B,'1-kurs'!C567,'BR 1'!E:E)</f>
        <v>7500000</v>
      </c>
      <c r="O567" s="26">
        <f t="shared" si="56"/>
        <v>7500000</v>
      </c>
      <c r="P567" s="26"/>
      <c r="Q567" s="26">
        <f t="shared" si="57"/>
        <v>0</v>
      </c>
      <c r="R567" s="40"/>
      <c r="U567" s="26">
        <f t="shared" si="58"/>
        <v>0</v>
      </c>
      <c r="V567" s="26">
        <v>7500000</v>
      </c>
      <c r="AA567" s="407">
        <f t="shared" si="59"/>
        <v>15000000</v>
      </c>
      <c r="AB567" s="407">
        <f t="shared" si="60"/>
        <v>7500000</v>
      </c>
      <c r="AC567" s="407">
        <f t="shared" si="61"/>
        <v>7500000</v>
      </c>
      <c r="AD567" s="407">
        <f t="shared" si="62"/>
        <v>0</v>
      </c>
    </row>
    <row r="568" spans="1:30" s="1" customFormat="1" x14ac:dyDescent="0.25">
      <c r="A568" s="325">
        <f>SUBTOTAL(103,$B$2:B568)</f>
        <v>567</v>
      </c>
      <c r="B568" s="108" t="s">
        <v>7823</v>
      </c>
      <c r="C568" s="24">
        <v>40604822380034</v>
      </c>
      <c r="D568" s="24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04" t="s">
        <v>19803</v>
      </c>
      <c r="H568" s="404" t="e">
        <f>VLOOKUP(C568,'Hemis baza'!K:AF,5,)</f>
        <v>#N/A</v>
      </c>
      <c r="I568" s="403" t="e">
        <f>VLOOKUP(C568,'Hemis baza'!K:AF,11,)</f>
        <v>#N/A</v>
      </c>
      <c r="J568" s="23" t="e">
        <f>VLOOKUP(C568,'Hemis baza'!K:AF,12,)</f>
        <v>#N/A</v>
      </c>
      <c r="K568" s="304"/>
      <c r="L568" s="333"/>
      <c r="M568" s="26">
        <v>18000000</v>
      </c>
      <c r="N568" s="26">
        <f>SUMIF('BR 1'!B:B,'1-kurs'!C568,'BR 1'!E:E)</f>
        <v>0</v>
      </c>
      <c r="O568" s="26">
        <f t="shared" si="56"/>
        <v>18000000</v>
      </c>
      <c r="P568" s="26"/>
      <c r="Q568" s="26">
        <f t="shared" si="57"/>
        <v>0</v>
      </c>
      <c r="R568" s="40"/>
      <c r="U568" s="26">
        <f t="shared" si="58"/>
        <v>0</v>
      </c>
      <c r="V568" s="26">
        <v>0</v>
      </c>
      <c r="AA568" s="407">
        <f t="shared" si="59"/>
        <v>18000000</v>
      </c>
      <c r="AB568" s="407">
        <f t="shared" si="60"/>
        <v>0</v>
      </c>
      <c r="AC568" s="407">
        <f t="shared" si="61"/>
        <v>18000000</v>
      </c>
      <c r="AD568" s="407">
        <f t="shared" si="62"/>
        <v>0</v>
      </c>
    </row>
    <row r="569" spans="1:30" s="1" customFormat="1" x14ac:dyDescent="0.25">
      <c r="A569" s="325">
        <f>SUBTOTAL(103,$B$2:B569)</f>
        <v>568</v>
      </c>
      <c r="B569" s="108" t="s">
        <v>7824</v>
      </c>
      <c r="C569" s="24">
        <v>61907065310110</v>
      </c>
      <c r="D569" s="24" t="str">
        <f>VLOOKUP(C569,'Hemis baza'!K:AJ,26,)</f>
        <v>438241100999</v>
      </c>
      <c r="E569" s="24" t="str">
        <f>VLOOKUP(C569,'Hemis baza'!K:AF,13,)</f>
        <v>To‘lov-shartnoma</v>
      </c>
      <c r="F569" s="109" t="str">
        <f>VLOOKUP(C569,'Hemis baza'!K:AF,3,)</f>
        <v>1-kurs</v>
      </c>
      <c r="G569" s="404" t="s">
        <v>19804</v>
      </c>
      <c r="H569" s="404" t="str">
        <f>VLOOKUP(C569,'Hemis baza'!K:AF,5,)</f>
        <v>S2-24 MT</v>
      </c>
      <c r="I569" s="403" t="str">
        <f>VLOOKUP(C569,'Hemis baza'!K:AF,11,)</f>
        <v>Bakalavr</v>
      </c>
      <c r="J569" s="23" t="str">
        <f>VLOOKUP(C569,'Hemis baza'!K:AF,12,)</f>
        <v>Sirtqi</v>
      </c>
      <c r="K569" s="304"/>
      <c r="L569" s="333"/>
      <c r="M569" s="26">
        <v>12000000</v>
      </c>
      <c r="N569" s="26">
        <f>SUMIF('BR 1'!B:B,'1-kurs'!C569,'BR 1'!E:E)</f>
        <v>3000000</v>
      </c>
      <c r="O569" s="26">
        <f t="shared" si="56"/>
        <v>9000000</v>
      </c>
      <c r="P569" s="26"/>
      <c r="Q569" s="26">
        <f t="shared" si="57"/>
        <v>0</v>
      </c>
      <c r="R569" s="40"/>
      <c r="U569" s="26">
        <f t="shared" si="58"/>
        <v>0</v>
      </c>
      <c r="V569" s="26">
        <v>3000000</v>
      </c>
      <c r="AA569" s="407">
        <f t="shared" si="59"/>
        <v>12000000</v>
      </c>
      <c r="AB569" s="407">
        <f t="shared" si="60"/>
        <v>3000000</v>
      </c>
      <c r="AC569" s="407">
        <f t="shared" si="61"/>
        <v>9000000</v>
      </c>
      <c r="AD569" s="407">
        <f t="shared" si="62"/>
        <v>0</v>
      </c>
    </row>
    <row r="570" spans="1:30" s="1" customFormat="1" x14ac:dyDescent="0.25">
      <c r="A570" s="325">
        <f>SUBTOTAL(103,$B$2:B570)</f>
        <v>569</v>
      </c>
      <c r="B570" s="108" t="s">
        <v>7825</v>
      </c>
      <c r="C570" s="24">
        <v>30310985680034</v>
      </c>
      <c r="D570" s="24" t="e">
        <f>VLOOKUP(C570,'Hemis baza'!K:AJ,26,)</f>
        <v>#N/A</v>
      </c>
      <c r="E570" s="24" t="e">
        <f>VLOOKUP(C570,'Hemis baza'!K:AF,13,)</f>
        <v>#N/A</v>
      </c>
      <c r="F570" s="109" t="e">
        <f>VLOOKUP(C570,'Hemis baza'!K:AF,3,)</f>
        <v>#N/A</v>
      </c>
      <c r="G570" s="404" t="s">
        <v>19814</v>
      </c>
      <c r="H570" s="404" t="e">
        <f>VLOOKUP(C570,'Hemis baza'!K:AF,5,)</f>
        <v>#N/A</v>
      </c>
      <c r="I570" s="403" t="e">
        <f>VLOOKUP(C570,'Hemis baza'!K:AF,11,)</f>
        <v>#N/A</v>
      </c>
      <c r="J570" s="23" t="e">
        <f>VLOOKUP(C570,'Hemis baza'!K:AF,12,)</f>
        <v>#N/A</v>
      </c>
      <c r="K570" s="304"/>
      <c r="L570" s="333"/>
      <c r="M570" s="26">
        <v>18000000</v>
      </c>
      <c r="N570" s="26">
        <f>SUMIF('BR 1'!B:B,'1-kurs'!C570,'BR 1'!E:E)</f>
        <v>0</v>
      </c>
      <c r="O570" s="26">
        <f t="shared" si="56"/>
        <v>18000000</v>
      </c>
      <c r="P570" s="26"/>
      <c r="Q570" s="26">
        <f t="shared" si="57"/>
        <v>0</v>
      </c>
      <c r="R570" s="40"/>
      <c r="U570" s="26">
        <f t="shared" si="58"/>
        <v>0</v>
      </c>
      <c r="V570" s="26">
        <v>0</v>
      </c>
      <c r="AA570" s="407">
        <f t="shared" si="59"/>
        <v>18000000</v>
      </c>
      <c r="AB570" s="407">
        <f t="shared" si="60"/>
        <v>0</v>
      </c>
      <c r="AC570" s="407">
        <f t="shared" si="61"/>
        <v>18000000</v>
      </c>
      <c r="AD570" s="407">
        <f t="shared" si="62"/>
        <v>0</v>
      </c>
    </row>
    <row r="571" spans="1:30" s="1" customFormat="1" x14ac:dyDescent="0.25">
      <c r="A571" s="325">
        <f>SUBTOTAL(103,$B$2:B571)</f>
        <v>570</v>
      </c>
      <c r="B571" s="108" t="s">
        <v>7826</v>
      </c>
      <c r="C571" s="24">
        <v>42408882380070</v>
      </c>
      <c r="D571" s="24" t="str">
        <f>VLOOKUP(C571,'Hemis baza'!K:AJ,26,)</f>
        <v>438241200373</v>
      </c>
      <c r="E571" s="24" t="str">
        <f>VLOOKUP(C571,'Hemis baza'!K:AF,13,)</f>
        <v>To‘lov-shartnoma</v>
      </c>
      <c r="F571" s="109" t="str">
        <f>VLOOKUP(C571,'Hemis baza'!K:AF,3,)</f>
        <v>1-kurs</v>
      </c>
      <c r="G571" s="404" t="s">
        <v>19803</v>
      </c>
      <c r="H571" s="404" t="str">
        <f>VLOOKUP(C571,'Hemis baza'!K:AF,5,)</f>
        <v>M1-24 BT</v>
      </c>
      <c r="I571" s="403" t="str">
        <f>VLOOKUP(C571,'Hemis baza'!K:AF,11,)</f>
        <v>Magistr</v>
      </c>
      <c r="J571" s="23" t="str">
        <f>VLOOKUP(C571,'Hemis baza'!K:AF,12,)</f>
        <v>Kunduzgi</v>
      </c>
      <c r="K571" s="304"/>
      <c r="L571" s="333"/>
      <c r="M571" s="26">
        <v>18000000</v>
      </c>
      <c r="N571" s="26">
        <f>SUMIF('BR 1'!B:B,'1-kurs'!C571,'BR 1'!E:E)</f>
        <v>18000000</v>
      </c>
      <c r="O571" s="26">
        <f t="shared" si="56"/>
        <v>0</v>
      </c>
      <c r="P571" s="26"/>
      <c r="Q571" s="26">
        <f t="shared" si="57"/>
        <v>0</v>
      </c>
      <c r="R571" s="40"/>
      <c r="U571" s="26">
        <f t="shared" si="58"/>
        <v>0</v>
      </c>
      <c r="V571" s="26">
        <v>18000000</v>
      </c>
      <c r="AA571" s="407">
        <f t="shared" si="59"/>
        <v>18000000</v>
      </c>
      <c r="AB571" s="407">
        <f t="shared" si="60"/>
        <v>18000000</v>
      </c>
      <c r="AC571" s="407">
        <f t="shared" si="61"/>
        <v>0</v>
      </c>
      <c r="AD571" s="407">
        <f t="shared" si="62"/>
        <v>0</v>
      </c>
    </row>
    <row r="572" spans="1:30" s="1" customFormat="1" x14ac:dyDescent="0.25">
      <c r="A572" s="325">
        <f>SUBTOTAL(103,$B$2:B572)</f>
        <v>571</v>
      </c>
      <c r="B572" s="108" t="s">
        <v>7827</v>
      </c>
      <c r="C572" s="24">
        <v>40101741940083</v>
      </c>
      <c r="D572" s="24" t="str">
        <f>VLOOKUP(C572,'Hemis baza'!K:AJ,26,)</f>
        <v>438241200101</v>
      </c>
      <c r="E572" s="24" t="str">
        <f>VLOOKUP(C572,'Hemis baza'!K:AF,13,)</f>
        <v>To‘lov-shartnoma</v>
      </c>
      <c r="F572" s="109" t="str">
        <f>VLOOKUP(C572,'Hemis baza'!K:AF,3,)</f>
        <v>1-kurs</v>
      </c>
      <c r="G572" s="404" t="s">
        <v>19803</v>
      </c>
      <c r="H572" s="404" t="str">
        <f>VLOOKUP(C572,'Hemis baza'!K:AF,5,)</f>
        <v>M1-24 PSI</v>
      </c>
      <c r="I572" s="403" t="str">
        <f>VLOOKUP(C572,'Hemis baza'!K:AF,11,)</f>
        <v>Magistr</v>
      </c>
      <c r="J572" s="23" t="str">
        <f>VLOOKUP(C572,'Hemis baza'!K:AF,12,)</f>
        <v>Kunduzgi</v>
      </c>
      <c r="K572" s="304"/>
      <c r="L572" s="333"/>
      <c r="M572" s="26">
        <v>18000000</v>
      </c>
      <c r="N572" s="26">
        <f>SUMIF('BR 1'!B:B,'1-kurs'!C572,'BR 1'!E:E)</f>
        <v>13501000</v>
      </c>
      <c r="O572" s="26">
        <f t="shared" si="56"/>
        <v>4499000</v>
      </c>
      <c r="P572" s="26"/>
      <c r="Q572" s="26">
        <f t="shared" si="57"/>
        <v>0</v>
      </c>
      <c r="R572" s="40"/>
      <c r="U572" s="26">
        <f t="shared" si="58"/>
        <v>0</v>
      </c>
      <c r="V572" s="26">
        <v>13501000</v>
      </c>
      <c r="AA572" s="407">
        <f t="shared" si="59"/>
        <v>18000000</v>
      </c>
      <c r="AB572" s="407">
        <f t="shared" si="60"/>
        <v>13501000</v>
      </c>
      <c r="AC572" s="407">
        <f t="shared" si="61"/>
        <v>4499000</v>
      </c>
      <c r="AD572" s="407">
        <f t="shared" si="62"/>
        <v>0</v>
      </c>
    </row>
    <row r="573" spans="1:30" s="1" customFormat="1" x14ac:dyDescent="0.25">
      <c r="A573" s="325">
        <f>SUBTOTAL(103,$B$2:B573)</f>
        <v>572</v>
      </c>
      <c r="B573" s="108" t="s">
        <v>7828</v>
      </c>
      <c r="C573" s="24">
        <v>40507891000161</v>
      </c>
      <c r="D573" s="24" t="str">
        <f>VLOOKUP(C573,'Hemis baza'!K:AJ,26,)</f>
        <v>438241200216</v>
      </c>
      <c r="E573" s="24" t="str">
        <f>VLOOKUP(C573,'Hemis baza'!K:AF,13,)</f>
        <v>To‘lov-shartnoma</v>
      </c>
      <c r="F573" s="109" t="str">
        <f>VLOOKUP(C573,'Hemis baza'!K:AF,3,)</f>
        <v>1-kurs</v>
      </c>
      <c r="G573" s="404" t="s">
        <v>19811</v>
      </c>
      <c r="H573" s="404" t="str">
        <f>VLOOKUP(C573,'Hemis baza'!K:AF,5,)</f>
        <v>M1-24 O`TA</v>
      </c>
      <c r="I573" s="403" t="str">
        <f>VLOOKUP(C573,'Hemis baza'!K:AF,11,)</f>
        <v>Magistr</v>
      </c>
      <c r="J573" s="23" t="str">
        <f>VLOOKUP(C573,'Hemis baza'!K:AF,12,)</f>
        <v>Kunduzgi</v>
      </c>
      <c r="K573" s="304"/>
      <c r="L573" s="333"/>
      <c r="M573" s="26">
        <v>18000000</v>
      </c>
      <c r="N573" s="26">
        <f>SUMIF('BR 1'!B:B,'1-kurs'!C573,'BR 1'!E:E)</f>
        <v>18000000</v>
      </c>
      <c r="O573" s="26">
        <f t="shared" si="56"/>
        <v>0</v>
      </c>
      <c r="P573" s="26"/>
      <c r="Q573" s="26">
        <f t="shared" si="57"/>
        <v>0</v>
      </c>
      <c r="R573" s="40"/>
      <c r="U573" s="26">
        <f t="shared" si="58"/>
        <v>0</v>
      </c>
      <c r="V573" s="26">
        <v>18000000</v>
      </c>
      <c r="AA573" s="407">
        <f t="shared" si="59"/>
        <v>18000000</v>
      </c>
      <c r="AB573" s="407">
        <f t="shared" si="60"/>
        <v>18000000</v>
      </c>
      <c r="AC573" s="407">
        <f t="shared" si="61"/>
        <v>0</v>
      </c>
      <c r="AD573" s="407">
        <f t="shared" si="62"/>
        <v>0</v>
      </c>
    </row>
    <row r="574" spans="1:30" s="1" customFormat="1" x14ac:dyDescent="0.25">
      <c r="A574" s="325">
        <f>SUBTOTAL(103,$B$2:B574)</f>
        <v>573</v>
      </c>
      <c r="B574" s="108" t="s">
        <v>7829</v>
      </c>
      <c r="C574" s="24">
        <v>50401075350042</v>
      </c>
      <c r="D574" s="24" t="str">
        <f>VLOOKUP(C574,'Hemis baza'!K:AJ,26,)</f>
        <v>438241101075</v>
      </c>
      <c r="E574" s="24" t="str">
        <f>VLOOKUP(C574,'Hemis baza'!K:AF,13,)</f>
        <v>To‘lov-shartnoma</v>
      </c>
      <c r="F574" s="109" t="str">
        <f>VLOOKUP(C574,'Hemis baza'!K:AF,3,)</f>
        <v>1-kurs</v>
      </c>
      <c r="G574" s="404" t="s">
        <v>19808</v>
      </c>
      <c r="H574" s="404" t="str">
        <f>VLOOKUP(C574,'Hemis baza'!K:AF,5,)</f>
        <v>S1-24 IQT</v>
      </c>
      <c r="I574" s="403" t="str">
        <f>VLOOKUP(C574,'Hemis baza'!K:AF,11,)</f>
        <v>Bakalavr</v>
      </c>
      <c r="J574" s="23" t="str">
        <f>VLOOKUP(C574,'Hemis baza'!K:AF,12,)</f>
        <v>Sirtqi</v>
      </c>
      <c r="K574" s="304"/>
      <c r="L574" s="333"/>
      <c r="M574" s="26">
        <v>12000000</v>
      </c>
      <c r="N574" s="26">
        <f>SUMIF('BR 1'!B:B,'1-kurs'!C574,'BR 1'!E:E)</f>
        <v>6000000</v>
      </c>
      <c r="O574" s="26">
        <f t="shared" si="56"/>
        <v>6000000</v>
      </c>
      <c r="P574" s="26"/>
      <c r="Q574" s="26">
        <f t="shared" si="57"/>
        <v>0</v>
      </c>
      <c r="R574" s="40"/>
      <c r="U574" s="26">
        <f t="shared" si="58"/>
        <v>0</v>
      </c>
      <c r="V574" s="26">
        <v>6000000</v>
      </c>
      <c r="AA574" s="407">
        <f t="shared" si="59"/>
        <v>12000000</v>
      </c>
      <c r="AB574" s="407">
        <f t="shared" si="60"/>
        <v>6000000</v>
      </c>
      <c r="AC574" s="407">
        <f t="shared" si="61"/>
        <v>6000000</v>
      </c>
      <c r="AD574" s="407">
        <f t="shared" si="62"/>
        <v>0</v>
      </c>
    </row>
    <row r="575" spans="1:30" s="1" customFormat="1" x14ac:dyDescent="0.25">
      <c r="A575" s="325">
        <f>SUBTOTAL(103,$B$2:B575)</f>
        <v>574</v>
      </c>
      <c r="B575" s="108" t="s">
        <v>7830</v>
      </c>
      <c r="C575" s="24">
        <v>42812921000056</v>
      </c>
      <c r="D575" s="24" t="str">
        <f>VLOOKUP(C575,'Hemis baza'!K:AJ,26,)</f>
        <v>438241200042</v>
      </c>
      <c r="E575" s="24" t="str">
        <f>VLOOKUP(C575,'Hemis baza'!K:AF,13,)</f>
        <v>To‘lov-shartnoma</v>
      </c>
      <c r="F575" s="109" t="str">
        <f>VLOOKUP(C575,'Hemis baza'!K:AF,3,)</f>
        <v>1-kurs</v>
      </c>
      <c r="G575" s="404" t="s">
        <v>19814</v>
      </c>
      <c r="H575" s="404" t="str">
        <f>VLOOKUP(C575,'Hemis baza'!K:AF,5,)</f>
        <v>M1-24 L</v>
      </c>
      <c r="I575" s="403" t="str">
        <f>VLOOKUP(C575,'Hemis baza'!K:AF,11,)</f>
        <v>Magistr</v>
      </c>
      <c r="J575" s="23" t="str">
        <f>VLOOKUP(C575,'Hemis baza'!K:AF,12,)</f>
        <v>Kunduzgi</v>
      </c>
      <c r="K575" s="304"/>
      <c r="L575" s="333"/>
      <c r="M575" s="26">
        <v>18000000</v>
      </c>
      <c r="N575" s="26">
        <f>SUMIF('BR 1'!B:B,'1-kurs'!C575,'BR 1'!E:E)</f>
        <v>18000000</v>
      </c>
      <c r="O575" s="26">
        <f t="shared" si="56"/>
        <v>0</v>
      </c>
      <c r="P575" s="26"/>
      <c r="Q575" s="26">
        <f t="shared" si="57"/>
        <v>0</v>
      </c>
      <c r="R575" s="40"/>
      <c r="U575" s="26">
        <f t="shared" si="58"/>
        <v>0</v>
      </c>
      <c r="V575" s="26">
        <v>18000000</v>
      </c>
      <c r="AA575" s="407">
        <f t="shared" si="59"/>
        <v>18000000</v>
      </c>
      <c r="AB575" s="407">
        <f t="shared" si="60"/>
        <v>18000000</v>
      </c>
      <c r="AC575" s="407">
        <f t="shared" si="61"/>
        <v>0</v>
      </c>
      <c r="AD575" s="407">
        <f t="shared" si="62"/>
        <v>0</v>
      </c>
    </row>
    <row r="576" spans="1:30" s="1" customFormat="1" x14ac:dyDescent="0.25">
      <c r="A576" s="325">
        <f>SUBTOTAL(103,$B$2:B576)</f>
        <v>575</v>
      </c>
      <c r="B576" s="108" t="s">
        <v>7831</v>
      </c>
      <c r="C576" s="24">
        <v>52410015280033</v>
      </c>
      <c r="D576" s="24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04" t="s">
        <v>19818</v>
      </c>
      <c r="H576" s="404" t="e">
        <f>VLOOKUP(C576,'Hemis baza'!K:AF,5,)</f>
        <v>#N/A</v>
      </c>
      <c r="I576" s="403" t="e">
        <f>VLOOKUP(C576,'Hemis baza'!K:AF,11,)</f>
        <v>#N/A</v>
      </c>
      <c r="J576" s="23" t="e">
        <f>VLOOKUP(C576,'Hemis baza'!K:AF,12,)</f>
        <v>#N/A</v>
      </c>
      <c r="K576" s="304"/>
      <c r="L576" s="333"/>
      <c r="M576" s="26">
        <v>12000000</v>
      </c>
      <c r="N576" s="26">
        <f>SUMIF('BR 1'!B:B,'1-kurs'!C576,'BR 1'!E:E)</f>
        <v>0</v>
      </c>
      <c r="O576" s="26">
        <f t="shared" si="56"/>
        <v>12000000</v>
      </c>
      <c r="P576" s="26"/>
      <c r="Q576" s="26">
        <f t="shared" si="57"/>
        <v>0</v>
      </c>
      <c r="R576" s="40"/>
      <c r="U576" s="26">
        <f t="shared" si="58"/>
        <v>0</v>
      </c>
      <c r="V576" s="26">
        <v>0</v>
      </c>
      <c r="AA576" s="407">
        <f t="shared" si="59"/>
        <v>12000000</v>
      </c>
      <c r="AB576" s="407">
        <f t="shared" si="60"/>
        <v>0</v>
      </c>
      <c r="AC576" s="407">
        <f t="shared" si="61"/>
        <v>12000000</v>
      </c>
      <c r="AD576" s="407">
        <f t="shared" si="62"/>
        <v>0</v>
      </c>
    </row>
    <row r="577" spans="1:30" s="1" customFormat="1" x14ac:dyDescent="0.25">
      <c r="A577" s="325">
        <f>SUBTOTAL(103,$B$2:B577)</f>
        <v>576</v>
      </c>
      <c r="B577" s="108" t="s">
        <v>7832</v>
      </c>
      <c r="C577" s="24">
        <v>60309075290025</v>
      </c>
      <c r="D577" s="24" t="str">
        <f>VLOOKUP(C577,'Hemis baza'!K:AJ,26,)</f>
        <v>438241100934</v>
      </c>
      <c r="E577" s="24" t="str">
        <f>VLOOKUP(C577,'Hemis baza'!K:AF,13,)</f>
        <v>To‘lov-shartnoma</v>
      </c>
      <c r="F577" s="109" t="str">
        <f>VLOOKUP(C577,'Hemis baza'!K:AF,3,)</f>
        <v>1-kurs</v>
      </c>
      <c r="G577" s="404" t="s">
        <v>19804</v>
      </c>
      <c r="H577" s="404" t="str">
        <f>VLOOKUP(C577,'Hemis baza'!K:AF,5,)</f>
        <v>S2-24 MT</v>
      </c>
      <c r="I577" s="403" t="str">
        <f>VLOOKUP(C577,'Hemis baza'!K:AF,11,)</f>
        <v>Bakalavr</v>
      </c>
      <c r="J577" s="23" t="str">
        <f>VLOOKUP(C577,'Hemis baza'!K:AF,12,)</f>
        <v>Sirtqi</v>
      </c>
      <c r="K577" s="304"/>
      <c r="L577" s="333"/>
      <c r="M577" s="26">
        <v>12000000</v>
      </c>
      <c r="N577" s="26">
        <f>SUMIF('BR 1'!B:B,'1-kurs'!C577,'BR 1'!E:E)</f>
        <v>9000000</v>
      </c>
      <c r="O577" s="26">
        <f t="shared" si="56"/>
        <v>3000000</v>
      </c>
      <c r="P577" s="26"/>
      <c r="Q577" s="26">
        <f t="shared" si="57"/>
        <v>0</v>
      </c>
      <c r="R577" s="40"/>
      <c r="U577" s="26">
        <f t="shared" si="58"/>
        <v>0</v>
      </c>
      <c r="V577" s="26">
        <v>9000000</v>
      </c>
      <c r="AA577" s="407">
        <f t="shared" ref="AA577:AA638" si="63">M577</f>
        <v>12000000</v>
      </c>
      <c r="AB577" s="407">
        <f t="shared" ref="AB577:AB638" si="64">N577</f>
        <v>9000000</v>
      </c>
      <c r="AC577" s="407">
        <f t="shared" ref="AC577:AC638" si="65">O577</f>
        <v>3000000</v>
      </c>
      <c r="AD577" s="407">
        <f t="shared" ref="AD577:AD638" si="66">Q577</f>
        <v>0</v>
      </c>
    </row>
    <row r="578" spans="1:30" s="1" customFormat="1" x14ac:dyDescent="0.25">
      <c r="A578" s="325">
        <f>SUBTOTAL(103,$B$2:B578)</f>
        <v>577</v>
      </c>
      <c r="B578" s="108" t="s">
        <v>7833</v>
      </c>
      <c r="C578" s="24">
        <v>61908015260066</v>
      </c>
      <c r="D578" s="24" t="str">
        <f>VLOOKUP(C578,'Hemis baza'!K:AJ,26,)</f>
        <v>438241200011</v>
      </c>
      <c r="E578" s="24" t="str">
        <f>VLOOKUP(C578,'Hemis baza'!K:AF,13,)</f>
        <v>To‘lov-shartnoma</v>
      </c>
      <c r="F578" s="109" t="str">
        <f>VLOOKUP(C578,'Hemis baza'!K:AF,3,)</f>
        <v>1-kurs</v>
      </c>
      <c r="G578" s="404" t="s">
        <v>19808</v>
      </c>
      <c r="H578" s="404" t="str">
        <f>VLOOKUP(C578,'Hemis baza'!K:AF,5,)</f>
        <v>M1-24 IQT</v>
      </c>
      <c r="I578" s="403" t="str">
        <f>VLOOKUP(C578,'Hemis baza'!K:AF,11,)</f>
        <v>Magistr</v>
      </c>
      <c r="J578" s="23" t="str">
        <f>VLOOKUP(C578,'Hemis baza'!K:AF,12,)</f>
        <v>Kunduzgi</v>
      </c>
      <c r="K578" s="304"/>
      <c r="L578" s="333"/>
      <c r="M578" s="26">
        <v>18000000</v>
      </c>
      <c r="N578" s="26">
        <f>SUMIF('BR 1'!B:B,'1-kurs'!C578,'BR 1'!E:E)</f>
        <v>15000000</v>
      </c>
      <c r="O578" s="26">
        <f t="shared" ref="O578:O641" si="67">IF(M578-N578&gt;0,M578-N578,0)</f>
        <v>3000000</v>
      </c>
      <c r="P578" s="26"/>
      <c r="Q578" s="26">
        <f t="shared" ref="Q578:Q641" si="68">IF(M578-N578&lt;0,N578-M578,0)</f>
        <v>0</v>
      </c>
      <c r="R578" s="40"/>
      <c r="U578" s="26">
        <f t="shared" ref="U578:U641" si="69">N578-V578</f>
        <v>0</v>
      </c>
      <c r="V578" s="26">
        <v>15000000</v>
      </c>
      <c r="AA578" s="407">
        <f t="shared" si="63"/>
        <v>18000000</v>
      </c>
      <c r="AB578" s="407">
        <f t="shared" si="64"/>
        <v>15000000</v>
      </c>
      <c r="AC578" s="407">
        <f t="shared" si="65"/>
        <v>3000000</v>
      </c>
      <c r="AD578" s="407">
        <f t="shared" si="66"/>
        <v>0</v>
      </c>
    </row>
    <row r="579" spans="1:30" s="1" customFormat="1" x14ac:dyDescent="0.25">
      <c r="A579" s="325">
        <f>SUBTOTAL(103,$B$2:B579)</f>
        <v>578</v>
      </c>
      <c r="B579" s="108" t="s">
        <v>7834</v>
      </c>
      <c r="C579" s="24">
        <v>51704027110031</v>
      </c>
      <c r="D579" s="24" t="str">
        <f>VLOOKUP(C579,'Hemis baza'!K:AJ,26,)</f>
        <v>438241200050</v>
      </c>
      <c r="E579" s="24" t="str">
        <f>VLOOKUP(C579,'Hemis baza'!K:AF,13,)</f>
        <v>To‘lov-shartnoma</v>
      </c>
      <c r="F579" s="109" t="str">
        <f>VLOOKUP(C579,'Hemis baza'!K:AF,3,)</f>
        <v>1-kurs</v>
      </c>
      <c r="G579" s="404" t="s">
        <v>19814</v>
      </c>
      <c r="H579" s="404" t="str">
        <f>VLOOKUP(C579,'Hemis baza'!K:AF,5,)</f>
        <v>M1-24 L</v>
      </c>
      <c r="I579" s="403" t="str">
        <f>VLOOKUP(C579,'Hemis baza'!K:AF,11,)</f>
        <v>Magistr</v>
      </c>
      <c r="J579" s="23" t="str">
        <f>VLOOKUP(C579,'Hemis baza'!K:AF,12,)</f>
        <v>Kunduzgi</v>
      </c>
      <c r="K579" s="304"/>
      <c r="L579" s="333"/>
      <c r="M579" s="26">
        <v>18000000</v>
      </c>
      <c r="N579" s="26">
        <f>SUMIF('BR 1'!B:B,'1-kurs'!C579,'BR 1'!E:E)</f>
        <v>10358000</v>
      </c>
      <c r="O579" s="26">
        <f t="shared" si="67"/>
        <v>7642000</v>
      </c>
      <c r="P579" s="26"/>
      <c r="Q579" s="26">
        <f t="shared" si="68"/>
        <v>0</v>
      </c>
      <c r="R579" s="40"/>
      <c r="U579" s="26">
        <f t="shared" si="69"/>
        <v>0</v>
      </c>
      <c r="V579" s="26">
        <v>10358000</v>
      </c>
      <c r="AA579" s="407">
        <f t="shared" si="63"/>
        <v>18000000</v>
      </c>
      <c r="AB579" s="407">
        <f t="shared" si="64"/>
        <v>10358000</v>
      </c>
      <c r="AC579" s="407">
        <f t="shared" si="65"/>
        <v>7642000</v>
      </c>
      <c r="AD579" s="407">
        <f t="shared" si="66"/>
        <v>0</v>
      </c>
    </row>
    <row r="580" spans="1:30" s="1" customFormat="1" x14ac:dyDescent="0.25">
      <c r="A580" s="325">
        <f>SUBTOTAL(103,$B$2:B580)</f>
        <v>579</v>
      </c>
      <c r="B580" s="108" t="s">
        <v>7835</v>
      </c>
      <c r="C580" s="24">
        <v>52805045350029</v>
      </c>
      <c r="D580" s="24" t="e">
        <f>VLOOKUP(C580,'Hemis baza'!K:AJ,26,)</f>
        <v>#N/A</v>
      </c>
      <c r="E580" s="24" t="e">
        <f>VLOOKUP(C580,'Hemis baza'!K:AF,13,)</f>
        <v>#N/A</v>
      </c>
      <c r="F580" s="109" t="e">
        <f>VLOOKUP(C580,'Hemis baza'!K:AF,3,)</f>
        <v>#N/A</v>
      </c>
      <c r="G580" s="404" t="s">
        <v>19808</v>
      </c>
      <c r="H580" s="404" t="e">
        <f>VLOOKUP(C580,'Hemis baza'!K:AF,5,)</f>
        <v>#N/A</v>
      </c>
      <c r="I580" s="403" t="e">
        <f>VLOOKUP(C580,'Hemis baza'!K:AF,11,)</f>
        <v>#N/A</v>
      </c>
      <c r="J580" s="23" t="e">
        <f>VLOOKUP(C580,'Hemis baza'!K:AF,12,)</f>
        <v>#N/A</v>
      </c>
      <c r="K580" s="304"/>
      <c r="L580" s="333"/>
      <c r="M580" s="26">
        <v>12000000</v>
      </c>
      <c r="N580" s="26">
        <f>SUMIF('BR 1'!B:B,'1-kurs'!C580,'BR 1'!E:E)</f>
        <v>3000000</v>
      </c>
      <c r="O580" s="26">
        <f t="shared" si="67"/>
        <v>9000000</v>
      </c>
      <c r="P580" s="26"/>
      <c r="Q580" s="26">
        <f t="shared" si="68"/>
        <v>0</v>
      </c>
      <c r="R580" s="40"/>
      <c r="U580" s="26">
        <f t="shared" si="69"/>
        <v>0</v>
      </c>
      <c r="V580" s="26">
        <v>3000000</v>
      </c>
      <c r="AA580" s="407">
        <f t="shared" si="63"/>
        <v>12000000</v>
      </c>
      <c r="AB580" s="407">
        <f t="shared" si="64"/>
        <v>3000000</v>
      </c>
      <c r="AC580" s="407">
        <f t="shared" si="65"/>
        <v>9000000</v>
      </c>
      <c r="AD580" s="407">
        <f t="shared" si="66"/>
        <v>0</v>
      </c>
    </row>
    <row r="581" spans="1:30" s="1" customFormat="1" x14ac:dyDescent="0.25">
      <c r="A581" s="325">
        <f>SUBTOTAL(103,$B$2:B581)</f>
        <v>580</v>
      </c>
      <c r="B581" s="108" t="s">
        <v>7836</v>
      </c>
      <c r="C581" s="24">
        <v>42202861100037</v>
      </c>
      <c r="D581" s="24" t="str">
        <f>VLOOKUP(C581,'Hemis baza'!K:AJ,26,)</f>
        <v>438241102204</v>
      </c>
      <c r="E581" s="24" t="str">
        <f>VLOOKUP(C581,'Hemis baza'!K:AF,13,)</f>
        <v>To‘lov-shartnoma</v>
      </c>
      <c r="F581" s="109" t="str">
        <f>VLOOKUP(C581,'Hemis baza'!K:AF,3,)</f>
        <v>1-kurs</v>
      </c>
      <c r="G581" s="404" t="s">
        <v>19804</v>
      </c>
      <c r="H581" s="404" t="str">
        <f>VLOOKUP(C581,'Hemis baza'!K:AF,5,)</f>
        <v>S2-24 MT</v>
      </c>
      <c r="I581" s="403" t="str">
        <f>VLOOKUP(C581,'Hemis baza'!K:AF,11,)</f>
        <v>Bakalavr</v>
      </c>
      <c r="J581" s="23" t="str">
        <f>VLOOKUP(C581,'Hemis baza'!K:AF,12,)</f>
        <v>Sirtqi</v>
      </c>
      <c r="K581" s="304"/>
      <c r="L581" s="333"/>
      <c r="M581" s="26">
        <v>12000000</v>
      </c>
      <c r="N581" s="26">
        <f>SUMIF('BR 1'!B:B,'1-kurs'!C581,'BR 1'!E:E)</f>
        <v>9000000</v>
      </c>
      <c r="O581" s="26">
        <f t="shared" si="67"/>
        <v>3000000</v>
      </c>
      <c r="P581" s="26"/>
      <c r="Q581" s="26">
        <f t="shared" si="68"/>
        <v>0</v>
      </c>
      <c r="R581" s="40"/>
      <c r="U581" s="26">
        <f t="shared" si="69"/>
        <v>0</v>
      </c>
      <c r="V581" s="26">
        <v>9000000</v>
      </c>
      <c r="AA581" s="407">
        <f t="shared" si="63"/>
        <v>12000000</v>
      </c>
      <c r="AB581" s="407">
        <f t="shared" si="64"/>
        <v>9000000</v>
      </c>
      <c r="AC581" s="407">
        <f t="shared" si="65"/>
        <v>3000000</v>
      </c>
      <c r="AD581" s="407">
        <f t="shared" si="66"/>
        <v>0</v>
      </c>
    </row>
    <row r="582" spans="1:30" s="1" customFormat="1" x14ac:dyDescent="0.25">
      <c r="A582" s="325">
        <f>SUBTOTAL(103,$B$2:B582)</f>
        <v>581</v>
      </c>
      <c r="B582" s="108" t="s">
        <v>7837</v>
      </c>
      <c r="C582" s="24">
        <v>41508961000011</v>
      </c>
      <c r="D582" s="24" t="str">
        <f>VLOOKUP(C582,'Hemis baza'!K:AJ,26,)</f>
        <v>438241101418</v>
      </c>
      <c r="E582" s="24" t="str">
        <f>VLOOKUP(C582,'Hemis baza'!K:AF,13,)</f>
        <v>To‘lov-shartnoma</v>
      </c>
      <c r="F582" s="109" t="str">
        <f>VLOOKUP(C582,'Hemis baza'!K:AF,3,)</f>
        <v>1-kurs</v>
      </c>
      <c r="G582" s="404" t="s">
        <v>19804</v>
      </c>
      <c r="H582" s="404" t="str">
        <f>VLOOKUP(C582,'Hemis baza'!K:AF,5,)</f>
        <v>1-24 MT</v>
      </c>
      <c r="I582" s="403" t="str">
        <f>VLOOKUP(C582,'Hemis baza'!K:AF,11,)</f>
        <v>Bakalavr</v>
      </c>
      <c r="J582" s="23" t="str">
        <f>VLOOKUP(C582,'Hemis baza'!K:AF,12,)</f>
        <v>Kunduzgi</v>
      </c>
      <c r="K582" s="304"/>
      <c r="L582" s="333"/>
      <c r="M582" s="26">
        <v>15000000</v>
      </c>
      <c r="N582" s="26">
        <f>SUMIF('BR 1'!B:B,'1-kurs'!C582,'BR 1'!E:E)</f>
        <v>7500000</v>
      </c>
      <c r="O582" s="26">
        <f t="shared" si="67"/>
        <v>7500000</v>
      </c>
      <c r="P582" s="26"/>
      <c r="Q582" s="26">
        <f t="shared" si="68"/>
        <v>0</v>
      </c>
      <c r="R582" s="40"/>
      <c r="U582" s="26">
        <f t="shared" si="69"/>
        <v>0</v>
      </c>
      <c r="V582" s="26">
        <v>7500000</v>
      </c>
      <c r="AA582" s="407">
        <f t="shared" si="63"/>
        <v>15000000</v>
      </c>
      <c r="AB582" s="407">
        <f t="shared" si="64"/>
        <v>7500000</v>
      </c>
      <c r="AC582" s="407">
        <f t="shared" si="65"/>
        <v>7500000</v>
      </c>
      <c r="AD582" s="407">
        <f t="shared" si="66"/>
        <v>0</v>
      </c>
    </row>
    <row r="583" spans="1:30" s="1" customFormat="1" x14ac:dyDescent="0.25">
      <c r="A583" s="325">
        <f>SUBTOTAL(103,$B$2:B583)</f>
        <v>582</v>
      </c>
      <c r="B583" s="108" t="s">
        <v>7838</v>
      </c>
      <c r="C583" s="24">
        <v>61108065270046</v>
      </c>
      <c r="D583" s="24" t="str">
        <f>VLOOKUP(C583,'Hemis baza'!K:AJ,26,)</f>
        <v>438241100214</v>
      </c>
      <c r="E583" s="24" t="str">
        <f>VLOOKUP(C583,'Hemis baza'!K:AF,13,)</f>
        <v>To‘lov-shartnoma</v>
      </c>
      <c r="F583" s="109" t="str">
        <f>VLOOKUP(C583,'Hemis baza'!K:AF,3,)</f>
        <v>1-kurs</v>
      </c>
      <c r="G583" s="404" t="s">
        <v>19803</v>
      </c>
      <c r="H583" s="404" t="str">
        <f>VLOOKUP(C583,'Hemis baza'!K:AF,5,)</f>
        <v>1-24 PSI</v>
      </c>
      <c r="I583" s="403" t="str">
        <f>VLOOKUP(C583,'Hemis baza'!K:AF,11,)</f>
        <v>Bakalavr</v>
      </c>
      <c r="J583" s="23" t="str">
        <f>VLOOKUP(C583,'Hemis baza'!K:AF,12,)</f>
        <v>Kunduzgi</v>
      </c>
      <c r="K583" s="304"/>
      <c r="L583" s="333"/>
      <c r="M583" s="26">
        <v>15000000</v>
      </c>
      <c r="N583" s="26">
        <f>SUMIF('BR 1'!B:B,'1-kurs'!C583,'BR 1'!E:E)</f>
        <v>7500000</v>
      </c>
      <c r="O583" s="26">
        <f t="shared" si="67"/>
        <v>7500000</v>
      </c>
      <c r="P583" s="26"/>
      <c r="Q583" s="26">
        <f t="shared" si="68"/>
        <v>0</v>
      </c>
      <c r="R583" s="40"/>
      <c r="U583" s="26">
        <f t="shared" si="69"/>
        <v>0</v>
      </c>
      <c r="V583" s="26">
        <v>7500000</v>
      </c>
      <c r="AA583" s="407">
        <f t="shared" si="63"/>
        <v>15000000</v>
      </c>
      <c r="AB583" s="407">
        <f t="shared" si="64"/>
        <v>7500000</v>
      </c>
      <c r="AC583" s="407">
        <f t="shared" si="65"/>
        <v>7500000</v>
      </c>
      <c r="AD583" s="407">
        <f t="shared" si="66"/>
        <v>0</v>
      </c>
    </row>
    <row r="584" spans="1:30" s="1" customFormat="1" x14ac:dyDescent="0.25">
      <c r="A584" s="325">
        <f>SUBTOTAL(103,$B$2:B584)</f>
        <v>583</v>
      </c>
      <c r="B584" s="108" t="s">
        <v>7839</v>
      </c>
      <c r="C584" s="24">
        <v>63001075260026</v>
      </c>
      <c r="D584" s="24" t="str">
        <f>VLOOKUP(C584,'Hemis baza'!K:AJ,26,)</f>
        <v>438241100201</v>
      </c>
      <c r="E584" s="24" t="str">
        <f>VLOOKUP(C584,'Hemis baza'!K:AF,13,)</f>
        <v>To‘lov-shartnoma</v>
      </c>
      <c r="F584" s="109" t="str">
        <f>VLOOKUP(C584,'Hemis baza'!K:AF,3,)</f>
        <v>1-kurs</v>
      </c>
      <c r="G584" s="404" t="s">
        <v>19813</v>
      </c>
      <c r="H584" s="404" t="str">
        <f>VLOOKUP(C584,'Hemis baza'!K:AF,5,)</f>
        <v>2-24 XTA</v>
      </c>
      <c r="I584" s="403" t="str">
        <f>VLOOKUP(C584,'Hemis baza'!K:AF,11,)</f>
        <v>Bakalavr</v>
      </c>
      <c r="J584" s="23" t="str">
        <f>VLOOKUP(C584,'Hemis baza'!K:AF,12,)</f>
        <v>Kunduzgi</v>
      </c>
      <c r="K584" s="304"/>
      <c r="L584" s="333"/>
      <c r="M584" s="26">
        <v>15000000</v>
      </c>
      <c r="N584" s="26">
        <f>SUMIF('BR 1'!B:B,'1-kurs'!C584,'BR 1'!E:E)</f>
        <v>7500000</v>
      </c>
      <c r="O584" s="26">
        <f t="shared" si="67"/>
        <v>7500000</v>
      </c>
      <c r="P584" s="26"/>
      <c r="Q584" s="26">
        <f t="shared" si="68"/>
        <v>0</v>
      </c>
      <c r="R584" s="40"/>
      <c r="U584" s="26">
        <f t="shared" si="69"/>
        <v>0</v>
      </c>
      <c r="V584" s="26">
        <v>7500000</v>
      </c>
      <c r="AA584" s="407">
        <f t="shared" si="63"/>
        <v>15000000</v>
      </c>
      <c r="AB584" s="407">
        <f t="shared" si="64"/>
        <v>7500000</v>
      </c>
      <c r="AC584" s="407">
        <f t="shared" si="65"/>
        <v>7500000</v>
      </c>
      <c r="AD584" s="407">
        <f t="shared" si="66"/>
        <v>0</v>
      </c>
    </row>
    <row r="585" spans="1:30" s="1" customFormat="1" x14ac:dyDescent="0.25">
      <c r="A585" s="325">
        <f>SUBTOTAL(103,$B$2:B585)</f>
        <v>584</v>
      </c>
      <c r="B585" s="108" t="s">
        <v>7840</v>
      </c>
      <c r="C585" s="24">
        <v>41704922560044</v>
      </c>
      <c r="D585" s="24" t="e">
        <f>VLOOKUP(C585,'Hemis baza'!K:AJ,26,)</f>
        <v>#N/A</v>
      </c>
      <c r="E585" s="24" t="e">
        <f>VLOOKUP(C585,'Hemis baza'!K:AF,13,)</f>
        <v>#N/A</v>
      </c>
      <c r="F585" s="109" t="e">
        <f>VLOOKUP(C585,'Hemis baza'!K:AF,3,)</f>
        <v>#N/A</v>
      </c>
      <c r="G585" s="404" t="s">
        <v>19803</v>
      </c>
      <c r="H585" s="404" t="e">
        <f>VLOOKUP(C585,'Hemis baza'!K:AF,5,)</f>
        <v>#N/A</v>
      </c>
      <c r="I585" s="403" t="e">
        <f>VLOOKUP(C585,'Hemis baza'!K:AF,11,)</f>
        <v>#N/A</v>
      </c>
      <c r="J585" s="23" t="e">
        <f>VLOOKUP(C585,'Hemis baza'!K:AF,12,)</f>
        <v>#N/A</v>
      </c>
      <c r="K585" s="304"/>
      <c r="L585" s="333"/>
      <c r="M585" s="26">
        <v>18000000</v>
      </c>
      <c r="N585" s="26">
        <f>SUMIF('BR 1'!B:B,'1-kurs'!C585,'BR 1'!E:E)</f>
        <v>0</v>
      </c>
      <c r="O585" s="26">
        <f t="shared" si="67"/>
        <v>18000000</v>
      </c>
      <c r="P585" s="26"/>
      <c r="Q585" s="26">
        <f t="shared" si="68"/>
        <v>0</v>
      </c>
      <c r="R585" s="40"/>
      <c r="U585" s="26">
        <f t="shared" si="69"/>
        <v>0</v>
      </c>
      <c r="V585" s="26">
        <v>0</v>
      </c>
      <c r="AA585" s="407">
        <f t="shared" si="63"/>
        <v>18000000</v>
      </c>
      <c r="AB585" s="407">
        <f t="shared" si="64"/>
        <v>0</v>
      </c>
      <c r="AC585" s="407">
        <f t="shared" si="65"/>
        <v>18000000</v>
      </c>
      <c r="AD585" s="407">
        <f t="shared" si="66"/>
        <v>0</v>
      </c>
    </row>
    <row r="586" spans="1:30" s="1" customFormat="1" x14ac:dyDescent="0.25">
      <c r="A586" s="325">
        <f>SUBTOTAL(103,$B$2:B586)</f>
        <v>585</v>
      </c>
      <c r="B586" s="108" t="s">
        <v>7841</v>
      </c>
      <c r="C586" s="24">
        <v>50407025300026</v>
      </c>
      <c r="D586" s="24" t="str">
        <f>VLOOKUP(C586,'Hemis baza'!K:AJ,26,)</f>
        <v>438241101948</v>
      </c>
      <c r="E586" s="24" t="str">
        <f>VLOOKUP(C586,'Hemis baza'!K:AF,13,)</f>
        <v>To‘lov-shartnoma</v>
      </c>
      <c r="F586" s="109" t="str">
        <f>VLOOKUP(C586,'Hemis baza'!K:AF,3,)</f>
        <v>1-kurs</v>
      </c>
      <c r="G586" s="404" t="s">
        <v>19815</v>
      </c>
      <c r="H586" s="404" t="str">
        <f>VLOOKUP(C586,'Hemis baza'!K:AF,5,)</f>
        <v>1-24 ATT</v>
      </c>
      <c r="I586" s="403" t="str">
        <f>VLOOKUP(C586,'Hemis baza'!K:AF,11,)</f>
        <v>Bakalavr</v>
      </c>
      <c r="J586" s="23" t="str">
        <f>VLOOKUP(C586,'Hemis baza'!K:AF,12,)</f>
        <v>Kunduzgi</v>
      </c>
      <c r="K586" s="304"/>
      <c r="L586" s="333"/>
      <c r="M586" s="26">
        <v>15000000</v>
      </c>
      <c r="N586" s="26">
        <f>SUMIF('BR 1'!B:B,'1-kurs'!C586,'BR 1'!E:E)</f>
        <v>0</v>
      </c>
      <c r="O586" s="26">
        <f t="shared" si="67"/>
        <v>15000000</v>
      </c>
      <c r="P586" s="26"/>
      <c r="Q586" s="26">
        <f t="shared" si="68"/>
        <v>0</v>
      </c>
      <c r="R586" s="40"/>
      <c r="U586" s="26">
        <f t="shared" si="69"/>
        <v>0</v>
      </c>
      <c r="V586" s="26">
        <v>0</v>
      </c>
      <c r="AA586" s="407">
        <f t="shared" si="63"/>
        <v>15000000</v>
      </c>
      <c r="AB586" s="407">
        <f t="shared" si="64"/>
        <v>0</v>
      </c>
      <c r="AC586" s="407">
        <f t="shared" si="65"/>
        <v>15000000</v>
      </c>
      <c r="AD586" s="407">
        <f t="shared" si="66"/>
        <v>0</v>
      </c>
    </row>
    <row r="587" spans="1:30" s="1" customFormat="1" x14ac:dyDescent="0.25">
      <c r="A587" s="325">
        <f>SUBTOTAL(103,$B$2:B587)</f>
        <v>586</v>
      </c>
      <c r="B587" s="108" t="s">
        <v>7842</v>
      </c>
      <c r="C587" s="24">
        <v>43008842340042</v>
      </c>
      <c r="D587" s="24" t="str">
        <f>VLOOKUP(C587,'Hemis baza'!K:AJ,26,)</f>
        <v>438241200048</v>
      </c>
      <c r="E587" s="24" t="str">
        <f>VLOOKUP(C587,'Hemis baza'!K:AF,13,)</f>
        <v>To‘lov-shartnoma</v>
      </c>
      <c r="F587" s="109" t="str">
        <f>VLOOKUP(C587,'Hemis baza'!K:AF,3,)</f>
        <v>1-kurs</v>
      </c>
      <c r="G587" s="404" t="s">
        <v>19814</v>
      </c>
      <c r="H587" s="404" t="str">
        <f>VLOOKUP(C587,'Hemis baza'!K:AF,5,)</f>
        <v>M1-24 L</v>
      </c>
      <c r="I587" s="403" t="str">
        <f>VLOOKUP(C587,'Hemis baza'!K:AF,11,)</f>
        <v>Magistr</v>
      </c>
      <c r="J587" s="23" t="str">
        <f>VLOOKUP(C587,'Hemis baza'!K:AF,12,)</f>
        <v>Kunduzgi</v>
      </c>
      <c r="K587" s="304"/>
      <c r="L587" s="333"/>
      <c r="M587" s="26">
        <v>18000000</v>
      </c>
      <c r="N587" s="26">
        <f>SUMIF('BR 1'!B:B,'1-kurs'!C587,'BR 1'!E:E)</f>
        <v>9000000</v>
      </c>
      <c r="O587" s="26">
        <f t="shared" si="67"/>
        <v>9000000</v>
      </c>
      <c r="P587" s="26"/>
      <c r="Q587" s="26">
        <f t="shared" si="68"/>
        <v>0</v>
      </c>
      <c r="R587" s="40"/>
      <c r="U587" s="26">
        <f t="shared" si="69"/>
        <v>0</v>
      </c>
      <c r="V587" s="26">
        <v>9000000</v>
      </c>
      <c r="AA587" s="407">
        <f t="shared" si="63"/>
        <v>18000000</v>
      </c>
      <c r="AB587" s="407">
        <f t="shared" si="64"/>
        <v>9000000</v>
      </c>
      <c r="AC587" s="407">
        <f t="shared" si="65"/>
        <v>9000000</v>
      </c>
      <c r="AD587" s="407">
        <f t="shared" si="66"/>
        <v>0</v>
      </c>
    </row>
    <row r="588" spans="1:30" s="1" customFormat="1" x14ac:dyDescent="0.25">
      <c r="A588" s="325">
        <f>SUBTOTAL(103,$B$2:B588)</f>
        <v>587</v>
      </c>
      <c r="B588" s="108" t="s">
        <v>7843</v>
      </c>
      <c r="C588" s="24">
        <v>62105075310130</v>
      </c>
      <c r="D588" s="24" t="str">
        <f>VLOOKUP(C588,'Hemis baza'!K:AJ,26,)</f>
        <v>438241102024</v>
      </c>
      <c r="E588" s="24" t="str">
        <f>VLOOKUP(C588,'Hemis baza'!K:AF,13,)</f>
        <v>To‘lov-shartnoma</v>
      </c>
      <c r="F588" s="109" t="str">
        <f>VLOOKUP(C588,'Hemis baza'!K:AF,3,)</f>
        <v>1-kurs</v>
      </c>
      <c r="G588" s="404" t="s">
        <v>19813</v>
      </c>
      <c r="H588" s="404" t="str">
        <f>VLOOKUP(C588,'Hemis baza'!K:AF,5,)</f>
        <v>1-24 XTA</v>
      </c>
      <c r="I588" s="403" t="str">
        <f>VLOOKUP(C588,'Hemis baza'!K:AF,11,)</f>
        <v>Bakalavr</v>
      </c>
      <c r="J588" s="23" t="str">
        <f>VLOOKUP(C588,'Hemis baza'!K:AF,12,)</f>
        <v>Kunduzgi</v>
      </c>
      <c r="K588" s="304"/>
      <c r="L588" s="333"/>
      <c r="M588" s="26">
        <v>15000000</v>
      </c>
      <c r="N588" s="26">
        <f>SUMIF('BR 1'!B:B,'1-kurs'!C588,'BR 1'!E:E)</f>
        <v>17000000</v>
      </c>
      <c r="O588" s="26">
        <f t="shared" si="67"/>
        <v>0</v>
      </c>
      <c r="P588" s="26"/>
      <c r="Q588" s="26">
        <f t="shared" si="68"/>
        <v>2000000</v>
      </c>
      <c r="R588" s="40"/>
      <c r="U588" s="26">
        <f t="shared" si="69"/>
        <v>0</v>
      </c>
      <c r="V588" s="26">
        <v>17000000</v>
      </c>
      <c r="AA588" s="407">
        <f t="shared" si="63"/>
        <v>15000000</v>
      </c>
      <c r="AB588" s="407">
        <f t="shared" si="64"/>
        <v>17000000</v>
      </c>
      <c r="AC588" s="407">
        <f t="shared" si="65"/>
        <v>0</v>
      </c>
      <c r="AD588" s="407">
        <f t="shared" si="66"/>
        <v>2000000</v>
      </c>
    </row>
    <row r="589" spans="1:30" s="1" customFormat="1" x14ac:dyDescent="0.25">
      <c r="A589" s="325">
        <f>SUBTOTAL(103,$B$2:B589)</f>
        <v>588</v>
      </c>
      <c r="B589" s="108" t="s">
        <v>7844</v>
      </c>
      <c r="C589" s="24">
        <v>42609861080044</v>
      </c>
      <c r="D589" s="24" t="str">
        <f>VLOOKUP(C589,'Hemis baza'!K:AJ,26,)</f>
        <v>438241200127</v>
      </c>
      <c r="E589" s="24" t="str">
        <f>VLOOKUP(C589,'Hemis baza'!K:AF,13,)</f>
        <v>To‘lov-shartnoma</v>
      </c>
      <c r="F589" s="109" t="str">
        <f>VLOOKUP(C589,'Hemis baza'!K:AF,3,)</f>
        <v>1-kurs</v>
      </c>
      <c r="G589" s="404" t="s">
        <v>19811</v>
      </c>
      <c r="H589" s="404" t="str">
        <f>VLOOKUP(C589,'Hemis baza'!K:AF,5,)</f>
        <v>M1-24 O`TA</v>
      </c>
      <c r="I589" s="403" t="str">
        <f>VLOOKUP(C589,'Hemis baza'!K:AF,11,)</f>
        <v>Magistr</v>
      </c>
      <c r="J589" s="23" t="str">
        <f>VLOOKUP(C589,'Hemis baza'!K:AF,12,)</f>
        <v>Kunduzgi</v>
      </c>
      <c r="K589" s="304"/>
      <c r="L589" s="333"/>
      <c r="M589" s="26">
        <v>18000000</v>
      </c>
      <c r="N589" s="26">
        <f>SUMIF('BR 1'!B:B,'1-kurs'!C589,'BR 1'!E:E)</f>
        <v>18000000</v>
      </c>
      <c r="O589" s="26">
        <f t="shared" si="67"/>
        <v>0</v>
      </c>
      <c r="P589" s="26"/>
      <c r="Q589" s="26">
        <f t="shared" si="68"/>
        <v>0</v>
      </c>
      <c r="R589" s="40"/>
      <c r="U589" s="26">
        <f t="shared" si="69"/>
        <v>0</v>
      </c>
      <c r="V589" s="26">
        <v>18000000</v>
      </c>
      <c r="AA589" s="407">
        <f t="shared" si="63"/>
        <v>18000000</v>
      </c>
      <c r="AB589" s="407">
        <f t="shared" si="64"/>
        <v>18000000</v>
      </c>
      <c r="AC589" s="407">
        <f t="shared" si="65"/>
        <v>0</v>
      </c>
      <c r="AD589" s="407">
        <f t="shared" si="66"/>
        <v>0</v>
      </c>
    </row>
    <row r="590" spans="1:30" s="1" customFormat="1" x14ac:dyDescent="0.25">
      <c r="A590" s="325">
        <f>SUBTOTAL(103,$B$2:B590)</f>
        <v>589</v>
      </c>
      <c r="B590" s="108" t="s">
        <v>7845</v>
      </c>
      <c r="C590" s="24">
        <v>61706025260010</v>
      </c>
      <c r="D590" s="24" t="e">
        <f>VLOOKUP(C590,'Hemis baza'!K:AJ,26,)</f>
        <v>#N/A</v>
      </c>
      <c r="E590" s="24" t="e">
        <f>VLOOKUP(C590,'Hemis baza'!K:AF,13,)</f>
        <v>#N/A</v>
      </c>
      <c r="F590" s="109" t="e">
        <f>VLOOKUP(C590,'Hemis baza'!K:AF,3,)</f>
        <v>#N/A</v>
      </c>
      <c r="G590" s="404" t="s">
        <v>19814</v>
      </c>
      <c r="H590" s="404" t="e">
        <f>VLOOKUP(C590,'Hemis baza'!K:AF,5,)</f>
        <v>#N/A</v>
      </c>
      <c r="I590" s="403" t="e">
        <f>VLOOKUP(C590,'Hemis baza'!K:AF,11,)</f>
        <v>#N/A</v>
      </c>
      <c r="J590" s="23" t="e">
        <f>VLOOKUP(C590,'Hemis baza'!K:AF,12,)</f>
        <v>#N/A</v>
      </c>
      <c r="K590" s="304"/>
      <c r="L590" s="333"/>
      <c r="M590" s="26">
        <v>18000000</v>
      </c>
      <c r="N590" s="26">
        <f>SUMIF('BR 1'!B:B,'1-kurs'!C590,'BR 1'!E:E)</f>
        <v>0</v>
      </c>
      <c r="O590" s="26">
        <f t="shared" si="67"/>
        <v>18000000</v>
      </c>
      <c r="P590" s="26"/>
      <c r="Q590" s="26">
        <f t="shared" si="68"/>
        <v>0</v>
      </c>
      <c r="R590" s="40"/>
      <c r="U590" s="26">
        <f t="shared" si="69"/>
        <v>0</v>
      </c>
      <c r="V590" s="26">
        <v>0</v>
      </c>
      <c r="AA590" s="407">
        <f t="shared" si="63"/>
        <v>18000000</v>
      </c>
      <c r="AB590" s="407">
        <f t="shared" si="64"/>
        <v>0</v>
      </c>
      <c r="AC590" s="407">
        <f t="shared" si="65"/>
        <v>18000000</v>
      </c>
      <c r="AD590" s="407">
        <f t="shared" si="66"/>
        <v>0</v>
      </c>
    </row>
    <row r="591" spans="1:30" s="1" customFormat="1" x14ac:dyDescent="0.25">
      <c r="A591" s="325">
        <f>SUBTOTAL(103,$B$2:B591)</f>
        <v>590</v>
      </c>
      <c r="B591" s="108" t="s">
        <v>7846</v>
      </c>
      <c r="C591" s="24">
        <v>52108075290043</v>
      </c>
      <c r="D591" s="24" t="str">
        <f>VLOOKUP(C591,'Hemis baza'!K:AJ,26,)</f>
        <v>438241100179</v>
      </c>
      <c r="E591" s="24" t="str">
        <f>VLOOKUP(C591,'Hemis baza'!K:AF,13,)</f>
        <v>To‘lov-shartnoma</v>
      </c>
      <c r="F591" s="109" t="str">
        <f>VLOOKUP(C591,'Hemis baza'!K:AF,3,)</f>
        <v>1-kurs</v>
      </c>
      <c r="G591" s="404" t="s">
        <v>19813</v>
      </c>
      <c r="H591" s="404" t="str">
        <f>VLOOKUP(C591,'Hemis baza'!K:AF,5,)</f>
        <v>3-24 XTA</v>
      </c>
      <c r="I591" s="403" t="str">
        <f>VLOOKUP(C591,'Hemis baza'!K:AF,11,)</f>
        <v>Bakalavr</v>
      </c>
      <c r="J591" s="23" t="str">
        <f>VLOOKUP(C591,'Hemis baza'!K:AF,12,)</f>
        <v>Kunduzgi</v>
      </c>
      <c r="K591" s="304"/>
      <c r="L591" s="333"/>
      <c r="M591" s="26">
        <v>15000000</v>
      </c>
      <c r="N591" s="26">
        <f>SUMIF('BR 1'!B:B,'1-kurs'!C591,'BR 1'!E:E)</f>
        <v>8000000</v>
      </c>
      <c r="O591" s="26">
        <f t="shared" si="67"/>
        <v>7000000</v>
      </c>
      <c r="P591" s="26"/>
      <c r="Q591" s="26">
        <f t="shared" si="68"/>
        <v>0</v>
      </c>
      <c r="R591" s="40"/>
      <c r="U591" s="26">
        <f t="shared" si="69"/>
        <v>0</v>
      </c>
      <c r="V591" s="26">
        <v>8000000</v>
      </c>
      <c r="AA591" s="407">
        <f t="shared" si="63"/>
        <v>15000000</v>
      </c>
      <c r="AB591" s="407">
        <f t="shared" si="64"/>
        <v>8000000</v>
      </c>
      <c r="AC591" s="407">
        <f t="shared" si="65"/>
        <v>7000000</v>
      </c>
      <c r="AD591" s="407">
        <f t="shared" si="66"/>
        <v>0</v>
      </c>
    </row>
    <row r="592" spans="1:30" s="1" customFormat="1" x14ac:dyDescent="0.25">
      <c r="A592" s="325">
        <f>SUBTOTAL(103,$B$2:B592)</f>
        <v>591</v>
      </c>
      <c r="B592" s="108" t="s">
        <v>7847</v>
      </c>
      <c r="C592" s="24">
        <v>50909065360034</v>
      </c>
      <c r="D592" s="24" t="str">
        <f>VLOOKUP(C592,'Hemis baza'!K:AJ,26,)</f>
        <v>438241102136</v>
      </c>
      <c r="E592" s="24" t="str">
        <f>VLOOKUP(C592,'Hemis baza'!K:AF,13,)</f>
        <v>To‘lov-shartnoma</v>
      </c>
      <c r="F592" s="109" t="str">
        <f>VLOOKUP(C592,'Hemis baza'!K:AF,3,)</f>
        <v>1-kurs</v>
      </c>
      <c r="G592" s="404" t="s">
        <v>19807</v>
      </c>
      <c r="H592" s="404" t="str">
        <f>VLOOKUP(C592,'Hemis baza'!K:AF,5,)</f>
        <v>1-24 MIG'</v>
      </c>
      <c r="I592" s="403" t="str">
        <f>VLOOKUP(C592,'Hemis baza'!K:AF,11,)</f>
        <v>Bakalavr</v>
      </c>
      <c r="J592" s="23" t="str">
        <f>VLOOKUP(C592,'Hemis baza'!K:AF,12,)</f>
        <v>Kunduzgi</v>
      </c>
      <c r="K592" s="304"/>
      <c r="L592" s="333"/>
      <c r="M592" s="26">
        <v>15000000</v>
      </c>
      <c r="N592" s="26">
        <f>SUMIF('BR 1'!B:B,'1-kurs'!C592,'BR 1'!E:E)</f>
        <v>8000000</v>
      </c>
      <c r="O592" s="26">
        <f t="shared" si="67"/>
        <v>7000000</v>
      </c>
      <c r="P592" s="26"/>
      <c r="Q592" s="26">
        <f t="shared" si="68"/>
        <v>0</v>
      </c>
      <c r="R592" s="40"/>
      <c r="U592" s="26">
        <f t="shared" si="69"/>
        <v>0</v>
      </c>
      <c r="V592" s="26">
        <v>8000000</v>
      </c>
      <c r="AA592" s="407">
        <f t="shared" si="63"/>
        <v>15000000</v>
      </c>
      <c r="AB592" s="407">
        <f t="shared" si="64"/>
        <v>8000000</v>
      </c>
      <c r="AC592" s="407">
        <f t="shared" si="65"/>
        <v>7000000</v>
      </c>
      <c r="AD592" s="407">
        <f t="shared" si="66"/>
        <v>0</v>
      </c>
    </row>
    <row r="593" spans="1:30" s="1" customFormat="1" x14ac:dyDescent="0.25">
      <c r="A593" s="325">
        <f>SUBTOTAL(103,$B$2:B593)</f>
        <v>592</v>
      </c>
      <c r="B593" s="108" t="s">
        <v>7848</v>
      </c>
      <c r="C593" s="24">
        <v>31612985360039</v>
      </c>
      <c r="D593" s="24" t="str">
        <f>VLOOKUP(C593,'Hemis baza'!K:AJ,26,)</f>
        <v>438241200021</v>
      </c>
      <c r="E593" s="24" t="str">
        <f>VLOOKUP(C593,'Hemis baza'!K:AF,13,)</f>
        <v>To‘lov-shartnoma</v>
      </c>
      <c r="F593" s="109" t="str">
        <f>VLOOKUP(C593,'Hemis baza'!K:AF,3,)</f>
        <v>1-kurs</v>
      </c>
      <c r="G593" s="404" t="s">
        <v>19808</v>
      </c>
      <c r="H593" s="404" t="str">
        <f>VLOOKUP(C593,'Hemis baza'!K:AF,5,)</f>
        <v>M1-24 IQT</v>
      </c>
      <c r="I593" s="403" t="str">
        <f>VLOOKUP(C593,'Hemis baza'!K:AF,11,)</f>
        <v>Magistr</v>
      </c>
      <c r="J593" s="23" t="str">
        <f>VLOOKUP(C593,'Hemis baza'!K:AF,12,)</f>
        <v>Kunduzgi</v>
      </c>
      <c r="K593" s="304"/>
      <c r="L593" s="333"/>
      <c r="M593" s="26">
        <v>18000000</v>
      </c>
      <c r="N593" s="26">
        <f>SUMIF('BR 1'!B:B,'1-kurs'!C593,'BR 1'!E:E)</f>
        <v>13000000</v>
      </c>
      <c r="O593" s="26">
        <f t="shared" si="67"/>
        <v>5000000</v>
      </c>
      <c r="P593" s="26"/>
      <c r="Q593" s="26">
        <f t="shared" si="68"/>
        <v>0</v>
      </c>
      <c r="R593" s="40"/>
      <c r="U593" s="26">
        <f t="shared" si="69"/>
        <v>0</v>
      </c>
      <c r="V593" s="26">
        <v>13000000</v>
      </c>
      <c r="AA593" s="407">
        <f t="shared" si="63"/>
        <v>18000000</v>
      </c>
      <c r="AB593" s="407">
        <f t="shared" si="64"/>
        <v>13000000</v>
      </c>
      <c r="AC593" s="407">
        <f t="shared" si="65"/>
        <v>5000000</v>
      </c>
      <c r="AD593" s="407">
        <f t="shared" si="66"/>
        <v>0</v>
      </c>
    </row>
    <row r="594" spans="1:30" s="1" customFormat="1" x14ac:dyDescent="0.25">
      <c r="A594" s="325">
        <f>SUBTOTAL(103,$B$2:B594)</f>
        <v>593</v>
      </c>
      <c r="B594" s="108" t="s">
        <v>7849</v>
      </c>
      <c r="C594" s="24">
        <v>51002025300020</v>
      </c>
      <c r="D594" s="24" t="str">
        <f>VLOOKUP(C594,'Hemis baza'!K:AJ,26,)</f>
        <v>438241100502</v>
      </c>
      <c r="E594" s="24" t="str">
        <f>VLOOKUP(C594,'Hemis baza'!K:AF,13,)</f>
        <v>To‘lov-shartnoma</v>
      </c>
      <c r="F594" s="109" t="str">
        <f>VLOOKUP(C594,'Hemis baza'!K:AF,3,)</f>
        <v>1-kurs</v>
      </c>
      <c r="G594" s="404" t="s">
        <v>19803</v>
      </c>
      <c r="H594" s="404" t="str">
        <f>VLOOKUP(C594,'Hemis baza'!K:AF,5,)</f>
        <v>S2-24 PSI</v>
      </c>
      <c r="I594" s="403" t="str">
        <f>VLOOKUP(C594,'Hemis baza'!K:AF,11,)</f>
        <v>Bakalavr</v>
      </c>
      <c r="J594" s="23" t="str">
        <f>VLOOKUP(C594,'Hemis baza'!K:AF,12,)</f>
        <v>Sirtqi</v>
      </c>
      <c r="K594" s="304"/>
      <c r="L594" s="333"/>
      <c r="M594" s="26">
        <v>12000000</v>
      </c>
      <c r="N594" s="26">
        <f>SUMIF('BR 1'!B:B,'1-kurs'!C594,'BR 1'!E:E)</f>
        <v>12704217</v>
      </c>
      <c r="O594" s="26">
        <f t="shared" si="67"/>
        <v>0</v>
      </c>
      <c r="P594" s="26"/>
      <c r="Q594" s="26">
        <f t="shared" si="68"/>
        <v>704217</v>
      </c>
      <c r="R594" s="40"/>
      <c r="U594" s="26">
        <f t="shared" si="69"/>
        <v>0</v>
      </c>
      <c r="V594" s="26">
        <v>12704217</v>
      </c>
      <c r="AA594" s="407">
        <f t="shared" si="63"/>
        <v>12000000</v>
      </c>
      <c r="AB594" s="407">
        <f t="shared" si="64"/>
        <v>12704217</v>
      </c>
      <c r="AC594" s="407">
        <f t="shared" si="65"/>
        <v>0</v>
      </c>
      <c r="AD594" s="407">
        <f t="shared" si="66"/>
        <v>704217</v>
      </c>
    </row>
    <row r="595" spans="1:30" s="1" customFormat="1" x14ac:dyDescent="0.25">
      <c r="A595" s="325">
        <f>SUBTOTAL(103,$B$2:B595)</f>
        <v>594</v>
      </c>
      <c r="B595" s="108" t="s">
        <v>7850</v>
      </c>
      <c r="C595" s="24">
        <v>61608065350017</v>
      </c>
      <c r="D595" s="24" t="str">
        <f>VLOOKUP(C595,'Hemis baza'!K:AJ,26,)</f>
        <v>438241100219</v>
      </c>
      <c r="E595" s="24" t="str">
        <f>VLOOKUP(C595,'Hemis baza'!K:AF,13,)</f>
        <v>To‘lov-shartnoma</v>
      </c>
      <c r="F595" s="109" t="str">
        <f>VLOOKUP(C595,'Hemis baza'!K:AF,3,)</f>
        <v>1-kurs</v>
      </c>
      <c r="G595" s="404" t="s">
        <v>19803</v>
      </c>
      <c r="H595" s="404" t="str">
        <f>VLOOKUP(C595,'Hemis baza'!K:AF,5,)</f>
        <v>1-24 PSI</v>
      </c>
      <c r="I595" s="403" t="str">
        <f>VLOOKUP(C595,'Hemis baza'!K:AF,11,)</f>
        <v>Bakalavr</v>
      </c>
      <c r="J595" s="23" t="str">
        <f>VLOOKUP(C595,'Hemis baza'!K:AF,12,)</f>
        <v>Kunduzgi</v>
      </c>
      <c r="K595" s="304"/>
      <c r="L595" s="333"/>
      <c r="M595" s="26">
        <v>15000000</v>
      </c>
      <c r="N595" s="26">
        <f>SUMIF('BR 1'!B:B,'1-kurs'!C595,'BR 1'!E:E)</f>
        <v>15000000</v>
      </c>
      <c r="O595" s="26">
        <f t="shared" si="67"/>
        <v>0</v>
      </c>
      <c r="P595" s="26"/>
      <c r="Q595" s="26">
        <f t="shared" si="68"/>
        <v>0</v>
      </c>
      <c r="R595" s="40"/>
      <c r="U595" s="26">
        <f t="shared" si="69"/>
        <v>0</v>
      </c>
      <c r="V595" s="26">
        <v>15000000</v>
      </c>
      <c r="AA595" s="407">
        <f t="shared" si="63"/>
        <v>15000000</v>
      </c>
      <c r="AB595" s="407">
        <f t="shared" si="64"/>
        <v>15000000</v>
      </c>
      <c r="AC595" s="407">
        <f t="shared" si="65"/>
        <v>0</v>
      </c>
      <c r="AD595" s="407">
        <f t="shared" si="66"/>
        <v>0</v>
      </c>
    </row>
    <row r="596" spans="1:30" s="1" customFormat="1" x14ac:dyDescent="0.25">
      <c r="A596" s="325">
        <f>SUBTOTAL(103,$B$2:B596)</f>
        <v>595</v>
      </c>
      <c r="B596" s="108" t="s">
        <v>7851</v>
      </c>
      <c r="C596" s="24">
        <v>42402995350016</v>
      </c>
      <c r="D596" s="24" t="str">
        <f>VLOOKUP(C596,'Hemis baza'!K:AJ,26,)</f>
        <v>438241200054</v>
      </c>
      <c r="E596" s="24" t="str">
        <f>VLOOKUP(C596,'Hemis baza'!K:AF,13,)</f>
        <v>To‘lov-shartnoma</v>
      </c>
      <c r="F596" s="109" t="str">
        <f>VLOOKUP(C596,'Hemis baza'!K:AF,3,)</f>
        <v>1-kurs</v>
      </c>
      <c r="G596" s="404" t="s">
        <v>19814</v>
      </c>
      <c r="H596" s="404" t="str">
        <f>VLOOKUP(C596,'Hemis baza'!K:AF,5,)</f>
        <v>M1-24 L</v>
      </c>
      <c r="I596" s="403" t="str">
        <f>VLOOKUP(C596,'Hemis baza'!K:AF,11,)</f>
        <v>Magistr</v>
      </c>
      <c r="J596" s="23" t="str">
        <f>VLOOKUP(C596,'Hemis baza'!K:AF,12,)</f>
        <v>Kunduzgi</v>
      </c>
      <c r="K596" s="304"/>
      <c r="L596" s="333"/>
      <c r="M596" s="26">
        <v>18000000</v>
      </c>
      <c r="N596" s="26">
        <f>SUMIF('BR 1'!B:B,'1-kurs'!C596,'BR 1'!E:E)</f>
        <v>18000000</v>
      </c>
      <c r="O596" s="26">
        <f t="shared" si="67"/>
        <v>0</v>
      </c>
      <c r="P596" s="26"/>
      <c r="Q596" s="26">
        <f t="shared" si="68"/>
        <v>0</v>
      </c>
      <c r="R596" s="40"/>
      <c r="U596" s="26">
        <f t="shared" si="69"/>
        <v>0</v>
      </c>
      <c r="V596" s="26">
        <v>18000000</v>
      </c>
      <c r="AA596" s="407">
        <f t="shared" si="63"/>
        <v>18000000</v>
      </c>
      <c r="AB596" s="407">
        <f t="shared" si="64"/>
        <v>18000000</v>
      </c>
      <c r="AC596" s="407">
        <f t="shared" si="65"/>
        <v>0</v>
      </c>
      <c r="AD596" s="407">
        <f t="shared" si="66"/>
        <v>0</v>
      </c>
    </row>
    <row r="597" spans="1:30" s="1" customFormat="1" x14ac:dyDescent="0.25">
      <c r="A597" s="325">
        <f>SUBTOTAL(103,$B$2:B597)</f>
        <v>596</v>
      </c>
      <c r="B597" s="108" t="s">
        <v>7852</v>
      </c>
      <c r="C597" s="24">
        <v>62708067250054</v>
      </c>
      <c r="D597" s="24" t="str">
        <f>VLOOKUP(C597,'Hemis baza'!K:AJ,26,)</f>
        <v>438241100267</v>
      </c>
      <c r="E597" s="24" t="str">
        <f>VLOOKUP(C597,'Hemis baza'!K:AF,13,)</f>
        <v>To‘lov-shartnoma</v>
      </c>
      <c r="F597" s="109" t="str">
        <f>VLOOKUP(C597,'Hemis baza'!K:AF,3,)</f>
        <v>1-kurs</v>
      </c>
      <c r="G597" s="404" t="s">
        <v>19809</v>
      </c>
      <c r="H597" s="404" t="str">
        <f>VLOOKUP(C597,'Hemis baza'!K:AF,5,)</f>
        <v>1-24 BT</v>
      </c>
      <c r="I597" s="403" t="str">
        <f>VLOOKUP(C597,'Hemis baza'!K:AF,11,)</f>
        <v>Bakalavr</v>
      </c>
      <c r="J597" s="23" t="str">
        <f>VLOOKUP(C597,'Hemis baza'!K:AF,12,)</f>
        <v>Kunduzgi</v>
      </c>
      <c r="K597" s="304"/>
      <c r="L597" s="333"/>
      <c r="M597" s="26">
        <v>15000000</v>
      </c>
      <c r="N597" s="26">
        <f>SUMIF('BR 1'!B:B,'1-kurs'!C597,'BR 1'!E:E)</f>
        <v>1780000</v>
      </c>
      <c r="O597" s="26">
        <f t="shared" si="67"/>
        <v>13220000</v>
      </c>
      <c r="P597" s="26"/>
      <c r="Q597" s="26">
        <f t="shared" si="68"/>
        <v>0</v>
      </c>
      <c r="R597" s="40"/>
      <c r="U597" s="26">
        <f t="shared" si="69"/>
        <v>0</v>
      </c>
      <c r="V597" s="26">
        <v>1780000</v>
      </c>
      <c r="AA597" s="407">
        <f t="shared" si="63"/>
        <v>15000000</v>
      </c>
      <c r="AB597" s="407">
        <f t="shared" si="64"/>
        <v>1780000</v>
      </c>
      <c r="AC597" s="407">
        <f t="shared" si="65"/>
        <v>13220000</v>
      </c>
      <c r="AD597" s="407">
        <f t="shared" si="66"/>
        <v>0</v>
      </c>
    </row>
    <row r="598" spans="1:30" s="1" customFormat="1" x14ac:dyDescent="0.25">
      <c r="A598" s="325">
        <f>SUBTOTAL(103,$B$2:B598)</f>
        <v>597</v>
      </c>
      <c r="B598" s="108" t="s">
        <v>7853</v>
      </c>
      <c r="C598" s="24">
        <v>62003075260081</v>
      </c>
      <c r="D598" s="24" t="str">
        <f>VLOOKUP(C598,'Hemis baza'!K:AJ,26,)</f>
        <v>438241100159</v>
      </c>
      <c r="E598" s="24" t="str">
        <f>VLOOKUP(C598,'Hemis baza'!K:AF,13,)</f>
        <v>To‘lov-shartnoma</v>
      </c>
      <c r="F598" s="109" t="str">
        <f>VLOOKUP(C598,'Hemis baza'!K:AF,3,)</f>
        <v>1-kurs</v>
      </c>
      <c r="G598" s="404" t="s">
        <v>19806</v>
      </c>
      <c r="H598" s="404" t="str">
        <f>VLOOKUP(C598,'Hemis baza'!K:AF,5,)</f>
        <v>1-24 MUZ</v>
      </c>
      <c r="I598" s="403" t="str">
        <f>VLOOKUP(C598,'Hemis baza'!K:AF,11,)</f>
        <v>Bakalavr</v>
      </c>
      <c r="J598" s="23" t="str">
        <f>VLOOKUP(C598,'Hemis baza'!K:AF,12,)</f>
        <v>Kunduzgi</v>
      </c>
      <c r="K598" s="304"/>
      <c r="L598" s="333"/>
      <c r="M598" s="26">
        <v>15000000</v>
      </c>
      <c r="N598" s="26">
        <f>SUMIF('BR 1'!B:B,'1-kurs'!C598,'BR 1'!E:E)</f>
        <v>7500000</v>
      </c>
      <c r="O598" s="26">
        <f t="shared" si="67"/>
        <v>7500000</v>
      </c>
      <c r="P598" s="26"/>
      <c r="Q598" s="26">
        <f t="shared" si="68"/>
        <v>0</v>
      </c>
      <c r="R598" s="40"/>
      <c r="U598" s="26">
        <f t="shared" si="69"/>
        <v>0</v>
      </c>
      <c r="V598" s="26">
        <v>7500000</v>
      </c>
      <c r="AA598" s="407">
        <f t="shared" si="63"/>
        <v>15000000</v>
      </c>
      <c r="AB598" s="407">
        <f t="shared" si="64"/>
        <v>7500000</v>
      </c>
      <c r="AC598" s="407">
        <f t="shared" si="65"/>
        <v>7500000</v>
      </c>
      <c r="AD598" s="407">
        <f t="shared" si="66"/>
        <v>0</v>
      </c>
    </row>
    <row r="599" spans="1:30" s="1" customFormat="1" x14ac:dyDescent="0.25">
      <c r="A599" s="325">
        <f>SUBTOTAL(103,$B$2:B599)</f>
        <v>598</v>
      </c>
      <c r="B599" s="108" t="s">
        <v>7854</v>
      </c>
      <c r="C599" s="24">
        <v>62207055260029</v>
      </c>
      <c r="D599" s="24" t="str">
        <f>VLOOKUP(C599,'Hemis baza'!K:AJ,26,)</f>
        <v>438241100225</v>
      </c>
      <c r="E599" s="24" t="str">
        <f>VLOOKUP(C599,'Hemis baza'!K:AF,13,)</f>
        <v>To‘lov-shartnoma</v>
      </c>
      <c r="F599" s="109" t="str">
        <f>VLOOKUP(C599,'Hemis baza'!K:AF,3,)</f>
        <v>1-kurs</v>
      </c>
      <c r="G599" s="404" t="s">
        <v>19813</v>
      </c>
      <c r="H599" s="404" t="str">
        <f>VLOOKUP(C599,'Hemis baza'!K:AF,5,)</f>
        <v>3-24 XTA</v>
      </c>
      <c r="I599" s="403" t="str">
        <f>VLOOKUP(C599,'Hemis baza'!K:AF,11,)</f>
        <v>Bakalavr</v>
      </c>
      <c r="J599" s="23" t="str">
        <f>VLOOKUP(C599,'Hemis baza'!K:AF,12,)</f>
        <v>Kunduzgi</v>
      </c>
      <c r="K599" s="304"/>
      <c r="L599" s="333"/>
      <c r="M599" s="26">
        <v>15000000</v>
      </c>
      <c r="N599" s="26">
        <f>SUMIF('BR 1'!B:B,'1-kurs'!C599,'BR 1'!E:E)</f>
        <v>8250000</v>
      </c>
      <c r="O599" s="26">
        <f t="shared" si="67"/>
        <v>6750000</v>
      </c>
      <c r="P599" s="26"/>
      <c r="Q599" s="26">
        <f t="shared" si="68"/>
        <v>0</v>
      </c>
      <c r="R599" s="40"/>
      <c r="U599" s="26">
        <f t="shared" si="69"/>
        <v>0</v>
      </c>
      <c r="V599" s="26">
        <v>8250000</v>
      </c>
      <c r="AA599" s="407">
        <f t="shared" si="63"/>
        <v>15000000</v>
      </c>
      <c r="AB599" s="407">
        <f t="shared" si="64"/>
        <v>8250000</v>
      </c>
      <c r="AC599" s="407">
        <f t="shared" si="65"/>
        <v>6750000</v>
      </c>
      <c r="AD599" s="407">
        <f t="shared" si="66"/>
        <v>0</v>
      </c>
    </row>
    <row r="600" spans="1:30" s="1" customFormat="1" x14ac:dyDescent="0.25">
      <c r="A600" s="325">
        <f>SUBTOTAL(103,$B$2:B600)</f>
        <v>599</v>
      </c>
      <c r="B600" s="108" t="s">
        <v>7855</v>
      </c>
      <c r="C600" s="24">
        <v>61902065300017</v>
      </c>
      <c r="D600" s="24" t="str">
        <f>VLOOKUP(C600,'Hemis baza'!K:AJ,26,)</f>
        <v>438241100129</v>
      </c>
      <c r="E600" s="24" t="str">
        <f>VLOOKUP(C600,'Hemis baza'!K:AF,13,)</f>
        <v>To‘lov-shartnoma</v>
      </c>
      <c r="F600" s="109" t="str">
        <f>VLOOKUP(C600,'Hemis baza'!K:AF,3,)</f>
        <v>1-kurs</v>
      </c>
      <c r="G600" s="404" t="s">
        <v>19809</v>
      </c>
      <c r="H600" s="404" t="str">
        <f>VLOOKUP(C600,'Hemis baza'!K:AF,5,)</f>
        <v>1-24 BT</v>
      </c>
      <c r="I600" s="403" t="str">
        <f>VLOOKUP(C600,'Hemis baza'!K:AF,11,)</f>
        <v>Bakalavr</v>
      </c>
      <c r="J600" s="23" t="str">
        <f>VLOOKUP(C600,'Hemis baza'!K:AF,12,)</f>
        <v>Kunduzgi</v>
      </c>
      <c r="K600" s="304"/>
      <c r="L600" s="333"/>
      <c r="M600" s="26">
        <v>15000000</v>
      </c>
      <c r="N600" s="26">
        <f>SUMIF('BR 1'!B:B,'1-kurs'!C600,'BR 1'!E:E)</f>
        <v>15000000</v>
      </c>
      <c r="O600" s="26">
        <f t="shared" si="67"/>
        <v>0</v>
      </c>
      <c r="P600" s="26"/>
      <c r="Q600" s="26">
        <f t="shared" si="68"/>
        <v>0</v>
      </c>
      <c r="R600" s="40"/>
      <c r="U600" s="26">
        <f t="shared" si="69"/>
        <v>0</v>
      </c>
      <c r="V600" s="26">
        <v>15000000</v>
      </c>
      <c r="AA600" s="407">
        <f t="shared" si="63"/>
        <v>15000000</v>
      </c>
      <c r="AB600" s="407">
        <f t="shared" si="64"/>
        <v>15000000</v>
      </c>
      <c r="AC600" s="407">
        <f t="shared" si="65"/>
        <v>0</v>
      </c>
      <c r="AD600" s="407">
        <f t="shared" si="66"/>
        <v>0</v>
      </c>
    </row>
    <row r="601" spans="1:30" s="1" customFormat="1" x14ac:dyDescent="0.25">
      <c r="A601" s="325">
        <f>SUBTOTAL(103,$B$2:B601)</f>
        <v>600</v>
      </c>
      <c r="B601" s="108" t="s">
        <v>7856</v>
      </c>
      <c r="C601" s="24">
        <v>50805045290020</v>
      </c>
      <c r="D601" s="24" t="str">
        <f>VLOOKUP(C601,'Hemis baza'!K:AJ,26,)</f>
        <v>438241101708</v>
      </c>
      <c r="E601" s="24" t="str">
        <f>VLOOKUP(C601,'Hemis baza'!K:AF,13,)</f>
        <v>To‘lov-shartnoma</v>
      </c>
      <c r="F601" s="109" t="str">
        <f>VLOOKUP(C601,'Hemis baza'!K:AF,3,)</f>
        <v>1-kurs</v>
      </c>
      <c r="G601" s="404" t="s">
        <v>19808</v>
      </c>
      <c r="H601" s="404" t="str">
        <f>VLOOKUP(C601,'Hemis baza'!K:AF,5,)</f>
        <v>S1-24 IQT</v>
      </c>
      <c r="I601" s="403" t="str">
        <f>VLOOKUP(C601,'Hemis baza'!K:AF,11,)</f>
        <v>Bakalavr</v>
      </c>
      <c r="J601" s="23" t="str">
        <f>VLOOKUP(C601,'Hemis baza'!K:AF,12,)</f>
        <v>Sirtqi</v>
      </c>
      <c r="K601" s="304"/>
      <c r="L601" s="333"/>
      <c r="M601" s="26">
        <v>12000000</v>
      </c>
      <c r="N601" s="26">
        <f>SUMIF('BR 1'!B:B,'1-kurs'!C601,'BR 1'!E:E)</f>
        <v>9000000</v>
      </c>
      <c r="O601" s="26">
        <f t="shared" si="67"/>
        <v>3000000</v>
      </c>
      <c r="P601" s="26"/>
      <c r="Q601" s="26">
        <f t="shared" si="68"/>
        <v>0</v>
      </c>
      <c r="R601" s="40"/>
      <c r="U601" s="26">
        <f t="shared" si="69"/>
        <v>0</v>
      </c>
      <c r="V601" s="26">
        <v>9000000</v>
      </c>
      <c r="AA601" s="407">
        <f t="shared" si="63"/>
        <v>12000000</v>
      </c>
      <c r="AB601" s="407">
        <f t="shared" si="64"/>
        <v>9000000</v>
      </c>
      <c r="AC601" s="407">
        <f t="shared" si="65"/>
        <v>3000000</v>
      </c>
      <c r="AD601" s="407">
        <f t="shared" si="66"/>
        <v>0</v>
      </c>
    </row>
    <row r="602" spans="1:30" s="1" customFormat="1" x14ac:dyDescent="0.25">
      <c r="A602" s="325">
        <f>SUBTOTAL(103,$B$2:B602)</f>
        <v>601</v>
      </c>
      <c r="B602" s="108" t="s">
        <v>7857</v>
      </c>
      <c r="C602" s="24">
        <v>61307075360039</v>
      </c>
      <c r="D602" s="24" t="str">
        <f>VLOOKUP(C602,'Hemis baza'!K:AJ,26,)</f>
        <v>438241100130</v>
      </c>
      <c r="E602" s="24" t="str">
        <f>VLOOKUP(C602,'Hemis baza'!K:AF,13,)</f>
        <v>To‘lov-shartnoma</v>
      </c>
      <c r="F602" s="109" t="str">
        <f>VLOOKUP(C602,'Hemis baza'!K:AF,3,)</f>
        <v>1-kurs</v>
      </c>
      <c r="G602" s="404" t="s">
        <v>19813</v>
      </c>
      <c r="H602" s="404" t="str">
        <f>VLOOKUP(C602,'Hemis baza'!K:AF,5,)</f>
        <v>2-24 XTA</v>
      </c>
      <c r="I602" s="403" t="str">
        <f>VLOOKUP(C602,'Hemis baza'!K:AF,11,)</f>
        <v>Bakalavr</v>
      </c>
      <c r="J602" s="23" t="str">
        <f>VLOOKUP(C602,'Hemis baza'!K:AF,12,)</f>
        <v>Kunduzgi</v>
      </c>
      <c r="K602" s="304"/>
      <c r="L602" s="333"/>
      <c r="M602" s="26">
        <v>15000000</v>
      </c>
      <c r="N602" s="26">
        <f>SUMIF('BR 1'!B:B,'1-kurs'!C602,'BR 1'!E:E)</f>
        <v>12000000</v>
      </c>
      <c r="O602" s="26">
        <f t="shared" si="67"/>
        <v>3000000</v>
      </c>
      <c r="P602" s="26"/>
      <c r="Q602" s="26">
        <f t="shared" si="68"/>
        <v>0</v>
      </c>
      <c r="R602" s="40"/>
      <c r="U602" s="26">
        <f t="shared" si="69"/>
        <v>0</v>
      </c>
      <c r="V602" s="26">
        <v>12000000</v>
      </c>
      <c r="AA602" s="407">
        <f t="shared" si="63"/>
        <v>15000000</v>
      </c>
      <c r="AB602" s="407">
        <f t="shared" si="64"/>
        <v>12000000</v>
      </c>
      <c r="AC602" s="407">
        <f t="shared" si="65"/>
        <v>3000000</v>
      </c>
      <c r="AD602" s="407">
        <f t="shared" si="66"/>
        <v>0</v>
      </c>
    </row>
    <row r="603" spans="1:30" s="1" customFormat="1" x14ac:dyDescent="0.25">
      <c r="A603" s="325">
        <f>SUBTOTAL(103,$B$2:B603)</f>
        <v>602</v>
      </c>
      <c r="B603" s="108" t="s">
        <v>7858</v>
      </c>
      <c r="C603" s="24">
        <v>41102985380021</v>
      </c>
      <c r="D603" s="24" t="str">
        <f>VLOOKUP(C603,'Hemis baza'!K:AJ,26,)</f>
        <v>438241100959</v>
      </c>
      <c r="E603" s="24" t="str">
        <f>VLOOKUP(C603,'Hemis baza'!K:AF,13,)</f>
        <v>To‘lov-shartnoma</v>
      </c>
      <c r="F603" s="109" t="str">
        <f>VLOOKUP(C603,'Hemis baza'!K:AF,3,)</f>
        <v>1-kurs</v>
      </c>
      <c r="G603" s="404" t="s">
        <v>19808</v>
      </c>
      <c r="H603" s="404" t="str">
        <f>VLOOKUP(C603,'Hemis baza'!K:AF,5,)</f>
        <v>S2-24 IQT</v>
      </c>
      <c r="I603" s="403" t="str">
        <f>VLOOKUP(C603,'Hemis baza'!K:AF,11,)</f>
        <v>Bakalavr</v>
      </c>
      <c r="J603" s="23" t="str">
        <f>VLOOKUP(C603,'Hemis baza'!K:AF,12,)</f>
        <v>Sirtqi</v>
      </c>
      <c r="K603" s="304"/>
      <c r="L603" s="333"/>
      <c r="M603" s="26">
        <v>12000000</v>
      </c>
      <c r="N603" s="26">
        <f>SUMIF('BR 1'!B:B,'1-kurs'!C603,'BR 1'!E:E)</f>
        <v>9000000</v>
      </c>
      <c r="O603" s="26">
        <f t="shared" si="67"/>
        <v>3000000</v>
      </c>
      <c r="P603" s="26"/>
      <c r="Q603" s="26">
        <f t="shared" si="68"/>
        <v>0</v>
      </c>
      <c r="R603" s="40"/>
      <c r="U603" s="26">
        <f t="shared" si="69"/>
        <v>0</v>
      </c>
      <c r="V603" s="26">
        <v>9000000</v>
      </c>
      <c r="AA603" s="407">
        <f t="shared" si="63"/>
        <v>12000000</v>
      </c>
      <c r="AB603" s="407">
        <f t="shared" si="64"/>
        <v>9000000</v>
      </c>
      <c r="AC603" s="407">
        <f t="shared" si="65"/>
        <v>3000000</v>
      </c>
      <c r="AD603" s="407">
        <f t="shared" si="66"/>
        <v>0</v>
      </c>
    </row>
    <row r="604" spans="1:30" s="1" customFormat="1" x14ac:dyDescent="0.25">
      <c r="A604" s="325">
        <f>SUBTOTAL(103,$B$2:B604)</f>
        <v>603</v>
      </c>
      <c r="B604" s="108" t="s">
        <v>7859</v>
      </c>
      <c r="C604" s="24">
        <v>32909955350017</v>
      </c>
      <c r="D604" s="24" t="e">
        <f>VLOOKUP(C604,'Hemis baza'!K:AJ,26,)</f>
        <v>#N/A</v>
      </c>
      <c r="E604" s="24" t="e">
        <f>VLOOKUP(C604,'Hemis baza'!K:AF,13,)</f>
        <v>#N/A</v>
      </c>
      <c r="F604" s="109" t="e">
        <f>VLOOKUP(C604,'Hemis baza'!K:AF,3,)</f>
        <v>#N/A</v>
      </c>
      <c r="G604" s="404" t="s">
        <v>19811</v>
      </c>
      <c r="H604" s="404" t="e">
        <f>VLOOKUP(C604,'Hemis baza'!K:AF,5,)</f>
        <v>#N/A</v>
      </c>
      <c r="I604" s="403" t="e">
        <f>VLOOKUP(C604,'Hemis baza'!K:AF,11,)</f>
        <v>#N/A</v>
      </c>
      <c r="J604" s="23" t="e">
        <f>VLOOKUP(C604,'Hemis baza'!K:AF,12,)</f>
        <v>#N/A</v>
      </c>
      <c r="K604" s="304"/>
      <c r="L604" s="333"/>
      <c r="M604" s="26">
        <v>18000000</v>
      </c>
      <c r="N604" s="26">
        <f>SUMIF('BR 1'!B:B,'1-kurs'!C604,'BR 1'!E:E)</f>
        <v>0</v>
      </c>
      <c r="O604" s="26">
        <f t="shared" si="67"/>
        <v>18000000</v>
      </c>
      <c r="P604" s="26"/>
      <c r="Q604" s="26">
        <f t="shared" si="68"/>
        <v>0</v>
      </c>
      <c r="R604" s="40"/>
      <c r="U604" s="26">
        <f t="shared" si="69"/>
        <v>0</v>
      </c>
      <c r="V604" s="26">
        <v>0</v>
      </c>
      <c r="AA604" s="407">
        <f t="shared" si="63"/>
        <v>18000000</v>
      </c>
      <c r="AB604" s="407">
        <f t="shared" si="64"/>
        <v>0</v>
      </c>
      <c r="AC604" s="407">
        <f t="shared" si="65"/>
        <v>18000000</v>
      </c>
      <c r="AD604" s="407">
        <f t="shared" si="66"/>
        <v>0</v>
      </c>
    </row>
    <row r="605" spans="1:30" s="1" customFormat="1" x14ac:dyDescent="0.25">
      <c r="A605" s="325">
        <f>SUBTOTAL(103,$B$2:B605)</f>
        <v>604</v>
      </c>
      <c r="B605" s="108" t="s">
        <v>7860</v>
      </c>
      <c r="C605" s="24">
        <v>60705075300018</v>
      </c>
      <c r="D605" s="24" t="str">
        <f>VLOOKUP(C605,'Hemis baza'!K:AJ,26,)</f>
        <v>438241100198</v>
      </c>
      <c r="E605" s="24" t="str">
        <f>VLOOKUP(C605,'Hemis baza'!K:AF,13,)</f>
        <v>To‘lov-shartnoma</v>
      </c>
      <c r="F605" s="109" t="str">
        <f>VLOOKUP(C605,'Hemis baza'!K:AF,3,)</f>
        <v>1-kurs</v>
      </c>
      <c r="G605" s="404" t="s">
        <v>19813</v>
      </c>
      <c r="H605" s="404" t="str">
        <f>VLOOKUP(C605,'Hemis baza'!K:AF,5,)</f>
        <v>1-24 XTA</v>
      </c>
      <c r="I605" s="403" t="str">
        <f>VLOOKUP(C605,'Hemis baza'!K:AF,11,)</f>
        <v>Bakalavr</v>
      </c>
      <c r="J605" s="23" t="str">
        <f>VLOOKUP(C605,'Hemis baza'!K:AF,12,)</f>
        <v>Kunduzgi</v>
      </c>
      <c r="K605" s="304"/>
      <c r="L605" s="333"/>
      <c r="M605" s="26">
        <v>15000000</v>
      </c>
      <c r="N605" s="26">
        <f>SUMIF('BR 1'!B:B,'1-kurs'!C605,'BR 1'!E:E)</f>
        <v>15000000</v>
      </c>
      <c r="O605" s="26">
        <f t="shared" si="67"/>
        <v>0</v>
      </c>
      <c r="P605" s="26"/>
      <c r="Q605" s="26">
        <f t="shared" si="68"/>
        <v>0</v>
      </c>
      <c r="R605" s="40"/>
      <c r="U605" s="26">
        <f t="shared" si="69"/>
        <v>0</v>
      </c>
      <c r="V605" s="26">
        <v>15000000</v>
      </c>
      <c r="AA605" s="407">
        <f t="shared" si="63"/>
        <v>15000000</v>
      </c>
      <c r="AB605" s="407">
        <f t="shared" si="64"/>
        <v>15000000</v>
      </c>
      <c r="AC605" s="407">
        <f t="shared" si="65"/>
        <v>0</v>
      </c>
      <c r="AD605" s="407">
        <f t="shared" si="66"/>
        <v>0</v>
      </c>
    </row>
    <row r="606" spans="1:30" s="1" customFormat="1" x14ac:dyDescent="0.25">
      <c r="A606" s="325">
        <f>SUBTOTAL(103,$B$2:B606)</f>
        <v>605</v>
      </c>
      <c r="B606" s="108" t="s">
        <v>7862</v>
      </c>
      <c r="C606" s="24">
        <v>62805065290010</v>
      </c>
      <c r="D606" s="24" t="str">
        <f>VLOOKUP(C606,'Hemis baza'!K:AJ,26,)</f>
        <v>438241100932</v>
      </c>
      <c r="E606" s="24" t="str">
        <f>VLOOKUP(C606,'Hemis baza'!K:AF,13,)</f>
        <v>To‘lov-shartnoma</v>
      </c>
      <c r="F606" s="109" t="str">
        <f>VLOOKUP(C606,'Hemis baza'!K:AF,3,)</f>
        <v>1-kurs</v>
      </c>
      <c r="G606" s="404" t="s">
        <v>19804</v>
      </c>
      <c r="H606" s="404" t="str">
        <f>VLOOKUP(C606,'Hemis baza'!K:AF,5,)</f>
        <v>S2-24 MT</v>
      </c>
      <c r="I606" s="403" t="str">
        <f>VLOOKUP(C606,'Hemis baza'!K:AF,11,)</f>
        <v>Bakalavr</v>
      </c>
      <c r="J606" s="23" t="str">
        <f>VLOOKUP(C606,'Hemis baza'!K:AF,12,)</f>
        <v>Sirtqi</v>
      </c>
      <c r="K606" s="304"/>
      <c r="L606" s="333"/>
      <c r="M606" s="26">
        <v>12000000</v>
      </c>
      <c r="N606" s="26">
        <f>SUMIF('BR 1'!B:B,'1-kurs'!C606,'BR 1'!E:E)</f>
        <v>10000000</v>
      </c>
      <c r="O606" s="26">
        <f t="shared" si="67"/>
        <v>2000000</v>
      </c>
      <c r="P606" s="26"/>
      <c r="Q606" s="26">
        <f t="shared" si="68"/>
        <v>0</v>
      </c>
      <c r="R606" s="40"/>
      <c r="U606" s="26">
        <f t="shared" si="69"/>
        <v>0</v>
      </c>
      <c r="V606" s="26">
        <v>10000000</v>
      </c>
      <c r="AA606" s="407">
        <f t="shared" si="63"/>
        <v>12000000</v>
      </c>
      <c r="AB606" s="407">
        <f t="shared" si="64"/>
        <v>10000000</v>
      </c>
      <c r="AC606" s="407">
        <f t="shared" si="65"/>
        <v>2000000</v>
      </c>
      <c r="AD606" s="407">
        <f t="shared" si="66"/>
        <v>0</v>
      </c>
    </row>
    <row r="607" spans="1:30" s="1" customFormat="1" x14ac:dyDescent="0.25">
      <c r="A607" s="325">
        <f>SUBTOTAL(103,$B$2:B607)</f>
        <v>606</v>
      </c>
      <c r="B607" s="108" t="s">
        <v>7865</v>
      </c>
      <c r="C607" s="24">
        <v>31802975640012</v>
      </c>
      <c r="D607" s="24" t="str">
        <f>VLOOKUP(C607,'Hemis baza'!K:AJ,26,)</f>
        <v>438241102102</v>
      </c>
      <c r="E607" s="24" t="str">
        <f>VLOOKUP(C607,'Hemis baza'!K:AF,13,)</f>
        <v>To‘lov-shartnoma</v>
      </c>
      <c r="F607" s="109" t="str">
        <f>VLOOKUP(C607,'Hemis baza'!K:AF,3,)</f>
        <v>1-kurs</v>
      </c>
      <c r="G607" s="404" t="s">
        <v>19806</v>
      </c>
      <c r="H607" s="404" t="str">
        <f>VLOOKUP(C607,'Hemis baza'!K:AF,5,)</f>
        <v>S1-24 MUZ</v>
      </c>
      <c r="I607" s="403" t="str">
        <f>VLOOKUP(C607,'Hemis baza'!K:AF,11,)</f>
        <v>Bakalavr</v>
      </c>
      <c r="J607" s="23" t="str">
        <f>VLOOKUP(C607,'Hemis baza'!K:AF,12,)</f>
        <v>Sirtqi</v>
      </c>
      <c r="K607" s="304"/>
      <c r="L607" s="333"/>
      <c r="M607" s="26"/>
      <c r="N607" s="26">
        <f>SUMIF('BR 1'!B:B,'1-kurs'!C607,'BR 1'!E:E)</f>
        <v>7000000</v>
      </c>
      <c r="O607" s="26">
        <f t="shared" si="67"/>
        <v>0</v>
      </c>
      <c r="P607" s="26"/>
      <c r="Q607" s="26">
        <f t="shared" si="68"/>
        <v>7000000</v>
      </c>
      <c r="R607" s="40"/>
      <c r="U607" s="26">
        <f t="shared" si="69"/>
        <v>0</v>
      </c>
      <c r="V607" s="26">
        <v>7000000</v>
      </c>
      <c r="AA607" s="407">
        <f t="shared" si="63"/>
        <v>0</v>
      </c>
      <c r="AB607" s="407">
        <f t="shared" si="64"/>
        <v>7000000</v>
      </c>
      <c r="AC607" s="407">
        <f t="shared" si="65"/>
        <v>0</v>
      </c>
      <c r="AD607" s="407">
        <f t="shared" si="66"/>
        <v>7000000</v>
      </c>
    </row>
    <row r="608" spans="1:30" s="1" customFormat="1" x14ac:dyDescent="0.25">
      <c r="A608" s="325">
        <f>SUBTOTAL(103,$B$2:B608)</f>
        <v>607</v>
      </c>
      <c r="B608" s="108" t="s">
        <v>7866</v>
      </c>
      <c r="C608" s="24">
        <v>40405961110023</v>
      </c>
      <c r="D608" s="24" t="str">
        <f>VLOOKUP(C608,'Hemis baza'!K:AJ,26,)</f>
        <v>438241102112</v>
      </c>
      <c r="E608" s="24" t="str">
        <f>VLOOKUP(C608,'Hemis baza'!K:AF,13,)</f>
        <v>To‘lov-shartnoma</v>
      </c>
      <c r="F608" s="109" t="str">
        <f>VLOOKUP(C608,'Hemis baza'!K:AF,3,)</f>
        <v>1-kurs</v>
      </c>
      <c r="G608" s="404" t="s">
        <v>19816</v>
      </c>
      <c r="H608" s="404" t="str">
        <f>VLOOKUP(C608,'Hemis baza'!K:AF,5,)</f>
        <v>1-24 JM</v>
      </c>
      <c r="I608" s="403" t="str">
        <f>VLOOKUP(C608,'Hemis baza'!K:AF,11,)</f>
        <v>Bakalavr</v>
      </c>
      <c r="J608" s="23" t="str">
        <f>VLOOKUP(C608,'Hemis baza'!K:AF,12,)</f>
        <v>Kunduzgi</v>
      </c>
      <c r="K608" s="304"/>
      <c r="L608" s="333"/>
      <c r="M608" s="26">
        <v>15000000</v>
      </c>
      <c r="N608" s="26">
        <f>SUMIF('BR 1'!B:B,'1-kurs'!C608,'BR 1'!E:E)</f>
        <v>15000000</v>
      </c>
      <c r="O608" s="26">
        <f t="shared" si="67"/>
        <v>0</v>
      </c>
      <c r="P608" s="26"/>
      <c r="Q608" s="26">
        <f t="shared" si="68"/>
        <v>0</v>
      </c>
      <c r="R608" s="40"/>
      <c r="U608" s="26">
        <f t="shared" si="69"/>
        <v>0</v>
      </c>
      <c r="V608" s="26">
        <v>15000000</v>
      </c>
      <c r="AA608" s="407">
        <f t="shared" si="63"/>
        <v>15000000</v>
      </c>
      <c r="AB608" s="407">
        <f t="shared" si="64"/>
        <v>15000000</v>
      </c>
      <c r="AC608" s="407">
        <f t="shared" si="65"/>
        <v>0</v>
      </c>
      <c r="AD608" s="407">
        <f t="shared" si="66"/>
        <v>0</v>
      </c>
    </row>
    <row r="609" spans="1:30" s="1" customFormat="1" x14ac:dyDescent="0.25">
      <c r="A609" s="325">
        <f>SUBTOTAL(103,$B$2:B609)</f>
        <v>608</v>
      </c>
      <c r="B609" s="108" t="s">
        <v>7867</v>
      </c>
      <c r="C609" s="24">
        <v>41308861140086</v>
      </c>
      <c r="D609" s="24" t="str">
        <f>VLOOKUP(C609,'Hemis baza'!K:AJ,26,)</f>
        <v>438241101055</v>
      </c>
      <c r="E609" s="24" t="str">
        <f>VLOOKUP(C609,'Hemis baza'!K:AF,13,)</f>
        <v>To‘lov-shartnoma</v>
      </c>
      <c r="F609" s="109" t="str">
        <f>VLOOKUP(C609,'Hemis baza'!K:AF,3,)</f>
        <v>1-kurs</v>
      </c>
      <c r="G609" s="404" t="s">
        <v>19804</v>
      </c>
      <c r="H609" s="404" t="str">
        <f>VLOOKUP(C609,'Hemis baza'!K:AF,5,)</f>
        <v>S1-24 MT</v>
      </c>
      <c r="I609" s="403" t="str">
        <f>VLOOKUP(C609,'Hemis baza'!K:AF,11,)</f>
        <v>Bakalavr</v>
      </c>
      <c r="J609" s="23" t="str">
        <f>VLOOKUP(C609,'Hemis baza'!K:AF,12,)</f>
        <v>Sirtqi</v>
      </c>
      <c r="K609" s="304"/>
      <c r="L609" s="333"/>
      <c r="M609" s="26">
        <v>12000000</v>
      </c>
      <c r="N609" s="26">
        <f>SUMIF('BR 1'!B:B,'1-kurs'!C609,'BR 1'!E:E)</f>
        <v>10000000</v>
      </c>
      <c r="O609" s="26">
        <f t="shared" si="67"/>
        <v>2000000</v>
      </c>
      <c r="P609" s="26"/>
      <c r="Q609" s="26">
        <f t="shared" si="68"/>
        <v>0</v>
      </c>
      <c r="R609" s="40"/>
      <c r="U609" s="26">
        <f t="shared" si="69"/>
        <v>0</v>
      </c>
      <c r="V609" s="26">
        <v>10000000</v>
      </c>
      <c r="AA609" s="407">
        <f t="shared" si="63"/>
        <v>12000000</v>
      </c>
      <c r="AB609" s="407">
        <f t="shared" si="64"/>
        <v>10000000</v>
      </c>
      <c r="AC609" s="407">
        <f t="shared" si="65"/>
        <v>2000000</v>
      </c>
      <c r="AD609" s="407">
        <f t="shared" si="66"/>
        <v>0</v>
      </c>
    </row>
    <row r="610" spans="1:30" s="1" customFormat="1" x14ac:dyDescent="0.25">
      <c r="A610" s="325">
        <f>SUBTOTAL(103,$B$2:B610)</f>
        <v>609</v>
      </c>
      <c r="B610" s="108" t="s">
        <v>7871</v>
      </c>
      <c r="C610" s="24">
        <v>51603055310058</v>
      </c>
      <c r="D610" s="24" t="str">
        <f>VLOOKUP(C610,'Hemis baza'!K:AJ,26,)</f>
        <v>438241101744</v>
      </c>
      <c r="E610" s="24" t="str">
        <f>VLOOKUP(C610,'Hemis baza'!K:AF,13,)</f>
        <v>To‘lov-shartnoma</v>
      </c>
      <c r="F610" s="109" t="str">
        <f>VLOOKUP(C610,'Hemis baza'!K:AF,3,)</f>
        <v>1-kurs</v>
      </c>
      <c r="G610" s="404" t="s">
        <v>19803</v>
      </c>
      <c r="H610" s="404" t="str">
        <f>VLOOKUP(C610,'Hemis baza'!K:AF,5,)</f>
        <v>S2-24 PSI</v>
      </c>
      <c r="I610" s="403" t="str">
        <f>VLOOKUP(C610,'Hemis baza'!K:AF,11,)</f>
        <v>Bakalavr</v>
      </c>
      <c r="J610" s="23" t="str">
        <f>VLOOKUP(C610,'Hemis baza'!K:AF,12,)</f>
        <v>Sirtqi</v>
      </c>
      <c r="K610" s="304"/>
      <c r="L610" s="333"/>
      <c r="M610" s="26">
        <v>12000000</v>
      </c>
      <c r="N610" s="26">
        <f>SUMIF('BR 1'!B:B,'1-kurs'!C610,'BR 1'!E:E)</f>
        <v>4000000</v>
      </c>
      <c r="O610" s="26">
        <f t="shared" si="67"/>
        <v>8000000</v>
      </c>
      <c r="P610" s="26"/>
      <c r="Q610" s="26">
        <f t="shared" si="68"/>
        <v>0</v>
      </c>
      <c r="R610" s="40"/>
      <c r="U610" s="26">
        <f t="shared" si="69"/>
        <v>0</v>
      </c>
      <c r="V610" s="26">
        <v>4000000</v>
      </c>
      <c r="AA610" s="407">
        <f t="shared" si="63"/>
        <v>12000000</v>
      </c>
      <c r="AB610" s="407">
        <f t="shared" si="64"/>
        <v>4000000</v>
      </c>
      <c r="AC610" s="407">
        <f t="shared" si="65"/>
        <v>8000000</v>
      </c>
      <c r="AD610" s="407">
        <f t="shared" si="66"/>
        <v>0</v>
      </c>
    </row>
    <row r="611" spans="1:30" s="1" customFormat="1" x14ac:dyDescent="0.25">
      <c r="A611" s="325">
        <f>SUBTOTAL(103,$B$2:B611)</f>
        <v>610</v>
      </c>
      <c r="B611" s="108" t="s">
        <v>7872</v>
      </c>
      <c r="C611" s="24">
        <v>42407861110024</v>
      </c>
      <c r="D611" s="24" t="str">
        <f>VLOOKUP(C611,'Hemis baza'!K:AJ,26,)</f>
        <v>438241102113</v>
      </c>
      <c r="E611" s="24" t="str">
        <f>VLOOKUP(C611,'Hemis baza'!K:AF,13,)</f>
        <v>To‘lov-shartnoma</v>
      </c>
      <c r="F611" s="109" t="str">
        <f>VLOOKUP(C611,'Hemis baza'!K:AF,3,)</f>
        <v>1-kurs</v>
      </c>
      <c r="G611" s="404" t="s">
        <v>19816</v>
      </c>
      <c r="H611" s="404" t="str">
        <f>VLOOKUP(C611,'Hemis baza'!K:AF,5,)</f>
        <v>1-24 JM</v>
      </c>
      <c r="I611" s="403" t="str">
        <f>VLOOKUP(C611,'Hemis baza'!K:AF,11,)</f>
        <v>Bakalavr</v>
      </c>
      <c r="J611" s="23" t="str">
        <f>VLOOKUP(C611,'Hemis baza'!K:AF,12,)</f>
        <v>Kunduzgi</v>
      </c>
      <c r="K611" s="304"/>
      <c r="L611" s="333"/>
      <c r="M611" s="26">
        <v>15000000</v>
      </c>
      <c r="N611" s="26">
        <f>SUMIF('BR 1'!B:B,'1-kurs'!C611,'BR 1'!E:E)</f>
        <v>15000000</v>
      </c>
      <c r="O611" s="26">
        <f t="shared" si="67"/>
        <v>0</v>
      </c>
      <c r="P611" s="26"/>
      <c r="Q611" s="26">
        <f t="shared" si="68"/>
        <v>0</v>
      </c>
      <c r="R611" s="40"/>
      <c r="U611" s="26">
        <f t="shared" si="69"/>
        <v>0</v>
      </c>
      <c r="V611" s="26">
        <v>15000000</v>
      </c>
      <c r="AA611" s="407">
        <f t="shared" si="63"/>
        <v>15000000</v>
      </c>
      <c r="AB611" s="407">
        <f t="shared" si="64"/>
        <v>15000000</v>
      </c>
      <c r="AC611" s="407">
        <f t="shared" si="65"/>
        <v>0</v>
      </c>
      <c r="AD611" s="407">
        <f t="shared" si="66"/>
        <v>0</v>
      </c>
    </row>
    <row r="612" spans="1:30" s="1" customFormat="1" x14ac:dyDescent="0.25">
      <c r="A612" s="325">
        <f>SUBTOTAL(103,$B$2:B612)</f>
        <v>611</v>
      </c>
      <c r="B612" s="108" t="s">
        <v>7873</v>
      </c>
      <c r="C612" s="24">
        <v>53005055280045</v>
      </c>
      <c r="D612" s="24" t="str">
        <f>VLOOKUP(C612,'Hemis baza'!K:AJ,26,)</f>
        <v>438241100915</v>
      </c>
      <c r="E612" s="24" t="str">
        <f>VLOOKUP(C612,'Hemis baza'!K:AF,13,)</f>
        <v>To‘lov-shartnoma</v>
      </c>
      <c r="F612" s="109" t="str">
        <f>VLOOKUP(C612,'Hemis baza'!K:AF,3,)</f>
        <v>1-kurs</v>
      </c>
      <c r="G612" s="404" t="s">
        <v>19812</v>
      </c>
      <c r="H612" s="404" t="str">
        <f>VLOOKUP(C612,'Hemis baza'!K:AF,5,)</f>
        <v>S1-24 TUR</v>
      </c>
      <c r="I612" s="403" t="str">
        <f>VLOOKUP(C612,'Hemis baza'!K:AF,11,)</f>
        <v>Bakalavr</v>
      </c>
      <c r="J612" s="23" t="str">
        <f>VLOOKUP(C612,'Hemis baza'!K:AF,12,)</f>
        <v>Sirtqi</v>
      </c>
      <c r="K612" s="304"/>
      <c r="L612" s="333"/>
      <c r="M612" s="26">
        <v>12000000</v>
      </c>
      <c r="N612" s="26">
        <f>SUMIF('BR 1'!B:B,'1-kurs'!C612,'BR 1'!E:E)</f>
        <v>12000000</v>
      </c>
      <c r="O612" s="26">
        <f t="shared" si="67"/>
        <v>0</v>
      </c>
      <c r="P612" s="26"/>
      <c r="Q612" s="26">
        <f t="shared" si="68"/>
        <v>0</v>
      </c>
      <c r="R612" s="40"/>
      <c r="U612" s="26">
        <f t="shared" si="69"/>
        <v>0</v>
      </c>
      <c r="V612" s="26">
        <v>12000000</v>
      </c>
      <c r="AA612" s="407">
        <f t="shared" si="63"/>
        <v>12000000</v>
      </c>
      <c r="AB612" s="407">
        <f t="shared" si="64"/>
        <v>12000000</v>
      </c>
      <c r="AC612" s="407">
        <f t="shared" si="65"/>
        <v>0</v>
      </c>
      <c r="AD612" s="407">
        <f t="shared" si="66"/>
        <v>0</v>
      </c>
    </row>
    <row r="613" spans="1:30" s="1" customFormat="1" x14ac:dyDescent="0.25">
      <c r="A613" s="325">
        <f>SUBTOTAL(103,$B$2:B613)</f>
        <v>612</v>
      </c>
      <c r="B613" s="108" t="s">
        <v>7874</v>
      </c>
      <c r="C613" s="24">
        <v>31109995370018</v>
      </c>
      <c r="D613" s="24" t="str">
        <f>VLOOKUP(C613,'Hemis baza'!K:AJ,26,)</f>
        <v>438241101937</v>
      </c>
      <c r="E613" s="24" t="str">
        <f>VLOOKUP(C613,'Hemis baza'!K:AF,13,)</f>
        <v>To‘lov-shartnoma</v>
      </c>
      <c r="F613" s="109" t="str">
        <f>VLOOKUP(C613,'Hemis baza'!K:AF,3,)</f>
        <v>1-kurs</v>
      </c>
      <c r="G613" s="404" t="s">
        <v>19808</v>
      </c>
      <c r="H613" s="404" t="str">
        <f>VLOOKUP(C613,'Hemis baza'!K:AF,5,)</f>
        <v>S1-24 IQT</v>
      </c>
      <c r="I613" s="403" t="str">
        <f>VLOOKUP(C613,'Hemis baza'!K:AF,11,)</f>
        <v>Bakalavr</v>
      </c>
      <c r="J613" s="23" t="str">
        <f>VLOOKUP(C613,'Hemis baza'!K:AF,12,)</f>
        <v>Sirtqi</v>
      </c>
      <c r="K613" s="304"/>
      <c r="L613" s="333"/>
      <c r="M613" s="26">
        <v>12000000</v>
      </c>
      <c r="N613" s="26">
        <f>SUMIF('BR 1'!B:B,'1-kurs'!C613,'BR 1'!E:E)</f>
        <v>9000000</v>
      </c>
      <c r="O613" s="26">
        <f t="shared" si="67"/>
        <v>3000000</v>
      </c>
      <c r="P613" s="26"/>
      <c r="Q613" s="26">
        <f t="shared" si="68"/>
        <v>0</v>
      </c>
      <c r="R613" s="40"/>
      <c r="U613" s="26">
        <f t="shared" si="69"/>
        <v>0</v>
      </c>
      <c r="V613" s="26">
        <v>9000000</v>
      </c>
      <c r="AA613" s="407">
        <f t="shared" si="63"/>
        <v>12000000</v>
      </c>
      <c r="AB613" s="407">
        <f t="shared" si="64"/>
        <v>9000000</v>
      </c>
      <c r="AC613" s="407">
        <f t="shared" si="65"/>
        <v>3000000</v>
      </c>
      <c r="AD613" s="407">
        <f t="shared" si="66"/>
        <v>0</v>
      </c>
    </row>
    <row r="614" spans="1:30" s="1" customFormat="1" x14ac:dyDescent="0.25">
      <c r="A614" s="325">
        <f>SUBTOTAL(103,$B$2:B614)</f>
        <v>613</v>
      </c>
      <c r="B614" s="108" t="s">
        <v>7875</v>
      </c>
      <c r="C614" s="24">
        <v>32205935360011</v>
      </c>
      <c r="D614" s="24" t="str">
        <f>VLOOKUP(C614,'Hemis baza'!K:AJ,26,)</f>
        <v>438241102210</v>
      </c>
      <c r="E614" s="24" t="str">
        <f>VLOOKUP(C614,'Hemis baza'!K:AF,13,)</f>
        <v>To‘lov-shartnoma</v>
      </c>
      <c r="F614" s="109" t="str">
        <f>VLOOKUP(C614,'Hemis baza'!K:AF,3,)</f>
        <v>1-kurs</v>
      </c>
      <c r="G614" s="404" t="s">
        <v>19818</v>
      </c>
      <c r="H614" s="404" t="str">
        <f>VLOOKUP(C614,'Hemis baza'!K:AF,5,)</f>
        <v>S1-24 MIG`</v>
      </c>
      <c r="I614" s="403" t="str">
        <f>VLOOKUP(C614,'Hemis baza'!K:AF,11,)</f>
        <v>Bakalavr</v>
      </c>
      <c r="J614" s="23" t="str">
        <f>VLOOKUP(C614,'Hemis baza'!K:AF,12,)</f>
        <v>Sirtqi</v>
      </c>
      <c r="K614" s="304"/>
      <c r="L614" s="333"/>
      <c r="M614" s="26">
        <v>12000000</v>
      </c>
      <c r="N614" s="26">
        <f>SUMIF('BR 1'!B:B,'1-kurs'!C614,'BR 1'!E:E)</f>
        <v>6000000</v>
      </c>
      <c r="O614" s="26">
        <f t="shared" si="67"/>
        <v>6000000</v>
      </c>
      <c r="P614" s="26"/>
      <c r="Q614" s="26">
        <f t="shared" si="68"/>
        <v>0</v>
      </c>
      <c r="R614" s="40"/>
      <c r="U614" s="26">
        <f t="shared" si="69"/>
        <v>0</v>
      </c>
      <c r="V614" s="26">
        <v>6000000</v>
      </c>
      <c r="AA614" s="407">
        <f t="shared" si="63"/>
        <v>12000000</v>
      </c>
      <c r="AB614" s="407">
        <f t="shared" si="64"/>
        <v>6000000</v>
      </c>
      <c r="AC614" s="407">
        <f t="shared" si="65"/>
        <v>6000000</v>
      </c>
      <c r="AD614" s="407">
        <f t="shared" si="66"/>
        <v>0</v>
      </c>
    </row>
    <row r="615" spans="1:30" s="1" customFormat="1" x14ac:dyDescent="0.25">
      <c r="A615" s="325">
        <f>SUBTOTAL(103,$B$2:B615)</f>
        <v>614</v>
      </c>
      <c r="B615" s="108" t="s">
        <v>7876</v>
      </c>
      <c r="C615" s="24">
        <v>61609065780039</v>
      </c>
      <c r="D615" s="24" t="e">
        <f>VLOOKUP(C615,'Hemis baza'!K:AJ,26,)</f>
        <v>#N/A</v>
      </c>
      <c r="E615" s="24" t="e">
        <f>VLOOKUP(C615,'Hemis baza'!K:AF,13,)</f>
        <v>#N/A</v>
      </c>
      <c r="F615" s="109" t="e">
        <f>VLOOKUP(C615,'Hemis baza'!K:AF,3,)</f>
        <v>#N/A</v>
      </c>
      <c r="G615" s="404" t="s">
        <v>19804</v>
      </c>
      <c r="H615" s="404" t="e">
        <f>VLOOKUP(C615,'Hemis baza'!K:AF,5,)</f>
        <v>#N/A</v>
      </c>
      <c r="I615" s="403" t="e">
        <f>VLOOKUP(C615,'Hemis baza'!K:AF,11,)</f>
        <v>#N/A</v>
      </c>
      <c r="J615" s="23" t="e">
        <f>VLOOKUP(C615,'Hemis baza'!K:AF,12,)</f>
        <v>#N/A</v>
      </c>
      <c r="K615" s="304"/>
      <c r="L615" s="333"/>
      <c r="M615" s="26"/>
      <c r="N615" s="26">
        <f>SUMIF('BR 1'!B:B,'1-kurs'!C615,'BR 1'!E:E)</f>
        <v>0</v>
      </c>
      <c r="O615" s="26">
        <f t="shared" si="67"/>
        <v>0</v>
      </c>
      <c r="P615" s="26"/>
      <c r="Q615" s="26">
        <f t="shared" si="68"/>
        <v>0</v>
      </c>
      <c r="R615" s="40"/>
      <c r="U615" s="26">
        <f t="shared" si="69"/>
        <v>0</v>
      </c>
      <c r="V615" s="26">
        <v>0</v>
      </c>
      <c r="AA615" s="407">
        <f t="shared" si="63"/>
        <v>0</v>
      </c>
      <c r="AB615" s="407">
        <f t="shared" si="64"/>
        <v>0</v>
      </c>
      <c r="AC615" s="407">
        <f t="shared" si="65"/>
        <v>0</v>
      </c>
      <c r="AD615" s="407">
        <f t="shared" si="66"/>
        <v>0</v>
      </c>
    </row>
    <row r="616" spans="1:30" s="1" customFormat="1" x14ac:dyDescent="0.25">
      <c r="A616" s="325">
        <f>SUBTOTAL(103,$B$2:B616)</f>
        <v>615</v>
      </c>
      <c r="B616" s="108" t="s">
        <v>7879</v>
      </c>
      <c r="C616" s="24">
        <v>61312065360041</v>
      </c>
      <c r="D616" s="24" t="str">
        <f>VLOOKUP(C616,'Hemis baza'!K:AJ,26,)</f>
        <v>438241100341</v>
      </c>
      <c r="E616" s="24" t="str">
        <f>VLOOKUP(C616,'Hemis baza'!K:AF,13,)</f>
        <v>To‘lov-shartnoma</v>
      </c>
      <c r="F616" s="109" t="str">
        <f>VLOOKUP(C616,'Hemis baza'!K:AF,3,)</f>
        <v>1-kurs</v>
      </c>
      <c r="G616" s="404" t="s">
        <v>19804</v>
      </c>
      <c r="H616" s="404" t="str">
        <f>VLOOKUP(C616,'Hemis baza'!K:AF,5,)</f>
        <v>S2-24 MT</v>
      </c>
      <c r="I616" s="403" t="str">
        <f>VLOOKUP(C616,'Hemis baza'!K:AF,11,)</f>
        <v>Bakalavr</v>
      </c>
      <c r="J616" s="23" t="str">
        <f>VLOOKUP(C616,'Hemis baza'!K:AF,12,)</f>
        <v>Sirtqi</v>
      </c>
      <c r="K616" s="304"/>
      <c r="L616" s="333"/>
      <c r="M616" s="26"/>
      <c r="N616" s="26">
        <f>SUMIF('BR 1'!B:B,'1-kurs'!C616,'BR 1'!E:E)</f>
        <v>2500000</v>
      </c>
      <c r="O616" s="26">
        <f t="shared" si="67"/>
        <v>0</v>
      </c>
      <c r="P616" s="26"/>
      <c r="Q616" s="26">
        <f t="shared" si="68"/>
        <v>2500000</v>
      </c>
      <c r="R616" s="40"/>
      <c r="U616" s="26">
        <f t="shared" si="69"/>
        <v>0</v>
      </c>
      <c r="V616" s="26">
        <v>2500000</v>
      </c>
      <c r="AA616" s="407">
        <f t="shared" si="63"/>
        <v>0</v>
      </c>
      <c r="AB616" s="407">
        <f t="shared" si="64"/>
        <v>2500000</v>
      </c>
      <c r="AC616" s="407">
        <f t="shared" si="65"/>
        <v>0</v>
      </c>
      <c r="AD616" s="407">
        <f t="shared" si="66"/>
        <v>2500000</v>
      </c>
    </row>
    <row r="617" spans="1:30" s="1" customFormat="1" x14ac:dyDescent="0.25">
      <c r="A617" s="325">
        <f>SUBTOTAL(103,$B$2:B617)</f>
        <v>616</v>
      </c>
      <c r="B617" s="108" t="s">
        <v>7881</v>
      </c>
      <c r="C617" s="24">
        <v>41010921000080</v>
      </c>
      <c r="D617" s="24" t="str">
        <f>VLOOKUP(C617,'Hemis baza'!K:AJ,26,)</f>
        <v>438241102093</v>
      </c>
      <c r="E617" s="24" t="str">
        <f>VLOOKUP(C617,'Hemis baza'!K:AF,13,)</f>
        <v>To‘lov-shartnoma</v>
      </c>
      <c r="F617" s="109" t="str">
        <f>VLOOKUP(C617,'Hemis baza'!K:AF,3,)</f>
        <v>1-kurs</v>
      </c>
      <c r="G617" s="404" t="s">
        <v>19805</v>
      </c>
      <c r="H617" s="404" t="str">
        <f>VLOOKUP(C617,'Hemis baza'!K:AF,5,)</f>
        <v>1-24 MPL</v>
      </c>
      <c r="I617" s="403" t="str">
        <f>VLOOKUP(C617,'Hemis baza'!K:AF,11,)</f>
        <v>Bakalavr</v>
      </c>
      <c r="J617" s="23" t="str">
        <f>VLOOKUP(C617,'Hemis baza'!K:AF,12,)</f>
        <v>Kunduzgi</v>
      </c>
      <c r="K617" s="304"/>
      <c r="L617" s="333"/>
      <c r="M617" s="26">
        <v>15000000</v>
      </c>
      <c r="N617" s="26">
        <f>SUMIF('BR 1'!B:B,'1-kurs'!C617,'BR 1'!E:E)</f>
        <v>15000000</v>
      </c>
      <c r="O617" s="26">
        <f t="shared" si="67"/>
        <v>0</v>
      </c>
      <c r="P617" s="26"/>
      <c r="Q617" s="26">
        <f t="shared" si="68"/>
        <v>0</v>
      </c>
      <c r="R617" s="40"/>
      <c r="U617" s="26">
        <f t="shared" si="69"/>
        <v>0</v>
      </c>
      <c r="V617" s="26">
        <v>15000000</v>
      </c>
      <c r="AA617" s="407">
        <f t="shared" si="63"/>
        <v>15000000</v>
      </c>
      <c r="AB617" s="407">
        <f t="shared" si="64"/>
        <v>15000000</v>
      </c>
      <c r="AC617" s="407">
        <f t="shared" si="65"/>
        <v>0</v>
      </c>
      <c r="AD617" s="407">
        <f t="shared" si="66"/>
        <v>0</v>
      </c>
    </row>
    <row r="618" spans="1:30" s="1" customFormat="1" x14ac:dyDescent="0.25">
      <c r="A618" s="325">
        <f>SUBTOTAL(103,$B$2:B618)</f>
        <v>617</v>
      </c>
      <c r="B618" s="108" t="s">
        <v>7882</v>
      </c>
      <c r="C618" s="24">
        <v>42511975310033</v>
      </c>
      <c r="D618" s="24" t="str">
        <f>VLOOKUP(C618,'Hemis baza'!K:AJ,26,)</f>
        <v>438241100978</v>
      </c>
      <c r="E618" s="24" t="str">
        <f>VLOOKUP(C618,'Hemis baza'!K:AF,13,)</f>
        <v>To‘lov-shartnoma</v>
      </c>
      <c r="F618" s="109" t="str">
        <f>VLOOKUP(C618,'Hemis baza'!K:AF,3,)</f>
        <v>1-kurs</v>
      </c>
      <c r="G618" s="404" t="s">
        <v>19804</v>
      </c>
      <c r="H618" s="404" t="str">
        <f>VLOOKUP(C618,'Hemis baza'!K:AF,5,)</f>
        <v>S2-24 MT</v>
      </c>
      <c r="I618" s="403" t="str">
        <f>VLOOKUP(C618,'Hemis baza'!K:AF,11,)</f>
        <v>Bakalavr</v>
      </c>
      <c r="J618" s="23" t="str">
        <f>VLOOKUP(C618,'Hemis baza'!K:AF,12,)</f>
        <v>Sirtqi</v>
      </c>
      <c r="K618" s="304"/>
      <c r="L618" s="333"/>
      <c r="M618" s="26">
        <v>12000000</v>
      </c>
      <c r="N618" s="26">
        <f>SUMIF('BR 1'!B:B,'1-kurs'!C618,'BR 1'!E:E)</f>
        <v>9464458</v>
      </c>
      <c r="O618" s="26">
        <f t="shared" si="67"/>
        <v>2535542</v>
      </c>
      <c r="P618" s="26"/>
      <c r="Q618" s="26">
        <f t="shared" si="68"/>
        <v>0</v>
      </c>
      <c r="R618" s="40"/>
      <c r="U618" s="26">
        <f t="shared" si="69"/>
        <v>0</v>
      </c>
      <c r="V618" s="26">
        <v>9464458</v>
      </c>
      <c r="AA618" s="407">
        <f t="shared" si="63"/>
        <v>12000000</v>
      </c>
      <c r="AB618" s="407">
        <f t="shared" si="64"/>
        <v>9464458</v>
      </c>
      <c r="AC618" s="407">
        <f t="shared" si="65"/>
        <v>2535542</v>
      </c>
      <c r="AD618" s="407">
        <f t="shared" si="66"/>
        <v>0</v>
      </c>
    </row>
    <row r="619" spans="1:30" s="1" customFormat="1" x14ac:dyDescent="0.25">
      <c r="A619" s="325">
        <f>SUBTOTAL(103,$B$2:B619)</f>
        <v>618</v>
      </c>
      <c r="B619" s="108" t="s">
        <v>7883</v>
      </c>
      <c r="C619" s="24">
        <v>42006914310024</v>
      </c>
      <c r="D619" s="24" t="str">
        <f>VLOOKUP(C619,'Hemis baza'!K:AJ,26,)</f>
        <v>438241100017</v>
      </c>
      <c r="E619" s="24" t="str">
        <f>VLOOKUP(C619,'Hemis baza'!K:AF,13,)</f>
        <v>To‘lov-shartnoma</v>
      </c>
      <c r="F619" s="109" t="str">
        <f>VLOOKUP(C619,'Hemis baza'!K:AF,3,)</f>
        <v>1-kurs</v>
      </c>
      <c r="G619" s="404" t="s">
        <v>19803</v>
      </c>
      <c r="H619" s="404" t="str">
        <f>VLOOKUP(C619,'Hemis baza'!K:AF,5,)</f>
        <v>S1-24 PSI</v>
      </c>
      <c r="I619" s="403" t="str">
        <f>VLOOKUP(C619,'Hemis baza'!K:AF,11,)</f>
        <v>Bakalavr</v>
      </c>
      <c r="J619" s="23" t="str">
        <f>VLOOKUP(C619,'Hemis baza'!K:AF,12,)</f>
        <v>Sirtqi</v>
      </c>
      <c r="K619" s="304"/>
      <c r="L619" s="333"/>
      <c r="M619" s="26">
        <v>12000000</v>
      </c>
      <c r="N619" s="26">
        <f>SUMIF('BR 1'!B:B,'1-kurs'!C619,'BR 1'!E:E)</f>
        <v>12000000</v>
      </c>
      <c r="O619" s="26">
        <f t="shared" si="67"/>
        <v>0</v>
      </c>
      <c r="P619" s="26"/>
      <c r="Q619" s="26">
        <f t="shared" si="68"/>
        <v>0</v>
      </c>
      <c r="R619" s="40"/>
      <c r="U619" s="26">
        <f t="shared" si="69"/>
        <v>0</v>
      </c>
      <c r="V619" s="26">
        <v>12000000</v>
      </c>
      <c r="AA619" s="407">
        <f t="shared" si="63"/>
        <v>12000000</v>
      </c>
      <c r="AB619" s="407">
        <f t="shared" si="64"/>
        <v>12000000</v>
      </c>
      <c r="AC619" s="407">
        <f t="shared" si="65"/>
        <v>0</v>
      </c>
      <c r="AD619" s="407">
        <f t="shared" si="66"/>
        <v>0</v>
      </c>
    </row>
    <row r="620" spans="1:30" s="1" customFormat="1" x14ac:dyDescent="0.25">
      <c r="A620" s="325">
        <f>SUBTOTAL(103,$B$2:B620)</f>
        <v>619</v>
      </c>
      <c r="B620" s="108" t="s">
        <v>7884</v>
      </c>
      <c r="C620" s="24">
        <v>30110932700040</v>
      </c>
      <c r="D620" s="24" t="str">
        <f>VLOOKUP(C620,'Hemis baza'!K:AJ,26,)</f>
        <v>438241102103</v>
      </c>
      <c r="E620" s="24" t="str">
        <f>VLOOKUP(C620,'Hemis baza'!K:AF,13,)</f>
        <v>To‘lov-shartnoma</v>
      </c>
      <c r="F620" s="109" t="str">
        <f>VLOOKUP(C620,'Hemis baza'!K:AF,3,)</f>
        <v>1-kurs</v>
      </c>
      <c r="G620" s="404" t="s">
        <v>19806</v>
      </c>
      <c r="H620" s="404" t="str">
        <f>VLOOKUP(C620,'Hemis baza'!K:AF,5,)</f>
        <v>S1-24 MUZ</v>
      </c>
      <c r="I620" s="403" t="str">
        <f>VLOOKUP(C620,'Hemis baza'!K:AF,11,)</f>
        <v>Bakalavr</v>
      </c>
      <c r="J620" s="23" t="str">
        <f>VLOOKUP(C620,'Hemis baza'!K:AF,12,)</f>
        <v>Sirtqi</v>
      </c>
      <c r="K620" s="304"/>
      <c r="L620" s="333"/>
      <c r="M620" s="26"/>
      <c r="N620" s="26">
        <f>SUMIF('BR 1'!B:B,'1-kurs'!C620,'BR 1'!E:E)</f>
        <v>7000000</v>
      </c>
      <c r="O620" s="26">
        <f t="shared" si="67"/>
        <v>0</v>
      </c>
      <c r="P620" s="26"/>
      <c r="Q620" s="26">
        <f t="shared" si="68"/>
        <v>7000000</v>
      </c>
      <c r="R620" s="40"/>
      <c r="U620" s="26">
        <f t="shared" si="69"/>
        <v>0</v>
      </c>
      <c r="V620" s="26">
        <v>7000000</v>
      </c>
      <c r="AA620" s="407">
        <f t="shared" si="63"/>
        <v>0</v>
      </c>
      <c r="AB620" s="407">
        <f t="shared" si="64"/>
        <v>7000000</v>
      </c>
      <c r="AC620" s="407">
        <f t="shared" si="65"/>
        <v>0</v>
      </c>
      <c r="AD620" s="407">
        <f t="shared" si="66"/>
        <v>7000000</v>
      </c>
    </row>
    <row r="621" spans="1:30" s="1" customFormat="1" x14ac:dyDescent="0.25">
      <c r="A621" s="325">
        <f>SUBTOTAL(103,$B$2:B621)</f>
        <v>620</v>
      </c>
      <c r="B621" s="108" t="s">
        <v>7886</v>
      </c>
      <c r="C621" s="24">
        <v>41208921170010</v>
      </c>
      <c r="D621" s="24" t="str">
        <f>VLOOKUP(C621,'Hemis baza'!K:AJ,26,)</f>
        <v>438241101314</v>
      </c>
      <c r="E621" s="24" t="str">
        <f>VLOOKUP(C621,'Hemis baza'!K:AF,13,)</f>
        <v>To‘lov-shartnoma</v>
      </c>
      <c r="F621" s="109" t="str">
        <f>VLOOKUP(C621,'Hemis baza'!K:AF,3,)</f>
        <v>1-kurs</v>
      </c>
      <c r="G621" s="404" t="s">
        <v>19804</v>
      </c>
      <c r="H621" s="404" t="str">
        <f>VLOOKUP(C621,'Hemis baza'!K:AF,5,)</f>
        <v>S1-24 MT</v>
      </c>
      <c r="I621" s="403" t="str">
        <f>VLOOKUP(C621,'Hemis baza'!K:AF,11,)</f>
        <v>Bakalavr</v>
      </c>
      <c r="J621" s="23" t="str">
        <f>VLOOKUP(C621,'Hemis baza'!K:AF,12,)</f>
        <v>Sirtqi</v>
      </c>
      <c r="K621" s="304"/>
      <c r="L621" s="333"/>
      <c r="M621" s="26">
        <v>12000000</v>
      </c>
      <c r="N621" s="26">
        <f>SUMIF('BR 1'!B:B,'1-kurs'!C621,'BR 1'!E:E)</f>
        <v>9000000</v>
      </c>
      <c r="O621" s="26">
        <f t="shared" si="67"/>
        <v>3000000</v>
      </c>
      <c r="P621" s="26"/>
      <c r="Q621" s="26">
        <f t="shared" si="68"/>
        <v>0</v>
      </c>
      <c r="R621" s="40"/>
      <c r="U621" s="26">
        <f t="shared" si="69"/>
        <v>0</v>
      </c>
      <c r="V621" s="26">
        <v>9000000</v>
      </c>
      <c r="AA621" s="407">
        <f t="shared" si="63"/>
        <v>12000000</v>
      </c>
      <c r="AB621" s="407">
        <f t="shared" si="64"/>
        <v>9000000</v>
      </c>
      <c r="AC621" s="407">
        <f t="shared" si="65"/>
        <v>3000000</v>
      </c>
      <c r="AD621" s="407">
        <f t="shared" si="66"/>
        <v>0</v>
      </c>
    </row>
    <row r="622" spans="1:30" s="1" customFormat="1" x14ac:dyDescent="0.25">
      <c r="A622" s="325">
        <f>SUBTOTAL(103,$B$2:B622)</f>
        <v>621</v>
      </c>
      <c r="B622" s="108" t="s">
        <v>7887</v>
      </c>
      <c r="C622" s="24">
        <v>51404055330022</v>
      </c>
      <c r="D622" s="24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04" t="s">
        <v>4313</v>
      </c>
      <c r="H622" s="404" t="e">
        <f>VLOOKUP(C622,'Hemis baza'!K:AF,5,)</f>
        <v>#N/A</v>
      </c>
      <c r="I622" s="403" t="e">
        <f>VLOOKUP(C622,'Hemis baza'!K:AF,11,)</f>
        <v>#N/A</v>
      </c>
      <c r="J622" s="23" t="e">
        <f>VLOOKUP(C622,'Hemis baza'!K:AF,12,)</f>
        <v>#N/A</v>
      </c>
      <c r="K622" s="304"/>
      <c r="L622" s="333"/>
      <c r="M622" s="26"/>
      <c r="N622" s="26">
        <f>SUMIF('BR 1'!B:B,'1-kurs'!C622,'BR 1'!E:E)</f>
        <v>3000000</v>
      </c>
      <c r="O622" s="26">
        <f t="shared" si="67"/>
        <v>0</v>
      </c>
      <c r="P622" s="26"/>
      <c r="Q622" s="26">
        <f t="shared" si="68"/>
        <v>3000000</v>
      </c>
      <c r="R622" s="40"/>
      <c r="U622" s="26">
        <f t="shared" si="69"/>
        <v>0</v>
      </c>
      <c r="V622" s="26">
        <v>3000000</v>
      </c>
      <c r="AA622" s="407">
        <f t="shared" si="63"/>
        <v>0</v>
      </c>
      <c r="AB622" s="407">
        <f t="shared" si="64"/>
        <v>3000000</v>
      </c>
      <c r="AC622" s="407">
        <f t="shared" si="65"/>
        <v>0</v>
      </c>
      <c r="AD622" s="407">
        <f t="shared" si="66"/>
        <v>3000000</v>
      </c>
    </row>
    <row r="623" spans="1:30" s="1" customFormat="1" x14ac:dyDescent="0.25">
      <c r="A623" s="325">
        <f>SUBTOTAL(103,$B$2:B623)</f>
        <v>622</v>
      </c>
      <c r="B623" s="108" t="s">
        <v>7888</v>
      </c>
      <c r="C623" s="24">
        <v>61601045350012</v>
      </c>
      <c r="D623" s="24" t="str">
        <f>VLOOKUP(C623,'Hemis baza'!K:AJ,26,)</f>
        <v>438241102124</v>
      </c>
      <c r="E623" s="24" t="str">
        <f>VLOOKUP(C623,'Hemis baza'!K:AF,13,)</f>
        <v>To‘lov-shartnoma</v>
      </c>
      <c r="F623" s="109" t="str">
        <f>VLOOKUP(C623,'Hemis baza'!K:AF,3,)</f>
        <v>1-kurs</v>
      </c>
      <c r="G623" s="404" t="s">
        <v>19803</v>
      </c>
      <c r="H623" s="404" t="str">
        <f>VLOOKUP(C623,'Hemis baza'!K:AF,5,)</f>
        <v>S2-24 PSI</v>
      </c>
      <c r="I623" s="403" t="str">
        <f>VLOOKUP(C623,'Hemis baza'!K:AF,11,)</f>
        <v>Bakalavr</v>
      </c>
      <c r="J623" s="23" t="str">
        <f>VLOOKUP(C623,'Hemis baza'!K:AF,12,)</f>
        <v>Sirtqi</v>
      </c>
      <c r="K623" s="304"/>
      <c r="L623" s="333"/>
      <c r="M623" s="26">
        <v>12000000</v>
      </c>
      <c r="N623" s="26">
        <f>SUMIF('BR 1'!B:B,'1-kurs'!C623,'BR 1'!E:E)</f>
        <v>12000000</v>
      </c>
      <c r="O623" s="26">
        <f t="shared" si="67"/>
        <v>0</v>
      </c>
      <c r="P623" s="26"/>
      <c r="Q623" s="26">
        <f t="shared" si="68"/>
        <v>0</v>
      </c>
      <c r="R623" s="40"/>
      <c r="U623" s="26">
        <f t="shared" si="69"/>
        <v>0</v>
      </c>
      <c r="V623" s="26">
        <v>12000000</v>
      </c>
      <c r="AA623" s="407">
        <f t="shared" si="63"/>
        <v>12000000</v>
      </c>
      <c r="AB623" s="407">
        <f t="shared" si="64"/>
        <v>12000000</v>
      </c>
      <c r="AC623" s="407">
        <f t="shared" si="65"/>
        <v>0</v>
      </c>
      <c r="AD623" s="407">
        <f t="shared" si="66"/>
        <v>0</v>
      </c>
    </row>
    <row r="624" spans="1:30" s="1" customFormat="1" x14ac:dyDescent="0.25">
      <c r="A624" s="325">
        <f>SUBTOTAL(103,$B$2:B624)</f>
        <v>623</v>
      </c>
      <c r="B624" s="108" t="s">
        <v>7889</v>
      </c>
      <c r="C624" s="24">
        <v>61103068300028</v>
      </c>
      <c r="D624" s="24" t="str">
        <f>VLOOKUP(C624,'Hemis baza'!K:AJ,26,)</f>
        <v>438241102160</v>
      </c>
      <c r="E624" s="24" t="str">
        <f>VLOOKUP(C624,'Hemis baza'!K:AF,13,)</f>
        <v>To‘lov-shartnoma</v>
      </c>
      <c r="F624" s="109" t="str">
        <f>VLOOKUP(C624,'Hemis baza'!K:AF,3,)</f>
        <v>1-kurs</v>
      </c>
      <c r="G624" s="404" t="s">
        <v>19803</v>
      </c>
      <c r="H624" s="404" t="str">
        <f>VLOOKUP(C624,'Hemis baza'!K:AF,5,)</f>
        <v>S1-24 PSI</v>
      </c>
      <c r="I624" s="403" t="str">
        <f>VLOOKUP(C624,'Hemis baza'!K:AF,11,)</f>
        <v>Bakalavr</v>
      </c>
      <c r="J624" s="23" t="str">
        <f>VLOOKUP(C624,'Hemis baza'!K:AF,12,)</f>
        <v>Sirtqi</v>
      </c>
      <c r="K624" s="304"/>
      <c r="L624" s="333"/>
      <c r="M624" s="26">
        <v>12000000</v>
      </c>
      <c r="N624" s="26">
        <f>SUMIF('BR 1'!B:B,'1-kurs'!C624,'BR 1'!E:E)</f>
        <v>7000000</v>
      </c>
      <c r="O624" s="26">
        <f t="shared" si="67"/>
        <v>5000000</v>
      </c>
      <c r="P624" s="26"/>
      <c r="Q624" s="26">
        <f t="shared" si="68"/>
        <v>0</v>
      </c>
      <c r="R624" s="40"/>
      <c r="U624" s="26">
        <f t="shared" si="69"/>
        <v>0</v>
      </c>
      <c r="V624" s="26">
        <v>7000000</v>
      </c>
      <c r="AA624" s="407">
        <f t="shared" si="63"/>
        <v>12000000</v>
      </c>
      <c r="AB624" s="407">
        <f t="shared" si="64"/>
        <v>7000000</v>
      </c>
      <c r="AC624" s="407">
        <f t="shared" si="65"/>
        <v>5000000</v>
      </c>
      <c r="AD624" s="407">
        <f t="shared" si="66"/>
        <v>0</v>
      </c>
    </row>
    <row r="625" spans="1:30" s="1" customFormat="1" x14ac:dyDescent="0.25">
      <c r="A625" s="325">
        <f>SUBTOTAL(103,$B$2:B625)</f>
        <v>624</v>
      </c>
      <c r="B625" s="108" t="s">
        <v>7890</v>
      </c>
      <c r="C625" s="24">
        <v>61512057110014</v>
      </c>
      <c r="D625" s="24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04" t="s">
        <v>4313</v>
      </c>
      <c r="H625" s="404" t="e">
        <f>VLOOKUP(C625,'Hemis baza'!K:AF,5,)</f>
        <v>#N/A</v>
      </c>
      <c r="I625" s="403" t="e">
        <f>VLOOKUP(C625,'Hemis baza'!K:AF,11,)</f>
        <v>#N/A</v>
      </c>
      <c r="J625" s="23" t="e">
        <f>VLOOKUP(C625,'Hemis baza'!K:AF,12,)</f>
        <v>#N/A</v>
      </c>
      <c r="K625" s="304"/>
      <c r="L625" s="333"/>
      <c r="M625" s="26"/>
      <c r="N625" s="26">
        <f>SUMIF('BR 1'!B:B,'1-kurs'!C625,'BR 1'!E:E)</f>
        <v>0</v>
      </c>
      <c r="O625" s="26">
        <f t="shared" si="67"/>
        <v>0</v>
      </c>
      <c r="P625" s="26"/>
      <c r="Q625" s="26">
        <f t="shared" si="68"/>
        <v>0</v>
      </c>
      <c r="R625" s="40"/>
      <c r="U625" s="26">
        <f t="shared" si="69"/>
        <v>0</v>
      </c>
      <c r="V625" s="26">
        <v>0</v>
      </c>
      <c r="AA625" s="407">
        <f t="shared" si="63"/>
        <v>0</v>
      </c>
      <c r="AB625" s="407">
        <f t="shared" si="64"/>
        <v>0</v>
      </c>
      <c r="AC625" s="407">
        <f t="shared" si="65"/>
        <v>0</v>
      </c>
      <c r="AD625" s="407">
        <f t="shared" si="66"/>
        <v>0</v>
      </c>
    </row>
    <row r="626" spans="1:30" s="1" customFormat="1" x14ac:dyDescent="0.25">
      <c r="A626" s="325">
        <f>SUBTOTAL(103,$B$2:B626)</f>
        <v>625</v>
      </c>
      <c r="B626" s="108" t="s">
        <v>7925</v>
      </c>
      <c r="C626" s="24">
        <v>62812046130045</v>
      </c>
      <c r="D626" s="24" t="str">
        <f>VLOOKUP(C626,'Hemis baza'!K:AJ,26,)</f>
        <v>438241100175</v>
      </c>
      <c r="E626" s="24" t="str">
        <f>VLOOKUP(C626,'Hemis baza'!K:AF,13,)</f>
        <v>To‘lov-shartnoma</v>
      </c>
      <c r="F626" s="109" t="str">
        <f>VLOOKUP(C626,'Hemis baza'!K:AF,3,)</f>
        <v>1-kurs</v>
      </c>
      <c r="G626" s="404" t="s">
        <v>19806</v>
      </c>
      <c r="H626" s="404" t="str">
        <f>VLOOKUP(C626,'Hemis baza'!K:AF,5,)</f>
        <v>1-24 MUZ</v>
      </c>
      <c r="I626" s="403" t="str">
        <f>VLOOKUP(C626,'Hemis baza'!K:AF,11,)</f>
        <v>Bakalavr</v>
      </c>
      <c r="J626" s="23" t="str">
        <f>VLOOKUP(C626,'Hemis baza'!K:AF,12,)</f>
        <v>Kunduzgi</v>
      </c>
      <c r="K626" s="304"/>
      <c r="L626" s="333"/>
      <c r="M626" s="26">
        <v>15000000</v>
      </c>
      <c r="N626" s="26">
        <f>SUMIF('BR 1'!B:B,'1-kurs'!C626,'BR 1'!E:E)</f>
        <v>7500000</v>
      </c>
      <c r="O626" s="26">
        <f t="shared" si="67"/>
        <v>7500000</v>
      </c>
      <c r="P626" s="26"/>
      <c r="Q626" s="26">
        <f t="shared" si="68"/>
        <v>0</v>
      </c>
      <c r="R626" s="40"/>
      <c r="U626" s="26">
        <f t="shared" si="69"/>
        <v>0</v>
      </c>
      <c r="V626" s="26">
        <v>7500000</v>
      </c>
      <c r="AA626" s="407">
        <f t="shared" si="63"/>
        <v>15000000</v>
      </c>
      <c r="AB626" s="407">
        <f t="shared" si="64"/>
        <v>7500000</v>
      </c>
      <c r="AC626" s="407">
        <f t="shared" si="65"/>
        <v>7500000</v>
      </c>
      <c r="AD626" s="407">
        <f t="shared" si="66"/>
        <v>0</v>
      </c>
    </row>
    <row r="627" spans="1:30" s="1" customFormat="1" x14ac:dyDescent="0.25">
      <c r="A627" s="325">
        <f>SUBTOTAL(103,$B$2:B627)</f>
        <v>626</v>
      </c>
      <c r="B627" s="108" t="s">
        <v>7926</v>
      </c>
      <c r="C627" s="24">
        <v>60808055310143</v>
      </c>
      <c r="D627" s="24" t="str">
        <f>VLOOKUP(C627,'Hemis baza'!K:AJ,26,)</f>
        <v>438241100238</v>
      </c>
      <c r="E627" s="24" t="str">
        <f>VLOOKUP(C627,'Hemis baza'!K:AF,13,)</f>
        <v>To‘lov-shartnoma</v>
      </c>
      <c r="F627" s="109" t="str">
        <f>VLOOKUP(C627,'Hemis baza'!K:AF,3,)</f>
        <v>1-kurs</v>
      </c>
      <c r="G627" s="404" t="s">
        <v>19813</v>
      </c>
      <c r="H627" s="404" t="str">
        <f>VLOOKUP(C627,'Hemis baza'!K:AF,5,)</f>
        <v>1-24 XTA</v>
      </c>
      <c r="I627" s="403" t="str">
        <f>VLOOKUP(C627,'Hemis baza'!K:AF,11,)</f>
        <v>Bakalavr</v>
      </c>
      <c r="J627" s="23" t="str">
        <f>VLOOKUP(C627,'Hemis baza'!K:AF,12,)</f>
        <v>Kunduzgi</v>
      </c>
      <c r="K627" s="304"/>
      <c r="L627" s="333"/>
      <c r="M627" s="26">
        <v>15000000</v>
      </c>
      <c r="N627" s="26">
        <f>SUMIF('BR 1'!B:B,'1-kurs'!C627,'BR 1'!E:E)</f>
        <v>7500000</v>
      </c>
      <c r="O627" s="26">
        <f t="shared" si="67"/>
        <v>7500000</v>
      </c>
      <c r="P627" s="26"/>
      <c r="Q627" s="26">
        <f t="shared" si="68"/>
        <v>0</v>
      </c>
      <c r="R627" s="40"/>
      <c r="U627" s="26">
        <f t="shared" si="69"/>
        <v>0</v>
      </c>
      <c r="V627" s="26">
        <v>7500000</v>
      </c>
      <c r="AA627" s="407">
        <f t="shared" si="63"/>
        <v>15000000</v>
      </c>
      <c r="AB627" s="407">
        <f t="shared" si="64"/>
        <v>7500000</v>
      </c>
      <c r="AC627" s="407">
        <f t="shared" si="65"/>
        <v>7500000</v>
      </c>
      <c r="AD627" s="407">
        <f t="shared" si="66"/>
        <v>0</v>
      </c>
    </row>
    <row r="628" spans="1:30" s="1" customFormat="1" x14ac:dyDescent="0.25">
      <c r="A628" s="325">
        <f>SUBTOTAL(103,$B$2:B628)</f>
        <v>627</v>
      </c>
      <c r="B628" s="108" t="s">
        <v>7927</v>
      </c>
      <c r="C628" s="24">
        <v>41208891140125</v>
      </c>
      <c r="D628" s="24" t="str">
        <f>VLOOKUP(C628,'Hemis baza'!K:AJ,26,)</f>
        <v>438241102203</v>
      </c>
      <c r="E628" s="24" t="str">
        <f>VLOOKUP(C628,'Hemis baza'!K:AF,13,)</f>
        <v>To‘lov-shartnoma</v>
      </c>
      <c r="F628" s="109" t="str">
        <f>VLOOKUP(C628,'Hemis baza'!K:AF,3,)</f>
        <v>1-kurs</v>
      </c>
      <c r="G628" s="404" t="s">
        <v>19813</v>
      </c>
      <c r="H628" s="404" t="str">
        <f>VLOOKUP(C628,'Hemis baza'!K:AF,5,)</f>
        <v>2-24 XTA</v>
      </c>
      <c r="I628" s="403" t="str">
        <f>VLOOKUP(C628,'Hemis baza'!K:AF,11,)</f>
        <v>Bakalavr</v>
      </c>
      <c r="J628" s="23" t="str">
        <f>VLOOKUP(C628,'Hemis baza'!K:AF,12,)</f>
        <v>Kunduzgi</v>
      </c>
      <c r="K628" s="304"/>
      <c r="L628" s="333"/>
      <c r="M628" s="26">
        <v>15000000</v>
      </c>
      <c r="N628" s="26">
        <f>SUMIF('BR 1'!B:B,'1-kurs'!C628,'BR 1'!E:E)</f>
        <v>15000000</v>
      </c>
      <c r="O628" s="26">
        <f t="shared" si="67"/>
        <v>0</v>
      </c>
      <c r="P628" s="26"/>
      <c r="Q628" s="26">
        <f t="shared" si="68"/>
        <v>0</v>
      </c>
      <c r="R628" s="40"/>
      <c r="U628" s="26">
        <f t="shared" si="69"/>
        <v>0</v>
      </c>
      <c r="V628" s="26">
        <v>15000000</v>
      </c>
      <c r="AA628" s="407">
        <f t="shared" si="63"/>
        <v>15000000</v>
      </c>
      <c r="AB628" s="407">
        <f t="shared" si="64"/>
        <v>15000000</v>
      </c>
      <c r="AC628" s="407">
        <f t="shared" si="65"/>
        <v>0</v>
      </c>
      <c r="AD628" s="407">
        <f t="shared" si="66"/>
        <v>0</v>
      </c>
    </row>
    <row r="629" spans="1:30" s="1" customFormat="1" x14ac:dyDescent="0.25">
      <c r="A629" s="325">
        <f>SUBTOTAL(103,$B$2:B629)</f>
        <v>628</v>
      </c>
      <c r="B629" s="108" t="s">
        <v>7928</v>
      </c>
      <c r="C629" s="24">
        <v>62103075340010</v>
      </c>
      <c r="D629" s="24" t="str">
        <f>VLOOKUP(C629,'Hemis baza'!K:AJ,26,)</f>
        <v>438241100147</v>
      </c>
      <c r="E629" s="24" t="str">
        <f>VLOOKUP(C629,'Hemis baza'!K:AF,13,)</f>
        <v>To‘lov-shartnoma</v>
      </c>
      <c r="F629" s="109" t="str">
        <f>VLOOKUP(C629,'Hemis baza'!K:AF,3,)</f>
        <v>1-kurs</v>
      </c>
      <c r="G629" s="404" t="s">
        <v>19813</v>
      </c>
      <c r="H629" s="404" t="str">
        <f>VLOOKUP(C629,'Hemis baza'!K:AF,5,)</f>
        <v>3-24 XTA</v>
      </c>
      <c r="I629" s="403" t="str">
        <f>VLOOKUP(C629,'Hemis baza'!K:AF,11,)</f>
        <v>Bakalavr</v>
      </c>
      <c r="J629" s="23" t="str">
        <f>VLOOKUP(C629,'Hemis baza'!K:AF,12,)</f>
        <v>Kunduzgi</v>
      </c>
      <c r="K629" s="304"/>
      <c r="L629" s="333"/>
      <c r="M629" s="26">
        <v>15000000</v>
      </c>
      <c r="N629" s="26">
        <f>SUMIF('BR 1'!B:B,'1-kurs'!C629,'BR 1'!E:E)</f>
        <v>10000000</v>
      </c>
      <c r="O629" s="26">
        <f t="shared" si="67"/>
        <v>5000000</v>
      </c>
      <c r="P629" s="26"/>
      <c r="Q629" s="26">
        <f t="shared" si="68"/>
        <v>0</v>
      </c>
      <c r="R629" s="40"/>
      <c r="U629" s="26">
        <f t="shared" si="69"/>
        <v>0</v>
      </c>
      <c r="V629" s="26">
        <v>10000000</v>
      </c>
      <c r="AA629" s="407">
        <f t="shared" si="63"/>
        <v>15000000</v>
      </c>
      <c r="AB629" s="407">
        <f t="shared" si="64"/>
        <v>10000000</v>
      </c>
      <c r="AC629" s="407">
        <f t="shared" si="65"/>
        <v>5000000</v>
      </c>
      <c r="AD629" s="407">
        <f t="shared" si="66"/>
        <v>0</v>
      </c>
    </row>
    <row r="630" spans="1:30" s="1" customFormat="1" x14ac:dyDescent="0.25">
      <c r="A630" s="325">
        <f>SUBTOTAL(103,$B$2:B630)</f>
        <v>629</v>
      </c>
      <c r="B630" s="108" t="s">
        <v>7929</v>
      </c>
      <c r="C630" s="24">
        <v>30610871110019</v>
      </c>
      <c r="D630" s="24" t="str">
        <f>VLOOKUP(C630,'Hemis baza'!K:AJ,26,)</f>
        <v>438241200173</v>
      </c>
      <c r="E630" s="24" t="str">
        <f>VLOOKUP(C630,'Hemis baza'!K:AF,13,)</f>
        <v>To‘lov-shartnoma</v>
      </c>
      <c r="F630" s="109" t="str">
        <f>VLOOKUP(C630,'Hemis baza'!K:AF,3,)</f>
        <v>1-kurs</v>
      </c>
      <c r="G630" s="404" t="s">
        <v>19816</v>
      </c>
      <c r="H630" s="404" t="str">
        <f>VLOOKUP(C630,'Hemis baza'!K:AF,5,)</f>
        <v>M1-24 JM</v>
      </c>
      <c r="I630" s="403" t="str">
        <f>VLOOKUP(C630,'Hemis baza'!K:AF,11,)</f>
        <v>Magistr</v>
      </c>
      <c r="J630" s="23" t="str">
        <f>VLOOKUP(C630,'Hemis baza'!K:AF,12,)</f>
        <v>Kunduzgi</v>
      </c>
      <c r="K630" s="304"/>
      <c r="L630" s="333"/>
      <c r="M630" s="26">
        <v>18000000</v>
      </c>
      <c r="N630" s="26">
        <f>SUMIF('BR 1'!B:B,'1-kurs'!C630,'BR 1'!E:E)</f>
        <v>18000000</v>
      </c>
      <c r="O630" s="26">
        <f t="shared" si="67"/>
        <v>0</v>
      </c>
      <c r="P630" s="26"/>
      <c r="Q630" s="26">
        <f t="shared" si="68"/>
        <v>0</v>
      </c>
      <c r="R630" s="40"/>
      <c r="U630" s="26">
        <f t="shared" si="69"/>
        <v>0</v>
      </c>
      <c r="V630" s="26">
        <v>18000000</v>
      </c>
      <c r="AA630" s="407">
        <f t="shared" si="63"/>
        <v>18000000</v>
      </c>
      <c r="AB630" s="407">
        <f t="shared" si="64"/>
        <v>18000000</v>
      </c>
      <c r="AC630" s="407">
        <f t="shared" si="65"/>
        <v>0</v>
      </c>
      <c r="AD630" s="407">
        <f t="shared" si="66"/>
        <v>0</v>
      </c>
    </row>
    <row r="631" spans="1:30" s="1" customFormat="1" x14ac:dyDescent="0.25">
      <c r="A631" s="325">
        <f>SUBTOTAL(103,$B$2:B631)</f>
        <v>630</v>
      </c>
      <c r="B631" s="108" t="s">
        <v>7930</v>
      </c>
      <c r="C631" s="24">
        <v>42003851050011</v>
      </c>
      <c r="D631" s="24" t="str">
        <f>VLOOKUP(C631,'Hemis baza'!K:AJ,26,)</f>
        <v>438241200243</v>
      </c>
      <c r="E631" s="24" t="str">
        <f>VLOOKUP(C631,'Hemis baza'!K:AF,13,)</f>
        <v>To‘lov-shartnoma</v>
      </c>
      <c r="F631" s="109" t="str">
        <f>VLOOKUP(C631,'Hemis baza'!K:AF,3,)</f>
        <v>1-kurs</v>
      </c>
      <c r="G631" s="404" t="s">
        <v>19816</v>
      </c>
      <c r="H631" s="404" t="str">
        <f>VLOOKUP(C631,'Hemis baza'!K:AF,5,)</f>
        <v>M1-24 JM</v>
      </c>
      <c r="I631" s="403" t="str">
        <f>VLOOKUP(C631,'Hemis baza'!K:AF,11,)</f>
        <v>Magistr</v>
      </c>
      <c r="J631" s="23" t="str">
        <f>VLOOKUP(C631,'Hemis baza'!K:AF,12,)</f>
        <v>Kunduzgi</v>
      </c>
      <c r="K631" s="304"/>
      <c r="L631" s="333"/>
      <c r="M631" s="26">
        <v>18000000</v>
      </c>
      <c r="N631" s="26">
        <f>SUMIF('BR 1'!B:B,'1-kurs'!C631,'BR 1'!E:E)</f>
        <v>4500000</v>
      </c>
      <c r="O631" s="26">
        <f t="shared" si="67"/>
        <v>13500000</v>
      </c>
      <c r="P631" s="26"/>
      <c r="Q631" s="26">
        <f t="shared" si="68"/>
        <v>0</v>
      </c>
      <c r="R631" s="40"/>
      <c r="U631" s="26">
        <f t="shared" si="69"/>
        <v>0</v>
      </c>
      <c r="V631" s="26">
        <v>4500000</v>
      </c>
      <c r="AA631" s="407">
        <f t="shared" si="63"/>
        <v>18000000</v>
      </c>
      <c r="AB631" s="407">
        <f t="shared" si="64"/>
        <v>4500000</v>
      </c>
      <c r="AC631" s="407">
        <f t="shared" si="65"/>
        <v>13500000</v>
      </c>
      <c r="AD631" s="407">
        <f t="shared" si="66"/>
        <v>0</v>
      </c>
    </row>
    <row r="632" spans="1:30" s="1" customFormat="1" x14ac:dyDescent="0.25">
      <c r="A632" s="325">
        <f>SUBTOTAL(103,$B$2:B632)</f>
        <v>631</v>
      </c>
      <c r="B632" s="108" t="s">
        <v>7931</v>
      </c>
      <c r="C632" s="24">
        <v>42207861100049</v>
      </c>
      <c r="D632" s="24" t="e">
        <f>VLOOKUP(C632,'Hemis baza'!K:AJ,26,)</f>
        <v>#N/A</v>
      </c>
      <c r="E632" s="24" t="e">
        <f>VLOOKUP(C632,'Hemis baza'!K:AF,13,)</f>
        <v>#N/A</v>
      </c>
      <c r="F632" s="109" t="e">
        <f>VLOOKUP(C632,'Hemis baza'!K:AF,3,)</f>
        <v>#N/A</v>
      </c>
      <c r="G632" s="404" t="s">
        <v>19814</v>
      </c>
      <c r="H632" s="404" t="e">
        <f>VLOOKUP(C632,'Hemis baza'!K:AF,5,)</f>
        <v>#N/A</v>
      </c>
      <c r="I632" s="403" t="e">
        <f>VLOOKUP(C632,'Hemis baza'!K:AF,11,)</f>
        <v>#N/A</v>
      </c>
      <c r="J632" s="23" t="e">
        <f>VLOOKUP(C632,'Hemis baza'!K:AF,12,)</f>
        <v>#N/A</v>
      </c>
      <c r="K632" s="304"/>
      <c r="L632" s="333"/>
      <c r="M632" s="26">
        <v>18000000</v>
      </c>
      <c r="N632" s="26">
        <f>SUMIF('BR 1'!B:B,'1-kurs'!C632,'BR 1'!E:E)</f>
        <v>0</v>
      </c>
      <c r="O632" s="26">
        <f t="shared" si="67"/>
        <v>18000000</v>
      </c>
      <c r="P632" s="26"/>
      <c r="Q632" s="26">
        <f t="shared" si="68"/>
        <v>0</v>
      </c>
      <c r="R632" s="40"/>
      <c r="U632" s="26">
        <f t="shared" si="69"/>
        <v>0</v>
      </c>
      <c r="V632" s="26">
        <v>0</v>
      </c>
      <c r="AA632" s="407">
        <f t="shared" si="63"/>
        <v>18000000</v>
      </c>
      <c r="AB632" s="407">
        <f t="shared" si="64"/>
        <v>0</v>
      </c>
      <c r="AC632" s="407">
        <f t="shared" si="65"/>
        <v>18000000</v>
      </c>
      <c r="AD632" s="407">
        <f t="shared" si="66"/>
        <v>0</v>
      </c>
    </row>
    <row r="633" spans="1:30" s="1" customFormat="1" x14ac:dyDescent="0.25">
      <c r="A633" s="325">
        <f>SUBTOTAL(103,$B$2:B633)</f>
        <v>632</v>
      </c>
      <c r="B633" s="108" t="s">
        <v>7932</v>
      </c>
      <c r="C633" s="24">
        <v>60512025250020</v>
      </c>
      <c r="D633" s="24" t="str">
        <f>VLOOKUP(C633,'Hemis baza'!K:AJ,26,)</f>
        <v>438241200250</v>
      </c>
      <c r="E633" s="24" t="str">
        <f>VLOOKUP(C633,'Hemis baza'!K:AF,13,)</f>
        <v>To‘lov-shartnoma</v>
      </c>
      <c r="F633" s="109" t="str">
        <f>VLOOKUP(C633,'Hemis baza'!K:AF,3,)</f>
        <v>1-kurs</v>
      </c>
      <c r="G633" s="404" t="s">
        <v>19814</v>
      </c>
      <c r="H633" s="404" t="str">
        <f>VLOOKUP(C633,'Hemis baza'!K:AF,5,)</f>
        <v>M1-24 L</v>
      </c>
      <c r="I633" s="403" t="str">
        <f>VLOOKUP(C633,'Hemis baza'!K:AF,11,)</f>
        <v>Magistr</v>
      </c>
      <c r="J633" s="23" t="str">
        <f>VLOOKUP(C633,'Hemis baza'!K:AF,12,)</f>
        <v>Kunduzgi</v>
      </c>
      <c r="K633" s="304"/>
      <c r="L633" s="333"/>
      <c r="M633" s="26">
        <v>18000000</v>
      </c>
      <c r="N633" s="26">
        <f>SUMIF('BR 1'!B:B,'1-kurs'!C633,'BR 1'!E:E)</f>
        <v>19000000</v>
      </c>
      <c r="O633" s="26">
        <f t="shared" si="67"/>
        <v>0</v>
      </c>
      <c r="P633" s="26"/>
      <c r="Q633" s="26">
        <f t="shared" si="68"/>
        <v>1000000</v>
      </c>
      <c r="R633" s="40"/>
      <c r="U633" s="26">
        <f t="shared" si="69"/>
        <v>0</v>
      </c>
      <c r="V633" s="26">
        <v>19000000</v>
      </c>
      <c r="AA633" s="407">
        <f t="shared" si="63"/>
        <v>18000000</v>
      </c>
      <c r="AB633" s="407">
        <f t="shared" si="64"/>
        <v>19000000</v>
      </c>
      <c r="AC633" s="407">
        <f t="shared" si="65"/>
        <v>0</v>
      </c>
      <c r="AD633" s="407">
        <f t="shared" si="66"/>
        <v>1000000</v>
      </c>
    </row>
    <row r="634" spans="1:30" s="1" customFormat="1" x14ac:dyDescent="0.25">
      <c r="A634" s="325">
        <f>SUBTOTAL(103,$B$2:B634)</f>
        <v>633</v>
      </c>
      <c r="B634" s="108" t="s">
        <v>7934</v>
      </c>
      <c r="C634" s="24">
        <v>62809025290038</v>
      </c>
      <c r="D634" s="24" t="str">
        <f>VLOOKUP(C634,'Hemis baza'!K:AJ,26,)</f>
        <v>438241200257</v>
      </c>
      <c r="E634" s="24" t="str">
        <f>VLOOKUP(C634,'Hemis baza'!K:AF,13,)</f>
        <v>To‘lov-shartnoma</v>
      </c>
      <c r="F634" s="109" t="str">
        <f>VLOOKUP(C634,'Hemis baza'!K:AF,3,)</f>
        <v>1-kurs</v>
      </c>
      <c r="G634" s="404" t="s">
        <v>19803</v>
      </c>
      <c r="H634" s="404" t="str">
        <f>VLOOKUP(C634,'Hemis baza'!K:AF,5,)</f>
        <v>M1-24 PSI</v>
      </c>
      <c r="I634" s="403" t="str">
        <f>VLOOKUP(C634,'Hemis baza'!K:AF,11,)</f>
        <v>Magistr</v>
      </c>
      <c r="J634" s="23" t="str">
        <f>VLOOKUP(C634,'Hemis baza'!K:AF,12,)</f>
        <v>Kunduzgi</v>
      </c>
      <c r="K634" s="304"/>
      <c r="L634" s="333"/>
      <c r="M634" s="26">
        <v>18000000</v>
      </c>
      <c r="N634" s="26">
        <f>SUMIF('BR 1'!B:B,'1-kurs'!C634,'BR 1'!E:E)</f>
        <v>10026000</v>
      </c>
      <c r="O634" s="26">
        <f t="shared" si="67"/>
        <v>7974000</v>
      </c>
      <c r="P634" s="26"/>
      <c r="Q634" s="26">
        <f t="shared" si="68"/>
        <v>0</v>
      </c>
      <c r="R634" s="40"/>
      <c r="U634" s="26">
        <f t="shared" si="69"/>
        <v>0</v>
      </c>
      <c r="V634" s="26">
        <v>10026000</v>
      </c>
      <c r="AA634" s="407">
        <f t="shared" si="63"/>
        <v>18000000</v>
      </c>
      <c r="AB634" s="407">
        <f t="shared" si="64"/>
        <v>10026000</v>
      </c>
      <c r="AC634" s="407">
        <f t="shared" si="65"/>
        <v>7974000</v>
      </c>
      <c r="AD634" s="407">
        <f t="shared" si="66"/>
        <v>0</v>
      </c>
    </row>
    <row r="635" spans="1:30" s="1" customFormat="1" x14ac:dyDescent="0.25">
      <c r="A635" s="325">
        <f>SUBTOTAL(103,$B$2:B635)</f>
        <v>634</v>
      </c>
      <c r="B635" s="108" t="s">
        <v>7935</v>
      </c>
      <c r="C635" s="24">
        <v>40511841140018</v>
      </c>
      <c r="D635" s="24" t="str">
        <f>VLOOKUP(C635,'Hemis baza'!K:AJ,26,)</f>
        <v>438241200069</v>
      </c>
      <c r="E635" s="24" t="str">
        <f>VLOOKUP(C635,'Hemis baza'!K:AF,13,)</f>
        <v>To‘lov-shartnoma</v>
      </c>
      <c r="F635" s="109" t="str">
        <f>VLOOKUP(C635,'Hemis baza'!K:AF,3,)</f>
        <v>1-kurs</v>
      </c>
      <c r="G635" s="404" t="s">
        <v>19803</v>
      </c>
      <c r="H635" s="404" t="str">
        <f>VLOOKUP(C635,'Hemis baza'!K:AF,5,)</f>
        <v>M1-24 PSI</v>
      </c>
      <c r="I635" s="403" t="str">
        <f>VLOOKUP(C635,'Hemis baza'!K:AF,11,)</f>
        <v>Magistr</v>
      </c>
      <c r="J635" s="23" t="str">
        <f>VLOOKUP(C635,'Hemis baza'!K:AF,12,)</f>
        <v>Kunduzgi</v>
      </c>
      <c r="K635" s="304"/>
      <c r="L635" s="333"/>
      <c r="M635" s="26">
        <v>18000000</v>
      </c>
      <c r="N635" s="26">
        <f>SUMIF('BR 1'!B:B,'1-kurs'!C635,'BR 1'!E:E)</f>
        <v>18000000</v>
      </c>
      <c r="O635" s="26">
        <f t="shared" si="67"/>
        <v>0</v>
      </c>
      <c r="P635" s="26"/>
      <c r="Q635" s="26">
        <f t="shared" si="68"/>
        <v>0</v>
      </c>
      <c r="R635" s="40"/>
      <c r="U635" s="26">
        <f t="shared" si="69"/>
        <v>0</v>
      </c>
      <c r="V635" s="26">
        <v>18000000</v>
      </c>
      <c r="AA635" s="407">
        <f t="shared" si="63"/>
        <v>18000000</v>
      </c>
      <c r="AB635" s="407">
        <f t="shared" si="64"/>
        <v>18000000</v>
      </c>
      <c r="AC635" s="407">
        <f t="shared" si="65"/>
        <v>0</v>
      </c>
      <c r="AD635" s="407">
        <f t="shared" si="66"/>
        <v>0</v>
      </c>
    </row>
    <row r="636" spans="1:30" s="1" customFormat="1" x14ac:dyDescent="0.25">
      <c r="A636" s="325">
        <f>SUBTOTAL(103,$B$2:B636)</f>
        <v>635</v>
      </c>
      <c r="B636" s="108" t="s">
        <v>7936</v>
      </c>
      <c r="C636" s="24">
        <v>42703995850024</v>
      </c>
      <c r="D636" s="24" t="str">
        <f>VLOOKUP(C636,'Hemis baza'!K:AJ,26,)</f>
        <v>438241200255</v>
      </c>
      <c r="E636" s="24" t="str">
        <f>VLOOKUP(C636,'Hemis baza'!K:AF,13,)</f>
        <v>To‘lov-shartnoma</v>
      </c>
      <c r="F636" s="109" t="str">
        <f>VLOOKUP(C636,'Hemis baza'!K:AF,3,)</f>
        <v>1-kurs</v>
      </c>
      <c r="G636" s="404" t="s">
        <v>19803</v>
      </c>
      <c r="H636" s="404" t="str">
        <f>VLOOKUP(C636,'Hemis baza'!K:AF,5,)</f>
        <v>M1-24 PSI</v>
      </c>
      <c r="I636" s="403" t="str">
        <f>VLOOKUP(C636,'Hemis baza'!K:AF,11,)</f>
        <v>Magistr</v>
      </c>
      <c r="J636" s="23" t="str">
        <f>VLOOKUP(C636,'Hemis baza'!K:AF,12,)</f>
        <v>Kunduzgi</v>
      </c>
      <c r="K636" s="304"/>
      <c r="L636" s="333"/>
      <c r="M636" s="26">
        <v>18000000</v>
      </c>
      <c r="N636" s="26">
        <f>SUMIF('BR 1'!B:B,'1-kurs'!C636,'BR 1'!E:E)</f>
        <v>18000000</v>
      </c>
      <c r="O636" s="26">
        <f t="shared" si="67"/>
        <v>0</v>
      </c>
      <c r="P636" s="26"/>
      <c r="Q636" s="26">
        <f t="shared" si="68"/>
        <v>0</v>
      </c>
      <c r="R636" s="40"/>
      <c r="U636" s="26">
        <f t="shared" si="69"/>
        <v>0</v>
      </c>
      <c r="V636" s="26">
        <v>18000000</v>
      </c>
      <c r="AA636" s="407">
        <f t="shared" si="63"/>
        <v>18000000</v>
      </c>
      <c r="AB636" s="407">
        <f t="shared" si="64"/>
        <v>18000000</v>
      </c>
      <c r="AC636" s="407">
        <f t="shared" si="65"/>
        <v>0</v>
      </c>
      <c r="AD636" s="407">
        <f t="shared" si="66"/>
        <v>0</v>
      </c>
    </row>
    <row r="637" spans="1:30" s="1" customFormat="1" x14ac:dyDescent="0.25">
      <c r="A637" s="325">
        <f>SUBTOTAL(103,$B$2:B637)</f>
        <v>636</v>
      </c>
      <c r="B637" s="108" t="s">
        <v>7937</v>
      </c>
      <c r="C637" s="24">
        <v>40204985260020</v>
      </c>
      <c r="D637" s="24" t="str">
        <f>VLOOKUP(C637,'Hemis baza'!K:AJ,26,)</f>
        <v>438241200245</v>
      </c>
      <c r="E637" s="24" t="str">
        <f>VLOOKUP(C637,'Hemis baza'!K:AF,13,)</f>
        <v>To‘lov-shartnoma</v>
      </c>
      <c r="F637" s="109" t="str">
        <f>VLOOKUP(C637,'Hemis baza'!K:AF,3,)</f>
        <v>1-kurs</v>
      </c>
      <c r="G637" s="404" t="s">
        <v>19803</v>
      </c>
      <c r="H637" s="404" t="str">
        <f>VLOOKUP(C637,'Hemis baza'!K:AF,5,)</f>
        <v>M1-24 PSI</v>
      </c>
      <c r="I637" s="403" t="str">
        <f>VLOOKUP(C637,'Hemis baza'!K:AF,11,)</f>
        <v>Magistr</v>
      </c>
      <c r="J637" s="23" t="str">
        <f>VLOOKUP(C637,'Hemis baza'!K:AF,12,)</f>
        <v>Kunduzgi</v>
      </c>
      <c r="K637" s="304"/>
      <c r="L637" s="333"/>
      <c r="M637" s="26">
        <v>18000000</v>
      </c>
      <c r="N637" s="26">
        <f>SUMIF('BR 1'!B:B,'1-kurs'!C637,'BR 1'!E:E)</f>
        <v>18000000</v>
      </c>
      <c r="O637" s="26">
        <f t="shared" si="67"/>
        <v>0</v>
      </c>
      <c r="P637" s="26"/>
      <c r="Q637" s="26">
        <f t="shared" si="68"/>
        <v>0</v>
      </c>
      <c r="R637" s="40"/>
      <c r="U637" s="26">
        <f t="shared" si="69"/>
        <v>0</v>
      </c>
      <c r="V637" s="26">
        <v>18000000</v>
      </c>
      <c r="AA637" s="407">
        <f t="shared" si="63"/>
        <v>18000000</v>
      </c>
      <c r="AB637" s="407">
        <f t="shared" si="64"/>
        <v>18000000</v>
      </c>
      <c r="AC637" s="407">
        <f t="shared" si="65"/>
        <v>0</v>
      </c>
      <c r="AD637" s="407">
        <f t="shared" si="66"/>
        <v>0</v>
      </c>
    </row>
    <row r="638" spans="1:30" s="1" customFormat="1" x14ac:dyDescent="0.25">
      <c r="A638" s="325">
        <f>SUBTOTAL(103,$B$2:B638)</f>
        <v>637</v>
      </c>
      <c r="B638" s="108" t="s">
        <v>7938</v>
      </c>
      <c r="C638" s="24">
        <v>30501831802315</v>
      </c>
      <c r="D638" s="24" t="str">
        <f>VLOOKUP(C638,'Hemis baza'!K:AJ,26,)</f>
        <v>438241200252</v>
      </c>
      <c r="E638" s="24" t="str">
        <f>VLOOKUP(C638,'Hemis baza'!K:AF,13,)</f>
        <v>To‘lov-shartnoma</v>
      </c>
      <c r="F638" s="109" t="str">
        <f>VLOOKUP(C638,'Hemis baza'!K:AF,3,)</f>
        <v>1-kurs</v>
      </c>
      <c r="G638" s="404" t="s">
        <v>19803</v>
      </c>
      <c r="H638" s="404" t="str">
        <f>VLOOKUP(C638,'Hemis baza'!K:AF,5,)</f>
        <v>M1-24 PSI</v>
      </c>
      <c r="I638" s="403" t="str">
        <f>VLOOKUP(C638,'Hemis baza'!K:AF,11,)</f>
        <v>Magistr</v>
      </c>
      <c r="J638" s="23" t="str">
        <f>VLOOKUP(C638,'Hemis baza'!K:AF,12,)</f>
        <v>Kunduzgi</v>
      </c>
      <c r="K638" s="304"/>
      <c r="L638" s="333"/>
      <c r="M638" s="26">
        <v>18000000</v>
      </c>
      <c r="N638" s="26">
        <f>SUMIF('BR 1'!B:B,'1-kurs'!C638,'BR 1'!E:E)</f>
        <v>9000000</v>
      </c>
      <c r="O638" s="26">
        <f t="shared" si="67"/>
        <v>9000000</v>
      </c>
      <c r="P638" s="26"/>
      <c r="Q638" s="26">
        <f t="shared" si="68"/>
        <v>0</v>
      </c>
      <c r="R638" s="40"/>
      <c r="U638" s="26">
        <f t="shared" si="69"/>
        <v>0</v>
      </c>
      <c r="V638" s="26">
        <v>9000000</v>
      </c>
      <c r="AA638" s="407">
        <f t="shared" si="63"/>
        <v>18000000</v>
      </c>
      <c r="AB638" s="407">
        <f t="shared" si="64"/>
        <v>9000000</v>
      </c>
      <c r="AC638" s="407">
        <f t="shared" si="65"/>
        <v>9000000</v>
      </c>
      <c r="AD638" s="407">
        <f t="shared" si="66"/>
        <v>0</v>
      </c>
    </row>
    <row r="639" spans="1:30" s="1" customFormat="1" x14ac:dyDescent="0.25">
      <c r="A639" s="325">
        <f>SUBTOTAL(103,$B$2:B639)</f>
        <v>638</v>
      </c>
      <c r="B639" s="108" t="s">
        <v>7939</v>
      </c>
      <c r="C639" s="24">
        <v>62311005260017</v>
      </c>
      <c r="D639" s="24" t="str">
        <f>VLOOKUP(C639,'Hemis baza'!K:AJ,26,)</f>
        <v>438241200251</v>
      </c>
      <c r="E639" s="24" t="str">
        <f>VLOOKUP(C639,'Hemis baza'!K:AF,13,)</f>
        <v>To‘lov-shartnoma</v>
      </c>
      <c r="F639" s="109" t="str">
        <f>VLOOKUP(C639,'Hemis baza'!K:AF,3,)</f>
        <v>1-kurs</v>
      </c>
      <c r="G639" s="404" t="s">
        <v>19803</v>
      </c>
      <c r="H639" s="404" t="str">
        <f>VLOOKUP(C639,'Hemis baza'!K:AF,5,)</f>
        <v>M1-24 PSI</v>
      </c>
      <c r="I639" s="403" t="str">
        <f>VLOOKUP(C639,'Hemis baza'!K:AF,11,)</f>
        <v>Magistr</v>
      </c>
      <c r="J639" s="23" t="str">
        <f>VLOOKUP(C639,'Hemis baza'!K:AF,12,)</f>
        <v>Kunduzgi</v>
      </c>
      <c r="K639" s="304"/>
      <c r="L639" s="333"/>
      <c r="M639" s="26">
        <v>18000000</v>
      </c>
      <c r="N639" s="26">
        <f>SUMIF('BR 1'!B:B,'1-kurs'!C639,'BR 1'!E:E)</f>
        <v>9000000</v>
      </c>
      <c r="O639" s="26">
        <f t="shared" si="67"/>
        <v>9000000</v>
      </c>
      <c r="P639" s="26"/>
      <c r="Q639" s="26">
        <f t="shared" si="68"/>
        <v>0</v>
      </c>
      <c r="R639" s="40"/>
      <c r="U639" s="26">
        <f t="shared" si="69"/>
        <v>0</v>
      </c>
      <c r="V639" s="26">
        <v>9000000</v>
      </c>
      <c r="AA639" s="407">
        <f t="shared" ref="AA639:AA685" si="70">M639</f>
        <v>18000000</v>
      </c>
      <c r="AB639" s="407">
        <f t="shared" ref="AB639:AB685" si="71">N639</f>
        <v>9000000</v>
      </c>
      <c r="AC639" s="407">
        <f t="shared" ref="AC639:AC685" si="72">O639</f>
        <v>9000000</v>
      </c>
      <c r="AD639" s="407">
        <f t="shared" ref="AD639:AD685" si="73">Q639</f>
        <v>0</v>
      </c>
    </row>
    <row r="640" spans="1:30" s="1" customFormat="1" x14ac:dyDescent="0.25">
      <c r="A640" s="325">
        <f>SUBTOTAL(103,$B$2:B640)</f>
        <v>639</v>
      </c>
      <c r="B640" s="108" t="s">
        <v>7940</v>
      </c>
      <c r="C640" s="24">
        <v>42602862330068</v>
      </c>
      <c r="D640" s="24" t="str">
        <f>VLOOKUP(C640,'Hemis baza'!K:AJ,26,)</f>
        <v>438241200256</v>
      </c>
      <c r="E640" s="24" t="str">
        <f>VLOOKUP(C640,'Hemis baza'!K:AF,13,)</f>
        <v>To‘lov-shartnoma</v>
      </c>
      <c r="F640" s="109" t="str">
        <f>VLOOKUP(C640,'Hemis baza'!K:AF,3,)</f>
        <v>1-kurs</v>
      </c>
      <c r="G640" s="404" t="s">
        <v>19809</v>
      </c>
      <c r="H640" s="404" t="str">
        <f>VLOOKUP(C640,'Hemis baza'!K:AF,5,)</f>
        <v>M1-24 BT</v>
      </c>
      <c r="I640" s="403" t="str">
        <f>VLOOKUP(C640,'Hemis baza'!K:AF,11,)</f>
        <v>Magistr</v>
      </c>
      <c r="J640" s="23" t="str">
        <f>VLOOKUP(C640,'Hemis baza'!K:AF,12,)</f>
        <v>Kunduzgi</v>
      </c>
      <c r="K640" s="304"/>
      <c r="L640" s="333"/>
      <c r="M640" s="26">
        <v>18000000</v>
      </c>
      <c r="N640" s="26">
        <f>SUMIF('BR 1'!B:B,'1-kurs'!C640,'BR 1'!E:E)</f>
        <v>18000000</v>
      </c>
      <c r="O640" s="26">
        <f t="shared" si="67"/>
        <v>0</v>
      </c>
      <c r="P640" s="26"/>
      <c r="Q640" s="26">
        <f t="shared" si="68"/>
        <v>0</v>
      </c>
      <c r="R640" s="40"/>
      <c r="U640" s="26">
        <f t="shared" si="69"/>
        <v>0</v>
      </c>
      <c r="V640" s="26">
        <v>18000000</v>
      </c>
      <c r="AA640" s="407">
        <f t="shared" si="70"/>
        <v>18000000</v>
      </c>
      <c r="AB640" s="407">
        <f t="shared" si="71"/>
        <v>18000000</v>
      </c>
      <c r="AC640" s="407">
        <f t="shared" si="72"/>
        <v>0</v>
      </c>
      <c r="AD640" s="407">
        <f t="shared" si="73"/>
        <v>0</v>
      </c>
    </row>
    <row r="641" spans="1:30" s="1" customFormat="1" x14ac:dyDescent="0.25">
      <c r="A641" s="325">
        <f>SUBTOTAL(103,$B$2:B641)</f>
        <v>640</v>
      </c>
      <c r="B641" s="108" t="s">
        <v>7941</v>
      </c>
      <c r="C641" s="24">
        <v>41409995300019</v>
      </c>
      <c r="D641" s="24" t="str">
        <f>VLOOKUP(C641,'Hemis baza'!K:AJ,26,)</f>
        <v>438241102108</v>
      </c>
      <c r="E641" s="24" t="str">
        <f>VLOOKUP(C641,'Hemis baza'!K:AF,13,)</f>
        <v>To‘lov-shartnoma</v>
      </c>
      <c r="F641" s="109" t="str">
        <f>VLOOKUP(C641,'Hemis baza'!K:AF,3,)</f>
        <v>1-kurs</v>
      </c>
      <c r="G641" s="404" t="s">
        <v>19804</v>
      </c>
      <c r="H641" s="404" t="str">
        <f>VLOOKUP(C641,'Hemis baza'!K:AF,5,)</f>
        <v>S1-24 MT</v>
      </c>
      <c r="I641" s="403" t="str">
        <f>VLOOKUP(C641,'Hemis baza'!K:AF,11,)</f>
        <v>Bakalavr</v>
      </c>
      <c r="J641" s="23" t="str">
        <f>VLOOKUP(C641,'Hemis baza'!K:AF,12,)</f>
        <v>Sirtqi</v>
      </c>
      <c r="K641" s="304"/>
      <c r="L641" s="333"/>
      <c r="M641" s="26">
        <v>12000000</v>
      </c>
      <c r="N641" s="26">
        <f>SUMIF('BR 1'!B:B,'1-kurs'!C641,'BR 1'!E:E)</f>
        <v>9000000</v>
      </c>
      <c r="O641" s="26">
        <f t="shared" si="67"/>
        <v>3000000</v>
      </c>
      <c r="P641" s="26"/>
      <c r="Q641" s="26">
        <f t="shared" si="68"/>
        <v>0</v>
      </c>
      <c r="R641" s="40"/>
      <c r="U641" s="26">
        <f t="shared" si="69"/>
        <v>0</v>
      </c>
      <c r="V641" s="26">
        <v>9000000</v>
      </c>
      <c r="AA641" s="407">
        <f t="shared" si="70"/>
        <v>12000000</v>
      </c>
      <c r="AB641" s="407">
        <f t="shared" si="71"/>
        <v>9000000</v>
      </c>
      <c r="AC641" s="407">
        <f t="shared" si="72"/>
        <v>3000000</v>
      </c>
      <c r="AD641" s="407">
        <f t="shared" si="73"/>
        <v>0</v>
      </c>
    </row>
    <row r="642" spans="1:30" s="1" customFormat="1" x14ac:dyDescent="0.25">
      <c r="A642" s="325">
        <f>SUBTOTAL(103,$B$2:B642)</f>
        <v>641</v>
      </c>
      <c r="B642" s="108" t="s">
        <v>7942</v>
      </c>
      <c r="C642" s="24">
        <v>41106951050057</v>
      </c>
      <c r="D642" s="24" t="str">
        <f>VLOOKUP(C642,'Hemis baza'!K:AJ,26,)</f>
        <v>438241102186</v>
      </c>
      <c r="E642" s="24" t="str">
        <f>VLOOKUP(C642,'Hemis baza'!K:AF,13,)</f>
        <v>To‘lov-shartnoma</v>
      </c>
      <c r="F642" s="109" t="str">
        <f>VLOOKUP(C642,'Hemis baza'!K:AF,3,)</f>
        <v>1-kurs</v>
      </c>
      <c r="G642" s="404" t="s">
        <v>19804</v>
      </c>
      <c r="H642" s="404" t="str">
        <f>VLOOKUP(C642,'Hemis baza'!K:AF,5,)</f>
        <v>S1-24 MT</v>
      </c>
      <c r="I642" s="403" t="str">
        <f>VLOOKUP(C642,'Hemis baza'!K:AF,11,)</f>
        <v>Bakalavr</v>
      </c>
      <c r="J642" s="23" t="str">
        <f>VLOOKUP(C642,'Hemis baza'!K:AF,12,)</f>
        <v>Sirtqi</v>
      </c>
      <c r="K642" s="304"/>
      <c r="L642" s="333"/>
      <c r="M642" s="26">
        <v>12000000</v>
      </c>
      <c r="N642" s="26">
        <f>SUMIF('BR 1'!B:B,'1-kurs'!C642,'BR 1'!E:E)</f>
        <v>9000000</v>
      </c>
      <c r="O642" s="26">
        <f t="shared" ref="O642:O705" si="74">IF(M642-N642&gt;0,M642-N642,0)</f>
        <v>3000000</v>
      </c>
      <c r="P642" s="26"/>
      <c r="Q642" s="26">
        <f t="shared" ref="Q642:Q705" si="75">IF(M642-N642&lt;0,N642-M642,0)</f>
        <v>0</v>
      </c>
      <c r="R642" s="40"/>
      <c r="U642" s="26">
        <f t="shared" ref="U642:U705" si="76">N642-V642</f>
        <v>0</v>
      </c>
      <c r="V642" s="26">
        <v>9000000</v>
      </c>
      <c r="AA642" s="407">
        <f t="shared" si="70"/>
        <v>12000000</v>
      </c>
      <c r="AB642" s="407">
        <f t="shared" si="71"/>
        <v>9000000</v>
      </c>
      <c r="AC642" s="407">
        <f t="shared" si="72"/>
        <v>3000000</v>
      </c>
      <c r="AD642" s="407">
        <f t="shared" si="73"/>
        <v>0</v>
      </c>
    </row>
    <row r="643" spans="1:30" s="1" customFormat="1" x14ac:dyDescent="0.25">
      <c r="A643" s="325">
        <f>SUBTOTAL(103,$B$2:B643)</f>
        <v>642</v>
      </c>
      <c r="B643" s="108" t="s">
        <v>7943</v>
      </c>
      <c r="C643" s="24">
        <v>50510015310016</v>
      </c>
      <c r="D643" s="24" t="str">
        <f>VLOOKUP(C643,'Hemis baza'!K:AJ,26,)</f>
        <v>438241102193</v>
      </c>
      <c r="E643" s="24" t="str">
        <f>VLOOKUP(C643,'Hemis baza'!K:AF,13,)</f>
        <v>To‘lov-shartnoma</v>
      </c>
      <c r="F643" s="109" t="str">
        <f>VLOOKUP(C643,'Hemis baza'!K:AF,3,)</f>
        <v>1-kurs</v>
      </c>
      <c r="G643" s="404" t="s">
        <v>19815</v>
      </c>
      <c r="H643" s="404" t="str">
        <f>VLOOKUP(C643,'Hemis baza'!K:AF,5,)</f>
        <v>S1-24 ATT</v>
      </c>
      <c r="I643" s="403" t="str">
        <f>VLOOKUP(C643,'Hemis baza'!K:AF,11,)</f>
        <v>Bakalavr</v>
      </c>
      <c r="J643" s="23" t="str">
        <f>VLOOKUP(C643,'Hemis baza'!K:AF,12,)</f>
        <v>Sirtqi</v>
      </c>
      <c r="K643" s="304"/>
      <c r="L643" s="333"/>
      <c r="M643" s="26">
        <v>12000000</v>
      </c>
      <c r="N643" s="26">
        <f>SUMIF('BR 1'!B:B,'1-kurs'!C643,'BR 1'!E:E)</f>
        <v>8749750</v>
      </c>
      <c r="O643" s="26">
        <f t="shared" si="74"/>
        <v>3250250</v>
      </c>
      <c r="P643" s="26"/>
      <c r="Q643" s="26">
        <f t="shared" si="75"/>
        <v>0</v>
      </c>
      <c r="R643" s="40"/>
      <c r="U643" s="26">
        <f t="shared" si="76"/>
        <v>0</v>
      </c>
      <c r="V643" s="26">
        <v>8749750</v>
      </c>
      <c r="AA643" s="407">
        <f t="shared" si="70"/>
        <v>12000000</v>
      </c>
      <c r="AB643" s="407">
        <f t="shared" si="71"/>
        <v>8749750</v>
      </c>
      <c r="AC643" s="407">
        <f t="shared" si="72"/>
        <v>3250250</v>
      </c>
      <c r="AD643" s="407">
        <f t="shared" si="73"/>
        <v>0</v>
      </c>
    </row>
    <row r="644" spans="1:30" s="1" customFormat="1" x14ac:dyDescent="0.25">
      <c r="A644" s="325">
        <f>SUBTOTAL(103,$B$2:B644)</f>
        <v>643</v>
      </c>
      <c r="B644" s="108" t="s">
        <v>7944</v>
      </c>
      <c r="C644" s="24">
        <v>50705075280061</v>
      </c>
      <c r="D644" s="24" t="str">
        <f>VLOOKUP(C644,'Hemis baza'!K:AJ,26,)</f>
        <v>438241102205</v>
      </c>
      <c r="E644" s="24" t="str">
        <f>VLOOKUP(C644,'Hemis baza'!K:AF,13,)</f>
        <v>To‘lov-shartnoma</v>
      </c>
      <c r="F644" s="109" t="str">
        <f>VLOOKUP(C644,'Hemis baza'!K:AF,3,)</f>
        <v>1-kurs</v>
      </c>
      <c r="G644" s="404" t="s">
        <v>19812</v>
      </c>
      <c r="H644" s="404" t="str">
        <f>VLOOKUP(C644,'Hemis baza'!K:AF,5,)</f>
        <v>S1-24 TUR</v>
      </c>
      <c r="I644" s="403" t="str">
        <f>VLOOKUP(C644,'Hemis baza'!K:AF,11,)</f>
        <v>Bakalavr</v>
      </c>
      <c r="J644" s="23" t="str">
        <f>VLOOKUP(C644,'Hemis baza'!K:AF,12,)</f>
        <v>Sirtqi</v>
      </c>
      <c r="K644" s="304"/>
      <c r="L644" s="333"/>
      <c r="M644" s="26">
        <v>12000000</v>
      </c>
      <c r="N644" s="26">
        <f>SUMIF('BR 1'!B:B,'1-kurs'!C644,'BR 1'!E:E)</f>
        <v>8400000</v>
      </c>
      <c r="O644" s="26">
        <f t="shared" si="74"/>
        <v>3600000</v>
      </c>
      <c r="P644" s="26"/>
      <c r="Q644" s="26">
        <f t="shared" si="75"/>
        <v>0</v>
      </c>
      <c r="R644" s="40"/>
      <c r="U644" s="26">
        <f t="shared" si="76"/>
        <v>0</v>
      </c>
      <c r="V644" s="26">
        <v>8400000</v>
      </c>
      <c r="AA644" s="407">
        <f t="shared" si="70"/>
        <v>12000000</v>
      </c>
      <c r="AB644" s="407">
        <f t="shared" si="71"/>
        <v>8400000</v>
      </c>
      <c r="AC644" s="407">
        <f t="shared" si="72"/>
        <v>3600000</v>
      </c>
      <c r="AD644" s="407">
        <f t="shared" si="73"/>
        <v>0</v>
      </c>
    </row>
    <row r="645" spans="1:30" s="1" customFormat="1" x14ac:dyDescent="0.25">
      <c r="A645" s="325">
        <f>SUBTOTAL(103,$B$2:B645)</f>
        <v>644</v>
      </c>
      <c r="B645" s="108" t="s">
        <v>7945</v>
      </c>
      <c r="C645" s="24">
        <v>31111931170039</v>
      </c>
      <c r="D645" s="24" t="str">
        <f>VLOOKUP(C645,'Hemis baza'!K:AJ,26,)</f>
        <v>438241100931</v>
      </c>
      <c r="E645" s="24" t="str">
        <f>VLOOKUP(C645,'Hemis baza'!K:AF,13,)</f>
        <v>To‘lov-shartnoma</v>
      </c>
      <c r="F645" s="109" t="str">
        <f>VLOOKUP(C645,'Hemis baza'!K:AF,3,)</f>
        <v>1-kurs</v>
      </c>
      <c r="G645" s="404" t="s">
        <v>19812</v>
      </c>
      <c r="H645" s="404" t="str">
        <f>VLOOKUP(C645,'Hemis baza'!K:AF,5,)</f>
        <v>S1-24 TUR</v>
      </c>
      <c r="I645" s="403" t="str">
        <f>VLOOKUP(C645,'Hemis baza'!K:AF,11,)</f>
        <v>Bakalavr</v>
      </c>
      <c r="J645" s="23" t="str">
        <f>VLOOKUP(C645,'Hemis baza'!K:AF,12,)</f>
        <v>Sirtqi</v>
      </c>
      <c r="K645" s="304"/>
      <c r="L645" s="333"/>
      <c r="M645" s="26">
        <v>12000000</v>
      </c>
      <c r="N645" s="26">
        <f>SUMIF('BR 1'!B:B,'1-kurs'!C645,'BR 1'!E:E)</f>
        <v>10000000</v>
      </c>
      <c r="O645" s="26">
        <f t="shared" si="74"/>
        <v>2000000</v>
      </c>
      <c r="P645" s="26"/>
      <c r="Q645" s="26">
        <f t="shared" si="75"/>
        <v>0</v>
      </c>
      <c r="R645" s="40"/>
      <c r="U645" s="26">
        <f t="shared" si="76"/>
        <v>0</v>
      </c>
      <c r="V645" s="26">
        <v>10000000</v>
      </c>
      <c r="AA645" s="407">
        <f t="shared" si="70"/>
        <v>12000000</v>
      </c>
      <c r="AB645" s="407">
        <f t="shared" si="71"/>
        <v>10000000</v>
      </c>
      <c r="AC645" s="407">
        <f t="shared" si="72"/>
        <v>2000000</v>
      </c>
      <c r="AD645" s="407">
        <f t="shared" si="73"/>
        <v>0</v>
      </c>
    </row>
    <row r="646" spans="1:30" s="1" customFormat="1" x14ac:dyDescent="0.25">
      <c r="A646" s="325">
        <f>SUBTOTAL(103,$B$2:B646)</f>
        <v>645</v>
      </c>
      <c r="B646" s="108" t="s">
        <v>7946</v>
      </c>
      <c r="C646" s="24">
        <v>61801035330013</v>
      </c>
      <c r="D646" s="24" t="str">
        <f>VLOOKUP(C646,'Hemis baza'!K:AJ,26,)</f>
        <v>438241101765</v>
      </c>
      <c r="E646" s="24" t="str">
        <f>VLOOKUP(C646,'Hemis baza'!K:AF,13,)</f>
        <v>To‘lov-shartnoma</v>
      </c>
      <c r="F646" s="109" t="str">
        <f>VLOOKUP(C646,'Hemis baza'!K:AF,3,)</f>
        <v>1-kurs</v>
      </c>
      <c r="G646" s="404" t="s">
        <v>19808</v>
      </c>
      <c r="H646" s="404" t="str">
        <f>VLOOKUP(C646,'Hemis baza'!K:AF,5,)</f>
        <v>S2-24 IQT</v>
      </c>
      <c r="I646" s="403" t="str">
        <f>VLOOKUP(C646,'Hemis baza'!K:AF,11,)</f>
        <v>Bakalavr</v>
      </c>
      <c r="J646" s="23" t="str">
        <f>VLOOKUP(C646,'Hemis baza'!K:AF,12,)</f>
        <v>Sirtqi</v>
      </c>
      <c r="K646" s="304"/>
      <c r="L646" s="333"/>
      <c r="M646" s="26">
        <v>12000000</v>
      </c>
      <c r="N646" s="26">
        <f>SUMIF('BR 1'!B:B,'1-kurs'!C646,'BR 1'!E:E)</f>
        <v>9000000</v>
      </c>
      <c r="O646" s="26">
        <f t="shared" si="74"/>
        <v>3000000</v>
      </c>
      <c r="P646" s="26"/>
      <c r="Q646" s="26">
        <f t="shared" si="75"/>
        <v>0</v>
      </c>
      <c r="R646" s="40"/>
      <c r="U646" s="26">
        <f t="shared" si="76"/>
        <v>0</v>
      </c>
      <c r="V646" s="26">
        <v>9000000</v>
      </c>
      <c r="AA646" s="407">
        <f t="shared" si="70"/>
        <v>12000000</v>
      </c>
      <c r="AB646" s="407">
        <f t="shared" si="71"/>
        <v>9000000</v>
      </c>
      <c r="AC646" s="407">
        <f t="shared" si="72"/>
        <v>3000000</v>
      </c>
      <c r="AD646" s="407">
        <f t="shared" si="73"/>
        <v>0</v>
      </c>
    </row>
    <row r="647" spans="1:30" s="1" customFormat="1" x14ac:dyDescent="0.25">
      <c r="A647" s="325">
        <f>SUBTOTAL(103,$B$2:B647)</f>
        <v>646</v>
      </c>
      <c r="B647" s="108" t="s">
        <v>7947</v>
      </c>
      <c r="C647" s="24">
        <v>51110065300037</v>
      </c>
      <c r="D647" s="24" t="str">
        <f>VLOOKUP(C647,'Hemis baza'!K:AJ,26,)</f>
        <v>438241101036</v>
      </c>
      <c r="E647" s="24" t="str">
        <f>VLOOKUP(C647,'Hemis baza'!K:AF,13,)</f>
        <v>To‘lov-shartnoma</v>
      </c>
      <c r="F647" s="109" t="str">
        <f>VLOOKUP(C647,'Hemis baza'!K:AF,3,)</f>
        <v>1-kurs</v>
      </c>
      <c r="G647" s="404" t="s">
        <v>19808</v>
      </c>
      <c r="H647" s="404" t="str">
        <f>VLOOKUP(C647,'Hemis baza'!K:AF,5,)</f>
        <v>S1-24 IQT</v>
      </c>
      <c r="I647" s="403" t="str">
        <f>VLOOKUP(C647,'Hemis baza'!K:AF,11,)</f>
        <v>Bakalavr</v>
      </c>
      <c r="J647" s="23" t="str">
        <f>VLOOKUP(C647,'Hemis baza'!K:AF,12,)</f>
        <v>Sirtqi</v>
      </c>
      <c r="K647" s="304"/>
      <c r="L647" s="333"/>
      <c r="M647" s="26">
        <v>12000000</v>
      </c>
      <c r="N647" s="26">
        <f>SUMIF('BR 1'!B:B,'1-kurs'!C647,'BR 1'!E:E)</f>
        <v>6000000</v>
      </c>
      <c r="O647" s="26">
        <f t="shared" si="74"/>
        <v>6000000</v>
      </c>
      <c r="P647" s="26"/>
      <c r="Q647" s="26">
        <f t="shared" si="75"/>
        <v>0</v>
      </c>
      <c r="R647" s="40"/>
      <c r="U647" s="26">
        <f t="shared" si="76"/>
        <v>0</v>
      </c>
      <c r="V647" s="26">
        <v>6000000</v>
      </c>
      <c r="AA647" s="407">
        <f t="shared" si="70"/>
        <v>12000000</v>
      </c>
      <c r="AB647" s="407">
        <f t="shared" si="71"/>
        <v>6000000</v>
      </c>
      <c r="AC647" s="407">
        <f t="shared" si="72"/>
        <v>6000000</v>
      </c>
      <c r="AD647" s="407">
        <f t="shared" si="73"/>
        <v>0</v>
      </c>
    </row>
    <row r="648" spans="1:30" s="1" customFormat="1" x14ac:dyDescent="0.25">
      <c r="A648" s="325">
        <f>SUBTOTAL(103,$B$2:B648)</f>
        <v>647</v>
      </c>
      <c r="B648" s="108" t="s">
        <v>7948</v>
      </c>
      <c r="C648" s="24">
        <v>40110965310040</v>
      </c>
      <c r="D648" s="24" t="str">
        <f>VLOOKUP(C648,'Hemis baza'!K:AJ,26,)</f>
        <v>438241102202</v>
      </c>
      <c r="E648" s="24" t="str">
        <f>VLOOKUP(C648,'Hemis baza'!K:AF,13,)</f>
        <v>To‘lov-shartnoma</v>
      </c>
      <c r="F648" s="109" t="str">
        <f>VLOOKUP(C648,'Hemis baza'!K:AF,3,)</f>
        <v>1-kurs</v>
      </c>
      <c r="G648" s="404" t="s">
        <v>19803</v>
      </c>
      <c r="H648" s="404" t="str">
        <f>VLOOKUP(C648,'Hemis baza'!K:AF,5,)</f>
        <v>S1-24 PSI</v>
      </c>
      <c r="I648" s="403" t="str">
        <f>VLOOKUP(C648,'Hemis baza'!K:AF,11,)</f>
        <v>Bakalavr</v>
      </c>
      <c r="J648" s="23" t="str">
        <f>VLOOKUP(C648,'Hemis baza'!K:AF,12,)</f>
        <v>Sirtqi</v>
      </c>
      <c r="K648" s="304"/>
      <c r="L648" s="333"/>
      <c r="M648" s="26">
        <v>12000000</v>
      </c>
      <c r="N648" s="26">
        <f>SUMIF('BR 1'!B:B,'1-kurs'!C648,'BR 1'!E:E)</f>
        <v>10800000</v>
      </c>
      <c r="O648" s="26">
        <f t="shared" si="74"/>
        <v>1200000</v>
      </c>
      <c r="P648" s="26"/>
      <c r="Q648" s="26">
        <f t="shared" si="75"/>
        <v>0</v>
      </c>
      <c r="R648" s="40"/>
      <c r="U648" s="26">
        <f t="shared" si="76"/>
        <v>0</v>
      </c>
      <c r="V648" s="26">
        <v>10800000</v>
      </c>
      <c r="AA648" s="407">
        <f t="shared" si="70"/>
        <v>12000000</v>
      </c>
      <c r="AB648" s="407">
        <f t="shared" si="71"/>
        <v>10800000</v>
      </c>
      <c r="AC648" s="407">
        <f t="shared" si="72"/>
        <v>1200000</v>
      </c>
      <c r="AD648" s="407">
        <f t="shared" si="73"/>
        <v>0</v>
      </c>
    </row>
    <row r="649" spans="1:30" s="1" customFormat="1" x14ac:dyDescent="0.25">
      <c r="A649" s="325">
        <f>SUBTOTAL(103,$B$2:B649)</f>
        <v>648</v>
      </c>
      <c r="B649" s="108" t="s">
        <v>7949</v>
      </c>
      <c r="C649" s="24">
        <v>52002046310041</v>
      </c>
      <c r="D649" s="24" t="str">
        <f>VLOOKUP(C649,'Hemis baza'!K:AJ,26,)</f>
        <v>438241102194</v>
      </c>
      <c r="E649" s="24" t="str">
        <f>VLOOKUP(C649,'Hemis baza'!K:AF,13,)</f>
        <v>To‘lov-shartnoma</v>
      </c>
      <c r="F649" s="109" t="str">
        <f>VLOOKUP(C649,'Hemis baza'!K:AF,3,)</f>
        <v>1-kurs</v>
      </c>
      <c r="G649" s="404" t="s">
        <v>19803</v>
      </c>
      <c r="H649" s="404" t="str">
        <f>VLOOKUP(C649,'Hemis baza'!K:AF,5,)</f>
        <v>S1-24 PSI</v>
      </c>
      <c r="I649" s="403" t="str">
        <f>VLOOKUP(C649,'Hemis baza'!K:AF,11,)</f>
        <v>Bakalavr</v>
      </c>
      <c r="J649" s="23" t="str">
        <f>VLOOKUP(C649,'Hemis baza'!K:AF,12,)</f>
        <v>Sirtqi</v>
      </c>
      <c r="K649" s="304"/>
      <c r="L649" s="333"/>
      <c r="M649" s="26">
        <v>12000000</v>
      </c>
      <c r="N649" s="26">
        <f>SUMIF('BR 1'!B:B,'1-kurs'!C649,'BR 1'!E:E)</f>
        <v>12000000</v>
      </c>
      <c r="O649" s="26">
        <f t="shared" si="74"/>
        <v>0</v>
      </c>
      <c r="P649" s="26"/>
      <c r="Q649" s="26">
        <f t="shared" si="75"/>
        <v>0</v>
      </c>
      <c r="R649" s="40"/>
      <c r="U649" s="26">
        <f t="shared" si="76"/>
        <v>0</v>
      </c>
      <c r="V649" s="26">
        <v>12000000</v>
      </c>
      <c r="AA649" s="407">
        <f t="shared" si="70"/>
        <v>12000000</v>
      </c>
      <c r="AB649" s="407">
        <f t="shared" si="71"/>
        <v>12000000</v>
      </c>
      <c r="AC649" s="407">
        <f t="shared" si="72"/>
        <v>0</v>
      </c>
      <c r="AD649" s="407">
        <f t="shared" si="73"/>
        <v>0</v>
      </c>
    </row>
    <row r="650" spans="1:30" s="1" customFormat="1" x14ac:dyDescent="0.25">
      <c r="A650" s="325">
        <f>SUBTOTAL(103,$B$2:B650)</f>
        <v>649</v>
      </c>
      <c r="B650" s="108" t="s">
        <v>7950</v>
      </c>
      <c r="C650" s="24">
        <v>50412045300015</v>
      </c>
      <c r="D650" s="24" t="str">
        <f>VLOOKUP(C650,'Hemis baza'!K:AJ,26,)</f>
        <v>438241102189</v>
      </c>
      <c r="E650" s="24" t="str">
        <f>VLOOKUP(C650,'Hemis baza'!K:AF,13,)</f>
        <v>To‘lov-shartnoma</v>
      </c>
      <c r="F650" s="109" t="str">
        <f>VLOOKUP(C650,'Hemis baza'!K:AF,3,)</f>
        <v>1-kurs</v>
      </c>
      <c r="G650" s="404" t="s">
        <v>19803</v>
      </c>
      <c r="H650" s="404" t="str">
        <f>VLOOKUP(C650,'Hemis baza'!K:AF,5,)</f>
        <v>S2-24 PSI</v>
      </c>
      <c r="I650" s="403" t="str">
        <f>VLOOKUP(C650,'Hemis baza'!K:AF,11,)</f>
        <v>Bakalavr</v>
      </c>
      <c r="J650" s="23" t="str">
        <f>VLOOKUP(C650,'Hemis baza'!K:AF,12,)</f>
        <v>Sirtqi</v>
      </c>
      <c r="K650" s="304"/>
      <c r="L650" s="333"/>
      <c r="M650" s="26">
        <v>12000000</v>
      </c>
      <c r="N650" s="26">
        <f>SUMIF('BR 1'!B:B,'1-kurs'!C650,'BR 1'!E:E)</f>
        <v>3000000</v>
      </c>
      <c r="O650" s="26">
        <f t="shared" si="74"/>
        <v>9000000</v>
      </c>
      <c r="P650" s="26"/>
      <c r="Q650" s="26">
        <f t="shared" si="75"/>
        <v>0</v>
      </c>
      <c r="R650" s="40"/>
      <c r="U650" s="26">
        <f t="shared" si="76"/>
        <v>0</v>
      </c>
      <c r="V650" s="26">
        <v>3000000</v>
      </c>
      <c r="AA650" s="407">
        <f t="shared" si="70"/>
        <v>12000000</v>
      </c>
      <c r="AB650" s="407">
        <f t="shared" si="71"/>
        <v>3000000</v>
      </c>
      <c r="AC650" s="407">
        <f t="shared" si="72"/>
        <v>9000000</v>
      </c>
      <c r="AD650" s="407">
        <f t="shared" si="73"/>
        <v>0</v>
      </c>
    </row>
    <row r="651" spans="1:30" s="1" customFormat="1" x14ac:dyDescent="0.25">
      <c r="A651" s="325">
        <f>SUBTOTAL(103,$B$2:B651)</f>
        <v>650</v>
      </c>
      <c r="B651" s="108" t="s">
        <v>7951</v>
      </c>
      <c r="C651" s="24">
        <v>61409065260069</v>
      </c>
      <c r="D651" s="24" t="str">
        <f>VLOOKUP(C651,'Hemis baza'!K:AJ,26,)</f>
        <v>438241102185</v>
      </c>
      <c r="E651" s="24" t="str">
        <f>VLOOKUP(C651,'Hemis baza'!K:AF,13,)</f>
        <v>To‘lov-shartnoma</v>
      </c>
      <c r="F651" s="109" t="str">
        <f>VLOOKUP(C651,'Hemis baza'!K:AF,3,)</f>
        <v>1-kurs</v>
      </c>
      <c r="G651" s="404" t="s">
        <v>19803</v>
      </c>
      <c r="H651" s="404" t="str">
        <f>VLOOKUP(C651,'Hemis baza'!K:AF,5,)</f>
        <v>S2-24 PSI</v>
      </c>
      <c r="I651" s="403" t="str">
        <f>VLOOKUP(C651,'Hemis baza'!K:AF,11,)</f>
        <v>Bakalavr</v>
      </c>
      <c r="J651" s="23" t="str">
        <f>VLOOKUP(C651,'Hemis baza'!K:AF,12,)</f>
        <v>Sirtqi</v>
      </c>
      <c r="K651" s="304"/>
      <c r="L651" s="333"/>
      <c r="M651" s="26">
        <v>12000000</v>
      </c>
      <c r="N651" s="26">
        <f>SUMIF('BR 1'!B:B,'1-kurs'!C651,'BR 1'!E:E)</f>
        <v>9245861</v>
      </c>
      <c r="O651" s="26">
        <f t="shared" si="74"/>
        <v>2754139</v>
      </c>
      <c r="P651" s="26"/>
      <c r="Q651" s="26">
        <f t="shared" si="75"/>
        <v>0</v>
      </c>
      <c r="R651" s="40"/>
      <c r="U651" s="26">
        <f t="shared" si="76"/>
        <v>0</v>
      </c>
      <c r="V651" s="26">
        <v>9245861</v>
      </c>
      <c r="AA651" s="407">
        <f t="shared" si="70"/>
        <v>12000000</v>
      </c>
      <c r="AB651" s="407">
        <f t="shared" si="71"/>
        <v>9245861</v>
      </c>
      <c r="AC651" s="407">
        <f t="shared" si="72"/>
        <v>2754139</v>
      </c>
      <c r="AD651" s="407">
        <f t="shared" si="73"/>
        <v>0</v>
      </c>
    </row>
    <row r="652" spans="1:30" s="1" customFormat="1" x14ac:dyDescent="0.25">
      <c r="A652" s="325">
        <f>SUBTOTAL(103,$B$2:B652)</f>
        <v>651</v>
      </c>
      <c r="B652" s="108" t="s">
        <v>7952</v>
      </c>
      <c r="C652" s="24">
        <v>62906055350010</v>
      </c>
      <c r="D652" s="24" t="str">
        <f>VLOOKUP(C652,'Hemis baza'!K:AJ,26,)</f>
        <v>438241102083</v>
      </c>
      <c r="E652" s="24" t="str">
        <f>VLOOKUP(C652,'Hemis baza'!K:AF,13,)</f>
        <v>To‘lov-shartnoma</v>
      </c>
      <c r="F652" s="109" t="str">
        <f>VLOOKUP(C652,'Hemis baza'!K:AF,3,)</f>
        <v>1-kurs</v>
      </c>
      <c r="G652" s="404" t="s">
        <v>19803</v>
      </c>
      <c r="H652" s="404" t="str">
        <f>VLOOKUP(C652,'Hemis baza'!K:AF,5,)</f>
        <v>S2-24 PSI</v>
      </c>
      <c r="I652" s="403" t="str">
        <f>VLOOKUP(C652,'Hemis baza'!K:AF,11,)</f>
        <v>Bakalavr</v>
      </c>
      <c r="J652" s="23" t="str">
        <f>VLOOKUP(C652,'Hemis baza'!K:AF,12,)</f>
        <v>Sirtqi</v>
      </c>
      <c r="K652" s="304"/>
      <c r="L652" s="333"/>
      <c r="M652" s="26">
        <v>12000000</v>
      </c>
      <c r="N652" s="26">
        <f>SUMIF('BR 1'!B:B,'1-kurs'!C652,'BR 1'!E:E)</f>
        <v>6000000</v>
      </c>
      <c r="O652" s="26">
        <f t="shared" si="74"/>
        <v>6000000</v>
      </c>
      <c r="P652" s="26"/>
      <c r="Q652" s="26">
        <f t="shared" si="75"/>
        <v>0</v>
      </c>
      <c r="R652" s="40"/>
      <c r="U652" s="26">
        <f t="shared" si="76"/>
        <v>0</v>
      </c>
      <c r="V652" s="26">
        <v>6000000</v>
      </c>
      <c r="AA652" s="407">
        <f t="shared" si="70"/>
        <v>12000000</v>
      </c>
      <c r="AB652" s="407">
        <f t="shared" si="71"/>
        <v>6000000</v>
      </c>
      <c r="AC652" s="407">
        <f t="shared" si="72"/>
        <v>6000000</v>
      </c>
      <c r="AD652" s="407">
        <f t="shared" si="73"/>
        <v>0</v>
      </c>
    </row>
    <row r="653" spans="1:30" s="1" customFormat="1" x14ac:dyDescent="0.25">
      <c r="A653" s="325">
        <f>SUBTOTAL(103,$B$2:B653)</f>
        <v>652</v>
      </c>
      <c r="B653" s="108" t="s">
        <v>7953</v>
      </c>
      <c r="C653" s="24">
        <v>60804065320020</v>
      </c>
      <c r="D653" s="24" t="str">
        <f>VLOOKUP(C653,'Hemis baza'!K:AJ,26,)</f>
        <v>438241102192</v>
      </c>
      <c r="E653" s="24" t="str">
        <f>VLOOKUP(C653,'Hemis baza'!K:AF,13,)</f>
        <v>To‘lov-shartnoma</v>
      </c>
      <c r="F653" s="109" t="str">
        <f>VLOOKUP(C653,'Hemis baza'!K:AF,3,)</f>
        <v>1-kurs</v>
      </c>
      <c r="G653" s="404" t="s">
        <v>19803</v>
      </c>
      <c r="H653" s="404" t="str">
        <f>VLOOKUP(C653,'Hemis baza'!K:AF,5,)</f>
        <v>S2-24 PSI</v>
      </c>
      <c r="I653" s="403" t="str">
        <f>VLOOKUP(C653,'Hemis baza'!K:AF,11,)</f>
        <v>Bakalavr</v>
      </c>
      <c r="J653" s="23" t="str">
        <f>VLOOKUP(C653,'Hemis baza'!K:AF,12,)</f>
        <v>Sirtqi</v>
      </c>
      <c r="K653" s="304"/>
      <c r="L653" s="333"/>
      <c r="M653" s="26">
        <v>12000000</v>
      </c>
      <c r="N653" s="26">
        <f>SUMIF('BR 1'!B:B,'1-kurs'!C653,'BR 1'!E:E)</f>
        <v>9000000</v>
      </c>
      <c r="O653" s="26">
        <f t="shared" si="74"/>
        <v>3000000</v>
      </c>
      <c r="P653" s="26"/>
      <c r="Q653" s="26">
        <f t="shared" si="75"/>
        <v>0</v>
      </c>
      <c r="R653" s="40"/>
      <c r="U653" s="26">
        <f t="shared" si="76"/>
        <v>0</v>
      </c>
      <c r="V653" s="26">
        <v>9000000</v>
      </c>
      <c r="AA653" s="407">
        <f t="shared" si="70"/>
        <v>12000000</v>
      </c>
      <c r="AB653" s="407">
        <f t="shared" si="71"/>
        <v>9000000</v>
      </c>
      <c r="AC653" s="407">
        <f t="shared" si="72"/>
        <v>3000000</v>
      </c>
      <c r="AD653" s="407">
        <f t="shared" si="73"/>
        <v>0</v>
      </c>
    </row>
    <row r="654" spans="1:30" s="1" customFormat="1" x14ac:dyDescent="0.25">
      <c r="A654" s="325">
        <f>SUBTOTAL(103,$B$2:B654)</f>
        <v>653</v>
      </c>
      <c r="B654" s="108" t="s">
        <v>7954</v>
      </c>
      <c r="C654" s="24">
        <v>30901965310047</v>
      </c>
      <c r="D654" s="24" t="str">
        <f>VLOOKUP(C654,'Hemis baza'!K:AJ,26,)</f>
        <v>438241101139</v>
      </c>
      <c r="E654" s="24" t="str">
        <f>VLOOKUP(C654,'Hemis baza'!K:AF,13,)</f>
        <v>To‘lov-shartnoma</v>
      </c>
      <c r="F654" s="109" t="str">
        <f>VLOOKUP(C654,'Hemis baza'!K:AF,3,)</f>
        <v>1-kurs</v>
      </c>
      <c r="G654" s="404" t="s">
        <v>19806</v>
      </c>
      <c r="H654" s="404" t="str">
        <f>VLOOKUP(C654,'Hemis baza'!K:AF,5,)</f>
        <v>S1-24 MUZ</v>
      </c>
      <c r="I654" s="403" t="str">
        <f>VLOOKUP(C654,'Hemis baza'!K:AF,11,)</f>
        <v>Bakalavr</v>
      </c>
      <c r="J654" s="23" t="str">
        <f>VLOOKUP(C654,'Hemis baza'!K:AF,12,)</f>
        <v>Sirtqi</v>
      </c>
      <c r="K654" s="304"/>
      <c r="L654" s="333"/>
      <c r="M654" s="26">
        <v>12000000</v>
      </c>
      <c r="N654" s="26">
        <f>SUMIF('BR 1'!B:B,'1-kurs'!C654,'BR 1'!E:E)</f>
        <v>9000000</v>
      </c>
      <c r="O654" s="26">
        <f t="shared" si="74"/>
        <v>3000000</v>
      </c>
      <c r="P654" s="26"/>
      <c r="Q654" s="26">
        <f t="shared" si="75"/>
        <v>0</v>
      </c>
      <c r="R654" s="40"/>
      <c r="U654" s="26">
        <f t="shared" si="76"/>
        <v>0</v>
      </c>
      <c r="V654" s="26">
        <v>9000000</v>
      </c>
      <c r="AA654" s="407">
        <f t="shared" si="70"/>
        <v>12000000</v>
      </c>
      <c r="AB654" s="407">
        <f t="shared" si="71"/>
        <v>9000000</v>
      </c>
      <c r="AC654" s="407">
        <f t="shared" si="72"/>
        <v>3000000</v>
      </c>
      <c r="AD654" s="407">
        <f t="shared" si="73"/>
        <v>0</v>
      </c>
    </row>
    <row r="655" spans="1:30" s="1" customFormat="1" x14ac:dyDescent="0.25">
      <c r="A655" s="325">
        <f>SUBTOTAL(103,$B$2:B655)</f>
        <v>654</v>
      </c>
      <c r="B655" s="108" t="s">
        <v>7957</v>
      </c>
      <c r="C655" s="24">
        <v>31705951110049</v>
      </c>
      <c r="D655" s="24" t="str">
        <f>VLOOKUP(C655,'Hemis baza'!K:AJ,26,)</f>
        <v>438241200269</v>
      </c>
      <c r="E655" s="24" t="str">
        <f>VLOOKUP(C655,'Hemis baza'!K:AF,13,)</f>
        <v>To‘lov-shartnoma</v>
      </c>
      <c r="F655" s="109" t="str">
        <f>VLOOKUP(C655,'Hemis baza'!K:AF,3,)</f>
        <v>1-kurs</v>
      </c>
      <c r="G655" s="404" t="s">
        <v>19816</v>
      </c>
      <c r="H655" s="404" t="str">
        <f>VLOOKUP(C655,'Hemis baza'!K:AF,5,)</f>
        <v>M1-24 JM</v>
      </c>
      <c r="I655" s="403" t="str">
        <f>VLOOKUP(C655,'Hemis baza'!K:AF,11,)</f>
        <v>Magistr</v>
      </c>
      <c r="J655" s="23" t="str">
        <f>VLOOKUP(C655,'Hemis baza'!K:AF,12,)</f>
        <v>Kunduzgi</v>
      </c>
      <c r="K655" s="304"/>
      <c r="L655" s="333"/>
      <c r="M655" s="26">
        <v>18000000</v>
      </c>
      <c r="N655" s="26">
        <f>SUMIF('BR 1'!B:B,'1-kurs'!C655,'BR 1'!E:E)</f>
        <v>14000000</v>
      </c>
      <c r="O655" s="26">
        <f t="shared" si="74"/>
        <v>4000000</v>
      </c>
      <c r="P655" s="26"/>
      <c r="Q655" s="26">
        <f t="shared" si="75"/>
        <v>0</v>
      </c>
      <c r="R655" s="40"/>
      <c r="U655" s="26">
        <f t="shared" si="76"/>
        <v>0</v>
      </c>
      <c r="V655" s="26">
        <v>14000000</v>
      </c>
      <c r="AA655" s="407">
        <f t="shared" si="70"/>
        <v>18000000</v>
      </c>
      <c r="AB655" s="407">
        <f t="shared" si="71"/>
        <v>14000000</v>
      </c>
      <c r="AC655" s="407">
        <f t="shared" si="72"/>
        <v>4000000</v>
      </c>
      <c r="AD655" s="407">
        <f t="shared" si="73"/>
        <v>0</v>
      </c>
    </row>
    <row r="656" spans="1:30" s="1" customFormat="1" x14ac:dyDescent="0.25">
      <c r="A656" s="325">
        <f>SUBTOTAL(103,$B$2:B656)</f>
        <v>655</v>
      </c>
      <c r="B656" s="108" t="s">
        <v>7968</v>
      </c>
      <c r="C656" s="24">
        <v>40806791100022</v>
      </c>
      <c r="D656" s="24" t="str">
        <f>VLOOKUP(C656,'Hemis baza'!K:AJ,26,)</f>
        <v>438241102174</v>
      </c>
      <c r="E656" s="24" t="str">
        <f>VLOOKUP(C656,'Hemis baza'!K:AF,13,)</f>
        <v>To‘lov-shartnoma</v>
      </c>
      <c r="F656" s="109" t="str">
        <f>VLOOKUP(C656,'Hemis baza'!K:AF,3,)</f>
        <v>1-kurs</v>
      </c>
      <c r="G656" s="404" t="s">
        <v>19803</v>
      </c>
      <c r="H656" s="404" t="str">
        <f>VLOOKUP(C656,'Hemis baza'!K:AF,5,)</f>
        <v>S1-24 PSI</v>
      </c>
      <c r="I656" s="403" t="str">
        <f>VLOOKUP(C656,'Hemis baza'!K:AF,11,)</f>
        <v>Bakalavr</v>
      </c>
      <c r="J656" s="23" t="str">
        <f>VLOOKUP(C656,'Hemis baza'!K:AF,12,)</f>
        <v>Sirtqi</v>
      </c>
      <c r="K656" s="304"/>
      <c r="L656" s="333"/>
      <c r="M656" s="26">
        <v>12000000</v>
      </c>
      <c r="N656" s="26">
        <f>SUMIF('BR 1'!B:B,'1-kurs'!C656,'BR 1'!E:E)</f>
        <v>11000000</v>
      </c>
      <c r="O656" s="26">
        <f t="shared" si="74"/>
        <v>1000000</v>
      </c>
      <c r="P656" s="26"/>
      <c r="Q656" s="26">
        <f t="shared" si="75"/>
        <v>0</v>
      </c>
      <c r="R656" s="40"/>
      <c r="U656" s="26">
        <f t="shared" si="76"/>
        <v>0</v>
      </c>
      <c r="V656" s="26">
        <v>11000000</v>
      </c>
      <c r="AA656" s="407">
        <f t="shared" si="70"/>
        <v>12000000</v>
      </c>
      <c r="AB656" s="407">
        <f t="shared" si="71"/>
        <v>11000000</v>
      </c>
      <c r="AC656" s="407">
        <f t="shared" si="72"/>
        <v>1000000</v>
      </c>
      <c r="AD656" s="407">
        <f t="shared" si="73"/>
        <v>0</v>
      </c>
    </row>
    <row r="657" spans="1:30" s="1" customFormat="1" x14ac:dyDescent="0.25">
      <c r="A657" s="325">
        <f>SUBTOTAL(103,$B$2:B657)</f>
        <v>656</v>
      </c>
      <c r="B657" s="108" t="s">
        <v>7970</v>
      </c>
      <c r="C657" s="24">
        <v>60108015260041</v>
      </c>
      <c r="D657" s="24" t="str">
        <f>VLOOKUP(C657,'Hemis baza'!K:AJ,26,)</f>
        <v>438241100107</v>
      </c>
      <c r="E657" s="24" t="str">
        <f>VLOOKUP(C657,'Hemis baza'!K:AF,13,)</f>
        <v>To‘lov-shartnoma</v>
      </c>
      <c r="F657" s="109" t="str">
        <f>VLOOKUP(C657,'Hemis baza'!K:AF,3,)</f>
        <v>1-kurs</v>
      </c>
      <c r="G657" s="404" t="s">
        <v>19809</v>
      </c>
      <c r="H657" s="404" t="str">
        <f>VLOOKUP(C657,'Hemis baza'!K:AF,5,)</f>
        <v>1-24 BT</v>
      </c>
      <c r="I657" s="403" t="str">
        <f>VLOOKUP(C657,'Hemis baza'!K:AF,11,)</f>
        <v>Bakalavr</v>
      </c>
      <c r="J657" s="23" t="str">
        <f>VLOOKUP(C657,'Hemis baza'!K:AF,12,)</f>
        <v>Kunduzgi</v>
      </c>
      <c r="K657" s="304"/>
      <c r="L657" s="333"/>
      <c r="M657" s="26">
        <v>15000000</v>
      </c>
      <c r="N657" s="26">
        <f>SUMIF('BR 1'!B:B,'1-kurs'!C657,'BR 1'!E:E)</f>
        <v>7500000</v>
      </c>
      <c r="O657" s="26">
        <f t="shared" si="74"/>
        <v>7500000</v>
      </c>
      <c r="P657" s="26"/>
      <c r="Q657" s="26">
        <f t="shared" si="75"/>
        <v>0</v>
      </c>
      <c r="R657" s="40"/>
      <c r="U657" s="26">
        <f t="shared" si="76"/>
        <v>0</v>
      </c>
      <c r="V657" s="26">
        <v>7500000</v>
      </c>
      <c r="AA657" s="407">
        <f t="shared" si="70"/>
        <v>15000000</v>
      </c>
      <c r="AB657" s="407">
        <f t="shared" si="71"/>
        <v>7500000</v>
      </c>
      <c r="AC657" s="407">
        <f t="shared" si="72"/>
        <v>7500000</v>
      </c>
      <c r="AD657" s="407">
        <f t="shared" si="73"/>
        <v>0</v>
      </c>
    </row>
    <row r="658" spans="1:30" s="1" customFormat="1" x14ac:dyDescent="0.25">
      <c r="A658" s="325">
        <f>SUBTOTAL(103,$B$2:B658)</f>
        <v>657</v>
      </c>
      <c r="B658" s="108" t="s">
        <v>7975</v>
      </c>
      <c r="C658" s="24">
        <v>50810066300027</v>
      </c>
      <c r="D658" s="24" t="str">
        <f>VLOOKUP(C658,'Hemis baza'!K:AJ,26,)</f>
        <v>438241102055</v>
      </c>
      <c r="E658" s="24" t="str">
        <f>VLOOKUP(C658,'Hemis baza'!K:AF,13,)</f>
        <v>To‘lov-shartnoma</v>
      </c>
      <c r="F658" s="109" t="str">
        <f>VLOOKUP(C658,'Hemis baza'!K:AF,3,)</f>
        <v>1-kurs</v>
      </c>
      <c r="G658" s="404" t="s">
        <v>19803</v>
      </c>
      <c r="H658" s="404" t="str">
        <f>VLOOKUP(C658,'Hemis baza'!K:AF,5,)</f>
        <v>S1-24 PSI</v>
      </c>
      <c r="I658" s="403" t="str">
        <f>VLOOKUP(C658,'Hemis baza'!K:AF,11,)</f>
        <v>Bakalavr</v>
      </c>
      <c r="J658" s="23" t="str">
        <f>VLOOKUP(C658,'Hemis baza'!K:AF,12,)</f>
        <v>Sirtqi</v>
      </c>
      <c r="K658" s="304"/>
      <c r="L658" s="333"/>
      <c r="M658" s="26">
        <v>12000000</v>
      </c>
      <c r="N658" s="26">
        <f>SUMIF('BR 1'!B:B,'1-kurs'!C658,'BR 1'!E:E)</f>
        <v>6850000</v>
      </c>
      <c r="O658" s="26">
        <f t="shared" si="74"/>
        <v>5150000</v>
      </c>
      <c r="P658" s="26"/>
      <c r="Q658" s="26">
        <f t="shared" si="75"/>
        <v>0</v>
      </c>
      <c r="R658" s="40"/>
      <c r="U658" s="26">
        <f t="shared" si="76"/>
        <v>0</v>
      </c>
      <c r="V658" s="26">
        <v>6850000</v>
      </c>
      <c r="AA658" s="407">
        <f t="shared" si="70"/>
        <v>12000000</v>
      </c>
      <c r="AB658" s="407">
        <f t="shared" si="71"/>
        <v>6850000</v>
      </c>
      <c r="AC658" s="407">
        <f t="shared" si="72"/>
        <v>5150000</v>
      </c>
      <c r="AD658" s="407">
        <f t="shared" si="73"/>
        <v>0</v>
      </c>
    </row>
    <row r="659" spans="1:30" s="1" customFormat="1" x14ac:dyDescent="0.25">
      <c r="A659" s="325">
        <f>SUBTOTAL(103,$B$2:B659)</f>
        <v>658</v>
      </c>
      <c r="B659" s="108" t="s">
        <v>7980</v>
      </c>
      <c r="C659" s="24">
        <v>30512861110055</v>
      </c>
      <c r="D659" s="24" t="str">
        <f>VLOOKUP(C659,'Hemis baza'!K:AJ,26,)</f>
        <v>438241101019</v>
      </c>
      <c r="E659" s="24" t="str">
        <f>VLOOKUP(C659,'Hemis baza'!K:AF,13,)</f>
        <v>To‘lov-shartnoma</v>
      </c>
      <c r="F659" s="109" t="str">
        <f>VLOOKUP(C659,'Hemis baza'!K:AF,3,)</f>
        <v>1-kurs</v>
      </c>
      <c r="G659" s="404" t="s">
        <v>19808</v>
      </c>
      <c r="H659" s="404" t="str">
        <f>VLOOKUP(C659,'Hemis baza'!K:AF,5,)</f>
        <v>S1-24 IQT</v>
      </c>
      <c r="I659" s="403" t="str">
        <f>VLOOKUP(C659,'Hemis baza'!K:AF,11,)</f>
        <v>Bakalavr</v>
      </c>
      <c r="J659" s="23" t="str">
        <f>VLOOKUP(C659,'Hemis baza'!K:AF,12,)</f>
        <v>Sirtqi</v>
      </c>
      <c r="K659" s="304"/>
      <c r="L659" s="333"/>
      <c r="M659" s="26">
        <v>12000000</v>
      </c>
      <c r="N659" s="26">
        <f>SUMIF('BR 1'!B:B,'1-kurs'!C659,'BR 1'!E:E)</f>
        <v>5500000</v>
      </c>
      <c r="O659" s="26">
        <f t="shared" si="74"/>
        <v>6500000</v>
      </c>
      <c r="P659" s="26"/>
      <c r="Q659" s="26">
        <f t="shared" si="75"/>
        <v>0</v>
      </c>
      <c r="R659" s="40"/>
      <c r="U659" s="26">
        <f t="shared" si="76"/>
        <v>0</v>
      </c>
      <c r="V659" s="26">
        <v>5500000</v>
      </c>
      <c r="AA659" s="407">
        <f t="shared" si="70"/>
        <v>12000000</v>
      </c>
      <c r="AB659" s="407">
        <f t="shared" si="71"/>
        <v>5500000</v>
      </c>
      <c r="AC659" s="407">
        <f t="shared" si="72"/>
        <v>6500000</v>
      </c>
      <c r="AD659" s="407">
        <f t="shared" si="73"/>
        <v>0</v>
      </c>
    </row>
    <row r="660" spans="1:30" s="1" customFormat="1" x14ac:dyDescent="0.25">
      <c r="A660" s="325">
        <f>SUBTOTAL(103,$B$2:B660)</f>
        <v>659</v>
      </c>
      <c r="B660" s="108" t="s">
        <v>7981</v>
      </c>
      <c r="C660" s="24">
        <v>30407835300010</v>
      </c>
      <c r="D660" s="24" t="str">
        <f>VLOOKUP(C660,'Hemis baza'!K:AJ,26,)</f>
        <v>438241101043</v>
      </c>
      <c r="E660" s="24" t="str">
        <f>VLOOKUP(C660,'Hemis baza'!K:AF,13,)</f>
        <v>To‘lov-shartnoma</v>
      </c>
      <c r="F660" s="109" t="str">
        <f>VLOOKUP(C660,'Hemis baza'!K:AF,3,)</f>
        <v>1-kurs</v>
      </c>
      <c r="G660" s="404" t="s">
        <v>19808</v>
      </c>
      <c r="H660" s="404" t="str">
        <f>VLOOKUP(C660,'Hemis baza'!K:AF,5,)</f>
        <v>S1-24 IQT</v>
      </c>
      <c r="I660" s="403" t="str">
        <f>VLOOKUP(C660,'Hemis baza'!K:AF,11,)</f>
        <v>Bakalavr</v>
      </c>
      <c r="J660" s="23" t="str">
        <f>VLOOKUP(C660,'Hemis baza'!K:AF,12,)</f>
        <v>Sirtqi</v>
      </c>
      <c r="K660" s="304"/>
      <c r="L660" s="333"/>
      <c r="M660" s="26">
        <v>12000000</v>
      </c>
      <c r="N660" s="26">
        <f>SUMIF('BR 1'!B:B,'1-kurs'!C660,'BR 1'!E:E)</f>
        <v>2000000</v>
      </c>
      <c r="O660" s="26">
        <f t="shared" si="74"/>
        <v>10000000</v>
      </c>
      <c r="P660" s="26"/>
      <c r="Q660" s="26">
        <f t="shared" si="75"/>
        <v>0</v>
      </c>
      <c r="R660" s="40"/>
      <c r="U660" s="26">
        <f t="shared" si="76"/>
        <v>0</v>
      </c>
      <c r="V660" s="26">
        <v>2000000</v>
      </c>
      <c r="AA660" s="407">
        <f t="shared" si="70"/>
        <v>12000000</v>
      </c>
      <c r="AB660" s="407">
        <f t="shared" si="71"/>
        <v>2000000</v>
      </c>
      <c r="AC660" s="407">
        <f t="shared" si="72"/>
        <v>10000000</v>
      </c>
      <c r="AD660" s="407">
        <f t="shared" si="73"/>
        <v>0</v>
      </c>
    </row>
    <row r="661" spans="1:30" s="1" customFormat="1" x14ac:dyDescent="0.25">
      <c r="A661" s="325">
        <f>SUBTOTAL(103,$B$2:B661)</f>
        <v>660</v>
      </c>
      <c r="B661" s="108" t="s">
        <v>7984</v>
      </c>
      <c r="C661" s="24">
        <v>41808975280028</v>
      </c>
      <c r="D661" s="24" t="str">
        <f>VLOOKUP(C661,'Hemis baza'!K:AJ,26,)</f>
        <v>438241102035</v>
      </c>
      <c r="E661" s="24" t="str">
        <f>VLOOKUP(C661,'Hemis baza'!K:AF,13,)</f>
        <v>To‘lov-shartnoma</v>
      </c>
      <c r="F661" s="109" t="str">
        <f>VLOOKUP(C661,'Hemis baza'!K:AF,3,)</f>
        <v>1-kurs</v>
      </c>
      <c r="G661" s="404" t="s">
        <v>19805</v>
      </c>
      <c r="H661" s="404" t="str">
        <f>VLOOKUP(C661,'Hemis baza'!K:AF,5,)</f>
        <v>1-24 MPL</v>
      </c>
      <c r="I661" s="403" t="str">
        <f>VLOOKUP(C661,'Hemis baza'!K:AF,11,)</f>
        <v>Bakalavr</v>
      </c>
      <c r="J661" s="23" t="str">
        <f>VLOOKUP(C661,'Hemis baza'!K:AF,12,)</f>
        <v>Kunduzgi</v>
      </c>
      <c r="K661" s="304"/>
      <c r="L661" s="333"/>
      <c r="M661" s="26">
        <v>15000000</v>
      </c>
      <c r="N661" s="26">
        <f>SUMIF('BR 1'!B:B,'1-kurs'!C661,'BR 1'!E:E)</f>
        <v>7514500</v>
      </c>
      <c r="O661" s="26">
        <f t="shared" si="74"/>
        <v>7485500</v>
      </c>
      <c r="P661" s="26"/>
      <c r="Q661" s="26">
        <f t="shared" si="75"/>
        <v>0</v>
      </c>
      <c r="R661" s="40"/>
      <c r="U661" s="26">
        <f t="shared" si="76"/>
        <v>0</v>
      </c>
      <c r="V661" s="26">
        <v>7514500</v>
      </c>
      <c r="AA661" s="407">
        <f t="shared" si="70"/>
        <v>15000000</v>
      </c>
      <c r="AB661" s="407">
        <f t="shared" si="71"/>
        <v>7514500</v>
      </c>
      <c r="AC661" s="407">
        <f t="shared" si="72"/>
        <v>7485500</v>
      </c>
      <c r="AD661" s="407">
        <f t="shared" si="73"/>
        <v>0</v>
      </c>
    </row>
    <row r="662" spans="1:30" s="1" customFormat="1" x14ac:dyDescent="0.25">
      <c r="A662" s="325">
        <f>SUBTOTAL(103,$B$2:B662)</f>
        <v>661</v>
      </c>
      <c r="B662" s="108" t="s">
        <v>7988</v>
      </c>
      <c r="C662" s="24">
        <v>50501065300010</v>
      </c>
      <c r="D662" s="24" t="str">
        <f>VLOOKUP(C662,'Hemis baza'!K:AJ,26,)</f>
        <v>438241100483</v>
      </c>
      <c r="E662" s="24" t="str">
        <f>VLOOKUP(C662,'Hemis baza'!K:AF,13,)</f>
        <v>To‘lov-shartnoma</v>
      </c>
      <c r="F662" s="109" t="str">
        <f>VLOOKUP(C662,'Hemis baza'!K:AF,3,)</f>
        <v>1-kurs</v>
      </c>
      <c r="G662" s="404" t="s">
        <v>19815</v>
      </c>
      <c r="H662" s="404" t="str">
        <f>VLOOKUP(C662,'Hemis baza'!K:AF,5,)</f>
        <v>S1-24 ATT</v>
      </c>
      <c r="I662" s="403" t="str">
        <f>VLOOKUP(C662,'Hemis baza'!K:AF,11,)</f>
        <v>Bakalavr</v>
      </c>
      <c r="J662" s="23" t="str">
        <f>VLOOKUP(C662,'Hemis baza'!K:AF,12,)</f>
        <v>Sirtqi</v>
      </c>
      <c r="K662" s="304"/>
      <c r="L662" s="333"/>
      <c r="M662" s="26">
        <v>12000000</v>
      </c>
      <c r="N662" s="26">
        <f>SUMIF('BR 1'!B:B,'1-kurs'!C662,'BR 1'!E:E)</f>
        <v>6000000</v>
      </c>
      <c r="O662" s="26">
        <f t="shared" si="74"/>
        <v>6000000</v>
      </c>
      <c r="P662" s="26"/>
      <c r="Q662" s="26">
        <f t="shared" si="75"/>
        <v>0</v>
      </c>
      <c r="R662" s="40"/>
      <c r="U662" s="26">
        <f t="shared" si="76"/>
        <v>0</v>
      </c>
      <c r="V662" s="26">
        <v>6000000</v>
      </c>
      <c r="AA662" s="407">
        <f t="shared" si="70"/>
        <v>12000000</v>
      </c>
      <c r="AB662" s="407">
        <f t="shared" si="71"/>
        <v>6000000</v>
      </c>
      <c r="AC662" s="407">
        <f t="shared" si="72"/>
        <v>6000000</v>
      </c>
      <c r="AD662" s="407">
        <f t="shared" si="73"/>
        <v>0</v>
      </c>
    </row>
    <row r="663" spans="1:30" s="1" customFormat="1" x14ac:dyDescent="0.25">
      <c r="A663" s="325">
        <f>SUBTOTAL(103,$B$2:B663)</f>
        <v>662</v>
      </c>
      <c r="B663" s="108" t="s">
        <v>7992</v>
      </c>
      <c r="C663" s="24">
        <v>41210941140023</v>
      </c>
      <c r="D663" s="24" t="str">
        <f>VLOOKUP(C663,'Hemis baza'!K:AJ,26,)</f>
        <v>438241100581</v>
      </c>
      <c r="E663" s="24" t="str">
        <f>VLOOKUP(C663,'Hemis baza'!K:AF,13,)</f>
        <v>To‘lov-shartnoma</v>
      </c>
      <c r="F663" s="109" t="str">
        <f>VLOOKUP(C663,'Hemis baza'!K:AF,3,)</f>
        <v>1-kurs</v>
      </c>
      <c r="G663" s="404" t="s">
        <v>19804</v>
      </c>
      <c r="H663" s="404" t="str">
        <f>VLOOKUP(C663,'Hemis baza'!K:AF,5,)</f>
        <v>S2-24 MT</v>
      </c>
      <c r="I663" s="403" t="str">
        <f>VLOOKUP(C663,'Hemis baza'!K:AF,11,)</f>
        <v>Bakalavr</v>
      </c>
      <c r="J663" s="23" t="str">
        <f>VLOOKUP(C663,'Hemis baza'!K:AF,12,)</f>
        <v>Sirtqi</v>
      </c>
      <c r="K663" s="304"/>
      <c r="L663" s="333"/>
      <c r="M663" s="26">
        <v>12000000</v>
      </c>
      <c r="N663" s="26">
        <f>SUMIF('BR 1'!B:B,'1-kurs'!C663,'BR 1'!E:E)</f>
        <v>9000000</v>
      </c>
      <c r="O663" s="26">
        <f t="shared" si="74"/>
        <v>3000000</v>
      </c>
      <c r="P663" s="26"/>
      <c r="Q663" s="26">
        <f t="shared" si="75"/>
        <v>0</v>
      </c>
      <c r="R663" s="40"/>
      <c r="U663" s="26">
        <f t="shared" si="76"/>
        <v>0</v>
      </c>
      <c r="V663" s="26">
        <v>9000000</v>
      </c>
      <c r="AA663" s="407">
        <f t="shared" si="70"/>
        <v>12000000</v>
      </c>
      <c r="AB663" s="407">
        <f t="shared" si="71"/>
        <v>9000000</v>
      </c>
      <c r="AC663" s="407">
        <f t="shared" si="72"/>
        <v>3000000</v>
      </c>
      <c r="AD663" s="407">
        <f t="shared" si="73"/>
        <v>0</v>
      </c>
    </row>
    <row r="664" spans="1:30" s="1" customFormat="1" x14ac:dyDescent="0.25">
      <c r="A664" s="325">
        <f>SUBTOTAL(103,$B$2:B664)</f>
        <v>663</v>
      </c>
      <c r="B664" s="108" t="s">
        <v>7995</v>
      </c>
      <c r="C664" s="24">
        <v>50507065300025</v>
      </c>
      <c r="D664" s="24" t="e">
        <f>VLOOKUP(C664,'Hemis baza'!K:AJ,26,)</f>
        <v>#N/A</v>
      </c>
      <c r="E664" s="24" t="e">
        <f>VLOOKUP(C664,'Hemis baza'!K:AF,13,)</f>
        <v>#N/A</v>
      </c>
      <c r="F664" s="109" t="e">
        <f>VLOOKUP(C664,'Hemis baza'!K:AF,3,)</f>
        <v>#N/A</v>
      </c>
      <c r="G664" s="404" t="s">
        <v>309</v>
      </c>
      <c r="H664" s="404" t="e">
        <f>VLOOKUP(C664,'Hemis baza'!K:AF,5,)</f>
        <v>#N/A</v>
      </c>
      <c r="I664" s="403" t="e">
        <f>VLOOKUP(C664,'Hemis baza'!K:AF,11,)</f>
        <v>#N/A</v>
      </c>
      <c r="J664" s="23" t="e">
        <f>VLOOKUP(C664,'Hemis baza'!K:AF,12,)</f>
        <v>#N/A</v>
      </c>
      <c r="K664" s="304"/>
      <c r="L664" s="333"/>
      <c r="M664" s="26">
        <v>12000000</v>
      </c>
      <c r="N664" s="26">
        <f>SUMIF('BR 1'!B:B,'1-kurs'!C664,'BR 1'!E:E)</f>
        <v>6000000</v>
      </c>
      <c r="O664" s="26">
        <f t="shared" si="74"/>
        <v>6000000</v>
      </c>
      <c r="P664" s="26"/>
      <c r="Q664" s="26">
        <f t="shared" si="75"/>
        <v>0</v>
      </c>
      <c r="R664" s="40"/>
      <c r="U664" s="26">
        <f t="shared" si="76"/>
        <v>0</v>
      </c>
      <c r="V664" s="26">
        <v>6000000</v>
      </c>
      <c r="AA664" s="407">
        <f t="shared" si="70"/>
        <v>12000000</v>
      </c>
      <c r="AB664" s="407">
        <f t="shared" si="71"/>
        <v>6000000</v>
      </c>
      <c r="AC664" s="407">
        <f t="shared" si="72"/>
        <v>6000000</v>
      </c>
      <c r="AD664" s="407">
        <f t="shared" si="73"/>
        <v>0</v>
      </c>
    </row>
    <row r="665" spans="1:30" s="1" customFormat="1" x14ac:dyDescent="0.25">
      <c r="A665" s="325">
        <f>SUBTOTAL(103,$B$2:B665)</f>
        <v>664</v>
      </c>
      <c r="B665" s="108" t="s">
        <v>8003</v>
      </c>
      <c r="C665" s="24">
        <v>41307961040038</v>
      </c>
      <c r="D665" s="24" t="str">
        <f>VLOOKUP(C665,'Hemis baza'!K:AJ,26,)</f>
        <v>438241102198</v>
      </c>
      <c r="E665" s="24" t="str">
        <f>VLOOKUP(C665,'Hemis baza'!K:AF,13,)</f>
        <v>To‘lov-shartnoma</v>
      </c>
      <c r="F665" s="109" t="str">
        <f>VLOOKUP(C665,'Hemis baza'!K:AF,3,)</f>
        <v>1-kurs</v>
      </c>
      <c r="G665" s="404" t="s">
        <v>19803</v>
      </c>
      <c r="H665" s="404" t="str">
        <f>VLOOKUP(C665,'Hemis baza'!K:AF,5,)</f>
        <v>S1-24 PSI</v>
      </c>
      <c r="I665" s="403" t="str">
        <f>VLOOKUP(C665,'Hemis baza'!K:AF,11,)</f>
        <v>Bakalavr</v>
      </c>
      <c r="J665" s="23" t="str">
        <f>VLOOKUP(C665,'Hemis baza'!K:AF,12,)</f>
        <v>Sirtqi</v>
      </c>
      <c r="K665" s="304"/>
      <c r="L665" s="333"/>
      <c r="M665" s="26">
        <v>12000000</v>
      </c>
      <c r="N665" s="26">
        <f>SUMIF('BR 1'!B:B,'1-kurs'!C665,'BR 1'!E:E)</f>
        <v>3000000</v>
      </c>
      <c r="O665" s="26">
        <f t="shared" si="74"/>
        <v>9000000</v>
      </c>
      <c r="P665" s="26"/>
      <c r="Q665" s="26">
        <f t="shared" si="75"/>
        <v>0</v>
      </c>
      <c r="R665" s="40"/>
      <c r="U665" s="26">
        <f t="shared" si="76"/>
        <v>0</v>
      </c>
      <c r="V665" s="26">
        <v>3000000</v>
      </c>
      <c r="AA665" s="407">
        <f t="shared" si="70"/>
        <v>12000000</v>
      </c>
      <c r="AB665" s="407">
        <f t="shared" si="71"/>
        <v>3000000</v>
      </c>
      <c r="AC665" s="407">
        <f t="shared" si="72"/>
        <v>9000000</v>
      </c>
      <c r="AD665" s="407">
        <f t="shared" si="73"/>
        <v>0</v>
      </c>
    </row>
    <row r="666" spans="1:30" s="1" customFormat="1" x14ac:dyDescent="0.25">
      <c r="A666" s="325">
        <f>SUBTOTAL(103,$B$2:B666)</f>
        <v>665</v>
      </c>
      <c r="B666" s="108" t="s">
        <v>8005</v>
      </c>
      <c r="C666" s="24">
        <v>42611985330042</v>
      </c>
      <c r="D666" s="24" t="str">
        <f>VLOOKUP(C666,'Hemis baza'!K:AJ,26,)</f>
        <v>438241200254</v>
      </c>
      <c r="E666" s="24" t="str">
        <f>VLOOKUP(C666,'Hemis baza'!K:AF,13,)</f>
        <v>To‘lov-shartnoma</v>
      </c>
      <c r="F666" s="109" t="str">
        <f>VLOOKUP(C666,'Hemis baza'!K:AF,3,)</f>
        <v>1-kurs</v>
      </c>
      <c r="G666" s="404" t="s">
        <v>19814</v>
      </c>
      <c r="H666" s="404" t="str">
        <f>VLOOKUP(C666,'Hemis baza'!K:AF,5,)</f>
        <v>M1-24 L</v>
      </c>
      <c r="I666" s="403" t="str">
        <f>VLOOKUP(C666,'Hemis baza'!K:AF,11,)</f>
        <v>Magistr</v>
      </c>
      <c r="J666" s="23" t="str">
        <f>VLOOKUP(C666,'Hemis baza'!K:AF,12,)</f>
        <v>Kunduzgi</v>
      </c>
      <c r="K666" s="304"/>
      <c r="L666" s="333"/>
      <c r="M666" s="26">
        <v>18000000</v>
      </c>
      <c r="N666" s="26">
        <f>SUMIF('BR 1'!B:B,'1-kurs'!C666,'BR 1'!E:E)</f>
        <v>13540000</v>
      </c>
      <c r="O666" s="26">
        <f t="shared" si="74"/>
        <v>4460000</v>
      </c>
      <c r="P666" s="26"/>
      <c r="Q666" s="26">
        <f t="shared" si="75"/>
        <v>0</v>
      </c>
      <c r="R666" s="40"/>
      <c r="U666" s="26">
        <f t="shared" si="76"/>
        <v>0</v>
      </c>
      <c r="V666" s="26">
        <v>13540000</v>
      </c>
      <c r="AA666" s="407">
        <f t="shared" si="70"/>
        <v>18000000</v>
      </c>
      <c r="AB666" s="407">
        <f t="shared" si="71"/>
        <v>13540000</v>
      </c>
      <c r="AC666" s="407">
        <f t="shared" si="72"/>
        <v>4460000</v>
      </c>
      <c r="AD666" s="407">
        <f t="shared" si="73"/>
        <v>0</v>
      </c>
    </row>
    <row r="667" spans="1:30" s="1" customFormat="1" x14ac:dyDescent="0.25">
      <c r="A667" s="325">
        <f>SUBTOTAL(103,$B$2:B667)</f>
        <v>666</v>
      </c>
      <c r="B667" s="108" t="s">
        <v>8008</v>
      </c>
      <c r="C667" s="24">
        <v>30110975290052</v>
      </c>
      <c r="D667" s="24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404" t="s">
        <v>19803</v>
      </c>
      <c r="H667" s="404" t="e">
        <f>VLOOKUP(C667,'Hemis baza'!K:AF,5,)</f>
        <v>#N/A</v>
      </c>
      <c r="I667" s="403" t="e">
        <f>VLOOKUP(C667,'Hemis baza'!K:AF,11,)</f>
        <v>#N/A</v>
      </c>
      <c r="J667" s="23" t="e">
        <f>VLOOKUP(C667,'Hemis baza'!K:AF,12,)</f>
        <v>#N/A</v>
      </c>
      <c r="K667" s="304"/>
      <c r="L667" s="333"/>
      <c r="M667" s="26"/>
      <c r="N667" s="26">
        <f>SUMIF('BR 1'!B:B,'1-kurs'!C667,'BR 1'!E:E)</f>
        <v>2500000</v>
      </c>
      <c r="O667" s="26">
        <f t="shared" si="74"/>
        <v>0</v>
      </c>
      <c r="P667" s="26"/>
      <c r="Q667" s="26">
        <f t="shared" si="75"/>
        <v>2500000</v>
      </c>
      <c r="R667" s="40"/>
      <c r="U667" s="26">
        <f t="shared" si="76"/>
        <v>0</v>
      </c>
      <c r="V667" s="26">
        <v>2500000</v>
      </c>
      <c r="AA667" s="407">
        <f t="shared" si="70"/>
        <v>0</v>
      </c>
      <c r="AB667" s="407">
        <f t="shared" si="71"/>
        <v>2500000</v>
      </c>
      <c r="AC667" s="407">
        <f t="shared" si="72"/>
        <v>0</v>
      </c>
      <c r="AD667" s="407">
        <f t="shared" si="73"/>
        <v>2500000</v>
      </c>
    </row>
    <row r="668" spans="1:30" s="1" customFormat="1" x14ac:dyDescent="0.25">
      <c r="A668" s="325">
        <f>SUBTOTAL(103,$B$2:B668)</f>
        <v>667</v>
      </c>
      <c r="B668" s="108" t="s">
        <v>8011</v>
      </c>
      <c r="C668" s="24">
        <v>51401025280019</v>
      </c>
      <c r="D668" s="24" t="str">
        <f>VLOOKUP(C668,'Hemis baza'!K:AJ,26,)</f>
        <v>438241101506</v>
      </c>
      <c r="E668" s="24" t="str">
        <f>VLOOKUP(C668,'Hemis baza'!K:AF,13,)</f>
        <v>To‘lov-shartnoma</v>
      </c>
      <c r="F668" s="109" t="str">
        <f>VLOOKUP(C668,'Hemis baza'!K:AF,3,)</f>
        <v>1-kurs</v>
      </c>
      <c r="G668" s="404" t="s">
        <v>19803</v>
      </c>
      <c r="H668" s="404" t="str">
        <f>VLOOKUP(C668,'Hemis baza'!K:AF,5,)</f>
        <v>S1-24 PSI</v>
      </c>
      <c r="I668" s="403" t="str">
        <f>VLOOKUP(C668,'Hemis baza'!K:AF,11,)</f>
        <v>Bakalavr</v>
      </c>
      <c r="J668" s="23" t="str">
        <f>VLOOKUP(C668,'Hemis baza'!K:AF,12,)</f>
        <v>Sirtqi</v>
      </c>
      <c r="K668" s="304"/>
      <c r="L668" s="333"/>
      <c r="M668" s="26">
        <v>12000000</v>
      </c>
      <c r="N668" s="26">
        <f>SUMIF('BR 1'!B:B,'1-kurs'!C668,'BR 1'!E:E)</f>
        <v>9001000</v>
      </c>
      <c r="O668" s="26">
        <f t="shared" si="74"/>
        <v>2999000</v>
      </c>
      <c r="P668" s="26"/>
      <c r="Q668" s="26">
        <f t="shared" si="75"/>
        <v>0</v>
      </c>
      <c r="R668" s="40"/>
      <c r="U668" s="26">
        <f t="shared" si="76"/>
        <v>0</v>
      </c>
      <c r="V668" s="26">
        <v>9001000</v>
      </c>
      <c r="AA668" s="407">
        <f t="shared" si="70"/>
        <v>12000000</v>
      </c>
      <c r="AB668" s="407">
        <f t="shared" si="71"/>
        <v>9001000</v>
      </c>
      <c r="AC668" s="407">
        <f t="shared" si="72"/>
        <v>2999000</v>
      </c>
      <c r="AD668" s="407">
        <f t="shared" si="73"/>
        <v>0</v>
      </c>
    </row>
    <row r="669" spans="1:30" s="1" customFormat="1" x14ac:dyDescent="0.25">
      <c r="A669" s="325">
        <f>SUBTOTAL(103,$B$2:B669)</f>
        <v>668</v>
      </c>
      <c r="B669" s="108" t="s">
        <v>8015</v>
      </c>
      <c r="C669" s="24">
        <v>41910891140062</v>
      </c>
      <c r="D669" s="24" t="str">
        <f>VLOOKUP(C669,'Hemis baza'!K:AJ,26,)</f>
        <v>438241101580</v>
      </c>
      <c r="E669" s="24" t="str">
        <f>VLOOKUP(C669,'Hemis baza'!K:AF,13,)</f>
        <v>To‘lov-shartnoma</v>
      </c>
      <c r="F669" s="109" t="str">
        <f>VLOOKUP(C669,'Hemis baza'!K:AF,3,)</f>
        <v>1-kurs</v>
      </c>
      <c r="G669" s="404" t="s">
        <v>19808</v>
      </c>
      <c r="H669" s="404" t="str">
        <f>VLOOKUP(C669,'Hemis baza'!K:AF,5,)</f>
        <v>S2-24 IQT</v>
      </c>
      <c r="I669" s="403" t="str">
        <f>VLOOKUP(C669,'Hemis baza'!K:AF,11,)</f>
        <v>Bakalavr</v>
      </c>
      <c r="J669" s="23" t="str">
        <f>VLOOKUP(C669,'Hemis baza'!K:AF,12,)</f>
        <v>Sirtqi</v>
      </c>
      <c r="K669" s="304"/>
      <c r="L669" s="333"/>
      <c r="M669" s="26"/>
      <c r="N669" s="26">
        <f>SUMIF('BR 1'!B:B,'1-kurs'!C669,'BR 1'!E:E)</f>
        <v>6000000</v>
      </c>
      <c r="O669" s="26">
        <f t="shared" si="74"/>
        <v>0</v>
      </c>
      <c r="P669" s="26"/>
      <c r="Q669" s="26">
        <f t="shared" si="75"/>
        <v>6000000</v>
      </c>
      <c r="R669" s="40"/>
      <c r="U669" s="26">
        <f t="shared" si="76"/>
        <v>0</v>
      </c>
      <c r="V669" s="26">
        <v>6000000</v>
      </c>
      <c r="AA669" s="407">
        <f t="shared" si="70"/>
        <v>0</v>
      </c>
      <c r="AB669" s="407">
        <f t="shared" si="71"/>
        <v>6000000</v>
      </c>
      <c r="AC669" s="407">
        <f t="shared" si="72"/>
        <v>0</v>
      </c>
      <c r="AD669" s="407">
        <f t="shared" si="73"/>
        <v>6000000</v>
      </c>
    </row>
    <row r="670" spans="1:30" s="1" customFormat="1" x14ac:dyDescent="0.25">
      <c r="A670" s="325">
        <f>SUBTOTAL(103,$B$2:B670)</f>
        <v>669</v>
      </c>
      <c r="B670" s="108" t="s">
        <v>8016</v>
      </c>
      <c r="C670" s="24">
        <v>31508915300014</v>
      </c>
      <c r="D670" s="24" t="str">
        <f>VLOOKUP(C670,'Hemis baza'!K:AJ,26,)</f>
        <v>438241102197</v>
      </c>
      <c r="E670" s="24" t="str">
        <f>VLOOKUP(C670,'Hemis baza'!K:AF,13,)</f>
        <v>To‘lov-shartnoma</v>
      </c>
      <c r="F670" s="109" t="str">
        <f>VLOOKUP(C670,'Hemis baza'!K:AF,3,)</f>
        <v>1-kurs</v>
      </c>
      <c r="G670" s="404" t="s">
        <v>19803</v>
      </c>
      <c r="H670" s="404" t="str">
        <f>VLOOKUP(C670,'Hemis baza'!K:AF,5,)</f>
        <v>S2-24 PSI</v>
      </c>
      <c r="I670" s="403" t="str">
        <f>VLOOKUP(C670,'Hemis baza'!K:AF,11,)</f>
        <v>Bakalavr</v>
      </c>
      <c r="J670" s="23" t="str">
        <f>VLOOKUP(C670,'Hemis baza'!K:AF,12,)</f>
        <v>Sirtqi</v>
      </c>
      <c r="K670" s="304"/>
      <c r="L670" s="333"/>
      <c r="M670" s="26">
        <v>12000000</v>
      </c>
      <c r="N670" s="26">
        <f>SUMIF('BR 1'!B:B,'1-kurs'!C670,'BR 1'!E:E)</f>
        <v>9000000</v>
      </c>
      <c r="O670" s="26">
        <f t="shared" si="74"/>
        <v>3000000</v>
      </c>
      <c r="P670" s="26"/>
      <c r="Q670" s="26">
        <f t="shared" si="75"/>
        <v>0</v>
      </c>
      <c r="R670" s="40"/>
      <c r="U670" s="26">
        <f t="shared" si="76"/>
        <v>0</v>
      </c>
      <c r="V670" s="26">
        <v>9000000</v>
      </c>
      <c r="AA670" s="407">
        <f t="shared" si="70"/>
        <v>12000000</v>
      </c>
      <c r="AB670" s="407">
        <f t="shared" si="71"/>
        <v>9000000</v>
      </c>
      <c r="AC670" s="407">
        <f t="shared" si="72"/>
        <v>3000000</v>
      </c>
      <c r="AD670" s="407">
        <f t="shared" si="73"/>
        <v>0</v>
      </c>
    </row>
    <row r="671" spans="1:30" s="1" customFormat="1" x14ac:dyDescent="0.25">
      <c r="A671" s="325">
        <f>SUBTOTAL(103,$B$2:B671)</f>
        <v>670</v>
      </c>
      <c r="B671" s="108" t="s">
        <v>8018</v>
      </c>
      <c r="C671" s="24">
        <v>53005065430032</v>
      </c>
      <c r="D671" s="24" t="str">
        <f>VLOOKUP(C671,'Hemis baza'!K:AJ,26,)</f>
        <v>438241101475</v>
      </c>
      <c r="E671" s="24" t="str">
        <f>VLOOKUP(C671,'Hemis baza'!K:AF,13,)</f>
        <v>To‘lov-shartnoma</v>
      </c>
      <c r="F671" s="109" t="str">
        <f>VLOOKUP(C671,'Hemis baza'!K:AF,3,)</f>
        <v>1-kurs</v>
      </c>
      <c r="G671" s="404" t="s">
        <v>19803</v>
      </c>
      <c r="H671" s="404" t="str">
        <f>VLOOKUP(C671,'Hemis baza'!K:AF,5,)</f>
        <v>S2-24 PSI</v>
      </c>
      <c r="I671" s="403" t="str">
        <f>VLOOKUP(C671,'Hemis baza'!K:AF,11,)</f>
        <v>Bakalavr</v>
      </c>
      <c r="J671" s="23" t="str">
        <f>VLOOKUP(C671,'Hemis baza'!K:AF,12,)</f>
        <v>Sirtqi</v>
      </c>
      <c r="K671" s="304"/>
      <c r="L671" s="333"/>
      <c r="M671" s="26">
        <v>12000000</v>
      </c>
      <c r="N671" s="26">
        <f>SUMIF('BR 1'!B:B,'1-kurs'!C671,'BR 1'!E:E)</f>
        <v>9000000</v>
      </c>
      <c r="O671" s="26">
        <f t="shared" si="74"/>
        <v>3000000</v>
      </c>
      <c r="P671" s="26"/>
      <c r="Q671" s="26">
        <f t="shared" si="75"/>
        <v>0</v>
      </c>
      <c r="R671" s="40"/>
      <c r="U671" s="26">
        <f t="shared" si="76"/>
        <v>0</v>
      </c>
      <c r="V671" s="26">
        <v>9000000</v>
      </c>
      <c r="AA671" s="407">
        <f t="shared" si="70"/>
        <v>12000000</v>
      </c>
      <c r="AB671" s="407">
        <f t="shared" si="71"/>
        <v>9000000</v>
      </c>
      <c r="AC671" s="407">
        <f t="shared" si="72"/>
        <v>3000000</v>
      </c>
      <c r="AD671" s="407">
        <f t="shared" si="73"/>
        <v>0</v>
      </c>
    </row>
    <row r="672" spans="1:30" s="1" customFormat="1" x14ac:dyDescent="0.25">
      <c r="A672" s="325">
        <f>SUBTOTAL(103,$B$2:B672)</f>
        <v>671</v>
      </c>
      <c r="B672" s="108" t="s">
        <v>8073</v>
      </c>
      <c r="C672" s="24">
        <v>52403075280037</v>
      </c>
      <c r="D672" s="24" t="str">
        <f>VLOOKUP(C672,'Hemis baza'!K:AJ,26,)</f>
        <v>438241102244</v>
      </c>
      <c r="E672" s="24" t="str">
        <f>VLOOKUP(C672,'Hemis baza'!K:AF,13,)</f>
        <v>To‘lov-shartnoma</v>
      </c>
      <c r="F672" s="109" t="str">
        <f>VLOOKUP(C672,'Hemis baza'!K:AF,3,)</f>
        <v>1-kurs</v>
      </c>
      <c r="G672" s="404" t="s">
        <v>19803</v>
      </c>
      <c r="H672" s="404" t="str">
        <f>VLOOKUP(C672,'Hemis baza'!K:AF,5,)</f>
        <v>S1-24 PSI</v>
      </c>
      <c r="I672" s="403" t="str">
        <f>VLOOKUP(C672,'Hemis baza'!K:AF,11,)</f>
        <v>Bakalavr</v>
      </c>
      <c r="J672" s="23" t="str">
        <f>VLOOKUP(C672,'Hemis baza'!K:AF,12,)</f>
        <v>Sirtqi</v>
      </c>
      <c r="K672" s="304"/>
      <c r="L672" s="333"/>
      <c r="M672" s="26">
        <v>12000000</v>
      </c>
      <c r="N672" s="26">
        <f>SUMIF('BR 1'!B:B,'1-kurs'!C672,'BR 1'!E:E)</f>
        <v>12000000</v>
      </c>
      <c r="O672" s="26">
        <f t="shared" si="74"/>
        <v>0</v>
      </c>
      <c r="P672" s="26"/>
      <c r="Q672" s="26">
        <f t="shared" si="75"/>
        <v>0</v>
      </c>
      <c r="R672" s="40"/>
      <c r="U672" s="26">
        <f t="shared" si="76"/>
        <v>1500000</v>
      </c>
      <c r="V672" s="26">
        <v>10500000</v>
      </c>
      <c r="AA672" s="407">
        <f t="shared" si="70"/>
        <v>12000000</v>
      </c>
      <c r="AB672" s="407">
        <f t="shared" si="71"/>
        <v>12000000</v>
      </c>
      <c r="AC672" s="407">
        <f t="shared" si="72"/>
        <v>0</v>
      </c>
      <c r="AD672" s="407">
        <f t="shared" si="73"/>
        <v>0</v>
      </c>
    </row>
    <row r="673" spans="1:30" s="1" customFormat="1" x14ac:dyDescent="0.25">
      <c r="A673" s="325">
        <f>SUBTOTAL(103,$B$2:B673)</f>
        <v>672</v>
      </c>
      <c r="B673" s="108" t="s">
        <v>8067</v>
      </c>
      <c r="C673" s="24">
        <v>51307015300014</v>
      </c>
      <c r="D673" s="24" t="str">
        <f>VLOOKUP(C673,'Hemis baza'!K:AJ,26,)</f>
        <v>438241200270</v>
      </c>
      <c r="E673" s="24" t="str">
        <f>VLOOKUP(C673,'Hemis baza'!K:AF,13,)</f>
        <v>To‘lov-shartnoma</v>
      </c>
      <c r="F673" s="109" t="str">
        <f>VLOOKUP(C673,'Hemis baza'!K:AF,3,)</f>
        <v>1-kurs</v>
      </c>
      <c r="G673" s="404" t="s">
        <v>19808</v>
      </c>
      <c r="H673" s="404" t="str">
        <f>VLOOKUP(C673,'Hemis baza'!K:AF,5,)</f>
        <v>M1-24 IQT</v>
      </c>
      <c r="I673" s="403" t="str">
        <f>VLOOKUP(C673,'Hemis baza'!K:AF,11,)</f>
        <v>Magistr</v>
      </c>
      <c r="J673" s="23" t="str">
        <f>VLOOKUP(C673,'Hemis baza'!K:AF,12,)</f>
        <v>Kunduzgi</v>
      </c>
      <c r="K673" s="304"/>
      <c r="L673" s="333"/>
      <c r="M673" s="26">
        <v>18000000</v>
      </c>
      <c r="N673" s="26">
        <f>SUMIF('BR 1'!B:B,'1-kurs'!C673,'BR 1'!E:E)</f>
        <v>9000000</v>
      </c>
      <c r="O673" s="26">
        <f t="shared" si="74"/>
        <v>9000000</v>
      </c>
      <c r="P673" s="26"/>
      <c r="Q673" s="26">
        <f t="shared" si="75"/>
        <v>0</v>
      </c>
      <c r="R673" s="40"/>
      <c r="U673" s="26">
        <f t="shared" si="76"/>
        <v>0</v>
      </c>
      <c r="V673" s="26">
        <v>9000000</v>
      </c>
      <c r="AA673" s="407">
        <f t="shared" si="70"/>
        <v>18000000</v>
      </c>
      <c r="AB673" s="407">
        <f t="shared" si="71"/>
        <v>9000000</v>
      </c>
      <c r="AC673" s="407">
        <f t="shared" si="72"/>
        <v>9000000</v>
      </c>
      <c r="AD673" s="407">
        <f t="shared" si="73"/>
        <v>0</v>
      </c>
    </row>
    <row r="674" spans="1:30" s="1" customFormat="1" x14ac:dyDescent="0.25">
      <c r="A674" s="325">
        <f>SUBTOTAL(103,$B$2:B674)</f>
        <v>673</v>
      </c>
      <c r="B674" s="108" t="s">
        <v>8087</v>
      </c>
      <c r="C674" s="24">
        <v>31001791090058</v>
      </c>
      <c r="D674" s="24" t="str">
        <f>VLOOKUP(C674,'Hemis baza'!K:AJ,26,)</f>
        <v>438241200282</v>
      </c>
      <c r="E674" s="24" t="str">
        <f>VLOOKUP(C674,'Hemis baza'!K:AF,13,)</f>
        <v>To‘lov-shartnoma</v>
      </c>
      <c r="F674" s="109" t="str">
        <f>VLOOKUP(C674,'Hemis baza'!K:AF,3,)</f>
        <v>1-kurs</v>
      </c>
      <c r="G674" s="404" t="s">
        <v>19808</v>
      </c>
      <c r="H674" s="404" t="str">
        <f>VLOOKUP(C674,'Hemis baza'!K:AF,5,)</f>
        <v>M1-24 IQT</v>
      </c>
      <c r="I674" s="403" t="str">
        <f>VLOOKUP(C674,'Hemis baza'!K:AF,11,)</f>
        <v>Magistr</v>
      </c>
      <c r="J674" s="23" t="str">
        <f>VLOOKUP(C674,'Hemis baza'!K:AF,12,)</f>
        <v>Kunduzgi</v>
      </c>
      <c r="K674" s="304"/>
      <c r="L674" s="333"/>
      <c r="M674" s="26">
        <v>18000000</v>
      </c>
      <c r="N674" s="26">
        <f>SUMIF('BR 1'!B:B,'1-kurs'!C674,'BR 1'!E:E)</f>
        <v>18000000</v>
      </c>
      <c r="O674" s="26">
        <f t="shared" si="74"/>
        <v>0</v>
      </c>
      <c r="P674" s="26"/>
      <c r="Q674" s="26">
        <f t="shared" si="75"/>
        <v>0</v>
      </c>
      <c r="R674" s="40"/>
      <c r="U674" s="26">
        <f t="shared" si="76"/>
        <v>0</v>
      </c>
      <c r="V674" s="26">
        <v>18000000</v>
      </c>
      <c r="AA674" s="407">
        <f t="shared" si="70"/>
        <v>18000000</v>
      </c>
      <c r="AB674" s="407">
        <f t="shared" si="71"/>
        <v>18000000</v>
      </c>
      <c r="AC674" s="407">
        <f t="shared" si="72"/>
        <v>0</v>
      </c>
      <c r="AD674" s="407">
        <f t="shared" si="73"/>
        <v>0</v>
      </c>
    </row>
    <row r="675" spans="1:30" s="1" customFormat="1" x14ac:dyDescent="0.25">
      <c r="A675" s="325">
        <f>SUBTOTAL(103,$B$2:B675)</f>
        <v>674</v>
      </c>
      <c r="B675" s="108" t="s">
        <v>8043</v>
      </c>
      <c r="C675" s="24">
        <v>52908065840021</v>
      </c>
      <c r="D675" s="24" t="str">
        <f>VLOOKUP(C675,'Hemis baza'!K:AJ,26,)</f>
        <v>438241101885</v>
      </c>
      <c r="E675" s="24" t="str">
        <f>VLOOKUP(C675,'Hemis baza'!K:AF,13,)</f>
        <v>To‘lov-shartnoma</v>
      </c>
      <c r="F675" s="109" t="str">
        <f>VLOOKUP(C675,'Hemis baza'!K:AF,3,)</f>
        <v>1-kurs</v>
      </c>
      <c r="G675" s="404" t="s">
        <v>19808</v>
      </c>
      <c r="H675" s="404" t="str">
        <f>VLOOKUP(C675,'Hemis baza'!K:AF,5,)</f>
        <v>S1-24 IQT</v>
      </c>
      <c r="I675" s="403" t="str">
        <f>VLOOKUP(C675,'Hemis baza'!K:AF,11,)</f>
        <v>Bakalavr</v>
      </c>
      <c r="J675" s="23" t="str">
        <f>VLOOKUP(C675,'Hemis baza'!K:AF,12,)</f>
        <v>Sirtqi</v>
      </c>
      <c r="K675" s="304"/>
      <c r="L675" s="333"/>
      <c r="M675" s="26">
        <v>12000000</v>
      </c>
      <c r="N675" s="26">
        <f>SUMIF('BR 1'!B:B,'1-kurs'!C675,'BR 1'!E:E)</f>
        <v>2500000</v>
      </c>
      <c r="O675" s="26">
        <f t="shared" si="74"/>
        <v>9500000</v>
      </c>
      <c r="P675" s="26"/>
      <c r="Q675" s="26">
        <f t="shared" si="75"/>
        <v>0</v>
      </c>
      <c r="R675" s="40"/>
      <c r="U675" s="26">
        <f t="shared" si="76"/>
        <v>0</v>
      </c>
      <c r="V675" s="26">
        <v>2500000</v>
      </c>
      <c r="AA675" s="407">
        <f t="shared" si="70"/>
        <v>12000000</v>
      </c>
      <c r="AB675" s="407">
        <f t="shared" si="71"/>
        <v>2500000</v>
      </c>
      <c r="AC675" s="407">
        <f t="shared" si="72"/>
        <v>9500000</v>
      </c>
      <c r="AD675" s="407">
        <f t="shared" si="73"/>
        <v>0</v>
      </c>
    </row>
    <row r="676" spans="1:30" s="1" customFormat="1" x14ac:dyDescent="0.25">
      <c r="A676" s="325">
        <f>SUBTOTAL(103,$B$2:B676)</f>
        <v>675</v>
      </c>
      <c r="B676" s="108" t="s">
        <v>8071</v>
      </c>
      <c r="C676" s="24">
        <v>41406941120060</v>
      </c>
      <c r="D676" s="24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404" t="s">
        <v>19803</v>
      </c>
      <c r="H676" s="404" t="e">
        <f>VLOOKUP(C676,'Hemis baza'!K:AF,5,)</f>
        <v>#N/A</v>
      </c>
      <c r="I676" s="403" t="e">
        <f>VLOOKUP(C676,'Hemis baza'!K:AF,11,)</f>
        <v>#N/A</v>
      </c>
      <c r="J676" s="23" t="e">
        <f>VLOOKUP(C676,'Hemis baza'!K:AF,12,)</f>
        <v>#N/A</v>
      </c>
      <c r="K676" s="304"/>
      <c r="L676" s="333"/>
      <c r="M676" s="26">
        <v>12000000</v>
      </c>
      <c r="N676" s="26">
        <f>SUMIF('BR 1'!B:B,'1-kurs'!C676,'BR 1'!E:E)</f>
        <v>3000000</v>
      </c>
      <c r="O676" s="26">
        <f t="shared" si="74"/>
        <v>9000000</v>
      </c>
      <c r="P676" s="26"/>
      <c r="Q676" s="26">
        <f t="shared" si="75"/>
        <v>0</v>
      </c>
      <c r="R676" s="40"/>
      <c r="U676" s="26">
        <f t="shared" si="76"/>
        <v>0</v>
      </c>
      <c r="V676" s="26">
        <v>3000000</v>
      </c>
      <c r="AA676" s="407">
        <f t="shared" si="70"/>
        <v>12000000</v>
      </c>
      <c r="AB676" s="407">
        <f t="shared" si="71"/>
        <v>3000000</v>
      </c>
      <c r="AC676" s="407">
        <f t="shared" si="72"/>
        <v>9000000</v>
      </c>
      <c r="AD676" s="407">
        <f t="shared" si="73"/>
        <v>0</v>
      </c>
    </row>
    <row r="677" spans="1:30" s="1" customFormat="1" x14ac:dyDescent="0.25">
      <c r="A677" s="325">
        <f>SUBTOTAL(103,$B$2:B677)</f>
        <v>676</v>
      </c>
      <c r="B677" s="108" t="s">
        <v>8062</v>
      </c>
      <c r="C677" s="24">
        <v>62802045260061</v>
      </c>
      <c r="D677" s="24" t="str">
        <f>VLOOKUP(C677,'Hemis baza'!K:AJ,26,)</f>
        <v>438241100694</v>
      </c>
      <c r="E677" s="24" t="str">
        <f>VLOOKUP(C677,'Hemis baza'!K:AF,13,)</f>
        <v>To‘lov-shartnoma</v>
      </c>
      <c r="F677" s="109" t="str">
        <f>VLOOKUP(C677,'Hemis baza'!K:AF,3,)</f>
        <v>1-kurs</v>
      </c>
      <c r="G677" s="404" t="s">
        <v>19803</v>
      </c>
      <c r="H677" s="404" t="str">
        <f>VLOOKUP(C677,'Hemis baza'!K:AF,5,)</f>
        <v>S1-24 PSI</v>
      </c>
      <c r="I677" s="403" t="str">
        <f>VLOOKUP(C677,'Hemis baza'!K:AF,11,)</f>
        <v>Bakalavr</v>
      </c>
      <c r="J677" s="23" t="str">
        <f>VLOOKUP(C677,'Hemis baza'!K:AF,12,)</f>
        <v>Sirtqi</v>
      </c>
      <c r="K677" s="304"/>
      <c r="L677" s="333"/>
      <c r="M677" s="26">
        <v>12000000</v>
      </c>
      <c r="N677" s="26">
        <f>SUMIF('BR 1'!B:B,'1-kurs'!C677,'BR 1'!E:E)</f>
        <v>9000000</v>
      </c>
      <c r="O677" s="26">
        <f t="shared" si="74"/>
        <v>3000000</v>
      </c>
      <c r="P677" s="26"/>
      <c r="Q677" s="26">
        <f t="shared" si="75"/>
        <v>0</v>
      </c>
      <c r="R677" s="40"/>
      <c r="U677" s="26">
        <f t="shared" si="76"/>
        <v>0</v>
      </c>
      <c r="V677" s="26">
        <v>9000000</v>
      </c>
      <c r="AA677" s="407">
        <f t="shared" si="70"/>
        <v>12000000</v>
      </c>
      <c r="AB677" s="407">
        <f t="shared" si="71"/>
        <v>9000000</v>
      </c>
      <c r="AC677" s="407">
        <f t="shared" si="72"/>
        <v>3000000</v>
      </c>
      <c r="AD677" s="407">
        <f t="shared" si="73"/>
        <v>0</v>
      </c>
    </row>
    <row r="678" spans="1:30" s="1" customFormat="1" x14ac:dyDescent="0.25">
      <c r="A678" s="325">
        <f>SUBTOTAL(103,$B$2:B678)</f>
        <v>677</v>
      </c>
      <c r="B678" s="108" t="s">
        <v>8048</v>
      </c>
      <c r="C678" s="24">
        <v>40709977320015</v>
      </c>
      <c r="D678" s="24" t="str">
        <f>VLOOKUP(C678,'Hemis baza'!K:AJ,26,)</f>
        <v>438241101219</v>
      </c>
      <c r="E678" s="24" t="str">
        <f>VLOOKUP(C678,'Hemis baza'!K:AF,13,)</f>
        <v>To‘lov-shartnoma</v>
      </c>
      <c r="F678" s="109" t="str">
        <f>VLOOKUP(C678,'Hemis baza'!K:AF,3,)</f>
        <v>1-kurs</v>
      </c>
      <c r="G678" s="404" t="s">
        <v>19803</v>
      </c>
      <c r="H678" s="404" t="str">
        <f>VLOOKUP(C678,'Hemis baza'!K:AF,5,)</f>
        <v>S1-24 PSI</v>
      </c>
      <c r="I678" s="403" t="str">
        <f>VLOOKUP(C678,'Hemis baza'!K:AF,11,)</f>
        <v>Bakalavr</v>
      </c>
      <c r="J678" s="23" t="str">
        <f>VLOOKUP(C678,'Hemis baza'!K:AF,12,)</f>
        <v>Sirtqi</v>
      </c>
      <c r="K678" s="304"/>
      <c r="L678" s="333"/>
      <c r="M678" s="26">
        <v>12000000</v>
      </c>
      <c r="N678" s="26">
        <f>SUMIF('BR 1'!B:B,'1-kurs'!C678,'BR 1'!E:E)</f>
        <v>6000000</v>
      </c>
      <c r="O678" s="26">
        <f t="shared" si="74"/>
        <v>6000000</v>
      </c>
      <c r="P678" s="26"/>
      <c r="Q678" s="26">
        <f t="shared" si="75"/>
        <v>0</v>
      </c>
      <c r="R678" s="40"/>
      <c r="U678" s="26">
        <f t="shared" si="76"/>
        <v>0</v>
      </c>
      <c r="V678" s="26">
        <v>6000000</v>
      </c>
      <c r="AA678" s="407">
        <f t="shared" si="70"/>
        <v>12000000</v>
      </c>
      <c r="AB678" s="407">
        <f t="shared" si="71"/>
        <v>6000000</v>
      </c>
      <c r="AC678" s="407">
        <f t="shared" si="72"/>
        <v>6000000</v>
      </c>
      <c r="AD678" s="407">
        <f t="shared" si="73"/>
        <v>0</v>
      </c>
    </row>
    <row r="679" spans="1:30" s="1" customFormat="1" x14ac:dyDescent="0.25">
      <c r="A679" s="325">
        <f>SUBTOTAL(103,$B$2:B679)</f>
        <v>678</v>
      </c>
      <c r="B679" s="108" t="s">
        <v>8051</v>
      </c>
      <c r="C679" s="24">
        <v>42809915290036</v>
      </c>
      <c r="D679" s="24" t="str">
        <f>VLOOKUP(C679,'Hemis baza'!K:AJ,26,)</f>
        <v>438241100980</v>
      </c>
      <c r="E679" s="24" t="str">
        <f>VLOOKUP(C679,'Hemis baza'!K:AF,13,)</f>
        <v>To‘lov-shartnoma</v>
      </c>
      <c r="F679" s="109" t="str">
        <f>VLOOKUP(C679,'Hemis baza'!K:AF,3,)</f>
        <v>1-kurs</v>
      </c>
      <c r="G679" s="404" t="s">
        <v>19804</v>
      </c>
      <c r="H679" s="404" t="str">
        <f>VLOOKUP(C679,'Hemis baza'!K:AF,5,)</f>
        <v>S2-24 MT</v>
      </c>
      <c r="I679" s="403" t="str">
        <f>VLOOKUP(C679,'Hemis baza'!K:AF,11,)</f>
        <v>Bakalavr</v>
      </c>
      <c r="J679" s="23" t="str">
        <f>VLOOKUP(C679,'Hemis baza'!K:AF,12,)</f>
        <v>Sirtqi</v>
      </c>
      <c r="K679" s="304"/>
      <c r="L679" s="333"/>
      <c r="M679" s="26">
        <v>12000000</v>
      </c>
      <c r="N679" s="26">
        <f>SUMIF('BR 1'!B:B,'1-kurs'!C679,'BR 1'!E:E)</f>
        <v>12000000</v>
      </c>
      <c r="O679" s="26">
        <f t="shared" si="74"/>
        <v>0</v>
      </c>
      <c r="P679" s="26"/>
      <c r="Q679" s="26">
        <f t="shared" si="75"/>
        <v>0</v>
      </c>
      <c r="R679" s="40"/>
      <c r="U679" s="26">
        <f t="shared" si="76"/>
        <v>5000000</v>
      </c>
      <c r="V679" s="26">
        <v>7000000</v>
      </c>
      <c r="AA679" s="407">
        <f t="shared" si="70"/>
        <v>12000000</v>
      </c>
      <c r="AB679" s="407">
        <f t="shared" si="71"/>
        <v>12000000</v>
      </c>
      <c r="AC679" s="407">
        <f t="shared" si="72"/>
        <v>0</v>
      </c>
      <c r="AD679" s="407">
        <f t="shared" si="73"/>
        <v>0</v>
      </c>
    </row>
    <row r="680" spans="1:30" s="1" customFormat="1" x14ac:dyDescent="0.25">
      <c r="A680" s="325">
        <f>SUBTOTAL(103,$B$2:B680)</f>
        <v>679</v>
      </c>
      <c r="B680" s="108" t="s">
        <v>8054</v>
      </c>
      <c r="C680" s="24">
        <v>31804931170153</v>
      </c>
      <c r="D680" s="24" t="str">
        <f>VLOOKUP(C680,'Hemis baza'!K:AJ,26,)</f>
        <v>438241102229</v>
      </c>
      <c r="E680" s="24" t="str">
        <f>VLOOKUP(C680,'Hemis baza'!K:AF,13,)</f>
        <v>To‘lov-shartnoma</v>
      </c>
      <c r="F680" s="109" t="str">
        <f>VLOOKUP(C680,'Hemis baza'!K:AF,3,)</f>
        <v>1-kurs</v>
      </c>
      <c r="G680" s="404" t="s">
        <v>19808</v>
      </c>
      <c r="H680" s="404" t="str">
        <f>VLOOKUP(C680,'Hemis baza'!K:AF,5,)</f>
        <v>S1-24 IQT</v>
      </c>
      <c r="I680" s="403" t="str">
        <f>VLOOKUP(C680,'Hemis baza'!K:AF,11,)</f>
        <v>Bakalavr</v>
      </c>
      <c r="J680" s="23" t="str">
        <f>VLOOKUP(C680,'Hemis baza'!K:AF,12,)</f>
        <v>Sirtqi</v>
      </c>
      <c r="K680" s="304"/>
      <c r="L680" s="333"/>
      <c r="M680" s="26">
        <v>12000000</v>
      </c>
      <c r="N680" s="26">
        <f>SUMIF('BR 1'!B:B,'1-kurs'!C680,'BR 1'!E:E)</f>
        <v>6001148.4199999999</v>
      </c>
      <c r="O680" s="26">
        <f t="shared" si="74"/>
        <v>5998851.5800000001</v>
      </c>
      <c r="P680" s="26"/>
      <c r="Q680" s="26">
        <f t="shared" si="75"/>
        <v>0</v>
      </c>
      <c r="R680" s="40"/>
      <c r="U680" s="26">
        <f t="shared" si="76"/>
        <v>0</v>
      </c>
      <c r="V680" s="26">
        <v>6001148.4199999999</v>
      </c>
      <c r="AA680" s="407">
        <f t="shared" si="70"/>
        <v>12000000</v>
      </c>
      <c r="AB680" s="407">
        <f t="shared" si="71"/>
        <v>6001148.4199999999</v>
      </c>
      <c r="AC680" s="407">
        <f t="shared" si="72"/>
        <v>5998851.5800000001</v>
      </c>
      <c r="AD680" s="407">
        <f t="shared" si="73"/>
        <v>0</v>
      </c>
    </row>
    <row r="681" spans="1:30" s="1" customFormat="1" x14ac:dyDescent="0.25">
      <c r="A681" s="325">
        <f>SUBTOTAL(103,$B$2:B681)</f>
        <v>680</v>
      </c>
      <c r="B681" s="108" t="s">
        <v>8057</v>
      </c>
      <c r="C681" s="24">
        <v>41710921120037</v>
      </c>
      <c r="D681" s="24" t="str">
        <f>VLOOKUP(C681,'Hemis baza'!K:AJ,26,)</f>
        <v>438241101099</v>
      </c>
      <c r="E681" s="24" t="str">
        <f>VLOOKUP(C681,'Hemis baza'!K:AF,13,)</f>
        <v>To‘lov-shartnoma</v>
      </c>
      <c r="F681" s="109" t="str">
        <f>VLOOKUP(C681,'Hemis baza'!K:AF,3,)</f>
        <v>1-kurs</v>
      </c>
      <c r="G681" s="404" t="s">
        <v>19804</v>
      </c>
      <c r="H681" s="404" t="str">
        <f>VLOOKUP(C681,'Hemis baza'!K:AF,5,)</f>
        <v>S2-24 MT</v>
      </c>
      <c r="I681" s="403" t="str">
        <f>VLOOKUP(C681,'Hemis baza'!K:AF,11,)</f>
        <v>Bakalavr</v>
      </c>
      <c r="J681" s="23" t="str">
        <f>VLOOKUP(C681,'Hemis baza'!K:AF,12,)</f>
        <v>Sirtqi</v>
      </c>
      <c r="K681" s="304"/>
      <c r="L681" s="333"/>
      <c r="M681" s="26">
        <v>12000000</v>
      </c>
      <c r="N681" s="26">
        <f>SUMIF('BR 1'!B:B,'1-kurs'!C681,'BR 1'!E:E)</f>
        <v>12000000</v>
      </c>
      <c r="O681" s="26">
        <f t="shared" si="74"/>
        <v>0</v>
      </c>
      <c r="P681" s="26"/>
      <c r="Q681" s="26">
        <f t="shared" si="75"/>
        <v>0</v>
      </c>
      <c r="R681" s="40"/>
      <c r="U681" s="26">
        <f t="shared" si="76"/>
        <v>0</v>
      </c>
      <c r="V681" s="26">
        <v>12000000</v>
      </c>
      <c r="AA681" s="407">
        <f t="shared" si="70"/>
        <v>12000000</v>
      </c>
      <c r="AB681" s="407">
        <f t="shared" si="71"/>
        <v>12000000</v>
      </c>
      <c r="AC681" s="407">
        <f t="shared" si="72"/>
        <v>0</v>
      </c>
      <c r="AD681" s="407">
        <f t="shared" si="73"/>
        <v>0</v>
      </c>
    </row>
    <row r="682" spans="1:30" s="1" customFormat="1" x14ac:dyDescent="0.25">
      <c r="A682" s="325">
        <f>SUBTOTAL(103,$B$2:B682)</f>
        <v>681</v>
      </c>
      <c r="B682" s="108" t="s">
        <v>8058</v>
      </c>
      <c r="C682" s="24">
        <v>50702056150038</v>
      </c>
      <c r="D682" s="24" t="str">
        <f>VLOOKUP(C682,'Hemis baza'!K:AJ,26,)</f>
        <v>438241102226</v>
      </c>
      <c r="E682" s="24" t="str">
        <f>VLOOKUP(C682,'Hemis baza'!K:AF,13,)</f>
        <v>To‘lov-shartnoma</v>
      </c>
      <c r="F682" s="109" t="str">
        <f>VLOOKUP(C682,'Hemis baza'!K:AF,3,)</f>
        <v>1-kurs</v>
      </c>
      <c r="G682" s="404" t="s">
        <v>309</v>
      </c>
      <c r="H682" s="404" t="str">
        <f>VLOOKUP(C682,'Hemis baza'!K:AF,5,)</f>
        <v>S1-24 Tarix</v>
      </c>
      <c r="I682" s="403" t="str">
        <f>VLOOKUP(C682,'Hemis baza'!K:AF,11,)</f>
        <v>Bakalavr</v>
      </c>
      <c r="J682" s="23" t="str">
        <f>VLOOKUP(C682,'Hemis baza'!K:AF,12,)</f>
        <v>Sirtqi</v>
      </c>
      <c r="K682" s="304"/>
      <c r="L682" s="333"/>
      <c r="M682" s="26">
        <v>12000000</v>
      </c>
      <c r="N682" s="26">
        <f>SUMIF('BR 1'!B:B,'1-kurs'!C682,'BR 1'!E:E)</f>
        <v>12000000</v>
      </c>
      <c r="O682" s="26">
        <f t="shared" si="74"/>
        <v>0</v>
      </c>
      <c r="P682" s="26"/>
      <c r="Q682" s="26">
        <f t="shared" si="75"/>
        <v>0</v>
      </c>
      <c r="R682" s="40"/>
      <c r="U682" s="26">
        <f t="shared" si="76"/>
        <v>0</v>
      </c>
      <c r="V682" s="26">
        <v>12000000</v>
      </c>
      <c r="AA682" s="407">
        <f t="shared" si="70"/>
        <v>12000000</v>
      </c>
      <c r="AB682" s="407">
        <f t="shared" si="71"/>
        <v>12000000</v>
      </c>
      <c r="AC682" s="407">
        <f t="shared" si="72"/>
        <v>0</v>
      </c>
      <c r="AD682" s="407">
        <f t="shared" si="73"/>
        <v>0</v>
      </c>
    </row>
    <row r="683" spans="1:30" s="1" customFormat="1" x14ac:dyDescent="0.25">
      <c r="A683" s="325">
        <f>SUBTOTAL(103,$B$2:B683)</f>
        <v>682</v>
      </c>
      <c r="B683" s="108" t="s">
        <v>8060</v>
      </c>
      <c r="C683" s="24">
        <v>63008055320026</v>
      </c>
      <c r="D683" s="24" t="str">
        <f>VLOOKUP(C683,'Hemis baza'!K:AJ,26,)</f>
        <v>438241102143</v>
      </c>
      <c r="E683" s="24" t="str">
        <f>VLOOKUP(C683,'Hemis baza'!K:AF,13,)</f>
        <v>To‘lov-shartnoma</v>
      </c>
      <c r="F683" s="109" t="str">
        <f>VLOOKUP(C683,'Hemis baza'!K:AF,3,)</f>
        <v>1-kurs</v>
      </c>
      <c r="G683" s="404" t="s">
        <v>19804</v>
      </c>
      <c r="H683" s="404" t="str">
        <f>VLOOKUP(C683,'Hemis baza'!K:AF,5,)</f>
        <v>S1-24 MT</v>
      </c>
      <c r="I683" s="403" t="str">
        <f>VLOOKUP(C683,'Hemis baza'!K:AF,11,)</f>
        <v>Bakalavr</v>
      </c>
      <c r="J683" s="23" t="str">
        <f>VLOOKUP(C683,'Hemis baza'!K:AF,12,)</f>
        <v>Sirtqi</v>
      </c>
      <c r="K683" s="304"/>
      <c r="L683" s="333"/>
      <c r="M683" s="26">
        <v>12000000</v>
      </c>
      <c r="N683" s="26">
        <f>SUMIF('BR 1'!B:B,'1-kurs'!C683,'BR 1'!E:E)</f>
        <v>9000000</v>
      </c>
      <c r="O683" s="26">
        <f t="shared" si="74"/>
        <v>3000000</v>
      </c>
      <c r="P683" s="26"/>
      <c r="Q683" s="26">
        <f t="shared" si="75"/>
        <v>0</v>
      </c>
      <c r="R683" s="40"/>
      <c r="U683" s="26">
        <f t="shared" si="76"/>
        <v>0</v>
      </c>
      <c r="V683" s="26">
        <v>9000000</v>
      </c>
      <c r="AA683" s="407">
        <f t="shared" si="70"/>
        <v>12000000</v>
      </c>
      <c r="AB683" s="407">
        <f t="shared" si="71"/>
        <v>9000000</v>
      </c>
      <c r="AC683" s="407">
        <f t="shared" si="72"/>
        <v>3000000</v>
      </c>
      <c r="AD683" s="407">
        <f t="shared" si="73"/>
        <v>0</v>
      </c>
    </row>
    <row r="684" spans="1:30" s="1" customFormat="1" x14ac:dyDescent="0.25">
      <c r="A684" s="325">
        <f>SUBTOTAL(103,$B$2:B684)</f>
        <v>683</v>
      </c>
      <c r="B684" s="108" t="s">
        <v>8061</v>
      </c>
      <c r="C684" s="24">
        <v>41601961000042</v>
      </c>
      <c r="D684" s="24" t="str">
        <f>VLOOKUP(C684,'Hemis baza'!K:AJ,26,)</f>
        <v>438241102245</v>
      </c>
      <c r="E684" s="24" t="str">
        <f>VLOOKUP(C684,'Hemis baza'!K:AF,13,)</f>
        <v>To‘lov-shartnoma</v>
      </c>
      <c r="F684" s="109" t="str">
        <f>VLOOKUP(C684,'Hemis baza'!K:AF,3,)</f>
        <v>1-kurs</v>
      </c>
      <c r="G684" s="404" t="s">
        <v>19803</v>
      </c>
      <c r="H684" s="404" t="str">
        <f>VLOOKUP(C684,'Hemis baza'!K:AF,5,)</f>
        <v>S1-24 PSI</v>
      </c>
      <c r="I684" s="403" t="str">
        <f>VLOOKUP(C684,'Hemis baza'!K:AF,11,)</f>
        <v>Bakalavr</v>
      </c>
      <c r="J684" s="23" t="str">
        <f>VLOOKUP(C684,'Hemis baza'!K:AF,12,)</f>
        <v>Sirtqi</v>
      </c>
      <c r="K684" s="304"/>
      <c r="L684" s="333"/>
      <c r="M684" s="26">
        <v>12000000</v>
      </c>
      <c r="N684" s="26">
        <f>SUMIF('BR 1'!B:B,'1-kurs'!C684,'BR 1'!E:E)</f>
        <v>9000000</v>
      </c>
      <c r="O684" s="26">
        <f t="shared" si="74"/>
        <v>3000000</v>
      </c>
      <c r="P684" s="26"/>
      <c r="Q684" s="26">
        <f t="shared" si="75"/>
        <v>0</v>
      </c>
      <c r="R684" s="40"/>
      <c r="U684" s="26">
        <f t="shared" si="76"/>
        <v>0</v>
      </c>
      <c r="V684" s="26">
        <v>9000000</v>
      </c>
      <c r="AA684" s="407">
        <f t="shared" si="70"/>
        <v>12000000</v>
      </c>
      <c r="AB684" s="407">
        <f t="shared" si="71"/>
        <v>9000000</v>
      </c>
      <c r="AC684" s="407">
        <f t="shared" si="72"/>
        <v>3000000</v>
      </c>
      <c r="AD684" s="407">
        <f t="shared" si="73"/>
        <v>0</v>
      </c>
    </row>
    <row r="685" spans="1:30" s="1" customFormat="1" x14ac:dyDescent="0.25">
      <c r="A685" s="325">
        <f>SUBTOTAL(103,$B$2:B685)</f>
        <v>684</v>
      </c>
      <c r="B685" s="108" t="s">
        <v>8063</v>
      </c>
      <c r="C685" s="24">
        <v>60211065340033</v>
      </c>
      <c r="D685" s="24" t="str">
        <f>VLOOKUP(C685,'Hemis baza'!K:AJ,26,)</f>
        <v>438241102241</v>
      </c>
      <c r="E685" s="24" t="str">
        <f>VLOOKUP(C685,'Hemis baza'!K:AF,13,)</f>
        <v>To‘lov-shartnoma</v>
      </c>
      <c r="F685" s="109" t="str">
        <f>VLOOKUP(C685,'Hemis baza'!K:AF,3,)</f>
        <v>1-kurs</v>
      </c>
      <c r="G685" s="404" t="s">
        <v>19804</v>
      </c>
      <c r="H685" s="404" t="str">
        <f>VLOOKUP(C685,'Hemis baza'!K:AF,5,)</f>
        <v>S1-24 MT</v>
      </c>
      <c r="I685" s="403" t="str">
        <f>VLOOKUP(C685,'Hemis baza'!K:AF,11,)</f>
        <v>Bakalavr</v>
      </c>
      <c r="J685" s="23" t="str">
        <f>VLOOKUP(C685,'Hemis baza'!K:AF,12,)</f>
        <v>Sirtqi</v>
      </c>
      <c r="K685" s="304"/>
      <c r="L685" s="333"/>
      <c r="M685" s="26">
        <v>12000000</v>
      </c>
      <c r="N685" s="26">
        <f>SUMIF('BR 1'!B:B,'1-kurs'!C685,'BR 1'!E:E)</f>
        <v>12000000</v>
      </c>
      <c r="O685" s="26">
        <f t="shared" si="74"/>
        <v>0</v>
      </c>
      <c r="P685" s="26"/>
      <c r="Q685" s="26">
        <f t="shared" si="75"/>
        <v>0</v>
      </c>
      <c r="R685" s="40"/>
      <c r="U685" s="26">
        <f t="shared" si="76"/>
        <v>0</v>
      </c>
      <c r="V685" s="26">
        <v>12000000</v>
      </c>
      <c r="AA685" s="407">
        <f t="shared" si="70"/>
        <v>12000000</v>
      </c>
      <c r="AB685" s="407">
        <f t="shared" si="71"/>
        <v>12000000</v>
      </c>
      <c r="AC685" s="407">
        <f t="shared" si="72"/>
        <v>0</v>
      </c>
      <c r="AD685" s="407">
        <f t="shared" si="73"/>
        <v>0</v>
      </c>
    </row>
    <row r="686" spans="1:30" s="1" customFormat="1" x14ac:dyDescent="0.25">
      <c r="A686" s="325">
        <f>SUBTOTAL(103,$B$2:B686)</f>
        <v>685</v>
      </c>
      <c r="B686" s="108" t="s">
        <v>8074</v>
      </c>
      <c r="C686" s="24">
        <v>61212065310038</v>
      </c>
      <c r="D686" s="24" t="str">
        <f>VLOOKUP(C686,'Hemis baza'!K:AJ,26,)</f>
        <v>438241101030</v>
      </c>
      <c r="E686" s="24" t="str">
        <f>VLOOKUP(C686,'Hemis baza'!K:AF,13,)</f>
        <v>To‘lov-shartnoma</v>
      </c>
      <c r="F686" s="109" t="str">
        <f>VLOOKUP(C686,'Hemis baza'!K:AF,3,)</f>
        <v>1-kurs</v>
      </c>
      <c r="G686" s="404" t="s">
        <v>19804</v>
      </c>
      <c r="H686" s="404" t="str">
        <f>VLOOKUP(C686,'Hemis baza'!K:AF,5,)</f>
        <v>S2-24 MT</v>
      </c>
      <c r="I686" s="403" t="str">
        <f>VLOOKUP(C686,'Hemis baza'!K:AF,11,)</f>
        <v>Bakalavr</v>
      </c>
      <c r="J686" s="23" t="str">
        <f>VLOOKUP(C686,'Hemis baza'!K:AF,12,)</f>
        <v>Sirtqi</v>
      </c>
      <c r="K686" s="304"/>
      <c r="L686" s="333"/>
      <c r="M686" s="26">
        <v>12000000</v>
      </c>
      <c r="N686" s="26">
        <f>SUMIF('BR 1'!B:B,'1-kurs'!C686,'BR 1'!E:E)</f>
        <v>9000000</v>
      </c>
      <c r="O686" s="26">
        <f t="shared" si="74"/>
        <v>3000000</v>
      </c>
      <c r="P686" s="26"/>
      <c r="Q686" s="26">
        <f t="shared" si="75"/>
        <v>0</v>
      </c>
      <c r="R686" s="40"/>
      <c r="U686" s="26">
        <f t="shared" si="76"/>
        <v>0</v>
      </c>
      <c r="V686" s="26">
        <v>9000000</v>
      </c>
      <c r="AA686" s="407">
        <f t="shared" ref="AA686:AA705" si="77">M686</f>
        <v>12000000</v>
      </c>
      <c r="AB686" s="407">
        <f t="shared" ref="AB686:AB705" si="78">N686</f>
        <v>9000000</v>
      </c>
      <c r="AC686" s="407">
        <f t="shared" ref="AC686:AC710" si="79">O686</f>
        <v>3000000</v>
      </c>
      <c r="AD686" s="407">
        <f t="shared" ref="AD686:AD710" si="80">Q686</f>
        <v>0</v>
      </c>
    </row>
    <row r="687" spans="1:30" s="1" customFormat="1" x14ac:dyDescent="0.25">
      <c r="A687" s="325">
        <f>SUBTOTAL(103,$B$2:B687)</f>
        <v>686</v>
      </c>
      <c r="B687" s="108" t="s">
        <v>8075</v>
      </c>
      <c r="C687" s="24">
        <v>61902065380013</v>
      </c>
      <c r="D687" s="24" t="str">
        <f>VLOOKUP(C687,'Hemis baza'!K:AJ,26,)</f>
        <v>438241102243</v>
      </c>
      <c r="E687" s="24" t="str">
        <f>VLOOKUP(C687,'Hemis baza'!K:AF,13,)</f>
        <v>To‘lov-shartnoma</v>
      </c>
      <c r="F687" s="109" t="str">
        <f>VLOOKUP(C687,'Hemis baza'!K:AF,3,)</f>
        <v>1-kurs</v>
      </c>
      <c r="G687" s="404" t="s">
        <v>19813</v>
      </c>
      <c r="H687" s="404" t="str">
        <f>VLOOKUP(C687,'Hemis baza'!K:AF,5,)</f>
        <v>3-24 XTA</v>
      </c>
      <c r="I687" s="403" t="str">
        <f>VLOOKUP(C687,'Hemis baza'!K:AF,11,)</f>
        <v>Bakalavr</v>
      </c>
      <c r="J687" s="23" t="str">
        <f>VLOOKUP(C687,'Hemis baza'!K:AF,12,)</f>
        <v>Kunduzgi</v>
      </c>
      <c r="K687" s="304"/>
      <c r="L687" s="333"/>
      <c r="M687" s="26">
        <v>15000000</v>
      </c>
      <c r="N687" s="26">
        <f>SUMIF('BR 1'!B:B,'1-kurs'!C687,'BR 1'!E:E)</f>
        <v>15000000</v>
      </c>
      <c r="O687" s="26">
        <f t="shared" si="74"/>
        <v>0</v>
      </c>
      <c r="P687" s="26"/>
      <c r="Q687" s="26">
        <f t="shared" si="75"/>
        <v>0</v>
      </c>
      <c r="R687" s="40"/>
      <c r="U687" s="26">
        <f t="shared" si="76"/>
        <v>0</v>
      </c>
      <c r="V687" s="26">
        <v>15000000</v>
      </c>
      <c r="AA687" s="407">
        <f t="shared" si="77"/>
        <v>15000000</v>
      </c>
      <c r="AB687" s="407">
        <f t="shared" si="78"/>
        <v>15000000</v>
      </c>
      <c r="AC687" s="407">
        <f t="shared" si="79"/>
        <v>0</v>
      </c>
      <c r="AD687" s="407">
        <f t="shared" si="80"/>
        <v>0</v>
      </c>
    </row>
    <row r="688" spans="1:30" s="1" customFormat="1" x14ac:dyDescent="0.25">
      <c r="A688" s="325">
        <f>SUBTOTAL(103,$B$2:B688)</f>
        <v>687</v>
      </c>
      <c r="B688" s="108" t="s">
        <v>8077</v>
      </c>
      <c r="C688" s="24">
        <v>41907965300017</v>
      </c>
      <c r="D688" s="24" t="str">
        <f>VLOOKUP(C688,'Hemis baza'!K:AJ,26,)</f>
        <v>438241102240</v>
      </c>
      <c r="E688" s="24" t="str">
        <f>VLOOKUP(C688,'Hemis baza'!K:AF,13,)</f>
        <v>To‘lov-shartnoma</v>
      </c>
      <c r="F688" s="109" t="str">
        <f>VLOOKUP(C688,'Hemis baza'!K:AF,3,)</f>
        <v>1-kurs</v>
      </c>
      <c r="G688" s="404" t="s">
        <v>19804</v>
      </c>
      <c r="H688" s="404" t="str">
        <f>VLOOKUP(C688,'Hemis baza'!K:AF,5,)</f>
        <v>S1-24 MT</v>
      </c>
      <c r="I688" s="403" t="str">
        <f>VLOOKUP(C688,'Hemis baza'!K:AF,11,)</f>
        <v>Bakalavr</v>
      </c>
      <c r="J688" s="23" t="str">
        <f>VLOOKUP(C688,'Hemis baza'!K:AF,12,)</f>
        <v>Sirtqi</v>
      </c>
      <c r="K688" s="304"/>
      <c r="L688" s="333"/>
      <c r="M688" s="26">
        <v>12000000</v>
      </c>
      <c r="N688" s="26">
        <f>SUMIF('BR 1'!B:B,'1-kurs'!C688,'BR 1'!E:E)</f>
        <v>9000000</v>
      </c>
      <c r="O688" s="26">
        <f t="shared" si="74"/>
        <v>3000000</v>
      </c>
      <c r="P688" s="26"/>
      <c r="Q688" s="26">
        <f t="shared" si="75"/>
        <v>0</v>
      </c>
      <c r="R688" s="40"/>
      <c r="U688" s="26">
        <f t="shared" si="76"/>
        <v>0</v>
      </c>
      <c r="V688" s="26">
        <v>9000000</v>
      </c>
      <c r="AA688" s="407">
        <f t="shared" si="77"/>
        <v>12000000</v>
      </c>
      <c r="AB688" s="407">
        <f t="shared" si="78"/>
        <v>9000000</v>
      </c>
      <c r="AC688" s="407">
        <f t="shared" si="79"/>
        <v>3000000</v>
      </c>
      <c r="AD688" s="407">
        <f t="shared" si="80"/>
        <v>0</v>
      </c>
    </row>
    <row r="689" spans="1:30" s="1" customFormat="1" x14ac:dyDescent="0.25">
      <c r="A689" s="325">
        <f>SUBTOTAL(103,$B$2:B689)</f>
        <v>688</v>
      </c>
      <c r="B689" s="108" t="s">
        <v>8079</v>
      </c>
      <c r="C689" s="24">
        <v>42909921050056</v>
      </c>
      <c r="D689" s="24" t="str">
        <f>VLOOKUP(C689,'Hemis baza'!K:AJ,26,)</f>
        <v>438241102209</v>
      </c>
      <c r="E689" s="24" t="str">
        <f>VLOOKUP(C689,'Hemis baza'!K:AF,13,)</f>
        <v>To‘lov-shartnoma</v>
      </c>
      <c r="F689" s="109" t="str">
        <f>VLOOKUP(C689,'Hemis baza'!K:AF,3,)</f>
        <v>1-kurs</v>
      </c>
      <c r="G689" s="404" t="s">
        <v>19803</v>
      </c>
      <c r="H689" s="404" t="str">
        <f>VLOOKUP(C689,'Hemis baza'!K:AF,5,)</f>
        <v>S1-24 PSI</v>
      </c>
      <c r="I689" s="403" t="str">
        <f>VLOOKUP(C689,'Hemis baza'!K:AF,11,)</f>
        <v>Bakalavr</v>
      </c>
      <c r="J689" s="23" t="str">
        <f>VLOOKUP(C689,'Hemis baza'!K:AF,12,)</f>
        <v>Sirtqi</v>
      </c>
      <c r="K689" s="304"/>
      <c r="L689" s="333"/>
      <c r="M689" s="26">
        <v>12000000</v>
      </c>
      <c r="N689" s="26">
        <f>SUMIF('BR 1'!B:B,'1-kurs'!C689,'BR 1'!E:E)</f>
        <v>12000000</v>
      </c>
      <c r="O689" s="26">
        <f t="shared" si="74"/>
        <v>0</v>
      </c>
      <c r="P689" s="26"/>
      <c r="Q689" s="26">
        <f t="shared" si="75"/>
        <v>0</v>
      </c>
      <c r="R689" s="40"/>
      <c r="U689" s="26">
        <f t="shared" si="76"/>
        <v>0</v>
      </c>
      <c r="V689" s="26">
        <v>12000000</v>
      </c>
      <c r="AA689" s="407">
        <f t="shared" si="77"/>
        <v>12000000</v>
      </c>
      <c r="AB689" s="407">
        <f t="shared" si="78"/>
        <v>12000000</v>
      </c>
      <c r="AC689" s="407">
        <f t="shared" si="79"/>
        <v>0</v>
      </c>
      <c r="AD689" s="407">
        <f t="shared" si="80"/>
        <v>0</v>
      </c>
    </row>
    <row r="690" spans="1:30" s="1" customFormat="1" x14ac:dyDescent="0.25">
      <c r="A690" s="325">
        <f>SUBTOTAL(103,$B$2:B690)</f>
        <v>689</v>
      </c>
      <c r="B690" s="108" t="s">
        <v>8080</v>
      </c>
      <c r="C690" s="24">
        <v>42104951060020</v>
      </c>
      <c r="D690" s="24" t="str">
        <f>VLOOKUP(C690,'Hemis baza'!K:AJ,26,)</f>
        <v>438241102225</v>
      </c>
      <c r="E690" s="24" t="str">
        <f>VLOOKUP(C690,'Hemis baza'!K:AF,13,)</f>
        <v>To‘lov-shartnoma</v>
      </c>
      <c r="F690" s="109" t="str">
        <f>VLOOKUP(C690,'Hemis baza'!K:AF,3,)</f>
        <v>1-kurs</v>
      </c>
      <c r="G690" s="404" t="s">
        <v>19804</v>
      </c>
      <c r="H690" s="404" t="str">
        <f>VLOOKUP(C690,'Hemis baza'!K:AF,5,)</f>
        <v>S1-24 MT</v>
      </c>
      <c r="I690" s="403" t="str">
        <f>VLOOKUP(C690,'Hemis baza'!K:AF,11,)</f>
        <v>Bakalavr</v>
      </c>
      <c r="J690" s="23" t="str">
        <f>VLOOKUP(C690,'Hemis baza'!K:AF,12,)</f>
        <v>Sirtqi</v>
      </c>
      <c r="K690" s="304"/>
      <c r="L690" s="333"/>
      <c r="M690" s="26">
        <v>12000000</v>
      </c>
      <c r="N690" s="26">
        <f>SUMIF('BR 1'!B:B,'1-kurs'!C690,'BR 1'!E:E)</f>
        <v>9984800</v>
      </c>
      <c r="O690" s="26">
        <f t="shared" si="74"/>
        <v>2015200</v>
      </c>
      <c r="P690" s="26"/>
      <c r="Q690" s="26">
        <f t="shared" si="75"/>
        <v>0</v>
      </c>
      <c r="R690" s="40"/>
      <c r="U690" s="26">
        <f t="shared" si="76"/>
        <v>0</v>
      </c>
      <c r="V690" s="26">
        <v>9984800</v>
      </c>
      <c r="AA690" s="407">
        <f t="shared" si="77"/>
        <v>12000000</v>
      </c>
      <c r="AB690" s="407">
        <f t="shared" si="78"/>
        <v>9984800</v>
      </c>
      <c r="AC690" s="407">
        <f t="shared" si="79"/>
        <v>2015200</v>
      </c>
      <c r="AD690" s="407">
        <f t="shared" si="80"/>
        <v>0</v>
      </c>
    </row>
    <row r="691" spans="1:30" s="1" customFormat="1" x14ac:dyDescent="0.25">
      <c r="A691" s="325">
        <f>SUBTOTAL(103,$B$2:B691)</f>
        <v>690</v>
      </c>
      <c r="B691" s="108" t="s">
        <v>8083</v>
      </c>
      <c r="C691" s="24">
        <v>41601901140063</v>
      </c>
      <c r="D691" s="24" t="str">
        <f>VLOOKUP(C691,'Hemis baza'!K:AJ,26,)</f>
        <v>438241102223</v>
      </c>
      <c r="E691" s="24" t="str">
        <f>VLOOKUP(C691,'Hemis baza'!K:AF,13,)</f>
        <v>To‘lov-shartnoma</v>
      </c>
      <c r="F691" s="109" t="str">
        <f>VLOOKUP(C691,'Hemis baza'!K:AF,3,)</f>
        <v>1-kurs</v>
      </c>
      <c r="G691" s="404" t="s">
        <v>19803</v>
      </c>
      <c r="H691" s="404" t="str">
        <f>VLOOKUP(C691,'Hemis baza'!K:AF,5,)</f>
        <v>S1-24 PSI</v>
      </c>
      <c r="I691" s="403" t="str">
        <f>VLOOKUP(C691,'Hemis baza'!K:AF,11,)</f>
        <v>Bakalavr</v>
      </c>
      <c r="J691" s="23" t="str">
        <f>VLOOKUP(C691,'Hemis baza'!K:AF,12,)</f>
        <v>Sirtqi</v>
      </c>
      <c r="K691" s="304"/>
      <c r="L691" s="333"/>
      <c r="M691" s="26">
        <v>12000000</v>
      </c>
      <c r="N691" s="26">
        <f>SUMIF('BR 1'!B:B,'1-kurs'!C691,'BR 1'!E:E)</f>
        <v>6000000</v>
      </c>
      <c r="O691" s="26">
        <f t="shared" si="74"/>
        <v>6000000</v>
      </c>
      <c r="P691" s="26"/>
      <c r="Q691" s="26">
        <f t="shared" si="75"/>
        <v>0</v>
      </c>
      <c r="R691" s="40"/>
      <c r="U691" s="26">
        <f t="shared" si="76"/>
        <v>0</v>
      </c>
      <c r="V691" s="26">
        <v>6000000</v>
      </c>
      <c r="AA691" s="407">
        <f t="shared" si="77"/>
        <v>12000000</v>
      </c>
      <c r="AB691" s="407">
        <f t="shared" si="78"/>
        <v>6000000</v>
      </c>
      <c r="AC691" s="407">
        <f t="shared" si="79"/>
        <v>6000000</v>
      </c>
      <c r="AD691" s="407">
        <f t="shared" si="80"/>
        <v>0</v>
      </c>
    </row>
    <row r="692" spans="1:30" s="1" customFormat="1" x14ac:dyDescent="0.25">
      <c r="A692" s="325">
        <f>SUBTOTAL(103,$B$2:B692)</f>
        <v>691</v>
      </c>
      <c r="B692" s="108" t="s">
        <v>8085</v>
      </c>
      <c r="C692" s="24">
        <v>51808065360033</v>
      </c>
      <c r="D692" s="24" t="str">
        <f>VLOOKUP(C692,'Hemis baza'!K:AJ,26,)</f>
        <v>438241101914</v>
      </c>
      <c r="E692" s="24" t="str">
        <f>VLOOKUP(C692,'Hemis baza'!K:AF,13,)</f>
        <v>To‘lov-shartnoma</v>
      </c>
      <c r="F692" s="109" t="str">
        <f>VLOOKUP(C692,'Hemis baza'!K:AF,3,)</f>
        <v>1-kurs</v>
      </c>
      <c r="G692" s="404" t="s">
        <v>19808</v>
      </c>
      <c r="H692" s="404" t="str">
        <f>VLOOKUP(C692,'Hemis baza'!K:AF,5,)</f>
        <v>S1-24 IQT</v>
      </c>
      <c r="I692" s="403" t="str">
        <f>VLOOKUP(C692,'Hemis baza'!K:AF,11,)</f>
        <v>Bakalavr</v>
      </c>
      <c r="J692" s="23" t="str">
        <f>VLOOKUP(C692,'Hemis baza'!K:AF,12,)</f>
        <v>Sirtqi</v>
      </c>
      <c r="K692" s="304"/>
      <c r="L692" s="333"/>
      <c r="M692" s="26">
        <v>12000000</v>
      </c>
      <c r="N692" s="26">
        <f>SUMIF('BR 1'!B:B,'1-kurs'!C692,'BR 1'!E:E)</f>
        <v>6000000</v>
      </c>
      <c r="O692" s="26">
        <f t="shared" si="74"/>
        <v>6000000</v>
      </c>
      <c r="P692" s="26"/>
      <c r="Q692" s="26">
        <f t="shared" si="75"/>
        <v>0</v>
      </c>
      <c r="R692" s="40"/>
      <c r="U692" s="26">
        <f t="shared" si="76"/>
        <v>0</v>
      </c>
      <c r="V692" s="26">
        <v>6000000</v>
      </c>
      <c r="AA692" s="407">
        <f t="shared" si="77"/>
        <v>12000000</v>
      </c>
      <c r="AB692" s="407">
        <f t="shared" si="78"/>
        <v>6000000</v>
      </c>
      <c r="AC692" s="407">
        <f t="shared" si="79"/>
        <v>6000000</v>
      </c>
      <c r="AD692" s="407">
        <f t="shared" si="80"/>
        <v>0</v>
      </c>
    </row>
    <row r="693" spans="1:30" s="1" customFormat="1" x14ac:dyDescent="0.25">
      <c r="A693" s="325">
        <f>SUBTOTAL(103,$B$2:B693)</f>
        <v>692</v>
      </c>
      <c r="B693" s="108" t="s">
        <v>8089</v>
      </c>
      <c r="C693" s="24">
        <v>41207841150030</v>
      </c>
      <c r="D693" s="24" t="str">
        <f>VLOOKUP(C693,'Hemis baza'!K:AJ,26,)</f>
        <v>438241102085</v>
      </c>
      <c r="E693" s="24" t="str">
        <f>VLOOKUP(C693,'Hemis baza'!K:AF,13,)</f>
        <v>To‘lov-shartnoma</v>
      </c>
      <c r="F693" s="109" t="str">
        <f>VLOOKUP(C693,'Hemis baza'!K:AF,3,)</f>
        <v>1-kurs</v>
      </c>
      <c r="G693" s="404" t="s">
        <v>19804</v>
      </c>
      <c r="H693" s="404" t="str">
        <f>VLOOKUP(C693,'Hemis baza'!K:AF,5,)</f>
        <v>S1-24 MT</v>
      </c>
      <c r="I693" s="403" t="str">
        <f>VLOOKUP(C693,'Hemis baza'!K:AF,11,)</f>
        <v>Bakalavr</v>
      </c>
      <c r="J693" s="23" t="str">
        <f>VLOOKUP(C693,'Hemis baza'!K:AF,12,)</f>
        <v>Sirtqi</v>
      </c>
      <c r="K693" s="304"/>
      <c r="L693" s="333"/>
      <c r="M693" s="26">
        <v>12000000</v>
      </c>
      <c r="N693" s="26">
        <f>SUMIF('BR 1'!B:B,'1-kurs'!C693,'BR 1'!E:E)</f>
        <v>9000000</v>
      </c>
      <c r="O693" s="26">
        <f t="shared" si="74"/>
        <v>3000000</v>
      </c>
      <c r="P693" s="26"/>
      <c r="Q693" s="26">
        <f t="shared" si="75"/>
        <v>0</v>
      </c>
      <c r="R693" s="40"/>
      <c r="U693" s="26">
        <f t="shared" si="76"/>
        <v>0</v>
      </c>
      <c r="V693" s="26">
        <v>9000000</v>
      </c>
      <c r="AA693" s="407">
        <f t="shared" si="77"/>
        <v>12000000</v>
      </c>
      <c r="AB693" s="407">
        <f t="shared" si="78"/>
        <v>9000000</v>
      </c>
      <c r="AC693" s="407">
        <f t="shared" si="79"/>
        <v>3000000</v>
      </c>
      <c r="AD693" s="407">
        <f t="shared" si="80"/>
        <v>0</v>
      </c>
    </row>
    <row r="694" spans="1:30" s="1" customFormat="1" x14ac:dyDescent="0.25">
      <c r="A694" s="325">
        <f>SUBTOTAL(103,$B$2:B694)</f>
        <v>693</v>
      </c>
      <c r="B694" s="108" t="s">
        <v>8091</v>
      </c>
      <c r="C694" s="24">
        <v>40407901060021</v>
      </c>
      <c r="D694" s="24" t="str">
        <f>VLOOKUP(C694,'Hemis baza'!K:AJ,26,)</f>
        <v>438241102230</v>
      </c>
      <c r="E694" s="24" t="str">
        <f>VLOOKUP(C694,'Hemis baza'!K:AF,13,)</f>
        <v>To‘lov-shartnoma</v>
      </c>
      <c r="F694" s="109" t="str">
        <f>VLOOKUP(C694,'Hemis baza'!K:AF,3,)</f>
        <v>1-kurs</v>
      </c>
      <c r="G694" s="404" t="s">
        <v>19804</v>
      </c>
      <c r="H694" s="404" t="str">
        <f>VLOOKUP(C694,'Hemis baza'!K:AF,5,)</f>
        <v>S1-24 MT</v>
      </c>
      <c r="I694" s="403" t="str">
        <f>VLOOKUP(C694,'Hemis baza'!K:AF,11,)</f>
        <v>Bakalavr</v>
      </c>
      <c r="J694" s="23" t="str">
        <f>VLOOKUP(C694,'Hemis baza'!K:AF,12,)</f>
        <v>Sirtqi</v>
      </c>
      <c r="K694" s="304"/>
      <c r="L694" s="333"/>
      <c r="M694" s="26">
        <v>12000000</v>
      </c>
      <c r="N694" s="26">
        <f>SUMIF('BR 1'!B:B,'1-kurs'!C694,'BR 1'!E:E)</f>
        <v>10000000</v>
      </c>
      <c r="O694" s="26">
        <f t="shared" si="74"/>
        <v>2000000</v>
      </c>
      <c r="P694" s="26"/>
      <c r="Q694" s="26">
        <f t="shared" si="75"/>
        <v>0</v>
      </c>
      <c r="R694" s="40"/>
      <c r="U694" s="26">
        <f t="shared" si="76"/>
        <v>0</v>
      </c>
      <c r="V694" s="26">
        <v>10000000</v>
      </c>
      <c r="AA694" s="407">
        <f t="shared" si="77"/>
        <v>12000000</v>
      </c>
      <c r="AB694" s="407">
        <f t="shared" si="78"/>
        <v>10000000</v>
      </c>
      <c r="AC694" s="407">
        <f t="shared" si="79"/>
        <v>2000000</v>
      </c>
      <c r="AD694" s="407">
        <f t="shared" si="80"/>
        <v>0</v>
      </c>
    </row>
    <row r="695" spans="1:30" s="1" customFormat="1" x14ac:dyDescent="0.25">
      <c r="A695" s="325">
        <f>SUBTOTAL(103,$B$2:B695)</f>
        <v>694</v>
      </c>
      <c r="B695" s="108" t="s">
        <v>8092</v>
      </c>
      <c r="C695" s="24">
        <v>41803843940017</v>
      </c>
      <c r="D695" s="24" t="str">
        <f>VLOOKUP(C695,'Hemis baza'!K:AJ,26,)</f>
        <v>438241200266</v>
      </c>
      <c r="E695" s="24" t="str">
        <f>VLOOKUP(C695,'Hemis baza'!K:AF,13,)</f>
        <v>To‘lov-shartnoma</v>
      </c>
      <c r="F695" s="109" t="str">
        <f>VLOOKUP(C695,'Hemis baza'!K:AF,3,)</f>
        <v>1-kurs</v>
      </c>
      <c r="G695" s="404" t="s">
        <v>19803</v>
      </c>
      <c r="H695" s="404" t="str">
        <f>VLOOKUP(C695,'Hemis baza'!K:AF,5,)</f>
        <v>M1-24 PSI</v>
      </c>
      <c r="I695" s="403" t="str">
        <f>VLOOKUP(C695,'Hemis baza'!K:AF,11,)</f>
        <v>Magistr</v>
      </c>
      <c r="J695" s="23" t="str">
        <f>VLOOKUP(C695,'Hemis baza'!K:AF,12,)</f>
        <v>Kunduzgi</v>
      </c>
      <c r="K695" s="304"/>
      <c r="L695" s="333"/>
      <c r="M695" s="26"/>
      <c r="N695" s="26">
        <f>SUMIF('BR 1'!B:B,'1-kurs'!C695,'BR 1'!E:E)</f>
        <v>11500000</v>
      </c>
      <c r="O695" s="26">
        <f t="shared" si="74"/>
        <v>0</v>
      </c>
      <c r="P695" s="26"/>
      <c r="Q695" s="26">
        <f t="shared" si="75"/>
        <v>11500000</v>
      </c>
      <c r="R695" s="40"/>
      <c r="U695" s="26">
        <f t="shared" si="76"/>
        <v>0</v>
      </c>
      <c r="V695" s="26">
        <v>11500000</v>
      </c>
      <c r="AA695" s="407">
        <f t="shared" si="77"/>
        <v>0</v>
      </c>
      <c r="AB695" s="407">
        <f t="shared" si="78"/>
        <v>11500000</v>
      </c>
      <c r="AC695" s="407">
        <f t="shared" si="79"/>
        <v>0</v>
      </c>
      <c r="AD695" s="407">
        <f t="shared" si="80"/>
        <v>11500000</v>
      </c>
    </row>
    <row r="696" spans="1:30" s="1" customFormat="1" x14ac:dyDescent="0.25">
      <c r="A696" s="325">
        <f>SUBTOTAL(103,$B$2:B696)</f>
        <v>695</v>
      </c>
      <c r="B696" s="108" t="s">
        <v>8094</v>
      </c>
      <c r="C696" s="24">
        <v>62212045260055</v>
      </c>
      <c r="D696" s="24" t="str">
        <f>VLOOKUP(C696,'Hemis baza'!K:AJ,26,)</f>
        <v>438241102040</v>
      </c>
      <c r="E696" s="24" t="str">
        <f>VLOOKUP(C696,'Hemis baza'!K:AF,13,)</f>
        <v>To‘lov-shartnoma</v>
      </c>
      <c r="F696" s="109" t="str">
        <f>VLOOKUP(C696,'Hemis baza'!K:AF,3,)</f>
        <v>1-kurs</v>
      </c>
      <c r="G696" s="404" t="s">
        <v>19813</v>
      </c>
      <c r="H696" s="404" t="str">
        <f>VLOOKUP(C696,'Hemis baza'!K:AF,5,)</f>
        <v>3-24 XTA</v>
      </c>
      <c r="I696" s="403" t="str">
        <f>VLOOKUP(C696,'Hemis baza'!K:AF,11,)</f>
        <v>Bakalavr</v>
      </c>
      <c r="J696" s="23" t="str">
        <f>VLOOKUP(C696,'Hemis baza'!K:AF,12,)</f>
        <v>Kunduzgi</v>
      </c>
      <c r="K696" s="304"/>
      <c r="L696" s="333"/>
      <c r="M696" s="26">
        <v>15000000</v>
      </c>
      <c r="N696" s="26">
        <f>SUMIF('BR 1'!B:B,'1-kurs'!C696,'BR 1'!E:E)</f>
        <v>15000000</v>
      </c>
      <c r="O696" s="26">
        <f t="shared" si="74"/>
        <v>0</v>
      </c>
      <c r="P696" s="26"/>
      <c r="Q696" s="26">
        <f t="shared" si="75"/>
        <v>0</v>
      </c>
      <c r="R696" s="40"/>
      <c r="U696" s="26">
        <f t="shared" si="76"/>
        <v>1000000</v>
      </c>
      <c r="V696" s="26">
        <v>14000000</v>
      </c>
      <c r="AA696" s="407">
        <f t="shared" si="77"/>
        <v>15000000</v>
      </c>
      <c r="AB696" s="407">
        <f t="shared" si="78"/>
        <v>15000000</v>
      </c>
      <c r="AC696" s="407">
        <f t="shared" si="79"/>
        <v>0</v>
      </c>
      <c r="AD696" s="407">
        <f t="shared" si="80"/>
        <v>0</v>
      </c>
    </row>
    <row r="697" spans="1:30" s="1" customFormat="1" x14ac:dyDescent="0.25">
      <c r="A697" s="325">
        <f>SUBTOTAL(103,$B$2:B697)</f>
        <v>696</v>
      </c>
      <c r="B697" s="108" t="s">
        <v>8096</v>
      </c>
      <c r="C697" s="24">
        <v>42001911070098</v>
      </c>
      <c r="D697" s="24" t="str">
        <f>VLOOKUP(C697,'Hemis baza'!K:AJ,26,)</f>
        <v>438241102238</v>
      </c>
      <c r="E697" s="24" t="str">
        <f>VLOOKUP(C697,'Hemis baza'!K:AF,13,)</f>
        <v>To‘lov-shartnoma</v>
      </c>
      <c r="F697" s="109" t="str">
        <f>VLOOKUP(C697,'Hemis baza'!K:AF,3,)</f>
        <v>1-kurs</v>
      </c>
      <c r="G697" s="404" t="s">
        <v>19804</v>
      </c>
      <c r="H697" s="404" t="str">
        <f>VLOOKUP(C697,'Hemis baza'!K:AF,5,)</f>
        <v>S1-24 MT</v>
      </c>
      <c r="I697" s="403" t="str">
        <f>VLOOKUP(C697,'Hemis baza'!K:AF,11,)</f>
        <v>Bakalavr</v>
      </c>
      <c r="J697" s="23" t="str">
        <f>VLOOKUP(C697,'Hemis baza'!K:AF,12,)</f>
        <v>Sirtqi</v>
      </c>
      <c r="K697" s="304"/>
      <c r="L697" s="333"/>
      <c r="M697" s="26">
        <v>12000000</v>
      </c>
      <c r="N697" s="26">
        <f>SUMIF('BR 1'!B:B,'1-kurs'!C697,'BR 1'!E:E)</f>
        <v>9000000</v>
      </c>
      <c r="O697" s="26">
        <f t="shared" si="74"/>
        <v>3000000</v>
      </c>
      <c r="P697" s="26"/>
      <c r="Q697" s="26">
        <f t="shared" si="75"/>
        <v>0</v>
      </c>
      <c r="R697" s="40"/>
      <c r="U697" s="26">
        <f t="shared" si="76"/>
        <v>0</v>
      </c>
      <c r="V697" s="26">
        <v>9000000</v>
      </c>
      <c r="AA697" s="407">
        <f t="shared" si="77"/>
        <v>12000000</v>
      </c>
      <c r="AB697" s="407">
        <f t="shared" si="78"/>
        <v>9000000</v>
      </c>
      <c r="AC697" s="407">
        <f t="shared" si="79"/>
        <v>3000000</v>
      </c>
      <c r="AD697" s="407">
        <f t="shared" si="80"/>
        <v>0</v>
      </c>
    </row>
    <row r="698" spans="1:30" s="1" customFormat="1" x14ac:dyDescent="0.25">
      <c r="A698" s="325">
        <f>SUBTOTAL(103,$B$2:B698)</f>
        <v>697</v>
      </c>
      <c r="B698" s="108" t="s">
        <v>18558</v>
      </c>
      <c r="C698" s="24">
        <v>41810911120031</v>
      </c>
      <c r="D698" s="24" t="str">
        <f>VLOOKUP(C698,'Hemis baza'!K:AJ,26,)</f>
        <v>438241102234</v>
      </c>
      <c r="E698" s="24" t="str">
        <f>VLOOKUP(C698,'Hemis baza'!K:AF,13,)</f>
        <v>To‘lov-shartnoma</v>
      </c>
      <c r="F698" s="109" t="str">
        <f>VLOOKUP(C698,'Hemis baza'!K:AF,3,)</f>
        <v>1-kurs</v>
      </c>
      <c r="G698" s="404" t="s">
        <v>19816</v>
      </c>
      <c r="H698" s="404" t="str">
        <f>VLOOKUP(C698,'Hemis baza'!K:AF,5,)</f>
        <v>1-24 JM</v>
      </c>
      <c r="I698" s="403" t="str">
        <f>VLOOKUP(C698,'Hemis baza'!K:AF,11,)</f>
        <v>Bakalavr</v>
      </c>
      <c r="J698" s="23" t="str">
        <f>VLOOKUP(C698,'Hemis baza'!K:AF,12,)</f>
        <v>Kunduzgi</v>
      </c>
      <c r="K698" s="304"/>
      <c r="L698" s="333"/>
      <c r="M698" s="26">
        <v>15000000</v>
      </c>
      <c r="N698" s="26">
        <f>SUMIF('BR 1'!B:B,'1-kurs'!C698,'BR 1'!E:E)</f>
        <v>15000000</v>
      </c>
      <c r="O698" s="26">
        <f t="shared" si="74"/>
        <v>0</v>
      </c>
      <c r="P698" s="26"/>
      <c r="Q698" s="26">
        <f t="shared" si="75"/>
        <v>0</v>
      </c>
      <c r="R698" s="40"/>
      <c r="U698" s="26">
        <f t="shared" si="76"/>
        <v>3750000</v>
      </c>
      <c r="V698" s="26">
        <v>11250000</v>
      </c>
      <c r="AA698" s="407">
        <f t="shared" si="77"/>
        <v>15000000</v>
      </c>
      <c r="AB698" s="407">
        <f t="shared" si="78"/>
        <v>15000000</v>
      </c>
      <c r="AC698" s="407">
        <f t="shared" si="79"/>
        <v>0</v>
      </c>
      <c r="AD698" s="407">
        <f t="shared" si="80"/>
        <v>0</v>
      </c>
    </row>
    <row r="699" spans="1:30" s="1" customFormat="1" x14ac:dyDescent="0.25">
      <c r="A699" s="325">
        <f>SUBTOTAL(103,$B$2:B699)</f>
        <v>698</v>
      </c>
      <c r="B699" s="108" t="s">
        <v>10243</v>
      </c>
      <c r="C699" s="24">
        <v>61103055300022</v>
      </c>
      <c r="D699" s="24" t="str">
        <f>VLOOKUP(C699,'Hemis baza'!K:AJ,26,)</f>
        <v>438241102076</v>
      </c>
      <c r="E699" s="24" t="str">
        <f>VLOOKUP(C699,'Hemis baza'!K:AF,13,)</f>
        <v>To‘lov-shartnoma</v>
      </c>
      <c r="F699" s="109" t="str">
        <f>VLOOKUP(C699,'Hemis baza'!K:AF,3,)</f>
        <v>1-kurs</v>
      </c>
      <c r="G699" s="404" t="s">
        <v>19808</v>
      </c>
      <c r="H699" s="404" t="str">
        <f>VLOOKUP(C699,'Hemis baza'!K:AF,5,)</f>
        <v>S2-24 IQT</v>
      </c>
      <c r="I699" s="403" t="str">
        <f>VLOOKUP(C699,'Hemis baza'!K:AF,11,)</f>
        <v>Bakalavr</v>
      </c>
      <c r="J699" s="23" t="str">
        <f>VLOOKUP(C699,'Hemis baza'!K:AF,12,)</f>
        <v>Sirtqi</v>
      </c>
      <c r="K699" s="304"/>
      <c r="L699" s="333"/>
      <c r="M699" s="26">
        <v>12000000</v>
      </c>
      <c r="N699" s="26">
        <f>SUMIF('BR 1'!B:B,'1-kurs'!C699,'BR 1'!E:E)</f>
        <v>9000000</v>
      </c>
      <c r="O699" s="26">
        <f t="shared" si="74"/>
        <v>3000000</v>
      </c>
      <c r="P699" s="26"/>
      <c r="Q699" s="26">
        <f t="shared" si="75"/>
        <v>0</v>
      </c>
      <c r="R699" s="40"/>
      <c r="U699" s="26">
        <f t="shared" si="76"/>
        <v>0</v>
      </c>
      <c r="V699" s="26">
        <v>9000000</v>
      </c>
      <c r="AA699" s="407">
        <f t="shared" si="77"/>
        <v>12000000</v>
      </c>
      <c r="AB699" s="407">
        <f t="shared" si="78"/>
        <v>9000000</v>
      </c>
      <c r="AC699" s="407">
        <f t="shared" si="79"/>
        <v>3000000</v>
      </c>
      <c r="AD699" s="407">
        <f t="shared" si="80"/>
        <v>0</v>
      </c>
    </row>
    <row r="700" spans="1:30" s="1" customFormat="1" x14ac:dyDescent="0.25">
      <c r="A700" s="325">
        <f>SUBTOTAL(103,$B$2:B700)</f>
        <v>699</v>
      </c>
      <c r="B700" s="108" t="s">
        <v>18562</v>
      </c>
      <c r="C700" s="24">
        <v>62211065260032</v>
      </c>
      <c r="D700" s="24" t="str">
        <f>VLOOKUP(C700,'Hemis baza'!K:AJ,26,)</f>
        <v>438241102282</v>
      </c>
      <c r="E700" s="24" t="str">
        <f>VLOOKUP(C700,'Hemis baza'!K:AF,13,)</f>
        <v>To‘lov-shartnoma</v>
      </c>
      <c r="F700" s="109" t="str">
        <f>VLOOKUP(C700,'Hemis baza'!K:AF,3,)</f>
        <v>1-kurs</v>
      </c>
      <c r="G700" s="404" t="s">
        <v>19813</v>
      </c>
      <c r="H700" s="404" t="str">
        <f>VLOOKUP(C700,'Hemis baza'!K:AF,5,)</f>
        <v>1-24 XTA</v>
      </c>
      <c r="I700" s="403" t="str">
        <f>VLOOKUP(C700,'Hemis baza'!K:AF,11,)</f>
        <v>Bakalavr</v>
      </c>
      <c r="J700" s="23" t="str">
        <f>VLOOKUP(C700,'Hemis baza'!K:AF,12,)</f>
        <v>Kunduzgi</v>
      </c>
      <c r="K700" s="304"/>
      <c r="L700" s="333"/>
      <c r="M700" s="26"/>
      <c r="N700" s="26">
        <f>SUMIF('BR 1'!B:B,'1-kurs'!C700,'BR 1'!E:E)</f>
        <v>7500000</v>
      </c>
      <c r="O700" s="26">
        <f t="shared" si="74"/>
        <v>0</v>
      </c>
      <c r="P700" s="26"/>
      <c r="Q700" s="26">
        <f t="shared" si="75"/>
        <v>7500000</v>
      </c>
      <c r="R700" s="40"/>
      <c r="U700" s="26">
        <f t="shared" si="76"/>
        <v>0</v>
      </c>
      <c r="V700" s="26">
        <v>7500000</v>
      </c>
      <c r="AA700" s="407">
        <f t="shared" si="77"/>
        <v>0</v>
      </c>
      <c r="AB700" s="407">
        <f t="shared" si="78"/>
        <v>7500000</v>
      </c>
      <c r="AC700" s="407">
        <f t="shared" si="79"/>
        <v>0</v>
      </c>
      <c r="AD700" s="407">
        <f t="shared" si="80"/>
        <v>7500000</v>
      </c>
    </row>
    <row r="701" spans="1:30" s="1" customFormat="1" x14ac:dyDescent="0.25">
      <c r="A701" s="325">
        <f>SUBTOTAL(103,$B$2:B701)</f>
        <v>700</v>
      </c>
      <c r="B701" s="108" t="s">
        <v>18563</v>
      </c>
      <c r="C701" s="24">
        <v>60408005290017</v>
      </c>
      <c r="D701" s="24" t="str">
        <f>VLOOKUP(C701,'Hemis baza'!K:AJ,26,)</f>
        <v>438241200268</v>
      </c>
      <c r="E701" s="24" t="str">
        <f>VLOOKUP(C701,'Hemis baza'!K:AF,13,)</f>
        <v>To‘lov-shartnoma</v>
      </c>
      <c r="F701" s="109" t="str">
        <f>VLOOKUP(C701,'Hemis baza'!K:AF,3,)</f>
        <v>1-kurs</v>
      </c>
      <c r="G701" s="404" t="s">
        <v>19811</v>
      </c>
      <c r="H701" s="404" t="str">
        <f>VLOOKUP(C701,'Hemis baza'!K:AF,5,)</f>
        <v>M1-24 O`TA</v>
      </c>
      <c r="I701" s="403" t="str">
        <f>VLOOKUP(C701,'Hemis baza'!K:AF,11,)</f>
        <v>Magistr</v>
      </c>
      <c r="J701" s="23" t="str">
        <f>VLOOKUP(C701,'Hemis baza'!K:AF,12,)</f>
        <v>Kunduzgi</v>
      </c>
      <c r="K701" s="304"/>
      <c r="L701" s="333"/>
      <c r="M701" s="26">
        <v>18000000</v>
      </c>
      <c r="N701" s="26">
        <f>SUMIF('BR 1'!B:B,'1-kurs'!C701,'BR 1'!E:E)</f>
        <v>18000000</v>
      </c>
      <c r="O701" s="26">
        <f t="shared" si="74"/>
        <v>0</v>
      </c>
      <c r="P701" s="26"/>
      <c r="Q701" s="26">
        <f t="shared" si="75"/>
        <v>0</v>
      </c>
      <c r="R701" s="40"/>
      <c r="U701" s="26">
        <f t="shared" si="76"/>
        <v>0</v>
      </c>
      <c r="V701" s="26">
        <v>18000000</v>
      </c>
      <c r="AA701" s="407">
        <f t="shared" si="77"/>
        <v>18000000</v>
      </c>
      <c r="AB701" s="407">
        <f t="shared" si="78"/>
        <v>18000000</v>
      </c>
      <c r="AC701" s="407">
        <f t="shared" si="79"/>
        <v>0</v>
      </c>
      <c r="AD701" s="407">
        <f t="shared" si="80"/>
        <v>0</v>
      </c>
    </row>
    <row r="702" spans="1:30" s="1" customFormat="1" x14ac:dyDescent="0.25">
      <c r="A702" s="325">
        <f>SUBTOTAL(103,$B$2:B702)</f>
        <v>701</v>
      </c>
      <c r="B702" s="108" t="s">
        <v>8716</v>
      </c>
      <c r="C702" s="24">
        <v>62703075280013</v>
      </c>
      <c r="D702" s="24" t="str">
        <f>VLOOKUP(C702,'Hemis baza'!K:AJ,26,)</f>
        <v>438241102224</v>
      </c>
      <c r="E702" s="24" t="str">
        <f>VLOOKUP(C702,'Hemis baza'!K:AF,13,)</f>
        <v>To‘lov-shartnoma</v>
      </c>
      <c r="F702" s="109" t="str">
        <f>VLOOKUP(C702,'Hemis baza'!K:AF,3,)</f>
        <v>1-kurs</v>
      </c>
      <c r="G702" s="404" t="s">
        <v>19805</v>
      </c>
      <c r="H702" s="404" t="str">
        <f>VLOOKUP(C702,'Hemis baza'!K:AF,5,)</f>
        <v>1-24 MPL</v>
      </c>
      <c r="I702" s="403" t="str">
        <f>VLOOKUP(C702,'Hemis baza'!K:AF,11,)</f>
        <v>Bakalavr</v>
      </c>
      <c r="J702" s="23" t="str">
        <f>VLOOKUP(C702,'Hemis baza'!K:AF,12,)</f>
        <v>Kunduzgi</v>
      </c>
      <c r="K702" s="304"/>
      <c r="L702" s="333"/>
      <c r="M702" s="26">
        <v>15000000</v>
      </c>
      <c r="N702" s="26">
        <f>SUMIF('BR 1'!B:B,'1-kurs'!C702,'BR 1'!E:E)</f>
        <v>7500000</v>
      </c>
      <c r="O702" s="26">
        <f t="shared" si="74"/>
        <v>7500000</v>
      </c>
      <c r="P702" s="26"/>
      <c r="Q702" s="26">
        <f t="shared" si="75"/>
        <v>0</v>
      </c>
      <c r="R702" s="40"/>
      <c r="U702" s="26">
        <f t="shared" si="76"/>
        <v>0</v>
      </c>
      <c r="V702" s="26">
        <v>7500000</v>
      </c>
      <c r="AA702" s="407">
        <f t="shared" si="77"/>
        <v>15000000</v>
      </c>
      <c r="AB702" s="407">
        <f t="shared" si="78"/>
        <v>7500000</v>
      </c>
      <c r="AC702" s="407">
        <f t="shared" si="79"/>
        <v>7500000</v>
      </c>
      <c r="AD702" s="407">
        <f t="shared" si="80"/>
        <v>0</v>
      </c>
    </row>
    <row r="703" spans="1:30" s="1" customFormat="1" x14ac:dyDescent="0.25">
      <c r="A703" s="325">
        <f>SUBTOTAL(103,$B$2:B703)</f>
        <v>702</v>
      </c>
      <c r="B703" s="108" t="s">
        <v>18564</v>
      </c>
      <c r="C703" s="24">
        <v>62304065380030</v>
      </c>
      <c r="D703" s="24" t="str">
        <f>VLOOKUP(C703,'Hemis baza'!K:AJ,26,)</f>
        <v>438241102255</v>
      </c>
      <c r="E703" s="24" t="str">
        <f>VLOOKUP(C703,'Hemis baza'!K:AF,13,)</f>
        <v>To‘lov-shartnoma</v>
      </c>
      <c r="F703" s="109" t="str">
        <f>VLOOKUP(C703,'Hemis baza'!K:AF,3,)</f>
        <v>1-kurs</v>
      </c>
      <c r="G703" s="404" t="s">
        <v>19808</v>
      </c>
      <c r="H703" s="404" t="str">
        <f>VLOOKUP(C703,'Hemis baza'!K:AF,5,)</f>
        <v>S2-24 IQT</v>
      </c>
      <c r="I703" s="403" t="str">
        <f>VLOOKUP(C703,'Hemis baza'!K:AF,11,)</f>
        <v>Bakalavr</v>
      </c>
      <c r="J703" s="23" t="str">
        <f>VLOOKUP(C703,'Hemis baza'!K:AF,12,)</f>
        <v>Sirtqi</v>
      </c>
      <c r="K703" s="304"/>
      <c r="L703" s="333"/>
      <c r="M703" s="26">
        <v>12000000</v>
      </c>
      <c r="N703" s="26">
        <f>SUMIF('BR 1'!B:B,'1-kurs'!C703,'BR 1'!E:E)</f>
        <v>2700000</v>
      </c>
      <c r="O703" s="26">
        <f t="shared" si="74"/>
        <v>9300000</v>
      </c>
      <c r="P703" s="26"/>
      <c r="Q703" s="26">
        <f t="shared" si="75"/>
        <v>0</v>
      </c>
      <c r="R703" s="40"/>
      <c r="U703" s="26">
        <f t="shared" si="76"/>
        <v>0</v>
      </c>
      <c r="V703" s="26">
        <v>2700000</v>
      </c>
      <c r="AA703" s="407">
        <f t="shared" si="77"/>
        <v>12000000</v>
      </c>
      <c r="AB703" s="407">
        <f t="shared" si="78"/>
        <v>2700000</v>
      </c>
      <c r="AC703" s="407">
        <f t="shared" si="79"/>
        <v>9300000</v>
      </c>
      <c r="AD703" s="407">
        <f t="shared" si="80"/>
        <v>0</v>
      </c>
    </row>
    <row r="704" spans="1:30" s="1" customFormat="1" x14ac:dyDescent="0.25">
      <c r="A704" s="325">
        <f>SUBTOTAL(103,$B$2:B704)</f>
        <v>703</v>
      </c>
      <c r="B704" s="108" t="s">
        <v>10225</v>
      </c>
      <c r="C704" s="24">
        <v>42409901070121</v>
      </c>
      <c r="D704" s="24" t="str">
        <f>VLOOKUP(C704,'Hemis baza'!K:AJ,26,)</f>
        <v>438241101986</v>
      </c>
      <c r="E704" s="24" t="str">
        <f>VLOOKUP(C704,'Hemis baza'!K:AF,13,)</f>
        <v>To‘lov-shartnoma</v>
      </c>
      <c r="F704" s="109" t="str">
        <f>VLOOKUP(C704,'Hemis baza'!K:AF,3,)</f>
        <v>1-kurs</v>
      </c>
      <c r="G704" s="404" t="s">
        <v>19808</v>
      </c>
      <c r="H704" s="404" t="str">
        <f>VLOOKUP(C704,'Hemis baza'!K:AF,5,)</f>
        <v>S2-24 IQT</v>
      </c>
      <c r="I704" s="403" t="str">
        <f>VLOOKUP(C704,'Hemis baza'!K:AF,11,)</f>
        <v>Bakalavr</v>
      </c>
      <c r="J704" s="23" t="str">
        <f>VLOOKUP(C704,'Hemis baza'!K:AF,12,)</f>
        <v>Sirtqi</v>
      </c>
      <c r="K704" s="304"/>
      <c r="L704" s="333"/>
      <c r="M704" s="26">
        <v>12000000</v>
      </c>
      <c r="N704" s="26">
        <f>SUMIF('BR 1'!B:B,'1-kurs'!C704,'BR 1'!E:E)</f>
        <v>9000000</v>
      </c>
      <c r="O704" s="26">
        <f t="shared" si="74"/>
        <v>3000000</v>
      </c>
      <c r="P704" s="26"/>
      <c r="Q704" s="26">
        <f t="shared" si="75"/>
        <v>0</v>
      </c>
      <c r="R704" s="40"/>
      <c r="U704" s="26">
        <f t="shared" si="76"/>
        <v>0</v>
      </c>
      <c r="V704" s="26">
        <v>9000000</v>
      </c>
      <c r="AA704" s="407">
        <f t="shared" si="77"/>
        <v>12000000</v>
      </c>
      <c r="AB704" s="407">
        <f t="shared" si="78"/>
        <v>9000000</v>
      </c>
      <c r="AC704" s="407">
        <f t="shared" si="79"/>
        <v>3000000</v>
      </c>
      <c r="AD704" s="407">
        <f t="shared" si="80"/>
        <v>0</v>
      </c>
    </row>
    <row r="705" spans="1:30" s="1" customFormat="1" x14ac:dyDescent="0.25">
      <c r="A705" s="325">
        <f>SUBTOTAL(103,$B$2:B705)</f>
        <v>704</v>
      </c>
      <c r="B705" s="108" t="s">
        <v>10230</v>
      </c>
      <c r="C705" s="24">
        <v>62703075780025</v>
      </c>
      <c r="D705" s="24" t="str">
        <f>VLOOKUP(C705,'Hemis baza'!K:AJ,26,)</f>
        <v>438241102239</v>
      </c>
      <c r="E705" s="24" t="str">
        <f>VLOOKUP(C705,'Hemis baza'!K:AF,13,)</f>
        <v>To‘lov-shartnoma</v>
      </c>
      <c r="F705" s="109" t="str">
        <f>VLOOKUP(C705,'Hemis baza'!K:AF,3,)</f>
        <v>1-kurs</v>
      </c>
      <c r="G705" s="404" t="s">
        <v>19808</v>
      </c>
      <c r="H705" s="404" t="str">
        <f>VLOOKUP(C705,'Hemis baza'!K:AF,5,)</f>
        <v>S2-24 IQT</v>
      </c>
      <c r="I705" s="403" t="str">
        <f>VLOOKUP(C705,'Hemis baza'!K:AF,11,)</f>
        <v>Bakalavr</v>
      </c>
      <c r="J705" s="23" t="str">
        <f>VLOOKUP(C705,'Hemis baza'!K:AF,12,)</f>
        <v>Sirtqi</v>
      </c>
      <c r="K705" s="304"/>
      <c r="L705" s="333"/>
      <c r="M705" s="26">
        <v>12000000</v>
      </c>
      <c r="N705" s="26">
        <f>SUMIF('BR 1'!B:B,'1-kurs'!C705,'BR 1'!E:E)</f>
        <v>9500000</v>
      </c>
      <c r="O705" s="26">
        <f t="shared" si="74"/>
        <v>2500000</v>
      </c>
      <c r="P705" s="26"/>
      <c r="Q705" s="26">
        <f t="shared" si="75"/>
        <v>0</v>
      </c>
      <c r="R705" s="40"/>
      <c r="U705" s="26">
        <f t="shared" si="76"/>
        <v>0</v>
      </c>
      <c r="V705" s="26">
        <v>9500000</v>
      </c>
      <c r="AA705" s="407">
        <f t="shared" si="77"/>
        <v>12000000</v>
      </c>
      <c r="AB705" s="407">
        <f t="shared" si="78"/>
        <v>9500000</v>
      </c>
      <c r="AC705" s="407">
        <f t="shared" si="79"/>
        <v>2500000</v>
      </c>
      <c r="AD705" s="407">
        <f t="shared" si="80"/>
        <v>0</v>
      </c>
    </row>
    <row r="706" spans="1:30" s="1" customFormat="1" x14ac:dyDescent="0.25">
      <c r="A706" s="325">
        <f>SUBTOTAL(103,$B$2:B706)</f>
        <v>705</v>
      </c>
      <c r="B706" s="108" t="s">
        <v>18941</v>
      </c>
      <c r="C706" s="24">
        <v>31401935780016</v>
      </c>
      <c r="D706" s="24" t="str">
        <f>VLOOKUP(C706,'Hemis baza'!K:AJ,26,)</f>
        <v>438241200272</v>
      </c>
      <c r="E706" s="24" t="str">
        <f>VLOOKUP(C706,'Hemis baza'!K:AF,13,)</f>
        <v>To‘lov-shartnoma</v>
      </c>
      <c r="F706" s="109" t="str">
        <f>VLOOKUP(C706,'Hemis baza'!K:AF,3,)</f>
        <v>1-kurs</v>
      </c>
      <c r="G706" s="404" t="s">
        <v>19808</v>
      </c>
      <c r="H706" s="404" t="str">
        <f>VLOOKUP(C706,'Hemis baza'!K:AF,5,)</f>
        <v>M1-24 IQT</v>
      </c>
      <c r="I706" s="403" t="str">
        <f>VLOOKUP(C706,'Hemis baza'!K:AF,11,)</f>
        <v>Magistr</v>
      </c>
      <c r="J706" s="23" t="str">
        <f>VLOOKUP(C706,'Hemis baza'!K:AF,12,)</f>
        <v>Kunduzgi</v>
      </c>
      <c r="K706" s="304"/>
      <c r="L706" s="333"/>
      <c r="M706" s="26">
        <v>18000000</v>
      </c>
      <c r="N706" s="26">
        <f>SUMIF('BR 1'!B:B,'1-kurs'!C706,'BR 1'!E:E)</f>
        <v>9000000</v>
      </c>
      <c r="O706" s="26">
        <f t="shared" ref="O706:O769" si="81">IF(M706-N706&gt;0,M706-N706,0)</f>
        <v>9000000</v>
      </c>
      <c r="P706" s="26"/>
      <c r="Q706" s="26">
        <f t="shared" ref="Q706:Q714" si="82">IF(M706-N706&lt;0,N706-M706,0)</f>
        <v>0</v>
      </c>
      <c r="R706" s="40"/>
      <c r="U706" s="26">
        <f t="shared" ref="U706:U769" si="83">N706-V706</f>
        <v>0</v>
      </c>
      <c r="V706" s="26">
        <v>9000000</v>
      </c>
      <c r="AA706" s="407">
        <f t="shared" ref="AA706:AA726" si="84">M706</f>
        <v>18000000</v>
      </c>
      <c r="AB706" s="407">
        <f t="shared" ref="AB706:AB726" si="85">N706</f>
        <v>9000000</v>
      </c>
      <c r="AC706" s="407">
        <f t="shared" si="79"/>
        <v>9000000</v>
      </c>
      <c r="AD706" s="407">
        <f t="shared" si="80"/>
        <v>0</v>
      </c>
    </row>
    <row r="707" spans="1:30" s="1" customFormat="1" x14ac:dyDescent="0.25">
      <c r="A707" s="325">
        <f>SUBTOTAL(103,$B$2:B707)</f>
        <v>706</v>
      </c>
      <c r="B707" s="108" t="s">
        <v>10072</v>
      </c>
      <c r="C707" s="24">
        <v>51405065300021</v>
      </c>
      <c r="D707" s="24" t="str">
        <f>VLOOKUP(C707,'Hemis baza'!K:AJ,26,)</f>
        <v>438241102182</v>
      </c>
      <c r="E707" s="24" t="str">
        <f>VLOOKUP(C707,'Hemis baza'!K:AF,13,)</f>
        <v>To‘lov-shartnoma</v>
      </c>
      <c r="F707" s="109" t="str">
        <f>VLOOKUP(C707,'Hemis baza'!K:AF,3,)</f>
        <v>1-kurs</v>
      </c>
      <c r="G707" s="404" t="s">
        <v>19815</v>
      </c>
      <c r="H707" s="404" t="str">
        <f>VLOOKUP(C707,'Hemis baza'!K:AF,5,)</f>
        <v>S1-24 ATT</v>
      </c>
      <c r="I707" s="403" t="str">
        <f>VLOOKUP(C707,'Hemis baza'!K:AF,11,)</f>
        <v>Bakalavr</v>
      </c>
      <c r="J707" s="23" t="str">
        <f>VLOOKUP(C707,'Hemis baza'!K:AF,12,)</f>
        <v>Sirtqi</v>
      </c>
      <c r="K707" s="304"/>
      <c r="L707" s="333"/>
      <c r="M707" s="26">
        <v>12000000</v>
      </c>
      <c r="N707" s="26">
        <f>SUMIF('BR 1'!B:B,'1-kurs'!C707,'BR 1'!E:E)</f>
        <v>3600000</v>
      </c>
      <c r="O707" s="26">
        <f t="shared" si="81"/>
        <v>8400000</v>
      </c>
      <c r="P707" s="26"/>
      <c r="Q707" s="26">
        <f t="shared" si="82"/>
        <v>0</v>
      </c>
      <c r="R707" s="40"/>
      <c r="U707" s="26">
        <f t="shared" si="83"/>
        <v>0</v>
      </c>
      <c r="V707" s="26">
        <v>3600000</v>
      </c>
      <c r="AA707" s="407">
        <f t="shared" si="84"/>
        <v>12000000</v>
      </c>
      <c r="AB707" s="407">
        <f t="shared" si="85"/>
        <v>3600000</v>
      </c>
      <c r="AC707" s="407">
        <f t="shared" si="79"/>
        <v>8400000</v>
      </c>
      <c r="AD707" s="407">
        <f t="shared" si="80"/>
        <v>0</v>
      </c>
    </row>
    <row r="708" spans="1:30" s="1" customFormat="1" x14ac:dyDescent="0.25">
      <c r="A708" s="325">
        <f>SUBTOTAL(103,$B$2:B708)</f>
        <v>707</v>
      </c>
      <c r="B708" s="108" t="s">
        <v>18947</v>
      </c>
      <c r="C708" s="24">
        <v>42205955360029</v>
      </c>
      <c r="D708" s="24" t="str">
        <f>VLOOKUP(C708,'Hemis baza'!K:AJ,26,)</f>
        <v>438241102045</v>
      </c>
      <c r="E708" s="24" t="str">
        <f>VLOOKUP(C708,'Hemis baza'!K:AF,13,)</f>
        <v>To‘lov-shartnoma</v>
      </c>
      <c r="F708" s="109" t="str">
        <f>VLOOKUP(C708,'Hemis baza'!K:AF,3,)</f>
        <v>1-kurs</v>
      </c>
      <c r="G708" s="404" t="s">
        <v>19804</v>
      </c>
      <c r="H708" s="404" t="str">
        <f>VLOOKUP(C708,'Hemis baza'!K:AF,5,)</f>
        <v>1-24 MT</v>
      </c>
      <c r="I708" s="403" t="str">
        <f>VLOOKUP(C708,'Hemis baza'!K:AF,11,)</f>
        <v>Bakalavr</v>
      </c>
      <c r="J708" s="23" t="str">
        <f>VLOOKUP(C708,'Hemis baza'!K:AF,12,)</f>
        <v>Kunduzgi</v>
      </c>
      <c r="K708" s="304"/>
      <c r="L708" s="333"/>
      <c r="M708" s="26">
        <v>15000000</v>
      </c>
      <c r="N708" s="26">
        <f>SUMIF('BR 1'!B:B,'1-kurs'!C708,'BR 1'!E:E)</f>
        <v>8500000</v>
      </c>
      <c r="O708" s="26">
        <f t="shared" si="81"/>
        <v>6500000</v>
      </c>
      <c r="P708" s="26"/>
      <c r="Q708" s="26">
        <f t="shared" si="82"/>
        <v>0</v>
      </c>
      <c r="R708" s="40"/>
      <c r="U708" s="26">
        <f t="shared" si="83"/>
        <v>0</v>
      </c>
      <c r="V708" s="26">
        <v>8500000</v>
      </c>
      <c r="AA708" s="407">
        <f t="shared" si="84"/>
        <v>15000000</v>
      </c>
      <c r="AB708" s="407">
        <f t="shared" si="85"/>
        <v>8500000</v>
      </c>
      <c r="AC708" s="407">
        <f t="shared" si="79"/>
        <v>6500000</v>
      </c>
      <c r="AD708" s="407">
        <f t="shared" si="80"/>
        <v>0</v>
      </c>
    </row>
    <row r="709" spans="1:30" s="1" customFormat="1" x14ac:dyDescent="0.25">
      <c r="A709" s="325">
        <f>SUBTOTAL(103,$B$2:B709)</f>
        <v>708</v>
      </c>
      <c r="B709" s="108" t="s">
        <v>18952</v>
      </c>
      <c r="C709" s="24">
        <v>62906065320100</v>
      </c>
      <c r="D709" s="24" t="str">
        <f>VLOOKUP(C709,'Hemis baza'!K:AJ,26,)</f>
        <v>438241100493</v>
      </c>
      <c r="E709" s="24" t="str">
        <f>VLOOKUP(C709,'Hemis baza'!K:AF,13,)</f>
        <v>To‘lov-shartnoma</v>
      </c>
      <c r="F709" s="109" t="str">
        <f>VLOOKUP(C709,'Hemis baza'!K:AF,3,)</f>
        <v>1-kurs</v>
      </c>
      <c r="G709" s="404" t="s">
        <v>19813</v>
      </c>
      <c r="H709" s="404" t="str">
        <f>VLOOKUP(C709,'Hemis baza'!K:AF,5,)</f>
        <v>3-24 XTA</v>
      </c>
      <c r="I709" s="403" t="str">
        <f>VLOOKUP(C709,'Hemis baza'!K:AF,11,)</f>
        <v>Bakalavr</v>
      </c>
      <c r="J709" s="23" t="str">
        <f>VLOOKUP(C709,'Hemis baza'!K:AF,12,)</f>
        <v>Kunduzgi</v>
      </c>
      <c r="K709" s="304"/>
      <c r="L709" s="333"/>
      <c r="M709" s="26">
        <v>15000000</v>
      </c>
      <c r="N709" s="26">
        <f>SUMIF('BR 1'!B:B,'1-kurs'!C709,'BR 1'!E:E)</f>
        <v>15000000</v>
      </c>
      <c r="O709" s="26">
        <f t="shared" si="81"/>
        <v>0</v>
      </c>
      <c r="P709" s="26"/>
      <c r="Q709" s="26">
        <f t="shared" si="82"/>
        <v>0</v>
      </c>
      <c r="R709" s="40"/>
      <c r="U709" s="26">
        <f t="shared" si="83"/>
        <v>0</v>
      </c>
      <c r="V709" s="26">
        <v>15000000</v>
      </c>
      <c r="AA709" s="407">
        <f t="shared" si="84"/>
        <v>15000000</v>
      </c>
      <c r="AB709" s="407">
        <f t="shared" si="85"/>
        <v>15000000</v>
      </c>
      <c r="AC709" s="407">
        <f t="shared" si="79"/>
        <v>0</v>
      </c>
      <c r="AD709" s="407">
        <f t="shared" si="80"/>
        <v>0</v>
      </c>
    </row>
    <row r="710" spans="1:30" s="1" customFormat="1" x14ac:dyDescent="0.25">
      <c r="A710" s="325">
        <f>SUBTOTAL(103,$B$2:B710)</f>
        <v>709</v>
      </c>
      <c r="B710" s="108" t="s">
        <v>18643</v>
      </c>
      <c r="C710" s="24">
        <v>60509025350018</v>
      </c>
      <c r="D710" s="24" t="str">
        <f>VLOOKUP(C710,'Hemis baza'!K:AJ,26,)</f>
        <v>438241200271</v>
      </c>
      <c r="E710" s="24" t="str">
        <f>VLOOKUP(C710,'Hemis baza'!K:AF,13,)</f>
        <v>To‘lov-shartnoma</v>
      </c>
      <c r="F710" s="109" t="str">
        <f>VLOOKUP(C710,'Hemis baza'!K:AF,3,)</f>
        <v>1-kurs</v>
      </c>
      <c r="G710" s="404" t="s">
        <v>19817</v>
      </c>
      <c r="H710" s="404" t="str">
        <f>VLOOKUP(C710,'Hemis baza'!K:AF,5,)</f>
        <v>M1-24 PED</v>
      </c>
      <c r="I710" s="403" t="str">
        <f>VLOOKUP(C710,'Hemis baza'!K:AF,11,)</f>
        <v>Magistr</v>
      </c>
      <c r="J710" s="23" t="str">
        <f>VLOOKUP(C710,'Hemis baza'!K:AF,12,)</f>
        <v>Kunduzgi</v>
      </c>
      <c r="K710" s="304"/>
      <c r="L710" s="333"/>
      <c r="M710" s="26">
        <v>18000000</v>
      </c>
      <c r="N710" s="26">
        <f>SUMIF('BR 1'!B:B,'1-kurs'!C710,'BR 1'!E:E)</f>
        <v>18000000</v>
      </c>
      <c r="O710" s="26">
        <f t="shared" si="81"/>
        <v>0</v>
      </c>
      <c r="P710" s="26"/>
      <c r="Q710" s="26">
        <f t="shared" si="82"/>
        <v>0</v>
      </c>
      <c r="R710" s="40"/>
      <c r="U710" s="26">
        <f t="shared" si="83"/>
        <v>0</v>
      </c>
      <c r="V710" s="26">
        <v>18000000</v>
      </c>
      <c r="AA710" s="407">
        <f t="shared" si="84"/>
        <v>18000000</v>
      </c>
      <c r="AB710" s="407">
        <f t="shared" si="85"/>
        <v>18000000</v>
      </c>
      <c r="AC710" s="407">
        <f t="shared" si="79"/>
        <v>0</v>
      </c>
      <c r="AD710" s="407">
        <f t="shared" si="80"/>
        <v>0</v>
      </c>
    </row>
    <row r="711" spans="1:30" s="1" customFormat="1" x14ac:dyDescent="0.25">
      <c r="A711" s="325">
        <f>SUBTOTAL(103,$B$2:B711)</f>
        <v>710</v>
      </c>
      <c r="B711" s="108" t="s">
        <v>18956</v>
      </c>
      <c r="C711" s="24">
        <v>41908840470034</v>
      </c>
      <c r="D711" s="24" t="str">
        <f>VLOOKUP(C711,'Hemis baza'!K:AJ,26,)</f>
        <v>438241200287</v>
      </c>
      <c r="E711" s="24" t="str">
        <f>VLOOKUP(C711,'Hemis baza'!K:AF,13,)</f>
        <v>To‘lov-shartnoma</v>
      </c>
      <c r="F711" s="109" t="str">
        <f>VLOOKUP(C711,'Hemis baza'!K:AF,3,)</f>
        <v>1-kurs</v>
      </c>
      <c r="G711" s="404" t="s">
        <v>19803</v>
      </c>
      <c r="H711" s="404" t="str">
        <f>VLOOKUP(C711,'Hemis baza'!K:AF,5,)</f>
        <v>M1-24 PSI</v>
      </c>
      <c r="I711" s="403" t="str">
        <f>VLOOKUP(C711,'Hemis baza'!K:AF,11,)</f>
        <v>Magistr</v>
      </c>
      <c r="J711" s="23" t="str">
        <f>VLOOKUP(C711,'Hemis baza'!K:AF,12,)</f>
        <v>Kunduzgi</v>
      </c>
      <c r="K711" s="304"/>
      <c r="L711" s="333"/>
      <c r="M711" s="26">
        <v>18000000</v>
      </c>
      <c r="N711" s="26">
        <f>SUMIF('BR 1'!B:B,'1-kurs'!C711,'BR 1'!E:E)</f>
        <v>9000000</v>
      </c>
      <c r="O711" s="26">
        <f t="shared" si="81"/>
        <v>9000000</v>
      </c>
      <c r="P711" s="26"/>
      <c r="Q711" s="26">
        <f t="shared" si="82"/>
        <v>0</v>
      </c>
      <c r="R711" s="40"/>
      <c r="U711" s="26">
        <f t="shared" si="83"/>
        <v>0</v>
      </c>
      <c r="V711" s="26">
        <v>9000000</v>
      </c>
      <c r="AA711" s="407">
        <f t="shared" si="84"/>
        <v>18000000</v>
      </c>
      <c r="AB711" s="407">
        <f t="shared" si="85"/>
        <v>9000000</v>
      </c>
      <c r="AC711" s="407">
        <f t="shared" ref="AC711:AC726" si="86">O711</f>
        <v>9000000</v>
      </c>
      <c r="AD711" s="407">
        <f t="shared" ref="AD711:AD726" si="87">Q711</f>
        <v>0</v>
      </c>
    </row>
    <row r="712" spans="1:30" s="1" customFormat="1" x14ac:dyDescent="0.25">
      <c r="A712" s="325">
        <f>SUBTOTAL(103,$B$2:B712)</f>
        <v>711</v>
      </c>
      <c r="B712" s="108" t="s">
        <v>18958</v>
      </c>
      <c r="C712" s="24">
        <v>41604975710013</v>
      </c>
      <c r="D712" s="24" t="str">
        <f>VLOOKUP(C712,'Hemis baza'!K:AJ,26,)</f>
        <v>438241101822</v>
      </c>
      <c r="E712" s="24" t="str">
        <f>VLOOKUP(C712,'Hemis baza'!K:AF,13,)</f>
        <v>To‘lov-shartnoma</v>
      </c>
      <c r="F712" s="109" t="str">
        <f>VLOOKUP(C712,'Hemis baza'!K:AF,3,)</f>
        <v>1-kurs</v>
      </c>
      <c r="G712" s="404" t="s">
        <v>19806</v>
      </c>
      <c r="H712" s="404" t="str">
        <f>VLOOKUP(C712,'Hemis baza'!K:AF,5,)</f>
        <v>S1-24 MUZ</v>
      </c>
      <c r="I712" s="403" t="str">
        <f>VLOOKUP(C712,'Hemis baza'!K:AF,11,)</f>
        <v>Bakalavr</v>
      </c>
      <c r="J712" s="23" t="str">
        <f>VLOOKUP(C712,'Hemis baza'!K:AF,12,)</f>
        <v>Sirtqi</v>
      </c>
      <c r="K712" s="304"/>
      <c r="L712" s="333"/>
      <c r="M712" s="26">
        <v>12000000</v>
      </c>
      <c r="N712" s="26">
        <f>SUMIF('BR 1'!B:B,'1-kurs'!C712,'BR 1'!E:E)</f>
        <v>12000000</v>
      </c>
      <c r="O712" s="26">
        <f t="shared" si="81"/>
        <v>0</v>
      </c>
      <c r="P712" s="26"/>
      <c r="Q712" s="26">
        <f t="shared" si="82"/>
        <v>0</v>
      </c>
      <c r="R712" s="40"/>
      <c r="U712" s="26">
        <f t="shared" si="83"/>
        <v>0</v>
      </c>
      <c r="V712" s="26">
        <v>12000000</v>
      </c>
      <c r="AA712" s="407">
        <f t="shared" si="84"/>
        <v>12000000</v>
      </c>
      <c r="AB712" s="407">
        <f t="shared" si="85"/>
        <v>12000000</v>
      </c>
      <c r="AC712" s="407">
        <f t="shared" si="86"/>
        <v>0</v>
      </c>
      <c r="AD712" s="407">
        <f t="shared" si="87"/>
        <v>0</v>
      </c>
    </row>
    <row r="713" spans="1:30" s="1" customFormat="1" x14ac:dyDescent="0.25">
      <c r="A713" s="325">
        <f>SUBTOTAL(103,$B$2:B713)</f>
        <v>712</v>
      </c>
      <c r="B713" s="108" t="s">
        <v>10494</v>
      </c>
      <c r="C713" s="24">
        <v>51710025300011</v>
      </c>
      <c r="D713" s="24" t="str">
        <f>VLOOKUP(C713,'Hemis baza'!K:AJ,26,)</f>
        <v>438241101594</v>
      </c>
      <c r="E713" s="24" t="str">
        <f>VLOOKUP(C713,'Hemis baza'!K:AF,13,)</f>
        <v>To‘lov-shartnoma</v>
      </c>
      <c r="F713" s="109" t="str">
        <f>VLOOKUP(C713,'Hemis baza'!K:AF,3,)</f>
        <v>1-kurs</v>
      </c>
      <c r="G713" s="404" t="s">
        <v>19803</v>
      </c>
      <c r="H713" s="404" t="str">
        <f>VLOOKUP(C713,'Hemis baza'!K:AF,5,)</f>
        <v>S2-24 PSI</v>
      </c>
      <c r="I713" s="403" t="str">
        <f>VLOOKUP(C713,'Hemis baza'!K:AF,11,)</f>
        <v>Bakalavr</v>
      </c>
      <c r="J713" s="23" t="str">
        <f>VLOOKUP(C713,'Hemis baza'!K:AF,12,)</f>
        <v>Sirtqi</v>
      </c>
      <c r="K713" s="304"/>
      <c r="L713" s="333"/>
      <c r="M713" s="26">
        <v>12000000</v>
      </c>
      <c r="N713" s="26">
        <f>SUMIF('BR 1'!B:B,'1-kurs'!C713,'BR 1'!E:E)</f>
        <v>3000000</v>
      </c>
      <c r="O713" s="26">
        <f t="shared" si="81"/>
        <v>9000000</v>
      </c>
      <c r="P713" s="26"/>
      <c r="Q713" s="26">
        <f t="shared" si="82"/>
        <v>0</v>
      </c>
      <c r="R713" s="40"/>
      <c r="U713" s="26">
        <f t="shared" si="83"/>
        <v>0</v>
      </c>
      <c r="V713" s="26">
        <v>3000000</v>
      </c>
      <c r="AA713" s="407">
        <f t="shared" si="84"/>
        <v>12000000</v>
      </c>
      <c r="AB713" s="407">
        <f t="shared" si="85"/>
        <v>3000000</v>
      </c>
      <c r="AC713" s="407">
        <f t="shared" si="86"/>
        <v>9000000</v>
      </c>
      <c r="AD713" s="407">
        <f t="shared" si="87"/>
        <v>0</v>
      </c>
    </row>
    <row r="714" spans="1:30" s="1" customFormat="1" x14ac:dyDescent="0.25">
      <c r="A714" s="325">
        <f>SUBTOTAL(103,$B$2:B714)</f>
        <v>713</v>
      </c>
      <c r="B714" s="108" t="s">
        <v>18960</v>
      </c>
      <c r="C714" s="24">
        <v>61602025310044</v>
      </c>
      <c r="D714" s="24" t="str">
        <f>VLOOKUP(C714,'Hemis baza'!K:AJ,26,)</f>
        <v>438241100993</v>
      </c>
      <c r="E714" s="24" t="str">
        <f>VLOOKUP(C714,'Hemis baza'!K:AF,13,)</f>
        <v>To‘lov-shartnoma</v>
      </c>
      <c r="F714" s="109" t="str">
        <f>VLOOKUP(C714,'Hemis baza'!K:AF,3,)</f>
        <v>1-kurs</v>
      </c>
      <c r="G714" s="404" t="s">
        <v>19804</v>
      </c>
      <c r="H714" s="404" t="str">
        <f>VLOOKUP(C714,'Hemis baza'!K:AF,5,)</f>
        <v>S2-24 MT</v>
      </c>
      <c r="I714" s="403" t="str">
        <f>VLOOKUP(C714,'Hemis baza'!K:AF,11,)</f>
        <v>Bakalavr</v>
      </c>
      <c r="J714" s="23" t="str">
        <f>VLOOKUP(C714,'Hemis baza'!K:AF,12,)</f>
        <v>Sirtqi</v>
      </c>
      <c r="K714" s="304"/>
      <c r="L714" s="333"/>
      <c r="M714" s="26">
        <v>12000000</v>
      </c>
      <c r="N714" s="26">
        <f>SUMIF('BR 1'!B:B,'1-kurs'!C714,'BR 1'!E:E)</f>
        <v>2000000</v>
      </c>
      <c r="O714" s="26">
        <f t="shared" si="81"/>
        <v>10000000</v>
      </c>
      <c r="P714" s="26"/>
      <c r="Q714" s="26">
        <f t="shared" si="82"/>
        <v>0</v>
      </c>
      <c r="R714" s="40"/>
      <c r="U714" s="26">
        <f t="shared" si="83"/>
        <v>0</v>
      </c>
      <c r="V714" s="26">
        <v>2000000</v>
      </c>
      <c r="AA714" s="407">
        <f t="shared" si="84"/>
        <v>12000000</v>
      </c>
      <c r="AB714" s="407">
        <f t="shared" si="85"/>
        <v>2000000</v>
      </c>
      <c r="AC714" s="407">
        <f t="shared" si="86"/>
        <v>10000000</v>
      </c>
      <c r="AD714" s="407">
        <f t="shared" si="87"/>
        <v>0</v>
      </c>
    </row>
    <row r="715" spans="1:30" s="1" customFormat="1" x14ac:dyDescent="0.25">
      <c r="A715" s="325">
        <f>SUBTOTAL(103,$B$2:B715)</f>
        <v>714</v>
      </c>
      <c r="B715" s="108" t="s">
        <v>19029</v>
      </c>
      <c r="C715" s="24">
        <v>40409901110100</v>
      </c>
      <c r="D715" s="24" t="str">
        <f>VLOOKUP(C715,'Hemis baza'!K:AJ,26,)</f>
        <v>438241102062</v>
      </c>
      <c r="E715" s="24" t="str">
        <f>VLOOKUP(C715,'Hemis baza'!K:AF,13,)</f>
        <v>To‘lov-shartnoma</v>
      </c>
      <c r="F715" s="109" t="str">
        <f>VLOOKUP(C715,'Hemis baza'!K:AF,3,)</f>
        <v>1-kurs</v>
      </c>
      <c r="G715" s="404" t="s">
        <v>19804</v>
      </c>
      <c r="H715" s="404" t="str">
        <f>VLOOKUP(C715,'Hemis baza'!K:AF,5,)</f>
        <v>S1-24 MT</v>
      </c>
      <c r="I715" s="403" t="str">
        <f>VLOOKUP(C715,'Hemis baza'!K:AF,11,)</f>
        <v>Bakalavr</v>
      </c>
      <c r="J715" s="23" t="str">
        <f>VLOOKUP(C715,'Hemis baza'!K:AF,12,)</f>
        <v>Sirtqi</v>
      </c>
      <c r="K715" s="304"/>
      <c r="L715" s="333"/>
      <c r="M715" s="26">
        <v>12000000</v>
      </c>
      <c r="N715" s="26">
        <f>SUMIF('BR 1'!B:B,'1-kurs'!C715,'BR 1'!E:E)</f>
        <v>12020000</v>
      </c>
      <c r="O715" s="26">
        <f t="shared" si="81"/>
        <v>0</v>
      </c>
      <c r="P715" s="26"/>
      <c r="Q715" s="26"/>
      <c r="R715" s="40"/>
      <c r="U715" s="26">
        <f t="shared" si="83"/>
        <v>0</v>
      </c>
      <c r="V715" s="26">
        <v>12020000</v>
      </c>
      <c r="AA715" s="407">
        <f t="shared" si="84"/>
        <v>12000000</v>
      </c>
      <c r="AB715" s="407">
        <f t="shared" si="85"/>
        <v>12020000</v>
      </c>
      <c r="AC715" s="407">
        <f t="shared" si="86"/>
        <v>0</v>
      </c>
      <c r="AD715" s="407">
        <f t="shared" si="87"/>
        <v>0</v>
      </c>
    </row>
    <row r="716" spans="1:30" s="1" customFormat="1" x14ac:dyDescent="0.25">
      <c r="A716" s="325">
        <f>SUBTOTAL(103,$B$2:B716)</f>
        <v>715</v>
      </c>
      <c r="B716" s="108" t="s">
        <v>19031</v>
      </c>
      <c r="C716" s="24">
        <v>63103065310039</v>
      </c>
      <c r="D716" s="24" t="str">
        <f>VLOOKUP(C716,'Hemis baza'!K:AJ,26,)</f>
        <v>438241102256</v>
      </c>
      <c r="E716" s="24" t="str">
        <f>VLOOKUP(C716,'Hemis baza'!K:AF,13,)</f>
        <v>To‘lov-shartnoma</v>
      </c>
      <c r="F716" s="109" t="str">
        <f>VLOOKUP(C716,'Hemis baza'!K:AF,3,)</f>
        <v>1-kurs</v>
      </c>
      <c r="G716" s="404" t="s">
        <v>19813</v>
      </c>
      <c r="H716" s="404" t="str">
        <f>VLOOKUP(C716,'Hemis baza'!K:AF,5,)</f>
        <v>1-24 XTA</v>
      </c>
      <c r="I716" s="403" t="str">
        <f>VLOOKUP(C716,'Hemis baza'!K:AF,11,)</f>
        <v>Bakalavr</v>
      </c>
      <c r="J716" s="23" t="str">
        <f>VLOOKUP(C716,'Hemis baza'!K:AF,12,)</f>
        <v>Kunduzgi</v>
      </c>
      <c r="K716" s="304"/>
      <c r="L716" s="333"/>
      <c r="M716" s="26">
        <v>15000000</v>
      </c>
      <c r="N716" s="26">
        <f>SUMIF('BR 1'!B:B,'1-kurs'!C716,'BR 1'!E:E)</f>
        <v>15000000</v>
      </c>
      <c r="O716" s="26">
        <f t="shared" si="81"/>
        <v>0</v>
      </c>
      <c r="P716" s="26"/>
      <c r="Q716" s="26"/>
      <c r="R716" s="40"/>
      <c r="U716" s="26">
        <f t="shared" si="83"/>
        <v>0</v>
      </c>
      <c r="V716" s="26">
        <v>15000000</v>
      </c>
      <c r="AA716" s="407">
        <f t="shared" si="84"/>
        <v>15000000</v>
      </c>
      <c r="AB716" s="407">
        <f t="shared" si="85"/>
        <v>15000000</v>
      </c>
      <c r="AC716" s="407">
        <f t="shared" si="86"/>
        <v>0</v>
      </c>
      <c r="AD716" s="407">
        <f t="shared" si="87"/>
        <v>0</v>
      </c>
    </row>
    <row r="717" spans="1:30" s="1" customFormat="1" x14ac:dyDescent="0.25">
      <c r="A717" s="325">
        <f>SUBTOTAL(103,$B$2:B717)</f>
        <v>716</v>
      </c>
      <c r="B717" s="108" t="s">
        <v>19033</v>
      </c>
      <c r="C717" s="24">
        <v>40610901000072</v>
      </c>
      <c r="D717" s="24" t="str">
        <f>VLOOKUP(C717,'Hemis baza'!K:AJ,26,)</f>
        <v>438241200267</v>
      </c>
      <c r="E717" s="24" t="str">
        <f>VLOOKUP(C717,'Hemis baza'!K:AF,13,)</f>
        <v>To‘lov-shartnoma</v>
      </c>
      <c r="F717" s="109" t="str">
        <f>VLOOKUP(C717,'Hemis baza'!K:AF,3,)</f>
        <v>1-kurs</v>
      </c>
      <c r="G717" s="404" t="s">
        <v>19817</v>
      </c>
      <c r="H717" s="404" t="str">
        <f>VLOOKUP(C717,'Hemis baza'!K:AF,5,)</f>
        <v>M1-24 PED</v>
      </c>
      <c r="I717" s="403" t="str">
        <f>VLOOKUP(C717,'Hemis baza'!K:AF,11,)</f>
        <v>Magistr</v>
      </c>
      <c r="J717" s="23" t="str">
        <f>VLOOKUP(C717,'Hemis baza'!K:AF,12,)</f>
        <v>Kunduzgi</v>
      </c>
      <c r="K717" s="304"/>
      <c r="L717" s="333"/>
      <c r="M717" s="26"/>
      <c r="N717" s="26">
        <f>SUMIF('BR 1'!B:B,'1-kurs'!C717,'BR 1'!E:E)</f>
        <v>8440000</v>
      </c>
      <c r="O717" s="26">
        <f t="shared" si="81"/>
        <v>0</v>
      </c>
      <c r="P717" s="26"/>
      <c r="Q717" s="26"/>
      <c r="R717" s="40"/>
      <c r="U717" s="26">
        <f t="shared" si="83"/>
        <v>0</v>
      </c>
      <c r="V717" s="26">
        <v>8440000</v>
      </c>
      <c r="AA717" s="407">
        <f t="shared" si="84"/>
        <v>0</v>
      </c>
      <c r="AB717" s="407">
        <f t="shared" si="85"/>
        <v>8440000</v>
      </c>
      <c r="AC717" s="407">
        <f t="shared" si="86"/>
        <v>0</v>
      </c>
      <c r="AD717" s="407">
        <f t="shared" si="87"/>
        <v>0</v>
      </c>
    </row>
    <row r="718" spans="1:30" s="1" customFormat="1" x14ac:dyDescent="0.25">
      <c r="A718" s="325">
        <f>SUBTOTAL(103,$B$2:B718)</f>
        <v>717</v>
      </c>
      <c r="B718" s="108" t="s">
        <v>19035</v>
      </c>
      <c r="C718" s="24">
        <v>53012005840039</v>
      </c>
      <c r="D718" s="24" t="str">
        <f>VLOOKUP(C718,'Hemis baza'!K:AJ,26,)</f>
        <v>438241102248</v>
      </c>
      <c r="E718" s="24" t="str">
        <f>VLOOKUP(C718,'Hemis baza'!K:AF,13,)</f>
        <v>To‘lov-shartnoma</v>
      </c>
      <c r="F718" s="109" t="str">
        <f>VLOOKUP(C718,'Hemis baza'!K:AF,3,)</f>
        <v>1-kurs</v>
      </c>
      <c r="G718" s="404" t="s">
        <v>19803</v>
      </c>
      <c r="H718" s="404" t="str">
        <f>VLOOKUP(C718,'Hemis baza'!K:AF,5,)</f>
        <v>S2-24 PSI</v>
      </c>
      <c r="I718" s="403" t="str">
        <f>VLOOKUP(C718,'Hemis baza'!K:AF,11,)</f>
        <v>Bakalavr</v>
      </c>
      <c r="J718" s="23" t="str">
        <f>VLOOKUP(C718,'Hemis baza'!K:AF,12,)</f>
        <v>Sirtqi</v>
      </c>
      <c r="K718" s="304"/>
      <c r="L718" s="333"/>
      <c r="M718" s="26">
        <v>12000000</v>
      </c>
      <c r="N718" s="26">
        <f>SUMIF('BR 1'!B:B,'1-kurs'!C718,'BR 1'!E:E)</f>
        <v>3000000</v>
      </c>
      <c r="O718" s="26">
        <f t="shared" si="81"/>
        <v>9000000</v>
      </c>
      <c r="P718" s="26"/>
      <c r="Q718" s="26"/>
      <c r="R718" s="40"/>
      <c r="U718" s="26">
        <f t="shared" si="83"/>
        <v>0</v>
      </c>
      <c r="V718" s="26">
        <v>3000000</v>
      </c>
      <c r="AA718" s="407">
        <f t="shared" si="84"/>
        <v>12000000</v>
      </c>
      <c r="AB718" s="407">
        <f t="shared" si="85"/>
        <v>3000000</v>
      </c>
      <c r="AC718" s="407">
        <f t="shared" si="86"/>
        <v>9000000</v>
      </c>
      <c r="AD718" s="407">
        <f t="shared" si="87"/>
        <v>0</v>
      </c>
    </row>
    <row r="719" spans="1:30" s="1" customFormat="1" x14ac:dyDescent="0.25">
      <c r="A719" s="325">
        <f>SUBTOTAL(103,$B$2:B719)</f>
        <v>718</v>
      </c>
      <c r="B719" s="108" t="s">
        <v>19037</v>
      </c>
      <c r="C719" s="24">
        <v>30611831070109</v>
      </c>
      <c r="D719" s="24" t="str">
        <f>VLOOKUP(C719,'Hemis baza'!K:AJ,26,)</f>
        <v>438241101534</v>
      </c>
      <c r="E719" s="24" t="str">
        <f>VLOOKUP(C719,'Hemis baza'!K:AF,13,)</f>
        <v>To‘lov-shartnoma</v>
      </c>
      <c r="F719" s="109" t="str">
        <f>VLOOKUP(C719,'Hemis baza'!K:AF,3,)</f>
        <v>1-kurs</v>
      </c>
      <c r="G719" s="404" t="s">
        <v>19803</v>
      </c>
      <c r="H719" s="404" t="str">
        <f>VLOOKUP(C719,'Hemis baza'!K:AF,5,)</f>
        <v>S2-24 PSI</v>
      </c>
      <c r="I719" s="403" t="str">
        <f>VLOOKUP(C719,'Hemis baza'!K:AF,11,)</f>
        <v>Bakalavr</v>
      </c>
      <c r="J719" s="23" t="str">
        <f>VLOOKUP(C719,'Hemis baza'!K:AF,12,)</f>
        <v>Sirtqi</v>
      </c>
      <c r="K719" s="304"/>
      <c r="L719" s="333"/>
      <c r="M719" s="26">
        <v>12000000</v>
      </c>
      <c r="N719" s="26">
        <f>SUMIF('BR 1'!B:B,'1-kurs'!C719,'BR 1'!E:E)</f>
        <v>9000000</v>
      </c>
      <c r="O719" s="26">
        <f t="shared" si="81"/>
        <v>3000000</v>
      </c>
      <c r="P719" s="26"/>
      <c r="Q719" s="26"/>
      <c r="R719" s="40"/>
      <c r="U719" s="26">
        <f t="shared" si="83"/>
        <v>0</v>
      </c>
      <c r="V719" s="26">
        <v>9000000</v>
      </c>
      <c r="AA719" s="407">
        <f t="shared" si="84"/>
        <v>12000000</v>
      </c>
      <c r="AB719" s="407">
        <f t="shared" si="85"/>
        <v>9000000</v>
      </c>
      <c r="AC719" s="407">
        <f t="shared" si="86"/>
        <v>3000000</v>
      </c>
      <c r="AD719" s="407">
        <f t="shared" si="87"/>
        <v>0</v>
      </c>
    </row>
    <row r="720" spans="1:30" s="1" customFormat="1" x14ac:dyDescent="0.25">
      <c r="A720" s="325">
        <f>SUBTOTAL(103,$B$2:B720)</f>
        <v>719</v>
      </c>
      <c r="B720" s="108" t="s">
        <v>19043</v>
      </c>
      <c r="C720" s="24">
        <v>42811945310035</v>
      </c>
      <c r="D720" s="24" t="str">
        <f>VLOOKUP(C720,'Hemis baza'!K:AJ,26,)</f>
        <v>438241101619</v>
      </c>
      <c r="E720" s="24" t="str">
        <f>VLOOKUP(C720,'Hemis baza'!K:AF,13,)</f>
        <v>To‘lov-shartnoma</v>
      </c>
      <c r="F720" s="109" t="str">
        <f>VLOOKUP(C720,'Hemis baza'!K:AF,3,)</f>
        <v>1-kurs</v>
      </c>
      <c r="G720" s="404" t="s">
        <v>19804</v>
      </c>
      <c r="H720" s="404" t="str">
        <f>VLOOKUP(C720,'Hemis baza'!K:AF,5,)</f>
        <v>S2-24 MT</v>
      </c>
      <c r="I720" s="403" t="str">
        <f>VLOOKUP(C720,'Hemis baza'!K:AF,11,)</f>
        <v>Bakalavr</v>
      </c>
      <c r="J720" s="23" t="str">
        <f>VLOOKUP(C720,'Hemis baza'!K:AF,12,)</f>
        <v>Sirtqi</v>
      </c>
      <c r="K720" s="304"/>
      <c r="L720" s="333"/>
      <c r="M720" s="26">
        <v>12000000</v>
      </c>
      <c r="N720" s="26">
        <f>SUMIF('BR 1'!B:B,'1-kurs'!C720,'BR 1'!E:E)</f>
        <v>6311500</v>
      </c>
      <c r="O720" s="26">
        <f t="shared" si="81"/>
        <v>5688500</v>
      </c>
      <c r="P720" s="26"/>
      <c r="Q720" s="26"/>
      <c r="R720" s="40"/>
      <c r="U720" s="26">
        <f t="shared" si="83"/>
        <v>0</v>
      </c>
      <c r="V720" s="26">
        <v>6311500</v>
      </c>
      <c r="AA720" s="407">
        <f t="shared" si="84"/>
        <v>12000000</v>
      </c>
      <c r="AB720" s="407">
        <f t="shared" si="85"/>
        <v>6311500</v>
      </c>
      <c r="AC720" s="407">
        <f t="shared" si="86"/>
        <v>5688500</v>
      </c>
      <c r="AD720" s="407">
        <f t="shared" si="87"/>
        <v>0</v>
      </c>
    </row>
    <row r="721" spans="1:30" s="1" customFormat="1" x14ac:dyDescent="0.25">
      <c r="A721" s="325">
        <f>SUBTOTAL(103,$B$2:B721)</f>
        <v>720</v>
      </c>
      <c r="B721" s="108" t="s">
        <v>19044</v>
      </c>
      <c r="C721" s="24">
        <v>30811851090039</v>
      </c>
      <c r="D721" s="24" t="str">
        <f>VLOOKUP(C721,'Hemis baza'!K:AJ,26,)</f>
        <v>438241200263</v>
      </c>
      <c r="E721" s="24" t="str">
        <f>VLOOKUP(C721,'Hemis baza'!K:AF,13,)</f>
        <v>To‘lov-shartnoma</v>
      </c>
      <c r="F721" s="109" t="str">
        <f>VLOOKUP(C721,'Hemis baza'!K:AF,3,)</f>
        <v>1-kurs</v>
      </c>
      <c r="G721" s="404" t="s">
        <v>19816</v>
      </c>
      <c r="H721" s="404" t="str">
        <f>VLOOKUP(C721,'Hemis baza'!K:AF,5,)</f>
        <v>M1-24 JM</v>
      </c>
      <c r="I721" s="403" t="str">
        <f>VLOOKUP(C721,'Hemis baza'!K:AF,11,)</f>
        <v>Magistr</v>
      </c>
      <c r="J721" s="23" t="str">
        <f>VLOOKUP(C721,'Hemis baza'!K:AF,12,)</f>
        <v>Kunduzgi</v>
      </c>
      <c r="K721" s="304"/>
      <c r="L721" s="333"/>
      <c r="M721" s="26">
        <v>18000000</v>
      </c>
      <c r="N721" s="26">
        <f>SUMIF('BR 1'!B:B,'1-kurs'!C721,'BR 1'!E:E)</f>
        <v>21000000</v>
      </c>
      <c r="O721" s="26">
        <f t="shared" si="81"/>
        <v>0</v>
      </c>
      <c r="P721" s="26"/>
      <c r="Q721" s="26"/>
      <c r="R721" s="40"/>
      <c r="U721" s="26">
        <f t="shared" si="83"/>
        <v>0</v>
      </c>
      <c r="V721" s="26">
        <v>21000000</v>
      </c>
      <c r="AA721" s="407">
        <f t="shared" si="84"/>
        <v>18000000</v>
      </c>
      <c r="AB721" s="407">
        <f t="shared" si="85"/>
        <v>21000000</v>
      </c>
      <c r="AC721" s="407">
        <f t="shared" si="86"/>
        <v>0</v>
      </c>
      <c r="AD721" s="407">
        <f t="shared" si="87"/>
        <v>0</v>
      </c>
    </row>
    <row r="722" spans="1:30" s="1" customFormat="1" x14ac:dyDescent="0.25">
      <c r="A722" s="325">
        <f>SUBTOTAL(103,$B$2:B722)</f>
        <v>721</v>
      </c>
      <c r="B722" s="108" t="s">
        <v>19045</v>
      </c>
      <c r="C722" s="24">
        <v>41811951000075</v>
      </c>
      <c r="D722" s="24" t="str">
        <f>VLOOKUP(C722,'Hemis baza'!K:AJ,26,)</f>
        <v>438241102060</v>
      </c>
      <c r="E722" s="24" t="str">
        <f>VLOOKUP(C722,'Hemis baza'!K:AF,13,)</f>
        <v>To‘lov-shartnoma</v>
      </c>
      <c r="F722" s="109" t="str">
        <f>VLOOKUP(C722,'Hemis baza'!K:AF,3,)</f>
        <v>1-kurs</v>
      </c>
      <c r="G722" s="404" t="s">
        <v>19803</v>
      </c>
      <c r="H722" s="404" t="str">
        <f>VLOOKUP(C722,'Hemis baza'!K:AF,5,)</f>
        <v>S2-24 PSI</v>
      </c>
      <c r="I722" s="403" t="str">
        <f>VLOOKUP(C722,'Hemis baza'!K:AF,11,)</f>
        <v>Bakalavr</v>
      </c>
      <c r="J722" s="23" t="str">
        <f>VLOOKUP(C722,'Hemis baza'!K:AF,12,)</f>
        <v>Sirtqi</v>
      </c>
      <c r="K722" s="304"/>
      <c r="L722" s="333"/>
      <c r="M722" s="26">
        <v>12000000</v>
      </c>
      <c r="N722" s="26">
        <f>SUMIF('BR 1'!B:B,'1-kurs'!C722,'BR 1'!E:E)</f>
        <v>10000000</v>
      </c>
      <c r="O722" s="26">
        <f t="shared" si="81"/>
        <v>2000000</v>
      </c>
      <c r="P722" s="26"/>
      <c r="Q722" s="26"/>
      <c r="R722" s="40"/>
      <c r="U722" s="26">
        <f t="shared" si="83"/>
        <v>2000000</v>
      </c>
      <c r="V722" s="26">
        <v>8000000</v>
      </c>
      <c r="AA722" s="407">
        <f t="shared" si="84"/>
        <v>12000000</v>
      </c>
      <c r="AB722" s="407">
        <f t="shared" si="85"/>
        <v>10000000</v>
      </c>
      <c r="AC722" s="407">
        <f t="shared" si="86"/>
        <v>2000000</v>
      </c>
      <c r="AD722" s="407">
        <f t="shared" si="87"/>
        <v>0</v>
      </c>
    </row>
    <row r="723" spans="1:30" s="1" customFormat="1" x14ac:dyDescent="0.25">
      <c r="A723" s="325">
        <f>SUBTOTAL(103,$B$2:B723)</f>
        <v>722</v>
      </c>
      <c r="B723" s="108" t="s">
        <v>19046</v>
      </c>
      <c r="C723" s="24">
        <v>41109921100020</v>
      </c>
      <c r="D723" s="24" t="str">
        <f>VLOOKUP(C723,'Hemis baza'!K:AJ,26,)</f>
        <v>438241102249</v>
      </c>
      <c r="E723" s="24" t="str">
        <f>VLOOKUP(C723,'Hemis baza'!K:AF,13,)</f>
        <v>To‘lov-shartnoma</v>
      </c>
      <c r="F723" s="109" t="str">
        <f>VLOOKUP(C723,'Hemis baza'!K:AF,3,)</f>
        <v>1-kurs</v>
      </c>
      <c r="G723" s="404" t="s">
        <v>19813</v>
      </c>
      <c r="H723" s="404" t="str">
        <f>VLOOKUP(C723,'Hemis baza'!K:AF,5,)</f>
        <v>S2-24 PSI</v>
      </c>
      <c r="I723" s="403" t="str">
        <f>VLOOKUP(C723,'Hemis baza'!K:AF,11,)</f>
        <v>Bakalavr</v>
      </c>
      <c r="J723" s="23" t="str">
        <f>VLOOKUP(C723,'Hemis baza'!K:AF,12,)</f>
        <v>Sirtqi</v>
      </c>
      <c r="K723" s="304"/>
      <c r="L723" s="333"/>
      <c r="M723" s="26">
        <v>15000000</v>
      </c>
      <c r="N723" s="26">
        <f>SUMIF('BR 1'!B:B,'1-kurs'!C723,'BR 1'!E:E)</f>
        <v>9000000</v>
      </c>
      <c r="O723" s="26">
        <f t="shared" si="81"/>
        <v>6000000</v>
      </c>
      <c r="P723" s="26"/>
      <c r="Q723" s="26"/>
      <c r="R723" s="40"/>
      <c r="U723" s="26">
        <f t="shared" si="83"/>
        <v>0</v>
      </c>
      <c r="V723" s="26">
        <v>9000000</v>
      </c>
      <c r="AA723" s="407">
        <f t="shared" si="84"/>
        <v>15000000</v>
      </c>
      <c r="AB723" s="407">
        <f t="shared" si="85"/>
        <v>9000000</v>
      </c>
      <c r="AC723" s="407">
        <f t="shared" si="86"/>
        <v>6000000</v>
      </c>
      <c r="AD723" s="407">
        <f t="shared" si="87"/>
        <v>0</v>
      </c>
    </row>
    <row r="724" spans="1:30" s="1" customFormat="1" x14ac:dyDescent="0.25">
      <c r="A724" s="325">
        <f>SUBTOTAL(103,$B$2:B724)</f>
        <v>723</v>
      </c>
      <c r="B724" s="108" t="s">
        <v>19049</v>
      </c>
      <c r="C724" s="24">
        <v>60907055780050</v>
      </c>
      <c r="D724" s="24" t="str">
        <f>VLOOKUP(C724,'Hemis baza'!K:AJ,26,)</f>
        <v>438241101964</v>
      </c>
      <c r="E724" s="24" t="str">
        <f>VLOOKUP(C724,'Hemis baza'!K:AF,13,)</f>
        <v>To‘lov-shartnoma</v>
      </c>
      <c r="F724" s="109" t="str">
        <f>VLOOKUP(C724,'Hemis baza'!K:AF,3,)</f>
        <v>2-kurs</v>
      </c>
      <c r="G724" s="404" t="s">
        <v>19813</v>
      </c>
      <c r="H724" s="404" t="str">
        <f>VLOOKUP(C724,'Hemis baza'!K:AF,5,)</f>
        <v>1-23 XTA</v>
      </c>
      <c r="I724" s="403" t="str">
        <f>VLOOKUP(C724,'Hemis baza'!K:AF,11,)</f>
        <v>Bakalavr</v>
      </c>
      <c r="J724" s="23" t="str">
        <f>VLOOKUP(C724,'Hemis baza'!K:AF,12,)</f>
        <v>Kunduzgi</v>
      </c>
      <c r="K724" s="304"/>
      <c r="L724" s="333"/>
      <c r="M724" s="26"/>
      <c r="N724" s="26">
        <f>SUMIF('BR 1'!B:B,'1-kurs'!C724,'BR 1'!E:E)</f>
        <v>8200000</v>
      </c>
      <c r="O724" s="26">
        <f t="shared" si="81"/>
        <v>0</v>
      </c>
      <c r="P724" s="26"/>
      <c r="Q724" s="26"/>
      <c r="R724" s="40"/>
      <c r="U724" s="26">
        <f t="shared" si="83"/>
        <v>0</v>
      </c>
      <c r="V724" s="26">
        <v>8200000</v>
      </c>
      <c r="AA724" s="407">
        <f t="shared" si="84"/>
        <v>0</v>
      </c>
      <c r="AB724" s="407">
        <f t="shared" si="85"/>
        <v>8200000</v>
      </c>
      <c r="AC724" s="407">
        <f t="shared" si="86"/>
        <v>0</v>
      </c>
      <c r="AD724" s="407">
        <f t="shared" si="87"/>
        <v>0</v>
      </c>
    </row>
    <row r="725" spans="1:30" s="1" customFormat="1" x14ac:dyDescent="0.25">
      <c r="A725" s="325">
        <f>SUBTOTAL(103,$B$2:B725)</f>
        <v>724</v>
      </c>
      <c r="B725" s="108" t="s">
        <v>19050</v>
      </c>
      <c r="C725" s="24">
        <v>42612931010034</v>
      </c>
      <c r="D725" s="24" t="str">
        <f>VLOOKUP(C725,'Hemis baza'!K:AJ,26,)</f>
        <v>438241102064</v>
      </c>
      <c r="E725" s="24" t="str">
        <f>VLOOKUP(C725,'Hemis baza'!K:AF,13,)</f>
        <v>To‘lov-shartnoma</v>
      </c>
      <c r="F725" s="109" t="str">
        <f>VLOOKUP(C725,'Hemis baza'!K:AF,3,)</f>
        <v>1-kurs</v>
      </c>
      <c r="G725" s="404" t="s">
        <v>19808</v>
      </c>
      <c r="H725" s="404" t="str">
        <f>VLOOKUP(C725,'Hemis baza'!K:AF,5,)</f>
        <v>S2-24 IQT</v>
      </c>
      <c r="I725" s="403" t="str">
        <f>VLOOKUP(C725,'Hemis baza'!K:AF,11,)</f>
        <v>Bakalavr</v>
      </c>
      <c r="J725" s="23" t="str">
        <f>VLOOKUP(C725,'Hemis baza'!K:AF,12,)</f>
        <v>Sirtqi</v>
      </c>
      <c r="K725" s="304"/>
      <c r="L725" s="333"/>
      <c r="M725" s="26">
        <v>12000000</v>
      </c>
      <c r="N725" s="26">
        <f>SUMIF('BR 1'!B:B,'1-kurs'!C725,'BR 1'!E:E)</f>
        <v>9000000</v>
      </c>
      <c r="O725" s="26">
        <f t="shared" si="81"/>
        <v>3000000</v>
      </c>
      <c r="P725" s="26"/>
      <c r="Q725" s="26"/>
      <c r="R725" s="40"/>
      <c r="U725" s="26">
        <f t="shared" si="83"/>
        <v>0</v>
      </c>
      <c r="V725" s="26">
        <v>9000000</v>
      </c>
      <c r="AA725" s="407">
        <f t="shared" si="84"/>
        <v>12000000</v>
      </c>
      <c r="AB725" s="407">
        <f t="shared" si="85"/>
        <v>9000000</v>
      </c>
      <c r="AC725" s="407">
        <f t="shared" si="86"/>
        <v>3000000</v>
      </c>
      <c r="AD725" s="407">
        <f t="shared" si="87"/>
        <v>0</v>
      </c>
    </row>
    <row r="726" spans="1:30" s="1" customFormat="1" x14ac:dyDescent="0.25">
      <c r="A726" s="325">
        <f>SUBTOTAL(103,$B$2:B726)</f>
        <v>725</v>
      </c>
      <c r="B726" s="108" t="s">
        <v>19051</v>
      </c>
      <c r="C726" s="24">
        <v>50103065350048</v>
      </c>
      <c r="D726" s="24" t="str">
        <f>VLOOKUP(C726,'Hemis baza'!K:AJ,26,)</f>
        <v>438241102228</v>
      </c>
      <c r="E726" s="24" t="str">
        <f>VLOOKUP(C726,'Hemis baza'!K:AF,13,)</f>
        <v>To‘lov-shartnoma</v>
      </c>
      <c r="F726" s="109" t="str">
        <f>VLOOKUP(C726,'Hemis baza'!K:AF,3,)</f>
        <v>1-kurs</v>
      </c>
      <c r="G726" s="404" t="s">
        <v>19808</v>
      </c>
      <c r="H726" s="404" t="str">
        <f>VLOOKUP(C726,'Hemis baza'!K:AF,5,)</f>
        <v>S2-24 IQT</v>
      </c>
      <c r="I726" s="403" t="str">
        <f>VLOOKUP(C726,'Hemis baza'!K:AF,11,)</f>
        <v>Bakalavr</v>
      </c>
      <c r="J726" s="23" t="str">
        <f>VLOOKUP(C726,'Hemis baza'!K:AF,12,)</f>
        <v>Sirtqi</v>
      </c>
      <c r="K726" s="304"/>
      <c r="L726" s="333"/>
      <c r="M726" s="26">
        <v>12000000</v>
      </c>
      <c r="N726" s="26">
        <f>SUMIF('BR 1'!B:B,'1-kurs'!C726,'BR 1'!E:E)</f>
        <v>2500000</v>
      </c>
      <c r="O726" s="26">
        <f t="shared" si="81"/>
        <v>9500000</v>
      </c>
      <c r="P726" s="26"/>
      <c r="Q726" s="26"/>
      <c r="R726" s="40"/>
      <c r="U726" s="26">
        <f t="shared" si="83"/>
        <v>0</v>
      </c>
      <c r="V726" s="26">
        <v>2500000</v>
      </c>
      <c r="AA726" s="407">
        <f t="shared" si="84"/>
        <v>12000000</v>
      </c>
      <c r="AB726" s="407">
        <f t="shared" si="85"/>
        <v>2500000</v>
      </c>
      <c r="AC726" s="407">
        <f t="shared" si="86"/>
        <v>9500000</v>
      </c>
      <c r="AD726" s="407">
        <f t="shared" si="87"/>
        <v>0</v>
      </c>
    </row>
    <row r="727" spans="1:30" s="1" customFormat="1" x14ac:dyDescent="0.25">
      <c r="A727" s="325">
        <f>SUBTOTAL(103,$B$2:B727)</f>
        <v>726</v>
      </c>
      <c r="B727" s="108" t="s">
        <v>18583</v>
      </c>
      <c r="C727" s="24">
        <v>42304832340029</v>
      </c>
      <c r="D727" s="24" t="e">
        <f>VLOOKUP(C727,'Hemis baza'!K:AJ,26,)</f>
        <v>#N/A</v>
      </c>
      <c r="E727" s="24" t="e">
        <f>VLOOKUP(C727,'Hemis baza'!K:AF,13,)</f>
        <v>#N/A</v>
      </c>
      <c r="F727" s="109" t="e">
        <f>VLOOKUP(C727,'Hemis baza'!K:AF,3,)</f>
        <v>#N/A</v>
      </c>
      <c r="G727" s="404" t="s">
        <v>19816</v>
      </c>
      <c r="H727" s="404" t="e">
        <f>VLOOKUP(C727,'Hemis baza'!K:AF,5,)</f>
        <v>#N/A</v>
      </c>
      <c r="I727" s="403" t="e">
        <f>VLOOKUP(C727,'Hemis baza'!K:AF,11,)</f>
        <v>#N/A</v>
      </c>
      <c r="J727" s="23" t="e">
        <f>VLOOKUP(C727,'Hemis baza'!K:AF,12,)</f>
        <v>#N/A</v>
      </c>
      <c r="K727" s="304"/>
      <c r="L727" s="333"/>
      <c r="M727" s="26">
        <v>15000000</v>
      </c>
      <c r="N727" s="26">
        <f>SUMIF('BR 1'!B:B,'1-kurs'!C727,'BR 1'!E:E)</f>
        <v>0</v>
      </c>
      <c r="O727" s="26">
        <f t="shared" si="81"/>
        <v>15000000</v>
      </c>
      <c r="P727" s="26"/>
      <c r="Q727" s="26"/>
      <c r="R727" s="40"/>
      <c r="U727" s="26">
        <f t="shared" si="83"/>
        <v>0</v>
      </c>
      <c r="V727" s="26">
        <v>0</v>
      </c>
      <c r="AA727" s="407">
        <f t="shared" ref="AA727:AA776" si="88">M727</f>
        <v>15000000</v>
      </c>
      <c r="AB727" s="407">
        <f t="shared" ref="AB727:AB776" si="89">N727</f>
        <v>0</v>
      </c>
      <c r="AC727" s="407">
        <f t="shared" ref="AC727:AC776" si="90">O727</f>
        <v>15000000</v>
      </c>
      <c r="AD727" s="407">
        <f t="shared" ref="AD727:AD776" si="91">Q727</f>
        <v>0</v>
      </c>
    </row>
    <row r="728" spans="1:30" s="1" customFormat="1" x14ac:dyDescent="0.25">
      <c r="A728" s="325">
        <f>SUBTOTAL(103,$B$2:B728)</f>
        <v>727</v>
      </c>
      <c r="B728" s="108" t="s">
        <v>8305</v>
      </c>
      <c r="C728" s="24">
        <v>63006075290091</v>
      </c>
      <c r="D728" s="24" t="str">
        <f>VLOOKUP(C728,'Hemis baza'!K:AJ,26,)</f>
        <v>438241102231</v>
      </c>
      <c r="E728" s="24" t="str">
        <f>VLOOKUP(C728,'Hemis baza'!K:AF,13,)</f>
        <v>To‘lov-shartnoma</v>
      </c>
      <c r="F728" s="109" t="str">
        <f>VLOOKUP(C728,'Hemis baza'!K:AF,3,)</f>
        <v>1-kurs</v>
      </c>
      <c r="G728" s="404" t="s">
        <v>19807</v>
      </c>
      <c r="H728" s="404" t="str">
        <f>VLOOKUP(C728,'Hemis baza'!K:AF,5,)</f>
        <v>1-24 MIG'</v>
      </c>
      <c r="I728" s="403" t="str">
        <f>VLOOKUP(C728,'Hemis baza'!K:AF,11,)</f>
        <v>Bakalavr</v>
      </c>
      <c r="J728" s="23" t="str">
        <f>VLOOKUP(C728,'Hemis baza'!K:AF,12,)</f>
        <v>Kunduzgi</v>
      </c>
      <c r="K728" s="304"/>
      <c r="L728" s="333"/>
      <c r="M728" s="26">
        <v>15000000</v>
      </c>
      <c r="N728" s="26">
        <f>SUMIF('BR 1'!B:B,'1-kurs'!C728,'BR 1'!E:E)</f>
        <v>15000000</v>
      </c>
      <c r="O728" s="26">
        <f t="shared" si="81"/>
        <v>0</v>
      </c>
      <c r="P728" s="26"/>
      <c r="Q728" s="26"/>
      <c r="R728" s="40"/>
      <c r="U728" s="26">
        <f t="shared" si="83"/>
        <v>0</v>
      </c>
      <c r="V728" s="26">
        <v>15000000</v>
      </c>
      <c r="AA728" s="407">
        <f t="shared" si="88"/>
        <v>15000000</v>
      </c>
      <c r="AB728" s="407">
        <f t="shared" si="89"/>
        <v>15000000</v>
      </c>
      <c r="AC728" s="407">
        <f t="shared" si="90"/>
        <v>0</v>
      </c>
      <c r="AD728" s="407">
        <f t="shared" si="91"/>
        <v>0</v>
      </c>
    </row>
    <row r="729" spans="1:30" s="1" customFormat="1" x14ac:dyDescent="0.25">
      <c r="A729" s="325">
        <f>SUBTOTAL(103,$B$2:B729)</f>
        <v>728</v>
      </c>
      <c r="B729" s="108" t="s">
        <v>19208</v>
      </c>
      <c r="C729" s="24">
        <v>41609975300024</v>
      </c>
      <c r="D729" s="24" t="str">
        <f>VLOOKUP(C729,'Hemis baza'!K:AJ,26,)</f>
        <v>438241102260</v>
      </c>
      <c r="E729" s="24" t="str">
        <f>VLOOKUP(C729,'Hemis baza'!K:AF,13,)</f>
        <v>To‘lov-shartnoma</v>
      </c>
      <c r="F729" s="109" t="str">
        <f>VLOOKUP(C729,'Hemis baza'!K:AF,3,)</f>
        <v>1-kurs</v>
      </c>
      <c r="G729" s="404" t="s">
        <v>19815</v>
      </c>
      <c r="H729" s="404" t="str">
        <f>VLOOKUP(C729,'Hemis baza'!K:AF,5,)</f>
        <v>1-24 ATT</v>
      </c>
      <c r="I729" s="403" t="str">
        <f>VLOOKUP(C729,'Hemis baza'!K:AF,11,)</f>
        <v>Bakalavr</v>
      </c>
      <c r="J729" s="23" t="str">
        <f>VLOOKUP(C729,'Hemis baza'!K:AF,12,)</f>
        <v>Kunduzgi</v>
      </c>
      <c r="K729" s="304"/>
      <c r="L729" s="333"/>
      <c r="M729" s="26">
        <v>15000000</v>
      </c>
      <c r="N729" s="26">
        <f>SUMIF('BR 1'!B:B,'1-kurs'!C729,'BR 1'!E:E)</f>
        <v>7500000</v>
      </c>
      <c r="O729" s="26">
        <f t="shared" si="81"/>
        <v>7500000</v>
      </c>
      <c r="P729" s="26"/>
      <c r="Q729" s="26"/>
      <c r="R729" s="40"/>
      <c r="U729" s="26">
        <f t="shared" si="83"/>
        <v>0</v>
      </c>
      <c r="V729" s="26">
        <v>7500000</v>
      </c>
      <c r="AA729" s="407">
        <f t="shared" si="88"/>
        <v>15000000</v>
      </c>
      <c r="AB729" s="407">
        <f t="shared" si="89"/>
        <v>7500000</v>
      </c>
      <c r="AC729" s="407">
        <f t="shared" si="90"/>
        <v>7500000</v>
      </c>
      <c r="AD729" s="407">
        <f t="shared" si="91"/>
        <v>0</v>
      </c>
    </row>
    <row r="730" spans="1:30" s="1" customFormat="1" x14ac:dyDescent="0.25">
      <c r="A730" s="325">
        <f>SUBTOTAL(103,$B$2:B730)</f>
        <v>729</v>
      </c>
      <c r="B730" s="108" t="s">
        <v>8431</v>
      </c>
      <c r="C730" s="24">
        <v>40205841110088</v>
      </c>
      <c r="D730" s="24" t="str">
        <f>VLOOKUP(C730,'Hemis baza'!K:AJ,26,)</f>
        <v>438241102201</v>
      </c>
      <c r="E730" s="24" t="str">
        <f>VLOOKUP(C730,'Hemis baza'!K:AF,13,)</f>
        <v>To‘lov-shartnoma</v>
      </c>
      <c r="F730" s="109" t="str">
        <f>VLOOKUP(C730,'Hemis baza'!K:AF,3,)</f>
        <v>1-kurs</v>
      </c>
      <c r="G730" s="404" t="s">
        <v>19809</v>
      </c>
      <c r="H730" s="404" t="str">
        <f>VLOOKUP(C730,'Hemis baza'!K:AF,5,)</f>
        <v>1-24 BT</v>
      </c>
      <c r="I730" s="403" t="str">
        <f>VLOOKUP(C730,'Hemis baza'!K:AF,11,)</f>
        <v>Bakalavr</v>
      </c>
      <c r="J730" s="23" t="str">
        <f>VLOOKUP(C730,'Hemis baza'!K:AF,12,)</f>
        <v>Kunduzgi</v>
      </c>
      <c r="K730" s="304"/>
      <c r="L730" s="333"/>
      <c r="M730" s="26">
        <v>15000000</v>
      </c>
      <c r="N730" s="26">
        <f>SUMIF('BR 1'!B:B,'1-kurs'!C730,'BR 1'!E:E)</f>
        <v>0</v>
      </c>
      <c r="O730" s="26">
        <f t="shared" si="81"/>
        <v>15000000</v>
      </c>
      <c r="P730" s="26"/>
      <c r="Q730" s="26"/>
      <c r="R730" s="40"/>
      <c r="U730" s="26">
        <f t="shared" si="83"/>
        <v>0</v>
      </c>
      <c r="V730" s="26">
        <v>0</v>
      </c>
      <c r="AA730" s="407">
        <f t="shared" si="88"/>
        <v>15000000</v>
      </c>
      <c r="AB730" s="407">
        <f t="shared" si="89"/>
        <v>0</v>
      </c>
      <c r="AC730" s="407">
        <f t="shared" si="90"/>
        <v>15000000</v>
      </c>
      <c r="AD730" s="407">
        <f t="shared" si="91"/>
        <v>0</v>
      </c>
    </row>
    <row r="731" spans="1:30" s="1" customFormat="1" x14ac:dyDescent="0.25">
      <c r="A731" s="325">
        <f>SUBTOTAL(103,$B$2:B731)</f>
        <v>730</v>
      </c>
      <c r="B731" s="108" t="s">
        <v>8440</v>
      </c>
      <c r="C731" s="24">
        <v>60701015480028</v>
      </c>
      <c r="D731" s="24" t="str">
        <f>VLOOKUP(C731,'Hemis baza'!K:AJ,26,)</f>
        <v>438241100150</v>
      </c>
      <c r="E731" s="24" t="str">
        <f>VLOOKUP(C731,'Hemis baza'!K:AF,13,)</f>
        <v>To‘lov-shartnoma</v>
      </c>
      <c r="F731" s="109" t="str">
        <f>VLOOKUP(C731,'Hemis baza'!K:AF,3,)</f>
        <v>1-kurs</v>
      </c>
      <c r="G731" s="404" t="s">
        <v>19809</v>
      </c>
      <c r="H731" s="404" t="str">
        <f>VLOOKUP(C731,'Hemis baza'!K:AF,5,)</f>
        <v>1-24 BT</v>
      </c>
      <c r="I731" s="403" t="str">
        <f>VLOOKUP(C731,'Hemis baza'!K:AF,11,)</f>
        <v>Bakalavr</v>
      </c>
      <c r="J731" s="23" t="str">
        <f>VLOOKUP(C731,'Hemis baza'!K:AF,12,)</f>
        <v>Kunduzgi</v>
      </c>
      <c r="K731" s="304"/>
      <c r="L731" s="333"/>
      <c r="M731" s="26">
        <v>15000000</v>
      </c>
      <c r="N731" s="26">
        <f>SUMIF('BR 1'!B:B,'1-kurs'!C731,'BR 1'!E:E)</f>
        <v>1000000</v>
      </c>
      <c r="O731" s="26">
        <f t="shared" si="81"/>
        <v>14000000</v>
      </c>
      <c r="P731" s="26"/>
      <c r="Q731" s="26"/>
      <c r="R731" s="40"/>
      <c r="U731" s="26">
        <f t="shared" si="83"/>
        <v>0</v>
      </c>
      <c r="V731" s="26">
        <v>1000000</v>
      </c>
      <c r="AA731" s="407">
        <f t="shared" si="88"/>
        <v>15000000</v>
      </c>
      <c r="AB731" s="407">
        <f t="shared" si="89"/>
        <v>1000000</v>
      </c>
      <c r="AC731" s="407">
        <f t="shared" si="90"/>
        <v>14000000</v>
      </c>
      <c r="AD731" s="407">
        <f t="shared" si="91"/>
        <v>0</v>
      </c>
    </row>
    <row r="732" spans="1:30" s="1" customFormat="1" x14ac:dyDescent="0.25">
      <c r="A732" s="325">
        <f>SUBTOTAL(103,$B$2:B732)</f>
        <v>731</v>
      </c>
      <c r="B732" s="108" t="s">
        <v>18586</v>
      </c>
      <c r="C732" s="24">
        <v>61503045350024</v>
      </c>
      <c r="D732" s="24" t="str">
        <f>VLOOKUP(C732,'Hemis baza'!K:AJ,26,)</f>
        <v>438241102258</v>
      </c>
      <c r="E732" s="24" t="str">
        <f>VLOOKUP(C732,'Hemis baza'!K:AF,13,)</f>
        <v>To‘lov-shartnoma</v>
      </c>
      <c r="F732" s="109" t="str">
        <f>VLOOKUP(C732,'Hemis baza'!K:AF,3,)</f>
        <v>1-kurs</v>
      </c>
      <c r="G732" s="404" t="s">
        <v>19809</v>
      </c>
      <c r="H732" s="404" t="str">
        <f>VLOOKUP(C732,'Hemis baza'!K:AF,5,)</f>
        <v>1-24 BT</v>
      </c>
      <c r="I732" s="403" t="str">
        <f>VLOOKUP(C732,'Hemis baza'!K:AF,11,)</f>
        <v>Bakalavr</v>
      </c>
      <c r="J732" s="23" t="str">
        <f>VLOOKUP(C732,'Hemis baza'!K:AF,12,)</f>
        <v>Kunduzgi</v>
      </c>
      <c r="K732" s="304"/>
      <c r="L732" s="333"/>
      <c r="M732" s="26">
        <v>15000000</v>
      </c>
      <c r="N732" s="26">
        <f>SUMIF('BR 1'!B:B,'1-kurs'!C732,'BR 1'!E:E)</f>
        <v>0</v>
      </c>
      <c r="O732" s="26">
        <f t="shared" si="81"/>
        <v>15000000</v>
      </c>
      <c r="P732" s="26"/>
      <c r="Q732" s="26"/>
      <c r="R732" s="40"/>
      <c r="U732" s="26">
        <f t="shared" si="83"/>
        <v>0</v>
      </c>
      <c r="V732" s="26">
        <v>0</v>
      </c>
      <c r="AA732" s="407">
        <f t="shared" si="88"/>
        <v>15000000</v>
      </c>
      <c r="AB732" s="407">
        <f t="shared" si="89"/>
        <v>0</v>
      </c>
      <c r="AC732" s="407">
        <f t="shared" si="90"/>
        <v>15000000</v>
      </c>
      <c r="AD732" s="407">
        <f t="shared" si="91"/>
        <v>0</v>
      </c>
    </row>
    <row r="733" spans="1:30" s="1" customFormat="1" x14ac:dyDescent="0.25">
      <c r="A733" s="325">
        <f>SUBTOTAL(103,$B$2:B733)</f>
        <v>732</v>
      </c>
      <c r="B733" s="108" t="s">
        <v>19213</v>
      </c>
      <c r="C733" s="24">
        <v>51008065320082</v>
      </c>
      <c r="D733" s="24" t="str">
        <f>VLOOKUP(C733,'Hemis baza'!K:AJ,26,)</f>
        <v>438241102191</v>
      </c>
      <c r="E733" s="24" t="str">
        <f>VLOOKUP(C733,'Hemis baza'!K:AF,13,)</f>
        <v>To‘lov-shartnoma</v>
      </c>
      <c r="F733" s="109" t="str">
        <f>VLOOKUP(C733,'Hemis baza'!K:AF,3,)</f>
        <v>1-kurs</v>
      </c>
      <c r="G733" s="404" t="s">
        <v>19806</v>
      </c>
      <c r="H733" s="404" t="str">
        <f>VLOOKUP(C733,'Hemis baza'!K:AF,5,)</f>
        <v>1-24 MUZ</v>
      </c>
      <c r="I733" s="403" t="str">
        <f>VLOOKUP(C733,'Hemis baza'!K:AF,11,)</f>
        <v>Bakalavr</v>
      </c>
      <c r="J733" s="23" t="str">
        <f>VLOOKUP(C733,'Hemis baza'!K:AF,12,)</f>
        <v>Kunduzgi</v>
      </c>
      <c r="K733" s="304"/>
      <c r="L733" s="333"/>
      <c r="M733" s="26">
        <v>15000000</v>
      </c>
      <c r="N733" s="26">
        <f>SUMIF('BR 1'!B:B,'1-kurs'!C733,'BR 1'!E:E)</f>
        <v>10000000</v>
      </c>
      <c r="O733" s="26">
        <f t="shared" si="81"/>
        <v>5000000</v>
      </c>
      <c r="P733" s="26"/>
      <c r="Q733" s="26"/>
      <c r="R733" s="40"/>
      <c r="U733" s="26">
        <f t="shared" si="83"/>
        <v>0</v>
      </c>
      <c r="V733" s="26">
        <v>10000000</v>
      </c>
      <c r="AA733" s="407">
        <f t="shared" si="88"/>
        <v>15000000</v>
      </c>
      <c r="AB733" s="407">
        <f t="shared" si="89"/>
        <v>10000000</v>
      </c>
      <c r="AC733" s="407">
        <f t="shared" si="90"/>
        <v>5000000</v>
      </c>
      <c r="AD733" s="407">
        <f t="shared" si="91"/>
        <v>0</v>
      </c>
    </row>
    <row r="734" spans="1:30" s="1" customFormat="1" x14ac:dyDescent="0.25">
      <c r="A734" s="325">
        <f>SUBTOTAL(103,$B$2:B734)</f>
        <v>733</v>
      </c>
      <c r="B734" s="108" t="s">
        <v>18594</v>
      </c>
      <c r="C734" s="24">
        <v>61707065360029</v>
      </c>
      <c r="D734" s="24" t="str">
        <f>VLOOKUP(C734,'Hemis baza'!K:AJ,26,)</f>
        <v>438241102054</v>
      </c>
      <c r="E734" s="24" t="str">
        <f>VLOOKUP(C734,'Hemis baza'!K:AF,13,)</f>
        <v>Davlat granti</v>
      </c>
      <c r="F734" s="109" t="str">
        <f>VLOOKUP(C734,'Hemis baza'!K:AF,3,)</f>
        <v>1-kurs</v>
      </c>
      <c r="G734" s="404" t="s">
        <v>19805</v>
      </c>
      <c r="H734" s="404" t="str">
        <f>VLOOKUP(C734,'Hemis baza'!K:AF,5,)</f>
        <v>1-24 MPL</v>
      </c>
      <c r="I734" s="403" t="str">
        <f>VLOOKUP(C734,'Hemis baza'!K:AF,11,)</f>
        <v>Bakalavr</v>
      </c>
      <c r="J734" s="23" t="str">
        <f>VLOOKUP(C734,'Hemis baza'!K:AF,12,)</f>
        <v>Kunduzgi</v>
      </c>
      <c r="K734" s="304"/>
      <c r="L734" s="333"/>
      <c r="M734" s="26">
        <v>15000000</v>
      </c>
      <c r="N734" s="26">
        <f>SUMIF('BR 1'!B:B,'1-kurs'!C734,'BR 1'!E:E)</f>
        <v>15000000</v>
      </c>
      <c r="O734" s="26">
        <f t="shared" si="81"/>
        <v>0</v>
      </c>
      <c r="P734" s="26"/>
      <c r="Q734" s="26"/>
      <c r="R734" s="40"/>
      <c r="U734" s="26">
        <f t="shared" si="83"/>
        <v>0</v>
      </c>
      <c r="V734" s="26">
        <v>15000000</v>
      </c>
      <c r="AA734" s="407">
        <f t="shared" si="88"/>
        <v>15000000</v>
      </c>
      <c r="AB734" s="407">
        <f t="shared" si="89"/>
        <v>15000000</v>
      </c>
      <c r="AC734" s="407">
        <f t="shared" si="90"/>
        <v>0</v>
      </c>
      <c r="AD734" s="407">
        <f t="shared" si="91"/>
        <v>0</v>
      </c>
    </row>
    <row r="735" spans="1:30" s="1" customFormat="1" x14ac:dyDescent="0.25">
      <c r="A735" s="325">
        <f>SUBTOTAL(103,$B$2:B735)</f>
        <v>734</v>
      </c>
      <c r="B735" s="108" t="s">
        <v>19218</v>
      </c>
      <c r="C735" s="24">
        <v>50409065260083</v>
      </c>
      <c r="D735" s="24" t="str">
        <f>VLOOKUP(C735,'Hemis baza'!K:AJ,26,)</f>
        <v>438241101991</v>
      </c>
      <c r="E735" s="24" t="str">
        <f>VLOOKUP(C735,'Hemis baza'!K:AF,13,)</f>
        <v>To‘lov-shartnoma</v>
      </c>
      <c r="F735" s="109" t="str">
        <f>VLOOKUP(C735,'Hemis baza'!K:AF,3,)</f>
        <v>1-kurs</v>
      </c>
      <c r="G735" s="404" t="s">
        <v>19808</v>
      </c>
      <c r="H735" s="404" t="str">
        <f>VLOOKUP(C735,'Hemis baza'!K:AF,5,)</f>
        <v>1-24 IQT</v>
      </c>
      <c r="I735" s="403" t="str">
        <f>VLOOKUP(C735,'Hemis baza'!K:AF,11,)</f>
        <v>Bakalavr</v>
      </c>
      <c r="J735" s="23" t="str">
        <f>VLOOKUP(C735,'Hemis baza'!K:AF,12,)</f>
        <v>Kunduzgi</v>
      </c>
      <c r="K735" s="304"/>
      <c r="L735" s="333"/>
      <c r="M735" s="26">
        <v>15000000</v>
      </c>
      <c r="N735" s="26">
        <f>SUMIF('BR 1'!B:B,'1-kurs'!C735,'BR 1'!E:E)</f>
        <v>3750000</v>
      </c>
      <c r="O735" s="26">
        <f t="shared" si="81"/>
        <v>11250000</v>
      </c>
      <c r="P735" s="26"/>
      <c r="Q735" s="26"/>
      <c r="R735" s="40"/>
      <c r="U735" s="26">
        <f t="shared" si="83"/>
        <v>0</v>
      </c>
      <c r="V735" s="26">
        <v>3750000</v>
      </c>
      <c r="AA735" s="407">
        <f t="shared" si="88"/>
        <v>15000000</v>
      </c>
      <c r="AB735" s="407">
        <f t="shared" si="89"/>
        <v>3750000</v>
      </c>
      <c r="AC735" s="407">
        <f t="shared" si="90"/>
        <v>11250000</v>
      </c>
      <c r="AD735" s="407">
        <f t="shared" si="91"/>
        <v>0</v>
      </c>
    </row>
    <row r="736" spans="1:30" s="1" customFormat="1" x14ac:dyDescent="0.25">
      <c r="A736" s="325">
        <f>SUBTOTAL(103,$B$2:B736)</f>
        <v>735</v>
      </c>
      <c r="B736" s="108" t="s">
        <v>8752</v>
      </c>
      <c r="C736" s="24">
        <v>50712060005040</v>
      </c>
      <c r="D736" s="24" t="str">
        <f>VLOOKUP(C736,'Hemis baza'!K:AJ,26,)</f>
        <v>438241102208</v>
      </c>
      <c r="E736" s="24" t="str">
        <f>VLOOKUP(C736,'Hemis baza'!K:AF,13,)</f>
        <v>To‘lov-shartnoma</v>
      </c>
      <c r="F736" s="109" t="str">
        <f>VLOOKUP(C736,'Hemis baza'!K:AF,3,)</f>
        <v>1-kurs</v>
      </c>
      <c r="G736" s="404" t="s">
        <v>19808</v>
      </c>
      <c r="H736" s="404" t="str">
        <f>VLOOKUP(C736,'Hemis baza'!K:AF,5,)</f>
        <v>1-24 IQT</v>
      </c>
      <c r="I736" s="403" t="str">
        <f>VLOOKUP(C736,'Hemis baza'!K:AF,11,)</f>
        <v>Bakalavr</v>
      </c>
      <c r="J736" s="23" t="str">
        <f>VLOOKUP(C736,'Hemis baza'!K:AF,12,)</f>
        <v>Kunduzgi</v>
      </c>
      <c r="K736" s="304"/>
      <c r="L736" s="333"/>
      <c r="M736" s="26">
        <v>15000000</v>
      </c>
      <c r="N736" s="26">
        <f>SUMIF('BR 1'!B:B,'1-kurs'!C736,'BR 1'!E:E)</f>
        <v>10300000</v>
      </c>
      <c r="O736" s="26">
        <f t="shared" si="81"/>
        <v>4700000</v>
      </c>
      <c r="P736" s="26"/>
      <c r="Q736" s="26"/>
      <c r="R736" s="40"/>
      <c r="U736" s="26">
        <f t="shared" si="83"/>
        <v>0</v>
      </c>
      <c r="V736" s="26">
        <v>10300000</v>
      </c>
      <c r="AA736" s="407">
        <f t="shared" si="88"/>
        <v>15000000</v>
      </c>
      <c r="AB736" s="407">
        <f t="shared" si="89"/>
        <v>10300000</v>
      </c>
      <c r="AC736" s="407">
        <f t="shared" si="90"/>
        <v>4700000</v>
      </c>
      <c r="AD736" s="407">
        <f t="shared" si="91"/>
        <v>0</v>
      </c>
    </row>
    <row r="737" spans="1:30" s="1" customFormat="1" x14ac:dyDescent="0.25">
      <c r="A737" s="325">
        <f>SUBTOTAL(103,$B$2:B737)</f>
        <v>736</v>
      </c>
      <c r="B737" s="108" t="s">
        <v>18598</v>
      </c>
      <c r="C737" s="24">
        <v>60201075280023</v>
      </c>
      <c r="D737" s="24" t="str">
        <f>VLOOKUP(C737,'Hemis baza'!K:AJ,26,)</f>
        <v>438241102052</v>
      </c>
      <c r="E737" s="24" t="str">
        <f>VLOOKUP(C737,'Hemis baza'!K:AF,13,)</f>
        <v>To‘lov-shartnoma</v>
      </c>
      <c r="F737" s="109" t="str">
        <f>VLOOKUP(C737,'Hemis baza'!K:AF,3,)</f>
        <v>1-kurs</v>
      </c>
      <c r="G737" s="404" t="s">
        <v>19811</v>
      </c>
      <c r="H737" s="404" t="str">
        <f>VLOOKUP(C737,'Hemis baza'!K:AF,5,)</f>
        <v>1-24 O`TA</v>
      </c>
      <c r="I737" s="403" t="str">
        <f>VLOOKUP(C737,'Hemis baza'!K:AF,11,)</f>
        <v>Bakalavr</v>
      </c>
      <c r="J737" s="23" t="str">
        <f>VLOOKUP(C737,'Hemis baza'!K:AF,12,)</f>
        <v>Kunduzgi</v>
      </c>
      <c r="K737" s="304"/>
      <c r="L737" s="333"/>
      <c r="M737" s="26">
        <v>15000000</v>
      </c>
      <c r="N737" s="26">
        <f>SUMIF('BR 1'!B:B,'1-kurs'!C737,'BR 1'!E:E)</f>
        <v>15000000</v>
      </c>
      <c r="O737" s="26">
        <f t="shared" si="81"/>
        <v>0</v>
      </c>
      <c r="P737" s="26"/>
      <c r="Q737" s="26"/>
      <c r="R737" s="40"/>
      <c r="U737" s="26">
        <f t="shared" si="83"/>
        <v>0</v>
      </c>
      <c r="V737" s="26">
        <v>15000000</v>
      </c>
      <c r="AA737" s="407">
        <f t="shared" si="88"/>
        <v>15000000</v>
      </c>
      <c r="AB737" s="407">
        <f t="shared" si="89"/>
        <v>15000000</v>
      </c>
      <c r="AC737" s="407">
        <f t="shared" si="90"/>
        <v>0</v>
      </c>
      <c r="AD737" s="407">
        <f t="shared" si="91"/>
        <v>0</v>
      </c>
    </row>
    <row r="738" spans="1:30" s="1" customFormat="1" x14ac:dyDescent="0.25">
      <c r="A738" s="325">
        <f>SUBTOTAL(103,$B$2:B738)</f>
        <v>737</v>
      </c>
      <c r="B738" s="108" t="s">
        <v>19652</v>
      </c>
      <c r="C738" s="24">
        <v>61401075330024</v>
      </c>
      <c r="D738" s="24" t="str">
        <f>VLOOKUP(C738,'Hemis baza'!K:AJ,26,)</f>
        <v>438241102261</v>
      </c>
      <c r="E738" s="24" t="str">
        <f>VLOOKUP(C738,'Hemis baza'!K:AF,13,)</f>
        <v>To‘lov-shartnoma</v>
      </c>
      <c r="F738" s="109" t="str">
        <f>VLOOKUP(C738,'Hemis baza'!K:AF,3,)</f>
        <v>1-kurs</v>
      </c>
      <c r="G738" s="404" t="s">
        <v>19811</v>
      </c>
      <c r="H738" s="404" t="str">
        <f>VLOOKUP(C738,'Hemis baza'!K:AF,5,)</f>
        <v>1-24 O`TA</v>
      </c>
      <c r="I738" s="403" t="str">
        <f>VLOOKUP(C738,'Hemis baza'!K:AF,11,)</f>
        <v>Bakalavr</v>
      </c>
      <c r="J738" s="23" t="str">
        <f>VLOOKUP(C738,'Hemis baza'!K:AF,12,)</f>
        <v>Kunduzgi</v>
      </c>
      <c r="K738" s="304"/>
      <c r="L738" s="333"/>
      <c r="M738" s="26">
        <v>15000000</v>
      </c>
      <c r="N738" s="26">
        <f>SUMIF('BR 1'!B:B,'1-kurs'!C738,'BR 1'!E:E)</f>
        <v>7500000</v>
      </c>
      <c r="O738" s="26">
        <f t="shared" si="81"/>
        <v>7500000</v>
      </c>
      <c r="P738" s="26"/>
      <c r="Q738" s="26"/>
      <c r="R738" s="40"/>
      <c r="U738" s="26">
        <f t="shared" si="83"/>
        <v>0</v>
      </c>
      <c r="V738" s="26">
        <v>7500000</v>
      </c>
      <c r="AA738" s="407">
        <f t="shared" si="88"/>
        <v>15000000</v>
      </c>
      <c r="AB738" s="407">
        <f t="shared" si="89"/>
        <v>7500000</v>
      </c>
      <c r="AC738" s="407">
        <f t="shared" si="90"/>
        <v>7500000</v>
      </c>
      <c r="AD738" s="407">
        <f t="shared" si="91"/>
        <v>0</v>
      </c>
    </row>
    <row r="739" spans="1:30" s="1" customFormat="1" x14ac:dyDescent="0.25">
      <c r="A739" s="325">
        <f>SUBTOTAL(103,$B$2:B739)</f>
        <v>738</v>
      </c>
      <c r="B739" s="108" t="s">
        <v>8989</v>
      </c>
      <c r="C739" s="24">
        <v>62402070005019</v>
      </c>
      <c r="D739" s="24" t="e">
        <f>VLOOKUP(C739,'Hemis baza'!K:AJ,26,)</f>
        <v>#N/A</v>
      </c>
      <c r="E739" s="24" t="e">
        <f>VLOOKUP(C739,'Hemis baza'!K:AF,13,)</f>
        <v>#N/A</v>
      </c>
      <c r="F739" s="109" t="e">
        <f>VLOOKUP(C739,'Hemis baza'!K:AF,3,)</f>
        <v>#N/A</v>
      </c>
      <c r="G739" s="404" t="s">
        <v>19813</v>
      </c>
      <c r="H739" s="404" t="e">
        <f>VLOOKUP(C739,'Hemis baza'!K:AF,5,)</f>
        <v>#N/A</v>
      </c>
      <c r="I739" s="403" t="e">
        <f>VLOOKUP(C739,'Hemis baza'!K:AF,11,)</f>
        <v>#N/A</v>
      </c>
      <c r="J739" s="23" t="e">
        <f>VLOOKUP(C739,'Hemis baza'!K:AF,12,)</f>
        <v>#N/A</v>
      </c>
      <c r="K739" s="304"/>
      <c r="L739" s="333"/>
      <c r="M739" s="26">
        <v>15000000</v>
      </c>
      <c r="N739" s="26">
        <f>SUMIF('BR 1'!B:B,'1-kurs'!C739,'BR 1'!E:E)</f>
        <v>0</v>
      </c>
      <c r="O739" s="26">
        <f t="shared" si="81"/>
        <v>15000000</v>
      </c>
      <c r="P739" s="26"/>
      <c r="Q739" s="26"/>
      <c r="R739" s="40"/>
      <c r="U739" s="26">
        <f t="shared" si="83"/>
        <v>0</v>
      </c>
      <c r="V739" s="26">
        <v>0</v>
      </c>
      <c r="AA739" s="407">
        <f t="shared" si="88"/>
        <v>15000000</v>
      </c>
      <c r="AB739" s="407">
        <f t="shared" si="89"/>
        <v>0</v>
      </c>
      <c r="AC739" s="407">
        <f t="shared" si="90"/>
        <v>15000000</v>
      </c>
      <c r="AD739" s="407">
        <f t="shared" si="91"/>
        <v>0</v>
      </c>
    </row>
    <row r="740" spans="1:30" s="1" customFormat="1" x14ac:dyDescent="0.25">
      <c r="A740" s="325">
        <f>SUBTOTAL(103,$B$2:B740)</f>
        <v>739</v>
      </c>
      <c r="B740" s="108" t="s">
        <v>9123</v>
      </c>
      <c r="C740" s="24">
        <v>60708065360029</v>
      </c>
      <c r="D740" s="24" t="str">
        <f>VLOOKUP(C740,'Hemis baza'!K:AJ,26,)</f>
        <v>438241100173</v>
      </c>
      <c r="E740" s="24" t="str">
        <f>VLOOKUP(C740,'Hemis baza'!K:AF,13,)</f>
        <v>To‘lov-shartnoma</v>
      </c>
      <c r="F740" s="109" t="str">
        <f>VLOOKUP(C740,'Hemis baza'!K:AF,3,)</f>
        <v>1-kurs</v>
      </c>
      <c r="G740" s="404" t="s">
        <v>19813</v>
      </c>
      <c r="H740" s="404" t="str">
        <f>VLOOKUP(C740,'Hemis baza'!K:AF,5,)</f>
        <v>3-24 XTA</v>
      </c>
      <c r="I740" s="403" t="str">
        <f>VLOOKUP(C740,'Hemis baza'!K:AF,11,)</f>
        <v>Bakalavr</v>
      </c>
      <c r="J740" s="23" t="str">
        <f>VLOOKUP(C740,'Hemis baza'!K:AF,12,)</f>
        <v>Kunduzgi</v>
      </c>
      <c r="K740" s="304"/>
      <c r="L740" s="333"/>
      <c r="M740" s="26">
        <v>15000000</v>
      </c>
      <c r="N740" s="26">
        <f>SUMIF('BR 1'!B:B,'1-kurs'!C740,'BR 1'!E:E)</f>
        <v>15000000</v>
      </c>
      <c r="O740" s="26">
        <f t="shared" si="81"/>
        <v>0</v>
      </c>
      <c r="P740" s="26"/>
      <c r="Q740" s="26"/>
      <c r="R740" s="40"/>
      <c r="U740" s="26">
        <f t="shared" si="83"/>
        <v>0</v>
      </c>
      <c r="V740" s="26">
        <v>15000000</v>
      </c>
      <c r="AA740" s="407">
        <f t="shared" si="88"/>
        <v>15000000</v>
      </c>
      <c r="AB740" s="407">
        <f t="shared" si="89"/>
        <v>15000000</v>
      </c>
      <c r="AC740" s="407">
        <f t="shared" si="90"/>
        <v>0</v>
      </c>
      <c r="AD740" s="407">
        <f t="shared" si="91"/>
        <v>0</v>
      </c>
    </row>
    <row r="741" spans="1:30" s="1" customFormat="1" x14ac:dyDescent="0.25">
      <c r="A741" s="325">
        <f>SUBTOTAL(103,$B$2:B741)</f>
        <v>740</v>
      </c>
      <c r="B741" s="108" t="s">
        <v>19223</v>
      </c>
      <c r="C741" s="24">
        <v>62312055300052</v>
      </c>
      <c r="D741" s="24" t="str">
        <f>VLOOKUP(C741,'Hemis baza'!K:AJ,26,)</f>
        <v>438241102022</v>
      </c>
      <c r="E741" s="24" t="str">
        <f>VLOOKUP(C741,'Hemis baza'!K:AF,13,)</f>
        <v>To‘lov-shartnoma</v>
      </c>
      <c r="F741" s="109" t="str">
        <f>VLOOKUP(C741,'Hemis baza'!K:AF,3,)</f>
        <v>1-kurs</v>
      </c>
      <c r="G741" s="404" t="s">
        <v>19813</v>
      </c>
      <c r="H741" s="404" t="str">
        <f>VLOOKUP(C741,'Hemis baza'!K:AF,5,)</f>
        <v>3-24 XTA</v>
      </c>
      <c r="I741" s="403" t="str">
        <f>VLOOKUP(C741,'Hemis baza'!K:AF,11,)</f>
        <v>Bakalavr</v>
      </c>
      <c r="J741" s="23" t="str">
        <f>VLOOKUP(C741,'Hemis baza'!K:AF,12,)</f>
        <v>Kunduzgi</v>
      </c>
      <c r="K741" s="304"/>
      <c r="L741" s="333"/>
      <c r="M741" s="26">
        <v>15000000</v>
      </c>
      <c r="N741" s="26">
        <f>SUMIF('BR 1'!B:B,'1-kurs'!C741,'BR 1'!E:E)</f>
        <v>14930000</v>
      </c>
      <c r="O741" s="26">
        <f t="shared" si="81"/>
        <v>70000</v>
      </c>
      <c r="P741" s="26"/>
      <c r="Q741" s="26"/>
      <c r="R741" s="40"/>
      <c r="U741" s="26">
        <f t="shared" si="83"/>
        <v>0</v>
      </c>
      <c r="V741" s="26">
        <v>14930000</v>
      </c>
      <c r="AA741" s="407">
        <f t="shared" si="88"/>
        <v>15000000</v>
      </c>
      <c r="AB741" s="407">
        <f t="shared" si="89"/>
        <v>14930000</v>
      </c>
      <c r="AC741" s="407">
        <f t="shared" si="90"/>
        <v>70000</v>
      </c>
      <c r="AD741" s="407">
        <f t="shared" si="91"/>
        <v>0</v>
      </c>
    </row>
    <row r="742" spans="1:30" s="1" customFormat="1" x14ac:dyDescent="0.25">
      <c r="A742" s="325">
        <f>SUBTOTAL(103,$B$2:B742)</f>
        <v>741</v>
      </c>
      <c r="B742" s="108" t="s">
        <v>19242</v>
      </c>
      <c r="C742" s="24">
        <v>40207975260060</v>
      </c>
      <c r="D742" s="24" t="str">
        <f>VLOOKUP(C742,'Hemis baza'!K:AJ,26,)</f>
        <v>438241200286</v>
      </c>
      <c r="E742" s="24" t="str">
        <f>VLOOKUP(C742,'Hemis baza'!K:AF,13,)</f>
        <v>To‘lov-shartnoma</v>
      </c>
      <c r="F742" s="109" t="str">
        <f>VLOOKUP(C742,'Hemis baza'!K:AF,3,)</f>
        <v>1-kurs</v>
      </c>
      <c r="G742" s="404" t="s">
        <v>19808</v>
      </c>
      <c r="H742" s="404" t="str">
        <f>VLOOKUP(C742,'Hemis baza'!K:AF,5,)</f>
        <v>M1-24 IQT</v>
      </c>
      <c r="I742" s="403" t="str">
        <f>VLOOKUP(C742,'Hemis baza'!K:AF,11,)</f>
        <v>Magistr</v>
      </c>
      <c r="J742" s="23" t="str">
        <f>VLOOKUP(C742,'Hemis baza'!K:AF,12,)</f>
        <v>Kunduzgi</v>
      </c>
      <c r="K742" s="304"/>
      <c r="L742" s="333"/>
      <c r="M742" s="26">
        <v>18000000</v>
      </c>
      <c r="N742" s="26">
        <f>SUMIF('BR 1'!B:B,'1-kurs'!C742,'BR 1'!E:E)</f>
        <v>9000000</v>
      </c>
      <c r="O742" s="26">
        <f t="shared" si="81"/>
        <v>9000000</v>
      </c>
      <c r="P742" s="26"/>
      <c r="Q742" s="26"/>
      <c r="R742" s="40"/>
      <c r="U742" s="26">
        <f t="shared" si="83"/>
        <v>0</v>
      </c>
      <c r="V742" s="26">
        <v>9000000</v>
      </c>
      <c r="AA742" s="407">
        <f t="shared" si="88"/>
        <v>18000000</v>
      </c>
      <c r="AB742" s="407">
        <f t="shared" si="89"/>
        <v>9000000</v>
      </c>
      <c r="AC742" s="407">
        <f t="shared" si="90"/>
        <v>9000000</v>
      </c>
      <c r="AD742" s="407">
        <f t="shared" si="91"/>
        <v>0</v>
      </c>
    </row>
    <row r="743" spans="1:30" s="1" customFormat="1" x14ac:dyDescent="0.25">
      <c r="A743" s="325">
        <f>SUBTOTAL(103,$B$2:B743)</f>
        <v>742</v>
      </c>
      <c r="B743" s="108" t="s">
        <v>19660</v>
      </c>
      <c r="C743" s="24">
        <v>52710005350015</v>
      </c>
      <c r="D743" s="24" t="str">
        <f>VLOOKUP(C743,'Hemis baza'!K:AJ,26,)</f>
        <v>438241200303</v>
      </c>
      <c r="E743" s="24" t="str">
        <f>VLOOKUP(C743,'Hemis baza'!K:AF,13,)</f>
        <v>To‘lov-shartnoma</v>
      </c>
      <c r="F743" s="109" t="str">
        <f>VLOOKUP(C743,'Hemis baza'!K:AF,3,)</f>
        <v>1-kurs</v>
      </c>
      <c r="G743" s="404" t="s">
        <v>19816</v>
      </c>
      <c r="H743" s="404" t="str">
        <f>VLOOKUP(C743,'Hemis baza'!K:AF,5,)</f>
        <v>M1-24 JM</v>
      </c>
      <c r="I743" s="403" t="str">
        <f>VLOOKUP(C743,'Hemis baza'!K:AF,11,)</f>
        <v>Magistr</v>
      </c>
      <c r="J743" s="23" t="str">
        <f>VLOOKUP(C743,'Hemis baza'!K:AF,12,)</f>
        <v>Kunduzgi</v>
      </c>
      <c r="K743" s="304"/>
      <c r="L743" s="333"/>
      <c r="M743" s="26">
        <v>18000000</v>
      </c>
      <c r="N743" s="26">
        <f>SUMIF('BR 1'!B:B,'1-kurs'!C743,'BR 1'!E:E)</f>
        <v>9000000</v>
      </c>
      <c r="O743" s="26">
        <f t="shared" si="81"/>
        <v>9000000</v>
      </c>
      <c r="P743" s="26"/>
      <c r="Q743" s="26"/>
      <c r="R743" s="40"/>
      <c r="U743" s="26">
        <f t="shared" si="83"/>
        <v>0</v>
      </c>
      <c r="V743" s="26">
        <v>9000000</v>
      </c>
      <c r="AA743" s="407">
        <f t="shared" si="88"/>
        <v>18000000</v>
      </c>
      <c r="AB743" s="407">
        <f t="shared" si="89"/>
        <v>9000000</v>
      </c>
      <c r="AC743" s="407">
        <f t="shared" si="90"/>
        <v>9000000</v>
      </c>
      <c r="AD743" s="407">
        <f t="shared" si="91"/>
        <v>0</v>
      </c>
    </row>
    <row r="744" spans="1:30" s="1" customFormat="1" x14ac:dyDescent="0.25">
      <c r="A744" s="325">
        <f>SUBTOTAL(103,$B$2:B744)</f>
        <v>743</v>
      </c>
      <c r="B744" s="108" t="s">
        <v>18619</v>
      </c>
      <c r="C744" s="24">
        <v>41504902330045</v>
      </c>
      <c r="D744" s="24" t="str">
        <f>VLOOKUP(C744,'Hemis baza'!K:AJ,26,)</f>
        <v>438241200275</v>
      </c>
      <c r="E744" s="24" t="str">
        <f>VLOOKUP(C744,'Hemis baza'!K:AF,13,)</f>
        <v>To‘lov-shartnoma</v>
      </c>
      <c r="F744" s="109" t="str">
        <f>VLOOKUP(C744,'Hemis baza'!K:AF,3,)</f>
        <v>1-kurs</v>
      </c>
      <c r="G744" s="404" t="s">
        <v>19816</v>
      </c>
      <c r="H744" s="404" t="str">
        <f>VLOOKUP(C744,'Hemis baza'!K:AF,5,)</f>
        <v>M1-24 JM</v>
      </c>
      <c r="I744" s="403" t="str">
        <f>VLOOKUP(C744,'Hemis baza'!K:AF,11,)</f>
        <v>Magistr</v>
      </c>
      <c r="J744" s="23" t="str">
        <f>VLOOKUP(C744,'Hemis baza'!K:AF,12,)</f>
        <v>Kunduzgi</v>
      </c>
      <c r="K744" s="304"/>
      <c r="L744" s="333"/>
      <c r="M744" s="26">
        <v>18000000</v>
      </c>
      <c r="N744" s="26">
        <f>SUMIF('BR 1'!B:B,'1-kurs'!C744,'BR 1'!E:E)</f>
        <v>18000000</v>
      </c>
      <c r="O744" s="26">
        <f t="shared" si="81"/>
        <v>0</v>
      </c>
      <c r="P744" s="26"/>
      <c r="Q744" s="26"/>
      <c r="R744" s="40"/>
      <c r="U744" s="26">
        <f t="shared" si="83"/>
        <v>0</v>
      </c>
      <c r="V744" s="26">
        <v>18000000</v>
      </c>
      <c r="AA744" s="407">
        <f t="shared" si="88"/>
        <v>18000000</v>
      </c>
      <c r="AB744" s="407">
        <f t="shared" si="89"/>
        <v>18000000</v>
      </c>
      <c r="AC744" s="407">
        <f t="shared" si="90"/>
        <v>0</v>
      </c>
      <c r="AD744" s="407">
        <f t="shared" si="91"/>
        <v>0</v>
      </c>
    </row>
    <row r="745" spans="1:30" s="1" customFormat="1" x14ac:dyDescent="0.25">
      <c r="A745" s="325">
        <f>SUBTOTAL(103,$B$2:B745)</f>
        <v>744</v>
      </c>
      <c r="B745" s="108" t="s">
        <v>19245</v>
      </c>
      <c r="C745" s="24">
        <v>50201015350024</v>
      </c>
      <c r="D745" s="24" t="e">
        <f>VLOOKUP(C745,'Hemis baza'!K:AJ,26,)</f>
        <v>#N/A</v>
      </c>
      <c r="E745" s="24" t="e">
        <f>VLOOKUP(C745,'Hemis baza'!K:AF,13,)</f>
        <v>#N/A</v>
      </c>
      <c r="F745" s="109" t="e">
        <f>VLOOKUP(C745,'Hemis baza'!K:AF,3,)</f>
        <v>#N/A</v>
      </c>
      <c r="G745" s="404" t="s">
        <v>19816</v>
      </c>
      <c r="H745" s="404" t="e">
        <f>VLOOKUP(C745,'Hemis baza'!K:AF,5,)</f>
        <v>#N/A</v>
      </c>
      <c r="I745" s="403" t="e">
        <f>VLOOKUP(C745,'Hemis baza'!K:AF,11,)</f>
        <v>#N/A</v>
      </c>
      <c r="J745" s="23" t="e">
        <f>VLOOKUP(C745,'Hemis baza'!K:AF,12,)</f>
        <v>#N/A</v>
      </c>
      <c r="K745" s="304"/>
      <c r="L745" s="333"/>
      <c r="M745" s="26">
        <v>18000000</v>
      </c>
      <c r="N745" s="26">
        <f>SUMIF('BR 1'!B:B,'1-kurs'!C745,'BR 1'!E:E)</f>
        <v>0</v>
      </c>
      <c r="O745" s="26">
        <f t="shared" si="81"/>
        <v>18000000</v>
      </c>
      <c r="P745" s="26"/>
      <c r="Q745" s="26"/>
      <c r="R745" s="40"/>
      <c r="U745" s="26">
        <f t="shared" si="83"/>
        <v>0</v>
      </c>
      <c r="V745" s="26">
        <v>0</v>
      </c>
      <c r="AA745" s="407">
        <f t="shared" si="88"/>
        <v>18000000</v>
      </c>
      <c r="AB745" s="407">
        <f t="shared" si="89"/>
        <v>0</v>
      </c>
      <c r="AC745" s="407">
        <f t="shared" si="90"/>
        <v>18000000</v>
      </c>
      <c r="AD745" s="407">
        <f t="shared" si="91"/>
        <v>0</v>
      </c>
    </row>
    <row r="746" spans="1:30" s="1" customFormat="1" x14ac:dyDescent="0.25">
      <c r="A746" s="325">
        <f>SUBTOTAL(103,$B$2:B746)</f>
        <v>745</v>
      </c>
      <c r="B746" s="108" t="s">
        <v>18624</v>
      </c>
      <c r="C746" s="24">
        <v>61712025350019</v>
      </c>
      <c r="D746" s="24" t="str">
        <f>VLOOKUP(C746,'Hemis baza'!K:AJ,26,)</f>
        <v>438241200279</v>
      </c>
      <c r="E746" s="24" t="str">
        <f>VLOOKUP(C746,'Hemis baza'!K:AF,13,)</f>
        <v>To‘lov-shartnoma</v>
      </c>
      <c r="F746" s="109" t="str">
        <f>VLOOKUP(C746,'Hemis baza'!K:AF,3,)</f>
        <v>1-kurs</v>
      </c>
      <c r="G746" s="404" t="s">
        <v>19814</v>
      </c>
      <c r="H746" s="404" t="str">
        <f>VLOOKUP(C746,'Hemis baza'!K:AF,5,)</f>
        <v>M1-24 L</v>
      </c>
      <c r="I746" s="403" t="str">
        <f>VLOOKUP(C746,'Hemis baza'!K:AF,11,)</f>
        <v>Magistr</v>
      </c>
      <c r="J746" s="23" t="str">
        <f>VLOOKUP(C746,'Hemis baza'!K:AF,12,)</f>
        <v>Kunduzgi</v>
      </c>
      <c r="K746" s="304"/>
      <c r="L746" s="333"/>
      <c r="M746" s="26">
        <v>18000000</v>
      </c>
      <c r="N746" s="26">
        <f>SUMIF('BR 1'!B:B,'1-kurs'!C746,'BR 1'!E:E)</f>
        <v>18000000</v>
      </c>
      <c r="O746" s="26">
        <f t="shared" si="81"/>
        <v>0</v>
      </c>
      <c r="P746" s="26"/>
      <c r="Q746" s="26"/>
      <c r="R746" s="40"/>
      <c r="U746" s="26">
        <f t="shared" si="83"/>
        <v>0</v>
      </c>
      <c r="V746" s="26">
        <v>18000000</v>
      </c>
      <c r="AA746" s="407">
        <f t="shared" si="88"/>
        <v>18000000</v>
      </c>
      <c r="AB746" s="407">
        <f t="shared" si="89"/>
        <v>18000000</v>
      </c>
      <c r="AC746" s="407">
        <f t="shared" si="90"/>
        <v>0</v>
      </c>
      <c r="AD746" s="407">
        <f t="shared" si="91"/>
        <v>0</v>
      </c>
    </row>
    <row r="747" spans="1:30" s="1" customFormat="1" x14ac:dyDescent="0.25">
      <c r="A747" s="325">
        <f>SUBTOTAL(103,$B$2:B747)</f>
        <v>746</v>
      </c>
      <c r="B747" s="108" t="s">
        <v>9445</v>
      </c>
      <c r="C747" s="24">
        <v>42212985780026</v>
      </c>
      <c r="D747" s="24" t="e">
        <f>VLOOKUP(C747,'Hemis baza'!K:AJ,26,)</f>
        <v>#N/A</v>
      </c>
      <c r="E747" s="24" t="e">
        <f>VLOOKUP(C747,'Hemis baza'!K:AF,13,)</f>
        <v>#N/A</v>
      </c>
      <c r="F747" s="109" t="e">
        <f>VLOOKUP(C747,'Hemis baza'!K:AF,3,)</f>
        <v>#N/A</v>
      </c>
      <c r="G747" s="404" t="s">
        <v>19814</v>
      </c>
      <c r="H747" s="404" t="e">
        <f>VLOOKUP(C747,'Hemis baza'!K:AF,5,)</f>
        <v>#N/A</v>
      </c>
      <c r="I747" s="403" t="e">
        <f>VLOOKUP(C747,'Hemis baza'!K:AF,11,)</f>
        <v>#N/A</v>
      </c>
      <c r="J747" s="23" t="e">
        <f>VLOOKUP(C747,'Hemis baza'!K:AF,12,)</f>
        <v>#N/A</v>
      </c>
      <c r="K747" s="304"/>
      <c r="L747" s="333"/>
      <c r="M747" s="26">
        <v>18000000</v>
      </c>
      <c r="N747" s="26">
        <f>SUMIF('BR 1'!B:B,'1-kurs'!C747,'BR 1'!E:E)</f>
        <v>0</v>
      </c>
      <c r="O747" s="26">
        <f t="shared" si="81"/>
        <v>18000000</v>
      </c>
      <c r="P747" s="26"/>
      <c r="Q747" s="26"/>
      <c r="R747" s="40"/>
      <c r="U747" s="26">
        <f t="shared" si="83"/>
        <v>0</v>
      </c>
      <c r="V747" s="26">
        <v>0</v>
      </c>
      <c r="AA747" s="407">
        <f t="shared" si="88"/>
        <v>18000000</v>
      </c>
      <c r="AB747" s="407">
        <f t="shared" si="89"/>
        <v>0</v>
      </c>
      <c r="AC747" s="407">
        <f t="shared" si="90"/>
        <v>18000000</v>
      </c>
      <c r="AD747" s="407">
        <f t="shared" si="91"/>
        <v>0</v>
      </c>
    </row>
    <row r="748" spans="1:30" s="1" customFormat="1" x14ac:dyDescent="0.25">
      <c r="A748" s="325">
        <f>SUBTOTAL(103,$B$2:B748)</f>
        <v>747</v>
      </c>
      <c r="B748" s="108" t="s">
        <v>9393</v>
      </c>
      <c r="C748" s="24">
        <v>40901885820018</v>
      </c>
      <c r="D748" s="24" t="str">
        <f>VLOOKUP(C748,'Hemis baza'!K:AJ,26,)</f>
        <v>438241200262</v>
      </c>
      <c r="E748" s="24" t="str">
        <f>VLOOKUP(C748,'Hemis baza'!K:AF,13,)</f>
        <v>To‘lov-shartnoma</v>
      </c>
      <c r="F748" s="109" t="str">
        <f>VLOOKUP(C748,'Hemis baza'!K:AF,3,)</f>
        <v>1-kurs</v>
      </c>
      <c r="G748" s="404" t="s">
        <v>19814</v>
      </c>
      <c r="H748" s="404" t="str">
        <f>VLOOKUP(C748,'Hemis baza'!K:AF,5,)</f>
        <v>M1-24 L</v>
      </c>
      <c r="I748" s="403" t="str">
        <f>VLOOKUP(C748,'Hemis baza'!K:AF,11,)</f>
        <v>Magistr</v>
      </c>
      <c r="J748" s="23" t="str">
        <f>VLOOKUP(C748,'Hemis baza'!K:AF,12,)</f>
        <v>Kunduzgi</v>
      </c>
      <c r="K748" s="304"/>
      <c r="L748" s="333"/>
      <c r="M748" s="26">
        <v>18000000</v>
      </c>
      <c r="N748" s="26">
        <f>SUMIF('BR 1'!B:B,'1-kurs'!C748,'BR 1'!E:E)</f>
        <v>18000000</v>
      </c>
      <c r="O748" s="26">
        <f t="shared" si="81"/>
        <v>0</v>
      </c>
      <c r="P748" s="26"/>
      <c r="Q748" s="26"/>
      <c r="R748" s="40"/>
      <c r="U748" s="26">
        <f t="shared" si="83"/>
        <v>0</v>
      </c>
      <c r="V748" s="26">
        <v>18000000</v>
      </c>
      <c r="AA748" s="407">
        <f t="shared" si="88"/>
        <v>18000000</v>
      </c>
      <c r="AB748" s="407">
        <f t="shared" si="89"/>
        <v>18000000</v>
      </c>
      <c r="AC748" s="407">
        <f t="shared" si="90"/>
        <v>0</v>
      </c>
      <c r="AD748" s="407">
        <f t="shared" si="91"/>
        <v>0</v>
      </c>
    </row>
    <row r="749" spans="1:30" s="1" customFormat="1" x14ac:dyDescent="0.25">
      <c r="A749" s="325">
        <f>SUBTOTAL(103,$B$2:B749)</f>
        <v>748</v>
      </c>
      <c r="B749" s="108" t="s">
        <v>19247</v>
      </c>
      <c r="C749" s="24">
        <v>41308891060042</v>
      </c>
      <c r="D749" s="24" t="str">
        <f>VLOOKUP(C749,'Hemis baza'!K:AJ,26,)</f>
        <v>438241200283</v>
      </c>
      <c r="E749" s="24" t="str">
        <f>VLOOKUP(C749,'Hemis baza'!K:AF,13,)</f>
        <v>To‘lov-shartnoma</v>
      </c>
      <c r="F749" s="109" t="str">
        <f>VLOOKUP(C749,'Hemis baza'!K:AF,3,)</f>
        <v>1-kurs</v>
      </c>
      <c r="G749" s="404" t="s">
        <v>19814</v>
      </c>
      <c r="H749" s="404" t="str">
        <f>VLOOKUP(C749,'Hemis baza'!K:AF,5,)</f>
        <v>M1-24 L</v>
      </c>
      <c r="I749" s="403" t="str">
        <f>VLOOKUP(C749,'Hemis baza'!K:AF,11,)</f>
        <v>Magistr</v>
      </c>
      <c r="J749" s="23" t="str">
        <f>VLOOKUP(C749,'Hemis baza'!K:AF,12,)</f>
        <v>Kunduzgi</v>
      </c>
      <c r="K749" s="304"/>
      <c r="L749" s="333"/>
      <c r="M749" s="26">
        <v>18000000</v>
      </c>
      <c r="N749" s="26">
        <f>SUMIF('BR 1'!B:B,'1-kurs'!C749,'BR 1'!E:E)</f>
        <v>18000000</v>
      </c>
      <c r="O749" s="26">
        <f t="shared" si="81"/>
        <v>0</v>
      </c>
      <c r="P749" s="26"/>
      <c r="Q749" s="26"/>
      <c r="R749" s="40"/>
      <c r="U749" s="26">
        <f t="shared" si="83"/>
        <v>0</v>
      </c>
      <c r="V749" s="26">
        <v>18000000</v>
      </c>
      <c r="AA749" s="407">
        <f t="shared" si="88"/>
        <v>18000000</v>
      </c>
      <c r="AB749" s="407">
        <f t="shared" si="89"/>
        <v>18000000</v>
      </c>
      <c r="AC749" s="407">
        <f t="shared" si="90"/>
        <v>0</v>
      </c>
      <c r="AD749" s="407">
        <f t="shared" si="91"/>
        <v>0</v>
      </c>
    </row>
    <row r="750" spans="1:30" s="1" customFormat="1" x14ac:dyDescent="0.25">
      <c r="A750" s="325">
        <f>SUBTOTAL(103,$B$2:B750)</f>
        <v>749</v>
      </c>
      <c r="B750" s="108" t="s">
        <v>19258</v>
      </c>
      <c r="C750" s="24">
        <v>41105911080019</v>
      </c>
      <c r="D750" s="24" t="e">
        <f>VLOOKUP(C750,'Hemis baza'!K:AJ,26,)</f>
        <v>#N/A</v>
      </c>
      <c r="E750" s="24" t="e">
        <f>VLOOKUP(C750,'Hemis baza'!K:AF,13,)</f>
        <v>#N/A</v>
      </c>
      <c r="F750" s="109" t="e">
        <f>VLOOKUP(C750,'Hemis baza'!K:AF,3,)</f>
        <v>#N/A</v>
      </c>
      <c r="G750" s="404" t="s">
        <v>19803</v>
      </c>
      <c r="H750" s="404" t="e">
        <f>VLOOKUP(C750,'Hemis baza'!K:AF,5,)</f>
        <v>#N/A</v>
      </c>
      <c r="I750" s="403" t="e">
        <f>VLOOKUP(C750,'Hemis baza'!K:AF,11,)</f>
        <v>#N/A</v>
      </c>
      <c r="J750" s="23" t="e">
        <f>VLOOKUP(C750,'Hemis baza'!K:AF,12,)</f>
        <v>#N/A</v>
      </c>
      <c r="K750" s="304"/>
      <c r="L750" s="333"/>
      <c r="M750" s="26">
        <v>18000000</v>
      </c>
      <c r="N750" s="26">
        <f>SUMIF('BR 1'!B:B,'1-kurs'!C750,'BR 1'!E:E)</f>
        <v>0</v>
      </c>
      <c r="O750" s="26">
        <f t="shared" si="81"/>
        <v>18000000</v>
      </c>
      <c r="P750" s="26"/>
      <c r="Q750" s="26"/>
      <c r="R750" s="40"/>
      <c r="U750" s="26">
        <f t="shared" si="83"/>
        <v>0</v>
      </c>
      <c r="V750" s="26">
        <v>0</v>
      </c>
      <c r="AA750" s="407">
        <f t="shared" si="88"/>
        <v>18000000</v>
      </c>
      <c r="AB750" s="407">
        <f t="shared" si="89"/>
        <v>0</v>
      </c>
      <c r="AC750" s="407">
        <f t="shared" si="90"/>
        <v>18000000</v>
      </c>
      <c r="AD750" s="407">
        <f t="shared" si="91"/>
        <v>0</v>
      </c>
    </row>
    <row r="751" spans="1:30" s="1" customFormat="1" x14ac:dyDescent="0.25">
      <c r="A751" s="325">
        <f>SUBTOTAL(103,$B$2:B751)</f>
        <v>750</v>
      </c>
      <c r="B751" s="108" t="s">
        <v>19255</v>
      </c>
      <c r="C751" s="24">
        <v>53007015310153</v>
      </c>
      <c r="D751" s="24" t="str">
        <f>VLOOKUP(C751,'Hemis baza'!K:AJ,26,)</f>
        <v>438241200293</v>
      </c>
      <c r="E751" s="24" t="str">
        <f>VLOOKUP(C751,'Hemis baza'!K:AF,13,)</f>
        <v>To‘lov-shartnoma</v>
      </c>
      <c r="F751" s="109" t="str">
        <f>VLOOKUP(C751,'Hemis baza'!K:AF,3,)</f>
        <v>1-kurs</v>
      </c>
      <c r="G751" s="404" t="s">
        <v>19803</v>
      </c>
      <c r="H751" s="404" t="str">
        <f>VLOOKUP(C751,'Hemis baza'!K:AF,5,)</f>
        <v>M1-24 PSI</v>
      </c>
      <c r="I751" s="403" t="str">
        <f>VLOOKUP(C751,'Hemis baza'!K:AF,11,)</f>
        <v>Magistr</v>
      </c>
      <c r="J751" s="23" t="str">
        <f>VLOOKUP(C751,'Hemis baza'!K:AF,12,)</f>
        <v>Kunduzgi</v>
      </c>
      <c r="K751" s="304"/>
      <c r="L751" s="333"/>
      <c r="M751" s="26">
        <v>18000000</v>
      </c>
      <c r="N751" s="26">
        <f>SUMIF('BR 1'!B:B,'1-kurs'!C751,'BR 1'!E:E)</f>
        <v>18000000</v>
      </c>
      <c r="O751" s="26">
        <f t="shared" si="81"/>
        <v>0</v>
      </c>
      <c r="P751" s="26"/>
      <c r="Q751" s="26"/>
      <c r="R751" s="40"/>
      <c r="U751" s="26">
        <f t="shared" si="83"/>
        <v>0</v>
      </c>
      <c r="V751" s="26">
        <v>18000000</v>
      </c>
      <c r="AA751" s="407">
        <f t="shared" si="88"/>
        <v>18000000</v>
      </c>
      <c r="AB751" s="407">
        <f t="shared" si="89"/>
        <v>18000000</v>
      </c>
      <c r="AC751" s="407">
        <f t="shared" si="90"/>
        <v>0</v>
      </c>
      <c r="AD751" s="407">
        <f t="shared" si="91"/>
        <v>0</v>
      </c>
    </row>
    <row r="752" spans="1:30" s="1" customFormat="1" x14ac:dyDescent="0.25">
      <c r="A752" s="325">
        <f>SUBTOTAL(103,$B$2:B752)</f>
        <v>751</v>
      </c>
      <c r="B752" s="108" t="s">
        <v>19664</v>
      </c>
      <c r="C752" s="24">
        <v>42512872330092</v>
      </c>
      <c r="D752" s="24" t="str">
        <f>VLOOKUP(C752,'Hemis baza'!K:AJ,26,)</f>
        <v>438241200305</v>
      </c>
      <c r="E752" s="24" t="str">
        <f>VLOOKUP(C752,'Hemis baza'!K:AF,13,)</f>
        <v>To‘lov-shartnoma</v>
      </c>
      <c r="F752" s="109" t="str">
        <f>VLOOKUP(C752,'Hemis baza'!K:AF,3,)</f>
        <v>1-kurs</v>
      </c>
      <c r="G752" s="404" t="s">
        <v>19803</v>
      </c>
      <c r="H752" s="404" t="str">
        <f>VLOOKUP(C752,'Hemis baza'!K:AF,5,)</f>
        <v>M1-24 PSI</v>
      </c>
      <c r="I752" s="403" t="str">
        <f>VLOOKUP(C752,'Hemis baza'!K:AF,11,)</f>
        <v>Magistr</v>
      </c>
      <c r="J752" s="23" t="str">
        <f>VLOOKUP(C752,'Hemis baza'!K:AF,12,)</f>
        <v>Kunduzgi</v>
      </c>
      <c r="K752" s="304"/>
      <c r="L752" s="333"/>
      <c r="M752" s="26">
        <v>18000000</v>
      </c>
      <c r="N752" s="26">
        <f>SUMIF('BR 1'!B:B,'1-kurs'!C752,'BR 1'!E:E)</f>
        <v>7000000</v>
      </c>
      <c r="O752" s="26">
        <f t="shared" si="81"/>
        <v>11000000</v>
      </c>
      <c r="P752" s="26"/>
      <c r="Q752" s="26"/>
      <c r="R752" s="40"/>
      <c r="U752" s="26">
        <f t="shared" si="83"/>
        <v>0</v>
      </c>
      <c r="V752" s="26">
        <v>7000000</v>
      </c>
      <c r="AA752" s="407">
        <f t="shared" si="88"/>
        <v>18000000</v>
      </c>
      <c r="AB752" s="407">
        <f t="shared" si="89"/>
        <v>7000000</v>
      </c>
      <c r="AC752" s="407">
        <f t="shared" si="90"/>
        <v>11000000</v>
      </c>
      <c r="AD752" s="407">
        <f t="shared" si="91"/>
        <v>0</v>
      </c>
    </row>
    <row r="753" spans="1:30" s="1" customFormat="1" x14ac:dyDescent="0.25">
      <c r="A753" s="325">
        <f>SUBTOTAL(103,$B$2:B753)</f>
        <v>752</v>
      </c>
      <c r="B753" s="108" t="s">
        <v>18627</v>
      </c>
      <c r="C753" s="24">
        <v>40904861060028</v>
      </c>
      <c r="D753" s="24" t="e">
        <f>VLOOKUP(C753,'Hemis baza'!K:AJ,26,)</f>
        <v>#N/A</v>
      </c>
      <c r="E753" s="24" t="e">
        <f>VLOOKUP(C753,'Hemis baza'!K:AF,13,)</f>
        <v>#N/A</v>
      </c>
      <c r="F753" s="109" t="e">
        <f>VLOOKUP(C753,'Hemis baza'!K:AF,3,)</f>
        <v>#N/A</v>
      </c>
      <c r="G753" s="404" t="s">
        <v>19803</v>
      </c>
      <c r="H753" s="404" t="e">
        <f>VLOOKUP(C753,'Hemis baza'!K:AF,5,)</f>
        <v>#N/A</v>
      </c>
      <c r="I753" s="403" t="e">
        <f>VLOOKUP(C753,'Hemis baza'!K:AF,11,)</f>
        <v>#N/A</v>
      </c>
      <c r="J753" s="23" t="e">
        <f>VLOOKUP(C753,'Hemis baza'!K:AF,12,)</f>
        <v>#N/A</v>
      </c>
      <c r="K753" s="304"/>
      <c r="L753" s="333"/>
      <c r="M753" s="26">
        <v>18000000</v>
      </c>
      <c r="N753" s="26">
        <f>SUMIF('BR 1'!B:B,'1-kurs'!C753,'BR 1'!E:E)</f>
        <v>0</v>
      </c>
      <c r="O753" s="26">
        <f t="shared" si="81"/>
        <v>18000000</v>
      </c>
      <c r="P753" s="26"/>
      <c r="Q753" s="26"/>
      <c r="R753" s="40"/>
      <c r="U753" s="26">
        <f t="shared" si="83"/>
        <v>0</v>
      </c>
      <c r="V753" s="26">
        <v>0</v>
      </c>
      <c r="AA753" s="407">
        <f t="shared" si="88"/>
        <v>18000000</v>
      </c>
      <c r="AB753" s="407">
        <f t="shared" si="89"/>
        <v>0</v>
      </c>
      <c r="AC753" s="407">
        <f t="shared" si="90"/>
        <v>18000000</v>
      </c>
      <c r="AD753" s="407">
        <f t="shared" si="91"/>
        <v>0</v>
      </c>
    </row>
    <row r="754" spans="1:30" s="1" customFormat="1" x14ac:dyDescent="0.25">
      <c r="A754" s="325">
        <f>SUBTOTAL(103,$B$2:B754)</f>
        <v>753</v>
      </c>
      <c r="B754" s="108" t="s">
        <v>9518</v>
      </c>
      <c r="C754" s="24">
        <v>41406941010017</v>
      </c>
      <c r="D754" s="24" t="str">
        <f>VLOOKUP(C754,'Hemis baza'!K:AJ,26,)</f>
        <v>438241200390</v>
      </c>
      <c r="E754" s="24" t="str">
        <f>VLOOKUP(C754,'Hemis baza'!K:AF,13,)</f>
        <v>To‘lov-shartnoma</v>
      </c>
      <c r="F754" s="109" t="str">
        <f>VLOOKUP(C754,'Hemis baza'!K:AF,3,)</f>
        <v>1-kurs</v>
      </c>
      <c r="G754" s="404" t="s">
        <v>19803</v>
      </c>
      <c r="H754" s="404" t="str">
        <f>VLOOKUP(C754,'Hemis baza'!K:AF,5,)</f>
        <v>M1-24 PSI</v>
      </c>
      <c r="I754" s="403" t="str">
        <f>VLOOKUP(C754,'Hemis baza'!K:AF,11,)</f>
        <v>Magistr</v>
      </c>
      <c r="J754" s="23" t="str">
        <f>VLOOKUP(C754,'Hemis baza'!K:AF,12,)</f>
        <v>Kunduzgi</v>
      </c>
      <c r="K754" s="304"/>
      <c r="L754" s="333"/>
      <c r="M754" s="26">
        <v>18000000</v>
      </c>
      <c r="N754" s="26">
        <f>SUMIF('BR 1'!B:B,'1-kurs'!C754,'BR 1'!E:E)</f>
        <v>9800000</v>
      </c>
      <c r="O754" s="26">
        <f t="shared" si="81"/>
        <v>8200000</v>
      </c>
      <c r="P754" s="26"/>
      <c r="Q754" s="26"/>
      <c r="R754" s="40"/>
      <c r="U754" s="26">
        <f t="shared" si="83"/>
        <v>0</v>
      </c>
      <c r="V754" s="26">
        <v>9800000</v>
      </c>
      <c r="AA754" s="407">
        <f t="shared" si="88"/>
        <v>18000000</v>
      </c>
      <c r="AB754" s="407">
        <f t="shared" si="89"/>
        <v>9800000</v>
      </c>
      <c r="AC754" s="407">
        <f t="shared" si="90"/>
        <v>8200000</v>
      </c>
      <c r="AD754" s="407">
        <f t="shared" si="91"/>
        <v>0</v>
      </c>
    </row>
    <row r="755" spans="1:30" s="1" customFormat="1" x14ac:dyDescent="0.25">
      <c r="A755" s="325">
        <f>SUBTOTAL(103,$B$2:B755)</f>
        <v>754</v>
      </c>
      <c r="B755" s="108" t="s">
        <v>9506</v>
      </c>
      <c r="C755" s="24">
        <v>42307841090017</v>
      </c>
      <c r="D755" s="24" t="str">
        <f>VLOOKUP(C755,'Hemis baza'!K:AJ,26,)</f>
        <v>438241200259</v>
      </c>
      <c r="E755" s="24" t="str">
        <f>VLOOKUP(C755,'Hemis baza'!K:AF,13,)</f>
        <v>To‘lov-shartnoma</v>
      </c>
      <c r="F755" s="109" t="str">
        <f>VLOOKUP(C755,'Hemis baza'!K:AF,3,)</f>
        <v>1-kurs</v>
      </c>
      <c r="G755" s="404" t="s">
        <v>19803</v>
      </c>
      <c r="H755" s="404" t="str">
        <f>VLOOKUP(C755,'Hemis baza'!K:AF,5,)</f>
        <v>M1-24 PSI</v>
      </c>
      <c r="I755" s="403" t="str">
        <f>VLOOKUP(C755,'Hemis baza'!K:AF,11,)</f>
        <v>Magistr</v>
      </c>
      <c r="J755" s="23" t="str">
        <f>VLOOKUP(C755,'Hemis baza'!K:AF,12,)</f>
        <v>Kunduzgi</v>
      </c>
      <c r="K755" s="304"/>
      <c r="L755" s="333"/>
      <c r="M755" s="26">
        <v>18000000</v>
      </c>
      <c r="N755" s="26">
        <f>SUMIF('BR 1'!B:B,'1-kurs'!C755,'BR 1'!E:E)</f>
        <v>12000000</v>
      </c>
      <c r="O755" s="26">
        <f t="shared" si="81"/>
        <v>6000000</v>
      </c>
      <c r="P755" s="26"/>
      <c r="Q755" s="26"/>
      <c r="R755" s="40"/>
      <c r="U755" s="26">
        <f t="shared" si="83"/>
        <v>0</v>
      </c>
      <c r="V755" s="26">
        <v>12000000</v>
      </c>
      <c r="AA755" s="407">
        <f t="shared" si="88"/>
        <v>18000000</v>
      </c>
      <c r="AB755" s="407">
        <f t="shared" si="89"/>
        <v>12000000</v>
      </c>
      <c r="AC755" s="407">
        <f t="shared" si="90"/>
        <v>6000000</v>
      </c>
      <c r="AD755" s="407">
        <f t="shared" si="91"/>
        <v>0</v>
      </c>
    </row>
    <row r="756" spans="1:30" s="1" customFormat="1" x14ac:dyDescent="0.25">
      <c r="A756" s="325">
        <f>SUBTOTAL(103,$B$2:B756)</f>
        <v>755</v>
      </c>
      <c r="B756" s="108" t="s">
        <v>9501</v>
      </c>
      <c r="C756" s="24">
        <v>40804851050047</v>
      </c>
      <c r="D756" s="24" t="str">
        <f>VLOOKUP(C756,'Hemis baza'!K:AJ,26,)</f>
        <v>438241200260</v>
      </c>
      <c r="E756" s="24" t="str">
        <f>VLOOKUP(C756,'Hemis baza'!K:AF,13,)</f>
        <v>To‘lov-shartnoma</v>
      </c>
      <c r="F756" s="109" t="str">
        <f>VLOOKUP(C756,'Hemis baza'!K:AF,3,)</f>
        <v>1-kurs</v>
      </c>
      <c r="G756" s="404" t="s">
        <v>19803</v>
      </c>
      <c r="H756" s="404" t="str">
        <f>VLOOKUP(C756,'Hemis baza'!K:AF,5,)</f>
        <v>M1-24 PSI</v>
      </c>
      <c r="I756" s="403" t="str">
        <f>VLOOKUP(C756,'Hemis baza'!K:AF,11,)</f>
        <v>Magistr</v>
      </c>
      <c r="J756" s="23" t="str">
        <f>VLOOKUP(C756,'Hemis baza'!K:AF,12,)</f>
        <v>Kunduzgi</v>
      </c>
      <c r="K756" s="304"/>
      <c r="L756" s="333"/>
      <c r="M756" s="26">
        <v>18000000</v>
      </c>
      <c r="N756" s="26">
        <f>SUMIF('BR 1'!B:B,'1-kurs'!C756,'BR 1'!E:E)</f>
        <v>18000000</v>
      </c>
      <c r="O756" s="26">
        <f t="shared" si="81"/>
        <v>0</v>
      </c>
      <c r="P756" s="26"/>
      <c r="Q756" s="26"/>
      <c r="R756" s="40"/>
      <c r="U756" s="26">
        <f t="shared" si="83"/>
        <v>0</v>
      </c>
      <c r="V756" s="26">
        <v>18000000</v>
      </c>
      <c r="AA756" s="407">
        <f t="shared" si="88"/>
        <v>18000000</v>
      </c>
      <c r="AB756" s="407">
        <f t="shared" si="89"/>
        <v>18000000</v>
      </c>
      <c r="AC756" s="407">
        <f t="shared" si="90"/>
        <v>0</v>
      </c>
      <c r="AD756" s="407">
        <f t="shared" si="91"/>
        <v>0</v>
      </c>
    </row>
    <row r="757" spans="1:30" s="1" customFormat="1" x14ac:dyDescent="0.25">
      <c r="A757" s="325">
        <f>SUBTOTAL(103,$B$2:B757)</f>
        <v>756</v>
      </c>
      <c r="B757" s="108" t="s">
        <v>19260</v>
      </c>
      <c r="C757" s="24">
        <v>42811975330016</v>
      </c>
      <c r="D757" s="24" t="str">
        <f>VLOOKUP(C757,'Hemis baza'!K:AJ,26,)</f>
        <v>438241200278</v>
      </c>
      <c r="E757" s="24" t="str">
        <f>VLOOKUP(C757,'Hemis baza'!K:AF,13,)</f>
        <v>To‘lov-shartnoma</v>
      </c>
      <c r="F757" s="109" t="str">
        <f>VLOOKUP(C757,'Hemis baza'!K:AF,3,)</f>
        <v>1-kurs</v>
      </c>
      <c r="G757" s="404" t="s">
        <v>19803</v>
      </c>
      <c r="H757" s="404" t="str">
        <f>VLOOKUP(C757,'Hemis baza'!K:AF,5,)</f>
        <v>M1-24 PSI</v>
      </c>
      <c r="I757" s="403" t="str">
        <f>VLOOKUP(C757,'Hemis baza'!K:AF,11,)</f>
        <v>Magistr</v>
      </c>
      <c r="J757" s="23" t="str">
        <f>VLOOKUP(C757,'Hemis baza'!K:AF,12,)</f>
        <v>Kunduzgi</v>
      </c>
      <c r="K757" s="304"/>
      <c r="L757" s="333"/>
      <c r="M757" s="26">
        <v>18000000</v>
      </c>
      <c r="N757" s="26">
        <f>SUMIF('BR 1'!B:B,'1-kurs'!C757,'BR 1'!E:E)</f>
        <v>18000000</v>
      </c>
      <c r="O757" s="26">
        <f t="shared" si="81"/>
        <v>0</v>
      </c>
      <c r="P757" s="26"/>
      <c r="Q757" s="26"/>
      <c r="R757" s="40"/>
      <c r="U757" s="26">
        <f t="shared" si="83"/>
        <v>0</v>
      </c>
      <c r="V757" s="26">
        <v>18000000</v>
      </c>
      <c r="AA757" s="407">
        <f t="shared" si="88"/>
        <v>18000000</v>
      </c>
      <c r="AB757" s="407">
        <f t="shared" si="89"/>
        <v>18000000</v>
      </c>
      <c r="AC757" s="407">
        <f t="shared" si="90"/>
        <v>0</v>
      </c>
      <c r="AD757" s="407">
        <f t="shared" si="91"/>
        <v>0</v>
      </c>
    </row>
    <row r="758" spans="1:30" s="1" customFormat="1" x14ac:dyDescent="0.25">
      <c r="A758" s="325">
        <f>SUBTOTAL(103,$B$2:B758)</f>
        <v>757</v>
      </c>
      <c r="B758" s="108" t="s">
        <v>19268</v>
      </c>
      <c r="C758" s="24">
        <v>61309015310045</v>
      </c>
      <c r="D758" s="24" t="str">
        <f>VLOOKUP(C758,'Hemis baza'!K:AJ,26,)</f>
        <v>438241200289</v>
      </c>
      <c r="E758" s="24" t="str">
        <f>VLOOKUP(C758,'Hemis baza'!K:AF,13,)</f>
        <v>To‘lov-shartnoma</v>
      </c>
      <c r="F758" s="109" t="str">
        <f>VLOOKUP(C758,'Hemis baza'!K:AF,3,)</f>
        <v>1-kurs</v>
      </c>
      <c r="G758" s="404" t="s">
        <v>19809</v>
      </c>
      <c r="H758" s="404" t="str">
        <f>VLOOKUP(C758,'Hemis baza'!K:AF,5,)</f>
        <v>M1-24 BT</v>
      </c>
      <c r="I758" s="403" t="str">
        <f>VLOOKUP(C758,'Hemis baza'!K:AF,11,)</f>
        <v>Magistr</v>
      </c>
      <c r="J758" s="23" t="str">
        <f>VLOOKUP(C758,'Hemis baza'!K:AF,12,)</f>
        <v>Kunduzgi</v>
      </c>
      <c r="K758" s="304"/>
      <c r="L758" s="333"/>
      <c r="M758" s="26">
        <v>18000000</v>
      </c>
      <c r="N758" s="26">
        <f>SUMIF('BR 1'!B:B,'1-kurs'!C758,'BR 1'!E:E)</f>
        <v>18000000</v>
      </c>
      <c r="O758" s="26">
        <f t="shared" si="81"/>
        <v>0</v>
      </c>
      <c r="P758" s="26"/>
      <c r="Q758" s="26"/>
      <c r="R758" s="40"/>
      <c r="U758" s="26">
        <f t="shared" si="83"/>
        <v>0</v>
      </c>
      <c r="V758" s="26">
        <v>18000000</v>
      </c>
      <c r="AA758" s="407">
        <f t="shared" si="88"/>
        <v>18000000</v>
      </c>
      <c r="AB758" s="407">
        <f t="shared" si="89"/>
        <v>18000000</v>
      </c>
      <c r="AC758" s="407">
        <f t="shared" si="90"/>
        <v>0</v>
      </c>
      <c r="AD758" s="407">
        <f t="shared" si="91"/>
        <v>0</v>
      </c>
    </row>
    <row r="759" spans="1:30" s="1" customFormat="1" x14ac:dyDescent="0.25">
      <c r="A759" s="325">
        <f>SUBTOTAL(103,$B$2:B759)</f>
        <v>758</v>
      </c>
      <c r="B759" s="108" t="s">
        <v>18629</v>
      </c>
      <c r="C759" s="24">
        <v>40805941120099</v>
      </c>
      <c r="D759" s="24" t="str">
        <f>VLOOKUP(C759,'Hemis baza'!K:AJ,26,)</f>
        <v>438241200281</v>
      </c>
      <c r="E759" s="24" t="str">
        <f>VLOOKUP(C759,'Hemis baza'!K:AF,13,)</f>
        <v>To‘lov-shartnoma</v>
      </c>
      <c r="F759" s="109" t="str">
        <f>VLOOKUP(C759,'Hemis baza'!K:AF,3,)</f>
        <v>1-kurs</v>
      </c>
      <c r="G759" s="404" t="s">
        <v>19811</v>
      </c>
      <c r="H759" s="404" t="str">
        <f>VLOOKUP(C759,'Hemis baza'!K:AF,5,)</f>
        <v>M1-24 O`TA</v>
      </c>
      <c r="I759" s="403" t="str">
        <f>VLOOKUP(C759,'Hemis baza'!K:AF,11,)</f>
        <v>Magistr</v>
      </c>
      <c r="J759" s="23" t="str">
        <f>VLOOKUP(C759,'Hemis baza'!K:AF,12,)</f>
        <v>Kunduzgi</v>
      </c>
      <c r="K759" s="304"/>
      <c r="L759" s="333"/>
      <c r="M759" s="26">
        <v>18000000</v>
      </c>
      <c r="N759" s="26">
        <f>SUMIF('BR 1'!B:B,'1-kurs'!C759,'BR 1'!E:E)</f>
        <v>18000000</v>
      </c>
      <c r="O759" s="26">
        <f t="shared" si="81"/>
        <v>0</v>
      </c>
      <c r="P759" s="26"/>
      <c r="Q759" s="26"/>
      <c r="R759" s="40"/>
      <c r="U759" s="26">
        <f t="shared" si="83"/>
        <v>0</v>
      </c>
      <c r="V759" s="26">
        <v>18000000</v>
      </c>
      <c r="AA759" s="407">
        <f t="shared" si="88"/>
        <v>18000000</v>
      </c>
      <c r="AB759" s="407">
        <f t="shared" si="89"/>
        <v>18000000</v>
      </c>
      <c r="AC759" s="407">
        <f t="shared" si="90"/>
        <v>0</v>
      </c>
      <c r="AD759" s="407">
        <f t="shared" si="91"/>
        <v>0</v>
      </c>
    </row>
    <row r="760" spans="1:30" s="1" customFormat="1" x14ac:dyDescent="0.25">
      <c r="A760" s="325">
        <f>SUBTOTAL(103,$B$2:B760)</f>
        <v>759</v>
      </c>
      <c r="B760" s="108" t="s">
        <v>18634</v>
      </c>
      <c r="C760" s="24">
        <v>42107951100011</v>
      </c>
      <c r="D760" s="24" t="str">
        <f>VLOOKUP(C760,'Hemis baza'!K:AJ,26,)</f>
        <v>438241200277</v>
      </c>
      <c r="E760" s="24" t="str">
        <f>VLOOKUP(C760,'Hemis baza'!K:AF,13,)</f>
        <v>To‘lov-shartnoma</v>
      </c>
      <c r="F760" s="109" t="str">
        <f>VLOOKUP(C760,'Hemis baza'!K:AF,3,)</f>
        <v>1-kurs</v>
      </c>
      <c r="G760" s="404" t="s">
        <v>19811</v>
      </c>
      <c r="H760" s="404" t="str">
        <f>VLOOKUP(C760,'Hemis baza'!K:AF,5,)</f>
        <v>M1-24 O`TA</v>
      </c>
      <c r="I760" s="403" t="str">
        <f>VLOOKUP(C760,'Hemis baza'!K:AF,11,)</f>
        <v>Magistr</v>
      </c>
      <c r="J760" s="23" t="str">
        <f>VLOOKUP(C760,'Hemis baza'!K:AF,12,)</f>
        <v>Kunduzgi</v>
      </c>
      <c r="K760" s="304"/>
      <c r="L760" s="333"/>
      <c r="M760" s="26">
        <v>18000000</v>
      </c>
      <c r="N760" s="26">
        <f>SUMIF('BR 1'!B:B,'1-kurs'!C760,'BR 1'!E:E)</f>
        <v>18000000</v>
      </c>
      <c r="O760" s="26">
        <f t="shared" si="81"/>
        <v>0</v>
      </c>
      <c r="P760" s="26"/>
      <c r="Q760" s="26"/>
      <c r="R760" s="40"/>
      <c r="U760" s="26">
        <f t="shared" si="83"/>
        <v>0</v>
      </c>
      <c r="V760" s="26">
        <v>18000000</v>
      </c>
      <c r="AA760" s="407">
        <f t="shared" si="88"/>
        <v>18000000</v>
      </c>
      <c r="AB760" s="407">
        <f t="shared" si="89"/>
        <v>18000000</v>
      </c>
      <c r="AC760" s="407">
        <f t="shared" si="90"/>
        <v>0</v>
      </c>
      <c r="AD760" s="407">
        <f t="shared" si="91"/>
        <v>0</v>
      </c>
    </row>
    <row r="761" spans="1:30" s="1" customFormat="1" x14ac:dyDescent="0.25">
      <c r="A761" s="325">
        <f>SUBTOTAL(103,$B$2:B761)</f>
        <v>760</v>
      </c>
      <c r="B761" s="108" t="s">
        <v>19669</v>
      </c>
      <c r="C761" s="24">
        <v>62212025280024</v>
      </c>
      <c r="D761" s="24" t="str">
        <f>VLOOKUP(C761,'Hemis baza'!K:AJ,26,)</f>
        <v>438241200304</v>
      </c>
      <c r="E761" s="24" t="str">
        <f>VLOOKUP(C761,'Hemis baza'!K:AF,13,)</f>
        <v>To‘lov-shartnoma</v>
      </c>
      <c r="F761" s="109" t="str">
        <f>VLOOKUP(C761,'Hemis baza'!K:AF,3,)</f>
        <v>1-kurs</v>
      </c>
      <c r="G761" s="404" t="s">
        <v>19811</v>
      </c>
      <c r="H761" s="404" t="str">
        <f>VLOOKUP(C761,'Hemis baza'!K:AF,5,)</f>
        <v>M1-24 O`TA</v>
      </c>
      <c r="I761" s="403" t="str">
        <f>VLOOKUP(C761,'Hemis baza'!K:AF,11,)</f>
        <v>Magistr</v>
      </c>
      <c r="J761" s="23" t="str">
        <f>VLOOKUP(C761,'Hemis baza'!K:AF,12,)</f>
        <v>Kunduzgi</v>
      </c>
      <c r="K761" s="304"/>
      <c r="L761" s="333"/>
      <c r="M761" s="26">
        <v>18000000</v>
      </c>
      <c r="N761" s="26">
        <f>SUMIF('BR 1'!B:B,'1-kurs'!C761,'BR 1'!E:E)</f>
        <v>18000000</v>
      </c>
      <c r="O761" s="26">
        <f t="shared" si="81"/>
        <v>0</v>
      </c>
      <c r="P761" s="26"/>
      <c r="Q761" s="26"/>
      <c r="R761" s="40"/>
      <c r="U761" s="26">
        <f t="shared" si="83"/>
        <v>0</v>
      </c>
      <c r="V761" s="26">
        <v>18000000</v>
      </c>
      <c r="AA761" s="407">
        <f t="shared" si="88"/>
        <v>18000000</v>
      </c>
      <c r="AB761" s="407">
        <f t="shared" si="89"/>
        <v>18000000</v>
      </c>
      <c r="AC761" s="407">
        <f t="shared" si="90"/>
        <v>0</v>
      </c>
      <c r="AD761" s="407">
        <f t="shared" si="91"/>
        <v>0</v>
      </c>
    </row>
    <row r="762" spans="1:30" s="1" customFormat="1" x14ac:dyDescent="0.25">
      <c r="A762" s="325">
        <f>SUBTOTAL(103,$B$2:B762)</f>
        <v>761</v>
      </c>
      <c r="B762" s="108" t="s">
        <v>19701</v>
      </c>
      <c r="C762" s="24">
        <v>42801965270019</v>
      </c>
      <c r="D762" s="24" t="str">
        <f>VLOOKUP(C762,'Hemis baza'!K:AJ,26,)</f>
        <v>438241102259</v>
      </c>
      <c r="E762" s="24" t="str">
        <f>VLOOKUP(C762,'Hemis baza'!K:AF,13,)</f>
        <v>To‘lov-shartnoma</v>
      </c>
      <c r="F762" s="109" t="str">
        <f>VLOOKUP(C762,'Hemis baza'!K:AF,3,)</f>
        <v>1-kurs</v>
      </c>
      <c r="G762" s="404" t="s">
        <v>19804</v>
      </c>
      <c r="H762" s="404" t="str">
        <f>VLOOKUP(C762,'Hemis baza'!K:AF,5,)</f>
        <v>S1-24 MT</v>
      </c>
      <c r="I762" s="403" t="str">
        <f>VLOOKUP(C762,'Hemis baza'!K:AF,11,)</f>
        <v>Bakalavr</v>
      </c>
      <c r="J762" s="23" t="str">
        <f>VLOOKUP(C762,'Hemis baza'!K:AF,12,)</f>
        <v>Sirtqi</v>
      </c>
      <c r="K762" s="304"/>
      <c r="L762" s="333"/>
      <c r="M762" s="26">
        <v>12000000</v>
      </c>
      <c r="N762" s="26">
        <f>SUMIF('BR 1'!B:B,'1-kurs'!C762,'BR 1'!E:E)</f>
        <v>5000000</v>
      </c>
      <c r="O762" s="26">
        <f t="shared" si="81"/>
        <v>7000000</v>
      </c>
      <c r="P762" s="26"/>
      <c r="Q762" s="26"/>
      <c r="R762" s="40"/>
      <c r="U762" s="26">
        <f t="shared" si="83"/>
        <v>0</v>
      </c>
      <c r="V762" s="26">
        <v>5000000</v>
      </c>
      <c r="AA762" s="407">
        <f t="shared" si="88"/>
        <v>12000000</v>
      </c>
      <c r="AB762" s="407">
        <f t="shared" si="89"/>
        <v>5000000</v>
      </c>
      <c r="AC762" s="407">
        <f t="shared" si="90"/>
        <v>7000000</v>
      </c>
      <c r="AD762" s="407">
        <f t="shared" si="91"/>
        <v>0</v>
      </c>
    </row>
    <row r="763" spans="1:30" s="1" customFormat="1" x14ac:dyDescent="0.25">
      <c r="A763" s="325">
        <f>SUBTOTAL(103,$B$2:B763)</f>
        <v>762</v>
      </c>
      <c r="B763" s="108" t="s">
        <v>19368</v>
      </c>
      <c r="C763" s="24">
        <v>60804066020013</v>
      </c>
      <c r="D763" s="24" t="str">
        <f>VLOOKUP(C763,'Hemis baza'!K:AJ,26,)</f>
        <v>438241101977</v>
      </c>
      <c r="E763" s="24" t="str">
        <f>VLOOKUP(C763,'Hemis baza'!K:AF,13,)</f>
        <v>To‘lov-shartnoma</v>
      </c>
      <c r="F763" s="109" t="str">
        <f>VLOOKUP(C763,'Hemis baza'!K:AF,3,)</f>
        <v>1-kurs</v>
      </c>
      <c r="G763" s="404" t="s">
        <v>19804</v>
      </c>
      <c r="H763" s="404" t="str">
        <f>VLOOKUP(C763,'Hemis baza'!K:AF,5,)</f>
        <v>S2-24 MT</v>
      </c>
      <c r="I763" s="403" t="str">
        <f>VLOOKUP(C763,'Hemis baza'!K:AF,11,)</f>
        <v>Bakalavr</v>
      </c>
      <c r="J763" s="23" t="str">
        <f>VLOOKUP(C763,'Hemis baza'!K:AF,12,)</f>
        <v>Sirtqi</v>
      </c>
      <c r="K763" s="304"/>
      <c r="L763" s="333"/>
      <c r="M763" s="26">
        <v>12000000</v>
      </c>
      <c r="N763" s="26">
        <f>SUMIF('BR 1'!B:B,'1-kurs'!C763,'BR 1'!E:E)</f>
        <v>12000000</v>
      </c>
      <c r="O763" s="26">
        <f t="shared" si="81"/>
        <v>0</v>
      </c>
      <c r="P763" s="26"/>
      <c r="Q763" s="26"/>
      <c r="R763" s="40"/>
      <c r="U763" s="26">
        <f t="shared" si="83"/>
        <v>0</v>
      </c>
      <c r="V763" s="26">
        <v>12000000</v>
      </c>
      <c r="AA763" s="407">
        <f t="shared" si="88"/>
        <v>12000000</v>
      </c>
      <c r="AB763" s="407">
        <f t="shared" si="89"/>
        <v>12000000</v>
      </c>
      <c r="AC763" s="407">
        <f t="shared" si="90"/>
        <v>0</v>
      </c>
      <c r="AD763" s="407">
        <f t="shared" si="91"/>
        <v>0</v>
      </c>
    </row>
    <row r="764" spans="1:30" s="1" customFormat="1" x14ac:dyDescent="0.25">
      <c r="A764" s="325">
        <f>SUBTOTAL(103,$B$2:B764)</f>
        <v>763</v>
      </c>
      <c r="B764" s="108" t="s">
        <v>9998</v>
      </c>
      <c r="C764" s="24">
        <v>62412025310042</v>
      </c>
      <c r="D764" s="24" t="str">
        <f>VLOOKUP(C764,'Hemis baza'!K:AJ,26,)</f>
        <v>438241102237</v>
      </c>
      <c r="E764" s="24" t="str">
        <f>VLOOKUP(C764,'Hemis baza'!K:AF,13,)</f>
        <v>To‘lov-shartnoma</v>
      </c>
      <c r="F764" s="109" t="str">
        <f>VLOOKUP(C764,'Hemis baza'!K:AF,3,)</f>
        <v>1-kurs</v>
      </c>
      <c r="G764" s="404" t="s">
        <v>19804</v>
      </c>
      <c r="H764" s="404" t="str">
        <f>VLOOKUP(C764,'Hemis baza'!K:AF,5,)</f>
        <v>S2-24 MT</v>
      </c>
      <c r="I764" s="403" t="str">
        <f>VLOOKUP(C764,'Hemis baza'!K:AF,11,)</f>
        <v>Bakalavr</v>
      </c>
      <c r="J764" s="23" t="str">
        <f>VLOOKUP(C764,'Hemis baza'!K:AF,12,)</f>
        <v>Sirtqi</v>
      </c>
      <c r="K764" s="304"/>
      <c r="L764" s="333"/>
      <c r="M764" s="26">
        <v>12000000</v>
      </c>
      <c r="N764" s="26">
        <f>SUMIF('BR 1'!B:B,'1-kurs'!C764,'BR 1'!E:E)</f>
        <v>9000000</v>
      </c>
      <c r="O764" s="26">
        <f t="shared" si="81"/>
        <v>3000000</v>
      </c>
      <c r="P764" s="26"/>
      <c r="Q764" s="26"/>
      <c r="R764" s="40"/>
      <c r="U764" s="26">
        <f t="shared" si="83"/>
        <v>0</v>
      </c>
      <c r="V764" s="26">
        <v>9000000</v>
      </c>
      <c r="AA764" s="407">
        <f t="shared" si="88"/>
        <v>12000000</v>
      </c>
      <c r="AB764" s="407">
        <f t="shared" si="89"/>
        <v>9000000</v>
      </c>
      <c r="AC764" s="407">
        <f t="shared" si="90"/>
        <v>3000000</v>
      </c>
      <c r="AD764" s="407">
        <f t="shared" si="91"/>
        <v>0</v>
      </c>
    </row>
    <row r="765" spans="1:30" s="1" customFormat="1" x14ac:dyDescent="0.25">
      <c r="A765" s="325">
        <f>SUBTOTAL(103,$B$2:B765)</f>
        <v>764</v>
      </c>
      <c r="B765" s="108" t="s">
        <v>19377</v>
      </c>
      <c r="C765" s="24">
        <v>40108851060049</v>
      </c>
      <c r="D765" s="24" t="str">
        <f>VLOOKUP(C765,'Hemis baza'!K:AJ,26,)</f>
        <v>438241102004</v>
      </c>
      <c r="E765" s="24" t="str">
        <f>VLOOKUP(C765,'Hemis baza'!K:AF,13,)</f>
        <v>To‘lov-shartnoma</v>
      </c>
      <c r="F765" s="109" t="str">
        <f>VLOOKUP(C765,'Hemis baza'!K:AF,3,)</f>
        <v>1-kurs</v>
      </c>
      <c r="G765" s="404" t="s">
        <v>19804</v>
      </c>
      <c r="H765" s="404" t="str">
        <f>VLOOKUP(C765,'Hemis baza'!K:AF,5,)</f>
        <v>S2-24 MT</v>
      </c>
      <c r="I765" s="403" t="str">
        <f>VLOOKUP(C765,'Hemis baza'!K:AF,11,)</f>
        <v>Bakalavr</v>
      </c>
      <c r="J765" s="23" t="str">
        <f>VLOOKUP(C765,'Hemis baza'!K:AF,12,)</f>
        <v>Sirtqi</v>
      </c>
      <c r="K765" s="304"/>
      <c r="L765" s="333"/>
      <c r="M765" s="26">
        <v>12000000</v>
      </c>
      <c r="N765" s="26">
        <f>SUMIF('BR 1'!B:B,'1-kurs'!C765,'BR 1'!E:E)</f>
        <v>12000000</v>
      </c>
      <c r="O765" s="26">
        <f t="shared" si="81"/>
        <v>0</v>
      </c>
      <c r="P765" s="26"/>
      <c r="Q765" s="26"/>
      <c r="R765" s="40"/>
      <c r="U765" s="26">
        <f t="shared" si="83"/>
        <v>0</v>
      </c>
      <c r="V765" s="26">
        <v>12000000</v>
      </c>
      <c r="AA765" s="407">
        <f t="shared" si="88"/>
        <v>12000000</v>
      </c>
      <c r="AB765" s="407">
        <f t="shared" si="89"/>
        <v>12000000</v>
      </c>
      <c r="AC765" s="407">
        <f t="shared" si="90"/>
        <v>0</v>
      </c>
      <c r="AD765" s="407">
        <f t="shared" si="91"/>
        <v>0</v>
      </c>
    </row>
    <row r="766" spans="1:30" s="1" customFormat="1" x14ac:dyDescent="0.25">
      <c r="A766" s="325">
        <f>SUBTOTAL(103,$B$2:B766)</f>
        <v>765</v>
      </c>
      <c r="B766" s="108" t="s">
        <v>10063</v>
      </c>
      <c r="C766" s="24">
        <v>40412871140080</v>
      </c>
      <c r="D766" s="24" t="str">
        <f>VLOOKUP(C766,'Hemis baza'!K:AJ,26,)</f>
        <v>438241102200</v>
      </c>
      <c r="E766" s="24" t="str">
        <f>VLOOKUP(C766,'Hemis baza'!K:AF,13,)</f>
        <v>To‘lov-shartnoma</v>
      </c>
      <c r="F766" s="109" t="str">
        <f>VLOOKUP(C766,'Hemis baza'!K:AF,3,)</f>
        <v>1-kurs</v>
      </c>
      <c r="G766" s="404" t="s">
        <v>19804</v>
      </c>
      <c r="H766" s="404" t="str">
        <f>VLOOKUP(C766,'Hemis baza'!K:AF,5,)</f>
        <v>S2-24 MT</v>
      </c>
      <c r="I766" s="403" t="str">
        <f>VLOOKUP(C766,'Hemis baza'!K:AF,11,)</f>
        <v>Bakalavr</v>
      </c>
      <c r="J766" s="23" t="str">
        <f>VLOOKUP(C766,'Hemis baza'!K:AF,12,)</f>
        <v>Sirtqi</v>
      </c>
      <c r="K766" s="304"/>
      <c r="L766" s="333"/>
      <c r="M766" s="26">
        <v>12000000</v>
      </c>
      <c r="N766" s="26">
        <f>SUMIF('BR 1'!B:B,'1-kurs'!C766,'BR 1'!E:E)</f>
        <v>7000000</v>
      </c>
      <c r="O766" s="26">
        <f t="shared" si="81"/>
        <v>5000000</v>
      </c>
      <c r="P766" s="26"/>
      <c r="Q766" s="26"/>
      <c r="R766" s="40"/>
      <c r="U766" s="26">
        <f t="shared" si="83"/>
        <v>0</v>
      </c>
      <c r="V766" s="26">
        <v>7000000</v>
      </c>
      <c r="AA766" s="407">
        <f t="shared" si="88"/>
        <v>12000000</v>
      </c>
      <c r="AB766" s="407">
        <f t="shared" si="89"/>
        <v>7000000</v>
      </c>
      <c r="AC766" s="407">
        <f t="shared" si="90"/>
        <v>5000000</v>
      </c>
      <c r="AD766" s="407">
        <f t="shared" si="91"/>
        <v>0</v>
      </c>
    </row>
    <row r="767" spans="1:30" s="1" customFormat="1" x14ac:dyDescent="0.25">
      <c r="A767" s="325">
        <f>SUBTOTAL(103,$B$2:B767)</f>
        <v>766</v>
      </c>
      <c r="B767" s="108" t="s">
        <v>18657</v>
      </c>
      <c r="C767" s="24">
        <v>42107915300017</v>
      </c>
      <c r="D767" s="24" t="str">
        <f>VLOOKUP(C767,'Hemis baza'!K:AJ,26,)</f>
        <v>438241102246</v>
      </c>
      <c r="E767" s="24" t="str">
        <f>VLOOKUP(C767,'Hemis baza'!K:AF,13,)</f>
        <v>To‘lov-shartnoma</v>
      </c>
      <c r="F767" s="109" t="str">
        <f>VLOOKUP(C767,'Hemis baza'!K:AF,3,)</f>
        <v>1-kurs</v>
      </c>
      <c r="G767" s="404" t="s">
        <v>19804</v>
      </c>
      <c r="H767" s="404" t="str">
        <f>VLOOKUP(C767,'Hemis baza'!K:AF,5,)</f>
        <v>S1-24 MT</v>
      </c>
      <c r="I767" s="403" t="str">
        <f>VLOOKUP(C767,'Hemis baza'!K:AF,11,)</f>
        <v>Bakalavr</v>
      </c>
      <c r="J767" s="23" t="str">
        <f>VLOOKUP(C767,'Hemis baza'!K:AF,12,)</f>
        <v>Sirtqi</v>
      </c>
      <c r="K767" s="304"/>
      <c r="L767" s="333"/>
      <c r="M767" s="26">
        <v>12000000</v>
      </c>
      <c r="N767" s="26">
        <f>SUMIF('BR 1'!B:B,'1-kurs'!C767,'BR 1'!E:E)</f>
        <v>12000000</v>
      </c>
      <c r="O767" s="26">
        <f t="shared" si="81"/>
        <v>0</v>
      </c>
      <c r="P767" s="26"/>
      <c r="Q767" s="26"/>
      <c r="R767" s="40"/>
      <c r="U767" s="26">
        <f t="shared" si="83"/>
        <v>0</v>
      </c>
      <c r="V767" s="26">
        <v>12000000</v>
      </c>
      <c r="AA767" s="407">
        <f t="shared" si="88"/>
        <v>12000000</v>
      </c>
      <c r="AB767" s="407">
        <f t="shared" si="89"/>
        <v>12000000</v>
      </c>
      <c r="AC767" s="407">
        <f t="shared" si="90"/>
        <v>0</v>
      </c>
      <c r="AD767" s="407">
        <f t="shared" si="91"/>
        <v>0</v>
      </c>
    </row>
    <row r="768" spans="1:30" s="1" customFormat="1" x14ac:dyDescent="0.25">
      <c r="A768" s="325">
        <f>SUBTOTAL(103,$B$2:B768)</f>
        <v>767</v>
      </c>
      <c r="B768" s="108" t="s">
        <v>10041</v>
      </c>
      <c r="C768" s="24">
        <v>41009975380024</v>
      </c>
      <c r="D768" s="24" t="e">
        <f>VLOOKUP(C768,'Hemis baza'!K:AJ,26,)</f>
        <v>#N/A</v>
      </c>
      <c r="E768" s="24" t="e">
        <f>VLOOKUP(C768,'Hemis baza'!K:AF,13,)</f>
        <v>#N/A</v>
      </c>
      <c r="F768" s="109" t="e">
        <f>VLOOKUP(C768,'Hemis baza'!K:AF,3,)</f>
        <v>#N/A</v>
      </c>
      <c r="G768" s="404" t="s">
        <v>19804</v>
      </c>
      <c r="H768" s="404" t="e">
        <f>VLOOKUP(C768,'Hemis baza'!K:AF,5,)</f>
        <v>#N/A</v>
      </c>
      <c r="I768" s="403" t="e">
        <f>VLOOKUP(C768,'Hemis baza'!K:AF,11,)</f>
        <v>#N/A</v>
      </c>
      <c r="J768" s="23" t="e">
        <f>VLOOKUP(C768,'Hemis baza'!K:AF,12,)</f>
        <v>#N/A</v>
      </c>
      <c r="K768" s="304"/>
      <c r="L768" s="333"/>
      <c r="M768" s="26">
        <v>12000000</v>
      </c>
      <c r="N768" s="26">
        <f>SUMIF('BR 1'!B:B,'1-kurs'!C768,'BR 1'!E:E)</f>
        <v>0</v>
      </c>
      <c r="O768" s="26">
        <f t="shared" si="81"/>
        <v>12000000</v>
      </c>
      <c r="P768" s="26"/>
      <c r="Q768" s="26"/>
      <c r="R768" s="40"/>
      <c r="U768" s="26">
        <f t="shared" si="83"/>
        <v>0</v>
      </c>
      <c r="V768" s="26">
        <v>0</v>
      </c>
      <c r="AA768" s="407">
        <f t="shared" si="88"/>
        <v>12000000</v>
      </c>
      <c r="AB768" s="407">
        <f t="shared" si="89"/>
        <v>0</v>
      </c>
      <c r="AC768" s="407">
        <f t="shared" si="90"/>
        <v>12000000</v>
      </c>
      <c r="AD768" s="407">
        <f t="shared" si="91"/>
        <v>0</v>
      </c>
    </row>
    <row r="769" spans="1:30" s="1" customFormat="1" x14ac:dyDescent="0.25">
      <c r="A769" s="325">
        <f>SUBTOTAL(103,$B$2:B769)</f>
        <v>768</v>
      </c>
      <c r="B769" s="108" t="s">
        <v>10106</v>
      </c>
      <c r="C769" s="24">
        <v>50207055350020</v>
      </c>
      <c r="D769" s="24" t="e">
        <f>VLOOKUP(C769,'Hemis baza'!K:AJ,26,)</f>
        <v>#N/A</v>
      </c>
      <c r="E769" s="24" t="e">
        <f>VLOOKUP(C769,'Hemis baza'!K:AF,13,)</f>
        <v>#N/A</v>
      </c>
      <c r="F769" s="109" t="e">
        <f>VLOOKUP(C769,'Hemis baza'!K:AF,3,)</f>
        <v>#N/A</v>
      </c>
      <c r="G769" s="404" t="s">
        <v>19812</v>
      </c>
      <c r="H769" s="404" t="e">
        <f>VLOOKUP(C769,'Hemis baza'!K:AF,5,)</f>
        <v>#N/A</v>
      </c>
      <c r="I769" s="403" t="e">
        <f>VLOOKUP(C769,'Hemis baza'!K:AF,11,)</f>
        <v>#N/A</v>
      </c>
      <c r="J769" s="23" t="e">
        <f>VLOOKUP(C769,'Hemis baza'!K:AF,12,)</f>
        <v>#N/A</v>
      </c>
      <c r="K769" s="304"/>
      <c r="L769" s="333"/>
      <c r="M769" s="26">
        <v>12000000</v>
      </c>
      <c r="N769" s="26">
        <f>SUMIF('BR 1'!B:B,'1-kurs'!C769,'BR 1'!E:E)</f>
        <v>0</v>
      </c>
      <c r="O769" s="26">
        <f t="shared" si="81"/>
        <v>12000000</v>
      </c>
      <c r="P769" s="26"/>
      <c r="Q769" s="26"/>
      <c r="R769" s="40"/>
      <c r="U769" s="26">
        <f t="shared" si="83"/>
        <v>0</v>
      </c>
      <c r="V769" s="26">
        <v>0</v>
      </c>
      <c r="AA769" s="407">
        <f t="shared" si="88"/>
        <v>12000000</v>
      </c>
      <c r="AB769" s="407">
        <f t="shared" si="89"/>
        <v>0</v>
      </c>
      <c r="AC769" s="407">
        <f t="shared" si="90"/>
        <v>12000000</v>
      </c>
      <c r="AD769" s="407">
        <f t="shared" si="91"/>
        <v>0</v>
      </c>
    </row>
    <row r="770" spans="1:30" s="1" customFormat="1" x14ac:dyDescent="0.25">
      <c r="A770" s="325">
        <f>SUBTOTAL(103,$B$2:B770)</f>
        <v>769</v>
      </c>
      <c r="B770" s="108" t="s">
        <v>18683</v>
      </c>
      <c r="C770" s="24">
        <v>62506075280010</v>
      </c>
      <c r="D770" s="24" t="e">
        <f>VLOOKUP(C770,'Hemis baza'!K:AJ,26,)</f>
        <v>#N/A</v>
      </c>
      <c r="E770" s="24" t="e">
        <f>VLOOKUP(C770,'Hemis baza'!K:AF,13,)</f>
        <v>#N/A</v>
      </c>
      <c r="F770" s="109" t="e">
        <f>VLOOKUP(C770,'Hemis baza'!K:AF,3,)</f>
        <v>#N/A</v>
      </c>
      <c r="G770" s="404" t="s">
        <v>19808</v>
      </c>
      <c r="H770" s="404" t="e">
        <f>VLOOKUP(C770,'Hemis baza'!K:AF,5,)</f>
        <v>#N/A</v>
      </c>
      <c r="I770" s="403" t="e">
        <f>VLOOKUP(C770,'Hemis baza'!K:AF,11,)</f>
        <v>#N/A</v>
      </c>
      <c r="J770" s="23" t="e">
        <f>VLOOKUP(C770,'Hemis baza'!K:AF,12,)</f>
        <v>#N/A</v>
      </c>
      <c r="K770" s="304"/>
      <c r="L770" s="333"/>
      <c r="M770" s="26">
        <v>12000000</v>
      </c>
      <c r="N770" s="26">
        <f>SUMIF('BR 1'!B:B,'1-kurs'!C770,'BR 1'!E:E)</f>
        <v>0</v>
      </c>
      <c r="O770" s="26">
        <f t="shared" ref="O770:O829" si="92">IF(M770-N770&gt;0,M770-N770,0)</f>
        <v>12000000</v>
      </c>
      <c r="P770" s="26"/>
      <c r="Q770" s="26"/>
      <c r="R770" s="40"/>
      <c r="U770" s="26">
        <f t="shared" ref="U770:U832" si="93">N770-V770</f>
        <v>0</v>
      </c>
      <c r="V770" s="26">
        <v>0</v>
      </c>
      <c r="AA770" s="407">
        <f t="shared" si="88"/>
        <v>12000000</v>
      </c>
      <c r="AB770" s="407">
        <f t="shared" si="89"/>
        <v>0</v>
      </c>
      <c r="AC770" s="407">
        <f t="shared" si="90"/>
        <v>12000000</v>
      </c>
      <c r="AD770" s="407">
        <f t="shared" si="91"/>
        <v>0</v>
      </c>
    </row>
    <row r="771" spans="1:30" s="1" customFormat="1" x14ac:dyDescent="0.25">
      <c r="A771" s="325">
        <f>SUBTOTAL(103,$B$2:B771)</f>
        <v>770</v>
      </c>
      <c r="B771" s="108" t="s">
        <v>18686</v>
      </c>
      <c r="C771" s="24">
        <v>52505055340033</v>
      </c>
      <c r="D771" s="24" t="str">
        <f>VLOOKUP(C771,'Hemis baza'!K:AJ,26,)</f>
        <v>438241101660</v>
      </c>
      <c r="E771" s="24" t="str">
        <f>VLOOKUP(C771,'Hemis baza'!K:AF,13,)</f>
        <v>To‘lov-shartnoma</v>
      </c>
      <c r="F771" s="109" t="str">
        <f>VLOOKUP(C771,'Hemis baza'!K:AF,3,)</f>
        <v>1-kurs</v>
      </c>
      <c r="G771" s="404" t="s">
        <v>19808</v>
      </c>
      <c r="H771" s="404" t="str">
        <f>VLOOKUP(C771,'Hemis baza'!K:AF,5,)</f>
        <v>S2-24 IQT</v>
      </c>
      <c r="I771" s="403" t="str">
        <f>VLOOKUP(C771,'Hemis baza'!K:AF,11,)</f>
        <v>Bakalavr</v>
      </c>
      <c r="J771" s="23" t="str">
        <f>VLOOKUP(C771,'Hemis baza'!K:AF,12,)</f>
        <v>Sirtqi</v>
      </c>
      <c r="K771" s="304"/>
      <c r="L771" s="333"/>
      <c r="M771" s="26">
        <v>12000000</v>
      </c>
      <c r="N771" s="26">
        <f>SUMIF('BR 1'!B:B,'1-kurs'!C771,'BR 1'!E:E)</f>
        <v>3000000</v>
      </c>
      <c r="O771" s="26">
        <f t="shared" si="92"/>
        <v>9000000</v>
      </c>
      <c r="P771" s="26"/>
      <c r="Q771" s="26"/>
      <c r="R771" s="40"/>
      <c r="U771" s="26">
        <f t="shared" si="93"/>
        <v>0</v>
      </c>
      <c r="V771" s="26">
        <v>3000000</v>
      </c>
      <c r="AA771" s="407">
        <f t="shared" si="88"/>
        <v>12000000</v>
      </c>
      <c r="AB771" s="407">
        <f t="shared" si="89"/>
        <v>3000000</v>
      </c>
      <c r="AC771" s="407">
        <f t="shared" si="90"/>
        <v>9000000</v>
      </c>
      <c r="AD771" s="407">
        <f t="shared" si="91"/>
        <v>0</v>
      </c>
    </row>
    <row r="772" spans="1:30" s="1" customFormat="1" x14ac:dyDescent="0.25">
      <c r="A772" s="325">
        <f>SUBTOTAL(103,$B$2:B772)</f>
        <v>771</v>
      </c>
      <c r="B772" s="108" t="s">
        <v>18697</v>
      </c>
      <c r="C772" s="24">
        <v>40205975360058</v>
      </c>
      <c r="D772" s="24" t="e">
        <f>VLOOKUP(C772,'Hemis baza'!K:AJ,26,)</f>
        <v>#N/A</v>
      </c>
      <c r="E772" s="24" t="e">
        <f>VLOOKUP(C772,'Hemis baza'!K:AF,13,)</f>
        <v>#N/A</v>
      </c>
      <c r="F772" s="109" t="e">
        <f>VLOOKUP(C772,'Hemis baza'!K:AF,3,)</f>
        <v>#N/A</v>
      </c>
      <c r="G772" s="404" t="s">
        <v>19818</v>
      </c>
      <c r="H772" s="404" t="e">
        <f>VLOOKUP(C772,'Hemis baza'!K:AF,5,)</f>
        <v>#N/A</v>
      </c>
      <c r="I772" s="403" t="e">
        <f>VLOOKUP(C772,'Hemis baza'!K:AF,11,)</f>
        <v>#N/A</v>
      </c>
      <c r="J772" s="23" t="e">
        <f>VLOOKUP(C772,'Hemis baza'!K:AF,12,)</f>
        <v>#N/A</v>
      </c>
      <c r="K772" s="304"/>
      <c r="L772" s="333"/>
      <c r="M772" s="26">
        <v>12000000</v>
      </c>
      <c r="N772" s="26">
        <f>SUMIF('BR 1'!B:B,'1-kurs'!C772,'BR 1'!E:E)</f>
        <v>0</v>
      </c>
      <c r="O772" s="26">
        <f t="shared" si="92"/>
        <v>12000000</v>
      </c>
      <c r="P772" s="26"/>
      <c r="Q772" s="26"/>
      <c r="R772" s="40"/>
      <c r="U772" s="26">
        <f t="shared" si="93"/>
        <v>0</v>
      </c>
      <c r="V772" s="26">
        <v>0</v>
      </c>
      <c r="AA772" s="407">
        <f t="shared" si="88"/>
        <v>12000000</v>
      </c>
      <c r="AB772" s="407">
        <f t="shared" si="89"/>
        <v>0</v>
      </c>
      <c r="AC772" s="407">
        <f t="shared" si="90"/>
        <v>12000000</v>
      </c>
      <c r="AD772" s="407">
        <f t="shared" si="91"/>
        <v>0</v>
      </c>
    </row>
    <row r="773" spans="1:30" s="1" customFormat="1" x14ac:dyDescent="0.25">
      <c r="A773" s="325">
        <f>SUBTOTAL(103,$B$2:B773)</f>
        <v>772</v>
      </c>
      <c r="B773" s="108" t="s">
        <v>18700</v>
      </c>
      <c r="C773" s="24">
        <v>52004075260032</v>
      </c>
      <c r="D773" s="24" t="str">
        <f>VLOOKUP(C773,'Hemis baza'!K:AJ,26,)</f>
        <v>438241102070</v>
      </c>
      <c r="E773" s="24" t="str">
        <f>VLOOKUP(C773,'Hemis baza'!K:AF,13,)</f>
        <v>To‘lov-shartnoma</v>
      </c>
      <c r="F773" s="109" t="str">
        <f>VLOOKUP(C773,'Hemis baza'!K:AF,3,)</f>
        <v>1-kurs</v>
      </c>
      <c r="G773" s="404" t="s">
        <v>19818</v>
      </c>
      <c r="H773" s="404" t="str">
        <f>VLOOKUP(C773,'Hemis baza'!K:AF,5,)</f>
        <v>S1-24 MIG`</v>
      </c>
      <c r="I773" s="403" t="str">
        <f>VLOOKUP(C773,'Hemis baza'!K:AF,11,)</f>
        <v>Bakalavr</v>
      </c>
      <c r="J773" s="23" t="str">
        <f>VLOOKUP(C773,'Hemis baza'!K:AF,12,)</f>
        <v>Sirtqi</v>
      </c>
      <c r="K773" s="304"/>
      <c r="L773" s="333"/>
      <c r="M773" s="26">
        <v>12000000</v>
      </c>
      <c r="N773" s="26">
        <f>SUMIF('BR 1'!B:B,'1-kurs'!C773,'BR 1'!E:E)</f>
        <v>5600000</v>
      </c>
      <c r="O773" s="26">
        <f t="shared" si="92"/>
        <v>6400000</v>
      </c>
      <c r="P773" s="26"/>
      <c r="Q773" s="26"/>
      <c r="R773" s="40"/>
      <c r="U773" s="26">
        <f t="shared" si="93"/>
        <v>0</v>
      </c>
      <c r="V773" s="26">
        <v>5600000</v>
      </c>
      <c r="AA773" s="407">
        <f t="shared" si="88"/>
        <v>12000000</v>
      </c>
      <c r="AB773" s="407">
        <f t="shared" si="89"/>
        <v>5600000</v>
      </c>
      <c r="AC773" s="407">
        <f t="shared" si="90"/>
        <v>6400000</v>
      </c>
      <c r="AD773" s="407">
        <f t="shared" si="91"/>
        <v>0</v>
      </c>
    </row>
    <row r="774" spans="1:30" s="1" customFormat="1" x14ac:dyDescent="0.25">
      <c r="A774" s="325">
        <f>SUBTOTAL(103,$B$2:B774)</f>
        <v>773</v>
      </c>
      <c r="B774" s="108" t="s">
        <v>10348</v>
      </c>
      <c r="C774" s="24">
        <v>53001025350035</v>
      </c>
      <c r="D774" s="24" t="str">
        <f>VLOOKUP(C774,'Hemis baza'!K:AJ,26,)</f>
        <v>438241101735</v>
      </c>
      <c r="E774" s="24" t="str">
        <f>VLOOKUP(C774,'Hemis baza'!K:AF,13,)</f>
        <v>To‘lov-shartnoma</v>
      </c>
      <c r="F774" s="109" t="str">
        <f>VLOOKUP(C774,'Hemis baza'!K:AF,3,)</f>
        <v>1-kurs</v>
      </c>
      <c r="G774" s="404" t="s">
        <v>19803</v>
      </c>
      <c r="H774" s="404" t="str">
        <f>VLOOKUP(C774,'Hemis baza'!K:AF,5,)</f>
        <v>S1-24 PSI</v>
      </c>
      <c r="I774" s="403" t="str">
        <f>VLOOKUP(C774,'Hemis baza'!K:AF,11,)</f>
        <v>Bakalavr</v>
      </c>
      <c r="J774" s="23" t="str">
        <f>VLOOKUP(C774,'Hemis baza'!K:AF,12,)</f>
        <v>Sirtqi</v>
      </c>
      <c r="K774" s="304"/>
      <c r="L774" s="333"/>
      <c r="M774" s="26">
        <v>12000000</v>
      </c>
      <c r="N774" s="26">
        <f>SUMIF('BR 1'!B:B,'1-kurs'!C774,'BR 1'!E:E)</f>
        <v>9000000</v>
      </c>
      <c r="O774" s="26">
        <f t="shared" si="92"/>
        <v>3000000</v>
      </c>
      <c r="P774" s="26"/>
      <c r="Q774" s="26"/>
      <c r="R774" s="40"/>
      <c r="U774" s="26">
        <f t="shared" si="93"/>
        <v>0</v>
      </c>
      <c r="V774" s="26">
        <v>9000000</v>
      </c>
      <c r="AA774" s="407">
        <f t="shared" si="88"/>
        <v>12000000</v>
      </c>
      <c r="AB774" s="407">
        <f t="shared" si="89"/>
        <v>9000000</v>
      </c>
      <c r="AC774" s="407">
        <f t="shared" si="90"/>
        <v>3000000</v>
      </c>
      <c r="AD774" s="407">
        <f t="shared" si="91"/>
        <v>0</v>
      </c>
    </row>
    <row r="775" spans="1:30" s="1" customFormat="1" x14ac:dyDescent="0.25">
      <c r="A775" s="325">
        <f>SUBTOTAL(103,$B$2:B775)</f>
        <v>774</v>
      </c>
      <c r="B775" s="108" t="s">
        <v>10535</v>
      </c>
      <c r="C775" s="24">
        <v>41005881140019</v>
      </c>
      <c r="D775" s="24" t="str">
        <f>VLOOKUP(C775,'Hemis baza'!K:AJ,26,)</f>
        <v>438241102199</v>
      </c>
      <c r="E775" s="24" t="str">
        <f>VLOOKUP(C775,'Hemis baza'!K:AF,13,)</f>
        <v>To‘lov-shartnoma</v>
      </c>
      <c r="F775" s="109" t="str">
        <f>VLOOKUP(C775,'Hemis baza'!K:AF,3,)</f>
        <v>1-kurs</v>
      </c>
      <c r="G775" s="404" t="s">
        <v>19803</v>
      </c>
      <c r="H775" s="404" t="str">
        <f>VLOOKUP(C775,'Hemis baza'!K:AF,5,)</f>
        <v>S2-24 PSI</v>
      </c>
      <c r="I775" s="403" t="str">
        <f>VLOOKUP(C775,'Hemis baza'!K:AF,11,)</f>
        <v>Bakalavr</v>
      </c>
      <c r="J775" s="23" t="str">
        <f>VLOOKUP(C775,'Hemis baza'!K:AF,12,)</f>
        <v>Sirtqi</v>
      </c>
      <c r="K775" s="304"/>
      <c r="L775" s="333"/>
      <c r="M775" s="26">
        <v>12000000</v>
      </c>
      <c r="N775" s="26">
        <f>SUMIF('BR 1'!B:B,'1-kurs'!C775,'BR 1'!E:E)</f>
        <v>9520000</v>
      </c>
      <c r="O775" s="26">
        <f t="shared" si="92"/>
        <v>2480000</v>
      </c>
      <c r="P775" s="26"/>
      <c r="Q775" s="26"/>
      <c r="R775" s="40"/>
      <c r="U775" s="26">
        <f t="shared" si="93"/>
        <v>0</v>
      </c>
      <c r="V775" s="26">
        <v>9520000</v>
      </c>
      <c r="AA775" s="407">
        <f t="shared" si="88"/>
        <v>12000000</v>
      </c>
      <c r="AB775" s="407">
        <f t="shared" si="89"/>
        <v>9520000</v>
      </c>
      <c r="AC775" s="407">
        <f t="shared" si="90"/>
        <v>2480000</v>
      </c>
      <c r="AD775" s="407">
        <f t="shared" si="91"/>
        <v>0</v>
      </c>
    </row>
    <row r="776" spans="1:30" s="1" customFormat="1" x14ac:dyDescent="0.25">
      <c r="A776" s="325">
        <f>SUBTOTAL(103,$B$2:B776)</f>
        <v>775</v>
      </c>
      <c r="B776" s="108" t="s">
        <v>18703</v>
      </c>
      <c r="C776" s="24">
        <v>50306065310089</v>
      </c>
      <c r="D776" s="24" t="e">
        <f>VLOOKUP(C776,'Hemis baza'!K:AJ,26,)</f>
        <v>#N/A</v>
      </c>
      <c r="E776" s="24" t="e">
        <f>VLOOKUP(C776,'Hemis baza'!K:AF,13,)</f>
        <v>#N/A</v>
      </c>
      <c r="F776" s="109" t="e">
        <f>VLOOKUP(C776,'Hemis baza'!K:AF,3,)</f>
        <v>#N/A</v>
      </c>
      <c r="G776" s="404" t="s">
        <v>19803</v>
      </c>
      <c r="H776" s="404" t="e">
        <f>VLOOKUP(C776,'Hemis baza'!K:AF,5,)</f>
        <v>#N/A</v>
      </c>
      <c r="I776" s="403" t="e">
        <f>VLOOKUP(C776,'Hemis baza'!K:AF,11,)</f>
        <v>#N/A</v>
      </c>
      <c r="J776" s="23" t="e">
        <f>VLOOKUP(C776,'Hemis baza'!K:AF,12,)</f>
        <v>#N/A</v>
      </c>
      <c r="K776" s="304"/>
      <c r="L776" s="333"/>
      <c r="M776" s="26">
        <v>12000000</v>
      </c>
      <c r="N776" s="26">
        <f>SUMIF('BR 1'!B:B,'1-kurs'!C776,'BR 1'!E:E)</f>
        <v>0</v>
      </c>
      <c r="O776" s="26">
        <f t="shared" si="92"/>
        <v>12000000</v>
      </c>
      <c r="P776" s="26"/>
      <c r="Q776" s="26"/>
      <c r="R776" s="40"/>
      <c r="U776" s="26">
        <f t="shared" si="93"/>
        <v>0</v>
      </c>
      <c r="V776" s="26">
        <v>0</v>
      </c>
      <c r="AA776" s="407">
        <f t="shared" si="88"/>
        <v>12000000</v>
      </c>
      <c r="AB776" s="407">
        <f t="shared" si="89"/>
        <v>0</v>
      </c>
      <c r="AC776" s="407">
        <f t="shared" si="90"/>
        <v>12000000</v>
      </c>
      <c r="AD776" s="407">
        <f t="shared" si="91"/>
        <v>0</v>
      </c>
    </row>
    <row r="777" spans="1:30" s="1" customFormat="1" x14ac:dyDescent="0.25">
      <c r="A777" s="325">
        <f>SUBTOTAL(103,$B$2:B777)</f>
        <v>776</v>
      </c>
      <c r="B777" s="108" t="s">
        <v>19918</v>
      </c>
      <c r="C777" s="24">
        <v>40801862330061</v>
      </c>
      <c r="D777" s="24" t="str">
        <f>VLOOKUP(C777,'Hemis baza'!K:AJ,26,)</f>
        <v>438241102034</v>
      </c>
      <c r="E777" s="24" t="str">
        <f>VLOOKUP(C777,'Hemis baza'!K:AF,13,)</f>
        <v>To‘lov-shartnoma</v>
      </c>
      <c r="F777" s="109" t="str">
        <f>VLOOKUP(C777,'Hemis baza'!K:AF,3,)</f>
        <v>1-kurs</v>
      </c>
      <c r="G777" s="404" t="s">
        <v>19806</v>
      </c>
      <c r="H777" s="404" t="str">
        <f>VLOOKUP(C777,'Hemis baza'!K:AF,5,)</f>
        <v>1-24 MUZ</v>
      </c>
      <c r="I777" s="403" t="str">
        <f>VLOOKUP(C777,'Hemis baza'!K:AF,11,)</f>
        <v>Bakalavr</v>
      </c>
      <c r="J777" s="23" t="str">
        <f>VLOOKUP(C777,'Hemis baza'!K:AF,12,)</f>
        <v>Kunduzgi</v>
      </c>
      <c r="K777" s="304"/>
      <c r="L777" s="333"/>
      <c r="M777" s="26">
        <v>15000000</v>
      </c>
      <c r="N777" s="26">
        <f>SUMIF('BR 1'!B:B,'1-kurs'!C777,'BR 1'!E:E)</f>
        <v>15000000</v>
      </c>
      <c r="O777" s="26">
        <f t="shared" si="92"/>
        <v>0</v>
      </c>
      <c r="P777" s="26"/>
      <c r="Q777" s="26"/>
      <c r="R777" s="40"/>
      <c r="U777" s="26">
        <f t="shared" si="93"/>
        <v>0</v>
      </c>
      <c r="V777" s="26">
        <v>15000000</v>
      </c>
      <c r="AA777" s="407">
        <f t="shared" ref="AA777:AA839" si="94">M777</f>
        <v>15000000</v>
      </c>
      <c r="AB777" s="407">
        <f t="shared" ref="AB777:AB839" si="95">N777</f>
        <v>15000000</v>
      </c>
      <c r="AC777" s="407">
        <f t="shared" ref="AC777:AC839" si="96">O777</f>
        <v>0</v>
      </c>
      <c r="AD777" s="407">
        <f t="shared" ref="AD777:AD839" si="97">Q777</f>
        <v>0</v>
      </c>
    </row>
    <row r="778" spans="1:30" s="1" customFormat="1" x14ac:dyDescent="0.25">
      <c r="A778" s="325">
        <f>SUBTOTAL(103,$B$2:B778)</f>
        <v>777</v>
      </c>
      <c r="B778" s="108" t="s">
        <v>19922</v>
      </c>
      <c r="C778" s="24">
        <v>62712065280027</v>
      </c>
      <c r="D778" s="24" t="e">
        <f>VLOOKUP(C778,'Hemis baza'!K:AJ,26,)</f>
        <v>#N/A</v>
      </c>
      <c r="E778" s="24" t="e">
        <f>VLOOKUP(C778,'Hemis baza'!K:AF,13,)</f>
        <v>#N/A</v>
      </c>
      <c r="F778" s="109" t="e">
        <f>VLOOKUP(C778,'Hemis baza'!K:AF,3,)</f>
        <v>#N/A</v>
      </c>
      <c r="G778" s="404" t="s">
        <v>19805</v>
      </c>
      <c r="H778" s="404" t="e">
        <f>VLOOKUP(C778,'Hemis baza'!K:AF,5,)</f>
        <v>#N/A</v>
      </c>
      <c r="I778" s="403" t="e">
        <f>VLOOKUP(C778,'Hemis baza'!K:AF,11,)</f>
        <v>#N/A</v>
      </c>
      <c r="J778" s="23" t="e">
        <f>VLOOKUP(C778,'Hemis baza'!K:AF,12,)</f>
        <v>#N/A</v>
      </c>
      <c r="K778" s="304"/>
      <c r="L778" s="333"/>
      <c r="M778" s="26">
        <v>15000000</v>
      </c>
      <c r="N778" s="26">
        <f>SUMIF('BR 1'!B:B,'1-kurs'!C778,'BR 1'!E:E)</f>
        <v>3000000</v>
      </c>
      <c r="O778" s="26">
        <f t="shared" si="92"/>
        <v>12000000</v>
      </c>
      <c r="P778" s="26"/>
      <c r="Q778" s="26"/>
      <c r="R778" s="40"/>
      <c r="U778" s="26">
        <f t="shared" si="93"/>
        <v>0</v>
      </c>
      <c r="V778" s="26">
        <v>3000000</v>
      </c>
      <c r="AA778" s="407">
        <f t="shared" si="94"/>
        <v>15000000</v>
      </c>
      <c r="AB778" s="407">
        <f t="shared" si="95"/>
        <v>3000000</v>
      </c>
      <c r="AC778" s="407">
        <f t="shared" si="96"/>
        <v>12000000</v>
      </c>
      <c r="AD778" s="407">
        <f t="shared" si="97"/>
        <v>0</v>
      </c>
    </row>
    <row r="779" spans="1:30" s="1" customFormat="1" x14ac:dyDescent="0.25">
      <c r="A779" s="325">
        <f>SUBTOTAL(103,$B$2:B779)</f>
        <v>778</v>
      </c>
      <c r="B779" s="108" t="s">
        <v>19924</v>
      </c>
      <c r="C779" s="24">
        <v>63005075380030</v>
      </c>
      <c r="D779" s="24" t="str">
        <f>VLOOKUP(C779,'Hemis baza'!K:AJ,26,)</f>
        <v>438241102273</v>
      </c>
      <c r="E779" s="24" t="str">
        <f>VLOOKUP(C779,'Hemis baza'!K:AF,13,)</f>
        <v>To‘lov-shartnoma</v>
      </c>
      <c r="F779" s="109" t="str">
        <f>VLOOKUP(C779,'Hemis baza'!K:AF,3,)</f>
        <v>1-kurs</v>
      </c>
      <c r="G779" s="404" t="s">
        <v>19805</v>
      </c>
      <c r="H779" s="404" t="str">
        <f>VLOOKUP(C779,'Hemis baza'!K:AF,5,)</f>
        <v>1-24 MPL</v>
      </c>
      <c r="I779" s="403" t="str">
        <f>VLOOKUP(C779,'Hemis baza'!K:AF,11,)</f>
        <v>Bakalavr</v>
      </c>
      <c r="J779" s="23" t="str">
        <f>VLOOKUP(C779,'Hemis baza'!K:AF,12,)</f>
        <v>Kunduzgi</v>
      </c>
      <c r="K779" s="304"/>
      <c r="L779" s="333"/>
      <c r="M779" s="26">
        <v>15000000</v>
      </c>
      <c r="N779" s="26">
        <f>SUMIF('BR 1'!B:B,'1-kurs'!C779,'BR 1'!E:E)</f>
        <v>7500000</v>
      </c>
      <c r="O779" s="26">
        <f t="shared" si="92"/>
        <v>7500000</v>
      </c>
      <c r="P779" s="26"/>
      <c r="Q779" s="26"/>
      <c r="R779" s="40"/>
      <c r="U779" s="26">
        <f t="shared" si="93"/>
        <v>0</v>
      </c>
      <c r="V779" s="26">
        <v>7500000</v>
      </c>
      <c r="AA779" s="407">
        <f t="shared" si="94"/>
        <v>15000000</v>
      </c>
      <c r="AB779" s="407">
        <f t="shared" si="95"/>
        <v>7500000</v>
      </c>
      <c r="AC779" s="407">
        <f t="shared" si="96"/>
        <v>7500000</v>
      </c>
      <c r="AD779" s="407">
        <f t="shared" si="97"/>
        <v>0</v>
      </c>
    </row>
    <row r="780" spans="1:30" s="1" customFormat="1" x14ac:dyDescent="0.25">
      <c r="A780" s="325">
        <f>SUBTOTAL(103,$B$2:B780)</f>
        <v>779</v>
      </c>
      <c r="B780" s="108" t="s">
        <v>19929</v>
      </c>
      <c r="C780" s="24">
        <v>31711922330042</v>
      </c>
      <c r="D780" s="24" t="str">
        <f>VLOOKUP(C780,'Hemis baza'!K:AJ,26,)</f>
        <v>438241200299</v>
      </c>
      <c r="E780" s="24" t="str">
        <f>VLOOKUP(C780,'Hemis baza'!K:AF,13,)</f>
        <v>To‘lov-shartnoma</v>
      </c>
      <c r="F780" s="109" t="str">
        <f>VLOOKUP(C780,'Hemis baza'!K:AF,3,)</f>
        <v>1-kurs</v>
      </c>
      <c r="G780" s="404" t="s">
        <v>19808</v>
      </c>
      <c r="H780" s="404" t="str">
        <f>VLOOKUP(C780,'Hemis baza'!K:AF,5,)</f>
        <v>M1-24 IQT</v>
      </c>
      <c r="I780" s="403" t="str">
        <f>VLOOKUP(C780,'Hemis baza'!K:AF,11,)</f>
        <v>Magistr</v>
      </c>
      <c r="J780" s="23" t="str">
        <f>VLOOKUP(C780,'Hemis baza'!K:AF,12,)</f>
        <v>Kunduzgi</v>
      </c>
      <c r="K780" s="304"/>
      <c r="L780" s="333"/>
      <c r="M780" s="26">
        <v>18000000</v>
      </c>
      <c r="N780" s="26">
        <f>SUMIF('BR 1'!B:B,'1-kurs'!C780,'BR 1'!E:E)</f>
        <v>0</v>
      </c>
      <c r="O780" s="26">
        <f t="shared" si="92"/>
        <v>18000000</v>
      </c>
      <c r="P780" s="26"/>
      <c r="Q780" s="26"/>
      <c r="R780" s="40"/>
      <c r="U780" s="26">
        <f t="shared" si="93"/>
        <v>0</v>
      </c>
      <c r="V780" s="26">
        <v>0</v>
      </c>
      <c r="AA780" s="407">
        <f t="shared" si="94"/>
        <v>18000000</v>
      </c>
      <c r="AB780" s="407">
        <f t="shared" si="95"/>
        <v>0</v>
      </c>
      <c r="AC780" s="407">
        <f t="shared" si="96"/>
        <v>18000000</v>
      </c>
      <c r="AD780" s="407">
        <f t="shared" si="97"/>
        <v>0</v>
      </c>
    </row>
    <row r="781" spans="1:30" s="1" customFormat="1" x14ac:dyDescent="0.25">
      <c r="A781" s="325">
        <f>SUBTOTAL(103,$B$2:B781)</f>
        <v>780</v>
      </c>
      <c r="B781" s="108" t="s">
        <v>19933</v>
      </c>
      <c r="C781" s="24">
        <v>32404921120011</v>
      </c>
      <c r="D781" s="24" t="str">
        <f>VLOOKUP(C781,'Hemis baza'!K:AJ,26,)</f>
        <v>438241200315</v>
      </c>
      <c r="E781" s="24" t="str">
        <f>VLOOKUP(C781,'Hemis baza'!K:AF,13,)</f>
        <v>To‘lov-shartnoma</v>
      </c>
      <c r="F781" s="109" t="str">
        <f>VLOOKUP(C781,'Hemis baza'!K:AF,3,)</f>
        <v>1-kurs</v>
      </c>
      <c r="G781" s="404" t="s">
        <v>19808</v>
      </c>
      <c r="H781" s="404" t="str">
        <f>VLOOKUP(C781,'Hemis baza'!K:AF,5,)</f>
        <v>M1-24 IQT</v>
      </c>
      <c r="I781" s="403" t="str">
        <f>VLOOKUP(C781,'Hemis baza'!K:AF,11,)</f>
        <v>Magistr</v>
      </c>
      <c r="J781" s="23" t="str">
        <f>VLOOKUP(C781,'Hemis baza'!K:AF,12,)</f>
        <v>Kunduzgi</v>
      </c>
      <c r="K781" s="304"/>
      <c r="L781" s="333"/>
      <c r="M781" s="26">
        <v>18000000</v>
      </c>
      <c r="N781" s="26">
        <f>SUMIF('BR 1'!B:B,'1-kurs'!C781,'BR 1'!E:E)</f>
        <v>9000000</v>
      </c>
      <c r="O781" s="26">
        <f t="shared" si="92"/>
        <v>9000000</v>
      </c>
      <c r="P781" s="26"/>
      <c r="Q781" s="26"/>
      <c r="R781" s="40"/>
      <c r="U781" s="26">
        <f t="shared" si="93"/>
        <v>0</v>
      </c>
      <c r="V781" s="26">
        <v>9000000</v>
      </c>
      <c r="AA781" s="407">
        <f t="shared" si="94"/>
        <v>18000000</v>
      </c>
      <c r="AB781" s="407">
        <f t="shared" si="95"/>
        <v>9000000</v>
      </c>
      <c r="AC781" s="407">
        <f t="shared" si="96"/>
        <v>9000000</v>
      </c>
      <c r="AD781" s="407">
        <f t="shared" si="97"/>
        <v>0</v>
      </c>
    </row>
    <row r="782" spans="1:30" s="1" customFormat="1" x14ac:dyDescent="0.25">
      <c r="A782" s="325">
        <f>SUBTOTAL(103,$B$2:B782)</f>
        <v>781</v>
      </c>
      <c r="B782" s="108" t="s">
        <v>19937</v>
      </c>
      <c r="C782" s="24">
        <v>41810975360028</v>
      </c>
      <c r="D782" s="24" t="str">
        <f>VLOOKUP(C782,'Hemis baza'!K:AJ,26,)</f>
        <v>438241200296</v>
      </c>
      <c r="E782" s="24" t="str">
        <f>VLOOKUP(C782,'Hemis baza'!K:AF,13,)</f>
        <v>To‘lov-shartnoma</v>
      </c>
      <c r="F782" s="109" t="str">
        <f>VLOOKUP(C782,'Hemis baza'!K:AF,3,)</f>
        <v>1-kurs</v>
      </c>
      <c r="G782" s="404" t="s">
        <v>19816</v>
      </c>
      <c r="H782" s="404" t="str">
        <f>VLOOKUP(C782,'Hemis baza'!K:AF,5,)</f>
        <v>M1-24 JM</v>
      </c>
      <c r="I782" s="403" t="str">
        <f>VLOOKUP(C782,'Hemis baza'!K:AF,11,)</f>
        <v>Magistr</v>
      </c>
      <c r="J782" s="23" t="str">
        <f>VLOOKUP(C782,'Hemis baza'!K:AF,12,)</f>
        <v>Kunduzgi</v>
      </c>
      <c r="K782" s="304"/>
      <c r="L782" s="333"/>
      <c r="M782" s="26">
        <v>18000000</v>
      </c>
      <c r="N782" s="26">
        <f>SUMIF('BR 1'!B:B,'1-kurs'!C782,'BR 1'!E:E)</f>
        <v>8000000</v>
      </c>
      <c r="O782" s="26">
        <f t="shared" si="92"/>
        <v>10000000</v>
      </c>
      <c r="P782" s="26"/>
      <c r="Q782" s="26"/>
      <c r="R782" s="40"/>
      <c r="U782" s="26">
        <f t="shared" si="93"/>
        <v>0</v>
      </c>
      <c r="V782" s="26">
        <v>8000000</v>
      </c>
      <c r="AA782" s="407">
        <f t="shared" si="94"/>
        <v>18000000</v>
      </c>
      <c r="AB782" s="407">
        <f t="shared" si="95"/>
        <v>8000000</v>
      </c>
      <c r="AC782" s="407">
        <f t="shared" si="96"/>
        <v>10000000</v>
      </c>
      <c r="AD782" s="407">
        <f t="shared" si="97"/>
        <v>0</v>
      </c>
    </row>
    <row r="783" spans="1:30" s="1" customFormat="1" x14ac:dyDescent="0.25">
      <c r="A783" s="325">
        <f>SUBTOTAL(103,$B$2:B783)</f>
        <v>782</v>
      </c>
      <c r="B783" s="108" t="s">
        <v>19942</v>
      </c>
      <c r="C783" s="24">
        <v>41103911000170</v>
      </c>
      <c r="D783" s="24" t="str">
        <f>VLOOKUP(C783,'Hemis baza'!K:AJ,26,)</f>
        <v>438241200300</v>
      </c>
      <c r="E783" s="24" t="str">
        <f>VLOOKUP(C783,'Hemis baza'!K:AF,13,)</f>
        <v>To‘lov-shartnoma</v>
      </c>
      <c r="F783" s="109" t="str">
        <f>VLOOKUP(C783,'Hemis baza'!K:AF,3,)</f>
        <v>1-kurs</v>
      </c>
      <c r="G783" s="404" t="s">
        <v>19803</v>
      </c>
      <c r="H783" s="404" t="str">
        <f>VLOOKUP(C783,'Hemis baza'!K:AF,5,)</f>
        <v>M1-24 PSI</v>
      </c>
      <c r="I783" s="403" t="str">
        <f>VLOOKUP(C783,'Hemis baza'!K:AF,11,)</f>
        <v>Magistr</v>
      </c>
      <c r="J783" s="23" t="str">
        <f>VLOOKUP(C783,'Hemis baza'!K:AF,12,)</f>
        <v>Kunduzgi</v>
      </c>
      <c r="K783" s="304"/>
      <c r="L783" s="333"/>
      <c r="M783" s="26">
        <v>18000000</v>
      </c>
      <c r="N783" s="26">
        <f>SUMIF('BR 1'!B:B,'1-kurs'!C783,'BR 1'!E:E)</f>
        <v>18000000</v>
      </c>
      <c r="O783" s="26">
        <f t="shared" si="92"/>
        <v>0</v>
      </c>
      <c r="P783" s="26"/>
      <c r="Q783" s="26"/>
      <c r="R783" s="40"/>
      <c r="U783" s="26">
        <f t="shared" si="93"/>
        <v>0</v>
      </c>
      <c r="V783" s="26">
        <v>18000000</v>
      </c>
      <c r="AA783" s="407">
        <f t="shared" si="94"/>
        <v>18000000</v>
      </c>
      <c r="AB783" s="407">
        <f t="shared" si="95"/>
        <v>18000000</v>
      </c>
      <c r="AC783" s="407">
        <f t="shared" si="96"/>
        <v>0</v>
      </c>
      <c r="AD783" s="407">
        <f t="shared" si="97"/>
        <v>0</v>
      </c>
    </row>
    <row r="784" spans="1:30" s="1" customFormat="1" x14ac:dyDescent="0.25">
      <c r="A784" s="325">
        <f>SUBTOTAL(103,$B$2:B784)</f>
        <v>783</v>
      </c>
      <c r="B784" s="108" t="s">
        <v>19951</v>
      </c>
      <c r="C784" s="24">
        <v>61003025310010</v>
      </c>
      <c r="D784" s="24" t="str">
        <f>VLOOKUP(C784,'Hemis baza'!K:AJ,26,)</f>
        <v>438241200294</v>
      </c>
      <c r="E784" s="24" t="str">
        <f>VLOOKUP(C784,'Hemis baza'!K:AF,13,)</f>
        <v>To‘lov-shartnoma</v>
      </c>
      <c r="F784" s="109" t="str">
        <f>VLOOKUP(C784,'Hemis baza'!K:AF,3,)</f>
        <v>1-kurs</v>
      </c>
      <c r="G784" s="404" t="s">
        <v>19811</v>
      </c>
      <c r="H784" s="404" t="str">
        <f>VLOOKUP(C784,'Hemis baza'!K:AF,5,)</f>
        <v>M1-24 O`TA</v>
      </c>
      <c r="I784" s="403" t="str">
        <f>VLOOKUP(C784,'Hemis baza'!K:AF,11,)</f>
        <v>Magistr</v>
      </c>
      <c r="J784" s="23" t="str">
        <f>VLOOKUP(C784,'Hemis baza'!K:AF,12,)</f>
        <v>Kunduzgi</v>
      </c>
      <c r="K784" s="304"/>
      <c r="L784" s="333"/>
      <c r="M784" s="26">
        <v>18000000</v>
      </c>
      <c r="N784" s="26">
        <f>SUMIF('BR 1'!B:B,'1-kurs'!C784,'BR 1'!E:E)</f>
        <v>18000000</v>
      </c>
      <c r="O784" s="26">
        <f t="shared" si="92"/>
        <v>0</v>
      </c>
      <c r="P784" s="26"/>
      <c r="Q784" s="26"/>
      <c r="R784" s="40"/>
      <c r="U784" s="26">
        <f t="shared" si="93"/>
        <v>0</v>
      </c>
      <c r="V784" s="26">
        <v>18000000</v>
      </c>
      <c r="AA784" s="407">
        <f t="shared" si="94"/>
        <v>18000000</v>
      </c>
      <c r="AB784" s="407">
        <f t="shared" si="95"/>
        <v>18000000</v>
      </c>
      <c r="AC784" s="407">
        <f t="shared" si="96"/>
        <v>0</v>
      </c>
      <c r="AD784" s="407">
        <f t="shared" si="97"/>
        <v>0</v>
      </c>
    </row>
    <row r="785" spans="1:30" s="1" customFormat="1" x14ac:dyDescent="0.25">
      <c r="A785" s="325">
        <f>SUBTOTAL(103,$B$2:B785)</f>
        <v>784</v>
      </c>
      <c r="B785" s="108" t="s">
        <v>19959</v>
      </c>
      <c r="C785" s="24">
        <v>42904975350013</v>
      </c>
      <c r="D785" s="24" t="str">
        <f>VLOOKUP(C785,'Hemis baza'!K:AJ,26,)</f>
        <v>438241200317</v>
      </c>
      <c r="E785" s="24" t="str">
        <f>VLOOKUP(C785,'Hemis baza'!K:AF,13,)</f>
        <v>To‘lov-shartnoma</v>
      </c>
      <c r="F785" s="109" t="str">
        <f>VLOOKUP(C785,'Hemis baza'!K:AF,3,)</f>
        <v>1-kurs</v>
      </c>
      <c r="G785" s="404" t="s">
        <v>19817</v>
      </c>
      <c r="H785" s="404" t="str">
        <f>VLOOKUP(C785,'Hemis baza'!K:AF,5,)</f>
        <v>M1-24 PED</v>
      </c>
      <c r="I785" s="403" t="str">
        <f>VLOOKUP(C785,'Hemis baza'!K:AF,11,)</f>
        <v>Magistr</v>
      </c>
      <c r="J785" s="23" t="str">
        <f>VLOOKUP(C785,'Hemis baza'!K:AF,12,)</f>
        <v>Kunduzgi</v>
      </c>
      <c r="K785" s="304"/>
      <c r="L785" s="333"/>
      <c r="M785" s="26">
        <v>18000000</v>
      </c>
      <c r="N785" s="26">
        <f>SUMIF('BR 1'!B:B,'1-kurs'!C785,'BR 1'!E:E)</f>
        <v>18000000</v>
      </c>
      <c r="O785" s="26">
        <f t="shared" si="92"/>
        <v>0</v>
      </c>
      <c r="P785" s="26"/>
      <c r="Q785" s="26"/>
      <c r="R785" s="40"/>
      <c r="U785" s="26">
        <f t="shared" si="93"/>
        <v>0</v>
      </c>
      <c r="V785" s="26">
        <v>18000000</v>
      </c>
      <c r="AA785" s="407">
        <f t="shared" si="94"/>
        <v>18000000</v>
      </c>
      <c r="AB785" s="407">
        <f t="shared" si="95"/>
        <v>18000000</v>
      </c>
      <c r="AC785" s="407">
        <f t="shared" si="96"/>
        <v>0</v>
      </c>
      <c r="AD785" s="407">
        <f t="shared" si="97"/>
        <v>0</v>
      </c>
    </row>
    <row r="786" spans="1:30" s="1" customFormat="1" x14ac:dyDescent="0.25">
      <c r="A786" s="325">
        <f>SUBTOTAL(103,$B$2:B786)</f>
        <v>785</v>
      </c>
      <c r="B786" s="108" t="s">
        <v>20070</v>
      </c>
      <c r="C786" s="24">
        <v>62505075320016</v>
      </c>
      <c r="D786" s="24" t="str">
        <f>VLOOKUP(C786,'Hemis baza'!K:AJ,26,)</f>
        <v>438241102287</v>
      </c>
      <c r="E786" s="24" t="str">
        <f>VLOOKUP(C786,'Hemis baza'!K:AF,13,)</f>
        <v>To‘lov-shartnoma</v>
      </c>
      <c r="F786" s="109" t="str">
        <f>VLOOKUP(C786,'Hemis baza'!K:AF,3,)</f>
        <v>1-kurs</v>
      </c>
      <c r="G786" s="404" t="s">
        <v>19809</v>
      </c>
      <c r="H786" s="404" t="str">
        <f>VLOOKUP(C786,'Hemis baza'!K:AF,5,)</f>
        <v>1-24 BT</v>
      </c>
      <c r="I786" s="403" t="str">
        <f>VLOOKUP(C786,'Hemis baza'!K:AF,11,)</f>
        <v>Bakalavr</v>
      </c>
      <c r="J786" s="23" t="str">
        <f>VLOOKUP(C786,'Hemis baza'!K:AF,12,)</f>
        <v>Kunduzgi</v>
      </c>
      <c r="K786" s="304"/>
      <c r="L786" s="333"/>
      <c r="M786" s="26">
        <v>15000000</v>
      </c>
      <c r="N786" s="26">
        <f>SUMIF('BR 1'!B:B,'1-kurs'!C786,'BR 1'!E:E)</f>
        <v>15000000</v>
      </c>
      <c r="O786" s="26">
        <f t="shared" si="92"/>
        <v>0</v>
      </c>
      <c r="P786" s="26"/>
      <c r="Q786" s="26"/>
      <c r="R786" s="40"/>
      <c r="U786" s="26">
        <f t="shared" si="93"/>
        <v>0</v>
      </c>
      <c r="V786" s="26">
        <v>15000000</v>
      </c>
      <c r="AA786" s="407">
        <f t="shared" si="94"/>
        <v>15000000</v>
      </c>
      <c r="AB786" s="407">
        <f t="shared" si="95"/>
        <v>15000000</v>
      </c>
      <c r="AC786" s="407">
        <f t="shared" si="96"/>
        <v>0</v>
      </c>
      <c r="AD786" s="407">
        <f t="shared" si="97"/>
        <v>0</v>
      </c>
    </row>
    <row r="787" spans="1:30" s="1" customFormat="1" x14ac:dyDescent="0.25">
      <c r="A787" s="325">
        <f>SUBTOTAL(103,$B$2:B787)</f>
        <v>786</v>
      </c>
      <c r="B787" s="108" t="s">
        <v>20071</v>
      </c>
      <c r="C787" s="24">
        <v>50609055260088</v>
      </c>
      <c r="D787" s="24" t="str">
        <f>VLOOKUP(C787,'Hemis baza'!K:AJ,26,)</f>
        <v>438241102280</v>
      </c>
      <c r="E787" s="24" t="str">
        <f>VLOOKUP(C787,'Hemis baza'!K:AF,13,)</f>
        <v>To‘lov-shartnoma</v>
      </c>
      <c r="F787" s="109" t="str">
        <f>VLOOKUP(C787,'Hemis baza'!K:AF,3,)</f>
        <v>1-kurs</v>
      </c>
      <c r="G787" s="404" t="s">
        <v>19806</v>
      </c>
      <c r="H787" s="404" t="str">
        <f>VLOOKUP(C787,'Hemis baza'!K:AF,5,)</f>
        <v>1-24 MUZ</v>
      </c>
      <c r="I787" s="403" t="str">
        <f>VLOOKUP(C787,'Hemis baza'!K:AF,11,)</f>
        <v>Bakalavr</v>
      </c>
      <c r="J787" s="23" t="str">
        <f>VLOOKUP(C787,'Hemis baza'!K:AF,12,)</f>
        <v>Kunduzgi</v>
      </c>
      <c r="K787" s="304"/>
      <c r="L787" s="333"/>
      <c r="M787" s="26">
        <v>15000000</v>
      </c>
      <c r="N787" s="26">
        <f>SUMIF('BR 1'!B:B,'1-kurs'!C787,'BR 1'!E:E)</f>
        <v>2000000</v>
      </c>
      <c r="O787" s="26">
        <f t="shared" si="92"/>
        <v>13000000</v>
      </c>
      <c r="P787" s="26"/>
      <c r="Q787" s="26"/>
      <c r="R787" s="40"/>
      <c r="U787" s="26">
        <f t="shared" si="93"/>
        <v>0</v>
      </c>
      <c r="V787" s="26">
        <v>2000000</v>
      </c>
      <c r="AA787" s="407">
        <f t="shared" si="94"/>
        <v>15000000</v>
      </c>
      <c r="AB787" s="407">
        <f t="shared" si="95"/>
        <v>2000000</v>
      </c>
      <c r="AC787" s="407">
        <f t="shared" si="96"/>
        <v>13000000</v>
      </c>
      <c r="AD787" s="407">
        <f t="shared" si="97"/>
        <v>0</v>
      </c>
    </row>
    <row r="788" spans="1:30" s="1" customFormat="1" x14ac:dyDescent="0.25">
      <c r="A788" s="325">
        <f>SUBTOTAL(103,$B$2:B788)</f>
        <v>787</v>
      </c>
      <c r="B788" s="108" t="s">
        <v>20072</v>
      </c>
      <c r="C788" s="24">
        <v>60709035260020</v>
      </c>
      <c r="D788" s="24" t="str">
        <f>VLOOKUP(C788,'Hemis baza'!K:AJ,26,)</f>
        <v>438241102277</v>
      </c>
      <c r="E788" s="24" t="str">
        <f>VLOOKUP(C788,'Hemis baza'!K:AF,13,)</f>
        <v>To‘lov-shartnoma</v>
      </c>
      <c r="F788" s="109" t="str">
        <f>VLOOKUP(C788,'Hemis baza'!K:AF,3,)</f>
        <v>1-kurs</v>
      </c>
      <c r="G788" s="404" t="s">
        <v>19808</v>
      </c>
      <c r="H788" s="404" t="str">
        <f>VLOOKUP(C788,'Hemis baza'!K:AF,5,)</f>
        <v>M1-24 IQT</v>
      </c>
      <c r="I788" s="403" t="str">
        <f>VLOOKUP(C788,'Hemis baza'!K:AF,11,)</f>
        <v>Magistr</v>
      </c>
      <c r="J788" s="23" t="str">
        <f>VLOOKUP(C788,'Hemis baza'!K:AF,12,)</f>
        <v>Kunduzgi</v>
      </c>
      <c r="K788" s="304"/>
      <c r="L788" s="333"/>
      <c r="M788" s="26">
        <v>18000000</v>
      </c>
      <c r="N788" s="26">
        <f>SUMIF('BR 1'!B:B,'1-kurs'!C788,'BR 1'!E:E)</f>
        <v>13500000</v>
      </c>
      <c r="O788" s="26">
        <f t="shared" si="92"/>
        <v>4500000</v>
      </c>
      <c r="P788" s="26"/>
      <c r="Q788" s="26"/>
      <c r="R788" s="40"/>
      <c r="U788" s="26">
        <f t="shared" si="93"/>
        <v>0</v>
      </c>
      <c r="V788" s="26">
        <v>13500000</v>
      </c>
      <c r="AA788" s="407">
        <f t="shared" si="94"/>
        <v>18000000</v>
      </c>
      <c r="AB788" s="407">
        <f t="shared" si="95"/>
        <v>13500000</v>
      </c>
      <c r="AC788" s="407">
        <f t="shared" si="96"/>
        <v>4500000</v>
      </c>
      <c r="AD788" s="407">
        <f t="shared" si="97"/>
        <v>0</v>
      </c>
    </row>
    <row r="789" spans="1:30" s="1" customFormat="1" x14ac:dyDescent="0.25">
      <c r="A789" s="325">
        <f>SUBTOTAL(103,$B$2:B789)</f>
        <v>788</v>
      </c>
      <c r="B789" s="108" t="s">
        <v>20073</v>
      </c>
      <c r="C789" s="24">
        <v>42112821140033</v>
      </c>
      <c r="D789" s="24" t="str">
        <f>VLOOKUP(C789,'Hemis baza'!K:AJ,26,)</f>
        <v>438241200344</v>
      </c>
      <c r="E789" s="24" t="str">
        <f>VLOOKUP(C789,'Hemis baza'!K:AF,13,)</f>
        <v>To‘lov-shartnoma</v>
      </c>
      <c r="F789" s="109" t="str">
        <f>VLOOKUP(C789,'Hemis baza'!K:AF,3,)</f>
        <v>1-kurs</v>
      </c>
      <c r="G789" s="404" t="s">
        <v>19808</v>
      </c>
      <c r="H789" s="404" t="str">
        <f>VLOOKUP(C789,'Hemis baza'!K:AF,5,)</f>
        <v>M1-24 IQT</v>
      </c>
      <c r="I789" s="403" t="str">
        <f>VLOOKUP(C789,'Hemis baza'!K:AF,11,)</f>
        <v>Magistr</v>
      </c>
      <c r="J789" s="23" t="str">
        <f>VLOOKUP(C789,'Hemis baza'!K:AF,12,)</f>
        <v>Kunduzgi</v>
      </c>
      <c r="K789" s="304"/>
      <c r="L789" s="333"/>
      <c r="M789" s="26">
        <v>18000000</v>
      </c>
      <c r="N789" s="26">
        <f>SUMIF('BR 1'!B:B,'1-kurs'!C789,'BR 1'!E:E)</f>
        <v>18000000</v>
      </c>
      <c r="O789" s="26">
        <f t="shared" si="92"/>
        <v>0</v>
      </c>
      <c r="P789" s="26"/>
      <c r="Q789" s="26"/>
      <c r="R789" s="40"/>
      <c r="U789" s="26">
        <f t="shared" si="93"/>
        <v>0</v>
      </c>
      <c r="V789" s="26">
        <v>18000000</v>
      </c>
      <c r="AA789" s="407">
        <f t="shared" si="94"/>
        <v>18000000</v>
      </c>
      <c r="AB789" s="407">
        <f t="shared" si="95"/>
        <v>18000000</v>
      </c>
      <c r="AC789" s="407">
        <f t="shared" si="96"/>
        <v>0</v>
      </c>
      <c r="AD789" s="407">
        <f t="shared" si="97"/>
        <v>0</v>
      </c>
    </row>
    <row r="790" spans="1:30" s="1" customFormat="1" x14ac:dyDescent="0.25">
      <c r="A790" s="325">
        <f>SUBTOTAL(103,$B$2:B790)</f>
        <v>789</v>
      </c>
      <c r="B790" s="108" t="s">
        <v>20074</v>
      </c>
      <c r="C790" s="24">
        <v>32401975300017</v>
      </c>
      <c r="D790" s="24" t="e">
        <f>VLOOKUP(C790,'Hemis baza'!K:AJ,26,)</f>
        <v>#N/A</v>
      </c>
      <c r="E790" s="24" t="e">
        <f>VLOOKUP(C790,'Hemis baza'!K:AF,13,)</f>
        <v>#N/A</v>
      </c>
      <c r="F790" s="109" t="e">
        <f>VLOOKUP(C790,'Hemis baza'!K:AF,3,)</f>
        <v>#N/A</v>
      </c>
      <c r="G790" s="404" t="s">
        <v>19808</v>
      </c>
      <c r="H790" s="404" t="e">
        <f>VLOOKUP(C790,'Hemis baza'!K:AF,5,)</f>
        <v>#N/A</v>
      </c>
      <c r="I790" s="403" t="e">
        <f>VLOOKUP(C790,'Hemis baza'!K:AF,11,)</f>
        <v>#N/A</v>
      </c>
      <c r="J790" s="23" t="e">
        <f>VLOOKUP(C790,'Hemis baza'!K:AF,12,)</f>
        <v>#N/A</v>
      </c>
      <c r="K790" s="304"/>
      <c r="L790" s="333"/>
      <c r="M790" s="26">
        <v>18000000</v>
      </c>
      <c r="N790" s="26">
        <f>SUMIF('BR 1'!B:B,'1-kurs'!C790,'BR 1'!E:E)</f>
        <v>0</v>
      </c>
      <c r="O790" s="26">
        <f t="shared" si="92"/>
        <v>18000000</v>
      </c>
      <c r="P790" s="26"/>
      <c r="Q790" s="26"/>
      <c r="R790" s="40"/>
      <c r="U790" s="26">
        <f t="shared" si="93"/>
        <v>0</v>
      </c>
      <c r="V790" s="26">
        <v>0</v>
      </c>
      <c r="AA790" s="407">
        <f t="shared" si="94"/>
        <v>18000000</v>
      </c>
      <c r="AB790" s="407">
        <f t="shared" si="95"/>
        <v>0</v>
      </c>
      <c r="AC790" s="407">
        <f t="shared" si="96"/>
        <v>18000000</v>
      </c>
      <c r="AD790" s="407">
        <f t="shared" si="97"/>
        <v>0</v>
      </c>
    </row>
    <row r="791" spans="1:30" s="1" customFormat="1" x14ac:dyDescent="0.25">
      <c r="A791" s="325">
        <f>SUBTOTAL(103,$B$2:B791)</f>
        <v>790</v>
      </c>
      <c r="B791" s="108" t="s">
        <v>20075</v>
      </c>
      <c r="C791" s="24">
        <v>31907891110044</v>
      </c>
      <c r="D791" s="24" t="e">
        <f>VLOOKUP(C791,'Hemis baza'!K:AJ,26,)</f>
        <v>#N/A</v>
      </c>
      <c r="E791" s="24" t="e">
        <f>VLOOKUP(C791,'Hemis baza'!K:AF,13,)</f>
        <v>#N/A</v>
      </c>
      <c r="F791" s="109" t="e">
        <f>VLOOKUP(C791,'Hemis baza'!K:AF,3,)</f>
        <v>#N/A</v>
      </c>
      <c r="G791" s="404" t="s">
        <v>19808</v>
      </c>
      <c r="H791" s="404" t="e">
        <f>VLOOKUP(C791,'Hemis baza'!K:AF,5,)</f>
        <v>#N/A</v>
      </c>
      <c r="I791" s="403" t="e">
        <f>VLOOKUP(C791,'Hemis baza'!K:AF,11,)</f>
        <v>#N/A</v>
      </c>
      <c r="J791" s="23" t="e">
        <f>VLOOKUP(C791,'Hemis baza'!K:AF,12,)</f>
        <v>#N/A</v>
      </c>
      <c r="K791" s="304"/>
      <c r="L791" s="333"/>
      <c r="M791" s="26">
        <v>18000000</v>
      </c>
      <c r="N791" s="26">
        <f>SUMIF('BR 1'!B:B,'1-kurs'!C791,'BR 1'!E:E)</f>
        <v>0</v>
      </c>
      <c r="O791" s="26">
        <f t="shared" si="92"/>
        <v>18000000</v>
      </c>
      <c r="P791" s="26"/>
      <c r="Q791" s="26"/>
      <c r="R791" s="40"/>
      <c r="U791" s="26">
        <f t="shared" si="93"/>
        <v>0</v>
      </c>
      <c r="V791" s="26">
        <v>0</v>
      </c>
      <c r="AA791" s="407">
        <f t="shared" si="94"/>
        <v>18000000</v>
      </c>
      <c r="AB791" s="407">
        <f t="shared" si="95"/>
        <v>0</v>
      </c>
      <c r="AC791" s="407">
        <f t="shared" si="96"/>
        <v>18000000</v>
      </c>
      <c r="AD791" s="407">
        <f t="shared" si="97"/>
        <v>0</v>
      </c>
    </row>
    <row r="792" spans="1:30" s="1" customFormat="1" x14ac:dyDescent="0.25">
      <c r="A792" s="325">
        <f>SUBTOTAL(103,$B$2:B792)</f>
        <v>791</v>
      </c>
      <c r="B792" s="108" t="s">
        <v>20076</v>
      </c>
      <c r="C792" s="24">
        <v>42207931130026</v>
      </c>
      <c r="D792" s="24" t="e">
        <f>VLOOKUP(C792,'Hemis baza'!K:AJ,26,)</f>
        <v>#N/A</v>
      </c>
      <c r="E792" s="24" t="e">
        <f>VLOOKUP(C792,'Hemis baza'!K:AF,13,)</f>
        <v>#N/A</v>
      </c>
      <c r="F792" s="109" t="e">
        <f>VLOOKUP(C792,'Hemis baza'!K:AF,3,)</f>
        <v>#N/A</v>
      </c>
      <c r="G792" s="404" t="s">
        <v>19816</v>
      </c>
      <c r="H792" s="404" t="e">
        <f>VLOOKUP(C792,'Hemis baza'!K:AF,5,)</f>
        <v>#N/A</v>
      </c>
      <c r="I792" s="403" t="e">
        <f>VLOOKUP(C792,'Hemis baza'!K:AF,11,)</f>
        <v>#N/A</v>
      </c>
      <c r="J792" s="23" t="e">
        <f>VLOOKUP(C792,'Hemis baza'!K:AF,12,)</f>
        <v>#N/A</v>
      </c>
      <c r="K792" s="304"/>
      <c r="L792" s="333"/>
      <c r="M792" s="26">
        <v>18000000</v>
      </c>
      <c r="N792" s="26">
        <f>SUMIF('BR 1'!B:B,'1-kurs'!C792,'BR 1'!E:E)</f>
        <v>0</v>
      </c>
      <c r="O792" s="26">
        <f t="shared" si="92"/>
        <v>18000000</v>
      </c>
      <c r="P792" s="26"/>
      <c r="Q792" s="26"/>
      <c r="R792" s="40"/>
      <c r="U792" s="26">
        <f t="shared" si="93"/>
        <v>0</v>
      </c>
      <c r="V792" s="26">
        <v>0</v>
      </c>
      <c r="AA792" s="407">
        <f t="shared" si="94"/>
        <v>18000000</v>
      </c>
      <c r="AB792" s="407">
        <f t="shared" si="95"/>
        <v>0</v>
      </c>
      <c r="AC792" s="407">
        <f t="shared" si="96"/>
        <v>18000000</v>
      </c>
      <c r="AD792" s="407">
        <f t="shared" si="97"/>
        <v>0</v>
      </c>
    </row>
    <row r="793" spans="1:30" s="1" customFormat="1" x14ac:dyDescent="0.25">
      <c r="A793" s="325">
        <f>SUBTOTAL(103,$B$2:B793)</f>
        <v>792</v>
      </c>
      <c r="B793" s="108" t="s">
        <v>20077</v>
      </c>
      <c r="C793" s="24">
        <v>32803811080015</v>
      </c>
      <c r="D793" s="24" t="str">
        <f>VLOOKUP(C793,'Hemis baza'!K:AJ,26,)</f>
        <v>438241200341</v>
      </c>
      <c r="E793" s="24" t="str">
        <f>VLOOKUP(C793,'Hemis baza'!K:AF,13,)</f>
        <v>To‘lov-shartnoma</v>
      </c>
      <c r="F793" s="109" t="str">
        <f>VLOOKUP(C793,'Hemis baza'!K:AF,3,)</f>
        <v>1-kurs</v>
      </c>
      <c r="G793" s="404" t="s">
        <v>19816</v>
      </c>
      <c r="H793" s="404" t="str">
        <f>VLOOKUP(C793,'Hemis baza'!K:AF,5,)</f>
        <v>M1-24 JM</v>
      </c>
      <c r="I793" s="403" t="str">
        <f>VLOOKUP(C793,'Hemis baza'!K:AF,11,)</f>
        <v>Magistr</v>
      </c>
      <c r="J793" s="23" t="str">
        <f>VLOOKUP(C793,'Hemis baza'!K:AF,12,)</f>
        <v>Kunduzgi</v>
      </c>
      <c r="K793" s="304"/>
      <c r="L793" s="333"/>
      <c r="M793" s="26">
        <v>18000000</v>
      </c>
      <c r="N793" s="26">
        <f>SUMIF('BR 1'!B:B,'1-kurs'!C793,'BR 1'!E:E)</f>
        <v>4000000</v>
      </c>
      <c r="O793" s="26">
        <f t="shared" si="92"/>
        <v>14000000</v>
      </c>
      <c r="P793" s="26"/>
      <c r="Q793" s="26"/>
      <c r="R793" s="40"/>
      <c r="U793" s="26">
        <f t="shared" si="93"/>
        <v>0</v>
      </c>
      <c r="V793" s="26">
        <v>4000000</v>
      </c>
      <c r="AA793" s="407">
        <f t="shared" si="94"/>
        <v>18000000</v>
      </c>
      <c r="AB793" s="407">
        <f t="shared" si="95"/>
        <v>4000000</v>
      </c>
      <c r="AC793" s="407">
        <f t="shared" si="96"/>
        <v>14000000</v>
      </c>
      <c r="AD793" s="407">
        <f t="shared" si="97"/>
        <v>0</v>
      </c>
    </row>
    <row r="794" spans="1:30" s="1" customFormat="1" x14ac:dyDescent="0.25">
      <c r="A794" s="325">
        <f>SUBTOTAL(103,$B$2:B794)</f>
        <v>793</v>
      </c>
      <c r="B794" s="108" t="s">
        <v>20078</v>
      </c>
      <c r="C794" s="24">
        <v>41306975280027</v>
      </c>
      <c r="D794" s="24" t="str">
        <f>VLOOKUP(C794,'Hemis baza'!K:AJ,26,)</f>
        <v>438241200335</v>
      </c>
      <c r="E794" s="24" t="str">
        <f>VLOOKUP(C794,'Hemis baza'!K:AF,13,)</f>
        <v>To‘lov-shartnoma</v>
      </c>
      <c r="F794" s="109" t="str">
        <f>VLOOKUP(C794,'Hemis baza'!K:AF,3,)</f>
        <v>1-kurs</v>
      </c>
      <c r="G794" s="404" t="s">
        <v>19814</v>
      </c>
      <c r="H794" s="404" t="str">
        <f>VLOOKUP(C794,'Hemis baza'!K:AF,5,)</f>
        <v>M1-24 L</v>
      </c>
      <c r="I794" s="403" t="str">
        <f>VLOOKUP(C794,'Hemis baza'!K:AF,11,)</f>
        <v>Magistr</v>
      </c>
      <c r="J794" s="23" t="str">
        <f>VLOOKUP(C794,'Hemis baza'!K:AF,12,)</f>
        <v>Kunduzgi</v>
      </c>
      <c r="K794" s="304"/>
      <c r="L794" s="333"/>
      <c r="M794" s="26">
        <v>18000000</v>
      </c>
      <c r="N794" s="26">
        <f>SUMIF('BR 1'!B:B,'1-kurs'!C794,'BR 1'!E:E)</f>
        <v>18000000</v>
      </c>
      <c r="O794" s="26">
        <f t="shared" si="92"/>
        <v>0</v>
      </c>
      <c r="P794" s="26"/>
      <c r="Q794" s="26"/>
      <c r="R794" s="40"/>
      <c r="U794" s="26">
        <f t="shared" si="93"/>
        <v>0</v>
      </c>
      <c r="V794" s="26">
        <v>18000000</v>
      </c>
      <c r="AA794" s="407">
        <f t="shared" si="94"/>
        <v>18000000</v>
      </c>
      <c r="AB794" s="407">
        <f t="shared" si="95"/>
        <v>18000000</v>
      </c>
      <c r="AC794" s="407">
        <f t="shared" si="96"/>
        <v>0</v>
      </c>
      <c r="AD794" s="407">
        <f t="shared" si="97"/>
        <v>0</v>
      </c>
    </row>
    <row r="795" spans="1:30" s="1" customFormat="1" x14ac:dyDescent="0.25">
      <c r="A795" s="325">
        <f>SUBTOTAL(103,$B$2:B795)</f>
        <v>794</v>
      </c>
      <c r="B795" s="108" t="s">
        <v>20079</v>
      </c>
      <c r="C795" s="24">
        <v>60809015340055</v>
      </c>
      <c r="D795" s="24" t="str">
        <f>VLOOKUP(C795,'Hemis baza'!K:AJ,26,)</f>
        <v>438241200319</v>
      </c>
      <c r="E795" s="24" t="str">
        <f>VLOOKUP(C795,'Hemis baza'!K:AF,13,)</f>
        <v>To‘lov-shartnoma</v>
      </c>
      <c r="F795" s="109" t="str">
        <f>VLOOKUP(C795,'Hemis baza'!K:AF,3,)</f>
        <v>1-kurs</v>
      </c>
      <c r="G795" s="404" t="s">
        <v>19814</v>
      </c>
      <c r="H795" s="404" t="str">
        <f>VLOOKUP(C795,'Hemis baza'!K:AF,5,)</f>
        <v>M1-24 L</v>
      </c>
      <c r="I795" s="403" t="str">
        <f>VLOOKUP(C795,'Hemis baza'!K:AF,11,)</f>
        <v>Magistr</v>
      </c>
      <c r="J795" s="23" t="str">
        <f>VLOOKUP(C795,'Hemis baza'!K:AF,12,)</f>
        <v>Kunduzgi</v>
      </c>
      <c r="K795" s="304"/>
      <c r="L795" s="333"/>
      <c r="M795" s="26">
        <v>18000000</v>
      </c>
      <c r="N795" s="26">
        <f>SUMIF('BR 1'!B:B,'1-kurs'!C795,'BR 1'!E:E)</f>
        <v>18000000</v>
      </c>
      <c r="O795" s="26">
        <f t="shared" si="92"/>
        <v>0</v>
      </c>
      <c r="P795" s="26"/>
      <c r="Q795" s="26"/>
      <c r="R795" s="40"/>
      <c r="U795" s="26">
        <f t="shared" si="93"/>
        <v>0</v>
      </c>
      <c r="V795" s="26">
        <v>18000000</v>
      </c>
      <c r="AA795" s="407">
        <f t="shared" si="94"/>
        <v>18000000</v>
      </c>
      <c r="AB795" s="407">
        <f t="shared" si="95"/>
        <v>18000000</v>
      </c>
      <c r="AC795" s="407">
        <f t="shared" si="96"/>
        <v>0</v>
      </c>
      <c r="AD795" s="407">
        <f t="shared" si="97"/>
        <v>0</v>
      </c>
    </row>
    <row r="796" spans="1:30" s="1" customFormat="1" x14ac:dyDescent="0.25">
      <c r="A796" s="325">
        <f>SUBTOTAL(103,$B$2:B796)</f>
        <v>795</v>
      </c>
      <c r="B796" s="108" t="s">
        <v>20080</v>
      </c>
      <c r="C796" s="24">
        <v>42806862380043</v>
      </c>
      <c r="D796" s="24" t="str">
        <f>VLOOKUP(C796,'Hemis baza'!K:AJ,26,)</f>
        <v>438241200340</v>
      </c>
      <c r="E796" s="24" t="str">
        <f>VLOOKUP(C796,'Hemis baza'!K:AF,13,)</f>
        <v>To‘lov-shartnoma</v>
      </c>
      <c r="F796" s="109" t="str">
        <f>VLOOKUP(C796,'Hemis baza'!K:AF,3,)</f>
        <v>1-kurs</v>
      </c>
      <c r="G796" s="404" t="s">
        <v>19814</v>
      </c>
      <c r="H796" s="404" t="str">
        <f>VLOOKUP(C796,'Hemis baza'!K:AF,5,)</f>
        <v>M1-24 L</v>
      </c>
      <c r="I796" s="403" t="str">
        <f>VLOOKUP(C796,'Hemis baza'!K:AF,11,)</f>
        <v>Magistr</v>
      </c>
      <c r="J796" s="23" t="str">
        <f>VLOOKUP(C796,'Hemis baza'!K:AF,12,)</f>
        <v>Kunduzgi</v>
      </c>
      <c r="K796" s="304"/>
      <c r="L796" s="333"/>
      <c r="M796" s="26">
        <v>18000000</v>
      </c>
      <c r="N796" s="26">
        <f>SUMIF('BR 1'!B:B,'1-kurs'!C796,'BR 1'!E:E)</f>
        <v>4500000</v>
      </c>
      <c r="O796" s="26">
        <f t="shared" si="92"/>
        <v>13500000</v>
      </c>
      <c r="P796" s="26"/>
      <c r="Q796" s="26"/>
      <c r="R796" s="40"/>
      <c r="U796" s="26">
        <f t="shared" si="93"/>
        <v>0</v>
      </c>
      <c r="V796" s="26">
        <v>4500000</v>
      </c>
      <c r="AA796" s="407">
        <f t="shared" si="94"/>
        <v>18000000</v>
      </c>
      <c r="AB796" s="407">
        <f t="shared" si="95"/>
        <v>4500000</v>
      </c>
      <c r="AC796" s="407">
        <f t="shared" si="96"/>
        <v>13500000</v>
      </c>
      <c r="AD796" s="407">
        <f t="shared" si="97"/>
        <v>0</v>
      </c>
    </row>
    <row r="797" spans="1:30" s="1" customFormat="1" x14ac:dyDescent="0.25">
      <c r="A797" s="325">
        <f>SUBTOTAL(103,$B$2:B797)</f>
        <v>796</v>
      </c>
      <c r="B797" s="108" t="s">
        <v>20081</v>
      </c>
      <c r="C797" s="24">
        <v>40205941050031</v>
      </c>
      <c r="D797" s="24" t="str">
        <f>VLOOKUP(C797,'Hemis baza'!K:AJ,26,)</f>
        <v>438241200298</v>
      </c>
      <c r="E797" s="24" t="str">
        <f>VLOOKUP(C797,'Hemis baza'!K:AF,13,)</f>
        <v>To‘lov-shartnoma</v>
      </c>
      <c r="F797" s="109" t="str">
        <f>VLOOKUP(C797,'Hemis baza'!K:AF,3,)</f>
        <v>1-kurs</v>
      </c>
      <c r="G797" s="404" t="s">
        <v>19814</v>
      </c>
      <c r="H797" s="404" t="str">
        <f>VLOOKUP(C797,'Hemis baza'!K:AF,5,)</f>
        <v>M1-24 L</v>
      </c>
      <c r="I797" s="403" t="str">
        <f>VLOOKUP(C797,'Hemis baza'!K:AF,11,)</f>
        <v>Magistr</v>
      </c>
      <c r="J797" s="23" t="str">
        <f>VLOOKUP(C797,'Hemis baza'!K:AF,12,)</f>
        <v>Kunduzgi</v>
      </c>
      <c r="K797" s="304"/>
      <c r="L797" s="333"/>
      <c r="M797" s="26">
        <v>18000000</v>
      </c>
      <c r="N797" s="26">
        <f>SUMIF('BR 1'!B:B,'1-kurs'!C797,'BR 1'!E:E)</f>
        <v>9000000</v>
      </c>
      <c r="O797" s="26">
        <f t="shared" si="92"/>
        <v>9000000</v>
      </c>
      <c r="P797" s="26"/>
      <c r="Q797" s="26"/>
      <c r="R797" s="40"/>
      <c r="U797" s="26">
        <f t="shared" si="93"/>
        <v>0</v>
      </c>
      <c r="V797" s="26">
        <v>9000000</v>
      </c>
      <c r="AA797" s="407">
        <f t="shared" si="94"/>
        <v>18000000</v>
      </c>
      <c r="AB797" s="407">
        <f t="shared" si="95"/>
        <v>9000000</v>
      </c>
      <c r="AC797" s="407">
        <f t="shared" si="96"/>
        <v>9000000</v>
      </c>
      <c r="AD797" s="407">
        <f t="shared" si="97"/>
        <v>0</v>
      </c>
    </row>
    <row r="798" spans="1:30" s="1" customFormat="1" x14ac:dyDescent="0.25">
      <c r="A798" s="325">
        <f>SUBTOTAL(103,$B$2:B798)</f>
        <v>797</v>
      </c>
      <c r="B798" s="108" t="s">
        <v>20082</v>
      </c>
      <c r="C798" s="24">
        <v>41407985340052</v>
      </c>
      <c r="D798" s="24" t="str">
        <f>VLOOKUP(C798,'Hemis baza'!K:AJ,26,)</f>
        <v>438241200322</v>
      </c>
      <c r="E798" s="24" t="str">
        <f>VLOOKUP(C798,'Hemis baza'!K:AF,13,)</f>
        <v>To‘lov-shartnoma</v>
      </c>
      <c r="F798" s="109" t="str">
        <f>VLOOKUP(C798,'Hemis baza'!K:AF,3,)</f>
        <v>1-kurs</v>
      </c>
      <c r="G798" s="404" t="s">
        <v>19814</v>
      </c>
      <c r="H798" s="404" t="str">
        <f>VLOOKUP(C798,'Hemis baza'!K:AF,5,)</f>
        <v>M1-24 L</v>
      </c>
      <c r="I798" s="403" t="str">
        <f>VLOOKUP(C798,'Hemis baza'!K:AF,11,)</f>
        <v>Magistr</v>
      </c>
      <c r="J798" s="23" t="str">
        <f>VLOOKUP(C798,'Hemis baza'!K:AF,12,)</f>
        <v>Kunduzgi</v>
      </c>
      <c r="K798" s="304"/>
      <c r="L798" s="333"/>
      <c r="M798" s="26">
        <v>18000000</v>
      </c>
      <c r="N798" s="26">
        <f>SUMIF('BR 1'!B:B,'1-kurs'!C798,'BR 1'!E:E)</f>
        <v>18000000</v>
      </c>
      <c r="O798" s="26">
        <f t="shared" si="92"/>
        <v>0</v>
      </c>
      <c r="P798" s="26"/>
      <c r="Q798" s="26"/>
      <c r="R798" s="40"/>
      <c r="U798" s="26">
        <f t="shared" si="93"/>
        <v>0</v>
      </c>
      <c r="V798" s="26">
        <v>18000000</v>
      </c>
      <c r="AA798" s="407">
        <f t="shared" si="94"/>
        <v>18000000</v>
      </c>
      <c r="AB798" s="407">
        <f t="shared" si="95"/>
        <v>18000000</v>
      </c>
      <c r="AC798" s="407">
        <f t="shared" si="96"/>
        <v>0</v>
      </c>
      <c r="AD798" s="407">
        <f t="shared" si="97"/>
        <v>0</v>
      </c>
    </row>
    <row r="799" spans="1:30" s="1" customFormat="1" x14ac:dyDescent="0.25">
      <c r="A799" s="325">
        <f>SUBTOTAL(103,$B$2:B799)</f>
        <v>798</v>
      </c>
      <c r="B799" s="108" t="s">
        <v>20083</v>
      </c>
      <c r="C799" s="24">
        <v>30601851070036</v>
      </c>
      <c r="D799" s="24" t="str">
        <f>VLOOKUP(C799,'Hemis baza'!K:AJ,26,)</f>
        <v>438241200302</v>
      </c>
      <c r="E799" s="24" t="str">
        <f>VLOOKUP(C799,'Hemis baza'!K:AF,13,)</f>
        <v>To‘lov-shartnoma</v>
      </c>
      <c r="F799" s="109" t="str">
        <f>VLOOKUP(C799,'Hemis baza'!K:AF,3,)</f>
        <v>1-kurs</v>
      </c>
      <c r="G799" s="404" t="s">
        <v>19814</v>
      </c>
      <c r="H799" s="404" t="str">
        <f>VLOOKUP(C799,'Hemis baza'!K:AF,5,)</f>
        <v>M1-24 L</v>
      </c>
      <c r="I799" s="403" t="str">
        <f>VLOOKUP(C799,'Hemis baza'!K:AF,11,)</f>
        <v>Magistr</v>
      </c>
      <c r="J799" s="23" t="str">
        <f>VLOOKUP(C799,'Hemis baza'!K:AF,12,)</f>
        <v>Kunduzgi</v>
      </c>
      <c r="K799" s="304"/>
      <c r="L799" s="333"/>
      <c r="M799" s="26">
        <v>18000000</v>
      </c>
      <c r="N799" s="26">
        <f>SUMIF('BR 1'!B:B,'1-kurs'!C799,'BR 1'!E:E)</f>
        <v>9000000</v>
      </c>
      <c r="O799" s="26">
        <f t="shared" si="92"/>
        <v>9000000</v>
      </c>
      <c r="P799" s="26"/>
      <c r="Q799" s="26"/>
      <c r="R799" s="40"/>
      <c r="U799" s="26">
        <f t="shared" si="93"/>
        <v>0</v>
      </c>
      <c r="V799" s="26">
        <v>9000000</v>
      </c>
      <c r="AA799" s="407">
        <f t="shared" si="94"/>
        <v>18000000</v>
      </c>
      <c r="AB799" s="407">
        <f t="shared" si="95"/>
        <v>9000000</v>
      </c>
      <c r="AC799" s="407">
        <f t="shared" si="96"/>
        <v>9000000</v>
      </c>
      <c r="AD799" s="407">
        <f t="shared" si="97"/>
        <v>0</v>
      </c>
    </row>
    <row r="800" spans="1:30" s="1" customFormat="1" x14ac:dyDescent="0.25">
      <c r="A800" s="325">
        <f>SUBTOTAL(103,$B$2:B800)</f>
        <v>799</v>
      </c>
      <c r="B800" s="108" t="s">
        <v>20084</v>
      </c>
      <c r="C800" s="24">
        <v>41912871110032</v>
      </c>
      <c r="D800" s="24" t="str">
        <f>VLOOKUP(C800,'Hemis baza'!K:AJ,26,)</f>
        <v>438241200295</v>
      </c>
      <c r="E800" s="24" t="str">
        <f>VLOOKUP(C800,'Hemis baza'!K:AF,13,)</f>
        <v>To‘lov-shartnoma</v>
      </c>
      <c r="F800" s="109" t="str">
        <f>VLOOKUP(C800,'Hemis baza'!K:AF,3,)</f>
        <v>1-kurs</v>
      </c>
      <c r="G800" s="404" t="s">
        <v>19814</v>
      </c>
      <c r="H800" s="404" t="str">
        <f>VLOOKUP(C800,'Hemis baza'!K:AF,5,)</f>
        <v>M1-24 L</v>
      </c>
      <c r="I800" s="403" t="str">
        <f>VLOOKUP(C800,'Hemis baza'!K:AF,11,)</f>
        <v>Magistr</v>
      </c>
      <c r="J800" s="23" t="str">
        <f>VLOOKUP(C800,'Hemis baza'!K:AF,12,)</f>
        <v>Kunduzgi</v>
      </c>
      <c r="K800" s="304"/>
      <c r="L800" s="333"/>
      <c r="M800" s="26">
        <v>18000000</v>
      </c>
      <c r="N800" s="26">
        <f>SUMIF('BR 1'!B:B,'1-kurs'!C800,'BR 1'!E:E)</f>
        <v>18000000</v>
      </c>
      <c r="O800" s="26">
        <f t="shared" si="92"/>
        <v>0</v>
      </c>
      <c r="P800" s="26"/>
      <c r="Q800" s="26"/>
      <c r="R800" s="40"/>
      <c r="U800" s="26">
        <f t="shared" si="93"/>
        <v>0</v>
      </c>
      <c r="V800" s="26">
        <v>18000000</v>
      </c>
      <c r="AA800" s="407">
        <f t="shared" si="94"/>
        <v>18000000</v>
      </c>
      <c r="AB800" s="407">
        <f t="shared" si="95"/>
        <v>18000000</v>
      </c>
      <c r="AC800" s="407">
        <f t="shared" si="96"/>
        <v>0</v>
      </c>
      <c r="AD800" s="407">
        <f t="shared" si="97"/>
        <v>0</v>
      </c>
    </row>
    <row r="801" spans="1:30" s="1" customFormat="1" x14ac:dyDescent="0.25">
      <c r="A801" s="325">
        <f>SUBTOTAL(103,$B$2:B801)</f>
        <v>800</v>
      </c>
      <c r="B801" s="108" t="s">
        <v>20085</v>
      </c>
      <c r="C801" s="24">
        <v>32811881000110</v>
      </c>
      <c r="D801" s="24" t="str">
        <f>VLOOKUP(C801,'Hemis baza'!K:AJ,26,)</f>
        <v>438241200297</v>
      </c>
      <c r="E801" s="24" t="str">
        <f>VLOOKUP(C801,'Hemis baza'!K:AF,13,)</f>
        <v>To‘lov-shartnoma</v>
      </c>
      <c r="F801" s="109" t="str">
        <f>VLOOKUP(C801,'Hemis baza'!K:AF,3,)</f>
        <v>1-kurs</v>
      </c>
      <c r="G801" s="404" t="s">
        <v>19814</v>
      </c>
      <c r="H801" s="404" t="str">
        <f>VLOOKUP(C801,'Hemis baza'!K:AF,5,)</f>
        <v>M1-24 L</v>
      </c>
      <c r="I801" s="403" t="str">
        <f>VLOOKUP(C801,'Hemis baza'!K:AF,11,)</f>
        <v>Magistr</v>
      </c>
      <c r="J801" s="23" t="str">
        <f>VLOOKUP(C801,'Hemis baza'!K:AF,12,)</f>
        <v>Kunduzgi</v>
      </c>
      <c r="K801" s="304"/>
      <c r="L801" s="333"/>
      <c r="M801" s="26">
        <v>18000000</v>
      </c>
      <c r="N801" s="26">
        <f>SUMIF('BR 1'!B:B,'1-kurs'!C801,'BR 1'!E:E)</f>
        <v>18000000</v>
      </c>
      <c r="O801" s="26">
        <f t="shared" si="92"/>
        <v>0</v>
      </c>
      <c r="P801" s="26"/>
      <c r="Q801" s="26"/>
      <c r="R801" s="40"/>
      <c r="U801" s="26">
        <f t="shared" si="93"/>
        <v>0</v>
      </c>
      <c r="V801" s="26">
        <v>18000000</v>
      </c>
      <c r="AA801" s="407">
        <f t="shared" si="94"/>
        <v>18000000</v>
      </c>
      <c r="AB801" s="407">
        <f t="shared" si="95"/>
        <v>18000000</v>
      </c>
      <c r="AC801" s="407">
        <f t="shared" si="96"/>
        <v>0</v>
      </c>
      <c r="AD801" s="407">
        <f t="shared" si="97"/>
        <v>0</v>
      </c>
    </row>
    <row r="802" spans="1:30" s="1" customFormat="1" x14ac:dyDescent="0.25">
      <c r="A802" s="325">
        <f>SUBTOTAL(103,$B$2:B802)</f>
        <v>801</v>
      </c>
      <c r="B802" s="108" t="s">
        <v>20086</v>
      </c>
      <c r="C802" s="24">
        <v>62206026030032</v>
      </c>
      <c r="D802" s="24" t="str">
        <f>VLOOKUP(C802,'Hemis baza'!K:AJ,26,)</f>
        <v>438241200334</v>
      </c>
      <c r="E802" s="24" t="str">
        <f>VLOOKUP(C802,'Hemis baza'!K:AF,13,)</f>
        <v>To‘lov-shartnoma</v>
      </c>
      <c r="F802" s="109" t="str">
        <f>VLOOKUP(C802,'Hemis baza'!K:AF,3,)</f>
        <v>1-kurs</v>
      </c>
      <c r="G802" s="404" t="s">
        <v>19803</v>
      </c>
      <c r="H802" s="404" t="str">
        <f>VLOOKUP(C802,'Hemis baza'!K:AF,5,)</f>
        <v>M1-24 PSI</v>
      </c>
      <c r="I802" s="403" t="str">
        <f>VLOOKUP(C802,'Hemis baza'!K:AF,11,)</f>
        <v>Magistr</v>
      </c>
      <c r="J802" s="23" t="str">
        <f>VLOOKUP(C802,'Hemis baza'!K:AF,12,)</f>
        <v>Kunduzgi</v>
      </c>
      <c r="K802" s="304"/>
      <c r="L802" s="333"/>
      <c r="M802" s="26">
        <v>18000000</v>
      </c>
      <c r="N802" s="26">
        <f>SUMIF('BR 1'!B:B,'1-kurs'!C802,'BR 1'!E:E)</f>
        <v>18000000</v>
      </c>
      <c r="O802" s="26">
        <f t="shared" si="92"/>
        <v>0</v>
      </c>
      <c r="P802" s="26"/>
      <c r="Q802" s="26"/>
      <c r="R802" s="40"/>
      <c r="U802" s="26">
        <f t="shared" si="93"/>
        <v>0</v>
      </c>
      <c r="V802" s="26">
        <v>18000000</v>
      </c>
      <c r="AA802" s="407">
        <f t="shared" si="94"/>
        <v>18000000</v>
      </c>
      <c r="AB802" s="407">
        <f t="shared" si="95"/>
        <v>18000000</v>
      </c>
      <c r="AC802" s="407">
        <f t="shared" si="96"/>
        <v>0</v>
      </c>
      <c r="AD802" s="407">
        <f t="shared" si="97"/>
        <v>0</v>
      </c>
    </row>
    <row r="803" spans="1:30" s="1" customFormat="1" x14ac:dyDescent="0.25">
      <c r="A803" s="325">
        <f>SUBTOTAL(103,$B$2:B803)</f>
        <v>802</v>
      </c>
      <c r="B803" s="108" t="s">
        <v>20087</v>
      </c>
      <c r="C803" s="24">
        <v>60504035340013</v>
      </c>
      <c r="D803" s="24" t="str">
        <f>VLOOKUP(C803,'Hemis baza'!K:AJ,26,)</f>
        <v>438241200348</v>
      </c>
      <c r="E803" s="24" t="str">
        <f>VLOOKUP(C803,'Hemis baza'!K:AF,13,)</f>
        <v>To‘lov-shartnoma</v>
      </c>
      <c r="F803" s="109" t="str">
        <f>VLOOKUP(C803,'Hemis baza'!K:AF,3,)</f>
        <v>1-kurs</v>
      </c>
      <c r="G803" s="404" t="s">
        <v>19803</v>
      </c>
      <c r="H803" s="404" t="str">
        <f>VLOOKUP(C803,'Hemis baza'!K:AF,5,)</f>
        <v>M1-24 PSI</v>
      </c>
      <c r="I803" s="403" t="str">
        <f>VLOOKUP(C803,'Hemis baza'!K:AF,11,)</f>
        <v>Magistr</v>
      </c>
      <c r="J803" s="23" t="str">
        <f>VLOOKUP(C803,'Hemis baza'!K:AF,12,)</f>
        <v>Kunduzgi</v>
      </c>
      <c r="K803" s="304"/>
      <c r="L803" s="333"/>
      <c r="M803" s="26">
        <v>18000000</v>
      </c>
      <c r="N803" s="26">
        <f>SUMIF('BR 1'!B:B,'1-kurs'!C803,'BR 1'!E:E)</f>
        <v>18000000</v>
      </c>
      <c r="O803" s="26">
        <f t="shared" si="92"/>
        <v>0</v>
      </c>
      <c r="P803" s="26"/>
      <c r="Q803" s="26"/>
      <c r="R803" s="40"/>
      <c r="U803" s="26">
        <f t="shared" si="93"/>
        <v>0</v>
      </c>
      <c r="V803" s="26">
        <v>18000000</v>
      </c>
      <c r="AA803" s="407">
        <f t="shared" si="94"/>
        <v>18000000</v>
      </c>
      <c r="AB803" s="407">
        <f t="shared" si="95"/>
        <v>18000000</v>
      </c>
      <c r="AC803" s="407">
        <f t="shared" si="96"/>
        <v>0</v>
      </c>
      <c r="AD803" s="407">
        <f t="shared" si="97"/>
        <v>0</v>
      </c>
    </row>
    <row r="804" spans="1:30" s="1" customFormat="1" x14ac:dyDescent="0.25">
      <c r="A804" s="325">
        <f>SUBTOTAL(103,$B$2:B804)</f>
        <v>803</v>
      </c>
      <c r="B804" s="108" t="s">
        <v>20088</v>
      </c>
      <c r="C804" s="24">
        <v>40208872330102</v>
      </c>
      <c r="D804" s="24" t="str">
        <f>VLOOKUP(C804,'Hemis baza'!K:AJ,26,)</f>
        <v>438241200336</v>
      </c>
      <c r="E804" s="24" t="str">
        <f>VLOOKUP(C804,'Hemis baza'!K:AF,13,)</f>
        <v>To‘lov-shartnoma</v>
      </c>
      <c r="F804" s="109" t="str">
        <f>VLOOKUP(C804,'Hemis baza'!K:AF,3,)</f>
        <v>1-kurs</v>
      </c>
      <c r="G804" s="404" t="s">
        <v>19809</v>
      </c>
      <c r="H804" s="404" t="str">
        <f>VLOOKUP(C804,'Hemis baza'!K:AF,5,)</f>
        <v>M1-24 BT</v>
      </c>
      <c r="I804" s="403" t="str">
        <f>VLOOKUP(C804,'Hemis baza'!K:AF,11,)</f>
        <v>Magistr</v>
      </c>
      <c r="J804" s="23" t="str">
        <f>VLOOKUP(C804,'Hemis baza'!K:AF,12,)</f>
        <v>Kunduzgi</v>
      </c>
      <c r="K804" s="304"/>
      <c r="L804" s="333"/>
      <c r="M804" s="26">
        <v>18000000</v>
      </c>
      <c r="N804" s="26">
        <f>SUMIF('BR 1'!B:B,'1-kurs'!C804,'BR 1'!E:E)</f>
        <v>4500000</v>
      </c>
      <c r="O804" s="26">
        <f t="shared" si="92"/>
        <v>13500000</v>
      </c>
      <c r="P804" s="26"/>
      <c r="Q804" s="26"/>
      <c r="R804" s="40"/>
      <c r="U804" s="26">
        <f t="shared" si="93"/>
        <v>0</v>
      </c>
      <c r="V804" s="26">
        <v>4500000</v>
      </c>
      <c r="AA804" s="407">
        <f t="shared" si="94"/>
        <v>18000000</v>
      </c>
      <c r="AB804" s="407">
        <f t="shared" si="95"/>
        <v>4500000</v>
      </c>
      <c r="AC804" s="407">
        <f t="shared" si="96"/>
        <v>13500000</v>
      </c>
      <c r="AD804" s="407">
        <f t="shared" si="97"/>
        <v>0</v>
      </c>
    </row>
    <row r="805" spans="1:30" s="1" customFormat="1" x14ac:dyDescent="0.25">
      <c r="A805" s="325">
        <f>SUBTOTAL(103,$B$2:B805)</f>
        <v>804</v>
      </c>
      <c r="B805" s="108" t="s">
        <v>20089</v>
      </c>
      <c r="C805" s="24">
        <v>41703952320011</v>
      </c>
      <c r="D805" s="24" t="str">
        <f>VLOOKUP(C805,'Hemis baza'!K:AJ,26,)</f>
        <v>438241200337</v>
      </c>
      <c r="E805" s="24" t="str">
        <f>VLOOKUP(C805,'Hemis baza'!K:AF,13,)</f>
        <v>To‘lov-shartnoma</v>
      </c>
      <c r="F805" s="109" t="str">
        <f>VLOOKUP(C805,'Hemis baza'!K:AF,3,)</f>
        <v>1-kurs</v>
      </c>
      <c r="G805" s="404" t="s">
        <v>19809</v>
      </c>
      <c r="H805" s="404" t="str">
        <f>VLOOKUP(C805,'Hemis baza'!K:AF,5,)</f>
        <v>M1-24 BT</v>
      </c>
      <c r="I805" s="403" t="str">
        <f>VLOOKUP(C805,'Hemis baza'!K:AF,11,)</f>
        <v>Magistr</v>
      </c>
      <c r="J805" s="23" t="str">
        <f>VLOOKUP(C805,'Hemis baza'!K:AF,12,)</f>
        <v>Kunduzgi</v>
      </c>
      <c r="K805" s="304"/>
      <c r="L805" s="333"/>
      <c r="M805" s="26">
        <v>18000000</v>
      </c>
      <c r="N805" s="26">
        <f>SUMIF('BR 1'!B:B,'1-kurs'!C805,'BR 1'!E:E)</f>
        <v>18000000</v>
      </c>
      <c r="O805" s="26">
        <f t="shared" si="92"/>
        <v>0</v>
      </c>
      <c r="P805" s="26"/>
      <c r="Q805" s="26"/>
      <c r="R805" s="40"/>
      <c r="U805" s="26">
        <f t="shared" si="93"/>
        <v>0</v>
      </c>
      <c r="V805" s="26">
        <v>18000000</v>
      </c>
      <c r="AA805" s="407">
        <f t="shared" si="94"/>
        <v>18000000</v>
      </c>
      <c r="AB805" s="407">
        <f t="shared" si="95"/>
        <v>18000000</v>
      </c>
      <c r="AC805" s="407">
        <f t="shared" si="96"/>
        <v>0</v>
      </c>
      <c r="AD805" s="407">
        <f t="shared" si="97"/>
        <v>0</v>
      </c>
    </row>
    <row r="806" spans="1:30" s="1" customFormat="1" x14ac:dyDescent="0.25">
      <c r="A806" s="325">
        <f>SUBTOTAL(103,$B$2:B806)</f>
        <v>805</v>
      </c>
      <c r="B806" s="108" t="s">
        <v>20090</v>
      </c>
      <c r="C806" s="24">
        <v>60406015360087</v>
      </c>
      <c r="D806" s="24" t="str">
        <f>VLOOKUP(C806,'Hemis baza'!K:AJ,26,)</f>
        <v>438241200332</v>
      </c>
      <c r="E806" s="24" t="str">
        <f>VLOOKUP(C806,'Hemis baza'!K:AF,13,)</f>
        <v>To‘lov-shartnoma</v>
      </c>
      <c r="F806" s="109" t="str">
        <f>VLOOKUP(C806,'Hemis baza'!K:AF,3,)</f>
        <v>1-kurs</v>
      </c>
      <c r="G806" s="404" t="s">
        <v>19809</v>
      </c>
      <c r="H806" s="404" t="str">
        <f>VLOOKUP(C806,'Hemis baza'!K:AF,5,)</f>
        <v>M1-24 BT</v>
      </c>
      <c r="I806" s="403" t="str">
        <f>VLOOKUP(C806,'Hemis baza'!K:AF,11,)</f>
        <v>Magistr</v>
      </c>
      <c r="J806" s="23" t="str">
        <f>VLOOKUP(C806,'Hemis baza'!K:AF,12,)</f>
        <v>Kunduzgi</v>
      </c>
      <c r="K806" s="304"/>
      <c r="L806" s="333"/>
      <c r="M806" s="26">
        <v>18000000</v>
      </c>
      <c r="N806" s="26">
        <f>SUMIF('BR 1'!B:B,'1-kurs'!C806,'BR 1'!E:E)</f>
        <v>18000000</v>
      </c>
      <c r="O806" s="26">
        <f t="shared" si="92"/>
        <v>0</v>
      </c>
      <c r="P806" s="26"/>
      <c r="Q806" s="26"/>
      <c r="R806" s="40"/>
      <c r="U806" s="26">
        <f t="shared" si="93"/>
        <v>0</v>
      </c>
      <c r="V806" s="26">
        <v>18000000</v>
      </c>
      <c r="AA806" s="407">
        <f t="shared" si="94"/>
        <v>18000000</v>
      </c>
      <c r="AB806" s="407">
        <f t="shared" si="95"/>
        <v>18000000</v>
      </c>
      <c r="AC806" s="407">
        <f t="shared" si="96"/>
        <v>0</v>
      </c>
      <c r="AD806" s="407">
        <f t="shared" si="97"/>
        <v>0</v>
      </c>
    </row>
    <row r="807" spans="1:30" s="1" customFormat="1" x14ac:dyDescent="0.25">
      <c r="A807" s="325">
        <f>SUBTOTAL(103,$B$2:B807)</f>
        <v>806</v>
      </c>
      <c r="B807" s="108" t="s">
        <v>20091</v>
      </c>
      <c r="C807" s="24">
        <v>31801873930056</v>
      </c>
      <c r="D807" s="24" t="str">
        <f>VLOOKUP(C807,'Hemis baza'!K:AJ,26,)</f>
        <v>438241200326</v>
      </c>
      <c r="E807" s="24" t="str">
        <f>VLOOKUP(C807,'Hemis baza'!K:AF,13,)</f>
        <v>To‘lov-shartnoma</v>
      </c>
      <c r="F807" s="109" t="str">
        <f>VLOOKUP(C807,'Hemis baza'!K:AF,3,)</f>
        <v>1-kurs</v>
      </c>
      <c r="G807" s="404" t="s">
        <v>19811</v>
      </c>
      <c r="H807" s="404" t="str">
        <f>VLOOKUP(C807,'Hemis baza'!K:AF,5,)</f>
        <v>M1-24 O`TA</v>
      </c>
      <c r="I807" s="403" t="str">
        <f>VLOOKUP(C807,'Hemis baza'!K:AF,11,)</f>
        <v>Magistr</v>
      </c>
      <c r="J807" s="23" t="str">
        <f>VLOOKUP(C807,'Hemis baza'!K:AF,12,)</f>
        <v>Kunduzgi</v>
      </c>
      <c r="K807" s="304"/>
      <c r="L807" s="333"/>
      <c r="M807" s="26">
        <v>18000000</v>
      </c>
      <c r="N807" s="26">
        <f>SUMIF('BR 1'!B:B,'1-kurs'!C807,'BR 1'!E:E)</f>
        <v>9000000</v>
      </c>
      <c r="O807" s="26">
        <f t="shared" si="92"/>
        <v>9000000</v>
      </c>
      <c r="P807" s="26"/>
      <c r="Q807" s="26"/>
      <c r="R807" s="40"/>
      <c r="U807" s="26">
        <f t="shared" si="93"/>
        <v>0</v>
      </c>
      <c r="V807" s="26">
        <v>9000000</v>
      </c>
      <c r="AA807" s="407">
        <f t="shared" si="94"/>
        <v>18000000</v>
      </c>
      <c r="AB807" s="407">
        <f t="shared" si="95"/>
        <v>9000000</v>
      </c>
      <c r="AC807" s="407">
        <f t="shared" si="96"/>
        <v>9000000</v>
      </c>
      <c r="AD807" s="407">
        <f t="shared" si="97"/>
        <v>0</v>
      </c>
    </row>
    <row r="808" spans="1:30" s="1" customFormat="1" x14ac:dyDescent="0.25">
      <c r="A808" s="325">
        <f>SUBTOTAL(103,$B$2:B808)</f>
        <v>807</v>
      </c>
      <c r="B808" s="108" t="s">
        <v>20092</v>
      </c>
      <c r="C808" s="24">
        <v>32811931170022</v>
      </c>
      <c r="D808" s="24" t="str">
        <f>VLOOKUP(C808,'Hemis baza'!K:AJ,26,)</f>
        <v>438241200324</v>
      </c>
      <c r="E808" s="24" t="str">
        <f>VLOOKUP(C808,'Hemis baza'!K:AF,13,)</f>
        <v>To‘lov-shartnoma</v>
      </c>
      <c r="F808" s="109" t="str">
        <f>VLOOKUP(C808,'Hemis baza'!K:AF,3,)</f>
        <v>1-kurs</v>
      </c>
      <c r="G808" s="404" t="s">
        <v>19811</v>
      </c>
      <c r="H808" s="404" t="str">
        <f>VLOOKUP(C808,'Hemis baza'!K:AF,5,)</f>
        <v>M1-24 O`TA</v>
      </c>
      <c r="I808" s="403" t="str">
        <f>VLOOKUP(C808,'Hemis baza'!K:AF,11,)</f>
        <v>Magistr</v>
      </c>
      <c r="J808" s="23" t="str">
        <f>VLOOKUP(C808,'Hemis baza'!K:AF,12,)</f>
        <v>Kunduzgi</v>
      </c>
      <c r="K808" s="304"/>
      <c r="L808" s="333"/>
      <c r="M808" s="26">
        <v>18000000</v>
      </c>
      <c r="N808" s="26">
        <f>SUMIF('BR 1'!B:B,'1-kurs'!C808,'BR 1'!E:E)</f>
        <v>2000000</v>
      </c>
      <c r="O808" s="26">
        <f t="shared" si="92"/>
        <v>16000000</v>
      </c>
      <c r="P808" s="26"/>
      <c r="Q808" s="26"/>
      <c r="R808" s="40"/>
      <c r="U808" s="26">
        <f t="shared" si="93"/>
        <v>0</v>
      </c>
      <c r="V808" s="26">
        <v>2000000</v>
      </c>
      <c r="AA808" s="407">
        <f t="shared" si="94"/>
        <v>18000000</v>
      </c>
      <c r="AB808" s="407">
        <f t="shared" si="95"/>
        <v>2000000</v>
      </c>
      <c r="AC808" s="407">
        <f t="shared" si="96"/>
        <v>16000000</v>
      </c>
      <c r="AD808" s="407">
        <f t="shared" si="97"/>
        <v>0</v>
      </c>
    </row>
    <row r="809" spans="1:30" s="1" customFormat="1" x14ac:dyDescent="0.25">
      <c r="A809" s="325">
        <f>SUBTOTAL(103,$B$2:B809)</f>
        <v>808</v>
      </c>
      <c r="B809" s="108" t="s">
        <v>20093</v>
      </c>
      <c r="C809" s="24">
        <v>61709015340026</v>
      </c>
      <c r="D809" s="24" t="e">
        <f>VLOOKUP(C809,'Hemis baza'!K:AJ,26,)</f>
        <v>#N/A</v>
      </c>
      <c r="E809" s="24" t="e">
        <f>VLOOKUP(C809,'Hemis baza'!K:AF,13,)</f>
        <v>#N/A</v>
      </c>
      <c r="F809" s="109" t="e">
        <f>VLOOKUP(C809,'Hemis baza'!K:AF,3,)</f>
        <v>#N/A</v>
      </c>
      <c r="G809" s="404" t="s">
        <v>19811</v>
      </c>
      <c r="H809" s="404" t="e">
        <f>VLOOKUP(C809,'Hemis baza'!K:AF,5,)</f>
        <v>#N/A</v>
      </c>
      <c r="I809" s="403" t="e">
        <f>VLOOKUP(C809,'Hemis baza'!K:AF,11,)</f>
        <v>#N/A</v>
      </c>
      <c r="J809" s="23" t="e">
        <f>VLOOKUP(C809,'Hemis baza'!K:AF,12,)</f>
        <v>#N/A</v>
      </c>
      <c r="K809" s="304"/>
      <c r="L809" s="333"/>
      <c r="M809" s="26">
        <v>18000000</v>
      </c>
      <c r="N809" s="26">
        <f>SUMIF('BR 1'!B:B,'1-kurs'!C809,'BR 1'!E:E)</f>
        <v>0</v>
      </c>
      <c r="O809" s="26">
        <f t="shared" si="92"/>
        <v>18000000</v>
      </c>
      <c r="P809" s="26"/>
      <c r="Q809" s="26"/>
      <c r="R809" s="40"/>
      <c r="U809" s="26">
        <f t="shared" si="93"/>
        <v>0</v>
      </c>
      <c r="V809" s="26">
        <v>0</v>
      </c>
      <c r="AA809" s="407">
        <f t="shared" si="94"/>
        <v>18000000</v>
      </c>
      <c r="AB809" s="407">
        <f t="shared" si="95"/>
        <v>0</v>
      </c>
      <c r="AC809" s="407">
        <f t="shared" si="96"/>
        <v>18000000</v>
      </c>
      <c r="AD809" s="407">
        <f t="shared" si="97"/>
        <v>0</v>
      </c>
    </row>
    <row r="810" spans="1:30" s="1" customFormat="1" x14ac:dyDescent="0.25">
      <c r="A810" s="325">
        <f>SUBTOTAL(103,$B$2:B810)</f>
        <v>809</v>
      </c>
      <c r="B810" s="108" t="s">
        <v>20094</v>
      </c>
      <c r="C810" s="24">
        <v>41710813490013</v>
      </c>
      <c r="D810" s="24" t="str">
        <f>VLOOKUP(C810,'Hemis baza'!K:AJ,26,)</f>
        <v>438241200342</v>
      </c>
      <c r="E810" s="24" t="str">
        <f>VLOOKUP(C810,'Hemis baza'!K:AF,13,)</f>
        <v>To‘lov-shartnoma</v>
      </c>
      <c r="F810" s="109" t="str">
        <f>VLOOKUP(C810,'Hemis baza'!K:AF,3,)</f>
        <v>1-kurs</v>
      </c>
      <c r="G810" s="404" t="s">
        <v>19806</v>
      </c>
      <c r="H810" s="404" t="str">
        <f>VLOOKUP(C810,'Hemis baza'!K:AF,5,)</f>
        <v>M1-24 MUZ</v>
      </c>
      <c r="I810" s="403" t="str">
        <f>VLOOKUP(C810,'Hemis baza'!K:AF,11,)</f>
        <v>Magistr</v>
      </c>
      <c r="J810" s="23" t="str">
        <f>VLOOKUP(C810,'Hemis baza'!K:AF,12,)</f>
        <v>Kunduzgi</v>
      </c>
      <c r="K810" s="304"/>
      <c r="L810" s="333"/>
      <c r="M810" s="26">
        <v>18000000</v>
      </c>
      <c r="N810" s="26">
        <f>SUMIF('BR 1'!B:B,'1-kurs'!C810,'BR 1'!E:E)</f>
        <v>10000000</v>
      </c>
      <c r="O810" s="26">
        <f t="shared" si="92"/>
        <v>8000000</v>
      </c>
      <c r="P810" s="26"/>
      <c r="Q810" s="26"/>
      <c r="R810" s="40"/>
      <c r="U810" s="26">
        <f t="shared" si="93"/>
        <v>0</v>
      </c>
      <c r="V810" s="26">
        <v>10000000</v>
      </c>
      <c r="AA810" s="407">
        <f t="shared" si="94"/>
        <v>18000000</v>
      </c>
      <c r="AB810" s="407">
        <f t="shared" si="95"/>
        <v>10000000</v>
      </c>
      <c r="AC810" s="407">
        <f t="shared" si="96"/>
        <v>8000000</v>
      </c>
      <c r="AD810" s="407">
        <f t="shared" si="97"/>
        <v>0</v>
      </c>
    </row>
    <row r="811" spans="1:30" s="1" customFormat="1" x14ac:dyDescent="0.25">
      <c r="A811" s="325">
        <f>SUBTOTAL(103,$B$2:B811)</f>
        <v>810</v>
      </c>
      <c r="B811" s="108" t="s">
        <v>20095</v>
      </c>
      <c r="C811" s="24">
        <v>52903015260029</v>
      </c>
      <c r="D811" s="24" t="str">
        <f>VLOOKUP(C811,'Hemis baza'!K:AJ,26,)</f>
        <v>438241200329</v>
      </c>
      <c r="E811" s="24" t="str">
        <f>VLOOKUP(C811,'Hemis baza'!K:AF,13,)</f>
        <v>To‘lov-shartnoma</v>
      </c>
      <c r="F811" s="109" t="str">
        <f>VLOOKUP(C811,'Hemis baza'!K:AF,3,)</f>
        <v>1-kurs</v>
      </c>
      <c r="G811" s="404" t="s">
        <v>19806</v>
      </c>
      <c r="H811" s="404" t="str">
        <f>VLOOKUP(C811,'Hemis baza'!K:AF,5,)</f>
        <v>M1-24 MUZ</v>
      </c>
      <c r="I811" s="403" t="str">
        <f>VLOOKUP(C811,'Hemis baza'!K:AF,11,)</f>
        <v>Magistr</v>
      </c>
      <c r="J811" s="23" t="str">
        <f>VLOOKUP(C811,'Hemis baza'!K:AF,12,)</f>
        <v>Kunduzgi</v>
      </c>
      <c r="K811" s="304"/>
      <c r="L811" s="333"/>
      <c r="M811" s="26">
        <v>18000000</v>
      </c>
      <c r="N811" s="26">
        <f>SUMIF('BR 1'!B:B,'1-kurs'!C811,'BR 1'!E:E)</f>
        <v>0</v>
      </c>
      <c r="O811" s="26">
        <f t="shared" si="92"/>
        <v>18000000</v>
      </c>
      <c r="P811" s="26"/>
      <c r="Q811" s="26"/>
      <c r="R811" s="40"/>
      <c r="U811" s="26">
        <f t="shared" si="93"/>
        <v>0</v>
      </c>
      <c r="V811" s="26">
        <v>0</v>
      </c>
      <c r="AA811" s="407">
        <f t="shared" si="94"/>
        <v>18000000</v>
      </c>
      <c r="AB811" s="407">
        <f t="shared" si="95"/>
        <v>0</v>
      </c>
      <c r="AC811" s="407">
        <f t="shared" si="96"/>
        <v>18000000</v>
      </c>
      <c r="AD811" s="407">
        <f t="shared" si="97"/>
        <v>0</v>
      </c>
    </row>
    <row r="812" spans="1:30" s="1" customFormat="1" x14ac:dyDescent="0.25">
      <c r="A812" s="325">
        <f>SUBTOTAL(103,$B$2:B812)</f>
        <v>811</v>
      </c>
      <c r="B812" s="108" t="s">
        <v>20096</v>
      </c>
      <c r="C812" s="24">
        <v>51204015260015</v>
      </c>
      <c r="D812" s="24" t="str">
        <f>VLOOKUP(C812,'Hemis baza'!K:AJ,26,)</f>
        <v>438241200331</v>
      </c>
      <c r="E812" s="24" t="str">
        <f>VLOOKUP(C812,'Hemis baza'!K:AF,13,)</f>
        <v>To‘lov-shartnoma</v>
      </c>
      <c r="F812" s="109" t="str">
        <f>VLOOKUP(C812,'Hemis baza'!K:AF,3,)</f>
        <v>1-kurs</v>
      </c>
      <c r="G812" s="404" t="s">
        <v>19806</v>
      </c>
      <c r="H812" s="404" t="str">
        <f>VLOOKUP(C812,'Hemis baza'!K:AF,5,)</f>
        <v>M1-24 MUZ</v>
      </c>
      <c r="I812" s="403" t="str">
        <f>VLOOKUP(C812,'Hemis baza'!K:AF,11,)</f>
        <v>Magistr</v>
      </c>
      <c r="J812" s="23" t="str">
        <f>VLOOKUP(C812,'Hemis baza'!K:AF,12,)</f>
        <v>Kunduzgi</v>
      </c>
      <c r="K812" s="304"/>
      <c r="L812" s="333"/>
      <c r="M812" s="26">
        <v>18000000</v>
      </c>
      <c r="N812" s="26">
        <f>SUMIF('BR 1'!B:B,'1-kurs'!C812,'BR 1'!E:E)</f>
        <v>9011000</v>
      </c>
      <c r="O812" s="26">
        <f t="shared" si="92"/>
        <v>8989000</v>
      </c>
      <c r="P812" s="26"/>
      <c r="Q812" s="26"/>
      <c r="R812" s="40"/>
      <c r="U812" s="26">
        <f t="shared" si="93"/>
        <v>0</v>
      </c>
      <c r="V812" s="26">
        <v>9011000</v>
      </c>
      <c r="AA812" s="407">
        <f t="shared" si="94"/>
        <v>18000000</v>
      </c>
      <c r="AB812" s="407">
        <f t="shared" si="95"/>
        <v>9011000</v>
      </c>
      <c r="AC812" s="407">
        <f t="shared" si="96"/>
        <v>8989000</v>
      </c>
      <c r="AD812" s="407">
        <f t="shared" si="97"/>
        <v>0</v>
      </c>
    </row>
    <row r="813" spans="1:30" s="1" customFormat="1" x14ac:dyDescent="0.25">
      <c r="A813" s="325">
        <f>SUBTOTAL(103,$B$2:B813)</f>
        <v>812</v>
      </c>
      <c r="B813" s="108" t="s">
        <v>20097</v>
      </c>
      <c r="C813" s="24">
        <v>41012871921101</v>
      </c>
      <c r="D813" s="24" t="str">
        <f>VLOOKUP(C813,'Hemis baza'!K:AJ,26,)</f>
        <v>438241200328</v>
      </c>
      <c r="E813" s="24" t="str">
        <f>VLOOKUP(C813,'Hemis baza'!K:AF,13,)</f>
        <v>To‘lov-shartnoma</v>
      </c>
      <c r="F813" s="109" t="str">
        <f>VLOOKUP(C813,'Hemis baza'!K:AF,3,)</f>
        <v>1-kurs</v>
      </c>
      <c r="G813" s="404" t="s">
        <v>19806</v>
      </c>
      <c r="H813" s="404" t="str">
        <f>VLOOKUP(C813,'Hemis baza'!K:AF,5,)</f>
        <v>M1-24 MUZ</v>
      </c>
      <c r="I813" s="403" t="str">
        <f>VLOOKUP(C813,'Hemis baza'!K:AF,11,)</f>
        <v>Magistr</v>
      </c>
      <c r="J813" s="23" t="str">
        <f>VLOOKUP(C813,'Hemis baza'!K:AF,12,)</f>
        <v>Kunduzgi</v>
      </c>
      <c r="K813" s="304"/>
      <c r="L813" s="333"/>
      <c r="M813" s="26">
        <v>18000000</v>
      </c>
      <c r="N813" s="26">
        <f>SUMIF('BR 1'!B:B,'1-kurs'!C813,'BR 1'!E:E)</f>
        <v>8475000</v>
      </c>
      <c r="O813" s="26">
        <f t="shared" si="92"/>
        <v>9525000</v>
      </c>
      <c r="P813" s="26"/>
      <c r="Q813" s="26"/>
      <c r="R813" s="40"/>
      <c r="U813" s="26">
        <f t="shared" si="93"/>
        <v>0</v>
      </c>
      <c r="V813" s="26">
        <v>8475000</v>
      </c>
      <c r="AA813" s="407">
        <f t="shared" si="94"/>
        <v>18000000</v>
      </c>
      <c r="AB813" s="407">
        <f t="shared" si="95"/>
        <v>8475000</v>
      </c>
      <c r="AC813" s="407">
        <f t="shared" si="96"/>
        <v>9525000</v>
      </c>
      <c r="AD813" s="407">
        <f t="shared" si="97"/>
        <v>0</v>
      </c>
    </row>
    <row r="814" spans="1:30" s="1" customFormat="1" x14ac:dyDescent="0.25">
      <c r="A814" s="325">
        <f>SUBTOTAL(103,$B$2:B814)</f>
        <v>813</v>
      </c>
      <c r="B814" s="108" t="s">
        <v>20098</v>
      </c>
      <c r="C814" s="24">
        <v>40705790940014</v>
      </c>
      <c r="D814" s="24" t="str">
        <f>VLOOKUP(C814,'Hemis baza'!K:AJ,26,)</f>
        <v>438241200330</v>
      </c>
      <c r="E814" s="24" t="str">
        <f>VLOOKUP(C814,'Hemis baza'!K:AF,13,)</f>
        <v>To‘lov-shartnoma</v>
      </c>
      <c r="F814" s="109" t="str">
        <f>VLOOKUP(C814,'Hemis baza'!K:AF,3,)</f>
        <v>1-kurs</v>
      </c>
      <c r="G814" s="404" t="s">
        <v>19806</v>
      </c>
      <c r="H814" s="404" t="str">
        <f>VLOOKUP(C814,'Hemis baza'!K:AF,5,)</f>
        <v>M1-24 MUZ</v>
      </c>
      <c r="I814" s="403" t="str">
        <f>VLOOKUP(C814,'Hemis baza'!K:AF,11,)</f>
        <v>Magistr</v>
      </c>
      <c r="J814" s="23" t="str">
        <f>VLOOKUP(C814,'Hemis baza'!K:AF,12,)</f>
        <v>Kunduzgi</v>
      </c>
      <c r="K814" s="304"/>
      <c r="L814" s="333"/>
      <c r="M814" s="26">
        <v>18000000</v>
      </c>
      <c r="N814" s="26">
        <f>SUMIF('BR 1'!B:B,'1-kurs'!C814,'BR 1'!E:E)</f>
        <v>0</v>
      </c>
      <c r="O814" s="26">
        <f t="shared" si="92"/>
        <v>18000000</v>
      </c>
      <c r="P814" s="26"/>
      <c r="Q814" s="26"/>
      <c r="R814" s="40"/>
      <c r="U814" s="26">
        <f t="shared" si="93"/>
        <v>0</v>
      </c>
      <c r="V814" s="26">
        <v>0</v>
      </c>
      <c r="AA814" s="407">
        <f t="shared" si="94"/>
        <v>18000000</v>
      </c>
      <c r="AB814" s="407">
        <f t="shared" si="95"/>
        <v>0</v>
      </c>
      <c r="AC814" s="407">
        <f t="shared" si="96"/>
        <v>18000000</v>
      </c>
      <c r="AD814" s="407">
        <f t="shared" si="97"/>
        <v>0</v>
      </c>
    </row>
    <row r="815" spans="1:30" s="1" customFormat="1" x14ac:dyDescent="0.25">
      <c r="A815" s="325">
        <f>SUBTOTAL(103,$B$2:B815)</f>
        <v>814</v>
      </c>
      <c r="B815" s="108" t="s">
        <v>20099</v>
      </c>
      <c r="C815" s="24">
        <v>41406831080025</v>
      </c>
      <c r="D815" s="24" t="str">
        <f>VLOOKUP(C815,'Hemis baza'!K:AJ,26,)</f>
        <v>438241200343</v>
      </c>
      <c r="E815" s="24" t="str">
        <f>VLOOKUP(C815,'Hemis baza'!K:AF,13,)</f>
        <v>To‘lov-shartnoma</v>
      </c>
      <c r="F815" s="109" t="str">
        <f>VLOOKUP(C815,'Hemis baza'!K:AF,3,)</f>
        <v>1-kurs</v>
      </c>
      <c r="G815" s="404" t="s">
        <v>19817</v>
      </c>
      <c r="H815" s="404" t="str">
        <f>VLOOKUP(C815,'Hemis baza'!K:AF,5,)</f>
        <v>M1-24 PED</v>
      </c>
      <c r="I815" s="403" t="str">
        <f>VLOOKUP(C815,'Hemis baza'!K:AF,11,)</f>
        <v>Magistr</v>
      </c>
      <c r="J815" s="23" t="str">
        <f>VLOOKUP(C815,'Hemis baza'!K:AF,12,)</f>
        <v>Kunduzgi</v>
      </c>
      <c r="K815" s="304"/>
      <c r="L815" s="333"/>
      <c r="M815" s="26">
        <v>18000000</v>
      </c>
      <c r="N815" s="26">
        <f>SUMIF('BR 1'!B:B,'1-kurs'!C815,'BR 1'!E:E)</f>
        <v>18000000</v>
      </c>
      <c r="O815" s="26">
        <f t="shared" si="92"/>
        <v>0</v>
      </c>
      <c r="P815" s="26"/>
      <c r="Q815" s="26"/>
      <c r="R815" s="40"/>
      <c r="U815" s="26">
        <f t="shared" si="93"/>
        <v>0</v>
      </c>
      <c r="V815" s="26">
        <v>18000000</v>
      </c>
      <c r="AA815" s="407">
        <f t="shared" si="94"/>
        <v>18000000</v>
      </c>
      <c r="AB815" s="407">
        <f t="shared" si="95"/>
        <v>18000000</v>
      </c>
      <c r="AC815" s="407">
        <f t="shared" si="96"/>
        <v>0</v>
      </c>
      <c r="AD815" s="407">
        <f t="shared" si="97"/>
        <v>0</v>
      </c>
    </row>
    <row r="816" spans="1:30" s="1" customFormat="1" x14ac:dyDescent="0.25">
      <c r="A816" s="325">
        <f>SUBTOTAL(103,$B$2:B816)</f>
        <v>815</v>
      </c>
      <c r="B816" s="108" t="s">
        <v>19829</v>
      </c>
      <c r="C816" s="24">
        <v>40904783160011</v>
      </c>
      <c r="D816" s="24" t="str">
        <f>VLOOKUP(C816,'Hemis baza'!K:AJ,26,)</f>
        <v>438241200292</v>
      </c>
      <c r="E816" s="24" t="str">
        <f>VLOOKUP(C816,'Hemis baza'!K:AF,13,)</f>
        <v>To‘lov-shartnoma</v>
      </c>
      <c r="F816" s="109" t="str">
        <f>VLOOKUP(C816,'Hemis baza'!K:AF,3,)</f>
        <v>1-kurs</v>
      </c>
      <c r="G816" s="404" t="s">
        <v>19817</v>
      </c>
      <c r="H816" s="404" t="str">
        <f>VLOOKUP(C816,'Hemis baza'!K:AF,5,)</f>
        <v>M1-24 PED</v>
      </c>
      <c r="I816" s="403" t="str">
        <f>VLOOKUP(C816,'Hemis baza'!K:AF,11,)</f>
        <v>Magistr</v>
      </c>
      <c r="J816" s="23" t="str">
        <f>VLOOKUP(C816,'Hemis baza'!K:AF,12,)</f>
        <v>Kunduzgi</v>
      </c>
      <c r="K816" s="304"/>
      <c r="L816" s="333"/>
      <c r="M816" s="26">
        <v>18000000</v>
      </c>
      <c r="N816" s="26">
        <f>SUMIF('BR 1'!B:B,'1-kurs'!C816,'BR 1'!E:E)</f>
        <v>6000000</v>
      </c>
      <c r="O816" s="26">
        <f t="shared" si="92"/>
        <v>12000000</v>
      </c>
      <c r="P816" s="26"/>
      <c r="Q816" s="26"/>
      <c r="R816" s="40"/>
      <c r="U816" s="26">
        <f t="shared" si="93"/>
        <v>0</v>
      </c>
      <c r="V816" s="26">
        <v>6000000</v>
      </c>
      <c r="AA816" s="407">
        <f t="shared" si="94"/>
        <v>18000000</v>
      </c>
      <c r="AB816" s="407">
        <f t="shared" si="95"/>
        <v>6000000</v>
      </c>
      <c r="AC816" s="407">
        <f t="shared" si="96"/>
        <v>12000000</v>
      </c>
      <c r="AD816" s="407">
        <f t="shared" si="97"/>
        <v>0</v>
      </c>
    </row>
    <row r="817" spans="1:30" s="1" customFormat="1" x14ac:dyDescent="0.25">
      <c r="A817" s="325">
        <f>SUBTOTAL(103,$B$2:B817)</f>
        <v>816</v>
      </c>
      <c r="B817" s="108" t="s">
        <v>20100</v>
      </c>
      <c r="C817" s="24">
        <v>41302901120038</v>
      </c>
      <c r="D817" s="24" t="str">
        <f>VLOOKUP(C817,'Hemis baza'!K:AJ,26,)</f>
        <v>438241200327</v>
      </c>
      <c r="E817" s="24" t="str">
        <f>VLOOKUP(C817,'Hemis baza'!K:AF,13,)</f>
        <v>To‘lov-shartnoma</v>
      </c>
      <c r="F817" s="109" t="str">
        <f>VLOOKUP(C817,'Hemis baza'!K:AF,3,)</f>
        <v>1-kurs</v>
      </c>
      <c r="G817" s="404" t="s">
        <v>19817</v>
      </c>
      <c r="H817" s="404" t="str">
        <f>VLOOKUP(C817,'Hemis baza'!K:AF,5,)</f>
        <v>M1-24 PED</v>
      </c>
      <c r="I817" s="403" t="str">
        <f>VLOOKUP(C817,'Hemis baza'!K:AF,11,)</f>
        <v>Magistr</v>
      </c>
      <c r="J817" s="23" t="str">
        <f>VLOOKUP(C817,'Hemis baza'!K:AF,12,)</f>
        <v>Kunduzgi</v>
      </c>
      <c r="K817" s="304"/>
      <c r="L817" s="333"/>
      <c r="M817" s="26">
        <v>18000000</v>
      </c>
      <c r="N817" s="26">
        <f>SUMIF('BR 1'!B:B,'1-kurs'!C817,'BR 1'!E:E)</f>
        <v>18000000</v>
      </c>
      <c r="O817" s="26">
        <f t="shared" si="92"/>
        <v>0</v>
      </c>
      <c r="P817" s="26"/>
      <c r="Q817" s="26"/>
      <c r="R817" s="40"/>
      <c r="U817" s="26">
        <f t="shared" si="93"/>
        <v>0</v>
      </c>
      <c r="V817" s="26">
        <v>18000000</v>
      </c>
      <c r="AA817" s="407">
        <f t="shared" si="94"/>
        <v>18000000</v>
      </c>
      <c r="AB817" s="407">
        <f t="shared" si="95"/>
        <v>18000000</v>
      </c>
      <c r="AC817" s="407">
        <f t="shared" si="96"/>
        <v>0</v>
      </c>
      <c r="AD817" s="407">
        <f t="shared" si="97"/>
        <v>0</v>
      </c>
    </row>
    <row r="818" spans="1:30" s="1" customFormat="1" x14ac:dyDescent="0.25">
      <c r="A818" s="325">
        <f>SUBTOTAL(103,$B$2:B818)</f>
        <v>817</v>
      </c>
      <c r="B818" s="108" t="s">
        <v>20101</v>
      </c>
      <c r="C818" s="24">
        <v>42512841050020</v>
      </c>
      <c r="D818" s="24" t="str">
        <f>VLOOKUP(C818,'Hemis baza'!K:AJ,26,)</f>
        <v>438241200321</v>
      </c>
      <c r="E818" s="24" t="str">
        <f>VLOOKUP(C818,'Hemis baza'!K:AF,13,)</f>
        <v>To‘lov-shartnoma</v>
      </c>
      <c r="F818" s="109" t="str">
        <f>VLOOKUP(C818,'Hemis baza'!K:AF,3,)</f>
        <v>1-kurs</v>
      </c>
      <c r="G818" s="404" t="s">
        <v>19817</v>
      </c>
      <c r="H818" s="404" t="str">
        <f>VLOOKUP(C818,'Hemis baza'!K:AF,5,)</f>
        <v>M1-24 PED</v>
      </c>
      <c r="I818" s="403" t="str">
        <f>VLOOKUP(C818,'Hemis baza'!K:AF,11,)</f>
        <v>Magistr</v>
      </c>
      <c r="J818" s="23" t="str">
        <f>VLOOKUP(C818,'Hemis baza'!K:AF,12,)</f>
        <v>Kunduzgi</v>
      </c>
      <c r="K818" s="304"/>
      <c r="L818" s="333"/>
      <c r="M818" s="26">
        <v>18000000</v>
      </c>
      <c r="N818" s="26">
        <f>SUMIF('BR 1'!B:B,'1-kurs'!C818,'BR 1'!E:E)</f>
        <v>18000000</v>
      </c>
      <c r="O818" s="26">
        <f t="shared" si="92"/>
        <v>0</v>
      </c>
      <c r="P818" s="26"/>
      <c r="Q818" s="26"/>
      <c r="R818" s="40"/>
      <c r="U818" s="26">
        <f t="shared" si="93"/>
        <v>0</v>
      </c>
      <c r="V818" s="26">
        <v>18000000</v>
      </c>
      <c r="AA818" s="407">
        <f t="shared" si="94"/>
        <v>18000000</v>
      </c>
      <c r="AB818" s="407">
        <f t="shared" si="95"/>
        <v>18000000</v>
      </c>
      <c r="AC818" s="407">
        <f t="shared" si="96"/>
        <v>0</v>
      </c>
      <c r="AD818" s="407">
        <f t="shared" si="97"/>
        <v>0</v>
      </c>
    </row>
    <row r="819" spans="1:30" s="1" customFormat="1" x14ac:dyDescent="0.25">
      <c r="A819" s="325">
        <f>SUBTOTAL(103,$B$2:B819)</f>
        <v>818</v>
      </c>
      <c r="B819" s="108" t="s">
        <v>20102</v>
      </c>
      <c r="C819" s="24">
        <v>30508931010017</v>
      </c>
      <c r="D819" s="24" t="e">
        <f>VLOOKUP(C819,'Hemis baza'!K:AJ,26,)</f>
        <v>#N/A</v>
      </c>
      <c r="E819" s="24" t="e">
        <f>VLOOKUP(C819,'Hemis baza'!K:AF,13,)</f>
        <v>#N/A</v>
      </c>
      <c r="F819" s="109" t="e">
        <f>VLOOKUP(C819,'Hemis baza'!K:AF,3,)</f>
        <v>#N/A</v>
      </c>
      <c r="G819" s="404" t="s">
        <v>19808</v>
      </c>
      <c r="H819" s="404" t="e">
        <f>VLOOKUP(C819,'Hemis baza'!K:AF,5,)</f>
        <v>#N/A</v>
      </c>
      <c r="I819" s="403" t="e">
        <f>VLOOKUP(C819,'Hemis baza'!K:AF,11,)</f>
        <v>#N/A</v>
      </c>
      <c r="J819" s="23" t="e">
        <f>VLOOKUP(C819,'Hemis baza'!K:AF,12,)</f>
        <v>#N/A</v>
      </c>
      <c r="K819" s="304"/>
      <c r="L819" s="333"/>
      <c r="M819" s="26">
        <v>12000000</v>
      </c>
      <c r="N819" s="26">
        <f>SUMIF('BR 1'!B:B,'1-kurs'!C819,'BR 1'!E:E)</f>
        <v>0</v>
      </c>
      <c r="O819" s="26">
        <f t="shared" si="92"/>
        <v>12000000</v>
      </c>
      <c r="P819" s="26"/>
      <c r="Q819" s="26"/>
      <c r="R819" s="40"/>
      <c r="U819" s="26">
        <f t="shared" si="93"/>
        <v>0</v>
      </c>
      <c r="V819" s="26">
        <v>0</v>
      </c>
      <c r="AA819" s="407">
        <f t="shared" si="94"/>
        <v>12000000</v>
      </c>
      <c r="AB819" s="407">
        <f t="shared" si="95"/>
        <v>0</v>
      </c>
      <c r="AC819" s="407">
        <f t="shared" si="96"/>
        <v>12000000</v>
      </c>
      <c r="AD819" s="407">
        <f t="shared" si="97"/>
        <v>0</v>
      </c>
    </row>
    <row r="820" spans="1:30" s="1" customFormat="1" x14ac:dyDescent="0.25">
      <c r="A820" s="325">
        <f>SUBTOTAL(103,$B$2:B820)</f>
        <v>819</v>
      </c>
      <c r="B820" s="108" t="s">
        <v>20103</v>
      </c>
      <c r="C820" s="24">
        <v>30110995270014</v>
      </c>
      <c r="D820" s="24" t="str">
        <f>VLOOKUP(C820,'Hemis baza'!K:AJ,26,)</f>
        <v>438241102291</v>
      </c>
      <c r="E820" s="24" t="str">
        <f>VLOOKUP(C820,'Hemis baza'!K:AF,13,)</f>
        <v>To‘lov-shartnoma</v>
      </c>
      <c r="F820" s="109" t="str">
        <f>VLOOKUP(C820,'Hemis baza'!K:AF,3,)</f>
        <v>1-kurs</v>
      </c>
      <c r="G820" s="404" t="s">
        <v>19808</v>
      </c>
      <c r="H820" s="404" t="str">
        <f>VLOOKUP(C820,'Hemis baza'!K:AF,5,)</f>
        <v>S1-24 IQT</v>
      </c>
      <c r="I820" s="403" t="str">
        <f>VLOOKUP(C820,'Hemis baza'!K:AF,11,)</f>
        <v>Bakalavr</v>
      </c>
      <c r="J820" s="23" t="str">
        <f>VLOOKUP(C820,'Hemis baza'!K:AF,12,)</f>
        <v>Sirtqi</v>
      </c>
      <c r="K820" s="304"/>
      <c r="L820" s="333"/>
      <c r="M820" s="26">
        <v>12000000</v>
      </c>
      <c r="N820" s="26">
        <f>SUMIF('BR 1'!B:B,'1-kurs'!C820,'BR 1'!E:E)</f>
        <v>2400000</v>
      </c>
      <c r="O820" s="26">
        <f t="shared" si="92"/>
        <v>9600000</v>
      </c>
      <c r="P820" s="26"/>
      <c r="Q820" s="26"/>
      <c r="R820" s="40"/>
      <c r="U820" s="26">
        <f t="shared" si="93"/>
        <v>0</v>
      </c>
      <c r="V820" s="26">
        <v>2400000</v>
      </c>
      <c r="AA820" s="407">
        <f t="shared" si="94"/>
        <v>12000000</v>
      </c>
      <c r="AB820" s="407">
        <f t="shared" si="95"/>
        <v>2400000</v>
      </c>
      <c r="AC820" s="407">
        <f t="shared" si="96"/>
        <v>9600000</v>
      </c>
      <c r="AD820" s="407">
        <f t="shared" si="97"/>
        <v>0</v>
      </c>
    </row>
    <row r="821" spans="1:30" s="1" customFormat="1" x14ac:dyDescent="0.25">
      <c r="A821" s="325">
        <f>SUBTOTAL(103,$B$2:B821)</f>
        <v>820</v>
      </c>
      <c r="B821" s="108" t="s">
        <v>16498</v>
      </c>
      <c r="C821" s="24">
        <v>61806075280027</v>
      </c>
      <c r="D821" s="24" t="str">
        <f>VLOOKUP(C821,'Hemis baza'!K:AJ,26,)</f>
        <v>438241102275</v>
      </c>
      <c r="E821" s="24" t="str">
        <f>VLOOKUP(C821,'Hemis baza'!K:AF,13,)</f>
        <v>To‘lov-shartnoma</v>
      </c>
      <c r="F821" s="109" t="str">
        <f>VLOOKUP(C821,'Hemis baza'!K:AF,3,)</f>
        <v>1-kurs</v>
      </c>
      <c r="G821" s="404" t="s">
        <v>19808</v>
      </c>
      <c r="H821" s="404" t="str">
        <f>VLOOKUP(C821,'Hemis baza'!K:AF,5,)</f>
        <v>S2-24 IQT</v>
      </c>
      <c r="I821" s="403" t="str">
        <f>VLOOKUP(C821,'Hemis baza'!K:AF,11,)</f>
        <v>Bakalavr</v>
      </c>
      <c r="J821" s="23" t="str">
        <f>VLOOKUP(C821,'Hemis baza'!K:AF,12,)</f>
        <v>Sirtqi</v>
      </c>
      <c r="K821" s="304"/>
      <c r="L821" s="333"/>
      <c r="M821" s="26">
        <v>12000000</v>
      </c>
      <c r="N821" s="26">
        <f>SUMIF('BR 1'!B:B,'1-kurs'!C821,'BR 1'!E:E)</f>
        <v>12000000</v>
      </c>
      <c r="O821" s="26">
        <f t="shared" si="92"/>
        <v>0</v>
      </c>
      <c r="P821" s="26"/>
      <c r="Q821" s="26"/>
      <c r="R821" s="40"/>
      <c r="U821" s="26">
        <f t="shared" si="93"/>
        <v>0</v>
      </c>
      <c r="V821" s="26">
        <v>12000000</v>
      </c>
      <c r="AA821" s="407">
        <f t="shared" si="94"/>
        <v>12000000</v>
      </c>
      <c r="AB821" s="407">
        <f t="shared" si="95"/>
        <v>12000000</v>
      </c>
      <c r="AC821" s="407">
        <f t="shared" si="96"/>
        <v>0</v>
      </c>
      <c r="AD821" s="407">
        <f t="shared" si="97"/>
        <v>0</v>
      </c>
    </row>
    <row r="822" spans="1:30" s="1" customFormat="1" x14ac:dyDescent="0.25">
      <c r="A822" s="325">
        <f>SUBTOTAL(103,$B$2:B822)</f>
        <v>821</v>
      </c>
      <c r="B822" s="108" t="s">
        <v>16497</v>
      </c>
      <c r="C822" s="24">
        <v>40408975260010</v>
      </c>
      <c r="D822" s="24" t="str">
        <f>VLOOKUP(C822,'Hemis baza'!K:AJ,26,)</f>
        <v>438241102061</v>
      </c>
      <c r="E822" s="24" t="str">
        <f>VLOOKUP(C822,'Hemis baza'!K:AF,13,)</f>
        <v>To‘lov-shartnoma</v>
      </c>
      <c r="F822" s="109" t="str">
        <f>VLOOKUP(C822,'Hemis baza'!K:AF,3,)</f>
        <v>1-kurs</v>
      </c>
      <c r="G822" s="404" t="s">
        <v>19808</v>
      </c>
      <c r="H822" s="404" t="str">
        <f>VLOOKUP(C822,'Hemis baza'!K:AF,5,)</f>
        <v>S2-24 IQT</v>
      </c>
      <c r="I822" s="403" t="str">
        <f>VLOOKUP(C822,'Hemis baza'!K:AF,11,)</f>
        <v>Bakalavr</v>
      </c>
      <c r="J822" s="23" t="str">
        <f>VLOOKUP(C822,'Hemis baza'!K:AF,12,)</f>
        <v>Sirtqi</v>
      </c>
      <c r="K822" s="304"/>
      <c r="L822" s="333"/>
      <c r="M822" s="26">
        <v>12000000</v>
      </c>
      <c r="N822" s="26">
        <f>SUMIF('BR 1'!B:B,'1-kurs'!C822,'BR 1'!E:E)</f>
        <v>12000000</v>
      </c>
      <c r="O822" s="26">
        <f t="shared" si="92"/>
        <v>0</v>
      </c>
      <c r="P822" s="26"/>
      <c r="Q822" s="26"/>
      <c r="R822" s="40"/>
      <c r="U822" s="26">
        <f t="shared" si="93"/>
        <v>0</v>
      </c>
      <c r="V822" s="26">
        <v>12000000</v>
      </c>
      <c r="AA822" s="407">
        <f t="shared" si="94"/>
        <v>12000000</v>
      </c>
      <c r="AB822" s="407">
        <f t="shared" si="95"/>
        <v>12000000</v>
      </c>
      <c r="AC822" s="407">
        <f t="shared" si="96"/>
        <v>0</v>
      </c>
      <c r="AD822" s="407">
        <f t="shared" si="97"/>
        <v>0</v>
      </c>
    </row>
    <row r="823" spans="1:30" s="1" customFormat="1" x14ac:dyDescent="0.25">
      <c r="A823" s="325">
        <f>SUBTOTAL(103,$B$2:B823)</f>
        <v>822</v>
      </c>
      <c r="B823" s="108" t="s">
        <v>16496</v>
      </c>
      <c r="C823" s="24">
        <v>61608075350076</v>
      </c>
      <c r="D823" s="24" t="str">
        <f>VLOOKUP(C823,'Hemis baza'!K:AJ,26,)</f>
        <v>438241102284</v>
      </c>
      <c r="E823" s="24" t="str">
        <f>VLOOKUP(C823,'Hemis baza'!K:AF,13,)</f>
        <v>To‘lov-shartnoma</v>
      </c>
      <c r="F823" s="109" t="str">
        <f>VLOOKUP(C823,'Hemis baza'!K:AF,3,)</f>
        <v>1-kurs</v>
      </c>
      <c r="G823" s="404" t="s">
        <v>19808</v>
      </c>
      <c r="H823" s="404" t="str">
        <f>VLOOKUP(C823,'Hemis baza'!K:AF,5,)</f>
        <v>S2-24 IQT</v>
      </c>
      <c r="I823" s="403" t="str">
        <f>VLOOKUP(C823,'Hemis baza'!K:AF,11,)</f>
        <v>Bakalavr</v>
      </c>
      <c r="J823" s="23" t="str">
        <f>VLOOKUP(C823,'Hemis baza'!K:AF,12,)</f>
        <v>Sirtqi</v>
      </c>
      <c r="K823" s="304"/>
      <c r="L823" s="333"/>
      <c r="M823" s="26">
        <v>12000000</v>
      </c>
      <c r="N823" s="26">
        <f>SUMIF('BR 1'!B:B,'1-kurs'!C823,'BR 1'!E:E)</f>
        <v>12000000</v>
      </c>
      <c r="O823" s="26">
        <f t="shared" si="92"/>
        <v>0</v>
      </c>
      <c r="P823" s="26"/>
      <c r="Q823" s="26"/>
      <c r="R823" s="40"/>
      <c r="U823" s="26">
        <f t="shared" si="93"/>
        <v>0</v>
      </c>
      <c r="V823" s="26">
        <v>12000000</v>
      </c>
      <c r="AA823" s="407">
        <f t="shared" si="94"/>
        <v>12000000</v>
      </c>
      <c r="AB823" s="407">
        <f t="shared" si="95"/>
        <v>12000000</v>
      </c>
      <c r="AC823" s="407">
        <f t="shared" si="96"/>
        <v>0</v>
      </c>
      <c r="AD823" s="407">
        <f t="shared" si="97"/>
        <v>0</v>
      </c>
    </row>
    <row r="824" spans="1:30" s="1" customFormat="1" x14ac:dyDescent="0.25">
      <c r="A824" s="325">
        <f>SUBTOTAL(103,$B$2:B824)</f>
        <v>823</v>
      </c>
      <c r="B824" s="108" t="s">
        <v>20104</v>
      </c>
      <c r="C824" s="24">
        <v>52309055260029</v>
      </c>
      <c r="D824" s="24" t="str">
        <f>VLOOKUP(C824,'Hemis baza'!K:AJ,26,)</f>
        <v>438241102285</v>
      </c>
      <c r="E824" s="24" t="str">
        <f>VLOOKUP(C824,'Hemis baza'!K:AF,13,)</f>
        <v>To‘lov-shartnoma</v>
      </c>
      <c r="F824" s="109" t="str">
        <f>VLOOKUP(C824,'Hemis baza'!K:AF,3,)</f>
        <v>1-kurs</v>
      </c>
      <c r="G824" s="404" t="s">
        <v>19808</v>
      </c>
      <c r="H824" s="404" t="str">
        <f>VLOOKUP(C824,'Hemis baza'!K:AF,5,)</f>
        <v>S2-24 IQT</v>
      </c>
      <c r="I824" s="403" t="str">
        <f>VLOOKUP(C824,'Hemis baza'!K:AF,11,)</f>
        <v>Bakalavr</v>
      </c>
      <c r="J824" s="23" t="str">
        <f>VLOOKUP(C824,'Hemis baza'!K:AF,12,)</f>
        <v>Sirtqi</v>
      </c>
      <c r="K824" s="304"/>
      <c r="L824" s="333"/>
      <c r="M824" s="26">
        <v>12000000</v>
      </c>
      <c r="N824" s="26">
        <f>SUMIF('BR 1'!B:B,'1-kurs'!C824,'BR 1'!E:E)</f>
        <v>2000000</v>
      </c>
      <c r="O824" s="26">
        <f t="shared" si="92"/>
        <v>10000000</v>
      </c>
      <c r="P824" s="26"/>
      <c r="Q824" s="26"/>
      <c r="R824" s="40"/>
      <c r="U824" s="26">
        <f t="shared" si="93"/>
        <v>0</v>
      </c>
      <c r="V824" s="26">
        <v>2000000</v>
      </c>
      <c r="AA824" s="407">
        <f t="shared" si="94"/>
        <v>12000000</v>
      </c>
      <c r="AB824" s="407">
        <f t="shared" si="95"/>
        <v>2000000</v>
      </c>
      <c r="AC824" s="407">
        <f t="shared" si="96"/>
        <v>10000000</v>
      </c>
      <c r="AD824" s="407">
        <f t="shared" si="97"/>
        <v>0</v>
      </c>
    </row>
    <row r="825" spans="1:30" s="1" customFormat="1" x14ac:dyDescent="0.25">
      <c r="A825" s="325">
        <f>SUBTOTAL(103,$B$2:B825)</f>
        <v>824</v>
      </c>
      <c r="B825" s="108" t="s">
        <v>20105</v>
      </c>
      <c r="C825" s="24">
        <v>30912925360037</v>
      </c>
      <c r="D825" s="24" t="str">
        <f>VLOOKUP(C825,'Hemis baza'!K:AJ,26,)</f>
        <v>438241102094</v>
      </c>
      <c r="E825" s="24" t="str">
        <f>VLOOKUP(C825,'Hemis baza'!K:AF,13,)</f>
        <v>To‘lov-shartnoma</v>
      </c>
      <c r="F825" s="109" t="str">
        <f>VLOOKUP(C825,'Hemis baza'!K:AF,3,)</f>
        <v>1-kurs</v>
      </c>
      <c r="G825" s="404" t="s">
        <v>19807</v>
      </c>
      <c r="H825" s="404" t="str">
        <f>VLOOKUP(C825,'Hemis baza'!K:AF,5,)</f>
        <v>S1-24 MIG`</v>
      </c>
      <c r="I825" s="403" t="str">
        <f>VLOOKUP(C825,'Hemis baza'!K:AF,11,)</f>
        <v>Bakalavr</v>
      </c>
      <c r="J825" s="23" t="str">
        <f>VLOOKUP(C825,'Hemis baza'!K:AF,12,)</f>
        <v>Sirtqi</v>
      </c>
      <c r="K825" s="304"/>
      <c r="L825" s="333"/>
      <c r="M825" s="26">
        <v>12000000</v>
      </c>
      <c r="N825" s="26">
        <f>SUMIF('BR 1'!B:B,'1-kurs'!C825,'BR 1'!E:E)</f>
        <v>8950000</v>
      </c>
      <c r="O825" s="26">
        <f t="shared" si="92"/>
        <v>3050000</v>
      </c>
      <c r="P825" s="26"/>
      <c r="Q825" s="26"/>
      <c r="R825" s="40"/>
      <c r="U825" s="26">
        <f t="shared" si="93"/>
        <v>0</v>
      </c>
      <c r="V825" s="26">
        <v>8950000</v>
      </c>
      <c r="AA825" s="407">
        <f t="shared" si="94"/>
        <v>12000000</v>
      </c>
      <c r="AB825" s="407">
        <f t="shared" si="95"/>
        <v>8950000</v>
      </c>
      <c r="AC825" s="407">
        <f t="shared" si="96"/>
        <v>3050000</v>
      </c>
      <c r="AD825" s="407">
        <f t="shared" si="97"/>
        <v>0</v>
      </c>
    </row>
    <row r="826" spans="1:30" s="1" customFormat="1" x14ac:dyDescent="0.25">
      <c r="A826" s="325">
        <f>SUBTOTAL(103,$B$2:B826)</f>
        <v>825</v>
      </c>
      <c r="B826" s="108" t="s">
        <v>20106</v>
      </c>
      <c r="C826" s="24">
        <v>41207881000164</v>
      </c>
      <c r="D826" s="24" t="e">
        <f>VLOOKUP(C826,'Hemis baza'!K:AJ,26,)</f>
        <v>#N/A</v>
      </c>
      <c r="E826" s="24" t="e">
        <f>VLOOKUP(C826,'Hemis baza'!K:AF,13,)</f>
        <v>#N/A</v>
      </c>
      <c r="F826" s="109" t="e">
        <f>VLOOKUP(C826,'Hemis baza'!K:AF,3,)</f>
        <v>#N/A</v>
      </c>
      <c r="G826" s="404" t="s">
        <v>19803</v>
      </c>
      <c r="H826" s="404" t="e">
        <f>VLOOKUP(C826,'Hemis baza'!K:AF,5,)</f>
        <v>#N/A</v>
      </c>
      <c r="I826" s="403" t="e">
        <f>VLOOKUP(C826,'Hemis baza'!K:AF,11,)</f>
        <v>#N/A</v>
      </c>
      <c r="J826" s="23" t="e">
        <f>VLOOKUP(C826,'Hemis baza'!K:AF,12,)</f>
        <v>#N/A</v>
      </c>
      <c r="K826" s="304"/>
      <c r="L826" s="333"/>
      <c r="M826" s="26">
        <v>12000000</v>
      </c>
      <c r="N826" s="26">
        <f>SUMIF('BR 1'!B:B,'1-kurs'!C826,'BR 1'!E:E)</f>
        <v>0</v>
      </c>
      <c r="O826" s="26">
        <f t="shared" si="92"/>
        <v>12000000</v>
      </c>
      <c r="P826" s="26"/>
      <c r="Q826" s="26"/>
      <c r="R826" s="40"/>
      <c r="U826" s="26">
        <f t="shared" si="93"/>
        <v>0</v>
      </c>
      <c r="V826" s="26">
        <v>0</v>
      </c>
      <c r="AA826" s="407">
        <f t="shared" si="94"/>
        <v>12000000</v>
      </c>
      <c r="AB826" s="407">
        <f t="shared" si="95"/>
        <v>0</v>
      </c>
      <c r="AC826" s="407">
        <f t="shared" si="96"/>
        <v>12000000</v>
      </c>
      <c r="AD826" s="407">
        <f t="shared" si="97"/>
        <v>0</v>
      </c>
    </row>
    <row r="827" spans="1:30" s="1" customFormat="1" x14ac:dyDescent="0.25">
      <c r="A827" s="325">
        <f>SUBTOTAL(103,$B$2:B827)</f>
        <v>826</v>
      </c>
      <c r="B827" s="108" t="s">
        <v>20107</v>
      </c>
      <c r="C827" s="24">
        <v>60105075330020</v>
      </c>
      <c r="D827" s="24" t="str">
        <f>VLOOKUP(C827,'Hemis baza'!K:AJ,26,)</f>
        <v>438241102276</v>
      </c>
      <c r="E827" s="24" t="str">
        <f>VLOOKUP(C827,'Hemis baza'!K:AF,13,)</f>
        <v>To‘lov-shartnoma</v>
      </c>
      <c r="F827" s="109" t="str">
        <f>VLOOKUP(C827,'Hemis baza'!K:AF,3,)</f>
        <v>1-kurs</v>
      </c>
      <c r="G827" s="404" t="s">
        <v>309</v>
      </c>
      <c r="H827" s="404" t="str">
        <f>VLOOKUP(C827,'Hemis baza'!K:AF,5,)</f>
        <v>S1-24 Tarix</v>
      </c>
      <c r="I827" s="403" t="str">
        <f>VLOOKUP(C827,'Hemis baza'!K:AF,11,)</f>
        <v>Bakalavr</v>
      </c>
      <c r="J827" s="23" t="str">
        <f>VLOOKUP(C827,'Hemis baza'!K:AF,12,)</f>
        <v>Sirtqi</v>
      </c>
      <c r="K827" s="304"/>
      <c r="L827" s="333"/>
      <c r="M827" s="26">
        <v>12000000</v>
      </c>
      <c r="N827" s="26">
        <f>SUMIF('BR 1'!B:B,'1-kurs'!C827,'BR 1'!E:E)</f>
        <v>12000000</v>
      </c>
      <c r="O827" s="26">
        <f t="shared" si="92"/>
        <v>0</v>
      </c>
      <c r="P827" s="26"/>
      <c r="Q827" s="26"/>
      <c r="R827" s="40"/>
      <c r="U827" s="26">
        <f t="shared" si="93"/>
        <v>0</v>
      </c>
      <c r="V827" s="26">
        <v>12000000</v>
      </c>
      <c r="AA827" s="407">
        <f t="shared" si="94"/>
        <v>12000000</v>
      </c>
      <c r="AB827" s="407">
        <f t="shared" si="95"/>
        <v>12000000</v>
      </c>
      <c r="AC827" s="407">
        <f t="shared" si="96"/>
        <v>0</v>
      </c>
      <c r="AD827" s="407">
        <f t="shared" si="97"/>
        <v>0</v>
      </c>
    </row>
    <row r="828" spans="1:30" s="1" customFormat="1" x14ac:dyDescent="0.25">
      <c r="A828" s="325">
        <f>SUBTOTAL(103,$B$2:B828)</f>
        <v>827</v>
      </c>
      <c r="B828" s="108" t="s">
        <v>5515</v>
      </c>
      <c r="C828" s="24">
        <v>30801871070032</v>
      </c>
      <c r="D828" s="24" t="str">
        <f>VLOOKUP(C828,'Hemis baza'!K:AJ,26,)</f>
        <v>438231200078</v>
      </c>
      <c r="E828" s="24" t="str">
        <f>VLOOKUP(C828,'Hemis baza'!K:AF,13,)</f>
        <v>To‘lov-shartnoma</v>
      </c>
      <c r="F828" s="109" t="str">
        <f>VLOOKUP(C828,'Hemis baza'!K:AF,3,)</f>
        <v>1-kurs</v>
      </c>
      <c r="G828" s="404" t="s">
        <v>19808</v>
      </c>
      <c r="H828" s="404" t="str">
        <f>VLOOKUP(C828,'Hemis baza'!K:AF,5,)</f>
        <v>M1-24 IQT</v>
      </c>
      <c r="I828" s="403" t="str">
        <f>VLOOKUP(C828,'Hemis baza'!K:AF,11,)</f>
        <v>Magistr</v>
      </c>
      <c r="J828" s="23" t="str">
        <f>VLOOKUP(C828,'Hemis baza'!K:AF,12,)</f>
        <v>Kunduzgi</v>
      </c>
      <c r="K828" s="304"/>
      <c r="L828" s="333"/>
      <c r="M828" s="26">
        <v>18000000</v>
      </c>
      <c r="N828" s="26">
        <f>SUMIF('BR 1'!B:B,'1-kurs'!C828,'BR 1'!E:E)</f>
        <v>18000000</v>
      </c>
      <c r="O828" s="26">
        <f t="shared" si="92"/>
        <v>0</v>
      </c>
      <c r="P828" s="26"/>
      <c r="Q828" s="26"/>
      <c r="R828" s="40"/>
      <c r="U828" s="26">
        <f t="shared" si="93"/>
        <v>0</v>
      </c>
      <c r="V828" s="26">
        <v>18000000</v>
      </c>
      <c r="AA828" s="407">
        <f t="shared" si="94"/>
        <v>18000000</v>
      </c>
      <c r="AB828" s="407">
        <f t="shared" si="95"/>
        <v>18000000</v>
      </c>
      <c r="AC828" s="407">
        <f t="shared" si="96"/>
        <v>0</v>
      </c>
      <c r="AD828" s="407">
        <f t="shared" si="97"/>
        <v>0</v>
      </c>
    </row>
    <row r="829" spans="1:30" s="1" customFormat="1" x14ac:dyDescent="0.25">
      <c r="A829" s="325">
        <f>SUBTOTAL(103,$B$2:B829)</f>
        <v>828</v>
      </c>
      <c r="B829" s="108" t="s">
        <v>18608</v>
      </c>
      <c r="C829" s="24">
        <v>32907881140089</v>
      </c>
      <c r="D829" s="24" t="str">
        <f>VLOOKUP(C829,'Hemis baza'!K:AJ,26,)</f>
        <v>438231200065</v>
      </c>
      <c r="E829" s="24" t="str">
        <f>VLOOKUP(C829,'Hemis baza'!K:AF,13,)</f>
        <v>To‘lov-shartnoma</v>
      </c>
      <c r="F829" s="109" t="str">
        <f>VLOOKUP(C829,'Hemis baza'!K:AF,3,)</f>
        <v>1-kurs</v>
      </c>
      <c r="G829" s="404" t="s">
        <v>19806</v>
      </c>
      <c r="H829" s="404" t="str">
        <f>VLOOKUP(C829,'Hemis baza'!K:AF,5,)</f>
        <v>M1-24 MUZ</v>
      </c>
      <c r="I829" s="403" t="str">
        <f>VLOOKUP(C829,'Hemis baza'!K:AF,11,)</f>
        <v>Magistr</v>
      </c>
      <c r="J829" s="23" t="str">
        <f>VLOOKUP(C829,'Hemis baza'!K:AF,12,)</f>
        <v>Kunduzgi</v>
      </c>
      <c r="K829" s="304"/>
      <c r="L829" s="333"/>
      <c r="M829" s="26">
        <v>18000000</v>
      </c>
      <c r="N829" s="26">
        <f>SUMIF('BR 1'!B:B,'1-kurs'!C829,'BR 1'!E:E)</f>
        <v>18000000</v>
      </c>
      <c r="O829" s="26">
        <f t="shared" si="92"/>
        <v>0</v>
      </c>
      <c r="P829" s="26"/>
      <c r="Q829" s="26"/>
      <c r="R829" s="40"/>
      <c r="U829" s="26">
        <f t="shared" si="93"/>
        <v>0</v>
      </c>
      <c r="V829" s="26">
        <v>18000000</v>
      </c>
      <c r="AA829" s="407">
        <f t="shared" si="94"/>
        <v>18000000</v>
      </c>
      <c r="AB829" s="407">
        <f t="shared" si="95"/>
        <v>18000000</v>
      </c>
      <c r="AC829" s="407">
        <f t="shared" si="96"/>
        <v>0</v>
      </c>
      <c r="AD829" s="407">
        <f t="shared" si="97"/>
        <v>0</v>
      </c>
    </row>
    <row r="830" spans="1:30" s="1" customFormat="1" x14ac:dyDescent="0.25">
      <c r="A830" s="325">
        <f>SUBTOTAL(103,$B$2:B830)</f>
        <v>829</v>
      </c>
      <c r="B830" s="108" t="s">
        <v>20396</v>
      </c>
      <c r="C830" s="24">
        <v>40206851110040</v>
      </c>
      <c r="D830" s="24" t="str">
        <f>VLOOKUP(C830,'Hemis baza'!K:AJ,26,)</f>
        <v>438241102247</v>
      </c>
      <c r="E830" s="24" t="str">
        <f>VLOOKUP(C830,'Hemis baza'!K:AF,13,)</f>
        <v>To‘lov-shartnoma</v>
      </c>
      <c r="F830" s="109" t="str">
        <f>VLOOKUP(C830,'Hemis baza'!K:AF,3,)</f>
        <v>1-kurs</v>
      </c>
      <c r="G830" s="404" t="s">
        <v>19816</v>
      </c>
      <c r="H830" s="404" t="str">
        <f>VLOOKUP(C830,'Hemis baza'!K:AF,5,)</f>
        <v>1-24 JM</v>
      </c>
      <c r="I830" s="403" t="str">
        <f>VLOOKUP(C830,'Hemis baza'!K:AF,11,)</f>
        <v>Bakalavr</v>
      </c>
      <c r="J830" s="23" t="str">
        <f>VLOOKUP(C830,'Hemis baza'!K:AF,12,)</f>
        <v>Kunduzgi</v>
      </c>
      <c r="K830" s="304"/>
      <c r="L830" s="333"/>
      <c r="M830" s="26">
        <v>15000000</v>
      </c>
      <c r="N830" s="26">
        <f>SUMIF('BR 1'!B:B,'1-kurs'!C830,'BR 1'!E:E)</f>
        <v>15000000</v>
      </c>
      <c r="O830" s="26">
        <f t="shared" ref="O830:O848" si="98">IF(M830-N830&gt;0,M830-N830,0)</f>
        <v>0</v>
      </c>
      <c r="P830" s="26"/>
      <c r="Q830" s="26"/>
      <c r="R830" s="40"/>
      <c r="U830" s="26">
        <f t="shared" si="93"/>
        <v>0</v>
      </c>
      <c r="V830" s="26">
        <v>15000000</v>
      </c>
      <c r="AA830" s="407">
        <f t="shared" si="94"/>
        <v>15000000</v>
      </c>
      <c r="AB830" s="407">
        <f t="shared" si="95"/>
        <v>15000000</v>
      </c>
      <c r="AC830" s="407">
        <f t="shared" si="96"/>
        <v>0</v>
      </c>
      <c r="AD830" s="407">
        <f t="shared" si="97"/>
        <v>0</v>
      </c>
    </row>
    <row r="831" spans="1:30" s="1" customFormat="1" x14ac:dyDescent="0.25">
      <c r="A831" s="325">
        <f>SUBTOTAL(103,$B$2:B831)</f>
        <v>830</v>
      </c>
      <c r="B831" s="108" t="s">
        <v>20401</v>
      </c>
      <c r="C831" s="24">
        <v>41109821050016</v>
      </c>
      <c r="D831" s="24" t="str">
        <f>VLOOKUP(C831,'Hemis baza'!K:AJ,26,)</f>
        <v>438241102300</v>
      </c>
      <c r="E831" s="24" t="str">
        <f>VLOOKUP(C831,'Hemis baza'!K:AF,13,)</f>
        <v>To‘lov-shartnoma</v>
      </c>
      <c r="F831" s="109" t="str">
        <f>VLOOKUP(C831,'Hemis baza'!K:AF,3,)</f>
        <v>1-kurs</v>
      </c>
      <c r="G831" s="404" t="s">
        <v>19815</v>
      </c>
      <c r="H831" s="404" t="str">
        <f>VLOOKUP(C831,'Hemis baza'!K:AF,5,)</f>
        <v>1-24 ATT</v>
      </c>
      <c r="I831" s="403" t="str">
        <f>VLOOKUP(C831,'Hemis baza'!K:AF,11,)</f>
        <v>Bakalavr</v>
      </c>
      <c r="J831" s="23" t="str">
        <f>VLOOKUP(C831,'Hemis baza'!K:AF,12,)</f>
        <v>Kunduzgi</v>
      </c>
      <c r="K831" s="304"/>
      <c r="L831" s="333"/>
      <c r="M831" s="26">
        <v>15000000</v>
      </c>
      <c r="N831" s="26">
        <f>SUMIF('BR 1'!B:B,'1-kurs'!C831,'BR 1'!E:E)</f>
        <v>0</v>
      </c>
      <c r="O831" s="26">
        <f t="shared" si="98"/>
        <v>15000000</v>
      </c>
      <c r="P831" s="26"/>
      <c r="Q831" s="26"/>
      <c r="R831" s="40"/>
      <c r="U831" s="26">
        <f t="shared" si="93"/>
        <v>0</v>
      </c>
      <c r="V831" s="26">
        <v>0</v>
      </c>
      <c r="AA831" s="407">
        <f t="shared" si="94"/>
        <v>15000000</v>
      </c>
      <c r="AB831" s="407">
        <f t="shared" si="95"/>
        <v>0</v>
      </c>
      <c r="AC831" s="407">
        <f t="shared" si="96"/>
        <v>15000000</v>
      </c>
      <c r="AD831" s="407">
        <f t="shared" si="97"/>
        <v>0</v>
      </c>
    </row>
    <row r="832" spans="1:30" s="1" customFormat="1" x14ac:dyDescent="0.25">
      <c r="A832" s="325">
        <f>SUBTOTAL(103,$B$2:B832)</f>
        <v>831</v>
      </c>
      <c r="B832" s="108" t="s">
        <v>20406</v>
      </c>
      <c r="C832" s="24">
        <v>63007055280031</v>
      </c>
      <c r="D832" s="24" t="str">
        <f>VLOOKUP(C832,'Hemis baza'!K:AJ,26,)</f>
        <v>438241102299</v>
      </c>
      <c r="E832" s="24" t="str">
        <f>VLOOKUP(C832,'Hemis baza'!K:AF,13,)</f>
        <v>To‘lov-shartnoma</v>
      </c>
      <c r="F832" s="109" t="str">
        <f>VLOOKUP(C832,'Hemis baza'!K:AF,3,)</f>
        <v>1-kurs</v>
      </c>
      <c r="G832" s="404" t="s">
        <v>19809</v>
      </c>
      <c r="H832" s="404" t="str">
        <f>VLOOKUP(C832,'Hemis baza'!K:AF,5,)</f>
        <v>1-24 BT</v>
      </c>
      <c r="I832" s="403" t="str">
        <f>VLOOKUP(C832,'Hemis baza'!K:AF,11,)</f>
        <v>Bakalavr</v>
      </c>
      <c r="J832" s="23" t="str">
        <f>VLOOKUP(C832,'Hemis baza'!K:AF,12,)</f>
        <v>Kunduzgi</v>
      </c>
      <c r="K832" s="304"/>
      <c r="L832" s="333"/>
      <c r="M832" s="26">
        <v>15000000</v>
      </c>
      <c r="N832" s="26">
        <f>SUMIF('BR 1'!B:B,'1-kurs'!C832,'BR 1'!E:E)</f>
        <v>10000000</v>
      </c>
      <c r="O832" s="26">
        <f t="shared" si="98"/>
        <v>5000000</v>
      </c>
      <c r="P832" s="26"/>
      <c r="Q832" s="26"/>
      <c r="R832" s="40"/>
      <c r="U832" s="26">
        <f t="shared" si="93"/>
        <v>0</v>
      </c>
      <c r="V832" s="26">
        <v>10000000</v>
      </c>
      <c r="AA832" s="407">
        <f t="shared" si="94"/>
        <v>15000000</v>
      </c>
      <c r="AB832" s="407">
        <f t="shared" si="95"/>
        <v>10000000</v>
      </c>
      <c r="AC832" s="407">
        <f t="shared" si="96"/>
        <v>5000000</v>
      </c>
      <c r="AD832" s="407">
        <f t="shared" si="97"/>
        <v>0</v>
      </c>
    </row>
    <row r="833" spans="1:30" s="1" customFormat="1" x14ac:dyDescent="0.25">
      <c r="A833" s="325">
        <f>SUBTOTAL(103,$B$2:B833)</f>
        <v>832</v>
      </c>
      <c r="B833" s="108" t="s">
        <v>20384</v>
      </c>
      <c r="C833" s="24">
        <v>42711911050074</v>
      </c>
      <c r="D833" s="24" t="str">
        <f>VLOOKUP(C833,'Hemis baza'!K:AJ,26,)</f>
        <v>438241102297</v>
      </c>
      <c r="E833" s="24" t="str">
        <f>VLOOKUP(C833,'Hemis baza'!K:AF,13,)</f>
        <v>To‘lov-shartnoma</v>
      </c>
      <c r="F833" s="109" t="str">
        <f>VLOOKUP(C833,'Hemis baza'!K:AF,3,)</f>
        <v>1-kurs</v>
      </c>
      <c r="G833" s="404" t="s">
        <v>19809</v>
      </c>
      <c r="H833" s="404" t="str">
        <f>VLOOKUP(C833,'Hemis baza'!K:AF,5,)</f>
        <v>1-24 BT</v>
      </c>
      <c r="I833" s="403" t="str">
        <f>VLOOKUP(C833,'Hemis baza'!K:AF,11,)</f>
        <v>Bakalavr</v>
      </c>
      <c r="J833" s="23" t="str">
        <f>VLOOKUP(C833,'Hemis baza'!K:AF,12,)</f>
        <v>Kunduzgi</v>
      </c>
      <c r="K833" s="304"/>
      <c r="L833" s="333"/>
      <c r="M833" s="26">
        <v>15000000</v>
      </c>
      <c r="N833" s="26">
        <f>SUMIF('BR 1'!B:B,'1-kurs'!C833,'BR 1'!E:E)</f>
        <v>7500000</v>
      </c>
      <c r="O833" s="26">
        <f t="shared" si="98"/>
        <v>7500000</v>
      </c>
      <c r="P833" s="26"/>
      <c r="Q833" s="26"/>
      <c r="R833" s="40"/>
      <c r="U833" s="26">
        <f t="shared" ref="U833:U848" si="99">N833-V833</f>
        <v>0</v>
      </c>
      <c r="V833" s="26">
        <v>7500000</v>
      </c>
      <c r="AA833" s="407">
        <f t="shared" si="94"/>
        <v>15000000</v>
      </c>
      <c r="AB833" s="407">
        <f t="shared" si="95"/>
        <v>7500000</v>
      </c>
      <c r="AC833" s="407">
        <f t="shared" si="96"/>
        <v>7500000</v>
      </c>
      <c r="AD833" s="407">
        <f t="shared" si="97"/>
        <v>0</v>
      </c>
    </row>
    <row r="834" spans="1:30" s="1" customFormat="1" x14ac:dyDescent="0.25">
      <c r="A834" s="325">
        <f>SUBTOTAL(103,$B$2:B834)</f>
        <v>833</v>
      </c>
      <c r="B834" s="108" t="s">
        <v>20413</v>
      </c>
      <c r="C834" s="24">
        <v>31005961000010</v>
      </c>
      <c r="D834" s="24" t="str">
        <f>VLOOKUP(C834,'Hemis baza'!K:AJ,26,)</f>
        <v>438241200358</v>
      </c>
      <c r="E834" s="24" t="str">
        <f>VLOOKUP(C834,'Hemis baza'!K:AF,13,)</f>
        <v>To‘lov-shartnoma</v>
      </c>
      <c r="F834" s="109" t="str">
        <f>VLOOKUP(C834,'Hemis baza'!K:AF,3,)</f>
        <v>1-kurs</v>
      </c>
      <c r="G834" s="404" t="s">
        <v>19808</v>
      </c>
      <c r="H834" s="404" t="str">
        <f>VLOOKUP(C834,'Hemis baza'!K:AF,5,)</f>
        <v>M1-24 IQT</v>
      </c>
      <c r="I834" s="403" t="str">
        <f>VLOOKUP(C834,'Hemis baza'!K:AF,11,)</f>
        <v>Magistr</v>
      </c>
      <c r="J834" s="23" t="str">
        <f>VLOOKUP(C834,'Hemis baza'!K:AF,12,)</f>
        <v>Kunduzgi</v>
      </c>
      <c r="K834" s="304"/>
      <c r="L834" s="333"/>
      <c r="M834" s="26">
        <v>18000000</v>
      </c>
      <c r="N834" s="26">
        <f>SUMIF('BR 1'!B:B,'1-kurs'!C834,'BR 1'!E:E)</f>
        <v>16850000</v>
      </c>
      <c r="O834" s="26">
        <f t="shared" si="98"/>
        <v>1150000</v>
      </c>
      <c r="P834" s="26"/>
      <c r="Q834" s="26"/>
      <c r="R834" s="40"/>
      <c r="U834" s="26">
        <f t="shared" si="99"/>
        <v>2700000</v>
      </c>
      <c r="V834" s="26">
        <v>14150000</v>
      </c>
      <c r="AA834" s="407">
        <f t="shared" si="94"/>
        <v>18000000</v>
      </c>
      <c r="AB834" s="407">
        <f t="shared" si="95"/>
        <v>16850000</v>
      </c>
      <c r="AC834" s="407">
        <f t="shared" si="96"/>
        <v>1150000</v>
      </c>
      <c r="AD834" s="407">
        <f t="shared" si="97"/>
        <v>0</v>
      </c>
    </row>
    <row r="835" spans="1:30" s="1" customFormat="1" x14ac:dyDescent="0.25">
      <c r="A835" s="325">
        <f>SUBTOTAL(103,$B$2:B835)</f>
        <v>834</v>
      </c>
      <c r="B835" s="108" t="s">
        <v>20419</v>
      </c>
      <c r="C835" s="24">
        <v>31105832340044</v>
      </c>
      <c r="D835" s="24" t="str">
        <f>VLOOKUP(C835,'Hemis baza'!K:AJ,26,)</f>
        <v>438241200354</v>
      </c>
      <c r="E835" s="24" t="str">
        <f>VLOOKUP(C835,'Hemis baza'!K:AF,13,)</f>
        <v>To‘lov-shartnoma</v>
      </c>
      <c r="F835" s="109" t="str">
        <f>VLOOKUP(C835,'Hemis baza'!K:AF,3,)</f>
        <v>1-kurs</v>
      </c>
      <c r="G835" s="404" t="s">
        <v>19808</v>
      </c>
      <c r="H835" s="404" t="str">
        <f>VLOOKUP(C835,'Hemis baza'!K:AF,5,)</f>
        <v>M1-24 IQT</v>
      </c>
      <c r="I835" s="403" t="str">
        <f>VLOOKUP(C835,'Hemis baza'!K:AF,11,)</f>
        <v>Magistr</v>
      </c>
      <c r="J835" s="23" t="str">
        <f>VLOOKUP(C835,'Hemis baza'!K:AF,12,)</f>
        <v>Kunduzgi</v>
      </c>
      <c r="K835" s="304"/>
      <c r="L835" s="333"/>
      <c r="M835" s="26">
        <v>18000000</v>
      </c>
      <c r="N835" s="26">
        <f>SUMIF('BR 1'!B:B,'1-kurs'!C835,'BR 1'!E:E)</f>
        <v>11224000</v>
      </c>
      <c r="O835" s="26">
        <f t="shared" si="98"/>
        <v>6776000</v>
      </c>
      <c r="P835" s="26"/>
      <c r="Q835" s="26"/>
      <c r="R835" s="40"/>
      <c r="U835" s="26">
        <f t="shared" si="99"/>
        <v>0</v>
      </c>
      <c r="V835" s="26">
        <v>11224000</v>
      </c>
      <c r="AA835" s="407">
        <f t="shared" si="94"/>
        <v>18000000</v>
      </c>
      <c r="AB835" s="407">
        <f t="shared" si="95"/>
        <v>11224000</v>
      </c>
      <c r="AC835" s="407">
        <f t="shared" si="96"/>
        <v>6776000</v>
      </c>
      <c r="AD835" s="407">
        <f t="shared" si="97"/>
        <v>0</v>
      </c>
    </row>
    <row r="836" spans="1:30" s="1" customFormat="1" x14ac:dyDescent="0.25">
      <c r="A836" s="325">
        <f>SUBTOTAL(103,$B$2:B836)</f>
        <v>835</v>
      </c>
      <c r="B836" s="108" t="s">
        <v>20422</v>
      </c>
      <c r="C836" s="24">
        <v>32104882390068</v>
      </c>
      <c r="D836" s="24" t="str">
        <f>VLOOKUP(C836,'Hemis baza'!K:AJ,26,)</f>
        <v>438241200355</v>
      </c>
      <c r="E836" s="24" t="str">
        <f>VLOOKUP(C836,'Hemis baza'!K:AF,13,)</f>
        <v>To‘lov-shartnoma</v>
      </c>
      <c r="F836" s="109" t="str">
        <f>VLOOKUP(C836,'Hemis baza'!K:AF,3,)</f>
        <v>1-kurs</v>
      </c>
      <c r="G836" s="404" t="s">
        <v>19808</v>
      </c>
      <c r="H836" s="404" t="str">
        <f>VLOOKUP(C836,'Hemis baza'!K:AF,5,)</f>
        <v>M1-24 IQT</v>
      </c>
      <c r="I836" s="403" t="str">
        <f>VLOOKUP(C836,'Hemis baza'!K:AF,11,)</f>
        <v>Magistr</v>
      </c>
      <c r="J836" s="23" t="str">
        <f>VLOOKUP(C836,'Hemis baza'!K:AF,12,)</f>
        <v>Kunduzgi</v>
      </c>
      <c r="K836" s="304"/>
      <c r="L836" s="333"/>
      <c r="M836" s="26">
        <v>18000000</v>
      </c>
      <c r="N836" s="26">
        <f>SUMIF('BR 1'!B:B,'1-kurs'!C836,'BR 1'!E:E)</f>
        <v>8900000</v>
      </c>
      <c r="O836" s="26">
        <f t="shared" si="98"/>
        <v>9100000</v>
      </c>
      <c r="P836" s="26"/>
      <c r="Q836" s="26"/>
      <c r="R836" s="40"/>
      <c r="U836" s="26">
        <f t="shared" si="99"/>
        <v>0</v>
      </c>
      <c r="V836" s="26">
        <v>8900000</v>
      </c>
      <c r="AA836" s="407">
        <f t="shared" si="94"/>
        <v>18000000</v>
      </c>
      <c r="AB836" s="407">
        <f t="shared" si="95"/>
        <v>8900000</v>
      </c>
      <c r="AC836" s="407">
        <f t="shared" si="96"/>
        <v>9100000</v>
      </c>
      <c r="AD836" s="407">
        <f t="shared" si="97"/>
        <v>0</v>
      </c>
    </row>
    <row r="837" spans="1:30" s="1" customFormat="1" x14ac:dyDescent="0.25">
      <c r="A837" s="325">
        <f>SUBTOTAL(103,$B$2:B837)</f>
        <v>836</v>
      </c>
      <c r="B837" s="108" t="s">
        <v>20426</v>
      </c>
      <c r="C837" s="24">
        <v>52405015350017</v>
      </c>
      <c r="D837" s="24" t="str">
        <f>VLOOKUP(C837,'Hemis baza'!K:AJ,26,)</f>
        <v>438241200353</v>
      </c>
      <c r="E837" s="24" t="str">
        <f>VLOOKUP(C837,'Hemis baza'!K:AF,13,)</f>
        <v>To‘lov-shartnoma</v>
      </c>
      <c r="F837" s="109" t="str">
        <f>VLOOKUP(C837,'Hemis baza'!K:AF,3,)</f>
        <v>1-kurs</v>
      </c>
      <c r="G837" s="404" t="s">
        <v>19816</v>
      </c>
      <c r="H837" s="404" t="str">
        <f>VLOOKUP(C837,'Hemis baza'!K:AF,5,)</f>
        <v>M1-24 JM</v>
      </c>
      <c r="I837" s="403" t="str">
        <f>VLOOKUP(C837,'Hemis baza'!K:AF,11,)</f>
        <v>Magistr</v>
      </c>
      <c r="J837" s="23" t="str">
        <f>VLOOKUP(C837,'Hemis baza'!K:AF,12,)</f>
        <v>Kunduzgi</v>
      </c>
      <c r="K837" s="304"/>
      <c r="L837" s="333"/>
      <c r="M837" s="26">
        <v>18000000</v>
      </c>
      <c r="N837" s="26">
        <f>SUMIF('BR 1'!B:B,'1-kurs'!C837,'BR 1'!E:E)</f>
        <v>18000000</v>
      </c>
      <c r="O837" s="26">
        <f t="shared" si="98"/>
        <v>0</v>
      </c>
      <c r="P837" s="26"/>
      <c r="Q837" s="26"/>
      <c r="R837" s="40"/>
      <c r="U837" s="26">
        <f t="shared" si="99"/>
        <v>0</v>
      </c>
      <c r="V837" s="26">
        <v>18000000</v>
      </c>
      <c r="AA837" s="407">
        <f t="shared" si="94"/>
        <v>18000000</v>
      </c>
      <c r="AB837" s="407">
        <f t="shared" si="95"/>
        <v>18000000</v>
      </c>
      <c r="AC837" s="407">
        <f t="shared" si="96"/>
        <v>0</v>
      </c>
      <c r="AD837" s="407">
        <f t="shared" si="97"/>
        <v>0</v>
      </c>
    </row>
    <row r="838" spans="1:30" s="1" customFormat="1" x14ac:dyDescent="0.25">
      <c r="A838" s="325">
        <f>SUBTOTAL(103,$B$2:B838)</f>
        <v>837</v>
      </c>
      <c r="B838" s="108" t="s">
        <v>20432</v>
      </c>
      <c r="C838" s="24">
        <v>62109025340037</v>
      </c>
      <c r="D838" s="24" t="e">
        <f>VLOOKUP(C838,'Hemis baza'!K:AJ,26,)</f>
        <v>#N/A</v>
      </c>
      <c r="E838" s="24" t="e">
        <f>VLOOKUP(C838,'Hemis baza'!K:AF,13,)</f>
        <v>#N/A</v>
      </c>
      <c r="F838" s="109" t="e">
        <f>VLOOKUP(C838,'Hemis baza'!K:AF,3,)</f>
        <v>#N/A</v>
      </c>
      <c r="G838" s="404" t="s">
        <v>19814</v>
      </c>
      <c r="H838" s="404" t="e">
        <f>VLOOKUP(C838,'Hemis baza'!K:AF,5,)</f>
        <v>#N/A</v>
      </c>
      <c r="I838" s="403" t="e">
        <f>VLOOKUP(C838,'Hemis baza'!K:AF,11,)</f>
        <v>#N/A</v>
      </c>
      <c r="J838" s="23" t="e">
        <f>VLOOKUP(C838,'Hemis baza'!K:AF,12,)</f>
        <v>#N/A</v>
      </c>
      <c r="K838" s="304"/>
      <c r="L838" s="333"/>
      <c r="M838" s="26">
        <v>18000000</v>
      </c>
      <c r="N838" s="26">
        <f>SUMIF('BR 1'!B:B,'1-kurs'!C838,'BR 1'!E:E)</f>
        <v>0</v>
      </c>
      <c r="O838" s="26">
        <f t="shared" si="98"/>
        <v>18000000</v>
      </c>
      <c r="P838" s="26"/>
      <c r="Q838" s="26"/>
      <c r="R838" s="40"/>
      <c r="U838" s="26">
        <f t="shared" si="99"/>
        <v>0</v>
      </c>
      <c r="V838" s="26">
        <v>0</v>
      </c>
      <c r="AA838" s="407">
        <f t="shared" si="94"/>
        <v>18000000</v>
      </c>
      <c r="AB838" s="407">
        <f t="shared" si="95"/>
        <v>0</v>
      </c>
      <c r="AC838" s="407">
        <f t="shared" si="96"/>
        <v>18000000</v>
      </c>
      <c r="AD838" s="407">
        <f t="shared" si="97"/>
        <v>0</v>
      </c>
    </row>
    <row r="839" spans="1:30" s="1" customFormat="1" x14ac:dyDescent="0.25">
      <c r="A839" s="325">
        <f>SUBTOTAL(103,$B$2:B839)</f>
        <v>838</v>
      </c>
      <c r="B839" s="108" t="s">
        <v>20435</v>
      </c>
      <c r="C839" s="24">
        <v>43007865760019</v>
      </c>
      <c r="D839" s="24" t="str">
        <f>VLOOKUP(C839,'Hemis baza'!K:AJ,26,)</f>
        <v>438241200346</v>
      </c>
      <c r="E839" s="24" t="str">
        <f>VLOOKUP(C839,'Hemis baza'!K:AF,13,)</f>
        <v>To‘lov-shartnoma</v>
      </c>
      <c r="F839" s="109" t="str">
        <f>VLOOKUP(C839,'Hemis baza'!K:AF,3,)</f>
        <v>1-kurs</v>
      </c>
      <c r="G839" s="404" t="s">
        <v>19803</v>
      </c>
      <c r="H839" s="404" t="str">
        <f>VLOOKUP(C839,'Hemis baza'!K:AF,5,)</f>
        <v>M1-24 PSI</v>
      </c>
      <c r="I839" s="403" t="str">
        <f>VLOOKUP(C839,'Hemis baza'!K:AF,11,)</f>
        <v>Magistr</v>
      </c>
      <c r="J839" s="23" t="str">
        <f>VLOOKUP(C839,'Hemis baza'!K:AF,12,)</f>
        <v>Kunduzgi</v>
      </c>
      <c r="K839" s="304"/>
      <c r="L839" s="333"/>
      <c r="M839" s="26">
        <v>18000000</v>
      </c>
      <c r="N839" s="26">
        <f>SUMIF('BR 1'!B:B,'1-kurs'!C839,'BR 1'!E:E)</f>
        <v>18000000</v>
      </c>
      <c r="O839" s="26">
        <f t="shared" si="98"/>
        <v>0</v>
      </c>
      <c r="P839" s="26"/>
      <c r="Q839" s="26"/>
      <c r="R839" s="40"/>
      <c r="U839" s="26">
        <f t="shared" si="99"/>
        <v>0</v>
      </c>
      <c r="V839" s="26">
        <v>18000000</v>
      </c>
      <c r="AA839" s="407">
        <f t="shared" si="94"/>
        <v>18000000</v>
      </c>
      <c r="AB839" s="407">
        <f t="shared" si="95"/>
        <v>18000000</v>
      </c>
      <c r="AC839" s="407">
        <f t="shared" si="96"/>
        <v>0</v>
      </c>
      <c r="AD839" s="407">
        <f t="shared" si="97"/>
        <v>0</v>
      </c>
    </row>
    <row r="840" spans="1:30" s="1" customFormat="1" x14ac:dyDescent="0.25">
      <c r="A840" s="325">
        <f>SUBTOTAL(103,$B$2:B840)</f>
        <v>839</v>
      </c>
      <c r="B840" s="108" t="s">
        <v>20322</v>
      </c>
      <c r="C840" s="24">
        <v>40212995840020</v>
      </c>
      <c r="D840" s="24" t="str">
        <f>VLOOKUP(C840,'Hemis baza'!K:AJ,26,)</f>
        <v>438241200351</v>
      </c>
      <c r="E840" s="24" t="str">
        <f>VLOOKUP(C840,'Hemis baza'!K:AF,13,)</f>
        <v>To‘lov-shartnoma</v>
      </c>
      <c r="F840" s="109" t="str">
        <f>VLOOKUP(C840,'Hemis baza'!K:AF,3,)</f>
        <v>1-kurs</v>
      </c>
      <c r="G840" s="404" t="s">
        <v>19803</v>
      </c>
      <c r="H840" s="404" t="str">
        <f>VLOOKUP(C840,'Hemis baza'!K:AF,5,)</f>
        <v>M1-24 PSI</v>
      </c>
      <c r="I840" s="403" t="str">
        <f>VLOOKUP(C840,'Hemis baza'!K:AF,11,)</f>
        <v>Magistr</v>
      </c>
      <c r="J840" s="23" t="str">
        <f>VLOOKUP(C840,'Hemis baza'!K:AF,12,)</f>
        <v>Kunduzgi</v>
      </c>
      <c r="K840" s="304"/>
      <c r="L840" s="333"/>
      <c r="M840" s="26">
        <v>18000000</v>
      </c>
      <c r="N840" s="26">
        <f>SUMIF('BR 1'!B:B,'1-kurs'!C840,'BR 1'!E:E)</f>
        <v>9000000</v>
      </c>
      <c r="O840" s="26">
        <f t="shared" si="98"/>
        <v>9000000</v>
      </c>
      <c r="P840" s="26"/>
      <c r="Q840" s="26"/>
      <c r="R840" s="40"/>
      <c r="U840" s="26">
        <f t="shared" si="99"/>
        <v>0</v>
      </c>
      <c r="V840" s="26">
        <v>9000000</v>
      </c>
      <c r="AA840" s="407">
        <f t="shared" ref="AA840:AC917" si="100">M840</f>
        <v>18000000</v>
      </c>
      <c r="AB840" s="407">
        <f t="shared" si="100"/>
        <v>9000000</v>
      </c>
      <c r="AC840" s="407">
        <f t="shared" si="100"/>
        <v>9000000</v>
      </c>
      <c r="AD840" s="407">
        <f t="shared" ref="AD840:AD848" si="101">Q840</f>
        <v>0</v>
      </c>
    </row>
    <row r="841" spans="1:30" s="1" customFormat="1" x14ac:dyDescent="0.25">
      <c r="A841" s="325">
        <f>SUBTOTAL(103,$B$2:B841)</f>
        <v>840</v>
      </c>
      <c r="B841" s="108" t="s">
        <v>20444</v>
      </c>
      <c r="C841" s="24">
        <v>42806933450060</v>
      </c>
      <c r="D841" s="24" t="str">
        <f>VLOOKUP(C841,'Hemis baza'!K:AJ,26,)</f>
        <v>438241200352</v>
      </c>
      <c r="E841" s="24" t="str">
        <f>VLOOKUP(C841,'Hemis baza'!K:AF,13,)</f>
        <v>To‘lov-shartnoma</v>
      </c>
      <c r="F841" s="109" t="str">
        <f>VLOOKUP(C841,'Hemis baza'!K:AF,3,)</f>
        <v>1-kurs</v>
      </c>
      <c r="G841" s="404" t="s">
        <v>19811</v>
      </c>
      <c r="H841" s="404" t="str">
        <f>VLOOKUP(C841,'Hemis baza'!K:AF,5,)</f>
        <v>M1-24 O`TA</v>
      </c>
      <c r="I841" s="403" t="str">
        <f>VLOOKUP(C841,'Hemis baza'!K:AF,11,)</f>
        <v>Magistr</v>
      </c>
      <c r="J841" s="23" t="str">
        <f>VLOOKUP(C841,'Hemis baza'!K:AF,12,)</f>
        <v>Kunduzgi</v>
      </c>
      <c r="K841" s="304"/>
      <c r="L841" s="333"/>
      <c r="M841" s="26">
        <v>18000000</v>
      </c>
      <c r="N841" s="26">
        <f>SUMIF('BR 1'!B:B,'1-kurs'!C841,'BR 1'!E:E)</f>
        <v>18000000</v>
      </c>
      <c r="O841" s="26">
        <f t="shared" si="98"/>
        <v>0</v>
      </c>
      <c r="P841" s="26"/>
      <c r="Q841" s="26"/>
      <c r="R841" s="40"/>
      <c r="U841" s="26">
        <f t="shared" si="99"/>
        <v>0</v>
      </c>
      <c r="V841" s="26">
        <v>18000000</v>
      </c>
      <c r="AA841" s="407">
        <f t="shared" si="100"/>
        <v>18000000</v>
      </c>
      <c r="AB841" s="407">
        <f t="shared" si="100"/>
        <v>18000000</v>
      </c>
      <c r="AC841" s="407">
        <f t="shared" si="100"/>
        <v>0</v>
      </c>
      <c r="AD841" s="407">
        <f t="shared" si="101"/>
        <v>0</v>
      </c>
    </row>
    <row r="842" spans="1:30" s="1" customFormat="1" x14ac:dyDescent="0.25">
      <c r="A842" s="325">
        <f>SUBTOTAL(103,$B$2:B842)</f>
        <v>841</v>
      </c>
      <c r="B842" s="108" t="s">
        <v>20450</v>
      </c>
      <c r="C842" s="24">
        <v>32001951000083</v>
      </c>
      <c r="D842" s="24" t="str">
        <f>VLOOKUP(C842,'Hemis baza'!K:AJ,26,)</f>
        <v>438241200356</v>
      </c>
      <c r="E842" s="24" t="str">
        <f>VLOOKUP(C842,'Hemis baza'!K:AF,13,)</f>
        <v>To‘lov-shartnoma</v>
      </c>
      <c r="F842" s="109" t="str">
        <f>VLOOKUP(C842,'Hemis baza'!K:AF,3,)</f>
        <v>1-kurs</v>
      </c>
      <c r="G842" s="404" t="s">
        <v>19806</v>
      </c>
      <c r="H842" s="404" t="str">
        <f>VLOOKUP(C842,'Hemis baza'!K:AF,5,)</f>
        <v>M1-24 MUZ</v>
      </c>
      <c r="I842" s="403" t="str">
        <f>VLOOKUP(C842,'Hemis baza'!K:AF,11,)</f>
        <v>Magistr</v>
      </c>
      <c r="J842" s="23" t="str">
        <f>VLOOKUP(C842,'Hemis baza'!K:AF,12,)</f>
        <v>Kunduzgi</v>
      </c>
      <c r="K842" s="304"/>
      <c r="L842" s="333"/>
      <c r="M842" s="26">
        <v>18000000</v>
      </c>
      <c r="N842" s="26">
        <f>SUMIF('BR 1'!B:B,'1-kurs'!C842,'BR 1'!E:E)</f>
        <v>10000000</v>
      </c>
      <c r="O842" s="26">
        <f t="shared" si="98"/>
        <v>8000000</v>
      </c>
      <c r="P842" s="26"/>
      <c r="Q842" s="26"/>
      <c r="R842" s="40"/>
      <c r="U842" s="26">
        <f t="shared" si="99"/>
        <v>0</v>
      </c>
      <c r="V842" s="26">
        <v>10000000</v>
      </c>
      <c r="AA842" s="407">
        <f t="shared" si="100"/>
        <v>18000000</v>
      </c>
      <c r="AB842" s="407">
        <f t="shared" si="100"/>
        <v>10000000</v>
      </c>
      <c r="AC842" s="407">
        <f t="shared" si="100"/>
        <v>8000000</v>
      </c>
      <c r="AD842" s="407">
        <f t="shared" si="101"/>
        <v>0</v>
      </c>
    </row>
    <row r="843" spans="1:30" s="1" customFormat="1" x14ac:dyDescent="0.25">
      <c r="A843" s="325">
        <f>SUBTOTAL(103,$B$2:B843)</f>
        <v>842</v>
      </c>
      <c r="B843" s="108" t="s">
        <v>20455</v>
      </c>
      <c r="C843" s="24">
        <v>41107910190010</v>
      </c>
      <c r="D843" s="24" t="str">
        <f>VLOOKUP(C843,'Hemis baza'!K:AJ,26,)</f>
        <v>438241200280</v>
      </c>
      <c r="E843" s="24" t="str">
        <f>VLOOKUP(C843,'Hemis baza'!K:AF,13,)</f>
        <v>To‘lov-shartnoma</v>
      </c>
      <c r="F843" s="109" t="str">
        <f>VLOOKUP(C843,'Hemis baza'!K:AF,3,)</f>
        <v>1-kurs</v>
      </c>
      <c r="G843" s="404" t="s">
        <v>19817</v>
      </c>
      <c r="H843" s="404" t="str">
        <f>VLOOKUP(C843,'Hemis baza'!K:AF,5,)</f>
        <v>M1-24 PED</v>
      </c>
      <c r="I843" s="403" t="str">
        <f>VLOOKUP(C843,'Hemis baza'!K:AF,11,)</f>
        <v>Magistr</v>
      </c>
      <c r="J843" s="23" t="str">
        <f>VLOOKUP(C843,'Hemis baza'!K:AF,12,)</f>
        <v>Kunduzgi</v>
      </c>
      <c r="K843" s="304"/>
      <c r="L843" s="333"/>
      <c r="M843" s="26">
        <v>18000000</v>
      </c>
      <c r="N843" s="26">
        <f>SUMIF('BR 1'!B:B,'1-kurs'!C843,'BR 1'!E:E)</f>
        <v>6000000</v>
      </c>
      <c r="O843" s="26">
        <f t="shared" si="98"/>
        <v>12000000</v>
      </c>
      <c r="P843" s="26"/>
      <c r="Q843" s="26"/>
      <c r="R843" s="40"/>
      <c r="U843" s="26">
        <f t="shared" si="99"/>
        <v>0</v>
      </c>
      <c r="V843" s="26">
        <v>6000000</v>
      </c>
      <c r="AA843" s="407">
        <f t="shared" si="100"/>
        <v>18000000</v>
      </c>
      <c r="AB843" s="407">
        <f t="shared" si="100"/>
        <v>6000000</v>
      </c>
      <c r="AC843" s="407">
        <f t="shared" si="100"/>
        <v>12000000</v>
      </c>
      <c r="AD843" s="407">
        <f t="shared" si="101"/>
        <v>0</v>
      </c>
    </row>
    <row r="844" spans="1:30" s="1" customFormat="1" x14ac:dyDescent="0.25">
      <c r="A844" s="325">
        <f>SUBTOTAL(103,$B$2:B844)</f>
        <v>843</v>
      </c>
      <c r="B844" s="108" t="s">
        <v>20468</v>
      </c>
      <c r="C844" s="24">
        <v>40308811120039</v>
      </c>
      <c r="D844" s="24" t="str">
        <f>VLOOKUP(C844,'Hemis baza'!K:AJ,26,)</f>
        <v>438241102218</v>
      </c>
      <c r="E844" s="24" t="str">
        <f>VLOOKUP(C844,'Hemis baza'!K:AF,13,)</f>
        <v>To‘lov-shartnoma</v>
      </c>
      <c r="F844" s="109" t="str">
        <f>VLOOKUP(C844,'Hemis baza'!K:AF,3,)</f>
        <v>1-kurs</v>
      </c>
      <c r="G844" s="404" t="s">
        <v>19804</v>
      </c>
      <c r="H844" s="404" t="str">
        <f>VLOOKUP(C844,'Hemis baza'!K:AF,5,)</f>
        <v>S2-24 MT</v>
      </c>
      <c r="I844" s="403" t="str">
        <f>VLOOKUP(C844,'Hemis baza'!K:AF,11,)</f>
        <v>Bakalavr</v>
      </c>
      <c r="J844" s="23" t="str">
        <f>VLOOKUP(C844,'Hemis baza'!K:AF,12,)</f>
        <v>Sirtqi</v>
      </c>
      <c r="K844" s="304"/>
      <c r="L844" s="333"/>
      <c r="M844" s="26">
        <v>12000000</v>
      </c>
      <c r="N844" s="26">
        <f>SUMIF('BR 1'!B:B,'1-kurs'!C844,'BR 1'!E:E)</f>
        <v>10500000</v>
      </c>
      <c r="O844" s="26">
        <f t="shared" si="98"/>
        <v>1500000</v>
      </c>
      <c r="P844" s="26"/>
      <c r="Q844" s="26"/>
      <c r="R844" s="40"/>
      <c r="U844" s="26">
        <f t="shared" si="99"/>
        <v>0</v>
      </c>
      <c r="V844" s="26">
        <v>10500000</v>
      </c>
      <c r="AA844" s="407">
        <f t="shared" si="100"/>
        <v>12000000</v>
      </c>
      <c r="AB844" s="407">
        <f t="shared" si="100"/>
        <v>10500000</v>
      </c>
      <c r="AC844" s="407">
        <f t="shared" si="100"/>
        <v>1500000</v>
      </c>
      <c r="AD844" s="407">
        <f t="shared" si="101"/>
        <v>0</v>
      </c>
    </row>
    <row r="845" spans="1:30" s="1" customFormat="1" x14ac:dyDescent="0.25">
      <c r="A845" s="325">
        <f>SUBTOTAL(103,$B$2:B845)</f>
        <v>844</v>
      </c>
      <c r="B845" s="108" t="s">
        <v>20390</v>
      </c>
      <c r="C845" s="24">
        <v>51311065260071</v>
      </c>
      <c r="D845" s="24" t="str">
        <f>VLOOKUP(C845,'Hemis baza'!K:AJ,26,)</f>
        <v>438241102292</v>
      </c>
      <c r="E845" s="24" t="str">
        <f>VLOOKUP(C845,'Hemis baza'!K:AF,13,)</f>
        <v>To‘lov-shartnoma</v>
      </c>
      <c r="F845" s="109" t="str">
        <f>VLOOKUP(C845,'Hemis baza'!K:AF,3,)</f>
        <v>1-kurs</v>
      </c>
      <c r="G845" s="404" t="s">
        <v>19808</v>
      </c>
      <c r="H845" s="404" t="str">
        <f>VLOOKUP(C845,'Hemis baza'!K:AF,5,)</f>
        <v>S2-24 IQT</v>
      </c>
      <c r="I845" s="403" t="str">
        <f>VLOOKUP(C845,'Hemis baza'!K:AF,11,)</f>
        <v>Bakalavr</v>
      </c>
      <c r="J845" s="23" t="str">
        <f>VLOOKUP(C845,'Hemis baza'!K:AF,12,)</f>
        <v>Sirtqi</v>
      </c>
      <c r="K845" s="304"/>
      <c r="L845" s="333"/>
      <c r="M845" s="26">
        <v>12000000</v>
      </c>
      <c r="N845" s="26">
        <f>SUMIF('BR 1'!B:B,'1-kurs'!C845,'BR 1'!E:E)</f>
        <v>8999776</v>
      </c>
      <c r="O845" s="26">
        <f t="shared" si="98"/>
        <v>3000224</v>
      </c>
      <c r="P845" s="26"/>
      <c r="Q845" s="26"/>
      <c r="R845" s="40"/>
      <c r="U845" s="26">
        <f t="shared" si="99"/>
        <v>0</v>
      </c>
      <c r="V845" s="26">
        <v>8999776</v>
      </c>
      <c r="AA845" s="407">
        <f t="shared" si="100"/>
        <v>12000000</v>
      </c>
      <c r="AB845" s="407">
        <f t="shared" si="100"/>
        <v>8999776</v>
      </c>
      <c r="AC845" s="407">
        <f t="shared" si="100"/>
        <v>3000224</v>
      </c>
      <c r="AD845" s="407">
        <f t="shared" si="101"/>
        <v>0</v>
      </c>
    </row>
    <row r="846" spans="1:30" s="1" customFormat="1" x14ac:dyDescent="0.25">
      <c r="A846" s="325">
        <f>SUBTOTAL(103,$B$2:B846)</f>
        <v>845</v>
      </c>
      <c r="B846" s="108" t="s">
        <v>20386</v>
      </c>
      <c r="C846" s="24">
        <v>41106985290012</v>
      </c>
      <c r="D846" s="24" t="str">
        <f>VLOOKUP(C846,'Hemis baza'!K:AJ,26,)</f>
        <v>438241102293</v>
      </c>
      <c r="E846" s="24" t="str">
        <f>VLOOKUP(C846,'Hemis baza'!K:AF,13,)</f>
        <v>To‘lov-shartnoma</v>
      </c>
      <c r="F846" s="109" t="str">
        <f>VLOOKUP(C846,'Hemis baza'!K:AF,3,)</f>
        <v>1-kurs</v>
      </c>
      <c r="G846" s="404" t="s">
        <v>19808</v>
      </c>
      <c r="H846" s="404" t="str">
        <f>VLOOKUP(C846,'Hemis baza'!K:AF,5,)</f>
        <v>S2-24 IQT</v>
      </c>
      <c r="I846" s="403" t="str">
        <f>VLOOKUP(C846,'Hemis baza'!K:AF,11,)</f>
        <v>Bakalavr</v>
      </c>
      <c r="J846" s="23" t="str">
        <f>VLOOKUP(C846,'Hemis baza'!K:AF,12,)</f>
        <v>Sirtqi</v>
      </c>
      <c r="K846" s="304"/>
      <c r="L846" s="333"/>
      <c r="M846" s="26">
        <v>12000000</v>
      </c>
      <c r="N846" s="26">
        <f>SUMIF('BR 1'!B:B,'1-kurs'!C846,'BR 1'!E:E)</f>
        <v>10600000</v>
      </c>
      <c r="O846" s="26">
        <f t="shared" si="98"/>
        <v>1400000</v>
      </c>
      <c r="P846" s="26"/>
      <c r="Q846" s="26"/>
      <c r="R846" s="40"/>
      <c r="U846" s="26">
        <f t="shared" si="99"/>
        <v>0</v>
      </c>
      <c r="V846" s="26">
        <v>10600000</v>
      </c>
      <c r="AA846" s="407">
        <f t="shared" si="100"/>
        <v>12000000</v>
      </c>
      <c r="AB846" s="407">
        <f t="shared" si="100"/>
        <v>10600000</v>
      </c>
      <c r="AC846" s="407">
        <f t="shared" si="100"/>
        <v>1400000</v>
      </c>
      <c r="AD846" s="407">
        <f t="shared" si="101"/>
        <v>0</v>
      </c>
    </row>
    <row r="847" spans="1:30" s="1" customFormat="1" x14ac:dyDescent="0.25">
      <c r="A847" s="325">
        <f>SUBTOTAL(103,$B$2:B847)</f>
        <v>846</v>
      </c>
      <c r="B847" s="108" t="s">
        <v>20479</v>
      </c>
      <c r="C847" s="24">
        <v>62705075330015</v>
      </c>
      <c r="D847" s="24" t="str">
        <f>VLOOKUP(C847,'Hemis baza'!K:AJ,26,)</f>
        <v>438241101936</v>
      </c>
      <c r="E847" s="24" t="str">
        <f>VLOOKUP(C847,'Hemis baza'!K:AF,13,)</f>
        <v>To‘lov-shartnoma</v>
      </c>
      <c r="F847" s="109" t="str">
        <f>VLOOKUP(C847,'Hemis baza'!K:AF,3,)</f>
        <v>1-kurs</v>
      </c>
      <c r="G847" s="404" t="s">
        <v>309</v>
      </c>
      <c r="H847" s="404" t="str">
        <f>VLOOKUP(C847,'Hemis baza'!K:AF,5,)</f>
        <v>S1-24 Tarix</v>
      </c>
      <c r="I847" s="403" t="str">
        <f>VLOOKUP(C847,'Hemis baza'!K:AF,11,)</f>
        <v>Bakalavr</v>
      </c>
      <c r="J847" s="23" t="str">
        <f>VLOOKUP(C847,'Hemis baza'!K:AF,12,)</f>
        <v>Sirtqi</v>
      </c>
      <c r="K847" s="304"/>
      <c r="L847" s="333"/>
      <c r="M847" s="26">
        <v>12000000</v>
      </c>
      <c r="N847" s="26">
        <f>SUMIF('BR 1'!B:B,'1-kurs'!C847,'BR 1'!E:E)</f>
        <v>10365000</v>
      </c>
      <c r="O847" s="26">
        <f t="shared" si="98"/>
        <v>1635000</v>
      </c>
      <c r="P847" s="26"/>
      <c r="Q847" s="26"/>
      <c r="R847" s="40"/>
      <c r="U847" s="26">
        <f t="shared" si="99"/>
        <v>0</v>
      </c>
      <c r="V847" s="26">
        <v>10365000</v>
      </c>
      <c r="AA847" s="407">
        <f t="shared" si="100"/>
        <v>12000000</v>
      </c>
      <c r="AB847" s="407">
        <f t="shared" si="100"/>
        <v>10365000</v>
      </c>
      <c r="AC847" s="407">
        <f t="shared" si="100"/>
        <v>1635000</v>
      </c>
      <c r="AD847" s="407">
        <f t="shared" si="101"/>
        <v>0</v>
      </c>
    </row>
    <row r="848" spans="1:30" s="1" customFormat="1" x14ac:dyDescent="0.25">
      <c r="A848" s="325">
        <f>SUBTOTAL(103,$B$2:B848)</f>
        <v>847</v>
      </c>
      <c r="B848" s="108" t="s">
        <v>20484</v>
      </c>
      <c r="C848" s="24">
        <v>40904935360016</v>
      </c>
      <c r="D848" s="24" t="str">
        <f>VLOOKUP(C848,'Hemis baza'!K:AJ,26,)</f>
        <v>438241102294</v>
      </c>
      <c r="E848" s="24" t="str">
        <f>VLOOKUP(C848,'Hemis baza'!K:AF,13,)</f>
        <v>To‘lov-shartnoma</v>
      </c>
      <c r="F848" s="109" t="str">
        <f>VLOOKUP(C848,'Hemis baza'!K:AF,3,)</f>
        <v>1-kurs</v>
      </c>
      <c r="G848" s="404" t="s">
        <v>19806</v>
      </c>
      <c r="H848" s="404" t="str">
        <f>VLOOKUP(C848,'Hemis baza'!K:AF,5,)</f>
        <v>S1-24 MUZ</v>
      </c>
      <c r="I848" s="403" t="str">
        <f>VLOOKUP(C848,'Hemis baza'!K:AF,11,)</f>
        <v>Bakalavr</v>
      </c>
      <c r="J848" s="23" t="str">
        <f>VLOOKUP(C848,'Hemis baza'!K:AF,12,)</f>
        <v>Sirtqi</v>
      </c>
      <c r="K848" s="304"/>
      <c r="L848" s="333"/>
      <c r="M848" s="26">
        <v>12000000</v>
      </c>
      <c r="N848" s="26">
        <f>SUMIF('BR 1'!B:B,'1-kurs'!C848,'BR 1'!E:E)</f>
        <v>10800000</v>
      </c>
      <c r="O848" s="26">
        <f t="shared" si="98"/>
        <v>1200000</v>
      </c>
      <c r="P848" s="26"/>
      <c r="Q848" s="26"/>
      <c r="R848" s="40"/>
      <c r="U848" s="26">
        <f t="shared" si="99"/>
        <v>1200000</v>
      </c>
      <c r="V848" s="26">
        <v>9600000</v>
      </c>
      <c r="AA848" s="407">
        <f t="shared" si="100"/>
        <v>12000000</v>
      </c>
      <c r="AB848" s="407">
        <f t="shared" si="100"/>
        <v>10800000</v>
      </c>
      <c r="AC848" s="407">
        <f t="shared" si="100"/>
        <v>1200000</v>
      </c>
      <c r="AD848" s="407">
        <f t="shared" si="101"/>
        <v>0</v>
      </c>
    </row>
    <row r="849" spans="1:30" s="1" customFormat="1" x14ac:dyDescent="0.25">
      <c r="A849" s="325">
        <f>SUBTOTAL(103,$B$2:B849)</f>
        <v>848</v>
      </c>
      <c r="B849" s="108" t="s">
        <v>20497</v>
      </c>
      <c r="C849" s="24">
        <v>62510075280019</v>
      </c>
      <c r="D849" s="24" t="str">
        <f>VLOOKUP(C849,'Hemis baza'!K:AJ,26,)</f>
        <v>438241102301</v>
      </c>
      <c r="E849" s="24" t="str">
        <f>VLOOKUP(C849,'Hemis baza'!K:AF,13,)</f>
        <v>To‘lov-shartnoma</v>
      </c>
      <c r="F849" s="109" t="str">
        <f>VLOOKUP(C849,'Hemis baza'!K:AF,3,)</f>
        <v>1-kurs</v>
      </c>
      <c r="G849" s="404" t="s">
        <v>19805</v>
      </c>
      <c r="H849" s="404" t="str">
        <f>VLOOKUP(C849,'Hemis baza'!K:AF,5,)</f>
        <v>1-24 MPL</v>
      </c>
      <c r="I849" s="403" t="str">
        <f>VLOOKUP(C849,'Hemis baza'!K:AF,11,)</f>
        <v>Bakalavr</v>
      </c>
      <c r="J849" s="23" t="str">
        <f>VLOOKUP(C849,'Hemis baza'!K:AF,12,)</f>
        <v>Kunduzgi</v>
      </c>
      <c r="K849" s="304"/>
      <c r="L849" s="333"/>
      <c r="M849" s="26">
        <v>15000000</v>
      </c>
      <c r="N849" s="26">
        <f>SUMIF('BR 1'!B:B,'1-kurs'!C849,'BR 1'!E:E)</f>
        <v>7500000</v>
      </c>
      <c r="O849" s="26">
        <f t="shared" ref="O849:O856" si="102">IF(M849-N849&gt;0,M849-N849,0)</f>
        <v>7500000</v>
      </c>
      <c r="P849" s="26"/>
      <c r="Q849" s="26"/>
      <c r="R849" s="40"/>
      <c r="U849" s="26">
        <f t="shared" ref="U849:U856" si="103">N849-V849</f>
        <v>0</v>
      </c>
      <c r="V849" s="26">
        <v>7500000</v>
      </c>
      <c r="AA849" s="407">
        <f t="shared" ref="AA849:AA856" si="104">M849</f>
        <v>15000000</v>
      </c>
      <c r="AB849" s="407">
        <f t="shared" ref="AB849:AB856" si="105">N849</f>
        <v>7500000</v>
      </c>
      <c r="AC849" s="407">
        <f t="shared" ref="AC849:AC856" si="106">O849</f>
        <v>7500000</v>
      </c>
      <c r="AD849" s="407">
        <f t="shared" ref="AD849:AD856" si="107">Q849</f>
        <v>0</v>
      </c>
    </row>
    <row r="850" spans="1:30" s="1" customFormat="1" x14ac:dyDescent="0.25">
      <c r="A850" s="325">
        <f>SUBTOTAL(103,$B$2:B850)</f>
        <v>849</v>
      </c>
      <c r="B850" s="108" t="s">
        <v>20520</v>
      </c>
      <c r="C850" s="24">
        <v>61909075330023</v>
      </c>
      <c r="D850" s="24" t="str">
        <f>VLOOKUP(C850,'Hemis baza'!K:AJ,26,)</f>
        <v>438241101943</v>
      </c>
      <c r="E850" s="24" t="str">
        <f>VLOOKUP(C850,'Hemis baza'!K:AF,13,)</f>
        <v>To‘lov-shartnoma</v>
      </c>
      <c r="F850" s="109" t="str">
        <f>VLOOKUP(C850,'Hemis baza'!K:AF,3,)</f>
        <v>1-kurs</v>
      </c>
      <c r="G850" s="404" t="s">
        <v>19813</v>
      </c>
      <c r="H850" s="404" t="str">
        <f>VLOOKUP(C850,'Hemis baza'!K:AF,5,)</f>
        <v>2-24 XTA</v>
      </c>
      <c r="I850" s="403" t="str">
        <f>VLOOKUP(C850,'Hemis baza'!K:AF,11,)</f>
        <v>Bakalavr</v>
      </c>
      <c r="J850" s="23" t="str">
        <f>VLOOKUP(C850,'Hemis baza'!K:AF,12,)</f>
        <v>Kunduzgi</v>
      </c>
      <c r="K850" s="304"/>
      <c r="L850" s="333"/>
      <c r="M850" s="26">
        <v>15000000</v>
      </c>
      <c r="N850" s="26">
        <f>SUMIF('BR 1'!B:B,'1-kurs'!C850,'BR 1'!E:E)</f>
        <v>15000000</v>
      </c>
      <c r="O850" s="26">
        <f t="shared" si="102"/>
        <v>0</v>
      </c>
      <c r="P850" s="26"/>
      <c r="Q850" s="26"/>
      <c r="R850" s="40"/>
      <c r="U850" s="26">
        <f t="shared" si="103"/>
        <v>0</v>
      </c>
      <c r="V850" s="26">
        <v>15000000</v>
      </c>
      <c r="AA850" s="407">
        <f t="shared" si="104"/>
        <v>15000000</v>
      </c>
      <c r="AB850" s="407">
        <f t="shared" si="105"/>
        <v>15000000</v>
      </c>
      <c r="AC850" s="407">
        <f t="shared" si="106"/>
        <v>0</v>
      </c>
      <c r="AD850" s="407">
        <f t="shared" si="107"/>
        <v>0</v>
      </c>
    </row>
    <row r="851" spans="1:30" s="1" customFormat="1" x14ac:dyDescent="0.25">
      <c r="A851" s="325">
        <f>SUBTOTAL(103,$B$2:B851)</f>
        <v>850</v>
      </c>
      <c r="B851" s="108" t="s">
        <v>20525</v>
      </c>
      <c r="C851" s="24">
        <v>42301921000082</v>
      </c>
      <c r="D851" s="24" t="str">
        <f>VLOOKUP(C851,'Hemis baza'!K:AJ,26,)</f>
        <v>438241200363</v>
      </c>
      <c r="E851" s="24" t="str">
        <f>VLOOKUP(C851,'Hemis baza'!K:AF,13,)</f>
        <v>To‘lov-shartnoma</v>
      </c>
      <c r="F851" s="109" t="str">
        <f>VLOOKUP(C851,'Hemis baza'!K:AF,3,)</f>
        <v>1-kurs</v>
      </c>
      <c r="G851" s="404" t="s">
        <v>19808</v>
      </c>
      <c r="H851" s="404" t="str">
        <f>VLOOKUP(C851,'Hemis baza'!K:AF,5,)</f>
        <v>M1-24 IQT</v>
      </c>
      <c r="I851" s="403" t="str">
        <f>VLOOKUP(C851,'Hemis baza'!K:AF,11,)</f>
        <v>Magistr</v>
      </c>
      <c r="J851" s="23" t="str">
        <f>VLOOKUP(C851,'Hemis baza'!K:AF,12,)</f>
        <v>Kunduzgi</v>
      </c>
      <c r="K851" s="304"/>
      <c r="L851" s="333"/>
      <c r="M851" s="26">
        <v>18000000</v>
      </c>
      <c r="N851" s="26">
        <f>SUMIF('BR 1'!B:B,'1-kurs'!C851,'BR 1'!E:E)</f>
        <v>18000000</v>
      </c>
      <c r="O851" s="26">
        <f t="shared" si="102"/>
        <v>0</v>
      </c>
      <c r="P851" s="26"/>
      <c r="Q851" s="26"/>
      <c r="R851" s="40"/>
      <c r="U851" s="26">
        <f t="shared" si="103"/>
        <v>0</v>
      </c>
      <c r="V851" s="26">
        <v>18000000</v>
      </c>
      <c r="AA851" s="407">
        <f t="shared" si="104"/>
        <v>18000000</v>
      </c>
      <c r="AB851" s="407">
        <f t="shared" si="105"/>
        <v>18000000</v>
      </c>
      <c r="AC851" s="407">
        <f t="shared" si="106"/>
        <v>0</v>
      </c>
      <c r="AD851" s="407">
        <f t="shared" si="107"/>
        <v>0</v>
      </c>
    </row>
    <row r="852" spans="1:30" s="1" customFormat="1" x14ac:dyDescent="0.25">
      <c r="A852" s="325">
        <f>SUBTOTAL(103,$B$2:B852)</f>
        <v>851</v>
      </c>
      <c r="B852" s="108" t="s">
        <v>20530</v>
      </c>
      <c r="C852" s="24">
        <v>30603871140029</v>
      </c>
      <c r="D852" s="24" t="str">
        <f>VLOOKUP(C852,'Hemis baza'!K:AJ,26,)</f>
        <v>438241200369</v>
      </c>
      <c r="E852" s="24" t="str">
        <f>VLOOKUP(C852,'Hemis baza'!K:AF,13,)</f>
        <v>To‘lov-shartnoma</v>
      </c>
      <c r="F852" s="109" t="str">
        <f>VLOOKUP(C852,'Hemis baza'!K:AF,3,)</f>
        <v>1-kurs</v>
      </c>
      <c r="G852" s="404" t="s">
        <v>19816</v>
      </c>
      <c r="H852" s="404" t="str">
        <f>VLOOKUP(C852,'Hemis baza'!K:AF,5,)</f>
        <v>M1-24 JM</v>
      </c>
      <c r="I852" s="403" t="str">
        <f>VLOOKUP(C852,'Hemis baza'!K:AF,11,)</f>
        <v>Magistr</v>
      </c>
      <c r="J852" s="23" t="str">
        <f>VLOOKUP(C852,'Hemis baza'!K:AF,12,)</f>
        <v>Kunduzgi</v>
      </c>
      <c r="K852" s="304"/>
      <c r="L852" s="333"/>
      <c r="M852" s="26">
        <v>18000000</v>
      </c>
      <c r="N852" s="26">
        <f>SUMIF('BR 1'!B:B,'1-kurs'!C852,'BR 1'!E:E)</f>
        <v>9000000</v>
      </c>
      <c r="O852" s="26">
        <f t="shared" si="102"/>
        <v>9000000</v>
      </c>
      <c r="P852" s="26"/>
      <c r="Q852" s="26"/>
      <c r="R852" s="40"/>
      <c r="U852" s="26">
        <f t="shared" si="103"/>
        <v>0</v>
      </c>
      <c r="V852" s="26">
        <v>9000000</v>
      </c>
      <c r="AA852" s="407">
        <f t="shared" si="104"/>
        <v>18000000</v>
      </c>
      <c r="AB852" s="407">
        <f t="shared" si="105"/>
        <v>9000000</v>
      </c>
      <c r="AC852" s="407">
        <f t="shared" si="106"/>
        <v>9000000</v>
      </c>
      <c r="AD852" s="407">
        <f t="shared" si="107"/>
        <v>0</v>
      </c>
    </row>
    <row r="853" spans="1:30" s="1" customFormat="1" x14ac:dyDescent="0.25">
      <c r="A853" s="325">
        <f>SUBTOTAL(103,$B$2:B853)</f>
        <v>852</v>
      </c>
      <c r="B853" s="108" t="s">
        <v>20536</v>
      </c>
      <c r="C853" s="24">
        <v>42801836860019</v>
      </c>
      <c r="D853" s="24" t="str">
        <f>VLOOKUP(C853,'Hemis baza'!K:AJ,26,)</f>
        <v>438241200368</v>
      </c>
      <c r="E853" s="24" t="str">
        <f>VLOOKUP(C853,'Hemis baza'!K:AF,13,)</f>
        <v>To‘lov-shartnoma</v>
      </c>
      <c r="F853" s="109" t="str">
        <f>VLOOKUP(C853,'Hemis baza'!K:AF,3,)</f>
        <v>1-kurs</v>
      </c>
      <c r="G853" s="404" t="s">
        <v>19803</v>
      </c>
      <c r="H853" s="404" t="str">
        <f>VLOOKUP(C853,'Hemis baza'!K:AF,5,)</f>
        <v>M1-24 PSI</v>
      </c>
      <c r="I853" s="403" t="str">
        <f>VLOOKUP(C853,'Hemis baza'!K:AF,11,)</f>
        <v>Magistr</v>
      </c>
      <c r="J853" s="23" t="str">
        <f>VLOOKUP(C853,'Hemis baza'!K:AF,12,)</f>
        <v>Kunduzgi</v>
      </c>
      <c r="K853" s="304"/>
      <c r="L853" s="333"/>
      <c r="M853" s="26">
        <v>18000000</v>
      </c>
      <c r="N853" s="26">
        <f>SUMIF('BR 1'!B:B,'1-kurs'!C853,'BR 1'!E:E)</f>
        <v>11500000</v>
      </c>
      <c r="O853" s="26">
        <f t="shared" si="102"/>
        <v>6500000</v>
      </c>
      <c r="P853" s="26"/>
      <c r="Q853" s="26"/>
      <c r="R853" s="40"/>
      <c r="U853" s="26">
        <f t="shared" si="103"/>
        <v>0</v>
      </c>
      <c r="V853" s="26">
        <v>11500000</v>
      </c>
      <c r="AA853" s="407">
        <f t="shared" si="104"/>
        <v>18000000</v>
      </c>
      <c r="AB853" s="407">
        <f t="shared" si="105"/>
        <v>11500000</v>
      </c>
      <c r="AC853" s="407">
        <f t="shared" si="106"/>
        <v>6500000</v>
      </c>
      <c r="AD853" s="407">
        <f t="shared" si="107"/>
        <v>0</v>
      </c>
    </row>
    <row r="854" spans="1:30" s="1" customFormat="1" x14ac:dyDescent="0.25">
      <c r="A854" s="325">
        <f>SUBTOTAL(103,$B$2:B854)</f>
        <v>853</v>
      </c>
      <c r="B854" s="108" t="s">
        <v>20502</v>
      </c>
      <c r="C854" s="24">
        <v>30312966390026</v>
      </c>
      <c r="D854" s="24" t="str">
        <f>VLOOKUP(C854,'Hemis baza'!K:AJ,26,)</f>
        <v>438241102298</v>
      </c>
      <c r="E854" s="24" t="str">
        <f>VLOOKUP(C854,'Hemis baza'!K:AF,13,)</f>
        <v>To‘lov-shartnoma</v>
      </c>
      <c r="F854" s="109" t="str">
        <f>VLOOKUP(C854,'Hemis baza'!K:AF,3,)</f>
        <v>1-kurs</v>
      </c>
      <c r="G854" s="404" t="s">
        <v>19803</v>
      </c>
      <c r="H854" s="404" t="str">
        <f>VLOOKUP(C854,'Hemis baza'!K:AF,5,)</f>
        <v>M1-24 PSI</v>
      </c>
      <c r="I854" s="403" t="str">
        <f>VLOOKUP(C854,'Hemis baza'!K:AF,11,)</f>
        <v>Magistr</v>
      </c>
      <c r="J854" s="23" t="str">
        <f>VLOOKUP(C854,'Hemis baza'!K:AF,12,)</f>
        <v>Kunduzgi</v>
      </c>
      <c r="K854" s="304"/>
      <c r="L854" s="333"/>
      <c r="M854" s="26">
        <v>18000000</v>
      </c>
      <c r="N854" s="26">
        <f>SUMIF('BR 1'!B:B,'1-kurs'!C854,'BR 1'!E:E)</f>
        <v>18000000</v>
      </c>
      <c r="O854" s="26">
        <f t="shared" si="102"/>
        <v>0</v>
      </c>
      <c r="P854" s="26"/>
      <c r="Q854" s="26"/>
      <c r="R854" s="40"/>
      <c r="U854" s="26">
        <f t="shared" si="103"/>
        <v>0</v>
      </c>
      <c r="V854" s="26">
        <v>18000000</v>
      </c>
      <c r="AA854" s="407">
        <f t="shared" si="104"/>
        <v>18000000</v>
      </c>
      <c r="AB854" s="407">
        <f t="shared" si="105"/>
        <v>18000000</v>
      </c>
      <c r="AC854" s="407">
        <f t="shared" si="106"/>
        <v>0</v>
      </c>
      <c r="AD854" s="407">
        <f t="shared" si="107"/>
        <v>0</v>
      </c>
    </row>
    <row r="855" spans="1:30" s="1" customFormat="1" x14ac:dyDescent="0.25">
      <c r="A855" s="325">
        <f>SUBTOTAL(103,$B$2:B855)</f>
        <v>854</v>
      </c>
      <c r="B855" s="108" t="s">
        <v>20546</v>
      </c>
      <c r="C855" s="24">
        <v>33112995320039</v>
      </c>
      <c r="D855" s="24" t="str">
        <f>VLOOKUP(C855,'Hemis baza'!K:AJ,26,)</f>
        <v>438241200360</v>
      </c>
      <c r="E855" s="24" t="str">
        <f>VLOOKUP(C855,'Hemis baza'!K:AF,13,)</f>
        <v>To‘lov-shartnoma</v>
      </c>
      <c r="F855" s="109" t="str">
        <f>VLOOKUP(C855,'Hemis baza'!K:AF,3,)</f>
        <v>1-kurs</v>
      </c>
      <c r="G855" s="404" t="s">
        <v>19803</v>
      </c>
      <c r="H855" s="404" t="str">
        <f>VLOOKUP(C855,'Hemis baza'!K:AF,5,)</f>
        <v>M1-24 PSI</v>
      </c>
      <c r="I855" s="403" t="str">
        <f>VLOOKUP(C855,'Hemis baza'!K:AF,11,)</f>
        <v>Magistr</v>
      </c>
      <c r="J855" s="23" t="str">
        <f>VLOOKUP(C855,'Hemis baza'!K:AF,12,)</f>
        <v>Kunduzgi</v>
      </c>
      <c r="K855" s="304"/>
      <c r="L855" s="333"/>
      <c r="M855" s="26">
        <v>18000000</v>
      </c>
      <c r="N855" s="26">
        <f>SUMIF('BR 1'!B:B,'1-kurs'!C855,'BR 1'!E:E)</f>
        <v>18000000</v>
      </c>
      <c r="O855" s="26">
        <f t="shared" si="102"/>
        <v>0</v>
      </c>
      <c r="P855" s="26"/>
      <c r="Q855" s="26"/>
      <c r="R855" s="40"/>
      <c r="U855" s="26">
        <f t="shared" si="103"/>
        <v>0</v>
      </c>
      <c r="V855" s="26">
        <v>18000000</v>
      </c>
      <c r="AA855" s="407">
        <f t="shared" si="104"/>
        <v>18000000</v>
      </c>
      <c r="AB855" s="407">
        <f t="shared" si="105"/>
        <v>18000000</v>
      </c>
      <c r="AC855" s="407">
        <f t="shared" si="106"/>
        <v>0</v>
      </c>
      <c r="AD855" s="407">
        <f t="shared" si="107"/>
        <v>0</v>
      </c>
    </row>
    <row r="856" spans="1:30" s="1" customFormat="1" x14ac:dyDescent="0.25">
      <c r="A856" s="325">
        <f>SUBTOTAL(103,$B$2:B856)</f>
        <v>855</v>
      </c>
      <c r="B856" s="108" t="s">
        <v>20499</v>
      </c>
      <c r="C856" s="24">
        <v>51105025300013</v>
      </c>
      <c r="D856" s="24" t="str">
        <f>VLOOKUP(C856,'Hemis baza'!K:AJ,26,)</f>
        <v>438241200357</v>
      </c>
      <c r="E856" s="24" t="str">
        <f>VLOOKUP(C856,'Hemis baza'!K:AF,13,)</f>
        <v>To‘lov-shartnoma</v>
      </c>
      <c r="F856" s="109" t="str">
        <f>VLOOKUP(C856,'Hemis baza'!K:AF,3,)</f>
        <v>1-kurs</v>
      </c>
      <c r="G856" s="404" t="s">
        <v>19811</v>
      </c>
      <c r="H856" s="404" t="str">
        <f>VLOOKUP(C856,'Hemis baza'!K:AF,5,)</f>
        <v>M1-24 O`TA</v>
      </c>
      <c r="I856" s="403" t="str">
        <f>VLOOKUP(C856,'Hemis baza'!K:AF,11,)</f>
        <v>Magistr</v>
      </c>
      <c r="J856" s="23" t="str">
        <f>VLOOKUP(C856,'Hemis baza'!K:AF,12,)</f>
        <v>Kunduzgi</v>
      </c>
      <c r="K856" s="304"/>
      <c r="L856" s="333"/>
      <c r="M856" s="26">
        <v>18000000</v>
      </c>
      <c r="N856" s="26">
        <f>SUMIF('BR 1'!B:B,'1-kurs'!C856,'BR 1'!E:E)</f>
        <v>18000000</v>
      </c>
      <c r="O856" s="26">
        <f t="shared" si="102"/>
        <v>0</v>
      </c>
      <c r="P856" s="26"/>
      <c r="Q856" s="26"/>
      <c r="R856" s="40"/>
      <c r="U856" s="26">
        <f t="shared" si="103"/>
        <v>0</v>
      </c>
      <c r="V856" s="26">
        <v>18000000</v>
      </c>
      <c r="AA856" s="407">
        <f t="shared" si="104"/>
        <v>18000000</v>
      </c>
      <c r="AB856" s="407">
        <f t="shared" si="105"/>
        <v>18000000</v>
      </c>
      <c r="AC856" s="407">
        <f t="shared" si="106"/>
        <v>0</v>
      </c>
      <c r="AD856" s="407">
        <f t="shared" si="107"/>
        <v>0</v>
      </c>
    </row>
    <row r="857" spans="1:30" s="1" customFormat="1" x14ac:dyDescent="0.25">
      <c r="A857" s="325">
        <f>SUBTOTAL(103,$B$2:B857)</f>
        <v>856</v>
      </c>
      <c r="B857" s="108" t="s">
        <v>20563</v>
      </c>
      <c r="C857" s="24">
        <v>30604941010044</v>
      </c>
      <c r="D857" s="24" t="str">
        <f>VLOOKUP(C857,'Hemis baza'!K:AJ,26,)</f>
        <v>438241200370</v>
      </c>
      <c r="E857" s="24" t="str">
        <f>VLOOKUP(C857,'Hemis baza'!K:AF,13,)</f>
        <v>To‘lov-shartnoma</v>
      </c>
      <c r="F857" s="109" t="str">
        <f>VLOOKUP(C857,'Hemis baza'!K:AF,3,)</f>
        <v>1-kurs</v>
      </c>
      <c r="G857" s="404" t="s">
        <v>19816</v>
      </c>
      <c r="H857" s="404" t="str">
        <f>VLOOKUP(C857,'Hemis baza'!K:AF,5,)</f>
        <v>M1-24 JM</v>
      </c>
      <c r="I857" s="403" t="str">
        <f>VLOOKUP(C857,'Hemis baza'!K:AF,11,)</f>
        <v>Magistr</v>
      </c>
      <c r="J857" s="23" t="str">
        <f>VLOOKUP(C857,'Hemis baza'!K:AF,12,)</f>
        <v>Kunduzgi</v>
      </c>
      <c r="K857" s="304"/>
      <c r="L857" s="333"/>
      <c r="M857" s="26">
        <v>18000000</v>
      </c>
      <c r="N857" s="26">
        <f>SUMIF('BR 1'!B:B,'1-kurs'!C857,'BR 1'!E:E)</f>
        <v>18000000</v>
      </c>
      <c r="O857" s="26">
        <f t="shared" ref="O857:O865" si="108">IF(M857-N857&gt;0,M857-N857,0)</f>
        <v>0</v>
      </c>
      <c r="P857" s="26"/>
      <c r="Q857" s="26"/>
      <c r="R857" s="40"/>
      <c r="U857" s="26">
        <f t="shared" ref="U857:U865" si="109">N857-V857</f>
        <v>0</v>
      </c>
      <c r="V857" s="26">
        <v>18000000</v>
      </c>
      <c r="AA857" s="407">
        <f t="shared" ref="AA857:AA865" si="110">M857</f>
        <v>18000000</v>
      </c>
      <c r="AB857" s="407">
        <f t="shared" ref="AB857:AB865" si="111">N857</f>
        <v>18000000</v>
      </c>
      <c r="AC857" s="407">
        <f t="shared" ref="AC857:AC865" si="112">O857</f>
        <v>0</v>
      </c>
      <c r="AD857" s="407">
        <f t="shared" ref="AD857:AD865" si="113">Q857</f>
        <v>0</v>
      </c>
    </row>
    <row r="858" spans="1:30" s="1" customFormat="1" x14ac:dyDescent="0.25">
      <c r="A858" s="325">
        <f>SUBTOTAL(103,$B$2:B858)</f>
        <v>857</v>
      </c>
      <c r="B858" s="108" t="s">
        <v>20566</v>
      </c>
      <c r="C858" s="24">
        <v>60603025290025</v>
      </c>
      <c r="D858" s="24" t="str">
        <f>VLOOKUP(C858,'Hemis baza'!K:AJ,26,)</f>
        <v>438241200362</v>
      </c>
      <c r="E858" s="24" t="str">
        <f>VLOOKUP(C858,'Hemis baza'!K:AF,13,)</f>
        <v>To‘lov-shartnoma</v>
      </c>
      <c r="F858" s="109" t="str">
        <f>VLOOKUP(C858,'Hemis baza'!K:AF,3,)</f>
        <v>1-kurs</v>
      </c>
      <c r="G858" s="404" t="s">
        <v>19814</v>
      </c>
      <c r="H858" s="404" t="str">
        <f>VLOOKUP(C858,'Hemis baza'!K:AF,5,)</f>
        <v>M1-24 L</v>
      </c>
      <c r="I858" s="403" t="str">
        <f>VLOOKUP(C858,'Hemis baza'!K:AF,11,)</f>
        <v>Magistr</v>
      </c>
      <c r="J858" s="23" t="str">
        <f>VLOOKUP(C858,'Hemis baza'!K:AF,12,)</f>
        <v>Kunduzgi</v>
      </c>
      <c r="K858" s="304"/>
      <c r="L858" s="333"/>
      <c r="M858" s="26">
        <v>18000000</v>
      </c>
      <c r="N858" s="26">
        <f>SUMIF('BR 1'!B:B,'1-kurs'!C858,'BR 1'!E:E)</f>
        <v>9000000</v>
      </c>
      <c r="O858" s="26">
        <f t="shared" si="108"/>
        <v>9000000</v>
      </c>
      <c r="P858" s="26"/>
      <c r="Q858" s="26"/>
      <c r="R858" s="40"/>
      <c r="U858" s="26">
        <f t="shared" si="109"/>
        <v>0</v>
      </c>
      <c r="V858" s="26">
        <v>9000000</v>
      </c>
      <c r="AA858" s="407">
        <f t="shared" si="110"/>
        <v>18000000</v>
      </c>
      <c r="AB858" s="407">
        <f t="shared" si="111"/>
        <v>9000000</v>
      </c>
      <c r="AC858" s="407">
        <f t="shared" si="112"/>
        <v>9000000</v>
      </c>
      <c r="AD858" s="407">
        <f t="shared" si="113"/>
        <v>0</v>
      </c>
    </row>
    <row r="859" spans="1:30" s="1" customFormat="1" x14ac:dyDescent="0.25">
      <c r="A859" s="325">
        <f>SUBTOTAL(103,$B$2:B859)</f>
        <v>858</v>
      </c>
      <c r="B859" s="108" t="s">
        <v>20572</v>
      </c>
      <c r="C859" s="24">
        <v>41103931000028</v>
      </c>
      <c r="D859" s="24" t="str">
        <f>VLOOKUP(C859,'Hemis baza'!K:AJ,26,)</f>
        <v>438241200375</v>
      </c>
      <c r="E859" s="24" t="str">
        <f>VLOOKUP(C859,'Hemis baza'!K:AF,13,)</f>
        <v>To‘lov-shartnoma</v>
      </c>
      <c r="F859" s="109" t="str">
        <f>VLOOKUP(C859,'Hemis baza'!K:AF,3,)</f>
        <v>1-kurs</v>
      </c>
      <c r="G859" s="404" t="s">
        <v>19814</v>
      </c>
      <c r="H859" s="404" t="str">
        <f>VLOOKUP(C859,'Hemis baza'!K:AF,5,)</f>
        <v>M1-24 L</v>
      </c>
      <c r="I859" s="403" t="str">
        <f>VLOOKUP(C859,'Hemis baza'!K:AF,11,)</f>
        <v>Magistr</v>
      </c>
      <c r="J859" s="23" t="str">
        <f>VLOOKUP(C859,'Hemis baza'!K:AF,12,)</f>
        <v>Kunduzgi</v>
      </c>
      <c r="K859" s="304"/>
      <c r="L859" s="333"/>
      <c r="M859" s="26">
        <v>18000000</v>
      </c>
      <c r="N859" s="26">
        <f>SUMIF('BR 1'!B:B,'1-kurs'!C859,'BR 1'!E:E)</f>
        <v>18000000</v>
      </c>
      <c r="O859" s="26">
        <f t="shared" si="108"/>
        <v>0</v>
      </c>
      <c r="P859" s="26"/>
      <c r="Q859" s="26"/>
      <c r="R859" s="40"/>
      <c r="U859" s="26">
        <f t="shared" si="109"/>
        <v>0</v>
      </c>
      <c r="V859" s="26">
        <v>18000000</v>
      </c>
      <c r="AA859" s="407">
        <f t="shared" si="110"/>
        <v>18000000</v>
      </c>
      <c r="AB859" s="407">
        <f t="shared" si="111"/>
        <v>18000000</v>
      </c>
      <c r="AC859" s="407">
        <f t="shared" si="112"/>
        <v>0</v>
      </c>
      <c r="AD859" s="407">
        <f t="shared" si="113"/>
        <v>0</v>
      </c>
    </row>
    <row r="860" spans="1:30" s="1" customFormat="1" x14ac:dyDescent="0.25">
      <c r="A860" s="325">
        <f>SUBTOTAL(103,$B$2:B860)</f>
        <v>859</v>
      </c>
      <c r="B860" s="108" t="s">
        <v>20577</v>
      </c>
      <c r="C860" s="24">
        <v>52309035310045</v>
      </c>
      <c r="D860" s="24" t="str">
        <f>VLOOKUP(C860,'Hemis baza'!K:AJ,26,)</f>
        <v>438241200372</v>
      </c>
      <c r="E860" s="24" t="str">
        <f>VLOOKUP(C860,'Hemis baza'!K:AF,13,)</f>
        <v>To‘lov-shartnoma</v>
      </c>
      <c r="F860" s="109" t="str">
        <f>VLOOKUP(C860,'Hemis baza'!K:AF,3,)</f>
        <v>1-kurs</v>
      </c>
      <c r="G860" s="404" t="s">
        <v>19814</v>
      </c>
      <c r="H860" s="404" t="str">
        <f>VLOOKUP(C860,'Hemis baza'!K:AF,5,)</f>
        <v>M1-24 L</v>
      </c>
      <c r="I860" s="403" t="str">
        <f>VLOOKUP(C860,'Hemis baza'!K:AF,11,)</f>
        <v>Magistr</v>
      </c>
      <c r="J860" s="23" t="str">
        <f>VLOOKUP(C860,'Hemis baza'!K:AF,12,)</f>
        <v>Kunduzgi</v>
      </c>
      <c r="K860" s="304"/>
      <c r="L860" s="333"/>
      <c r="M860" s="26">
        <v>18000000</v>
      </c>
      <c r="N860" s="26">
        <f>SUMIF('BR 1'!B:B,'1-kurs'!C860,'BR 1'!E:E)</f>
        <v>9000000</v>
      </c>
      <c r="O860" s="26">
        <f t="shared" si="108"/>
        <v>9000000</v>
      </c>
      <c r="P860" s="26"/>
      <c r="Q860" s="26"/>
      <c r="R860" s="40"/>
      <c r="U860" s="26">
        <f t="shared" si="109"/>
        <v>0</v>
      </c>
      <c r="V860" s="26">
        <v>9000000</v>
      </c>
      <c r="AA860" s="407">
        <f t="shared" si="110"/>
        <v>18000000</v>
      </c>
      <c r="AB860" s="407">
        <f t="shared" si="111"/>
        <v>9000000</v>
      </c>
      <c r="AC860" s="407">
        <f t="shared" si="112"/>
        <v>9000000</v>
      </c>
      <c r="AD860" s="407">
        <f t="shared" si="113"/>
        <v>0</v>
      </c>
    </row>
    <row r="861" spans="1:30" s="1" customFormat="1" x14ac:dyDescent="0.25">
      <c r="A861" s="325">
        <f>SUBTOTAL(103,$B$2:B861)</f>
        <v>860</v>
      </c>
      <c r="B861" s="108" t="s">
        <v>20583</v>
      </c>
      <c r="C861" s="24">
        <v>32003785360016</v>
      </c>
      <c r="D861" s="24" t="str">
        <f>VLOOKUP(C861,'Hemis baza'!K:AJ,26,)</f>
        <v>438241200376</v>
      </c>
      <c r="E861" s="24" t="str">
        <f>VLOOKUP(C861,'Hemis baza'!K:AF,13,)</f>
        <v>To‘lov-shartnoma</v>
      </c>
      <c r="F861" s="109" t="str">
        <f>VLOOKUP(C861,'Hemis baza'!K:AF,3,)</f>
        <v>1-kurs</v>
      </c>
      <c r="G861" s="404" t="s">
        <v>19817</v>
      </c>
      <c r="H861" s="404" t="str">
        <f>VLOOKUP(C861,'Hemis baza'!K:AF,5,)</f>
        <v>M1-24 PED</v>
      </c>
      <c r="I861" s="403" t="str">
        <f>VLOOKUP(C861,'Hemis baza'!K:AF,11,)</f>
        <v>Magistr</v>
      </c>
      <c r="J861" s="23" t="str">
        <f>VLOOKUP(C861,'Hemis baza'!K:AF,12,)</f>
        <v>Kunduzgi</v>
      </c>
      <c r="K861" s="304"/>
      <c r="L861" s="333"/>
      <c r="M861" s="26">
        <v>18000000</v>
      </c>
      <c r="N861" s="26">
        <f>SUMIF('BR 1'!B:B,'1-kurs'!C861,'BR 1'!E:E)</f>
        <v>16000000</v>
      </c>
      <c r="O861" s="26">
        <f t="shared" si="108"/>
        <v>2000000</v>
      </c>
      <c r="P861" s="26"/>
      <c r="Q861" s="26"/>
      <c r="R861" s="40"/>
      <c r="U861" s="26">
        <f t="shared" si="109"/>
        <v>0</v>
      </c>
      <c r="V861" s="26">
        <v>16000000</v>
      </c>
      <c r="AA861" s="407">
        <f t="shared" si="110"/>
        <v>18000000</v>
      </c>
      <c r="AB861" s="407">
        <f t="shared" si="111"/>
        <v>16000000</v>
      </c>
      <c r="AC861" s="407">
        <f t="shared" si="112"/>
        <v>2000000</v>
      </c>
      <c r="AD861" s="407">
        <f t="shared" si="113"/>
        <v>0</v>
      </c>
    </row>
    <row r="862" spans="1:30" s="1" customFormat="1" x14ac:dyDescent="0.25">
      <c r="A862" s="325">
        <f>SUBTOTAL(103,$B$2:B862)</f>
        <v>861</v>
      </c>
      <c r="B862" s="108" t="s">
        <v>20589</v>
      </c>
      <c r="C862" s="24">
        <v>30208861150044</v>
      </c>
      <c r="D862" s="24" t="str">
        <f>VLOOKUP(C862,'Hemis baza'!K:AJ,26,)</f>
        <v>438241200371</v>
      </c>
      <c r="E862" s="24" t="str">
        <f>VLOOKUP(C862,'Hemis baza'!K:AF,13,)</f>
        <v>To‘lov-shartnoma</v>
      </c>
      <c r="F862" s="109" t="str">
        <f>VLOOKUP(C862,'Hemis baza'!K:AF,3,)</f>
        <v>1-kurs</v>
      </c>
      <c r="G862" s="404" t="s">
        <v>19817</v>
      </c>
      <c r="H862" s="404" t="str">
        <f>VLOOKUP(C862,'Hemis baza'!K:AF,5,)</f>
        <v>M1-24 PED</v>
      </c>
      <c r="I862" s="403" t="str">
        <f>VLOOKUP(C862,'Hemis baza'!K:AF,11,)</f>
        <v>Magistr</v>
      </c>
      <c r="J862" s="23" t="str">
        <f>VLOOKUP(C862,'Hemis baza'!K:AF,12,)</f>
        <v>Kunduzgi</v>
      </c>
      <c r="K862" s="304"/>
      <c r="L862" s="333"/>
      <c r="M862" s="26">
        <v>18000000</v>
      </c>
      <c r="N862" s="26">
        <f>SUMIF('BR 1'!B:B,'1-kurs'!C862,'BR 1'!E:E)</f>
        <v>18000000</v>
      </c>
      <c r="O862" s="26">
        <f t="shared" si="108"/>
        <v>0</v>
      </c>
      <c r="P862" s="26"/>
      <c r="Q862" s="26"/>
      <c r="R862" s="40"/>
      <c r="U862" s="26">
        <f t="shared" si="109"/>
        <v>0</v>
      </c>
      <c r="V862" s="26">
        <v>18000000</v>
      </c>
      <c r="AA862" s="407">
        <f t="shared" si="110"/>
        <v>18000000</v>
      </c>
      <c r="AB862" s="407">
        <f t="shared" si="111"/>
        <v>18000000</v>
      </c>
      <c r="AC862" s="407">
        <f t="shared" si="112"/>
        <v>0</v>
      </c>
      <c r="AD862" s="407">
        <f t="shared" si="113"/>
        <v>0</v>
      </c>
    </row>
    <row r="863" spans="1:30" s="1" customFormat="1" x14ac:dyDescent="0.25">
      <c r="A863" s="325">
        <f>SUBTOTAL(103,$B$2:B863)</f>
        <v>862</v>
      </c>
      <c r="B863" s="108" t="s">
        <v>20595</v>
      </c>
      <c r="C863" s="24">
        <v>42902881140036</v>
      </c>
      <c r="D863" s="24" t="str">
        <f>VLOOKUP(C863,'Hemis baza'!K:AJ,26,)</f>
        <v>438241200374</v>
      </c>
      <c r="E863" s="24" t="str">
        <f>VLOOKUP(C863,'Hemis baza'!K:AF,13,)</f>
        <v>To‘lov-shartnoma</v>
      </c>
      <c r="F863" s="109" t="str">
        <f>VLOOKUP(C863,'Hemis baza'!K:AF,3,)</f>
        <v>1-kurs</v>
      </c>
      <c r="G863" s="404" t="s">
        <v>19817</v>
      </c>
      <c r="H863" s="404" t="str">
        <f>VLOOKUP(C863,'Hemis baza'!K:AF,5,)</f>
        <v>M1-24 PED</v>
      </c>
      <c r="I863" s="403" t="str">
        <f>VLOOKUP(C863,'Hemis baza'!K:AF,11,)</f>
        <v>Magistr</v>
      </c>
      <c r="J863" s="23" t="str">
        <f>VLOOKUP(C863,'Hemis baza'!K:AF,12,)</f>
        <v>Kunduzgi</v>
      </c>
      <c r="K863" s="304"/>
      <c r="L863" s="333"/>
      <c r="M863" s="26">
        <v>18000000</v>
      </c>
      <c r="N863" s="26">
        <f>SUMIF('BR 1'!B:B,'1-kurs'!C863,'BR 1'!E:E)</f>
        <v>10000000</v>
      </c>
      <c r="O863" s="26">
        <f t="shared" si="108"/>
        <v>8000000</v>
      </c>
      <c r="P863" s="26"/>
      <c r="Q863" s="26"/>
      <c r="R863" s="40"/>
      <c r="U863" s="26">
        <f t="shared" si="109"/>
        <v>0</v>
      </c>
      <c r="V863" s="26">
        <v>10000000</v>
      </c>
      <c r="AA863" s="407">
        <f t="shared" si="110"/>
        <v>18000000</v>
      </c>
      <c r="AB863" s="407">
        <f t="shared" si="111"/>
        <v>10000000</v>
      </c>
      <c r="AC863" s="407">
        <f t="shared" si="112"/>
        <v>8000000</v>
      </c>
      <c r="AD863" s="407">
        <f t="shared" si="113"/>
        <v>0</v>
      </c>
    </row>
    <row r="864" spans="1:30" s="1" customFormat="1" x14ac:dyDescent="0.25">
      <c r="A864" s="325">
        <f>SUBTOTAL(103,$B$2:B864)</f>
        <v>863</v>
      </c>
      <c r="B864" s="108" t="s">
        <v>20610</v>
      </c>
      <c r="C864" s="24">
        <v>52002065330046</v>
      </c>
      <c r="D864" s="24" t="str">
        <f>VLOOKUP(C864,'Hemis baza'!K:AJ,26,)</f>
        <v>438241101894</v>
      </c>
      <c r="E864" s="24" t="str">
        <f>VLOOKUP(C864,'Hemis baza'!K:AF,13,)</f>
        <v>To‘lov-shartnoma</v>
      </c>
      <c r="F864" s="109" t="str">
        <f>VLOOKUP(C864,'Hemis baza'!K:AF,3,)</f>
        <v>1-kurs</v>
      </c>
      <c r="G864" s="404" t="s">
        <v>19803</v>
      </c>
      <c r="H864" s="404" t="str">
        <f>VLOOKUP(C864,'Hemis baza'!K:AF,5,)</f>
        <v>S2-24 PSI</v>
      </c>
      <c r="I864" s="403" t="str">
        <f>VLOOKUP(C864,'Hemis baza'!K:AF,11,)</f>
        <v>Bakalavr</v>
      </c>
      <c r="J864" s="23" t="str">
        <f>VLOOKUP(C864,'Hemis baza'!K:AF,12,)</f>
        <v>Sirtqi</v>
      </c>
      <c r="K864" s="304"/>
      <c r="L864" s="333"/>
      <c r="M864" s="26">
        <v>12000000</v>
      </c>
      <c r="N864" s="26">
        <f>SUMIF('BR 1'!B:B,'1-kurs'!C864,'BR 1'!E:E)</f>
        <v>15000000</v>
      </c>
      <c r="O864" s="26">
        <f t="shared" si="108"/>
        <v>0</v>
      </c>
      <c r="P864" s="26"/>
      <c r="Q864" s="26"/>
      <c r="R864" s="40"/>
      <c r="U864" s="26">
        <f t="shared" si="109"/>
        <v>0</v>
      </c>
      <c r="V864" s="26">
        <v>15000000</v>
      </c>
      <c r="AA864" s="407">
        <f t="shared" si="110"/>
        <v>12000000</v>
      </c>
      <c r="AB864" s="407">
        <f t="shared" si="111"/>
        <v>15000000</v>
      </c>
      <c r="AC864" s="407">
        <f t="shared" si="112"/>
        <v>0</v>
      </c>
      <c r="AD864" s="407">
        <f t="shared" si="113"/>
        <v>0</v>
      </c>
    </row>
    <row r="865" spans="1:30" s="1" customFormat="1" x14ac:dyDescent="0.25">
      <c r="A865" s="325">
        <f>SUBTOTAL(103,$B$2:B865)</f>
        <v>864</v>
      </c>
      <c r="B865" s="108" t="s">
        <v>20613</v>
      </c>
      <c r="C865" s="24">
        <v>43007892330023</v>
      </c>
      <c r="D865" s="24" t="str">
        <f>VLOOKUP(C865,'Hemis baza'!K:AJ,26,)</f>
        <v>438241102007</v>
      </c>
      <c r="E865" s="24" t="str">
        <f>VLOOKUP(C865,'Hemis baza'!K:AF,13,)</f>
        <v>To‘lov-shartnoma</v>
      </c>
      <c r="F865" s="109" t="str">
        <f>VLOOKUP(C865,'Hemis baza'!K:AF,3,)</f>
        <v>1-kurs</v>
      </c>
      <c r="G865" s="404" t="s">
        <v>19803</v>
      </c>
      <c r="H865" s="404" t="str">
        <f>VLOOKUP(C865,'Hemis baza'!K:AF,5,)</f>
        <v>S2-24 PSI</v>
      </c>
      <c r="I865" s="403" t="str">
        <f>VLOOKUP(C865,'Hemis baza'!K:AF,11,)</f>
        <v>Bakalavr</v>
      </c>
      <c r="J865" s="23" t="str">
        <f>VLOOKUP(C865,'Hemis baza'!K:AF,12,)</f>
        <v>Sirtqi</v>
      </c>
      <c r="K865" s="304"/>
      <c r="L865" s="333"/>
      <c r="M865" s="26">
        <v>12000000</v>
      </c>
      <c r="N865" s="26">
        <f>SUMIF('BR 1'!B:B,'1-kurs'!C865,'BR 1'!E:E)</f>
        <v>10000000</v>
      </c>
      <c r="O865" s="26">
        <f t="shared" si="108"/>
        <v>2000000</v>
      </c>
      <c r="P865" s="26"/>
      <c r="Q865" s="26"/>
      <c r="R865" s="40"/>
      <c r="U865" s="26">
        <f t="shared" si="109"/>
        <v>0</v>
      </c>
      <c r="V865" s="26">
        <v>10000000</v>
      </c>
      <c r="AA865" s="407">
        <f t="shared" si="110"/>
        <v>12000000</v>
      </c>
      <c r="AB865" s="407">
        <f t="shared" si="111"/>
        <v>10000000</v>
      </c>
      <c r="AC865" s="407">
        <f t="shared" si="112"/>
        <v>2000000</v>
      </c>
      <c r="AD865" s="407">
        <f t="shared" si="113"/>
        <v>0</v>
      </c>
    </row>
    <row r="866" spans="1:30" s="1" customFormat="1" x14ac:dyDescent="0.25">
      <c r="A866" s="325">
        <f>SUBTOTAL(103,$B$2:B866)</f>
        <v>865</v>
      </c>
      <c r="B866" s="108" t="s">
        <v>20633</v>
      </c>
      <c r="C866" s="24">
        <v>51806005380046</v>
      </c>
      <c r="D866" s="24" t="str">
        <f>VLOOKUP(C866,'Hemis baza'!K:AJ,26,)</f>
        <v>438241200386</v>
      </c>
      <c r="E866" s="24" t="str">
        <f>VLOOKUP(C866,'Hemis baza'!K:AF,13,)</f>
        <v>To‘lov-shartnoma</v>
      </c>
      <c r="F866" s="109" t="str">
        <f>VLOOKUP(C866,'Hemis baza'!K:AF,3,)</f>
        <v>1-kurs</v>
      </c>
      <c r="G866" s="404" t="s">
        <v>19803</v>
      </c>
      <c r="H866" s="404" t="str">
        <f>VLOOKUP(C866,'Hemis baza'!K:AF,5,)</f>
        <v>M1-24 IQT</v>
      </c>
      <c r="I866" s="403" t="str">
        <f>VLOOKUP(C866,'Hemis baza'!K:AF,11,)</f>
        <v>Magistr</v>
      </c>
      <c r="J866" s="23" t="str">
        <f>VLOOKUP(C866,'Hemis baza'!K:AF,12,)</f>
        <v>Kunduzgi</v>
      </c>
      <c r="K866" s="304"/>
      <c r="L866" s="333"/>
      <c r="M866" s="26">
        <v>18000000</v>
      </c>
      <c r="N866" s="26">
        <f>SUMIF('BR 1'!B:B,'1-kurs'!C866,'BR 1'!E:E)</f>
        <v>17000000</v>
      </c>
      <c r="O866" s="26">
        <f t="shared" ref="O866:O880" si="114">IF(M866-N866&gt;0,M866-N866,0)</f>
        <v>1000000</v>
      </c>
      <c r="P866" s="26"/>
      <c r="Q866" s="26"/>
      <c r="R866" s="40"/>
      <c r="U866" s="26">
        <f t="shared" ref="U866:U880" si="115">N866-V866</f>
        <v>0</v>
      </c>
      <c r="V866" s="26">
        <v>17000000</v>
      </c>
      <c r="AA866" s="407">
        <f t="shared" ref="AA866:AA880" si="116">M866</f>
        <v>18000000</v>
      </c>
      <c r="AB866" s="407">
        <f t="shared" ref="AB866:AB880" si="117">N866</f>
        <v>17000000</v>
      </c>
      <c r="AC866" s="407">
        <f t="shared" ref="AC866:AC880" si="118">O866</f>
        <v>1000000</v>
      </c>
      <c r="AD866" s="407">
        <f t="shared" ref="AD866:AD880" si="119">Q866</f>
        <v>0</v>
      </c>
    </row>
    <row r="867" spans="1:30" s="1" customFormat="1" x14ac:dyDescent="0.25">
      <c r="A867" s="325">
        <f>SUBTOTAL(103,$B$2:B867)</f>
        <v>866</v>
      </c>
      <c r="B867" s="108" t="s">
        <v>20637</v>
      </c>
      <c r="C867" s="24">
        <v>30309925380015</v>
      </c>
      <c r="D867" s="24" t="str">
        <f>VLOOKUP(C867,'Hemis baza'!K:AJ,26,)</f>
        <v>438241200379</v>
      </c>
      <c r="E867" s="24" t="str">
        <f>VLOOKUP(C867,'Hemis baza'!K:AF,13,)</f>
        <v>To‘lov-shartnoma</v>
      </c>
      <c r="F867" s="109" t="str">
        <f>VLOOKUP(C867,'Hemis baza'!K:AF,3,)</f>
        <v>1-kurs</v>
      </c>
      <c r="G867" s="404" t="s">
        <v>19803</v>
      </c>
      <c r="H867" s="404" t="str">
        <f>VLOOKUP(C867,'Hemis baza'!K:AF,5,)</f>
        <v>M1-24 IQT</v>
      </c>
      <c r="I867" s="403" t="str">
        <f>VLOOKUP(C867,'Hemis baza'!K:AF,11,)</f>
        <v>Magistr</v>
      </c>
      <c r="J867" s="23" t="str">
        <f>VLOOKUP(C867,'Hemis baza'!K:AF,12,)</f>
        <v>Kunduzgi</v>
      </c>
      <c r="K867" s="304"/>
      <c r="L867" s="333"/>
      <c r="M867" s="26">
        <v>18000000</v>
      </c>
      <c r="N867" s="26">
        <f>SUMIF('BR 1'!B:B,'1-kurs'!C867,'BR 1'!E:E)</f>
        <v>18000000</v>
      </c>
      <c r="O867" s="26">
        <f t="shared" si="114"/>
        <v>0</v>
      </c>
      <c r="P867" s="26"/>
      <c r="Q867" s="26"/>
      <c r="R867" s="40"/>
      <c r="U867" s="26">
        <f t="shared" si="115"/>
        <v>0</v>
      </c>
      <c r="V867" s="26">
        <v>18000000</v>
      </c>
      <c r="AA867" s="407">
        <f t="shared" si="116"/>
        <v>18000000</v>
      </c>
      <c r="AB867" s="407">
        <f t="shared" si="117"/>
        <v>18000000</v>
      </c>
      <c r="AC867" s="407">
        <f t="shared" si="118"/>
        <v>0</v>
      </c>
      <c r="AD867" s="407">
        <f t="shared" si="119"/>
        <v>0</v>
      </c>
    </row>
    <row r="868" spans="1:30" s="1" customFormat="1" x14ac:dyDescent="0.25">
      <c r="A868" s="325">
        <f>SUBTOTAL(103,$B$2:B868)</f>
        <v>867</v>
      </c>
      <c r="B868" s="108" t="s">
        <v>20641</v>
      </c>
      <c r="C868" s="24">
        <v>33101861140037</v>
      </c>
      <c r="D868" s="24" t="str">
        <f>VLOOKUP(C868,'Hemis baza'!K:AJ,26,)</f>
        <v>438241200377</v>
      </c>
      <c r="E868" s="24" t="str">
        <f>VLOOKUP(C868,'Hemis baza'!K:AF,13,)</f>
        <v>To‘lov-shartnoma</v>
      </c>
      <c r="F868" s="109" t="str">
        <f>VLOOKUP(C868,'Hemis baza'!K:AF,3,)</f>
        <v>1-kurs</v>
      </c>
      <c r="G868" s="404" t="s">
        <v>19803</v>
      </c>
      <c r="H868" s="404" t="str">
        <f>VLOOKUP(C868,'Hemis baza'!K:AF,5,)</f>
        <v>M1-24 IQT</v>
      </c>
      <c r="I868" s="403" t="str">
        <f>VLOOKUP(C868,'Hemis baza'!K:AF,11,)</f>
        <v>Magistr</v>
      </c>
      <c r="J868" s="23" t="str">
        <f>VLOOKUP(C868,'Hemis baza'!K:AF,12,)</f>
        <v>Kunduzgi</v>
      </c>
      <c r="K868" s="304"/>
      <c r="L868" s="333"/>
      <c r="M868" s="26">
        <v>18000000</v>
      </c>
      <c r="N868" s="26">
        <f>SUMIF('BR 1'!B:B,'1-kurs'!C868,'BR 1'!E:E)</f>
        <v>18000000</v>
      </c>
      <c r="O868" s="26">
        <f t="shared" si="114"/>
        <v>0</v>
      </c>
      <c r="P868" s="26"/>
      <c r="Q868" s="26"/>
      <c r="R868" s="40"/>
      <c r="U868" s="26">
        <f t="shared" si="115"/>
        <v>0</v>
      </c>
      <c r="V868" s="26">
        <v>18000000</v>
      </c>
      <c r="AA868" s="407">
        <f t="shared" si="116"/>
        <v>18000000</v>
      </c>
      <c r="AB868" s="407">
        <f t="shared" si="117"/>
        <v>18000000</v>
      </c>
      <c r="AC868" s="407">
        <f t="shared" si="118"/>
        <v>0</v>
      </c>
      <c r="AD868" s="407">
        <f t="shared" si="119"/>
        <v>0</v>
      </c>
    </row>
    <row r="869" spans="1:30" s="1" customFormat="1" x14ac:dyDescent="0.25">
      <c r="A869" s="325">
        <f>SUBTOTAL(103,$B$2:B869)</f>
        <v>868</v>
      </c>
      <c r="B869" s="108" t="s">
        <v>20645</v>
      </c>
      <c r="C869" s="24">
        <v>30907965310038</v>
      </c>
      <c r="D869" s="24" t="str">
        <f>VLOOKUP(C869,'Hemis baza'!K:AJ,26,)</f>
        <v>438241200364</v>
      </c>
      <c r="E869" s="24" t="str">
        <f>VLOOKUP(C869,'Hemis baza'!K:AF,13,)</f>
        <v>To‘lov-shartnoma</v>
      </c>
      <c r="F869" s="109" t="str">
        <f>VLOOKUP(C869,'Hemis baza'!K:AF,3,)</f>
        <v>1-kurs</v>
      </c>
      <c r="G869" s="404" t="s">
        <v>19803</v>
      </c>
      <c r="H869" s="404" t="str">
        <f>VLOOKUP(C869,'Hemis baza'!K:AF,5,)</f>
        <v>M1-24 IQT</v>
      </c>
      <c r="I869" s="403" t="str">
        <f>VLOOKUP(C869,'Hemis baza'!K:AF,11,)</f>
        <v>Magistr</v>
      </c>
      <c r="J869" s="23" t="str">
        <f>VLOOKUP(C869,'Hemis baza'!K:AF,12,)</f>
        <v>Kunduzgi</v>
      </c>
      <c r="K869" s="304"/>
      <c r="L869" s="333"/>
      <c r="M869" s="26">
        <v>18000000</v>
      </c>
      <c r="N869" s="26">
        <f>SUMIF('BR 1'!B:B,'1-kurs'!C869,'BR 1'!E:E)</f>
        <v>10000000</v>
      </c>
      <c r="O869" s="26">
        <f t="shared" si="114"/>
        <v>8000000</v>
      </c>
      <c r="P869" s="26"/>
      <c r="Q869" s="26"/>
      <c r="R869" s="40"/>
      <c r="U869" s="26">
        <f t="shared" si="115"/>
        <v>0</v>
      </c>
      <c r="V869" s="26">
        <v>10000000</v>
      </c>
      <c r="AA869" s="407">
        <f t="shared" si="116"/>
        <v>18000000</v>
      </c>
      <c r="AB869" s="407">
        <f t="shared" si="117"/>
        <v>10000000</v>
      </c>
      <c r="AC869" s="407">
        <f t="shared" si="118"/>
        <v>8000000</v>
      </c>
      <c r="AD869" s="407">
        <f t="shared" si="119"/>
        <v>0</v>
      </c>
    </row>
    <row r="870" spans="1:30" s="1" customFormat="1" x14ac:dyDescent="0.25">
      <c r="A870" s="325">
        <f>SUBTOTAL(103,$B$2:B870)</f>
        <v>869</v>
      </c>
      <c r="B870" s="108" t="s">
        <v>20650</v>
      </c>
      <c r="C870" s="24">
        <v>32808842330074</v>
      </c>
      <c r="D870" s="24" t="str">
        <f>VLOOKUP(C870,'Hemis baza'!K:AJ,26,)</f>
        <v>438251200001</v>
      </c>
      <c r="E870" s="24" t="str">
        <f>VLOOKUP(C870,'Hemis baza'!K:AF,13,)</f>
        <v>To‘lov-shartnoma</v>
      </c>
      <c r="F870" s="109" t="str">
        <f>VLOOKUP(C870,'Hemis baza'!K:AF,3,)</f>
        <v>1-kurs</v>
      </c>
      <c r="G870" s="404" t="s">
        <v>19803</v>
      </c>
      <c r="H870" s="404" t="str">
        <f>VLOOKUP(C870,'Hemis baza'!K:AF,5,)</f>
        <v>M1-24 JM</v>
      </c>
      <c r="I870" s="403" t="str">
        <f>VLOOKUP(C870,'Hemis baza'!K:AF,11,)</f>
        <v>Magistr</v>
      </c>
      <c r="J870" s="23" t="str">
        <f>VLOOKUP(C870,'Hemis baza'!K:AF,12,)</f>
        <v>Kunduzgi</v>
      </c>
      <c r="K870" s="304"/>
      <c r="L870" s="333"/>
      <c r="M870" s="26">
        <v>18000000</v>
      </c>
      <c r="N870" s="26">
        <f>SUMIF('BR 1'!B:B,'1-kurs'!C870,'BR 1'!E:E)</f>
        <v>10000000</v>
      </c>
      <c r="O870" s="26">
        <f t="shared" si="114"/>
        <v>8000000</v>
      </c>
      <c r="P870" s="26"/>
      <c r="Q870" s="26"/>
      <c r="R870" s="40"/>
      <c r="U870" s="26">
        <f t="shared" si="115"/>
        <v>0</v>
      </c>
      <c r="V870" s="26">
        <v>10000000</v>
      </c>
      <c r="AA870" s="407">
        <f t="shared" si="116"/>
        <v>18000000</v>
      </c>
      <c r="AB870" s="407">
        <f t="shared" si="117"/>
        <v>10000000</v>
      </c>
      <c r="AC870" s="407">
        <f t="shared" si="118"/>
        <v>8000000</v>
      </c>
      <c r="AD870" s="407">
        <f t="shared" si="119"/>
        <v>0</v>
      </c>
    </row>
    <row r="871" spans="1:30" s="1" customFormat="1" x14ac:dyDescent="0.25">
      <c r="A871" s="325">
        <f>SUBTOTAL(103,$B$2:B871)</f>
        <v>870</v>
      </c>
      <c r="B871" s="108" t="s">
        <v>20655</v>
      </c>
      <c r="C871" s="24">
        <v>52702025260021</v>
      </c>
      <c r="D871" s="24" t="str">
        <f>VLOOKUP(C871,'Hemis baza'!K:AJ,26,)</f>
        <v>438241200382</v>
      </c>
      <c r="E871" s="24" t="str">
        <f>VLOOKUP(C871,'Hemis baza'!K:AF,13,)</f>
        <v>To‘lov-shartnoma</v>
      </c>
      <c r="F871" s="109" t="str">
        <f>VLOOKUP(C871,'Hemis baza'!K:AF,3,)</f>
        <v>1-kurs</v>
      </c>
      <c r="G871" s="404" t="s">
        <v>19803</v>
      </c>
      <c r="H871" s="404" t="str">
        <f>VLOOKUP(C871,'Hemis baza'!K:AF,5,)</f>
        <v>M1-24 JM</v>
      </c>
      <c r="I871" s="403" t="str">
        <f>VLOOKUP(C871,'Hemis baza'!K:AF,11,)</f>
        <v>Magistr</v>
      </c>
      <c r="J871" s="23" t="str">
        <f>VLOOKUP(C871,'Hemis baza'!K:AF,12,)</f>
        <v>Kunduzgi</v>
      </c>
      <c r="K871" s="304"/>
      <c r="L871" s="333"/>
      <c r="M871" s="26">
        <v>18000000</v>
      </c>
      <c r="N871" s="26">
        <f>SUMIF('BR 1'!B:B,'1-kurs'!C871,'BR 1'!E:E)</f>
        <v>9000000</v>
      </c>
      <c r="O871" s="26">
        <f t="shared" si="114"/>
        <v>9000000</v>
      </c>
      <c r="P871" s="26"/>
      <c r="Q871" s="26"/>
      <c r="R871" s="40"/>
      <c r="U871" s="26">
        <f t="shared" si="115"/>
        <v>0</v>
      </c>
      <c r="V871" s="26">
        <v>9000000</v>
      </c>
      <c r="AA871" s="407">
        <f t="shared" si="116"/>
        <v>18000000</v>
      </c>
      <c r="AB871" s="407">
        <f t="shared" si="117"/>
        <v>9000000</v>
      </c>
      <c r="AC871" s="407">
        <f t="shared" si="118"/>
        <v>9000000</v>
      </c>
      <c r="AD871" s="407">
        <f t="shared" si="119"/>
        <v>0</v>
      </c>
    </row>
    <row r="872" spans="1:30" s="1" customFormat="1" x14ac:dyDescent="0.25">
      <c r="A872" s="325">
        <f>SUBTOTAL(103,$B$2:B872)</f>
        <v>871</v>
      </c>
      <c r="B872" s="108" t="s">
        <v>20660</v>
      </c>
      <c r="C872" s="24">
        <v>31406820920025</v>
      </c>
      <c r="D872" s="24" t="str">
        <f>VLOOKUP(C872,'Hemis baza'!K:AJ,26,)</f>
        <v>438241200385</v>
      </c>
      <c r="E872" s="24" t="str">
        <f>VLOOKUP(C872,'Hemis baza'!K:AF,13,)</f>
        <v>To‘lov-shartnoma</v>
      </c>
      <c r="F872" s="109" t="str">
        <f>VLOOKUP(C872,'Hemis baza'!K:AF,3,)</f>
        <v>1-kurs</v>
      </c>
      <c r="G872" s="404" t="s">
        <v>19803</v>
      </c>
      <c r="H872" s="404" t="str">
        <f>VLOOKUP(C872,'Hemis baza'!K:AF,5,)</f>
        <v>M1-24 JM</v>
      </c>
      <c r="I872" s="403" t="str">
        <f>VLOOKUP(C872,'Hemis baza'!K:AF,11,)</f>
        <v>Magistr</v>
      </c>
      <c r="J872" s="23" t="str">
        <f>VLOOKUP(C872,'Hemis baza'!K:AF,12,)</f>
        <v>Kunduzgi</v>
      </c>
      <c r="K872" s="304"/>
      <c r="L872" s="333"/>
      <c r="M872" s="26">
        <v>18000000</v>
      </c>
      <c r="N872" s="26">
        <f>SUMIF('BR 1'!B:B,'1-kurs'!C872,'BR 1'!E:E)</f>
        <v>13200000</v>
      </c>
      <c r="O872" s="26">
        <f t="shared" si="114"/>
        <v>4800000</v>
      </c>
      <c r="P872" s="26"/>
      <c r="Q872" s="26"/>
      <c r="R872" s="40"/>
      <c r="U872" s="26">
        <f t="shared" si="115"/>
        <v>0</v>
      </c>
      <c r="V872" s="26">
        <v>13200000</v>
      </c>
      <c r="AA872" s="407">
        <f t="shared" si="116"/>
        <v>18000000</v>
      </c>
      <c r="AB872" s="407">
        <f t="shared" si="117"/>
        <v>13200000</v>
      </c>
      <c r="AC872" s="407">
        <f t="shared" si="118"/>
        <v>4800000</v>
      </c>
      <c r="AD872" s="407">
        <f t="shared" si="119"/>
        <v>0</v>
      </c>
    </row>
    <row r="873" spans="1:30" s="1" customFormat="1" x14ac:dyDescent="0.25">
      <c r="A873" s="325">
        <f>SUBTOTAL(103,$B$2:B873)</f>
        <v>872</v>
      </c>
      <c r="B873" s="108" t="s">
        <v>20665</v>
      </c>
      <c r="C873" s="24">
        <v>41210831140049</v>
      </c>
      <c r="D873" s="24" t="str">
        <f>VLOOKUP(C873,'Hemis baza'!K:AJ,26,)</f>
        <v>438241200378</v>
      </c>
      <c r="E873" s="24" t="str">
        <f>VLOOKUP(C873,'Hemis baza'!K:AF,13,)</f>
        <v>To‘lov-shartnoma</v>
      </c>
      <c r="F873" s="109" t="str">
        <f>VLOOKUP(C873,'Hemis baza'!K:AF,3,)</f>
        <v>1-kurs</v>
      </c>
      <c r="G873" s="404" t="s">
        <v>19803</v>
      </c>
      <c r="H873" s="404" t="str">
        <f>VLOOKUP(C873,'Hemis baza'!K:AF,5,)</f>
        <v>M1-24 L</v>
      </c>
      <c r="I873" s="403" t="str">
        <f>VLOOKUP(C873,'Hemis baza'!K:AF,11,)</f>
        <v>Magistr</v>
      </c>
      <c r="J873" s="23" t="str">
        <f>VLOOKUP(C873,'Hemis baza'!K:AF,12,)</f>
        <v>Kunduzgi</v>
      </c>
      <c r="K873" s="304"/>
      <c r="L873" s="333"/>
      <c r="M873" s="26">
        <v>18000000</v>
      </c>
      <c r="N873" s="26">
        <f>SUMIF('BR 1'!B:B,'1-kurs'!C873,'BR 1'!E:E)</f>
        <v>18000000</v>
      </c>
      <c r="O873" s="26">
        <f t="shared" si="114"/>
        <v>0</v>
      </c>
      <c r="P873" s="26"/>
      <c r="Q873" s="26"/>
      <c r="R873" s="40"/>
      <c r="U873" s="26">
        <f t="shared" si="115"/>
        <v>0</v>
      </c>
      <c r="V873" s="26">
        <v>18000000</v>
      </c>
      <c r="AA873" s="407">
        <f t="shared" si="116"/>
        <v>18000000</v>
      </c>
      <c r="AB873" s="407">
        <f t="shared" si="117"/>
        <v>18000000</v>
      </c>
      <c r="AC873" s="407">
        <f t="shared" si="118"/>
        <v>0</v>
      </c>
      <c r="AD873" s="407">
        <f t="shared" si="119"/>
        <v>0</v>
      </c>
    </row>
    <row r="874" spans="1:30" s="1" customFormat="1" x14ac:dyDescent="0.25">
      <c r="A874" s="325">
        <f>SUBTOTAL(103,$B$2:B874)</f>
        <v>873</v>
      </c>
      <c r="B874" s="108" t="s">
        <v>20669</v>
      </c>
      <c r="C874" s="24">
        <v>41204911000112</v>
      </c>
      <c r="D874" s="24" t="str">
        <f>VLOOKUP(C874,'Hemis baza'!K:AJ,26,)</f>
        <v>438241200381</v>
      </c>
      <c r="E874" s="24" t="str">
        <f>VLOOKUP(C874,'Hemis baza'!K:AF,13,)</f>
        <v>To‘lov-shartnoma</v>
      </c>
      <c r="F874" s="109" t="str">
        <f>VLOOKUP(C874,'Hemis baza'!K:AF,3,)</f>
        <v>1-kurs</v>
      </c>
      <c r="G874" s="404" t="s">
        <v>19803</v>
      </c>
      <c r="H874" s="404" t="str">
        <f>VLOOKUP(C874,'Hemis baza'!K:AF,5,)</f>
        <v>M1-24 PSI</v>
      </c>
      <c r="I874" s="403" t="str">
        <f>VLOOKUP(C874,'Hemis baza'!K:AF,11,)</f>
        <v>Magistr</v>
      </c>
      <c r="J874" s="23" t="str">
        <f>VLOOKUP(C874,'Hemis baza'!K:AF,12,)</f>
        <v>Kunduzgi</v>
      </c>
      <c r="K874" s="304"/>
      <c r="L874" s="333"/>
      <c r="M874" s="26">
        <v>18000000</v>
      </c>
      <c r="N874" s="26">
        <f>SUMIF('BR 1'!B:B,'1-kurs'!C874,'BR 1'!E:E)</f>
        <v>18000000</v>
      </c>
      <c r="O874" s="26">
        <f t="shared" si="114"/>
        <v>0</v>
      </c>
      <c r="P874" s="26"/>
      <c r="Q874" s="26"/>
      <c r="R874" s="40"/>
      <c r="U874" s="26">
        <f t="shared" si="115"/>
        <v>0</v>
      </c>
      <c r="V874" s="26">
        <v>18000000</v>
      </c>
      <c r="AA874" s="407">
        <f t="shared" si="116"/>
        <v>18000000</v>
      </c>
      <c r="AB874" s="407">
        <f t="shared" si="117"/>
        <v>18000000</v>
      </c>
      <c r="AC874" s="407">
        <f t="shared" si="118"/>
        <v>0</v>
      </c>
      <c r="AD874" s="407">
        <f t="shared" si="119"/>
        <v>0</v>
      </c>
    </row>
    <row r="875" spans="1:30" s="1" customFormat="1" x14ac:dyDescent="0.25">
      <c r="A875" s="325">
        <f>SUBTOTAL(103,$B$2:B875)</f>
        <v>874</v>
      </c>
      <c r="B875" s="108" t="s">
        <v>20674</v>
      </c>
      <c r="C875" s="24">
        <v>30311881140024</v>
      </c>
      <c r="D875" s="24" t="str">
        <f>VLOOKUP(C875,'Hemis baza'!K:AJ,26,)</f>
        <v>438251200004</v>
      </c>
      <c r="E875" s="24" t="str">
        <f>VLOOKUP(C875,'Hemis baza'!K:AF,13,)</f>
        <v>To‘lov-shartnoma</v>
      </c>
      <c r="F875" s="109" t="str">
        <f>VLOOKUP(C875,'Hemis baza'!K:AF,3,)</f>
        <v>1-kurs</v>
      </c>
      <c r="G875" s="404" t="s">
        <v>19803</v>
      </c>
      <c r="H875" s="404" t="str">
        <f>VLOOKUP(C875,'Hemis baza'!K:AF,5,)</f>
        <v>M1-24 PSI</v>
      </c>
      <c r="I875" s="403" t="str">
        <f>VLOOKUP(C875,'Hemis baza'!K:AF,11,)</f>
        <v>Magistr</v>
      </c>
      <c r="J875" s="23" t="str">
        <f>VLOOKUP(C875,'Hemis baza'!K:AF,12,)</f>
        <v>Kunduzgi</v>
      </c>
      <c r="K875" s="304"/>
      <c r="L875" s="333"/>
      <c r="M875" s="26">
        <v>18000000</v>
      </c>
      <c r="N875" s="26">
        <f>SUMIF('BR 1'!B:B,'1-kurs'!C875,'BR 1'!E:E)</f>
        <v>18000000</v>
      </c>
      <c r="O875" s="26">
        <f t="shared" si="114"/>
        <v>0</v>
      </c>
      <c r="P875" s="26"/>
      <c r="Q875" s="26"/>
      <c r="R875" s="40"/>
      <c r="U875" s="26">
        <f t="shared" si="115"/>
        <v>0</v>
      </c>
      <c r="V875" s="26">
        <v>18000000</v>
      </c>
      <c r="AA875" s="407">
        <f t="shared" si="116"/>
        <v>18000000</v>
      </c>
      <c r="AB875" s="407">
        <f t="shared" si="117"/>
        <v>18000000</v>
      </c>
      <c r="AC875" s="407">
        <f t="shared" si="118"/>
        <v>0</v>
      </c>
      <c r="AD875" s="407">
        <f t="shared" si="119"/>
        <v>0</v>
      </c>
    </row>
    <row r="876" spans="1:30" s="1" customFormat="1" x14ac:dyDescent="0.25">
      <c r="A876" s="325">
        <f>SUBTOTAL(103,$B$2:B876)</f>
        <v>875</v>
      </c>
      <c r="B876" s="108" t="s">
        <v>20679</v>
      </c>
      <c r="C876" s="24">
        <v>42008851000035</v>
      </c>
      <c r="D876" s="24" t="str">
        <f>VLOOKUP(C876,'Hemis baza'!K:AJ,26,)</f>
        <v>438241200387</v>
      </c>
      <c r="E876" s="24" t="str">
        <f>VLOOKUP(C876,'Hemis baza'!K:AF,13,)</f>
        <v>To‘lov-shartnoma</v>
      </c>
      <c r="F876" s="109" t="str">
        <f>VLOOKUP(C876,'Hemis baza'!K:AF,3,)</f>
        <v>1-kurs</v>
      </c>
      <c r="G876" s="404" t="s">
        <v>19803</v>
      </c>
      <c r="H876" s="404" t="str">
        <f>VLOOKUP(C876,'Hemis baza'!K:AF,5,)</f>
        <v>M1-24 PSI</v>
      </c>
      <c r="I876" s="403" t="str">
        <f>VLOOKUP(C876,'Hemis baza'!K:AF,11,)</f>
        <v>Magistr</v>
      </c>
      <c r="J876" s="23" t="str">
        <f>VLOOKUP(C876,'Hemis baza'!K:AF,12,)</f>
        <v>Kunduzgi</v>
      </c>
      <c r="K876" s="304"/>
      <c r="L876" s="333"/>
      <c r="M876" s="26">
        <v>18000000</v>
      </c>
      <c r="N876" s="26">
        <f>SUMIF('BR 1'!B:B,'1-kurs'!C876,'BR 1'!E:E)</f>
        <v>0</v>
      </c>
      <c r="O876" s="26">
        <f t="shared" si="114"/>
        <v>18000000</v>
      </c>
      <c r="P876" s="26"/>
      <c r="Q876" s="26"/>
      <c r="R876" s="40"/>
      <c r="U876" s="26">
        <f t="shared" si="115"/>
        <v>0</v>
      </c>
      <c r="V876" s="26">
        <v>0</v>
      </c>
      <c r="AA876" s="407">
        <f t="shared" si="116"/>
        <v>18000000</v>
      </c>
      <c r="AB876" s="407">
        <f t="shared" si="117"/>
        <v>0</v>
      </c>
      <c r="AC876" s="407">
        <f t="shared" si="118"/>
        <v>18000000</v>
      </c>
      <c r="AD876" s="407">
        <f t="shared" si="119"/>
        <v>0</v>
      </c>
    </row>
    <row r="877" spans="1:30" s="1" customFormat="1" x14ac:dyDescent="0.25">
      <c r="A877" s="325">
        <f>SUBTOTAL(103,$B$2:B877)</f>
        <v>876</v>
      </c>
      <c r="B877" s="108" t="s">
        <v>20684</v>
      </c>
      <c r="C877" s="24">
        <v>30709863160014</v>
      </c>
      <c r="D877" s="24" t="str">
        <f>VLOOKUP(C877,'Hemis baza'!K:AJ,26,)</f>
        <v>438241200349</v>
      </c>
      <c r="E877" s="24" t="str">
        <f>VLOOKUP(C877,'Hemis baza'!K:AF,13,)</f>
        <v>To‘lov-shartnoma</v>
      </c>
      <c r="F877" s="109" t="str">
        <f>VLOOKUP(C877,'Hemis baza'!K:AF,3,)</f>
        <v>1-kurs</v>
      </c>
      <c r="G877" s="404" t="s">
        <v>19803</v>
      </c>
      <c r="H877" s="404" t="str">
        <f>VLOOKUP(C877,'Hemis baza'!K:AF,5,)</f>
        <v>M1-24 MUZ</v>
      </c>
      <c r="I877" s="403" t="str">
        <f>VLOOKUP(C877,'Hemis baza'!K:AF,11,)</f>
        <v>Magistr</v>
      </c>
      <c r="J877" s="23" t="str">
        <f>VLOOKUP(C877,'Hemis baza'!K:AF,12,)</f>
        <v>Kunduzgi</v>
      </c>
      <c r="K877" s="304"/>
      <c r="L877" s="333"/>
      <c r="M877" s="26">
        <v>18000000</v>
      </c>
      <c r="N877" s="26">
        <f>SUMIF('BR 1'!B:B,'1-kurs'!C877,'BR 1'!E:E)</f>
        <v>9000000</v>
      </c>
      <c r="O877" s="26">
        <f t="shared" si="114"/>
        <v>9000000</v>
      </c>
      <c r="P877" s="26"/>
      <c r="Q877" s="26"/>
      <c r="R877" s="40"/>
      <c r="U877" s="26">
        <f t="shared" si="115"/>
        <v>0</v>
      </c>
      <c r="V877" s="26">
        <v>9000000</v>
      </c>
      <c r="AA877" s="407">
        <f t="shared" si="116"/>
        <v>18000000</v>
      </c>
      <c r="AB877" s="407">
        <f t="shared" si="117"/>
        <v>9000000</v>
      </c>
      <c r="AC877" s="407">
        <f t="shared" si="118"/>
        <v>9000000</v>
      </c>
      <c r="AD877" s="407">
        <f t="shared" si="119"/>
        <v>0</v>
      </c>
    </row>
    <row r="878" spans="1:30" s="1" customFormat="1" x14ac:dyDescent="0.25">
      <c r="A878" s="325">
        <f>SUBTOTAL(103,$B$2:B878)</f>
        <v>877</v>
      </c>
      <c r="B878" s="108" t="s">
        <v>20688</v>
      </c>
      <c r="C878" s="24">
        <v>30104852330076</v>
      </c>
      <c r="D878" s="24" t="str">
        <f>VLOOKUP(C878,'Hemis baza'!K:AJ,26,)</f>
        <v>438241200384</v>
      </c>
      <c r="E878" s="24" t="str">
        <f>VLOOKUP(C878,'Hemis baza'!K:AF,13,)</f>
        <v>To‘lov-shartnoma</v>
      </c>
      <c r="F878" s="109" t="str">
        <f>VLOOKUP(C878,'Hemis baza'!K:AF,3,)</f>
        <v>1-kurs</v>
      </c>
      <c r="G878" s="404" t="s">
        <v>19803</v>
      </c>
      <c r="H878" s="404" t="str">
        <f>VLOOKUP(C878,'Hemis baza'!K:AF,5,)</f>
        <v>M1-24 MUZ</v>
      </c>
      <c r="I878" s="403" t="str">
        <f>VLOOKUP(C878,'Hemis baza'!K:AF,11,)</f>
        <v>Magistr</v>
      </c>
      <c r="J878" s="23" t="str">
        <f>VLOOKUP(C878,'Hemis baza'!K:AF,12,)</f>
        <v>Kunduzgi</v>
      </c>
      <c r="K878" s="304"/>
      <c r="L878" s="333"/>
      <c r="M878" s="26">
        <v>18000000</v>
      </c>
      <c r="N878" s="26">
        <f>SUMIF('BR 1'!B:B,'1-kurs'!C878,'BR 1'!E:E)</f>
        <v>27500000</v>
      </c>
      <c r="O878" s="26">
        <f t="shared" si="114"/>
        <v>0</v>
      </c>
      <c r="P878" s="26"/>
      <c r="Q878" s="26"/>
      <c r="R878" s="40"/>
      <c r="U878" s="26">
        <f t="shared" si="115"/>
        <v>0</v>
      </c>
      <c r="V878" s="26">
        <v>27500000</v>
      </c>
      <c r="AA878" s="407">
        <f t="shared" si="116"/>
        <v>18000000</v>
      </c>
      <c r="AB878" s="407">
        <f t="shared" si="117"/>
        <v>27500000</v>
      </c>
      <c r="AC878" s="407">
        <f t="shared" si="118"/>
        <v>0</v>
      </c>
      <c r="AD878" s="407">
        <f t="shared" si="119"/>
        <v>0</v>
      </c>
    </row>
    <row r="879" spans="1:30" s="1" customFormat="1" x14ac:dyDescent="0.25">
      <c r="A879" s="325">
        <f>SUBTOTAL(103,$B$2:B879)</f>
        <v>878</v>
      </c>
      <c r="B879" s="108" t="s">
        <v>20692</v>
      </c>
      <c r="C879" s="24">
        <v>61710005380034</v>
      </c>
      <c r="D879" s="24" t="str">
        <f>VLOOKUP(C879,'Hemis baza'!K:AJ,26,)</f>
        <v>438251200003</v>
      </c>
      <c r="E879" s="24" t="str">
        <f>VLOOKUP(C879,'Hemis baza'!K:AF,13,)</f>
        <v>To‘lov-shartnoma</v>
      </c>
      <c r="F879" s="109" t="str">
        <f>VLOOKUP(C879,'Hemis baza'!K:AF,3,)</f>
        <v>1-kurs</v>
      </c>
      <c r="G879" s="404" t="s">
        <v>19803</v>
      </c>
      <c r="H879" s="404" t="str">
        <f>VLOOKUP(C879,'Hemis baza'!K:AF,5,)</f>
        <v>M1-24 PED</v>
      </c>
      <c r="I879" s="403" t="str">
        <f>VLOOKUP(C879,'Hemis baza'!K:AF,11,)</f>
        <v>Magistr</v>
      </c>
      <c r="J879" s="23" t="str">
        <f>VLOOKUP(C879,'Hemis baza'!K:AF,12,)</f>
        <v>Kunduzgi</v>
      </c>
      <c r="K879" s="304"/>
      <c r="L879" s="333"/>
      <c r="M879" s="26">
        <v>18000000</v>
      </c>
      <c r="N879" s="26">
        <f>SUMIF('BR 1'!B:B,'1-kurs'!C879,'BR 1'!E:E)</f>
        <v>10000000</v>
      </c>
      <c r="O879" s="26">
        <f t="shared" si="114"/>
        <v>8000000</v>
      </c>
      <c r="P879" s="26"/>
      <c r="Q879" s="26"/>
      <c r="R879" s="40"/>
      <c r="U879" s="26">
        <f t="shared" si="115"/>
        <v>0</v>
      </c>
      <c r="V879" s="26">
        <v>10000000</v>
      </c>
      <c r="AA879" s="407">
        <f t="shared" si="116"/>
        <v>18000000</v>
      </c>
      <c r="AB879" s="407">
        <f t="shared" si="117"/>
        <v>10000000</v>
      </c>
      <c r="AC879" s="407">
        <f t="shared" si="118"/>
        <v>8000000</v>
      </c>
      <c r="AD879" s="407">
        <f t="shared" si="119"/>
        <v>0</v>
      </c>
    </row>
    <row r="880" spans="1:30" s="1" customFormat="1" x14ac:dyDescent="0.25">
      <c r="A880" s="325">
        <f>SUBTOTAL(103,$B$2:B880)</f>
        <v>879</v>
      </c>
      <c r="B880" s="108" t="s">
        <v>20695</v>
      </c>
      <c r="C880" s="24">
        <v>42102872330015</v>
      </c>
      <c r="D880" s="24" t="e">
        <f>VLOOKUP(C880,'Hemis baza'!K:AJ,26,)</f>
        <v>#N/A</v>
      </c>
      <c r="E880" s="24" t="e">
        <f>VLOOKUP(C880,'Hemis baza'!K:AF,13,)</f>
        <v>#N/A</v>
      </c>
      <c r="F880" s="109" t="e">
        <f>VLOOKUP(C880,'Hemis baza'!K:AF,3,)</f>
        <v>#N/A</v>
      </c>
      <c r="G880" s="404" t="s">
        <v>19803</v>
      </c>
      <c r="H880" s="404" t="e">
        <f>VLOOKUP(C880,'Hemis baza'!K:AF,5,)</f>
        <v>#N/A</v>
      </c>
      <c r="I880" s="403" t="e">
        <f>VLOOKUP(C880,'Hemis baza'!K:AF,11,)</f>
        <v>#N/A</v>
      </c>
      <c r="J880" s="23" t="e">
        <f>VLOOKUP(C880,'Hemis baza'!K:AF,12,)</f>
        <v>#N/A</v>
      </c>
      <c r="K880" s="304"/>
      <c r="L880" s="333"/>
      <c r="M880" s="26">
        <v>18000000</v>
      </c>
      <c r="N880" s="26">
        <f>SUMIF('BR 1'!B:B,'1-kurs'!C880,'BR 1'!E:E)</f>
        <v>0</v>
      </c>
      <c r="O880" s="26">
        <f t="shared" si="114"/>
        <v>18000000</v>
      </c>
      <c r="P880" s="26"/>
      <c r="Q880" s="26"/>
      <c r="R880" s="40"/>
      <c r="U880" s="26">
        <f t="shared" si="115"/>
        <v>0</v>
      </c>
      <c r="V880" s="26">
        <v>0</v>
      </c>
      <c r="AA880" s="407">
        <f t="shared" si="116"/>
        <v>18000000</v>
      </c>
      <c r="AB880" s="407">
        <f t="shared" si="117"/>
        <v>0</v>
      </c>
      <c r="AC880" s="407">
        <f t="shared" si="118"/>
        <v>18000000</v>
      </c>
      <c r="AD880" s="407">
        <f t="shared" si="119"/>
        <v>0</v>
      </c>
    </row>
    <row r="881" spans="1:30" s="1" customFormat="1" x14ac:dyDescent="0.25">
      <c r="A881" s="325">
        <f>SUBTOTAL(103,$B$2:B881)</f>
        <v>880</v>
      </c>
      <c r="B881" s="108" t="s">
        <v>20788</v>
      </c>
      <c r="C881" s="24">
        <v>41505911140100</v>
      </c>
      <c r="D881" s="24" t="str">
        <f>VLOOKUP(C881,'Hemis baza'!K:AJ,26,)</f>
        <v>438251100001</v>
      </c>
      <c r="E881" s="24" t="str">
        <f>VLOOKUP(C881,'Hemis baza'!K:AF,13,)</f>
        <v>To‘lov-shartnoma</v>
      </c>
      <c r="F881" s="109" t="str">
        <f>VLOOKUP(C881,'Hemis baza'!K:AF,3,)</f>
        <v>1-kurs</v>
      </c>
      <c r="G881" s="404" t="s">
        <v>19803</v>
      </c>
      <c r="H881" s="404" t="str">
        <f>VLOOKUP(C881,'Hemis baza'!K:AF,5,)</f>
        <v>1-24 BT</v>
      </c>
      <c r="I881" s="403" t="str">
        <f>VLOOKUP(C881,'Hemis baza'!K:AF,11,)</f>
        <v>Bakalavr</v>
      </c>
      <c r="J881" s="23" t="str">
        <f>VLOOKUP(C881,'Hemis baza'!K:AF,12,)</f>
        <v>Kunduzgi</v>
      </c>
      <c r="K881" s="304"/>
      <c r="L881" s="333"/>
      <c r="M881" s="26">
        <v>15000000</v>
      </c>
      <c r="N881" s="26">
        <f>SUMIF('BR 1'!B:B,'1-kurs'!C881,'BR 1'!E:E)</f>
        <v>10000000</v>
      </c>
      <c r="O881" s="26">
        <f t="shared" ref="O881:O891" si="120">IF(M881-N881&gt;0,M881-N881,0)</f>
        <v>5000000</v>
      </c>
      <c r="P881" s="26"/>
      <c r="Q881" s="26"/>
      <c r="R881" s="40"/>
      <c r="U881" s="26">
        <f t="shared" ref="U881:U891" si="121">N881-V881</f>
        <v>0</v>
      </c>
      <c r="V881" s="26">
        <v>10000000</v>
      </c>
      <c r="AA881" s="407">
        <f t="shared" ref="AA881:AA891" si="122">M881</f>
        <v>15000000</v>
      </c>
      <c r="AB881" s="407">
        <f t="shared" ref="AB881:AB891" si="123">N881</f>
        <v>10000000</v>
      </c>
      <c r="AC881" s="407">
        <f t="shared" ref="AC881:AC891" si="124">O881</f>
        <v>5000000</v>
      </c>
      <c r="AD881" s="407">
        <f t="shared" ref="AD881:AD891" si="125">Q881</f>
        <v>0</v>
      </c>
    </row>
    <row r="882" spans="1:30" s="1" customFormat="1" x14ac:dyDescent="0.25">
      <c r="A882" s="325">
        <f>SUBTOTAL(103,$B$2:B882)</f>
        <v>881</v>
      </c>
      <c r="B882" s="108" t="s">
        <v>20792</v>
      </c>
      <c r="C882" s="24">
        <v>32012911110014</v>
      </c>
      <c r="D882" s="24" t="str">
        <f>VLOOKUP(C882,'Hemis baza'!K:AJ,26,)</f>
        <v>438241200388</v>
      </c>
      <c r="E882" s="24" t="str">
        <f>VLOOKUP(C882,'Hemis baza'!K:AF,13,)</f>
        <v>To‘lov-shartnoma</v>
      </c>
      <c r="F882" s="109" t="str">
        <f>VLOOKUP(C882,'Hemis baza'!K:AF,3,)</f>
        <v>1-kurs</v>
      </c>
      <c r="G882" s="404" t="s">
        <v>19803</v>
      </c>
      <c r="H882" s="404" t="str">
        <f>VLOOKUP(C882,'Hemis baza'!K:AF,5,)</f>
        <v>M1-24 IQT</v>
      </c>
      <c r="I882" s="403" t="str">
        <f>VLOOKUP(C882,'Hemis baza'!K:AF,11,)</f>
        <v>Magistr</v>
      </c>
      <c r="J882" s="23" t="str">
        <f>VLOOKUP(C882,'Hemis baza'!K:AF,12,)</f>
        <v>Kunduzgi</v>
      </c>
      <c r="K882" s="304"/>
      <c r="L882" s="333"/>
      <c r="M882" s="26">
        <v>18000000</v>
      </c>
      <c r="N882" s="26">
        <f>SUMIF('BR 1'!B:B,'1-kurs'!C882,'BR 1'!E:E)</f>
        <v>18000000</v>
      </c>
      <c r="O882" s="26">
        <f t="shared" si="120"/>
        <v>0</v>
      </c>
      <c r="P882" s="26"/>
      <c r="Q882" s="26"/>
      <c r="R882" s="40"/>
      <c r="U882" s="26">
        <f t="shared" si="121"/>
        <v>0</v>
      </c>
      <c r="V882" s="26">
        <v>18000000</v>
      </c>
      <c r="AA882" s="407">
        <f t="shared" si="122"/>
        <v>18000000</v>
      </c>
      <c r="AB882" s="407">
        <f t="shared" si="123"/>
        <v>18000000</v>
      </c>
      <c r="AC882" s="407">
        <f t="shared" si="124"/>
        <v>0</v>
      </c>
      <c r="AD882" s="407">
        <f t="shared" si="125"/>
        <v>0</v>
      </c>
    </row>
    <row r="883" spans="1:30" s="1" customFormat="1" x14ac:dyDescent="0.25">
      <c r="A883" s="325">
        <f>SUBTOTAL(103,$B$2:B883)</f>
        <v>882</v>
      </c>
      <c r="B883" s="108" t="s">
        <v>20795</v>
      </c>
      <c r="C883" s="24">
        <v>31111941000036</v>
      </c>
      <c r="D883" s="24" t="e">
        <f>VLOOKUP(C883,'Hemis baza'!K:AJ,26,)</f>
        <v>#N/A</v>
      </c>
      <c r="E883" s="24" t="e">
        <f>VLOOKUP(C883,'Hemis baza'!K:AF,13,)</f>
        <v>#N/A</v>
      </c>
      <c r="F883" s="109" t="e">
        <f>VLOOKUP(C883,'Hemis baza'!K:AF,3,)</f>
        <v>#N/A</v>
      </c>
      <c r="G883" s="404" t="s">
        <v>19803</v>
      </c>
      <c r="H883" s="404" t="e">
        <f>VLOOKUP(C883,'Hemis baza'!K:AF,5,)</f>
        <v>#N/A</v>
      </c>
      <c r="I883" s="403" t="e">
        <f>VLOOKUP(C883,'Hemis baza'!K:AF,11,)</f>
        <v>#N/A</v>
      </c>
      <c r="J883" s="23" t="e">
        <f>VLOOKUP(C883,'Hemis baza'!K:AF,12,)</f>
        <v>#N/A</v>
      </c>
      <c r="K883" s="304"/>
      <c r="L883" s="333"/>
      <c r="M883" s="26">
        <v>18000000</v>
      </c>
      <c r="N883" s="26">
        <f>SUMIF('BR 1'!B:B,'1-kurs'!C883,'BR 1'!E:E)</f>
        <v>0</v>
      </c>
      <c r="O883" s="26">
        <f t="shared" si="120"/>
        <v>18000000</v>
      </c>
      <c r="P883" s="26"/>
      <c r="Q883" s="26"/>
      <c r="R883" s="40"/>
      <c r="U883" s="26">
        <f t="shared" si="121"/>
        <v>0</v>
      </c>
      <c r="V883" s="26">
        <v>0</v>
      </c>
      <c r="AA883" s="407">
        <f t="shared" si="122"/>
        <v>18000000</v>
      </c>
      <c r="AB883" s="407">
        <f t="shared" si="123"/>
        <v>0</v>
      </c>
      <c r="AC883" s="407">
        <f t="shared" si="124"/>
        <v>18000000</v>
      </c>
      <c r="AD883" s="407">
        <f t="shared" si="125"/>
        <v>0</v>
      </c>
    </row>
    <row r="884" spans="1:30" s="1" customFormat="1" x14ac:dyDescent="0.25">
      <c r="A884" s="325">
        <f>SUBTOTAL(103,$B$2:B884)</f>
        <v>883</v>
      </c>
      <c r="B884" s="108" t="s">
        <v>20797</v>
      </c>
      <c r="C884" s="24">
        <v>32311863500011</v>
      </c>
      <c r="D884" s="24" t="str">
        <f>VLOOKUP(C884,'Hemis baza'!K:AJ,26,)</f>
        <v>438241200393</v>
      </c>
      <c r="E884" s="24" t="str">
        <f>VLOOKUP(C884,'Hemis baza'!K:AF,13,)</f>
        <v>To‘lov-shartnoma</v>
      </c>
      <c r="F884" s="109" t="str">
        <f>VLOOKUP(C884,'Hemis baza'!K:AF,3,)</f>
        <v>1-kurs</v>
      </c>
      <c r="G884" s="404" t="s">
        <v>19803</v>
      </c>
      <c r="H884" s="404" t="str">
        <f>VLOOKUP(C884,'Hemis baza'!K:AF,5,)</f>
        <v>M1-24 JM</v>
      </c>
      <c r="I884" s="403" t="str">
        <f>VLOOKUP(C884,'Hemis baza'!K:AF,11,)</f>
        <v>Magistr</v>
      </c>
      <c r="J884" s="23" t="str">
        <f>VLOOKUP(C884,'Hemis baza'!K:AF,12,)</f>
        <v>Kunduzgi</v>
      </c>
      <c r="K884" s="304"/>
      <c r="L884" s="333"/>
      <c r="M884" s="26">
        <v>18000000</v>
      </c>
      <c r="N884" s="26">
        <f>SUMIF('BR 1'!B:B,'1-kurs'!C884,'BR 1'!E:E)</f>
        <v>0</v>
      </c>
      <c r="O884" s="26">
        <f t="shared" si="120"/>
        <v>18000000</v>
      </c>
      <c r="P884" s="26"/>
      <c r="Q884" s="26"/>
      <c r="R884" s="40"/>
      <c r="U884" s="26">
        <f t="shared" si="121"/>
        <v>0</v>
      </c>
      <c r="V884" s="26">
        <v>0</v>
      </c>
      <c r="AA884" s="407">
        <f t="shared" si="122"/>
        <v>18000000</v>
      </c>
      <c r="AB884" s="407">
        <f t="shared" si="123"/>
        <v>0</v>
      </c>
      <c r="AC884" s="407">
        <f t="shared" si="124"/>
        <v>18000000</v>
      </c>
      <c r="AD884" s="407">
        <f t="shared" si="125"/>
        <v>0</v>
      </c>
    </row>
    <row r="885" spans="1:30" s="1" customFormat="1" x14ac:dyDescent="0.25">
      <c r="A885" s="325">
        <f>SUBTOTAL(103,$B$2:B885)</f>
        <v>884</v>
      </c>
      <c r="B885" s="108" t="s">
        <v>20802</v>
      </c>
      <c r="C885" s="24">
        <v>62908035360019</v>
      </c>
      <c r="D885" s="24" t="str">
        <f>VLOOKUP(C885,'Hemis baza'!K:AJ,26,)</f>
        <v>438251200007</v>
      </c>
      <c r="E885" s="24" t="str">
        <f>VLOOKUP(C885,'Hemis baza'!K:AF,13,)</f>
        <v>To‘lov-shartnoma</v>
      </c>
      <c r="F885" s="109" t="str">
        <f>VLOOKUP(C885,'Hemis baza'!K:AF,3,)</f>
        <v>1-kurs</v>
      </c>
      <c r="G885" s="404" t="s">
        <v>19803</v>
      </c>
      <c r="H885" s="404" t="str">
        <f>VLOOKUP(C885,'Hemis baza'!K:AF,5,)</f>
        <v>M1-24 L</v>
      </c>
      <c r="I885" s="403" t="str">
        <f>VLOOKUP(C885,'Hemis baza'!K:AF,11,)</f>
        <v>Magistr</v>
      </c>
      <c r="J885" s="23" t="str">
        <f>VLOOKUP(C885,'Hemis baza'!K:AF,12,)</f>
        <v>Kunduzgi</v>
      </c>
      <c r="K885" s="304"/>
      <c r="L885" s="333"/>
      <c r="M885" s="26">
        <v>18000000</v>
      </c>
      <c r="N885" s="26">
        <f>SUMIF('BR 1'!B:B,'1-kurs'!C885,'BR 1'!E:E)</f>
        <v>0</v>
      </c>
      <c r="O885" s="26">
        <f t="shared" si="120"/>
        <v>18000000</v>
      </c>
      <c r="P885" s="26"/>
      <c r="Q885" s="26"/>
      <c r="R885" s="40"/>
      <c r="U885" s="26">
        <f t="shared" si="121"/>
        <v>0</v>
      </c>
      <c r="V885" s="26">
        <v>0</v>
      </c>
      <c r="AA885" s="407">
        <f t="shared" si="122"/>
        <v>18000000</v>
      </c>
      <c r="AB885" s="407">
        <f t="shared" si="123"/>
        <v>0</v>
      </c>
      <c r="AC885" s="407">
        <f t="shared" si="124"/>
        <v>18000000</v>
      </c>
      <c r="AD885" s="407">
        <f t="shared" si="125"/>
        <v>0</v>
      </c>
    </row>
    <row r="886" spans="1:30" s="1" customFormat="1" x14ac:dyDescent="0.25">
      <c r="A886" s="325">
        <f>SUBTOTAL(103,$B$2:B886)</f>
        <v>885</v>
      </c>
      <c r="B886" s="108" t="s">
        <v>20805</v>
      </c>
      <c r="C886" s="24">
        <v>42211851000057</v>
      </c>
      <c r="D886" s="24" t="str">
        <f>VLOOKUP(C886,'Hemis baza'!K:AJ,26,)</f>
        <v>438251200005</v>
      </c>
      <c r="E886" s="24" t="str">
        <f>VLOOKUP(C886,'Hemis baza'!K:AF,13,)</f>
        <v>To‘lov-shartnoma</v>
      </c>
      <c r="F886" s="109" t="str">
        <f>VLOOKUP(C886,'Hemis baza'!K:AF,3,)</f>
        <v>1-kurs</v>
      </c>
      <c r="G886" s="404" t="s">
        <v>19803</v>
      </c>
      <c r="H886" s="404" t="str">
        <f>VLOOKUP(C886,'Hemis baza'!K:AF,5,)</f>
        <v>M1-24 PSI</v>
      </c>
      <c r="I886" s="403" t="str">
        <f>VLOOKUP(C886,'Hemis baza'!K:AF,11,)</f>
        <v>Magistr</v>
      </c>
      <c r="J886" s="23" t="str">
        <f>VLOOKUP(C886,'Hemis baza'!K:AF,12,)</f>
        <v>Kunduzgi</v>
      </c>
      <c r="K886" s="304"/>
      <c r="L886" s="333"/>
      <c r="M886" s="26">
        <v>18000000</v>
      </c>
      <c r="N886" s="26">
        <f>SUMIF('BR 1'!B:B,'1-kurs'!C886,'BR 1'!E:E)</f>
        <v>18000000</v>
      </c>
      <c r="O886" s="26">
        <f t="shared" si="120"/>
        <v>0</v>
      </c>
      <c r="P886" s="26"/>
      <c r="Q886" s="26"/>
      <c r="R886" s="40"/>
      <c r="U886" s="26">
        <f t="shared" si="121"/>
        <v>0</v>
      </c>
      <c r="V886" s="26">
        <v>18000000</v>
      </c>
      <c r="AA886" s="407">
        <f t="shared" si="122"/>
        <v>18000000</v>
      </c>
      <c r="AB886" s="407">
        <f t="shared" si="123"/>
        <v>18000000</v>
      </c>
      <c r="AC886" s="407">
        <f t="shared" si="124"/>
        <v>0</v>
      </c>
      <c r="AD886" s="407">
        <f t="shared" si="125"/>
        <v>0</v>
      </c>
    </row>
    <row r="887" spans="1:30" s="1" customFormat="1" x14ac:dyDescent="0.25">
      <c r="A887" s="325">
        <f>SUBTOTAL(103,$B$2:B887)</f>
        <v>886</v>
      </c>
      <c r="B887" s="108" t="s">
        <v>20809</v>
      </c>
      <c r="C887" s="24">
        <v>40504851090035</v>
      </c>
      <c r="D887" s="24" t="str">
        <f>VLOOKUP(C887,'Hemis baza'!K:AJ,26,)</f>
        <v>438241200391</v>
      </c>
      <c r="E887" s="24" t="str">
        <f>VLOOKUP(C887,'Hemis baza'!K:AF,13,)</f>
        <v>To‘lov-shartnoma</v>
      </c>
      <c r="F887" s="109" t="str">
        <f>VLOOKUP(C887,'Hemis baza'!K:AF,3,)</f>
        <v>1-kurs</v>
      </c>
      <c r="G887" s="404" t="s">
        <v>19803</v>
      </c>
      <c r="H887" s="404" t="str">
        <f>VLOOKUP(C887,'Hemis baza'!K:AF,5,)</f>
        <v>M1-24 PSI</v>
      </c>
      <c r="I887" s="403" t="str">
        <f>VLOOKUP(C887,'Hemis baza'!K:AF,11,)</f>
        <v>Magistr</v>
      </c>
      <c r="J887" s="23" t="str">
        <f>VLOOKUP(C887,'Hemis baza'!K:AF,12,)</f>
        <v>Kunduzgi</v>
      </c>
      <c r="K887" s="304"/>
      <c r="L887" s="333"/>
      <c r="M887" s="26">
        <v>18000000</v>
      </c>
      <c r="N887" s="26">
        <f>SUMIF('BR 1'!B:B,'1-kurs'!C887,'BR 1'!E:E)</f>
        <v>18000000</v>
      </c>
      <c r="O887" s="26">
        <f t="shared" si="120"/>
        <v>0</v>
      </c>
      <c r="P887" s="26"/>
      <c r="Q887" s="26"/>
      <c r="R887" s="40"/>
      <c r="U887" s="26">
        <f t="shared" si="121"/>
        <v>0</v>
      </c>
      <c r="V887" s="26">
        <v>18000000</v>
      </c>
      <c r="AA887" s="407">
        <f t="shared" si="122"/>
        <v>18000000</v>
      </c>
      <c r="AB887" s="407">
        <f t="shared" si="123"/>
        <v>18000000</v>
      </c>
      <c r="AC887" s="407">
        <f t="shared" si="124"/>
        <v>0</v>
      </c>
      <c r="AD887" s="407">
        <f t="shared" si="125"/>
        <v>0</v>
      </c>
    </row>
    <row r="888" spans="1:30" s="1" customFormat="1" x14ac:dyDescent="0.25">
      <c r="A888" s="325">
        <f>SUBTOTAL(103,$B$2:B888)</f>
        <v>887</v>
      </c>
      <c r="B888" s="108" t="s">
        <v>20813</v>
      </c>
      <c r="C888" s="24">
        <v>42409871040010</v>
      </c>
      <c r="D888" s="24" t="str">
        <f>VLOOKUP(C888,'Hemis baza'!K:AJ,26,)</f>
        <v>438241200273</v>
      </c>
      <c r="E888" s="24" t="str">
        <f>VLOOKUP(C888,'Hemis baza'!K:AF,13,)</f>
        <v>To‘lov-shartnoma</v>
      </c>
      <c r="F888" s="109" t="str">
        <f>VLOOKUP(C888,'Hemis baza'!K:AF,3,)</f>
        <v>1-kurs</v>
      </c>
      <c r="G888" s="404" t="s">
        <v>19803</v>
      </c>
      <c r="H888" s="404" t="str">
        <f>VLOOKUP(C888,'Hemis baza'!K:AF,5,)</f>
        <v>M1-24 O`TA</v>
      </c>
      <c r="I888" s="403" t="str">
        <f>VLOOKUP(C888,'Hemis baza'!K:AF,11,)</f>
        <v>Magistr</v>
      </c>
      <c r="J888" s="23" t="str">
        <f>VLOOKUP(C888,'Hemis baza'!K:AF,12,)</f>
        <v>Kunduzgi</v>
      </c>
      <c r="K888" s="304"/>
      <c r="L888" s="333"/>
      <c r="M888" s="26">
        <v>18000000</v>
      </c>
      <c r="N888" s="26">
        <f>SUMIF('BR 1'!B:B,'1-kurs'!C888,'BR 1'!E:E)</f>
        <v>18000000</v>
      </c>
      <c r="O888" s="26">
        <f t="shared" si="120"/>
        <v>0</v>
      </c>
      <c r="P888" s="26"/>
      <c r="Q888" s="26"/>
      <c r="R888" s="40"/>
      <c r="U888" s="26">
        <f t="shared" si="121"/>
        <v>0</v>
      </c>
      <c r="V888" s="26">
        <v>18000000</v>
      </c>
      <c r="AA888" s="407">
        <f t="shared" si="122"/>
        <v>18000000</v>
      </c>
      <c r="AB888" s="407">
        <f t="shared" si="123"/>
        <v>18000000</v>
      </c>
      <c r="AC888" s="407">
        <f t="shared" si="124"/>
        <v>0</v>
      </c>
      <c r="AD888" s="407">
        <f t="shared" si="125"/>
        <v>0</v>
      </c>
    </row>
    <row r="889" spans="1:30" s="1" customFormat="1" x14ac:dyDescent="0.25">
      <c r="A889" s="325">
        <f>SUBTOTAL(103,$B$2:B889)</f>
        <v>888</v>
      </c>
      <c r="B889" s="108" t="s">
        <v>20818</v>
      </c>
      <c r="C889" s="24">
        <v>30812931050055</v>
      </c>
      <c r="D889" s="24" t="str">
        <f>VLOOKUP(C889,'Hemis baza'!K:AJ,26,)</f>
        <v>438241200389</v>
      </c>
      <c r="E889" s="24" t="str">
        <f>VLOOKUP(C889,'Hemis baza'!K:AF,13,)</f>
        <v>To‘lov-shartnoma</v>
      </c>
      <c r="F889" s="109" t="str">
        <f>VLOOKUP(C889,'Hemis baza'!K:AF,3,)</f>
        <v>1-kurs</v>
      </c>
      <c r="G889" s="404" t="s">
        <v>19803</v>
      </c>
      <c r="H889" s="404" t="str">
        <f>VLOOKUP(C889,'Hemis baza'!K:AF,5,)</f>
        <v>M1-24 PED</v>
      </c>
      <c r="I889" s="403" t="str">
        <f>VLOOKUP(C889,'Hemis baza'!K:AF,11,)</f>
        <v>Magistr</v>
      </c>
      <c r="J889" s="23" t="str">
        <f>VLOOKUP(C889,'Hemis baza'!K:AF,12,)</f>
        <v>Kunduzgi</v>
      </c>
      <c r="K889" s="304"/>
      <c r="L889" s="333"/>
      <c r="M889" s="26">
        <v>18000000</v>
      </c>
      <c r="N889" s="26">
        <f>SUMIF('BR 1'!B:B,'1-kurs'!C889,'BR 1'!E:E)</f>
        <v>10000000</v>
      </c>
      <c r="O889" s="26">
        <f t="shared" si="120"/>
        <v>8000000</v>
      </c>
      <c r="P889" s="26"/>
      <c r="Q889" s="26"/>
      <c r="R889" s="40"/>
      <c r="U889" s="26">
        <f t="shared" si="121"/>
        <v>0</v>
      </c>
      <c r="V889" s="26">
        <v>10000000</v>
      </c>
      <c r="AA889" s="407">
        <f t="shared" si="122"/>
        <v>18000000</v>
      </c>
      <c r="AB889" s="407">
        <f t="shared" si="123"/>
        <v>10000000</v>
      </c>
      <c r="AC889" s="407">
        <f t="shared" si="124"/>
        <v>8000000</v>
      </c>
      <c r="AD889" s="407">
        <f t="shared" si="125"/>
        <v>0</v>
      </c>
    </row>
    <row r="890" spans="1:30" s="1" customFormat="1" x14ac:dyDescent="0.25">
      <c r="A890" s="325">
        <f>SUBTOTAL(103,$B$2:B890)</f>
        <v>889</v>
      </c>
      <c r="B890" s="108" t="s">
        <v>20825</v>
      </c>
      <c r="C890" s="24">
        <v>40705965300016</v>
      </c>
      <c r="D890" s="24" t="str">
        <f>VLOOKUP(C890,'Hemis baza'!K:AJ,26,)</f>
        <v>438241102281</v>
      </c>
      <c r="E890" s="24" t="str">
        <f>VLOOKUP(C890,'Hemis baza'!K:AF,13,)</f>
        <v>To‘lov-shartnoma</v>
      </c>
      <c r="F890" s="109" t="str">
        <f>VLOOKUP(C890,'Hemis baza'!K:AF,3,)</f>
        <v>1-kurs</v>
      </c>
      <c r="G890" s="404" t="s">
        <v>19803</v>
      </c>
      <c r="H890" s="404" t="str">
        <f>VLOOKUP(C890,'Hemis baza'!K:AF,5,)</f>
        <v>S1-24 IQT</v>
      </c>
      <c r="I890" s="403" t="str">
        <f>VLOOKUP(C890,'Hemis baza'!K:AF,11,)</f>
        <v>Bakalavr</v>
      </c>
      <c r="J890" s="23" t="str">
        <f>VLOOKUP(C890,'Hemis baza'!K:AF,12,)</f>
        <v>Sirtqi</v>
      </c>
      <c r="K890" s="304"/>
      <c r="L890" s="333"/>
      <c r="M890" s="26">
        <v>12000000</v>
      </c>
      <c r="N890" s="26">
        <f>SUMIF('BR 1'!B:B,'1-kurs'!C890,'BR 1'!E:E)</f>
        <v>12000000</v>
      </c>
      <c r="O890" s="26">
        <f t="shared" si="120"/>
        <v>0</v>
      </c>
      <c r="P890" s="26"/>
      <c r="Q890" s="26"/>
      <c r="R890" s="40"/>
      <c r="U890" s="26">
        <f t="shared" si="121"/>
        <v>0</v>
      </c>
      <c r="V890" s="26">
        <v>12000000</v>
      </c>
      <c r="AA890" s="407">
        <f t="shared" si="122"/>
        <v>12000000</v>
      </c>
      <c r="AB890" s="407">
        <f t="shared" si="123"/>
        <v>12000000</v>
      </c>
      <c r="AC890" s="407">
        <f t="shared" si="124"/>
        <v>0</v>
      </c>
      <c r="AD890" s="407">
        <f t="shared" si="125"/>
        <v>0</v>
      </c>
    </row>
    <row r="891" spans="1:30" s="1" customFormat="1" x14ac:dyDescent="0.25">
      <c r="A891" s="325">
        <f>SUBTOTAL(103,$B$2:B891)</f>
        <v>890</v>
      </c>
      <c r="B891" s="108" t="s">
        <v>20829</v>
      </c>
      <c r="C891" s="24">
        <v>40605911050058</v>
      </c>
      <c r="D891" s="24" t="str">
        <f>VLOOKUP(C891,'Hemis baza'!K:AJ,26,)</f>
        <v>438241101903</v>
      </c>
      <c r="E891" s="24" t="str">
        <f>VLOOKUP(C891,'Hemis baza'!K:AF,13,)</f>
        <v>To‘lov-shartnoma</v>
      </c>
      <c r="F891" s="109" t="str">
        <f>VLOOKUP(C891,'Hemis baza'!K:AF,3,)</f>
        <v>1-kurs</v>
      </c>
      <c r="G891" s="404" t="s">
        <v>19803</v>
      </c>
      <c r="H891" s="404" t="str">
        <f>VLOOKUP(C891,'Hemis baza'!K:AF,5,)</f>
        <v>S2-24 IQT</v>
      </c>
      <c r="I891" s="403" t="str">
        <f>VLOOKUP(C891,'Hemis baza'!K:AF,11,)</f>
        <v>Bakalavr</v>
      </c>
      <c r="J891" s="23" t="str">
        <f>VLOOKUP(C891,'Hemis baza'!K:AF,12,)</f>
        <v>Sirtqi</v>
      </c>
      <c r="K891" s="304"/>
      <c r="L891" s="333"/>
      <c r="M891" s="26">
        <v>12000000</v>
      </c>
      <c r="N891" s="26">
        <f>SUMIF('BR 1'!B:B,'1-kurs'!C891,'BR 1'!E:E)</f>
        <v>12000000</v>
      </c>
      <c r="O891" s="26">
        <f t="shared" si="120"/>
        <v>0</v>
      </c>
      <c r="P891" s="26"/>
      <c r="Q891" s="26"/>
      <c r="R891" s="40"/>
      <c r="U891" s="26">
        <f t="shared" si="121"/>
        <v>0</v>
      </c>
      <c r="V891" s="26">
        <v>12000000</v>
      </c>
      <c r="AA891" s="407">
        <f t="shared" si="122"/>
        <v>12000000</v>
      </c>
      <c r="AB891" s="407">
        <f t="shared" si="123"/>
        <v>12000000</v>
      </c>
      <c r="AC891" s="407">
        <f t="shared" si="124"/>
        <v>0</v>
      </c>
      <c r="AD891" s="407">
        <f t="shared" si="125"/>
        <v>0</v>
      </c>
    </row>
    <row r="892" spans="1:30" s="1" customFormat="1" x14ac:dyDescent="0.25">
      <c r="A892" s="325">
        <f>SUBTOTAL(103,$B$2:B892)</f>
        <v>891</v>
      </c>
      <c r="B892" s="108" t="s">
        <v>21021</v>
      </c>
      <c r="C892" s="24">
        <v>32005892350076</v>
      </c>
      <c r="D892" s="24" t="str">
        <f>VLOOKUP(C892,'Hemis baza'!K:AJ,26,)</f>
        <v>438241200380</v>
      </c>
      <c r="E892" s="24" t="str">
        <f>VLOOKUP(C892,'Hemis baza'!K:AF,13,)</f>
        <v>To‘lov-shartnoma</v>
      </c>
      <c r="F892" s="109" t="str">
        <f>VLOOKUP(C892,'Hemis baza'!K:AF,3,)</f>
        <v>1-kurs</v>
      </c>
      <c r="G892" s="404" t="s">
        <v>19808</v>
      </c>
      <c r="H892" s="404" t="str">
        <f>VLOOKUP(C892,'Hemis baza'!K:AF,5,)</f>
        <v>M1-24 IQT</v>
      </c>
      <c r="I892" s="403" t="str">
        <f>VLOOKUP(C892,'Hemis baza'!K:AF,11,)</f>
        <v>Magistr</v>
      </c>
      <c r="J892" s="23" t="str">
        <f>VLOOKUP(C892,'Hemis baza'!K:AF,12,)</f>
        <v>Kunduzgi</v>
      </c>
      <c r="K892" s="304"/>
      <c r="L892" s="333"/>
      <c r="M892" s="26">
        <v>18000000</v>
      </c>
      <c r="N892" s="26">
        <f>SUMIF('BR 1'!B:B,'1-kurs'!C892,'BR 1'!E:E)</f>
        <v>18000000</v>
      </c>
      <c r="O892" s="26">
        <f t="shared" ref="O892:O905" si="126">IF(M892-N892&gt;0,M892-N892,0)</f>
        <v>0</v>
      </c>
      <c r="P892" s="26"/>
      <c r="Q892" s="26"/>
      <c r="R892" s="40"/>
      <c r="U892" s="26">
        <f t="shared" ref="U892:U905" si="127">N892-V892</f>
        <v>0</v>
      </c>
      <c r="V892" s="26">
        <v>18000000</v>
      </c>
      <c r="AA892" s="407">
        <f t="shared" ref="AA892:AA905" si="128">M892</f>
        <v>18000000</v>
      </c>
      <c r="AB892" s="407">
        <f t="shared" ref="AB892:AB905" si="129">N892</f>
        <v>18000000</v>
      </c>
      <c r="AC892" s="407">
        <f t="shared" ref="AC892:AC905" si="130">O892</f>
        <v>0</v>
      </c>
      <c r="AD892" s="407">
        <f t="shared" ref="AD892:AD905" si="131">Q892</f>
        <v>0</v>
      </c>
    </row>
    <row r="893" spans="1:30" s="1" customFormat="1" x14ac:dyDescent="0.25">
      <c r="A893" s="325">
        <f>SUBTOTAL(103,$B$2:B893)</f>
        <v>892</v>
      </c>
      <c r="B893" s="108" t="s">
        <v>21027</v>
      </c>
      <c r="C893" s="24">
        <v>31412911070030</v>
      </c>
      <c r="D893" s="24" t="str">
        <f>VLOOKUP(C893,'Hemis baza'!K:AJ,26,)</f>
        <v>438241200366</v>
      </c>
      <c r="E893" s="24" t="str">
        <f>VLOOKUP(C893,'Hemis baza'!K:AF,13,)</f>
        <v>To‘lov-shartnoma</v>
      </c>
      <c r="F893" s="109" t="str">
        <f>VLOOKUP(C893,'Hemis baza'!K:AF,3,)</f>
        <v>1-kurs</v>
      </c>
      <c r="G893" s="404" t="s">
        <v>19808</v>
      </c>
      <c r="H893" s="404" t="str">
        <f>VLOOKUP(C893,'Hemis baza'!K:AF,5,)</f>
        <v>M1-24 IQT</v>
      </c>
      <c r="I893" s="403" t="str">
        <f>VLOOKUP(C893,'Hemis baza'!K:AF,11,)</f>
        <v>Magistr</v>
      </c>
      <c r="J893" s="23" t="str">
        <f>VLOOKUP(C893,'Hemis baza'!K:AF,12,)</f>
        <v>Kunduzgi</v>
      </c>
      <c r="K893" s="304"/>
      <c r="L893" s="333"/>
      <c r="M893" s="26">
        <v>18000000</v>
      </c>
      <c r="N893" s="26">
        <f>SUMIF('BR 1'!B:B,'1-kurs'!C893,'BR 1'!E:E)</f>
        <v>0</v>
      </c>
      <c r="O893" s="26">
        <f t="shared" si="126"/>
        <v>18000000</v>
      </c>
      <c r="P893" s="26"/>
      <c r="Q893" s="26"/>
      <c r="R893" s="40"/>
      <c r="U893" s="26">
        <f t="shared" si="127"/>
        <v>0</v>
      </c>
      <c r="V893" s="26">
        <v>0</v>
      </c>
      <c r="AA893" s="407">
        <f t="shared" si="128"/>
        <v>18000000</v>
      </c>
      <c r="AB893" s="407">
        <f t="shared" si="129"/>
        <v>0</v>
      </c>
      <c r="AC893" s="407">
        <f t="shared" si="130"/>
        <v>18000000</v>
      </c>
      <c r="AD893" s="407">
        <f t="shared" si="131"/>
        <v>0</v>
      </c>
    </row>
    <row r="894" spans="1:30" s="1" customFormat="1" x14ac:dyDescent="0.25">
      <c r="A894" s="325">
        <f>SUBTOTAL(103,$B$2:B894)</f>
        <v>893</v>
      </c>
      <c r="B894" s="108" t="s">
        <v>21031</v>
      </c>
      <c r="C894" s="24">
        <v>30309985300011</v>
      </c>
      <c r="D894" s="24" t="str">
        <f>VLOOKUP(C894,'Hemis baza'!K:AJ,26,)</f>
        <v>438251200006</v>
      </c>
      <c r="E894" s="24" t="str">
        <f>VLOOKUP(C894,'Hemis baza'!K:AF,13,)</f>
        <v>To‘lov-shartnoma</v>
      </c>
      <c r="F894" s="109" t="str">
        <f>VLOOKUP(C894,'Hemis baza'!K:AF,3,)</f>
        <v>1-kurs</v>
      </c>
      <c r="G894" s="404" t="s">
        <v>19816</v>
      </c>
      <c r="H894" s="404" t="str">
        <f>VLOOKUP(C894,'Hemis baza'!K:AF,5,)</f>
        <v>M1-24 JM</v>
      </c>
      <c r="I894" s="403" t="str">
        <f>VLOOKUP(C894,'Hemis baza'!K:AF,11,)</f>
        <v>Magistr</v>
      </c>
      <c r="J894" s="23" t="str">
        <f>VLOOKUP(C894,'Hemis baza'!K:AF,12,)</f>
        <v>Kunduzgi</v>
      </c>
      <c r="K894" s="304"/>
      <c r="L894" s="333"/>
      <c r="M894" s="26">
        <v>18000000</v>
      </c>
      <c r="N894" s="26">
        <f>SUMIF('BR 1'!B:B,'1-kurs'!C894,'BR 1'!E:E)</f>
        <v>0</v>
      </c>
      <c r="O894" s="26">
        <f t="shared" si="126"/>
        <v>18000000</v>
      </c>
      <c r="P894" s="26"/>
      <c r="Q894" s="26"/>
      <c r="R894" s="40"/>
      <c r="U894" s="26">
        <f t="shared" si="127"/>
        <v>0</v>
      </c>
      <c r="V894" s="26">
        <v>0</v>
      </c>
      <c r="AA894" s="407">
        <f t="shared" si="128"/>
        <v>18000000</v>
      </c>
      <c r="AB894" s="407">
        <f t="shared" si="129"/>
        <v>0</v>
      </c>
      <c r="AC894" s="407">
        <f t="shared" si="130"/>
        <v>18000000</v>
      </c>
      <c r="AD894" s="407">
        <f t="shared" si="131"/>
        <v>0</v>
      </c>
    </row>
    <row r="895" spans="1:30" s="1" customFormat="1" x14ac:dyDescent="0.25">
      <c r="A895" s="325">
        <f>SUBTOTAL(103,$B$2:B895)</f>
        <v>894</v>
      </c>
      <c r="B895" s="108" t="s">
        <v>21035</v>
      </c>
      <c r="C895" s="24">
        <v>52606026170014</v>
      </c>
      <c r="D895" s="24" t="str">
        <f>VLOOKUP(C895,'Hemis baza'!K:AJ,26,)</f>
        <v>438251200009</v>
      </c>
      <c r="E895" s="24" t="str">
        <f>VLOOKUP(C895,'Hemis baza'!K:AF,13,)</f>
        <v>To‘lov-shartnoma</v>
      </c>
      <c r="F895" s="109" t="str">
        <f>VLOOKUP(C895,'Hemis baza'!K:AF,3,)</f>
        <v>1-kurs</v>
      </c>
      <c r="G895" s="404" t="s">
        <v>19816</v>
      </c>
      <c r="H895" s="404" t="str">
        <f>VLOOKUP(C895,'Hemis baza'!K:AF,5,)</f>
        <v>M1-24 JM</v>
      </c>
      <c r="I895" s="403" t="str">
        <f>VLOOKUP(C895,'Hemis baza'!K:AF,11,)</f>
        <v>Magistr</v>
      </c>
      <c r="J895" s="23" t="str">
        <f>VLOOKUP(C895,'Hemis baza'!K:AF,12,)</f>
        <v>Kunduzgi</v>
      </c>
      <c r="K895" s="304"/>
      <c r="L895" s="333"/>
      <c r="M895" s="26">
        <v>18000000</v>
      </c>
      <c r="N895" s="26">
        <f>SUMIF('BR 1'!B:B,'1-kurs'!C895,'BR 1'!E:E)</f>
        <v>0</v>
      </c>
      <c r="O895" s="26">
        <f t="shared" si="126"/>
        <v>18000000</v>
      </c>
      <c r="P895" s="26"/>
      <c r="Q895" s="26"/>
      <c r="R895" s="40"/>
      <c r="U895" s="26">
        <f t="shared" si="127"/>
        <v>0</v>
      </c>
      <c r="V895" s="26">
        <v>0</v>
      </c>
      <c r="AA895" s="407">
        <f t="shared" si="128"/>
        <v>18000000</v>
      </c>
      <c r="AB895" s="407">
        <f t="shared" si="129"/>
        <v>0</v>
      </c>
      <c r="AC895" s="407">
        <f t="shared" si="130"/>
        <v>18000000</v>
      </c>
      <c r="AD895" s="407">
        <f t="shared" si="131"/>
        <v>0</v>
      </c>
    </row>
    <row r="896" spans="1:30" s="1" customFormat="1" x14ac:dyDescent="0.25">
      <c r="A896" s="325">
        <f>SUBTOTAL(103,$B$2:B896)</f>
        <v>895</v>
      </c>
      <c r="B896" s="108" t="s">
        <v>21039</v>
      </c>
      <c r="C896" s="24">
        <v>32209965310026</v>
      </c>
      <c r="D896" s="24" t="str">
        <f>VLOOKUP(C896,'Hemis baza'!K:AJ,26,)</f>
        <v>438241200359</v>
      </c>
      <c r="E896" s="24" t="str">
        <f>VLOOKUP(C896,'Hemis baza'!K:AF,13,)</f>
        <v>To‘lov-shartnoma</v>
      </c>
      <c r="F896" s="109" t="str">
        <f>VLOOKUP(C896,'Hemis baza'!K:AF,3,)</f>
        <v>1-kurs</v>
      </c>
      <c r="G896" s="404" t="s">
        <v>19803</v>
      </c>
      <c r="H896" s="404" t="str">
        <f>VLOOKUP(C896,'Hemis baza'!K:AF,5,)</f>
        <v>M1-24 PSI</v>
      </c>
      <c r="I896" s="403" t="str">
        <f>VLOOKUP(C896,'Hemis baza'!K:AF,11,)</f>
        <v>Magistr</v>
      </c>
      <c r="J896" s="23" t="str">
        <f>VLOOKUP(C896,'Hemis baza'!K:AF,12,)</f>
        <v>Kunduzgi</v>
      </c>
      <c r="K896" s="304"/>
      <c r="L896" s="333"/>
      <c r="M896" s="26">
        <v>18000000</v>
      </c>
      <c r="N896" s="26">
        <f>SUMIF('BR 1'!B:B,'1-kurs'!C896,'BR 1'!E:E)</f>
        <v>0</v>
      </c>
      <c r="O896" s="26">
        <f t="shared" si="126"/>
        <v>18000000</v>
      </c>
      <c r="P896" s="26"/>
      <c r="Q896" s="26"/>
      <c r="R896" s="40"/>
      <c r="U896" s="26">
        <f t="shared" si="127"/>
        <v>0</v>
      </c>
      <c r="V896" s="26">
        <v>0</v>
      </c>
      <c r="AA896" s="407">
        <f t="shared" si="128"/>
        <v>18000000</v>
      </c>
      <c r="AB896" s="407">
        <f t="shared" si="129"/>
        <v>0</v>
      </c>
      <c r="AC896" s="407">
        <f t="shared" si="130"/>
        <v>18000000</v>
      </c>
      <c r="AD896" s="407">
        <f t="shared" si="131"/>
        <v>0</v>
      </c>
    </row>
    <row r="897" spans="1:30" s="1" customFormat="1" x14ac:dyDescent="0.25">
      <c r="A897" s="325">
        <f>SUBTOTAL(103,$B$2:B897)</f>
        <v>896</v>
      </c>
      <c r="B897" s="108" t="s">
        <v>21042</v>
      </c>
      <c r="C897" s="24">
        <v>30608951010036</v>
      </c>
      <c r="D897" s="24" t="str">
        <f>VLOOKUP(C897,'Hemis baza'!K:AJ,26,)</f>
        <v>438251200012</v>
      </c>
      <c r="E897" s="24" t="str">
        <f>VLOOKUP(C897,'Hemis baza'!K:AF,13,)</f>
        <v>To‘lov-shartnoma</v>
      </c>
      <c r="F897" s="109" t="str">
        <f>VLOOKUP(C897,'Hemis baza'!K:AF,3,)</f>
        <v>1-kurs</v>
      </c>
      <c r="G897" s="404" t="s">
        <v>19803</v>
      </c>
      <c r="H897" s="404" t="str">
        <f>VLOOKUP(C897,'Hemis baza'!K:AF,5,)</f>
        <v>M1-24 PSI</v>
      </c>
      <c r="I897" s="403" t="str">
        <f>VLOOKUP(C897,'Hemis baza'!K:AF,11,)</f>
        <v>Magistr</v>
      </c>
      <c r="J897" s="23" t="str">
        <f>VLOOKUP(C897,'Hemis baza'!K:AF,12,)</f>
        <v>Kunduzgi</v>
      </c>
      <c r="K897" s="304"/>
      <c r="L897" s="333"/>
      <c r="M897" s="26">
        <v>18000000</v>
      </c>
      <c r="N897" s="26">
        <f>SUMIF('BR 1'!B:B,'1-kurs'!C897,'BR 1'!E:E)</f>
        <v>9000000</v>
      </c>
      <c r="O897" s="26">
        <f t="shared" si="126"/>
        <v>9000000</v>
      </c>
      <c r="P897" s="26"/>
      <c r="Q897" s="26"/>
      <c r="R897" s="40"/>
      <c r="U897" s="26">
        <f t="shared" si="127"/>
        <v>0</v>
      </c>
      <c r="V897" s="26">
        <v>9000000</v>
      </c>
      <c r="AA897" s="407">
        <f t="shared" si="128"/>
        <v>18000000</v>
      </c>
      <c r="AB897" s="407">
        <f t="shared" si="129"/>
        <v>9000000</v>
      </c>
      <c r="AC897" s="407">
        <f t="shared" si="130"/>
        <v>9000000</v>
      </c>
      <c r="AD897" s="407">
        <f t="shared" si="131"/>
        <v>0</v>
      </c>
    </row>
    <row r="898" spans="1:30" s="1" customFormat="1" x14ac:dyDescent="0.25">
      <c r="A898" s="325">
        <f>SUBTOTAL(103,$B$2:B898)</f>
        <v>897</v>
      </c>
      <c r="B898" s="108" t="s">
        <v>21049</v>
      </c>
      <c r="C898" s="24">
        <v>42205911140030</v>
      </c>
      <c r="D898" s="24" t="str">
        <f>VLOOKUP(C898,'Hemis baza'!K:AJ,26,)</f>
        <v>438241200365</v>
      </c>
      <c r="E898" s="24" t="str">
        <f>VLOOKUP(C898,'Hemis baza'!K:AF,13,)</f>
        <v>To‘lov-shartnoma</v>
      </c>
      <c r="F898" s="109" t="str">
        <f>VLOOKUP(C898,'Hemis baza'!K:AF,3,)</f>
        <v>1-kurs</v>
      </c>
      <c r="G898" s="404" t="s">
        <v>19803</v>
      </c>
      <c r="H898" s="404" t="str">
        <f>VLOOKUP(C898,'Hemis baza'!K:AF,5,)</f>
        <v>M1-24 PSI</v>
      </c>
      <c r="I898" s="403" t="str">
        <f>VLOOKUP(C898,'Hemis baza'!K:AF,11,)</f>
        <v>Magistr</v>
      </c>
      <c r="J898" s="23" t="str">
        <f>VLOOKUP(C898,'Hemis baza'!K:AF,12,)</f>
        <v>Kunduzgi</v>
      </c>
      <c r="K898" s="304"/>
      <c r="L898" s="333"/>
      <c r="M898" s="26">
        <v>18000000</v>
      </c>
      <c r="N898" s="26">
        <f>SUMIF('BR 1'!B:B,'1-kurs'!C898,'BR 1'!E:E)</f>
        <v>18000000</v>
      </c>
      <c r="O898" s="26">
        <f t="shared" si="126"/>
        <v>0</v>
      </c>
      <c r="P898" s="26"/>
      <c r="Q898" s="26"/>
      <c r="R898" s="40"/>
      <c r="U898" s="26">
        <f t="shared" si="127"/>
        <v>0</v>
      </c>
      <c r="V898" s="26">
        <v>18000000</v>
      </c>
      <c r="AA898" s="407">
        <f t="shared" si="128"/>
        <v>18000000</v>
      </c>
      <c r="AB898" s="407">
        <f t="shared" si="129"/>
        <v>18000000</v>
      </c>
      <c r="AC898" s="407">
        <f t="shared" si="130"/>
        <v>0</v>
      </c>
      <c r="AD898" s="407">
        <f t="shared" si="131"/>
        <v>0</v>
      </c>
    </row>
    <row r="899" spans="1:30" s="1" customFormat="1" x14ac:dyDescent="0.25">
      <c r="A899" s="325">
        <f>SUBTOTAL(103,$B$2:B899)</f>
        <v>898</v>
      </c>
      <c r="B899" s="108" t="s">
        <v>21053</v>
      </c>
      <c r="C899" s="24">
        <v>41308975360013</v>
      </c>
      <c r="D899" s="24" t="str">
        <f>VLOOKUP(C899,'Hemis baza'!K:AJ,26,)</f>
        <v>438251200008</v>
      </c>
      <c r="E899" s="24" t="str">
        <f>VLOOKUP(C899,'Hemis baza'!K:AF,13,)</f>
        <v>To‘lov-shartnoma</v>
      </c>
      <c r="F899" s="109" t="str">
        <f>VLOOKUP(C899,'Hemis baza'!K:AF,3,)</f>
        <v>1-kurs</v>
      </c>
      <c r="G899" s="404" t="s">
        <v>19809</v>
      </c>
      <c r="H899" s="404" t="str">
        <f>VLOOKUP(C899,'Hemis baza'!K:AF,5,)</f>
        <v>M1-24 BT</v>
      </c>
      <c r="I899" s="403" t="str">
        <f>VLOOKUP(C899,'Hemis baza'!K:AF,11,)</f>
        <v>Magistr</v>
      </c>
      <c r="J899" s="23" t="str">
        <f>VLOOKUP(C899,'Hemis baza'!K:AF,12,)</f>
        <v>Kunduzgi</v>
      </c>
      <c r="K899" s="304"/>
      <c r="L899" s="333"/>
      <c r="M899" s="26">
        <v>18000000</v>
      </c>
      <c r="N899" s="26">
        <f>SUMIF('BR 1'!B:B,'1-kurs'!C899,'BR 1'!E:E)</f>
        <v>18000000</v>
      </c>
      <c r="O899" s="26">
        <f t="shared" si="126"/>
        <v>0</v>
      </c>
      <c r="P899" s="26"/>
      <c r="Q899" s="26"/>
      <c r="R899" s="40"/>
      <c r="U899" s="26">
        <f t="shared" si="127"/>
        <v>0</v>
      </c>
      <c r="V899" s="26">
        <v>18000000</v>
      </c>
      <c r="AA899" s="407">
        <f t="shared" si="128"/>
        <v>18000000</v>
      </c>
      <c r="AB899" s="407">
        <f t="shared" si="129"/>
        <v>18000000</v>
      </c>
      <c r="AC899" s="407">
        <f t="shared" si="130"/>
        <v>0</v>
      </c>
      <c r="AD899" s="407">
        <f t="shared" si="131"/>
        <v>0</v>
      </c>
    </row>
    <row r="900" spans="1:30" s="1" customFormat="1" x14ac:dyDescent="0.25">
      <c r="A900" s="325">
        <f>SUBTOTAL(103,$B$2:B900)</f>
        <v>899</v>
      </c>
      <c r="B900" s="108" t="s">
        <v>21057</v>
      </c>
      <c r="C900" s="24">
        <v>40103901090089</v>
      </c>
      <c r="D900" s="24" t="str">
        <f>VLOOKUP(C900,'Hemis baza'!K:AJ,26,)</f>
        <v>438251200010</v>
      </c>
      <c r="E900" s="24" t="str">
        <f>VLOOKUP(C900,'Hemis baza'!K:AF,13,)</f>
        <v>To‘lov-shartnoma</v>
      </c>
      <c r="F900" s="109" t="str">
        <f>VLOOKUP(C900,'Hemis baza'!K:AF,3,)</f>
        <v>1-kurs</v>
      </c>
      <c r="G900" s="404" t="s">
        <v>19811</v>
      </c>
      <c r="H900" s="404" t="str">
        <f>VLOOKUP(C900,'Hemis baza'!K:AF,5,)</f>
        <v>M1-24 O`TA</v>
      </c>
      <c r="I900" s="403" t="str">
        <f>VLOOKUP(C900,'Hemis baza'!K:AF,11,)</f>
        <v>Magistr</v>
      </c>
      <c r="J900" s="23" t="str">
        <f>VLOOKUP(C900,'Hemis baza'!K:AF,12,)</f>
        <v>Kunduzgi</v>
      </c>
      <c r="K900" s="304"/>
      <c r="L900" s="333"/>
      <c r="M900" s="26">
        <v>18000000</v>
      </c>
      <c r="N900" s="26">
        <f>SUMIF('BR 1'!B:B,'1-kurs'!C900,'BR 1'!E:E)</f>
        <v>9000000</v>
      </c>
      <c r="O900" s="26">
        <f t="shared" si="126"/>
        <v>9000000</v>
      </c>
      <c r="P900" s="26"/>
      <c r="Q900" s="26"/>
      <c r="R900" s="40"/>
      <c r="U900" s="26">
        <f t="shared" si="127"/>
        <v>0</v>
      </c>
      <c r="V900" s="26">
        <v>9000000</v>
      </c>
      <c r="AA900" s="407">
        <f t="shared" si="128"/>
        <v>18000000</v>
      </c>
      <c r="AB900" s="407">
        <f t="shared" si="129"/>
        <v>9000000</v>
      </c>
      <c r="AC900" s="407">
        <f t="shared" si="130"/>
        <v>9000000</v>
      </c>
      <c r="AD900" s="407">
        <f t="shared" si="131"/>
        <v>0</v>
      </c>
    </row>
    <row r="901" spans="1:30" s="1" customFormat="1" x14ac:dyDescent="0.25">
      <c r="A901" s="325">
        <f>SUBTOTAL(103,$B$2:B901)</f>
        <v>900</v>
      </c>
      <c r="B901" s="108" t="s">
        <v>21063</v>
      </c>
      <c r="C901" s="24">
        <v>41906912340087</v>
      </c>
      <c r="D901" s="24" t="str">
        <f>VLOOKUP(C901,'Hemis baza'!K:AJ,26,)</f>
        <v>438251200011</v>
      </c>
      <c r="E901" s="24" t="str">
        <f>VLOOKUP(C901,'Hemis baza'!K:AF,13,)</f>
        <v>To‘lov-shartnoma</v>
      </c>
      <c r="F901" s="109" t="str">
        <f>VLOOKUP(C901,'Hemis baza'!K:AF,3,)</f>
        <v>1-kurs</v>
      </c>
      <c r="G901" s="404" t="s">
        <v>19817</v>
      </c>
      <c r="H901" s="404" t="str">
        <f>VLOOKUP(C901,'Hemis baza'!K:AF,5,)</f>
        <v>M1-24 PED</v>
      </c>
      <c r="I901" s="403" t="str">
        <f>VLOOKUP(C901,'Hemis baza'!K:AF,11,)</f>
        <v>Magistr</v>
      </c>
      <c r="J901" s="23" t="str">
        <f>VLOOKUP(C901,'Hemis baza'!K:AF,12,)</f>
        <v>Kunduzgi</v>
      </c>
      <c r="K901" s="304"/>
      <c r="L901" s="333"/>
      <c r="M901" s="26">
        <v>18000000</v>
      </c>
      <c r="N901" s="26">
        <f>SUMIF('BR 1'!B:B,'1-kurs'!C901,'BR 1'!E:E)</f>
        <v>18000000</v>
      </c>
      <c r="O901" s="26">
        <f t="shared" si="126"/>
        <v>0</v>
      </c>
      <c r="P901" s="26"/>
      <c r="Q901" s="26"/>
      <c r="R901" s="40"/>
      <c r="U901" s="26">
        <f t="shared" si="127"/>
        <v>0</v>
      </c>
      <c r="V901" s="26">
        <v>18000000</v>
      </c>
      <c r="AA901" s="407">
        <f t="shared" si="128"/>
        <v>18000000</v>
      </c>
      <c r="AB901" s="407">
        <f t="shared" si="129"/>
        <v>18000000</v>
      </c>
      <c r="AC901" s="407">
        <f t="shared" si="130"/>
        <v>0</v>
      </c>
      <c r="AD901" s="407">
        <f t="shared" si="131"/>
        <v>0</v>
      </c>
    </row>
    <row r="902" spans="1:30" s="1" customFormat="1" x14ac:dyDescent="0.25">
      <c r="A902" s="325">
        <f>SUBTOTAL(103,$B$2:B902)</f>
        <v>901</v>
      </c>
      <c r="B902" s="108" t="s">
        <v>21068</v>
      </c>
      <c r="C902" s="24">
        <v>41905892330044</v>
      </c>
      <c r="D902" s="24" t="str">
        <f>VLOOKUP(C902,'Hemis baza'!K:AJ,26,)</f>
        <v>438241200394</v>
      </c>
      <c r="E902" s="24" t="str">
        <f>VLOOKUP(C902,'Hemis baza'!K:AF,13,)</f>
        <v>To‘lov-shartnoma</v>
      </c>
      <c r="F902" s="109" t="str">
        <f>VLOOKUP(C902,'Hemis baza'!K:AF,3,)</f>
        <v>1-kurs</v>
      </c>
      <c r="G902" s="404" t="s">
        <v>19817</v>
      </c>
      <c r="H902" s="404" t="str">
        <f>VLOOKUP(C902,'Hemis baza'!K:AF,5,)</f>
        <v>M1-24 PED</v>
      </c>
      <c r="I902" s="403" t="str">
        <f>VLOOKUP(C902,'Hemis baza'!K:AF,11,)</f>
        <v>Magistr</v>
      </c>
      <c r="J902" s="23" t="str">
        <f>VLOOKUP(C902,'Hemis baza'!K:AF,12,)</f>
        <v>Kunduzgi</v>
      </c>
      <c r="K902" s="304"/>
      <c r="L902" s="333"/>
      <c r="M902" s="26">
        <v>18000000</v>
      </c>
      <c r="N902" s="26">
        <f>SUMIF('BR 1'!B:B,'1-kurs'!C902,'BR 1'!E:E)</f>
        <v>18000000</v>
      </c>
      <c r="O902" s="26">
        <f t="shared" si="126"/>
        <v>0</v>
      </c>
      <c r="P902" s="26"/>
      <c r="Q902" s="26"/>
      <c r="R902" s="40"/>
      <c r="U902" s="26">
        <f t="shared" si="127"/>
        <v>0</v>
      </c>
      <c r="V902" s="26">
        <v>18000000</v>
      </c>
      <c r="AA902" s="407">
        <f t="shared" si="128"/>
        <v>18000000</v>
      </c>
      <c r="AB902" s="407">
        <f t="shared" si="129"/>
        <v>18000000</v>
      </c>
      <c r="AC902" s="407">
        <f t="shared" si="130"/>
        <v>0</v>
      </c>
      <c r="AD902" s="407">
        <f t="shared" si="131"/>
        <v>0</v>
      </c>
    </row>
    <row r="903" spans="1:30" s="1" customFormat="1" x14ac:dyDescent="0.25">
      <c r="A903" s="325">
        <f>SUBTOTAL(103,$B$2:B903)</f>
        <v>902</v>
      </c>
      <c r="B903" s="108" t="s">
        <v>21127</v>
      </c>
      <c r="C903" s="24">
        <v>31405955290021</v>
      </c>
      <c r="D903" s="24" t="str">
        <f>VLOOKUP(C903,'Hemis baza'!K:AJ,26,)</f>
        <v>438251100003</v>
      </c>
      <c r="E903" s="24" t="str">
        <f>VLOOKUP(C903,'Hemis baza'!K:AF,13,)</f>
        <v>To‘lov-shartnoma</v>
      </c>
      <c r="F903" s="109" t="str">
        <f>VLOOKUP(C903,'Hemis baza'!K:AF,3,)</f>
        <v>1-kurs</v>
      </c>
      <c r="G903" s="404" t="s">
        <v>19815</v>
      </c>
      <c r="H903" s="404" t="str">
        <f>VLOOKUP(C903,'Hemis baza'!K:AF,5,)</f>
        <v>S1-24 ATT</v>
      </c>
      <c r="I903" s="403" t="str">
        <f>VLOOKUP(C903,'Hemis baza'!K:AF,11,)</f>
        <v>Bakalavr</v>
      </c>
      <c r="J903" s="23" t="str">
        <f>VLOOKUP(C903,'Hemis baza'!K:AF,12,)</f>
        <v>Sirtqi</v>
      </c>
      <c r="K903" s="304"/>
      <c r="L903" s="333"/>
      <c r="M903" s="26">
        <v>12000000</v>
      </c>
      <c r="N903" s="26">
        <f>SUMIF('BR 1'!B:B,'1-kurs'!C903,'BR 1'!E:E)</f>
        <v>0</v>
      </c>
      <c r="O903" s="26">
        <f t="shared" si="126"/>
        <v>12000000</v>
      </c>
      <c r="P903" s="26"/>
      <c r="Q903" s="26"/>
      <c r="R903" s="40"/>
      <c r="U903" s="26">
        <f t="shared" si="127"/>
        <v>0</v>
      </c>
      <c r="V903" s="26">
        <v>0</v>
      </c>
      <c r="AA903" s="407">
        <f t="shared" si="128"/>
        <v>12000000</v>
      </c>
      <c r="AB903" s="407">
        <f t="shared" si="129"/>
        <v>0</v>
      </c>
      <c r="AC903" s="407">
        <f t="shared" si="130"/>
        <v>12000000</v>
      </c>
      <c r="AD903" s="407">
        <f t="shared" si="131"/>
        <v>0</v>
      </c>
    </row>
    <row r="904" spans="1:30" s="1" customFormat="1" x14ac:dyDescent="0.25">
      <c r="A904" s="325">
        <f>SUBTOTAL(103,$B$2:B904)</f>
        <v>903</v>
      </c>
      <c r="B904" s="108" t="s">
        <v>21130</v>
      </c>
      <c r="C904" s="24">
        <v>32002741140024</v>
      </c>
      <c r="D904" s="24" t="str">
        <f>VLOOKUP(C904,'Hemis baza'!K:AJ,26,)</f>
        <v>438251100004</v>
      </c>
      <c r="E904" s="24" t="str">
        <f>VLOOKUP(C904,'Hemis baza'!K:AF,13,)</f>
        <v>To‘lov-shartnoma</v>
      </c>
      <c r="F904" s="109" t="str">
        <f>VLOOKUP(C904,'Hemis baza'!K:AF,3,)</f>
        <v>1-kurs</v>
      </c>
      <c r="G904" s="404" t="s">
        <v>19808</v>
      </c>
      <c r="H904" s="404" t="str">
        <f>VLOOKUP(C904,'Hemis baza'!K:AF,5,)</f>
        <v>S2-24 IQT</v>
      </c>
      <c r="I904" s="403" t="str">
        <f>VLOOKUP(C904,'Hemis baza'!K:AF,11,)</f>
        <v>Bakalavr</v>
      </c>
      <c r="J904" s="23" t="str">
        <f>VLOOKUP(C904,'Hemis baza'!K:AF,12,)</f>
        <v>Sirtqi</v>
      </c>
      <c r="K904" s="304"/>
      <c r="L904" s="333"/>
      <c r="M904" s="26">
        <v>12000000</v>
      </c>
      <c r="N904" s="26">
        <f>SUMIF('BR 1'!B:B,'1-kurs'!C904,'BR 1'!E:E)</f>
        <v>3000000</v>
      </c>
      <c r="O904" s="26">
        <f t="shared" si="126"/>
        <v>9000000</v>
      </c>
      <c r="P904" s="26"/>
      <c r="Q904" s="26"/>
      <c r="R904" s="40"/>
      <c r="U904" s="26">
        <f t="shared" si="127"/>
        <v>0</v>
      </c>
      <c r="V904" s="26">
        <v>3000000</v>
      </c>
      <c r="AA904" s="407">
        <f t="shared" si="128"/>
        <v>12000000</v>
      </c>
      <c r="AB904" s="407">
        <f t="shared" si="129"/>
        <v>3000000</v>
      </c>
      <c r="AC904" s="407">
        <f t="shared" si="130"/>
        <v>9000000</v>
      </c>
      <c r="AD904" s="407">
        <f t="shared" si="131"/>
        <v>0</v>
      </c>
    </row>
    <row r="905" spans="1:30" s="1" customFormat="1" x14ac:dyDescent="0.25">
      <c r="A905" s="325">
        <f>SUBTOTAL(103,$B$2:B905)</f>
        <v>904</v>
      </c>
      <c r="B905" s="108" t="s">
        <v>21134</v>
      </c>
      <c r="C905" s="24">
        <v>51809035300019</v>
      </c>
      <c r="D905" s="24" t="str">
        <f>VLOOKUP(C905,'Hemis baza'!K:AJ,26,)</f>
        <v>438241100576</v>
      </c>
      <c r="E905" s="24" t="str">
        <f>VLOOKUP(C905,'Hemis baza'!K:AF,13,)</f>
        <v>To‘lov-shartnoma</v>
      </c>
      <c r="F905" s="109" t="str">
        <f>VLOOKUP(C905,'Hemis baza'!K:AF,3,)</f>
        <v>1-kurs</v>
      </c>
      <c r="G905" s="404" t="s">
        <v>19803</v>
      </c>
      <c r="H905" s="404" t="str">
        <f>VLOOKUP(C905,'Hemis baza'!K:AF,5,)</f>
        <v>S2-24 PSI</v>
      </c>
      <c r="I905" s="403" t="str">
        <f>VLOOKUP(C905,'Hemis baza'!K:AF,11,)</f>
        <v>Bakalavr</v>
      </c>
      <c r="J905" s="23" t="str">
        <f>VLOOKUP(C905,'Hemis baza'!K:AF,12,)</f>
        <v>Sirtqi</v>
      </c>
      <c r="K905" s="304"/>
      <c r="L905" s="333"/>
      <c r="M905" s="26">
        <v>12000000</v>
      </c>
      <c r="N905" s="26">
        <f>SUMIF('BR 1'!B:B,'1-kurs'!C905,'BR 1'!E:E)</f>
        <v>1001000</v>
      </c>
      <c r="O905" s="26">
        <f t="shared" si="126"/>
        <v>10999000</v>
      </c>
      <c r="P905" s="26"/>
      <c r="Q905" s="26"/>
      <c r="R905" s="40"/>
      <c r="U905" s="26">
        <f t="shared" si="127"/>
        <v>0</v>
      </c>
      <c r="V905" s="26">
        <v>1001000</v>
      </c>
      <c r="AA905" s="407">
        <f t="shared" si="128"/>
        <v>12000000</v>
      </c>
      <c r="AB905" s="407">
        <f t="shared" si="129"/>
        <v>1001000</v>
      </c>
      <c r="AC905" s="407">
        <f t="shared" si="130"/>
        <v>10999000</v>
      </c>
      <c r="AD905" s="407">
        <f t="shared" si="131"/>
        <v>0</v>
      </c>
    </row>
    <row r="906" spans="1:30" s="1" customFormat="1" x14ac:dyDescent="0.25">
      <c r="A906" s="325">
        <f>SUBTOTAL(103,$B$2:B906)</f>
        <v>905</v>
      </c>
      <c r="B906" s="108" t="s">
        <v>21175</v>
      </c>
      <c r="C906" s="24">
        <v>40402881140066</v>
      </c>
      <c r="D906" s="24" t="str">
        <f>VLOOKUP(C906,'Hemis baza'!K:AJ,26,)</f>
        <v>438241100578</v>
      </c>
      <c r="E906" s="24" t="str">
        <f>VLOOKUP(C906,'Hemis baza'!K:AF,13,)</f>
        <v>To‘lov-shartnoma</v>
      </c>
      <c r="F906" s="109" t="str">
        <f>VLOOKUP(C906,'Hemis baza'!K:AF,3,)</f>
        <v>1-kurs</v>
      </c>
      <c r="G906" s="404" t="s">
        <v>19816</v>
      </c>
      <c r="H906" s="404" t="str">
        <f>VLOOKUP(C906,'Hemis baza'!K:AF,5,)</f>
        <v>1-24 JM</v>
      </c>
      <c r="I906" s="403" t="str">
        <f>VLOOKUP(C906,'Hemis baza'!K:AF,11,)</f>
        <v>Bakalavr</v>
      </c>
      <c r="J906" s="23" t="str">
        <f>VLOOKUP(C906,'Hemis baza'!K:AF,12,)</f>
        <v>Kunduzgi</v>
      </c>
      <c r="K906" s="304"/>
      <c r="L906" s="333"/>
      <c r="M906" s="26">
        <v>12000000</v>
      </c>
      <c r="N906" s="26">
        <f>SUMIF('BR 1'!B:B,'1-kurs'!C906,'BR 1'!E:E)</f>
        <v>17000000</v>
      </c>
      <c r="O906" s="26">
        <f t="shared" ref="O906:O915" si="132">IF(M906-N906&gt;0,M906-N906,0)</f>
        <v>0</v>
      </c>
      <c r="P906" s="26"/>
      <c r="Q906" s="26"/>
      <c r="R906" s="40"/>
      <c r="U906" s="26">
        <f t="shared" ref="U906:U915" si="133">N906-V906</f>
        <v>0</v>
      </c>
      <c r="V906" s="26">
        <v>17000000</v>
      </c>
      <c r="AA906" s="407">
        <f t="shared" ref="AA906:AA915" si="134">M906</f>
        <v>12000000</v>
      </c>
      <c r="AB906" s="407">
        <f t="shared" ref="AB906:AB915" si="135">N906</f>
        <v>17000000</v>
      </c>
      <c r="AC906" s="407">
        <f t="shared" ref="AC906:AC915" si="136">O906</f>
        <v>0</v>
      </c>
      <c r="AD906" s="407">
        <f t="shared" ref="AD906:AD915" si="137">Q906</f>
        <v>0</v>
      </c>
    </row>
    <row r="907" spans="1:30" s="1" customFormat="1" x14ac:dyDescent="0.25">
      <c r="A907" s="325">
        <f>SUBTOTAL(103,$B$2:B907)</f>
        <v>906</v>
      </c>
      <c r="B907" s="108" t="s">
        <v>21187</v>
      </c>
      <c r="C907" s="24">
        <v>52809065310058</v>
      </c>
      <c r="D907" s="24" t="str">
        <f>VLOOKUP(C907,'Hemis baza'!K:AJ,26,)</f>
        <v>438251100005</v>
      </c>
      <c r="E907" s="24" t="str">
        <f>VLOOKUP(C907,'Hemis baza'!K:AF,13,)</f>
        <v>To‘lov-shartnoma</v>
      </c>
      <c r="F907" s="109" t="str">
        <f>VLOOKUP(C907,'Hemis baza'!K:AF,3,)</f>
        <v>1-kurs</v>
      </c>
      <c r="G907" s="404" t="s">
        <v>19808</v>
      </c>
      <c r="H907" s="404" t="str">
        <f>VLOOKUP(C907,'Hemis baza'!K:AF,5,)</f>
        <v>1-24 IQT</v>
      </c>
      <c r="I907" s="403" t="str">
        <f>VLOOKUP(C907,'Hemis baza'!K:AF,11,)</f>
        <v>Bakalavr</v>
      </c>
      <c r="J907" s="23" t="str">
        <f>VLOOKUP(C907,'Hemis baza'!K:AF,12,)</f>
        <v>Kunduzgi</v>
      </c>
      <c r="K907" s="304"/>
      <c r="L907" s="333"/>
      <c r="M907" s="26">
        <v>12000000</v>
      </c>
      <c r="N907" s="26">
        <f>SUMIF('BR 1'!B:B,'1-kurs'!C907,'BR 1'!E:E)</f>
        <v>0</v>
      </c>
      <c r="O907" s="26">
        <f t="shared" si="132"/>
        <v>12000000</v>
      </c>
      <c r="P907" s="26"/>
      <c r="Q907" s="26"/>
      <c r="R907" s="40"/>
      <c r="U907" s="26">
        <f t="shared" si="133"/>
        <v>0</v>
      </c>
      <c r="V907" s="26">
        <v>0</v>
      </c>
      <c r="AA907" s="407">
        <f t="shared" si="134"/>
        <v>12000000</v>
      </c>
      <c r="AB907" s="407">
        <f t="shared" si="135"/>
        <v>0</v>
      </c>
      <c r="AC907" s="407">
        <f t="shared" si="136"/>
        <v>12000000</v>
      </c>
      <c r="AD907" s="407">
        <f t="shared" si="137"/>
        <v>0</v>
      </c>
    </row>
    <row r="908" spans="1:30" s="1" customFormat="1" x14ac:dyDescent="0.25">
      <c r="A908" s="325">
        <f>SUBTOTAL(103,$B$2:B908)</f>
        <v>907</v>
      </c>
      <c r="B908" s="108" t="s">
        <v>21159</v>
      </c>
      <c r="C908" s="24">
        <v>32811871140011</v>
      </c>
      <c r="D908" s="24" t="str">
        <f>VLOOKUP(C908,'Hemis baza'!K:AJ,26,)</f>
        <v>438241200392</v>
      </c>
      <c r="E908" s="24" t="str">
        <f>VLOOKUP(C908,'Hemis baza'!K:AF,13,)</f>
        <v>To‘lov-shartnoma</v>
      </c>
      <c r="F908" s="109" t="str">
        <f>VLOOKUP(C908,'Hemis baza'!K:AF,3,)</f>
        <v>1-kurs</v>
      </c>
      <c r="G908" s="404" t="s">
        <v>19808</v>
      </c>
      <c r="H908" s="404" t="str">
        <f>VLOOKUP(C908,'Hemis baza'!K:AF,5,)</f>
        <v>M1-24 IQT</v>
      </c>
      <c r="I908" s="403" t="str">
        <f>VLOOKUP(C908,'Hemis baza'!K:AF,11,)</f>
        <v>Magistr</v>
      </c>
      <c r="J908" s="23" t="str">
        <f>VLOOKUP(C908,'Hemis baza'!K:AF,12,)</f>
        <v>Kunduzgi</v>
      </c>
      <c r="K908" s="304"/>
      <c r="L908" s="333"/>
      <c r="M908" s="26">
        <v>18000000</v>
      </c>
      <c r="N908" s="26">
        <f>SUMIF('BR 1'!B:B,'1-kurs'!C908,'BR 1'!E:E)</f>
        <v>500000</v>
      </c>
      <c r="O908" s="26">
        <f t="shared" si="132"/>
        <v>17500000</v>
      </c>
      <c r="P908" s="26"/>
      <c r="Q908" s="26"/>
      <c r="R908" s="40"/>
      <c r="U908" s="26">
        <f t="shared" si="133"/>
        <v>0</v>
      </c>
      <c r="V908" s="26">
        <v>500000</v>
      </c>
      <c r="AA908" s="407">
        <f t="shared" si="134"/>
        <v>18000000</v>
      </c>
      <c r="AB908" s="407">
        <f t="shared" si="135"/>
        <v>500000</v>
      </c>
      <c r="AC908" s="407">
        <f t="shared" si="136"/>
        <v>17500000</v>
      </c>
      <c r="AD908" s="407">
        <f t="shared" si="137"/>
        <v>0</v>
      </c>
    </row>
    <row r="909" spans="1:30" s="1" customFormat="1" x14ac:dyDescent="0.25">
      <c r="A909" s="325">
        <f>SUBTOTAL(103,$B$2:B909)</f>
        <v>908</v>
      </c>
      <c r="B909" s="108" t="s">
        <v>21206</v>
      </c>
      <c r="C909" s="24">
        <v>32006932420016</v>
      </c>
      <c r="D909" s="24" t="str">
        <f>VLOOKUP(C909,'Hemis baza'!K:AJ,26,)</f>
        <v>438241200395</v>
      </c>
      <c r="E909" s="24" t="str">
        <f>VLOOKUP(C909,'Hemis baza'!K:AF,13,)</f>
        <v>To‘lov-shartnoma</v>
      </c>
      <c r="F909" s="109" t="str">
        <f>VLOOKUP(C909,'Hemis baza'!K:AF,3,)</f>
        <v>1-kurs</v>
      </c>
      <c r="G909" s="404" t="s">
        <v>19808</v>
      </c>
      <c r="H909" s="404" t="str">
        <f>VLOOKUP(C909,'Hemis baza'!K:AF,5,)</f>
        <v>M1-24 IQT</v>
      </c>
      <c r="I909" s="403" t="str">
        <f>VLOOKUP(C909,'Hemis baza'!K:AF,11,)</f>
        <v>Magistr</v>
      </c>
      <c r="J909" s="23" t="str">
        <f>VLOOKUP(C909,'Hemis baza'!K:AF,12,)</f>
        <v>Kunduzgi</v>
      </c>
      <c r="K909" s="304"/>
      <c r="L909" s="333"/>
      <c r="M909" s="26">
        <v>18000000</v>
      </c>
      <c r="N909" s="26">
        <f>SUMIF('BR 1'!B:B,'1-kurs'!C909,'BR 1'!E:E)</f>
        <v>0</v>
      </c>
      <c r="O909" s="26">
        <f t="shared" si="132"/>
        <v>18000000</v>
      </c>
      <c r="P909" s="26"/>
      <c r="Q909" s="26"/>
      <c r="R909" s="40"/>
      <c r="U909" s="26">
        <f t="shared" si="133"/>
        <v>0</v>
      </c>
      <c r="V909" s="26">
        <v>0</v>
      </c>
      <c r="AA909" s="407">
        <f t="shared" si="134"/>
        <v>18000000</v>
      </c>
      <c r="AB909" s="407">
        <f t="shared" si="135"/>
        <v>0</v>
      </c>
      <c r="AC909" s="407">
        <f t="shared" si="136"/>
        <v>18000000</v>
      </c>
      <c r="AD909" s="407">
        <f t="shared" si="137"/>
        <v>0</v>
      </c>
    </row>
    <row r="910" spans="1:30" s="1" customFormat="1" x14ac:dyDescent="0.25">
      <c r="A910" s="325">
        <f>SUBTOTAL(103,$B$2:B910)</f>
        <v>909</v>
      </c>
      <c r="B910" s="108" t="s">
        <v>21218</v>
      </c>
      <c r="C910" s="24">
        <v>42709996070069</v>
      </c>
      <c r="D910" s="24" t="str">
        <f>VLOOKUP(C910,'Hemis baza'!K:AJ,26,)</f>
        <v>438251200017</v>
      </c>
      <c r="E910" s="24" t="str">
        <f>VLOOKUP(C910,'Hemis baza'!K:AF,13,)</f>
        <v>To‘lov-shartnoma</v>
      </c>
      <c r="F910" s="109" t="str">
        <f>VLOOKUP(C910,'Hemis baza'!K:AF,3,)</f>
        <v>1-kurs</v>
      </c>
      <c r="G910" s="404" t="s">
        <v>19814</v>
      </c>
      <c r="H910" s="404" t="str">
        <f>VLOOKUP(C910,'Hemis baza'!K:AF,5,)</f>
        <v>M1-24 L</v>
      </c>
      <c r="I910" s="403" t="str">
        <f>VLOOKUP(C910,'Hemis baza'!K:AF,11,)</f>
        <v>Magistr</v>
      </c>
      <c r="J910" s="23" t="str">
        <f>VLOOKUP(C910,'Hemis baza'!K:AF,12,)</f>
        <v>Kunduzgi</v>
      </c>
      <c r="K910" s="304"/>
      <c r="L910" s="333"/>
      <c r="M910" s="26">
        <v>18000000</v>
      </c>
      <c r="N910" s="26">
        <f>SUMIF('BR 1'!B:B,'1-kurs'!C910,'BR 1'!E:E)</f>
        <v>0</v>
      </c>
      <c r="O910" s="26">
        <f t="shared" si="132"/>
        <v>18000000</v>
      </c>
      <c r="P910" s="26"/>
      <c r="Q910" s="26"/>
      <c r="R910" s="40"/>
      <c r="U910" s="26">
        <f t="shared" si="133"/>
        <v>0</v>
      </c>
      <c r="V910" s="26">
        <v>0</v>
      </c>
      <c r="AA910" s="407">
        <f t="shared" si="134"/>
        <v>18000000</v>
      </c>
      <c r="AB910" s="407">
        <f t="shared" si="135"/>
        <v>0</v>
      </c>
      <c r="AC910" s="407">
        <f t="shared" si="136"/>
        <v>18000000</v>
      </c>
      <c r="AD910" s="407">
        <f t="shared" si="137"/>
        <v>0</v>
      </c>
    </row>
    <row r="911" spans="1:30" s="1" customFormat="1" x14ac:dyDescent="0.25">
      <c r="A911" s="325">
        <f>SUBTOTAL(103,$B$2:B911)</f>
        <v>910</v>
      </c>
      <c r="B911" s="108" t="s">
        <v>21170</v>
      </c>
      <c r="C911" s="24">
        <v>40109955260023</v>
      </c>
      <c r="D911" s="24" t="str">
        <f>VLOOKUP(C911,'Hemis baza'!K:AJ,26,)</f>
        <v>438251200013</v>
      </c>
      <c r="E911" s="24" t="str">
        <f>VLOOKUP(C911,'Hemis baza'!K:AF,13,)</f>
        <v>To‘lov-shartnoma</v>
      </c>
      <c r="F911" s="109" t="str">
        <f>VLOOKUP(C911,'Hemis baza'!K:AF,3,)</f>
        <v>1-kurs</v>
      </c>
      <c r="G911" s="404" t="s">
        <v>19814</v>
      </c>
      <c r="H911" s="404" t="str">
        <f>VLOOKUP(C911,'Hemis baza'!K:AF,5,)</f>
        <v>M1-24 L</v>
      </c>
      <c r="I911" s="403" t="str">
        <f>VLOOKUP(C911,'Hemis baza'!K:AF,11,)</f>
        <v>Magistr</v>
      </c>
      <c r="J911" s="23" t="str">
        <f>VLOOKUP(C911,'Hemis baza'!K:AF,12,)</f>
        <v>Kunduzgi</v>
      </c>
      <c r="K911" s="304"/>
      <c r="L911" s="333"/>
      <c r="M911" s="26">
        <v>18000000</v>
      </c>
      <c r="N911" s="26">
        <f>SUMIF('BR 1'!B:B,'1-kurs'!C911,'BR 1'!E:E)</f>
        <v>20000000</v>
      </c>
      <c r="O911" s="26">
        <f t="shared" si="132"/>
        <v>0</v>
      </c>
      <c r="P911" s="26"/>
      <c r="Q911" s="26"/>
      <c r="R911" s="40"/>
      <c r="U911" s="26">
        <f t="shared" si="133"/>
        <v>0</v>
      </c>
      <c r="V911" s="26">
        <v>20000000</v>
      </c>
      <c r="AA911" s="407">
        <f t="shared" si="134"/>
        <v>18000000</v>
      </c>
      <c r="AB911" s="407">
        <f t="shared" si="135"/>
        <v>20000000</v>
      </c>
      <c r="AC911" s="407">
        <f t="shared" si="136"/>
        <v>0</v>
      </c>
      <c r="AD911" s="407">
        <f t="shared" si="137"/>
        <v>0</v>
      </c>
    </row>
    <row r="912" spans="1:30" s="1" customFormat="1" x14ac:dyDescent="0.25">
      <c r="A912" s="325">
        <f>SUBTOTAL(103,$B$2:B912)</f>
        <v>911</v>
      </c>
      <c r="B912" s="108" t="s">
        <v>21163</v>
      </c>
      <c r="C912" s="24">
        <v>41202891000089</v>
      </c>
      <c r="D912" s="24" t="str">
        <f>VLOOKUP(C912,'Hemis baza'!K:AJ,26,)</f>
        <v>438241200396</v>
      </c>
      <c r="E912" s="24" t="str">
        <f>VLOOKUP(C912,'Hemis baza'!K:AF,13,)</f>
        <v>To‘lov-shartnoma</v>
      </c>
      <c r="F912" s="109" t="str">
        <f>VLOOKUP(C912,'Hemis baza'!K:AF,3,)</f>
        <v>1-kurs</v>
      </c>
      <c r="G912" s="404" t="s">
        <v>19814</v>
      </c>
      <c r="H912" s="404" t="str">
        <f>VLOOKUP(C912,'Hemis baza'!K:AF,5,)</f>
        <v>M1-24 L</v>
      </c>
      <c r="I912" s="403" t="str">
        <f>VLOOKUP(C912,'Hemis baza'!K:AF,11,)</f>
        <v>Magistr</v>
      </c>
      <c r="J912" s="23" t="str">
        <f>VLOOKUP(C912,'Hemis baza'!K:AF,12,)</f>
        <v>Kunduzgi</v>
      </c>
      <c r="K912" s="304"/>
      <c r="L912" s="333"/>
      <c r="M912" s="26">
        <v>18000000</v>
      </c>
      <c r="N912" s="26">
        <f>SUMIF('BR 1'!B:B,'1-kurs'!C912,'BR 1'!E:E)</f>
        <v>18000000</v>
      </c>
      <c r="O912" s="26">
        <f t="shared" si="132"/>
        <v>0</v>
      </c>
      <c r="P912" s="26"/>
      <c r="Q912" s="26"/>
      <c r="R912" s="40"/>
      <c r="U912" s="26">
        <f t="shared" si="133"/>
        <v>0</v>
      </c>
      <c r="V912" s="26">
        <v>18000000</v>
      </c>
      <c r="AA912" s="407">
        <f t="shared" si="134"/>
        <v>18000000</v>
      </c>
      <c r="AB912" s="407">
        <f t="shared" si="135"/>
        <v>18000000</v>
      </c>
      <c r="AC912" s="407">
        <f t="shared" si="136"/>
        <v>0</v>
      </c>
      <c r="AD912" s="407">
        <f t="shared" si="137"/>
        <v>0</v>
      </c>
    </row>
    <row r="913" spans="1:30" s="1" customFormat="1" x14ac:dyDescent="0.25">
      <c r="A913" s="325">
        <f>SUBTOTAL(103,$B$2:B913)</f>
        <v>912</v>
      </c>
      <c r="B913" s="108" t="s">
        <v>21166</v>
      </c>
      <c r="C913" s="24">
        <v>31309833710044</v>
      </c>
      <c r="D913" s="24" t="str">
        <f>VLOOKUP(C913,'Hemis baza'!K:AJ,26,)</f>
        <v>438251200016</v>
      </c>
      <c r="E913" s="24" t="str">
        <f>VLOOKUP(C913,'Hemis baza'!K:AF,13,)</f>
        <v>To‘lov-shartnoma</v>
      </c>
      <c r="F913" s="109" t="str">
        <f>VLOOKUP(C913,'Hemis baza'!K:AF,3,)</f>
        <v>1-kurs</v>
      </c>
      <c r="G913" s="404" t="s">
        <v>19806</v>
      </c>
      <c r="H913" s="404" t="str">
        <f>VLOOKUP(C913,'Hemis baza'!K:AF,5,)</f>
        <v>M1-24 MUZ</v>
      </c>
      <c r="I913" s="403" t="str">
        <f>VLOOKUP(C913,'Hemis baza'!K:AF,11,)</f>
        <v>Magistr</v>
      </c>
      <c r="J913" s="23" t="str">
        <f>VLOOKUP(C913,'Hemis baza'!K:AF,12,)</f>
        <v>Kunduzgi</v>
      </c>
      <c r="K913" s="304"/>
      <c r="L913" s="333"/>
      <c r="M913" s="26">
        <v>18000000</v>
      </c>
      <c r="N913" s="26">
        <f>SUMIF('BR 1'!B:B,'1-kurs'!C913,'BR 1'!E:E)</f>
        <v>20000000</v>
      </c>
      <c r="O913" s="26">
        <f t="shared" si="132"/>
        <v>0</v>
      </c>
      <c r="P913" s="26"/>
      <c r="Q913" s="26"/>
      <c r="R913" s="40"/>
      <c r="U913" s="26">
        <f t="shared" si="133"/>
        <v>0</v>
      </c>
      <c r="V913" s="26">
        <v>20000000</v>
      </c>
      <c r="AA913" s="407">
        <f t="shared" si="134"/>
        <v>18000000</v>
      </c>
      <c r="AB913" s="407">
        <f t="shared" si="135"/>
        <v>20000000</v>
      </c>
      <c r="AC913" s="407">
        <f t="shared" si="136"/>
        <v>0</v>
      </c>
      <c r="AD913" s="407">
        <f t="shared" si="137"/>
        <v>0</v>
      </c>
    </row>
    <row r="914" spans="1:30" s="1" customFormat="1" x14ac:dyDescent="0.25">
      <c r="A914" s="325">
        <f>SUBTOTAL(103,$B$2:B914)</f>
        <v>913</v>
      </c>
      <c r="B914" s="108" t="s">
        <v>21154</v>
      </c>
      <c r="C914" s="24">
        <v>40504803950068</v>
      </c>
      <c r="D914" s="24" t="str">
        <f>VLOOKUP(C914,'Hemis baza'!K:AJ,26,)</f>
        <v>438251200015</v>
      </c>
      <c r="E914" s="24" t="str">
        <f>VLOOKUP(C914,'Hemis baza'!K:AF,13,)</f>
        <v>To‘lov-shartnoma</v>
      </c>
      <c r="F914" s="109" t="str">
        <f>VLOOKUP(C914,'Hemis baza'!K:AF,3,)</f>
        <v>1-kurs</v>
      </c>
      <c r="G914" s="404" t="s">
        <v>19806</v>
      </c>
      <c r="H914" s="404" t="str">
        <f>VLOOKUP(C914,'Hemis baza'!K:AF,5,)</f>
        <v>M1-24 MUZ</v>
      </c>
      <c r="I914" s="403" t="str">
        <f>VLOOKUP(C914,'Hemis baza'!K:AF,11,)</f>
        <v>Magistr</v>
      </c>
      <c r="J914" s="23" t="str">
        <f>VLOOKUP(C914,'Hemis baza'!K:AF,12,)</f>
        <v>Kunduzgi</v>
      </c>
      <c r="K914" s="304"/>
      <c r="L914" s="333"/>
      <c r="M914" s="26">
        <v>18000000</v>
      </c>
      <c r="N914" s="26">
        <f>SUMIF('BR 1'!B:B,'1-kurs'!C914,'BR 1'!E:E)</f>
        <v>20000000</v>
      </c>
      <c r="O914" s="26">
        <f t="shared" si="132"/>
        <v>0</v>
      </c>
      <c r="P914" s="26"/>
      <c r="Q914" s="26"/>
      <c r="R914" s="40"/>
      <c r="U914" s="26">
        <f t="shared" si="133"/>
        <v>0</v>
      </c>
      <c r="V914" s="26">
        <v>20000000</v>
      </c>
      <c r="AA914" s="407">
        <f t="shared" si="134"/>
        <v>18000000</v>
      </c>
      <c r="AB914" s="407">
        <f t="shared" si="135"/>
        <v>20000000</v>
      </c>
      <c r="AC914" s="407">
        <f t="shared" si="136"/>
        <v>0</v>
      </c>
      <c r="AD914" s="407">
        <f t="shared" si="137"/>
        <v>0</v>
      </c>
    </row>
    <row r="915" spans="1:30" s="1" customFormat="1" x14ac:dyDescent="0.25">
      <c r="A915" s="325">
        <f>SUBTOTAL(103,$B$2:B915)</f>
        <v>914</v>
      </c>
      <c r="B915" s="108" t="s">
        <v>21161</v>
      </c>
      <c r="C915" s="24">
        <v>41212821120037</v>
      </c>
      <c r="D915" s="24" t="str">
        <f>VLOOKUP(C915,'Hemis baza'!K:AJ,26,)</f>
        <v>438241100579</v>
      </c>
      <c r="E915" s="24" t="str">
        <f>VLOOKUP(C915,'Hemis baza'!K:AF,13,)</f>
        <v>To‘lov-shartnoma</v>
      </c>
      <c r="F915" s="109" t="str">
        <f>VLOOKUP(C915,'Hemis baza'!K:AF,3,)</f>
        <v>1-kurs</v>
      </c>
      <c r="G915" s="404" t="s">
        <v>19804</v>
      </c>
      <c r="H915" s="404" t="str">
        <f>VLOOKUP(C915,'Hemis baza'!K:AF,5,)</f>
        <v>S2-24 MT</v>
      </c>
      <c r="I915" s="403" t="str">
        <f>VLOOKUP(C915,'Hemis baza'!K:AF,11,)</f>
        <v>Bakalavr</v>
      </c>
      <c r="J915" s="23" t="str">
        <f>VLOOKUP(C915,'Hemis baza'!K:AF,12,)</f>
        <v>Sirtqi</v>
      </c>
      <c r="K915" s="304"/>
      <c r="L915" s="333"/>
      <c r="M915" s="26">
        <v>15000000</v>
      </c>
      <c r="N915" s="26">
        <f>SUMIF('BR 1'!B:B,'1-kurs'!C915,'BR 1'!E:E)</f>
        <v>14000000</v>
      </c>
      <c r="O915" s="26">
        <f t="shared" si="132"/>
        <v>1000000</v>
      </c>
      <c r="P915" s="26"/>
      <c r="Q915" s="26"/>
      <c r="R915" s="40"/>
      <c r="U915" s="26">
        <f t="shared" si="133"/>
        <v>0</v>
      </c>
      <c r="V915" s="26">
        <v>14000000</v>
      </c>
      <c r="AA915" s="407">
        <f t="shared" si="134"/>
        <v>15000000</v>
      </c>
      <c r="AB915" s="407">
        <f t="shared" si="135"/>
        <v>14000000</v>
      </c>
      <c r="AC915" s="407">
        <f t="shared" si="136"/>
        <v>1000000</v>
      </c>
      <c r="AD915" s="407">
        <f t="shared" si="137"/>
        <v>0</v>
      </c>
    </row>
    <row r="916" spans="1:30" s="1" customFormat="1" x14ac:dyDescent="0.25">
      <c r="A916" s="325"/>
      <c r="B916" s="108"/>
      <c r="C916" s="24"/>
      <c r="D916" s="24"/>
      <c r="E916" s="24"/>
      <c r="F916" s="109"/>
      <c r="G916" s="404"/>
      <c r="H916" s="404"/>
      <c r="I916" s="403"/>
      <c r="J916" s="23"/>
      <c r="K916" s="304"/>
      <c r="L916" s="333"/>
      <c r="M916" s="26"/>
      <c r="N916" s="26"/>
      <c r="O916" s="26"/>
      <c r="P916" s="26"/>
      <c r="Q916" s="26"/>
      <c r="R916" s="40"/>
      <c r="U916" s="26"/>
      <c r="V916" s="26"/>
      <c r="AA916" s="407"/>
      <c r="AB916" s="407"/>
      <c r="AC916" s="407"/>
      <c r="AD916" s="407"/>
    </row>
    <row r="917" spans="1:30" s="435" customFormat="1" x14ac:dyDescent="0.25">
      <c r="A917" s="428"/>
      <c r="B917" s="418"/>
      <c r="C917" s="429"/>
      <c r="D917" s="429"/>
      <c r="E917" s="429"/>
      <c r="F917" s="538"/>
      <c r="G917" s="436"/>
      <c r="H917" s="430"/>
      <c r="I917" s="431"/>
      <c r="J917" s="431"/>
      <c r="K917" s="432"/>
      <c r="L917" s="433"/>
      <c r="M917" s="434">
        <f t="shared" ref="M917:R917" si="138">SUBTOTAL(9,M2:M916)</f>
        <v>13761000000</v>
      </c>
      <c r="N917" s="434">
        <f t="shared" si="138"/>
        <v>8659210368.4200001</v>
      </c>
      <c r="O917" s="434">
        <f t="shared" si="138"/>
        <v>5243496848.5799999</v>
      </c>
      <c r="P917" s="434">
        <f t="shared" si="138"/>
        <v>0</v>
      </c>
      <c r="Q917" s="434">
        <f t="shared" si="138"/>
        <v>98547217</v>
      </c>
      <c r="R917" s="434">
        <f t="shared" si="138"/>
        <v>0</v>
      </c>
      <c r="U917" s="434">
        <f>SUBTOTAL(9,U2:U916)</f>
        <v>50100000</v>
      </c>
      <c r="V917" s="434">
        <v>8609110368.4200001</v>
      </c>
      <c r="AA917" s="407">
        <f t="shared" si="100"/>
        <v>13761000000</v>
      </c>
    </row>
    <row r="919" spans="1:30" x14ac:dyDescent="0.25">
      <c r="E919" s="411" t="s">
        <v>4312</v>
      </c>
    </row>
    <row r="920" spans="1:30" x14ac:dyDescent="0.25">
      <c r="E920" s="411" t="s">
        <v>19985</v>
      </c>
      <c r="F920" s="412">
        <f>SUBTOTAL(3,F2:F917)</f>
        <v>914</v>
      </c>
    </row>
    <row r="921" spans="1:30" x14ac:dyDescent="0.25">
      <c r="E921" s="411" t="s">
        <v>19984</v>
      </c>
    </row>
    <row r="922" spans="1:30" x14ac:dyDescent="0.25">
      <c r="E922" s="411" t="s">
        <v>7</v>
      </c>
      <c r="F922" s="412">
        <f>F920-F921</f>
        <v>914</v>
      </c>
    </row>
  </sheetData>
  <autoFilter ref="A1:W916" xr:uid="{00000000-0009-0000-0000-000000000000}"/>
  <conditionalFormatting sqref="C849:C856 C916">
    <cfRule type="duplicateValues" dxfId="31" priority="131"/>
  </conditionalFormatting>
  <conditionalFormatting sqref="C857:C865">
    <cfRule type="duplicateValues" dxfId="30" priority="9"/>
  </conditionalFormatting>
  <conditionalFormatting sqref="C866:C880">
    <cfRule type="duplicateValues" dxfId="29" priority="7"/>
  </conditionalFormatting>
  <conditionalFormatting sqref="C881:C891">
    <cfRule type="duplicateValues" dxfId="28" priority="5"/>
  </conditionalFormatting>
  <conditionalFormatting sqref="C892:C905">
    <cfRule type="duplicateValues" dxfId="27" priority="3"/>
  </conditionalFormatting>
  <conditionalFormatting sqref="C906:C915">
    <cfRule type="duplicateValues" dxfId="26" priority="1"/>
  </conditionalFormatting>
  <conditionalFormatting sqref="C917:C1048576 C1:C848">
    <cfRule type="duplicateValues" dxfId="25" priority="14"/>
  </conditionalFormatting>
  <conditionalFormatting sqref="D849:D856 D916">
    <cfRule type="duplicateValues" dxfId="24" priority="132"/>
  </conditionalFormatting>
  <conditionalFormatting sqref="D857:D865">
    <cfRule type="duplicateValues" dxfId="23" priority="10"/>
  </conditionalFormatting>
  <conditionalFormatting sqref="D866:D880">
    <cfRule type="duplicateValues" dxfId="22" priority="8"/>
  </conditionalFormatting>
  <conditionalFormatting sqref="D881:D891">
    <cfRule type="duplicateValues" dxfId="21" priority="6"/>
  </conditionalFormatting>
  <conditionalFormatting sqref="D892:D915">
    <cfRule type="duplicateValues" dxfId="20" priority="4"/>
  </conditionalFormatting>
  <conditionalFormatting sqref="D917:D1048576 D1:D848">
    <cfRule type="duplicateValues" dxfId="19" priority="13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D708"/>
  <sheetViews>
    <sheetView zoomScale="85" zoomScaleNormal="85" zoomScaleSheetLayoutView="55" workbookViewId="0">
      <pane xSplit="2" ySplit="1" topLeftCell="N132" activePane="bottomRight" state="frozen"/>
      <selection pane="topRight" activeCell="C1" sqref="C1"/>
      <selection pane="bottomLeft" activeCell="A2" sqref="A2"/>
      <selection pane="bottomRight" activeCell="U138" sqref="U138"/>
    </sheetView>
  </sheetViews>
  <sheetFormatPr defaultColWidth="8.75" defaultRowHeight="15.75" x14ac:dyDescent="0.25"/>
  <cols>
    <col min="1" max="1" width="6.875" style="370" bestFit="1" customWidth="1"/>
    <col min="2" max="2" width="49.375" style="371" bestFit="1" customWidth="1"/>
    <col min="3" max="3" width="19" style="373" bestFit="1" customWidth="1"/>
    <col min="4" max="4" width="19" style="373" customWidth="1"/>
    <col min="5" max="5" width="17" style="372" bestFit="1" customWidth="1"/>
    <col min="6" max="6" width="9" style="374" bestFit="1" customWidth="1"/>
    <col min="7" max="7" width="20.5" style="103" bestFit="1" customWidth="1"/>
    <col min="8" max="8" width="13.25" style="103" customWidth="1"/>
    <col min="9" max="9" width="14.125" style="103" bestFit="1" customWidth="1"/>
    <col min="10" max="10" width="15.625" style="375" bestFit="1" customWidth="1"/>
    <col min="11" max="11" width="20.25" style="376" bestFit="1" customWidth="1"/>
    <col min="12" max="12" width="20.75" style="376" customWidth="1"/>
    <col min="13" max="13" width="17.875" style="377" customWidth="1"/>
    <col min="14" max="14" width="19.5" style="378" customWidth="1"/>
    <col min="15" max="17" width="17.625" style="377" customWidth="1"/>
    <col min="18" max="18" width="20.125" style="380" customWidth="1"/>
    <col min="19" max="19" width="8.75" style="360"/>
    <col min="20" max="20" width="17.75" style="360" customWidth="1"/>
    <col min="21" max="22" width="19.5" style="378" customWidth="1"/>
    <col min="23" max="26" width="8.75" style="360"/>
    <col min="27" max="30" width="14.125" style="360" bestFit="1" customWidth="1"/>
    <col min="31" max="16384" width="8.75" style="360"/>
  </cols>
  <sheetData>
    <row r="1" spans="1:30" s="347" customFormat="1" ht="39" customHeight="1" x14ac:dyDescent="0.25">
      <c r="A1" s="351" t="s">
        <v>0</v>
      </c>
      <c r="B1" s="352" t="s">
        <v>1</v>
      </c>
      <c r="C1" s="92" t="s">
        <v>4</v>
      </c>
      <c r="D1" s="92" t="s">
        <v>8098</v>
      </c>
      <c r="E1" s="429" t="s">
        <v>19133</v>
      </c>
      <c r="F1" s="92" t="s">
        <v>2416</v>
      </c>
      <c r="G1" s="354" t="s">
        <v>4313</v>
      </c>
      <c r="H1" s="354" t="s">
        <v>3</v>
      </c>
      <c r="I1" s="93" t="s">
        <v>2418</v>
      </c>
      <c r="J1" s="353" t="s">
        <v>122</v>
      </c>
      <c r="K1" s="355" t="s">
        <v>2420</v>
      </c>
      <c r="L1" s="352" t="s">
        <v>5</v>
      </c>
      <c r="M1" s="354" t="s">
        <v>6</v>
      </c>
      <c r="N1" s="356" t="s">
        <v>2421</v>
      </c>
      <c r="O1" s="354" t="s">
        <v>7</v>
      </c>
      <c r="P1" s="354" t="s">
        <v>5608</v>
      </c>
      <c r="Q1" s="354" t="s">
        <v>5609</v>
      </c>
      <c r="R1" s="357" t="s">
        <v>8</v>
      </c>
      <c r="T1" s="348">
        <f>U703</f>
        <v>53856261</v>
      </c>
      <c r="U1" s="356" t="s">
        <v>2356</v>
      </c>
      <c r="V1" s="356" t="s">
        <v>2421</v>
      </c>
      <c r="AA1" s="96" t="s">
        <v>6</v>
      </c>
      <c r="AB1" s="96" t="s">
        <v>2421</v>
      </c>
      <c r="AC1" s="96" t="s">
        <v>19131</v>
      </c>
      <c r="AD1" s="96" t="s">
        <v>19132</v>
      </c>
    </row>
    <row r="2" spans="1:30" s="358" customFormat="1" x14ac:dyDescent="0.25">
      <c r="A2" s="5">
        <f>SUBTOTAL(103,$B$2:B2)</f>
        <v>1</v>
      </c>
      <c r="B2" s="6" t="s">
        <v>5095</v>
      </c>
      <c r="C2" s="10">
        <v>42209955380018</v>
      </c>
      <c r="D2" s="10" t="str">
        <f>VLOOKUP(C2,'Hemis baza'!K:AJ,26,)</f>
        <v>438231100640</v>
      </c>
      <c r="E2" s="24" t="str">
        <f>VLOOKUP(C2,'Hemis baza'!K:AF,13,)</f>
        <v>To‘lov-shartnoma</v>
      </c>
      <c r="F2" s="109" t="str">
        <f>VLOOKUP(C2,'Hemis baza'!K:AF,3,)</f>
        <v>2-kurs</v>
      </c>
      <c r="G2" s="305" t="s">
        <v>36</v>
      </c>
      <c r="H2" s="404" t="str">
        <f>VLOOKUP(C2,'Hemis baza'!K:AF,5,)</f>
        <v>S2-23 MT</v>
      </c>
      <c r="I2" s="403" t="str">
        <f>VLOOKUP(C2,'Hemis baza'!K:AF,11,)</f>
        <v>Bakalavr</v>
      </c>
      <c r="J2" s="23" t="str">
        <f>VLOOKUP(C2,'Hemis baza'!K:AF,12,)</f>
        <v>Sirtqi</v>
      </c>
      <c r="K2" s="11" t="s">
        <v>1041</v>
      </c>
      <c r="L2" s="11" t="s">
        <v>472</v>
      </c>
      <c r="M2" s="12">
        <v>12000000</v>
      </c>
      <c r="N2" s="13">
        <f>SUMIF('BR 2'!B:B,'2-kurs'!C2,'BR 2'!G:G)</f>
        <v>11000000</v>
      </c>
      <c r="O2" s="12">
        <f t="shared" ref="O2:O65" si="0">IF(M2-N2&gt;0,M2-N2,0)</f>
        <v>1000000</v>
      </c>
      <c r="P2" s="12"/>
      <c r="Q2" s="12">
        <f t="shared" ref="Q2:Q65" si="1">IF(M2-N2&lt;0,N2-M2,0)</f>
        <v>0</v>
      </c>
      <c r="R2" s="15"/>
      <c r="U2" s="13">
        <f t="shared" ref="U2:U65" si="2">N2-V2</f>
        <v>0</v>
      </c>
      <c r="V2" s="13">
        <v>11000000</v>
      </c>
      <c r="AA2" s="359">
        <f t="shared" ref="AA2:AA57" si="3">M2</f>
        <v>12000000</v>
      </c>
      <c r="AB2" s="359">
        <f t="shared" ref="AB2:AB57" si="4">N2</f>
        <v>11000000</v>
      </c>
      <c r="AC2" s="359">
        <f t="shared" ref="AC2:AC57" si="5">O2</f>
        <v>1000000</v>
      </c>
      <c r="AD2" s="359">
        <f t="shared" ref="AD2:AD57" si="6">Q2</f>
        <v>0</v>
      </c>
    </row>
    <row r="3" spans="1:30" s="358" customFormat="1" x14ac:dyDescent="0.25">
      <c r="A3" s="5">
        <f>SUBTOTAL(103,$B$2:B3)</f>
        <v>2</v>
      </c>
      <c r="B3" s="6" t="s">
        <v>5096</v>
      </c>
      <c r="C3" s="10">
        <v>60705055310028</v>
      </c>
      <c r="D3" s="10" t="str">
        <f>VLOOKUP(C3,'Hemis baza'!K:AJ,26,)</f>
        <v>438231100492</v>
      </c>
      <c r="E3" s="24" t="str">
        <f>VLOOKUP(C3,'Hemis baza'!K:AF,13,)</f>
        <v>To‘lov-shartnoma</v>
      </c>
      <c r="F3" s="109" t="str">
        <f>VLOOKUP(C3,'Hemis baza'!K:AF,3,)</f>
        <v>2-kurs</v>
      </c>
      <c r="G3" s="305" t="s">
        <v>270</v>
      </c>
      <c r="H3" s="404" t="str">
        <f>VLOOKUP(C3,'Hemis baza'!K:AF,5,)</f>
        <v>2-23 XTA</v>
      </c>
      <c r="I3" s="403" t="str">
        <f>VLOOKUP(C3,'Hemis baza'!K:AF,11,)</f>
        <v>Bakalavr</v>
      </c>
      <c r="J3" s="23" t="str">
        <f>VLOOKUP(C3,'Hemis baza'!K:AF,12,)</f>
        <v>Kunduzgi</v>
      </c>
      <c r="K3" s="11" t="s">
        <v>1015</v>
      </c>
      <c r="L3" s="11" t="s">
        <v>293</v>
      </c>
      <c r="M3" s="12">
        <v>15000000</v>
      </c>
      <c r="N3" s="13">
        <f>SUMIF('BR 2'!B:B,'2-kurs'!C3,'BR 2'!G:G)</f>
        <v>8500000</v>
      </c>
      <c r="O3" s="12">
        <f t="shared" si="0"/>
        <v>6500000</v>
      </c>
      <c r="P3" s="12"/>
      <c r="Q3" s="12">
        <f t="shared" si="1"/>
        <v>0</v>
      </c>
      <c r="R3" s="15"/>
      <c r="U3" s="13">
        <f t="shared" si="2"/>
        <v>0</v>
      </c>
      <c r="V3" s="13">
        <v>8500000</v>
      </c>
      <c r="AA3" s="359">
        <f t="shared" si="3"/>
        <v>15000000</v>
      </c>
      <c r="AB3" s="359">
        <f t="shared" si="4"/>
        <v>8500000</v>
      </c>
      <c r="AC3" s="359">
        <f t="shared" si="5"/>
        <v>6500000</v>
      </c>
      <c r="AD3" s="359">
        <f t="shared" si="6"/>
        <v>0</v>
      </c>
    </row>
    <row r="4" spans="1:30" s="358" customFormat="1" x14ac:dyDescent="0.25">
      <c r="A4" s="5">
        <f>SUBTOTAL(103,$B$2:B4)</f>
        <v>3</v>
      </c>
      <c r="B4" s="6" t="s">
        <v>5097</v>
      </c>
      <c r="C4" s="10">
        <v>30611801140038</v>
      </c>
      <c r="D4" s="10" t="str">
        <f>VLOOKUP(C4,'Hemis baza'!K:AJ,26,)</f>
        <v>438231100689</v>
      </c>
      <c r="E4" s="24" t="str">
        <f>VLOOKUP(C4,'Hemis baza'!K:AF,13,)</f>
        <v>To‘lov-shartnoma</v>
      </c>
      <c r="F4" s="109" t="str">
        <f>VLOOKUP(C4,'Hemis baza'!K:AF,3,)</f>
        <v>2-kurs</v>
      </c>
      <c r="G4" s="305" t="s">
        <v>318</v>
      </c>
      <c r="H4" s="404" t="str">
        <f>VLOOKUP(C4,'Hemis baza'!K:AF,5,)</f>
        <v>S1-23 IQT</v>
      </c>
      <c r="I4" s="403" t="str">
        <f>VLOOKUP(C4,'Hemis baza'!K:AF,11,)</f>
        <v>Bakalavr</v>
      </c>
      <c r="J4" s="23" t="str">
        <f>VLOOKUP(C4,'Hemis baza'!K:AF,12,)</f>
        <v>Sirtqi</v>
      </c>
      <c r="K4" s="11" t="s">
        <v>1122</v>
      </c>
      <c r="L4" s="11" t="s">
        <v>711</v>
      </c>
      <c r="M4" s="12">
        <v>12000000</v>
      </c>
      <c r="N4" s="13">
        <f>SUMIF('BR 2'!B:B,'2-kurs'!C4,'BR 2'!G:G)</f>
        <v>6000000</v>
      </c>
      <c r="O4" s="12">
        <f t="shared" si="0"/>
        <v>6000000</v>
      </c>
      <c r="P4" s="12"/>
      <c r="Q4" s="12">
        <f t="shared" si="1"/>
        <v>0</v>
      </c>
      <c r="R4" s="15"/>
      <c r="U4" s="13">
        <f t="shared" si="2"/>
        <v>0</v>
      </c>
      <c r="V4" s="13">
        <v>6000000</v>
      </c>
      <c r="AA4" s="359">
        <f t="shared" si="3"/>
        <v>12000000</v>
      </c>
      <c r="AB4" s="359">
        <f t="shared" si="4"/>
        <v>6000000</v>
      </c>
      <c r="AC4" s="359">
        <f t="shared" si="5"/>
        <v>6000000</v>
      </c>
      <c r="AD4" s="359">
        <f t="shared" si="6"/>
        <v>0</v>
      </c>
    </row>
    <row r="5" spans="1:30" s="358" customFormat="1" x14ac:dyDescent="0.25">
      <c r="A5" s="5">
        <f>SUBTOTAL(103,$B$2:B5)</f>
        <v>4</v>
      </c>
      <c r="B5" s="6" t="s">
        <v>5098</v>
      </c>
      <c r="C5" s="10">
        <v>62707055300023</v>
      </c>
      <c r="D5" s="10" t="str">
        <f>VLOOKUP(C5,'Hemis baza'!K:AJ,26,)</f>
        <v>304231101671</v>
      </c>
      <c r="E5" s="24" t="str">
        <f>VLOOKUP(C5,'Hemis baza'!K:AF,13,)</f>
        <v>To‘lov-shartnoma</v>
      </c>
      <c r="F5" s="109" t="str">
        <f>VLOOKUP(C5,'Hemis baza'!K:AF,3,)</f>
        <v>2-kurs</v>
      </c>
      <c r="G5" s="305" t="s">
        <v>270</v>
      </c>
      <c r="H5" s="404" t="str">
        <f>VLOOKUP(C5,'Hemis baza'!K:AF,5,)</f>
        <v>2-23 XTA</v>
      </c>
      <c r="I5" s="403" t="str">
        <f>VLOOKUP(C5,'Hemis baza'!K:AF,11,)</f>
        <v>Bakalavr</v>
      </c>
      <c r="J5" s="23" t="str">
        <f>VLOOKUP(C5,'Hemis baza'!K:AF,12,)</f>
        <v>Kunduzgi</v>
      </c>
      <c r="K5" s="11" t="s">
        <v>993</v>
      </c>
      <c r="L5" s="11" t="s">
        <v>271</v>
      </c>
      <c r="M5" s="12">
        <v>15000000</v>
      </c>
      <c r="N5" s="13">
        <f>SUMIF('BR 2'!B:B,'2-kurs'!C5,'BR 2'!G:G)</f>
        <v>13000000</v>
      </c>
      <c r="O5" s="12">
        <f t="shared" si="0"/>
        <v>2000000</v>
      </c>
      <c r="P5" s="12"/>
      <c r="Q5" s="12">
        <f t="shared" si="1"/>
        <v>0</v>
      </c>
      <c r="R5" s="15"/>
      <c r="U5" s="13">
        <f t="shared" si="2"/>
        <v>0</v>
      </c>
      <c r="V5" s="13">
        <v>13000000</v>
      </c>
      <c r="AA5" s="359">
        <f t="shared" si="3"/>
        <v>15000000</v>
      </c>
      <c r="AB5" s="359">
        <f t="shared" si="4"/>
        <v>13000000</v>
      </c>
      <c r="AC5" s="359">
        <f t="shared" si="5"/>
        <v>2000000</v>
      </c>
      <c r="AD5" s="359">
        <f t="shared" si="6"/>
        <v>0</v>
      </c>
    </row>
    <row r="6" spans="1:30" s="358" customFormat="1" x14ac:dyDescent="0.25">
      <c r="A6" s="5">
        <f>SUBTOTAL(103,$B$2:B6)</f>
        <v>5</v>
      </c>
      <c r="B6" s="6" t="s">
        <v>5099</v>
      </c>
      <c r="C6" s="10">
        <v>41104925350017</v>
      </c>
      <c r="D6" s="10" t="str">
        <f>VLOOKUP(C6,'Hemis baza'!K:AJ,26,)</f>
        <v>438231100673</v>
      </c>
      <c r="E6" s="24" t="str">
        <f>VLOOKUP(C6,'Hemis baza'!K:AF,13,)</f>
        <v>To‘lov-shartnoma</v>
      </c>
      <c r="F6" s="109" t="str">
        <f>VLOOKUP(C6,'Hemis baza'!K:AF,3,)</f>
        <v>2-kurs</v>
      </c>
      <c r="G6" s="305" t="s">
        <v>36</v>
      </c>
      <c r="H6" s="404" t="str">
        <f>VLOOKUP(C6,'Hemis baza'!K:AF,5,)</f>
        <v>S1-23 MT</v>
      </c>
      <c r="I6" s="403" t="str">
        <f>VLOOKUP(C6,'Hemis baza'!K:AF,11,)</f>
        <v>Bakalavr</v>
      </c>
      <c r="J6" s="23" t="str">
        <f>VLOOKUP(C6,'Hemis baza'!K:AF,12,)</f>
        <v>Sirtqi</v>
      </c>
      <c r="K6" s="11" t="s">
        <v>1061</v>
      </c>
      <c r="L6" s="11" t="s">
        <v>493</v>
      </c>
      <c r="M6" s="12">
        <v>12000000</v>
      </c>
      <c r="N6" s="13">
        <f>SUMIF('BR 2'!B:B,'2-kurs'!C6,'BR 2'!G:G)</f>
        <v>9000000</v>
      </c>
      <c r="O6" s="12">
        <f t="shared" si="0"/>
        <v>3000000</v>
      </c>
      <c r="P6" s="12"/>
      <c r="Q6" s="12">
        <f t="shared" si="1"/>
        <v>0</v>
      </c>
      <c r="R6" s="15"/>
      <c r="U6" s="13">
        <f t="shared" si="2"/>
        <v>0</v>
      </c>
      <c r="V6" s="13">
        <v>9000000</v>
      </c>
      <c r="AA6" s="359">
        <f t="shared" si="3"/>
        <v>12000000</v>
      </c>
      <c r="AB6" s="359">
        <f t="shared" si="4"/>
        <v>9000000</v>
      </c>
      <c r="AC6" s="359">
        <f t="shared" si="5"/>
        <v>3000000</v>
      </c>
      <c r="AD6" s="359">
        <f t="shared" si="6"/>
        <v>0</v>
      </c>
    </row>
    <row r="7" spans="1:30" s="358" customFormat="1" x14ac:dyDescent="0.25">
      <c r="A7" s="5">
        <f>SUBTOTAL(103,$B$2:B7)</f>
        <v>6</v>
      </c>
      <c r="B7" s="6" t="s">
        <v>5100</v>
      </c>
      <c r="C7" s="10">
        <v>61612005280038</v>
      </c>
      <c r="D7" s="10" t="str">
        <f>VLOOKUP(C7,'Hemis baza'!K:AJ,26,)</f>
        <v>438231200043</v>
      </c>
      <c r="E7" s="24" t="str">
        <f>VLOOKUP(C7,'Hemis baza'!K:AF,13,)</f>
        <v>To‘lov-shartnoma</v>
      </c>
      <c r="F7" s="109" t="str">
        <f>VLOOKUP(C7,'Hemis baza'!K:AF,3,)</f>
        <v>2-kurs</v>
      </c>
      <c r="G7" s="305" t="s">
        <v>1240</v>
      </c>
      <c r="H7" s="404" t="str">
        <f>VLOOKUP(C7,'Hemis baza'!K:AF,5,)</f>
        <v>M1-23 P</v>
      </c>
      <c r="I7" s="403" t="str">
        <f>VLOOKUP(C7,'Hemis baza'!K:AF,11,)</f>
        <v>Magistr</v>
      </c>
      <c r="J7" s="23" t="str">
        <f>VLOOKUP(C7,'Hemis baza'!K:AF,12,)</f>
        <v>Kunduzgi</v>
      </c>
      <c r="K7" s="11" t="s">
        <v>2371</v>
      </c>
      <c r="L7" s="11">
        <v>914126542</v>
      </c>
      <c r="M7" s="12">
        <v>18000000</v>
      </c>
      <c r="N7" s="13">
        <f>SUMIF('BR 2'!B:B,'2-kurs'!C7,'BR 2'!G:G)</f>
        <v>18000000</v>
      </c>
      <c r="O7" s="12">
        <f t="shared" si="0"/>
        <v>0</v>
      </c>
      <c r="P7" s="12"/>
      <c r="Q7" s="12">
        <f t="shared" si="1"/>
        <v>0</v>
      </c>
      <c r="R7" s="15"/>
      <c r="U7" s="13">
        <f t="shared" si="2"/>
        <v>0</v>
      </c>
      <c r="V7" s="13">
        <v>18000000</v>
      </c>
      <c r="AA7" s="359">
        <f t="shared" si="3"/>
        <v>18000000</v>
      </c>
      <c r="AB7" s="359">
        <f t="shared" si="4"/>
        <v>18000000</v>
      </c>
      <c r="AC7" s="359">
        <f t="shared" si="5"/>
        <v>0</v>
      </c>
      <c r="AD7" s="359">
        <f t="shared" si="6"/>
        <v>0</v>
      </c>
    </row>
    <row r="8" spans="1:30" s="358" customFormat="1" x14ac:dyDescent="0.25">
      <c r="A8" s="5">
        <f>SUBTOTAL(103,$B$2:B8)</f>
        <v>7</v>
      </c>
      <c r="B8" s="6" t="s">
        <v>5101</v>
      </c>
      <c r="C8" s="10">
        <v>41207975310014</v>
      </c>
      <c r="D8" s="10" t="str">
        <f>VLOOKUP(C8,'Hemis baza'!K:AJ,26,)</f>
        <v>438231200019</v>
      </c>
      <c r="E8" s="24" t="str">
        <f>VLOOKUP(C8,'Hemis baza'!K:AF,13,)</f>
        <v>To‘lov-shartnoma</v>
      </c>
      <c r="F8" s="109" t="str">
        <f>VLOOKUP(C8,'Hemis baza'!K:AF,3,)</f>
        <v>2-kurs</v>
      </c>
      <c r="G8" s="305" t="s">
        <v>1240</v>
      </c>
      <c r="H8" s="404" t="str">
        <f>VLOOKUP(C8,'Hemis baza'!K:AF,5,)</f>
        <v>M1-23 P</v>
      </c>
      <c r="I8" s="403" t="str">
        <f>VLOOKUP(C8,'Hemis baza'!K:AF,11,)</f>
        <v>Magistr</v>
      </c>
      <c r="J8" s="23" t="str">
        <f>VLOOKUP(C8,'Hemis baza'!K:AF,12,)</f>
        <v>Kunduzgi</v>
      </c>
      <c r="K8" s="11" t="s">
        <v>1326</v>
      </c>
      <c r="L8" s="11">
        <v>913102722</v>
      </c>
      <c r="M8" s="12">
        <v>18000000</v>
      </c>
      <c r="N8" s="13">
        <f>SUMIF('BR 2'!B:B,'2-kurs'!C8,'BR 2'!G:G)</f>
        <v>15000000</v>
      </c>
      <c r="O8" s="12">
        <f t="shared" si="0"/>
        <v>3000000</v>
      </c>
      <c r="P8" s="12"/>
      <c r="Q8" s="12">
        <f t="shared" si="1"/>
        <v>0</v>
      </c>
      <c r="R8" s="15"/>
      <c r="U8" s="13">
        <f t="shared" si="2"/>
        <v>0</v>
      </c>
      <c r="V8" s="13">
        <v>15000000</v>
      </c>
      <c r="AA8" s="359">
        <f t="shared" si="3"/>
        <v>18000000</v>
      </c>
      <c r="AB8" s="359">
        <f t="shared" si="4"/>
        <v>15000000</v>
      </c>
      <c r="AC8" s="359">
        <f t="shared" si="5"/>
        <v>3000000</v>
      </c>
      <c r="AD8" s="359">
        <f t="shared" si="6"/>
        <v>0</v>
      </c>
    </row>
    <row r="9" spans="1:30" s="358" customFormat="1" x14ac:dyDescent="0.25">
      <c r="A9" s="5">
        <f>SUBTOTAL(103,$B$2:B9)</f>
        <v>8</v>
      </c>
      <c r="B9" s="6" t="s">
        <v>5102</v>
      </c>
      <c r="C9" s="10">
        <v>41906821140033</v>
      </c>
      <c r="D9" s="10" t="str">
        <f>VLOOKUP(C9,'Hemis baza'!K:AJ,26,)</f>
        <v>438231100647</v>
      </c>
      <c r="E9" s="24" t="str">
        <f>VLOOKUP(C9,'Hemis baza'!K:AF,13,)</f>
        <v>To‘lov-shartnoma</v>
      </c>
      <c r="F9" s="109" t="str">
        <f>VLOOKUP(C9,'Hemis baza'!K:AF,3,)</f>
        <v>2-kurs</v>
      </c>
      <c r="G9" s="305" t="s">
        <v>36</v>
      </c>
      <c r="H9" s="404" t="str">
        <f>VLOOKUP(C9,'Hemis baza'!K:AF,5,)</f>
        <v>S2-23 MT</v>
      </c>
      <c r="I9" s="403" t="str">
        <f>VLOOKUP(C9,'Hemis baza'!K:AF,11,)</f>
        <v>Bakalavr</v>
      </c>
      <c r="J9" s="23" t="str">
        <f>VLOOKUP(C9,'Hemis baza'!K:AF,12,)</f>
        <v>Sirtqi</v>
      </c>
      <c r="K9" s="11" t="s">
        <v>1058</v>
      </c>
      <c r="L9" s="11" t="s">
        <v>490</v>
      </c>
      <c r="M9" s="12">
        <v>12000000</v>
      </c>
      <c r="N9" s="13">
        <f>SUMIF('BR 2'!B:B,'2-kurs'!C9,'BR 2'!G:G)</f>
        <v>11000000</v>
      </c>
      <c r="O9" s="12">
        <f t="shared" si="0"/>
        <v>1000000</v>
      </c>
      <c r="P9" s="12"/>
      <c r="Q9" s="12">
        <f t="shared" si="1"/>
        <v>0</v>
      </c>
      <c r="R9" s="15"/>
      <c r="U9" s="13">
        <f t="shared" si="2"/>
        <v>0</v>
      </c>
      <c r="V9" s="13">
        <v>11000000</v>
      </c>
      <c r="AA9" s="359">
        <f t="shared" si="3"/>
        <v>12000000</v>
      </c>
      <c r="AB9" s="359">
        <f t="shared" si="4"/>
        <v>11000000</v>
      </c>
      <c r="AC9" s="359">
        <f t="shared" si="5"/>
        <v>1000000</v>
      </c>
      <c r="AD9" s="359">
        <f t="shared" si="6"/>
        <v>0</v>
      </c>
    </row>
    <row r="10" spans="1:30" s="358" customFormat="1" x14ac:dyDescent="0.25">
      <c r="A10" s="5">
        <f>SUBTOTAL(103,$B$2:B10)</f>
        <v>9</v>
      </c>
      <c r="B10" s="6" t="s">
        <v>5103</v>
      </c>
      <c r="C10" s="10">
        <v>60206045380035</v>
      </c>
      <c r="D10" s="10" t="e">
        <f>VLOOKUP(C10,'Hemis baza'!K:AJ,26,)</f>
        <v>#N/A</v>
      </c>
      <c r="E10" s="24" t="e">
        <f>VLOOKUP(C10,'Hemis baza'!K:AF,13,)</f>
        <v>#N/A</v>
      </c>
      <c r="F10" s="109" t="e">
        <f>VLOOKUP(C10,'Hemis baza'!K:AF,3,)</f>
        <v>#N/A</v>
      </c>
      <c r="G10" s="305" t="s">
        <v>309</v>
      </c>
      <c r="H10" s="404" t="e">
        <f>VLOOKUP(C10,'Hemis baza'!K:AF,5,)</f>
        <v>#N/A</v>
      </c>
      <c r="I10" s="403" t="e">
        <f>VLOOKUP(C10,'Hemis baza'!K:AF,11,)</f>
        <v>#N/A</v>
      </c>
      <c r="J10" s="23" t="e">
        <f>VLOOKUP(C10,'Hemis baza'!K:AF,12,)</f>
        <v>#N/A</v>
      </c>
      <c r="K10" s="11" t="s">
        <v>1108</v>
      </c>
      <c r="L10" s="11" t="s">
        <v>618</v>
      </c>
      <c r="M10" s="12">
        <v>12000000</v>
      </c>
      <c r="N10" s="13">
        <f>SUMIF('BR 2'!B:B,'2-kurs'!C10,'BR 2'!G:G)</f>
        <v>0</v>
      </c>
      <c r="O10" s="12">
        <f t="shared" si="0"/>
        <v>12000000</v>
      </c>
      <c r="P10" s="12"/>
      <c r="Q10" s="12">
        <f t="shared" si="1"/>
        <v>0</v>
      </c>
      <c r="R10" s="15"/>
      <c r="U10" s="13">
        <f t="shared" si="2"/>
        <v>0</v>
      </c>
      <c r="V10" s="13">
        <v>0</v>
      </c>
      <c r="AA10" s="359">
        <f t="shared" si="3"/>
        <v>12000000</v>
      </c>
      <c r="AB10" s="359">
        <f t="shared" si="4"/>
        <v>0</v>
      </c>
      <c r="AC10" s="359">
        <f t="shared" si="5"/>
        <v>12000000</v>
      </c>
      <c r="AD10" s="359">
        <f t="shared" si="6"/>
        <v>0</v>
      </c>
    </row>
    <row r="11" spans="1:30" s="358" customFormat="1" x14ac:dyDescent="0.25">
      <c r="A11" s="5">
        <f>SUBTOTAL(103,$B$2:B11)</f>
        <v>10</v>
      </c>
      <c r="B11" s="6" t="s">
        <v>5104</v>
      </c>
      <c r="C11" s="10">
        <v>42709921000042</v>
      </c>
      <c r="D11" s="10" t="str">
        <f>VLOOKUP(C11,'Hemis baza'!K:AJ,26,)</f>
        <v>438231200009</v>
      </c>
      <c r="E11" s="24" t="str">
        <f>VLOOKUP(C11,'Hemis baza'!K:AF,13,)</f>
        <v>To‘lov-shartnoma</v>
      </c>
      <c r="F11" s="109" t="str">
        <f>VLOOKUP(C11,'Hemis baza'!K:AF,3,)</f>
        <v>2-kurs</v>
      </c>
      <c r="G11" s="305" t="s">
        <v>1240</v>
      </c>
      <c r="H11" s="404" t="str">
        <f>VLOOKUP(C11,'Hemis baza'!K:AF,5,)</f>
        <v>M1-23 P</v>
      </c>
      <c r="I11" s="403" t="str">
        <f>VLOOKUP(C11,'Hemis baza'!K:AF,11,)</f>
        <v>Magistr</v>
      </c>
      <c r="J11" s="23" t="str">
        <f>VLOOKUP(C11,'Hemis baza'!K:AF,12,)</f>
        <v>Kunduzgi</v>
      </c>
      <c r="K11" s="11" t="s">
        <v>1292</v>
      </c>
      <c r="L11" s="11" t="s">
        <v>1328</v>
      </c>
      <c r="M11" s="12">
        <v>18000000</v>
      </c>
      <c r="N11" s="13">
        <f>SUMIF('BR 2'!B:B,'2-kurs'!C11,'BR 2'!G:G)</f>
        <v>18000000</v>
      </c>
      <c r="O11" s="12">
        <f t="shared" si="0"/>
        <v>0</v>
      </c>
      <c r="P11" s="12"/>
      <c r="Q11" s="12">
        <f t="shared" si="1"/>
        <v>0</v>
      </c>
      <c r="R11" s="15"/>
      <c r="U11" s="13">
        <f t="shared" si="2"/>
        <v>0</v>
      </c>
      <c r="V11" s="13">
        <v>18000000</v>
      </c>
      <c r="AA11" s="359">
        <f t="shared" si="3"/>
        <v>18000000</v>
      </c>
      <c r="AB11" s="359">
        <f t="shared" si="4"/>
        <v>18000000</v>
      </c>
      <c r="AC11" s="359">
        <f t="shared" si="5"/>
        <v>0</v>
      </c>
      <c r="AD11" s="359">
        <f t="shared" si="6"/>
        <v>0</v>
      </c>
    </row>
    <row r="12" spans="1:30" s="358" customFormat="1" x14ac:dyDescent="0.25">
      <c r="A12" s="5">
        <f>SUBTOTAL(103,$B$2:B12)</f>
        <v>11</v>
      </c>
      <c r="B12" s="6" t="s">
        <v>5105</v>
      </c>
      <c r="C12" s="10">
        <v>60112005260012</v>
      </c>
      <c r="D12" s="10" t="str">
        <f>VLOOKUP(C12,'Hemis baza'!K:AJ,26,)</f>
        <v>438231100658</v>
      </c>
      <c r="E12" s="24" t="str">
        <f>VLOOKUP(C12,'Hemis baza'!K:AF,13,)</f>
        <v>To‘lov-shartnoma</v>
      </c>
      <c r="F12" s="109" t="str">
        <f>VLOOKUP(C12,'Hemis baza'!K:AF,3,)</f>
        <v>2-kurs</v>
      </c>
      <c r="G12" s="305" t="s">
        <v>36</v>
      </c>
      <c r="H12" s="404" t="str">
        <f>VLOOKUP(C12,'Hemis baza'!K:AF,5,)</f>
        <v>S1-23 MT</v>
      </c>
      <c r="I12" s="403" t="str">
        <f>VLOOKUP(C12,'Hemis baza'!K:AF,11,)</f>
        <v>Bakalavr</v>
      </c>
      <c r="J12" s="23" t="str">
        <f>VLOOKUP(C12,'Hemis baza'!K:AF,12,)</f>
        <v>Sirtqi</v>
      </c>
      <c r="K12" s="11" t="s">
        <v>1062</v>
      </c>
      <c r="L12" s="11" t="s">
        <v>494</v>
      </c>
      <c r="M12" s="12">
        <v>12000000</v>
      </c>
      <c r="N12" s="13">
        <f>SUMIF('BR 2'!B:B,'2-kurs'!C12,'BR 2'!G:G)</f>
        <v>12002482</v>
      </c>
      <c r="O12" s="12">
        <f t="shared" si="0"/>
        <v>0</v>
      </c>
      <c r="P12" s="12"/>
      <c r="Q12" s="12">
        <f t="shared" si="1"/>
        <v>2482</v>
      </c>
      <c r="R12" s="16"/>
      <c r="U12" s="13">
        <f t="shared" si="2"/>
        <v>0</v>
      </c>
      <c r="V12" s="13">
        <v>12002482</v>
      </c>
      <c r="AA12" s="359">
        <f t="shared" si="3"/>
        <v>12000000</v>
      </c>
      <c r="AB12" s="359">
        <f t="shared" si="4"/>
        <v>12002482</v>
      </c>
      <c r="AC12" s="359">
        <f t="shared" si="5"/>
        <v>0</v>
      </c>
      <c r="AD12" s="359">
        <f t="shared" si="6"/>
        <v>2482</v>
      </c>
    </row>
    <row r="13" spans="1:30" s="358" customFormat="1" x14ac:dyDescent="0.25">
      <c r="A13" s="5">
        <f>SUBTOTAL(103,$B$2:B13)</f>
        <v>12</v>
      </c>
      <c r="B13" s="17" t="s">
        <v>5106</v>
      </c>
      <c r="C13" s="10">
        <v>50106045270022</v>
      </c>
      <c r="D13" s="10" t="str">
        <f>VLOOKUP(C13,'Hemis baza'!K:AJ,26,)</f>
        <v>438231100467</v>
      </c>
      <c r="E13" s="24" t="str">
        <f>VLOOKUP(C13,'Hemis baza'!K:AF,13,)</f>
        <v>To‘lov-shartnoma</v>
      </c>
      <c r="F13" s="109" t="str">
        <f>VLOOKUP(C13,'Hemis baza'!K:AF,3,)</f>
        <v>2-kurs</v>
      </c>
      <c r="G13" s="305" t="s">
        <v>140</v>
      </c>
      <c r="H13" s="404" t="str">
        <f>VLOOKUP(C13,'Hemis baza'!K:AF,5,)</f>
        <v>1-23 Muz</v>
      </c>
      <c r="I13" s="403" t="str">
        <f>VLOOKUP(C13,'Hemis baza'!K:AF,11,)</f>
        <v>Bakalavr</v>
      </c>
      <c r="J13" s="23" t="str">
        <f>VLOOKUP(C13,'Hemis baza'!K:AF,12,)</f>
        <v>Kunduzgi</v>
      </c>
      <c r="K13" s="11" t="s">
        <v>1096</v>
      </c>
      <c r="L13" s="11" t="s">
        <v>577</v>
      </c>
      <c r="M13" s="12">
        <v>15000000</v>
      </c>
      <c r="N13" s="13">
        <f>SUMIF('BR 2'!B:B,'2-kurs'!C13,'BR 2'!G:G)</f>
        <v>15000000</v>
      </c>
      <c r="O13" s="12">
        <f t="shared" si="0"/>
        <v>0</v>
      </c>
      <c r="P13" s="12"/>
      <c r="Q13" s="12">
        <f t="shared" si="1"/>
        <v>0</v>
      </c>
      <c r="R13" s="16"/>
      <c r="U13" s="13">
        <f t="shared" si="2"/>
        <v>0</v>
      </c>
      <c r="V13" s="13">
        <v>15000000</v>
      </c>
      <c r="AA13" s="359">
        <f t="shared" si="3"/>
        <v>15000000</v>
      </c>
      <c r="AB13" s="359">
        <f t="shared" si="4"/>
        <v>15000000</v>
      </c>
      <c r="AC13" s="359">
        <f t="shared" si="5"/>
        <v>0</v>
      </c>
      <c r="AD13" s="359">
        <f t="shared" si="6"/>
        <v>0</v>
      </c>
    </row>
    <row r="14" spans="1:30" s="358" customFormat="1" x14ac:dyDescent="0.25">
      <c r="A14" s="5">
        <f>SUBTOTAL(103,$B$2:B14)</f>
        <v>13</v>
      </c>
      <c r="B14" s="6" t="s">
        <v>5107</v>
      </c>
      <c r="C14" s="10">
        <v>60711055310085</v>
      </c>
      <c r="D14" s="10" t="str">
        <f>VLOOKUP(C14,'Hemis baza'!K:AJ,26,)</f>
        <v>438231100371</v>
      </c>
      <c r="E14" s="24" t="str">
        <f>VLOOKUP(C14,'Hemis baza'!K:AF,13,)</f>
        <v>To‘lov-shartnoma</v>
      </c>
      <c r="F14" s="109" t="str">
        <f>VLOOKUP(C14,'Hemis baza'!K:AF,3,)</f>
        <v>2-kurs</v>
      </c>
      <c r="G14" s="305" t="s">
        <v>181</v>
      </c>
      <c r="H14" s="404" t="str">
        <f>VLOOKUP(C14,'Hemis baza'!K:AF,5,)</f>
        <v>1-23 O`TA</v>
      </c>
      <c r="I14" s="403" t="str">
        <f>VLOOKUP(C14,'Hemis baza'!K:AF,11,)</f>
        <v>Bakalavr</v>
      </c>
      <c r="J14" s="23" t="str">
        <f>VLOOKUP(C14,'Hemis baza'!K:AF,12,)</f>
        <v>Kunduzgi</v>
      </c>
      <c r="K14" s="11" t="s">
        <v>991</v>
      </c>
      <c r="L14" s="11" t="s">
        <v>193</v>
      </c>
      <c r="M14" s="12">
        <v>15000000</v>
      </c>
      <c r="N14" s="13">
        <f>SUMIF('BR 2'!B:B,'2-kurs'!C14,'BR 2'!G:G)</f>
        <v>7601500</v>
      </c>
      <c r="O14" s="12">
        <f t="shared" si="0"/>
        <v>7398500</v>
      </c>
      <c r="P14" s="12"/>
      <c r="Q14" s="12">
        <f t="shared" si="1"/>
        <v>0</v>
      </c>
      <c r="R14" s="15"/>
      <c r="U14" s="13">
        <f t="shared" si="2"/>
        <v>0</v>
      </c>
      <c r="V14" s="13">
        <v>7601500</v>
      </c>
      <c r="AA14" s="359">
        <f t="shared" si="3"/>
        <v>15000000</v>
      </c>
      <c r="AB14" s="359">
        <f t="shared" si="4"/>
        <v>7601500</v>
      </c>
      <c r="AC14" s="359">
        <f t="shared" si="5"/>
        <v>7398500</v>
      </c>
      <c r="AD14" s="359">
        <f t="shared" si="6"/>
        <v>0</v>
      </c>
    </row>
    <row r="15" spans="1:30" s="358" customFormat="1" x14ac:dyDescent="0.25">
      <c r="A15" s="5">
        <f>SUBTOTAL(103,$B$2:B15)</f>
        <v>14</v>
      </c>
      <c r="B15" s="6" t="s">
        <v>5108</v>
      </c>
      <c r="C15" s="10">
        <v>31602951010024</v>
      </c>
      <c r="D15" s="10" t="str">
        <f>VLOOKUP(C15,'Hemis baza'!K:AJ,26,)</f>
        <v>438231100672</v>
      </c>
      <c r="E15" s="24" t="str">
        <f>VLOOKUP(C15,'Hemis baza'!K:AF,13,)</f>
        <v>To‘lov-shartnoma</v>
      </c>
      <c r="F15" s="109" t="str">
        <f>VLOOKUP(C15,'Hemis baza'!K:AF,3,)</f>
        <v>2-kurs</v>
      </c>
      <c r="G15" s="305" t="s">
        <v>318</v>
      </c>
      <c r="H15" s="404" t="str">
        <f>VLOOKUP(C15,'Hemis baza'!K:AF,5,)</f>
        <v>S1-23 IQT</v>
      </c>
      <c r="I15" s="403" t="str">
        <f>VLOOKUP(C15,'Hemis baza'!K:AF,11,)</f>
        <v>Bakalavr</v>
      </c>
      <c r="J15" s="23" t="str">
        <f>VLOOKUP(C15,'Hemis baza'!K:AF,12,)</f>
        <v>Sirtqi</v>
      </c>
      <c r="K15" s="11" t="s">
        <v>1130</v>
      </c>
      <c r="L15" s="11" t="s">
        <v>719</v>
      </c>
      <c r="M15" s="12">
        <v>12000000</v>
      </c>
      <c r="N15" s="13">
        <f>SUMIF('BR 2'!B:B,'2-kurs'!C15,'BR 2'!G:G)</f>
        <v>4000000</v>
      </c>
      <c r="O15" s="12">
        <f t="shared" si="0"/>
        <v>8000000</v>
      </c>
      <c r="P15" s="12"/>
      <c r="Q15" s="12">
        <f t="shared" si="1"/>
        <v>0</v>
      </c>
      <c r="R15" s="15"/>
      <c r="U15" s="13">
        <f t="shared" si="2"/>
        <v>0</v>
      </c>
      <c r="V15" s="13">
        <v>4000000</v>
      </c>
      <c r="AA15" s="359">
        <f t="shared" si="3"/>
        <v>12000000</v>
      </c>
      <c r="AB15" s="359">
        <f t="shared" si="4"/>
        <v>4000000</v>
      </c>
      <c r="AC15" s="359">
        <f t="shared" si="5"/>
        <v>8000000</v>
      </c>
      <c r="AD15" s="359">
        <f t="shared" si="6"/>
        <v>0</v>
      </c>
    </row>
    <row r="16" spans="1:30" s="358" customFormat="1" x14ac:dyDescent="0.25">
      <c r="A16" s="5">
        <f>SUBTOTAL(103,$B$2:B16)</f>
        <v>15</v>
      </c>
      <c r="B16" s="6" t="s">
        <v>5109</v>
      </c>
      <c r="C16" s="10">
        <v>40204871050052</v>
      </c>
      <c r="D16" s="10" t="str">
        <f>VLOOKUP(C16,'Hemis baza'!K:AJ,26,)</f>
        <v>438231100583</v>
      </c>
      <c r="E16" s="24" t="str">
        <f>VLOOKUP(C16,'Hemis baza'!K:AF,13,)</f>
        <v>To‘lov-shartnoma</v>
      </c>
      <c r="F16" s="109" t="str">
        <f>VLOOKUP(C16,'Hemis baza'!K:AF,3,)</f>
        <v>2-kurs</v>
      </c>
      <c r="G16" s="305" t="s">
        <v>318</v>
      </c>
      <c r="H16" s="404" t="str">
        <f>VLOOKUP(C16,'Hemis baza'!K:AF,5,)</f>
        <v>S1-23 IQT</v>
      </c>
      <c r="I16" s="403" t="str">
        <f>VLOOKUP(C16,'Hemis baza'!K:AF,11,)</f>
        <v>Bakalavr</v>
      </c>
      <c r="J16" s="23" t="str">
        <f>VLOOKUP(C16,'Hemis baza'!K:AF,12,)</f>
        <v>Sirtqi</v>
      </c>
      <c r="K16" s="11" t="s">
        <v>1150</v>
      </c>
      <c r="L16" s="11" t="s">
        <v>739</v>
      </c>
      <c r="M16" s="12">
        <v>12000000</v>
      </c>
      <c r="N16" s="13">
        <f>SUMIF('BR 2'!B:B,'2-kurs'!C16,'BR 2'!G:G)</f>
        <v>6950000</v>
      </c>
      <c r="O16" s="12">
        <f t="shared" si="0"/>
        <v>5050000</v>
      </c>
      <c r="P16" s="12"/>
      <c r="Q16" s="12">
        <f t="shared" si="1"/>
        <v>0</v>
      </c>
      <c r="R16" s="15"/>
      <c r="U16" s="13">
        <f t="shared" si="2"/>
        <v>0</v>
      </c>
      <c r="V16" s="13">
        <v>6950000</v>
      </c>
      <c r="AA16" s="359">
        <f t="shared" si="3"/>
        <v>12000000</v>
      </c>
      <c r="AB16" s="359">
        <f t="shared" si="4"/>
        <v>6950000</v>
      </c>
      <c r="AC16" s="359">
        <f t="shared" si="5"/>
        <v>5050000</v>
      </c>
      <c r="AD16" s="359">
        <f t="shared" si="6"/>
        <v>0</v>
      </c>
    </row>
    <row r="17" spans="1:30" s="358" customFormat="1" x14ac:dyDescent="0.25">
      <c r="A17" s="5">
        <f>SUBTOTAL(103,$B$2:B17)</f>
        <v>16</v>
      </c>
      <c r="B17" s="6" t="s">
        <v>5110</v>
      </c>
      <c r="C17" s="10">
        <v>31912861080012</v>
      </c>
      <c r="D17" s="10" t="str">
        <f>VLOOKUP(C17,'Hemis baza'!K:AJ,26,)</f>
        <v>438231200057</v>
      </c>
      <c r="E17" s="24" t="str">
        <f>VLOOKUP(C17,'Hemis baza'!K:AF,13,)</f>
        <v>To‘lov-shartnoma</v>
      </c>
      <c r="F17" s="109" t="str">
        <f>VLOOKUP(C17,'Hemis baza'!K:AF,3,)</f>
        <v>2-kurs</v>
      </c>
      <c r="G17" s="305" t="s">
        <v>1240</v>
      </c>
      <c r="H17" s="404" t="str">
        <f>VLOOKUP(C17,'Hemis baza'!K:AF,5,)</f>
        <v>M1-23 P</v>
      </c>
      <c r="I17" s="403" t="str">
        <f>VLOOKUP(C17,'Hemis baza'!K:AF,11,)</f>
        <v>Magistr</v>
      </c>
      <c r="J17" s="23" t="str">
        <f>VLOOKUP(C17,'Hemis baza'!K:AF,12,)</f>
        <v>Kunduzgi</v>
      </c>
      <c r="K17" s="11" t="s">
        <v>1324</v>
      </c>
      <c r="L17" s="11">
        <v>945471986</v>
      </c>
      <c r="M17" s="12">
        <v>18000000</v>
      </c>
      <c r="N17" s="13">
        <f>SUMIF('BR 2'!B:B,'2-kurs'!C17,'BR 2'!G:G)</f>
        <v>9000000</v>
      </c>
      <c r="O17" s="12">
        <f t="shared" si="0"/>
        <v>9000000</v>
      </c>
      <c r="P17" s="12"/>
      <c r="Q17" s="12">
        <f t="shared" si="1"/>
        <v>0</v>
      </c>
      <c r="R17" s="15"/>
      <c r="U17" s="13">
        <f t="shared" si="2"/>
        <v>0</v>
      </c>
      <c r="V17" s="13">
        <v>9000000</v>
      </c>
      <c r="AA17" s="359">
        <f t="shared" si="3"/>
        <v>18000000</v>
      </c>
      <c r="AB17" s="359">
        <f t="shared" si="4"/>
        <v>9000000</v>
      </c>
      <c r="AC17" s="359">
        <f t="shared" si="5"/>
        <v>9000000</v>
      </c>
      <c r="AD17" s="359">
        <f t="shared" si="6"/>
        <v>0</v>
      </c>
    </row>
    <row r="18" spans="1:30" s="358" customFormat="1" x14ac:dyDescent="0.25">
      <c r="A18" s="5">
        <f>SUBTOTAL(103,$B$2:B18)</f>
        <v>17</v>
      </c>
      <c r="B18" s="6" t="s">
        <v>5111</v>
      </c>
      <c r="C18" s="10">
        <v>42401921140037</v>
      </c>
      <c r="D18" s="10" t="str">
        <f>VLOOKUP(C18,'Hemis baza'!K:AJ,26,)</f>
        <v>438231100588</v>
      </c>
      <c r="E18" s="24" t="str">
        <f>VLOOKUP(C18,'Hemis baza'!K:AF,13,)</f>
        <v>To‘lov-shartnoma</v>
      </c>
      <c r="F18" s="109" t="str">
        <f>VLOOKUP(C18,'Hemis baza'!K:AF,3,)</f>
        <v>2-kurs</v>
      </c>
      <c r="G18" s="305" t="s">
        <v>121</v>
      </c>
      <c r="H18" s="404" t="str">
        <f>VLOOKUP(C18,'Hemis baza'!K:AF,5,)</f>
        <v>1-23 BT</v>
      </c>
      <c r="I18" s="403" t="str">
        <f>VLOOKUP(C18,'Hemis baza'!K:AF,11,)</f>
        <v>Bakalavr</v>
      </c>
      <c r="J18" s="23" t="str">
        <f>VLOOKUP(C18,'Hemis baza'!K:AF,12,)</f>
        <v>Kunduzgi</v>
      </c>
      <c r="K18" s="11" t="s">
        <v>951</v>
      </c>
      <c r="L18" s="11" t="s">
        <v>104</v>
      </c>
      <c r="M18" s="12">
        <v>15000000</v>
      </c>
      <c r="N18" s="13">
        <f>SUMIF('BR 2'!B:B,'2-kurs'!C18,'BR 2'!G:G)</f>
        <v>15000000</v>
      </c>
      <c r="O18" s="12">
        <f t="shared" si="0"/>
        <v>0</v>
      </c>
      <c r="P18" s="12"/>
      <c r="Q18" s="12">
        <f t="shared" si="1"/>
        <v>0</v>
      </c>
      <c r="R18" s="15"/>
      <c r="U18" s="13">
        <f t="shared" si="2"/>
        <v>0</v>
      </c>
      <c r="V18" s="13">
        <v>15000000</v>
      </c>
      <c r="AA18" s="359">
        <f t="shared" si="3"/>
        <v>15000000</v>
      </c>
      <c r="AB18" s="359">
        <f t="shared" si="4"/>
        <v>15000000</v>
      </c>
      <c r="AC18" s="359">
        <f t="shared" si="5"/>
        <v>0</v>
      </c>
      <c r="AD18" s="359">
        <f t="shared" si="6"/>
        <v>0</v>
      </c>
    </row>
    <row r="19" spans="1:30" s="358" customFormat="1" x14ac:dyDescent="0.25">
      <c r="A19" s="5">
        <f>SUBTOTAL(103,$B$2:B19)</f>
        <v>18</v>
      </c>
      <c r="B19" s="6" t="s">
        <v>5112</v>
      </c>
      <c r="C19" s="10">
        <v>41611951000059</v>
      </c>
      <c r="D19" s="10" t="str">
        <f>VLOOKUP(C19,'Hemis baza'!K:AJ,26,)</f>
        <v>438231100662</v>
      </c>
      <c r="E19" s="24" t="str">
        <f>VLOOKUP(C19,'Hemis baza'!K:AF,13,)</f>
        <v>To‘lov-shartnoma</v>
      </c>
      <c r="F19" s="109" t="str">
        <f>VLOOKUP(C19,'Hemis baza'!K:AF,3,)</f>
        <v>2-kurs</v>
      </c>
      <c r="G19" s="305" t="s">
        <v>36</v>
      </c>
      <c r="H19" s="404" t="str">
        <f>VLOOKUP(C19,'Hemis baza'!K:AF,5,)</f>
        <v>S1-23 MT</v>
      </c>
      <c r="I19" s="403" t="str">
        <f>VLOOKUP(C19,'Hemis baza'!K:AF,11,)</f>
        <v>Bakalavr</v>
      </c>
      <c r="J19" s="23" t="str">
        <f>VLOOKUP(C19,'Hemis baza'!K:AF,12,)</f>
        <v>Sirtqi</v>
      </c>
      <c r="K19" s="11" t="s">
        <v>1093</v>
      </c>
      <c r="L19" s="11" t="s">
        <v>554</v>
      </c>
      <c r="M19" s="12">
        <v>12000000</v>
      </c>
      <c r="N19" s="13">
        <f>SUMIF('BR 2'!B:B,'2-kurs'!C19,'BR 2'!G:G)</f>
        <v>11500000</v>
      </c>
      <c r="O19" s="12">
        <f t="shared" si="0"/>
        <v>500000</v>
      </c>
      <c r="P19" s="12">
        <v>500000</v>
      </c>
      <c r="Q19" s="12">
        <f t="shared" si="1"/>
        <v>0</v>
      </c>
      <c r="R19" s="15"/>
      <c r="U19" s="13">
        <f t="shared" si="2"/>
        <v>0</v>
      </c>
      <c r="V19" s="13">
        <v>11500000</v>
      </c>
      <c r="AA19" s="359">
        <f t="shared" si="3"/>
        <v>12000000</v>
      </c>
      <c r="AB19" s="359">
        <f t="shared" si="4"/>
        <v>11500000</v>
      </c>
      <c r="AC19" s="359">
        <f t="shared" si="5"/>
        <v>500000</v>
      </c>
      <c r="AD19" s="359">
        <f t="shared" si="6"/>
        <v>0</v>
      </c>
    </row>
    <row r="20" spans="1:30" s="358" customFormat="1" x14ac:dyDescent="0.25">
      <c r="A20" s="5">
        <f>SUBTOTAL(103,$B$2:B20)</f>
        <v>19</v>
      </c>
      <c r="B20" s="6" t="s">
        <v>5113</v>
      </c>
      <c r="C20" s="10">
        <v>63010045370010</v>
      </c>
      <c r="D20" s="10" t="str">
        <f>VLOOKUP(C20,'Hemis baza'!K:AJ,26,)</f>
        <v>438231100422</v>
      </c>
      <c r="E20" s="24" t="str">
        <f>VLOOKUP(C20,'Hemis baza'!K:AF,13,)</f>
        <v>To‘lov-shartnoma</v>
      </c>
      <c r="F20" s="109" t="str">
        <f>VLOOKUP(C20,'Hemis baza'!K:AF,3,)</f>
        <v>2-kurs</v>
      </c>
      <c r="G20" s="305" t="s">
        <v>140</v>
      </c>
      <c r="H20" s="404" t="str">
        <f>VLOOKUP(C20,'Hemis baza'!K:AF,5,)</f>
        <v>1-23 Muz</v>
      </c>
      <c r="I20" s="403" t="str">
        <f>VLOOKUP(C20,'Hemis baza'!K:AF,11,)</f>
        <v>Bakalavr</v>
      </c>
      <c r="J20" s="23" t="str">
        <f>VLOOKUP(C20,'Hemis baza'!K:AF,12,)</f>
        <v>Kunduzgi</v>
      </c>
      <c r="K20" s="11" t="s">
        <v>971</v>
      </c>
      <c r="L20" s="11" t="s">
        <v>144</v>
      </c>
      <c r="M20" s="12">
        <v>15000000</v>
      </c>
      <c r="N20" s="13">
        <f>SUMIF('BR 2'!B:B,'2-kurs'!C20,'BR 2'!G:G)</f>
        <v>15000000</v>
      </c>
      <c r="O20" s="12">
        <f t="shared" si="0"/>
        <v>0</v>
      </c>
      <c r="P20" s="12"/>
      <c r="Q20" s="12">
        <f t="shared" si="1"/>
        <v>0</v>
      </c>
      <c r="R20" s="15"/>
      <c r="U20" s="13">
        <f t="shared" si="2"/>
        <v>0</v>
      </c>
      <c r="V20" s="13">
        <v>15000000</v>
      </c>
      <c r="AA20" s="359">
        <f t="shared" si="3"/>
        <v>15000000</v>
      </c>
      <c r="AB20" s="359">
        <f t="shared" si="4"/>
        <v>15000000</v>
      </c>
      <c r="AC20" s="359">
        <f t="shared" si="5"/>
        <v>0</v>
      </c>
      <c r="AD20" s="359">
        <f t="shared" si="6"/>
        <v>0</v>
      </c>
    </row>
    <row r="21" spans="1:30" s="358" customFormat="1" x14ac:dyDescent="0.25">
      <c r="A21" s="5">
        <f>SUBTOTAL(103,$B$2:B21)</f>
        <v>20</v>
      </c>
      <c r="B21" s="6" t="s">
        <v>5114</v>
      </c>
      <c r="C21" s="10">
        <v>61208055340019</v>
      </c>
      <c r="D21" s="10" t="str">
        <f>VLOOKUP(C21,'Hemis baza'!K:AJ,26,)</f>
        <v>438231100510</v>
      </c>
      <c r="E21" s="24" t="str">
        <f>VLOOKUP(C21,'Hemis baza'!K:AF,13,)</f>
        <v>To‘lov-shartnoma</v>
      </c>
      <c r="F21" s="109" t="str">
        <f>VLOOKUP(C21,'Hemis baza'!K:AF,3,)</f>
        <v>2-kurs</v>
      </c>
      <c r="G21" s="305" t="s">
        <v>121</v>
      </c>
      <c r="H21" s="404" t="str">
        <f>VLOOKUP(C21,'Hemis baza'!K:AF,5,)</f>
        <v>1-23 BT</v>
      </c>
      <c r="I21" s="403" t="str">
        <f>VLOOKUP(C21,'Hemis baza'!K:AF,11,)</f>
        <v>Bakalavr</v>
      </c>
      <c r="J21" s="23" t="str">
        <f>VLOOKUP(C21,'Hemis baza'!K:AF,12,)</f>
        <v>Kunduzgi</v>
      </c>
      <c r="K21" s="11" t="s">
        <v>2389</v>
      </c>
      <c r="L21" s="11" t="s">
        <v>2390</v>
      </c>
      <c r="M21" s="12">
        <v>15000000</v>
      </c>
      <c r="N21" s="13">
        <f>SUMIF('BR 2'!B:B,'2-kurs'!C21,'BR 2'!G:G)</f>
        <v>15000000</v>
      </c>
      <c r="O21" s="12">
        <f t="shared" si="0"/>
        <v>0</v>
      </c>
      <c r="P21" s="12"/>
      <c r="Q21" s="12">
        <f t="shared" si="1"/>
        <v>0</v>
      </c>
      <c r="R21" s="15"/>
      <c r="U21" s="13">
        <f t="shared" si="2"/>
        <v>0</v>
      </c>
      <c r="V21" s="13">
        <v>15000000</v>
      </c>
      <c r="AA21" s="359">
        <f t="shared" si="3"/>
        <v>15000000</v>
      </c>
      <c r="AB21" s="359">
        <f t="shared" si="4"/>
        <v>15000000</v>
      </c>
      <c r="AC21" s="359">
        <f t="shared" si="5"/>
        <v>0</v>
      </c>
      <c r="AD21" s="359">
        <f t="shared" si="6"/>
        <v>0</v>
      </c>
    </row>
    <row r="22" spans="1:30" s="358" customFormat="1" x14ac:dyDescent="0.25">
      <c r="A22" s="5">
        <f>SUBTOTAL(103,$B$2:B22)</f>
        <v>21</v>
      </c>
      <c r="B22" s="6" t="s">
        <v>5115</v>
      </c>
      <c r="C22" s="10">
        <v>50311055310060</v>
      </c>
      <c r="D22" s="10" t="str">
        <f>VLOOKUP(C22,'Hemis baza'!K:AJ,26,)</f>
        <v>438231100337</v>
      </c>
      <c r="E22" s="24" t="str">
        <f>VLOOKUP(C22,'Hemis baza'!K:AF,13,)</f>
        <v>To‘lov-shartnoma</v>
      </c>
      <c r="F22" s="109" t="str">
        <f>VLOOKUP(C22,'Hemis baza'!K:AF,3,)</f>
        <v>2-kurs</v>
      </c>
      <c r="G22" s="305" t="s">
        <v>361</v>
      </c>
      <c r="H22" s="404" t="str">
        <f>VLOOKUP(C22,'Hemis baza'!K:AF,5,)</f>
        <v>1-23 PSI</v>
      </c>
      <c r="I22" s="403" t="str">
        <f>VLOOKUP(C22,'Hemis baza'!K:AF,11,)</f>
        <v>Bakalavr</v>
      </c>
      <c r="J22" s="23" t="str">
        <f>VLOOKUP(C22,'Hemis baza'!K:AF,12,)</f>
        <v>Kunduzgi</v>
      </c>
      <c r="K22" s="11" t="s">
        <v>1018</v>
      </c>
      <c r="L22" s="11" t="s">
        <v>363</v>
      </c>
      <c r="M22" s="12">
        <v>15000000</v>
      </c>
      <c r="N22" s="13">
        <f>SUMIF('BR 2'!B:B,'2-kurs'!C22,'BR 2'!G:G)</f>
        <v>15000000</v>
      </c>
      <c r="O22" s="12">
        <f t="shared" si="0"/>
        <v>0</v>
      </c>
      <c r="P22" s="12"/>
      <c r="Q22" s="12">
        <f t="shared" si="1"/>
        <v>0</v>
      </c>
      <c r="R22" s="15"/>
      <c r="U22" s="13">
        <f t="shared" si="2"/>
        <v>0</v>
      </c>
      <c r="V22" s="13">
        <v>15000000</v>
      </c>
      <c r="AA22" s="359">
        <f t="shared" si="3"/>
        <v>15000000</v>
      </c>
      <c r="AB22" s="359">
        <f t="shared" si="4"/>
        <v>15000000</v>
      </c>
      <c r="AC22" s="359">
        <f t="shared" si="5"/>
        <v>0</v>
      </c>
      <c r="AD22" s="359">
        <f t="shared" si="6"/>
        <v>0</v>
      </c>
    </row>
    <row r="23" spans="1:30" s="358" customFormat="1" x14ac:dyDescent="0.25">
      <c r="A23" s="5">
        <f>SUBTOTAL(103,$B$2:B23)</f>
        <v>22</v>
      </c>
      <c r="B23" s="6" t="s">
        <v>5116</v>
      </c>
      <c r="C23" s="10">
        <v>61909055260029</v>
      </c>
      <c r="D23" s="10" t="str">
        <f>VLOOKUP(C23,'Hemis baza'!K:AJ,26,)</f>
        <v>438231100754</v>
      </c>
      <c r="E23" s="24" t="str">
        <f>VLOOKUP(C23,'Hemis baza'!K:AF,13,)</f>
        <v>To‘lov-shartnoma</v>
      </c>
      <c r="F23" s="109" t="str">
        <f>VLOOKUP(C23,'Hemis baza'!K:AF,3,)</f>
        <v>2-kurs</v>
      </c>
      <c r="G23" s="305" t="s">
        <v>361</v>
      </c>
      <c r="H23" s="404" t="str">
        <f>VLOOKUP(C23,'Hemis baza'!K:AF,5,)</f>
        <v>S1-23 PSI</v>
      </c>
      <c r="I23" s="403" t="str">
        <f>VLOOKUP(C23,'Hemis baza'!K:AF,11,)</f>
        <v>Bakalavr</v>
      </c>
      <c r="J23" s="23" t="str">
        <f>VLOOKUP(C23,'Hemis baza'!K:AF,12,)</f>
        <v>Sirtqi</v>
      </c>
      <c r="K23" s="11" t="s">
        <v>1230</v>
      </c>
      <c r="L23" s="11" t="s">
        <v>916</v>
      </c>
      <c r="M23" s="12">
        <v>12000000</v>
      </c>
      <c r="N23" s="13">
        <f>SUMIF('BR 2'!B:B,'2-kurs'!C23,'BR 2'!G:G)</f>
        <v>9000000</v>
      </c>
      <c r="O23" s="12">
        <f t="shared" si="0"/>
        <v>3000000</v>
      </c>
      <c r="P23" s="12"/>
      <c r="Q23" s="12">
        <f t="shared" si="1"/>
        <v>0</v>
      </c>
      <c r="R23" s="15"/>
      <c r="U23" s="13">
        <f t="shared" si="2"/>
        <v>0</v>
      </c>
      <c r="V23" s="13">
        <v>9000000</v>
      </c>
      <c r="AA23" s="359">
        <f t="shared" si="3"/>
        <v>12000000</v>
      </c>
      <c r="AB23" s="359">
        <f t="shared" si="4"/>
        <v>9000000</v>
      </c>
      <c r="AC23" s="359">
        <f t="shared" si="5"/>
        <v>3000000</v>
      </c>
      <c r="AD23" s="359">
        <f t="shared" si="6"/>
        <v>0</v>
      </c>
    </row>
    <row r="24" spans="1:30" s="358" customFormat="1" x14ac:dyDescent="0.25">
      <c r="A24" s="5">
        <f>SUBTOTAL(103,$B$2:B24)</f>
        <v>23</v>
      </c>
      <c r="B24" s="6" t="s">
        <v>5117</v>
      </c>
      <c r="C24" s="10">
        <v>61302065340019</v>
      </c>
      <c r="D24" s="10" t="str">
        <f>VLOOKUP(C24,'Hemis baza'!K:AJ,26,)</f>
        <v>438231100511</v>
      </c>
      <c r="E24" s="24" t="str">
        <f>VLOOKUP(C24,'Hemis baza'!K:AF,13,)</f>
        <v>To‘lov-shartnoma</v>
      </c>
      <c r="F24" s="109" t="str">
        <f>VLOOKUP(C24,'Hemis baza'!K:AF,3,)</f>
        <v>2-kurs</v>
      </c>
      <c r="G24" s="305" t="s">
        <v>121</v>
      </c>
      <c r="H24" s="404" t="str">
        <f>VLOOKUP(C24,'Hemis baza'!K:AF,5,)</f>
        <v>1-23 BT</v>
      </c>
      <c r="I24" s="403" t="str">
        <f>VLOOKUP(C24,'Hemis baza'!K:AF,11,)</f>
        <v>Bakalavr</v>
      </c>
      <c r="J24" s="23" t="str">
        <f>VLOOKUP(C24,'Hemis baza'!K:AF,12,)</f>
        <v>Kunduzgi</v>
      </c>
      <c r="K24" s="11" t="s">
        <v>2391</v>
      </c>
      <c r="L24" s="11" t="s">
        <v>2392</v>
      </c>
      <c r="M24" s="12">
        <v>15000000</v>
      </c>
      <c r="N24" s="13">
        <f>SUMIF('BR 2'!B:B,'2-kurs'!C24,'BR 2'!G:G)</f>
        <v>7900000</v>
      </c>
      <c r="O24" s="12">
        <f t="shared" si="0"/>
        <v>7100000</v>
      </c>
      <c r="P24" s="12"/>
      <c r="Q24" s="12">
        <f t="shared" si="1"/>
        <v>0</v>
      </c>
      <c r="R24" s="15"/>
      <c r="U24" s="13">
        <f t="shared" si="2"/>
        <v>0</v>
      </c>
      <c r="V24" s="13">
        <v>7900000</v>
      </c>
      <c r="AA24" s="359">
        <f t="shared" si="3"/>
        <v>15000000</v>
      </c>
      <c r="AB24" s="359">
        <f t="shared" si="4"/>
        <v>7900000</v>
      </c>
      <c r="AC24" s="359">
        <f t="shared" si="5"/>
        <v>7100000</v>
      </c>
      <c r="AD24" s="359">
        <f t="shared" si="6"/>
        <v>0</v>
      </c>
    </row>
    <row r="25" spans="1:30" s="358" customFormat="1" x14ac:dyDescent="0.25">
      <c r="A25" s="5">
        <f>SUBTOTAL(103,$B$2:B25)</f>
        <v>24</v>
      </c>
      <c r="B25" s="6" t="s">
        <v>5118</v>
      </c>
      <c r="C25" s="10">
        <v>63101035300059</v>
      </c>
      <c r="D25" s="10" t="e">
        <f>VLOOKUP(C25,'Hemis baza'!K:AJ,26,)</f>
        <v>#N/A</v>
      </c>
      <c r="E25" s="24" t="e">
        <f>VLOOKUP(C25,'Hemis baza'!K:AF,13,)</f>
        <v>#N/A</v>
      </c>
      <c r="F25" s="109" t="e">
        <f>VLOOKUP(C25,'Hemis baza'!K:AF,3,)</f>
        <v>#N/A</v>
      </c>
      <c r="G25" s="305" t="s">
        <v>36</v>
      </c>
      <c r="H25" s="404" t="e">
        <f>VLOOKUP(C25,'Hemis baza'!K:AF,5,)</f>
        <v>#N/A</v>
      </c>
      <c r="I25" s="403" t="e">
        <f>VLOOKUP(C25,'Hemis baza'!K:AF,11,)</f>
        <v>#N/A</v>
      </c>
      <c r="J25" s="23" t="e">
        <f>VLOOKUP(C25,'Hemis baza'!K:AF,12,)</f>
        <v>#N/A</v>
      </c>
      <c r="K25" s="11" t="s">
        <v>1085</v>
      </c>
      <c r="L25" s="11" t="s">
        <v>517</v>
      </c>
      <c r="M25" s="12">
        <v>12000000</v>
      </c>
      <c r="N25" s="13">
        <f>SUMIF('BR 2'!B:B,'2-kurs'!C25,'BR 2'!G:G)</f>
        <v>0</v>
      </c>
      <c r="O25" s="12">
        <f t="shared" si="0"/>
        <v>12000000</v>
      </c>
      <c r="P25" s="12"/>
      <c r="Q25" s="12">
        <f t="shared" si="1"/>
        <v>0</v>
      </c>
      <c r="R25" s="19"/>
      <c r="U25" s="13">
        <f t="shared" si="2"/>
        <v>0</v>
      </c>
      <c r="V25" s="13">
        <v>0</v>
      </c>
      <c r="AA25" s="359">
        <f t="shared" si="3"/>
        <v>12000000</v>
      </c>
      <c r="AB25" s="359">
        <f t="shared" si="4"/>
        <v>0</v>
      </c>
      <c r="AC25" s="359">
        <f t="shared" si="5"/>
        <v>12000000</v>
      </c>
      <c r="AD25" s="359">
        <f t="shared" si="6"/>
        <v>0</v>
      </c>
    </row>
    <row r="26" spans="1:30" s="358" customFormat="1" x14ac:dyDescent="0.25">
      <c r="A26" s="325">
        <f>SUBTOTAL(103,$B$2:B26)</f>
        <v>25</v>
      </c>
      <c r="B26" s="326" t="s">
        <v>5119</v>
      </c>
      <c r="C26" s="327">
        <v>51811015270016</v>
      </c>
      <c r="D26" s="10" t="e">
        <f>VLOOKUP(C26,'Hemis baza'!K:AJ,26,)</f>
        <v>#N/A</v>
      </c>
      <c r="E26" s="24" t="e">
        <f>VLOOKUP(C26,'Hemis baza'!K:AF,13,)</f>
        <v>#N/A</v>
      </c>
      <c r="F26" s="109" t="e">
        <f>VLOOKUP(C26,'Hemis baza'!K:AF,3,)</f>
        <v>#N/A</v>
      </c>
      <c r="G26" s="99" t="s">
        <v>361</v>
      </c>
      <c r="H26" s="404" t="e">
        <f>VLOOKUP(C26,'Hemis baza'!K:AF,5,)</f>
        <v>#N/A</v>
      </c>
      <c r="I26" s="403" t="e">
        <f>VLOOKUP(C26,'Hemis baza'!K:AF,11,)</f>
        <v>#N/A</v>
      </c>
      <c r="J26" s="23" t="e">
        <f>VLOOKUP(C26,'Hemis baza'!K:AF,12,)</f>
        <v>#N/A</v>
      </c>
      <c r="K26" s="18" t="s">
        <v>1235</v>
      </c>
      <c r="L26" s="18" t="s">
        <v>921</v>
      </c>
      <c r="M26" s="12">
        <v>12000000</v>
      </c>
      <c r="N26" s="13">
        <f>SUMIF('BR 2'!B:B,'2-kurs'!C26,'BR 2'!G:G)</f>
        <v>0</v>
      </c>
      <c r="O26" s="12">
        <f t="shared" si="0"/>
        <v>12000000</v>
      </c>
      <c r="P26" s="13"/>
      <c r="Q26" s="12">
        <f t="shared" si="1"/>
        <v>0</v>
      </c>
      <c r="R26" s="27" t="s">
        <v>4325</v>
      </c>
      <c r="U26" s="13">
        <f t="shared" si="2"/>
        <v>0</v>
      </c>
      <c r="V26" s="13">
        <v>0</v>
      </c>
      <c r="AA26" s="359">
        <f t="shared" si="3"/>
        <v>12000000</v>
      </c>
      <c r="AB26" s="359">
        <f t="shared" si="4"/>
        <v>0</v>
      </c>
      <c r="AC26" s="359">
        <f t="shared" si="5"/>
        <v>12000000</v>
      </c>
      <c r="AD26" s="359">
        <f t="shared" si="6"/>
        <v>0</v>
      </c>
    </row>
    <row r="27" spans="1:30" s="358" customFormat="1" x14ac:dyDescent="0.25">
      <c r="A27" s="5">
        <f>SUBTOTAL(103,$B$2:B27)</f>
        <v>26</v>
      </c>
      <c r="B27" s="6" t="s">
        <v>5120</v>
      </c>
      <c r="C27" s="10">
        <v>61910035300024</v>
      </c>
      <c r="D27" s="10" t="str">
        <f>VLOOKUP(C27,'Hemis baza'!K:AJ,26,)</f>
        <v>438231100656</v>
      </c>
      <c r="E27" s="24" t="str">
        <f>VLOOKUP(C27,'Hemis baza'!K:AF,13,)</f>
        <v>To‘lov-shartnoma</v>
      </c>
      <c r="F27" s="109" t="str">
        <f>VLOOKUP(C27,'Hemis baza'!K:AF,3,)</f>
        <v>2-kurs</v>
      </c>
      <c r="G27" s="305" t="s">
        <v>36</v>
      </c>
      <c r="H27" s="404" t="str">
        <f>VLOOKUP(C27,'Hemis baza'!K:AF,5,)</f>
        <v>S2-23 MT</v>
      </c>
      <c r="I27" s="403" t="str">
        <f>VLOOKUP(C27,'Hemis baza'!K:AF,11,)</f>
        <v>Bakalavr</v>
      </c>
      <c r="J27" s="23" t="str">
        <f>VLOOKUP(C27,'Hemis baza'!K:AF,12,)</f>
        <v>Sirtqi</v>
      </c>
      <c r="K27" s="11" t="s">
        <v>1074</v>
      </c>
      <c r="L27" s="11" t="s">
        <v>506</v>
      </c>
      <c r="M27" s="12">
        <v>12000000</v>
      </c>
      <c r="N27" s="13">
        <f>SUMIF('BR 2'!B:B,'2-kurs'!C27,'BR 2'!G:G)</f>
        <v>12000000</v>
      </c>
      <c r="O27" s="12">
        <f t="shared" si="0"/>
        <v>0</v>
      </c>
      <c r="P27" s="12"/>
      <c r="Q27" s="12">
        <f t="shared" si="1"/>
        <v>0</v>
      </c>
      <c r="R27" s="15"/>
      <c r="U27" s="13">
        <f t="shared" si="2"/>
        <v>0</v>
      </c>
      <c r="V27" s="13">
        <v>12000000</v>
      </c>
      <c r="AA27" s="359">
        <f t="shared" si="3"/>
        <v>12000000</v>
      </c>
      <c r="AB27" s="359">
        <f t="shared" si="4"/>
        <v>12000000</v>
      </c>
      <c r="AC27" s="359">
        <f t="shared" si="5"/>
        <v>0</v>
      </c>
      <c r="AD27" s="359">
        <f t="shared" si="6"/>
        <v>0</v>
      </c>
    </row>
    <row r="28" spans="1:30" s="358" customFormat="1" x14ac:dyDescent="0.25">
      <c r="A28" s="5">
        <f>SUBTOTAL(103,$B$2:B28)</f>
        <v>27</v>
      </c>
      <c r="B28" s="6" t="s">
        <v>5121</v>
      </c>
      <c r="C28" s="10">
        <v>60803055270024</v>
      </c>
      <c r="D28" s="10" t="str">
        <f>VLOOKUP(C28,'Hemis baza'!K:AJ,26,)</f>
        <v>438231100504</v>
      </c>
      <c r="E28" s="24" t="str">
        <f>VLOOKUP(C28,'Hemis baza'!K:AF,13,)</f>
        <v>To‘lov-shartnoma</v>
      </c>
      <c r="F28" s="109" t="str">
        <f>VLOOKUP(C28,'Hemis baza'!K:AF,3,)</f>
        <v>2-kurs</v>
      </c>
      <c r="G28" s="305" t="s">
        <v>181</v>
      </c>
      <c r="H28" s="404" t="str">
        <f>VLOOKUP(C28,'Hemis baza'!K:AF,5,)</f>
        <v>1-23 O`TA</v>
      </c>
      <c r="I28" s="403" t="str">
        <f>VLOOKUP(C28,'Hemis baza'!K:AF,11,)</f>
        <v>Bakalavr</v>
      </c>
      <c r="J28" s="23" t="str">
        <f>VLOOKUP(C28,'Hemis baza'!K:AF,12,)</f>
        <v>Kunduzgi</v>
      </c>
      <c r="K28" s="11" t="s">
        <v>988</v>
      </c>
      <c r="L28" s="11" t="s">
        <v>190</v>
      </c>
      <c r="M28" s="12">
        <v>15000000</v>
      </c>
      <c r="N28" s="13">
        <f>SUMIF('BR 2'!B:B,'2-kurs'!C28,'BR 2'!G:G)</f>
        <v>7500000</v>
      </c>
      <c r="O28" s="12">
        <f t="shared" si="0"/>
        <v>7500000</v>
      </c>
      <c r="P28" s="12"/>
      <c r="Q28" s="12">
        <f t="shared" si="1"/>
        <v>0</v>
      </c>
      <c r="R28" s="15"/>
      <c r="U28" s="13">
        <f t="shared" si="2"/>
        <v>0</v>
      </c>
      <c r="V28" s="13">
        <v>7500000</v>
      </c>
      <c r="AA28" s="359">
        <f t="shared" si="3"/>
        <v>15000000</v>
      </c>
      <c r="AB28" s="359">
        <f t="shared" si="4"/>
        <v>7500000</v>
      </c>
      <c r="AC28" s="359">
        <f t="shared" si="5"/>
        <v>7500000</v>
      </c>
      <c r="AD28" s="359">
        <f t="shared" si="6"/>
        <v>0</v>
      </c>
    </row>
    <row r="29" spans="1:30" s="358" customFormat="1" x14ac:dyDescent="0.25">
      <c r="A29" s="5">
        <f>SUBTOTAL(103,$B$2:B29)</f>
        <v>28</v>
      </c>
      <c r="B29" s="6" t="s">
        <v>5122</v>
      </c>
      <c r="C29" s="10">
        <v>61712015730029</v>
      </c>
      <c r="D29" s="10" t="str">
        <f>VLOOKUP(C29,'Hemis baza'!K:AJ,26,)</f>
        <v>438231200022</v>
      </c>
      <c r="E29" s="24" t="str">
        <f>VLOOKUP(C29,'Hemis baza'!K:AF,13,)</f>
        <v>To‘lov-shartnoma</v>
      </c>
      <c r="F29" s="109" t="str">
        <f>VLOOKUP(C29,'Hemis baza'!K:AF,3,)</f>
        <v>2-kurs</v>
      </c>
      <c r="G29" s="305" t="s">
        <v>1240</v>
      </c>
      <c r="H29" s="404" t="str">
        <f>VLOOKUP(C29,'Hemis baza'!K:AF,5,)</f>
        <v>M1-23 P</v>
      </c>
      <c r="I29" s="403" t="str">
        <f>VLOOKUP(C29,'Hemis baza'!K:AF,11,)</f>
        <v>Magistr</v>
      </c>
      <c r="J29" s="23" t="str">
        <f>VLOOKUP(C29,'Hemis baza'!K:AF,12,)</f>
        <v>Kunduzgi</v>
      </c>
      <c r="K29" s="11" t="s">
        <v>2367</v>
      </c>
      <c r="L29" s="11">
        <v>910832700</v>
      </c>
      <c r="M29" s="12">
        <v>18000000</v>
      </c>
      <c r="N29" s="13">
        <f>SUMIF('BR 2'!B:B,'2-kurs'!C29,'BR 2'!G:G)</f>
        <v>5400000</v>
      </c>
      <c r="O29" s="12">
        <f t="shared" si="0"/>
        <v>12600000</v>
      </c>
      <c r="P29" s="12"/>
      <c r="Q29" s="12">
        <f t="shared" si="1"/>
        <v>0</v>
      </c>
      <c r="R29" s="15"/>
      <c r="U29" s="13">
        <f t="shared" si="2"/>
        <v>0</v>
      </c>
      <c r="V29" s="13">
        <v>5400000</v>
      </c>
      <c r="AA29" s="359">
        <f t="shared" si="3"/>
        <v>18000000</v>
      </c>
      <c r="AB29" s="359">
        <f t="shared" si="4"/>
        <v>5400000</v>
      </c>
      <c r="AC29" s="359">
        <f t="shared" si="5"/>
        <v>12600000</v>
      </c>
      <c r="AD29" s="359">
        <f t="shared" si="6"/>
        <v>0</v>
      </c>
    </row>
    <row r="30" spans="1:30" s="358" customFormat="1" x14ac:dyDescent="0.25">
      <c r="A30" s="5">
        <f>SUBTOTAL(103,$B$2:B30)</f>
        <v>29</v>
      </c>
      <c r="B30" s="6" t="s">
        <v>5123</v>
      </c>
      <c r="C30" s="10">
        <v>62208055300021</v>
      </c>
      <c r="D30" s="10" t="str">
        <f>VLOOKUP(C30,'Hemis baza'!K:AJ,26,)</f>
        <v>438231100434</v>
      </c>
      <c r="E30" s="24" t="str">
        <f>VLOOKUP(C30,'Hemis baza'!K:AF,13,)</f>
        <v>Davlat granti</v>
      </c>
      <c r="F30" s="109" t="str">
        <f>VLOOKUP(C30,'Hemis baza'!K:AF,3,)</f>
        <v>2-kurs</v>
      </c>
      <c r="G30" s="305" t="s">
        <v>121</v>
      </c>
      <c r="H30" s="404" t="str">
        <f>VLOOKUP(C30,'Hemis baza'!K:AF,5,)</f>
        <v>1-23 BT</v>
      </c>
      <c r="I30" s="403" t="str">
        <f>VLOOKUP(C30,'Hemis baza'!K:AF,11,)</f>
        <v>Bakalavr</v>
      </c>
      <c r="J30" s="23" t="str">
        <f>VLOOKUP(C30,'Hemis baza'!K:AF,12,)</f>
        <v>Kunduzgi</v>
      </c>
      <c r="K30" s="11" t="s">
        <v>950</v>
      </c>
      <c r="L30" s="11" t="s">
        <v>103</v>
      </c>
      <c r="M30" s="12">
        <v>15000000</v>
      </c>
      <c r="N30" s="13">
        <f>SUMIF('BR 2'!B:B,'2-kurs'!C30,'BR 2'!G:G)</f>
        <v>15000000</v>
      </c>
      <c r="O30" s="12">
        <f t="shared" si="0"/>
        <v>0</v>
      </c>
      <c r="P30" s="12"/>
      <c r="Q30" s="12">
        <f t="shared" si="1"/>
        <v>0</v>
      </c>
      <c r="R30" s="15"/>
      <c r="U30" s="13">
        <f t="shared" si="2"/>
        <v>0</v>
      </c>
      <c r="V30" s="13">
        <v>15000000</v>
      </c>
      <c r="AA30" s="359">
        <f t="shared" si="3"/>
        <v>15000000</v>
      </c>
      <c r="AB30" s="359">
        <f t="shared" si="4"/>
        <v>15000000</v>
      </c>
      <c r="AC30" s="359">
        <f t="shared" si="5"/>
        <v>0</v>
      </c>
      <c r="AD30" s="359">
        <f t="shared" si="6"/>
        <v>0</v>
      </c>
    </row>
    <row r="31" spans="1:30" s="358" customFormat="1" x14ac:dyDescent="0.25">
      <c r="A31" s="5">
        <f>SUBTOTAL(103,$B$2:B31)</f>
        <v>30</v>
      </c>
      <c r="B31" s="6" t="s">
        <v>5124</v>
      </c>
      <c r="C31" s="10">
        <v>52809007170014</v>
      </c>
      <c r="D31" s="10" t="str">
        <f>VLOOKUP(C31,'Hemis baza'!K:AJ,26,)</f>
        <v>438231200062</v>
      </c>
      <c r="E31" s="24" t="str">
        <f>VLOOKUP(C31,'Hemis baza'!K:AF,13,)</f>
        <v>To‘lov-shartnoma</v>
      </c>
      <c r="F31" s="109" t="str">
        <f>VLOOKUP(C31,'Hemis baza'!K:AF,3,)</f>
        <v>2-kurs</v>
      </c>
      <c r="G31" s="305" t="s">
        <v>1240</v>
      </c>
      <c r="H31" s="404" t="str">
        <f>VLOOKUP(C31,'Hemis baza'!K:AF,5,)</f>
        <v>M1-23 P</v>
      </c>
      <c r="I31" s="403" t="str">
        <f>VLOOKUP(C31,'Hemis baza'!K:AF,11,)</f>
        <v>Magistr</v>
      </c>
      <c r="J31" s="23" t="str">
        <f>VLOOKUP(C31,'Hemis baza'!K:AF,12,)</f>
        <v>Kunduzgi</v>
      </c>
      <c r="K31" s="11" t="s">
        <v>2363</v>
      </c>
      <c r="L31" s="11">
        <v>914270321</v>
      </c>
      <c r="M31" s="12">
        <v>18000000</v>
      </c>
      <c r="N31" s="13">
        <f>SUMIF('BR 2'!B:B,'2-kurs'!C31,'BR 2'!G:G)</f>
        <v>12000608</v>
      </c>
      <c r="O31" s="12">
        <f t="shared" si="0"/>
        <v>5999392</v>
      </c>
      <c r="P31" s="12"/>
      <c r="Q31" s="12">
        <f t="shared" si="1"/>
        <v>0</v>
      </c>
      <c r="R31" s="15"/>
      <c r="U31" s="13">
        <f t="shared" si="2"/>
        <v>0</v>
      </c>
      <c r="V31" s="13">
        <v>12000608</v>
      </c>
      <c r="AA31" s="359">
        <f t="shared" si="3"/>
        <v>18000000</v>
      </c>
      <c r="AB31" s="359">
        <f t="shared" si="4"/>
        <v>12000608</v>
      </c>
      <c r="AC31" s="359">
        <f t="shared" si="5"/>
        <v>5999392</v>
      </c>
      <c r="AD31" s="359">
        <f t="shared" si="6"/>
        <v>0</v>
      </c>
    </row>
    <row r="32" spans="1:30" s="358" customFormat="1" x14ac:dyDescent="0.25">
      <c r="A32" s="5">
        <f>SUBTOTAL(103,$B$2:B32)</f>
        <v>31</v>
      </c>
      <c r="B32" s="6" t="s">
        <v>5125</v>
      </c>
      <c r="C32" s="10">
        <v>31107975300019</v>
      </c>
      <c r="D32" s="10" t="str">
        <f>VLOOKUP(C32,'Hemis baza'!K:AJ,26,)</f>
        <v>438231100543</v>
      </c>
      <c r="E32" s="24" t="str">
        <f>VLOOKUP(C32,'Hemis baza'!K:AF,13,)</f>
        <v>To‘lov-shartnoma</v>
      </c>
      <c r="F32" s="109" t="str">
        <f>VLOOKUP(C32,'Hemis baza'!K:AF,3,)</f>
        <v>2-kurs</v>
      </c>
      <c r="G32" s="305" t="s">
        <v>361</v>
      </c>
      <c r="H32" s="404" t="str">
        <f>VLOOKUP(C32,'Hemis baza'!K:AF,5,)</f>
        <v>S2-23 PSI</v>
      </c>
      <c r="I32" s="403" t="str">
        <f>VLOOKUP(C32,'Hemis baza'!K:AF,11,)</f>
        <v>Bakalavr</v>
      </c>
      <c r="J32" s="23" t="str">
        <f>VLOOKUP(C32,'Hemis baza'!K:AF,12,)</f>
        <v>Sirtqi</v>
      </c>
      <c r="K32" s="11" t="s">
        <v>1198</v>
      </c>
      <c r="L32" s="11" t="s">
        <v>885</v>
      </c>
      <c r="M32" s="12">
        <v>12000000</v>
      </c>
      <c r="N32" s="13">
        <f>SUMIF('BR 2'!B:B,'2-kurs'!C32,'BR 2'!G:G)</f>
        <v>9000000</v>
      </c>
      <c r="O32" s="12">
        <f t="shared" si="0"/>
        <v>3000000</v>
      </c>
      <c r="P32" s="12"/>
      <c r="Q32" s="12">
        <f t="shared" si="1"/>
        <v>0</v>
      </c>
      <c r="R32" s="15"/>
      <c r="U32" s="13">
        <f t="shared" si="2"/>
        <v>0</v>
      </c>
      <c r="V32" s="13">
        <v>9000000</v>
      </c>
      <c r="AA32" s="359">
        <f t="shared" si="3"/>
        <v>12000000</v>
      </c>
      <c r="AB32" s="359">
        <f t="shared" si="4"/>
        <v>9000000</v>
      </c>
      <c r="AC32" s="359">
        <f t="shared" si="5"/>
        <v>3000000</v>
      </c>
      <c r="AD32" s="359">
        <f t="shared" si="6"/>
        <v>0</v>
      </c>
    </row>
    <row r="33" spans="1:30" s="358" customFormat="1" x14ac:dyDescent="0.25">
      <c r="A33" s="5">
        <f>SUBTOTAL(103,$B$2:B33)</f>
        <v>32</v>
      </c>
      <c r="B33" s="6" t="s">
        <v>5126</v>
      </c>
      <c r="C33" s="10">
        <v>42903862340016</v>
      </c>
      <c r="D33" s="10" t="str">
        <f>VLOOKUP(C33,'Hemis baza'!K:AJ,26,)</f>
        <v>438231200045</v>
      </c>
      <c r="E33" s="24" t="str">
        <f>VLOOKUP(C33,'Hemis baza'!K:AF,13,)</f>
        <v>To‘lov-shartnoma</v>
      </c>
      <c r="F33" s="109" t="str">
        <f>VLOOKUP(C33,'Hemis baza'!K:AF,3,)</f>
        <v>2-kurs</v>
      </c>
      <c r="G33" s="305" t="s">
        <v>1240</v>
      </c>
      <c r="H33" s="404" t="str">
        <f>VLOOKUP(C33,'Hemis baza'!K:AF,5,)</f>
        <v>M1-23 P</v>
      </c>
      <c r="I33" s="403" t="str">
        <f>VLOOKUP(C33,'Hemis baza'!K:AF,11,)</f>
        <v>Magistr</v>
      </c>
      <c r="J33" s="23" t="str">
        <f>VLOOKUP(C33,'Hemis baza'!K:AF,12,)</f>
        <v>Kunduzgi</v>
      </c>
      <c r="K33" s="11" t="s">
        <v>1323</v>
      </c>
      <c r="L33" s="11">
        <v>939505335</v>
      </c>
      <c r="M33" s="12">
        <v>18000000</v>
      </c>
      <c r="N33" s="13">
        <f>SUMIF('BR 2'!B:B,'2-kurs'!C33,'BR 2'!G:G)</f>
        <v>18000000</v>
      </c>
      <c r="O33" s="12">
        <f t="shared" si="0"/>
        <v>0</v>
      </c>
      <c r="P33" s="12"/>
      <c r="Q33" s="12">
        <f t="shared" si="1"/>
        <v>0</v>
      </c>
      <c r="R33" s="15"/>
      <c r="U33" s="13">
        <f t="shared" si="2"/>
        <v>0</v>
      </c>
      <c r="V33" s="13">
        <v>18000000</v>
      </c>
      <c r="AA33" s="359">
        <f t="shared" si="3"/>
        <v>18000000</v>
      </c>
      <c r="AB33" s="359">
        <f t="shared" si="4"/>
        <v>18000000</v>
      </c>
      <c r="AC33" s="359">
        <f t="shared" si="5"/>
        <v>0</v>
      </c>
      <c r="AD33" s="359">
        <f t="shared" si="6"/>
        <v>0</v>
      </c>
    </row>
    <row r="34" spans="1:30" s="358" customFormat="1" x14ac:dyDescent="0.25">
      <c r="A34" s="5">
        <f>SUBTOTAL(103,$B$2:B34)</f>
        <v>33</v>
      </c>
      <c r="B34" s="6" t="s">
        <v>5127</v>
      </c>
      <c r="C34" s="10">
        <v>42706941010013</v>
      </c>
      <c r="D34" s="10" t="str">
        <f>VLOOKUP(C34,'Hemis baza'!K:AJ,26,)</f>
        <v>438231100440</v>
      </c>
      <c r="E34" s="24" t="str">
        <f>VLOOKUP(C34,'Hemis baza'!K:AF,13,)</f>
        <v>To‘lov-shartnoma</v>
      </c>
      <c r="F34" s="109" t="str">
        <f>VLOOKUP(C34,'Hemis baza'!K:AF,3,)</f>
        <v>2-kurs</v>
      </c>
      <c r="G34" s="305" t="s">
        <v>36</v>
      </c>
      <c r="H34" s="404" t="str">
        <f>VLOOKUP(C34,'Hemis baza'!K:AF,5,)</f>
        <v>1-23 MT</v>
      </c>
      <c r="I34" s="403" t="str">
        <f>VLOOKUP(C34,'Hemis baza'!K:AF,11,)</f>
        <v>Bakalavr</v>
      </c>
      <c r="J34" s="23" t="str">
        <f>VLOOKUP(C34,'Hemis baza'!K:AF,12,)</f>
        <v>Kunduzgi</v>
      </c>
      <c r="K34" s="11" t="s">
        <v>931</v>
      </c>
      <c r="L34" s="11" t="s">
        <v>31</v>
      </c>
      <c r="M34" s="12">
        <v>15000000</v>
      </c>
      <c r="N34" s="13">
        <f>SUMIF('BR 2'!B:B,'2-kurs'!C34,'BR 2'!G:G)</f>
        <v>15000000</v>
      </c>
      <c r="O34" s="12">
        <f t="shared" si="0"/>
        <v>0</v>
      </c>
      <c r="P34" s="12"/>
      <c r="Q34" s="12">
        <f t="shared" si="1"/>
        <v>0</v>
      </c>
      <c r="R34" s="15"/>
      <c r="U34" s="13">
        <f t="shared" si="2"/>
        <v>0</v>
      </c>
      <c r="V34" s="13">
        <v>15000000</v>
      </c>
      <c r="AA34" s="359">
        <f t="shared" si="3"/>
        <v>15000000</v>
      </c>
      <c r="AB34" s="359">
        <f t="shared" si="4"/>
        <v>15000000</v>
      </c>
      <c r="AC34" s="359">
        <f t="shared" si="5"/>
        <v>0</v>
      </c>
      <c r="AD34" s="359">
        <f t="shared" si="6"/>
        <v>0</v>
      </c>
    </row>
    <row r="35" spans="1:30" s="358" customFormat="1" x14ac:dyDescent="0.25">
      <c r="A35" s="5">
        <f>SUBTOTAL(103,$B$2:B35)</f>
        <v>34</v>
      </c>
      <c r="B35" s="6" t="s">
        <v>5128</v>
      </c>
      <c r="C35" s="10">
        <v>60409055300037</v>
      </c>
      <c r="D35" s="10" t="str">
        <f>VLOOKUP(C35,'Hemis baza'!K:AJ,26,)</f>
        <v>438231100351</v>
      </c>
      <c r="E35" s="24" t="str">
        <f>VLOOKUP(C35,'Hemis baza'!K:AF,13,)</f>
        <v>To‘lov-shartnoma</v>
      </c>
      <c r="F35" s="109" t="str">
        <f>VLOOKUP(C35,'Hemis baza'!K:AF,3,)</f>
        <v>2-kurs</v>
      </c>
      <c r="G35" s="305" t="s">
        <v>121</v>
      </c>
      <c r="H35" s="404" t="str">
        <f>VLOOKUP(C35,'Hemis baza'!K:AF,5,)</f>
        <v>1-23 BT</v>
      </c>
      <c r="I35" s="403" t="str">
        <f>VLOOKUP(C35,'Hemis baza'!K:AF,11,)</f>
        <v>Bakalavr</v>
      </c>
      <c r="J35" s="23" t="str">
        <f>VLOOKUP(C35,'Hemis baza'!K:AF,12,)</f>
        <v>Kunduzgi</v>
      </c>
      <c r="K35" s="11" t="s">
        <v>949</v>
      </c>
      <c r="L35" s="11" t="s">
        <v>102</v>
      </c>
      <c r="M35" s="12">
        <v>15000000</v>
      </c>
      <c r="N35" s="13">
        <f>SUMIF('BR 2'!B:B,'2-kurs'!C35,'BR 2'!G:G)</f>
        <v>15000000</v>
      </c>
      <c r="O35" s="12">
        <f t="shared" si="0"/>
        <v>0</v>
      </c>
      <c r="P35" s="12"/>
      <c r="Q35" s="12">
        <f t="shared" si="1"/>
        <v>0</v>
      </c>
      <c r="R35" s="15"/>
      <c r="U35" s="13">
        <f t="shared" si="2"/>
        <v>0</v>
      </c>
      <c r="V35" s="13">
        <v>15000000</v>
      </c>
      <c r="AA35" s="359">
        <f t="shared" si="3"/>
        <v>15000000</v>
      </c>
      <c r="AB35" s="359">
        <f t="shared" si="4"/>
        <v>15000000</v>
      </c>
      <c r="AC35" s="359">
        <f t="shared" si="5"/>
        <v>0</v>
      </c>
      <c r="AD35" s="359">
        <f t="shared" si="6"/>
        <v>0</v>
      </c>
    </row>
    <row r="36" spans="1:30" s="358" customFormat="1" x14ac:dyDescent="0.25">
      <c r="A36" s="5">
        <f>SUBTOTAL(103,$B$2:B36)</f>
        <v>35</v>
      </c>
      <c r="B36" s="6" t="s">
        <v>5129</v>
      </c>
      <c r="C36" s="10">
        <v>62501045370018</v>
      </c>
      <c r="D36" s="10" t="str">
        <f>VLOOKUP(C36,'Hemis baza'!K:AJ,26,)</f>
        <v>438231100535</v>
      </c>
      <c r="E36" s="24" t="str">
        <f>VLOOKUP(C36,'Hemis baza'!K:AF,13,)</f>
        <v>To‘lov-shartnoma</v>
      </c>
      <c r="F36" s="109" t="str">
        <f>VLOOKUP(C36,'Hemis baza'!K:AF,3,)</f>
        <v>2-kurs</v>
      </c>
      <c r="G36" s="305" t="s">
        <v>361</v>
      </c>
      <c r="H36" s="404" t="str">
        <f>VLOOKUP(C36,'Hemis baza'!K:AF,5,)</f>
        <v>S1-23 PSI</v>
      </c>
      <c r="I36" s="403" t="str">
        <f>VLOOKUP(C36,'Hemis baza'!K:AF,11,)</f>
        <v>Bakalavr</v>
      </c>
      <c r="J36" s="23" t="str">
        <f>VLOOKUP(C36,'Hemis baza'!K:AF,12,)</f>
        <v>Sirtqi</v>
      </c>
      <c r="K36" s="11" t="s">
        <v>1204</v>
      </c>
      <c r="L36" s="11" t="s">
        <v>891</v>
      </c>
      <c r="M36" s="12">
        <v>12000000</v>
      </c>
      <c r="N36" s="13">
        <f>SUMIF('BR 2'!B:B,'2-kurs'!C36,'BR 2'!G:G)</f>
        <v>6000000</v>
      </c>
      <c r="O36" s="12">
        <f t="shared" si="0"/>
        <v>6000000</v>
      </c>
      <c r="P36" s="12"/>
      <c r="Q36" s="12">
        <f t="shared" si="1"/>
        <v>0</v>
      </c>
      <c r="R36" s="15"/>
      <c r="U36" s="13">
        <f t="shared" si="2"/>
        <v>0</v>
      </c>
      <c r="V36" s="13">
        <v>6000000</v>
      </c>
      <c r="AA36" s="359">
        <f t="shared" si="3"/>
        <v>12000000</v>
      </c>
      <c r="AB36" s="359">
        <f t="shared" si="4"/>
        <v>6000000</v>
      </c>
      <c r="AC36" s="359">
        <f t="shared" si="5"/>
        <v>6000000</v>
      </c>
      <c r="AD36" s="359">
        <f t="shared" si="6"/>
        <v>0</v>
      </c>
    </row>
    <row r="37" spans="1:30" s="358" customFormat="1" x14ac:dyDescent="0.25">
      <c r="A37" s="5">
        <f>SUBTOTAL(103,$B$2:B37)</f>
        <v>36</v>
      </c>
      <c r="B37" s="6" t="s">
        <v>5130</v>
      </c>
      <c r="C37" s="10">
        <v>41305905380019</v>
      </c>
      <c r="D37" s="10" t="str">
        <f>VLOOKUP(C37,'Hemis baza'!K:AJ,26,)</f>
        <v>438231100747</v>
      </c>
      <c r="E37" s="24" t="str">
        <f>VLOOKUP(C37,'Hemis baza'!K:AF,13,)</f>
        <v>To‘lov-shartnoma</v>
      </c>
      <c r="F37" s="109" t="str">
        <f>VLOOKUP(C37,'Hemis baza'!K:AF,3,)</f>
        <v>2-kurs</v>
      </c>
      <c r="G37" s="305" t="s">
        <v>36</v>
      </c>
      <c r="H37" s="404" t="str">
        <f>VLOOKUP(C37,'Hemis baza'!K:AF,5,)</f>
        <v>S2-23 MT</v>
      </c>
      <c r="I37" s="403" t="str">
        <f>VLOOKUP(C37,'Hemis baza'!K:AF,11,)</f>
        <v>Bakalavr</v>
      </c>
      <c r="J37" s="23" t="str">
        <f>VLOOKUP(C37,'Hemis baza'!K:AF,12,)</f>
        <v>Sirtqi</v>
      </c>
      <c r="K37" s="11" t="s">
        <v>1077</v>
      </c>
      <c r="L37" s="11" t="s">
        <v>509</v>
      </c>
      <c r="M37" s="12">
        <v>12000000</v>
      </c>
      <c r="N37" s="13">
        <f>SUMIF('BR 2'!B:B,'2-kurs'!C37,'BR 2'!G:G)</f>
        <v>3000000</v>
      </c>
      <c r="O37" s="12">
        <f t="shared" si="0"/>
        <v>9000000</v>
      </c>
      <c r="P37" s="12"/>
      <c r="Q37" s="12">
        <f t="shared" si="1"/>
        <v>0</v>
      </c>
      <c r="R37" s="15"/>
      <c r="U37" s="13">
        <f t="shared" si="2"/>
        <v>0</v>
      </c>
      <c r="V37" s="13">
        <v>3000000</v>
      </c>
      <c r="AA37" s="359">
        <f t="shared" si="3"/>
        <v>12000000</v>
      </c>
      <c r="AB37" s="359">
        <f t="shared" si="4"/>
        <v>3000000</v>
      </c>
      <c r="AC37" s="359">
        <f t="shared" si="5"/>
        <v>9000000</v>
      </c>
      <c r="AD37" s="359">
        <f t="shared" si="6"/>
        <v>0</v>
      </c>
    </row>
    <row r="38" spans="1:30" s="358" customFormat="1" x14ac:dyDescent="0.25">
      <c r="A38" s="5">
        <f>SUBTOTAL(103,$B$2:B38)</f>
        <v>37</v>
      </c>
      <c r="B38" s="6" t="s">
        <v>5131</v>
      </c>
      <c r="C38" s="10">
        <v>51803025300014</v>
      </c>
      <c r="D38" s="10" t="str">
        <f>VLOOKUP(C38,'Hemis baza'!K:AJ,26,)</f>
        <v>438231100554</v>
      </c>
      <c r="E38" s="24" t="str">
        <f>VLOOKUP(C38,'Hemis baza'!K:AF,13,)</f>
        <v>To‘lov-shartnoma</v>
      </c>
      <c r="F38" s="109" t="str">
        <f>VLOOKUP(C38,'Hemis baza'!K:AF,3,)</f>
        <v>2-kurs</v>
      </c>
      <c r="G38" s="305" t="s">
        <v>361</v>
      </c>
      <c r="H38" s="404" t="str">
        <f>VLOOKUP(C38,'Hemis baza'!K:AF,5,)</f>
        <v>S3-23 PSI</v>
      </c>
      <c r="I38" s="403" t="str">
        <f>VLOOKUP(C38,'Hemis baza'!K:AF,11,)</f>
        <v>Bakalavr</v>
      </c>
      <c r="J38" s="23" t="str">
        <f>VLOOKUP(C38,'Hemis baza'!K:AF,12,)</f>
        <v>Sirtqi</v>
      </c>
      <c r="K38" s="11" t="s">
        <v>1186</v>
      </c>
      <c r="L38" s="11" t="s">
        <v>872</v>
      </c>
      <c r="M38" s="12">
        <v>12000000</v>
      </c>
      <c r="N38" s="13">
        <f>SUMIF('BR 2'!B:B,'2-kurs'!C38,'BR 2'!G:G)</f>
        <v>9000000</v>
      </c>
      <c r="O38" s="12">
        <f t="shared" si="0"/>
        <v>3000000</v>
      </c>
      <c r="P38" s="12"/>
      <c r="Q38" s="12">
        <f t="shared" si="1"/>
        <v>0</v>
      </c>
      <c r="R38" s="14"/>
      <c r="U38" s="13">
        <f t="shared" si="2"/>
        <v>0</v>
      </c>
      <c r="V38" s="13">
        <v>9000000</v>
      </c>
      <c r="AA38" s="359">
        <f t="shared" si="3"/>
        <v>12000000</v>
      </c>
      <c r="AB38" s="359">
        <f t="shared" si="4"/>
        <v>9000000</v>
      </c>
      <c r="AC38" s="359">
        <f t="shared" si="5"/>
        <v>3000000</v>
      </c>
      <c r="AD38" s="359">
        <f t="shared" si="6"/>
        <v>0</v>
      </c>
    </row>
    <row r="39" spans="1:30" s="358" customFormat="1" x14ac:dyDescent="0.25">
      <c r="A39" s="5">
        <f>SUBTOTAL(103,$B$2:B39)</f>
        <v>38</v>
      </c>
      <c r="B39" s="6" t="s">
        <v>5132</v>
      </c>
      <c r="C39" s="10">
        <v>41908851120043</v>
      </c>
      <c r="D39" s="10" t="str">
        <f>VLOOKUP(C39,'Hemis baza'!K:AJ,26,)</f>
        <v>438231200015</v>
      </c>
      <c r="E39" s="24" t="str">
        <f>VLOOKUP(C39,'Hemis baza'!K:AF,13,)</f>
        <v>To‘lov-shartnoma</v>
      </c>
      <c r="F39" s="109" t="str">
        <f>VLOOKUP(C39,'Hemis baza'!K:AF,3,)</f>
        <v>2-kurs</v>
      </c>
      <c r="G39" s="305" t="s">
        <v>1240</v>
      </c>
      <c r="H39" s="404" t="str">
        <f>VLOOKUP(C39,'Hemis baza'!K:AF,5,)</f>
        <v>M1-23 P</v>
      </c>
      <c r="I39" s="403" t="str">
        <f>VLOOKUP(C39,'Hemis baza'!K:AF,11,)</f>
        <v>Magistr</v>
      </c>
      <c r="J39" s="23" t="str">
        <f>VLOOKUP(C39,'Hemis baza'!K:AF,12,)</f>
        <v>Kunduzgi</v>
      </c>
      <c r="K39" s="11" t="s">
        <v>1294</v>
      </c>
      <c r="L39" s="11">
        <v>917775159</v>
      </c>
      <c r="M39" s="12">
        <v>18000000</v>
      </c>
      <c r="N39" s="13">
        <f>SUMIF('BR 2'!B:B,'2-kurs'!C39,'BR 2'!G:G)</f>
        <v>18000000</v>
      </c>
      <c r="O39" s="12">
        <f t="shared" si="0"/>
        <v>0</v>
      </c>
      <c r="P39" s="12"/>
      <c r="Q39" s="12">
        <f t="shared" si="1"/>
        <v>0</v>
      </c>
      <c r="R39" s="20"/>
      <c r="U39" s="13">
        <f t="shared" si="2"/>
        <v>0</v>
      </c>
      <c r="V39" s="13">
        <v>18000000</v>
      </c>
      <c r="AA39" s="359">
        <f t="shared" si="3"/>
        <v>18000000</v>
      </c>
      <c r="AB39" s="359">
        <f t="shared" si="4"/>
        <v>18000000</v>
      </c>
      <c r="AC39" s="359">
        <f t="shared" si="5"/>
        <v>0</v>
      </c>
      <c r="AD39" s="359">
        <f t="shared" si="6"/>
        <v>0</v>
      </c>
    </row>
    <row r="40" spans="1:30" s="358" customFormat="1" x14ac:dyDescent="0.25">
      <c r="A40" s="5">
        <f>SUBTOTAL(103,$B$2:B40)</f>
        <v>39</v>
      </c>
      <c r="B40" s="6" t="s">
        <v>5133</v>
      </c>
      <c r="C40" s="10">
        <v>42904790920015</v>
      </c>
      <c r="D40" s="10" t="str">
        <f>VLOOKUP(C40,'Hemis baza'!K:AJ,26,)</f>
        <v>438231100590</v>
      </c>
      <c r="E40" s="24" t="str">
        <f>VLOOKUP(C40,'Hemis baza'!K:AF,13,)</f>
        <v>To‘lov-shartnoma</v>
      </c>
      <c r="F40" s="109" t="str">
        <f>VLOOKUP(C40,'Hemis baza'!K:AF,3,)</f>
        <v>2-kurs</v>
      </c>
      <c r="G40" s="307" t="s">
        <v>121</v>
      </c>
      <c r="H40" s="404" t="str">
        <f>VLOOKUP(C40,'Hemis baza'!K:AF,5,)</f>
        <v>1-23 BT</v>
      </c>
      <c r="I40" s="403" t="str">
        <f>VLOOKUP(C40,'Hemis baza'!K:AF,11,)</f>
        <v>Bakalavr</v>
      </c>
      <c r="J40" s="23" t="str">
        <f>VLOOKUP(C40,'Hemis baza'!K:AF,12,)</f>
        <v>Kunduzgi</v>
      </c>
      <c r="K40" s="11" t="s">
        <v>965</v>
      </c>
      <c r="L40" s="11" t="s">
        <v>118</v>
      </c>
      <c r="M40" s="12">
        <v>15000000</v>
      </c>
      <c r="N40" s="13">
        <f>SUMIF('BR 2'!B:B,'2-kurs'!C40,'BR 2'!G:G)</f>
        <v>12211017</v>
      </c>
      <c r="O40" s="12">
        <f t="shared" si="0"/>
        <v>2788983</v>
      </c>
      <c r="P40" s="12"/>
      <c r="Q40" s="12">
        <f t="shared" si="1"/>
        <v>0</v>
      </c>
      <c r="R40" s="20"/>
      <c r="U40" s="13">
        <f t="shared" si="2"/>
        <v>0</v>
      </c>
      <c r="V40" s="13">
        <v>12211017</v>
      </c>
      <c r="AA40" s="359">
        <f t="shared" si="3"/>
        <v>15000000</v>
      </c>
      <c r="AB40" s="359">
        <f t="shared" si="4"/>
        <v>12211017</v>
      </c>
      <c r="AC40" s="359">
        <f t="shared" si="5"/>
        <v>2788983</v>
      </c>
      <c r="AD40" s="359">
        <f t="shared" si="6"/>
        <v>0</v>
      </c>
    </row>
    <row r="41" spans="1:30" s="358" customFormat="1" x14ac:dyDescent="0.25">
      <c r="A41" s="5">
        <f>SUBTOTAL(103,$B$2:B41)</f>
        <v>40</v>
      </c>
      <c r="B41" s="6" t="s">
        <v>5134</v>
      </c>
      <c r="C41" s="10">
        <v>62401065290038</v>
      </c>
      <c r="D41" s="10" t="str">
        <f>VLOOKUP(C41,'Hemis baza'!K:AJ,26,)</f>
        <v>438231100396</v>
      </c>
      <c r="E41" s="24" t="str">
        <f>VLOOKUP(C41,'Hemis baza'!K:AF,13,)</f>
        <v>To‘lov-shartnoma</v>
      </c>
      <c r="F41" s="109" t="str">
        <f>VLOOKUP(C41,'Hemis baza'!K:AF,3,)</f>
        <v>2-kurs</v>
      </c>
      <c r="G41" s="307" t="s">
        <v>121</v>
      </c>
      <c r="H41" s="404" t="str">
        <f>VLOOKUP(C41,'Hemis baza'!K:AF,5,)</f>
        <v>1-23 BT</v>
      </c>
      <c r="I41" s="403" t="str">
        <f>VLOOKUP(C41,'Hemis baza'!K:AF,11,)</f>
        <v>Bakalavr</v>
      </c>
      <c r="J41" s="23" t="str">
        <f>VLOOKUP(C41,'Hemis baza'!K:AF,12,)</f>
        <v>Kunduzgi</v>
      </c>
      <c r="K41" s="11" t="s">
        <v>958</v>
      </c>
      <c r="L41" s="11" t="s">
        <v>111</v>
      </c>
      <c r="M41" s="12">
        <v>15000000</v>
      </c>
      <c r="N41" s="13">
        <f>SUMIF('BR 2'!B:B,'2-kurs'!C41,'BR 2'!G:G)</f>
        <v>5000000</v>
      </c>
      <c r="O41" s="12">
        <f t="shared" si="0"/>
        <v>10000000</v>
      </c>
      <c r="P41" s="12"/>
      <c r="Q41" s="12">
        <f t="shared" si="1"/>
        <v>0</v>
      </c>
      <c r="R41" s="15"/>
      <c r="U41" s="13">
        <f t="shared" si="2"/>
        <v>0</v>
      </c>
      <c r="V41" s="13">
        <v>5000000</v>
      </c>
      <c r="AA41" s="359">
        <f t="shared" si="3"/>
        <v>15000000</v>
      </c>
      <c r="AB41" s="359">
        <f t="shared" si="4"/>
        <v>5000000</v>
      </c>
      <c r="AC41" s="359">
        <f t="shared" si="5"/>
        <v>10000000</v>
      </c>
      <c r="AD41" s="359">
        <f t="shared" si="6"/>
        <v>0</v>
      </c>
    </row>
    <row r="42" spans="1:30" s="358" customFormat="1" x14ac:dyDescent="0.25">
      <c r="A42" s="5">
        <f>SUBTOTAL(103,$B$2:B42)</f>
        <v>41</v>
      </c>
      <c r="B42" s="6" t="s">
        <v>5135</v>
      </c>
      <c r="C42" s="10">
        <v>41106871140054</v>
      </c>
      <c r="D42" s="10" t="str">
        <f>VLOOKUP(C42,'Hemis baza'!K:AJ,26,)</f>
        <v>438231100757</v>
      </c>
      <c r="E42" s="24" t="str">
        <f>VLOOKUP(C42,'Hemis baza'!K:AF,13,)</f>
        <v>To‘lov-shartnoma</v>
      </c>
      <c r="F42" s="109" t="str">
        <f>VLOOKUP(C42,'Hemis baza'!K:AF,3,)</f>
        <v>2-kurs</v>
      </c>
      <c r="G42" s="307" t="s">
        <v>361</v>
      </c>
      <c r="H42" s="404" t="str">
        <f>VLOOKUP(C42,'Hemis baza'!K:AF,5,)</f>
        <v>S2-23 PSI</v>
      </c>
      <c r="I42" s="403" t="str">
        <f>VLOOKUP(C42,'Hemis baza'!K:AF,11,)</f>
        <v>Bakalavr</v>
      </c>
      <c r="J42" s="23" t="str">
        <f>VLOOKUP(C42,'Hemis baza'!K:AF,12,)</f>
        <v>Sirtqi</v>
      </c>
      <c r="K42" s="11" t="s">
        <v>1210</v>
      </c>
      <c r="L42" s="11" t="s">
        <v>896</v>
      </c>
      <c r="M42" s="12">
        <v>12000000</v>
      </c>
      <c r="N42" s="13">
        <f>SUMIF('BR 2'!B:B,'2-kurs'!C42,'BR 2'!G:G)</f>
        <v>8250000</v>
      </c>
      <c r="O42" s="12">
        <f t="shared" si="0"/>
        <v>3750000</v>
      </c>
      <c r="P42" s="12"/>
      <c r="Q42" s="12">
        <f t="shared" si="1"/>
        <v>0</v>
      </c>
      <c r="R42" s="16"/>
      <c r="U42" s="13">
        <f t="shared" si="2"/>
        <v>0</v>
      </c>
      <c r="V42" s="13">
        <v>8250000</v>
      </c>
      <c r="AA42" s="359">
        <f t="shared" si="3"/>
        <v>12000000</v>
      </c>
      <c r="AB42" s="359">
        <f t="shared" si="4"/>
        <v>8250000</v>
      </c>
      <c r="AC42" s="359">
        <f t="shared" si="5"/>
        <v>3750000</v>
      </c>
      <c r="AD42" s="359">
        <f t="shared" si="6"/>
        <v>0</v>
      </c>
    </row>
    <row r="43" spans="1:30" s="358" customFormat="1" x14ac:dyDescent="0.25">
      <c r="A43" s="5">
        <f>SUBTOTAL(103,$B$2:B43)</f>
        <v>42</v>
      </c>
      <c r="B43" s="6" t="s">
        <v>5136</v>
      </c>
      <c r="C43" s="10">
        <v>41703891070024</v>
      </c>
      <c r="D43" s="10" t="str">
        <f>VLOOKUP(C43,'Hemis baza'!K:AJ,26,)</f>
        <v>438231200052</v>
      </c>
      <c r="E43" s="24" t="str">
        <f>VLOOKUP(C43,'Hemis baza'!K:AF,13,)</f>
        <v>To‘lov-shartnoma</v>
      </c>
      <c r="F43" s="109" t="str">
        <f>VLOOKUP(C43,'Hemis baza'!K:AF,3,)</f>
        <v>2-kurs</v>
      </c>
      <c r="G43" s="307" t="s">
        <v>1240</v>
      </c>
      <c r="H43" s="404" t="str">
        <f>VLOOKUP(C43,'Hemis baza'!K:AF,5,)</f>
        <v>M1-23 P</v>
      </c>
      <c r="I43" s="403" t="str">
        <f>VLOOKUP(C43,'Hemis baza'!K:AF,11,)</f>
        <v>Magistr</v>
      </c>
      <c r="J43" s="23" t="str">
        <f>VLOOKUP(C43,'Hemis baza'!K:AF,12,)</f>
        <v>Kunduzgi</v>
      </c>
      <c r="K43" s="11" t="s">
        <v>1311</v>
      </c>
      <c r="L43" s="11">
        <v>995896202</v>
      </c>
      <c r="M43" s="12">
        <v>18000000</v>
      </c>
      <c r="N43" s="13">
        <f>SUMIF('BR 2'!B:B,'2-kurs'!C43,'BR 2'!G:G)</f>
        <v>18000000</v>
      </c>
      <c r="O43" s="12">
        <f t="shared" si="0"/>
        <v>0</v>
      </c>
      <c r="P43" s="12"/>
      <c r="Q43" s="12">
        <f t="shared" si="1"/>
        <v>0</v>
      </c>
      <c r="R43" s="16"/>
      <c r="U43" s="13">
        <f t="shared" si="2"/>
        <v>0</v>
      </c>
      <c r="V43" s="13">
        <v>18000000</v>
      </c>
      <c r="AA43" s="359">
        <f t="shared" si="3"/>
        <v>18000000</v>
      </c>
      <c r="AB43" s="359">
        <f t="shared" si="4"/>
        <v>18000000</v>
      </c>
      <c r="AC43" s="359">
        <f t="shared" si="5"/>
        <v>0</v>
      </c>
      <c r="AD43" s="359">
        <f t="shared" si="6"/>
        <v>0</v>
      </c>
    </row>
    <row r="44" spans="1:30" s="358" customFormat="1" x14ac:dyDescent="0.25">
      <c r="A44" s="5">
        <f>SUBTOTAL(103,$B$2:B44)</f>
        <v>43</v>
      </c>
      <c r="B44" s="6" t="s">
        <v>5137</v>
      </c>
      <c r="C44" s="10">
        <v>60608055290021</v>
      </c>
      <c r="D44" s="10" t="str">
        <f>VLOOKUP(C44,'Hemis baza'!K:AJ,26,)</f>
        <v>438231100366</v>
      </c>
      <c r="E44" s="24" t="str">
        <f>VLOOKUP(C44,'Hemis baza'!K:AF,13,)</f>
        <v>Davlat granti</v>
      </c>
      <c r="F44" s="109" t="str">
        <f>VLOOKUP(C44,'Hemis baza'!K:AF,3,)</f>
        <v>2-kurs</v>
      </c>
      <c r="G44" s="307" t="s">
        <v>361</v>
      </c>
      <c r="H44" s="404" t="str">
        <f>VLOOKUP(C44,'Hemis baza'!K:AF,5,)</f>
        <v>1-23 PSI</v>
      </c>
      <c r="I44" s="403" t="str">
        <f>VLOOKUP(C44,'Hemis baza'!K:AF,11,)</f>
        <v>Bakalavr</v>
      </c>
      <c r="J44" s="23" t="str">
        <f>VLOOKUP(C44,'Hemis baza'!K:AF,12,)</f>
        <v>Kunduzgi</v>
      </c>
      <c r="K44" s="11" t="s">
        <v>1030</v>
      </c>
      <c r="L44" s="11" t="s">
        <v>375</v>
      </c>
      <c r="M44" s="12">
        <v>15000000</v>
      </c>
      <c r="N44" s="13">
        <f>SUMIF('BR 2'!B:B,'2-kurs'!C44,'BR 2'!G:G)</f>
        <v>15000000</v>
      </c>
      <c r="O44" s="12">
        <f t="shared" si="0"/>
        <v>0</v>
      </c>
      <c r="P44" s="12"/>
      <c r="Q44" s="12">
        <f t="shared" si="1"/>
        <v>0</v>
      </c>
      <c r="R44" s="16"/>
      <c r="U44" s="13">
        <f t="shared" si="2"/>
        <v>0</v>
      </c>
      <c r="V44" s="13">
        <v>15000000</v>
      </c>
      <c r="AA44" s="359">
        <f t="shared" si="3"/>
        <v>15000000</v>
      </c>
      <c r="AB44" s="359">
        <f t="shared" si="4"/>
        <v>15000000</v>
      </c>
      <c r="AC44" s="359">
        <f t="shared" si="5"/>
        <v>0</v>
      </c>
      <c r="AD44" s="359">
        <f t="shared" si="6"/>
        <v>0</v>
      </c>
    </row>
    <row r="45" spans="1:30" s="358" customFormat="1" x14ac:dyDescent="0.25">
      <c r="A45" s="5">
        <f>SUBTOTAL(103,$B$2:B45)</f>
        <v>44</v>
      </c>
      <c r="B45" s="6" t="s">
        <v>5138</v>
      </c>
      <c r="C45" s="10">
        <v>62810045320010</v>
      </c>
      <c r="D45" s="10" t="str">
        <f>VLOOKUP(C45,'Hemis baza'!K:AJ,26,)</f>
        <v>438231100680</v>
      </c>
      <c r="E45" s="24" t="str">
        <f>VLOOKUP(C45,'Hemis baza'!K:AF,13,)</f>
        <v>To‘lov-shartnoma</v>
      </c>
      <c r="F45" s="109" t="str">
        <f>VLOOKUP(C45,'Hemis baza'!K:AF,3,)</f>
        <v>2-kurs</v>
      </c>
      <c r="G45" s="307" t="s">
        <v>309</v>
      </c>
      <c r="H45" s="404" t="str">
        <f>VLOOKUP(C45,'Hemis baza'!K:AF,5,)</f>
        <v>S1-23 Tarix</v>
      </c>
      <c r="I45" s="403" t="str">
        <f>VLOOKUP(C45,'Hemis baza'!K:AF,11,)</f>
        <v>Bakalavr</v>
      </c>
      <c r="J45" s="23" t="str">
        <f>VLOOKUP(C45,'Hemis baza'!K:AF,12,)</f>
        <v>Sirtqi</v>
      </c>
      <c r="K45" s="11" t="s">
        <v>1112</v>
      </c>
      <c r="L45" s="11" t="s">
        <v>622</v>
      </c>
      <c r="M45" s="12">
        <v>12000000</v>
      </c>
      <c r="N45" s="13">
        <f>SUMIF('BR 2'!B:B,'2-kurs'!C45,'BR 2'!G:G)</f>
        <v>9000000</v>
      </c>
      <c r="O45" s="12">
        <f t="shared" si="0"/>
        <v>3000000</v>
      </c>
      <c r="P45" s="12"/>
      <c r="Q45" s="12">
        <f t="shared" si="1"/>
        <v>0</v>
      </c>
      <c r="R45" s="15"/>
      <c r="U45" s="13">
        <f t="shared" si="2"/>
        <v>0</v>
      </c>
      <c r="V45" s="13">
        <v>9000000</v>
      </c>
      <c r="AA45" s="359">
        <f t="shared" si="3"/>
        <v>12000000</v>
      </c>
      <c r="AB45" s="359">
        <f t="shared" si="4"/>
        <v>9000000</v>
      </c>
      <c r="AC45" s="359">
        <f t="shared" si="5"/>
        <v>3000000</v>
      </c>
      <c r="AD45" s="359">
        <f t="shared" si="6"/>
        <v>0</v>
      </c>
    </row>
    <row r="46" spans="1:30" s="358" customFormat="1" x14ac:dyDescent="0.25">
      <c r="A46" s="5">
        <f>SUBTOTAL(103,$B$2:B46)</f>
        <v>45</v>
      </c>
      <c r="B46" s="6" t="s">
        <v>5139</v>
      </c>
      <c r="C46" s="10">
        <v>42809891380064</v>
      </c>
      <c r="D46" s="10" t="e">
        <f>VLOOKUP(C46,'Hemis baza'!K:AJ,26,)</f>
        <v>#N/A</v>
      </c>
      <c r="E46" s="24" t="e">
        <f>VLOOKUP(C46,'Hemis baza'!K:AF,13,)</f>
        <v>#N/A</v>
      </c>
      <c r="F46" s="109" t="e">
        <f>VLOOKUP(C46,'Hemis baza'!K:AF,3,)</f>
        <v>#N/A</v>
      </c>
      <c r="G46" s="307" t="s">
        <v>361</v>
      </c>
      <c r="H46" s="404" t="e">
        <f>VLOOKUP(C46,'Hemis baza'!K:AF,5,)</f>
        <v>#N/A</v>
      </c>
      <c r="I46" s="403" t="e">
        <f>VLOOKUP(C46,'Hemis baza'!K:AF,11,)</f>
        <v>#N/A</v>
      </c>
      <c r="J46" s="23" t="e">
        <f>VLOOKUP(C46,'Hemis baza'!K:AF,12,)</f>
        <v>#N/A</v>
      </c>
      <c r="K46" s="11" t="s">
        <v>1206</v>
      </c>
      <c r="L46" s="11" t="s">
        <v>893</v>
      </c>
      <c r="M46" s="12">
        <v>12000000</v>
      </c>
      <c r="N46" s="13">
        <f>SUMIF('BR 2'!B:B,'2-kurs'!C46,'BR 2'!G:G)</f>
        <v>50000</v>
      </c>
      <c r="O46" s="12">
        <f t="shared" si="0"/>
        <v>11950000</v>
      </c>
      <c r="P46" s="12">
        <v>500000</v>
      </c>
      <c r="Q46" s="12">
        <f t="shared" si="1"/>
        <v>0</v>
      </c>
      <c r="R46" s="334" t="s">
        <v>5610</v>
      </c>
      <c r="U46" s="13">
        <f t="shared" si="2"/>
        <v>0</v>
      </c>
      <c r="V46" s="13">
        <v>50000</v>
      </c>
      <c r="AA46" s="359">
        <f t="shared" si="3"/>
        <v>12000000</v>
      </c>
      <c r="AB46" s="359">
        <f t="shared" si="4"/>
        <v>50000</v>
      </c>
      <c r="AC46" s="359">
        <f t="shared" si="5"/>
        <v>11950000</v>
      </c>
      <c r="AD46" s="359">
        <f t="shared" si="6"/>
        <v>0</v>
      </c>
    </row>
    <row r="47" spans="1:30" s="358" customFormat="1" x14ac:dyDescent="0.25">
      <c r="A47" s="5">
        <f>SUBTOTAL(103,$B$2:B47)</f>
        <v>46</v>
      </c>
      <c r="B47" s="6" t="s">
        <v>5140</v>
      </c>
      <c r="C47" s="10">
        <v>52204005300027</v>
      </c>
      <c r="D47" s="10" t="str">
        <f>VLOOKUP(C47,'Hemis baza'!K:AJ,26,)</f>
        <v>438231100524</v>
      </c>
      <c r="E47" s="24" t="str">
        <f>VLOOKUP(C47,'Hemis baza'!K:AF,13,)</f>
        <v>To‘lov-shartnoma</v>
      </c>
      <c r="F47" s="109" t="str">
        <f>VLOOKUP(C47,'Hemis baza'!K:AF,3,)</f>
        <v>2-kurs</v>
      </c>
      <c r="G47" s="307" t="s">
        <v>361</v>
      </c>
      <c r="H47" s="404" t="str">
        <f>VLOOKUP(C47,'Hemis baza'!K:AF,5,)</f>
        <v>S2-23 PSI</v>
      </c>
      <c r="I47" s="403" t="str">
        <f>VLOOKUP(C47,'Hemis baza'!K:AF,11,)</f>
        <v>Bakalavr</v>
      </c>
      <c r="J47" s="23" t="str">
        <f>VLOOKUP(C47,'Hemis baza'!K:AF,12,)</f>
        <v>Sirtqi</v>
      </c>
      <c r="K47" s="11" t="s">
        <v>1184</v>
      </c>
      <c r="L47" s="11" t="s">
        <v>1185</v>
      </c>
      <c r="M47" s="12">
        <v>12000000</v>
      </c>
      <c r="N47" s="13">
        <f>SUMIF('BR 2'!B:B,'2-kurs'!C47,'BR 2'!G:G)</f>
        <v>9001000</v>
      </c>
      <c r="O47" s="12">
        <f t="shared" si="0"/>
        <v>2999000</v>
      </c>
      <c r="P47" s="12"/>
      <c r="Q47" s="12">
        <f t="shared" si="1"/>
        <v>0</v>
      </c>
      <c r="R47" s="16"/>
      <c r="U47" s="13">
        <f t="shared" si="2"/>
        <v>0</v>
      </c>
      <c r="V47" s="13">
        <v>9001000</v>
      </c>
      <c r="AA47" s="359">
        <f t="shared" si="3"/>
        <v>12000000</v>
      </c>
      <c r="AB47" s="359">
        <f t="shared" si="4"/>
        <v>9001000</v>
      </c>
      <c r="AC47" s="359">
        <f t="shared" si="5"/>
        <v>2999000</v>
      </c>
      <c r="AD47" s="359">
        <f t="shared" si="6"/>
        <v>0</v>
      </c>
    </row>
    <row r="48" spans="1:30" s="358" customFormat="1" x14ac:dyDescent="0.25">
      <c r="A48" s="5">
        <f>SUBTOTAL(103,$B$2:B48)</f>
        <v>47</v>
      </c>
      <c r="B48" s="6" t="s">
        <v>5141</v>
      </c>
      <c r="C48" s="10">
        <v>61104065360062</v>
      </c>
      <c r="D48" s="10" t="str">
        <f>VLOOKUP(C48,'Hemis baza'!K:AJ,26,)</f>
        <v>438231100359</v>
      </c>
      <c r="E48" s="24" t="str">
        <f>VLOOKUP(C48,'Hemis baza'!K:AF,13,)</f>
        <v>To‘lov-shartnoma</v>
      </c>
      <c r="F48" s="109" t="str">
        <f>VLOOKUP(C48,'Hemis baza'!K:AF,3,)</f>
        <v>2-kurs</v>
      </c>
      <c r="G48" s="307" t="s">
        <v>361</v>
      </c>
      <c r="H48" s="404" t="str">
        <f>VLOOKUP(C48,'Hemis baza'!K:AF,5,)</f>
        <v>1-23 PSI</v>
      </c>
      <c r="I48" s="403" t="str">
        <f>VLOOKUP(C48,'Hemis baza'!K:AF,11,)</f>
        <v>Bakalavr</v>
      </c>
      <c r="J48" s="23" t="str">
        <f>VLOOKUP(C48,'Hemis baza'!K:AF,12,)</f>
        <v>Kunduzgi</v>
      </c>
      <c r="K48" s="11" t="s">
        <v>1038</v>
      </c>
      <c r="L48" s="11" t="s">
        <v>383</v>
      </c>
      <c r="M48" s="12">
        <v>15000000</v>
      </c>
      <c r="N48" s="13">
        <f>SUMIF('BR 2'!B:B,'2-kurs'!C48,'BR 2'!G:G)</f>
        <v>15000000</v>
      </c>
      <c r="O48" s="12">
        <f t="shared" si="0"/>
        <v>0</v>
      </c>
      <c r="P48" s="12"/>
      <c r="Q48" s="12">
        <f t="shared" si="1"/>
        <v>0</v>
      </c>
      <c r="R48" s="16"/>
      <c r="U48" s="13">
        <f t="shared" si="2"/>
        <v>0</v>
      </c>
      <c r="V48" s="13">
        <v>15000000</v>
      </c>
      <c r="AA48" s="359">
        <f t="shared" si="3"/>
        <v>15000000</v>
      </c>
      <c r="AB48" s="359">
        <f t="shared" si="4"/>
        <v>15000000</v>
      </c>
      <c r="AC48" s="359">
        <f t="shared" si="5"/>
        <v>0</v>
      </c>
      <c r="AD48" s="359">
        <f t="shared" si="6"/>
        <v>0</v>
      </c>
    </row>
    <row r="49" spans="1:30" s="358" customFormat="1" x14ac:dyDescent="0.25">
      <c r="A49" s="5">
        <f>SUBTOTAL(103,$B$2:B49)</f>
        <v>48</v>
      </c>
      <c r="B49" s="6" t="s">
        <v>5142</v>
      </c>
      <c r="C49" s="10">
        <v>31302995260080</v>
      </c>
      <c r="D49" s="10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307" t="s">
        <v>361</v>
      </c>
      <c r="H49" s="404" t="e">
        <f>VLOOKUP(C49,'Hemis baza'!K:AF,5,)</f>
        <v>#N/A</v>
      </c>
      <c r="I49" s="403" t="e">
        <f>VLOOKUP(C49,'Hemis baza'!K:AF,11,)</f>
        <v>#N/A</v>
      </c>
      <c r="J49" s="23" t="e">
        <f>VLOOKUP(C49,'Hemis baza'!K:AF,12,)</f>
        <v>#N/A</v>
      </c>
      <c r="K49" s="11" t="s">
        <v>1212</v>
      </c>
      <c r="L49" s="11" t="s">
        <v>898</v>
      </c>
      <c r="M49" s="12">
        <v>12000000</v>
      </c>
      <c r="N49" s="13">
        <f>SUMIF('BR 2'!B:B,'2-kurs'!C49,'BR 2'!G:G)</f>
        <v>0</v>
      </c>
      <c r="O49" s="12">
        <f t="shared" si="0"/>
        <v>12000000</v>
      </c>
      <c r="P49" s="12"/>
      <c r="Q49" s="12">
        <f t="shared" si="1"/>
        <v>0</v>
      </c>
      <c r="R49" s="16"/>
      <c r="U49" s="13">
        <f t="shared" si="2"/>
        <v>0</v>
      </c>
      <c r="V49" s="13">
        <v>0</v>
      </c>
      <c r="AA49" s="359">
        <f t="shared" si="3"/>
        <v>12000000</v>
      </c>
      <c r="AB49" s="359">
        <f t="shared" si="4"/>
        <v>0</v>
      </c>
      <c r="AC49" s="359">
        <f t="shared" si="5"/>
        <v>12000000</v>
      </c>
      <c r="AD49" s="359">
        <f t="shared" si="6"/>
        <v>0</v>
      </c>
    </row>
    <row r="50" spans="1:30" s="358" customFormat="1" x14ac:dyDescent="0.25">
      <c r="A50" s="5">
        <f>SUBTOTAL(103,$B$2:B50)</f>
        <v>49</v>
      </c>
      <c r="B50" s="6" t="s">
        <v>5143</v>
      </c>
      <c r="C50" s="10">
        <v>41509921080113</v>
      </c>
      <c r="D50" s="10" t="str">
        <f>VLOOKUP(C50,'Hemis baza'!K:AJ,26,)</f>
        <v>438231100593</v>
      </c>
      <c r="E50" s="24" t="str">
        <f>VLOOKUP(C50,'Hemis baza'!K:AF,13,)</f>
        <v>To‘lov-shartnoma</v>
      </c>
      <c r="F50" s="109" t="str">
        <f>VLOOKUP(C50,'Hemis baza'!K:AF,3,)</f>
        <v>2-kurs</v>
      </c>
      <c r="G50" s="307" t="s">
        <v>121</v>
      </c>
      <c r="H50" s="404" t="str">
        <f>VLOOKUP(C50,'Hemis baza'!K:AF,5,)</f>
        <v>1-23 BT</v>
      </c>
      <c r="I50" s="403" t="str">
        <f>VLOOKUP(C50,'Hemis baza'!K:AF,11,)</f>
        <v>Bakalavr</v>
      </c>
      <c r="J50" s="23" t="str">
        <f>VLOOKUP(C50,'Hemis baza'!K:AF,12,)</f>
        <v>Kunduzgi</v>
      </c>
      <c r="K50" s="11" t="s">
        <v>955</v>
      </c>
      <c r="L50" s="11" t="s">
        <v>108</v>
      </c>
      <c r="M50" s="12">
        <v>15000000</v>
      </c>
      <c r="N50" s="13">
        <f>SUMIF('BR 2'!B:B,'2-kurs'!C50,'BR 2'!G:G)</f>
        <v>18750000</v>
      </c>
      <c r="O50" s="12">
        <f t="shared" si="0"/>
        <v>0</v>
      </c>
      <c r="P50" s="12"/>
      <c r="Q50" s="12">
        <f t="shared" si="1"/>
        <v>3750000</v>
      </c>
      <c r="R50" s="16"/>
      <c r="U50" s="13">
        <f t="shared" si="2"/>
        <v>0</v>
      </c>
      <c r="V50" s="13">
        <v>18750000</v>
      </c>
      <c r="AA50" s="359">
        <f t="shared" si="3"/>
        <v>15000000</v>
      </c>
      <c r="AB50" s="359">
        <f t="shared" si="4"/>
        <v>18750000</v>
      </c>
      <c r="AC50" s="359">
        <f t="shared" si="5"/>
        <v>0</v>
      </c>
      <c r="AD50" s="359">
        <f t="shared" si="6"/>
        <v>3750000</v>
      </c>
    </row>
    <row r="51" spans="1:30" s="358" customFormat="1" x14ac:dyDescent="0.25">
      <c r="A51" s="5">
        <f>SUBTOTAL(103,$B$2:B51)</f>
        <v>50</v>
      </c>
      <c r="B51" s="6" t="s">
        <v>5144</v>
      </c>
      <c r="C51" s="10">
        <v>50110025370011</v>
      </c>
      <c r="D51" s="10" t="str">
        <f>VLOOKUP(C51,'Hemis baza'!K:AJ,26,)</f>
        <v>438231200029</v>
      </c>
      <c r="E51" s="24" t="str">
        <f>VLOOKUP(C51,'Hemis baza'!K:AF,13,)</f>
        <v>To‘lov-shartnoma</v>
      </c>
      <c r="F51" s="109" t="str">
        <f>VLOOKUP(C51,'Hemis baza'!K:AF,3,)</f>
        <v>2-kurs</v>
      </c>
      <c r="G51" s="307" t="s">
        <v>1240</v>
      </c>
      <c r="H51" s="404" t="str">
        <f>VLOOKUP(C51,'Hemis baza'!K:AF,5,)</f>
        <v>M1-23 P</v>
      </c>
      <c r="I51" s="403" t="str">
        <f>VLOOKUP(C51,'Hemis baza'!K:AF,11,)</f>
        <v>Magistr</v>
      </c>
      <c r="J51" s="23" t="str">
        <f>VLOOKUP(C51,'Hemis baza'!K:AF,12,)</f>
        <v>Kunduzgi</v>
      </c>
      <c r="K51" s="11" t="s">
        <v>2379</v>
      </c>
      <c r="L51" s="11">
        <v>937227080</v>
      </c>
      <c r="M51" s="12">
        <v>18000000</v>
      </c>
      <c r="N51" s="13">
        <f>SUMIF('BR 2'!B:B,'2-kurs'!C51,'BR 2'!G:G)</f>
        <v>18000000</v>
      </c>
      <c r="O51" s="12">
        <f t="shared" si="0"/>
        <v>0</v>
      </c>
      <c r="P51" s="12"/>
      <c r="Q51" s="12">
        <f t="shared" si="1"/>
        <v>0</v>
      </c>
      <c r="R51" s="20"/>
      <c r="U51" s="13">
        <f t="shared" si="2"/>
        <v>0</v>
      </c>
      <c r="V51" s="13">
        <v>18000000</v>
      </c>
      <c r="AA51" s="359">
        <f t="shared" si="3"/>
        <v>18000000</v>
      </c>
      <c r="AB51" s="359">
        <f t="shared" si="4"/>
        <v>18000000</v>
      </c>
      <c r="AC51" s="359">
        <f t="shared" si="5"/>
        <v>0</v>
      </c>
      <c r="AD51" s="359">
        <f t="shared" si="6"/>
        <v>0</v>
      </c>
    </row>
    <row r="52" spans="1:30" s="358" customFormat="1" x14ac:dyDescent="0.25">
      <c r="A52" s="5">
        <f>SUBTOTAL(103,$B$2:B52)</f>
        <v>51</v>
      </c>
      <c r="B52" s="6" t="s">
        <v>5145</v>
      </c>
      <c r="C52" s="10">
        <v>41510965320013</v>
      </c>
      <c r="D52" s="10" t="str">
        <f>VLOOKUP(C52,'Hemis baza'!K:AJ,26,)</f>
        <v>438231100642</v>
      </c>
      <c r="E52" s="24" t="str">
        <f>VLOOKUP(C52,'Hemis baza'!K:AF,13,)</f>
        <v>To‘lov-shartnoma</v>
      </c>
      <c r="F52" s="109" t="str">
        <f>VLOOKUP(C52,'Hemis baza'!K:AF,3,)</f>
        <v>2-kurs</v>
      </c>
      <c r="G52" s="305" t="s">
        <v>36</v>
      </c>
      <c r="H52" s="404" t="str">
        <f>VLOOKUP(C52,'Hemis baza'!K:AF,5,)</f>
        <v>S1-23 MT</v>
      </c>
      <c r="I52" s="403" t="str">
        <f>VLOOKUP(C52,'Hemis baza'!K:AF,11,)</f>
        <v>Bakalavr</v>
      </c>
      <c r="J52" s="23" t="str">
        <f>VLOOKUP(C52,'Hemis baza'!K:AF,12,)</f>
        <v>Sirtqi</v>
      </c>
      <c r="K52" s="11" t="s">
        <v>1075</v>
      </c>
      <c r="L52" s="11" t="s">
        <v>507</v>
      </c>
      <c r="M52" s="12">
        <v>12000000</v>
      </c>
      <c r="N52" s="13">
        <f>SUMIF('BR 2'!B:B,'2-kurs'!C52,'BR 2'!G:G)</f>
        <v>6146000</v>
      </c>
      <c r="O52" s="12">
        <f t="shared" si="0"/>
        <v>5854000</v>
      </c>
      <c r="P52" s="12"/>
      <c r="Q52" s="12">
        <f t="shared" si="1"/>
        <v>0</v>
      </c>
      <c r="R52" s="20"/>
      <c r="U52" s="13">
        <f t="shared" si="2"/>
        <v>0</v>
      </c>
      <c r="V52" s="13">
        <v>6146000</v>
      </c>
      <c r="AA52" s="359">
        <f t="shared" si="3"/>
        <v>12000000</v>
      </c>
      <c r="AB52" s="359">
        <f t="shared" si="4"/>
        <v>6146000</v>
      </c>
      <c r="AC52" s="359">
        <f t="shared" si="5"/>
        <v>5854000</v>
      </c>
      <c r="AD52" s="359">
        <f t="shared" si="6"/>
        <v>0</v>
      </c>
    </row>
    <row r="53" spans="1:30" s="358" customFormat="1" x14ac:dyDescent="0.25">
      <c r="A53" s="5">
        <f>SUBTOTAL(103,$B$2:B53)</f>
        <v>52</v>
      </c>
      <c r="B53" s="6" t="s">
        <v>5146</v>
      </c>
      <c r="C53" s="10">
        <v>42108931010030</v>
      </c>
      <c r="D53" s="10" t="str">
        <f>VLOOKUP(C53,'Hemis baza'!K:AJ,26,)</f>
        <v>438231100621</v>
      </c>
      <c r="E53" s="24" t="str">
        <f>VLOOKUP(C53,'Hemis baza'!K:AF,13,)</f>
        <v>To‘lov-shartnoma</v>
      </c>
      <c r="F53" s="109" t="str">
        <f>VLOOKUP(C53,'Hemis baza'!K:AF,3,)</f>
        <v>2-kurs</v>
      </c>
      <c r="G53" s="307" t="s">
        <v>121</v>
      </c>
      <c r="H53" s="404" t="str">
        <f>VLOOKUP(C53,'Hemis baza'!K:AF,5,)</f>
        <v>1-23 BT</v>
      </c>
      <c r="I53" s="403" t="str">
        <f>VLOOKUP(C53,'Hemis baza'!K:AF,11,)</f>
        <v>Bakalavr</v>
      </c>
      <c r="J53" s="23" t="str">
        <f>VLOOKUP(C53,'Hemis baza'!K:AF,12,)</f>
        <v>Kunduzgi</v>
      </c>
      <c r="K53" s="11" t="s">
        <v>1095</v>
      </c>
      <c r="L53" s="11" t="s">
        <v>556</v>
      </c>
      <c r="M53" s="12">
        <v>15000000</v>
      </c>
      <c r="N53" s="13">
        <f>SUMIF('BR 2'!B:B,'2-kurs'!C53,'BR 2'!G:G)</f>
        <v>15000000</v>
      </c>
      <c r="O53" s="12">
        <f t="shared" si="0"/>
        <v>0</v>
      </c>
      <c r="P53" s="12"/>
      <c r="Q53" s="12">
        <f t="shared" si="1"/>
        <v>0</v>
      </c>
      <c r="R53" s="20"/>
      <c r="U53" s="13">
        <f t="shared" si="2"/>
        <v>0</v>
      </c>
      <c r="V53" s="13">
        <v>15000000</v>
      </c>
      <c r="AA53" s="359">
        <f t="shared" si="3"/>
        <v>15000000</v>
      </c>
      <c r="AB53" s="359">
        <f t="shared" si="4"/>
        <v>15000000</v>
      </c>
      <c r="AC53" s="359">
        <f t="shared" si="5"/>
        <v>0</v>
      </c>
      <c r="AD53" s="359">
        <f t="shared" si="6"/>
        <v>0</v>
      </c>
    </row>
    <row r="54" spans="1:30" s="358" customFormat="1" x14ac:dyDescent="0.25">
      <c r="A54" s="5">
        <f>SUBTOTAL(103,$B$2:B54)</f>
        <v>53</v>
      </c>
      <c r="B54" s="6" t="s">
        <v>5147</v>
      </c>
      <c r="C54" s="10">
        <v>62504055360048</v>
      </c>
      <c r="D54" s="10" t="str">
        <f>VLOOKUP(C54,'Hemis baza'!K:AJ,26,)</f>
        <v>438231100389</v>
      </c>
      <c r="E54" s="24" t="str">
        <f>VLOOKUP(C54,'Hemis baza'!K:AF,13,)</f>
        <v>To‘lov-shartnoma</v>
      </c>
      <c r="F54" s="109" t="str">
        <f>VLOOKUP(C54,'Hemis baza'!K:AF,3,)</f>
        <v>2-kurs</v>
      </c>
      <c r="G54" s="307" t="s">
        <v>121</v>
      </c>
      <c r="H54" s="404" t="str">
        <f>VLOOKUP(C54,'Hemis baza'!K:AF,5,)</f>
        <v>1-23 BT</v>
      </c>
      <c r="I54" s="403" t="str">
        <f>VLOOKUP(C54,'Hemis baza'!K:AF,11,)</f>
        <v>Bakalavr</v>
      </c>
      <c r="J54" s="23" t="str">
        <f>VLOOKUP(C54,'Hemis baza'!K:AF,12,)</f>
        <v>Kunduzgi</v>
      </c>
      <c r="K54" s="11" t="s">
        <v>942</v>
      </c>
      <c r="L54" s="11" t="s">
        <v>95</v>
      </c>
      <c r="M54" s="12">
        <v>15000000</v>
      </c>
      <c r="N54" s="13">
        <f>SUMIF('BR 2'!B:B,'2-kurs'!C54,'BR 2'!G:G)</f>
        <v>7500000</v>
      </c>
      <c r="O54" s="12">
        <f t="shared" si="0"/>
        <v>7500000</v>
      </c>
      <c r="P54" s="12"/>
      <c r="Q54" s="12">
        <f t="shared" si="1"/>
        <v>0</v>
      </c>
      <c r="R54" s="20"/>
      <c r="U54" s="13">
        <f t="shared" si="2"/>
        <v>0</v>
      </c>
      <c r="V54" s="13">
        <v>7500000</v>
      </c>
      <c r="AA54" s="359">
        <f t="shared" si="3"/>
        <v>15000000</v>
      </c>
      <c r="AB54" s="359">
        <f t="shared" si="4"/>
        <v>7500000</v>
      </c>
      <c r="AC54" s="359">
        <f t="shared" si="5"/>
        <v>7500000</v>
      </c>
      <c r="AD54" s="359">
        <f t="shared" si="6"/>
        <v>0</v>
      </c>
    </row>
    <row r="55" spans="1:30" s="358" customFormat="1" x14ac:dyDescent="0.25">
      <c r="A55" s="5">
        <f>SUBTOTAL(103,$B$2:B55)</f>
        <v>54</v>
      </c>
      <c r="B55" s="6" t="s">
        <v>5148</v>
      </c>
      <c r="C55" s="10">
        <v>41803975280030</v>
      </c>
      <c r="D55" s="10" t="str">
        <f>VLOOKUP(C55,'Hemis baza'!K:AJ,26,)</f>
        <v>438231100577</v>
      </c>
      <c r="E55" s="24" t="str">
        <f>VLOOKUP(C55,'Hemis baza'!K:AF,13,)</f>
        <v>To‘lov-shartnoma</v>
      </c>
      <c r="F55" s="109" t="str">
        <f>VLOOKUP(C55,'Hemis baza'!K:AF,3,)</f>
        <v>2-kurs</v>
      </c>
      <c r="G55" s="307" t="s">
        <v>318</v>
      </c>
      <c r="H55" s="404" t="str">
        <f>VLOOKUP(C55,'Hemis baza'!K:AF,5,)</f>
        <v>S1-23 IQT</v>
      </c>
      <c r="I55" s="403" t="str">
        <f>VLOOKUP(C55,'Hemis baza'!K:AF,11,)</f>
        <v>Bakalavr</v>
      </c>
      <c r="J55" s="23" t="str">
        <f>VLOOKUP(C55,'Hemis baza'!K:AF,12,)</f>
        <v>Sirtqi</v>
      </c>
      <c r="K55" s="11" t="s">
        <v>1169</v>
      </c>
      <c r="L55" s="11" t="s">
        <v>757</v>
      </c>
      <c r="M55" s="12">
        <v>12000000</v>
      </c>
      <c r="N55" s="13">
        <f>SUMIF('BR 2'!B:B,'2-kurs'!C55,'BR 2'!G:G)</f>
        <v>8001000</v>
      </c>
      <c r="O55" s="12">
        <f t="shared" si="0"/>
        <v>3999000</v>
      </c>
      <c r="P55" s="12"/>
      <c r="Q55" s="12">
        <f t="shared" si="1"/>
        <v>0</v>
      </c>
      <c r="R55" s="20"/>
      <c r="U55" s="13">
        <f t="shared" si="2"/>
        <v>0</v>
      </c>
      <c r="V55" s="13">
        <v>8001000</v>
      </c>
      <c r="AA55" s="359">
        <f t="shared" si="3"/>
        <v>12000000</v>
      </c>
      <c r="AB55" s="359">
        <f t="shared" si="4"/>
        <v>8001000</v>
      </c>
      <c r="AC55" s="359">
        <f t="shared" si="5"/>
        <v>3999000</v>
      </c>
      <c r="AD55" s="359">
        <f t="shared" si="6"/>
        <v>0</v>
      </c>
    </row>
    <row r="56" spans="1:30" s="358" customFormat="1" x14ac:dyDescent="0.25">
      <c r="A56" s="5">
        <f>SUBTOTAL(103,$B$2:B56)</f>
        <v>55</v>
      </c>
      <c r="B56" s="6" t="s">
        <v>5149</v>
      </c>
      <c r="C56" s="10">
        <v>60712055270027</v>
      </c>
      <c r="D56" s="10" t="str">
        <f>VLOOKUP(C56,'Hemis baza'!K:AJ,26,)</f>
        <v>438231100338</v>
      </c>
      <c r="E56" s="24" t="str">
        <f>VLOOKUP(C56,'Hemis baza'!K:AF,13,)</f>
        <v>Davlat granti</v>
      </c>
      <c r="F56" s="109" t="str">
        <f>VLOOKUP(C56,'Hemis baza'!K:AF,3,)</f>
        <v>2-kurs</v>
      </c>
      <c r="G56" s="307" t="s">
        <v>361</v>
      </c>
      <c r="H56" s="404" t="str">
        <f>VLOOKUP(C56,'Hemis baza'!K:AF,5,)</f>
        <v>1-23 PSI</v>
      </c>
      <c r="I56" s="403" t="str">
        <f>VLOOKUP(C56,'Hemis baza'!K:AF,11,)</f>
        <v>Bakalavr</v>
      </c>
      <c r="J56" s="23" t="str">
        <f>VLOOKUP(C56,'Hemis baza'!K:AF,12,)</f>
        <v>Kunduzgi</v>
      </c>
      <c r="K56" s="11" t="s">
        <v>1019</v>
      </c>
      <c r="L56" s="11" t="s">
        <v>364</v>
      </c>
      <c r="M56" s="12">
        <v>15000000</v>
      </c>
      <c r="N56" s="13">
        <f>SUMIF('BR 2'!B:B,'2-kurs'!C56,'BR 2'!G:G)</f>
        <v>15000000</v>
      </c>
      <c r="O56" s="12">
        <f t="shared" si="0"/>
        <v>0</v>
      </c>
      <c r="P56" s="12"/>
      <c r="Q56" s="12">
        <f t="shared" si="1"/>
        <v>0</v>
      </c>
      <c r="R56" s="21"/>
      <c r="U56" s="13">
        <f t="shared" si="2"/>
        <v>0</v>
      </c>
      <c r="V56" s="13">
        <v>15000000</v>
      </c>
      <c r="AA56" s="359">
        <f t="shared" si="3"/>
        <v>15000000</v>
      </c>
      <c r="AB56" s="359">
        <f t="shared" si="4"/>
        <v>15000000</v>
      </c>
      <c r="AC56" s="359">
        <f t="shared" si="5"/>
        <v>0</v>
      </c>
      <c r="AD56" s="359">
        <f t="shared" si="6"/>
        <v>0</v>
      </c>
    </row>
    <row r="57" spans="1:30" s="358" customFormat="1" x14ac:dyDescent="0.25">
      <c r="A57" s="5">
        <f>SUBTOTAL(103,$B$2:B57)</f>
        <v>56</v>
      </c>
      <c r="B57" s="6" t="s">
        <v>5150</v>
      </c>
      <c r="C57" s="10">
        <v>60805065270034</v>
      </c>
      <c r="D57" s="10" t="str">
        <f>VLOOKUP(C57,'Hemis baza'!K:AJ,26,)</f>
        <v>438231100342</v>
      </c>
      <c r="E57" s="24" t="str">
        <f>VLOOKUP(C57,'Hemis baza'!K:AF,13,)</f>
        <v>To‘lov-shartnoma</v>
      </c>
      <c r="F57" s="109" t="str">
        <f>VLOOKUP(C57,'Hemis baza'!K:AF,3,)</f>
        <v>2-kurs</v>
      </c>
      <c r="G57" s="307" t="s">
        <v>361</v>
      </c>
      <c r="H57" s="404" t="str">
        <f>VLOOKUP(C57,'Hemis baza'!K:AF,5,)</f>
        <v>1-23 PSI</v>
      </c>
      <c r="I57" s="403" t="str">
        <f>VLOOKUP(C57,'Hemis baza'!K:AF,11,)</f>
        <v>Bakalavr</v>
      </c>
      <c r="J57" s="23" t="str">
        <f>VLOOKUP(C57,'Hemis baza'!K:AF,12,)</f>
        <v>Kunduzgi</v>
      </c>
      <c r="K57" s="11" t="s">
        <v>1020</v>
      </c>
      <c r="L57" s="11" t="s">
        <v>365</v>
      </c>
      <c r="M57" s="12">
        <v>15000000</v>
      </c>
      <c r="N57" s="13">
        <f>SUMIF('BR 2'!B:B,'2-kurs'!C57,'BR 2'!G:G)</f>
        <v>15000000</v>
      </c>
      <c r="O57" s="12">
        <f t="shared" si="0"/>
        <v>0</v>
      </c>
      <c r="P57" s="12"/>
      <c r="Q57" s="12">
        <f t="shared" si="1"/>
        <v>0</v>
      </c>
      <c r="R57" s="20"/>
      <c r="U57" s="13">
        <f t="shared" si="2"/>
        <v>0</v>
      </c>
      <c r="V57" s="13">
        <v>15000000</v>
      </c>
      <c r="AA57" s="359">
        <f t="shared" si="3"/>
        <v>15000000</v>
      </c>
      <c r="AB57" s="359">
        <f t="shared" si="4"/>
        <v>15000000</v>
      </c>
      <c r="AC57" s="359">
        <f t="shared" si="5"/>
        <v>0</v>
      </c>
      <c r="AD57" s="359">
        <f t="shared" si="6"/>
        <v>0</v>
      </c>
    </row>
    <row r="58" spans="1:30" s="358" customFormat="1" x14ac:dyDescent="0.25">
      <c r="A58" s="5">
        <f>SUBTOTAL(103,$B$2:B58)</f>
        <v>57</v>
      </c>
      <c r="B58" s="6" t="s">
        <v>5151</v>
      </c>
      <c r="C58" s="10">
        <v>60910045360013</v>
      </c>
      <c r="D58" s="10" t="str">
        <f>VLOOKUP(C58,'Hemis baza'!K:AJ,26,)</f>
        <v>438231100625</v>
      </c>
      <c r="E58" s="24" t="str">
        <f>VLOOKUP(C58,'Hemis baza'!K:AF,13,)</f>
        <v>To‘lov-shartnoma</v>
      </c>
      <c r="F58" s="109" t="str">
        <f>VLOOKUP(C58,'Hemis baza'!K:AF,3,)</f>
        <v>2-kurs</v>
      </c>
      <c r="G58" s="305" t="s">
        <v>36</v>
      </c>
      <c r="H58" s="404" t="str">
        <f>VLOOKUP(C58,'Hemis baza'!K:AF,5,)</f>
        <v>S2-23 MT</v>
      </c>
      <c r="I58" s="403" t="str">
        <f>VLOOKUP(C58,'Hemis baza'!K:AF,11,)</f>
        <v>Bakalavr</v>
      </c>
      <c r="J58" s="23" t="str">
        <f>VLOOKUP(C58,'Hemis baza'!K:AF,12,)</f>
        <v>Sirtqi</v>
      </c>
      <c r="K58" s="11" t="s">
        <v>1084</v>
      </c>
      <c r="L58" s="11" t="s">
        <v>516</v>
      </c>
      <c r="M58" s="12">
        <v>12000000</v>
      </c>
      <c r="N58" s="13">
        <f>SUMIF('BR 2'!B:B,'2-kurs'!C58,'BR 2'!G:G)</f>
        <v>12000000</v>
      </c>
      <c r="O58" s="12">
        <f t="shared" si="0"/>
        <v>0</v>
      </c>
      <c r="P58" s="12">
        <v>2000000</v>
      </c>
      <c r="Q58" s="12">
        <f t="shared" si="1"/>
        <v>0</v>
      </c>
      <c r="R58" s="20"/>
      <c r="U58" s="13">
        <f t="shared" si="2"/>
        <v>0</v>
      </c>
      <c r="V58" s="13">
        <v>12000000</v>
      </c>
      <c r="AA58" s="359">
        <f t="shared" ref="AA58:AA114" si="7">M58</f>
        <v>12000000</v>
      </c>
      <c r="AB58" s="359">
        <f t="shared" ref="AB58:AB114" si="8">N58</f>
        <v>12000000</v>
      </c>
      <c r="AC58" s="359">
        <f t="shared" ref="AC58:AC114" si="9">O58</f>
        <v>0</v>
      </c>
      <c r="AD58" s="359">
        <f t="shared" ref="AD58:AD114" si="10">Q58</f>
        <v>0</v>
      </c>
    </row>
    <row r="59" spans="1:30" s="358" customFormat="1" x14ac:dyDescent="0.25">
      <c r="A59" s="5">
        <f>SUBTOTAL(103,$B$2:B59)</f>
        <v>58</v>
      </c>
      <c r="B59" s="6" t="s">
        <v>5152</v>
      </c>
      <c r="C59" s="10">
        <v>42204915850019</v>
      </c>
      <c r="D59" s="10" t="str">
        <f>VLOOKUP(C59,'Hemis baza'!K:AJ,26,)</f>
        <v>438231100364</v>
      </c>
      <c r="E59" s="24" t="str">
        <f>VLOOKUP(C59,'Hemis baza'!K:AF,13,)</f>
        <v>To‘lov-shartnoma</v>
      </c>
      <c r="F59" s="109" t="str">
        <f>VLOOKUP(C59,'Hemis baza'!K:AF,3,)</f>
        <v>2-kurs</v>
      </c>
      <c r="G59" s="307" t="s">
        <v>181</v>
      </c>
      <c r="H59" s="404" t="str">
        <f>VLOOKUP(C59,'Hemis baza'!K:AF,5,)</f>
        <v>1-23 O`TA</v>
      </c>
      <c r="I59" s="403" t="str">
        <f>VLOOKUP(C59,'Hemis baza'!K:AF,11,)</f>
        <v>Bakalavr</v>
      </c>
      <c r="J59" s="23" t="str">
        <f>VLOOKUP(C59,'Hemis baza'!K:AF,12,)</f>
        <v>Kunduzgi</v>
      </c>
      <c r="K59" s="11" t="s">
        <v>982</v>
      </c>
      <c r="L59" s="11" t="s">
        <v>184</v>
      </c>
      <c r="M59" s="12">
        <v>15000000</v>
      </c>
      <c r="N59" s="13">
        <f>SUMIF('BR 2'!B:B,'2-kurs'!C59,'BR 2'!G:G)</f>
        <v>15000000</v>
      </c>
      <c r="O59" s="12">
        <f t="shared" si="0"/>
        <v>0</v>
      </c>
      <c r="P59" s="12"/>
      <c r="Q59" s="12">
        <f t="shared" si="1"/>
        <v>0</v>
      </c>
      <c r="R59" s="20"/>
      <c r="U59" s="13">
        <f t="shared" si="2"/>
        <v>0</v>
      </c>
      <c r="V59" s="13">
        <v>15000000</v>
      </c>
      <c r="AA59" s="359">
        <f t="shared" si="7"/>
        <v>15000000</v>
      </c>
      <c r="AB59" s="359">
        <f t="shared" si="8"/>
        <v>15000000</v>
      </c>
      <c r="AC59" s="359">
        <f t="shared" si="9"/>
        <v>0</v>
      </c>
      <c r="AD59" s="359">
        <f t="shared" si="10"/>
        <v>0</v>
      </c>
    </row>
    <row r="60" spans="1:30" s="358" customFormat="1" x14ac:dyDescent="0.25">
      <c r="A60" s="5">
        <f>SUBTOTAL(103,$B$2:B60)</f>
        <v>59</v>
      </c>
      <c r="B60" s="6" t="s">
        <v>5153</v>
      </c>
      <c r="C60" s="10">
        <v>62208065270026</v>
      </c>
      <c r="D60" s="10" t="str">
        <f>VLOOKUP(C60,'Hemis baza'!K:AJ,26,)</f>
        <v>438231100475</v>
      </c>
      <c r="E60" s="24" t="str">
        <f>VLOOKUP(C60,'Hemis baza'!K:AF,13,)</f>
        <v>To‘lov-shartnoma</v>
      </c>
      <c r="F60" s="109" t="str">
        <f>VLOOKUP(C60,'Hemis baza'!K:AF,3,)</f>
        <v>2-kurs</v>
      </c>
      <c r="G60" s="307" t="s">
        <v>270</v>
      </c>
      <c r="H60" s="404" t="str">
        <f>VLOOKUP(C60,'Hemis baza'!K:AF,5,)</f>
        <v>2-23 XTA</v>
      </c>
      <c r="I60" s="403" t="str">
        <f>VLOOKUP(C60,'Hemis baza'!K:AF,11,)</f>
        <v>Bakalavr</v>
      </c>
      <c r="J60" s="23" t="str">
        <f>VLOOKUP(C60,'Hemis baza'!K:AF,12,)</f>
        <v>Kunduzgi</v>
      </c>
      <c r="K60" s="11" t="s">
        <v>1003</v>
      </c>
      <c r="L60" s="11" t="s">
        <v>281</v>
      </c>
      <c r="M60" s="12">
        <v>15000000</v>
      </c>
      <c r="N60" s="13">
        <f>SUMIF('BR 2'!B:B,'2-kurs'!C60,'BR 2'!G:G)</f>
        <v>15000000</v>
      </c>
      <c r="O60" s="12">
        <f t="shared" si="0"/>
        <v>0</v>
      </c>
      <c r="P60" s="12"/>
      <c r="Q60" s="12">
        <f t="shared" si="1"/>
        <v>0</v>
      </c>
      <c r="R60" s="15"/>
      <c r="U60" s="13">
        <f t="shared" si="2"/>
        <v>0</v>
      </c>
      <c r="V60" s="13">
        <v>15000000</v>
      </c>
      <c r="AA60" s="359">
        <f t="shared" si="7"/>
        <v>15000000</v>
      </c>
      <c r="AB60" s="359">
        <f t="shared" si="8"/>
        <v>15000000</v>
      </c>
      <c r="AC60" s="359">
        <f t="shared" si="9"/>
        <v>0</v>
      </c>
      <c r="AD60" s="359">
        <f t="shared" si="10"/>
        <v>0</v>
      </c>
    </row>
    <row r="61" spans="1:30" s="358" customFormat="1" x14ac:dyDescent="0.25">
      <c r="A61" s="5">
        <f>SUBTOTAL(103,$B$2:B61)</f>
        <v>60</v>
      </c>
      <c r="B61" s="6" t="s">
        <v>5154</v>
      </c>
      <c r="C61" s="10">
        <v>60701005370023</v>
      </c>
      <c r="D61" s="10" t="str">
        <f>VLOOKUP(C61,'Hemis baza'!K:AJ,26,)</f>
        <v>438231200018</v>
      </c>
      <c r="E61" s="24" t="str">
        <f>VLOOKUP(C61,'Hemis baza'!K:AF,13,)</f>
        <v>To‘lov-shartnoma</v>
      </c>
      <c r="F61" s="109" t="str">
        <f>VLOOKUP(C61,'Hemis baza'!K:AF,3,)</f>
        <v>2-kurs</v>
      </c>
      <c r="G61" s="307" t="s">
        <v>1240</v>
      </c>
      <c r="H61" s="404" t="str">
        <f>VLOOKUP(C61,'Hemis baza'!K:AF,5,)</f>
        <v>M1-23 P</v>
      </c>
      <c r="I61" s="403" t="str">
        <f>VLOOKUP(C61,'Hemis baza'!K:AF,11,)</f>
        <v>Magistr</v>
      </c>
      <c r="J61" s="23" t="str">
        <f>VLOOKUP(C61,'Hemis baza'!K:AF,12,)</f>
        <v>Kunduzgi</v>
      </c>
      <c r="K61" s="11" t="s">
        <v>1316</v>
      </c>
      <c r="L61" s="11">
        <v>999473007</v>
      </c>
      <c r="M61" s="12">
        <v>18000000</v>
      </c>
      <c r="N61" s="13">
        <f>SUMIF('BR 2'!B:B,'2-kurs'!C61,'BR 2'!G:G)</f>
        <v>18000000</v>
      </c>
      <c r="O61" s="12">
        <f t="shared" si="0"/>
        <v>0</v>
      </c>
      <c r="P61" s="12"/>
      <c r="Q61" s="12">
        <f t="shared" si="1"/>
        <v>0</v>
      </c>
      <c r="R61" s="20"/>
      <c r="U61" s="13">
        <f t="shared" si="2"/>
        <v>0</v>
      </c>
      <c r="V61" s="13">
        <v>18000000</v>
      </c>
      <c r="AA61" s="359">
        <f t="shared" si="7"/>
        <v>18000000</v>
      </c>
      <c r="AB61" s="359">
        <f t="shared" si="8"/>
        <v>18000000</v>
      </c>
      <c r="AC61" s="359">
        <f t="shared" si="9"/>
        <v>0</v>
      </c>
      <c r="AD61" s="359">
        <f t="shared" si="10"/>
        <v>0</v>
      </c>
    </row>
    <row r="62" spans="1:30" s="358" customFormat="1" x14ac:dyDescent="0.25">
      <c r="A62" s="5">
        <f>SUBTOTAL(103,$B$2:B62)</f>
        <v>61</v>
      </c>
      <c r="B62" s="6" t="s">
        <v>5155</v>
      </c>
      <c r="C62" s="10">
        <v>42107985370022</v>
      </c>
      <c r="D62" s="10" t="str">
        <f>VLOOKUP(C62,'Hemis baza'!K:AJ,26,)</f>
        <v>438231100546</v>
      </c>
      <c r="E62" s="24" t="str">
        <f>VLOOKUP(C62,'Hemis baza'!K:AF,13,)</f>
        <v>To‘lov-shartnoma</v>
      </c>
      <c r="F62" s="109" t="str">
        <f>VLOOKUP(C62,'Hemis baza'!K:AF,3,)</f>
        <v>2-kurs</v>
      </c>
      <c r="G62" s="307" t="s">
        <v>361</v>
      </c>
      <c r="H62" s="404" t="str">
        <f>VLOOKUP(C62,'Hemis baza'!K:AF,5,)</f>
        <v>S1-23 PSI</v>
      </c>
      <c r="I62" s="403" t="str">
        <f>VLOOKUP(C62,'Hemis baza'!K:AF,11,)</f>
        <v>Bakalavr</v>
      </c>
      <c r="J62" s="23" t="str">
        <f>VLOOKUP(C62,'Hemis baza'!K:AF,12,)</f>
        <v>Sirtqi</v>
      </c>
      <c r="K62" s="11" t="s">
        <v>1219</v>
      </c>
      <c r="L62" s="11" t="s">
        <v>905</v>
      </c>
      <c r="M62" s="12">
        <v>12000000</v>
      </c>
      <c r="N62" s="13">
        <f>SUMIF('BR 2'!B:B,'2-kurs'!C62,'BR 2'!G:G)</f>
        <v>13000000</v>
      </c>
      <c r="O62" s="12">
        <f t="shared" si="0"/>
        <v>0</v>
      </c>
      <c r="P62" s="12"/>
      <c r="Q62" s="12">
        <f t="shared" si="1"/>
        <v>1000000</v>
      </c>
      <c r="R62" s="20"/>
      <c r="U62" s="13">
        <f t="shared" si="2"/>
        <v>0</v>
      </c>
      <c r="V62" s="13">
        <v>13000000</v>
      </c>
      <c r="AA62" s="359">
        <f t="shared" si="7"/>
        <v>12000000</v>
      </c>
      <c r="AB62" s="359">
        <f t="shared" si="8"/>
        <v>13000000</v>
      </c>
      <c r="AC62" s="359">
        <f t="shared" si="9"/>
        <v>0</v>
      </c>
      <c r="AD62" s="359">
        <f t="shared" si="10"/>
        <v>1000000</v>
      </c>
    </row>
    <row r="63" spans="1:30" s="358" customFormat="1" x14ac:dyDescent="0.25">
      <c r="A63" s="5">
        <f>SUBTOTAL(103,$B$2:B63)</f>
        <v>62</v>
      </c>
      <c r="B63" s="6" t="s">
        <v>5156</v>
      </c>
      <c r="C63" s="10">
        <v>30604985310030</v>
      </c>
      <c r="D63" s="10" t="str">
        <f>VLOOKUP(C63,'Hemis baza'!K:AJ,26,)</f>
        <v>438231100665</v>
      </c>
      <c r="E63" s="24" t="str">
        <f>VLOOKUP(C63,'Hemis baza'!K:AF,13,)</f>
        <v>To‘lov-shartnoma</v>
      </c>
      <c r="F63" s="109" t="str">
        <f>VLOOKUP(C63,'Hemis baza'!K:AF,3,)</f>
        <v>2-kurs</v>
      </c>
      <c r="G63" s="307" t="s">
        <v>318</v>
      </c>
      <c r="H63" s="404" t="str">
        <f>VLOOKUP(C63,'Hemis baza'!K:AF,5,)</f>
        <v>S1-23 IQT</v>
      </c>
      <c r="I63" s="403" t="str">
        <f>VLOOKUP(C63,'Hemis baza'!K:AF,11,)</f>
        <v>Bakalavr</v>
      </c>
      <c r="J63" s="23" t="str">
        <f>VLOOKUP(C63,'Hemis baza'!K:AF,12,)</f>
        <v>Sirtqi</v>
      </c>
      <c r="K63" s="11" t="s">
        <v>1156</v>
      </c>
      <c r="L63" s="11" t="s">
        <v>745</v>
      </c>
      <c r="M63" s="12">
        <v>12000000</v>
      </c>
      <c r="N63" s="13">
        <f>SUMIF('BR 2'!B:B,'2-kurs'!C63,'BR 2'!G:G)</f>
        <v>12000000</v>
      </c>
      <c r="O63" s="12">
        <f t="shared" si="0"/>
        <v>0</v>
      </c>
      <c r="P63" s="12"/>
      <c r="Q63" s="12">
        <f t="shared" si="1"/>
        <v>0</v>
      </c>
      <c r="R63" s="20"/>
      <c r="U63" s="13">
        <f t="shared" si="2"/>
        <v>0</v>
      </c>
      <c r="V63" s="13">
        <v>12000000</v>
      </c>
      <c r="AA63" s="359">
        <f t="shared" si="7"/>
        <v>12000000</v>
      </c>
      <c r="AB63" s="359">
        <f t="shared" si="8"/>
        <v>12000000</v>
      </c>
      <c r="AC63" s="359">
        <f t="shared" si="9"/>
        <v>0</v>
      </c>
      <c r="AD63" s="359">
        <f t="shared" si="10"/>
        <v>0</v>
      </c>
    </row>
    <row r="64" spans="1:30" s="1" customFormat="1" x14ac:dyDescent="0.25">
      <c r="A64" s="5">
        <f>SUBTOTAL(103,$B$2:B64)</f>
        <v>63</v>
      </c>
      <c r="B64" s="22" t="s">
        <v>5157</v>
      </c>
      <c r="C64" s="24">
        <v>43105921010013</v>
      </c>
      <c r="D64" s="10" t="str">
        <f>VLOOKUP(C64,'Hemis baza'!K:AJ,26,)</f>
        <v>438231100466</v>
      </c>
      <c r="E64" s="24" t="str">
        <f>VLOOKUP(C64,'Hemis baza'!K:AF,13,)</f>
        <v>To‘lov-shartnoma</v>
      </c>
      <c r="F64" s="109" t="str">
        <f>VLOOKUP(C64,'Hemis baza'!K:AF,3,)</f>
        <v>2-kurs</v>
      </c>
      <c r="G64" s="308" t="s">
        <v>140</v>
      </c>
      <c r="H64" s="404" t="str">
        <f>VLOOKUP(C64,'Hemis baza'!K:AF,5,)</f>
        <v>1-23 Muz</v>
      </c>
      <c r="I64" s="403" t="str">
        <f>VLOOKUP(C64,'Hemis baza'!K:AF,11,)</f>
        <v>Bakalavr</v>
      </c>
      <c r="J64" s="23" t="str">
        <f>VLOOKUP(C64,'Hemis baza'!K:AF,12,)</f>
        <v>Kunduzgi</v>
      </c>
      <c r="K64" s="25" t="s">
        <v>977</v>
      </c>
      <c r="L64" s="25" t="s">
        <v>149</v>
      </c>
      <c r="M64" s="26">
        <v>15000000</v>
      </c>
      <c r="N64" s="13">
        <f>SUMIF('BR 2'!B:B,'2-kurs'!C64,'BR 2'!G:G)</f>
        <v>15000000</v>
      </c>
      <c r="O64" s="12">
        <f t="shared" si="0"/>
        <v>0</v>
      </c>
      <c r="P64" s="26"/>
      <c r="Q64" s="12">
        <f t="shared" si="1"/>
        <v>0</v>
      </c>
      <c r="R64" s="27"/>
      <c r="U64" s="13">
        <f t="shared" si="2"/>
        <v>0</v>
      </c>
      <c r="V64" s="13">
        <v>15000000</v>
      </c>
      <c r="AA64" s="359">
        <f t="shared" si="7"/>
        <v>15000000</v>
      </c>
      <c r="AB64" s="359">
        <f t="shared" si="8"/>
        <v>15000000</v>
      </c>
      <c r="AC64" s="359">
        <f t="shared" si="9"/>
        <v>0</v>
      </c>
      <c r="AD64" s="359">
        <f t="shared" si="10"/>
        <v>0</v>
      </c>
    </row>
    <row r="65" spans="1:30" s="358" customFormat="1" x14ac:dyDescent="0.25">
      <c r="A65" s="5">
        <f>SUBTOTAL(103,$B$2:B65)</f>
        <v>64</v>
      </c>
      <c r="B65" s="6" t="s">
        <v>5158</v>
      </c>
      <c r="C65" s="10">
        <v>62207055350054</v>
      </c>
      <c r="D65" s="10" t="str">
        <f>VLOOKUP(C65,'Hemis baza'!K:AJ,26,)</f>
        <v>438231100448</v>
      </c>
      <c r="E65" s="24" t="str">
        <f>VLOOKUP(C65,'Hemis baza'!K:AF,13,)</f>
        <v>To‘lov-shartnoma</v>
      </c>
      <c r="F65" s="109" t="str">
        <f>VLOOKUP(C65,'Hemis baza'!K:AF,3,)</f>
        <v>2-kurs</v>
      </c>
      <c r="G65" s="307" t="s">
        <v>361</v>
      </c>
      <c r="H65" s="404" t="str">
        <f>VLOOKUP(C65,'Hemis baza'!K:AF,5,)</f>
        <v>1-23 PSI</v>
      </c>
      <c r="I65" s="403" t="str">
        <f>VLOOKUP(C65,'Hemis baza'!K:AF,11,)</f>
        <v>Bakalavr</v>
      </c>
      <c r="J65" s="23" t="str">
        <f>VLOOKUP(C65,'Hemis baza'!K:AF,12,)</f>
        <v>Kunduzgi</v>
      </c>
      <c r="K65" s="11" t="s">
        <v>1017</v>
      </c>
      <c r="L65" s="11" t="s">
        <v>362</v>
      </c>
      <c r="M65" s="12">
        <v>15000000</v>
      </c>
      <c r="N65" s="13">
        <f>SUMIF('BR 2'!B:B,'2-kurs'!C65,'BR 2'!G:G)</f>
        <v>15000000</v>
      </c>
      <c r="O65" s="12">
        <f t="shared" si="0"/>
        <v>0</v>
      </c>
      <c r="P65" s="12"/>
      <c r="Q65" s="12">
        <f t="shared" si="1"/>
        <v>0</v>
      </c>
      <c r="R65" s="20"/>
      <c r="U65" s="13">
        <f t="shared" si="2"/>
        <v>0</v>
      </c>
      <c r="V65" s="13">
        <v>15000000</v>
      </c>
      <c r="AA65" s="359">
        <f t="shared" si="7"/>
        <v>15000000</v>
      </c>
      <c r="AB65" s="359">
        <f t="shared" si="8"/>
        <v>15000000</v>
      </c>
      <c r="AC65" s="359">
        <f t="shared" si="9"/>
        <v>0</v>
      </c>
      <c r="AD65" s="359">
        <f t="shared" si="10"/>
        <v>0</v>
      </c>
    </row>
    <row r="66" spans="1:30" s="358" customFormat="1" x14ac:dyDescent="0.25">
      <c r="A66" s="5">
        <f>SUBTOTAL(103,$B$2:B66)</f>
        <v>65</v>
      </c>
      <c r="B66" s="6" t="s">
        <v>5159</v>
      </c>
      <c r="C66" s="10">
        <v>40401911140010</v>
      </c>
      <c r="D66" s="10" t="str">
        <f>VLOOKUP(C66,'Hemis baza'!K:AJ,26,)</f>
        <v>438231100632</v>
      </c>
      <c r="E66" s="24" t="str">
        <f>VLOOKUP(C66,'Hemis baza'!K:AF,13,)</f>
        <v>To‘lov-shartnoma</v>
      </c>
      <c r="F66" s="109" t="str">
        <f>VLOOKUP(C66,'Hemis baza'!K:AF,3,)</f>
        <v>2-kurs</v>
      </c>
      <c r="G66" s="305" t="s">
        <v>36</v>
      </c>
      <c r="H66" s="404" t="str">
        <f>VLOOKUP(C66,'Hemis baza'!K:AF,5,)</f>
        <v>S1-23 MT</v>
      </c>
      <c r="I66" s="403" t="str">
        <f>VLOOKUP(C66,'Hemis baza'!K:AF,11,)</f>
        <v>Bakalavr</v>
      </c>
      <c r="J66" s="23" t="str">
        <f>VLOOKUP(C66,'Hemis baza'!K:AF,12,)</f>
        <v>Sirtqi</v>
      </c>
      <c r="K66" s="11" t="s">
        <v>1072</v>
      </c>
      <c r="L66" s="11" t="s">
        <v>504</v>
      </c>
      <c r="M66" s="12">
        <v>12000000</v>
      </c>
      <c r="N66" s="13">
        <f>SUMIF('BR 2'!B:B,'2-kurs'!C66,'BR 2'!G:G)</f>
        <v>9000000</v>
      </c>
      <c r="O66" s="12">
        <f t="shared" ref="O66:O129" si="11">IF(M66-N66&gt;0,M66-N66,0)</f>
        <v>3000000</v>
      </c>
      <c r="P66" s="12"/>
      <c r="Q66" s="12">
        <f t="shared" ref="Q66:Q129" si="12">IF(M66-N66&lt;0,N66-M66,0)</f>
        <v>0</v>
      </c>
      <c r="R66" s="20"/>
      <c r="U66" s="13">
        <f t="shared" ref="U66:U129" si="13">N66-V66</f>
        <v>0</v>
      </c>
      <c r="V66" s="13">
        <v>9000000</v>
      </c>
      <c r="AA66" s="359">
        <f t="shared" si="7"/>
        <v>12000000</v>
      </c>
      <c r="AB66" s="359">
        <f t="shared" si="8"/>
        <v>9000000</v>
      </c>
      <c r="AC66" s="359">
        <f t="shared" si="9"/>
        <v>3000000</v>
      </c>
      <c r="AD66" s="359">
        <f t="shared" si="10"/>
        <v>0</v>
      </c>
    </row>
    <row r="67" spans="1:30" s="358" customFormat="1" x14ac:dyDescent="0.25">
      <c r="A67" s="5">
        <f>SUBTOTAL(103,$B$2:B67)</f>
        <v>66</v>
      </c>
      <c r="B67" s="6" t="s">
        <v>5160</v>
      </c>
      <c r="C67" s="10">
        <v>41009931010015</v>
      </c>
      <c r="D67" s="10" t="str">
        <f>VLOOKUP(C67,'Hemis baza'!K:AJ,26,)</f>
        <v>438231100602</v>
      </c>
      <c r="E67" s="24" t="str">
        <f>VLOOKUP(C67,'Hemis baza'!K:AF,13,)</f>
        <v>To‘lov-shartnoma</v>
      </c>
      <c r="F67" s="109" t="str">
        <f>VLOOKUP(C67,'Hemis baza'!K:AF,3,)</f>
        <v>2-kurs</v>
      </c>
      <c r="G67" s="305" t="s">
        <v>36</v>
      </c>
      <c r="H67" s="404" t="str">
        <f>VLOOKUP(C67,'Hemis baza'!K:AF,5,)</f>
        <v>S1-23 MT</v>
      </c>
      <c r="I67" s="403" t="str">
        <f>VLOOKUP(C67,'Hemis baza'!K:AF,11,)</f>
        <v>Bakalavr</v>
      </c>
      <c r="J67" s="23" t="str">
        <f>VLOOKUP(C67,'Hemis baza'!K:AF,12,)</f>
        <v>Sirtqi</v>
      </c>
      <c r="K67" s="11" t="s">
        <v>1070</v>
      </c>
      <c r="L67" s="11" t="s">
        <v>502</v>
      </c>
      <c r="M67" s="12">
        <v>12000000</v>
      </c>
      <c r="N67" s="13">
        <f>SUMIF('BR 2'!B:B,'2-kurs'!C67,'BR 2'!G:G)</f>
        <v>9000000</v>
      </c>
      <c r="O67" s="12">
        <f t="shared" si="11"/>
        <v>3000000</v>
      </c>
      <c r="P67" s="12"/>
      <c r="Q67" s="12">
        <f t="shared" si="12"/>
        <v>0</v>
      </c>
      <c r="R67" s="20"/>
      <c r="U67" s="13">
        <f t="shared" si="13"/>
        <v>0</v>
      </c>
      <c r="V67" s="13">
        <v>9000000</v>
      </c>
      <c r="AA67" s="359">
        <f t="shared" si="7"/>
        <v>12000000</v>
      </c>
      <c r="AB67" s="359">
        <f t="shared" si="8"/>
        <v>9000000</v>
      </c>
      <c r="AC67" s="359">
        <f t="shared" si="9"/>
        <v>3000000</v>
      </c>
      <c r="AD67" s="359">
        <f t="shared" si="10"/>
        <v>0</v>
      </c>
    </row>
    <row r="68" spans="1:30" s="358" customFormat="1" x14ac:dyDescent="0.25">
      <c r="A68" s="5">
        <f>SUBTOTAL(103,$B$2:B68)</f>
        <v>67</v>
      </c>
      <c r="B68" s="6" t="s">
        <v>5161</v>
      </c>
      <c r="C68" s="10">
        <v>31106891140051</v>
      </c>
      <c r="D68" s="10" t="str">
        <f>VLOOKUP(C68,'Hemis baza'!K:AJ,26,)</f>
        <v>438231100579</v>
      </c>
      <c r="E68" s="24" t="str">
        <f>VLOOKUP(C68,'Hemis baza'!K:AF,13,)</f>
        <v>To‘lov-shartnoma</v>
      </c>
      <c r="F68" s="109" t="str">
        <f>VLOOKUP(C68,'Hemis baza'!K:AF,3,)</f>
        <v>2-kurs</v>
      </c>
      <c r="G68" s="307" t="s">
        <v>318</v>
      </c>
      <c r="H68" s="404" t="str">
        <f>VLOOKUP(C68,'Hemis baza'!K:AF,5,)</f>
        <v>S1-23 IQT</v>
      </c>
      <c r="I68" s="403" t="str">
        <f>VLOOKUP(C68,'Hemis baza'!K:AF,11,)</f>
        <v>Bakalavr</v>
      </c>
      <c r="J68" s="23" t="str">
        <f>VLOOKUP(C68,'Hemis baza'!K:AF,12,)</f>
        <v>Sirtqi</v>
      </c>
      <c r="K68" s="11" t="s">
        <v>1128</v>
      </c>
      <c r="L68" s="11" t="s">
        <v>717</v>
      </c>
      <c r="M68" s="12">
        <v>12000000</v>
      </c>
      <c r="N68" s="13">
        <f>SUMIF('BR 2'!B:B,'2-kurs'!C68,'BR 2'!G:G)</f>
        <v>12000000</v>
      </c>
      <c r="O68" s="12">
        <f t="shared" si="11"/>
        <v>0</v>
      </c>
      <c r="P68" s="12"/>
      <c r="Q68" s="12">
        <f t="shared" si="12"/>
        <v>0</v>
      </c>
      <c r="R68" s="20"/>
      <c r="U68" s="13">
        <f t="shared" si="13"/>
        <v>0</v>
      </c>
      <c r="V68" s="13">
        <v>12000000</v>
      </c>
      <c r="AA68" s="359">
        <f t="shared" si="7"/>
        <v>12000000</v>
      </c>
      <c r="AB68" s="359">
        <f t="shared" si="8"/>
        <v>12000000</v>
      </c>
      <c r="AC68" s="359">
        <f t="shared" si="9"/>
        <v>0</v>
      </c>
      <c r="AD68" s="359">
        <f t="shared" si="10"/>
        <v>0</v>
      </c>
    </row>
    <row r="69" spans="1:30" s="358" customFormat="1" x14ac:dyDescent="0.25">
      <c r="A69" s="5">
        <f>SUBTOTAL(103,$B$2:B69)</f>
        <v>68</v>
      </c>
      <c r="B69" s="6" t="s">
        <v>5162</v>
      </c>
      <c r="C69" s="10">
        <v>62604055260031</v>
      </c>
      <c r="D69" s="10" t="str">
        <f>VLOOKUP(C69,'Hemis baza'!K:AJ,26,)</f>
        <v>438231100370</v>
      </c>
      <c r="E69" s="24" t="str">
        <f>VLOOKUP(C69,'Hemis baza'!K:AF,13,)</f>
        <v>To‘lov-shartnoma</v>
      </c>
      <c r="F69" s="109" t="str">
        <f>VLOOKUP(C69,'Hemis baza'!K:AF,3,)</f>
        <v>2-kurs</v>
      </c>
      <c r="G69" s="307" t="s">
        <v>361</v>
      </c>
      <c r="H69" s="404" t="str">
        <f>VLOOKUP(C69,'Hemis baza'!K:AF,5,)</f>
        <v>1-23 PSI</v>
      </c>
      <c r="I69" s="403" t="str">
        <f>VLOOKUP(C69,'Hemis baza'!K:AF,11,)</f>
        <v>Bakalavr</v>
      </c>
      <c r="J69" s="23" t="str">
        <f>VLOOKUP(C69,'Hemis baza'!K:AF,12,)</f>
        <v>Kunduzgi</v>
      </c>
      <c r="K69" s="11" t="s">
        <v>1034</v>
      </c>
      <c r="L69" s="11" t="s">
        <v>379</v>
      </c>
      <c r="M69" s="12">
        <v>15000000</v>
      </c>
      <c r="N69" s="13">
        <f>SUMIF('BR 2'!B:B,'2-kurs'!C69,'BR 2'!G:G)</f>
        <v>15000000</v>
      </c>
      <c r="O69" s="12">
        <f t="shared" si="11"/>
        <v>0</v>
      </c>
      <c r="P69" s="12"/>
      <c r="Q69" s="12">
        <f t="shared" si="12"/>
        <v>0</v>
      </c>
      <c r="R69" s="20"/>
      <c r="U69" s="13">
        <f t="shared" si="13"/>
        <v>0</v>
      </c>
      <c r="V69" s="13">
        <v>15000000</v>
      </c>
      <c r="AA69" s="359">
        <f t="shared" si="7"/>
        <v>15000000</v>
      </c>
      <c r="AB69" s="359">
        <f t="shared" si="8"/>
        <v>15000000</v>
      </c>
      <c r="AC69" s="359">
        <f t="shared" si="9"/>
        <v>0</v>
      </c>
      <c r="AD69" s="359">
        <f t="shared" si="10"/>
        <v>0</v>
      </c>
    </row>
    <row r="70" spans="1:30" s="358" customFormat="1" x14ac:dyDescent="0.25">
      <c r="A70" s="5">
        <f>SUBTOTAL(103,$B$2:B70)</f>
        <v>69</v>
      </c>
      <c r="B70" s="6" t="s">
        <v>5163</v>
      </c>
      <c r="C70" s="10">
        <v>61708065260090</v>
      </c>
      <c r="D70" s="10" t="str">
        <f>VLOOKUP(C70,'Hemis baza'!K:AJ,26,)</f>
        <v>438231100736</v>
      </c>
      <c r="E70" s="24" t="str">
        <f>VLOOKUP(C70,'Hemis baza'!K:AF,13,)</f>
        <v>To‘lov-shartnoma</v>
      </c>
      <c r="F70" s="109" t="str">
        <f>VLOOKUP(C70,'Hemis baza'!K:AF,3,)</f>
        <v>2-kurs</v>
      </c>
      <c r="G70" s="307" t="s">
        <v>318</v>
      </c>
      <c r="H70" s="404" t="str">
        <f>VLOOKUP(C70,'Hemis baza'!K:AF,5,)</f>
        <v>S2-23 IQT</v>
      </c>
      <c r="I70" s="403" t="str">
        <f>VLOOKUP(C70,'Hemis baza'!K:AF,11,)</f>
        <v>Bakalavr</v>
      </c>
      <c r="J70" s="23" t="str">
        <f>VLOOKUP(C70,'Hemis baza'!K:AF,12,)</f>
        <v>Sirtqi</v>
      </c>
      <c r="K70" s="11" t="s">
        <v>1133</v>
      </c>
      <c r="L70" s="11" t="s">
        <v>722</v>
      </c>
      <c r="M70" s="12">
        <v>12000000</v>
      </c>
      <c r="N70" s="13">
        <f>SUMIF('BR 2'!B:B,'2-kurs'!C70,'BR 2'!G:G)</f>
        <v>12000000</v>
      </c>
      <c r="O70" s="12">
        <f t="shared" si="11"/>
        <v>0</v>
      </c>
      <c r="P70" s="12"/>
      <c r="Q70" s="12">
        <f t="shared" si="12"/>
        <v>0</v>
      </c>
      <c r="R70" s="20"/>
      <c r="U70" s="13">
        <f t="shared" si="13"/>
        <v>0</v>
      </c>
      <c r="V70" s="13">
        <v>12000000</v>
      </c>
      <c r="AA70" s="359">
        <f t="shared" si="7"/>
        <v>12000000</v>
      </c>
      <c r="AB70" s="359">
        <f t="shared" si="8"/>
        <v>12000000</v>
      </c>
      <c r="AC70" s="359">
        <f t="shared" si="9"/>
        <v>0</v>
      </c>
      <c r="AD70" s="359">
        <f t="shared" si="10"/>
        <v>0</v>
      </c>
    </row>
    <row r="71" spans="1:30" s="358" customFormat="1" x14ac:dyDescent="0.25">
      <c r="A71" s="5">
        <f>SUBTOTAL(103,$B$2:B71)</f>
        <v>70</v>
      </c>
      <c r="B71" s="6" t="s">
        <v>5164</v>
      </c>
      <c r="C71" s="10">
        <v>50108045280032</v>
      </c>
      <c r="D71" s="10" t="str">
        <f>VLOOKUP(C71,'Hemis baza'!K:AJ,26,)</f>
        <v>438231100534</v>
      </c>
      <c r="E71" s="24" t="str">
        <f>VLOOKUP(C71,'Hemis baza'!K:AF,13,)</f>
        <v>To‘lov-shartnoma</v>
      </c>
      <c r="F71" s="109" t="str">
        <f>VLOOKUP(C71,'Hemis baza'!K:AF,3,)</f>
        <v>2-kurs</v>
      </c>
      <c r="G71" s="307" t="s">
        <v>361</v>
      </c>
      <c r="H71" s="404" t="str">
        <f>VLOOKUP(C71,'Hemis baza'!K:AF,5,)</f>
        <v>S1-23 PSI</v>
      </c>
      <c r="I71" s="403" t="str">
        <f>VLOOKUP(C71,'Hemis baza'!K:AF,11,)</f>
        <v>Bakalavr</v>
      </c>
      <c r="J71" s="23" t="str">
        <f>VLOOKUP(C71,'Hemis baza'!K:AF,12,)</f>
        <v>Sirtqi</v>
      </c>
      <c r="K71" s="11" t="s">
        <v>1200</v>
      </c>
      <c r="L71" s="11" t="s">
        <v>887</v>
      </c>
      <c r="M71" s="12">
        <v>12000000</v>
      </c>
      <c r="N71" s="13">
        <f>SUMIF('BR 2'!B:B,'2-kurs'!C71,'BR 2'!G:G)</f>
        <v>6000000</v>
      </c>
      <c r="O71" s="12">
        <f t="shared" si="11"/>
        <v>6000000</v>
      </c>
      <c r="P71" s="12"/>
      <c r="Q71" s="12">
        <f t="shared" si="12"/>
        <v>0</v>
      </c>
      <c r="R71" s="20"/>
      <c r="U71" s="13">
        <f t="shared" si="13"/>
        <v>0</v>
      </c>
      <c r="V71" s="13">
        <v>6000000</v>
      </c>
      <c r="AA71" s="359">
        <f t="shared" si="7"/>
        <v>12000000</v>
      </c>
      <c r="AB71" s="359">
        <f t="shared" si="8"/>
        <v>6000000</v>
      </c>
      <c r="AC71" s="359">
        <f t="shared" si="9"/>
        <v>6000000</v>
      </c>
      <c r="AD71" s="359">
        <f t="shared" si="10"/>
        <v>0</v>
      </c>
    </row>
    <row r="72" spans="1:30" s="358" customFormat="1" x14ac:dyDescent="0.25">
      <c r="A72" s="5">
        <f>SUBTOTAL(103,$B$2:B72)</f>
        <v>71</v>
      </c>
      <c r="B72" s="6" t="s">
        <v>5165</v>
      </c>
      <c r="C72" s="10">
        <v>42605915300016</v>
      </c>
      <c r="D72" s="10" t="str">
        <f>VLOOKUP(C72,'Hemis baza'!K:AJ,26,)</f>
        <v>438231100731</v>
      </c>
      <c r="E72" s="24" t="str">
        <f>VLOOKUP(C72,'Hemis baza'!K:AF,13,)</f>
        <v>To‘lov-shartnoma</v>
      </c>
      <c r="F72" s="109" t="str">
        <f>VLOOKUP(C72,'Hemis baza'!K:AF,3,)</f>
        <v>2-kurs</v>
      </c>
      <c r="G72" s="305" t="s">
        <v>36</v>
      </c>
      <c r="H72" s="404" t="str">
        <f>VLOOKUP(C72,'Hemis baza'!K:AF,5,)</f>
        <v>S2-23 MT</v>
      </c>
      <c r="I72" s="403" t="str">
        <f>VLOOKUP(C72,'Hemis baza'!K:AF,11,)</f>
        <v>Bakalavr</v>
      </c>
      <c r="J72" s="23" t="str">
        <f>VLOOKUP(C72,'Hemis baza'!K:AF,12,)</f>
        <v>Sirtqi</v>
      </c>
      <c r="K72" s="11" t="s">
        <v>1064</v>
      </c>
      <c r="L72" s="11" t="s">
        <v>496</v>
      </c>
      <c r="M72" s="12">
        <v>12000000</v>
      </c>
      <c r="N72" s="13">
        <f>SUMIF('BR 2'!B:B,'2-kurs'!C72,'BR 2'!G:G)</f>
        <v>12000000</v>
      </c>
      <c r="O72" s="12">
        <f t="shared" si="11"/>
        <v>0</v>
      </c>
      <c r="P72" s="12"/>
      <c r="Q72" s="12">
        <f t="shared" si="12"/>
        <v>0</v>
      </c>
      <c r="R72" s="21"/>
      <c r="U72" s="13">
        <f t="shared" si="13"/>
        <v>0</v>
      </c>
      <c r="V72" s="13">
        <v>12000000</v>
      </c>
      <c r="AA72" s="359">
        <f t="shared" si="7"/>
        <v>12000000</v>
      </c>
      <c r="AB72" s="359">
        <f t="shared" si="8"/>
        <v>12000000</v>
      </c>
      <c r="AC72" s="359">
        <f t="shared" si="9"/>
        <v>0</v>
      </c>
      <c r="AD72" s="359">
        <f t="shared" si="10"/>
        <v>0</v>
      </c>
    </row>
    <row r="73" spans="1:30" s="358" customFormat="1" x14ac:dyDescent="0.25">
      <c r="A73" s="5">
        <f>SUBTOTAL(103,$B$2:B73)</f>
        <v>72</v>
      </c>
      <c r="B73" s="6" t="s">
        <v>5166</v>
      </c>
      <c r="C73" s="10">
        <v>41311901831123</v>
      </c>
      <c r="D73" s="10" t="str">
        <f>VLOOKUP(C73,'Hemis baza'!K:AJ,26,)</f>
        <v>438231100615</v>
      </c>
      <c r="E73" s="24" t="str">
        <f>VLOOKUP(C73,'Hemis baza'!K:AF,13,)</f>
        <v>To‘lov-shartnoma</v>
      </c>
      <c r="F73" s="109" t="str">
        <f>VLOOKUP(C73,'Hemis baza'!K:AF,3,)</f>
        <v>2-kurs</v>
      </c>
      <c r="G73" s="305" t="s">
        <v>36</v>
      </c>
      <c r="H73" s="404" t="str">
        <f>VLOOKUP(C73,'Hemis baza'!K:AF,5,)</f>
        <v>S2-23 MT</v>
      </c>
      <c r="I73" s="403" t="str">
        <f>VLOOKUP(C73,'Hemis baza'!K:AF,11,)</f>
        <v>Bakalavr</v>
      </c>
      <c r="J73" s="23" t="str">
        <f>VLOOKUP(C73,'Hemis baza'!K:AF,12,)</f>
        <v>Sirtqi</v>
      </c>
      <c r="K73" s="11" t="s">
        <v>1078</v>
      </c>
      <c r="L73" s="11" t="s">
        <v>510</v>
      </c>
      <c r="M73" s="12">
        <v>12000000</v>
      </c>
      <c r="N73" s="13">
        <f>SUMIF('BR 2'!B:B,'2-kurs'!C73,'BR 2'!G:G)</f>
        <v>12000000</v>
      </c>
      <c r="O73" s="12">
        <f t="shared" si="11"/>
        <v>0</v>
      </c>
      <c r="P73" s="12"/>
      <c r="Q73" s="12">
        <f t="shared" si="12"/>
        <v>0</v>
      </c>
      <c r="R73" s="20"/>
      <c r="U73" s="13">
        <f t="shared" si="13"/>
        <v>0</v>
      </c>
      <c r="V73" s="13">
        <v>12000000</v>
      </c>
      <c r="AA73" s="359">
        <f t="shared" si="7"/>
        <v>12000000</v>
      </c>
      <c r="AB73" s="359">
        <f t="shared" si="8"/>
        <v>12000000</v>
      </c>
      <c r="AC73" s="359">
        <f t="shared" si="9"/>
        <v>0</v>
      </c>
      <c r="AD73" s="359">
        <f t="shared" si="10"/>
        <v>0</v>
      </c>
    </row>
    <row r="74" spans="1:30" s="358" customFormat="1" x14ac:dyDescent="0.25">
      <c r="A74" s="5">
        <f>SUBTOTAL(103,$B$2:B74)</f>
        <v>73</v>
      </c>
      <c r="B74" s="6" t="s">
        <v>5167</v>
      </c>
      <c r="C74" s="10">
        <v>52710016130064</v>
      </c>
      <c r="D74" s="10" t="str">
        <f>VLOOKUP(C74,'Hemis baza'!K:AJ,26,)</f>
        <v>438231100807</v>
      </c>
      <c r="E74" s="24" t="str">
        <f>VLOOKUP(C74,'Hemis baza'!K:AF,13,)</f>
        <v>To‘lov-shartnoma</v>
      </c>
      <c r="F74" s="109" t="str">
        <f>VLOOKUP(C74,'Hemis baza'!K:AF,3,)</f>
        <v>2-kurs</v>
      </c>
      <c r="G74" s="307" t="s">
        <v>309</v>
      </c>
      <c r="H74" s="404" t="str">
        <f>VLOOKUP(C74,'Hemis baza'!K:AF,5,)</f>
        <v>S1-23 Tarix</v>
      </c>
      <c r="I74" s="403" t="str">
        <f>VLOOKUP(C74,'Hemis baza'!K:AF,11,)</f>
        <v>Bakalavr</v>
      </c>
      <c r="J74" s="23" t="str">
        <f>VLOOKUP(C74,'Hemis baza'!K:AF,12,)</f>
        <v>Sirtqi</v>
      </c>
      <c r="K74" s="11" t="s">
        <v>1109</v>
      </c>
      <c r="L74" s="11" t="s">
        <v>619</v>
      </c>
      <c r="M74" s="12">
        <v>12000000</v>
      </c>
      <c r="N74" s="13">
        <f>SUMIF('BR 2'!B:B,'2-kurs'!C74,'BR 2'!G:G)</f>
        <v>12000000</v>
      </c>
      <c r="O74" s="12">
        <f t="shared" si="11"/>
        <v>0</v>
      </c>
      <c r="P74" s="12"/>
      <c r="Q74" s="12">
        <f t="shared" si="12"/>
        <v>0</v>
      </c>
      <c r="R74" s="21"/>
      <c r="U74" s="13">
        <f t="shared" si="13"/>
        <v>0</v>
      </c>
      <c r="V74" s="13">
        <v>12000000</v>
      </c>
      <c r="AA74" s="359">
        <f t="shared" si="7"/>
        <v>12000000</v>
      </c>
      <c r="AB74" s="359">
        <f t="shared" si="8"/>
        <v>12000000</v>
      </c>
      <c r="AC74" s="359">
        <f t="shared" si="9"/>
        <v>0</v>
      </c>
      <c r="AD74" s="359">
        <f t="shared" si="10"/>
        <v>0</v>
      </c>
    </row>
    <row r="75" spans="1:30" s="358" customFormat="1" x14ac:dyDescent="0.25">
      <c r="A75" s="5">
        <f>SUBTOTAL(103,$B$2:B75)</f>
        <v>74</v>
      </c>
      <c r="B75" s="29" t="s">
        <v>5168</v>
      </c>
      <c r="C75" s="10">
        <v>42711965380020</v>
      </c>
      <c r="D75" s="10" t="str">
        <f>VLOOKUP(C75,'Hemis baza'!K:AJ,26,)</f>
        <v>438231100620</v>
      </c>
      <c r="E75" s="24" t="str">
        <f>VLOOKUP(C75,'Hemis baza'!K:AF,13,)</f>
        <v>To‘lov-shartnoma</v>
      </c>
      <c r="F75" s="109" t="str">
        <f>VLOOKUP(C75,'Hemis baza'!K:AF,3,)</f>
        <v>2-kurs</v>
      </c>
      <c r="G75" s="307" t="s">
        <v>121</v>
      </c>
      <c r="H75" s="404" t="str">
        <f>VLOOKUP(C75,'Hemis baza'!K:AF,5,)</f>
        <v>1-23 BT</v>
      </c>
      <c r="I75" s="403" t="str">
        <f>VLOOKUP(C75,'Hemis baza'!K:AF,11,)</f>
        <v>Bakalavr</v>
      </c>
      <c r="J75" s="23" t="str">
        <f>VLOOKUP(C75,'Hemis baza'!K:AF,12,)</f>
        <v>Kunduzgi</v>
      </c>
      <c r="K75" s="11" t="s">
        <v>952</v>
      </c>
      <c r="L75" s="11" t="s">
        <v>105</v>
      </c>
      <c r="M75" s="12">
        <v>15000000</v>
      </c>
      <c r="N75" s="13">
        <f>SUMIF('BR 2'!B:B,'2-kurs'!C75,'BR 2'!G:G)</f>
        <v>15000000</v>
      </c>
      <c r="O75" s="12">
        <f t="shared" si="11"/>
        <v>0</v>
      </c>
      <c r="P75" s="12"/>
      <c r="Q75" s="12">
        <f t="shared" si="12"/>
        <v>0</v>
      </c>
      <c r="R75" s="21"/>
      <c r="U75" s="13">
        <f t="shared" si="13"/>
        <v>0</v>
      </c>
      <c r="V75" s="13">
        <v>15000000</v>
      </c>
      <c r="AA75" s="359">
        <f t="shared" si="7"/>
        <v>15000000</v>
      </c>
      <c r="AB75" s="359">
        <f t="shared" si="8"/>
        <v>15000000</v>
      </c>
      <c r="AC75" s="359">
        <f t="shared" si="9"/>
        <v>0</v>
      </c>
      <c r="AD75" s="359">
        <f t="shared" si="10"/>
        <v>0</v>
      </c>
    </row>
    <row r="76" spans="1:30" s="358" customFormat="1" x14ac:dyDescent="0.25">
      <c r="A76" s="5">
        <f>SUBTOTAL(103,$B$2:B76)</f>
        <v>75</v>
      </c>
      <c r="B76" s="6" t="s">
        <v>5169</v>
      </c>
      <c r="C76" s="10">
        <v>60202025380015</v>
      </c>
      <c r="D76" s="10" t="str">
        <f>VLOOKUP(C76,'Hemis baza'!K:AJ,26,)</f>
        <v>438231100751</v>
      </c>
      <c r="E76" s="24" t="str">
        <f>VLOOKUP(C76,'Hemis baza'!K:AF,13,)</f>
        <v>To‘lov-shartnoma</v>
      </c>
      <c r="F76" s="109" t="str">
        <f>VLOOKUP(C76,'Hemis baza'!K:AF,3,)</f>
        <v>2-kurs</v>
      </c>
      <c r="G76" s="307" t="s">
        <v>361</v>
      </c>
      <c r="H76" s="404" t="str">
        <f>VLOOKUP(C76,'Hemis baza'!K:AF,5,)</f>
        <v>S1-23 PSI</v>
      </c>
      <c r="I76" s="403" t="str">
        <f>VLOOKUP(C76,'Hemis baza'!K:AF,11,)</f>
        <v>Bakalavr</v>
      </c>
      <c r="J76" s="23" t="str">
        <f>VLOOKUP(C76,'Hemis baza'!K:AF,12,)</f>
        <v>Sirtqi</v>
      </c>
      <c r="K76" s="11" t="s">
        <v>1227</v>
      </c>
      <c r="L76" s="11" t="s">
        <v>913</v>
      </c>
      <c r="M76" s="12">
        <v>12000000</v>
      </c>
      <c r="N76" s="13">
        <f>SUMIF('BR 2'!B:B,'2-kurs'!C76,'BR 2'!G:G)</f>
        <v>9000601.6000000015</v>
      </c>
      <c r="O76" s="12">
        <f t="shared" si="11"/>
        <v>2999398.3999999985</v>
      </c>
      <c r="P76" s="12"/>
      <c r="Q76" s="12">
        <f t="shared" si="12"/>
        <v>0</v>
      </c>
      <c r="R76" s="21"/>
      <c r="U76" s="13">
        <f t="shared" si="13"/>
        <v>0</v>
      </c>
      <c r="V76" s="13">
        <v>9000601.6000000015</v>
      </c>
      <c r="AA76" s="359">
        <f t="shared" si="7"/>
        <v>12000000</v>
      </c>
      <c r="AB76" s="359">
        <f t="shared" si="8"/>
        <v>9000601.6000000015</v>
      </c>
      <c r="AC76" s="359">
        <f t="shared" si="9"/>
        <v>2999398.3999999985</v>
      </c>
      <c r="AD76" s="359">
        <f t="shared" si="10"/>
        <v>0</v>
      </c>
    </row>
    <row r="77" spans="1:30" s="358" customFormat="1" x14ac:dyDescent="0.25">
      <c r="A77" s="5">
        <f>SUBTOTAL(103,$B$2:B77)</f>
        <v>76</v>
      </c>
      <c r="B77" s="6" t="s">
        <v>5170</v>
      </c>
      <c r="C77" s="10">
        <v>30804945350018</v>
      </c>
      <c r="D77" s="10" t="str">
        <f>VLOOKUP(C77,'Hemis baza'!K:AJ,26,)</f>
        <v>438231200047</v>
      </c>
      <c r="E77" s="24" t="str">
        <f>VLOOKUP(C77,'Hemis baza'!K:AF,13,)</f>
        <v>To‘lov-shartnoma</v>
      </c>
      <c r="F77" s="109" t="str">
        <f>VLOOKUP(C77,'Hemis baza'!K:AF,3,)</f>
        <v>2-kurs</v>
      </c>
      <c r="G77" s="307" t="s">
        <v>1240</v>
      </c>
      <c r="H77" s="404" t="str">
        <f>VLOOKUP(C77,'Hemis baza'!K:AF,5,)</f>
        <v>M1-23 P</v>
      </c>
      <c r="I77" s="403" t="str">
        <f>VLOOKUP(C77,'Hemis baza'!K:AF,11,)</f>
        <v>Magistr</v>
      </c>
      <c r="J77" s="23" t="str">
        <f>VLOOKUP(C77,'Hemis baza'!K:AF,12,)</f>
        <v>Kunduzgi</v>
      </c>
      <c r="K77" s="11" t="s">
        <v>2370</v>
      </c>
      <c r="L77" s="11">
        <v>990542258</v>
      </c>
      <c r="M77" s="12">
        <v>18000000</v>
      </c>
      <c r="N77" s="13">
        <f>SUMIF('BR 2'!B:B,'2-kurs'!C77,'BR 2'!G:G)</f>
        <v>18000000</v>
      </c>
      <c r="O77" s="12">
        <f t="shared" si="11"/>
        <v>0</v>
      </c>
      <c r="P77" s="12"/>
      <c r="Q77" s="12">
        <f t="shared" si="12"/>
        <v>0</v>
      </c>
      <c r="R77" s="20"/>
      <c r="U77" s="13">
        <f t="shared" si="13"/>
        <v>0</v>
      </c>
      <c r="V77" s="13">
        <v>18000000</v>
      </c>
      <c r="AA77" s="359">
        <f t="shared" si="7"/>
        <v>18000000</v>
      </c>
      <c r="AB77" s="359">
        <f t="shared" si="8"/>
        <v>18000000</v>
      </c>
      <c r="AC77" s="359">
        <f t="shared" si="9"/>
        <v>0</v>
      </c>
      <c r="AD77" s="359">
        <f t="shared" si="10"/>
        <v>0</v>
      </c>
    </row>
    <row r="78" spans="1:30" s="358" customFormat="1" x14ac:dyDescent="0.25">
      <c r="A78" s="5">
        <f>SUBTOTAL(103,$B$2:B78)</f>
        <v>77</v>
      </c>
      <c r="B78" s="6" t="s">
        <v>5171</v>
      </c>
      <c r="C78" s="10">
        <v>41811901140055</v>
      </c>
      <c r="D78" s="10" t="str">
        <f>VLOOKUP(C78,'Hemis baza'!K:AJ,26,)</f>
        <v>438231100636</v>
      </c>
      <c r="E78" s="24" t="str">
        <f>VLOOKUP(C78,'Hemis baza'!K:AF,13,)</f>
        <v>To‘lov-shartnoma</v>
      </c>
      <c r="F78" s="109" t="str">
        <f>VLOOKUP(C78,'Hemis baza'!K:AF,3,)</f>
        <v>2-kurs</v>
      </c>
      <c r="G78" s="305" t="s">
        <v>36</v>
      </c>
      <c r="H78" s="404" t="str">
        <f>VLOOKUP(C78,'Hemis baza'!K:AF,5,)</f>
        <v>S1-23 MT</v>
      </c>
      <c r="I78" s="403" t="str">
        <f>VLOOKUP(C78,'Hemis baza'!K:AF,11,)</f>
        <v>Bakalavr</v>
      </c>
      <c r="J78" s="23" t="str">
        <f>VLOOKUP(C78,'Hemis baza'!K:AF,12,)</f>
        <v>Sirtqi</v>
      </c>
      <c r="K78" s="11" t="s">
        <v>1052</v>
      </c>
      <c r="L78" s="11" t="s">
        <v>483</v>
      </c>
      <c r="M78" s="12">
        <v>12000000</v>
      </c>
      <c r="N78" s="13">
        <f>SUMIF('BR 2'!B:B,'2-kurs'!C78,'BR 2'!G:G)</f>
        <v>12000000</v>
      </c>
      <c r="O78" s="12">
        <f t="shared" si="11"/>
        <v>0</v>
      </c>
      <c r="P78" s="12"/>
      <c r="Q78" s="12">
        <f t="shared" si="12"/>
        <v>0</v>
      </c>
      <c r="R78" s="21"/>
      <c r="U78" s="13">
        <f t="shared" si="13"/>
        <v>0</v>
      </c>
      <c r="V78" s="13">
        <v>12000000</v>
      </c>
      <c r="AA78" s="359">
        <f t="shared" si="7"/>
        <v>12000000</v>
      </c>
      <c r="AB78" s="359">
        <f t="shared" si="8"/>
        <v>12000000</v>
      </c>
      <c r="AC78" s="359">
        <f t="shared" si="9"/>
        <v>0</v>
      </c>
      <c r="AD78" s="359">
        <f t="shared" si="10"/>
        <v>0</v>
      </c>
    </row>
    <row r="79" spans="1:30" s="358" customFormat="1" x14ac:dyDescent="0.25">
      <c r="A79" s="5">
        <f>SUBTOTAL(103,$B$2:B79)</f>
        <v>78</v>
      </c>
      <c r="B79" s="6" t="s">
        <v>5172</v>
      </c>
      <c r="C79" s="10">
        <v>41806932400021</v>
      </c>
      <c r="D79" s="10" t="str">
        <f>VLOOKUP(C79,'Hemis baza'!K:AJ,26,)</f>
        <v>438231100675</v>
      </c>
      <c r="E79" s="24" t="str">
        <f>VLOOKUP(C79,'Hemis baza'!K:AF,13,)</f>
        <v>To‘lov-shartnoma</v>
      </c>
      <c r="F79" s="109" t="str">
        <f>VLOOKUP(C79,'Hemis baza'!K:AF,3,)</f>
        <v>2-kurs</v>
      </c>
      <c r="G79" s="305" t="s">
        <v>36</v>
      </c>
      <c r="H79" s="404" t="str">
        <f>VLOOKUP(C79,'Hemis baza'!K:AF,5,)</f>
        <v>S1-23 MT</v>
      </c>
      <c r="I79" s="403" t="str">
        <f>VLOOKUP(C79,'Hemis baza'!K:AF,11,)</f>
        <v>Bakalavr</v>
      </c>
      <c r="J79" s="23" t="str">
        <f>VLOOKUP(C79,'Hemis baza'!K:AF,12,)</f>
        <v>Sirtqi</v>
      </c>
      <c r="K79" s="11" t="s">
        <v>1081</v>
      </c>
      <c r="L79" s="11" t="s">
        <v>513</v>
      </c>
      <c r="M79" s="12">
        <v>12000000</v>
      </c>
      <c r="N79" s="13">
        <f>SUMIF('BR 2'!B:B,'2-kurs'!C79,'BR 2'!G:G)</f>
        <v>12000000</v>
      </c>
      <c r="O79" s="12">
        <f t="shared" si="11"/>
        <v>0</v>
      </c>
      <c r="P79" s="12"/>
      <c r="Q79" s="12">
        <f t="shared" si="12"/>
        <v>0</v>
      </c>
      <c r="R79" s="20"/>
      <c r="U79" s="13">
        <f t="shared" si="13"/>
        <v>0</v>
      </c>
      <c r="V79" s="13">
        <v>12000000</v>
      </c>
      <c r="AA79" s="359">
        <f t="shared" si="7"/>
        <v>12000000</v>
      </c>
      <c r="AB79" s="359">
        <f t="shared" si="8"/>
        <v>12000000</v>
      </c>
      <c r="AC79" s="359">
        <f t="shared" si="9"/>
        <v>0</v>
      </c>
      <c r="AD79" s="359">
        <f t="shared" si="10"/>
        <v>0</v>
      </c>
    </row>
    <row r="80" spans="1:30" s="358" customFormat="1" x14ac:dyDescent="0.25">
      <c r="A80" s="5">
        <f>SUBTOTAL(103,$B$2:B80)</f>
        <v>79</v>
      </c>
      <c r="B80" s="6" t="s">
        <v>5173</v>
      </c>
      <c r="C80" s="10">
        <v>60902035320055</v>
      </c>
      <c r="D80" s="10" t="str">
        <f>VLOOKUP(C80,'Hemis baza'!K:AJ,26,)</f>
        <v>438231100400</v>
      </c>
      <c r="E80" s="24" t="str">
        <f>VLOOKUP(C80,'Hemis baza'!K:AF,13,)</f>
        <v>To‘lov-shartnoma</v>
      </c>
      <c r="F80" s="109" t="str">
        <f>VLOOKUP(C80,'Hemis baza'!K:AF,3,)</f>
        <v>2-kurs</v>
      </c>
      <c r="G80" s="307" t="s">
        <v>121</v>
      </c>
      <c r="H80" s="404" t="str">
        <f>VLOOKUP(C80,'Hemis baza'!K:AF,5,)</f>
        <v>1-23 BT</v>
      </c>
      <c r="I80" s="403" t="str">
        <f>VLOOKUP(C80,'Hemis baza'!K:AF,11,)</f>
        <v>Bakalavr</v>
      </c>
      <c r="J80" s="23" t="str">
        <f>VLOOKUP(C80,'Hemis baza'!K:AF,12,)</f>
        <v>Kunduzgi</v>
      </c>
      <c r="K80" s="11" t="s">
        <v>961</v>
      </c>
      <c r="L80" s="11" t="s">
        <v>114</v>
      </c>
      <c r="M80" s="12">
        <v>15000000</v>
      </c>
      <c r="N80" s="13">
        <f>SUMIF('BR 2'!B:B,'2-kurs'!C80,'BR 2'!G:G)</f>
        <v>15000000</v>
      </c>
      <c r="O80" s="12">
        <f t="shared" si="11"/>
        <v>0</v>
      </c>
      <c r="P80" s="12"/>
      <c r="Q80" s="12">
        <f t="shared" si="12"/>
        <v>0</v>
      </c>
      <c r="R80" s="21"/>
      <c r="U80" s="13">
        <f t="shared" si="13"/>
        <v>0</v>
      </c>
      <c r="V80" s="13">
        <v>15000000</v>
      </c>
      <c r="AA80" s="359">
        <f t="shared" si="7"/>
        <v>15000000</v>
      </c>
      <c r="AB80" s="359">
        <f t="shared" si="8"/>
        <v>15000000</v>
      </c>
      <c r="AC80" s="359">
        <f t="shared" si="9"/>
        <v>0</v>
      </c>
      <c r="AD80" s="359">
        <f t="shared" si="10"/>
        <v>0</v>
      </c>
    </row>
    <row r="81" spans="1:30" s="358" customFormat="1" x14ac:dyDescent="0.25">
      <c r="A81" s="5">
        <f>SUBTOTAL(103,$B$2:B81)</f>
        <v>80</v>
      </c>
      <c r="B81" s="6" t="s">
        <v>5174</v>
      </c>
      <c r="C81" s="10">
        <v>62210055320011</v>
      </c>
      <c r="D81" s="10" t="str">
        <f>VLOOKUP(C81,'Hemis baza'!K:AJ,26,)</f>
        <v>438231100446</v>
      </c>
      <c r="E81" s="24" t="str">
        <f>VLOOKUP(C81,'Hemis baza'!K:AF,13,)</f>
        <v>To‘lov-shartnoma</v>
      </c>
      <c r="F81" s="109" t="str">
        <f>VLOOKUP(C81,'Hemis baza'!K:AF,3,)</f>
        <v>2-kurs</v>
      </c>
      <c r="G81" s="307" t="s">
        <v>361</v>
      </c>
      <c r="H81" s="404" t="str">
        <f>VLOOKUP(C81,'Hemis baza'!K:AF,5,)</f>
        <v>1-23 PSI</v>
      </c>
      <c r="I81" s="403" t="str">
        <f>VLOOKUP(C81,'Hemis baza'!K:AF,11,)</f>
        <v>Bakalavr</v>
      </c>
      <c r="J81" s="23" t="str">
        <f>VLOOKUP(C81,'Hemis baza'!K:AF,12,)</f>
        <v>Kunduzgi</v>
      </c>
      <c r="K81" s="11" t="s">
        <v>1035</v>
      </c>
      <c r="L81" s="11" t="s">
        <v>380</v>
      </c>
      <c r="M81" s="12">
        <v>15000000</v>
      </c>
      <c r="N81" s="13">
        <f>SUMIF('BR 2'!B:B,'2-kurs'!C81,'BR 2'!G:G)</f>
        <v>15000000</v>
      </c>
      <c r="O81" s="12">
        <f t="shared" si="11"/>
        <v>0</v>
      </c>
      <c r="P81" s="12"/>
      <c r="Q81" s="12">
        <f t="shared" si="12"/>
        <v>0</v>
      </c>
      <c r="R81" s="21"/>
      <c r="U81" s="13">
        <f t="shared" si="13"/>
        <v>0</v>
      </c>
      <c r="V81" s="13">
        <v>15000000</v>
      </c>
      <c r="AA81" s="359">
        <f t="shared" si="7"/>
        <v>15000000</v>
      </c>
      <c r="AB81" s="359">
        <f t="shared" si="8"/>
        <v>15000000</v>
      </c>
      <c r="AC81" s="359">
        <f t="shared" si="9"/>
        <v>0</v>
      </c>
      <c r="AD81" s="359">
        <f t="shared" si="10"/>
        <v>0</v>
      </c>
    </row>
    <row r="82" spans="1:30" s="358" customFormat="1" x14ac:dyDescent="0.25">
      <c r="A82" s="5">
        <f>SUBTOTAL(103,$B$2:B82)</f>
        <v>81</v>
      </c>
      <c r="B82" s="6" t="s">
        <v>5175</v>
      </c>
      <c r="C82" s="10">
        <v>50704005280038</v>
      </c>
      <c r="D82" s="10" t="str">
        <f>VLOOKUP(C82,'Hemis baza'!K:AJ,26,)</f>
        <v>438231100557</v>
      </c>
      <c r="E82" s="24" t="str">
        <f>VLOOKUP(C82,'Hemis baza'!K:AF,13,)</f>
        <v>To‘lov-shartnoma</v>
      </c>
      <c r="F82" s="109" t="str">
        <f>VLOOKUP(C82,'Hemis baza'!K:AF,3,)</f>
        <v>2-kurs</v>
      </c>
      <c r="G82" s="307" t="s">
        <v>361</v>
      </c>
      <c r="H82" s="404" t="str">
        <f>VLOOKUP(C82,'Hemis baza'!K:AF,5,)</f>
        <v>S2-23 PSI</v>
      </c>
      <c r="I82" s="403" t="str">
        <f>VLOOKUP(C82,'Hemis baza'!K:AF,11,)</f>
        <v>Bakalavr</v>
      </c>
      <c r="J82" s="23" t="str">
        <f>VLOOKUP(C82,'Hemis baza'!K:AF,12,)</f>
        <v>Sirtqi</v>
      </c>
      <c r="K82" s="11" t="s">
        <v>1197</v>
      </c>
      <c r="L82" s="11" t="s">
        <v>884</v>
      </c>
      <c r="M82" s="12">
        <v>12000000</v>
      </c>
      <c r="N82" s="13">
        <f>SUMIF('BR 2'!B:B,'2-kurs'!C82,'BR 2'!G:G)</f>
        <v>9000000</v>
      </c>
      <c r="O82" s="12">
        <f t="shared" si="11"/>
        <v>3000000</v>
      </c>
      <c r="P82" s="12"/>
      <c r="Q82" s="12">
        <f t="shared" si="12"/>
        <v>0</v>
      </c>
      <c r="R82" s="21"/>
      <c r="U82" s="13">
        <f t="shared" si="13"/>
        <v>0</v>
      </c>
      <c r="V82" s="13">
        <v>9000000</v>
      </c>
      <c r="AA82" s="359">
        <f t="shared" si="7"/>
        <v>12000000</v>
      </c>
      <c r="AB82" s="359">
        <f t="shared" si="8"/>
        <v>9000000</v>
      </c>
      <c r="AC82" s="359">
        <f t="shared" si="9"/>
        <v>3000000</v>
      </c>
      <c r="AD82" s="359">
        <f t="shared" si="10"/>
        <v>0</v>
      </c>
    </row>
    <row r="83" spans="1:30" s="358" customFormat="1" x14ac:dyDescent="0.25">
      <c r="A83" s="5">
        <f>SUBTOTAL(103,$B$2:B83)</f>
        <v>82</v>
      </c>
      <c r="B83" s="6" t="s">
        <v>5176</v>
      </c>
      <c r="C83" s="10">
        <v>63107055780013</v>
      </c>
      <c r="D83" s="10" t="str">
        <f>VLOOKUP(C83,'Hemis baza'!K:AJ,26,)</f>
        <v>438231100476</v>
      </c>
      <c r="E83" s="24" t="str">
        <f>VLOOKUP(C83,'Hemis baza'!K:AF,13,)</f>
        <v>To‘lov-shartnoma</v>
      </c>
      <c r="F83" s="109" t="str">
        <f>VLOOKUP(C83,'Hemis baza'!K:AF,3,)</f>
        <v>2-kurs</v>
      </c>
      <c r="G83" s="307" t="s">
        <v>270</v>
      </c>
      <c r="H83" s="404" t="str">
        <f>VLOOKUP(C83,'Hemis baza'!K:AF,5,)</f>
        <v>2-23 XTA</v>
      </c>
      <c r="I83" s="403" t="str">
        <f>VLOOKUP(C83,'Hemis baza'!K:AF,11,)</f>
        <v>Bakalavr</v>
      </c>
      <c r="J83" s="23" t="str">
        <f>VLOOKUP(C83,'Hemis baza'!K:AF,12,)</f>
        <v>Kunduzgi</v>
      </c>
      <c r="K83" s="11" t="s">
        <v>1006</v>
      </c>
      <c r="L83" s="11" t="s">
        <v>284</v>
      </c>
      <c r="M83" s="12">
        <v>15000000</v>
      </c>
      <c r="N83" s="13">
        <f>SUMIF('BR 2'!B:B,'2-kurs'!C83,'BR 2'!G:G)</f>
        <v>7480000</v>
      </c>
      <c r="O83" s="12">
        <f t="shared" si="11"/>
        <v>7520000</v>
      </c>
      <c r="P83" s="12"/>
      <c r="Q83" s="12">
        <f t="shared" si="12"/>
        <v>0</v>
      </c>
      <c r="R83" s="21"/>
      <c r="U83" s="13">
        <f t="shared" si="13"/>
        <v>0</v>
      </c>
      <c r="V83" s="13">
        <v>7480000</v>
      </c>
      <c r="AA83" s="359">
        <f t="shared" si="7"/>
        <v>15000000</v>
      </c>
      <c r="AB83" s="359">
        <f t="shared" si="8"/>
        <v>7480000</v>
      </c>
      <c r="AC83" s="359">
        <f t="shared" si="9"/>
        <v>7520000</v>
      </c>
      <c r="AD83" s="359">
        <f t="shared" si="10"/>
        <v>0</v>
      </c>
    </row>
    <row r="84" spans="1:30" s="358" customFormat="1" x14ac:dyDescent="0.25">
      <c r="A84" s="5">
        <f>SUBTOTAL(103,$B$2:B84)</f>
        <v>83</v>
      </c>
      <c r="B84" s="6" t="s">
        <v>5177</v>
      </c>
      <c r="C84" s="10">
        <v>42307891100010</v>
      </c>
      <c r="D84" s="10" t="str">
        <f>VLOOKUP(C84,'Hemis baza'!K:AJ,26,)</f>
        <v>438231100558</v>
      </c>
      <c r="E84" s="24" t="str">
        <f>VLOOKUP(C84,'Hemis baza'!K:AF,13,)</f>
        <v>To‘lov-shartnoma</v>
      </c>
      <c r="F84" s="109" t="str">
        <f>VLOOKUP(C84,'Hemis baza'!K:AF,3,)</f>
        <v>2-kurs</v>
      </c>
      <c r="G84" s="307" t="s">
        <v>361</v>
      </c>
      <c r="H84" s="404" t="str">
        <f>VLOOKUP(C84,'Hemis baza'!K:AF,5,)</f>
        <v>S2-23 PSI</v>
      </c>
      <c r="I84" s="403" t="str">
        <f>VLOOKUP(C84,'Hemis baza'!K:AF,11,)</f>
        <v>Bakalavr</v>
      </c>
      <c r="J84" s="23" t="str">
        <f>VLOOKUP(C84,'Hemis baza'!K:AF,12,)</f>
        <v>Sirtqi</v>
      </c>
      <c r="K84" s="11" t="s">
        <v>1205</v>
      </c>
      <c r="L84" s="11" t="s">
        <v>892</v>
      </c>
      <c r="M84" s="12">
        <v>12000000</v>
      </c>
      <c r="N84" s="13">
        <f>SUMIF('BR 2'!B:B,'2-kurs'!C84,'BR 2'!G:G)</f>
        <v>9000000</v>
      </c>
      <c r="O84" s="12">
        <f t="shared" si="11"/>
        <v>3000000</v>
      </c>
      <c r="P84" s="12"/>
      <c r="Q84" s="12">
        <f t="shared" si="12"/>
        <v>0</v>
      </c>
      <c r="R84" s="20"/>
      <c r="U84" s="13">
        <f t="shared" si="13"/>
        <v>0</v>
      </c>
      <c r="V84" s="13">
        <v>9000000</v>
      </c>
      <c r="AA84" s="359">
        <f t="shared" si="7"/>
        <v>12000000</v>
      </c>
      <c r="AB84" s="359">
        <f t="shared" si="8"/>
        <v>9000000</v>
      </c>
      <c r="AC84" s="359">
        <f t="shared" si="9"/>
        <v>3000000</v>
      </c>
      <c r="AD84" s="359">
        <f t="shared" si="10"/>
        <v>0</v>
      </c>
    </row>
    <row r="85" spans="1:30" s="358" customFormat="1" x14ac:dyDescent="0.25">
      <c r="A85" s="5">
        <f>SUBTOTAL(103,$B$2:B85)</f>
        <v>84</v>
      </c>
      <c r="B85" s="6" t="s">
        <v>5178</v>
      </c>
      <c r="C85" s="10">
        <v>42608911090020</v>
      </c>
      <c r="D85" s="10" t="str">
        <f>VLOOKUP(C85,'Hemis baza'!K:AJ,26,)</f>
        <v>438231100690</v>
      </c>
      <c r="E85" s="24" t="str">
        <f>VLOOKUP(C85,'Hemis baza'!K:AF,13,)</f>
        <v>To‘lov-shartnoma</v>
      </c>
      <c r="F85" s="109" t="str">
        <f>VLOOKUP(C85,'Hemis baza'!K:AF,3,)</f>
        <v>2-kurs</v>
      </c>
      <c r="G85" s="305" t="s">
        <v>36</v>
      </c>
      <c r="H85" s="404" t="str">
        <f>VLOOKUP(C85,'Hemis baza'!K:AF,5,)</f>
        <v>S2-23 MT</v>
      </c>
      <c r="I85" s="403" t="str">
        <f>VLOOKUP(C85,'Hemis baza'!K:AF,11,)</f>
        <v>Bakalavr</v>
      </c>
      <c r="J85" s="23" t="str">
        <f>VLOOKUP(C85,'Hemis baza'!K:AF,12,)</f>
        <v>Sirtqi</v>
      </c>
      <c r="K85" s="11" t="s">
        <v>1055</v>
      </c>
      <c r="L85" s="11" t="s">
        <v>487</v>
      </c>
      <c r="M85" s="12">
        <v>12000000</v>
      </c>
      <c r="N85" s="13">
        <f>SUMIF('BR 2'!B:B,'2-kurs'!C85,'BR 2'!G:G)</f>
        <v>8000000</v>
      </c>
      <c r="O85" s="12">
        <f t="shared" si="11"/>
        <v>4000000</v>
      </c>
      <c r="P85" s="12"/>
      <c r="Q85" s="12">
        <f t="shared" si="12"/>
        <v>0</v>
      </c>
      <c r="R85" s="21"/>
      <c r="U85" s="13">
        <f t="shared" si="13"/>
        <v>0</v>
      </c>
      <c r="V85" s="13">
        <v>8000000</v>
      </c>
      <c r="AA85" s="359">
        <f t="shared" si="7"/>
        <v>12000000</v>
      </c>
      <c r="AB85" s="359">
        <f t="shared" si="8"/>
        <v>8000000</v>
      </c>
      <c r="AC85" s="359">
        <f t="shared" si="9"/>
        <v>4000000</v>
      </c>
      <c r="AD85" s="359">
        <f t="shared" si="10"/>
        <v>0</v>
      </c>
    </row>
    <row r="86" spans="1:30" s="358" customFormat="1" x14ac:dyDescent="0.25">
      <c r="A86" s="5">
        <f>SUBTOTAL(103,$B$2:B86)</f>
        <v>85</v>
      </c>
      <c r="B86" s="6" t="s">
        <v>5179</v>
      </c>
      <c r="C86" s="10">
        <v>41709995310095</v>
      </c>
      <c r="D86" s="10" t="str">
        <f>VLOOKUP(C86,'Hemis baza'!K:AJ,26,)</f>
        <v>438231100659</v>
      </c>
      <c r="E86" s="24" t="str">
        <f>VLOOKUP(C86,'Hemis baza'!K:AF,13,)</f>
        <v>To‘lov-shartnoma</v>
      </c>
      <c r="F86" s="109" t="str">
        <f>VLOOKUP(C86,'Hemis baza'!K:AF,3,)</f>
        <v>2-kurs</v>
      </c>
      <c r="G86" s="305" t="s">
        <v>36</v>
      </c>
      <c r="H86" s="404" t="str">
        <f>VLOOKUP(C86,'Hemis baza'!K:AF,5,)</f>
        <v>S1-23 MT</v>
      </c>
      <c r="I86" s="403" t="str">
        <f>VLOOKUP(C86,'Hemis baza'!K:AF,11,)</f>
        <v>Bakalavr</v>
      </c>
      <c r="J86" s="23" t="str">
        <f>VLOOKUP(C86,'Hemis baza'!K:AF,12,)</f>
        <v>Sirtqi</v>
      </c>
      <c r="K86" s="11" t="s">
        <v>1071</v>
      </c>
      <c r="L86" s="11" t="s">
        <v>503</v>
      </c>
      <c r="M86" s="12">
        <v>12000000</v>
      </c>
      <c r="N86" s="13">
        <f>SUMIF('BR 2'!B:B,'2-kurs'!C86,'BR 2'!G:G)</f>
        <v>12000000</v>
      </c>
      <c r="O86" s="12">
        <f t="shared" si="11"/>
        <v>0</v>
      </c>
      <c r="P86" s="12"/>
      <c r="Q86" s="12">
        <f t="shared" si="12"/>
        <v>0</v>
      </c>
      <c r="R86" s="20"/>
      <c r="U86" s="13">
        <f t="shared" si="13"/>
        <v>0</v>
      </c>
      <c r="V86" s="13">
        <v>12000000</v>
      </c>
      <c r="AA86" s="359">
        <f t="shared" si="7"/>
        <v>12000000</v>
      </c>
      <c r="AB86" s="359">
        <f t="shared" si="8"/>
        <v>12000000</v>
      </c>
      <c r="AC86" s="359">
        <f t="shared" si="9"/>
        <v>0</v>
      </c>
      <c r="AD86" s="359">
        <f t="shared" si="10"/>
        <v>0</v>
      </c>
    </row>
    <row r="87" spans="1:30" s="358" customFormat="1" x14ac:dyDescent="0.25">
      <c r="A87" s="5">
        <f>SUBTOTAL(103,$B$2:B87)</f>
        <v>86</v>
      </c>
      <c r="B87" s="6" t="s">
        <v>5180</v>
      </c>
      <c r="C87" s="10">
        <v>30101985330016</v>
      </c>
      <c r="D87" s="10" t="str">
        <f>VLOOKUP(C87,'Hemis baza'!K:AJ,26,)</f>
        <v>438231200020</v>
      </c>
      <c r="E87" s="24" t="str">
        <f>VLOOKUP(C87,'Hemis baza'!K:AF,13,)</f>
        <v>To‘lov-shartnoma</v>
      </c>
      <c r="F87" s="109" t="str">
        <f>VLOOKUP(C87,'Hemis baza'!K:AF,3,)</f>
        <v>2-kurs</v>
      </c>
      <c r="G87" s="307" t="s">
        <v>1240</v>
      </c>
      <c r="H87" s="404" t="str">
        <f>VLOOKUP(C87,'Hemis baza'!K:AF,5,)</f>
        <v>M1-23 P</v>
      </c>
      <c r="I87" s="403" t="str">
        <f>VLOOKUP(C87,'Hemis baza'!K:AF,11,)</f>
        <v>Magistr</v>
      </c>
      <c r="J87" s="23" t="str">
        <f>VLOOKUP(C87,'Hemis baza'!K:AF,12,)</f>
        <v>Kunduzgi</v>
      </c>
      <c r="K87" s="11" t="s">
        <v>1322</v>
      </c>
      <c r="L87" s="11">
        <v>997080945</v>
      </c>
      <c r="M87" s="12">
        <v>18000000</v>
      </c>
      <c r="N87" s="13">
        <f>SUMIF('BR 2'!B:B,'2-kurs'!C87,'BR 2'!G:G)</f>
        <v>9000000</v>
      </c>
      <c r="O87" s="12">
        <f t="shared" si="11"/>
        <v>9000000</v>
      </c>
      <c r="P87" s="12"/>
      <c r="Q87" s="12">
        <f t="shared" si="12"/>
        <v>0</v>
      </c>
      <c r="R87" s="21"/>
      <c r="U87" s="13">
        <f t="shared" si="13"/>
        <v>0</v>
      </c>
      <c r="V87" s="13">
        <v>9000000</v>
      </c>
      <c r="AA87" s="359">
        <f t="shared" si="7"/>
        <v>18000000</v>
      </c>
      <c r="AB87" s="359">
        <f t="shared" si="8"/>
        <v>9000000</v>
      </c>
      <c r="AC87" s="359">
        <f t="shared" si="9"/>
        <v>9000000</v>
      </c>
      <c r="AD87" s="359">
        <f t="shared" si="10"/>
        <v>0</v>
      </c>
    </row>
    <row r="88" spans="1:30" s="358" customFormat="1" x14ac:dyDescent="0.25">
      <c r="A88" s="5">
        <f>SUBTOTAL(103,$B$2:B88)</f>
        <v>87</v>
      </c>
      <c r="B88" s="6" t="s">
        <v>5181</v>
      </c>
      <c r="C88" s="10">
        <v>32002881140023</v>
      </c>
      <c r="D88" s="10" t="str">
        <f>VLOOKUP(C88,'Hemis baza'!K:AJ,26,)</f>
        <v>438231100711</v>
      </c>
      <c r="E88" s="24" t="str">
        <f>VLOOKUP(C88,'Hemis baza'!K:AF,13,)</f>
        <v>To‘lov-shartnoma</v>
      </c>
      <c r="F88" s="109" t="str">
        <f>VLOOKUP(C88,'Hemis baza'!K:AF,3,)</f>
        <v>2-kurs</v>
      </c>
      <c r="G88" s="307" t="s">
        <v>361</v>
      </c>
      <c r="H88" s="404" t="str">
        <f>VLOOKUP(C88,'Hemis baza'!K:AF,5,)</f>
        <v>S3-23 PSI</v>
      </c>
      <c r="I88" s="403" t="str">
        <f>VLOOKUP(C88,'Hemis baza'!K:AF,11,)</f>
        <v>Bakalavr</v>
      </c>
      <c r="J88" s="23" t="str">
        <f>VLOOKUP(C88,'Hemis baza'!K:AF,12,)</f>
        <v>Sirtqi</v>
      </c>
      <c r="K88" s="11" t="s">
        <v>1111</v>
      </c>
      <c r="L88" s="11" t="s">
        <v>621</v>
      </c>
      <c r="M88" s="12">
        <v>12000000</v>
      </c>
      <c r="N88" s="13">
        <f>SUMIF('BR 2'!B:B,'2-kurs'!C88,'BR 2'!G:G)</f>
        <v>9000000</v>
      </c>
      <c r="O88" s="12">
        <f t="shared" si="11"/>
        <v>3000000</v>
      </c>
      <c r="P88" s="12"/>
      <c r="Q88" s="12">
        <f t="shared" si="12"/>
        <v>0</v>
      </c>
      <c r="R88" s="21"/>
      <c r="U88" s="13">
        <f t="shared" si="13"/>
        <v>0</v>
      </c>
      <c r="V88" s="13">
        <v>9000000</v>
      </c>
      <c r="AA88" s="359">
        <f t="shared" si="7"/>
        <v>12000000</v>
      </c>
      <c r="AB88" s="359">
        <f t="shared" si="8"/>
        <v>9000000</v>
      </c>
      <c r="AC88" s="359">
        <f t="shared" si="9"/>
        <v>3000000</v>
      </c>
      <c r="AD88" s="359">
        <f t="shared" si="10"/>
        <v>0</v>
      </c>
    </row>
    <row r="89" spans="1:30" s="358" customFormat="1" x14ac:dyDescent="0.25">
      <c r="A89" s="5">
        <f>SUBTOTAL(103,$B$2:B89)</f>
        <v>88</v>
      </c>
      <c r="B89" s="6" t="s">
        <v>5182</v>
      </c>
      <c r="C89" s="10">
        <v>41308941120010</v>
      </c>
      <c r="D89" s="10" t="str">
        <f>VLOOKUP(C89,'Hemis baza'!K:AJ,26,)</f>
        <v>438231100449</v>
      </c>
      <c r="E89" s="24" t="str">
        <f>VLOOKUP(C89,'Hemis baza'!K:AF,13,)</f>
        <v>Davlat granti</v>
      </c>
      <c r="F89" s="109" t="str">
        <f>VLOOKUP(C89,'Hemis baza'!K:AF,3,)</f>
        <v>2-kurs</v>
      </c>
      <c r="G89" s="307" t="s">
        <v>36</v>
      </c>
      <c r="H89" s="404" t="str">
        <f>VLOOKUP(C89,'Hemis baza'!K:AF,5,)</f>
        <v>1-23 MT</v>
      </c>
      <c r="I89" s="403" t="str">
        <f>VLOOKUP(C89,'Hemis baza'!K:AF,11,)</f>
        <v>Bakalavr</v>
      </c>
      <c r="J89" s="23" t="str">
        <f>VLOOKUP(C89,'Hemis baza'!K:AF,12,)</f>
        <v>Kunduzgi</v>
      </c>
      <c r="K89" s="11" t="s">
        <v>934</v>
      </c>
      <c r="L89" s="11" t="s">
        <v>34</v>
      </c>
      <c r="M89" s="12">
        <v>15000000</v>
      </c>
      <c r="N89" s="13">
        <f>SUMIF('BR 2'!B:B,'2-kurs'!C89,'BR 2'!G:G)</f>
        <v>15000000</v>
      </c>
      <c r="O89" s="12">
        <f t="shared" si="11"/>
        <v>0</v>
      </c>
      <c r="P89" s="12"/>
      <c r="Q89" s="12">
        <f t="shared" si="12"/>
        <v>0</v>
      </c>
      <c r="R89" s="15"/>
      <c r="U89" s="13">
        <f t="shared" si="13"/>
        <v>0</v>
      </c>
      <c r="V89" s="13">
        <v>15000000</v>
      </c>
      <c r="AA89" s="359">
        <f t="shared" si="7"/>
        <v>15000000</v>
      </c>
      <c r="AB89" s="359">
        <f t="shared" si="8"/>
        <v>15000000</v>
      </c>
      <c r="AC89" s="359">
        <f t="shared" si="9"/>
        <v>0</v>
      </c>
      <c r="AD89" s="359">
        <f t="shared" si="10"/>
        <v>0</v>
      </c>
    </row>
    <row r="90" spans="1:30" s="358" customFormat="1" x14ac:dyDescent="0.25">
      <c r="A90" s="5">
        <f>SUBTOTAL(103,$B$2:B90)</f>
        <v>89</v>
      </c>
      <c r="B90" s="6" t="s">
        <v>5183</v>
      </c>
      <c r="C90" s="10">
        <v>41402925300026</v>
      </c>
      <c r="D90" s="10" t="str">
        <f>VLOOKUP(C90,'Hemis baza'!K:AJ,26,)</f>
        <v>438231100746</v>
      </c>
      <c r="E90" s="24" t="str">
        <f>VLOOKUP(C90,'Hemis baza'!K:AF,13,)</f>
        <v>To‘lov-shartnoma</v>
      </c>
      <c r="F90" s="109" t="str">
        <f>VLOOKUP(C90,'Hemis baza'!K:AF,3,)</f>
        <v>2-kurs</v>
      </c>
      <c r="G90" s="305" t="s">
        <v>36</v>
      </c>
      <c r="H90" s="404" t="str">
        <f>VLOOKUP(C90,'Hemis baza'!K:AF,5,)</f>
        <v>S2-23 MT</v>
      </c>
      <c r="I90" s="403" t="str">
        <f>VLOOKUP(C90,'Hemis baza'!K:AF,11,)</f>
        <v>Bakalavr</v>
      </c>
      <c r="J90" s="23" t="str">
        <f>VLOOKUP(C90,'Hemis baza'!K:AF,12,)</f>
        <v>Sirtqi</v>
      </c>
      <c r="K90" s="11" t="s">
        <v>1046</v>
      </c>
      <c r="L90" s="11" t="s">
        <v>477</v>
      </c>
      <c r="M90" s="12">
        <v>12000000</v>
      </c>
      <c r="N90" s="13">
        <f>SUMIF('BR 2'!B:B,'2-kurs'!C90,'BR 2'!G:G)</f>
        <v>7500000</v>
      </c>
      <c r="O90" s="12">
        <f t="shared" si="11"/>
        <v>4500000</v>
      </c>
      <c r="P90" s="12"/>
      <c r="Q90" s="12">
        <f t="shared" si="12"/>
        <v>0</v>
      </c>
      <c r="R90" s="20"/>
      <c r="U90" s="13">
        <f t="shared" si="13"/>
        <v>0</v>
      </c>
      <c r="V90" s="13">
        <v>7500000</v>
      </c>
      <c r="AA90" s="359">
        <f t="shared" si="7"/>
        <v>12000000</v>
      </c>
      <c r="AB90" s="359">
        <f t="shared" si="8"/>
        <v>7500000</v>
      </c>
      <c r="AC90" s="359">
        <f t="shared" si="9"/>
        <v>4500000</v>
      </c>
      <c r="AD90" s="359">
        <f t="shared" si="10"/>
        <v>0</v>
      </c>
    </row>
    <row r="91" spans="1:30" x14ac:dyDescent="0.25">
      <c r="A91" s="5">
        <f>SUBTOTAL(103,$B$2:B91)</f>
        <v>90</v>
      </c>
      <c r="B91" s="105" t="s">
        <v>5184</v>
      </c>
      <c r="C91" s="10">
        <v>51404005300019</v>
      </c>
      <c r="D91" s="10" t="str">
        <f>VLOOKUP(C91,'Hemis baza'!K:AJ,26,)</f>
        <v>438231100798</v>
      </c>
      <c r="E91" s="24" t="str">
        <f>VLOOKUP(C91,'Hemis baza'!K:AF,13,)</f>
        <v>To‘lov-shartnoma</v>
      </c>
      <c r="F91" s="109" t="str">
        <f>VLOOKUP(C91,'Hemis baza'!K:AF,3,)</f>
        <v>2-kurs</v>
      </c>
      <c r="G91" s="307" t="s">
        <v>361</v>
      </c>
      <c r="H91" s="404" t="str">
        <f>VLOOKUP(C91,'Hemis baza'!K:AF,5,)</f>
        <v>S3-23 PSI</v>
      </c>
      <c r="I91" s="403" t="str">
        <f>VLOOKUP(C91,'Hemis baza'!K:AF,11,)</f>
        <v>Bakalavr</v>
      </c>
      <c r="J91" s="23" t="str">
        <f>VLOOKUP(C91,'Hemis baza'!K:AF,12,)</f>
        <v>Sirtqi</v>
      </c>
      <c r="K91" s="306" t="s">
        <v>1234</v>
      </c>
      <c r="L91" s="306" t="s">
        <v>920</v>
      </c>
      <c r="M91" s="12">
        <v>12000000</v>
      </c>
      <c r="N91" s="13">
        <f>SUMIF('BR 2'!B:B,'2-kurs'!C91,'BR 2'!G:G)</f>
        <v>0</v>
      </c>
      <c r="O91" s="12">
        <f t="shared" si="11"/>
        <v>12000000</v>
      </c>
      <c r="P91" s="12"/>
      <c r="Q91" s="12">
        <f t="shared" si="12"/>
        <v>0</v>
      </c>
      <c r="R91" s="363"/>
      <c r="U91" s="13">
        <f t="shared" si="13"/>
        <v>0</v>
      </c>
      <c r="V91" s="13">
        <v>0</v>
      </c>
      <c r="AA91" s="359">
        <f t="shared" si="7"/>
        <v>12000000</v>
      </c>
      <c r="AB91" s="359">
        <f t="shared" si="8"/>
        <v>0</v>
      </c>
      <c r="AC91" s="359">
        <f t="shared" si="9"/>
        <v>12000000</v>
      </c>
      <c r="AD91" s="359">
        <f t="shared" si="10"/>
        <v>0</v>
      </c>
    </row>
    <row r="92" spans="1:30" s="358" customFormat="1" x14ac:dyDescent="0.25">
      <c r="A92" s="5">
        <f>SUBTOTAL(103,$B$2:B92)</f>
        <v>91</v>
      </c>
      <c r="B92" s="6" t="s">
        <v>5185</v>
      </c>
      <c r="C92" s="10">
        <v>52609015290025</v>
      </c>
      <c r="D92" s="10" t="str">
        <f>VLOOKUP(C92,'Hemis baza'!K:AJ,26,)</f>
        <v>438231200024</v>
      </c>
      <c r="E92" s="24" t="str">
        <f>VLOOKUP(C92,'Hemis baza'!K:AF,13,)</f>
        <v>To‘lov-shartnoma</v>
      </c>
      <c r="F92" s="109" t="str">
        <f>VLOOKUP(C92,'Hemis baza'!K:AF,3,)</f>
        <v>2-kurs</v>
      </c>
      <c r="G92" s="307" t="s">
        <v>1240</v>
      </c>
      <c r="H92" s="404" t="str">
        <f>VLOOKUP(C92,'Hemis baza'!K:AF,5,)</f>
        <v>M1-23 P</v>
      </c>
      <c r="I92" s="403" t="str">
        <f>VLOOKUP(C92,'Hemis baza'!K:AF,11,)</f>
        <v>Magistr</v>
      </c>
      <c r="J92" s="23" t="str">
        <f>VLOOKUP(C92,'Hemis baza'!K:AF,12,)</f>
        <v>Kunduzgi</v>
      </c>
      <c r="K92" s="11" t="s">
        <v>2374</v>
      </c>
      <c r="L92" s="11">
        <v>973084001</v>
      </c>
      <c r="M92" s="12">
        <v>18000000</v>
      </c>
      <c r="N92" s="13">
        <f>SUMIF('BR 2'!B:B,'2-kurs'!C92,'BR 2'!G:G)</f>
        <v>18004300</v>
      </c>
      <c r="O92" s="12">
        <f t="shared" si="11"/>
        <v>0</v>
      </c>
      <c r="P92" s="12"/>
      <c r="Q92" s="12">
        <f t="shared" si="12"/>
        <v>4300</v>
      </c>
      <c r="R92" s="20"/>
      <c r="U92" s="13">
        <f t="shared" si="13"/>
        <v>0</v>
      </c>
      <c r="V92" s="13">
        <v>18004300</v>
      </c>
      <c r="AA92" s="359">
        <f t="shared" si="7"/>
        <v>18000000</v>
      </c>
      <c r="AB92" s="359">
        <f t="shared" si="8"/>
        <v>18004300</v>
      </c>
      <c r="AC92" s="359">
        <f t="shared" si="9"/>
        <v>0</v>
      </c>
      <c r="AD92" s="359">
        <f t="shared" si="10"/>
        <v>4300</v>
      </c>
    </row>
    <row r="93" spans="1:30" s="358" customFormat="1" x14ac:dyDescent="0.25">
      <c r="A93" s="5">
        <f>SUBTOTAL(103,$B$2:B93)</f>
        <v>92</v>
      </c>
      <c r="B93" s="6" t="s">
        <v>5186</v>
      </c>
      <c r="C93" s="10">
        <v>63108045270031</v>
      </c>
      <c r="D93" s="10" t="str">
        <f>VLOOKUP(C93,'Hemis baza'!K:AJ,26,)</f>
        <v>438231100435</v>
      </c>
      <c r="E93" s="24" t="str">
        <f>VLOOKUP(C93,'Hemis baza'!K:AF,13,)</f>
        <v>To‘lov-shartnoma</v>
      </c>
      <c r="F93" s="109" t="str">
        <f>VLOOKUP(C93,'Hemis baza'!K:AF,3,)</f>
        <v>2-kurs</v>
      </c>
      <c r="G93" s="307" t="s">
        <v>121</v>
      </c>
      <c r="H93" s="404" t="str">
        <f>VLOOKUP(C93,'Hemis baza'!K:AF,5,)</f>
        <v>1-23 BT</v>
      </c>
      <c r="I93" s="403" t="str">
        <f>VLOOKUP(C93,'Hemis baza'!K:AF,11,)</f>
        <v>Bakalavr</v>
      </c>
      <c r="J93" s="23" t="str">
        <f>VLOOKUP(C93,'Hemis baza'!K:AF,12,)</f>
        <v>Kunduzgi</v>
      </c>
      <c r="K93" s="11" t="s">
        <v>963</v>
      </c>
      <c r="L93" s="11" t="s">
        <v>116</v>
      </c>
      <c r="M93" s="12">
        <v>15000000</v>
      </c>
      <c r="N93" s="13">
        <f>SUMIF('BR 2'!B:B,'2-kurs'!C93,'BR 2'!G:G)</f>
        <v>15000000</v>
      </c>
      <c r="O93" s="12">
        <f t="shared" si="11"/>
        <v>0</v>
      </c>
      <c r="P93" s="12"/>
      <c r="Q93" s="12">
        <f t="shared" si="12"/>
        <v>0</v>
      </c>
      <c r="R93" s="20"/>
      <c r="U93" s="13">
        <f t="shared" si="13"/>
        <v>0</v>
      </c>
      <c r="V93" s="13">
        <v>15000000</v>
      </c>
      <c r="AA93" s="359">
        <f t="shared" si="7"/>
        <v>15000000</v>
      </c>
      <c r="AB93" s="359">
        <f t="shared" si="8"/>
        <v>15000000</v>
      </c>
      <c r="AC93" s="359">
        <f t="shared" si="9"/>
        <v>0</v>
      </c>
      <c r="AD93" s="359">
        <f t="shared" si="10"/>
        <v>0</v>
      </c>
    </row>
    <row r="94" spans="1:30" s="358" customFormat="1" x14ac:dyDescent="0.25">
      <c r="A94" s="5">
        <f>SUBTOTAL(103,$B$2:B94)</f>
        <v>93</v>
      </c>
      <c r="B94" s="6" t="s">
        <v>5187</v>
      </c>
      <c r="C94" s="10">
        <v>40902942330017</v>
      </c>
      <c r="D94" s="10" t="str">
        <f>VLOOKUP(C94,'Hemis baza'!K:AJ,26,)</f>
        <v>438231100771</v>
      </c>
      <c r="E94" s="24" t="str">
        <f>VLOOKUP(C94,'Hemis baza'!K:AF,13,)</f>
        <v>To‘lov-shartnoma</v>
      </c>
      <c r="F94" s="109" t="str">
        <f>VLOOKUP(C94,'Hemis baza'!K:AF,3,)</f>
        <v>2-kurs</v>
      </c>
      <c r="G94" s="305" t="s">
        <v>36</v>
      </c>
      <c r="H94" s="404" t="str">
        <f>VLOOKUP(C94,'Hemis baza'!K:AF,5,)</f>
        <v>S1-23 MT</v>
      </c>
      <c r="I94" s="403" t="str">
        <f>VLOOKUP(C94,'Hemis baza'!K:AF,11,)</f>
        <v>Bakalavr</v>
      </c>
      <c r="J94" s="23" t="str">
        <f>VLOOKUP(C94,'Hemis baza'!K:AF,12,)</f>
        <v>Sirtqi</v>
      </c>
      <c r="K94" s="11" t="s">
        <v>1079</v>
      </c>
      <c r="L94" s="11" t="s">
        <v>511</v>
      </c>
      <c r="M94" s="12">
        <v>12000000</v>
      </c>
      <c r="N94" s="13">
        <f>SUMIF('BR 2'!B:B,'2-kurs'!C94,'BR 2'!G:G)</f>
        <v>9000000</v>
      </c>
      <c r="O94" s="12">
        <f t="shared" si="11"/>
        <v>3000000</v>
      </c>
      <c r="P94" s="12"/>
      <c r="Q94" s="12">
        <f t="shared" si="12"/>
        <v>0</v>
      </c>
      <c r="R94" s="20"/>
      <c r="U94" s="13">
        <f t="shared" si="13"/>
        <v>0</v>
      </c>
      <c r="V94" s="13">
        <v>9000000</v>
      </c>
      <c r="AA94" s="359">
        <f t="shared" si="7"/>
        <v>12000000</v>
      </c>
      <c r="AB94" s="359">
        <f t="shared" si="8"/>
        <v>9000000</v>
      </c>
      <c r="AC94" s="359">
        <f t="shared" si="9"/>
        <v>3000000</v>
      </c>
      <c r="AD94" s="359">
        <f t="shared" si="10"/>
        <v>0</v>
      </c>
    </row>
    <row r="95" spans="1:30" s="358" customFormat="1" x14ac:dyDescent="0.25">
      <c r="A95" s="5">
        <f>SUBTOTAL(103,$B$2:B95)</f>
        <v>94</v>
      </c>
      <c r="B95" s="6" t="s">
        <v>5188</v>
      </c>
      <c r="C95" s="10">
        <v>41509975300016</v>
      </c>
      <c r="D95" s="10" t="str">
        <f>VLOOKUP(C95,'Hemis baza'!K:AJ,26,)</f>
        <v>438231100568</v>
      </c>
      <c r="E95" s="24" t="str">
        <f>VLOOKUP(C95,'Hemis baza'!K:AF,13,)</f>
        <v>To‘lov-shartnoma</v>
      </c>
      <c r="F95" s="109" t="str">
        <f>VLOOKUP(C95,'Hemis baza'!K:AF,3,)</f>
        <v>2-kurs</v>
      </c>
      <c r="G95" s="307" t="s">
        <v>318</v>
      </c>
      <c r="H95" s="404" t="str">
        <f>VLOOKUP(C95,'Hemis baza'!K:AF,5,)</f>
        <v>S1-23 IQT</v>
      </c>
      <c r="I95" s="403" t="str">
        <f>VLOOKUP(C95,'Hemis baza'!K:AF,11,)</f>
        <v>Bakalavr</v>
      </c>
      <c r="J95" s="23" t="str">
        <f>VLOOKUP(C95,'Hemis baza'!K:AF,12,)</f>
        <v>Sirtqi</v>
      </c>
      <c r="K95" s="11" t="s">
        <v>1174</v>
      </c>
      <c r="L95" s="11" t="s">
        <v>762</v>
      </c>
      <c r="M95" s="12">
        <v>12000000</v>
      </c>
      <c r="N95" s="13">
        <f>SUMIF('BR 2'!B:B,'2-kurs'!C95,'BR 2'!G:G)</f>
        <v>7500000</v>
      </c>
      <c r="O95" s="12">
        <f t="shared" si="11"/>
        <v>4500000</v>
      </c>
      <c r="P95" s="12"/>
      <c r="Q95" s="12">
        <f t="shared" si="12"/>
        <v>0</v>
      </c>
      <c r="R95" s="20"/>
      <c r="U95" s="13">
        <f t="shared" si="13"/>
        <v>0</v>
      </c>
      <c r="V95" s="13">
        <v>7500000</v>
      </c>
      <c r="AA95" s="359">
        <f t="shared" si="7"/>
        <v>12000000</v>
      </c>
      <c r="AB95" s="359">
        <f t="shared" si="8"/>
        <v>7500000</v>
      </c>
      <c r="AC95" s="359">
        <f t="shared" si="9"/>
        <v>4500000</v>
      </c>
      <c r="AD95" s="359">
        <f t="shared" si="10"/>
        <v>0</v>
      </c>
    </row>
    <row r="96" spans="1:30" s="358" customFormat="1" x14ac:dyDescent="0.25">
      <c r="A96" s="5">
        <f>SUBTOTAL(103,$B$2:B96)</f>
        <v>95</v>
      </c>
      <c r="B96" s="6" t="s">
        <v>5189</v>
      </c>
      <c r="C96" s="10">
        <v>62408055290025</v>
      </c>
      <c r="D96" s="10" t="str">
        <f>VLOOKUP(C96,'Hemis baza'!K:AJ,26,)</f>
        <v>438231100368</v>
      </c>
      <c r="E96" s="24" t="str">
        <f>VLOOKUP(C96,'Hemis baza'!K:AF,13,)</f>
        <v>To‘lov-shartnoma</v>
      </c>
      <c r="F96" s="109" t="str">
        <f>VLOOKUP(C96,'Hemis baza'!K:AF,3,)</f>
        <v>2-kurs</v>
      </c>
      <c r="G96" s="307" t="s">
        <v>361</v>
      </c>
      <c r="H96" s="404" t="str">
        <f>VLOOKUP(C96,'Hemis baza'!K:AF,5,)</f>
        <v>1-23 PSI</v>
      </c>
      <c r="I96" s="403" t="str">
        <f>VLOOKUP(C96,'Hemis baza'!K:AF,11,)</f>
        <v>Bakalavr</v>
      </c>
      <c r="J96" s="23" t="str">
        <f>VLOOKUP(C96,'Hemis baza'!K:AF,12,)</f>
        <v>Kunduzgi</v>
      </c>
      <c r="K96" s="11" t="s">
        <v>1031</v>
      </c>
      <c r="L96" s="11" t="s">
        <v>376</v>
      </c>
      <c r="M96" s="12">
        <v>15000000</v>
      </c>
      <c r="N96" s="13">
        <f>SUMIF('BR 2'!B:B,'2-kurs'!C96,'BR 2'!G:G)</f>
        <v>15000000</v>
      </c>
      <c r="O96" s="12">
        <f t="shared" si="11"/>
        <v>0</v>
      </c>
      <c r="P96" s="12"/>
      <c r="Q96" s="12">
        <f t="shared" si="12"/>
        <v>0</v>
      </c>
      <c r="R96" s="20"/>
      <c r="U96" s="13">
        <f t="shared" si="13"/>
        <v>0</v>
      </c>
      <c r="V96" s="13">
        <v>15000000</v>
      </c>
      <c r="AA96" s="359">
        <f t="shared" si="7"/>
        <v>15000000</v>
      </c>
      <c r="AB96" s="359">
        <f t="shared" si="8"/>
        <v>15000000</v>
      </c>
      <c r="AC96" s="359">
        <f t="shared" si="9"/>
        <v>0</v>
      </c>
      <c r="AD96" s="359">
        <f t="shared" si="10"/>
        <v>0</v>
      </c>
    </row>
    <row r="97" spans="1:30" s="358" customFormat="1" x14ac:dyDescent="0.25">
      <c r="A97" s="5">
        <f>SUBTOTAL(103,$B$2:B97)</f>
        <v>96</v>
      </c>
      <c r="B97" s="6" t="s">
        <v>5190</v>
      </c>
      <c r="C97" s="10">
        <v>50403025260018</v>
      </c>
      <c r="D97" s="10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307" t="s">
        <v>309</v>
      </c>
      <c r="H97" s="404" t="e">
        <f>VLOOKUP(C97,'Hemis baza'!K:AF,5,)</f>
        <v>#N/A</v>
      </c>
      <c r="I97" s="403" t="e">
        <f>VLOOKUP(C97,'Hemis baza'!K:AF,11,)</f>
        <v>#N/A</v>
      </c>
      <c r="J97" s="23" t="e">
        <f>VLOOKUP(C97,'Hemis baza'!K:AF,12,)</f>
        <v>#N/A</v>
      </c>
      <c r="K97" s="11" t="s">
        <v>1101</v>
      </c>
      <c r="L97" s="11" t="s">
        <v>611</v>
      </c>
      <c r="M97" s="12">
        <v>12000000</v>
      </c>
      <c r="N97" s="13">
        <f>SUMIF('BR 2'!B:B,'2-kurs'!C97,'BR 2'!G:G)</f>
        <v>0</v>
      </c>
      <c r="O97" s="12">
        <f t="shared" si="11"/>
        <v>12000000</v>
      </c>
      <c r="P97" s="12"/>
      <c r="Q97" s="12">
        <f t="shared" si="12"/>
        <v>0</v>
      </c>
      <c r="R97" s="20"/>
      <c r="U97" s="13">
        <f t="shared" si="13"/>
        <v>0</v>
      </c>
      <c r="V97" s="13">
        <v>0</v>
      </c>
      <c r="AA97" s="359">
        <f t="shared" si="7"/>
        <v>12000000</v>
      </c>
      <c r="AB97" s="359">
        <f t="shared" si="8"/>
        <v>0</v>
      </c>
      <c r="AC97" s="359">
        <f t="shared" si="9"/>
        <v>12000000</v>
      </c>
      <c r="AD97" s="359">
        <f t="shared" si="10"/>
        <v>0</v>
      </c>
    </row>
    <row r="98" spans="1:30" x14ac:dyDescent="0.25">
      <c r="A98" s="325">
        <f>SUBTOTAL(103,$B$2:B98)</f>
        <v>97</v>
      </c>
      <c r="B98" s="364" t="s">
        <v>5191</v>
      </c>
      <c r="C98" s="327">
        <v>31304881100021</v>
      </c>
      <c r="D98" s="10" t="str">
        <f>VLOOKUP(C98,'Hemis baza'!K:AJ,26,)</f>
        <v>438231200032</v>
      </c>
      <c r="E98" s="24" t="str">
        <f>VLOOKUP(C98,'Hemis baza'!K:AF,13,)</f>
        <v>To‘lov-shartnoma</v>
      </c>
      <c r="F98" s="109" t="str">
        <f>VLOOKUP(C98,'Hemis baza'!K:AF,3,)</f>
        <v>2-kurs</v>
      </c>
      <c r="G98" s="365" t="s">
        <v>1240</v>
      </c>
      <c r="H98" s="404" t="str">
        <f>VLOOKUP(C98,'Hemis baza'!K:AF,5,)</f>
        <v>M1-23 P</v>
      </c>
      <c r="I98" s="403" t="str">
        <f>VLOOKUP(C98,'Hemis baza'!K:AF,11,)</f>
        <v>Magistr</v>
      </c>
      <c r="J98" s="23" t="str">
        <f>VLOOKUP(C98,'Hemis baza'!K:AF,12,)</f>
        <v>Kunduzgi</v>
      </c>
      <c r="K98" s="366" t="s">
        <v>1302</v>
      </c>
      <c r="L98" s="366">
        <v>987744042</v>
      </c>
      <c r="M98" s="12">
        <v>18000000</v>
      </c>
      <c r="N98" s="13">
        <f>SUMIF('BR 2'!B:B,'2-kurs'!C98,'BR 2'!G:G)</f>
        <v>13000000</v>
      </c>
      <c r="O98" s="12">
        <f t="shared" si="11"/>
        <v>5000000</v>
      </c>
      <c r="P98" s="13"/>
      <c r="Q98" s="12">
        <f t="shared" si="12"/>
        <v>0</v>
      </c>
      <c r="R98" s="367" t="s">
        <v>5547</v>
      </c>
      <c r="U98" s="13">
        <f t="shared" si="13"/>
        <v>0</v>
      </c>
      <c r="V98" s="13">
        <v>13000000</v>
      </c>
      <c r="AA98" s="359">
        <f t="shared" si="7"/>
        <v>18000000</v>
      </c>
      <c r="AB98" s="359">
        <f t="shared" si="8"/>
        <v>13000000</v>
      </c>
      <c r="AC98" s="359">
        <f t="shared" si="9"/>
        <v>5000000</v>
      </c>
      <c r="AD98" s="359">
        <f t="shared" si="10"/>
        <v>0</v>
      </c>
    </row>
    <row r="99" spans="1:30" s="358" customFormat="1" x14ac:dyDescent="0.25">
      <c r="A99" s="5">
        <f>SUBTOTAL(103,$B$2:B99)</f>
        <v>98</v>
      </c>
      <c r="B99" s="6" t="s">
        <v>5192</v>
      </c>
      <c r="C99" s="10">
        <v>50307055260089</v>
      </c>
      <c r="D99" s="10" t="str">
        <f>VLOOKUP(C99,'Hemis baza'!K:AJ,26,)</f>
        <v>438231100688</v>
      </c>
      <c r="E99" s="24" t="str">
        <f>VLOOKUP(C99,'Hemis baza'!K:AF,13,)</f>
        <v>To‘lov-shartnoma</v>
      </c>
      <c r="F99" s="109" t="str">
        <f>VLOOKUP(C99,'Hemis baza'!K:AF,3,)</f>
        <v>2-kurs</v>
      </c>
      <c r="G99" s="307" t="s">
        <v>361</v>
      </c>
      <c r="H99" s="404" t="str">
        <f>VLOOKUP(C99,'Hemis baza'!K:AF,5,)</f>
        <v>S3-23 PSI</v>
      </c>
      <c r="I99" s="403" t="str">
        <f>VLOOKUP(C99,'Hemis baza'!K:AF,11,)</f>
        <v>Bakalavr</v>
      </c>
      <c r="J99" s="23" t="str">
        <f>VLOOKUP(C99,'Hemis baza'!K:AF,12,)</f>
        <v>Sirtqi</v>
      </c>
      <c r="K99" s="11" t="s">
        <v>1201</v>
      </c>
      <c r="L99" s="11" t="s">
        <v>888</v>
      </c>
      <c r="M99" s="12">
        <v>12000000</v>
      </c>
      <c r="N99" s="13">
        <f>SUMIF('BR 2'!B:B,'2-kurs'!C99,'BR 2'!G:G)</f>
        <v>12000000</v>
      </c>
      <c r="O99" s="12">
        <f t="shared" si="11"/>
        <v>0</v>
      </c>
      <c r="P99" s="12"/>
      <c r="Q99" s="12">
        <f t="shared" si="12"/>
        <v>0</v>
      </c>
      <c r="R99" s="20"/>
      <c r="U99" s="13">
        <f t="shared" si="13"/>
        <v>0</v>
      </c>
      <c r="V99" s="13">
        <v>12000000</v>
      </c>
      <c r="AA99" s="359">
        <f t="shared" si="7"/>
        <v>12000000</v>
      </c>
      <c r="AB99" s="359">
        <f t="shared" si="8"/>
        <v>12000000</v>
      </c>
      <c r="AC99" s="359">
        <f t="shared" si="9"/>
        <v>0</v>
      </c>
      <c r="AD99" s="359">
        <f t="shared" si="10"/>
        <v>0</v>
      </c>
    </row>
    <row r="100" spans="1:30" s="358" customFormat="1" x14ac:dyDescent="0.25">
      <c r="A100" s="5">
        <f>SUBTOTAL(103,$B$2:B100)</f>
        <v>99</v>
      </c>
      <c r="B100" s="6" t="s">
        <v>5193</v>
      </c>
      <c r="C100" s="10">
        <v>61709055310092</v>
      </c>
      <c r="D100" s="10" t="str">
        <f>VLOOKUP(C100,'Hemis baza'!K:AJ,26,)</f>
        <v>438231100379</v>
      </c>
      <c r="E100" s="24" t="str">
        <f>VLOOKUP(C100,'Hemis baza'!K:AF,13,)</f>
        <v>To‘lov-shartnoma</v>
      </c>
      <c r="F100" s="109" t="str">
        <f>VLOOKUP(C100,'Hemis baza'!K:AF,3,)</f>
        <v>2-kurs</v>
      </c>
      <c r="G100" s="307" t="s">
        <v>181</v>
      </c>
      <c r="H100" s="404" t="str">
        <f>VLOOKUP(C100,'Hemis baza'!K:AF,5,)</f>
        <v>1-23 O`TA</v>
      </c>
      <c r="I100" s="403" t="str">
        <f>VLOOKUP(C100,'Hemis baza'!K:AF,11,)</f>
        <v>Bakalavr</v>
      </c>
      <c r="J100" s="23" t="str">
        <f>VLOOKUP(C100,'Hemis baza'!K:AF,12,)</f>
        <v>Kunduzgi</v>
      </c>
      <c r="K100" s="11" t="s">
        <v>989</v>
      </c>
      <c r="L100" s="11" t="s">
        <v>191</v>
      </c>
      <c r="M100" s="12">
        <v>15000000</v>
      </c>
      <c r="N100" s="13">
        <f>SUMIF('BR 2'!B:B,'2-kurs'!C100,'BR 2'!G:G)</f>
        <v>7500000</v>
      </c>
      <c r="O100" s="12">
        <f t="shared" si="11"/>
        <v>7500000</v>
      </c>
      <c r="P100" s="12"/>
      <c r="Q100" s="12">
        <f t="shared" si="12"/>
        <v>0</v>
      </c>
      <c r="R100" s="20"/>
      <c r="U100" s="13">
        <f t="shared" si="13"/>
        <v>0</v>
      </c>
      <c r="V100" s="13">
        <v>7500000</v>
      </c>
      <c r="AA100" s="359">
        <f t="shared" si="7"/>
        <v>15000000</v>
      </c>
      <c r="AB100" s="359">
        <f t="shared" si="8"/>
        <v>7500000</v>
      </c>
      <c r="AC100" s="359">
        <f t="shared" si="9"/>
        <v>7500000</v>
      </c>
      <c r="AD100" s="359">
        <f t="shared" si="10"/>
        <v>0</v>
      </c>
    </row>
    <row r="101" spans="1:30" s="358" customFormat="1" x14ac:dyDescent="0.25">
      <c r="A101" s="5">
        <f>SUBTOTAL(103,$B$2:B101)</f>
        <v>100</v>
      </c>
      <c r="B101" s="6" t="s">
        <v>5194</v>
      </c>
      <c r="C101" s="10">
        <v>41502921060048</v>
      </c>
      <c r="D101" s="10" t="str">
        <f>VLOOKUP(C101,'Hemis baza'!K:AJ,26,)</f>
        <v>438231100761</v>
      </c>
      <c r="E101" s="24" t="str">
        <f>VLOOKUP(C101,'Hemis baza'!K:AF,13,)</f>
        <v>To‘lov-shartnoma</v>
      </c>
      <c r="F101" s="109" t="str">
        <f>VLOOKUP(C101,'Hemis baza'!K:AF,3,)</f>
        <v>2-kurs</v>
      </c>
      <c r="G101" s="307" t="s">
        <v>318</v>
      </c>
      <c r="H101" s="404" t="str">
        <f>VLOOKUP(C101,'Hemis baza'!K:AF,5,)</f>
        <v>S2-23 IQT</v>
      </c>
      <c r="I101" s="403" t="str">
        <f>VLOOKUP(C101,'Hemis baza'!K:AF,11,)</f>
        <v>Bakalavr</v>
      </c>
      <c r="J101" s="23" t="str">
        <f>VLOOKUP(C101,'Hemis baza'!K:AF,12,)</f>
        <v>Sirtqi</v>
      </c>
      <c r="K101" s="11" t="s">
        <v>940</v>
      </c>
      <c r="L101" s="11" t="s">
        <v>938</v>
      </c>
      <c r="M101" s="12">
        <v>12000000</v>
      </c>
      <c r="N101" s="13">
        <f>SUMIF('BR 2'!B:B,'2-kurs'!C101,'BR 2'!G:G)</f>
        <v>9300000</v>
      </c>
      <c r="O101" s="12">
        <f t="shared" si="11"/>
        <v>2700000</v>
      </c>
      <c r="P101" s="12">
        <v>300000</v>
      </c>
      <c r="Q101" s="12">
        <f t="shared" si="12"/>
        <v>0</v>
      </c>
      <c r="R101" s="20"/>
      <c r="U101" s="13">
        <f t="shared" si="13"/>
        <v>0</v>
      </c>
      <c r="V101" s="13">
        <v>9300000</v>
      </c>
      <c r="AA101" s="359">
        <f t="shared" si="7"/>
        <v>12000000</v>
      </c>
      <c r="AB101" s="359">
        <f t="shared" si="8"/>
        <v>9300000</v>
      </c>
      <c r="AC101" s="359">
        <f t="shared" si="9"/>
        <v>2700000</v>
      </c>
      <c r="AD101" s="359">
        <f t="shared" si="10"/>
        <v>0</v>
      </c>
    </row>
    <row r="102" spans="1:30" s="358" customFormat="1" x14ac:dyDescent="0.25">
      <c r="A102" s="5">
        <f>SUBTOTAL(103,$B$2:B102)</f>
        <v>101</v>
      </c>
      <c r="B102" s="6" t="s">
        <v>5195</v>
      </c>
      <c r="C102" s="10">
        <v>61009055360021</v>
      </c>
      <c r="D102" s="10" t="str">
        <f>VLOOKUP(C102,'Hemis baza'!K:AJ,26,)</f>
        <v>438231100383</v>
      </c>
      <c r="E102" s="24" t="str">
        <f>VLOOKUP(C102,'Hemis baza'!K:AF,13,)</f>
        <v>To‘lov-shartnoma</v>
      </c>
      <c r="F102" s="109" t="str">
        <f>VLOOKUP(C102,'Hemis baza'!K:AF,3,)</f>
        <v>2-kurs</v>
      </c>
      <c r="G102" s="307" t="s">
        <v>361</v>
      </c>
      <c r="H102" s="404" t="str">
        <f>VLOOKUP(C102,'Hemis baza'!K:AF,5,)</f>
        <v>1-23 PSI</v>
      </c>
      <c r="I102" s="403" t="str">
        <f>VLOOKUP(C102,'Hemis baza'!K:AF,11,)</f>
        <v>Bakalavr</v>
      </c>
      <c r="J102" s="23" t="str">
        <f>VLOOKUP(C102,'Hemis baza'!K:AF,12,)</f>
        <v>Kunduzgi</v>
      </c>
      <c r="K102" s="11" t="s">
        <v>1026</v>
      </c>
      <c r="L102" s="11" t="s">
        <v>371</v>
      </c>
      <c r="M102" s="12">
        <v>15000000</v>
      </c>
      <c r="N102" s="13">
        <f>SUMIF('BR 2'!B:B,'2-kurs'!C102,'BR 2'!G:G)</f>
        <v>13700000</v>
      </c>
      <c r="O102" s="12">
        <f t="shared" si="11"/>
        <v>1300000</v>
      </c>
      <c r="P102" s="12"/>
      <c r="Q102" s="12">
        <f t="shared" si="12"/>
        <v>0</v>
      </c>
      <c r="R102" s="20"/>
      <c r="U102" s="13">
        <f t="shared" si="13"/>
        <v>6200000</v>
      </c>
      <c r="V102" s="13">
        <v>7500000</v>
      </c>
      <c r="AA102" s="359">
        <f t="shared" si="7"/>
        <v>15000000</v>
      </c>
      <c r="AB102" s="359">
        <f t="shared" si="8"/>
        <v>13700000</v>
      </c>
      <c r="AC102" s="359">
        <f t="shared" si="9"/>
        <v>1300000</v>
      </c>
      <c r="AD102" s="359">
        <f t="shared" si="10"/>
        <v>0</v>
      </c>
    </row>
    <row r="103" spans="1:30" s="358" customFormat="1" x14ac:dyDescent="0.25">
      <c r="A103" s="5">
        <f>SUBTOTAL(103,$B$2:B103)</f>
        <v>102</v>
      </c>
      <c r="B103" s="6" t="s">
        <v>5196</v>
      </c>
      <c r="C103" s="10">
        <v>60803065300016</v>
      </c>
      <c r="D103" s="10" t="str">
        <f>VLOOKUP(C103,'Hemis baza'!K:AJ,26,)</f>
        <v>438231100481</v>
      </c>
      <c r="E103" s="24" t="str">
        <f>VLOOKUP(C103,'Hemis baza'!K:AF,13,)</f>
        <v>To‘lov-shartnoma</v>
      </c>
      <c r="F103" s="109" t="str">
        <f>VLOOKUP(C103,'Hemis baza'!K:AF,3,)</f>
        <v>2-kurs</v>
      </c>
      <c r="G103" s="307" t="s">
        <v>121</v>
      </c>
      <c r="H103" s="404" t="str">
        <f>VLOOKUP(C103,'Hemis baza'!K:AF,5,)</f>
        <v>1-23 BT</v>
      </c>
      <c r="I103" s="403" t="str">
        <f>VLOOKUP(C103,'Hemis baza'!K:AF,11,)</f>
        <v>Bakalavr</v>
      </c>
      <c r="J103" s="23" t="str">
        <f>VLOOKUP(C103,'Hemis baza'!K:AF,12,)</f>
        <v>Kunduzgi</v>
      </c>
      <c r="K103" s="11" t="s">
        <v>2393</v>
      </c>
      <c r="L103" s="11" t="s">
        <v>2394</v>
      </c>
      <c r="M103" s="12">
        <v>15000000</v>
      </c>
      <c r="N103" s="13">
        <f>SUMIF('BR 2'!B:B,'2-kurs'!C103,'BR 2'!G:G)</f>
        <v>12500000</v>
      </c>
      <c r="O103" s="12">
        <f t="shared" si="11"/>
        <v>2500000</v>
      </c>
      <c r="P103" s="12"/>
      <c r="Q103" s="12">
        <f t="shared" si="12"/>
        <v>0</v>
      </c>
      <c r="R103" s="20"/>
      <c r="U103" s="13">
        <f t="shared" si="13"/>
        <v>0</v>
      </c>
      <c r="V103" s="13">
        <v>12500000</v>
      </c>
      <c r="AA103" s="359">
        <f t="shared" si="7"/>
        <v>15000000</v>
      </c>
      <c r="AB103" s="359">
        <f t="shared" si="8"/>
        <v>12500000</v>
      </c>
      <c r="AC103" s="359">
        <f t="shared" si="9"/>
        <v>2500000</v>
      </c>
      <c r="AD103" s="359">
        <f t="shared" si="10"/>
        <v>0</v>
      </c>
    </row>
    <row r="104" spans="1:30" s="358" customFormat="1" x14ac:dyDescent="0.25">
      <c r="A104" s="5">
        <f>SUBTOTAL(103,$B$2:B104)</f>
        <v>103</v>
      </c>
      <c r="B104" s="6" t="s">
        <v>5197</v>
      </c>
      <c r="C104" s="10">
        <v>60809015280038</v>
      </c>
      <c r="D104" s="10" t="str">
        <f>VLOOKUP(C104,'Hemis baza'!K:AJ,26,)</f>
        <v>438231100622</v>
      </c>
      <c r="E104" s="24" t="str">
        <f>VLOOKUP(C104,'Hemis baza'!K:AF,13,)</f>
        <v>To‘lov-shartnoma</v>
      </c>
      <c r="F104" s="109" t="str">
        <f>VLOOKUP(C104,'Hemis baza'!K:AF,3,)</f>
        <v>2-kurs</v>
      </c>
      <c r="G104" s="305" t="s">
        <v>36</v>
      </c>
      <c r="H104" s="404" t="str">
        <f>VLOOKUP(C104,'Hemis baza'!K:AF,5,)</f>
        <v>S1-23 MT</v>
      </c>
      <c r="I104" s="403" t="str">
        <f>VLOOKUP(C104,'Hemis baza'!K:AF,11,)</f>
        <v>Bakalavr</v>
      </c>
      <c r="J104" s="23" t="str">
        <f>VLOOKUP(C104,'Hemis baza'!K:AF,12,)</f>
        <v>Sirtqi</v>
      </c>
      <c r="K104" s="11" t="s">
        <v>1083</v>
      </c>
      <c r="L104" s="11" t="s">
        <v>515</v>
      </c>
      <c r="M104" s="12">
        <v>12000000</v>
      </c>
      <c r="N104" s="13">
        <f>SUMIF('BR 2'!B:B,'2-kurs'!C104,'BR 2'!G:G)</f>
        <v>11500000</v>
      </c>
      <c r="O104" s="12">
        <f t="shared" si="11"/>
        <v>500000</v>
      </c>
      <c r="P104" s="12"/>
      <c r="Q104" s="12">
        <f t="shared" si="12"/>
        <v>0</v>
      </c>
      <c r="R104" s="20"/>
      <c r="U104" s="13">
        <f t="shared" si="13"/>
        <v>0</v>
      </c>
      <c r="V104" s="13">
        <v>11500000</v>
      </c>
      <c r="AA104" s="359">
        <f t="shared" si="7"/>
        <v>12000000</v>
      </c>
      <c r="AB104" s="359">
        <f t="shared" si="8"/>
        <v>11500000</v>
      </c>
      <c r="AC104" s="359">
        <f t="shared" si="9"/>
        <v>500000</v>
      </c>
      <c r="AD104" s="359">
        <f t="shared" si="10"/>
        <v>0</v>
      </c>
    </row>
    <row r="105" spans="1:30" s="358" customFormat="1" x14ac:dyDescent="0.25">
      <c r="A105" s="5">
        <f>SUBTOTAL(103,$B$2:B105)</f>
        <v>104</v>
      </c>
      <c r="B105" s="6" t="s">
        <v>5198</v>
      </c>
      <c r="C105" s="10">
        <v>60708055290022</v>
      </c>
      <c r="D105" s="10" t="str">
        <f>VLOOKUP(C105,'Hemis baza'!K:AJ,26,)</f>
        <v>438231100496</v>
      </c>
      <c r="E105" s="24" t="str">
        <f>VLOOKUP(C105,'Hemis baza'!K:AF,13,)</f>
        <v>To‘lov-shartnoma</v>
      </c>
      <c r="F105" s="109" t="str">
        <f>VLOOKUP(C105,'Hemis baza'!K:AF,3,)</f>
        <v>2-kurs</v>
      </c>
      <c r="G105" s="307" t="s">
        <v>270</v>
      </c>
      <c r="H105" s="404" t="str">
        <f>VLOOKUP(C105,'Hemis baza'!K:AF,5,)</f>
        <v>2-23 XTA</v>
      </c>
      <c r="I105" s="403" t="str">
        <f>VLOOKUP(C105,'Hemis baza'!K:AF,11,)</f>
        <v>Bakalavr</v>
      </c>
      <c r="J105" s="23" t="str">
        <f>VLOOKUP(C105,'Hemis baza'!K:AF,12,)</f>
        <v>Kunduzgi</v>
      </c>
      <c r="K105" s="11" t="s">
        <v>1008</v>
      </c>
      <c r="L105" s="11" t="s">
        <v>286</v>
      </c>
      <c r="M105" s="12">
        <v>15000000</v>
      </c>
      <c r="N105" s="13">
        <f>SUMIF('BR 2'!B:B,'2-kurs'!C105,'BR 2'!G:G)</f>
        <v>15005000</v>
      </c>
      <c r="O105" s="12">
        <f t="shared" si="11"/>
        <v>0</v>
      </c>
      <c r="P105" s="12"/>
      <c r="Q105" s="12">
        <f t="shared" si="12"/>
        <v>5000</v>
      </c>
      <c r="R105" s="20"/>
      <c r="U105" s="13">
        <f t="shared" si="13"/>
        <v>0</v>
      </c>
      <c r="V105" s="13">
        <v>15005000</v>
      </c>
      <c r="AA105" s="359">
        <f t="shared" si="7"/>
        <v>15000000</v>
      </c>
      <c r="AB105" s="359">
        <f t="shared" si="8"/>
        <v>15005000</v>
      </c>
      <c r="AC105" s="359">
        <f t="shared" si="9"/>
        <v>0</v>
      </c>
      <c r="AD105" s="359">
        <f t="shared" si="10"/>
        <v>5000</v>
      </c>
    </row>
    <row r="106" spans="1:30" s="358" customFormat="1" x14ac:dyDescent="0.25">
      <c r="A106" s="5">
        <f>SUBTOTAL(103,$B$2:B106)</f>
        <v>105</v>
      </c>
      <c r="B106" s="6" t="s">
        <v>5199</v>
      </c>
      <c r="C106" s="10">
        <v>60404065380042</v>
      </c>
      <c r="D106" s="10" t="str">
        <f>VLOOKUP(C106,'Hemis baza'!K:AJ,26,)</f>
        <v>438231100459</v>
      </c>
      <c r="E106" s="24" t="str">
        <f>VLOOKUP(C106,'Hemis baza'!K:AF,13,)</f>
        <v>To‘lov-shartnoma</v>
      </c>
      <c r="F106" s="109" t="str">
        <f>VLOOKUP(C106,'Hemis baza'!K:AF,3,)</f>
        <v>2-kurs</v>
      </c>
      <c r="G106" s="307" t="s">
        <v>36</v>
      </c>
      <c r="H106" s="404" t="str">
        <f>VLOOKUP(C106,'Hemis baza'!K:AF,5,)</f>
        <v>1-23 MT</v>
      </c>
      <c r="I106" s="403" t="str">
        <f>VLOOKUP(C106,'Hemis baza'!K:AF,11,)</f>
        <v>Bakalavr</v>
      </c>
      <c r="J106" s="23" t="str">
        <f>VLOOKUP(C106,'Hemis baza'!K:AF,12,)</f>
        <v>Kunduzgi</v>
      </c>
      <c r="K106" s="11" t="s">
        <v>927</v>
      </c>
      <c r="L106" s="11" t="s">
        <v>484</v>
      </c>
      <c r="M106" s="12">
        <v>15000000</v>
      </c>
      <c r="N106" s="13">
        <f>SUMIF('BR 2'!B:B,'2-kurs'!C106,'BR 2'!G:G)</f>
        <v>7500000</v>
      </c>
      <c r="O106" s="12">
        <f t="shared" si="11"/>
        <v>7500000</v>
      </c>
      <c r="P106" s="12"/>
      <c r="Q106" s="12">
        <f t="shared" si="12"/>
        <v>0</v>
      </c>
      <c r="R106" s="20"/>
      <c r="U106" s="13">
        <f t="shared" si="13"/>
        <v>0</v>
      </c>
      <c r="V106" s="13">
        <v>7500000</v>
      </c>
      <c r="AA106" s="359">
        <f t="shared" si="7"/>
        <v>15000000</v>
      </c>
      <c r="AB106" s="359">
        <f t="shared" si="8"/>
        <v>7500000</v>
      </c>
      <c r="AC106" s="359">
        <f t="shared" si="9"/>
        <v>7500000</v>
      </c>
      <c r="AD106" s="359">
        <f t="shared" si="10"/>
        <v>0</v>
      </c>
    </row>
    <row r="107" spans="1:30" s="358" customFormat="1" x14ac:dyDescent="0.25">
      <c r="A107" s="5">
        <f>SUBTOTAL(103,$B$2:B107)</f>
        <v>106</v>
      </c>
      <c r="B107" s="6" t="s">
        <v>5200</v>
      </c>
      <c r="C107" s="10">
        <v>42306882340013</v>
      </c>
      <c r="D107" s="10" t="str">
        <f>VLOOKUP(C107,'Hemis baza'!K:AJ,26,)</f>
        <v>438231100530</v>
      </c>
      <c r="E107" s="24" t="str">
        <f>VLOOKUP(C107,'Hemis baza'!K:AF,13,)</f>
        <v>To‘lov-shartnoma</v>
      </c>
      <c r="F107" s="109" t="str">
        <f>VLOOKUP(C107,'Hemis baza'!K:AF,3,)</f>
        <v>2-kurs</v>
      </c>
      <c r="G107" s="307" t="s">
        <v>361</v>
      </c>
      <c r="H107" s="404" t="str">
        <f>VLOOKUP(C107,'Hemis baza'!K:AF,5,)</f>
        <v>S2-23 PSI</v>
      </c>
      <c r="I107" s="403" t="str">
        <f>VLOOKUP(C107,'Hemis baza'!K:AF,11,)</f>
        <v>Bakalavr</v>
      </c>
      <c r="J107" s="23" t="str">
        <f>VLOOKUP(C107,'Hemis baza'!K:AF,12,)</f>
        <v>Sirtqi</v>
      </c>
      <c r="K107" s="11" t="s">
        <v>1193</v>
      </c>
      <c r="L107" s="11" t="s">
        <v>880</v>
      </c>
      <c r="M107" s="12">
        <v>12000000</v>
      </c>
      <c r="N107" s="13">
        <f>SUMIF('BR 2'!B:B,'2-kurs'!C107,'BR 2'!G:G)</f>
        <v>9902000</v>
      </c>
      <c r="O107" s="12">
        <f t="shared" si="11"/>
        <v>2098000</v>
      </c>
      <c r="P107" s="12"/>
      <c r="Q107" s="12">
        <f t="shared" si="12"/>
        <v>0</v>
      </c>
      <c r="R107" s="20"/>
      <c r="U107" s="13">
        <f t="shared" si="13"/>
        <v>0</v>
      </c>
      <c r="V107" s="13">
        <v>9902000</v>
      </c>
      <c r="AA107" s="359">
        <f t="shared" si="7"/>
        <v>12000000</v>
      </c>
      <c r="AB107" s="359">
        <f t="shared" si="8"/>
        <v>9902000</v>
      </c>
      <c r="AC107" s="359">
        <f t="shared" si="9"/>
        <v>2098000</v>
      </c>
      <c r="AD107" s="359">
        <f t="shared" si="10"/>
        <v>0</v>
      </c>
    </row>
    <row r="108" spans="1:30" s="358" customFormat="1" x14ac:dyDescent="0.25">
      <c r="A108" s="5">
        <f>SUBTOTAL(103,$B$2:B108)</f>
        <v>107</v>
      </c>
      <c r="B108" s="6" t="s">
        <v>5201</v>
      </c>
      <c r="C108" s="10">
        <v>61311056040023</v>
      </c>
      <c r="D108" s="10" t="str">
        <f>VLOOKUP(C108,'Hemis baza'!K:AJ,26,)</f>
        <v>438231100501</v>
      </c>
      <c r="E108" s="24" t="str">
        <f>VLOOKUP(C108,'Hemis baza'!K:AF,13,)</f>
        <v>To‘lov-shartnoma</v>
      </c>
      <c r="F108" s="109" t="str">
        <f>VLOOKUP(C108,'Hemis baza'!K:AF,3,)</f>
        <v>2-kurs</v>
      </c>
      <c r="G108" s="307" t="s">
        <v>270</v>
      </c>
      <c r="H108" s="404" t="str">
        <f>VLOOKUP(C108,'Hemis baza'!K:AF,5,)</f>
        <v>2-23 XTA</v>
      </c>
      <c r="I108" s="403" t="str">
        <f>VLOOKUP(C108,'Hemis baza'!K:AF,11,)</f>
        <v>Bakalavr</v>
      </c>
      <c r="J108" s="23" t="str">
        <f>VLOOKUP(C108,'Hemis baza'!K:AF,12,)</f>
        <v>Kunduzgi</v>
      </c>
      <c r="K108" s="11" t="s">
        <v>995</v>
      </c>
      <c r="L108" s="11" t="s">
        <v>273</v>
      </c>
      <c r="M108" s="12">
        <v>15000000</v>
      </c>
      <c r="N108" s="13">
        <f>SUMIF('BR 2'!B:B,'2-kurs'!C108,'BR 2'!G:G)</f>
        <v>7500000</v>
      </c>
      <c r="O108" s="12">
        <f t="shared" si="11"/>
        <v>7500000</v>
      </c>
      <c r="P108" s="12"/>
      <c r="Q108" s="12">
        <f t="shared" si="12"/>
        <v>0</v>
      </c>
      <c r="R108" s="20"/>
      <c r="U108" s="13">
        <f t="shared" si="13"/>
        <v>0</v>
      </c>
      <c r="V108" s="13">
        <v>7500000</v>
      </c>
      <c r="AA108" s="359">
        <f t="shared" si="7"/>
        <v>15000000</v>
      </c>
      <c r="AB108" s="359">
        <f t="shared" si="8"/>
        <v>7500000</v>
      </c>
      <c r="AC108" s="359">
        <f t="shared" si="9"/>
        <v>7500000</v>
      </c>
      <c r="AD108" s="359">
        <f t="shared" si="10"/>
        <v>0</v>
      </c>
    </row>
    <row r="109" spans="1:30" s="358" customFormat="1" x14ac:dyDescent="0.25">
      <c r="A109" s="5">
        <f>SUBTOTAL(103,$B$2:B109)</f>
        <v>108</v>
      </c>
      <c r="B109" s="6" t="s">
        <v>5202</v>
      </c>
      <c r="C109" s="10">
        <v>41703851140033</v>
      </c>
      <c r="D109" s="10" t="str">
        <f>VLOOKUP(C109,'Hemis baza'!K:AJ,26,)</f>
        <v>438231200054</v>
      </c>
      <c r="E109" s="24" t="str">
        <f>VLOOKUP(C109,'Hemis baza'!K:AF,13,)</f>
        <v>To‘lov-shartnoma</v>
      </c>
      <c r="F109" s="109" t="str">
        <f>VLOOKUP(C109,'Hemis baza'!K:AF,3,)</f>
        <v>2-kurs</v>
      </c>
      <c r="G109" s="307" t="s">
        <v>1240</v>
      </c>
      <c r="H109" s="404" t="str">
        <f>VLOOKUP(C109,'Hemis baza'!K:AF,5,)</f>
        <v>M1-23 P</v>
      </c>
      <c r="I109" s="403" t="str">
        <f>VLOOKUP(C109,'Hemis baza'!K:AF,11,)</f>
        <v>Magistr</v>
      </c>
      <c r="J109" s="23" t="str">
        <f>VLOOKUP(C109,'Hemis baza'!K:AF,12,)</f>
        <v>Kunduzgi</v>
      </c>
      <c r="K109" s="11" t="s">
        <v>1297</v>
      </c>
      <c r="L109" s="11">
        <v>914071525</v>
      </c>
      <c r="M109" s="12">
        <v>18000000</v>
      </c>
      <c r="N109" s="13">
        <f>SUMIF('BR 2'!B:B,'2-kurs'!C109,'BR 2'!G:G)</f>
        <v>18000000</v>
      </c>
      <c r="O109" s="12">
        <f t="shared" si="11"/>
        <v>0</v>
      </c>
      <c r="P109" s="12"/>
      <c r="Q109" s="12">
        <f t="shared" si="12"/>
        <v>0</v>
      </c>
      <c r="R109" s="20"/>
      <c r="U109" s="13">
        <f t="shared" si="13"/>
        <v>0</v>
      </c>
      <c r="V109" s="13">
        <v>18000000</v>
      </c>
      <c r="AA109" s="359">
        <f t="shared" si="7"/>
        <v>18000000</v>
      </c>
      <c r="AB109" s="359">
        <f t="shared" si="8"/>
        <v>18000000</v>
      </c>
      <c r="AC109" s="359">
        <f t="shared" si="9"/>
        <v>0</v>
      </c>
      <c r="AD109" s="359">
        <f t="shared" si="10"/>
        <v>0</v>
      </c>
    </row>
    <row r="110" spans="1:30" s="358" customFormat="1" x14ac:dyDescent="0.25">
      <c r="A110" s="5">
        <f>SUBTOTAL(103,$B$2:B110)</f>
        <v>109</v>
      </c>
      <c r="B110" s="6" t="s">
        <v>5203</v>
      </c>
      <c r="C110" s="10">
        <v>62709045380028</v>
      </c>
      <c r="D110" s="10" t="str">
        <f>VLOOKUP(C110,'Hemis baza'!K:AJ,26,)</f>
        <v>438231100348</v>
      </c>
      <c r="E110" s="24" t="str">
        <f>VLOOKUP(C110,'Hemis baza'!K:AF,13,)</f>
        <v>Davlat granti</v>
      </c>
      <c r="F110" s="109" t="str">
        <f>VLOOKUP(C110,'Hemis baza'!K:AF,3,)</f>
        <v>2-kurs</v>
      </c>
      <c r="G110" s="305" t="s">
        <v>361</v>
      </c>
      <c r="H110" s="404" t="str">
        <f>VLOOKUP(C110,'Hemis baza'!K:AF,5,)</f>
        <v>1-23 PSI</v>
      </c>
      <c r="I110" s="403" t="str">
        <f>VLOOKUP(C110,'Hemis baza'!K:AF,11,)</f>
        <v>Bakalavr</v>
      </c>
      <c r="J110" s="23" t="str">
        <f>VLOOKUP(C110,'Hemis baza'!K:AF,12,)</f>
        <v>Kunduzgi</v>
      </c>
      <c r="K110" s="11" t="s">
        <v>1027</v>
      </c>
      <c r="L110" s="11" t="s">
        <v>372</v>
      </c>
      <c r="M110" s="12">
        <v>15000000</v>
      </c>
      <c r="N110" s="13">
        <f>SUMIF('BR 2'!B:B,'2-kurs'!C110,'BR 2'!G:G)</f>
        <v>15000000</v>
      </c>
      <c r="O110" s="12">
        <f t="shared" si="11"/>
        <v>0</v>
      </c>
      <c r="P110" s="12"/>
      <c r="Q110" s="12">
        <f t="shared" si="12"/>
        <v>0</v>
      </c>
      <c r="R110" s="20"/>
      <c r="U110" s="13">
        <f t="shared" si="13"/>
        <v>0</v>
      </c>
      <c r="V110" s="13">
        <v>15000000</v>
      </c>
      <c r="AA110" s="359">
        <f t="shared" si="7"/>
        <v>15000000</v>
      </c>
      <c r="AB110" s="359">
        <f t="shared" si="8"/>
        <v>15000000</v>
      </c>
      <c r="AC110" s="359">
        <f t="shared" si="9"/>
        <v>0</v>
      </c>
      <c r="AD110" s="359">
        <f t="shared" si="10"/>
        <v>0</v>
      </c>
    </row>
    <row r="111" spans="1:30" s="358" customFormat="1" x14ac:dyDescent="0.25">
      <c r="A111" s="5">
        <f>SUBTOTAL(103,$B$2:B111)</f>
        <v>110</v>
      </c>
      <c r="B111" s="6" t="s">
        <v>5204</v>
      </c>
      <c r="C111" s="10">
        <v>61909055300028</v>
      </c>
      <c r="D111" s="10" t="str">
        <f>VLOOKUP(C111,'Hemis baza'!K:AJ,26,)</f>
        <v>438231100522</v>
      </c>
      <c r="E111" s="24" t="str">
        <f>VLOOKUP(C111,'Hemis baza'!K:AF,13,)</f>
        <v>To‘lov-shartnoma</v>
      </c>
      <c r="F111" s="109" t="str">
        <f>VLOOKUP(C111,'Hemis baza'!K:AF,3,)</f>
        <v>2-kurs</v>
      </c>
      <c r="G111" s="305" t="s">
        <v>361</v>
      </c>
      <c r="H111" s="404" t="str">
        <f>VLOOKUP(C111,'Hemis baza'!K:AF,5,)</f>
        <v>S1-23 PSI</v>
      </c>
      <c r="I111" s="403" t="str">
        <f>VLOOKUP(C111,'Hemis baza'!K:AF,11,)</f>
        <v>Bakalavr</v>
      </c>
      <c r="J111" s="23" t="str">
        <f>VLOOKUP(C111,'Hemis baza'!K:AF,12,)</f>
        <v>Sirtqi</v>
      </c>
      <c r="K111" s="11" t="s">
        <v>1196</v>
      </c>
      <c r="L111" s="11" t="s">
        <v>883</v>
      </c>
      <c r="M111" s="12">
        <v>12000000</v>
      </c>
      <c r="N111" s="13">
        <f>SUMIF('BR 2'!B:B,'2-kurs'!C111,'BR 2'!G:G)</f>
        <v>12000000</v>
      </c>
      <c r="O111" s="12">
        <f t="shared" si="11"/>
        <v>0</v>
      </c>
      <c r="P111" s="12"/>
      <c r="Q111" s="12">
        <f t="shared" si="12"/>
        <v>0</v>
      </c>
      <c r="R111" s="20"/>
      <c r="U111" s="13">
        <f t="shared" si="13"/>
        <v>0</v>
      </c>
      <c r="V111" s="13">
        <v>12000000</v>
      </c>
      <c r="AA111" s="359">
        <f t="shared" si="7"/>
        <v>12000000</v>
      </c>
      <c r="AB111" s="359">
        <f t="shared" si="8"/>
        <v>12000000</v>
      </c>
      <c r="AC111" s="359">
        <f t="shared" si="9"/>
        <v>0</v>
      </c>
      <c r="AD111" s="359">
        <f t="shared" si="10"/>
        <v>0</v>
      </c>
    </row>
    <row r="112" spans="1:30" s="358" customFormat="1" x14ac:dyDescent="0.25">
      <c r="A112" s="5">
        <f>SUBTOTAL(103,$B$2:B112)</f>
        <v>111</v>
      </c>
      <c r="B112" s="6" t="s">
        <v>5205</v>
      </c>
      <c r="C112" s="10">
        <v>60106015380033</v>
      </c>
      <c r="D112" s="10" t="str">
        <f>VLOOKUP(C112,'Hemis baza'!K:AJ,26,)</f>
        <v>438231100439</v>
      </c>
      <c r="E112" s="24" t="str">
        <f>VLOOKUP(C112,'Hemis baza'!K:AF,13,)</f>
        <v>To‘lov-shartnoma</v>
      </c>
      <c r="F112" s="109" t="str">
        <f>VLOOKUP(C112,'Hemis baza'!K:AF,3,)</f>
        <v>2-kurs</v>
      </c>
      <c r="G112" s="305" t="s">
        <v>36</v>
      </c>
      <c r="H112" s="404" t="str">
        <f>VLOOKUP(C112,'Hemis baza'!K:AF,5,)</f>
        <v>1-23 MT</v>
      </c>
      <c r="I112" s="403" t="str">
        <f>VLOOKUP(C112,'Hemis baza'!K:AF,11,)</f>
        <v>Bakalavr</v>
      </c>
      <c r="J112" s="23" t="str">
        <f>VLOOKUP(C112,'Hemis baza'!K:AF,12,)</f>
        <v>Kunduzgi</v>
      </c>
      <c r="K112" s="11" t="s">
        <v>928</v>
      </c>
      <c r="L112" s="11" t="s">
        <v>28</v>
      </c>
      <c r="M112" s="12">
        <v>15000000</v>
      </c>
      <c r="N112" s="13">
        <f>SUMIF('BR 2'!B:B,'2-kurs'!C112,'BR 2'!G:G)</f>
        <v>15000000</v>
      </c>
      <c r="O112" s="12">
        <f t="shared" si="11"/>
        <v>0</v>
      </c>
      <c r="P112" s="12"/>
      <c r="Q112" s="12">
        <f t="shared" si="12"/>
        <v>0</v>
      </c>
      <c r="R112" s="20"/>
      <c r="U112" s="13">
        <f t="shared" si="13"/>
        <v>0</v>
      </c>
      <c r="V112" s="13">
        <v>15000000</v>
      </c>
      <c r="AA112" s="359">
        <f t="shared" si="7"/>
        <v>15000000</v>
      </c>
      <c r="AB112" s="359">
        <f t="shared" si="8"/>
        <v>15000000</v>
      </c>
      <c r="AC112" s="359">
        <f t="shared" si="9"/>
        <v>0</v>
      </c>
      <c r="AD112" s="359">
        <f t="shared" si="10"/>
        <v>0</v>
      </c>
    </row>
    <row r="113" spans="1:30" s="358" customFormat="1" x14ac:dyDescent="0.25">
      <c r="A113" s="5">
        <f>SUBTOTAL(103,$B$2:B113)</f>
        <v>112</v>
      </c>
      <c r="B113" s="6" t="s">
        <v>5206</v>
      </c>
      <c r="C113" s="10">
        <v>41610975300024</v>
      </c>
      <c r="D113" s="10" t="str">
        <f>VLOOKUP(C113,'Hemis baza'!K:AJ,26,)</f>
        <v>438231100585</v>
      </c>
      <c r="E113" s="24" t="str">
        <f>VLOOKUP(C113,'Hemis baza'!K:AF,13,)</f>
        <v>To‘lov-shartnoma</v>
      </c>
      <c r="F113" s="109" t="str">
        <f>VLOOKUP(C113,'Hemis baza'!K:AF,3,)</f>
        <v>2-kurs</v>
      </c>
      <c r="G113" s="305" t="s">
        <v>318</v>
      </c>
      <c r="H113" s="404" t="str">
        <f>VLOOKUP(C113,'Hemis baza'!K:AF,5,)</f>
        <v>S1-23 IQT</v>
      </c>
      <c r="I113" s="403" t="str">
        <f>VLOOKUP(C113,'Hemis baza'!K:AF,11,)</f>
        <v>Bakalavr</v>
      </c>
      <c r="J113" s="23" t="str">
        <f>VLOOKUP(C113,'Hemis baza'!K:AF,12,)</f>
        <v>Sirtqi</v>
      </c>
      <c r="K113" s="11" t="s">
        <v>1143</v>
      </c>
      <c r="L113" s="11" t="s">
        <v>732</v>
      </c>
      <c r="M113" s="12">
        <v>12000000</v>
      </c>
      <c r="N113" s="13">
        <f>SUMIF('BR 2'!B:B,'2-kurs'!C113,'BR 2'!G:G)</f>
        <v>11862000</v>
      </c>
      <c r="O113" s="12">
        <f t="shared" si="11"/>
        <v>138000</v>
      </c>
      <c r="P113" s="12"/>
      <c r="Q113" s="12">
        <f t="shared" si="12"/>
        <v>0</v>
      </c>
      <c r="R113" s="21"/>
      <c r="U113" s="13">
        <f t="shared" si="13"/>
        <v>0</v>
      </c>
      <c r="V113" s="13">
        <v>11862000</v>
      </c>
      <c r="AA113" s="359">
        <f t="shared" si="7"/>
        <v>12000000</v>
      </c>
      <c r="AB113" s="359">
        <f t="shared" si="8"/>
        <v>11862000</v>
      </c>
      <c r="AC113" s="359">
        <f t="shared" si="9"/>
        <v>138000</v>
      </c>
      <c r="AD113" s="359">
        <f t="shared" si="10"/>
        <v>0</v>
      </c>
    </row>
    <row r="114" spans="1:30" s="358" customFormat="1" x14ac:dyDescent="0.25">
      <c r="A114" s="5">
        <f>SUBTOTAL(103,$B$2:B114)</f>
        <v>113</v>
      </c>
      <c r="B114" s="6" t="s">
        <v>5207</v>
      </c>
      <c r="C114" s="10">
        <v>41505975310073</v>
      </c>
      <c r="D114" s="10" t="str">
        <f>VLOOKUP(C114,'Hemis baza'!K:AJ,26,)</f>
        <v>438231100523</v>
      </c>
      <c r="E114" s="24" t="str">
        <f>VLOOKUP(C114,'Hemis baza'!K:AF,13,)</f>
        <v>To‘lov-shartnoma</v>
      </c>
      <c r="F114" s="109" t="str">
        <f>VLOOKUP(C114,'Hemis baza'!K:AF,3,)</f>
        <v>2-kurs</v>
      </c>
      <c r="G114" s="307" t="s">
        <v>361</v>
      </c>
      <c r="H114" s="404" t="str">
        <f>VLOOKUP(C114,'Hemis baza'!K:AF,5,)</f>
        <v>S2-23 PSI</v>
      </c>
      <c r="I114" s="403" t="str">
        <f>VLOOKUP(C114,'Hemis baza'!K:AF,11,)</f>
        <v>Bakalavr</v>
      </c>
      <c r="J114" s="23" t="str">
        <f>VLOOKUP(C114,'Hemis baza'!K:AF,12,)</f>
        <v>Sirtqi</v>
      </c>
      <c r="K114" s="11" t="s">
        <v>1217</v>
      </c>
      <c r="L114" s="11" t="s">
        <v>903</v>
      </c>
      <c r="M114" s="12">
        <v>12000000</v>
      </c>
      <c r="N114" s="13">
        <f>SUMIF('BR 2'!B:B,'2-kurs'!C114,'BR 2'!G:G)</f>
        <v>9000000</v>
      </c>
      <c r="O114" s="12">
        <f t="shared" si="11"/>
        <v>3000000</v>
      </c>
      <c r="P114" s="12"/>
      <c r="Q114" s="12">
        <f t="shared" si="12"/>
        <v>0</v>
      </c>
      <c r="R114" s="21"/>
      <c r="U114" s="13">
        <f t="shared" si="13"/>
        <v>0</v>
      </c>
      <c r="V114" s="13">
        <v>9000000</v>
      </c>
      <c r="AA114" s="359">
        <f t="shared" si="7"/>
        <v>12000000</v>
      </c>
      <c r="AB114" s="359">
        <f t="shared" si="8"/>
        <v>9000000</v>
      </c>
      <c r="AC114" s="359">
        <f t="shared" si="9"/>
        <v>3000000</v>
      </c>
      <c r="AD114" s="359">
        <f t="shared" si="10"/>
        <v>0</v>
      </c>
    </row>
    <row r="115" spans="1:30" s="358" customFormat="1" x14ac:dyDescent="0.25">
      <c r="A115" s="5">
        <f>SUBTOTAL(103,$B$2:B115)</f>
        <v>114</v>
      </c>
      <c r="B115" s="6" t="s">
        <v>5208</v>
      </c>
      <c r="C115" s="10">
        <v>40909925260020</v>
      </c>
      <c r="D115" s="10" t="str">
        <f>VLOOKUP(C115,'Hemis baza'!K:AJ,26,)</f>
        <v>438231200010</v>
      </c>
      <c r="E115" s="24" t="str">
        <f>VLOOKUP(C115,'Hemis baza'!K:AF,13,)</f>
        <v>To‘lov-shartnoma</v>
      </c>
      <c r="F115" s="109" t="str">
        <f>VLOOKUP(C115,'Hemis baza'!K:AF,3,)</f>
        <v>2-kurs</v>
      </c>
      <c r="G115" s="307" t="s">
        <v>1240</v>
      </c>
      <c r="H115" s="404" t="str">
        <f>VLOOKUP(C115,'Hemis baza'!K:AF,5,)</f>
        <v>M1-23 P</v>
      </c>
      <c r="I115" s="403" t="str">
        <f>VLOOKUP(C115,'Hemis baza'!K:AF,11,)</f>
        <v>Magistr</v>
      </c>
      <c r="J115" s="23" t="str">
        <f>VLOOKUP(C115,'Hemis baza'!K:AF,12,)</f>
        <v>Kunduzgi</v>
      </c>
      <c r="K115" s="11" t="s">
        <v>1293</v>
      </c>
      <c r="L115" s="11">
        <v>936206543</v>
      </c>
      <c r="M115" s="12">
        <v>18000000</v>
      </c>
      <c r="N115" s="13">
        <f>SUMIF('BR 2'!B:B,'2-kurs'!C115,'BR 2'!G:G)</f>
        <v>18000000</v>
      </c>
      <c r="O115" s="12">
        <f t="shared" si="11"/>
        <v>0</v>
      </c>
      <c r="P115" s="12"/>
      <c r="Q115" s="12">
        <f t="shared" si="12"/>
        <v>0</v>
      </c>
      <c r="R115" s="20"/>
      <c r="U115" s="13">
        <f t="shared" si="13"/>
        <v>0</v>
      </c>
      <c r="V115" s="13">
        <v>18000000</v>
      </c>
      <c r="AA115" s="359">
        <f t="shared" ref="AA115:AA175" si="14">M115</f>
        <v>18000000</v>
      </c>
      <c r="AB115" s="359">
        <f t="shared" ref="AB115:AB175" si="15">N115</f>
        <v>18000000</v>
      </c>
      <c r="AC115" s="359">
        <f t="shared" ref="AC115:AC175" si="16">O115</f>
        <v>0</v>
      </c>
      <c r="AD115" s="359">
        <f t="shared" ref="AD115:AD175" si="17">Q115</f>
        <v>0</v>
      </c>
    </row>
    <row r="116" spans="1:30" s="358" customFormat="1" x14ac:dyDescent="0.25">
      <c r="A116" s="5">
        <f>SUBTOTAL(103,$B$2:B116)</f>
        <v>115</v>
      </c>
      <c r="B116" s="6" t="s">
        <v>5209</v>
      </c>
      <c r="C116" s="10">
        <v>32712851140040</v>
      </c>
      <c r="D116" s="10" t="str">
        <f>VLOOKUP(C116,'Hemis baza'!K:AJ,26,)</f>
        <v>438231100600</v>
      </c>
      <c r="E116" s="24" t="str">
        <f>VLOOKUP(C116,'Hemis baza'!K:AF,13,)</f>
        <v>To‘lov-shartnoma</v>
      </c>
      <c r="F116" s="109" t="str">
        <f>VLOOKUP(C116,'Hemis baza'!K:AF,3,)</f>
        <v>2-kurs</v>
      </c>
      <c r="G116" s="307" t="s">
        <v>318</v>
      </c>
      <c r="H116" s="404" t="str">
        <f>VLOOKUP(C116,'Hemis baza'!K:AF,5,)</f>
        <v>S1-23 IQT</v>
      </c>
      <c r="I116" s="403" t="str">
        <f>VLOOKUP(C116,'Hemis baza'!K:AF,11,)</f>
        <v>Bakalavr</v>
      </c>
      <c r="J116" s="23" t="str">
        <f>VLOOKUP(C116,'Hemis baza'!K:AF,12,)</f>
        <v>Sirtqi</v>
      </c>
      <c r="K116" s="11" t="s">
        <v>1145</v>
      </c>
      <c r="L116" s="11" t="s">
        <v>734</v>
      </c>
      <c r="M116" s="12">
        <v>12000000</v>
      </c>
      <c r="N116" s="13">
        <f>SUMIF('BR 2'!B:B,'2-kurs'!C116,'BR 2'!G:G)</f>
        <v>8000000</v>
      </c>
      <c r="O116" s="12">
        <f t="shared" si="11"/>
        <v>4000000</v>
      </c>
      <c r="P116" s="12"/>
      <c r="Q116" s="12">
        <f t="shared" si="12"/>
        <v>0</v>
      </c>
      <c r="R116" s="21"/>
      <c r="U116" s="13">
        <f t="shared" si="13"/>
        <v>0</v>
      </c>
      <c r="V116" s="13">
        <v>8000000</v>
      </c>
      <c r="AA116" s="359">
        <f t="shared" si="14"/>
        <v>12000000</v>
      </c>
      <c r="AB116" s="359">
        <f t="shared" si="15"/>
        <v>8000000</v>
      </c>
      <c r="AC116" s="359">
        <f t="shared" si="16"/>
        <v>4000000</v>
      </c>
      <c r="AD116" s="359">
        <f t="shared" si="17"/>
        <v>0</v>
      </c>
    </row>
    <row r="117" spans="1:30" s="358" customFormat="1" x14ac:dyDescent="0.25">
      <c r="A117" s="5">
        <f>SUBTOTAL(103,$B$2:B117)</f>
        <v>116</v>
      </c>
      <c r="B117" s="6" t="s">
        <v>5210</v>
      </c>
      <c r="C117" s="10">
        <v>30402985310018</v>
      </c>
      <c r="D117" s="10" t="str">
        <f>VLOOKUP(C117,'Hemis baza'!K:AJ,26,)</f>
        <v>438231200039</v>
      </c>
      <c r="E117" s="24" t="str">
        <f>VLOOKUP(C117,'Hemis baza'!K:AF,13,)</f>
        <v>To‘lov-shartnoma</v>
      </c>
      <c r="F117" s="109" t="str">
        <f>VLOOKUP(C117,'Hemis baza'!K:AF,3,)</f>
        <v>2-kurs</v>
      </c>
      <c r="G117" s="307" t="s">
        <v>1240</v>
      </c>
      <c r="H117" s="404" t="str">
        <f>VLOOKUP(C117,'Hemis baza'!K:AF,5,)</f>
        <v>M1-23 P</v>
      </c>
      <c r="I117" s="403" t="str">
        <f>VLOOKUP(C117,'Hemis baza'!K:AF,11,)</f>
        <v>Magistr</v>
      </c>
      <c r="J117" s="23" t="str">
        <f>VLOOKUP(C117,'Hemis baza'!K:AF,12,)</f>
        <v>Kunduzgi</v>
      </c>
      <c r="K117" s="11" t="s">
        <v>2369</v>
      </c>
      <c r="L117" s="11">
        <v>904939354</v>
      </c>
      <c r="M117" s="12">
        <v>18000000</v>
      </c>
      <c r="N117" s="13">
        <f>SUMIF('BR 2'!B:B,'2-kurs'!C117,'BR 2'!G:G)</f>
        <v>18000000</v>
      </c>
      <c r="O117" s="12">
        <f t="shared" si="11"/>
        <v>0</v>
      </c>
      <c r="P117" s="12"/>
      <c r="Q117" s="12">
        <f t="shared" si="12"/>
        <v>0</v>
      </c>
      <c r="R117" s="20"/>
      <c r="U117" s="13">
        <f t="shared" si="13"/>
        <v>0</v>
      </c>
      <c r="V117" s="13">
        <v>18000000</v>
      </c>
      <c r="AA117" s="359">
        <f t="shared" si="14"/>
        <v>18000000</v>
      </c>
      <c r="AB117" s="359">
        <f t="shared" si="15"/>
        <v>18000000</v>
      </c>
      <c r="AC117" s="359">
        <f t="shared" si="16"/>
        <v>0</v>
      </c>
      <c r="AD117" s="359">
        <f t="shared" si="17"/>
        <v>0</v>
      </c>
    </row>
    <row r="118" spans="1:30" s="358" customFormat="1" x14ac:dyDescent="0.25">
      <c r="A118" s="5">
        <f>SUBTOTAL(103,$B$2:B118)</f>
        <v>117</v>
      </c>
      <c r="B118" s="6" t="s">
        <v>5211</v>
      </c>
      <c r="C118" s="10">
        <v>42307915300019</v>
      </c>
      <c r="D118" s="10" t="str">
        <f>VLOOKUP(C118,'Hemis baza'!K:AJ,26,)</f>
        <v>438231100616</v>
      </c>
      <c r="E118" s="24" t="str">
        <f>VLOOKUP(C118,'Hemis baza'!K:AF,13,)</f>
        <v>To‘lov-shartnoma</v>
      </c>
      <c r="F118" s="109" t="str">
        <f>VLOOKUP(C118,'Hemis baza'!K:AF,3,)</f>
        <v>2-kurs</v>
      </c>
      <c r="G118" s="307" t="s">
        <v>121</v>
      </c>
      <c r="H118" s="404" t="str">
        <f>VLOOKUP(C118,'Hemis baza'!K:AF,5,)</f>
        <v>1-23 BT</v>
      </c>
      <c r="I118" s="403" t="str">
        <f>VLOOKUP(C118,'Hemis baza'!K:AF,11,)</f>
        <v>Bakalavr</v>
      </c>
      <c r="J118" s="23" t="str">
        <f>VLOOKUP(C118,'Hemis baza'!K:AF,12,)</f>
        <v>Kunduzgi</v>
      </c>
      <c r="K118" s="11" t="s">
        <v>944</v>
      </c>
      <c r="L118" s="11" t="s">
        <v>97</v>
      </c>
      <c r="M118" s="12">
        <v>15000000</v>
      </c>
      <c r="N118" s="13">
        <f>SUMIF('BR 2'!B:B,'2-kurs'!C118,'BR 2'!G:G)</f>
        <v>15000000</v>
      </c>
      <c r="O118" s="12">
        <f t="shared" si="11"/>
        <v>0</v>
      </c>
      <c r="P118" s="12"/>
      <c r="Q118" s="12">
        <f t="shared" si="12"/>
        <v>0</v>
      </c>
      <c r="R118" s="21"/>
      <c r="U118" s="13">
        <f t="shared" si="13"/>
        <v>0</v>
      </c>
      <c r="V118" s="13">
        <v>15000000</v>
      </c>
      <c r="AA118" s="359">
        <f t="shared" si="14"/>
        <v>15000000</v>
      </c>
      <c r="AB118" s="359">
        <f t="shared" si="15"/>
        <v>15000000</v>
      </c>
      <c r="AC118" s="359">
        <f t="shared" si="16"/>
        <v>0</v>
      </c>
      <c r="AD118" s="359">
        <f t="shared" si="17"/>
        <v>0</v>
      </c>
    </row>
    <row r="119" spans="1:30" s="358" customFormat="1" x14ac:dyDescent="0.25">
      <c r="A119" s="5">
        <f>SUBTOTAL(103,$B$2:B119)</f>
        <v>118</v>
      </c>
      <c r="B119" s="6" t="s">
        <v>5212</v>
      </c>
      <c r="C119" s="10">
        <v>61910045320025</v>
      </c>
      <c r="D119" s="10" t="str">
        <f>VLOOKUP(C119,'Hemis baza'!K:AJ,26,)</f>
        <v>438231100506</v>
      </c>
      <c r="E119" s="24" t="str">
        <f>VLOOKUP(C119,'Hemis baza'!K:AF,13,)</f>
        <v>To‘lov-shartnoma</v>
      </c>
      <c r="F119" s="109" t="str">
        <f>VLOOKUP(C119,'Hemis baza'!K:AF,3,)</f>
        <v>2-kurs</v>
      </c>
      <c r="G119" s="307" t="s">
        <v>181</v>
      </c>
      <c r="H119" s="404" t="str">
        <f>VLOOKUP(C119,'Hemis baza'!K:AF,5,)</f>
        <v>1-23 O`TA</v>
      </c>
      <c r="I119" s="403" t="str">
        <f>VLOOKUP(C119,'Hemis baza'!K:AF,11,)</f>
        <v>Bakalavr</v>
      </c>
      <c r="J119" s="23" t="str">
        <f>VLOOKUP(C119,'Hemis baza'!K:AF,12,)</f>
        <v>Kunduzgi</v>
      </c>
      <c r="K119" s="11" t="s">
        <v>980</v>
      </c>
      <c r="L119" s="11" t="s">
        <v>182</v>
      </c>
      <c r="M119" s="12">
        <v>15000000</v>
      </c>
      <c r="N119" s="13">
        <f>SUMIF('BR 2'!B:B,'2-kurs'!C119,'BR 2'!G:G)</f>
        <v>15000000</v>
      </c>
      <c r="O119" s="12">
        <f t="shared" si="11"/>
        <v>0</v>
      </c>
      <c r="P119" s="12"/>
      <c r="Q119" s="12">
        <f t="shared" si="12"/>
        <v>0</v>
      </c>
      <c r="R119" s="21"/>
      <c r="U119" s="13">
        <f t="shared" si="13"/>
        <v>0</v>
      </c>
      <c r="V119" s="13">
        <v>15000000</v>
      </c>
      <c r="AA119" s="359">
        <f t="shared" si="14"/>
        <v>15000000</v>
      </c>
      <c r="AB119" s="359">
        <f t="shared" si="15"/>
        <v>15000000</v>
      </c>
      <c r="AC119" s="359">
        <f t="shared" si="16"/>
        <v>0</v>
      </c>
      <c r="AD119" s="359">
        <f t="shared" si="17"/>
        <v>0</v>
      </c>
    </row>
    <row r="120" spans="1:30" s="358" customFormat="1" x14ac:dyDescent="0.25">
      <c r="A120" s="5">
        <f>SUBTOTAL(103,$B$2:B120)</f>
        <v>119</v>
      </c>
      <c r="B120" s="6" t="s">
        <v>5213</v>
      </c>
      <c r="C120" s="10">
        <v>61301065320029</v>
      </c>
      <c r="D120" s="10" t="str">
        <f>VLOOKUP(C120,'Hemis baza'!K:AJ,26,)</f>
        <v>438231100495</v>
      </c>
      <c r="E120" s="24" t="str">
        <f>VLOOKUP(C120,'Hemis baza'!K:AF,13,)</f>
        <v>To‘lov-shartnoma</v>
      </c>
      <c r="F120" s="109" t="str">
        <f>VLOOKUP(C120,'Hemis baza'!K:AF,3,)</f>
        <v>2-kurs</v>
      </c>
      <c r="G120" s="307" t="s">
        <v>270</v>
      </c>
      <c r="H120" s="404" t="str">
        <f>VLOOKUP(C120,'Hemis baza'!K:AF,5,)</f>
        <v>2-23 XTA</v>
      </c>
      <c r="I120" s="403" t="str">
        <f>VLOOKUP(C120,'Hemis baza'!K:AF,11,)</f>
        <v>Bakalavr</v>
      </c>
      <c r="J120" s="23" t="str">
        <f>VLOOKUP(C120,'Hemis baza'!K:AF,12,)</f>
        <v>Kunduzgi</v>
      </c>
      <c r="K120" s="11" t="s">
        <v>1010</v>
      </c>
      <c r="L120" s="11" t="s">
        <v>288</v>
      </c>
      <c r="M120" s="12">
        <v>15000000</v>
      </c>
      <c r="N120" s="13">
        <f>SUMIF('BR 2'!B:B,'2-kurs'!C120,'BR 2'!G:G)</f>
        <v>15000000</v>
      </c>
      <c r="O120" s="12">
        <f t="shared" si="11"/>
        <v>0</v>
      </c>
      <c r="P120" s="12"/>
      <c r="Q120" s="12">
        <f t="shared" si="12"/>
        <v>0</v>
      </c>
      <c r="R120" s="21"/>
      <c r="U120" s="13">
        <f t="shared" si="13"/>
        <v>0</v>
      </c>
      <c r="V120" s="13">
        <v>15000000</v>
      </c>
      <c r="AA120" s="359">
        <f t="shared" si="14"/>
        <v>15000000</v>
      </c>
      <c r="AB120" s="359">
        <f t="shared" si="15"/>
        <v>15000000</v>
      </c>
      <c r="AC120" s="359">
        <f t="shared" si="16"/>
        <v>0</v>
      </c>
      <c r="AD120" s="359">
        <f t="shared" si="17"/>
        <v>0</v>
      </c>
    </row>
    <row r="121" spans="1:30" s="1" customFormat="1" x14ac:dyDescent="0.25">
      <c r="A121" s="5">
        <f>SUBTOTAL(103,$B$2:B121)</f>
        <v>120</v>
      </c>
      <c r="B121" s="31" t="s">
        <v>5214</v>
      </c>
      <c r="C121" s="32">
        <v>61302065360020</v>
      </c>
      <c r="D121" s="10" t="str">
        <f>VLOOKUP(C121,'Hemis baza'!K:AJ,26,)</f>
        <v>438231100387</v>
      </c>
      <c r="E121" s="24" t="str">
        <f>VLOOKUP(C121,'Hemis baza'!K:AF,13,)</f>
        <v>To‘lov-shartnoma</v>
      </c>
      <c r="F121" s="109" t="str">
        <f>VLOOKUP(C121,'Hemis baza'!K:AF,3,)</f>
        <v>2-kurs</v>
      </c>
      <c r="G121" s="45" t="s">
        <v>181</v>
      </c>
      <c r="H121" s="404" t="str">
        <f>VLOOKUP(C121,'Hemis baza'!K:AF,5,)</f>
        <v>1-23 O`TA</v>
      </c>
      <c r="I121" s="403" t="str">
        <f>VLOOKUP(C121,'Hemis baza'!K:AF,11,)</f>
        <v>Bakalavr</v>
      </c>
      <c r="J121" s="23" t="str">
        <f>VLOOKUP(C121,'Hemis baza'!K:AF,12,)</f>
        <v>Kunduzgi</v>
      </c>
      <c r="K121" s="33" t="s">
        <v>992</v>
      </c>
      <c r="L121" s="33" t="s">
        <v>194</v>
      </c>
      <c r="M121" s="34">
        <v>15000000</v>
      </c>
      <c r="N121" s="13">
        <f>SUMIF('BR 2'!B:B,'2-kurs'!C121,'BR 2'!G:G)</f>
        <v>8500000</v>
      </c>
      <c r="O121" s="12">
        <f t="shared" si="11"/>
        <v>6500000</v>
      </c>
      <c r="P121" s="34"/>
      <c r="Q121" s="12">
        <f t="shared" si="12"/>
        <v>0</v>
      </c>
      <c r="R121" s="21"/>
      <c r="U121" s="13">
        <f t="shared" si="13"/>
        <v>0</v>
      </c>
      <c r="V121" s="13">
        <v>8500000</v>
      </c>
      <c r="AA121" s="359">
        <f t="shared" si="14"/>
        <v>15000000</v>
      </c>
      <c r="AB121" s="359">
        <f t="shared" si="15"/>
        <v>8500000</v>
      </c>
      <c r="AC121" s="359">
        <f t="shared" si="16"/>
        <v>6500000</v>
      </c>
      <c r="AD121" s="359">
        <f t="shared" si="17"/>
        <v>0</v>
      </c>
    </row>
    <row r="122" spans="1:30" s="358" customFormat="1" x14ac:dyDescent="0.25">
      <c r="A122" s="5">
        <f>SUBTOTAL(103,$B$2:B122)</f>
        <v>121</v>
      </c>
      <c r="B122" s="6" t="s">
        <v>5215</v>
      </c>
      <c r="C122" s="10">
        <v>61112005780038</v>
      </c>
      <c r="D122" s="10" t="str">
        <f>VLOOKUP(C122,'Hemis baza'!K:AJ,26,)</f>
        <v>438231100601</v>
      </c>
      <c r="E122" s="24" t="str">
        <f>VLOOKUP(C122,'Hemis baza'!K:AF,13,)</f>
        <v>To‘lov-shartnoma</v>
      </c>
      <c r="F122" s="109" t="str">
        <f>VLOOKUP(C122,'Hemis baza'!K:AF,3,)</f>
        <v>2-kurs</v>
      </c>
      <c r="G122" s="307" t="s">
        <v>309</v>
      </c>
      <c r="H122" s="404" t="str">
        <f>VLOOKUP(C122,'Hemis baza'!K:AF,5,)</f>
        <v>S1-23 Tarix</v>
      </c>
      <c r="I122" s="403" t="str">
        <f>VLOOKUP(C122,'Hemis baza'!K:AF,11,)</f>
        <v>Bakalavr</v>
      </c>
      <c r="J122" s="23" t="str">
        <f>VLOOKUP(C122,'Hemis baza'!K:AF,12,)</f>
        <v>Sirtqi</v>
      </c>
      <c r="K122" s="11" t="s">
        <v>1114</v>
      </c>
      <c r="L122" s="11" t="s">
        <v>624</v>
      </c>
      <c r="M122" s="12">
        <v>12000000</v>
      </c>
      <c r="N122" s="13">
        <f>SUMIF('BR 2'!B:B,'2-kurs'!C122,'BR 2'!G:G)</f>
        <v>9013000</v>
      </c>
      <c r="O122" s="12">
        <f t="shared" si="11"/>
        <v>2987000</v>
      </c>
      <c r="P122" s="12"/>
      <c r="Q122" s="12">
        <f t="shared" si="12"/>
        <v>0</v>
      </c>
      <c r="R122" s="20"/>
      <c r="U122" s="13">
        <f t="shared" si="13"/>
        <v>0</v>
      </c>
      <c r="V122" s="13">
        <v>9013000</v>
      </c>
      <c r="AA122" s="359">
        <f t="shared" si="14"/>
        <v>12000000</v>
      </c>
      <c r="AB122" s="359">
        <f t="shared" si="15"/>
        <v>9013000</v>
      </c>
      <c r="AC122" s="359">
        <f t="shared" si="16"/>
        <v>2987000</v>
      </c>
      <c r="AD122" s="359">
        <f t="shared" si="17"/>
        <v>0</v>
      </c>
    </row>
    <row r="123" spans="1:30" s="358" customFormat="1" x14ac:dyDescent="0.25">
      <c r="A123" s="5">
        <f>SUBTOTAL(103,$B$2:B123)</f>
        <v>122</v>
      </c>
      <c r="B123" s="6" t="s">
        <v>5216</v>
      </c>
      <c r="C123" s="10">
        <v>42404912330013</v>
      </c>
      <c r="D123" s="10" t="str">
        <f>VLOOKUP(C123,'Hemis baza'!K:AJ,26,)</f>
        <v>438231100781</v>
      </c>
      <c r="E123" s="24" t="str">
        <f>VLOOKUP(C123,'Hemis baza'!K:AF,13,)</f>
        <v>To‘lov-shartnoma</v>
      </c>
      <c r="F123" s="109" t="str">
        <f>VLOOKUP(C123,'Hemis baza'!K:AF,3,)</f>
        <v>2-kurs</v>
      </c>
      <c r="G123" s="305" t="s">
        <v>36</v>
      </c>
      <c r="H123" s="404" t="str">
        <f>VLOOKUP(C123,'Hemis baza'!K:AF,5,)</f>
        <v>S1-23 MT</v>
      </c>
      <c r="I123" s="403" t="str">
        <f>VLOOKUP(C123,'Hemis baza'!K:AF,11,)</f>
        <v>Bakalavr</v>
      </c>
      <c r="J123" s="23" t="str">
        <f>VLOOKUP(C123,'Hemis baza'!K:AF,12,)</f>
        <v>Sirtqi</v>
      </c>
      <c r="K123" s="11" t="s">
        <v>1080</v>
      </c>
      <c r="L123" s="11" t="s">
        <v>512</v>
      </c>
      <c r="M123" s="12">
        <v>12000000</v>
      </c>
      <c r="N123" s="13">
        <f>SUMIF('BR 2'!B:B,'2-kurs'!C123,'BR 2'!G:G)</f>
        <v>11000000</v>
      </c>
      <c r="O123" s="12">
        <f t="shared" si="11"/>
        <v>1000000</v>
      </c>
      <c r="P123" s="12"/>
      <c r="Q123" s="12">
        <f t="shared" si="12"/>
        <v>0</v>
      </c>
      <c r="R123" s="20"/>
      <c r="U123" s="13">
        <f t="shared" si="13"/>
        <v>0</v>
      </c>
      <c r="V123" s="13">
        <v>11000000</v>
      </c>
      <c r="AA123" s="359">
        <f t="shared" si="14"/>
        <v>12000000</v>
      </c>
      <c r="AB123" s="359">
        <f t="shared" si="15"/>
        <v>11000000</v>
      </c>
      <c r="AC123" s="359">
        <f t="shared" si="16"/>
        <v>1000000</v>
      </c>
      <c r="AD123" s="359">
        <f t="shared" si="17"/>
        <v>0</v>
      </c>
    </row>
    <row r="124" spans="1:30" s="358" customFormat="1" x14ac:dyDescent="0.25">
      <c r="A124" s="5">
        <f>SUBTOTAL(103,$B$2:B124)</f>
        <v>123</v>
      </c>
      <c r="B124" s="6" t="s">
        <v>5217</v>
      </c>
      <c r="C124" s="10">
        <v>63011045290016</v>
      </c>
      <c r="D124" s="10" t="str">
        <f>VLOOKUP(C124,'Hemis baza'!K:AJ,26,)</f>
        <v>438231100377</v>
      </c>
      <c r="E124" s="24" t="str">
        <f>VLOOKUP(C124,'Hemis baza'!K:AF,13,)</f>
        <v>Davlat granti</v>
      </c>
      <c r="F124" s="109" t="str">
        <f>VLOOKUP(C124,'Hemis baza'!K:AF,3,)</f>
        <v>2-kurs</v>
      </c>
      <c r="G124" s="307" t="s">
        <v>361</v>
      </c>
      <c r="H124" s="404" t="str">
        <f>VLOOKUP(C124,'Hemis baza'!K:AF,5,)</f>
        <v>1-23 PSI</v>
      </c>
      <c r="I124" s="403" t="str">
        <f>VLOOKUP(C124,'Hemis baza'!K:AF,11,)</f>
        <v>Bakalavr</v>
      </c>
      <c r="J124" s="23" t="str">
        <f>VLOOKUP(C124,'Hemis baza'!K:AF,12,)</f>
        <v>Kunduzgi</v>
      </c>
      <c r="K124" s="11" t="s">
        <v>1025</v>
      </c>
      <c r="L124" s="11" t="s">
        <v>370</v>
      </c>
      <c r="M124" s="12">
        <v>15000000</v>
      </c>
      <c r="N124" s="13">
        <f>SUMIF('BR 2'!B:B,'2-kurs'!C124,'BR 2'!G:G)</f>
        <v>15000000</v>
      </c>
      <c r="O124" s="12">
        <f t="shared" si="11"/>
        <v>0</v>
      </c>
      <c r="P124" s="12"/>
      <c r="Q124" s="12">
        <f t="shared" si="12"/>
        <v>0</v>
      </c>
      <c r="R124" s="20"/>
      <c r="U124" s="13">
        <f t="shared" si="13"/>
        <v>0</v>
      </c>
      <c r="V124" s="13">
        <v>15000000</v>
      </c>
      <c r="AA124" s="359">
        <f t="shared" si="14"/>
        <v>15000000</v>
      </c>
      <c r="AB124" s="359">
        <f t="shared" si="15"/>
        <v>15000000</v>
      </c>
      <c r="AC124" s="359">
        <f t="shared" si="16"/>
        <v>0</v>
      </c>
      <c r="AD124" s="359">
        <f t="shared" si="17"/>
        <v>0</v>
      </c>
    </row>
    <row r="125" spans="1:30" s="358" customFormat="1" x14ac:dyDescent="0.25">
      <c r="A125" s="5">
        <f>SUBTOTAL(103,$B$2:B125)</f>
        <v>124</v>
      </c>
      <c r="B125" s="6" t="s">
        <v>5218</v>
      </c>
      <c r="C125" s="10">
        <v>40110996130109</v>
      </c>
      <c r="D125" s="10" t="str">
        <f>VLOOKUP(C125,'Hemis baza'!K:AJ,26,)</f>
        <v>438231100427</v>
      </c>
      <c r="E125" s="24" t="str">
        <f>VLOOKUP(C125,'Hemis baza'!K:AF,13,)</f>
        <v>To‘lov-shartnoma</v>
      </c>
      <c r="F125" s="109" t="str">
        <f>VLOOKUP(C125,'Hemis baza'!K:AF,3,)</f>
        <v>2-kurs</v>
      </c>
      <c r="G125" s="307" t="s">
        <v>140</v>
      </c>
      <c r="H125" s="404" t="str">
        <f>VLOOKUP(C125,'Hemis baza'!K:AF,5,)</f>
        <v>1-23 Muz</v>
      </c>
      <c r="I125" s="403" t="str">
        <f>VLOOKUP(C125,'Hemis baza'!K:AF,11,)</f>
        <v>Bakalavr</v>
      </c>
      <c r="J125" s="23" t="str">
        <f>VLOOKUP(C125,'Hemis baza'!K:AF,12,)</f>
        <v>Kunduzgi</v>
      </c>
      <c r="K125" s="11" t="s">
        <v>974</v>
      </c>
      <c r="L125" s="11" t="s">
        <v>147</v>
      </c>
      <c r="M125" s="12">
        <v>15000000</v>
      </c>
      <c r="N125" s="13">
        <f>SUMIF('BR 2'!B:B,'2-kurs'!C125,'BR 2'!G:G)</f>
        <v>15000000</v>
      </c>
      <c r="O125" s="12">
        <f t="shared" si="11"/>
        <v>0</v>
      </c>
      <c r="P125" s="12"/>
      <c r="Q125" s="12">
        <f t="shared" si="12"/>
        <v>0</v>
      </c>
      <c r="R125" s="20"/>
      <c r="U125" s="13">
        <f t="shared" si="13"/>
        <v>0</v>
      </c>
      <c r="V125" s="13">
        <v>15000000</v>
      </c>
      <c r="AA125" s="359">
        <f t="shared" si="14"/>
        <v>15000000</v>
      </c>
      <c r="AB125" s="359">
        <f t="shared" si="15"/>
        <v>15000000</v>
      </c>
      <c r="AC125" s="359">
        <f t="shared" si="16"/>
        <v>0</v>
      </c>
      <c r="AD125" s="359">
        <f t="shared" si="17"/>
        <v>0</v>
      </c>
    </row>
    <row r="126" spans="1:30" s="358" customFormat="1" x14ac:dyDescent="0.25">
      <c r="A126" s="5">
        <f>SUBTOTAL(103,$B$2:B126)</f>
        <v>125</v>
      </c>
      <c r="B126" s="6" t="s">
        <v>5219</v>
      </c>
      <c r="C126" s="10">
        <v>51012045300021</v>
      </c>
      <c r="D126" s="10" t="str">
        <f>VLOOKUP(C126,'Hemis baza'!K:AJ,26,)</f>
        <v>438231100793</v>
      </c>
      <c r="E126" s="24" t="str">
        <f>VLOOKUP(C126,'Hemis baza'!K:AF,13,)</f>
        <v>To‘lov-shartnoma</v>
      </c>
      <c r="F126" s="109" t="str">
        <f>VLOOKUP(C126,'Hemis baza'!K:AF,3,)</f>
        <v>2-kurs</v>
      </c>
      <c r="G126" s="307" t="s">
        <v>318</v>
      </c>
      <c r="H126" s="404" t="str">
        <f>VLOOKUP(C126,'Hemis baza'!K:AF,5,)</f>
        <v>S2-23 IQT</v>
      </c>
      <c r="I126" s="403" t="str">
        <f>VLOOKUP(C126,'Hemis baza'!K:AF,11,)</f>
        <v>Bakalavr</v>
      </c>
      <c r="J126" s="23" t="str">
        <f>VLOOKUP(C126,'Hemis baza'!K:AF,12,)</f>
        <v>Sirtqi</v>
      </c>
      <c r="K126" s="11" t="s">
        <v>1144</v>
      </c>
      <c r="L126" s="11" t="s">
        <v>733</v>
      </c>
      <c r="M126" s="12">
        <v>12000000</v>
      </c>
      <c r="N126" s="13">
        <f>SUMIF('BR 2'!B:B,'2-kurs'!C126,'BR 2'!G:G)</f>
        <v>9000000</v>
      </c>
      <c r="O126" s="12">
        <f t="shared" si="11"/>
        <v>3000000</v>
      </c>
      <c r="P126" s="12"/>
      <c r="Q126" s="12">
        <f t="shared" si="12"/>
        <v>0</v>
      </c>
      <c r="R126" s="20"/>
      <c r="U126" s="13">
        <f t="shared" si="13"/>
        <v>0</v>
      </c>
      <c r="V126" s="13">
        <v>9000000</v>
      </c>
      <c r="AA126" s="359">
        <f t="shared" si="14"/>
        <v>12000000</v>
      </c>
      <c r="AB126" s="359">
        <f t="shared" si="15"/>
        <v>9000000</v>
      </c>
      <c r="AC126" s="359">
        <f t="shared" si="16"/>
        <v>3000000</v>
      </c>
      <c r="AD126" s="359">
        <f t="shared" si="17"/>
        <v>0</v>
      </c>
    </row>
    <row r="127" spans="1:30" s="358" customFormat="1" x14ac:dyDescent="0.25">
      <c r="A127" s="5">
        <f>SUBTOTAL(103,$B$2:B127)</f>
        <v>126</v>
      </c>
      <c r="B127" s="6" t="s">
        <v>5220</v>
      </c>
      <c r="C127" s="10">
        <v>51609045260060</v>
      </c>
      <c r="D127" s="10" t="str">
        <f>VLOOKUP(C127,'Hemis baza'!K:AJ,26,)</f>
        <v>438231100740</v>
      </c>
      <c r="E127" s="24" t="str">
        <f>VLOOKUP(C127,'Hemis baza'!K:AF,13,)</f>
        <v>To‘lov-shartnoma</v>
      </c>
      <c r="F127" s="109" t="str">
        <f>VLOOKUP(C127,'Hemis baza'!K:AF,3,)</f>
        <v>2-kurs</v>
      </c>
      <c r="G127" s="307" t="s">
        <v>318</v>
      </c>
      <c r="H127" s="404" t="str">
        <f>VLOOKUP(C127,'Hemis baza'!K:AF,5,)</f>
        <v>S2-23 IQT</v>
      </c>
      <c r="I127" s="403" t="str">
        <f>VLOOKUP(C127,'Hemis baza'!K:AF,11,)</f>
        <v>Bakalavr</v>
      </c>
      <c r="J127" s="23" t="str">
        <f>VLOOKUP(C127,'Hemis baza'!K:AF,12,)</f>
        <v>Sirtqi</v>
      </c>
      <c r="K127" s="11" t="s">
        <v>1163</v>
      </c>
      <c r="L127" s="11" t="s">
        <v>751</v>
      </c>
      <c r="M127" s="12">
        <v>12000000</v>
      </c>
      <c r="N127" s="13">
        <f>SUMIF('BR 2'!B:B,'2-kurs'!C127,'BR 2'!G:G)</f>
        <v>0</v>
      </c>
      <c r="O127" s="12">
        <f t="shared" si="11"/>
        <v>12000000</v>
      </c>
      <c r="P127" s="12"/>
      <c r="Q127" s="12">
        <f t="shared" si="12"/>
        <v>0</v>
      </c>
      <c r="R127" s="20"/>
      <c r="U127" s="13">
        <f t="shared" si="13"/>
        <v>0</v>
      </c>
      <c r="V127" s="13">
        <v>0</v>
      </c>
      <c r="AA127" s="359">
        <f t="shared" si="14"/>
        <v>12000000</v>
      </c>
      <c r="AB127" s="359">
        <f t="shared" si="15"/>
        <v>0</v>
      </c>
      <c r="AC127" s="359">
        <f t="shared" si="16"/>
        <v>12000000</v>
      </c>
      <c r="AD127" s="359">
        <f t="shared" si="17"/>
        <v>0</v>
      </c>
    </row>
    <row r="128" spans="1:30" s="358" customFormat="1" x14ac:dyDescent="0.25">
      <c r="A128" s="5">
        <f>SUBTOTAL(103,$B$2:B128)</f>
        <v>127</v>
      </c>
      <c r="B128" s="6" t="s">
        <v>5221</v>
      </c>
      <c r="C128" s="10">
        <v>41805941010018</v>
      </c>
      <c r="D128" s="10" t="str">
        <f>VLOOKUP(C128,'Hemis baza'!K:AJ,26,)</f>
        <v>438231100545</v>
      </c>
      <c r="E128" s="24" t="str">
        <f>VLOOKUP(C128,'Hemis baza'!K:AF,13,)</f>
        <v>To‘lov-shartnoma</v>
      </c>
      <c r="F128" s="109" t="str">
        <f>VLOOKUP(C128,'Hemis baza'!K:AF,3,)</f>
        <v>2-kurs</v>
      </c>
      <c r="G128" s="307" t="s">
        <v>361</v>
      </c>
      <c r="H128" s="404" t="str">
        <f>VLOOKUP(C128,'Hemis baza'!K:AF,5,)</f>
        <v>S2-23 PSI</v>
      </c>
      <c r="I128" s="403" t="str">
        <f>VLOOKUP(C128,'Hemis baza'!K:AF,11,)</f>
        <v>Bakalavr</v>
      </c>
      <c r="J128" s="23" t="str">
        <f>VLOOKUP(C128,'Hemis baza'!K:AF,12,)</f>
        <v>Sirtqi</v>
      </c>
      <c r="K128" s="11" t="s">
        <v>1190</v>
      </c>
      <c r="L128" s="11" t="s">
        <v>876</v>
      </c>
      <c r="M128" s="12">
        <v>12000000</v>
      </c>
      <c r="N128" s="13">
        <f>SUMIF('BR 2'!B:B,'2-kurs'!C128,'BR 2'!G:G)</f>
        <v>6500000</v>
      </c>
      <c r="O128" s="12">
        <f t="shared" si="11"/>
        <v>5500000</v>
      </c>
      <c r="P128" s="12"/>
      <c r="Q128" s="12">
        <f t="shared" si="12"/>
        <v>0</v>
      </c>
      <c r="R128" s="20"/>
      <c r="U128" s="13">
        <f t="shared" si="13"/>
        <v>0</v>
      </c>
      <c r="V128" s="13">
        <v>6500000</v>
      </c>
      <c r="AA128" s="359">
        <f t="shared" si="14"/>
        <v>12000000</v>
      </c>
      <c r="AB128" s="359">
        <f t="shared" si="15"/>
        <v>6500000</v>
      </c>
      <c r="AC128" s="359">
        <f t="shared" si="16"/>
        <v>5500000</v>
      </c>
      <c r="AD128" s="359">
        <f t="shared" si="17"/>
        <v>0</v>
      </c>
    </row>
    <row r="129" spans="1:30" s="358" customFormat="1" x14ac:dyDescent="0.25">
      <c r="A129" s="5">
        <f>SUBTOTAL(103,$B$2:B129)</f>
        <v>128</v>
      </c>
      <c r="B129" s="6" t="s">
        <v>5222</v>
      </c>
      <c r="C129" s="10">
        <v>40107961010018</v>
      </c>
      <c r="D129" s="10" t="str">
        <f>VLOOKUP(C129,'Hemis baza'!K:AJ,26,)</f>
        <v>438231100582</v>
      </c>
      <c r="E129" s="24" t="str">
        <f>VLOOKUP(C129,'Hemis baza'!K:AF,13,)</f>
        <v>To‘lov-shartnoma</v>
      </c>
      <c r="F129" s="109" t="str">
        <f>VLOOKUP(C129,'Hemis baza'!K:AF,3,)</f>
        <v>2-kurs</v>
      </c>
      <c r="G129" s="307" t="s">
        <v>318</v>
      </c>
      <c r="H129" s="404" t="str">
        <f>VLOOKUP(C129,'Hemis baza'!K:AF,5,)</f>
        <v>S1-23 IQT</v>
      </c>
      <c r="I129" s="403" t="str">
        <f>VLOOKUP(C129,'Hemis baza'!K:AF,11,)</f>
        <v>Bakalavr</v>
      </c>
      <c r="J129" s="23" t="str">
        <f>VLOOKUP(C129,'Hemis baza'!K:AF,12,)</f>
        <v>Sirtqi</v>
      </c>
      <c r="K129" s="11" t="s">
        <v>1132</v>
      </c>
      <c r="L129" s="11" t="s">
        <v>721</v>
      </c>
      <c r="M129" s="12">
        <v>12000000</v>
      </c>
      <c r="N129" s="13">
        <f>SUMIF('BR 2'!B:B,'2-kurs'!C129,'BR 2'!G:G)</f>
        <v>9000000</v>
      </c>
      <c r="O129" s="12">
        <f t="shared" si="11"/>
        <v>3000000</v>
      </c>
      <c r="P129" s="12"/>
      <c r="Q129" s="12">
        <f t="shared" si="12"/>
        <v>0</v>
      </c>
      <c r="R129" s="20"/>
      <c r="U129" s="13">
        <f t="shared" si="13"/>
        <v>0</v>
      </c>
      <c r="V129" s="13">
        <v>9000000</v>
      </c>
      <c r="AA129" s="359">
        <f t="shared" si="14"/>
        <v>12000000</v>
      </c>
      <c r="AB129" s="359">
        <f t="shared" si="15"/>
        <v>9000000</v>
      </c>
      <c r="AC129" s="359">
        <f t="shared" si="16"/>
        <v>3000000</v>
      </c>
      <c r="AD129" s="359">
        <f t="shared" si="17"/>
        <v>0</v>
      </c>
    </row>
    <row r="130" spans="1:30" s="358" customFormat="1" x14ac:dyDescent="0.25">
      <c r="A130" s="5">
        <f>SUBTOTAL(103,$B$2:B130)</f>
        <v>129</v>
      </c>
      <c r="B130" s="6" t="s">
        <v>5223</v>
      </c>
      <c r="C130" s="10">
        <v>41210891140065</v>
      </c>
      <c r="D130" s="10" t="str">
        <f>VLOOKUP(C130,'Hemis baza'!K:AJ,26,)</f>
        <v>438231100664</v>
      </c>
      <c r="E130" s="24" t="str">
        <f>VLOOKUP(C130,'Hemis baza'!K:AF,13,)</f>
        <v>To‘lov-shartnoma</v>
      </c>
      <c r="F130" s="109" t="str">
        <f>VLOOKUP(C130,'Hemis baza'!K:AF,3,)</f>
        <v>2-kurs</v>
      </c>
      <c r="G130" s="305" t="s">
        <v>36</v>
      </c>
      <c r="H130" s="404" t="str">
        <f>VLOOKUP(C130,'Hemis baza'!K:AF,5,)</f>
        <v>S1-23 MT</v>
      </c>
      <c r="I130" s="403" t="str">
        <f>VLOOKUP(C130,'Hemis baza'!K:AF,11,)</f>
        <v>Bakalavr</v>
      </c>
      <c r="J130" s="23" t="str">
        <f>VLOOKUP(C130,'Hemis baza'!K:AF,12,)</f>
        <v>Sirtqi</v>
      </c>
      <c r="K130" s="11" t="s">
        <v>1060</v>
      </c>
      <c r="L130" s="11" t="s">
        <v>492</v>
      </c>
      <c r="M130" s="12">
        <v>12000000</v>
      </c>
      <c r="N130" s="13">
        <f>SUMIF('BR 2'!B:B,'2-kurs'!C130,'BR 2'!G:G)</f>
        <v>9000000</v>
      </c>
      <c r="O130" s="12">
        <f t="shared" ref="O130:O193" si="18">IF(M130-N130&gt;0,M130-N130,0)</f>
        <v>3000000</v>
      </c>
      <c r="P130" s="12"/>
      <c r="Q130" s="12">
        <f t="shared" ref="Q130:Q193" si="19">IF(M130-N130&lt;0,N130-M130,0)</f>
        <v>0</v>
      </c>
      <c r="R130" s="20"/>
      <c r="U130" s="13">
        <f t="shared" ref="U130:U193" si="20">N130-V130</f>
        <v>0</v>
      </c>
      <c r="V130" s="13">
        <v>9000000</v>
      </c>
      <c r="AA130" s="359">
        <f t="shared" si="14"/>
        <v>12000000</v>
      </c>
      <c r="AB130" s="359">
        <f t="shared" si="15"/>
        <v>9000000</v>
      </c>
      <c r="AC130" s="359">
        <f t="shared" si="16"/>
        <v>3000000</v>
      </c>
      <c r="AD130" s="359">
        <f t="shared" si="17"/>
        <v>0</v>
      </c>
    </row>
    <row r="131" spans="1:30" x14ac:dyDescent="0.25">
      <c r="A131" s="5">
        <f>SUBTOTAL(103,$B$2:B131)</f>
        <v>130</v>
      </c>
      <c r="B131" s="105" t="s">
        <v>5224</v>
      </c>
      <c r="C131" s="10">
        <v>62009055330047</v>
      </c>
      <c r="D131" s="10" t="str">
        <f>VLOOKUP(C131,'Hemis baza'!K:AJ,26,)</f>
        <v>438231100363</v>
      </c>
      <c r="E131" s="24" t="str">
        <f>VLOOKUP(C131,'Hemis baza'!K:AF,13,)</f>
        <v>To‘lov-shartnoma</v>
      </c>
      <c r="F131" s="109" t="str">
        <f>VLOOKUP(C131,'Hemis baza'!K:AF,3,)</f>
        <v>2-kurs</v>
      </c>
      <c r="G131" s="307" t="s">
        <v>361</v>
      </c>
      <c r="H131" s="404" t="str">
        <f>VLOOKUP(C131,'Hemis baza'!K:AF,5,)</f>
        <v>S3-23 PSI</v>
      </c>
      <c r="I131" s="403" t="str">
        <f>VLOOKUP(C131,'Hemis baza'!K:AF,11,)</f>
        <v>Bakalavr</v>
      </c>
      <c r="J131" s="23" t="str">
        <f>VLOOKUP(C131,'Hemis baza'!K:AF,12,)</f>
        <v>Sirtqi</v>
      </c>
      <c r="K131" s="306" t="s">
        <v>1032</v>
      </c>
      <c r="L131" s="306" t="s">
        <v>377</v>
      </c>
      <c r="M131" s="12">
        <v>12000000</v>
      </c>
      <c r="N131" s="13">
        <f>SUMIF('BR 2'!B:B,'2-kurs'!C131,'BR 2'!G:G)</f>
        <v>5027000</v>
      </c>
      <c r="O131" s="12">
        <f t="shared" si="18"/>
        <v>6973000</v>
      </c>
      <c r="P131" s="12"/>
      <c r="Q131" s="12">
        <f t="shared" si="19"/>
        <v>0</v>
      </c>
      <c r="R131" s="362"/>
      <c r="U131" s="13">
        <f t="shared" si="20"/>
        <v>0</v>
      </c>
      <c r="V131" s="13">
        <v>5027000</v>
      </c>
      <c r="AA131" s="359">
        <f t="shared" si="14"/>
        <v>12000000</v>
      </c>
      <c r="AB131" s="359">
        <f t="shared" si="15"/>
        <v>5027000</v>
      </c>
      <c r="AC131" s="359">
        <f t="shared" si="16"/>
        <v>6973000</v>
      </c>
      <c r="AD131" s="359">
        <f t="shared" si="17"/>
        <v>0</v>
      </c>
    </row>
    <row r="132" spans="1:30" s="358" customFormat="1" x14ac:dyDescent="0.25">
      <c r="A132" s="5">
        <f>SUBTOTAL(103,$B$2:B132)</f>
        <v>131</v>
      </c>
      <c r="B132" s="6" t="s">
        <v>5225</v>
      </c>
      <c r="C132" s="10">
        <v>41710951010016</v>
      </c>
      <c r="D132" s="10" t="str">
        <f>VLOOKUP(C132,'Hemis baza'!K:AJ,26,)</f>
        <v>438231100415</v>
      </c>
      <c r="E132" s="24" t="str">
        <f>VLOOKUP(C132,'Hemis baza'!K:AF,13,)</f>
        <v>Davlat granti</v>
      </c>
      <c r="F132" s="109" t="str">
        <f>VLOOKUP(C132,'Hemis baza'!K:AF,3,)</f>
        <v>2-kurs</v>
      </c>
      <c r="G132" s="307" t="s">
        <v>36</v>
      </c>
      <c r="H132" s="404" t="str">
        <f>VLOOKUP(C132,'Hemis baza'!K:AF,5,)</f>
        <v>1-23 MT</v>
      </c>
      <c r="I132" s="403" t="str">
        <f>VLOOKUP(C132,'Hemis baza'!K:AF,11,)</f>
        <v>Bakalavr</v>
      </c>
      <c r="J132" s="23" t="str">
        <f>VLOOKUP(C132,'Hemis baza'!K:AF,12,)</f>
        <v>Kunduzgi</v>
      </c>
      <c r="K132" s="11" t="s">
        <v>924</v>
      </c>
      <c r="L132" s="11" t="s">
        <v>25</v>
      </c>
      <c r="M132" s="12">
        <v>15000000</v>
      </c>
      <c r="N132" s="13">
        <f>SUMIF('BR 2'!B:B,'2-kurs'!C132,'BR 2'!G:G)</f>
        <v>15000000</v>
      </c>
      <c r="O132" s="12">
        <f t="shared" si="18"/>
        <v>0</v>
      </c>
      <c r="P132" s="12"/>
      <c r="Q132" s="12">
        <f t="shared" si="19"/>
        <v>0</v>
      </c>
      <c r="R132" s="20"/>
      <c r="U132" s="13">
        <f t="shared" si="20"/>
        <v>0</v>
      </c>
      <c r="V132" s="13">
        <v>15000000</v>
      </c>
      <c r="AA132" s="359">
        <f t="shared" si="14"/>
        <v>15000000</v>
      </c>
      <c r="AB132" s="359">
        <f t="shared" si="15"/>
        <v>15000000</v>
      </c>
      <c r="AC132" s="359">
        <f t="shared" si="16"/>
        <v>0</v>
      </c>
      <c r="AD132" s="359">
        <f t="shared" si="17"/>
        <v>0</v>
      </c>
    </row>
    <row r="133" spans="1:30" s="358" customFormat="1" x14ac:dyDescent="0.25">
      <c r="A133" s="5">
        <f>SUBTOTAL(103,$B$2:B133)</f>
        <v>132</v>
      </c>
      <c r="B133" s="6" t="s">
        <v>5226</v>
      </c>
      <c r="C133" s="10">
        <v>41004921140039</v>
      </c>
      <c r="D133" s="10" t="str">
        <f>VLOOKUP(C133,'Hemis baza'!K:AJ,26,)</f>
        <v>438231100555</v>
      </c>
      <c r="E133" s="24" t="str">
        <f>VLOOKUP(C133,'Hemis baza'!K:AF,13,)</f>
        <v>To‘lov-shartnoma</v>
      </c>
      <c r="F133" s="109" t="str">
        <f>VLOOKUP(C133,'Hemis baza'!K:AF,3,)</f>
        <v>2-kurs</v>
      </c>
      <c r="G133" s="307" t="s">
        <v>361</v>
      </c>
      <c r="H133" s="404" t="str">
        <f>VLOOKUP(C133,'Hemis baza'!K:AF,5,)</f>
        <v>S2-23 PSI</v>
      </c>
      <c r="I133" s="403" t="str">
        <f>VLOOKUP(C133,'Hemis baza'!K:AF,11,)</f>
        <v>Bakalavr</v>
      </c>
      <c r="J133" s="23" t="str">
        <f>VLOOKUP(C133,'Hemis baza'!K:AF,12,)</f>
        <v>Sirtqi</v>
      </c>
      <c r="K133" s="11" t="s">
        <v>1218</v>
      </c>
      <c r="L133" s="11" t="s">
        <v>904</v>
      </c>
      <c r="M133" s="12">
        <v>12000000</v>
      </c>
      <c r="N133" s="13">
        <f>SUMIF('BR 2'!B:B,'2-kurs'!C133,'BR 2'!G:G)</f>
        <v>0</v>
      </c>
      <c r="O133" s="12">
        <f t="shared" si="18"/>
        <v>12000000</v>
      </c>
      <c r="P133" s="12"/>
      <c r="Q133" s="12">
        <f t="shared" si="19"/>
        <v>0</v>
      </c>
      <c r="R133" s="20"/>
      <c r="U133" s="13">
        <f t="shared" si="20"/>
        <v>0</v>
      </c>
      <c r="V133" s="13">
        <v>0</v>
      </c>
      <c r="AA133" s="359">
        <f t="shared" si="14"/>
        <v>12000000</v>
      </c>
      <c r="AB133" s="359">
        <f t="shared" si="15"/>
        <v>0</v>
      </c>
      <c r="AC133" s="359">
        <f t="shared" si="16"/>
        <v>12000000</v>
      </c>
      <c r="AD133" s="359">
        <f t="shared" si="17"/>
        <v>0</v>
      </c>
    </row>
    <row r="134" spans="1:30" s="358" customFormat="1" x14ac:dyDescent="0.25">
      <c r="A134" s="5">
        <f>SUBTOTAL(103,$B$2:B134)</f>
        <v>133</v>
      </c>
      <c r="B134" s="6" t="s">
        <v>5227</v>
      </c>
      <c r="C134" s="10">
        <v>50604065330028</v>
      </c>
      <c r="D134" s="10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307" t="s">
        <v>318</v>
      </c>
      <c r="H134" s="404" t="e">
        <f>VLOOKUP(C134,'Hemis baza'!K:AF,5,)</f>
        <v>#N/A</v>
      </c>
      <c r="I134" s="403" t="e">
        <f>VLOOKUP(C134,'Hemis baza'!K:AF,11,)</f>
        <v>#N/A</v>
      </c>
      <c r="J134" s="23" t="e">
        <f>VLOOKUP(C134,'Hemis baza'!K:AF,12,)</f>
        <v>#N/A</v>
      </c>
      <c r="K134" s="11" t="s">
        <v>1135</v>
      </c>
      <c r="L134" s="11" t="s">
        <v>724</v>
      </c>
      <c r="M134" s="12">
        <v>12000000</v>
      </c>
      <c r="N134" s="13">
        <f>SUMIF('BR 2'!B:B,'2-kurs'!C134,'BR 2'!G:G)</f>
        <v>0</v>
      </c>
      <c r="O134" s="12">
        <f t="shared" si="18"/>
        <v>12000000</v>
      </c>
      <c r="P134" s="12"/>
      <c r="Q134" s="12">
        <f t="shared" si="19"/>
        <v>0</v>
      </c>
      <c r="R134" s="20"/>
      <c r="U134" s="13">
        <f t="shared" si="20"/>
        <v>0</v>
      </c>
      <c r="V134" s="13">
        <v>0</v>
      </c>
      <c r="AA134" s="359">
        <f t="shared" si="14"/>
        <v>12000000</v>
      </c>
      <c r="AB134" s="359">
        <f t="shared" si="15"/>
        <v>0</v>
      </c>
      <c r="AC134" s="359">
        <f t="shared" si="16"/>
        <v>12000000</v>
      </c>
      <c r="AD134" s="359">
        <f t="shared" si="17"/>
        <v>0</v>
      </c>
    </row>
    <row r="135" spans="1:30" s="358" customFormat="1" x14ac:dyDescent="0.25">
      <c r="A135" s="5">
        <f>SUBTOTAL(103,$B$2:B135)</f>
        <v>134</v>
      </c>
      <c r="B135" s="6" t="s">
        <v>5228</v>
      </c>
      <c r="C135" s="10">
        <v>42307891140102</v>
      </c>
      <c r="D135" s="10" t="str">
        <f>VLOOKUP(C135,'Hemis baza'!K:AJ,26,)</f>
        <v>438231200008</v>
      </c>
      <c r="E135" s="24" t="str">
        <f>VLOOKUP(C135,'Hemis baza'!K:AF,13,)</f>
        <v>To‘lov-shartnoma</v>
      </c>
      <c r="F135" s="109" t="str">
        <f>VLOOKUP(C135,'Hemis baza'!K:AF,3,)</f>
        <v>2-kurs</v>
      </c>
      <c r="G135" s="307" t="s">
        <v>1240</v>
      </c>
      <c r="H135" s="404" t="str">
        <f>VLOOKUP(C135,'Hemis baza'!K:AF,5,)</f>
        <v>M1-23 P</v>
      </c>
      <c r="I135" s="403" t="str">
        <f>VLOOKUP(C135,'Hemis baza'!K:AF,11,)</f>
        <v>Magistr</v>
      </c>
      <c r="J135" s="23" t="str">
        <f>VLOOKUP(C135,'Hemis baza'!K:AF,12,)</f>
        <v>Kunduzgi</v>
      </c>
      <c r="K135" s="11" t="s">
        <v>2377</v>
      </c>
      <c r="L135" s="11" t="s">
        <v>1285</v>
      </c>
      <c r="M135" s="12">
        <v>18000000</v>
      </c>
      <c r="N135" s="13">
        <f>SUMIF('BR 2'!B:B,'2-kurs'!C135,'BR 2'!G:G)</f>
        <v>18000000</v>
      </c>
      <c r="O135" s="12">
        <f t="shared" si="18"/>
        <v>0</v>
      </c>
      <c r="P135" s="12"/>
      <c r="Q135" s="12">
        <f t="shared" si="19"/>
        <v>0</v>
      </c>
      <c r="R135" s="20"/>
      <c r="U135" s="13">
        <f t="shared" si="20"/>
        <v>0</v>
      </c>
      <c r="V135" s="13">
        <v>18000000</v>
      </c>
      <c r="AA135" s="359">
        <f t="shared" si="14"/>
        <v>18000000</v>
      </c>
      <c r="AB135" s="359">
        <f t="shared" si="15"/>
        <v>18000000</v>
      </c>
      <c r="AC135" s="359">
        <f t="shared" si="16"/>
        <v>0</v>
      </c>
      <c r="AD135" s="359">
        <f t="shared" si="17"/>
        <v>0</v>
      </c>
    </row>
    <row r="136" spans="1:30" s="358" customFormat="1" x14ac:dyDescent="0.25">
      <c r="A136" s="5">
        <f>SUBTOTAL(103,$B$2:B136)</f>
        <v>135</v>
      </c>
      <c r="B136" s="6" t="s">
        <v>5229</v>
      </c>
      <c r="C136" s="10">
        <v>61901065320025</v>
      </c>
      <c r="D136" s="10" t="str">
        <f>VLOOKUP(C136,'Hemis baza'!K:AJ,26,)</f>
        <v>438231100347</v>
      </c>
      <c r="E136" s="24" t="str">
        <f>VLOOKUP(C136,'Hemis baza'!K:AF,13,)</f>
        <v>To‘lov-shartnoma</v>
      </c>
      <c r="F136" s="109" t="str">
        <f>VLOOKUP(C136,'Hemis baza'!K:AF,3,)</f>
        <v>2-kurs</v>
      </c>
      <c r="G136" s="307" t="s">
        <v>121</v>
      </c>
      <c r="H136" s="404" t="str">
        <f>VLOOKUP(C136,'Hemis baza'!K:AF,5,)</f>
        <v>1-23 BT</v>
      </c>
      <c r="I136" s="403" t="str">
        <f>VLOOKUP(C136,'Hemis baza'!K:AF,11,)</f>
        <v>Bakalavr</v>
      </c>
      <c r="J136" s="23" t="str">
        <f>VLOOKUP(C136,'Hemis baza'!K:AF,12,)</f>
        <v>Kunduzgi</v>
      </c>
      <c r="K136" s="11" t="s">
        <v>948</v>
      </c>
      <c r="L136" s="11" t="s">
        <v>101</v>
      </c>
      <c r="M136" s="12">
        <v>15000000</v>
      </c>
      <c r="N136" s="13">
        <f>SUMIF('BR 2'!B:B,'2-kurs'!C136,'BR 2'!G:G)</f>
        <v>8000000</v>
      </c>
      <c r="O136" s="12">
        <f t="shared" si="18"/>
        <v>7000000</v>
      </c>
      <c r="P136" s="12"/>
      <c r="Q136" s="12">
        <f t="shared" si="19"/>
        <v>0</v>
      </c>
      <c r="R136" s="20"/>
      <c r="U136" s="13">
        <f t="shared" si="20"/>
        <v>0</v>
      </c>
      <c r="V136" s="13">
        <v>8000000</v>
      </c>
      <c r="AA136" s="359">
        <f t="shared" si="14"/>
        <v>15000000</v>
      </c>
      <c r="AB136" s="359">
        <f t="shared" si="15"/>
        <v>8000000</v>
      </c>
      <c r="AC136" s="359">
        <f t="shared" si="16"/>
        <v>7000000</v>
      </c>
      <c r="AD136" s="359">
        <f t="shared" si="17"/>
        <v>0</v>
      </c>
    </row>
    <row r="137" spans="1:30" s="358" customFormat="1" x14ac:dyDescent="0.25">
      <c r="A137" s="5">
        <f>SUBTOTAL(103,$B$2:B137)</f>
        <v>136</v>
      </c>
      <c r="B137" s="6" t="s">
        <v>5230</v>
      </c>
      <c r="C137" s="10">
        <v>60903015330013</v>
      </c>
      <c r="D137" s="10" t="str">
        <f>VLOOKUP(C137,'Hemis baza'!K:AJ,26,)</f>
        <v>438231100373</v>
      </c>
      <c r="E137" s="24" t="str">
        <f>VLOOKUP(C137,'Hemis baza'!K:AF,13,)</f>
        <v>Davlat granti</v>
      </c>
      <c r="F137" s="109" t="str">
        <f>VLOOKUP(C137,'Hemis baza'!K:AF,3,)</f>
        <v>2-kurs</v>
      </c>
      <c r="G137" s="307" t="s">
        <v>361</v>
      </c>
      <c r="H137" s="404" t="str">
        <f>VLOOKUP(C137,'Hemis baza'!K:AF,5,)</f>
        <v>1-23 PSI</v>
      </c>
      <c r="I137" s="403" t="str">
        <f>VLOOKUP(C137,'Hemis baza'!K:AF,11,)</f>
        <v>Bakalavr</v>
      </c>
      <c r="J137" s="23" t="str">
        <f>VLOOKUP(C137,'Hemis baza'!K:AF,12,)</f>
        <v>Kunduzgi</v>
      </c>
      <c r="K137" s="11" t="s">
        <v>1033</v>
      </c>
      <c r="L137" s="11" t="s">
        <v>378</v>
      </c>
      <c r="M137" s="12">
        <v>15000000</v>
      </c>
      <c r="N137" s="13">
        <f>SUMIF('BR 2'!B:B,'2-kurs'!C137,'BR 2'!G:G)</f>
        <v>7500000</v>
      </c>
      <c r="O137" s="12">
        <f t="shared" si="18"/>
        <v>7500000</v>
      </c>
      <c r="P137" s="12"/>
      <c r="Q137" s="12">
        <f t="shared" si="19"/>
        <v>0</v>
      </c>
      <c r="R137" s="20"/>
      <c r="U137" s="13">
        <f t="shared" si="20"/>
        <v>0</v>
      </c>
      <c r="V137" s="13">
        <v>7500000</v>
      </c>
      <c r="AA137" s="359">
        <f t="shared" si="14"/>
        <v>15000000</v>
      </c>
      <c r="AB137" s="359">
        <f t="shared" si="15"/>
        <v>7500000</v>
      </c>
      <c r="AC137" s="359">
        <f t="shared" si="16"/>
        <v>7500000</v>
      </c>
      <c r="AD137" s="359">
        <f t="shared" si="17"/>
        <v>0</v>
      </c>
    </row>
    <row r="138" spans="1:30" s="358" customFormat="1" x14ac:dyDescent="0.25">
      <c r="A138" s="5">
        <f>SUBTOTAL(103,$B$2:B138)</f>
        <v>137</v>
      </c>
      <c r="B138" s="6" t="s">
        <v>5231</v>
      </c>
      <c r="C138" s="10">
        <v>50911035350015</v>
      </c>
      <c r="D138" s="10" t="e">
        <f>VLOOKUP(C138,'Hemis baza'!K:AJ,26,)</f>
        <v>#N/A</v>
      </c>
      <c r="E138" s="24" t="e">
        <f>VLOOKUP(C138,'Hemis baza'!K:AF,13,)</f>
        <v>#N/A</v>
      </c>
      <c r="F138" s="109" t="e">
        <f>VLOOKUP(C138,'Hemis baza'!K:AF,3,)</f>
        <v>#N/A</v>
      </c>
      <c r="G138" s="307" t="s">
        <v>309</v>
      </c>
      <c r="H138" s="404" t="e">
        <f>VLOOKUP(C138,'Hemis baza'!K:AF,5,)</f>
        <v>#N/A</v>
      </c>
      <c r="I138" s="403" t="e">
        <f>VLOOKUP(C138,'Hemis baza'!K:AF,11,)</f>
        <v>#N/A</v>
      </c>
      <c r="J138" s="23" t="e">
        <f>VLOOKUP(C138,'Hemis baza'!K:AF,12,)</f>
        <v>#N/A</v>
      </c>
      <c r="K138" s="11" t="s">
        <v>1102</v>
      </c>
      <c r="L138" s="11" t="s">
        <v>612</v>
      </c>
      <c r="M138" s="12">
        <v>12000000</v>
      </c>
      <c r="N138" s="13">
        <f>SUMIF('BR 2'!B:B,'2-kurs'!C138,'BR 2'!G:G)</f>
        <v>6000000</v>
      </c>
      <c r="O138" s="12">
        <f t="shared" si="18"/>
        <v>6000000</v>
      </c>
      <c r="P138" s="12"/>
      <c r="Q138" s="12">
        <f t="shared" si="19"/>
        <v>0</v>
      </c>
      <c r="R138" s="20"/>
      <c r="U138" s="13">
        <f t="shared" si="20"/>
        <v>0</v>
      </c>
      <c r="V138" s="13">
        <v>6000000</v>
      </c>
      <c r="AA138" s="359">
        <f t="shared" si="14"/>
        <v>12000000</v>
      </c>
      <c r="AB138" s="359">
        <f t="shared" si="15"/>
        <v>6000000</v>
      </c>
      <c r="AC138" s="359">
        <f t="shared" si="16"/>
        <v>6000000</v>
      </c>
      <c r="AD138" s="359">
        <f t="shared" si="17"/>
        <v>0</v>
      </c>
    </row>
    <row r="139" spans="1:30" s="358" customFormat="1" x14ac:dyDescent="0.25">
      <c r="A139" s="5">
        <f>SUBTOTAL(103,$B$2:B139)</f>
        <v>138</v>
      </c>
      <c r="B139" s="6" t="s">
        <v>5232</v>
      </c>
      <c r="C139" s="10">
        <v>60201035300013</v>
      </c>
      <c r="D139" s="10" t="str">
        <f>VLOOKUP(C139,'Hemis baza'!K:AJ,26,)</f>
        <v>438231100436</v>
      </c>
      <c r="E139" s="24" t="str">
        <f>VLOOKUP(C139,'Hemis baza'!K:AF,13,)</f>
        <v>To‘lov-shartnoma</v>
      </c>
      <c r="F139" s="109" t="str">
        <f>VLOOKUP(C139,'Hemis baza'!K:AF,3,)</f>
        <v>2-kurs</v>
      </c>
      <c r="G139" s="307" t="s">
        <v>121</v>
      </c>
      <c r="H139" s="404" t="str">
        <f>VLOOKUP(C139,'Hemis baza'!K:AF,5,)</f>
        <v>1-23 BT</v>
      </c>
      <c r="I139" s="403" t="str">
        <f>VLOOKUP(C139,'Hemis baza'!K:AF,11,)</f>
        <v>Bakalavr</v>
      </c>
      <c r="J139" s="23" t="str">
        <f>VLOOKUP(C139,'Hemis baza'!K:AF,12,)</f>
        <v>Kunduzgi</v>
      </c>
      <c r="K139" s="11" t="s">
        <v>964</v>
      </c>
      <c r="L139" s="11" t="s">
        <v>117</v>
      </c>
      <c r="M139" s="12">
        <v>15000000</v>
      </c>
      <c r="N139" s="13">
        <f>SUMIF('BR 2'!B:B,'2-kurs'!C139,'BR 2'!G:G)</f>
        <v>10000000</v>
      </c>
      <c r="O139" s="12">
        <f t="shared" si="18"/>
        <v>5000000</v>
      </c>
      <c r="P139" s="12"/>
      <c r="Q139" s="12">
        <f t="shared" si="19"/>
        <v>0</v>
      </c>
      <c r="R139" s="20"/>
      <c r="U139" s="13">
        <f t="shared" si="20"/>
        <v>0</v>
      </c>
      <c r="V139" s="13">
        <v>10000000</v>
      </c>
      <c r="AA139" s="359">
        <f t="shared" si="14"/>
        <v>15000000</v>
      </c>
      <c r="AB139" s="359">
        <f t="shared" si="15"/>
        <v>10000000</v>
      </c>
      <c r="AC139" s="359">
        <f t="shared" si="16"/>
        <v>5000000</v>
      </c>
      <c r="AD139" s="359">
        <f t="shared" si="17"/>
        <v>0</v>
      </c>
    </row>
    <row r="140" spans="1:30" s="358" customFormat="1" x14ac:dyDescent="0.25">
      <c r="A140" s="5">
        <f>SUBTOTAL(103,$B$2:B140)</f>
        <v>139</v>
      </c>
      <c r="B140" s="6" t="s">
        <v>5233</v>
      </c>
      <c r="C140" s="10">
        <v>43105951000055</v>
      </c>
      <c r="D140" s="10" t="str">
        <f>VLOOKUP(C140,'Hemis baza'!K:AJ,26,)</f>
        <v>438231200040</v>
      </c>
      <c r="E140" s="24" t="str">
        <f>VLOOKUP(C140,'Hemis baza'!K:AF,13,)</f>
        <v>To‘lov-shartnoma</v>
      </c>
      <c r="F140" s="109" t="str">
        <f>VLOOKUP(C140,'Hemis baza'!K:AF,3,)</f>
        <v>2-kurs</v>
      </c>
      <c r="G140" s="307" t="s">
        <v>1240</v>
      </c>
      <c r="H140" s="404" t="str">
        <f>VLOOKUP(C140,'Hemis baza'!K:AF,5,)</f>
        <v>M1-23 P</v>
      </c>
      <c r="I140" s="403" t="str">
        <f>VLOOKUP(C140,'Hemis baza'!K:AF,11,)</f>
        <v>Magistr</v>
      </c>
      <c r="J140" s="23" t="str">
        <f>VLOOKUP(C140,'Hemis baza'!K:AF,12,)</f>
        <v>Kunduzgi</v>
      </c>
      <c r="K140" s="11" t="s">
        <v>1298</v>
      </c>
      <c r="L140" s="11">
        <v>914036460</v>
      </c>
      <c r="M140" s="12">
        <v>18000000</v>
      </c>
      <c r="N140" s="13">
        <f>SUMIF('BR 2'!B:B,'2-kurs'!C140,'BR 2'!G:G)</f>
        <v>18000000</v>
      </c>
      <c r="O140" s="12">
        <f t="shared" si="18"/>
        <v>0</v>
      </c>
      <c r="P140" s="12"/>
      <c r="Q140" s="12">
        <f t="shared" si="19"/>
        <v>0</v>
      </c>
      <c r="R140" s="20"/>
      <c r="U140" s="13">
        <f t="shared" si="20"/>
        <v>0</v>
      </c>
      <c r="V140" s="13">
        <v>18000000</v>
      </c>
      <c r="AA140" s="359">
        <f t="shared" si="14"/>
        <v>18000000</v>
      </c>
      <c r="AB140" s="359">
        <f t="shared" si="15"/>
        <v>18000000</v>
      </c>
      <c r="AC140" s="359">
        <f t="shared" si="16"/>
        <v>0</v>
      </c>
      <c r="AD140" s="359">
        <f t="shared" si="17"/>
        <v>0</v>
      </c>
    </row>
    <row r="141" spans="1:30" s="358" customFormat="1" x14ac:dyDescent="0.25">
      <c r="A141" s="5">
        <f>SUBTOTAL(103,$B$2:B141)</f>
        <v>140</v>
      </c>
      <c r="B141" s="6" t="s">
        <v>5234</v>
      </c>
      <c r="C141" s="10">
        <v>50101065260062</v>
      </c>
      <c r="D141" s="10" t="str">
        <f>VLOOKUP(C141,'Hemis baza'!K:AJ,26,)</f>
        <v>438231100738</v>
      </c>
      <c r="E141" s="24" t="str">
        <f>VLOOKUP(C141,'Hemis baza'!K:AF,13,)</f>
        <v>To‘lov-shartnoma</v>
      </c>
      <c r="F141" s="109" t="str">
        <f>VLOOKUP(C141,'Hemis baza'!K:AF,3,)</f>
        <v>2-kurs</v>
      </c>
      <c r="G141" s="307" t="s">
        <v>318</v>
      </c>
      <c r="H141" s="404" t="str">
        <f>VLOOKUP(C141,'Hemis baza'!K:AF,5,)</f>
        <v>S1-23 IQT</v>
      </c>
      <c r="I141" s="403" t="str">
        <f>VLOOKUP(C141,'Hemis baza'!K:AF,11,)</f>
        <v>Bakalavr</v>
      </c>
      <c r="J141" s="23" t="str">
        <f>VLOOKUP(C141,'Hemis baza'!K:AF,12,)</f>
        <v>Sirtqi</v>
      </c>
      <c r="K141" s="11" t="s">
        <v>1140</v>
      </c>
      <c r="L141" s="11" t="s">
        <v>729</v>
      </c>
      <c r="M141" s="12">
        <v>12000000</v>
      </c>
      <c r="N141" s="13">
        <f>SUMIF('BR 2'!B:B,'2-kurs'!C141,'BR 2'!G:G)</f>
        <v>8500000</v>
      </c>
      <c r="O141" s="12">
        <f t="shared" si="18"/>
        <v>3500000</v>
      </c>
      <c r="P141" s="12"/>
      <c r="Q141" s="12">
        <f t="shared" si="19"/>
        <v>0</v>
      </c>
      <c r="R141" s="20"/>
      <c r="U141" s="13">
        <f t="shared" si="20"/>
        <v>0</v>
      </c>
      <c r="V141" s="13">
        <v>8500000</v>
      </c>
      <c r="AA141" s="359">
        <f t="shared" si="14"/>
        <v>12000000</v>
      </c>
      <c r="AB141" s="359">
        <f t="shared" si="15"/>
        <v>8500000</v>
      </c>
      <c r="AC141" s="359">
        <f t="shared" si="16"/>
        <v>3500000</v>
      </c>
      <c r="AD141" s="359">
        <f t="shared" si="17"/>
        <v>0</v>
      </c>
    </row>
    <row r="142" spans="1:30" s="358" customFormat="1" x14ac:dyDescent="0.25">
      <c r="A142" s="5">
        <f>SUBTOTAL(103,$B$2:B142)</f>
        <v>141</v>
      </c>
      <c r="B142" s="6" t="s">
        <v>5235</v>
      </c>
      <c r="C142" s="10">
        <v>41709881140018</v>
      </c>
      <c r="D142" s="10" t="str">
        <f>VLOOKUP(C142,'Hemis baza'!K:AJ,26,)</f>
        <v>438231100639</v>
      </c>
      <c r="E142" s="24" t="str">
        <f>VLOOKUP(C142,'Hemis baza'!K:AF,13,)</f>
        <v>To‘lov-shartnoma</v>
      </c>
      <c r="F142" s="109" t="str">
        <f>VLOOKUP(C142,'Hemis baza'!K:AF,3,)</f>
        <v>2-kurs</v>
      </c>
      <c r="G142" s="307" t="s">
        <v>318</v>
      </c>
      <c r="H142" s="404" t="str">
        <f>VLOOKUP(C142,'Hemis baza'!K:AF,5,)</f>
        <v>S1-23 IQT</v>
      </c>
      <c r="I142" s="403" t="str">
        <f>VLOOKUP(C142,'Hemis baza'!K:AF,11,)</f>
        <v>Bakalavr</v>
      </c>
      <c r="J142" s="23" t="str">
        <f>VLOOKUP(C142,'Hemis baza'!K:AF,12,)</f>
        <v>Sirtqi</v>
      </c>
      <c r="K142" s="11" t="s">
        <v>1137</v>
      </c>
      <c r="L142" s="11" t="s">
        <v>726</v>
      </c>
      <c r="M142" s="12">
        <v>12000000</v>
      </c>
      <c r="N142" s="13">
        <f>SUMIF('BR 2'!B:B,'2-kurs'!C142,'BR 2'!G:G)</f>
        <v>9000000</v>
      </c>
      <c r="O142" s="12">
        <f t="shared" si="18"/>
        <v>3000000</v>
      </c>
      <c r="P142" s="12"/>
      <c r="Q142" s="12">
        <f t="shared" si="19"/>
        <v>0</v>
      </c>
      <c r="R142" s="20"/>
      <c r="U142" s="13">
        <f t="shared" si="20"/>
        <v>0</v>
      </c>
      <c r="V142" s="13">
        <v>9000000</v>
      </c>
      <c r="AA142" s="359">
        <f t="shared" si="14"/>
        <v>12000000</v>
      </c>
      <c r="AB142" s="359">
        <f t="shared" si="15"/>
        <v>9000000</v>
      </c>
      <c r="AC142" s="359">
        <f t="shared" si="16"/>
        <v>3000000</v>
      </c>
      <c r="AD142" s="359">
        <f t="shared" si="17"/>
        <v>0</v>
      </c>
    </row>
    <row r="143" spans="1:30" s="358" customFormat="1" x14ac:dyDescent="0.25">
      <c r="A143" s="5">
        <f>SUBTOTAL(103,$B$2:B143)</f>
        <v>142</v>
      </c>
      <c r="B143" s="6" t="s">
        <v>5236</v>
      </c>
      <c r="C143" s="10">
        <v>52509055300013</v>
      </c>
      <c r="D143" s="10" t="str">
        <f>VLOOKUP(C143,'Hemis baza'!K:AJ,26,)</f>
        <v>438231100521</v>
      </c>
      <c r="E143" s="24" t="str">
        <f>VLOOKUP(C143,'Hemis baza'!K:AF,13,)</f>
        <v>To‘lov-shartnoma</v>
      </c>
      <c r="F143" s="109" t="str">
        <f>VLOOKUP(C143,'Hemis baza'!K:AF,3,)</f>
        <v>2-kurs</v>
      </c>
      <c r="G143" s="307" t="s">
        <v>361</v>
      </c>
      <c r="H143" s="404" t="str">
        <f>VLOOKUP(C143,'Hemis baza'!K:AF,5,)</f>
        <v>S1-23 PSI</v>
      </c>
      <c r="I143" s="403" t="str">
        <f>VLOOKUP(C143,'Hemis baza'!K:AF,11,)</f>
        <v>Bakalavr</v>
      </c>
      <c r="J143" s="23" t="str">
        <f>VLOOKUP(C143,'Hemis baza'!K:AF,12,)</f>
        <v>Sirtqi</v>
      </c>
      <c r="K143" s="11" t="s">
        <v>1229</v>
      </c>
      <c r="L143" s="11" t="s">
        <v>915</v>
      </c>
      <c r="M143" s="12">
        <v>12000000</v>
      </c>
      <c r="N143" s="13">
        <f>SUMIF('BR 2'!B:B,'2-kurs'!C143,'BR 2'!G:G)</f>
        <v>9000000</v>
      </c>
      <c r="O143" s="12">
        <f t="shared" si="18"/>
        <v>3000000</v>
      </c>
      <c r="P143" s="12"/>
      <c r="Q143" s="12">
        <f t="shared" si="19"/>
        <v>0</v>
      </c>
      <c r="R143" s="20"/>
      <c r="U143" s="13">
        <f t="shared" si="20"/>
        <v>0</v>
      </c>
      <c r="V143" s="13">
        <v>9000000</v>
      </c>
      <c r="AA143" s="359">
        <f t="shared" si="14"/>
        <v>12000000</v>
      </c>
      <c r="AB143" s="359">
        <f t="shared" si="15"/>
        <v>9000000</v>
      </c>
      <c r="AC143" s="359">
        <f t="shared" si="16"/>
        <v>3000000</v>
      </c>
      <c r="AD143" s="359">
        <f t="shared" si="17"/>
        <v>0</v>
      </c>
    </row>
    <row r="144" spans="1:30" s="358" customFormat="1" x14ac:dyDescent="0.25">
      <c r="A144" s="5">
        <f>SUBTOTAL(103,$B$2:B144)</f>
        <v>143</v>
      </c>
      <c r="B144" s="6" t="s">
        <v>5237</v>
      </c>
      <c r="C144" s="10">
        <v>62103055780070</v>
      </c>
      <c r="D144" s="10" t="str">
        <f>VLOOKUP(C144,'Hemis baza'!K:AJ,26,)</f>
        <v>438231100447</v>
      </c>
      <c r="E144" s="24" t="str">
        <f>VLOOKUP(C144,'Hemis baza'!K:AF,13,)</f>
        <v>To‘lov-shartnoma</v>
      </c>
      <c r="F144" s="109" t="str">
        <f>VLOOKUP(C144,'Hemis baza'!K:AF,3,)</f>
        <v>2-kurs</v>
      </c>
      <c r="G144" s="307" t="s">
        <v>361</v>
      </c>
      <c r="H144" s="404" t="str">
        <f>VLOOKUP(C144,'Hemis baza'!K:AF,5,)</f>
        <v>S3-23 PSI</v>
      </c>
      <c r="I144" s="403" t="str">
        <f>VLOOKUP(C144,'Hemis baza'!K:AF,11,)</f>
        <v>Bakalavr</v>
      </c>
      <c r="J144" s="23" t="str">
        <f>VLOOKUP(C144,'Hemis baza'!K:AF,12,)</f>
        <v>Sirtqi</v>
      </c>
      <c r="K144" s="11" t="s">
        <v>1024</v>
      </c>
      <c r="L144" s="11" t="s">
        <v>369</v>
      </c>
      <c r="M144" s="12">
        <v>12000000</v>
      </c>
      <c r="N144" s="13">
        <f>SUMIF('BR 2'!B:B,'2-kurs'!C144,'BR 2'!G:G)</f>
        <v>12000000</v>
      </c>
      <c r="O144" s="12">
        <f t="shared" si="18"/>
        <v>0</v>
      </c>
      <c r="P144" s="12"/>
      <c r="Q144" s="12">
        <f t="shared" si="19"/>
        <v>0</v>
      </c>
      <c r="R144" s="20"/>
      <c r="U144" s="13">
        <f t="shared" si="20"/>
        <v>0</v>
      </c>
      <c r="V144" s="13">
        <v>12000000</v>
      </c>
      <c r="AA144" s="359">
        <f t="shared" si="14"/>
        <v>12000000</v>
      </c>
      <c r="AB144" s="359">
        <f t="shared" si="15"/>
        <v>12000000</v>
      </c>
      <c r="AC144" s="359">
        <f t="shared" si="16"/>
        <v>0</v>
      </c>
      <c r="AD144" s="359">
        <f t="shared" si="17"/>
        <v>0</v>
      </c>
    </row>
    <row r="145" spans="1:30" s="358" customFormat="1" x14ac:dyDescent="0.25">
      <c r="A145" s="5">
        <f>SUBTOTAL(103,$B$2:B145)</f>
        <v>144</v>
      </c>
      <c r="B145" s="6" t="s">
        <v>5238</v>
      </c>
      <c r="C145" s="10">
        <v>52609057210085</v>
      </c>
      <c r="D145" s="10" t="str">
        <f>VLOOKUP(C145,'Hemis baza'!K:AJ,26,)</f>
        <v>438231100464</v>
      </c>
      <c r="E145" s="24" t="str">
        <f>VLOOKUP(C145,'Hemis baza'!K:AF,13,)</f>
        <v>To‘lov-shartnoma</v>
      </c>
      <c r="F145" s="109" t="str">
        <f>VLOOKUP(C145,'Hemis baza'!K:AF,3,)</f>
        <v>2-kurs</v>
      </c>
      <c r="G145" s="307" t="s">
        <v>140</v>
      </c>
      <c r="H145" s="404" t="str">
        <f>VLOOKUP(C145,'Hemis baza'!K:AF,5,)</f>
        <v>1-23 Muz</v>
      </c>
      <c r="I145" s="403" t="str">
        <f>VLOOKUP(C145,'Hemis baza'!K:AF,11,)</f>
        <v>Bakalavr</v>
      </c>
      <c r="J145" s="23" t="str">
        <f>VLOOKUP(C145,'Hemis baza'!K:AF,12,)</f>
        <v>Kunduzgi</v>
      </c>
      <c r="K145" s="11" t="s">
        <v>979</v>
      </c>
      <c r="L145" s="11" t="s">
        <v>151</v>
      </c>
      <c r="M145" s="35">
        <v>15000000</v>
      </c>
      <c r="N145" s="13">
        <f>SUMIF('BR 2'!B:B,'2-kurs'!C145,'BR 2'!G:G)</f>
        <v>6000000</v>
      </c>
      <c r="O145" s="12">
        <f t="shared" si="18"/>
        <v>9000000</v>
      </c>
      <c r="P145" s="12">
        <v>1000000</v>
      </c>
      <c r="Q145" s="12">
        <f t="shared" si="19"/>
        <v>0</v>
      </c>
      <c r="R145" s="20"/>
      <c r="U145" s="13">
        <f t="shared" si="20"/>
        <v>0</v>
      </c>
      <c r="V145" s="13">
        <v>6000000</v>
      </c>
      <c r="AA145" s="359">
        <f t="shared" si="14"/>
        <v>15000000</v>
      </c>
      <c r="AB145" s="359">
        <f t="shared" si="15"/>
        <v>6000000</v>
      </c>
      <c r="AC145" s="359">
        <f t="shared" si="16"/>
        <v>9000000</v>
      </c>
      <c r="AD145" s="359">
        <f t="shared" si="17"/>
        <v>0</v>
      </c>
    </row>
    <row r="146" spans="1:30" s="358" customFormat="1" x14ac:dyDescent="0.25">
      <c r="A146" s="5">
        <f>SUBTOTAL(103,$B$2:B146)</f>
        <v>145</v>
      </c>
      <c r="B146" s="6" t="s">
        <v>5239</v>
      </c>
      <c r="C146" s="10">
        <v>41010985280020</v>
      </c>
      <c r="D146" s="10" t="str">
        <f>VLOOKUP(C146,'Hemis baza'!K:AJ,26,)</f>
        <v>438231100692</v>
      </c>
      <c r="E146" s="24" t="str">
        <f>VLOOKUP(C146,'Hemis baza'!K:AF,13,)</f>
        <v>To‘lov-shartnoma</v>
      </c>
      <c r="F146" s="109" t="str">
        <f>VLOOKUP(C146,'Hemis baza'!K:AF,3,)</f>
        <v>2-kurs</v>
      </c>
      <c r="G146" s="307" t="s">
        <v>361</v>
      </c>
      <c r="H146" s="404" t="str">
        <f>VLOOKUP(C146,'Hemis baza'!K:AF,5,)</f>
        <v>S2-23 PSI</v>
      </c>
      <c r="I146" s="403" t="str">
        <f>VLOOKUP(C146,'Hemis baza'!K:AF,11,)</f>
        <v>Bakalavr</v>
      </c>
      <c r="J146" s="23" t="str">
        <f>VLOOKUP(C146,'Hemis baza'!K:AF,12,)</f>
        <v>Sirtqi</v>
      </c>
      <c r="K146" s="11" t="s">
        <v>1181</v>
      </c>
      <c r="L146" s="11" t="s">
        <v>1182</v>
      </c>
      <c r="M146" s="12">
        <v>12000000</v>
      </c>
      <c r="N146" s="13">
        <f>SUMIF('BR 2'!B:B,'2-kurs'!C146,'BR 2'!G:G)</f>
        <v>0</v>
      </c>
      <c r="O146" s="12">
        <f t="shared" si="18"/>
        <v>12000000</v>
      </c>
      <c r="P146" s="12"/>
      <c r="Q146" s="12">
        <f t="shared" si="19"/>
        <v>0</v>
      </c>
      <c r="R146" s="20"/>
      <c r="U146" s="13">
        <f t="shared" si="20"/>
        <v>0</v>
      </c>
      <c r="V146" s="13">
        <v>0</v>
      </c>
      <c r="AA146" s="359">
        <f t="shared" si="14"/>
        <v>12000000</v>
      </c>
      <c r="AB146" s="359">
        <f t="shared" si="15"/>
        <v>0</v>
      </c>
      <c r="AC146" s="359">
        <f t="shared" si="16"/>
        <v>12000000</v>
      </c>
      <c r="AD146" s="359">
        <f t="shared" si="17"/>
        <v>0</v>
      </c>
    </row>
    <row r="147" spans="1:30" s="358" customFormat="1" x14ac:dyDescent="0.25">
      <c r="A147" s="5">
        <f>SUBTOTAL(103,$B$2:B147)</f>
        <v>146</v>
      </c>
      <c r="B147" s="6" t="s">
        <v>5240</v>
      </c>
      <c r="C147" s="10">
        <v>42504841140030</v>
      </c>
      <c r="D147" s="10" t="str">
        <f>VLOOKUP(C147,'Hemis baza'!K:AJ,26,)</f>
        <v>438231200038</v>
      </c>
      <c r="E147" s="24" t="str">
        <f>VLOOKUP(C147,'Hemis baza'!K:AF,13,)</f>
        <v>To‘lov-shartnoma</v>
      </c>
      <c r="F147" s="109" t="str">
        <f>VLOOKUP(C147,'Hemis baza'!K:AF,3,)</f>
        <v>2-kurs</v>
      </c>
      <c r="G147" s="307" t="s">
        <v>1240</v>
      </c>
      <c r="H147" s="404" t="str">
        <f>VLOOKUP(C147,'Hemis baza'!K:AF,5,)</f>
        <v>M1-23 P</v>
      </c>
      <c r="I147" s="403" t="str">
        <f>VLOOKUP(C147,'Hemis baza'!K:AF,11,)</f>
        <v>Magistr</v>
      </c>
      <c r="J147" s="23" t="str">
        <f>VLOOKUP(C147,'Hemis baza'!K:AF,12,)</f>
        <v>Kunduzgi</v>
      </c>
      <c r="K147" s="11" t="s">
        <v>2366</v>
      </c>
      <c r="L147" s="11">
        <v>973078148</v>
      </c>
      <c r="M147" s="12">
        <v>18000000</v>
      </c>
      <c r="N147" s="13">
        <f>SUMIF('BR 2'!B:B,'2-kurs'!C147,'BR 2'!G:G)</f>
        <v>18000000</v>
      </c>
      <c r="O147" s="12">
        <f t="shared" si="18"/>
        <v>0</v>
      </c>
      <c r="P147" s="12"/>
      <c r="Q147" s="12">
        <f t="shared" si="19"/>
        <v>0</v>
      </c>
      <c r="R147" s="20"/>
      <c r="U147" s="13">
        <f t="shared" si="20"/>
        <v>0</v>
      </c>
      <c r="V147" s="13">
        <v>18000000</v>
      </c>
      <c r="AA147" s="359">
        <f t="shared" si="14"/>
        <v>18000000</v>
      </c>
      <c r="AB147" s="359">
        <f t="shared" si="15"/>
        <v>18000000</v>
      </c>
      <c r="AC147" s="359">
        <f t="shared" si="16"/>
        <v>0</v>
      </c>
      <c r="AD147" s="359">
        <f t="shared" si="17"/>
        <v>0</v>
      </c>
    </row>
    <row r="148" spans="1:30" s="358" customFormat="1" x14ac:dyDescent="0.25">
      <c r="A148" s="5">
        <f>SUBTOTAL(103,$B$2:B148)</f>
        <v>147</v>
      </c>
      <c r="B148" s="6" t="s">
        <v>5241</v>
      </c>
      <c r="C148" s="10">
        <v>32112891140011</v>
      </c>
      <c r="D148" s="10" t="str">
        <f>VLOOKUP(C148,'Hemis baza'!K:AJ,26,)</f>
        <v>438231100571</v>
      </c>
      <c r="E148" s="24" t="str">
        <f>VLOOKUP(C148,'Hemis baza'!K:AF,13,)</f>
        <v>To‘lov-shartnoma</v>
      </c>
      <c r="F148" s="109" t="str">
        <f>VLOOKUP(C148,'Hemis baza'!K:AF,3,)</f>
        <v>2-kurs</v>
      </c>
      <c r="G148" s="307" t="s">
        <v>318</v>
      </c>
      <c r="H148" s="404" t="str">
        <f>VLOOKUP(C148,'Hemis baza'!K:AF,5,)</f>
        <v>S1-23 IQT</v>
      </c>
      <c r="I148" s="403" t="str">
        <f>VLOOKUP(C148,'Hemis baza'!K:AF,11,)</f>
        <v>Bakalavr</v>
      </c>
      <c r="J148" s="23" t="str">
        <f>VLOOKUP(C148,'Hemis baza'!K:AF,12,)</f>
        <v>Sirtqi</v>
      </c>
      <c r="K148" s="11" t="s">
        <v>1161</v>
      </c>
      <c r="L148" s="11" t="s">
        <v>749</v>
      </c>
      <c r="M148" s="12">
        <v>12000000</v>
      </c>
      <c r="N148" s="13">
        <f>SUMIF('BR 2'!B:B,'2-kurs'!C148,'BR 2'!G:G)</f>
        <v>12000000</v>
      </c>
      <c r="O148" s="12">
        <f t="shared" si="18"/>
        <v>0</v>
      </c>
      <c r="P148" s="12"/>
      <c r="Q148" s="12">
        <f t="shared" si="19"/>
        <v>0</v>
      </c>
      <c r="R148" s="20"/>
      <c r="U148" s="13">
        <f t="shared" si="20"/>
        <v>0</v>
      </c>
      <c r="V148" s="13">
        <v>12000000</v>
      </c>
      <c r="AA148" s="359">
        <f t="shared" si="14"/>
        <v>12000000</v>
      </c>
      <c r="AB148" s="359">
        <f t="shared" si="15"/>
        <v>12000000</v>
      </c>
      <c r="AC148" s="359">
        <f t="shared" si="16"/>
        <v>0</v>
      </c>
      <c r="AD148" s="359">
        <f t="shared" si="17"/>
        <v>0</v>
      </c>
    </row>
    <row r="149" spans="1:30" s="358" customFormat="1" x14ac:dyDescent="0.25">
      <c r="A149" s="5">
        <f>SUBTOTAL(103,$B$2:B149)</f>
        <v>148</v>
      </c>
      <c r="B149" s="6" t="s">
        <v>5242</v>
      </c>
      <c r="C149" s="10">
        <v>30512951140029</v>
      </c>
      <c r="D149" s="10" t="str">
        <f>VLOOKUP(C149,'Hemis baza'!K:AJ,26,)</f>
        <v>438231100563</v>
      </c>
      <c r="E149" s="24" t="str">
        <f>VLOOKUP(C149,'Hemis baza'!K:AF,13,)</f>
        <v>To‘lov-shartnoma</v>
      </c>
      <c r="F149" s="109" t="str">
        <f>VLOOKUP(C149,'Hemis baza'!K:AF,3,)</f>
        <v>2-kurs</v>
      </c>
      <c r="G149" s="307" t="s">
        <v>318</v>
      </c>
      <c r="H149" s="404" t="str">
        <f>VLOOKUP(C149,'Hemis baza'!K:AF,5,)</f>
        <v>S1-23 IQT</v>
      </c>
      <c r="I149" s="403" t="str">
        <f>VLOOKUP(C149,'Hemis baza'!K:AF,11,)</f>
        <v>Bakalavr</v>
      </c>
      <c r="J149" s="23" t="str">
        <f>VLOOKUP(C149,'Hemis baza'!K:AF,12,)</f>
        <v>Sirtqi</v>
      </c>
      <c r="K149" s="11" t="s">
        <v>1160</v>
      </c>
      <c r="L149" s="11" t="s">
        <v>748</v>
      </c>
      <c r="M149" s="12">
        <v>12000000</v>
      </c>
      <c r="N149" s="13">
        <f>SUMIF('BR 2'!B:B,'2-kurs'!C149,'BR 2'!G:G)</f>
        <v>12000000</v>
      </c>
      <c r="O149" s="12">
        <f t="shared" si="18"/>
        <v>0</v>
      </c>
      <c r="P149" s="12"/>
      <c r="Q149" s="12">
        <f t="shared" si="19"/>
        <v>0</v>
      </c>
      <c r="R149" s="20"/>
      <c r="U149" s="13">
        <f t="shared" si="20"/>
        <v>0</v>
      </c>
      <c r="V149" s="13">
        <v>12000000</v>
      </c>
      <c r="AA149" s="359">
        <f t="shared" si="14"/>
        <v>12000000</v>
      </c>
      <c r="AB149" s="359">
        <f t="shared" si="15"/>
        <v>12000000</v>
      </c>
      <c r="AC149" s="359">
        <f t="shared" si="16"/>
        <v>0</v>
      </c>
      <c r="AD149" s="359">
        <f t="shared" si="17"/>
        <v>0</v>
      </c>
    </row>
    <row r="150" spans="1:30" s="358" customFormat="1" x14ac:dyDescent="0.25">
      <c r="A150" s="5">
        <f>SUBTOTAL(103,$B$2:B150)</f>
        <v>149</v>
      </c>
      <c r="B150" s="6" t="s">
        <v>5243</v>
      </c>
      <c r="C150" s="10">
        <v>62703045330018</v>
      </c>
      <c r="D150" s="10" t="str">
        <f>VLOOKUP(C150,'Hemis baza'!K:AJ,26,)</f>
        <v>438231100345</v>
      </c>
      <c r="E150" s="24" t="str">
        <f>VLOOKUP(C150,'Hemis baza'!K:AF,13,)</f>
        <v>Davlat granti</v>
      </c>
      <c r="F150" s="109" t="str">
        <f>VLOOKUP(C150,'Hemis baza'!K:AF,3,)</f>
        <v>2-kurs</v>
      </c>
      <c r="G150" s="307" t="s">
        <v>361</v>
      </c>
      <c r="H150" s="404" t="str">
        <f>VLOOKUP(C150,'Hemis baza'!K:AF,5,)</f>
        <v>1-23 PSI</v>
      </c>
      <c r="I150" s="403" t="str">
        <f>VLOOKUP(C150,'Hemis baza'!K:AF,11,)</f>
        <v>Bakalavr</v>
      </c>
      <c r="J150" s="23" t="str">
        <f>VLOOKUP(C150,'Hemis baza'!K:AF,12,)</f>
        <v>Kunduzgi</v>
      </c>
      <c r="K150" s="11" t="s">
        <v>1022</v>
      </c>
      <c r="L150" s="11" t="s">
        <v>367</v>
      </c>
      <c r="M150" s="35">
        <v>15000000</v>
      </c>
      <c r="N150" s="13">
        <f>SUMIF('BR 2'!B:B,'2-kurs'!C150,'BR 2'!G:G)</f>
        <v>15000000</v>
      </c>
      <c r="O150" s="12">
        <f t="shared" si="18"/>
        <v>0</v>
      </c>
      <c r="P150" s="12"/>
      <c r="Q150" s="12">
        <f t="shared" si="19"/>
        <v>0</v>
      </c>
      <c r="R150" s="20"/>
      <c r="U150" s="13">
        <f t="shared" si="20"/>
        <v>0</v>
      </c>
      <c r="V150" s="13">
        <v>15000000</v>
      </c>
      <c r="AA150" s="359">
        <f t="shared" si="14"/>
        <v>15000000</v>
      </c>
      <c r="AB150" s="359">
        <f t="shared" si="15"/>
        <v>15000000</v>
      </c>
      <c r="AC150" s="359">
        <f t="shared" si="16"/>
        <v>0</v>
      </c>
      <c r="AD150" s="359">
        <f t="shared" si="17"/>
        <v>0</v>
      </c>
    </row>
    <row r="151" spans="1:30" s="358" customFormat="1" x14ac:dyDescent="0.25">
      <c r="A151" s="5">
        <f>SUBTOTAL(103,$B$2:B151)</f>
        <v>150</v>
      </c>
      <c r="B151" s="6" t="s">
        <v>5244</v>
      </c>
      <c r="C151" s="10">
        <v>41112901140020</v>
      </c>
      <c r="D151" s="10" t="str">
        <f>VLOOKUP(C151,'Hemis baza'!K:AJ,26,)</f>
        <v>438231200012</v>
      </c>
      <c r="E151" s="24" t="str">
        <f>VLOOKUP(C151,'Hemis baza'!K:AF,13,)</f>
        <v>To‘lov-shartnoma</v>
      </c>
      <c r="F151" s="109" t="str">
        <f>VLOOKUP(C151,'Hemis baza'!K:AF,3,)</f>
        <v>2-kurs</v>
      </c>
      <c r="G151" s="307" t="s">
        <v>1240</v>
      </c>
      <c r="H151" s="404" t="str">
        <f>VLOOKUP(C151,'Hemis baza'!K:AF,5,)</f>
        <v>M1-23 P</v>
      </c>
      <c r="I151" s="403" t="str">
        <f>VLOOKUP(C151,'Hemis baza'!K:AF,11,)</f>
        <v>Magistr</v>
      </c>
      <c r="J151" s="23" t="str">
        <f>VLOOKUP(C151,'Hemis baza'!K:AF,12,)</f>
        <v>Kunduzgi</v>
      </c>
      <c r="K151" s="11" t="s">
        <v>2376</v>
      </c>
      <c r="L151" s="11" t="s">
        <v>1283</v>
      </c>
      <c r="M151" s="12">
        <v>18000000</v>
      </c>
      <c r="N151" s="13">
        <f>SUMIF('BR 2'!B:B,'2-kurs'!C151,'BR 2'!G:G)</f>
        <v>18000000</v>
      </c>
      <c r="O151" s="12">
        <f t="shared" si="18"/>
        <v>0</v>
      </c>
      <c r="P151" s="12"/>
      <c r="Q151" s="12">
        <f t="shared" si="19"/>
        <v>0</v>
      </c>
      <c r="R151" s="20"/>
      <c r="U151" s="13">
        <f t="shared" si="20"/>
        <v>0</v>
      </c>
      <c r="V151" s="13">
        <v>18000000</v>
      </c>
      <c r="AA151" s="359">
        <f t="shared" si="14"/>
        <v>18000000</v>
      </c>
      <c r="AB151" s="359">
        <f t="shared" si="15"/>
        <v>18000000</v>
      </c>
      <c r="AC151" s="359">
        <f t="shared" si="16"/>
        <v>0</v>
      </c>
      <c r="AD151" s="359">
        <f t="shared" si="17"/>
        <v>0</v>
      </c>
    </row>
    <row r="152" spans="1:30" s="358" customFormat="1" x14ac:dyDescent="0.25">
      <c r="A152" s="5">
        <f>SUBTOTAL(103,$B$2:B152)</f>
        <v>151</v>
      </c>
      <c r="B152" s="6" t="s">
        <v>5245</v>
      </c>
      <c r="C152" s="10">
        <v>60402065300033</v>
      </c>
      <c r="D152" s="10" t="str">
        <f>VLOOKUP(C152,'Hemis baza'!K:AJ,26,)</f>
        <v>438231100344</v>
      </c>
      <c r="E152" s="24" t="str">
        <f>VLOOKUP(C152,'Hemis baza'!K:AF,13,)</f>
        <v>To‘lov-shartnoma</v>
      </c>
      <c r="F152" s="109" t="str">
        <f>VLOOKUP(C152,'Hemis baza'!K:AF,3,)</f>
        <v>2-kurs</v>
      </c>
      <c r="G152" s="307" t="s">
        <v>121</v>
      </c>
      <c r="H152" s="404" t="str">
        <f>VLOOKUP(C152,'Hemis baza'!K:AF,5,)</f>
        <v>1-23 BT</v>
      </c>
      <c r="I152" s="403" t="str">
        <f>VLOOKUP(C152,'Hemis baza'!K:AF,11,)</f>
        <v>Bakalavr</v>
      </c>
      <c r="J152" s="23" t="str">
        <f>VLOOKUP(C152,'Hemis baza'!K:AF,12,)</f>
        <v>Kunduzgi</v>
      </c>
      <c r="K152" s="11" t="s">
        <v>947</v>
      </c>
      <c r="L152" s="11" t="s">
        <v>100</v>
      </c>
      <c r="M152" s="35">
        <v>15000000</v>
      </c>
      <c r="N152" s="13">
        <f>SUMIF('BR 2'!B:B,'2-kurs'!C152,'BR 2'!G:G)</f>
        <v>15000000</v>
      </c>
      <c r="O152" s="12">
        <f t="shared" si="18"/>
        <v>0</v>
      </c>
      <c r="P152" s="12"/>
      <c r="Q152" s="12">
        <f t="shared" si="19"/>
        <v>0</v>
      </c>
      <c r="R152" s="20"/>
      <c r="U152" s="13">
        <f t="shared" si="20"/>
        <v>0</v>
      </c>
      <c r="V152" s="13">
        <v>15000000</v>
      </c>
      <c r="AA152" s="359">
        <f t="shared" si="14"/>
        <v>15000000</v>
      </c>
      <c r="AB152" s="359">
        <f t="shared" si="15"/>
        <v>15000000</v>
      </c>
      <c r="AC152" s="359">
        <f t="shared" si="16"/>
        <v>0</v>
      </c>
      <c r="AD152" s="359">
        <f t="shared" si="17"/>
        <v>0</v>
      </c>
    </row>
    <row r="153" spans="1:30" s="358" customFormat="1" x14ac:dyDescent="0.25">
      <c r="A153" s="5">
        <f>SUBTOTAL(103,$B$2:B153)</f>
        <v>152</v>
      </c>
      <c r="B153" s="6" t="s">
        <v>5246</v>
      </c>
      <c r="C153" s="10">
        <v>50208055300011</v>
      </c>
      <c r="D153" s="10" t="str">
        <f>VLOOKUP(C153,'Hemis baza'!K:AJ,26,)</f>
        <v>438231100564</v>
      </c>
      <c r="E153" s="24" t="str">
        <f>VLOOKUP(C153,'Hemis baza'!K:AF,13,)</f>
        <v>To‘lov-shartnoma</v>
      </c>
      <c r="F153" s="109" t="str">
        <f>VLOOKUP(C153,'Hemis baza'!K:AF,3,)</f>
        <v>2-kurs</v>
      </c>
      <c r="G153" s="307" t="s">
        <v>318</v>
      </c>
      <c r="H153" s="404" t="str">
        <f>VLOOKUP(C153,'Hemis baza'!K:AF,5,)</f>
        <v>S1-23 IQT</v>
      </c>
      <c r="I153" s="403" t="str">
        <f>VLOOKUP(C153,'Hemis baza'!K:AF,11,)</f>
        <v>Bakalavr</v>
      </c>
      <c r="J153" s="23" t="str">
        <f>VLOOKUP(C153,'Hemis baza'!K:AF,12,)</f>
        <v>Sirtqi</v>
      </c>
      <c r="K153" s="11" t="s">
        <v>1138</v>
      </c>
      <c r="L153" s="11" t="s">
        <v>727</v>
      </c>
      <c r="M153" s="12">
        <v>12000000</v>
      </c>
      <c r="N153" s="13">
        <f>SUMIF('BR 2'!B:B,'2-kurs'!C153,'BR 2'!G:G)</f>
        <v>13000000</v>
      </c>
      <c r="O153" s="12">
        <f t="shared" si="18"/>
        <v>0</v>
      </c>
      <c r="P153" s="12"/>
      <c r="Q153" s="12">
        <f t="shared" si="19"/>
        <v>1000000</v>
      </c>
      <c r="R153" s="20"/>
      <c r="U153" s="13">
        <f t="shared" si="20"/>
        <v>0</v>
      </c>
      <c r="V153" s="13">
        <v>13000000</v>
      </c>
      <c r="AA153" s="359">
        <f t="shared" si="14"/>
        <v>12000000</v>
      </c>
      <c r="AB153" s="359">
        <f t="shared" si="15"/>
        <v>13000000</v>
      </c>
      <c r="AC153" s="359">
        <f t="shared" si="16"/>
        <v>0</v>
      </c>
      <c r="AD153" s="359">
        <f t="shared" si="17"/>
        <v>1000000</v>
      </c>
    </row>
    <row r="154" spans="1:30" s="358" customFormat="1" x14ac:dyDescent="0.25">
      <c r="A154" s="5">
        <f>SUBTOTAL(103,$B$2:B154)</f>
        <v>153</v>
      </c>
      <c r="B154" s="6" t="s">
        <v>5247</v>
      </c>
      <c r="C154" s="10">
        <v>40611871140072</v>
      </c>
      <c r="D154" s="10" t="str">
        <f>VLOOKUP(C154,'Hemis baza'!K:AJ,26,)</f>
        <v>438231200013</v>
      </c>
      <c r="E154" s="24" t="str">
        <f>VLOOKUP(C154,'Hemis baza'!K:AF,13,)</f>
        <v>To‘lov-shartnoma</v>
      </c>
      <c r="F154" s="109" t="str">
        <f>VLOOKUP(C154,'Hemis baza'!K:AF,3,)</f>
        <v>2-kurs</v>
      </c>
      <c r="G154" s="307" t="s">
        <v>1240</v>
      </c>
      <c r="H154" s="404" t="str">
        <f>VLOOKUP(C154,'Hemis baza'!K:AF,5,)</f>
        <v>M1-23 P</v>
      </c>
      <c r="I154" s="403" t="str">
        <f>VLOOKUP(C154,'Hemis baza'!K:AF,11,)</f>
        <v>Magistr</v>
      </c>
      <c r="J154" s="23" t="str">
        <f>VLOOKUP(C154,'Hemis baza'!K:AF,12,)</f>
        <v>Kunduzgi</v>
      </c>
      <c r="K154" s="11" t="s">
        <v>1304</v>
      </c>
      <c r="L154" s="11">
        <v>972815881</v>
      </c>
      <c r="M154" s="12">
        <v>18000000</v>
      </c>
      <c r="N154" s="13">
        <f>SUMIF('BR 2'!B:B,'2-kurs'!C154,'BR 2'!G:G)</f>
        <v>18000000</v>
      </c>
      <c r="O154" s="12">
        <f t="shared" si="18"/>
        <v>0</v>
      </c>
      <c r="P154" s="12"/>
      <c r="Q154" s="12">
        <f t="shared" si="19"/>
        <v>0</v>
      </c>
      <c r="R154" s="20"/>
      <c r="U154" s="13">
        <f t="shared" si="20"/>
        <v>0</v>
      </c>
      <c r="V154" s="13">
        <v>18000000</v>
      </c>
      <c r="AA154" s="359">
        <f t="shared" si="14"/>
        <v>18000000</v>
      </c>
      <c r="AB154" s="359">
        <f t="shared" si="15"/>
        <v>18000000</v>
      </c>
      <c r="AC154" s="359">
        <f t="shared" si="16"/>
        <v>0</v>
      </c>
      <c r="AD154" s="359">
        <f t="shared" si="17"/>
        <v>0</v>
      </c>
    </row>
    <row r="155" spans="1:30" s="358" customFormat="1" x14ac:dyDescent="0.25">
      <c r="A155" s="5">
        <f>SUBTOTAL(103,$B$2:B155)</f>
        <v>154</v>
      </c>
      <c r="B155" s="6" t="s">
        <v>5248</v>
      </c>
      <c r="C155" s="10">
        <v>60810065300014</v>
      </c>
      <c r="D155" s="10" t="str">
        <f>VLOOKUP(C155,'Hemis baza'!K:AJ,26,)</f>
        <v>438231100454</v>
      </c>
      <c r="E155" s="24" t="str">
        <f>VLOOKUP(C155,'Hemis baza'!K:AF,13,)</f>
        <v>Davlat granti</v>
      </c>
      <c r="F155" s="109" t="str">
        <f>VLOOKUP(C155,'Hemis baza'!K:AF,3,)</f>
        <v>2-kurs</v>
      </c>
      <c r="G155" s="307" t="s">
        <v>121</v>
      </c>
      <c r="H155" s="404" t="str">
        <f>VLOOKUP(C155,'Hemis baza'!K:AF,5,)</f>
        <v>1-23 BT</v>
      </c>
      <c r="I155" s="403" t="str">
        <f>VLOOKUP(C155,'Hemis baza'!K:AF,11,)</f>
        <v>Bakalavr</v>
      </c>
      <c r="J155" s="23" t="str">
        <f>VLOOKUP(C155,'Hemis baza'!K:AF,12,)</f>
        <v>Kunduzgi</v>
      </c>
      <c r="K155" s="11" t="s">
        <v>941</v>
      </c>
      <c r="L155" s="11" t="s">
        <v>939</v>
      </c>
      <c r="M155" s="35">
        <v>15000000</v>
      </c>
      <c r="N155" s="13">
        <f>SUMIF('BR 2'!B:B,'2-kurs'!C155,'BR 2'!G:G)</f>
        <v>15000000</v>
      </c>
      <c r="O155" s="12">
        <f t="shared" si="18"/>
        <v>0</v>
      </c>
      <c r="P155" s="12"/>
      <c r="Q155" s="12">
        <f t="shared" si="19"/>
        <v>0</v>
      </c>
      <c r="R155" s="20"/>
      <c r="U155" s="13">
        <f t="shared" si="20"/>
        <v>0</v>
      </c>
      <c r="V155" s="13">
        <v>15000000</v>
      </c>
      <c r="AA155" s="359">
        <f t="shared" si="14"/>
        <v>15000000</v>
      </c>
      <c r="AB155" s="359">
        <f t="shared" si="15"/>
        <v>15000000</v>
      </c>
      <c r="AC155" s="359">
        <f t="shared" si="16"/>
        <v>0</v>
      </c>
      <c r="AD155" s="359">
        <f t="shared" si="17"/>
        <v>0</v>
      </c>
    </row>
    <row r="156" spans="1:30" s="358" customFormat="1" x14ac:dyDescent="0.25">
      <c r="A156" s="5">
        <f>SUBTOTAL(103,$B$2:B156)</f>
        <v>155</v>
      </c>
      <c r="B156" s="6" t="s">
        <v>5249</v>
      </c>
      <c r="C156" s="10">
        <v>40305941590028</v>
      </c>
      <c r="D156" s="10" t="str">
        <f>VLOOKUP(C156,'Hemis baza'!K:AJ,26,)</f>
        <v>438231100667</v>
      </c>
      <c r="E156" s="24" t="str">
        <f>VLOOKUP(C156,'Hemis baza'!K:AF,13,)</f>
        <v>To‘lov-shartnoma</v>
      </c>
      <c r="F156" s="109" t="str">
        <f>VLOOKUP(C156,'Hemis baza'!K:AF,3,)</f>
        <v>2-kurs</v>
      </c>
      <c r="G156" s="305" t="s">
        <v>36</v>
      </c>
      <c r="H156" s="404" t="str">
        <f>VLOOKUP(C156,'Hemis baza'!K:AF,5,)</f>
        <v>S1-23 MT</v>
      </c>
      <c r="I156" s="403" t="str">
        <f>VLOOKUP(C156,'Hemis baza'!K:AF,11,)</f>
        <v>Bakalavr</v>
      </c>
      <c r="J156" s="23" t="str">
        <f>VLOOKUP(C156,'Hemis baza'!K:AF,12,)</f>
        <v>Sirtqi</v>
      </c>
      <c r="K156" s="11" t="s">
        <v>1088</v>
      </c>
      <c r="L156" s="11" t="s">
        <v>520</v>
      </c>
      <c r="M156" s="12">
        <v>12000000</v>
      </c>
      <c r="N156" s="13">
        <f>SUMIF('BR 2'!B:B,'2-kurs'!C156,'BR 2'!G:G)</f>
        <v>9000000</v>
      </c>
      <c r="O156" s="12">
        <f t="shared" si="18"/>
        <v>3000000</v>
      </c>
      <c r="P156" s="12"/>
      <c r="Q156" s="12">
        <f t="shared" si="19"/>
        <v>0</v>
      </c>
      <c r="R156" s="20"/>
      <c r="U156" s="13">
        <f t="shared" si="20"/>
        <v>0</v>
      </c>
      <c r="V156" s="13">
        <v>9000000</v>
      </c>
      <c r="AA156" s="359">
        <f t="shared" si="14"/>
        <v>12000000</v>
      </c>
      <c r="AB156" s="359">
        <f t="shared" si="15"/>
        <v>9000000</v>
      </c>
      <c r="AC156" s="359">
        <f t="shared" si="16"/>
        <v>3000000</v>
      </c>
      <c r="AD156" s="359">
        <f t="shared" si="17"/>
        <v>0</v>
      </c>
    </row>
    <row r="157" spans="1:30" s="358" customFormat="1" x14ac:dyDescent="0.25">
      <c r="A157" s="5">
        <f>SUBTOTAL(103,$B$2:B157)</f>
        <v>156</v>
      </c>
      <c r="B157" s="6" t="s">
        <v>5250</v>
      </c>
      <c r="C157" s="10">
        <v>50607015310011</v>
      </c>
      <c r="D157" s="10" t="str">
        <f>VLOOKUP(C157,'Hemis baza'!K:AJ,26,)</f>
        <v>438231200055</v>
      </c>
      <c r="E157" s="24" t="str">
        <f>VLOOKUP(C157,'Hemis baza'!K:AF,13,)</f>
        <v>To‘lov-shartnoma</v>
      </c>
      <c r="F157" s="109" t="str">
        <f>VLOOKUP(C157,'Hemis baza'!K:AF,3,)</f>
        <v>2-kurs</v>
      </c>
      <c r="G157" s="307" t="s">
        <v>1240</v>
      </c>
      <c r="H157" s="404" t="str">
        <f>VLOOKUP(C157,'Hemis baza'!K:AF,5,)</f>
        <v>M1-23 P</v>
      </c>
      <c r="I157" s="403" t="str">
        <f>VLOOKUP(C157,'Hemis baza'!K:AF,11,)</f>
        <v>Magistr</v>
      </c>
      <c r="J157" s="23" t="str">
        <f>VLOOKUP(C157,'Hemis baza'!K:AF,12,)</f>
        <v>Kunduzgi</v>
      </c>
      <c r="K157" s="11" t="s">
        <v>1318</v>
      </c>
      <c r="L157" s="11">
        <v>918250578</v>
      </c>
      <c r="M157" s="12">
        <v>18000000</v>
      </c>
      <c r="N157" s="13">
        <f>SUMIF('BR 2'!B:B,'2-kurs'!C157,'BR 2'!G:G)</f>
        <v>18000000</v>
      </c>
      <c r="O157" s="12">
        <f t="shared" si="18"/>
        <v>0</v>
      </c>
      <c r="P157" s="12"/>
      <c r="Q157" s="12">
        <f t="shared" si="19"/>
        <v>0</v>
      </c>
      <c r="R157" s="20"/>
      <c r="U157" s="13">
        <f t="shared" si="20"/>
        <v>0</v>
      </c>
      <c r="V157" s="13">
        <v>18000000</v>
      </c>
      <c r="AA157" s="359">
        <f t="shared" si="14"/>
        <v>18000000</v>
      </c>
      <c r="AB157" s="359">
        <f t="shared" si="15"/>
        <v>18000000</v>
      </c>
      <c r="AC157" s="359">
        <f t="shared" si="16"/>
        <v>0</v>
      </c>
      <c r="AD157" s="359">
        <f t="shared" si="17"/>
        <v>0</v>
      </c>
    </row>
    <row r="158" spans="1:30" s="358" customFormat="1" x14ac:dyDescent="0.25">
      <c r="A158" s="5">
        <f>SUBTOTAL(103,$B$2:B158)</f>
        <v>157</v>
      </c>
      <c r="B158" s="6" t="s">
        <v>5251</v>
      </c>
      <c r="C158" s="10">
        <v>40512962700024</v>
      </c>
      <c r="D158" s="10" t="str">
        <f>VLOOKUP(C158,'Hemis baza'!K:AJ,26,)</f>
        <v>438231200059</v>
      </c>
      <c r="E158" s="24" t="str">
        <f>VLOOKUP(C158,'Hemis baza'!K:AF,13,)</f>
        <v>To‘lov-shartnoma</v>
      </c>
      <c r="F158" s="109" t="str">
        <f>VLOOKUP(C158,'Hemis baza'!K:AF,3,)</f>
        <v>2-kurs</v>
      </c>
      <c r="G158" s="307" t="s">
        <v>1240</v>
      </c>
      <c r="H158" s="404" t="str">
        <f>VLOOKUP(C158,'Hemis baza'!K:AF,5,)</f>
        <v>M1-23 P</v>
      </c>
      <c r="I158" s="403" t="str">
        <f>VLOOKUP(C158,'Hemis baza'!K:AF,11,)</f>
        <v>Magistr</v>
      </c>
      <c r="J158" s="23" t="str">
        <f>VLOOKUP(C158,'Hemis baza'!K:AF,12,)</f>
        <v>Kunduzgi</v>
      </c>
      <c r="K158" s="11" t="s">
        <v>1299</v>
      </c>
      <c r="L158" s="11">
        <v>883820696</v>
      </c>
      <c r="M158" s="12">
        <v>18000000</v>
      </c>
      <c r="N158" s="13">
        <f>SUMIF('BR 2'!B:B,'2-kurs'!C158,'BR 2'!G:G)</f>
        <v>18000000</v>
      </c>
      <c r="O158" s="12">
        <f t="shared" si="18"/>
        <v>0</v>
      </c>
      <c r="P158" s="12"/>
      <c r="Q158" s="12">
        <f t="shared" si="19"/>
        <v>0</v>
      </c>
      <c r="R158" s="20"/>
      <c r="U158" s="13">
        <f t="shared" si="20"/>
        <v>0</v>
      </c>
      <c r="V158" s="13">
        <v>18000000</v>
      </c>
      <c r="AA158" s="359">
        <f t="shared" si="14"/>
        <v>18000000</v>
      </c>
      <c r="AB158" s="359">
        <f t="shared" si="15"/>
        <v>18000000</v>
      </c>
      <c r="AC158" s="359">
        <f t="shared" si="16"/>
        <v>0</v>
      </c>
      <c r="AD158" s="359">
        <f t="shared" si="17"/>
        <v>0</v>
      </c>
    </row>
    <row r="159" spans="1:30" s="358" customFormat="1" x14ac:dyDescent="0.25">
      <c r="A159" s="5">
        <f>SUBTOTAL(103,$B$2:B159)</f>
        <v>158</v>
      </c>
      <c r="B159" s="6" t="s">
        <v>5252</v>
      </c>
      <c r="C159" s="10">
        <v>61806065260026</v>
      </c>
      <c r="D159" s="10" t="e">
        <f>VLOOKUP(C159,'Hemis baza'!K:AJ,26,)</f>
        <v>#N/A</v>
      </c>
      <c r="E159" s="24" t="e">
        <f>VLOOKUP(C159,'Hemis baza'!K:AF,13,)</f>
        <v>#N/A</v>
      </c>
      <c r="F159" s="109" t="e">
        <f>VLOOKUP(C159,'Hemis baza'!K:AF,3,)</f>
        <v>#N/A</v>
      </c>
      <c r="G159" s="307" t="s">
        <v>318</v>
      </c>
      <c r="H159" s="404" t="e">
        <f>VLOOKUP(C159,'Hemis baza'!K:AF,5,)</f>
        <v>#N/A</v>
      </c>
      <c r="I159" s="403" t="e">
        <f>VLOOKUP(C159,'Hemis baza'!K:AF,11,)</f>
        <v>#N/A</v>
      </c>
      <c r="J159" s="23" t="e">
        <f>VLOOKUP(C159,'Hemis baza'!K:AF,12,)</f>
        <v>#N/A</v>
      </c>
      <c r="K159" s="11" t="s">
        <v>1154</v>
      </c>
      <c r="L159" s="11" t="s">
        <v>743</v>
      </c>
      <c r="M159" s="12">
        <v>12000000</v>
      </c>
      <c r="N159" s="13">
        <f>SUMIF('BR 2'!B:B,'2-kurs'!C159,'BR 2'!G:G)</f>
        <v>2520000</v>
      </c>
      <c r="O159" s="12">
        <f t="shared" si="18"/>
        <v>9480000</v>
      </c>
      <c r="P159" s="12"/>
      <c r="Q159" s="12">
        <f t="shared" si="19"/>
        <v>0</v>
      </c>
      <c r="R159" s="21"/>
      <c r="U159" s="13">
        <f t="shared" si="20"/>
        <v>0</v>
      </c>
      <c r="V159" s="13">
        <v>2520000</v>
      </c>
      <c r="AA159" s="359">
        <f t="shared" si="14"/>
        <v>12000000</v>
      </c>
      <c r="AB159" s="359">
        <f t="shared" si="15"/>
        <v>2520000</v>
      </c>
      <c r="AC159" s="359">
        <f t="shared" si="16"/>
        <v>9480000</v>
      </c>
      <c r="AD159" s="359">
        <f t="shared" si="17"/>
        <v>0</v>
      </c>
    </row>
    <row r="160" spans="1:30" s="358" customFormat="1" x14ac:dyDescent="0.25">
      <c r="A160" s="5">
        <f>SUBTOTAL(103,$B$2:B160)</f>
        <v>159</v>
      </c>
      <c r="B160" s="30" t="s">
        <v>5253</v>
      </c>
      <c r="C160" s="537">
        <v>40206861010015</v>
      </c>
      <c r="D160" s="10" t="str">
        <f>VLOOKUP(C160,'Hemis baza'!K:AJ,26,)</f>
        <v>438231100628</v>
      </c>
      <c r="E160" s="24" t="str">
        <f>VLOOKUP(C160,'Hemis baza'!K:AF,13,)</f>
        <v>To‘lov-shartnoma</v>
      </c>
      <c r="F160" s="109" t="str">
        <f>VLOOKUP(C160,'Hemis baza'!K:AF,3,)</f>
        <v>2-kurs</v>
      </c>
      <c r="G160" s="305" t="s">
        <v>36</v>
      </c>
      <c r="H160" s="404" t="str">
        <f>VLOOKUP(C160,'Hemis baza'!K:AF,5,)</f>
        <v>S1-23 MT</v>
      </c>
      <c r="I160" s="403" t="str">
        <f>VLOOKUP(C160,'Hemis baza'!K:AF,11,)</f>
        <v>Bakalavr</v>
      </c>
      <c r="J160" s="23" t="str">
        <f>VLOOKUP(C160,'Hemis baza'!K:AF,12,)</f>
        <v>Sirtqi</v>
      </c>
      <c r="K160" s="11" t="s">
        <v>1067</v>
      </c>
      <c r="L160" s="12" t="s">
        <v>499</v>
      </c>
      <c r="M160" s="12">
        <v>12000000</v>
      </c>
      <c r="N160" s="12">
        <f>SUMIF('BR 2'!B:B,'2-kurs'!C160,'BR 2'!G:G)</f>
        <v>9000000</v>
      </c>
      <c r="O160" s="12">
        <f t="shared" si="18"/>
        <v>3000000</v>
      </c>
      <c r="P160" s="12"/>
      <c r="Q160" s="12">
        <f t="shared" si="19"/>
        <v>0</v>
      </c>
      <c r="T160" s="359"/>
      <c r="U160" s="12">
        <f t="shared" si="20"/>
        <v>0</v>
      </c>
      <c r="V160" s="12">
        <v>9000000</v>
      </c>
      <c r="AA160" s="359">
        <f t="shared" si="14"/>
        <v>12000000</v>
      </c>
      <c r="AB160" s="359">
        <f t="shared" si="15"/>
        <v>9000000</v>
      </c>
      <c r="AC160" s="359">
        <f t="shared" si="16"/>
        <v>3000000</v>
      </c>
      <c r="AD160" s="359">
        <f t="shared" si="17"/>
        <v>0</v>
      </c>
    </row>
    <row r="161" spans="1:30" s="358" customFormat="1" x14ac:dyDescent="0.25">
      <c r="A161" s="5">
        <f>SUBTOTAL(103,$B$2:B161)</f>
        <v>160</v>
      </c>
      <c r="B161" s="30" t="s">
        <v>5254</v>
      </c>
      <c r="C161" s="307">
        <v>62810055360046</v>
      </c>
      <c r="D161" s="10" t="str">
        <f>VLOOKUP(C161,'Hemis baza'!K:AJ,26,)</f>
        <v>438231100406</v>
      </c>
      <c r="E161" s="24" t="str">
        <f>VLOOKUP(C161,'Hemis baza'!K:AF,13,)</f>
        <v>To‘lov-shartnoma</v>
      </c>
      <c r="F161" s="109" t="str">
        <f>VLOOKUP(C161,'Hemis baza'!K:AF,3,)</f>
        <v>2-kurs</v>
      </c>
      <c r="G161" s="47" t="s">
        <v>270</v>
      </c>
      <c r="H161" s="404" t="str">
        <f>VLOOKUP(C161,'Hemis baza'!K:AF,5,)</f>
        <v>1-23 XTA</v>
      </c>
      <c r="I161" s="403" t="str">
        <f>VLOOKUP(C161,'Hemis baza'!K:AF,11,)</f>
        <v>Bakalavr</v>
      </c>
      <c r="J161" s="23" t="str">
        <f>VLOOKUP(C161,'Hemis baza'!K:AF,12,)</f>
        <v>Kunduzgi</v>
      </c>
      <c r="K161" s="12" t="s">
        <v>1012</v>
      </c>
      <c r="L161" s="13" t="s">
        <v>290</v>
      </c>
      <c r="M161" s="12">
        <v>15000000</v>
      </c>
      <c r="N161" s="12">
        <f>SUMIF('BR 2'!B:B,'2-kurs'!C161,'BR 2'!G:G)</f>
        <v>15000000</v>
      </c>
      <c r="O161" s="12">
        <f t="shared" si="18"/>
        <v>0</v>
      </c>
      <c r="P161" s="16"/>
      <c r="Q161" s="12">
        <f t="shared" si="19"/>
        <v>0</v>
      </c>
      <c r="S161" s="359"/>
      <c r="T161" s="2"/>
      <c r="U161" s="12">
        <f t="shared" si="20"/>
        <v>0</v>
      </c>
      <c r="V161" s="12">
        <v>15000000</v>
      </c>
      <c r="AA161" s="359">
        <f t="shared" si="14"/>
        <v>15000000</v>
      </c>
      <c r="AB161" s="359">
        <f t="shared" si="15"/>
        <v>15000000</v>
      </c>
      <c r="AC161" s="359">
        <f t="shared" si="16"/>
        <v>0</v>
      </c>
      <c r="AD161" s="359">
        <f t="shared" si="17"/>
        <v>0</v>
      </c>
    </row>
    <row r="162" spans="1:30" s="358" customFormat="1" x14ac:dyDescent="0.25">
      <c r="A162" s="5">
        <f>SUBTOTAL(103,$B$2:B162)</f>
        <v>161</v>
      </c>
      <c r="B162" s="30" t="s">
        <v>5255</v>
      </c>
      <c r="C162" s="10">
        <v>62708045380025</v>
      </c>
      <c r="D162" s="10" t="str">
        <f>VLOOKUP(C162,'Hemis baza'!K:AJ,26,)</f>
        <v>438231100623</v>
      </c>
      <c r="E162" s="24" t="str">
        <f>VLOOKUP(C162,'Hemis baza'!K:AF,13,)</f>
        <v>To‘lov-shartnoma</v>
      </c>
      <c r="F162" s="109" t="str">
        <f>VLOOKUP(C162,'Hemis baza'!K:AF,3,)</f>
        <v>2-kurs</v>
      </c>
      <c r="G162" s="307" t="s">
        <v>318</v>
      </c>
      <c r="H162" s="404" t="str">
        <f>VLOOKUP(C162,'Hemis baza'!K:AF,5,)</f>
        <v>S1-23 IQT</v>
      </c>
      <c r="I162" s="403" t="str">
        <f>VLOOKUP(C162,'Hemis baza'!K:AF,11,)</f>
        <v>Bakalavr</v>
      </c>
      <c r="J162" s="23" t="str">
        <f>VLOOKUP(C162,'Hemis baza'!K:AF,12,)</f>
        <v>Sirtqi</v>
      </c>
      <c r="K162" s="11" t="s">
        <v>1120</v>
      </c>
      <c r="L162" s="11" t="s">
        <v>709</v>
      </c>
      <c r="M162" s="12">
        <v>12000000</v>
      </c>
      <c r="N162" s="13">
        <f>SUMIF('BR 2'!B:B,'2-kurs'!C162,'BR 2'!G:G)</f>
        <v>8000000</v>
      </c>
      <c r="O162" s="12">
        <f t="shared" si="18"/>
        <v>4000000</v>
      </c>
      <c r="P162" s="12"/>
      <c r="Q162" s="12">
        <f t="shared" si="19"/>
        <v>0</v>
      </c>
      <c r="R162" s="36"/>
      <c r="U162" s="13">
        <f t="shared" si="20"/>
        <v>0</v>
      </c>
      <c r="V162" s="13">
        <v>8000000</v>
      </c>
      <c r="AA162" s="359">
        <f t="shared" si="14"/>
        <v>12000000</v>
      </c>
      <c r="AB162" s="359">
        <f t="shared" si="15"/>
        <v>8000000</v>
      </c>
      <c r="AC162" s="359">
        <f t="shared" si="16"/>
        <v>4000000</v>
      </c>
      <c r="AD162" s="359">
        <f t="shared" si="17"/>
        <v>0</v>
      </c>
    </row>
    <row r="163" spans="1:30" s="358" customFormat="1" x14ac:dyDescent="0.25">
      <c r="A163" s="5">
        <f>SUBTOTAL(103,$B$2:B163)</f>
        <v>162</v>
      </c>
      <c r="B163" s="30" t="s">
        <v>5256</v>
      </c>
      <c r="C163" s="10">
        <v>62805055300011</v>
      </c>
      <c r="D163" s="10" t="str">
        <f>VLOOKUP(C163,'Hemis baza'!K:AJ,26,)</f>
        <v>438231100641</v>
      </c>
      <c r="E163" s="24" t="str">
        <f>VLOOKUP(C163,'Hemis baza'!K:AF,13,)</f>
        <v>To‘lov-shartnoma</v>
      </c>
      <c r="F163" s="109" t="str">
        <f>VLOOKUP(C163,'Hemis baza'!K:AF,3,)</f>
        <v>2-kurs</v>
      </c>
      <c r="G163" s="305" t="s">
        <v>36</v>
      </c>
      <c r="H163" s="404" t="str">
        <f>VLOOKUP(C163,'Hemis baza'!K:AF,5,)</f>
        <v>S2-23 MT</v>
      </c>
      <c r="I163" s="403" t="str">
        <f>VLOOKUP(C163,'Hemis baza'!K:AF,11,)</f>
        <v>Bakalavr</v>
      </c>
      <c r="J163" s="23" t="str">
        <f>VLOOKUP(C163,'Hemis baza'!K:AF,12,)</f>
        <v>Sirtqi</v>
      </c>
      <c r="K163" s="11" t="s">
        <v>1043</v>
      </c>
      <c r="L163" s="11" t="s">
        <v>474</v>
      </c>
      <c r="M163" s="12">
        <v>12000000</v>
      </c>
      <c r="N163" s="13">
        <f>SUMIF('BR 2'!B:B,'2-kurs'!C163,'BR 2'!G:G)</f>
        <v>9000000</v>
      </c>
      <c r="O163" s="12">
        <f t="shared" si="18"/>
        <v>3000000</v>
      </c>
      <c r="P163" s="12"/>
      <c r="Q163" s="12">
        <f t="shared" si="19"/>
        <v>0</v>
      </c>
      <c r="R163" s="36"/>
      <c r="U163" s="13">
        <f t="shared" si="20"/>
        <v>0</v>
      </c>
      <c r="V163" s="13">
        <v>9000000</v>
      </c>
      <c r="AA163" s="359">
        <f t="shared" si="14"/>
        <v>12000000</v>
      </c>
      <c r="AB163" s="359">
        <f t="shared" si="15"/>
        <v>9000000</v>
      </c>
      <c r="AC163" s="359">
        <f t="shared" si="16"/>
        <v>3000000</v>
      </c>
      <c r="AD163" s="359">
        <f t="shared" si="17"/>
        <v>0</v>
      </c>
    </row>
    <row r="164" spans="1:30" s="358" customFormat="1" x14ac:dyDescent="0.25">
      <c r="A164" s="5">
        <f>SUBTOTAL(103,$B$2:B164)</f>
        <v>163</v>
      </c>
      <c r="B164" s="30" t="s">
        <v>5257</v>
      </c>
      <c r="C164" s="10">
        <v>60803055300026</v>
      </c>
      <c r="D164" s="10" t="str">
        <f>VLOOKUP(C164,'Hemis baza'!K:AJ,26,)</f>
        <v>438231100353</v>
      </c>
      <c r="E164" s="24" t="str">
        <f>VLOOKUP(C164,'Hemis baza'!K:AF,13,)</f>
        <v>To‘lov-shartnoma</v>
      </c>
      <c r="F164" s="109" t="str">
        <f>VLOOKUP(C164,'Hemis baza'!K:AF,3,)</f>
        <v>2-kurs</v>
      </c>
      <c r="G164" s="307" t="s">
        <v>181</v>
      </c>
      <c r="H164" s="404" t="str">
        <f>VLOOKUP(C164,'Hemis baza'!K:AF,5,)</f>
        <v>1-23 O`TA</v>
      </c>
      <c r="I164" s="403" t="str">
        <f>VLOOKUP(C164,'Hemis baza'!K:AF,11,)</f>
        <v>Bakalavr</v>
      </c>
      <c r="J164" s="23" t="str">
        <f>VLOOKUP(C164,'Hemis baza'!K:AF,12,)</f>
        <v>Kunduzgi</v>
      </c>
      <c r="K164" s="11" t="s">
        <v>986</v>
      </c>
      <c r="L164" s="11" t="s">
        <v>188</v>
      </c>
      <c r="M164" s="35">
        <v>15000000</v>
      </c>
      <c r="N164" s="13">
        <f>SUMIF('BR 2'!B:B,'2-kurs'!C164,'BR 2'!G:G)</f>
        <v>15000000</v>
      </c>
      <c r="O164" s="12">
        <f t="shared" si="18"/>
        <v>0</v>
      </c>
      <c r="P164" s="12"/>
      <c r="Q164" s="12">
        <f t="shared" si="19"/>
        <v>0</v>
      </c>
      <c r="R164" s="36"/>
      <c r="U164" s="13">
        <f t="shared" si="20"/>
        <v>0</v>
      </c>
      <c r="V164" s="13">
        <v>15000000</v>
      </c>
      <c r="AA164" s="359">
        <f t="shared" si="14"/>
        <v>15000000</v>
      </c>
      <c r="AB164" s="359">
        <f t="shared" si="15"/>
        <v>15000000</v>
      </c>
      <c r="AC164" s="359">
        <f t="shared" si="16"/>
        <v>0</v>
      </c>
      <c r="AD164" s="359">
        <f t="shared" si="17"/>
        <v>0</v>
      </c>
    </row>
    <row r="165" spans="1:30" s="358" customFormat="1" x14ac:dyDescent="0.25">
      <c r="A165" s="5">
        <f>SUBTOTAL(103,$B$2:B165)</f>
        <v>164</v>
      </c>
      <c r="B165" s="30" t="s">
        <v>5258</v>
      </c>
      <c r="C165" s="10">
        <v>60805045780025</v>
      </c>
      <c r="D165" s="10" t="str">
        <f>VLOOKUP(C165,'Hemis baza'!K:AJ,26,)</f>
        <v>438231100414</v>
      </c>
      <c r="E165" s="24" t="str">
        <f>VLOOKUP(C165,'Hemis baza'!K:AF,13,)</f>
        <v>To‘lov-shartnoma</v>
      </c>
      <c r="F165" s="109" t="str">
        <f>VLOOKUP(C165,'Hemis baza'!K:AF,3,)</f>
        <v>2-kurs</v>
      </c>
      <c r="G165" s="307" t="s">
        <v>36</v>
      </c>
      <c r="H165" s="404" t="str">
        <f>VLOOKUP(C165,'Hemis baza'!K:AF,5,)</f>
        <v>1-23 MT</v>
      </c>
      <c r="I165" s="403" t="str">
        <f>VLOOKUP(C165,'Hemis baza'!K:AF,11,)</f>
        <v>Bakalavr</v>
      </c>
      <c r="J165" s="23" t="str">
        <f>VLOOKUP(C165,'Hemis baza'!K:AF,12,)</f>
        <v>Kunduzgi</v>
      </c>
      <c r="K165" s="11" t="s">
        <v>925</v>
      </c>
      <c r="L165" s="11" t="s">
        <v>26</v>
      </c>
      <c r="M165" s="35">
        <v>15000000</v>
      </c>
      <c r="N165" s="13">
        <f>SUMIF('BR 2'!B:B,'2-kurs'!C165,'BR 2'!G:G)</f>
        <v>7500000</v>
      </c>
      <c r="O165" s="12">
        <f t="shared" si="18"/>
        <v>7500000</v>
      </c>
      <c r="P165" s="12"/>
      <c r="Q165" s="12">
        <f t="shared" si="19"/>
        <v>0</v>
      </c>
      <c r="R165" s="15"/>
      <c r="U165" s="13">
        <f t="shared" si="20"/>
        <v>0</v>
      </c>
      <c r="V165" s="13">
        <v>7500000</v>
      </c>
      <c r="AA165" s="359">
        <f t="shared" si="14"/>
        <v>15000000</v>
      </c>
      <c r="AB165" s="359">
        <f t="shared" si="15"/>
        <v>7500000</v>
      </c>
      <c r="AC165" s="359">
        <f t="shared" si="16"/>
        <v>7500000</v>
      </c>
      <c r="AD165" s="359">
        <f t="shared" si="17"/>
        <v>0</v>
      </c>
    </row>
    <row r="166" spans="1:30" s="358" customFormat="1" x14ac:dyDescent="0.25">
      <c r="A166" s="5">
        <f>SUBTOTAL(103,$B$2:B166)</f>
        <v>165</v>
      </c>
      <c r="B166" s="30" t="s">
        <v>5259</v>
      </c>
      <c r="C166" s="10">
        <v>41709815300022</v>
      </c>
      <c r="D166" s="10" t="str">
        <f>VLOOKUP(C166,'Hemis baza'!K:AJ,26,)</f>
        <v>438231100637</v>
      </c>
      <c r="E166" s="24" t="str">
        <f>VLOOKUP(C166,'Hemis baza'!K:AF,13,)</f>
        <v>To‘lov-shartnoma</v>
      </c>
      <c r="F166" s="109" t="str">
        <f>VLOOKUP(C166,'Hemis baza'!K:AF,3,)</f>
        <v>2-kurs</v>
      </c>
      <c r="G166" s="305" t="s">
        <v>36</v>
      </c>
      <c r="H166" s="404" t="str">
        <f>VLOOKUP(C166,'Hemis baza'!K:AF,5,)</f>
        <v>S1-23 MT</v>
      </c>
      <c r="I166" s="403" t="str">
        <f>VLOOKUP(C166,'Hemis baza'!K:AF,11,)</f>
        <v>Bakalavr</v>
      </c>
      <c r="J166" s="23" t="str">
        <f>VLOOKUP(C166,'Hemis baza'!K:AF,12,)</f>
        <v>Sirtqi</v>
      </c>
      <c r="K166" s="11" t="s">
        <v>1053</v>
      </c>
      <c r="L166" s="11" t="s">
        <v>485</v>
      </c>
      <c r="M166" s="12">
        <v>12000000</v>
      </c>
      <c r="N166" s="13">
        <f>SUMIF('BR 2'!B:B,'2-kurs'!C166,'BR 2'!G:G)</f>
        <v>9090000</v>
      </c>
      <c r="O166" s="12">
        <f t="shared" si="18"/>
        <v>2910000</v>
      </c>
      <c r="P166" s="12"/>
      <c r="Q166" s="12">
        <f t="shared" si="19"/>
        <v>0</v>
      </c>
      <c r="R166" s="15"/>
      <c r="U166" s="13">
        <f t="shared" si="20"/>
        <v>0</v>
      </c>
      <c r="V166" s="13">
        <v>9090000</v>
      </c>
      <c r="AA166" s="359">
        <f t="shared" si="14"/>
        <v>12000000</v>
      </c>
      <c r="AB166" s="359">
        <f t="shared" si="15"/>
        <v>9090000</v>
      </c>
      <c r="AC166" s="359">
        <f t="shared" si="16"/>
        <v>2910000</v>
      </c>
      <c r="AD166" s="359">
        <f t="shared" si="17"/>
        <v>0</v>
      </c>
    </row>
    <row r="167" spans="1:30" s="358" customFormat="1" x14ac:dyDescent="0.25">
      <c r="A167" s="5">
        <f>SUBTOTAL(103,$B$2:B167)</f>
        <v>166</v>
      </c>
      <c r="B167" s="30" t="s">
        <v>5260</v>
      </c>
      <c r="C167" s="10">
        <v>40109851140070</v>
      </c>
      <c r="D167" s="10" t="str">
        <f>VLOOKUP(C167,'Hemis baza'!K:AJ,26,)</f>
        <v>438231100589</v>
      </c>
      <c r="E167" s="24" t="str">
        <f>VLOOKUP(C167,'Hemis baza'!K:AF,13,)</f>
        <v>To‘lov-shartnoma</v>
      </c>
      <c r="F167" s="109" t="str">
        <f>VLOOKUP(C167,'Hemis baza'!K:AF,3,)</f>
        <v>2-kurs</v>
      </c>
      <c r="G167" s="307" t="s">
        <v>318</v>
      </c>
      <c r="H167" s="404" t="str">
        <f>VLOOKUP(C167,'Hemis baza'!K:AF,5,)</f>
        <v>S1-23 IQT</v>
      </c>
      <c r="I167" s="403" t="str">
        <f>VLOOKUP(C167,'Hemis baza'!K:AF,11,)</f>
        <v>Bakalavr</v>
      </c>
      <c r="J167" s="23" t="str">
        <f>VLOOKUP(C167,'Hemis baza'!K:AF,12,)</f>
        <v>Sirtqi</v>
      </c>
      <c r="K167" s="11" t="s">
        <v>1167</v>
      </c>
      <c r="L167" s="11" t="s">
        <v>755</v>
      </c>
      <c r="M167" s="12">
        <v>12000000</v>
      </c>
      <c r="N167" s="13">
        <f>SUMIF('BR 2'!B:B,'2-kurs'!C167,'BR 2'!G:G)</f>
        <v>12000000</v>
      </c>
      <c r="O167" s="12">
        <f t="shared" si="18"/>
        <v>0</v>
      </c>
      <c r="P167" s="12"/>
      <c r="Q167" s="12">
        <f t="shared" si="19"/>
        <v>0</v>
      </c>
      <c r="R167" s="15"/>
      <c r="U167" s="13">
        <f t="shared" si="20"/>
        <v>0</v>
      </c>
      <c r="V167" s="13">
        <v>12000000</v>
      </c>
      <c r="AA167" s="359">
        <f t="shared" si="14"/>
        <v>12000000</v>
      </c>
      <c r="AB167" s="359">
        <f t="shared" si="15"/>
        <v>12000000</v>
      </c>
      <c r="AC167" s="359">
        <f t="shared" si="16"/>
        <v>0</v>
      </c>
      <c r="AD167" s="359">
        <f t="shared" si="17"/>
        <v>0</v>
      </c>
    </row>
    <row r="168" spans="1:30" s="358" customFormat="1" x14ac:dyDescent="0.25">
      <c r="A168" s="5">
        <f>SUBTOTAL(103,$B$2:B168)</f>
        <v>167</v>
      </c>
      <c r="B168" s="30" t="s">
        <v>5261</v>
      </c>
      <c r="C168" s="307">
        <v>40201661060044</v>
      </c>
      <c r="D168" s="10" t="str">
        <f>VLOOKUP(C168,'Hemis baza'!K:AJ,26,)</f>
        <v>438231100780</v>
      </c>
      <c r="E168" s="24" t="str">
        <f>VLOOKUP(C168,'Hemis baza'!K:AF,13,)</f>
        <v>To‘lov-shartnoma</v>
      </c>
      <c r="F168" s="109" t="str">
        <f>VLOOKUP(C168,'Hemis baza'!K:AF,3,)</f>
        <v>2-kurs</v>
      </c>
      <c r="G168" s="47" t="s">
        <v>361</v>
      </c>
      <c r="H168" s="404" t="str">
        <f>VLOOKUP(C168,'Hemis baza'!K:AF,5,)</f>
        <v>S1-23 PSI</v>
      </c>
      <c r="I168" s="403" t="str">
        <f>VLOOKUP(C168,'Hemis baza'!K:AF,11,)</f>
        <v>Bakalavr</v>
      </c>
      <c r="J168" s="23" t="str">
        <f>VLOOKUP(C168,'Hemis baza'!K:AF,12,)</f>
        <v>Sirtqi</v>
      </c>
      <c r="K168" s="12" t="s">
        <v>1189</v>
      </c>
      <c r="L168" s="13" t="s">
        <v>875</v>
      </c>
      <c r="M168" s="12">
        <v>12000000</v>
      </c>
      <c r="N168" s="12">
        <f>SUMIF('BR 2'!B:B,'2-kurs'!C168,'BR 2'!G:G)</f>
        <v>3000000</v>
      </c>
      <c r="O168" s="12">
        <f t="shared" si="18"/>
        <v>9000000</v>
      </c>
      <c r="P168" s="16"/>
      <c r="Q168" s="12">
        <f t="shared" si="19"/>
        <v>0</v>
      </c>
      <c r="S168" s="359"/>
      <c r="T168" s="2"/>
      <c r="U168" s="12">
        <f t="shared" si="20"/>
        <v>0</v>
      </c>
      <c r="V168" s="12">
        <v>3000000</v>
      </c>
      <c r="AA168" s="359">
        <f t="shared" si="14"/>
        <v>12000000</v>
      </c>
      <c r="AB168" s="359">
        <f t="shared" si="15"/>
        <v>3000000</v>
      </c>
      <c r="AC168" s="359">
        <f t="shared" si="16"/>
        <v>9000000</v>
      </c>
      <c r="AD168" s="359">
        <f t="shared" si="17"/>
        <v>0</v>
      </c>
    </row>
    <row r="169" spans="1:30" s="358" customFormat="1" x14ac:dyDescent="0.25">
      <c r="A169" s="5">
        <f>SUBTOTAL(103,$B$2:B169)</f>
        <v>168</v>
      </c>
      <c r="B169" s="30" t="s">
        <v>5262</v>
      </c>
      <c r="C169" s="10">
        <v>51707055260055</v>
      </c>
      <c r="D169" s="10" t="str">
        <f>VLOOKUP(C169,'Hemis baza'!K:AJ,26,)</f>
        <v>438231100587</v>
      </c>
      <c r="E169" s="24" t="str">
        <f>VLOOKUP(C169,'Hemis baza'!K:AF,13,)</f>
        <v>To‘lov-shartnoma</v>
      </c>
      <c r="F169" s="109" t="str">
        <f>VLOOKUP(C169,'Hemis baza'!K:AF,3,)</f>
        <v>2-kurs</v>
      </c>
      <c r="G169" s="307" t="s">
        <v>309</v>
      </c>
      <c r="H169" s="404" t="str">
        <f>VLOOKUP(C169,'Hemis baza'!K:AF,5,)</f>
        <v>S1-23 Tarix</v>
      </c>
      <c r="I169" s="403" t="str">
        <f>VLOOKUP(C169,'Hemis baza'!K:AF,11,)</f>
        <v>Bakalavr</v>
      </c>
      <c r="J169" s="23" t="str">
        <f>VLOOKUP(C169,'Hemis baza'!K:AF,12,)</f>
        <v>Sirtqi</v>
      </c>
      <c r="K169" s="11" t="s">
        <v>1110</v>
      </c>
      <c r="L169" s="11" t="s">
        <v>620</v>
      </c>
      <c r="M169" s="12">
        <v>12000000</v>
      </c>
      <c r="N169" s="13">
        <f>SUMIF('BR 2'!B:B,'2-kurs'!C169,'BR 2'!G:G)</f>
        <v>6000000</v>
      </c>
      <c r="O169" s="12">
        <f t="shared" si="18"/>
        <v>6000000</v>
      </c>
      <c r="P169" s="12"/>
      <c r="Q169" s="12">
        <f t="shared" si="19"/>
        <v>0</v>
      </c>
      <c r="R169" s="15"/>
      <c r="U169" s="13">
        <f t="shared" si="20"/>
        <v>0</v>
      </c>
      <c r="V169" s="13">
        <v>6000000</v>
      </c>
      <c r="AA169" s="359">
        <f t="shared" si="14"/>
        <v>12000000</v>
      </c>
      <c r="AB169" s="359">
        <f t="shared" si="15"/>
        <v>6000000</v>
      </c>
      <c r="AC169" s="359">
        <f t="shared" si="16"/>
        <v>6000000</v>
      </c>
      <c r="AD169" s="359">
        <f t="shared" si="17"/>
        <v>0</v>
      </c>
    </row>
    <row r="170" spans="1:30" s="358" customFormat="1" x14ac:dyDescent="0.25">
      <c r="A170" s="5">
        <f>SUBTOTAL(103,$B$2:B170)</f>
        <v>169</v>
      </c>
      <c r="B170" s="30" t="s">
        <v>5263</v>
      </c>
      <c r="C170" s="10">
        <v>52512025380014</v>
      </c>
      <c r="D170" s="10" t="str">
        <f>VLOOKUP(C170,'Hemis baza'!K:AJ,26,)</f>
        <v>438231100663</v>
      </c>
      <c r="E170" s="24" t="str">
        <f>VLOOKUP(C170,'Hemis baza'!K:AF,13,)</f>
        <v>To‘lov-shartnoma</v>
      </c>
      <c r="F170" s="109" t="str">
        <f>VLOOKUP(C170,'Hemis baza'!K:AF,3,)</f>
        <v>2-kurs</v>
      </c>
      <c r="G170" s="307" t="s">
        <v>318</v>
      </c>
      <c r="H170" s="404" t="str">
        <f>VLOOKUP(C170,'Hemis baza'!K:AF,5,)</f>
        <v>S1-23 IQT</v>
      </c>
      <c r="I170" s="403" t="str">
        <f>VLOOKUP(C170,'Hemis baza'!K:AF,11,)</f>
        <v>Bakalavr</v>
      </c>
      <c r="J170" s="23" t="str">
        <f>VLOOKUP(C170,'Hemis baza'!K:AF,12,)</f>
        <v>Sirtqi</v>
      </c>
      <c r="K170" s="11" t="s">
        <v>1121</v>
      </c>
      <c r="L170" s="11" t="s">
        <v>710</v>
      </c>
      <c r="M170" s="12">
        <v>12000000</v>
      </c>
      <c r="N170" s="13">
        <f>SUMIF('BR 2'!B:B,'2-kurs'!C170,'BR 2'!G:G)</f>
        <v>12000000</v>
      </c>
      <c r="O170" s="12">
        <f t="shared" si="18"/>
        <v>0</v>
      </c>
      <c r="P170" s="12"/>
      <c r="Q170" s="12">
        <f t="shared" si="19"/>
        <v>0</v>
      </c>
      <c r="R170" s="15"/>
      <c r="U170" s="13">
        <f t="shared" si="20"/>
        <v>2900000</v>
      </c>
      <c r="V170" s="13">
        <v>9100000</v>
      </c>
      <c r="AA170" s="359">
        <f t="shared" si="14"/>
        <v>12000000</v>
      </c>
      <c r="AB170" s="359">
        <f t="shared" si="15"/>
        <v>12000000</v>
      </c>
      <c r="AC170" s="359">
        <f t="shared" si="16"/>
        <v>0</v>
      </c>
      <c r="AD170" s="359">
        <f t="shared" si="17"/>
        <v>0</v>
      </c>
    </row>
    <row r="171" spans="1:30" s="358" customFormat="1" x14ac:dyDescent="0.25">
      <c r="A171" s="5">
        <f>SUBTOTAL(103,$B$2:B171)</f>
        <v>170</v>
      </c>
      <c r="B171" s="30" t="s">
        <v>5264</v>
      </c>
      <c r="C171" s="10">
        <v>42702985660029</v>
      </c>
      <c r="D171" s="10" t="str">
        <f>VLOOKUP(C171,'Hemis baza'!K:AJ,26,)</f>
        <v>438231100748</v>
      </c>
      <c r="E171" s="24" t="str">
        <f>VLOOKUP(C171,'Hemis baza'!K:AF,13,)</f>
        <v>To‘lov-shartnoma</v>
      </c>
      <c r="F171" s="109" t="str">
        <f>VLOOKUP(C171,'Hemis baza'!K:AF,3,)</f>
        <v>2-kurs</v>
      </c>
      <c r="G171" s="305" t="s">
        <v>36</v>
      </c>
      <c r="H171" s="404" t="str">
        <f>VLOOKUP(C171,'Hemis baza'!K:AF,5,)</f>
        <v>S1-23 MT</v>
      </c>
      <c r="I171" s="403" t="str">
        <f>VLOOKUP(C171,'Hemis baza'!K:AF,11,)</f>
        <v>Bakalavr</v>
      </c>
      <c r="J171" s="23" t="str">
        <f>VLOOKUP(C171,'Hemis baza'!K:AF,12,)</f>
        <v>Sirtqi</v>
      </c>
      <c r="K171" s="11" t="s">
        <v>1089</v>
      </c>
      <c r="L171" s="11" t="s">
        <v>521</v>
      </c>
      <c r="M171" s="12">
        <v>12000000</v>
      </c>
      <c r="N171" s="13">
        <f>SUMIF('BR 2'!B:B,'2-kurs'!C171,'BR 2'!G:G)</f>
        <v>10000000</v>
      </c>
      <c r="O171" s="12">
        <f t="shared" si="18"/>
        <v>2000000</v>
      </c>
      <c r="P171" s="12"/>
      <c r="Q171" s="12">
        <f t="shared" si="19"/>
        <v>0</v>
      </c>
      <c r="R171" s="15"/>
      <c r="U171" s="13">
        <f t="shared" si="20"/>
        <v>0</v>
      </c>
      <c r="V171" s="13">
        <v>10000000</v>
      </c>
      <c r="AA171" s="359">
        <f t="shared" si="14"/>
        <v>12000000</v>
      </c>
      <c r="AB171" s="359">
        <f t="shared" si="15"/>
        <v>10000000</v>
      </c>
      <c r="AC171" s="359">
        <f t="shared" si="16"/>
        <v>2000000</v>
      </c>
      <c r="AD171" s="359">
        <f t="shared" si="17"/>
        <v>0</v>
      </c>
    </row>
    <row r="172" spans="1:30" s="358" customFormat="1" x14ac:dyDescent="0.25">
      <c r="A172" s="5">
        <f>SUBTOTAL(103,$B$2:B172)</f>
        <v>171</v>
      </c>
      <c r="B172" s="30" t="s">
        <v>5265</v>
      </c>
      <c r="C172" s="10">
        <v>51811045300026</v>
      </c>
      <c r="D172" s="10" t="str">
        <f>VLOOKUP(C172,'Hemis baza'!K:AJ,26,)</f>
        <v>438231100591</v>
      </c>
      <c r="E172" s="24" t="str">
        <f>VLOOKUP(C172,'Hemis baza'!K:AF,13,)</f>
        <v>To‘lov-shartnoma</v>
      </c>
      <c r="F172" s="109" t="str">
        <f>VLOOKUP(C172,'Hemis baza'!K:AF,3,)</f>
        <v>2-kurs</v>
      </c>
      <c r="G172" s="307" t="s">
        <v>318</v>
      </c>
      <c r="H172" s="404" t="str">
        <f>VLOOKUP(C172,'Hemis baza'!K:AF,5,)</f>
        <v>S3-23 IQT</v>
      </c>
      <c r="I172" s="403" t="str">
        <f>VLOOKUP(C172,'Hemis baza'!K:AF,11,)</f>
        <v>Bakalavr</v>
      </c>
      <c r="J172" s="23" t="str">
        <f>VLOOKUP(C172,'Hemis baza'!K:AF,12,)</f>
        <v>Sirtqi</v>
      </c>
      <c r="K172" s="11" t="s">
        <v>1126</v>
      </c>
      <c r="L172" s="11" t="s">
        <v>715</v>
      </c>
      <c r="M172" s="12">
        <v>12000000</v>
      </c>
      <c r="N172" s="13">
        <f>SUMIF('BR 2'!B:B,'2-kurs'!C172,'BR 2'!G:G)</f>
        <v>6000000</v>
      </c>
      <c r="O172" s="12">
        <f t="shared" si="18"/>
        <v>6000000</v>
      </c>
      <c r="P172" s="12"/>
      <c r="Q172" s="12">
        <f t="shared" si="19"/>
        <v>0</v>
      </c>
      <c r="R172" s="16"/>
      <c r="U172" s="13">
        <f t="shared" si="20"/>
        <v>0</v>
      </c>
      <c r="V172" s="13">
        <v>6000000</v>
      </c>
      <c r="AA172" s="359">
        <f t="shared" si="14"/>
        <v>12000000</v>
      </c>
      <c r="AB172" s="359">
        <f t="shared" si="15"/>
        <v>6000000</v>
      </c>
      <c r="AC172" s="359">
        <f t="shared" si="16"/>
        <v>6000000</v>
      </c>
      <c r="AD172" s="359">
        <f t="shared" si="17"/>
        <v>0</v>
      </c>
    </row>
    <row r="173" spans="1:30" x14ac:dyDescent="0.25">
      <c r="A173" s="5">
        <f>SUBTOTAL(103,$B$2:B173)</f>
        <v>172</v>
      </c>
      <c r="B173" s="111" t="s">
        <v>5266</v>
      </c>
      <c r="C173" s="10">
        <v>32907881140089</v>
      </c>
      <c r="D173" s="10" t="str">
        <f>VLOOKUP(C173,'Hemis baza'!K:AJ,26,)</f>
        <v>438231200065</v>
      </c>
      <c r="E173" s="24" t="str">
        <f>VLOOKUP(C173,'Hemis baza'!K:AF,13,)</f>
        <v>To‘lov-shartnoma</v>
      </c>
      <c r="F173" s="109" t="str">
        <f>VLOOKUP(C173,'Hemis baza'!K:AF,3,)</f>
        <v>1-kurs</v>
      </c>
      <c r="G173" s="307" t="s">
        <v>1240</v>
      </c>
      <c r="H173" s="404" t="str">
        <f>VLOOKUP(C173,'Hemis baza'!K:AF,5,)</f>
        <v>M1-24 MUZ</v>
      </c>
      <c r="I173" s="403" t="str">
        <f>VLOOKUP(C173,'Hemis baza'!K:AF,11,)</f>
        <v>Magistr</v>
      </c>
      <c r="J173" s="23" t="str">
        <f>VLOOKUP(C173,'Hemis baza'!K:AF,12,)</f>
        <v>Kunduzgi</v>
      </c>
      <c r="K173" s="306" t="s">
        <v>2378</v>
      </c>
      <c r="L173" s="306">
        <v>973013737</v>
      </c>
      <c r="M173" s="12">
        <v>18000000</v>
      </c>
      <c r="N173" s="13">
        <f>SUMIF('BR 2'!B:B,'2-kurs'!C173,'BR 2'!G:G)</f>
        <v>3000000</v>
      </c>
      <c r="O173" s="12">
        <f t="shared" si="18"/>
        <v>15000000</v>
      </c>
      <c r="P173" s="12"/>
      <c r="Q173" s="12">
        <f t="shared" si="19"/>
        <v>0</v>
      </c>
      <c r="R173" s="368"/>
      <c r="U173" s="13">
        <f t="shared" si="20"/>
        <v>0</v>
      </c>
      <c r="V173" s="13">
        <v>3000000</v>
      </c>
      <c r="AA173" s="359">
        <f t="shared" si="14"/>
        <v>18000000</v>
      </c>
      <c r="AB173" s="359">
        <f t="shared" si="15"/>
        <v>3000000</v>
      </c>
      <c r="AC173" s="359">
        <f t="shared" si="16"/>
        <v>15000000</v>
      </c>
      <c r="AD173" s="359">
        <f t="shared" si="17"/>
        <v>0</v>
      </c>
    </row>
    <row r="174" spans="1:30" s="358" customFormat="1" x14ac:dyDescent="0.25">
      <c r="A174" s="5">
        <f>SUBTOTAL(103,$B$2:B174)</f>
        <v>173</v>
      </c>
      <c r="B174" s="30" t="s">
        <v>5267</v>
      </c>
      <c r="C174" s="10">
        <v>41612975320024</v>
      </c>
      <c r="D174" s="10" t="str">
        <f>VLOOKUP(C174,'Hemis baza'!K:AJ,26,)</f>
        <v>438231100669</v>
      </c>
      <c r="E174" s="24" t="str">
        <f>VLOOKUP(C174,'Hemis baza'!K:AF,13,)</f>
        <v>To‘lov-shartnoma</v>
      </c>
      <c r="F174" s="109" t="str">
        <f>VLOOKUP(C174,'Hemis baza'!K:AF,3,)</f>
        <v>2-kurs</v>
      </c>
      <c r="G174" s="305" t="s">
        <v>36</v>
      </c>
      <c r="H174" s="404" t="str">
        <f>VLOOKUP(C174,'Hemis baza'!K:AF,5,)</f>
        <v>S1-23 MT</v>
      </c>
      <c r="I174" s="403" t="str">
        <f>VLOOKUP(C174,'Hemis baza'!K:AF,11,)</f>
        <v>Bakalavr</v>
      </c>
      <c r="J174" s="23" t="str">
        <f>VLOOKUP(C174,'Hemis baza'!K:AF,12,)</f>
        <v>Sirtqi</v>
      </c>
      <c r="K174" s="11" t="s">
        <v>1065</v>
      </c>
      <c r="L174" s="11" t="s">
        <v>497</v>
      </c>
      <c r="M174" s="12">
        <v>12000000</v>
      </c>
      <c r="N174" s="13">
        <f>SUMIF('BR 2'!B:B,'2-kurs'!C174,'BR 2'!G:G)</f>
        <v>3000000</v>
      </c>
      <c r="O174" s="12">
        <f t="shared" si="18"/>
        <v>9000000</v>
      </c>
      <c r="P174" s="12"/>
      <c r="Q174" s="12">
        <f t="shared" si="19"/>
        <v>0</v>
      </c>
      <c r="R174" s="16"/>
      <c r="U174" s="13">
        <f t="shared" si="20"/>
        <v>0</v>
      </c>
      <c r="V174" s="13">
        <v>3000000</v>
      </c>
      <c r="AA174" s="359">
        <f t="shared" si="14"/>
        <v>12000000</v>
      </c>
      <c r="AB174" s="359">
        <f t="shared" si="15"/>
        <v>3000000</v>
      </c>
      <c r="AC174" s="359">
        <f t="shared" si="16"/>
        <v>9000000</v>
      </c>
      <c r="AD174" s="359">
        <f t="shared" si="17"/>
        <v>0</v>
      </c>
    </row>
    <row r="175" spans="1:30" s="358" customFormat="1" x14ac:dyDescent="0.25">
      <c r="A175" s="5">
        <f>SUBTOTAL(103,$B$2:B175)</f>
        <v>174</v>
      </c>
      <c r="B175" s="30" t="s">
        <v>5268</v>
      </c>
      <c r="C175" s="10">
        <v>32108851080028</v>
      </c>
      <c r="D175" s="10" t="str">
        <f>VLOOKUP(C175,'Hemis baza'!K:AJ,26,)</f>
        <v>438231100548</v>
      </c>
      <c r="E175" s="24" t="str">
        <f>VLOOKUP(C175,'Hemis baza'!K:AF,13,)</f>
        <v>To‘lov-shartnoma</v>
      </c>
      <c r="F175" s="109" t="str">
        <f>VLOOKUP(C175,'Hemis baza'!K:AF,3,)</f>
        <v>2-kurs</v>
      </c>
      <c r="G175" s="307" t="s">
        <v>361</v>
      </c>
      <c r="H175" s="404" t="str">
        <f>VLOOKUP(C175,'Hemis baza'!K:AF,5,)</f>
        <v>S1-23 PSI</v>
      </c>
      <c r="I175" s="403" t="str">
        <f>VLOOKUP(C175,'Hemis baza'!K:AF,11,)</f>
        <v>Bakalavr</v>
      </c>
      <c r="J175" s="23" t="str">
        <f>VLOOKUP(C175,'Hemis baza'!K:AF,12,)</f>
        <v>Sirtqi</v>
      </c>
      <c r="K175" s="11" t="s">
        <v>1214</v>
      </c>
      <c r="L175" s="11" t="s">
        <v>900</v>
      </c>
      <c r="M175" s="12">
        <v>12000000</v>
      </c>
      <c r="N175" s="13">
        <f>SUMIF('BR 2'!B:B,'2-kurs'!C175,'BR 2'!G:G)</f>
        <v>12000000</v>
      </c>
      <c r="O175" s="12">
        <f t="shared" si="18"/>
        <v>0</v>
      </c>
      <c r="P175" s="12"/>
      <c r="Q175" s="12">
        <f t="shared" si="19"/>
        <v>0</v>
      </c>
      <c r="R175" s="16"/>
      <c r="U175" s="13">
        <f t="shared" si="20"/>
        <v>0</v>
      </c>
      <c r="V175" s="13">
        <v>12000000</v>
      </c>
      <c r="AA175" s="359">
        <f t="shared" si="14"/>
        <v>12000000</v>
      </c>
      <c r="AB175" s="359">
        <f t="shared" si="15"/>
        <v>12000000</v>
      </c>
      <c r="AC175" s="359">
        <f t="shared" si="16"/>
        <v>0</v>
      </c>
      <c r="AD175" s="359">
        <f t="shared" si="17"/>
        <v>0</v>
      </c>
    </row>
    <row r="176" spans="1:30" s="358" customFormat="1" x14ac:dyDescent="0.25">
      <c r="A176" s="5">
        <f>SUBTOTAL(103,$B$2:B176)</f>
        <v>175</v>
      </c>
      <c r="B176" s="6" t="s">
        <v>5269</v>
      </c>
      <c r="C176" s="10">
        <v>60307045300019</v>
      </c>
      <c r="D176" s="10" t="str">
        <f>VLOOKUP(C176,'Hemis baza'!K:AJ,26,)</f>
        <v>438231100646</v>
      </c>
      <c r="E176" s="24" t="str">
        <f>VLOOKUP(C176,'Hemis baza'!K:AF,13,)</f>
        <v>To‘lov-shartnoma</v>
      </c>
      <c r="F176" s="109" t="str">
        <f>VLOOKUP(C176,'Hemis baza'!K:AF,3,)</f>
        <v>2-kurs</v>
      </c>
      <c r="G176" s="305" t="s">
        <v>36</v>
      </c>
      <c r="H176" s="404" t="str">
        <f>VLOOKUP(C176,'Hemis baza'!K:AF,5,)</f>
        <v>S2-23 MT</v>
      </c>
      <c r="I176" s="403" t="str">
        <f>VLOOKUP(C176,'Hemis baza'!K:AF,11,)</f>
        <v>Bakalavr</v>
      </c>
      <c r="J176" s="23" t="str">
        <f>VLOOKUP(C176,'Hemis baza'!K:AF,12,)</f>
        <v>Sirtqi</v>
      </c>
      <c r="K176" s="11" t="s">
        <v>1059</v>
      </c>
      <c r="L176" s="11" t="s">
        <v>491</v>
      </c>
      <c r="M176" s="12">
        <v>12000000</v>
      </c>
      <c r="N176" s="13">
        <f>SUMIF('BR 2'!B:B,'2-kurs'!C176,'BR 2'!G:G)</f>
        <v>9000000</v>
      </c>
      <c r="O176" s="12">
        <f t="shared" si="18"/>
        <v>3000000</v>
      </c>
      <c r="P176" s="12"/>
      <c r="Q176" s="12">
        <f t="shared" si="19"/>
        <v>0</v>
      </c>
      <c r="R176" s="20"/>
      <c r="U176" s="13">
        <f t="shared" si="20"/>
        <v>0</v>
      </c>
      <c r="V176" s="13">
        <v>9000000</v>
      </c>
      <c r="AA176" s="359">
        <f t="shared" ref="AA176:AA234" si="21">M176</f>
        <v>12000000</v>
      </c>
      <c r="AB176" s="359">
        <f t="shared" ref="AB176:AB234" si="22">N176</f>
        <v>9000000</v>
      </c>
      <c r="AC176" s="359">
        <f t="shared" ref="AC176:AC234" si="23">O176</f>
        <v>3000000</v>
      </c>
      <c r="AD176" s="359">
        <f t="shared" ref="AD176:AD234" si="24">Q176</f>
        <v>0</v>
      </c>
    </row>
    <row r="177" spans="1:30" s="358" customFormat="1" x14ac:dyDescent="0.25">
      <c r="A177" s="5">
        <f>SUBTOTAL(103,$B$2:B177)</f>
        <v>176</v>
      </c>
      <c r="B177" s="6" t="s">
        <v>5270</v>
      </c>
      <c r="C177" s="10">
        <v>60411055270021</v>
      </c>
      <c r="D177" s="10" t="str">
        <f>VLOOKUP(C177,'Hemis baza'!K:AJ,26,)</f>
        <v>438231100682</v>
      </c>
      <c r="E177" s="24" t="str">
        <f>VLOOKUP(C177,'Hemis baza'!K:AF,13,)</f>
        <v>To‘lov-shartnoma</v>
      </c>
      <c r="F177" s="109" t="str">
        <f>VLOOKUP(C177,'Hemis baza'!K:AF,3,)</f>
        <v>2-kurs</v>
      </c>
      <c r="G177" s="307" t="s">
        <v>309</v>
      </c>
      <c r="H177" s="404" t="str">
        <f>VLOOKUP(C177,'Hemis baza'!K:AF,5,)</f>
        <v>S1-23 Tarix</v>
      </c>
      <c r="I177" s="403" t="str">
        <f>VLOOKUP(C177,'Hemis baza'!K:AF,11,)</f>
        <v>Bakalavr</v>
      </c>
      <c r="J177" s="23" t="str">
        <f>VLOOKUP(C177,'Hemis baza'!K:AF,12,)</f>
        <v>Sirtqi</v>
      </c>
      <c r="K177" s="11" t="s">
        <v>1099</v>
      </c>
      <c r="L177" s="11" t="s">
        <v>879</v>
      </c>
      <c r="M177" s="12">
        <v>12000000</v>
      </c>
      <c r="N177" s="13">
        <f>SUMIF('BR 2'!B:B,'2-kurs'!C177,'BR 2'!G:G)</f>
        <v>9000000</v>
      </c>
      <c r="O177" s="12">
        <f t="shared" si="18"/>
        <v>3000000</v>
      </c>
      <c r="P177" s="12"/>
      <c r="Q177" s="12">
        <f t="shared" si="19"/>
        <v>0</v>
      </c>
      <c r="R177" s="20"/>
      <c r="U177" s="13">
        <f t="shared" si="20"/>
        <v>0</v>
      </c>
      <c r="V177" s="13">
        <v>9000000</v>
      </c>
      <c r="AA177" s="359">
        <f t="shared" si="21"/>
        <v>12000000</v>
      </c>
      <c r="AB177" s="359">
        <f t="shared" si="22"/>
        <v>9000000</v>
      </c>
      <c r="AC177" s="359">
        <f t="shared" si="23"/>
        <v>3000000</v>
      </c>
      <c r="AD177" s="359">
        <f t="shared" si="24"/>
        <v>0</v>
      </c>
    </row>
    <row r="178" spans="1:30" s="358" customFormat="1" x14ac:dyDescent="0.25">
      <c r="A178" s="5">
        <f>SUBTOTAL(103,$B$2:B178)</f>
        <v>177</v>
      </c>
      <c r="B178" s="6" t="s">
        <v>5271</v>
      </c>
      <c r="C178" s="10">
        <v>63004035270024</v>
      </c>
      <c r="D178" s="10" t="str">
        <f>VLOOKUP(C178,'Hemis baza'!K:AJ,26,)</f>
        <v>438231100391</v>
      </c>
      <c r="E178" s="24" t="str">
        <f>VLOOKUP(C178,'Hemis baza'!K:AF,13,)</f>
        <v>To‘lov-shartnoma</v>
      </c>
      <c r="F178" s="109" t="str">
        <f>VLOOKUP(C178,'Hemis baza'!K:AF,3,)</f>
        <v>2-kurs</v>
      </c>
      <c r="G178" s="307" t="s">
        <v>121</v>
      </c>
      <c r="H178" s="404" t="str">
        <f>VLOOKUP(C178,'Hemis baza'!K:AF,5,)</f>
        <v>2-23 BT</v>
      </c>
      <c r="I178" s="403" t="str">
        <f>VLOOKUP(C178,'Hemis baza'!K:AF,11,)</f>
        <v>Bakalavr</v>
      </c>
      <c r="J178" s="23" t="str">
        <f>VLOOKUP(C178,'Hemis baza'!K:AF,12,)</f>
        <v>Kunduzgi</v>
      </c>
      <c r="K178" s="11" t="s">
        <v>946</v>
      </c>
      <c r="L178" s="11" t="s">
        <v>99</v>
      </c>
      <c r="M178" s="35">
        <v>15000000</v>
      </c>
      <c r="N178" s="13">
        <f>SUMIF('BR 2'!B:B,'2-kurs'!C178,'BR 2'!G:G)</f>
        <v>15000000</v>
      </c>
      <c r="O178" s="12">
        <f t="shared" si="18"/>
        <v>0</v>
      </c>
      <c r="P178" s="12"/>
      <c r="Q178" s="12">
        <f t="shared" si="19"/>
        <v>0</v>
      </c>
      <c r="R178" s="20"/>
      <c r="U178" s="13">
        <f t="shared" si="20"/>
        <v>0</v>
      </c>
      <c r="V178" s="13">
        <v>15000000</v>
      </c>
      <c r="AA178" s="359">
        <f t="shared" si="21"/>
        <v>15000000</v>
      </c>
      <c r="AB178" s="359">
        <f t="shared" si="22"/>
        <v>15000000</v>
      </c>
      <c r="AC178" s="359">
        <f t="shared" si="23"/>
        <v>0</v>
      </c>
      <c r="AD178" s="359">
        <f t="shared" si="24"/>
        <v>0</v>
      </c>
    </row>
    <row r="179" spans="1:30" s="358" customFormat="1" x14ac:dyDescent="0.25">
      <c r="A179" s="5">
        <f>SUBTOTAL(103,$B$2:B179)</f>
        <v>178</v>
      </c>
      <c r="B179" s="6" t="s">
        <v>5272</v>
      </c>
      <c r="C179" s="10">
        <v>42609901140060</v>
      </c>
      <c r="D179" s="10" t="str">
        <f>VLOOKUP(C179,'Hemis baza'!K:AJ,26,)</f>
        <v>438231100795</v>
      </c>
      <c r="E179" s="24" t="str">
        <f>VLOOKUP(C179,'Hemis baza'!K:AF,13,)</f>
        <v>To‘lov-shartnoma</v>
      </c>
      <c r="F179" s="109" t="str">
        <f>VLOOKUP(C179,'Hemis baza'!K:AF,3,)</f>
        <v>2-kurs</v>
      </c>
      <c r="G179" s="305" t="s">
        <v>36</v>
      </c>
      <c r="H179" s="404" t="str">
        <f>VLOOKUP(C179,'Hemis baza'!K:AF,5,)</f>
        <v>S2-23 MT</v>
      </c>
      <c r="I179" s="403" t="str">
        <f>VLOOKUP(C179,'Hemis baza'!K:AF,11,)</f>
        <v>Bakalavr</v>
      </c>
      <c r="J179" s="23" t="str">
        <f>VLOOKUP(C179,'Hemis baza'!K:AF,12,)</f>
        <v>Sirtqi</v>
      </c>
      <c r="K179" s="11" t="s">
        <v>1054</v>
      </c>
      <c r="L179" s="11" t="s">
        <v>486</v>
      </c>
      <c r="M179" s="12">
        <v>12000000</v>
      </c>
      <c r="N179" s="13">
        <f>SUMIF('BR 2'!B:B,'2-kurs'!C179,'BR 2'!G:G)</f>
        <v>9000000</v>
      </c>
      <c r="O179" s="12">
        <f t="shared" si="18"/>
        <v>3000000</v>
      </c>
      <c r="P179" s="12"/>
      <c r="Q179" s="12">
        <f t="shared" si="19"/>
        <v>0</v>
      </c>
      <c r="R179" s="20"/>
      <c r="U179" s="13">
        <f t="shared" si="20"/>
        <v>0</v>
      </c>
      <c r="V179" s="13">
        <v>9000000</v>
      </c>
      <c r="AA179" s="359">
        <f t="shared" si="21"/>
        <v>12000000</v>
      </c>
      <c r="AB179" s="359">
        <f t="shared" si="22"/>
        <v>9000000</v>
      </c>
      <c r="AC179" s="359">
        <f t="shared" si="23"/>
        <v>3000000</v>
      </c>
      <c r="AD179" s="359">
        <f t="shared" si="24"/>
        <v>0</v>
      </c>
    </row>
    <row r="180" spans="1:30" s="358" customFormat="1" x14ac:dyDescent="0.25">
      <c r="A180" s="5">
        <f>SUBTOTAL(103,$B$2:B180)</f>
        <v>179</v>
      </c>
      <c r="B180" s="6" t="s">
        <v>5273</v>
      </c>
      <c r="C180" s="10">
        <v>40110985300016</v>
      </c>
      <c r="D180" s="10" t="str">
        <f>VLOOKUP(C180,'Hemis baza'!K:AJ,26,)</f>
        <v>438231100674</v>
      </c>
      <c r="E180" s="24" t="str">
        <f>VLOOKUP(C180,'Hemis baza'!K:AF,13,)</f>
        <v>To‘lov-shartnoma</v>
      </c>
      <c r="F180" s="109" t="str">
        <f>VLOOKUP(C180,'Hemis baza'!K:AF,3,)</f>
        <v>2-kurs</v>
      </c>
      <c r="G180" s="307" t="s">
        <v>318</v>
      </c>
      <c r="H180" s="404" t="str">
        <f>VLOOKUP(C180,'Hemis baza'!K:AF,5,)</f>
        <v>S1-23 IQT</v>
      </c>
      <c r="I180" s="403" t="str">
        <f>VLOOKUP(C180,'Hemis baza'!K:AF,11,)</f>
        <v>Bakalavr</v>
      </c>
      <c r="J180" s="23" t="str">
        <f>VLOOKUP(C180,'Hemis baza'!K:AF,12,)</f>
        <v>Sirtqi</v>
      </c>
      <c r="K180" s="11" t="s">
        <v>1173</v>
      </c>
      <c r="L180" s="11" t="s">
        <v>761</v>
      </c>
      <c r="M180" s="12">
        <v>12000000</v>
      </c>
      <c r="N180" s="13">
        <f>SUMIF('BR 2'!B:B,'2-kurs'!C180,'BR 2'!G:G)</f>
        <v>8000000</v>
      </c>
      <c r="O180" s="12">
        <f t="shared" si="18"/>
        <v>4000000</v>
      </c>
      <c r="P180" s="12"/>
      <c r="Q180" s="12">
        <f t="shared" si="19"/>
        <v>0</v>
      </c>
      <c r="R180" s="20"/>
      <c r="U180" s="13">
        <f t="shared" si="20"/>
        <v>0</v>
      </c>
      <c r="V180" s="13">
        <v>8000000</v>
      </c>
      <c r="AA180" s="359">
        <f t="shared" si="21"/>
        <v>12000000</v>
      </c>
      <c r="AB180" s="359">
        <f t="shared" si="22"/>
        <v>8000000</v>
      </c>
      <c r="AC180" s="359">
        <f t="shared" si="23"/>
        <v>4000000</v>
      </c>
      <c r="AD180" s="359">
        <f t="shared" si="24"/>
        <v>0</v>
      </c>
    </row>
    <row r="181" spans="1:30" s="358" customFormat="1" x14ac:dyDescent="0.25">
      <c r="A181" s="5">
        <f>SUBTOTAL(103,$B$2:B181)</f>
        <v>180</v>
      </c>
      <c r="B181" s="6" t="s">
        <v>5274</v>
      </c>
      <c r="C181" s="10">
        <v>52012035280015</v>
      </c>
      <c r="D181" s="10" t="str">
        <f>VLOOKUP(C181,'Hemis baza'!K:AJ,26,)</f>
        <v>438231100541</v>
      </c>
      <c r="E181" s="24" t="str">
        <f>VLOOKUP(C181,'Hemis baza'!K:AF,13,)</f>
        <v>To‘lov-shartnoma</v>
      </c>
      <c r="F181" s="109" t="str">
        <f>VLOOKUP(C181,'Hemis baza'!K:AF,3,)</f>
        <v>2-kurs</v>
      </c>
      <c r="G181" s="307" t="s">
        <v>361</v>
      </c>
      <c r="H181" s="404" t="str">
        <f>VLOOKUP(C181,'Hemis baza'!K:AF,5,)</f>
        <v>S2-23 PSI</v>
      </c>
      <c r="I181" s="403" t="str">
        <f>VLOOKUP(C181,'Hemis baza'!K:AF,11,)</f>
        <v>Bakalavr</v>
      </c>
      <c r="J181" s="23" t="str">
        <f>VLOOKUP(C181,'Hemis baza'!K:AF,12,)</f>
        <v>Sirtqi</v>
      </c>
      <c r="K181" s="11" t="s">
        <v>1211</v>
      </c>
      <c r="L181" s="11" t="s">
        <v>897</v>
      </c>
      <c r="M181" s="12">
        <v>12000000</v>
      </c>
      <c r="N181" s="13">
        <f>SUMIF('BR 2'!B:B,'2-kurs'!C181,'BR 2'!G:G)</f>
        <v>8000000</v>
      </c>
      <c r="O181" s="12">
        <f t="shared" si="18"/>
        <v>4000000</v>
      </c>
      <c r="P181" s="12"/>
      <c r="Q181" s="12">
        <f t="shared" si="19"/>
        <v>0</v>
      </c>
      <c r="R181" s="20"/>
      <c r="U181" s="13">
        <f t="shared" si="20"/>
        <v>0</v>
      </c>
      <c r="V181" s="13">
        <v>8000000</v>
      </c>
      <c r="AA181" s="359">
        <f t="shared" si="21"/>
        <v>12000000</v>
      </c>
      <c r="AB181" s="359">
        <f t="shared" si="22"/>
        <v>8000000</v>
      </c>
      <c r="AC181" s="359">
        <f t="shared" si="23"/>
        <v>4000000</v>
      </c>
      <c r="AD181" s="359">
        <f t="shared" si="24"/>
        <v>0</v>
      </c>
    </row>
    <row r="182" spans="1:30" s="358" customFormat="1" x14ac:dyDescent="0.25">
      <c r="A182" s="5">
        <f>SUBTOTAL(103,$B$2:B182)</f>
        <v>181</v>
      </c>
      <c r="B182" s="6" t="s">
        <v>5275</v>
      </c>
      <c r="C182" s="10">
        <v>60906065350035</v>
      </c>
      <c r="D182" s="10" t="str">
        <f>VLOOKUP(C182,'Hemis baza'!K:AJ,26,)</f>
        <v>438231100381</v>
      </c>
      <c r="E182" s="24" t="str">
        <f>VLOOKUP(C182,'Hemis baza'!K:AF,13,)</f>
        <v>To‘lov-shartnoma</v>
      </c>
      <c r="F182" s="109" t="str">
        <f>VLOOKUP(C182,'Hemis baza'!K:AF,3,)</f>
        <v>2-kurs</v>
      </c>
      <c r="G182" s="307" t="s">
        <v>361</v>
      </c>
      <c r="H182" s="404" t="str">
        <f>VLOOKUP(C182,'Hemis baza'!K:AF,5,)</f>
        <v>1-23 PSI</v>
      </c>
      <c r="I182" s="403" t="str">
        <f>VLOOKUP(C182,'Hemis baza'!K:AF,11,)</f>
        <v>Bakalavr</v>
      </c>
      <c r="J182" s="23" t="str">
        <f>VLOOKUP(C182,'Hemis baza'!K:AF,12,)</f>
        <v>Kunduzgi</v>
      </c>
      <c r="K182" s="11" t="s">
        <v>1023</v>
      </c>
      <c r="L182" s="11" t="s">
        <v>368</v>
      </c>
      <c r="M182" s="12">
        <v>15000000</v>
      </c>
      <c r="N182" s="13">
        <f>SUMIF('BR 2'!B:B,'2-kurs'!C182,'BR 2'!G:G)</f>
        <v>14000000</v>
      </c>
      <c r="O182" s="12">
        <f t="shared" si="18"/>
        <v>1000000</v>
      </c>
      <c r="P182" s="12"/>
      <c r="Q182" s="12">
        <f t="shared" si="19"/>
        <v>0</v>
      </c>
      <c r="R182" s="20"/>
      <c r="U182" s="13">
        <f t="shared" si="20"/>
        <v>7000000</v>
      </c>
      <c r="V182" s="13">
        <v>7000000</v>
      </c>
      <c r="AA182" s="359">
        <f t="shared" si="21"/>
        <v>15000000</v>
      </c>
      <c r="AB182" s="359">
        <f t="shared" si="22"/>
        <v>14000000</v>
      </c>
      <c r="AC182" s="359">
        <f t="shared" si="23"/>
        <v>1000000</v>
      </c>
      <c r="AD182" s="359">
        <f t="shared" si="24"/>
        <v>0</v>
      </c>
    </row>
    <row r="183" spans="1:30" s="358" customFormat="1" x14ac:dyDescent="0.25">
      <c r="A183" s="5">
        <f>SUBTOTAL(103,$B$2:B183)</f>
        <v>182</v>
      </c>
      <c r="B183" s="6" t="s">
        <v>5276</v>
      </c>
      <c r="C183" s="10">
        <v>43008911140016</v>
      </c>
      <c r="D183" s="10" t="str">
        <f>VLOOKUP(C183,'Hemis baza'!K:AJ,26,)</f>
        <v>438231100608</v>
      </c>
      <c r="E183" s="24" t="str">
        <f>VLOOKUP(C183,'Hemis baza'!K:AF,13,)</f>
        <v>To‘lov-shartnoma</v>
      </c>
      <c r="F183" s="109" t="str">
        <f>VLOOKUP(C183,'Hemis baza'!K:AF,3,)</f>
        <v>2-kurs</v>
      </c>
      <c r="G183" s="305" t="s">
        <v>36</v>
      </c>
      <c r="H183" s="404" t="str">
        <f>VLOOKUP(C183,'Hemis baza'!K:AF,5,)</f>
        <v>S1-23 MT</v>
      </c>
      <c r="I183" s="403" t="str">
        <f>VLOOKUP(C183,'Hemis baza'!K:AF,11,)</f>
        <v>Bakalavr</v>
      </c>
      <c r="J183" s="23" t="str">
        <f>VLOOKUP(C183,'Hemis baza'!K:AF,12,)</f>
        <v>Sirtqi</v>
      </c>
      <c r="K183" s="11" t="s">
        <v>1087</v>
      </c>
      <c r="L183" s="11" t="s">
        <v>519</v>
      </c>
      <c r="M183" s="12">
        <v>12000000</v>
      </c>
      <c r="N183" s="13">
        <f>SUMIF('BR 2'!B:B,'2-kurs'!C183,'BR 2'!G:G)</f>
        <v>12000000</v>
      </c>
      <c r="O183" s="12">
        <f t="shared" si="18"/>
        <v>0</v>
      </c>
      <c r="P183" s="12"/>
      <c r="Q183" s="12">
        <f t="shared" si="19"/>
        <v>0</v>
      </c>
      <c r="R183" s="20"/>
      <c r="U183" s="13">
        <f t="shared" si="20"/>
        <v>0</v>
      </c>
      <c r="V183" s="13">
        <v>12000000</v>
      </c>
      <c r="AA183" s="359">
        <f t="shared" si="21"/>
        <v>12000000</v>
      </c>
      <c r="AB183" s="359">
        <f t="shared" si="22"/>
        <v>12000000</v>
      </c>
      <c r="AC183" s="359">
        <f t="shared" si="23"/>
        <v>0</v>
      </c>
      <c r="AD183" s="359">
        <f t="shared" si="24"/>
        <v>0</v>
      </c>
    </row>
    <row r="184" spans="1:30" s="358" customFormat="1" x14ac:dyDescent="0.25">
      <c r="A184" s="5">
        <f>SUBTOTAL(103,$B$2:B184)</f>
        <v>183</v>
      </c>
      <c r="B184" s="6" t="s">
        <v>5277</v>
      </c>
      <c r="C184" s="10">
        <v>43010881140118</v>
      </c>
      <c r="D184" s="10" t="str">
        <f>VLOOKUP(C184,'Hemis baza'!K:AJ,26,)</f>
        <v>438231100613</v>
      </c>
      <c r="E184" s="24" t="str">
        <f>VLOOKUP(C184,'Hemis baza'!K:AF,13,)</f>
        <v>To‘lov-shartnoma</v>
      </c>
      <c r="F184" s="109" t="str">
        <f>VLOOKUP(C184,'Hemis baza'!K:AF,3,)</f>
        <v>2-kurs</v>
      </c>
      <c r="G184" s="307" t="s">
        <v>121</v>
      </c>
      <c r="H184" s="404" t="str">
        <f>VLOOKUP(C184,'Hemis baza'!K:AF,5,)</f>
        <v>1-23 BT</v>
      </c>
      <c r="I184" s="403" t="str">
        <f>VLOOKUP(C184,'Hemis baza'!K:AF,11,)</f>
        <v>Bakalavr</v>
      </c>
      <c r="J184" s="23" t="str">
        <f>VLOOKUP(C184,'Hemis baza'!K:AF,12,)</f>
        <v>Kunduzgi</v>
      </c>
      <c r="K184" s="11" t="s">
        <v>1094</v>
      </c>
      <c r="L184" s="11" t="s">
        <v>555</v>
      </c>
      <c r="M184" s="12">
        <v>15000000</v>
      </c>
      <c r="N184" s="13">
        <f>SUMIF('BR 2'!B:B,'2-kurs'!C184,'BR 2'!G:G)</f>
        <v>15000000</v>
      </c>
      <c r="O184" s="12">
        <f t="shared" si="18"/>
        <v>0</v>
      </c>
      <c r="P184" s="12"/>
      <c r="Q184" s="12">
        <f t="shared" si="19"/>
        <v>0</v>
      </c>
      <c r="R184" s="37"/>
      <c r="U184" s="13">
        <f t="shared" si="20"/>
        <v>0</v>
      </c>
      <c r="V184" s="13">
        <v>15000000</v>
      </c>
      <c r="AA184" s="359">
        <f t="shared" si="21"/>
        <v>15000000</v>
      </c>
      <c r="AB184" s="359">
        <f t="shared" si="22"/>
        <v>15000000</v>
      </c>
      <c r="AC184" s="359">
        <f t="shared" si="23"/>
        <v>0</v>
      </c>
      <c r="AD184" s="359">
        <f t="shared" si="24"/>
        <v>0</v>
      </c>
    </row>
    <row r="185" spans="1:30" s="358" customFormat="1" x14ac:dyDescent="0.25">
      <c r="A185" s="5">
        <f>SUBTOTAL(103,$B$2:B185)</f>
        <v>184</v>
      </c>
      <c r="B185" s="6" t="s">
        <v>5278</v>
      </c>
      <c r="C185" s="10">
        <v>51908065780025</v>
      </c>
      <c r="D185" s="10" t="str">
        <f>VLOOKUP(C185,'Hemis baza'!K:AJ,26,)</f>
        <v>438231100343</v>
      </c>
      <c r="E185" s="24" t="str">
        <f>VLOOKUP(C185,'Hemis baza'!K:AF,13,)</f>
        <v>To‘lov-shartnoma</v>
      </c>
      <c r="F185" s="109" t="str">
        <f>VLOOKUP(C185,'Hemis baza'!K:AF,3,)</f>
        <v>2-kurs</v>
      </c>
      <c r="G185" s="307" t="s">
        <v>361</v>
      </c>
      <c r="H185" s="404" t="str">
        <f>VLOOKUP(C185,'Hemis baza'!K:AF,5,)</f>
        <v>1-23 PSI</v>
      </c>
      <c r="I185" s="403" t="str">
        <f>VLOOKUP(C185,'Hemis baza'!K:AF,11,)</f>
        <v>Bakalavr</v>
      </c>
      <c r="J185" s="23" t="str">
        <f>VLOOKUP(C185,'Hemis baza'!K:AF,12,)</f>
        <v>Kunduzgi</v>
      </c>
      <c r="K185" s="11" t="s">
        <v>1021</v>
      </c>
      <c r="L185" s="11" t="s">
        <v>366</v>
      </c>
      <c r="M185" s="12">
        <v>15000000</v>
      </c>
      <c r="N185" s="13">
        <f>SUMIF('BR 2'!B:B,'2-kurs'!C185,'BR 2'!G:G)</f>
        <v>7000000</v>
      </c>
      <c r="O185" s="12">
        <f t="shared" si="18"/>
        <v>8000000</v>
      </c>
      <c r="P185" s="12"/>
      <c r="Q185" s="12">
        <f t="shared" si="19"/>
        <v>0</v>
      </c>
      <c r="R185" s="20"/>
      <c r="U185" s="13">
        <f t="shared" si="20"/>
        <v>0</v>
      </c>
      <c r="V185" s="13">
        <v>7000000</v>
      </c>
      <c r="AA185" s="359">
        <f t="shared" si="21"/>
        <v>15000000</v>
      </c>
      <c r="AB185" s="359">
        <f t="shared" si="22"/>
        <v>7000000</v>
      </c>
      <c r="AC185" s="359">
        <f t="shared" si="23"/>
        <v>8000000</v>
      </c>
      <c r="AD185" s="359">
        <f t="shared" si="24"/>
        <v>0</v>
      </c>
    </row>
    <row r="186" spans="1:30" s="358" customFormat="1" x14ac:dyDescent="0.25">
      <c r="A186" s="5">
        <f>SUBTOTAL(103,$B$2:B186)</f>
        <v>185</v>
      </c>
      <c r="B186" s="6" t="s">
        <v>5279</v>
      </c>
      <c r="C186" s="10">
        <v>41701881160025</v>
      </c>
      <c r="D186" s="10" t="str">
        <f>VLOOKUP(C186,'Hemis baza'!K:AJ,26,)</f>
        <v>438231100610</v>
      </c>
      <c r="E186" s="24" t="str">
        <f>VLOOKUP(C186,'Hemis baza'!K:AF,13,)</f>
        <v>To‘lov-shartnoma</v>
      </c>
      <c r="F186" s="109" t="str">
        <f>VLOOKUP(C186,'Hemis baza'!K:AF,3,)</f>
        <v>2-kurs</v>
      </c>
      <c r="G186" s="307" t="s">
        <v>318</v>
      </c>
      <c r="H186" s="404" t="str">
        <f>VLOOKUP(C186,'Hemis baza'!K:AF,5,)</f>
        <v>S1-23 IQT</v>
      </c>
      <c r="I186" s="403" t="str">
        <f>VLOOKUP(C186,'Hemis baza'!K:AF,11,)</f>
        <v>Bakalavr</v>
      </c>
      <c r="J186" s="23" t="str">
        <f>VLOOKUP(C186,'Hemis baza'!K:AF,12,)</f>
        <v>Sirtqi</v>
      </c>
      <c r="K186" s="11" t="s">
        <v>1153</v>
      </c>
      <c r="L186" s="11" t="s">
        <v>742</v>
      </c>
      <c r="M186" s="12">
        <v>12000000</v>
      </c>
      <c r="N186" s="13">
        <f>SUMIF('BR 2'!B:B,'2-kurs'!C186,'BR 2'!G:G)</f>
        <v>6000000</v>
      </c>
      <c r="O186" s="12">
        <f t="shared" si="18"/>
        <v>6000000</v>
      </c>
      <c r="P186" s="12"/>
      <c r="Q186" s="12">
        <f t="shared" si="19"/>
        <v>0</v>
      </c>
      <c r="R186" s="20"/>
      <c r="U186" s="13">
        <f t="shared" si="20"/>
        <v>0</v>
      </c>
      <c r="V186" s="13">
        <v>6000000</v>
      </c>
      <c r="AA186" s="359">
        <f t="shared" si="21"/>
        <v>12000000</v>
      </c>
      <c r="AB186" s="359">
        <f t="shared" si="22"/>
        <v>6000000</v>
      </c>
      <c r="AC186" s="359">
        <f t="shared" si="23"/>
        <v>6000000</v>
      </c>
      <c r="AD186" s="359">
        <f t="shared" si="24"/>
        <v>0</v>
      </c>
    </row>
    <row r="187" spans="1:30" s="358" customFormat="1" x14ac:dyDescent="0.25">
      <c r="A187" s="5">
        <f>SUBTOTAL(103,$B$2:B187)</f>
        <v>186</v>
      </c>
      <c r="B187" s="6" t="s">
        <v>5280</v>
      </c>
      <c r="C187" s="10">
        <v>50809015280031</v>
      </c>
      <c r="D187" s="10" t="str">
        <f>VLOOKUP(C187,'Hemis baza'!K:AJ,26,)</f>
        <v>438231200035</v>
      </c>
      <c r="E187" s="24" t="str">
        <f>VLOOKUP(C187,'Hemis baza'!K:AF,13,)</f>
        <v>To‘lov-shartnoma</v>
      </c>
      <c r="F187" s="109" t="str">
        <f>VLOOKUP(C187,'Hemis baza'!K:AF,3,)</f>
        <v>2-kurs</v>
      </c>
      <c r="G187" s="307" t="s">
        <v>1240</v>
      </c>
      <c r="H187" s="404" t="str">
        <f>VLOOKUP(C187,'Hemis baza'!K:AF,5,)</f>
        <v>M1-23 P</v>
      </c>
      <c r="I187" s="403" t="str">
        <f>VLOOKUP(C187,'Hemis baza'!K:AF,11,)</f>
        <v>Magistr</v>
      </c>
      <c r="J187" s="23" t="str">
        <f>VLOOKUP(C187,'Hemis baza'!K:AF,12,)</f>
        <v>Kunduzgi</v>
      </c>
      <c r="K187" s="11" t="s">
        <v>1295</v>
      </c>
      <c r="L187" s="11">
        <v>993514781</v>
      </c>
      <c r="M187" s="12">
        <v>18000000</v>
      </c>
      <c r="N187" s="13">
        <f>SUMIF('BR 2'!B:B,'2-kurs'!C187,'BR 2'!G:G)</f>
        <v>18004000</v>
      </c>
      <c r="O187" s="12">
        <f t="shared" si="18"/>
        <v>0</v>
      </c>
      <c r="P187" s="12"/>
      <c r="Q187" s="12">
        <f t="shared" si="19"/>
        <v>4000</v>
      </c>
      <c r="R187" s="20"/>
      <c r="U187" s="13">
        <f t="shared" si="20"/>
        <v>0</v>
      </c>
      <c r="V187" s="13">
        <v>18004000</v>
      </c>
      <c r="AA187" s="359">
        <f t="shared" si="21"/>
        <v>18000000</v>
      </c>
      <c r="AB187" s="359">
        <f t="shared" si="22"/>
        <v>18004000</v>
      </c>
      <c r="AC187" s="359">
        <f t="shared" si="23"/>
        <v>0</v>
      </c>
      <c r="AD187" s="359">
        <f t="shared" si="24"/>
        <v>4000</v>
      </c>
    </row>
    <row r="188" spans="1:30" s="358" customFormat="1" x14ac:dyDescent="0.25">
      <c r="A188" s="5">
        <f>SUBTOTAL(103,$B$2:B188)</f>
        <v>187</v>
      </c>
      <c r="B188" s="6" t="s">
        <v>5281</v>
      </c>
      <c r="C188" s="10">
        <v>51507015310068</v>
      </c>
      <c r="D188" s="10" t="str">
        <f>VLOOKUP(C188,'Hemis baza'!K:AJ,26,)</f>
        <v>438231200051</v>
      </c>
      <c r="E188" s="24" t="str">
        <f>VLOOKUP(C188,'Hemis baza'!K:AF,13,)</f>
        <v>To‘lov-shartnoma</v>
      </c>
      <c r="F188" s="109" t="str">
        <f>VLOOKUP(C188,'Hemis baza'!K:AF,3,)</f>
        <v>2-kurs</v>
      </c>
      <c r="G188" s="307" t="s">
        <v>1240</v>
      </c>
      <c r="H188" s="404" t="str">
        <f>VLOOKUP(C188,'Hemis baza'!K:AF,5,)</f>
        <v>M1-23 P</v>
      </c>
      <c r="I188" s="403" t="str">
        <f>VLOOKUP(C188,'Hemis baza'!K:AF,11,)</f>
        <v>Magistr</v>
      </c>
      <c r="J188" s="23" t="str">
        <f>VLOOKUP(C188,'Hemis baza'!K:AF,12,)</f>
        <v>Kunduzgi</v>
      </c>
      <c r="K188" s="11" t="s">
        <v>1314</v>
      </c>
      <c r="L188" s="11">
        <v>907154946</v>
      </c>
      <c r="M188" s="12">
        <v>18000000</v>
      </c>
      <c r="N188" s="13">
        <f>SUMIF('BR 2'!B:B,'2-kurs'!C188,'BR 2'!G:G)</f>
        <v>16800000</v>
      </c>
      <c r="O188" s="12">
        <f t="shared" si="18"/>
        <v>1200000</v>
      </c>
      <c r="P188" s="12"/>
      <c r="Q188" s="12">
        <f t="shared" si="19"/>
        <v>0</v>
      </c>
      <c r="R188" s="20"/>
      <c r="U188" s="13">
        <f t="shared" si="20"/>
        <v>0</v>
      </c>
      <c r="V188" s="13">
        <v>16800000</v>
      </c>
      <c r="AA188" s="359">
        <f t="shared" si="21"/>
        <v>18000000</v>
      </c>
      <c r="AB188" s="359">
        <f t="shared" si="22"/>
        <v>16800000</v>
      </c>
      <c r="AC188" s="359">
        <f t="shared" si="23"/>
        <v>1200000</v>
      </c>
      <c r="AD188" s="359">
        <f t="shared" si="24"/>
        <v>0</v>
      </c>
    </row>
    <row r="189" spans="1:30" s="358" customFormat="1" x14ac:dyDescent="0.25">
      <c r="A189" s="5">
        <f>SUBTOTAL(103,$B$2:B189)</f>
        <v>188</v>
      </c>
      <c r="B189" s="6" t="s">
        <v>5282</v>
      </c>
      <c r="C189" s="10">
        <v>52806055300024</v>
      </c>
      <c r="D189" s="10" t="str">
        <f>VLOOKUP(C189,'Hemis baza'!K:AJ,26,)</f>
        <v>438231100676</v>
      </c>
      <c r="E189" s="24" t="str">
        <f>VLOOKUP(C189,'Hemis baza'!K:AF,13,)</f>
        <v>To‘lov-shartnoma</v>
      </c>
      <c r="F189" s="109" t="str">
        <f>VLOOKUP(C189,'Hemis baza'!K:AF,3,)</f>
        <v>2-kurs</v>
      </c>
      <c r="G189" s="307" t="s">
        <v>140</v>
      </c>
      <c r="H189" s="404" t="str">
        <f>VLOOKUP(C189,'Hemis baza'!K:AF,5,)</f>
        <v>1-23 Muz</v>
      </c>
      <c r="I189" s="403" t="str">
        <f>VLOOKUP(C189,'Hemis baza'!K:AF,11,)</f>
        <v>Bakalavr</v>
      </c>
      <c r="J189" s="23" t="str">
        <f>VLOOKUP(C189,'Hemis baza'!K:AF,12,)</f>
        <v>Kunduzgi</v>
      </c>
      <c r="K189" s="11" t="s">
        <v>975</v>
      </c>
      <c r="L189" s="11" t="s">
        <v>578</v>
      </c>
      <c r="M189" s="12">
        <v>15000000</v>
      </c>
      <c r="N189" s="13">
        <f>SUMIF('BR 2'!B:B,'2-kurs'!C189,'BR 2'!G:G)</f>
        <v>10000000</v>
      </c>
      <c r="O189" s="12">
        <f t="shared" si="18"/>
        <v>5000000</v>
      </c>
      <c r="P189" s="12"/>
      <c r="Q189" s="12">
        <f t="shared" si="19"/>
        <v>0</v>
      </c>
      <c r="R189" s="20"/>
      <c r="U189" s="13">
        <f t="shared" si="20"/>
        <v>0</v>
      </c>
      <c r="V189" s="13">
        <v>10000000</v>
      </c>
      <c r="AA189" s="359">
        <f t="shared" si="21"/>
        <v>15000000</v>
      </c>
      <c r="AB189" s="359">
        <f t="shared" si="22"/>
        <v>10000000</v>
      </c>
      <c r="AC189" s="359">
        <f t="shared" si="23"/>
        <v>5000000</v>
      </c>
      <c r="AD189" s="359">
        <f t="shared" si="24"/>
        <v>0</v>
      </c>
    </row>
    <row r="190" spans="1:30" s="358" customFormat="1" x14ac:dyDescent="0.25">
      <c r="A190" s="5">
        <f>SUBTOTAL(103,$B$2:B190)</f>
        <v>189</v>
      </c>
      <c r="B190" s="6" t="s">
        <v>5283</v>
      </c>
      <c r="C190" s="10">
        <v>43108931120062</v>
      </c>
      <c r="D190" s="10" t="str">
        <f>VLOOKUP(C190,'Hemis baza'!K:AJ,26,)</f>
        <v>438231200030</v>
      </c>
      <c r="E190" s="24" t="str">
        <f>VLOOKUP(C190,'Hemis baza'!K:AF,13,)</f>
        <v>To‘lov-shartnoma</v>
      </c>
      <c r="F190" s="109" t="str">
        <f>VLOOKUP(C190,'Hemis baza'!K:AF,3,)</f>
        <v>2-kurs</v>
      </c>
      <c r="G190" s="307" t="s">
        <v>1240</v>
      </c>
      <c r="H190" s="404" t="str">
        <f>VLOOKUP(C190,'Hemis baza'!K:AF,5,)</f>
        <v>M1-23 P</v>
      </c>
      <c r="I190" s="403" t="str">
        <f>VLOOKUP(C190,'Hemis baza'!K:AF,11,)</f>
        <v>Magistr</v>
      </c>
      <c r="J190" s="23" t="str">
        <f>VLOOKUP(C190,'Hemis baza'!K:AF,12,)</f>
        <v>Kunduzgi</v>
      </c>
      <c r="K190" s="11" t="s">
        <v>1325</v>
      </c>
      <c r="L190" s="11">
        <v>940516633</v>
      </c>
      <c r="M190" s="12">
        <v>18000000</v>
      </c>
      <c r="N190" s="13">
        <f>SUMIF('BR 2'!B:B,'2-kurs'!C190,'BR 2'!G:G)</f>
        <v>18000000</v>
      </c>
      <c r="O190" s="12">
        <f t="shared" si="18"/>
        <v>0</v>
      </c>
      <c r="P190" s="12"/>
      <c r="Q190" s="12">
        <f t="shared" si="19"/>
        <v>0</v>
      </c>
      <c r="R190" s="28"/>
      <c r="U190" s="13">
        <f t="shared" si="20"/>
        <v>0</v>
      </c>
      <c r="V190" s="13">
        <v>18000000</v>
      </c>
      <c r="AA190" s="359">
        <f t="shared" si="21"/>
        <v>18000000</v>
      </c>
      <c r="AB190" s="359">
        <f t="shared" si="22"/>
        <v>18000000</v>
      </c>
      <c r="AC190" s="359">
        <f t="shared" si="23"/>
        <v>0</v>
      </c>
      <c r="AD190" s="359">
        <f t="shared" si="24"/>
        <v>0</v>
      </c>
    </row>
    <row r="191" spans="1:30" s="358" customFormat="1" x14ac:dyDescent="0.25">
      <c r="A191" s="5">
        <f>SUBTOTAL(103,$B$2:B191)</f>
        <v>190</v>
      </c>
      <c r="B191" s="6" t="s">
        <v>5284</v>
      </c>
      <c r="C191" s="10">
        <v>30110995280042</v>
      </c>
      <c r="D191" s="10" t="str">
        <f>VLOOKUP(C191,'Hemis baza'!K:AJ,26,)</f>
        <v>438231100539</v>
      </c>
      <c r="E191" s="24" t="str">
        <f>VLOOKUP(C191,'Hemis baza'!K:AF,13,)</f>
        <v>To‘lov-shartnoma</v>
      </c>
      <c r="F191" s="109" t="str">
        <f>VLOOKUP(C191,'Hemis baza'!K:AF,3,)</f>
        <v>2-kurs</v>
      </c>
      <c r="G191" s="307" t="s">
        <v>361</v>
      </c>
      <c r="H191" s="404" t="str">
        <f>VLOOKUP(C191,'Hemis baza'!K:AF,5,)</f>
        <v>S1-23 PSI</v>
      </c>
      <c r="I191" s="403" t="str">
        <f>VLOOKUP(C191,'Hemis baza'!K:AF,11,)</f>
        <v>Bakalavr</v>
      </c>
      <c r="J191" s="23" t="str">
        <f>VLOOKUP(C191,'Hemis baza'!K:AF,12,)</f>
        <v>Sirtqi</v>
      </c>
      <c r="K191" s="11" t="s">
        <v>1224</v>
      </c>
      <c r="L191" s="11" t="s">
        <v>910</v>
      </c>
      <c r="M191" s="12">
        <v>12000000</v>
      </c>
      <c r="N191" s="13">
        <f>SUMIF('BR 2'!B:B,'2-kurs'!C191,'BR 2'!G:G)</f>
        <v>12000000</v>
      </c>
      <c r="O191" s="12">
        <f t="shared" si="18"/>
        <v>0</v>
      </c>
      <c r="P191" s="12"/>
      <c r="Q191" s="12">
        <f t="shared" si="19"/>
        <v>0</v>
      </c>
      <c r="R191" s="20"/>
      <c r="U191" s="13">
        <f t="shared" si="20"/>
        <v>0</v>
      </c>
      <c r="V191" s="13">
        <v>12000000</v>
      </c>
      <c r="AA191" s="359">
        <f t="shared" si="21"/>
        <v>12000000</v>
      </c>
      <c r="AB191" s="359">
        <f t="shared" si="22"/>
        <v>12000000</v>
      </c>
      <c r="AC191" s="359">
        <f t="shared" si="23"/>
        <v>0</v>
      </c>
      <c r="AD191" s="359">
        <f t="shared" si="24"/>
        <v>0</v>
      </c>
    </row>
    <row r="192" spans="1:30" s="358" customFormat="1" x14ac:dyDescent="0.25">
      <c r="A192" s="5">
        <f>SUBTOTAL(103,$B$2:B192)</f>
        <v>191</v>
      </c>
      <c r="B192" s="30" t="s">
        <v>5285</v>
      </c>
      <c r="C192" s="10">
        <v>61808055330056</v>
      </c>
      <c r="D192" s="10" t="str">
        <f>VLOOKUP(C192,'Hemis baza'!K:AJ,26,)</f>
        <v>438231100341</v>
      </c>
      <c r="E192" s="24" t="str">
        <f>VLOOKUP(C192,'Hemis baza'!K:AF,13,)</f>
        <v>To‘lov-shartnoma</v>
      </c>
      <c r="F192" s="109" t="str">
        <f>VLOOKUP(C192,'Hemis baza'!K:AF,3,)</f>
        <v>2-kurs</v>
      </c>
      <c r="G192" s="307" t="s">
        <v>121</v>
      </c>
      <c r="H192" s="404" t="str">
        <f>VLOOKUP(C192,'Hemis baza'!K:AF,5,)</f>
        <v>1-23 BT</v>
      </c>
      <c r="I192" s="403" t="str">
        <f>VLOOKUP(C192,'Hemis baza'!K:AF,11,)</f>
        <v>Bakalavr</v>
      </c>
      <c r="J192" s="23" t="str">
        <f>VLOOKUP(C192,'Hemis baza'!K:AF,12,)</f>
        <v>Kunduzgi</v>
      </c>
      <c r="K192" s="11" t="s">
        <v>943</v>
      </c>
      <c r="L192" s="11" t="s">
        <v>96</v>
      </c>
      <c r="M192" s="12">
        <v>15000000</v>
      </c>
      <c r="N192" s="13">
        <f>SUMIF('BR 2'!B:B,'2-kurs'!C192,'BR 2'!G:G)</f>
        <v>15000000</v>
      </c>
      <c r="O192" s="12">
        <f t="shared" si="18"/>
        <v>0</v>
      </c>
      <c r="P192" s="12">
        <v>300000</v>
      </c>
      <c r="Q192" s="12">
        <f t="shared" si="19"/>
        <v>0</v>
      </c>
      <c r="R192" s="16"/>
      <c r="U192" s="13">
        <f t="shared" si="20"/>
        <v>7500000</v>
      </c>
      <c r="V192" s="13">
        <v>7500000</v>
      </c>
      <c r="AA192" s="359">
        <f t="shared" si="21"/>
        <v>15000000</v>
      </c>
      <c r="AB192" s="359">
        <f t="shared" si="22"/>
        <v>15000000</v>
      </c>
      <c r="AC192" s="359">
        <f t="shared" si="23"/>
        <v>0</v>
      </c>
      <c r="AD192" s="359">
        <f t="shared" si="24"/>
        <v>0</v>
      </c>
    </row>
    <row r="193" spans="1:30" s="358" customFormat="1" x14ac:dyDescent="0.25">
      <c r="A193" s="5">
        <f>SUBTOTAL(103,$B$2:B193)</f>
        <v>192</v>
      </c>
      <c r="B193" s="6" t="s">
        <v>5286</v>
      </c>
      <c r="C193" s="10">
        <v>31711951000084</v>
      </c>
      <c r="D193" s="10" t="str">
        <f>VLOOKUP(C193,'Hemis baza'!K:AJ,26,)</f>
        <v>438231100429</v>
      </c>
      <c r="E193" s="24" t="str">
        <f>VLOOKUP(C193,'Hemis baza'!K:AF,13,)</f>
        <v>To‘lov-shartnoma</v>
      </c>
      <c r="F193" s="109" t="str">
        <f>VLOOKUP(C193,'Hemis baza'!K:AF,3,)</f>
        <v>2-kurs</v>
      </c>
      <c r="G193" s="307" t="s">
        <v>140</v>
      </c>
      <c r="H193" s="404" t="str">
        <f>VLOOKUP(C193,'Hemis baza'!K:AF,5,)</f>
        <v>1-23 Muz</v>
      </c>
      <c r="I193" s="403" t="str">
        <f>VLOOKUP(C193,'Hemis baza'!K:AF,11,)</f>
        <v>Bakalavr</v>
      </c>
      <c r="J193" s="23" t="str">
        <f>VLOOKUP(C193,'Hemis baza'!K:AF,12,)</f>
        <v>Kunduzgi</v>
      </c>
      <c r="K193" s="11" t="s">
        <v>972</v>
      </c>
      <c r="L193" s="11" t="s">
        <v>145</v>
      </c>
      <c r="M193" s="12">
        <v>15000000</v>
      </c>
      <c r="N193" s="13">
        <f>SUMIF('BR 2'!B:B,'2-kurs'!C193,'BR 2'!G:G)</f>
        <v>15000000</v>
      </c>
      <c r="O193" s="12">
        <f t="shared" si="18"/>
        <v>0</v>
      </c>
      <c r="P193" s="12"/>
      <c r="Q193" s="12">
        <f t="shared" si="19"/>
        <v>0</v>
      </c>
      <c r="R193" s="20"/>
      <c r="U193" s="13">
        <f t="shared" si="20"/>
        <v>0</v>
      </c>
      <c r="V193" s="13">
        <v>15000000</v>
      </c>
      <c r="AA193" s="359">
        <f t="shared" si="21"/>
        <v>15000000</v>
      </c>
      <c r="AB193" s="359">
        <f t="shared" si="22"/>
        <v>15000000</v>
      </c>
      <c r="AC193" s="359">
        <f t="shared" si="23"/>
        <v>0</v>
      </c>
      <c r="AD193" s="359">
        <f t="shared" si="24"/>
        <v>0</v>
      </c>
    </row>
    <row r="194" spans="1:30" s="358" customFormat="1" x14ac:dyDescent="0.25">
      <c r="A194" s="5">
        <f>SUBTOTAL(103,$B$2:B194)</f>
        <v>193</v>
      </c>
      <c r="B194" s="6" t="s">
        <v>5287</v>
      </c>
      <c r="C194" s="10">
        <v>40712935320031</v>
      </c>
      <c r="D194" s="10" t="str">
        <f>VLOOKUP(C194,'Hemis baza'!K:AJ,26,)</f>
        <v>438231100678</v>
      </c>
      <c r="E194" s="24" t="str">
        <f>VLOOKUP(C194,'Hemis baza'!K:AF,13,)</f>
        <v>To‘lov-shartnoma</v>
      </c>
      <c r="F194" s="109" t="str">
        <f>VLOOKUP(C194,'Hemis baza'!K:AF,3,)</f>
        <v>2-kurs</v>
      </c>
      <c r="G194" s="307" t="s">
        <v>140</v>
      </c>
      <c r="H194" s="404" t="str">
        <f>VLOOKUP(C194,'Hemis baza'!K:AF,5,)</f>
        <v>1-23 Muz</v>
      </c>
      <c r="I194" s="403" t="str">
        <f>VLOOKUP(C194,'Hemis baza'!K:AF,11,)</f>
        <v>Bakalavr</v>
      </c>
      <c r="J194" s="23" t="str">
        <f>VLOOKUP(C194,'Hemis baza'!K:AF,12,)</f>
        <v>Kunduzgi</v>
      </c>
      <c r="K194" s="11" t="s">
        <v>970</v>
      </c>
      <c r="L194" s="11" t="s">
        <v>142</v>
      </c>
      <c r="M194" s="12">
        <v>15000000</v>
      </c>
      <c r="N194" s="13">
        <f>SUMIF('BR 2'!B:B,'2-kurs'!C194,'BR 2'!G:G)</f>
        <v>15000000</v>
      </c>
      <c r="O194" s="12">
        <f t="shared" ref="O194:O257" si="25">IF(M194-N194&gt;0,M194-N194,0)</f>
        <v>0</v>
      </c>
      <c r="P194" s="12"/>
      <c r="Q194" s="12">
        <f t="shared" ref="Q194:Q257" si="26">IF(M194-N194&lt;0,N194-M194,0)</f>
        <v>0</v>
      </c>
      <c r="R194" s="20"/>
      <c r="U194" s="13">
        <f t="shared" ref="U194:U257" si="27">N194-V194</f>
        <v>0</v>
      </c>
      <c r="V194" s="13">
        <v>15000000</v>
      </c>
      <c r="AA194" s="359">
        <f t="shared" si="21"/>
        <v>15000000</v>
      </c>
      <c r="AB194" s="359">
        <f t="shared" si="22"/>
        <v>15000000</v>
      </c>
      <c r="AC194" s="359">
        <f t="shared" si="23"/>
        <v>0</v>
      </c>
      <c r="AD194" s="359">
        <f t="shared" si="24"/>
        <v>0</v>
      </c>
    </row>
    <row r="195" spans="1:30" s="358" customFormat="1" x14ac:dyDescent="0.25">
      <c r="A195" s="5">
        <f>SUBTOTAL(103,$B$2:B195)</f>
        <v>194</v>
      </c>
      <c r="B195" s="6" t="s">
        <v>5288</v>
      </c>
      <c r="C195" s="10">
        <v>50202065260042</v>
      </c>
      <c r="D195" s="10" t="str">
        <f>VLOOKUP(C195,'Hemis baza'!K:AJ,26,)</f>
        <v>394231100436</v>
      </c>
      <c r="E195" s="24" t="str">
        <f>VLOOKUP(C195,'Hemis baza'!K:AF,13,)</f>
        <v>To‘lov-shartnoma</v>
      </c>
      <c r="F195" s="109" t="str">
        <f>VLOOKUP(C195,'Hemis baza'!K:AF,3,)</f>
        <v>2-kurs</v>
      </c>
      <c r="G195" s="307" t="s">
        <v>361</v>
      </c>
      <c r="H195" s="404" t="str">
        <f>VLOOKUP(C195,'Hemis baza'!K:AF,5,)</f>
        <v>S3-23 PSI</v>
      </c>
      <c r="I195" s="403" t="str">
        <f>VLOOKUP(C195,'Hemis baza'!K:AF,11,)</f>
        <v>Bakalavr</v>
      </c>
      <c r="J195" s="23" t="str">
        <f>VLOOKUP(C195,'Hemis baza'!K:AF,12,)</f>
        <v>Sirtqi</v>
      </c>
      <c r="K195" s="11" t="s">
        <v>1191</v>
      </c>
      <c r="L195" s="11" t="s">
        <v>877</v>
      </c>
      <c r="M195" s="12">
        <v>12000000</v>
      </c>
      <c r="N195" s="13">
        <f>SUMIF('BR 2'!B:B,'2-kurs'!C195,'BR 2'!G:G)</f>
        <v>12000000</v>
      </c>
      <c r="O195" s="12">
        <f t="shared" si="25"/>
        <v>0</v>
      </c>
      <c r="P195" s="12"/>
      <c r="Q195" s="12">
        <f t="shared" si="26"/>
        <v>0</v>
      </c>
      <c r="R195" s="20"/>
      <c r="U195" s="13">
        <f t="shared" si="27"/>
        <v>0</v>
      </c>
      <c r="V195" s="13">
        <v>12000000</v>
      </c>
      <c r="AA195" s="359">
        <f t="shared" si="21"/>
        <v>12000000</v>
      </c>
      <c r="AB195" s="359">
        <f t="shared" si="22"/>
        <v>12000000</v>
      </c>
      <c r="AC195" s="359">
        <f t="shared" si="23"/>
        <v>0</v>
      </c>
      <c r="AD195" s="359">
        <f t="shared" si="24"/>
        <v>0</v>
      </c>
    </row>
    <row r="196" spans="1:30" s="358" customFormat="1" x14ac:dyDescent="0.25">
      <c r="A196" s="5">
        <f>SUBTOTAL(103,$B$2:B196)</f>
        <v>195</v>
      </c>
      <c r="B196" s="6" t="s">
        <v>5289</v>
      </c>
      <c r="C196" s="10">
        <v>61809005300015</v>
      </c>
      <c r="D196" s="10" t="str">
        <f>VLOOKUP(C196,'Hemis baza'!K:AJ,26,)</f>
        <v>438231100671</v>
      </c>
      <c r="E196" s="24" t="str">
        <f>VLOOKUP(C196,'Hemis baza'!K:AF,13,)</f>
        <v>To‘lov-shartnoma</v>
      </c>
      <c r="F196" s="109" t="str">
        <f>VLOOKUP(C196,'Hemis baza'!K:AF,3,)</f>
        <v>2-kurs</v>
      </c>
      <c r="G196" s="305" t="s">
        <v>36</v>
      </c>
      <c r="H196" s="404" t="str">
        <f>VLOOKUP(C196,'Hemis baza'!K:AF,5,)</f>
        <v>S1-23 MT</v>
      </c>
      <c r="I196" s="403" t="str">
        <f>VLOOKUP(C196,'Hemis baza'!K:AF,11,)</f>
        <v>Bakalavr</v>
      </c>
      <c r="J196" s="23" t="str">
        <f>VLOOKUP(C196,'Hemis baza'!K:AF,12,)</f>
        <v>Sirtqi</v>
      </c>
      <c r="K196" s="11" t="s">
        <v>1092</v>
      </c>
      <c r="L196" s="11" t="s">
        <v>553</v>
      </c>
      <c r="M196" s="12">
        <v>12000000</v>
      </c>
      <c r="N196" s="13">
        <f>SUMIF('BR 2'!B:B,'2-kurs'!C196,'BR 2'!G:G)</f>
        <v>12000000</v>
      </c>
      <c r="O196" s="12">
        <f t="shared" si="25"/>
        <v>0</v>
      </c>
      <c r="P196" s="12"/>
      <c r="Q196" s="12">
        <f t="shared" si="26"/>
        <v>0</v>
      </c>
      <c r="R196" s="20"/>
      <c r="U196" s="13">
        <f t="shared" si="27"/>
        <v>0</v>
      </c>
      <c r="V196" s="13">
        <v>12000000</v>
      </c>
      <c r="AA196" s="359">
        <f t="shared" si="21"/>
        <v>12000000</v>
      </c>
      <c r="AB196" s="359">
        <f t="shared" si="22"/>
        <v>12000000</v>
      </c>
      <c r="AC196" s="359">
        <f t="shared" si="23"/>
        <v>0</v>
      </c>
      <c r="AD196" s="359">
        <f t="shared" si="24"/>
        <v>0</v>
      </c>
    </row>
    <row r="197" spans="1:30" s="358" customFormat="1" x14ac:dyDescent="0.25">
      <c r="A197" s="5">
        <f>SUBTOTAL(103,$B$2:B197)</f>
        <v>196</v>
      </c>
      <c r="B197" s="6" t="s">
        <v>5290</v>
      </c>
      <c r="C197" s="10">
        <v>60505045290031</v>
      </c>
      <c r="D197" s="10" t="str">
        <f>VLOOKUP(C197,'Hemis baza'!K:AJ,26,)</f>
        <v>438231100433</v>
      </c>
      <c r="E197" s="24" t="str">
        <f>VLOOKUP(C197,'Hemis baza'!K:AF,13,)</f>
        <v>To‘lov-shartnoma</v>
      </c>
      <c r="F197" s="109" t="str">
        <f>VLOOKUP(C197,'Hemis baza'!K:AF,3,)</f>
        <v>2-kurs</v>
      </c>
      <c r="G197" s="307" t="s">
        <v>121</v>
      </c>
      <c r="H197" s="404" t="str">
        <f>VLOOKUP(C197,'Hemis baza'!K:AF,5,)</f>
        <v>1-23 BT</v>
      </c>
      <c r="I197" s="403" t="str">
        <f>VLOOKUP(C197,'Hemis baza'!K:AF,11,)</f>
        <v>Bakalavr</v>
      </c>
      <c r="J197" s="23" t="str">
        <f>VLOOKUP(C197,'Hemis baza'!K:AF,12,)</f>
        <v>Kunduzgi</v>
      </c>
      <c r="K197" s="11" t="s">
        <v>953</v>
      </c>
      <c r="L197" s="11" t="s">
        <v>106</v>
      </c>
      <c r="M197" s="12">
        <v>15000000</v>
      </c>
      <c r="N197" s="13">
        <f>SUMIF('BR 2'!B:B,'2-kurs'!C197,'BR 2'!G:G)</f>
        <v>7520000</v>
      </c>
      <c r="O197" s="12">
        <f t="shared" si="25"/>
        <v>7480000</v>
      </c>
      <c r="P197" s="12"/>
      <c r="Q197" s="12">
        <f t="shared" si="26"/>
        <v>0</v>
      </c>
      <c r="R197" s="20"/>
      <c r="U197" s="13">
        <f t="shared" si="27"/>
        <v>0</v>
      </c>
      <c r="V197" s="13">
        <v>7520000</v>
      </c>
      <c r="AA197" s="359">
        <f t="shared" si="21"/>
        <v>15000000</v>
      </c>
      <c r="AB197" s="359">
        <f t="shared" si="22"/>
        <v>7520000</v>
      </c>
      <c r="AC197" s="359">
        <f t="shared" si="23"/>
        <v>7480000</v>
      </c>
      <c r="AD197" s="359">
        <f t="shared" si="24"/>
        <v>0</v>
      </c>
    </row>
    <row r="198" spans="1:30" s="358" customFormat="1" x14ac:dyDescent="0.25">
      <c r="A198" s="5">
        <f>SUBTOTAL(103,$B$2:B198)</f>
        <v>197</v>
      </c>
      <c r="B198" s="6" t="s">
        <v>5291</v>
      </c>
      <c r="C198" s="10">
        <v>61804065360014</v>
      </c>
      <c r="D198" s="10" t="str">
        <f>VLOOKUP(C198,'Hemis baza'!K:AJ,26,)</f>
        <v>438231100515</v>
      </c>
      <c r="E198" s="24" t="str">
        <f>VLOOKUP(C198,'Hemis baza'!K:AF,13,)</f>
        <v>To‘lov-shartnoma</v>
      </c>
      <c r="F198" s="109" t="str">
        <f>VLOOKUP(C198,'Hemis baza'!K:AF,3,)</f>
        <v>2-kurs</v>
      </c>
      <c r="G198" s="307" t="s">
        <v>270</v>
      </c>
      <c r="H198" s="404" t="str">
        <f>VLOOKUP(C198,'Hemis baza'!K:AF,5,)</f>
        <v>2-23 XTA</v>
      </c>
      <c r="I198" s="403" t="str">
        <f>VLOOKUP(C198,'Hemis baza'!K:AF,11,)</f>
        <v>Bakalavr</v>
      </c>
      <c r="J198" s="23" t="str">
        <f>VLOOKUP(C198,'Hemis baza'!K:AF,12,)</f>
        <v>Kunduzgi</v>
      </c>
      <c r="K198" s="11" t="s">
        <v>1013</v>
      </c>
      <c r="L198" s="11" t="s">
        <v>291</v>
      </c>
      <c r="M198" s="12">
        <v>15000000</v>
      </c>
      <c r="N198" s="13">
        <f>SUMIF('BR 2'!B:B,'2-kurs'!C198,'BR 2'!G:G)</f>
        <v>15000000</v>
      </c>
      <c r="O198" s="12">
        <f t="shared" si="25"/>
        <v>0</v>
      </c>
      <c r="P198" s="12"/>
      <c r="Q198" s="12">
        <f t="shared" si="26"/>
        <v>0</v>
      </c>
      <c r="R198" s="20"/>
      <c r="U198" s="13">
        <f t="shared" si="27"/>
        <v>0</v>
      </c>
      <c r="V198" s="13">
        <v>15000000</v>
      </c>
      <c r="AA198" s="359">
        <f t="shared" si="21"/>
        <v>15000000</v>
      </c>
      <c r="AB198" s="359">
        <f t="shared" si="22"/>
        <v>15000000</v>
      </c>
      <c r="AC198" s="359">
        <f t="shared" si="23"/>
        <v>0</v>
      </c>
      <c r="AD198" s="359">
        <f t="shared" si="24"/>
        <v>0</v>
      </c>
    </row>
    <row r="199" spans="1:30" s="358" customFormat="1" x14ac:dyDescent="0.25">
      <c r="A199" s="5">
        <f>SUBTOTAL(103,$B$2:B199)</f>
        <v>198</v>
      </c>
      <c r="B199" s="6" t="s">
        <v>5292</v>
      </c>
      <c r="C199" s="10">
        <v>40308975350013</v>
      </c>
      <c r="D199" s="10" t="str">
        <f>VLOOKUP(C199,'Hemis baza'!K:AJ,26,)</f>
        <v>438231100437</v>
      </c>
      <c r="E199" s="24" t="str">
        <f>VLOOKUP(C199,'Hemis baza'!K:AF,13,)</f>
        <v>To‘lov-shartnoma</v>
      </c>
      <c r="F199" s="109" t="str">
        <f>VLOOKUP(C199,'Hemis baza'!K:AF,3,)</f>
        <v>2-kurs</v>
      </c>
      <c r="G199" s="307" t="s">
        <v>121</v>
      </c>
      <c r="H199" s="404" t="str">
        <f>VLOOKUP(C199,'Hemis baza'!K:AF,5,)</f>
        <v>2-23 BT</v>
      </c>
      <c r="I199" s="403" t="str">
        <f>VLOOKUP(C199,'Hemis baza'!K:AF,11,)</f>
        <v>Bakalavr</v>
      </c>
      <c r="J199" s="23" t="str">
        <f>VLOOKUP(C199,'Hemis baza'!K:AF,12,)</f>
        <v>Kunduzgi</v>
      </c>
      <c r="K199" s="11" t="s">
        <v>962</v>
      </c>
      <c r="L199" s="11" t="s">
        <v>115</v>
      </c>
      <c r="M199" s="12">
        <v>15000000</v>
      </c>
      <c r="N199" s="13">
        <f>SUMIF('BR 2'!B:B,'2-kurs'!C199,'BR 2'!G:G)</f>
        <v>15000000</v>
      </c>
      <c r="O199" s="12">
        <f t="shared" si="25"/>
        <v>0</v>
      </c>
      <c r="P199" s="12"/>
      <c r="Q199" s="12">
        <f t="shared" si="26"/>
        <v>0</v>
      </c>
      <c r="R199" s="20"/>
      <c r="U199" s="13">
        <f t="shared" si="27"/>
        <v>0</v>
      </c>
      <c r="V199" s="13">
        <v>15000000</v>
      </c>
      <c r="AA199" s="359">
        <f t="shared" si="21"/>
        <v>15000000</v>
      </c>
      <c r="AB199" s="359">
        <f t="shared" si="22"/>
        <v>15000000</v>
      </c>
      <c r="AC199" s="359">
        <f t="shared" si="23"/>
        <v>0</v>
      </c>
      <c r="AD199" s="359">
        <f t="shared" si="24"/>
        <v>0</v>
      </c>
    </row>
    <row r="200" spans="1:30" s="358" customFormat="1" x14ac:dyDescent="0.25">
      <c r="A200" s="5">
        <f>SUBTOTAL(103,$B$2:B200)</f>
        <v>199</v>
      </c>
      <c r="B200" s="6" t="s">
        <v>5293</v>
      </c>
      <c r="C200" s="10">
        <v>61002065300018</v>
      </c>
      <c r="D200" s="10" t="str">
        <f>VLOOKUP(C200,'Hemis baza'!K:AJ,26,)</f>
        <v>438231100569</v>
      </c>
      <c r="E200" s="24" t="str">
        <f>VLOOKUP(C200,'Hemis baza'!K:AF,13,)</f>
        <v>To‘lov-shartnoma</v>
      </c>
      <c r="F200" s="109" t="str">
        <f>VLOOKUP(C200,'Hemis baza'!K:AF,3,)</f>
        <v>2-kurs</v>
      </c>
      <c r="G200" s="307" t="s">
        <v>318</v>
      </c>
      <c r="H200" s="404" t="str">
        <f>VLOOKUP(C200,'Hemis baza'!K:AF,5,)</f>
        <v>S1-23 IQT</v>
      </c>
      <c r="I200" s="403" t="str">
        <f>VLOOKUP(C200,'Hemis baza'!K:AF,11,)</f>
        <v>Bakalavr</v>
      </c>
      <c r="J200" s="23" t="str">
        <f>VLOOKUP(C200,'Hemis baza'!K:AF,12,)</f>
        <v>Sirtqi</v>
      </c>
      <c r="K200" s="11" t="s">
        <v>1141</v>
      </c>
      <c r="L200" s="11" t="s">
        <v>730</v>
      </c>
      <c r="M200" s="12">
        <v>12000000</v>
      </c>
      <c r="N200" s="13">
        <f>SUMIF('BR 2'!B:B,'2-kurs'!C200,'BR 2'!G:G)</f>
        <v>9000000</v>
      </c>
      <c r="O200" s="12">
        <f t="shared" si="25"/>
        <v>3000000</v>
      </c>
      <c r="P200" s="12"/>
      <c r="Q200" s="12">
        <f t="shared" si="26"/>
        <v>0</v>
      </c>
      <c r="R200" s="20"/>
      <c r="U200" s="13">
        <f t="shared" si="27"/>
        <v>0</v>
      </c>
      <c r="V200" s="13">
        <v>9000000</v>
      </c>
      <c r="AA200" s="359">
        <f t="shared" si="21"/>
        <v>12000000</v>
      </c>
      <c r="AB200" s="359">
        <f t="shared" si="22"/>
        <v>9000000</v>
      </c>
      <c r="AC200" s="359">
        <f t="shared" si="23"/>
        <v>3000000</v>
      </c>
      <c r="AD200" s="359">
        <f t="shared" si="24"/>
        <v>0</v>
      </c>
    </row>
    <row r="201" spans="1:30" s="358" customFormat="1" x14ac:dyDescent="0.25">
      <c r="A201" s="5">
        <f>SUBTOTAL(103,$B$2:B201)</f>
        <v>200</v>
      </c>
      <c r="B201" s="6" t="s">
        <v>5294</v>
      </c>
      <c r="C201" s="10">
        <v>63105025300016</v>
      </c>
      <c r="D201" s="10" t="str">
        <f>VLOOKUP(C201,'Hemis baza'!K:AJ,26,)</f>
        <v>438231100598</v>
      </c>
      <c r="E201" s="24" t="str">
        <f>VLOOKUP(C201,'Hemis baza'!K:AF,13,)</f>
        <v>To‘lov-shartnoma</v>
      </c>
      <c r="F201" s="109" t="str">
        <f>VLOOKUP(C201,'Hemis baza'!K:AF,3,)</f>
        <v>2-kurs</v>
      </c>
      <c r="G201" s="307" t="s">
        <v>309</v>
      </c>
      <c r="H201" s="404" t="str">
        <f>VLOOKUP(C201,'Hemis baza'!K:AF,5,)</f>
        <v>S1-23 Tarix</v>
      </c>
      <c r="I201" s="403" t="str">
        <f>VLOOKUP(C201,'Hemis baza'!K:AF,11,)</f>
        <v>Bakalavr</v>
      </c>
      <c r="J201" s="23" t="str">
        <f>VLOOKUP(C201,'Hemis baza'!K:AF,12,)</f>
        <v>Sirtqi</v>
      </c>
      <c r="K201" s="11" t="s">
        <v>1104</v>
      </c>
      <c r="L201" s="11" t="s">
        <v>614</v>
      </c>
      <c r="M201" s="12">
        <v>12000000</v>
      </c>
      <c r="N201" s="13">
        <f>SUMIF('BR 2'!B:B,'2-kurs'!C201,'BR 2'!G:G)</f>
        <v>12000000</v>
      </c>
      <c r="O201" s="12">
        <f t="shared" si="25"/>
        <v>0</v>
      </c>
      <c r="P201" s="12"/>
      <c r="Q201" s="12">
        <f t="shared" si="26"/>
        <v>0</v>
      </c>
      <c r="R201" s="34"/>
      <c r="U201" s="13">
        <f t="shared" si="27"/>
        <v>0</v>
      </c>
      <c r="V201" s="13">
        <v>12000000</v>
      </c>
      <c r="AA201" s="359">
        <f t="shared" si="21"/>
        <v>12000000</v>
      </c>
      <c r="AB201" s="359">
        <f t="shared" si="22"/>
        <v>12000000</v>
      </c>
      <c r="AC201" s="359">
        <f t="shared" si="23"/>
        <v>0</v>
      </c>
      <c r="AD201" s="359">
        <f t="shared" si="24"/>
        <v>0</v>
      </c>
    </row>
    <row r="202" spans="1:30" s="358" customFormat="1" x14ac:dyDescent="0.25">
      <c r="A202" s="5">
        <f>SUBTOTAL(103,$B$2:B202)</f>
        <v>201</v>
      </c>
      <c r="B202" s="6" t="s">
        <v>5295</v>
      </c>
      <c r="C202" s="10">
        <v>41302985380016</v>
      </c>
      <c r="D202" s="10" t="str">
        <f>VLOOKUP(C202,'Hemis baza'!K:AJ,26,)</f>
        <v>438231100643</v>
      </c>
      <c r="E202" s="24" t="str">
        <f>VLOOKUP(C202,'Hemis baza'!K:AF,13,)</f>
        <v>To‘lov-shartnoma</v>
      </c>
      <c r="F202" s="109" t="str">
        <f>VLOOKUP(C202,'Hemis baza'!K:AF,3,)</f>
        <v>2-kurs</v>
      </c>
      <c r="G202" s="305" t="s">
        <v>36</v>
      </c>
      <c r="H202" s="404" t="str">
        <f>VLOOKUP(C202,'Hemis baza'!K:AF,5,)</f>
        <v>S1-23 MT</v>
      </c>
      <c r="I202" s="403" t="str">
        <f>VLOOKUP(C202,'Hemis baza'!K:AF,11,)</f>
        <v>Bakalavr</v>
      </c>
      <c r="J202" s="23" t="str">
        <f>VLOOKUP(C202,'Hemis baza'!K:AF,12,)</f>
        <v>Sirtqi</v>
      </c>
      <c r="K202" s="11" t="s">
        <v>1069</v>
      </c>
      <c r="L202" s="11" t="s">
        <v>501</v>
      </c>
      <c r="M202" s="12">
        <v>12000000</v>
      </c>
      <c r="N202" s="13">
        <f>SUMIF('BR 2'!B:B,'2-kurs'!C202,'BR 2'!G:G)</f>
        <v>11000000</v>
      </c>
      <c r="O202" s="12">
        <f t="shared" si="25"/>
        <v>1000000</v>
      </c>
      <c r="P202" s="12"/>
      <c r="Q202" s="12">
        <f t="shared" si="26"/>
        <v>0</v>
      </c>
      <c r="R202" s="34"/>
      <c r="U202" s="13">
        <f t="shared" si="27"/>
        <v>0</v>
      </c>
      <c r="V202" s="13">
        <v>11000000</v>
      </c>
      <c r="AA202" s="359">
        <f t="shared" si="21"/>
        <v>12000000</v>
      </c>
      <c r="AB202" s="359">
        <f t="shared" si="22"/>
        <v>11000000</v>
      </c>
      <c r="AC202" s="359">
        <f t="shared" si="23"/>
        <v>1000000</v>
      </c>
      <c r="AD202" s="359">
        <f t="shared" si="24"/>
        <v>0</v>
      </c>
    </row>
    <row r="203" spans="1:30" s="358" customFormat="1" x14ac:dyDescent="0.25">
      <c r="A203" s="5">
        <f>SUBTOTAL(103,$B$2:B203)</f>
        <v>202</v>
      </c>
      <c r="B203" s="6" t="s">
        <v>5296</v>
      </c>
      <c r="C203" s="10">
        <v>60709055300054</v>
      </c>
      <c r="D203" s="10" t="str">
        <f>VLOOKUP(C203,'Hemis baza'!K:AJ,26,)</f>
        <v>438231100432</v>
      </c>
      <c r="E203" s="24" t="str">
        <f>VLOOKUP(C203,'Hemis baza'!K:AF,13,)</f>
        <v>To‘lov-shartnoma</v>
      </c>
      <c r="F203" s="109" t="str">
        <f>VLOOKUP(C203,'Hemis baza'!K:AF,3,)</f>
        <v>2-kurs</v>
      </c>
      <c r="G203" s="307" t="s">
        <v>36</v>
      </c>
      <c r="H203" s="404" t="str">
        <f>VLOOKUP(C203,'Hemis baza'!K:AF,5,)</f>
        <v>1-23 MT</v>
      </c>
      <c r="I203" s="403" t="str">
        <f>VLOOKUP(C203,'Hemis baza'!K:AF,11,)</f>
        <v>Bakalavr</v>
      </c>
      <c r="J203" s="23" t="str">
        <f>VLOOKUP(C203,'Hemis baza'!K:AF,12,)</f>
        <v>Kunduzgi</v>
      </c>
      <c r="K203" s="11" t="s">
        <v>933</v>
      </c>
      <c r="L203" s="11" t="s">
        <v>33</v>
      </c>
      <c r="M203" s="12">
        <v>15000000</v>
      </c>
      <c r="N203" s="13">
        <f>SUMIF('BR 2'!B:B,'2-kurs'!C203,'BR 2'!G:G)</f>
        <v>10220000</v>
      </c>
      <c r="O203" s="12">
        <f t="shared" si="25"/>
        <v>4780000</v>
      </c>
      <c r="P203" s="12"/>
      <c r="Q203" s="12">
        <f t="shared" si="26"/>
        <v>0</v>
      </c>
      <c r="R203" s="34"/>
      <c r="U203" s="13">
        <f t="shared" si="27"/>
        <v>0</v>
      </c>
      <c r="V203" s="13">
        <v>10220000</v>
      </c>
      <c r="AA203" s="359">
        <f t="shared" si="21"/>
        <v>15000000</v>
      </c>
      <c r="AB203" s="359">
        <f t="shared" si="22"/>
        <v>10220000</v>
      </c>
      <c r="AC203" s="359">
        <f t="shared" si="23"/>
        <v>4780000</v>
      </c>
      <c r="AD203" s="359">
        <f t="shared" si="24"/>
        <v>0</v>
      </c>
    </row>
    <row r="204" spans="1:30" s="358" customFormat="1" x14ac:dyDescent="0.25">
      <c r="A204" s="5">
        <f>SUBTOTAL(103,$B$2:B204)</f>
        <v>203</v>
      </c>
      <c r="B204" s="6" t="s">
        <v>5297</v>
      </c>
      <c r="C204" s="10">
        <v>42302941010031</v>
      </c>
      <c r="D204" s="10" t="str">
        <f>VLOOKUP(C204,'Hemis baza'!K:AJ,26,)</f>
        <v>438231100450</v>
      </c>
      <c r="E204" s="24" t="str">
        <f>VLOOKUP(C204,'Hemis baza'!K:AF,13,)</f>
        <v>Davlat granti</v>
      </c>
      <c r="F204" s="109" t="str">
        <f>VLOOKUP(C204,'Hemis baza'!K:AF,3,)</f>
        <v>2-kurs</v>
      </c>
      <c r="G204" s="307" t="s">
        <v>36</v>
      </c>
      <c r="H204" s="404" t="str">
        <f>VLOOKUP(C204,'Hemis baza'!K:AF,5,)</f>
        <v>1-23 MT</v>
      </c>
      <c r="I204" s="403" t="str">
        <f>VLOOKUP(C204,'Hemis baza'!K:AF,11,)</f>
        <v>Bakalavr</v>
      </c>
      <c r="J204" s="23" t="str">
        <f>VLOOKUP(C204,'Hemis baza'!K:AF,12,)</f>
        <v>Kunduzgi</v>
      </c>
      <c r="K204" s="11" t="s">
        <v>930</v>
      </c>
      <c r="L204" s="11" t="s">
        <v>30</v>
      </c>
      <c r="M204" s="12">
        <v>15000000</v>
      </c>
      <c r="N204" s="13">
        <f>SUMIF('BR 2'!B:B,'2-kurs'!C204,'BR 2'!G:G)</f>
        <v>15000000</v>
      </c>
      <c r="O204" s="12">
        <f t="shared" si="25"/>
        <v>0</v>
      </c>
      <c r="P204" s="12"/>
      <c r="Q204" s="12">
        <f t="shared" si="26"/>
        <v>0</v>
      </c>
      <c r="R204" s="34"/>
      <c r="U204" s="13">
        <f t="shared" si="27"/>
        <v>0</v>
      </c>
      <c r="V204" s="13">
        <v>15000000</v>
      </c>
      <c r="AA204" s="359">
        <f t="shared" si="21"/>
        <v>15000000</v>
      </c>
      <c r="AB204" s="359">
        <f t="shared" si="22"/>
        <v>15000000</v>
      </c>
      <c r="AC204" s="359">
        <f t="shared" si="23"/>
        <v>0</v>
      </c>
      <c r="AD204" s="359">
        <f t="shared" si="24"/>
        <v>0</v>
      </c>
    </row>
    <row r="205" spans="1:30" s="358" customFormat="1" x14ac:dyDescent="0.25">
      <c r="A205" s="5">
        <f>SUBTOTAL(103,$B$2:B205)</f>
        <v>204</v>
      </c>
      <c r="B205" s="6" t="s">
        <v>5298</v>
      </c>
      <c r="C205" s="10">
        <v>62207055270033</v>
      </c>
      <c r="D205" s="10" t="str">
        <f>VLOOKUP(C205,'Hemis baza'!K:AJ,26,)</f>
        <v>438231100733</v>
      </c>
      <c r="E205" s="24" t="str">
        <f>VLOOKUP(C205,'Hemis baza'!K:AF,13,)</f>
        <v>To‘lov-shartnoma</v>
      </c>
      <c r="F205" s="109" t="str">
        <f>VLOOKUP(C205,'Hemis baza'!K:AF,3,)</f>
        <v>2-kurs</v>
      </c>
      <c r="G205" s="305" t="s">
        <v>309</v>
      </c>
      <c r="H205" s="404" t="str">
        <f>VLOOKUP(C205,'Hemis baza'!K:AF,5,)</f>
        <v>S1-23 Tarix</v>
      </c>
      <c r="I205" s="403" t="str">
        <f>VLOOKUP(C205,'Hemis baza'!K:AF,11,)</f>
        <v>Bakalavr</v>
      </c>
      <c r="J205" s="23" t="str">
        <f>VLOOKUP(C205,'Hemis baza'!K:AF,12,)</f>
        <v>Sirtqi</v>
      </c>
      <c r="K205" s="11" t="s">
        <v>1106</v>
      </c>
      <c r="L205" s="11" t="s">
        <v>616</v>
      </c>
      <c r="M205" s="12">
        <v>12000000</v>
      </c>
      <c r="N205" s="13">
        <f>SUMIF('BR 2'!B:B,'2-kurs'!C205,'BR 2'!G:G)</f>
        <v>9000000</v>
      </c>
      <c r="O205" s="12">
        <f t="shared" si="25"/>
        <v>3000000</v>
      </c>
      <c r="P205" s="12"/>
      <c r="Q205" s="12">
        <f t="shared" si="26"/>
        <v>0</v>
      </c>
      <c r="R205" s="34"/>
      <c r="U205" s="13">
        <f t="shared" si="27"/>
        <v>0</v>
      </c>
      <c r="V205" s="13">
        <v>9000000</v>
      </c>
      <c r="AA205" s="359">
        <f t="shared" si="21"/>
        <v>12000000</v>
      </c>
      <c r="AB205" s="359">
        <f t="shared" si="22"/>
        <v>9000000</v>
      </c>
      <c r="AC205" s="359">
        <f t="shared" si="23"/>
        <v>3000000</v>
      </c>
      <c r="AD205" s="359">
        <f t="shared" si="24"/>
        <v>0</v>
      </c>
    </row>
    <row r="206" spans="1:30" s="358" customFormat="1" x14ac:dyDescent="0.25">
      <c r="A206" s="5">
        <f>SUBTOTAL(103,$B$2:B206)</f>
        <v>205</v>
      </c>
      <c r="B206" s="6" t="s">
        <v>5299</v>
      </c>
      <c r="C206" s="10">
        <v>52506005310016</v>
      </c>
      <c r="D206" s="10" t="str">
        <f>VLOOKUP(C206,'Hemis baza'!K:AJ,26,)</f>
        <v>438231100804</v>
      </c>
      <c r="E206" s="24" t="str">
        <f>VLOOKUP(C206,'Hemis baza'!K:AF,13,)</f>
        <v>To‘lov-shartnoma</v>
      </c>
      <c r="F206" s="109" t="str">
        <f>VLOOKUP(C206,'Hemis baza'!K:AF,3,)</f>
        <v>2-kurs</v>
      </c>
      <c r="G206" s="307" t="s">
        <v>318</v>
      </c>
      <c r="H206" s="404" t="str">
        <f>VLOOKUP(C206,'Hemis baza'!K:AF,5,)</f>
        <v>S3-23 IQT</v>
      </c>
      <c r="I206" s="403" t="str">
        <f>VLOOKUP(C206,'Hemis baza'!K:AF,11,)</f>
        <v>Bakalavr</v>
      </c>
      <c r="J206" s="23" t="str">
        <f>VLOOKUP(C206,'Hemis baza'!K:AF,12,)</f>
        <v>Sirtqi</v>
      </c>
      <c r="K206" s="11" t="s">
        <v>1166</v>
      </c>
      <c r="L206" s="11" t="s">
        <v>754</v>
      </c>
      <c r="M206" s="12">
        <v>12000000</v>
      </c>
      <c r="N206" s="13">
        <f>SUMIF('BR 2'!B:B,'2-kurs'!C206,'BR 2'!G:G)</f>
        <v>6000000</v>
      </c>
      <c r="O206" s="12">
        <f t="shared" si="25"/>
        <v>6000000</v>
      </c>
      <c r="P206" s="12"/>
      <c r="Q206" s="12">
        <f t="shared" si="26"/>
        <v>0</v>
      </c>
      <c r="R206" s="34"/>
      <c r="U206" s="13">
        <f t="shared" si="27"/>
        <v>0</v>
      </c>
      <c r="V206" s="13">
        <v>6000000</v>
      </c>
      <c r="AA206" s="359">
        <f t="shared" si="21"/>
        <v>12000000</v>
      </c>
      <c r="AB206" s="359">
        <f t="shared" si="22"/>
        <v>6000000</v>
      </c>
      <c r="AC206" s="359">
        <f t="shared" si="23"/>
        <v>6000000</v>
      </c>
      <c r="AD206" s="359">
        <f t="shared" si="24"/>
        <v>0</v>
      </c>
    </row>
    <row r="207" spans="1:30" s="358" customFormat="1" x14ac:dyDescent="0.25">
      <c r="A207" s="5">
        <f>SUBTOTAL(103,$B$2:B207)</f>
        <v>206</v>
      </c>
      <c r="B207" s="6" t="s">
        <v>5300</v>
      </c>
      <c r="C207" s="10">
        <v>30609961170039</v>
      </c>
      <c r="D207" s="10" t="str">
        <f>VLOOKUP(C207,'Hemis baza'!K:AJ,26,)</f>
        <v>438231100803</v>
      </c>
      <c r="E207" s="24" t="str">
        <f>VLOOKUP(C207,'Hemis baza'!K:AF,13,)</f>
        <v>To‘lov-shartnoma</v>
      </c>
      <c r="F207" s="109" t="str">
        <f>VLOOKUP(C207,'Hemis baza'!K:AF,3,)</f>
        <v>2-kurs</v>
      </c>
      <c r="G207" s="307" t="s">
        <v>318</v>
      </c>
      <c r="H207" s="404" t="str">
        <f>VLOOKUP(C207,'Hemis baza'!K:AF,5,)</f>
        <v>S3-23 IQT</v>
      </c>
      <c r="I207" s="403" t="str">
        <f>VLOOKUP(C207,'Hemis baza'!K:AF,11,)</f>
        <v>Bakalavr</v>
      </c>
      <c r="J207" s="23" t="str">
        <f>VLOOKUP(C207,'Hemis baza'!K:AF,12,)</f>
        <v>Sirtqi</v>
      </c>
      <c r="K207" s="11" t="s">
        <v>1165</v>
      </c>
      <c r="L207" s="11" t="s">
        <v>753</v>
      </c>
      <c r="M207" s="12">
        <v>12000000</v>
      </c>
      <c r="N207" s="13">
        <f>SUMIF('BR 2'!B:B,'2-kurs'!C207,'BR 2'!G:G)</f>
        <v>6000000</v>
      </c>
      <c r="O207" s="12">
        <f t="shared" si="25"/>
        <v>6000000</v>
      </c>
      <c r="P207" s="12"/>
      <c r="Q207" s="12">
        <f t="shared" si="26"/>
        <v>0</v>
      </c>
      <c r="R207" s="34"/>
      <c r="U207" s="13">
        <f t="shared" si="27"/>
        <v>0</v>
      </c>
      <c r="V207" s="13">
        <v>6000000</v>
      </c>
      <c r="AA207" s="359">
        <f t="shared" si="21"/>
        <v>12000000</v>
      </c>
      <c r="AB207" s="359">
        <f t="shared" si="22"/>
        <v>6000000</v>
      </c>
      <c r="AC207" s="359">
        <f t="shared" si="23"/>
        <v>6000000</v>
      </c>
      <c r="AD207" s="359">
        <f t="shared" si="24"/>
        <v>0</v>
      </c>
    </row>
    <row r="208" spans="1:30" s="358" customFormat="1" x14ac:dyDescent="0.25">
      <c r="A208" s="5">
        <f>SUBTOTAL(103,$B$2:B208)</f>
        <v>207</v>
      </c>
      <c r="B208" s="6" t="s">
        <v>5301</v>
      </c>
      <c r="C208" s="10">
        <v>40809951010021</v>
      </c>
      <c r="D208" s="10" t="str">
        <f>VLOOKUP(C208,'Hemis baza'!K:AJ,26,)</f>
        <v>438231100606</v>
      </c>
      <c r="E208" s="24" t="str">
        <f>VLOOKUP(C208,'Hemis baza'!K:AF,13,)</f>
        <v>To‘lov-shartnoma</v>
      </c>
      <c r="F208" s="109" t="str">
        <f>VLOOKUP(C208,'Hemis baza'!K:AF,3,)</f>
        <v>2-kurs</v>
      </c>
      <c r="G208" s="307" t="s">
        <v>318</v>
      </c>
      <c r="H208" s="404" t="str">
        <f>VLOOKUP(C208,'Hemis baza'!K:AF,5,)</f>
        <v>S2-23 IQT</v>
      </c>
      <c r="I208" s="403" t="str">
        <f>VLOOKUP(C208,'Hemis baza'!K:AF,11,)</f>
        <v>Bakalavr</v>
      </c>
      <c r="J208" s="23" t="str">
        <f>VLOOKUP(C208,'Hemis baza'!K:AF,12,)</f>
        <v>Sirtqi</v>
      </c>
      <c r="K208" s="11" t="s">
        <v>1142</v>
      </c>
      <c r="L208" s="11" t="s">
        <v>731</v>
      </c>
      <c r="M208" s="12">
        <v>12000000</v>
      </c>
      <c r="N208" s="13">
        <f>SUMIF('BR 2'!B:B,'2-kurs'!C208,'BR 2'!G:G)</f>
        <v>9000000</v>
      </c>
      <c r="O208" s="12">
        <f t="shared" si="25"/>
        <v>3000000</v>
      </c>
      <c r="P208" s="12"/>
      <c r="Q208" s="12">
        <f t="shared" si="26"/>
        <v>0</v>
      </c>
      <c r="R208" s="34"/>
      <c r="U208" s="13">
        <f t="shared" si="27"/>
        <v>0</v>
      </c>
      <c r="V208" s="13">
        <v>9000000</v>
      </c>
      <c r="AA208" s="359">
        <f t="shared" si="21"/>
        <v>12000000</v>
      </c>
      <c r="AB208" s="359">
        <f t="shared" si="22"/>
        <v>9000000</v>
      </c>
      <c r="AC208" s="359">
        <f t="shared" si="23"/>
        <v>3000000</v>
      </c>
      <c r="AD208" s="359">
        <f t="shared" si="24"/>
        <v>0</v>
      </c>
    </row>
    <row r="209" spans="1:30" s="358" customFormat="1" x14ac:dyDescent="0.25">
      <c r="A209" s="5">
        <f>SUBTOTAL(103,$B$2:B209)</f>
        <v>208</v>
      </c>
      <c r="B209" s="6" t="s">
        <v>5302</v>
      </c>
      <c r="C209" s="10">
        <v>42208985300027</v>
      </c>
      <c r="D209" s="10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307" t="s">
        <v>318</v>
      </c>
      <c r="H209" s="404" t="e">
        <f>VLOOKUP(C209,'Hemis baza'!K:AF,5,)</f>
        <v>#N/A</v>
      </c>
      <c r="I209" s="403" t="e">
        <f>VLOOKUP(C209,'Hemis baza'!K:AF,11,)</f>
        <v>#N/A</v>
      </c>
      <c r="J209" s="23" t="e">
        <f>VLOOKUP(C209,'Hemis baza'!K:AF,12,)</f>
        <v>#N/A</v>
      </c>
      <c r="K209" s="11" t="s">
        <v>1171</v>
      </c>
      <c r="L209" s="11" t="s">
        <v>759</v>
      </c>
      <c r="M209" s="12">
        <v>12000000</v>
      </c>
      <c r="N209" s="13">
        <f>SUMIF('BR 2'!B:B,'2-kurs'!C209,'BR 2'!G:G)</f>
        <v>0</v>
      </c>
      <c r="O209" s="12">
        <f t="shared" si="25"/>
        <v>12000000</v>
      </c>
      <c r="P209" s="12"/>
      <c r="Q209" s="12">
        <f t="shared" si="26"/>
        <v>0</v>
      </c>
      <c r="R209" s="34"/>
      <c r="U209" s="13">
        <f t="shared" si="27"/>
        <v>0</v>
      </c>
      <c r="V209" s="13">
        <v>0</v>
      </c>
      <c r="AA209" s="359">
        <f t="shared" si="21"/>
        <v>12000000</v>
      </c>
      <c r="AB209" s="359">
        <f t="shared" si="22"/>
        <v>0</v>
      </c>
      <c r="AC209" s="359">
        <f t="shared" si="23"/>
        <v>12000000</v>
      </c>
      <c r="AD209" s="359">
        <f t="shared" si="24"/>
        <v>0</v>
      </c>
    </row>
    <row r="210" spans="1:30" s="358" customFormat="1" x14ac:dyDescent="0.25">
      <c r="A210" s="5">
        <f>SUBTOTAL(103,$B$2:B210)</f>
        <v>209</v>
      </c>
      <c r="B210" s="6" t="s">
        <v>5303</v>
      </c>
      <c r="C210" s="10">
        <v>62409055350021</v>
      </c>
      <c r="D210" s="10" t="str">
        <f>VLOOKUP(C210,'Hemis baza'!K:AJ,26,)</f>
        <v>438231100745</v>
      </c>
      <c r="E210" s="24" t="str">
        <f>VLOOKUP(C210,'Hemis baza'!K:AF,13,)</f>
        <v>To‘lov-shartnoma</v>
      </c>
      <c r="F210" s="109" t="str">
        <f>VLOOKUP(C210,'Hemis baza'!K:AF,3,)</f>
        <v>2-kurs</v>
      </c>
      <c r="G210" s="305" t="s">
        <v>36</v>
      </c>
      <c r="H210" s="404" t="str">
        <f>VLOOKUP(C210,'Hemis baza'!K:AF,5,)</f>
        <v>S2-23 MT</v>
      </c>
      <c r="I210" s="403" t="str">
        <f>VLOOKUP(C210,'Hemis baza'!K:AF,11,)</f>
        <v>Bakalavr</v>
      </c>
      <c r="J210" s="23" t="str">
        <f>VLOOKUP(C210,'Hemis baza'!K:AF,12,)</f>
        <v>Sirtqi</v>
      </c>
      <c r="K210" s="11" t="s">
        <v>1049</v>
      </c>
      <c r="L210" s="11" t="s">
        <v>480</v>
      </c>
      <c r="M210" s="12">
        <v>12000000</v>
      </c>
      <c r="N210" s="13">
        <f>SUMIF('BR 2'!B:B,'2-kurs'!C210,'BR 2'!G:G)</f>
        <v>12000000</v>
      </c>
      <c r="O210" s="12">
        <f t="shared" si="25"/>
        <v>0</v>
      </c>
      <c r="P210" s="12"/>
      <c r="Q210" s="12">
        <f t="shared" si="26"/>
        <v>0</v>
      </c>
      <c r="R210" s="34"/>
      <c r="U210" s="13">
        <f t="shared" si="27"/>
        <v>0</v>
      </c>
      <c r="V210" s="13">
        <v>12000000</v>
      </c>
      <c r="AA210" s="359">
        <f t="shared" si="21"/>
        <v>12000000</v>
      </c>
      <c r="AB210" s="359">
        <f t="shared" si="22"/>
        <v>12000000</v>
      </c>
      <c r="AC210" s="359">
        <f t="shared" si="23"/>
        <v>0</v>
      </c>
      <c r="AD210" s="359">
        <f t="shared" si="24"/>
        <v>0</v>
      </c>
    </row>
    <row r="211" spans="1:30" s="358" customFormat="1" x14ac:dyDescent="0.25">
      <c r="A211" s="5">
        <f>SUBTOTAL(103,$B$2:B211)</f>
        <v>210</v>
      </c>
      <c r="B211" s="6" t="s">
        <v>5304</v>
      </c>
      <c r="C211" s="10">
        <v>62906055780022</v>
      </c>
      <c r="D211" s="10" t="str">
        <f>VLOOKUP(C211,'Hemis baza'!K:AJ,26,)</f>
        <v>438231100499</v>
      </c>
      <c r="E211" s="24" t="str">
        <f>VLOOKUP(C211,'Hemis baza'!K:AF,13,)</f>
        <v>To‘lov-shartnoma</v>
      </c>
      <c r="F211" s="109" t="str">
        <f>VLOOKUP(C211,'Hemis baza'!K:AF,3,)</f>
        <v>2-kurs</v>
      </c>
      <c r="G211" s="305" t="s">
        <v>270</v>
      </c>
      <c r="H211" s="404" t="str">
        <f>VLOOKUP(C211,'Hemis baza'!K:AF,5,)</f>
        <v>2-23 XTA</v>
      </c>
      <c r="I211" s="403" t="str">
        <f>VLOOKUP(C211,'Hemis baza'!K:AF,11,)</f>
        <v>Bakalavr</v>
      </c>
      <c r="J211" s="23" t="str">
        <f>VLOOKUP(C211,'Hemis baza'!K:AF,12,)</f>
        <v>Kunduzgi</v>
      </c>
      <c r="K211" s="11" t="s">
        <v>1004</v>
      </c>
      <c r="L211" s="11" t="s">
        <v>282</v>
      </c>
      <c r="M211" s="35">
        <v>15000000</v>
      </c>
      <c r="N211" s="13">
        <f>SUMIF('BR 2'!B:B,'2-kurs'!C211,'BR 2'!G:G)</f>
        <v>10000000</v>
      </c>
      <c r="O211" s="12">
        <f t="shared" si="25"/>
        <v>5000000</v>
      </c>
      <c r="P211" s="12"/>
      <c r="Q211" s="12">
        <f t="shared" si="26"/>
        <v>0</v>
      </c>
      <c r="R211" s="34"/>
      <c r="U211" s="13">
        <f t="shared" si="27"/>
        <v>0</v>
      </c>
      <c r="V211" s="13">
        <v>10000000</v>
      </c>
      <c r="AA211" s="359">
        <f t="shared" si="21"/>
        <v>15000000</v>
      </c>
      <c r="AB211" s="359">
        <f t="shared" si="22"/>
        <v>10000000</v>
      </c>
      <c r="AC211" s="359">
        <f t="shared" si="23"/>
        <v>5000000</v>
      </c>
      <c r="AD211" s="359">
        <f t="shared" si="24"/>
        <v>0</v>
      </c>
    </row>
    <row r="212" spans="1:30" s="358" customFormat="1" x14ac:dyDescent="0.25">
      <c r="A212" s="5">
        <f>SUBTOTAL(103,$B$2:B212)</f>
        <v>211</v>
      </c>
      <c r="B212" s="6" t="s">
        <v>5305</v>
      </c>
      <c r="C212" s="10">
        <v>52808055300020</v>
      </c>
      <c r="D212" s="10" t="str">
        <f>VLOOKUP(C212,'Hemis baza'!K:AJ,26,)</f>
        <v>438231100528</v>
      </c>
      <c r="E212" s="24" t="str">
        <f>VLOOKUP(C212,'Hemis baza'!K:AF,13,)</f>
        <v>To‘lov-shartnoma</v>
      </c>
      <c r="F212" s="109" t="str">
        <f>VLOOKUP(C212,'Hemis baza'!K:AF,3,)</f>
        <v>2-kurs</v>
      </c>
      <c r="G212" s="305" t="s">
        <v>361</v>
      </c>
      <c r="H212" s="404" t="str">
        <f>VLOOKUP(C212,'Hemis baza'!K:AF,5,)</f>
        <v>S3-23 PSI</v>
      </c>
      <c r="I212" s="403" t="str">
        <f>VLOOKUP(C212,'Hemis baza'!K:AF,11,)</f>
        <v>Bakalavr</v>
      </c>
      <c r="J212" s="23" t="str">
        <f>VLOOKUP(C212,'Hemis baza'!K:AF,12,)</f>
        <v>Sirtqi</v>
      </c>
      <c r="K212" s="11" t="s">
        <v>1237</v>
      </c>
      <c r="L212" s="11" t="s">
        <v>923</v>
      </c>
      <c r="M212" s="12">
        <v>12000000</v>
      </c>
      <c r="N212" s="13">
        <f>SUMIF('BR 2'!B:B,'2-kurs'!C212,'BR 2'!G:G)</f>
        <v>12001000</v>
      </c>
      <c r="O212" s="12">
        <f t="shared" si="25"/>
        <v>0</v>
      </c>
      <c r="P212" s="12"/>
      <c r="Q212" s="12">
        <f t="shared" si="26"/>
        <v>1000</v>
      </c>
      <c r="R212" s="34"/>
      <c r="U212" s="13">
        <f t="shared" si="27"/>
        <v>0</v>
      </c>
      <c r="V212" s="13">
        <v>12001000</v>
      </c>
      <c r="AA212" s="359">
        <f t="shared" si="21"/>
        <v>12000000</v>
      </c>
      <c r="AB212" s="359">
        <f t="shared" si="22"/>
        <v>12001000</v>
      </c>
      <c r="AC212" s="359">
        <f t="shared" si="23"/>
        <v>0</v>
      </c>
      <c r="AD212" s="359">
        <f t="shared" si="24"/>
        <v>1000</v>
      </c>
    </row>
    <row r="213" spans="1:30" s="358" customFormat="1" x14ac:dyDescent="0.25">
      <c r="A213" s="5">
        <f>SUBTOTAL(103,$B$2:B213)</f>
        <v>212</v>
      </c>
      <c r="B213" s="6" t="s">
        <v>5306</v>
      </c>
      <c r="C213" s="10">
        <v>61308057040037</v>
      </c>
      <c r="D213" s="10" t="str">
        <f>VLOOKUP(C213,'Hemis baza'!K:AJ,26,)</f>
        <v>438231100411</v>
      </c>
      <c r="E213" s="24" t="str">
        <f>VLOOKUP(C213,'Hemis baza'!K:AF,13,)</f>
        <v>To‘lov-shartnoma</v>
      </c>
      <c r="F213" s="109" t="str">
        <f>VLOOKUP(C213,'Hemis baza'!K:AF,3,)</f>
        <v>2-kurs</v>
      </c>
      <c r="G213" s="305" t="s">
        <v>270</v>
      </c>
      <c r="H213" s="404" t="str">
        <f>VLOOKUP(C213,'Hemis baza'!K:AF,5,)</f>
        <v>1-23 XTA</v>
      </c>
      <c r="I213" s="403" t="str">
        <f>VLOOKUP(C213,'Hemis baza'!K:AF,11,)</f>
        <v>Bakalavr</v>
      </c>
      <c r="J213" s="23" t="str">
        <f>VLOOKUP(C213,'Hemis baza'!K:AF,12,)</f>
        <v>Kunduzgi</v>
      </c>
      <c r="K213" s="11" t="s">
        <v>996</v>
      </c>
      <c r="L213" s="11" t="s">
        <v>274</v>
      </c>
      <c r="M213" s="35">
        <v>15000000</v>
      </c>
      <c r="N213" s="13">
        <f>SUMIF('BR 2'!B:B,'2-kurs'!C213,'BR 2'!G:G)</f>
        <v>15000000</v>
      </c>
      <c r="O213" s="12">
        <f t="shared" si="25"/>
        <v>0</v>
      </c>
      <c r="P213" s="12">
        <v>15000000</v>
      </c>
      <c r="Q213" s="12">
        <f t="shared" si="26"/>
        <v>0</v>
      </c>
      <c r="R213" s="335" t="s">
        <v>7156</v>
      </c>
      <c r="U213" s="13">
        <f t="shared" si="27"/>
        <v>0</v>
      </c>
      <c r="V213" s="13">
        <v>15000000</v>
      </c>
      <c r="AA213" s="359">
        <f t="shared" si="21"/>
        <v>15000000</v>
      </c>
      <c r="AB213" s="359">
        <f t="shared" si="22"/>
        <v>15000000</v>
      </c>
      <c r="AC213" s="359">
        <f t="shared" si="23"/>
        <v>0</v>
      </c>
      <c r="AD213" s="359">
        <f t="shared" si="24"/>
        <v>0</v>
      </c>
    </row>
    <row r="214" spans="1:30" s="358" customFormat="1" x14ac:dyDescent="0.25">
      <c r="A214" s="5">
        <f>SUBTOTAL(103,$B$2:B214)</f>
        <v>213</v>
      </c>
      <c r="B214" s="6" t="s">
        <v>5307</v>
      </c>
      <c r="C214" s="10">
        <v>60803045270027</v>
      </c>
      <c r="D214" s="10" t="str">
        <f>VLOOKUP(C214,'Hemis baza'!K:AJ,26,)</f>
        <v>438231100505</v>
      </c>
      <c r="E214" s="24" t="str">
        <f>VLOOKUP(C214,'Hemis baza'!K:AF,13,)</f>
        <v>To‘lov-shartnoma</v>
      </c>
      <c r="F214" s="109" t="str">
        <f>VLOOKUP(C214,'Hemis baza'!K:AF,3,)</f>
        <v>2-kurs</v>
      </c>
      <c r="G214" s="305" t="s">
        <v>181</v>
      </c>
      <c r="H214" s="404" t="str">
        <f>VLOOKUP(C214,'Hemis baza'!K:AF,5,)</f>
        <v>1-23 O`TA</v>
      </c>
      <c r="I214" s="403" t="str">
        <f>VLOOKUP(C214,'Hemis baza'!K:AF,11,)</f>
        <v>Bakalavr</v>
      </c>
      <c r="J214" s="23" t="str">
        <f>VLOOKUP(C214,'Hemis baza'!K:AF,12,)</f>
        <v>Kunduzgi</v>
      </c>
      <c r="K214" s="11" t="s">
        <v>981</v>
      </c>
      <c r="L214" s="11" t="s">
        <v>183</v>
      </c>
      <c r="M214" s="35">
        <v>15000000</v>
      </c>
      <c r="N214" s="13">
        <f>SUMIF('BR 2'!B:B,'2-kurs'!C214,'BR 2'!G:G)</f>
        <v>7500000</v>
      </c>
      <c r="O214" s="12">
        <f t="shared" si="25"/>
        <v>7500000</v>
      </c>
      <c r="P214" s="12"/>
      <c r="Q214" s="12">
        <f t="shared" si="26"/>
        <v>0</v>
      </c>
      <c r="R214" s="34"/>
      <c r="U214" s="13">
        <f t="shared" si="27"/>
        <v>0</v>
      </c>
      <c r="V214" s="13">
        <v>7500000</v>
      </c>
      <c r="AA214" s="359">
        <f t="shared" si="21"/>
        <v>15000000</v>
      </c>
      <c r="AB214" s="359">
        <f t="shared" si="22"/>
        <v>7500000</v>
      </c>
      <c r="AC214" s="359">
        <f t="shared" si="23"/>
        <v>7500000</v>
      </c>
      <c r="AD214" s="359">
        <f t="shared" si="24"/>
        <v>0</v>
      </c>
    </row>
    <row r="215" spans="1:30" s="358" customFormat="1" x14ac:dyDescent="0.25">
      <c r="A215" s="5">
        <f>SUBTOTAL(103,$B$2:B215)</f>
        <v>214</v>
      </c>
      <c r="B215" s="6" t="s">
        <v>5308</v>
      </c>
      <c r="C215" s="10">
        <v>52901055360022</v>
      </c>
      <c r="D215" s="10" t="str">
        <f>VLOOKUP(C215,'Hemis baza'!K:AJ,26,)</f>
        <v>438231100502</v>
      </c>
      <c r="E215" s="24" t="str">
        <f>VLOOKUP(C215,'Hemis baza'!K:AF,13,)</f>
        <v>To‘lov-shartnoma</v>
      </c>
      <c r="F215" s="109" t="str">
        <f>VLOOKUP(C215,'Hemis baza'!K:AF,3,)</f>
        <v>2-kurs</v>
      </c>
      <c r="G215" s="305" t="s">
        <v>270</v>
      </c>
      <c r="H215" s="404" t="str">
        <f>VLOOKUP(C215,'Hemis baza'!K:AF,5,)</f>
        <v>2-23 XTA</v>
      </c>
      <c r="I215" s="403" t="str">
        <f>VLOOKUP(C215,'Hemis baza'!K:AF,11,)</f>
        <v>Bakalavr</v>
      </c>
      <c r="J215" s="23" t="str">
        <f>VLOOKUP(C215,'Hemis baza'!K:AF,12,)</f>
        <v>Kunduzgi</v>
      </c>
      <c r="K215" s="11" t="s">
        <v>1014</v>
      </c>
      <c r="L215" s="11" t="s">
        <v>292</v>
      </c>
      <c r="M215" s="35">
        <v>15000000</v>
      </c>
      <c r="N215" s="13">
        <f>SUMIF('BR 2'!B:B,'2-kurs'!C215,'BR 2'!G:G)</f>
        <v>15000000</v>
      </c>
      <c r="O215" s="12">
        <f t="shared" si="25"/>
        <v>0</v>
      </c>
      <c r="P215" s="12"/>
      <c r="Q215" s="12">
        <f t="shared" si="26"/>
        <v>0</v>
      </c>
      <c r="R215" s="34"/>
      <c r="U215" s="13">
        <f t="shared" si="27"/>
        <v>0</v>
      </c>
      <c r="V215" s="13">
        <v>15000000</v>
      </c>
      <c r="AA215" s="359">
        <f t="shared" si="21"/>
        <v>15000000</v>
      </c>
      <c r="AB215" s="359">
        <f t="shared" si="22"/>
        <v>15000000</v>
      </c>
      <c r="AC215" s="359">
        <f t="shared" si="23"/>
        <v>0</v>
      </c>
      <c r="AD215" s="359">
        <f t="shared" si="24"/>
        <v>0</v>
      </c>
    </row>
    <row r="216" spans="1:30" s="358" customFormat="1" x14ac:dyDescent="0.25">
      <c r="A216" s="5">
        <f>SUBTOTAL(103,$B$2:B216)</f>
        <v>215</v>
      </c>
      <c r="B216" s="6" t="s">
        <v>5309</v>
      </c>
      <c r="C216" s="10">
        <v>60509055320032</v>
      </c>
      <c r="D216" s="10" t="str">
        <f>VLOOKUP(C216,'Hemis baza'!K:AJ,26,)</f>
        <v>438231100744</v>
      </c>
      <c r="E216" s="24" t="str">
        <f>VLOOKUP(C216,'Hemis baza'!K:AF,13,)</f>
        <v>To‘lov-shartnoma</v>
      </c>
      <c r="F216" s="109" t="str">
        <f>VLOOKUP(C216,'Hemis baza'!K:AF,3,)</f>
        <v>2-kurs</v>
      </c>
      <c r="G216" s="305" t="s">
        <v>36</v>
      </c>
      <c r="H216" s="404" t="str">
        <f>VLOOKUP(C216,'Hemis baza'!K:AF,5,)</f>
        <v>S2-23 MT</v>
      </c>
      <c r="I216" s="403" t="str">
        <f>VLOOKUP(C216,'Hemis baza'!K:AF,11,)</f>
        <v>Bakalavr</v>
      </c>
      <c r="J216" s="23" t="str">
        <f>VLOOKUP(C216,'Hemis baza'!K:AF,12,)</f>
        <v>Sirtqi</v>
      </c>
      <c r="K216" s="11" t="s">
        <v>1057</v>
      </c>
      <c r="L216" s="11" t="s">
        <v>489</v>
      </c>
      <c r="M216" s="12">
        <v>12000000</v>
      </c>
      <c r="N216" s="13">
        <f>SUMIF('BR 2'!B:B,'2-kurs'!C216,'BR 2'!G:G)</f>
        <v>12200000</v>
      </c>
      <c r="O216" s="12">
        <f t="shared" si="25"/>
        <v>0</v>
      </c>
      <c r="P216" s="12">
        <v>12000000</v>
      </c>
      <c r="Q216" s="12">
        <f t="shared" si="26"/>
        <v>200000</v>
      </c>
      <c r="R216" s="38"/>
      <c r="U216" s="13">
        <f t="shared" si="27"/>
        <v>0</v>
      </c>
      <c r="V216" s="13">
        <v>12200000</v>
      </c>
      <c r="AA216" s="359">
        <f t="shared" si="21"/>
        <v>12000000</v>
      </c>
      <c r="AB216" s="359">
        <f t="shared" si="22"/>
        <v>12200000</v>
      </c>
      <c r="AC216" s="359">
        <f t="shared" si="23"/>
        <v>0</v>
      </c>
      <c r="AD216" s="359">
        <f t="shared" si="24"/>
        <v>200000</v>
      </c>
    </row>
    <row r="217" spans="1:30" s="358" customFormat="1" x14ac:dyDescent="0.25">
      <c r="A217" s="5">
        <f>SUBTOTAL(103,$B$2:B217)</f>
        <v>216</v>
      </c>
      <c r="B217" s="6" t="s">
        <v>5310</v>
      </c>
      <c r="C217" s="10">
        <v>41105941040012</v>
      </c>
      <c r="D217" s="10" t="str">
        <f>VLOOKUP(C217,'Hemis baza'!K:AJ,26,)</f>
        <v>438231200007</v>
      </c>
      <c r="E217" s="24" t="str">
        <f>VLOOKUP(C217,'Hemis baza'!K:AF,13,)</f>
        <v>To‘lov-shartnoma</v>
      </c>
      <c r="F217" s="109" t="str">
        <f>VLOOKUP(C217,'Hemis baza'!K:AF,3,)</f>
        <v>2-kurs</v>
      </c>
      <c r="G217" s="305" t="s">
        <v>1240</v>
      </c>
      <c r="H217" s="404" t="str">
        <f>VLOOKUP(C217,'Hemis baza'!K:AF,5,)</f>
        <v>M1-23 P</v>
      </c>
      <c r="I217" s="403" t="str">
        <f>VLOOKUP(C217,'Hemis baza'!K:AF,11,)</f>
        <v>Magistr</v>
      </c>
      <c r="J217" s="23" t="str">
        <f>VLOOKUP(C217,'Hemis baza'!K:AF,12,)</f>
        <v>Kunduzgi</v>
      </c>
      <c r="K217" s="11" t="s">
        <v>1320</v>
      </c>
      <c r="L217" s="11">
        <v>914012171</v>
      </c>
      <c r="M217" s="12">
        <v>18000000</v>
      </c>
      <c r="N217" s="13">
        <f>SUMIF('BR 2'!B:B,'2-kurs'!C217,'BR 2'!G:G)</f>
        <v>5994000</v>
      </c>
      <c r="O217" s="12">
        <f t="shared" si="25"/>
        <v>12006000</v>
      </c>
      <c r="P217" s="12"/>
      <c r="Q217" s="12">
        <f t="shared" si="26"/>
        <v>0</v>
      </c>
      <c r="R217" s="38"/>
      <c r="U217" s="13">
        <f t="shared" si="27"/>
        <v>0</v>
      </c>
      <c r="V217" s="13">
        <v>5994000</v>
      </c>
      <c r="AA217" s="359">
        <f t="shared" si="21"/>
        <v>18000000</v>
      </c>
      <c r="AB217" s="359">
        <f t="shared" si="22"/>
        <v>5994000</v>
      </c>
      <c r="AC217" s="359">
        <f t="shared" si="23"/>
        <v>12006000</v>
      </c>
      <c r="AD217" s="359">
        <f t="shared" si="24"/>
        <v>0</v>
      </c>
    </row>
    <row r="218" spans="1:30" s="358" customFormat="1" x14ac:dyDescent="0.25">
      <c r="A218" s="5">
        <f>SUBTOTAL(103,$B$2:B218)</f>
        <v>217</v>
      </c>
      <c r="B218" s="6" t="s">
        <v>5311</v>
      </c>
      <c r="C218" s="10">
        <v>62004057100014</v>
      </c>
      <c r="D218" s="10" t="str">
        <f>VLOOKUP(C218,'Hemis baza'!K:AJ,26,)</f>
        <v>438231100529</v>
      </c>
      <c r="E218" s="24" t="str">
        <f>VLOOKUP(C218,'Hemis baza'!K:AF,13,)</f>
        <v>To‘lov-shartnoma</v>
      </c>
      <c r="F218" s="109" t="str">
        <f>VLOOKUP(C218,'Hemis baza'!K:AF,3,)</f>
        <v>2-kurs</v>
      </c>
      <c r="G218" s="305" t="s">
        <v>361</v>
      </c>
      <c r="H218" s="404" t="str">
        <f>VLOOKUP(C218,'Hemis baza'!K:AF,5,)</f>
        <v>S3-23 PSI</v>
      </c>
      <c r="I218" s="403" t="str">
        <f>VLOOKUP(C218,'Hemis baza'!K:AF,11,)</f>
        <v>Bakalavr</v>
      </c>
      <c r="J218" s="23" t="str">
        <f>VLOOKUP(C218,'Hemis baza'!K:AF,12,)</f>
        <v>Sirtqi</v>
      </c>
      <c r="K218" s="11" t="s">
        <v>1202</v>
      </c>
      <c r="L218" s="11" t="s">
        <v>889</v>
      </c>
      <c r="M218" s="12">
        <v>12000000</v>
      </c>
      <c r="N218" s="13">
        <f>SUMIF('BR 2'!B:B,'2-kurs'!C218,'BR 2'!G:G)</f>
        <v>12000000</v>
      </c>
      <c r="O218" s="12">
        <f t="shared" si="25"/>
        <v>0</v>
      </c>
      <c r="P218" s="12"/>
      <c r="Q218" s="12">
        <f t="shared" si="26"/>
        <v>0</v>
      </c>
      <c r="R218" s="38"/>
      <c r="U218" s="13">
        <f t="shared" si="27"/>
        <v>0</v>
      </c>
      <c r="V218" s="13">
        <v>12000000</v>
      </c>
      <c r="AA218" s="359">
        <f t="shared" si="21"/>
        <v>12000000</v>
      </c>
      <c r="AB218" s="359">
        <f t="shared" si="22"/>
        <v>12000000</v>
      </c>
      <c r="AC218" s="359">
        <f t="shared" si="23"/>
        <v>0</v>
      </c>
      <c r="AD218" s="359">
        <f t="shared" si="24"/>
        <v>0</v>
      </c>
    </row>
    <row r="219" spans="1:30" s="358" customFormat="1" x14ac:dyDescent="0.25">
      <c r="A219" s="5">
        <f>SUBTOTAL(103,$B$2:B219)</f>
        <v>218</v>
      </c>
      <c r="B219" s="6" t="s">
        <v>5312</v>
      </c>
      <c r="C219" s="10">
        <v>41001790950015</v>
      </c>
      <c r="D219" s="10" t="str">
        <f>VLOOKUP(C219,'Hemis baza'!K:AJ,26,)</f>
        <v>438231100463</v>
      </c>
      <c r="E219" s="24" t="str">
        <f>VLOOKUP(C219,'Hemis baza'!K:AF,13,)</f>
        <v>To‘lov-shartnoma</v>
      </c>
      <c r="F219" s="109" t="str">
        <f>VLOOKUP(C219,'Hemis baza'!K:AF,3,)</f>
        <v>2-kurs</v>
      </c>
      <c r="G219" s="305" t="s">
        <v>140</v>
      </c>
      <c r="H219" s="404" t="str">
        <f>VLOOKUP(C219,'Hemis baza'!K:AF,5,)</f>
        <v>1-23 Muz</v>
      </c>
      <c r="I219" s="403" t="str">
        <f>VLOOKUP(C219,'Hemis baza'!K:AF,11,)</f>
        <v>Bakalavr</v>
      </c>
      <c r="J219" s="23" t="str">
        <f>VLOOKUP(C219,'Hemis baza'!K:AF,12,)</f>
        <v>Kunduzgi</v>
      </c>
      <c r="K219" s="11" t="s">
        <v>978</v>
      </c>
      <c r="L219" s="11" t="s">
        <v>150</v>
      </c>
      <c r="M219" s="35">
        <v>15000000</v>
      </c>
      <c r="N219" s="13">
        <f>SUMIF('BR 2'!B:B,'2-kurs'!C219,'BR 2'!G:G)</f>
        <v>13300000</v>
      </c>
      <c r="O219" s="12">
        <f t="shared" si="25"/>
        <v>1700000</v>
      </c>
      <c r="P219" s="12"/>
      <c r="Q219" s="12">
        <f t="shared" si="26"/>
        <v>0</v>
      </c>
      <c r="R219" s="38"/>
      <c r="U219" s="13">
        <f t="shared" si="27"/>
        <v>0</v>
      </c>
      <c r="V219" s="13">
        <v>13300000</v>
      </c>
      <c r="AA219" s="359">
        <f t="shared" si="21"/>
        <v>15000000</v>
      </c>
      <c r="AB219" s="359">
        <f t="shared" si="22"/>
        <v>13300000</v>
      </c>
      <c r="AC219" s="359">
        <f t="shared" si="23"/>
        <v>1700000</v>
      </c>
      <c r="AD219" s="359">
        <f t="shared" si="24"/>
        <v>0</v>
      </c>
    </row>
    <row r="220" spans="1:30" s="358" customFormat="1" x14ac:dyDescent="0.25">
      <c r="A220" s="5">
        <f>SUBTOTAL(103,$B$2:B220)</f>
        <v>219</v>
      </c>
      <c r="B220" s="6" t="s">
        <v>5313</v>
      </c>
      <c r="C220" s="10">
        <v>61906055380025</v>
      </c>
      <c r="D220" s="10" t="str">
        <f>VLOOKUP(C220,'Hemis baza'!K:AJ,26,)</f>
        <v>438231100482</v>
      </c>
      <c r="E220" s="24" t="str">
        <f>VLOOKUP(C220,'Hemis baza'!K:AF,13,)</f>
        <v>To‘lov-shartnoma</v>
      </c>
      <c r="F220" s="109" t="str">
        <f>VLOOKUP(C220,'Hemis baza'!K:AF,3,)</f>
        <v>2-kurs</v>
      </c>
      <c r="G220" s="305" t="s">
        <v>270</v>
      </c>
      <c r="H220" s="404" t="str">
        <f>VLOOKUP(C220,'Hemis baza'!K:AF,5,)</f>
        <v>2-23 XTA</v>
      </c>
      <c r="I220" s="403" t="str">
        <f>VLOOKUP(C220,'Hemis baza'!K:AF,11,)</f>
        <v>Bakalavr</v>
      </c>
      <c r="J220" s="23" t="str">
        <f>VLOOKUP(C220,'Hemis baza'!K:AF,12,)</f>
        <v>Kunduzgi</v>
      </c>
      <c r="K220" s="11" t="s">
        <v>1007</v>
      </c>
      <c r="L220" s="11" t="s">
        <v>285</v>
      </c>
      <c r="M220" s="35">
        <v>15000000</v>
      </c>
      <c r="N220" s="13">
        <f>SUMIF('BR 2'!B:B,'2-kurs'!C220,'BR 2'!G:G)</f>
        <v>15000000</v>
      </c>
      <c r="O220" s="12">
        <f t="shared" si="25"/>
        <v>0</v>
      </c>
      <c r="P220" s="12"/>
      <c r="Q220" s="12">
        <f t="shared" si="26"/>
        <v>0</v>
      </c>
      <c r="R220" s="38"/>
      <c r="U220" s="13">
        <f t="shared" si="27"/>
        <v>0</v>
      </c>
      <c r="V220" s="13">
        <v>15000000</v>
      </c>
      <c r="AA220" s="359">
        <f t="shared" si="21"/>
        <v>15000000</v>
      </c>
      <c r="AB220" s="359">
        <f t="shared" si="22"/>
        <v>15000000</v>
      </c>
      <c r="AC220" s="359">
        <f t="shared" si="23"/>
        <v>0</v>
      </c>
      <c r="AD220" s="359">
        <f t="shared" si="24"/>
        <v>0</v>
      </c>
    </row>
    <row r="221" spans="1:30" s="358" customFormat="1" x14ac:dyDescent="0.25">
      <c r="A221" s="5">
        <f>SUBTOTAL(103,$B$2:B221)</f>
        <v>220</v>
      </c>
      <c r="B221" s="6" t="s">
        <v>5314</v>
      </c>
      <c r="C221" s="10">
        <v>42709904070039</v>
      </c>
      <c r="D221" s="10" t="str">
        <f>VLOOKUP(C221,'Hemis baza'!K:AJ,26,)</f>
        <v>438231100650</v>
      </c>
      <c r="E221" s="24" t="str">
        <f>VLOOKUP(C221,'Hemis baza'!K:AF,13,)</f>
        <v>To‘lov-shartnoma</v>
      </c>
      <c r="F221" s="109" t="str">
        <f>VLOOKUP(C221,'Hemis baza'!K:AF,3,)</f>
        <v>2-kurs</v>
      </c>
      <c r="G221" s="305" t="s">
        <v>36</v>
      </c>
      <c r="H221" s="404" t="str">
        <f>VLOOKUP(C221,'Hemis baza'!K:AF,5,)</f>
        <v>S1-23 MT</v>
      </c>
      <c r="I221" s="403" t="str">
        <f>VLOOKUP(C221,'Hemis baza'!K:AF,11,)</f>
        <v>Bakalavr</v>
      </c>
      <c r="J221" s="23" t="str">
        <f>VLOOKUP(C221,'Hemis baza'!K:AF,12,)</f>
        <v>Sirtqi</v>
      </c>
      <c r="K221" s="11" t="s">
        <v>1045</v>
      </c>
      <c r="L221" s="11" t="s">
        <v>476</v>
      </c>
      <c r="M221" s="12">
        <v>12000000</v>
      </c>
      <c r="N221" s="13">
        <f>SUMIF('BR 2'!B:B,'2-kurs'!C221,'BR 2'!G:G)</f>
        <v>9000000</v>
      </c>
      <c r="O221" s="12">
        <f t="shared" si="25"/>
        <v>3000000</v>
      </c>
      <c r="P221" s="12"/>
      <c r="Q221" s="12">
        <f t="shared" si="26"/>
        <v>0</v>
      </c>
      <c r="R221" s="38"/>
      <c r="U221" s="13">
        <f t="shared" si="27"/>
        <v>0</v>
      </c>
      <c r="V221" s="13">
        <v>9000000</v>
      </c>
      <c r="AA221" s="359">
        <f t="shared" si="21"/>
        <v>12000000</v>
      </c>
      <c r="AB221" s="359">
        <f t="shared" si="22"/>
        <v>9000000</v>
      </c>
      <c r="AC221" s="359">
        <f t="shared" si="23"/>
        <v>3000000</v>
      </c>
      <c r="AD221" s="359">
        <f t="shared" si="24"/>
        <v>0</v>
      </c>
    </row>
    <row r="222" spans="1:30" s="358" customFormat="1" x14ac:dyDescent="0.25">
      <c r="A222" s="5">
        <f>SUBTOTAL(103,$B$2:B222)</f>
        <v>221</v>
      </c>
      <c r="B222" s="6" t="s">
        <v>5315</v>
      </c>
      <c r="C222" s="10">
        <v>62801055300026</v>
      </c>
      <c r="D222" s="10" t="str">
        <f>VLOOKUP(C222,'Hemis baza'!K:AJ,26,)</f>
        <v>438231100607</v>
      </c>
      <c r="E222" s="24" t="str">
        <f>VLOOKUP(C222,'Hemis baza'!K:AF,13,)</f>
        <v>To‘lov-shartnoma</v>
      </c>
      <c r="F222" s="109" t="str">
        <f>VLOOKUP(C222,'Hemis baza'!K:AF,3,)</f>
        <v>2-kurs</v>
      </c>
      <c r="G222" s="305" t="s">
        <v>36</v>
      </c>
      <c r="H222" s="404" t="str">
        <f>VLOOKUP(C222,'Hemis baza'!K:AF,5,)</f>
        <v>S2-23 MT</v>
      </c>
      <c r="I222" s="403" t="str">
        <f>VLOOKUP(C222,'Hemis baza'!K:AF,11,)</f>
        <v>Bakalavr</v>
      </c>
      <c r="J222" s="23" t="str">
        <f>VLOOKUP(C222,'Hemis baza'!K:AF,12,)</f>
        <v>Sirtqi</v>
      </c>
      <c r="K222" s="11" t="s">
        <v>1091</v>
      </c>
      <c r="L222" s="11" t="s">
        <v>523</v>
      </c>
      <c r="M222" s="12">
        <v>12000000</v>
      </c>
      <c r="N222" s="13">
        <f>SUMIF('BR 2'!B:B,'2-kurs'!C222,'BR 2'!G:G)</f>
        <v>12000000</v>
      </c>
      <c r="O222" s="12">
        <f t="shared" si="25"/>
        <v>0</v>
      </c>
      <c r="P222" s="12"/>
      <c r="Q222" s="12">
        <f t="shared" si="26"/>
        <v>0</v>
      </c>
      <c r="R222" s="38"/>
      <c r="U222" s="13">
        <f t="shared" si="27"/>
        <v>0</v>
      </c>
      <c r="V222" s="13">
        <v>12000000</v>
      </c>
      <c r="AA222" s="359">
        <f t="shared" si="21"/>
        <v>12000000</v>
      </c>
      <c r="AB222" s="359">
        <f t="shared" si="22"/>
        <v>12000000</v>
      </c>
      <c r="AC222" s="359">
        <f t="shared" si="23"/>
        <v>0</v>
      </c>
      <c r="AD222" s="359">
        <f t="shared" si="24"/>
        <v>0</v>
      </c>
    </row>
    <row r="223" spans="1:30" x14ac:dyDescent="0.25">
      <c r="A223" s="5">
        <f>SUBTOTAL(103,$B$2:B223)</f>
        <v>222</v>
      </c>
      <c r="B223" s="105" t="s">
        <v>5316</v>
      </c>
      <c r="C223" s="10">
        <v>32210881080054</v>
      </c>
      <c r="D223" s="10" t="str">
        <f>VLOOKUP(C223,'Hemis baza'!K:AJ,26,)</f>
        <v>438231200076</v>
      </c>
      <c r="E223" s="24" t="str">
        <f>VLOOKUP(C223,'Hemis baza'!K:AF,13,)</f>
        <v>To‘lov-shartnoma</v>
      </c>
      <c r="F223" s="109" t="str">
        <f>VLOOKUP(C223,'Hemis baza'!K:AF,3,)</f>
        <v>2-kurs</v>
      </c>
      <c r="G223" s="88" t="s">
        <v>1240</v>
      </c>
      <c r="H223" s="404" t="str">
        <f>VLOOKUP(C223,'Hemis baza'!K:AF,5,)</f>
        <v>M1-23 P</v>
      </c>
      <c r="I223" s="403" t="str">
        <f>VLOOKUP(C223,'Hemis baza'!K:AF,11,)</f>
        <v>Magistr</v>
      </c>
      <c r="J223" s="23" t="str">
        <f>VLOOKUP(C223,'Hemis baza'!K:AF,12,)</f>
        <v>Kunduzgi</v>
      </c>
      <c r="K223" s="306" t="s">
        <v>2373</v>
      </c>
      <c r="L223" s="306">
        <v>997048448</v>
      </c>
      <c r="M223" s="12">
        <v>18000000</v>
      </c>
      <c r="N223" s="13">
        <f>SUMIF('BR 2'!B:B,'2-kurs'!C223,'BR 2'!G:G)</f>
        <v>-4500000</v>
      </c>
      <c r="O223" s="12">
        <f t="shared" si="25"/>
        <v>22500000</v>
      </c>
      <c r="P223" s="12"/>
      <c r="Q223" s="12">
        <f t="shared" si="26"/>
        <v>0</v>
      </c>
      <c r="R223" s="369"/>
      <c r="U223" s="13">
        <f t="shared" si="27"/>
        <v>0</v>
      </c>
      <c r="V223" s="13">
        <v>-4500000</v>
      </c>
      <c r="AA223" s="359">
        <f t="shared" si="21"/>
        <v>18000000</v>
      </c>
      <c r="AB223" s="359">
        <f t="shared" si="22"/>
        <v>-4500000</v>
      </c>
      <c r="AC223" s="359">
        <f t="shared" si="23"/>
        <v>22500000</v>
      </c>
      <c r="AD223" s="359">
        <f t="shared" si="24"/>
        <v>0</v>
      </c>
    </row>
    <row r="224" spans="1:30" s="358" customFormat="1" x14ac:dyDescent="0.25">
      <c r="A224" s="5">
        <f>SUBTOTAL(103,$B$2:B224)</f>
        <v>223</v>
      </c>
      <c r="B224" s="6" t="s">
        <v>5317</v>
      </c>
      <c r="C224" s="10">
        <v>53103045290026</v>
      </c>
      <c r="D224" s="10" t="str">
        <f>VLOOKUP(C224,'Hemis baza'!K:AJ,26,)</f>
        <v>438231100730</v>
      </c>
      <c r="E224" s="24" t="str">
        <f>VLOOKUP(C224,'Hemis baza'!K:AF,13,)</f>
        <v>To‘lov-shartnoma</v>
      </c>
      <c r="F224" s="109" t="str">
        <f>VLOOKUP(C224,'Hemis baza'!K:AF,3,)</f>
        <v>2-kurs</v>
      </c>
      <c r="G224" s="307" t="s">
        <v>318</v>
      </c>
      <c r="H224" s="404" t="str">
        <f>VLOOKUP(C224,'Hemis baza'!K:AF,5,)</f>
        <v>S1-23 IQT</v>
      </c>
      <c r="I224" s="403" t="str">
        <f>VLOOKUP(C224,'Hemis baza'!K:AF,11,)</f>
        <v>Bakalavr</v>
      </c>
      <c r="J224" s="23" t="str">
        <f>VLOOKUP(C224,'Hemis baza'!K:AF,12,)</f>
        <v>Sirtqi</v>
      </c>
      <c r="K224" s="11" t="s">
        <v>1129</v>
      </c>
      <c r="L224" s="11" t="s">
        <v>718</v>
      </c>
      <c r="M224" s="12">
        <v>12000000</v>
      </c>
      <c r="N224" s="13">
        <f>SUMIF('BR 2'!B:B,'2-kurs'!C224,'BR 2'!G:G)</f>
        <v>3000000</v>
      </c>
      <c r="O224" s="12">
        <f t="shared" si="25"/>
        <v>9000000</v>
      </c>
      <c r="P224" s="12"/>
      <c r="Q224" s="12">
        <f t="shared" si="26"/>
        <v>0</v>
      </c>
      <c r="R224" s="38"/>
      <c r="U224" s="13">
        <f t="shared" si="27"/>
        <v>0</v>
      </c>
      <c r="V224" s="13">
        <v>3000000</v>
      </c>
      <c r="AA224" s="359">
        <f t="shared" si="21"/>
        <v>12000000</v>
      </c>
      <c r="AB224" s="359">
        <f t="shared" si="22"/>
        <v>3000000</v>
      </c>
      <c r="AC224" s="359">
        <f t="shared" si="23"/>
        <v>9000000</v>
      </c>
      <c r="AD224" s="359">
        <f t="shared" si="24"/>
        <v>0</v>
      </c>
    </row>
    <row r="225" spans="1:30" s="358" customFormat="1" x14ac:dyDescent="0.25">
      <c r="A225" s="5">
        <f>SUBTOTAL(103,$B$2:B225)</f>
        <v>224</v>
      </c>
      <c r="B225" s="6" t="s">
        <v>5318</v>
      </c>
      <c r="C225" s="10">
        <v>50610015290029</v>
      </c>
      <c r="D225" s="10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307" t="s">
        <v>318</v>
      </c>
      <c r="H225" s="404" t="e">
        <f>VLOOKUP(C225,'Hemis baza'!K:AF,5,)</f>
        <v>#N/A</v>
      </c>
      <c r="I225" s="403" t="e">
        <f>VLOOKUP(C225,'Hemis baza'!K:AF,11,)</f>
        <v>#N/A</v>
      </c>
      <c r="J225" s="23" t="e">
        <f>VLOOKUP(C225,'Hemis baza'!K:AF,12,)</f>
        <v>#N/A</v>
      </c>
      <c r="K225" s="11" t="s">
        <v>1147</v>
      </c>
      <c r="L225" s="11" t="s">
        <v>736</v>
      </c>
      <c r="M225" s="12">
        <v>12000000</v>
      </c>
      <c r="N225" s="13">
        <f>SUMIF('BR 2'!B:B,'2-kurs'!C225,'BR 2'!G:G)</f>
        <v>0</v>
      </c>
      <c r="O225" s="12">
        <f t="shared" si="25"/>
        <v>12000000</v>
      </c>
      <c r="P225" s="12"/>
      <c r="Q225" s="12">
        <f t="shared" si="26"/>
        <v>0</v>
      </c>
      <c r="R225" s="38"/>
      <c r="U225" s="13">
        <f t="shared" si="27"/>
        <v>0</v>
      </c>
      <c r="V225" s="13">
        <v>0</v>
      </c>
      <c r="AA225" s="359">
        <f t="shared" si="21"/>
        <v>12000000</v>
      </c>
      <c r="AB225" s="359">
        <f t="shared" si="22"/>
        <v>0</v>
      </c>
      <c r="AC225" s="359">
        <f t="shared" si="23"/>
        <v>12000000</v>
      </c>
      <c r="AD225" s="359">
        <f t="shared" si="24"/>
        <v>0</v>
      </c>
    </row>
    <row r="226" spans="1:30" s="358" customFormat="1" x14ac:dyDescent="0.25">
      <c r="A226" s="5">
        <f>SUBTOTAL(103,$B$2:B226)</f>
        <v>225</v>
      </c>
      <c r="B226" s="6" t="s">
        <v>5319</v>
      </c>
      <c r="C226" s="10">
        <v>51208065290020</v>
      </c>
      <c r="D226" s="10" t="str">
        <f>VLOOKUP(C226,'Hemis baza'!K:AJ,26,)</f>
        <v>438231100572</v>
      </c>
      <c r="E226" s="24" t="str">
        <f>VLOOKUP(C226,'Hemis baza'!K:AF,13,)</f>
        <v>To‘lov-shartnoma</v>
      </c>
      <c r="F226" s="109" t="str">
        <f>VLOOKUP(C226,'Hemis baza'!K:AF,3,)</f>
        <v>2-kurs</v>
      </c>
      <c r="G226" s="307" t="s">
        <v>318</v>
      </c>
      <c r="H226" s="404" t="str">
        <f>VLOOKUP(C226,'Hemis baza'!K:AF,5,)</f>
        <v>S3-23 IQT</v>
      </c>
      <c r="I226" s="403" t="str">
        <f>VLOOKUP(C226,'Hemis baza'!K:AF,11,)</f>
        <v>Bakalavr</v>
      </c>
      <c r="J226" s="23" t="str">
        <f>VLOOKUP(C226,'Hemis baza'!K:AF,12,)</f>
        <v>Sirtqi</v>
      </c>
      <c r="K226" s="11" t="s">
        <v>1148</v>
      </c>
      <c r="L226" s="11" t="s">
        <v>737</v>
      </c>
      <c r="M226" s="12">
        <v>12000000</v>
      </c>
      <c r="N226" s="13">
        <f>SUMIF('BR 2'!B:B,'2-kurs'!C226,'BR 2'!G:G)</f>
        <v>2000000</v>
      </c>
      <c r="O226" s="12">
        <f t="shared" si="25"/>
        <v>10000000</v>
      </c>
      <c r="P226" s="12"/>
      <c r="Q226" s="12">
        <f t="shared" si="26"/>
        <v>0</v>
      </c>
      <c r="R226" s="38"/>
      <c r="U226" s="13">
        <f t="shared" si="27"/>
        <v>0</v>
      </c>
      <c r="V226" s="13">
        <v>2000000</v>
      </c>
      <c r="AA226" s="359">
        <f t="shared" si="21"/>
        <v>12000000</v>
      </c>
      <c r="AB226" s="359">
        <f t="shared" si="22"/>
        <v>2000000</v>
      </c>
      <c r="AC226" s="359">
        <f t="shared" si="23"/>
        <v>10000000</v>
      </c>
      <c r="AD226" s="359">
        <f t="shared" si="24"/>
        <v>0</v>
      </c>
    </row>
    <row r="227" spans="1:30" s="358" customFormat="1" x14ac:dyDescent="0.25">
      <c r="A227" s="5">
        <f>SUBTOTAL(103,$B$2:B227)</f>
        <v>226</v>
      </c>
      <c r="B227" s="6" t="s">
        <v>5320</v>
      </c>
      <c r="C227" s="10">
        <v>60910025290019</v>
      </c>
      <c r="D227" s="10" t="e">
        <f>VLOOKUP(C227,'Hemis baza'!K:AJ,26,)</f>
        <v>#N/A</v>
      </c>
      <c r="E227" s="24" t="e">
        <f>VLOOKUP(C227,'Hemis baza'!K:AF,13,)</f>
        <v>#N/A</v>
      </c>
      <c r="F227" s="109" t="e">
        <f>VLOOKUP(C227,'Hemis baza'!K:AF,3,)</f>
        <v>#N/A</v>
      </c>
      <c r="G227" s="307" t="s">
        <v>318</v>
      </c>
      <c r="H227" s="404" t="e">
        <f>VLOOKUP(C227,'Hemis baza'!K:AF,5,)</f>
        <v>#N/A</v>
      </c>
      <c r="I227" s="403" t="e">
        <f>VLOOKUP(C227,'Hemis baza'!K:AF,11,)</f>
        <v>#N/A</v>
      </c>
      <c r="J227" s="23" t="e">
        <f>VLOOKUP(C227,'Hemis baza'!K:AF,12,)</f>
        <v>#N/A</v>
      </c>
      <c r="K227" s="11" t="s">
        <v>1146</v>
      </c>
      <c r="L227" s="11" t="s">
        <v>735</v>
      </c>
      <c r="M227" s="12">
        <v>12000000</v>
      </c>
      <c r="N227" s="13">
        <f>SUMIF('BR 2'!B:B,'2-kurs'!C227,'BR 2'!G:G)</f>
        <v>0</v>
      </c>
      <c r="O227" s="12">
        <f t="shared" si="25"/>
        <v>12000000</v>
      </c>
      <c r="P227" s="12"/>
      <c r="Q227" s="12">
        <f t="shared" si="26"/>
        <v>0</v>
      </c>
      <c r="R227" s="38"/>
      <c r="U227" s="13">
        <f t="shared" si="27"/>
        <v>0</v>
      </c>
      <c r="V227" s="13">
        <v>0</v>
      </c>
      <c r="AA227" s="359">
        <f t="shared" si="21"/>
        <v>12000000</v>
      </c>
      <c r="AB227" s="359">
        <f t="shared" si="22"/>
        <v>0</v>
      </c>
      <c r="AC227" s="359">
        <f t="shared" si="23"/>
        <v>12000000</v>
      </c>
      <c r="AD227" s="359">
        <f t="shared" si="24"/>
        <v>0</v>
      </c>
    </row>
    <row r="228" spans="1:30" s="358" customFormat="1" x14ac:dyDescent="0.25">
      <c r="A228" s="5">
        <f>SUBTOTAL(103,$B$2:B228)</f>
        <v>227</v>
      </c>
      <c r="B228" s="6" t="s">
        <v>5321</v>
      </c>
      <c r="C228" s="10">
        <v>41407941140043</v>
      </c>
      <c r="D228" s="10" t="str">
        <f>VLOOKUP(C228,'Hemis baza'!K:AJ,26,)</f>
        <v>438231100728</v>
      </c>
      <c r="E228" s="24" t="str">
        <f>VLOOKUP(C228,'Hemis baza'!K:AF,13,)</f>
        <v>To‘lov-shartnoma</v>
      </c>
      <c r="F228" s="109" t="str">
        <f>VLOOKUP(C228,'Hemis baza'!K:AF,3,)</f>
        <v>2-kurs</v>
      </c>
      <c r="G228" s="307" t="s">
        <v>318</v>
      </c>
      <c r="H228" s="404" t="str">
        <f>VLOOKUP(C228,'Hemis baza'!K:AF,5,)</f>
        <v>S3-23 IQT</v>
      </c>
      <c r="I228" s="403" t="str">
        <f>VLOOKUP(C228,'Hemis baza'!K:AF,11,)</f>
        <v>Bakalavr</v>
      </c>
      <c r="J228" s="23" t="str">
        <f>VLOOKUP(C228,'Hemis baza'!K:AF,12,)</f>
        <v>Sirtqi</v>
      </c>
      <c r="K228" s="11" t="s">
        <v>2395</v>
      </c>
      <c r="L228" s="11" t="s">
        <v>2396</v>
      </c>
      <c r="M228" s="12">
        <v>12000000</v>
      </c>
      <c r="N228" s="13">
        <f>SUMIF('BR 2'!B:B,'2-kurs'!C228,'BR 2'!G:G)</f>
        <v>11000000</v>
      </c>
      <c r="O228" s="12">
        <f t="shared" si="25"/>
        <v>1000000</v>
      </c>
      <c r="P228" s="12"/>
      <c r="Q228" s="12">
        <f t="shared" si="26"/>
        <v>0</v>
      </c>
      <c r="R228" s="38"/>
      <c r="U228" s="13">
        <f t="shared" si="27"/>
        <v>0</v>
      </c>
      <c r="V228" s="13">
        <v>11000000</v>
      </c>
      <c r="AA228" s="359">
        <f t="shared" si="21"/>
        <v>12000000</v>
      </c>
      <c r="AB228" s="359">
        <f t="shared" si="22"/>
        <v>11000000</v>
      </c>
      <c r="AC228" s="359">
        <f t="shared" si="23"/>
        <v>1000000</v>
      </c>
      <c r="AD228" s="359">
        <f t="shared" si="24"/>
        <v>0</v>
      </c>
    </row>
    <row r="229" spans="1:30" s="358" customFormat="1" x14ac:dyDescent="0.25">
      <c r="A229" s="5">
        <f>SUBTOTAL(103,$B$2:B229)</f>
        <v>228</v>
      </c>
      <c r="B229" s="6" t="s">
        <v>5322</v>
      </c>
      <c r="C229" s="10">
        <v>61811055360039</v>
      </c>
      <c r="D229" s="10" t="str">
        <f>VLOOKUP(C229,'Hemis baza'!K:AJ,26,)</f>
        <v>438231100408</v>
      </c>
      <c r="E229" s="24" t="str">
        <f>VLOOKUP(C229,'Hemis baza'!K:AF,13,)</f>
        <v>To‘lov-shartnoma</v>
      </c>
      <c r="F229" s="109" t="str">
        <f>VLOOKUP(C229,'Hemis baza'!K:AF,3,)</f>
        <v>2-kurs</v>
      </c>
      <c r="G229" s="88" t="s">
        <v>270</v>
      </c>
      <c r="H229" s="404" t="str">
        <f>VLOOKUP(C229,'Hemis baza'!K:AF,5,)</f>
        <v>1-23 XTA</v>
      </c>
      <c r="I229" s="403" t="str">
        <f>VLOOKUP(C229,'Hemis baza'!K:AF,11,)</f>
        <v>Bakalavr</v>
      </c>
      <c r="J229" s="23" t="str">
        <f>VLOOKUP(C229,'Hemis baza'!K:AF,12,)</f>
        <v>Kunduzgi</v>
      </c>
      <c r="K229" s="11" t="s">
        <v>998</v>
      </c>
      <c r="L229" s="11" t="s">
        <v>276</v>
      </c>
      <c r="M229" s="35">
        <v>15000000</v>
      </c>
      <c r="N229" s="13">
        <f>SUMIF('BR 2'!B:B,'2-kurs'!C229,'BR 2'!G:G)</f>
        <v>7500000</v>
      </c>
      <c r="O229" s="12">
        <f t="shared" si="25"/>
        <v>7500000</v>
      </c>
      <c r="P229" s="12"/>
      <c r="Q229" s="12">
        <f t="shared" si="26"/>
        <v>0</v>
      </c>
      <c r="R229" s="38"/>
      <c r="U229" s="13">
        <f t="shared" si="27"/>
        <v>0</v>
      </c>
      <c r="V229" s="13">
        <v>7500000</v>
      </c>
      <c r="AA229" s="359">
        <f t="shared" si="21"/>
        <v>15000000</v>
      </c>
      <c r="AB229" s="359">
        <f t="shared" si="22"/>
        <v>7500000</v>
      </c>
      <c r="AC229" s="359">
        <f t="shared" si="23"/>
        <v>7500000</v>
      </c>
      <c r="AD229" s="359">
        <f t="shared" si="24"/>
        <v>0</v>
      </c>
    </row>
    <row r="230" spans="1:30" s="358" customFormat="1" x14ac:dyDescent="0.25">
      <c r="A230" s="5">
        <f>SUBTOTAL(103,$B$2:B230)</f>
        <v>229</v>
      </c>
      <c r="B230" s="6" t="s">
        <v>5323</v>
      </c>
      <c r="C230" s="10">
        <v>61104055370017</v>
      </c>
      <c r="D230" s="10" t="str">
        <f>VLOOKUP(C230,'Hemis baza'!K:AJ,26,)</f>
        <v>438231100618</v>
      </c>
      <c r="E230" s="24" t="str">
        <f>VLOOKUP(C230,'Hemis baza'!K:AF,13,)</f>
        <v>To‘lov-shartnoma</v>
      </c>
      <c r="F230" s="109" t="str">
        <f>VLOOKUP(C230,'Hemis baza'!K:AF,3,)</f>
        <v>2-kurs</v>
      </c>
      <c r="G230" s="307" t="s">
        <v>318</v>
      </c>
      <c r="H230" s="404" t="str">
        <f>VLOOKUP(C230,'Hemis baza'!K:AF,5,)</f>
        <v>S2-23 IQT</v>
      </c>
      <c r="I230" s="403" t="str">
        <f>VLOOKUP(C230,'Hemis baza'!K:AF,11,)</f>
        <v>Bakalavr</v>
      </c>
      <c r="J230" s="23" t="str">
        <f>VLOOKUP(C230,'Hemis baza'!K:AF,12,)</f>
        <v>Sirtqi</v>
      </c>
      <c r="K230" s="11" t="s">
        <v>1162</v>
      </c>
      <c r="L230" s="11" t="s">
        <v>750</v>
      </c>
      <c r="M230" s="12">
        <v>12000000</v>
      </c>
      <c r="N230" s="13">
        <f>SUMIF('BR 2'!B:B,'2-kurs'!C230,'BR 2'!G:G)</f>
        <v>15000000</v>
      </c>
      <c r="O230" s="12">
        <f t="shared" si="25"/>
        <v>0</v>
      </c>
      <c r="P230" s="12"/>
      <c r="Q230" s="12">
        <f t="shared" si="26"/>
        <v>3000000</v>
      </c>
      <c r="R230" s="38"/>
      <c r="U230" s="13">
        <f t="shared" si="27"/>
        <v>0</v>
      </c>
      <c r="V230" s="13">
        <v>15000000</v>
      </c>
      <c r="AA230" s="359">
        <f t="shared" si="21"/>
        <v>12000000</v>
      </c>
      <c r="AB230" s="359">
        <f t="shared" si="22"/>
        <v>15000000</v>
      </c>
      <c r="AC230" s="359">
        <f t="shared" si="23"/>
        <v>0</v>
      </c>
      <c r="AD230" s="359">
        <f t="shared" si="24"/>
        <v>3000000</v>
      </c>
    </row>
    <row r="231" spans="1:30" s="358" customFormat="1" x14ac:dyDescent="0.25">
      <c r="A231" s="5">
        <f>SUBTOTAL(103,$B$2:B231)</f>
        <v>230</v>
      </c>
      <c r="B231" s="6" t="s">
        <v>5324</v>
      </c>
      <c r="C231" s="10">
        <v>30302901090029</v>
      </c>
      <c r="D231" s="10" t="str">
        <f>VLOOKUP(C231,'Hemis baza'!K:AJ,26,)</f>
        <v>438231100719</v>
      </c>
      <c r="E231" s="24" t="str">
        <f>VLOOKUP(C231,'Hemis baza'!K:AF,13,)</f>
        <v>To‘lov-shartnoma</v>
      </c>
      <c r="F231" s="109" t="str">
        <f>VLOOKUP(C231,'Hemis baza'!K:AF,3,)</f>
        <v>2-kurs</v>
      </c>
      <c r="G231" s="307" t="s">
        <v>318</v>
      </c>
      <c r="H231" s="404" t="str">
        <f>VLOOKUP(C231,'Hemis baza'!K:AF,5,)</f>
        <v>S1-23 IQT</v>
      </c>
      <c r="I231" s="403" t="str">
        <f>VLOOKUP(C231,'Hemis baza'!K:AF,11,)</f>
        <v>Bakalavr</v>
      </c>
      <c r="J231" s="23" t="str">
        <f>VLOOKUP(C231,'Hemis baza'!K:AF,12,)</f>
        <v>Sirtqi</v>
      </c>
      <c r="K231" s="11" t="s">
        <v>1123</v>
      </c>
      <c r="L231" s="11" t="s">
        <v>712</v>
      </c>
      <c r="M231" s="12">
        <v>12000000</v>
      </c>
      <c r="N231" s="13">
        <f>SUMIF('BR 2'!B:B,'2-kurs'!C231,'BR 2'!G:G)</f>
        <v>12000000</v>
      </c>
      <c r="O231" s="12">
        <f t="shared" si="25"/>
        <v>0</v>
      </c>
      <c r="P231" s="12"/>
      <c r="Q231" s="12">
        <f t="shared" si="26"/>
        <v>0</v>
      </c>
      <c r="R231" s="38"/>
      <c r="U231" s="13">
        <f t="shared" si="27"/>
        <v>0</v>
      </c>
      <c r="V231" s="13">
        <v>12000000</v>
      </c>
      <c r="AA231" s="359">
        <f t="shared" si="21"/>
        <v>12000000</v>
      </c>
      <c r="AB231" s="359">
        <f t="shared" si="22"/>
        <v>12000000</v>
      </c>
      <c r="AC231" s="359">
        <f t="shared" si="23"/>
        <v>0</v>
      </c>
      <c r="AD231" s="359">
        <f t="shared" si="24"/>
        <v>0</v>
      </c>
    </row>
    <row r="232" spans="1:30" s="358" customFormat="1" x14ac:dyDescent="0.25">
      <c r="A232" s="5">
        <f>SUBTOTAL(103,$B$2:B232)</f>
        <v>231</v>
      </c>
      <c r="B232" s="6" t="s">
        <v>5325</v>
      </c>
      <c r="C232" s="10">
        <v>62801055320037</v>
      </c>
      <c r="D232" s="10" t="str">
        <f>VLOOKUP(C232,'Hemis baza'!K:AJ,26,)</f>
        <v>438231100470</v>
      </c>
      <c r="E232" s="24" t="str">
        <f>VLOOKUP(C232,'Hemis baza'!K:AF,13,)</f>
        <v>Davlat granti</v>
      </c>
      <c r="F232" s="109" t="str">
        <f>VLOOKUP(C232,'Hemis baza'!K:AF,3,)</f>
        <v>2-kurs</v>
      </c>
      <c r="G232" s="88" t="s">
        <v>361</v>
      </c>
      <c r="H232" s="404" t="str">
        <f>VLOOKUP(C232,'Hemis baza'!K:AF,5,)</f>
        <v>1-23 PSI</v>
      </c>
      <c r="I232" s="403" t="str">
        <f>VLOOKUP(C232,'Hemis baza'!K:AF,11,)</f>
        <v>Bakalavr</v>
      </c>
      <c r="J232" s="23" t="str">
        <f>VLOOKUP(C232,'Hemis baza'!K:AF,12,)</f>
        <v>Kunduzgi</v>
      </c>
      <c r="K232" s="11" t="s">
        <v>1028</v>
      </c>
      <c r="L232" s="11" t="s">
        <v>373</v>
      </c>
      <c r="M232" s="35">
        <v>15000000</v>
      </c>
      <c r="N232" s="13">
        <f>SUMIF('BR 2'!B:B,'2-kurs'!C232,'BR 2'!G:G)</f>
        <v>15000000</v>
      </c>
      <c r="O232" s="12">
        <f t="shared" si="25"/>
        <v>0</v>
      </c>
      <c r="P232" s="12"/>
      <c r="Q232" s="12">
        <f t="shared" si="26"/>
        <v>0</v>
      </c>
      <c r="R232" s="38"/>
      <c r="U232" s="13">
        <f t="shared" si="27"/>
        <v>0</v>
      </c>
      <c r="V232" s="13">
        <v>15000000</v>
      </c>
      <c r="AA232" s="359">
        <f t="shared" si="21"/>
        <v>15000000</v>
      </c>
      <c r="AB232" s="359">
        <f t="shared" si="22"/>
        <v>15000000</v>
      </c>
      <c r="AC232" s="359">
        <f t="shared" si="23"/>
        <v>0</v>
      </c>
      <c r="AD232" s="359">
        <f t="shared" si="24"/>
        <v>0</v>
      </c>
    </row>
    <row r="233" spans="1:30" s="358" customFormat="1" x14ac:dyDescent="0.25">
      <c r="A233" s="5">
        <f>SUBTOTAL(103,$B$2:B233)</f>
        <v>232</v>
      </c>
      <c r="B233" s="6" t="s">
        <v>5326</v>
      </c>
      <c r="C233" s="10">
        <v>41506941010025</v>
      </c>
      <c r="D233" s="10" t="str">
        <f>VLOOKUP(C233,'Hemis baza'!K:AJ,26,)</f>
        <v>438231100549</v>
      </c>
      <c r="E233" s="24" t="str">
        <f>VLOOKUP(C233,'Hemis baza'!K:AF,13,)</f>
        <v>To‘lov-shartnoma</v>
      </c>
      <c r="F233" s="109" t="str">
        <f>VLOOKUP(C233,'Hemis baza'!K:AF,3,)</f>
        <v>2-kurs</v>
      </c>
      <c r="G233" s="88" t="s">
        <v>361</v>
      </c>
      <c r="H233" s="404" t="str">
        <f>VLOOKUP(C233,'Hemis baza'!K:AF,5,)</f>
        <v>S1-23 PSI</v>
      </c>
      <c r="I233" s="403" t="str">
        <f>VLOOKUP(C233,'Hemis baza'!K:AF,11,)</f>
        <v>Bakalavr</v>
      </c>
      <c r="J233" s="23" t="str">
        <f>VLOOKUP(C233,'Hemis baza'!K:AF,12,)</f>
        <v>Sirtqi</v>
      </c>
      <c r="K233" s="11" t="s">
        <v>1203</v>
      </c>
      <c r="L233" s="11" t="s">
        <v>890</v>
      </c>
      <c r="M233" s="12">
        <v>12000000</v>
      </c>
      <c r="N233" s="13">
        <f>SUMIF('BR 2'!B:B,'2-kurs'!C233,'BR 2'!G:G)</f>
        <v>9000000</v>
      </c>
      <c r="O233" s="12">
        <f t="shared" si="25"/>
        <v>3000000</v>
      </c>
      <c r="P233" s="12"/>
      <c r="Q233" s="12">
        <f t="shared" si="26"/>
        <v>0</v>
      </c>
      <c r="R233" s="38"/>
      <c r="U233" s="13">
        <f t="shared" si="27"/>
        <v>0</v>
      </c>
      <c r="V233" s="13">
        <v>9000000</v>
      </c>
      <c r="AA233" s="359">
        <f t="shared" si="21"/>
        <v>12000000</v>
      </c>
      <c r="AB233" s="359">
        <f t="shared" si="22"/>
        <v>9000000</v>
      </c>
      <c r="AC233" s="359">
        <f t="shared" si="23"/>
        <v>3000000</v>
      </c>
      <c r="AD233" s="359">
        <f t="shared" si="24"/>
        <v>0</v>
      </c>
    </row>
    <row r="234" spans="1:30" s="358" customFormat="1" x14ac:dyDescent="0.25">
      <c r="A234" s="5">
        <f>SUBTOTAL(103,$B$2:B234)</f>
        <v>233</v>
      </c>
      <c r="B234" s="6" t="s">
        <v>5327</v>
      </c>
      <c r="C234" s="10">
        <v>43010841140033</v>
      </c>
      <c r="D234" s="10" t="str">
        <f>VLOOKUP(C234,'Hemis baza'!K:AJ,26,)</f>
        <v>438231200014</v>
      </c>
      <c r="E234" s="24" t="str">
        <f>VLOOKUP(C234,'Hemis baza'!K:AF,13,)</f>
        <v>To‘lov-shartnoma</v>
      </c>
      <c r="F234" s="109" t="str">
        <f>VLOOKUP(C234,'Hemis baza'!K:AF,3,)</f>
        <v>2-kurs</v>
      </c>
      <c r="G234" s="88" t="s">
        <v>1240</v>
      </c>
      <c r="H234" s="404" t="str">
        <f>VLOOKUP(C234,'Hemis baza'!K:AF,5,)</f>
        <v>M1-23 P</v>
      </c>
      <c r="I234" s="403" t="str">
        <f>VLOOKUP(C234,'Hemis baza'!K:AF,11,)</f>
        <v>Magistr</v>
      </c>
      <c r="J234" s="23" t="str">
        <f>VLOOKUP(C234,'Hemis baza'!K:AF,12,)</f>
        <v>Kunduzgi</v>
      </c>
      <c r="K234" s="11" t="s">
        <v>1296</v>
      </c>
      <c r="L234" s="11">
        <v>914046805</v>
      </c>
      <c r="M234" s="12">
        <v>18000000</v>
      </c>
      <c r="N234" s="13">
        <f>SUMIF('BR 2'!B:B,'2-kurs'!C234,'BR 2'!G:G)</f>
        <v>18000000</v>
      </c>
      <c r="O234" s="12">
        <f t="shared" si="25"/>
        <v>0</v>
      </c>
      <c r="P234" s="12"/>
      <c r="Q234" s="12">
        <f t="shared" si="26"/>
        <v>0</v>
      </c>
      <c r="R234" s="38"/>
      <c r="U234" s="13">
        <f t="shared" si="27"/>
        <v>0</v>
      </c>
      <c r="V234" s="13">
        <v>18000000</v>
      </c>
      <c r="AA234" s="359">
        <f t="shared" si="21"/>
        <v>18000000</v>
      </c>
      <c r="AB234" s="359">
        <f t="shared" si="22"/>
        <v>18000000</v>
      </c>
      <c r="AC234" s="359">
        <f t="shared" si="23"/>
        <v>0</v>
      </c>
      <c r="AD234" s="359">
        <f t="shared" si="24"/>
        <v>0</v>
      </c>
    </row>
    <row r="235" spans="1:30" s="358" customFormat="1" x14ac:dyDescent="0.25">
      <c r="A235" s="5">
        <f>SUBTOTAL(103,$B$2:B235)</f>
        <v>234</v>
      </c>
      <c r="B235" s="6" t="s">
        <v>5328</v>
      </c>
      <c r="C235" s="10">
        <v>51808045260069</v>
      </c>
      <c r="D235" s="10" t="str">
        <f>VLOOKUP(C235,'Hemis baza'!K:AJ,26,)</f>
        <v>438231100592</v>
      </c>
      <c r="E235" s="24" t="str">
        <f>VLOOKUP(C235,'Hemis baza'!K:AF,13,)</f>
        <v>To‘lov-shartnoma</v>
      </c>
      <c r="F235" s="109" t="str">
        <f>VLOOKUP(C235,'Hemis baza'!K:AF,3,)</f>
        <v>2-kurs</v>
      </c>
      <c r="G235" s="307" t="s">
        <v>318</v>
      </c>
      <c r="H235" s="404" t="str">
        <f>VLOOKUP(C235,'Hemis baza'!K:AF,5,)</f>
        <v>S2-23 IQT</v>
      </c>
      <c r="I235" s="403" t="str">
        <f>VLOOKUP(C235,'Hemis baza'!K:AF,11,)</f>
        <v>Bakalavr</v>
      </c>
      <c r="J235" s="23" t="str">
        <f>VLOOKUP(C235,'Hemis baza'!K:AF,12,)</f>
        <v>Sirtqi</v>
      </c>
      <c r="K235" s="11" t="s">
        <v>1157</v>
      </c>
      <c r="L235" s="11" t="s">
        <v>746</v>
      </c>
      <c r="M235" s="12">
        <v>12000000</v>
      </c>
      <c r="N235" s="13">
        <f>SUMIF('BR 2'!B:B,'2-kurs'!C235,'BR 2'!G:G)</f>
        <v>12500000</v>
      </c>
      <c r="O235" s="12">
        <f t="shared" si="25"/>
        <v>0</v>
      </c>
      <c r="P235" s="12"/>
      <c r="Q235" s="12">
        <f t="shared" si="26"/>
        <v>500000</v>
      </c>
      <c r="R235" s="38"/>
      <c r="U235" s="13">
        <f t="shared" si="27"/>
        <v>0</v>
      </c>
      <c r="V235" s="13">
        <v>12500000</v>
      </c>
      <c r="AA235" s="359">
        <f t="shared" ref="AA235:AA291" si="28">M235</f>
        <v>12000000</v>
      </c>
      <c r="AB235" s="359">
        <f t="shared" ref="AB235:AB291" si="29">N235</f>
        <v>12500000</v>
      </c>
      <c r="AC235" s="359">
        <f t="shared" ref="AC235:AC291" si="30">O235</f>
        <v>0</v>
      </c>
      <c r="AD235" s="359">
        <f t="shared" ref="AD235:AD291" si="31">Q235</f>
        <v>500000</v>
      </c>
    </row>
    <row r="236" spans="1:30" s="358" customFormat="1" x14ac:dyDescent="0.25">
      <c r="A236" s="5">
        <f>SUBTOTAL(103,$B$2:B236)</f>
        <v>235</v>
      </c>
      <c r="B236" s="6" t="s">
        <v>5329</v>
      </c>
      <c r="C236" s="10">
        <v>61402055300015</v>
      </c>
      <c r="D236" s="10" t="str">
        <f>VLOOKUP(C236,'Hemis baza'!K:AJ,26,)</f>
        <v>438231100390</v>
      </c>
      <c r="E236" s="24" t="str">
        <f>VLOOKUP(C236,'Hemis baza'!K:AF,13,)</f>
        <v>To‘lov-shartnoma</v>
      </c>
      <c r="F236" s="109" t="str">
        <f>VLOOKUP(C236,'Hemis baza'!K:AF,3,)</f>
        <v>2-kurs</v>
      </c>
      <c r="G236" s="88" t="s">
        <v>181</v>
      </c>
      <c r="H236" s="404" t="str">
        <f>VLOOKUP(C236,'Hemis baza'!K:AF,5,)</f>
        <v>1-23 O`TA</v>
      </c>
      <c r="I236" s="403" t="str">
        <f>VLOOKUP(C236,'Hemis baza'!K:AF,11,)</f>
        <v>Bakalavr</v>
      </c>
      <c r="J236" s="23" t="str">
        <f>VLOOKUP(C236,'Hemis baza'!K:AF,12,)</f>
        <v>Kunduzgi</v>
      </c>
      <c r="K236" s="11" t="s">
        <v>985</v>
      </c>
      <c r="L236" s="11" t="s">
        <v>187</v>
      </c>
      <c r="M236" s="35">
        <v>15000000</v>
      </c>
      <c r="N236" s="13">
        <f>SUMIF('BR 2'!B:B,'2-kurs'!C236,'BR 2'!G:G)</f>
        <v>8000000</v>
      </c>
      <c r="O236" s="12">
        <f t="shared" si="25"/>
        <v>7000000</v>
      </c>
      <c r="P236" s="12"/>
      <c r="Q236" s="12">
        <f t="shared" si="26"/>
        <v>0</v>
      </c>
      <c r="R236" s="38"/>
      <c r="U236" s="13">
        <f t="shared" si="27"/>
        <v>0</v>
      </c>
      <c r="V236" s="13">
        <v>8000000</v>
      </c>
      <c r="AA236" s="359">
        <f t="shared" si="28"/>
        <v>15000000</v>
      </c>
      <c r="AB236" s="359">
        <f t="shared" si="29"/>
        <v>8000000</v>
      </c>
      <c r="AC236" s="359">
        <f t="shared" si="30"/>
        <v>7000000</v>
      </c>
      <c r="AD236" s="359">
        <f t="shared" si="31"/>
        <v>0</v>
      </c>
    </row>
    <row r="237" spans="1:30" s="358" customFormat="1" x14ac:dyDescent="0.25">
      <c r="A237" s="5">
        <f>SUBTOTAL(103,$B$2:B237)</f>
        <v>236</v>
      </c>
      <c r="B237" s="6" t="s">
        <v>5330</v>
      </c>
      <c r="C237" s="10">
        <v>41810891140100</v>
      </c>
      <c r="D237" s="10" t="str">
        <f>VLOOKUP(C237,'Hemis baza'!K:AJ,26,)</f>
        <v>438231100630</v>
      </c>
      <c r="E237" s="24" t="str">
        <f>VLOOKUP(C237,'Hemis baza'!K:AF,13,)</f>
        <v>To‘lov-shartnoma</v>
      </c>
      <c r="F237" s="109" t="str">
        <f>VLOOKUP(C237,'Hemis baza'!K:AF,3,)</f>
        <v>2-kurs</v>
      </c>
      <c r="G237" s="307" t="s">
        <v>318</v>
      </c>
      <c r="H237" s="404" t="str">
        <f>VLOOKUP(C237,'Hemis baza'!K:AF,5,)</f>
        <v>S2-23 IQT</v>
      </c>
      <c r="I237" s="403" t="str">
        <f>VLOOKUP(C237,'Hemis baza'!K:AF,11,)</f>
        <v>Bakalavr</v>
      </c>
      <c r="J237" s="23" t="str">
        <f>VLOOKUP(C237,'Hemis baza'!K:AF,12,)</f>
        <v>Sirtqi</v>
      </c>
      <c r="K237" s="11" t="s">
        <v>1125</v>
      </c>
      <c r="L237" s="11" t="s">
        <v>714</v>
      </c>
      <c r="M237" s="12">
        <v>12000000</v>
      </c>
      <c r="N237" s="13">
        <f>SUMIF('BR 2'!B:B,'2-kurs'!C237,'BR 2'!G:G)</f>
        <v>9000000</v>
      </c>
      <c r="O237" s="12">
        <f t="shared" si="25"/>
        <v>3000000</v>
      </c>
      <c r="P237" s="12"/>
      <c r="Q237" s="12">
        <f t="shared" si="26"/>
        <v>0</v>
      </c>
      <c r="R237" s="38"/>
      <c r="U237" s="13">
        <f t="shared" si="27"/>
        <v>0</v>
      </c>
      <c r="V237" s="13">
        <v>9000000</v>
      </c>
      <c r="AA237" s="359">
        <f t="shared" si="28"/>
        <v>12000000</v>
      </c>
      <c r="AB237" s="359">
        <f t="shared" si="29"/>
        <v>9000000</v>
      </c>
      <c r="AC237" s="359">
        <f t="shared" si="30"/>
        <v>3000000</v>
      </c>
      <c r="AD237" s="359">
        <f t="shared" si="31"/>
        <v>0</v>
      </c>
    </row>
    <row r="238" spans="1:30" s="358" customFormat="1" x14ac:dyDescent="0.25">
      <c r="A238" s="5">
        <f>SUBTOTAL(103,$B$2:B238)</f>
        <v>237</v>
      </c>
      <c r="B238" s="6" t="s">
        <v>5331</v>
      </c>
      <c r="C238" s="10">
        <v>41711861140017</v>
      </c>
      <c r="D238" s="10" t="str">
        <f>VLOOKUP(C238,'Hemis baza'!K:AJ,26,)</f>
        <v>438231100547</v>
      </c>
      <c r="E238" s="24" t="str">
        <f>VLOOKUP(C238,'Hemis baza'!K:AF,13,)</f>
        <v>To‘lov-shartnoma</v>
      </c>
      <c r="F238" s="109" t="str">
        <f>VLOOKUP(C238,'Hemis baza'!K:AF,3,)</f>
        <v>2-kurs</v>
      </c>
      <c r="G238" s="88" t="s">
        <v>361</v>
      </c>
      <c r="H238" s="404" t="str">
        <f>VLOOKUP(C238,'Hemis baza'!K:AF,5,)</f>
        <v>S1-23 PSI</v>
      </c>
      <c r="I238" s="403" t="str">
        <f>VLOOKUP(C238,'Hemis baza'!K:AF,11,)</f>
        <v>Bakalavr</v>
      </c>
      <c r="J238" s="23" t="str">
        <f>VLOOKUP(C238,'Hemis baza'!K:AF,12,)</f>
        <v>Sirtqi</v>
      </c>
      <c r="K238" s="11" t="s">
        <v>1194</v>
      </c>
      <c r="L238" s="11" t="s">
        <v>881</v>
      </c>
      <c r="M238" s="12">
        <v>12000000</v>
      </c>
      <c r="N238" s="13">
        <f>SUMIF('BR 2'!B:B,'2-kurs'!C238,'BR 2'!G:G)</f>
        <v>10500000</v>
      </c>
      <c r="O238" s="12">
        <f t="shared" si="25"/>
        <v>1500000</v>
      </c>
      <c r="P238" s="12"/>
      <c r="Q238" s="12">
        <f t="shared" si="26"/>
        <v>0</v>
      </c>
      <c r="R238" s="38"/>
      <c r="U238" s="13">
        <f t="shared" si="27"/>
        <v>0</v>
      </c>
      <c r="V238" s="13">
        <v>10500000</v>
      </c>
      <c r="AA238" s="359">
        <f t="shared" si="28"/>
        <v>12000000</v>
      </c>
      <c r="AB238" s="359">
        <f t="shared" si="29"/>
        <v>10500000</v>
      </c>
      <c r="AC238" s="359">
        <f t="shared" si="30"/>
        <v>1500000</v>
      </c>
      <c r="AD238" s="359">
        <f t="shared" si="31"/>
        <v>0</v>
      </c>
    </row>
    <row r="239" spans="1:30" s="358" customFormat="1" x14ac:dyDescent="0.25">
      <c r="A239" s="5">
        <f>SUBTOTAL(103,$B$2:B239)</f>
        <v>238</v>
      </c>
      <c r="B239" s="6" t="s">
        <v>5332</v>
      </c>
      <c r="C239" s="10">
        <v>40103935260021</v>
      </c>
      <c r="D239" s="10" t="str">
        <f>VLOOKUP(C239,'Hemis baza'!K:AJ,26,)</f>
        <v>438231100518</v>
      </c>
      <c r="E239" s="24" t="str">
        <f>VLOOKUP(C239,'Hemis baza'!K:AF,13,)</f>
        <v>To‘lov-shartnoma</v>
      </c>
      <c r="F239" s="109" t="str">
        <f>VLOOKUP(C239,'Hemis baza'!K:AF,3,)</f>
        <v>2-kurs</v>
      </c>
      <c r="G239" s="88" t="s">
        <v>361</v>
      </c>
      <c r="H239" s="404" t="str">
        <f>VLOOKUP(C239,'Hemis baza'!K:AF,5,)</f>
        <v>S1-23 PSI</v>
      </c>
      <c r="I239" s="403" t="str">
        <f>VLOOKUP(C239,'Hemis baza'!K:AF,11,)</f>
        <v>Bakalavr</v>
      </c>
      <c r="J239" s="23" t="str">
        <f>VLOOKUP(C239,'Hemis baza'!K:AF,12,)</f>
        <v>Sirtqi</v>
      </c>
      <c r="K239" s="11" t="s">
        <v>1192</v>
      </c>
      <c r="L239" s="11" t="s">
        <v>878</v>
      </c>
      <c r="M239" s="12">
        <v>12000000</v>
      </c>
      <c r="N239" s="13">
        <f>SUMIF('BR 2'!B:B,'2-kurs'!C239,'BR 2'!G:G)</f>
        <v>12000000</v>
      </c>
      <c r="O239" s="12">
        <f t="shared" si="25"/>
        <v>0</v>
      </c>
      <c r="P239" s="12"/>
      <c r="Q239" s="12">
        <f t="shared" si="26"/>
        <v>0</v>
      </c>
      <c r="R239" s="38"/>
      <c r="U239" s="13">
        <f t="shared" si="27"/>
        <v>0</v>
      </c>
      <c r="V239" s="13">
        <v>12000000</v>
      </c>
      <c r="AA239" s="359">
        <f t="shared" si="28"/>
        <v>12000000</v>
      </c>
      <c r="AB239" s="359">
        <f t="shared" si="29"/>
        <v>12000000</v>
      </c>
      <c r="AC239" s="359">
        <f t="shared" si="30"/>
        <v>0</v>
      </c>
      <c r="AD239" s="359">
        <f t="shared" si="31"/>
        <v>0</v>
      </c>
    </row>
    <row r="240" spans="1:30" s="358" customFormat="1" x14ac:dyDescent="0.25">
      <c r="A240" s="5">
        <f>SUBTOTAL(103,$B$2:B240)</f>
        <v>239</v>
      </c>
      <c r="B240" s="6" t="s">
        <v>5333</v>
      </c>
      <c r="C240" s="10">
        <v>42610986130071</v>
      </c>
      <c r="D240" s="10" t="str">
        <f>VLOOKUP(C240,'Hemis baza'!K:AJ,26,)</f>
        <v>438231100765</v>
      </c>
      <c r="E240" s="24" t="str">
        <f>VLOOKUP(C240,'Hemis baza'!K:AF,13,)</f>
        <v>To‘lov-shartnoma</v>
      </c>
      <c r="F240" s="109" t="str">
        <f>VLOOKUP(C240,'Hemis baza'!K:AF,3,)</f>
        <v>2-kurs</v>
      </c>
      <c r="G240" s="305" t="s">
        <v>36</v>
      </c>
      <c r="H240" s="404" t="str">
        <f>VLOOKUP(C240,'Hemis baza'!K:AF,5,)</f>
        <v>S1-23 MT</v>
      </c>
      <c r="I240" s="403" t="str">
        <f>VLOOKUP(C240,'Hemis baza'!K:AF,11,)</f>
        <v>Bakalavr</v>
      </c>
      <c r="J240" s="23" t="str">
        <f>VLOOKUP(C240,'Hemis baza'!K:AF,12,)</f>
        <v>Sirtqi</v>
      </c>
      <c r="K240" s="11" t="s">
        <v>1221</v>
      </c>
      <c r="L240" s="11" t="s">
        <v>907</v>
      </c>
      <c r="M240" s="12">
        <v>12000000</v>
      </c>
      <c r="N240" s="13">
        <f>SUMIF('BR 2'!B:B,'2-kurs'!C240,'BR 2'!G:G)</f>
        <v>15000000</v>
      </c>
      <c r="O240" s="12">
        <f t="shared" si="25"/>
        <v>0</v>
      </c>
      <c r="P240" s="12"/>
      <c r="Q240" s="12">
        <f t="shared" si="26"/>
        <v>3000000</v>
      </c>
      <c r="R240" s="38"/>
      <c r="U240" s="13">
        <f t="shared" si="27"/>
        <v>0</v>
      </c>
      <c r="V240" s="13">
        <v>15000000</v>
      </c>
      <c r="AA240" s="359">
        <f t="shared" si="28"/>
        <v>12000000</v>
      </c>
      <c r="AB240" s="359">
        <f t="shared" si="29"/>
        <v>15000000</v>
      </c>
      <c r="AC240" s="359">
        <f t="shared" si="30"/>
        <v>0</v>
      </c>
      <c r="AD240" s="359">
        <f t="shared" si="31"/>
        <v>3000000</v>
      </c>
    </row>
    <row r="241" spans="1:30" s="358" customFormat="1" x14ac:dyDescent="0.25">
      <c r="A241" s="5">
        <f>SUBTOTAL(103,$B$2:B241)</f>
        <v>240</v>
      </c>
      <c r="B241" s="6" t="s">
        <v>5334</v>
      </c>
      <c r="C241" s="10">
        <v>62702055350016</v>
      </c>
      <c r="D241" s="10" t="str">
        <f>VLOOKUP(C241,'Hemis baza'!K:AJ,26,)</f>
        <v>438231100638</v>
      </c>
      <c r="E241" s="24" t="str">
        <f>VLOOKUP(C241,'Hemis baza'!K:AF,13,)</f>
        <v>To‘lov-shartnoma</v>
      </c>
      <c r="F241" s="109" t="str">
        <f>VLOOKUP(C241,'Hemis baza'!K:AF,3,)</f>
        <v>2-kurs</v>
      </c>
      <c r="G241" s="305" t="s">
        <v>36</v>
      </c>
      <c r="H241" s="404" t="str">
        <f>VLOOKUP(C241,'Hemis baza'!K:AF,5,)</f>
        <v>S2-23 MT</v>
      </c>
      <c r="I241" s="403" t="str">
        <f>VLOOKUP(C241,'Hemis baza'!K:AF,11,)</f>
        <v>Bakalavr</v>
      </c>
      <c r="J241" s="23" t="str">
        <f>VLOOKUP(C241,'Hemis baza'!K:AF,12,)</f>
        <v>Sirtqi</v>
      </c>
      <c r="K241" s="11" t="s">
        <v>1042</v>
      </c>
      <c r="L241" s="11" t="s">
        <v>473</v>
      </c>
      <c r="M241" s="12">
        <v>12000000</v>
      </c>
      <c r="N241" s="13">
        <f>SUMIF('BR 2'!B:B,'2-kurs'!C241,'BR 2'!G:G)</f>
        <v>9000000</v>
      </c>
      <c r="O241" s="12">
        <f t="shared" si="25"/>
        <v>3000000</v>
      </c>
      <c r="P241" s="12"/>
      <c r="Q241" s="12">
        <f t="shared" si="26"/>
        <v>0</v>
      </c>
      <c r="R241" s="38"/>
      <c r="U241" s="13">
        <f t="shared" si="27"/>
        <v>0</v>
      </c>
      <c r="V241" s="13">
        <v>9000000</v>
      </c>
      <c r="AA241" s="359">
        <f t="shared" si="28"/>
        <v>12000000</v>
      </c>
      <c r="AB241" s="359">
        <f t="shared" si="29"/>
        <v>9000000</v>
      </c>
      <c r="AC241" s="359">
        <f t="shared" si="30"/>
        <v>3000000</v>
      </c>
      <c r="AD241" s="359">
        <f t="shared" si="31"/>
        <v>0</v>
      </c>
    </row>
    <row r="242" spans="1:30" s="358" customFormat="1" x14ac:dyDescent="0.25">
      <c r="A242" s="5">
        <f>SUBTOTAL(103,$B$2:B242)</f>
        <v>241</v>
      </c>
      <c r="B242" s="6" t="s">
        <v>5335</v>
      </c>
      <c r="C242" s="10">
        <v>52201055300016</v>
      </c>
      <c r="D242" s="10" t="str">
        <f>VLOOKUP(C242,'Hemis baza'!K:AJ,26,)</f>
        <v>438231100654</v>
      </c>
      <c r="E242" s="24" t="str">
        <f>VLOOKUP(C242,'Hemis baza'!K:AF,13,)</f>
        <v>To‘lov-shartnoma</v>
      </c>
      <c r="F242" s="109" t="str">
        <f>VLOOKUP(C242,'Hemis baza'!K:AF,3,)</f>
        <v>2-kurs</v>
      </c>
      <c r="G242" s="88" t="s">
        <v>309</v>
      </c>
      <c r="H242" s="404" t="str">
        <f>VLOOKUP(C242,'Hemis baza'!K:AF,5,)</f>
        <v>S1-23 Tarix</v>
      </c>
      <c r="I242" s="403" t="str">
        <f>VLOOKUP(C242,'Hemis baza'!K:AF,11,)</f>
        <v>Bakalavr</v>
      </c>
      <c r="J242" s="23" t="str">
        <f>VLOOKUP(C242,'Hemis baza'!K:AF,12,)</f>
        <v>Sirtqi</v>
      </c>
      <c r="K242" s="11" t="s">
        <v>1105</v>
      </c>
      <c r="L242" s="11" t="s">
        <v>615</v>
      </c>
      <c r="M242" s="12">
        <v>12000000</v>
      </c>
      <c r="N242" s="13">
        <f>SUMIF('BR 2'!B:B,'2-kurs'!C242,'BR 2'!G:G)</f>
        <v>12000000</v>
      </c>
      <c r="O242" s="12">
        <f t="shared" si="25"/>
        <v>0</v>
      </c>
      <c r="P242" s="12"/>
      <c r="Q242" s="12">
        <f t="shared" si="26"/>
        <v>0</v>
      </c>
      <c r="R242" s="38"/>
      <c r="U242" s="13">
        <f t="shared" si="27"/>
        <v>0</v>
      </c>
      <c r="V242" s="13">
        <v>12000000</v>
      </c>
      <c r="AA242" s="359">
        <f t="shared" si="28"/>
        <v>12000000</v>
      </c>
      <c r="AB242" s="359">
        <f t="shared" si="29"/>
        <v>12000000</v>
      </c>
      <c r="AC242" s="359">
        <f t="shared" si="30"/>
        <v>0</v>
      </c>
      <c r="AD242" s="359">
        <f t="shared" si="31"/>
        <v>0</v>
      </c>
    </row>
    <row r="243" spans="1:30" s="358" customFormat="1" x14ac:dyDescent="0.25">
      <c r="A243" s="5">
        <f>SUBTOTAL(103,$B$2:B243)</f>
        <v>242</v>
      </c>
      <c r="B243" s="6" t="s">
        <v>5336</v>
      </c>
      <c r="C243" s="10">
        <v>42310931110098</v>
      </c>
      <c r="D243" s="10" t="str">
        <f>VLOOKUP(C243,'Hemis baza'!K:AJ,26,)</f>
        <v>438231200049</v>
      </c>
      <c r="E243" s="24" t="str">
        <f>VLOOKUP(C243,'Hemis baza'!K:AF,13,)</f>
        <v>To‘lov-shartnoma</v>
      </c>
      <c r="F243" s="109" t="str">
        <f>VLOOKUP(C243,'Hemis baza'!K:AF,3,)</f>
        <v>2-kurs</v>
      </c>
      <c r="G243" s="88" t="s">
        <v>1240</v>
      </c>
      <c r="H243" s="404" t="str">
        <f>VLOOKUP(C243,'Hemis baza'!K:AF,5,)</f>
        <v>M1-23 P</v>
      </c>
      <c r="I243" s="403" t="str">
        <f>VLOOKUP(C243,'Hemis baza'!K:AF,11,)</f>
        <v>Magistr</v>
      </c>
      <c r="J243" s="23" t="str">
        <f>VLOOKUP(C243,'Hemis baza'!K:AF,12,)</f>
        <v>Kunduzgi</v>
      </c>
      <c r="K243" s="11" t="s">
        <v>2357</v>
      </c>
      <c r="L243" s="11">
        <v>973065060</v>
      </c>
      <c r="M243" s="12">
        <v>18000000</v>
      </c>
      <c r="N243" s="13">
        <f>SUMIF('BR 2'!B:B,'2-kurs'!C243,'BR 2'!G:G)</f>
        <v>18000000</v>
      </c>
      <c r="O243" s="12">
        <f t="shared" si="25"/>
        <v>0</v>
      </c>
      <c r="P243" s="12"/>
      <c r="Q243" s="12">
        <f t="shared" si="26"/>
        <v>0</v>
      </c>
      <c r="R243" s="38"/>
      <c r="U243" s="13">
        <f t="shared" si="27"/>
        <v>0</v>
      </c>
      <c r="V243" s="13">
        <v>18000000</v>
      </c>
      <c r="AA243" s="359">
        <f t="shared" si="28"/>
        <v>18000000</v>
      </c>
      <c r="AB243" s="359">
        <f t="shared" si="29"/>
        <v>18000000</v>
      </c>
      <c r="AC243" s="359">
        <f t="shared" si="30"/>
        <v>0</v>
      </c>
      <c r="AD243" s="359">
        <f t="shared" si="31"/>
        <v>0</v>
      </c>
    </row>
    <row r="244" spans="1:30" s="358" customFormat="1" x14ac:dyDescent="0.25">
      <c r="A244" s="5">
        <f>SUBTOTAL(103,$B$2:B244)</f>
        <v>243</v>
      </c>
      <c r="B244" s="6" t="s">
        <v>5337</v>
      </c>
      <c r="C244" s="10">
        <v>61302055360030</v>
      </c>
      <c r="D244" s="10" t="str">
        <f>VLOOKUP(C244,'Hemis baza'!K:AJ,26,)</f>
        <v>438231100369</v>
      </c>
      <c r="E244" s="24" t="str">
        <f>VLOOKUP(C244,'Hemis baza'!K:AF,13,)</f>
        <v>To‘lov-shartnoma</v>
      </c>
      <c r="F244" s="109" t="str">
        <f>VLOOKUP(C244,'Hemis baza'!K:AF,3,)</f>
        <v>2-kurs</v>
      </c>
      <c r="G244" s="88" t="s">
        <v>181</v>
      </c>
      <c r="H244" s="404" t="str">
        <f>VLOOKUP(C244,'Hemis baza'!K:AF,5,)</f>
        <v>1-23 O`TA</v>
      </c>
      <c r="I244" s="403" t="str">
        <f>VLOOKUP(C244,'Hemis baza'!K:AF,11,)</f>
        <v>Bakalavr</v>
      </c>
      <c r="J244" s="23" t="str">
        <f>VLOOKUP(C244,'Hemis baza'!K:AF,12,)</f>
        <v>Kunduzgi</v>
      </c>
      <c r="K244" s="11" t="s">
        <v>987</v>
      </c>
      <c r="L244" s="11" t="s">
        <v>189</v>
      </c>
      <c r="M244" s="35">
        <v>15000000</v>
      </c>
      <c r="N244" s="13">
        <f>SUMIF('BR 2'!B:B,'2-kurs'!C244,'BR 2'!G:G)</f>
        <v>15000000</v>
      </c>
      <c r="O244" s="12">
        <f t="shared" si="25"/>
        <v>0</v>
      </c>
      <c r="P244" s="12"/>
      <c r="Q244" s="12">
        <f t="shared" si="26"/>
        <v>0</v>
      </c>
      <c r="R244" s="38"/>
      <c r="U244" s="13">
        <f t="shared" si="27"/>
        <v>0</v>
      </c>
      <c r="V244" s="13">
        <v>15000000</v>
      </c>
      <c r="AA244" s="359">
        <f t="shared" si="28"/>
        <v>15000000</v>
      </c>
      <c r="AB244" s="359">
        <f t="shared" si="29"/>
        <v>15000000</v>
      </c>
      <c r="AC244" s="359">
        <f t="shared" si="30"/>
        <v>0</v>
      </c>
      <c r="AD244" s="359">
        <f t="shared" si="31"/>
        <v>0</v>
      </c>
    </row>
    <row r="245" spans="1:30" s="358" customFormat="1" x14ac:dyDescent="0.25">
      <c r="A245" s="5">
        <f>SUBTOTAL(103,$B$2:B245)</f>
        <v>244</v>
      </c>
      <c r="B245" s="6" t="s">
        <v>5338</v>
      </c>
      <c r="C245" s="10">
        <v>40602851140029</v>
      </c>
      <c r="D245" s="10" t="str">
        <f>VLOOKUP(C245,'Hemis baza'!K:AJ,26,)</f>
        <v>438231200016</v>
      </c>
      <c r="E245" s="24" t="str">
        <f>VLOOKUP(C245,'Hemis baza'!K:AF,13,)</f>
        <v>To‘lov-shartnoma</v>
      </c>
      <c r="F245" s="109" t="str">
        <f>VLOOKUP(C245,'Hemis baza'!K:AF,3,)</f>
        <v>2-kurs</v>
      </c>
      <c r="G245" s="88" t="s">
        <v>1240</v>
      </c>
      <c r="H245" s="404" t="str">
        <f>VLOOKUP(C245,'Hemis baza'!K:AF,5,)</f>
        <v>M1-23 P</v>
      </c>
      <c r="I245" s="403" t="str">
        <f>VLOOKUP(C245,'Hemis baza'!K:AF,11,)</f>
        <v>Magistr</v>
      </c>
      <c r="J245" s="23" t="str">
        <f>VLOOKUP(C245,'Hemis baza'!K:AF,12,)</f>
        <v>Kunduzgi</v>
      </c>
      <c r="K245" s="11" t="s">
        <v>1303</v>
      </c>
      <c r="L245" s="11">
        <v>914427234</v>
      </c>
      <c r="M245" s="12">
        <v>18000000</v>
      </c>
      <c r="N245" s="13">
        <f>SUMIF('BR 2'!B:B,'2-kurs'!C245,'BR 2'!G:G)</f>
        <v>18000000</v>
      </c>
      <c r="O245" s="12">
        <f t="shared" si="25"/>
        <v>0</v>
      </c>
      <c r="P245" s="12"/>
      <c r="Q245" s="12">
        <f t="shared" si="26"/>
        <v>0</v>
      </c>
      <c r="R245" s="38"/>
      <c r="U245" s="13">
        <f t="shared" si="27"/>
        <v>0</v>
      </c>
      <c r="V245" s="13">
        <v>18000000</v>
      </c>
      <c r="AA245" s="359">
        <f t="shared" si="28"/>
        <v>18000000</v>
      </c>
      <c r="AB245" s="359">
        <f t="shared" si="29"/>
        <v>18000000</v>
      </c>
      <c r="AC245" s="359">
        <f t="shared" si="30"/>
        <v>0</v>
      </c>
      <c r="AD245" s="359">
        <f t="shared" si="31"/>
        <v>0</v>
      </c>
    </row>
    <row r="246" spans="1:30" s="358" customFormat="1" x14ac:dyDescent="0.25">
      <c r="A246" s="5">
        <f>SUBTOTAL(103,$B$2:B246)</f>
        <v>245</v>
      </c>
      <c r="B246" s="6" t="s">
        <v>5339</v>
      </c>
      <c r="C246" s="10">
        <v>42905941010012</v>
      </c>
      <c r="D246" s="10" t="str">
        <f>VLOOKUP(C246,'Hemis baza'!K:AJ,26,)</f>
        <v>438231100597</v>
      </c>
      <c r="E246" s="24" t="str">
        <f>VLOOKUP(C246,'Hemis baza'!K:AF,13,)</f>
        <v>To‘lov-shartnoma</v>
      </c>
      <c r="F246" s="109" t="str">
        <f>VLOOKUP(C246,'Hemis baza'!K:AF,3,)</f>
        <v>2-kurs</v>
      </c>
      <c r="G246" s="88" t="s">
        <v>121</v>
      </c>
      <c r="H246" s="404" t="str">
        <f>VLOOKUP(C246,'Hemis baza'!K:AF,5,)</f>
        <v>2-23 BT</v>
      </c>
      <c r="I246" s="403" t="str">
        <f>VLOOKUP(C246,'Hemis baza'!K:AF,11,)</f>
        <v>Bakalavr</v>
      </c>
      <c r="J246" s="23" t="str">
        <f>VLOOKUP(C246,'Hemis baza'!K:AF,12,)</f>
        <v>Kunduzgi</v>
      </c>
      <c r="K246" s="11" t="s">
        <v>954</v>
      </c>
      <c r="L246" s="11" t="s">
        <v>107</v>
      </c>
      <c r="M246" s="35">
        <v>15000000</v>
      </c>
      <c r="N246" s="13">
        <f>SUMIF('BR 2'!B:B,'2-kurs'!C246,'BR 2'!G:G)</f>
        <v>15000000</v>
      </c>
      <c r="O246" s="12">
        <f t="shared" si="25"/>
        <v>0</v>
      </c>
      <c r="P246" s="12"/>
      <c r="Q246" s="12">
        <f t="shared" si="26"/>
        <v>0</v>
      </c>
      <c r="R246" s="38"/>
      <c r="U246" s="13">
        <f t="shared" si="27"/>
        <v>0</v>
      </c>
      <c r="V246" s="13">
        <v>15000000</v>
      </c>
      <c r="AA246" s="359">
        <f t="shared" si="28"/>
        <v>15000000</v>
      </c>
      <c r="AB246" s="359">
        <f t="shared" si="29"/>
        <v>15000000</v>
      </c>
      <c r="AC246" s="359">
        <f t="shared" si="30"/>
        <v>0</v>
      </c>
      <c r="AD246" s="359">
        <f t="shared" si="31"/>
        <v>0</v>
      </c>
    </row>
    <row r="247" spans="1:30" s="358" customFormat="1" x14ac:dyDescent="0.25">
      <c r="A247" s="5">
        <f>SUBTOTAL(103,$B$2:B247)</f>
        <v>246</v>
      </c>
      <c r="B247" s="6" t="s">
        <v>5340</v>
      </c>
      <c r="C247" s="10">
        <v>42711911080051</v>
      </c>
      <c r="D247" s="10" t="str">
        <f>VLOOKUP(C247,'Hemis baza'!K:AJ,26,)</f>
        <v>438231100644</v>
      </c>
      <c r="E247" s="24" t="str">
        <f>VLOOKUP(C247,'Hemis baza'!K:AF,13,)</f>
        <v>To‘lov-shartnoma</v>
      </c>
      <c r="F247" s="109" t="str">
        <f>VLOOKUP(C247,'Hemis baza'!K:AF,3,)</f>
        <v>2-kurs</v>
      </c>
      <c r="G247" s="305" t="s">
        <v>36</v>
      </c>
      <c r="H247" s="404" t="str">
        <f>VLOOKUP(C247,'Hemis baza'!K:AF,5,)</f>
        <v>S2-23 MT</v>
      </c>
      <c r="I247" s="403" t="str">
        <f>VLOOKUP(C247,'Hemis baza'!K:AF,11,)</f>
        <v>Bakalavr</v>
      </c>
      <c r="J247" s="23" t="str">
        <f>VLOOKUP(C247,'Hemis baza'!K:AF,12,)</f>
        <v>Sirtqi</v>
      </c>
      <c r="K247" s="11" t="s">
        <v>1076</v>
      </c>
      <c r="L247" s="11" t="s">
        <v>508</v>
      </c>
      <c r="M247" s="12">
        <v>12000000</v>
      </c>
      <c r="N247" s="13">
        <f>SUMIF('BR 2'!B:B,'2-kurs'!C247,'BR 2'!G:G)</f>
        <v>3000000</v>
      </c>
      <c r="O247" s="12">
        <f t="shared" si="25"/>
        <v>9000000</v>
      </c>
      <c r="P247" s="12"/>
      <c r="Q247" s="12">
        <f t="shared" si="26"/>
        <v>0</v>
      </c>
      <c r="R247" s="38"/>
      <c r="U247" s="13">
        <f t="shared" si="27"/>
        <v>0</v>
      </c>
      <c r="V247" s="13">
        <v>3000000</v>
      </c>
      <c r="AA247" s="359">
        <f t="shared" si="28"/>
        <v>12000000</v>
      </c>
      <c r="AB247" s="359">
        <f t="shared" si="29"/>
        <v>3000000</v>
      </c>
      <c r="AC247" s="359">
        <f t="shared" si="30"/>
        <v>9000000</v>
      </c>
      <c r="AD247" s="359">
        <f t="shared" si="31"/>
        <v>0</v>
      </c>
    </row>
    <row r="248" spans="1:30" s="358" customFormat="1" x14ac:dyDescent="0.25">
      <c r="A248" s="5">
        <f>SUBTOTAL(103,$B$2:B248)</f>
        <v>247</v>
      </c>
      <c r="B248" s="6" t="s">
        <v>5341</v>
      </c>
      <c r="C248" s="10">
        <v>61909055780042</v>
      </c>
      <c r="D248" s="10" t="str">
        <f>VLOOKUP(C248,'Hemis baza'!K:AJ,26,)</f>
        <v>438231100473</v>
      </c>
      <c r="E248" s="24" t="str">
        <f>VLOOKUP(C248,'Hemis baza'!K:AF,13,)</f>
        <v>To‘lov-shartnoma</v>
      </c>
      <c r="F248" s="109" t="str">
        <f>VLOOKUP(C248,'Hemis baza'!K:AF,3,)</f>
        <v>2-kurs</v>
      </c>
      <c r="G248" s="88" t="s">
        <v>270</v>
      </c>
      <c r="H248" s="404" t="str">
        <f>VLOOKUP(C248,'Hemis baza'!K:AF,5,)</f>
        <v>2-23 XTA</v>
      </c>
      <c r="I248" s="403" t="str">
        <f>VLOOKUP(C248,'Hemis baza'!K:AF,11,)</f>
        <v>Bakalavr</v>
      </c>
      <c r="J248" s="23" t="str">
        <f>VLOOKUP(C248,'Hemis baza'!K:AF,12,)</f>
        <v>Kunduzgi</v>
      </c>
      <c r="K248" s="11" t="s">
        <v>1001</v>
      </c>
      <c r="L248" s="11" t="s">
        <v>279</v>
      </c>
      <c r="M248" s="35">
        <v>15000000</v>
      </c>
      <c r="N248" s="13">
        <f>SUMIF('BR 2'!B:B,'2-kurs'!C248,'BR 2'!G:G)</f>
        <v>8500000</v>
      </c>
      <c r="O248" s="12">
        <f t="shared" si="25"/>
        <v>6500000</v>
      </c>
      <c r="P248" s="12"/>
      <c r="Q248" s="12">
        <f t="shared" si="26"/>
        <v>0</v>
      </c>
      <c r="R248" s="38"/>
      <c r="U248" s="13">
        <f t="shared" si="27"/>
        <v>0</v>
      </c>
      <c r="V248" s="13">
        <v>8500000</v>
      </c>
      <c r="AA248" s="359">
        <f t="shared" si="28"/>
        <v>15000000</v>
      </c>
      <c r="AB248" s="359">
        <f t="shared" si="29"/>
        <v>8500000</v>
      </c>
      <c r="AC248" s="359">
        <f t="shared" si="30"/>
        <v>6500000</v>
      </c>
      <c r="AD248" s="359">
        <f t="shared" si="31"/>
        <v>0</v>
      </c>
    </row>
    <row r="249" spans="1:30" s="358" customFormat="1" x14ac:dyDescent="0.25">
      <c r="A249" s="5">
        <f>SUBTOTAL(103,$B$2:B249)</f>
        <v>248</v>
      </c>
      <c r="B249" s="6" t="s">
        <v>5342</v>
      </c>
      <c r="C249" s="10">
        <v>41311985290016</v>
      </c>
      <c r="D249" s="10" t="str">
        <f>VLOOKUP(C249,'Hemis baza'!K:AJ,26,)</f>
        <v>438231100418</v>
      </c>
      <c r="E249" s="24" t="str">
        <f>VLOOKUP(C249,'Hemis baza'!K:AF,13,)</f>
        <v>Davlat granti</v>
      </c>
      <c r="F249" s="109" t="str">
        <f>VLOOKUP(C249,'Hemis baza'!K:AF,3,)</f>
        <v>2-kurs</v>
      </c>
      <c r="G249" s="88" t="s">
        <v>36</v>
      </c>
      <c r="H249" s="404" t="str">
        <f>VLOOKUP(C249,'Hemis baza'!K:AF,5,)</f>
        <v>1-23 MT</v>
      </c>
      <c r="I249" s="403" t="str">
        <f>VLOOKUP(C249,'Hemis baza'!K:AF,11,)</f>
        <v>Bakalavr</v>
      </c>
      <c r="J249" s="23" t="str">
        <f>VLOOKUP(C249,'Hemis baza'!K:AF,12,)</f>
        <v>Kunduzgi</v>
      </c>
      <c r="K249" s="11" t="s">
        <v>929</v>
      </c>
      <c r="L249" s="11" t="s">
        <v>29</v>
      </c>
      <c r="M249" s="35">
        <v>15000000</v>
      </c>
      <c r="N249" s="13">
        <f>SUMIF('BR 2'!B:B,'2-kurs'!C249,'BR 2'!G:G)</f>
        <v>15000000</v>
      </c>
      <c r="O249" s="12">
        <f t="shared" si="25"/>
        <v>0</v>
      </c>
      <c r="P249" s="12"/>
      <c r="Q249" s="12">
        <f t="shared" si="26"/>
        <v>0</v>
      </c>
      <c r="R249" s="38"/>
      <c r="U249" s="13">
        <f t="shared" si="27"/>
        <v>0</v>
      </c>
      <c r="V249" s="13">
        <v>15000000</v>
      </c>
      <c r="AA249" s="359">
        <f t="shared" si="28"/>
        <v>15000000</v>
      </c>
      <c r="AB249" s="359">
        <f t="shared" si="29"/>
        <v>15000000</v>
      </c>
      <c r="AC249" s="359">
        <f t="shared" si="30"/>
        <v>0</v>
      </c>
      <c r="AD249" s="359">
        <f t="shared" si="31"/>
        <v>0</v>
      </c>
    </row>
    <row r="250" spans="1:30" s="358" customFormat="1" x14ac:dyDescent="0.25">
      <c r="A250" s="5">
        <f>SUBTOTAL(103,$B$2:B250)</f>
        <v>249</v>
      </c>
      <c r="B250" s="6" t="s">
        <v>5343</v>
      </c>
      <c r="C250" s="10">
        <v>62010045260095</v>
      </c>
      <c r="D250" s="10" t="str">
        <f>VLOOKUP(C250,'Hemis baza'!K:AJ,26,)</f>
        <v>438231100576</v>
      </c>
      <c r="E250" s="24" t="str">
        <f>VLOOKUP(C250,'Hemis baza'!K:AF,13,)</f>
        <v>To‘lov-shartnoma</v>
      </c>
      <c r="F250" s="109" t="str">
        <f>VLOOKUP(C250,'Hemis baza'!K:AF,3,)</f>
        <v>2-kurs</v>
      </c>
      <c r="G250" s="307" t="s">
        <v>318</v>
      </c>
      <c r="H250" s="404" t="str">
        <f>VLOOKUP(C250,'Hemis baza'!K:AF,5,)</f>
        <v>S2-23 IQT</v>
      </c>
      <c r="I250" s="403" t="str">
        <f>VLOOKUP(C250,'Hemis baza'!K:AF,11,)</f>
        <v>Bakalavr</v>
      </c>
      <c r="J250" s="23" t="str">
        <f>VLOOKUP(C250,'Hemis baza'!K:AF,12,)</f>
        <v>Sirtqi</v>
      </c>
      <c r="K250" s="11" t="s">
        <v>1176</v>
      </c>
      <c r="L250" s="11" t="s">
        <v>764</v>
      </c>
      <c r="M250" s="12">
        <v>12000000</v>
      </c>
      <c r="N250" s="13">
        <f>SUMIF('BR 2'!B:B,'2-kurs'!C250,'BR 2'!G:G)</f>
        <v>12000000</v>
      </c>
      <c r="O250" s="12">
        <f t="shared" si="25"/>
        <v>0</v>
      </c>
      <c r="P250" s="12"/>
      <c r="Q250" s="12">
        <f t="shared" si="26"/>
        <v>0</v>
      </c>
      <c r="R250" s="38"/>
      <c r="U250" s="13">
        <f t="shared" si="27"/>
        <v>0</v>
      </c>
      <c r="V250" s="13">
        <v>12000000</v>
      </c>
      <c r="AA250" s="359">
        <f t="shared" si="28"/>
        <v>12000000</v>
      </c>
      <c r="AB250" s="359">
        <f t="shared" si="29"/>
        <v>12000000</v>
      </c>
      <c r="AC250" s="359">
        <f t="shared" si="30"/>
        <v>0</v>
      </c>
      <c r="AD250" s="359">
        <f t="shared" si="31"/>
        <v>0</v>
      </c>
    </row>
    <row r="251" spans="1:30" s="358" customFormat="1" x14ac:dyDescent="0.25">
      <c r="A251" s="5">
        <f>SUBTOTAL(103,$B$2:B251)</f>
        <v>250</v>
      </c>
      <c r="B251" s="6" t="s">
        <v>5344</v>
      </c>
      <c r="C251" s="10">
        <v>42608851140078</v>
      </c>
      <c r="D251" s="10" t="str">
        <f>VLOOKUP(C251,'Hemis baza'!K:AJ,26,)</f>
        <v>438231100668</v>
      </c>
      <c r="E251" s="24" t="str">
        <f>VLOOKUP(C251,'Hemis baza'!K:AF,13,)</f>
        <v>To‘lov-shartnoma</v>
      </c>
      <c r="F251" s="109" t="str">
        <f>VLOOKUP(C251,'Hemis baza'!K:AF,3,)</f>
        <v>2-kurs</v>
      </c>
      <c r="G251" s="307" t="s">
        <v>318</v>
      </c>
      <c r="H251" s="404" t="str">
        <f>VLOOKUP(C251,'Hemis baza'!K:AF,5,)</f>
        <v>S2-23 IQT</v>
      </c>
      <c r="I251" s="403" t="str">
        <f>VLOOKUP(C251,'Hemis baza'!K:AF,11,)</f>
        <v>Bakalavr</v>
      </c>
      <c r="J251" s="23" t="str">
        <f>VLOOKUP(C251,'Hemis baza'!K:AF,12,)</f>
        <v>Sirtqi</v>
      </c>
      <c r="K251" s="11" t="s">
        <v>1155</v>
      </c>
      <c r="L251" s="11" t="s">
        <v>744</v>
      </c>
      <c r="M251" s="12">
        <v>12000000</v>
      </c>
      <c r="N251" s="13">
        <f>SUMIF('BR 2'!B:B,'2-kurs'!C251,'BR 2'!G:G)</f>
        <v>10286000</v>
      </c>
      <c r="O251" s="12">
        <f t="shared" si="25"/>
        <v>1714000</v>
      </c>
      <c r="P251" s="12"/>
      <c r="Q251" s="12">
        <f t="shared" si="26"/>
        <v>0</v>
      </c>
      <c r="R251" s="38"/>
      <c r="U251" s="13">
        <f t="shared" si="27"/>
        <v>0</v>
      </c>
      <c r="V251" s="13">
        <v>10286000</v>
      </c>
      <c r="AA251" s="359">
        <f t="shared" si="28"/>
        <v>12000000</v>
      </c>
      <c r="AB251" s="359">
        <f t="shared" si="29"/>
        <v>10286000</v>
      </c>
      <c r="AC251" s="359">
        <f t="shared" si="30"/>
        <v>1714000</v>
      </c>
      <c r="AD251" s="359">
        <f t="shared" si="31"/>
        <v>0</v>
      </c>
    </row>
    <row r="252" spans="1:30" x14ac:dyDescent="0.25">
      <c r="A252" s="5">
        <f>SUBTOTAL(103,$B$2:B252)</f>
        <v>251</v>
      </c>
      <c r="B252" s="105" t="s">
        <v>5345</v>
      </c>
      <c r="C252" s="10">
        <v>51412035300011</v>
      </c>
      <c r="D252" s="10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88" t="s">
        <v>361</v>
      </c>
      <c r="H252" s="404" t="e">
        <f>VLOOKUP(C252,'Hemis baza'!K:AF,5,)</f>
        <v>#N/A</v>
      </c>
      <c r="I252" s="403" t="e">
        <f>VLOOKUP(C252,'Hemis baza'!K:AF,11,)</f>
        <v>#N/A</v>
      </c>
      <c r="J252" s="23" t="e">
        <f>VLOOKUP(C252,'Hemis baza'!K:AF,12,)</f>
        <v>#N/A</v>
      </c>
      <c r="K252" s="306" t="s">
        <v>1231</v>
      </c>
      <c r="L252" s="306" t="s">
        <v>917</v>
      </c>
      <c r="M252" s="12">
        <v>12000000</v>
      </c>
      <c r="N252" s="13">
        <f>SUMIF('BR 2'!B:B,'2-kurs'!C252,'BR 2'!G:G)</f>
        <v>0</v>
      </c>
      <c r="O252" s="12">
        <f t="shared" si="25"/>
        <v>12000000</v>
      </c>
      <c r="P252" s="12"/>
      <c r="Q252" s="12">
        <f t="shared" si="26"/>
        <v>0</v>
      </c>
      <c r="R252" s="369"/>
      <c r="U252" s="13">
        <f t="shared" si="27"/>
        <v>0</v>
      </c>
      <c r="V252" s="13">
        <v>0</v>
      </c>
      <c r="AA252" s="359">
        <f t="shared" si="28"/>
        <v>12000000</v>
      </c>
      <c r="AB252" s="359">
        <f t="shared" si="29"/>
        <v>0</v>
      </c>
      <c r="AC252" s="359">
        <f t="shared" si="30"/>
        <v>12000000</v>
      </c>
      <c r="AD252" s="359">
        <f t="shared" si="31"/>
        <v>0</v>
      </c>
    </row>
    <row r="253" spans="1:30" s="358" customFormat="1" x14ac:dyDescent="0.25">
      <c r="A253" s="5">
        <f>SUBTOTAL(103,$B$2:B253)</f>
        <v>252</v>
      </c>
      <c r="B253" s="6" t="s">
        <v>5346</v>
      </c>
      <c r="C253" s="10">
        <v>41609822580041</v>
      </c>
      <c r="D253" s="10" t="str">
        <f>VLOOKUP(C253,'Hemis baza'!K:AJ,26,)</f>
        <v>438231100531</v>
      </c>
      <c r="E253" s="24" t="str">
        <f>VLOOKUP(C253,'Hemis baza'!K:AF,13,)</f>
        <v>To‘lov-shartnoma</v>
      </c>
      <c r="F253" s="109" t="str">
        <f>VLOOKUP(C253,'Hemis baza'!K:AF,3,)</f>
        <v>2-kurs</v>
      </c>
      <c r="G253" s="88" t="s">
        <v>361</v>
      </c>
      <c r="H253" s="404" t="str">
        <f>VLOOKUP(C253,'Hemis baza'!K:AF,5,)</f>
        <v>S3-23 PSI</v>
      </c>
      <c r="I253" s="403" t="str">
        <f>VLOOKUP(C253,'Hemis baza'!K:AF,11,)</f>
        <v>Bakalavr</v>
      </c>
      <c r="J253" s="23" t="str">
        <f>VLOOKUP(C253,'Hemis baza'!K:AF,12,)</f>
        <v>Sirtqi</v>
      </c>
      <c r="K253" s="11" t="s">
        <v>1216</v>
      </c>
      <c r="L253" s="11" t="s">
        <v>902</v>
      </c>
      <c r="M253" s="12">
        <v>12000000</v>
      </c>
      <c r="N253" s="13">
        <f>SUMIF('BR 2'!B:B,'2-kurs'!C253,'BR 2'!G:G)</f>
        <v>9003000</v>
      </c>
      <c r="O253" s="12">
        <f t="shared" si="25"/>
        <v>2997000</v>
      </c>
      <c r="P253" s="12"/>
      <c r="Q253" s="12">
        <f t="shared" si="26"/>
        <v>0</v>
      </c>
      <c r="R253" s="38"/>
      <c r="U253" s="13">
        <f t="shared" si="27"/>
        <v>0</v>
      </c>
      <c r="V253" s="13">
        <v>9003000</v>
      </c>
      <c r="AA253" s="359">
        <f t="shared" si="28"/>
        <v>12000000</v>
      </c>
      <c r="AB253" s="359">
        <f t="shared" si="29"/>
        <v>9003000</v>
      </c>
      <c r="AC253" s="359">
        <f t="shared" si="30"/>
        <v>2997000</v>
      </c>
      <c r="AD253" s="359">
        <f t="shared" si="31"/>
        <v>0</v>
      </c>
    </row>
    <row r="254" spans="1:30" s="358" customFormat="1" x14ac:dyDescent="0.25">
      <c r="A254" s="5">
        <f>SUBTOTAL(103,$B$2:B254)</f>
        <v>253</v>
      </c>
      <c r="B254" s="6" t="s">
        <v>5347</v>
      </c>
      <c r="C254" s="10">
        <v>32406995300023</v>
      </c>
      <c r="D254" s="10" t="str">
        <f>VLOOKUP(C254,'Hemis baza'!K:AJ,26,)</f>
        <v>438231200067</v>
      </c>
      <c r="E254" s="24" t="str">
        <f>VLOOKUP(C254,'Hemis baza'!K:AF,13,)</f>
        <v>To‘lov-shartnoma</v>
      </c>
      <c r="F254" s="109" t="str">
        <f>VLOOKUP(C254,'Hemis baza'!K:AF,3,)</f>
        <v>2-kurs</v>
      </c>
      <c r="G254" s="88" t="s">
        <v>1240</v>
      </c>
      <c r="H254" s="404" t="str">
        <f>VLOOKUP(C254,'Hemis baza'!K:AF,5,)</f>
        <v>M1-23 P</v>
      </c>
      <c r="I254" s="403" t="str">
        <f>VLOOKUP(C254,'Hemis baza'!K:AF,11,)</f>
        <v>Magistr</v>
      </c>
      <c r="J254" s="23" t="str">
        <f>VLOOKUP(C254,'Hemis baza'!K:AF,12,)</f>
        <v>Kunduzgi</v>
      </c>
      <c r="K254" s="11" t="s">
        <v>2381</v>
      </c>
      <c r="L254" s="11">
        <v>914050419</v>
      </c>
      <c r="M254" s="12">
        <v>18000000</v>
      </c>
      <c r="N254" s="13">
        <f>SUMIF('BR 2'!B:B,'2-kurs'!C254,'BR 2'!G:G)</f>
        <v>18000000</v>
      </c>
      <c r="O254" s="12">
        <f t="shared" si="25"/>
        <v>0</v>
      </c>
      <c r="P254" s="12"/>
      <c r="Q254" s="12">
        <f t="shared" si="26"/>
        <v>0</v>
      </c>
      <c r="R254" s="38"/>
      <c r="U254" s="13">
        <f t="shared" si="27"/>
        <v>0</v>
      </c>
      <c r="V254" s="13">
        <v>18000000</v>
      </c>
      <c r="AA254" s="359">
        <f t="shared" si="28"/>
        <v>18000000</v>
      </c>
      <c r="AB254" s="359">
        <f t="shared" si="29"/>
        <v>18000000</v>
      </c>
      <c r="AC254" s="359">
        <f t="shared" si="30"/>
        <v>0</v>
      </c>
      <c r="AD254" s="359">
        <f t="shared" si="31"/>
        <v>0</v>
      </c>
    </row>
    <row r="255" spans="1:30" s="358" customFormat="1" x14ac:dyDescent="0.25">
      <c r="A255" s="5">
        <f>SUBTOTAL(103,$B$2:B255)</f>
        <v>254</v>
      </c>
      <c r="B255" s="6" t="s">
        <v>5348</v>
      </c>
      <c r="C255" s="10">
        <v>60110065780055</v>
      </c>
      <c r="D255" s="10" t="str">
        <f>VLOOKUP(C255,'Hemis baza'!K:AJ,26,)</f>
        <v>438231100421</v>
      </c>
      <c r="E255" s="24" t="str">
        <f>VLOOKUP(C255,'Hemis baza'!K:AF,13,)</f>
        <v>Davlat granti</v>
      </c>
      <c r="F255" s="109" t="str">
        <f>VLOOKUP(C255,'Hemis baza'!K:AF,3,)</f>
        <v>2-kurs</v>
      </c>
      <c r="G255" s="88" t="s">
        <v>36</v>
      </c>
      <c r="H255" s="404" t="str">
        <f>VLOOKUP(C255,'Hemis baza'!K:AF,5,)</f>
        <v>1-23 MT</v>
      </c>
      <c r="I255" s="403" t="str">
        <f>VLOOKUP(C255,'Hemis baza'!K:AF,11,)</f>
        <v>Bakalavr</v>
      </c>
      <c r="J255" s="23" t="str">
        <f>VLOOKUP(C255,'Hemis baza'!K:AF,12,)</f>
        <v>Kunduzgi</v>
      </c>
      <c r="K255" s="11" t="s">
        <v>935</v>
      </c>
      <c r="L255" s="11" t="s">
        <v>35</v>
      </c>
      <c r="M255" s="35">
        <v>15000000</v>
      </c>
      <c r="N255" s="13">
        <f>SUMIF('BR 2'!B:B,'2-kurs'!C255,'BR 2'!G:G)</f>
        <v>15000000</v>
      </c>
      <c r="O255" s="12">
        <f t="shared" si="25"/>
        <v>0</v>
      </c>
      <c r="P255" s="12"/>
      <c r="Q255" s="12">
        <f t="shared" si="26"/>
        <v>0</v>
      </c>
      <c r="R255" s="38"/>
      <c r="U255" s="13">
        <f t="shared" si="27"/>
        <v>0</v>
      </c>
      <c r="V255" s="13">
        <v>15000000</v>
      </c>
      <c r="AA255" s="359">
        <f t="shared" si="28"/>
        <v>15000000</v>
      </c>
      <c r="AB255" s="359">
        <f t="shared" si="29"/>
        <v>15000000</v>
      </c>
      <c r="AC255" s="359">
        <f t="shared" si="30"/>
        <v>0</v>
      </c>
      <c r="AD255" s="359">
        <f t="shared" si="31"/>
        <v>0</v>
      </c>
    </row>
    <row r="256" spans="1:30" s="358" customFormat="1" x14ac:dyDescent="0.25">
      <c r="A256" s="5">
        <f>SUBTOTAL(103,$B$2:B256)</f>
        <v>255</v>
      </c>
      <c r="B256" s="6" t="s">
        <v>5349</v>
      </c>
      <c r="C256" s="10">
        <v>40508961130010</v>
      </c>
      <c r="D256" s="10" t="str">
        <f>VLOOKUP(C256,'Hemis baza'!K:AJ,26,)</f>
        <v>438231100787</v>
      </c>
      <c r="E256" s="24" t="str">
        <f>VLOOKUP(C256,'Hemis baza'!K:AF,13,)</f>
        <v>To‘lov-shartnoma</v>
      </c>
      <c r="F256" s="109" t="str">
        <f>VLOOKUP(C256,'Hemis baza'!K:AF,3,)</f>
        <v>2-kurs</v>
      </c>
      <c r="G256" s="307" t="s">
        <v>318</v>
      </c>
      <c r="H256" s="404" t="str">
        <f>VLOOKUP(C256,'Hemis baza'!K:AF,5,)</f>
        <v>S2-23 IQT</v>
      </c>
      <c r="I256" s="403" t="str">
        <f>VLOOKUP(C256,'Hemis baza'!K:AF,11,)</f>
        <v>Bakalavr</v>
      </c>
      <c r="J256" s="23" t="str">
        <f>VLOOKUP(C256,'Hemis baza'!K:AF,12,)</f>
        <v>Sirtqi</v>
      </c>
      <c r="K256" s="11" t="s">
        <v>1119</v>
      </c>
      <c r="L256" s="11" t="s">
        <v>708</v>
      </c>
      <c r="M256" s="12">
        <v>12000000</v>
      </c>
      <c r="N256" s="13">
        <f>SUMIF('BR 2'!B:B,'2-kurs'!C256,'BR 2'!G:G)</f>
        <v>6000000</v>
      </c>
      <c r="O256" s="12">
        <f t="shared" si="25"/>
        <v>6000000</v>
      </c>
      <c r="P256" s="12"/>
      <c r="Q256" s="12">
        <f t="shared" si="26"/>
        <v>0</v>
      </c>
      <c r="R256" s="38"/>
      <c r="U256" s="13">
        <f t="shared" si="27"/>
        <v>0</v>
      </c>
      <c r="V256" s="13">
        <v>6000000</v>
      </c>
      <c r="AA256" s="359">
        <f t="shared" si="28"/>
        <v>12000000</v>
      </c>
      <c r="AB256" s="359">
        <f t="shared" si="29"/>
        <v>6000000</v>
      </c>
      <c r="AC256" s="359">
        <f t="shared" si="30"/>
        <v>6000000</v>
      </c>
      <c r="AD256" s="359">
        <f t="shared" si="31"/>
        <v>0</v>
      </c>
    </row>
    <row r="257" spans="1:30" s="358" customFormat="1" x14ac:dyDescent="0.25">
      <c r="A257" s="5">
        <f>SUBTOTAL(103,$B$2:B257)</f>
        <v>256</v>
      </c>
      <c r="B257" s="6" t="s">
        <v>5350</v>
      </c>
      <c r="C257" s="10">
        <v>41807781110059</v>
      </c>
      <c r="D257" s="10" t="str">
        <f>VLOOKUP(C257,'Hemis baza'!K:AJ,26,)</f>
        <v>438231200066</v>
      </c>
      <c r="E257" s="24" t="str">
        <f>VLOOKUP(C257,'Hemis baza'!K:AF,13,)</f>
        <v>To‘lov-shartnoma</v>
      </c>
      <c r="F257" s="109" t="str">
        <f>VLOOKUP(C257,'Hemis baza'!K:AF,3,)</f>
        <v>2-kurs</v>
      </c>
      <c r="G257" s="88" t="s">
        <v>1240</v>
      </c>
      <c r="H257" s="404" t="str">
        <f>VLOOKUP(C257,'Hemis baza'!K:AF,5,)</f>
        <v>M1-23 P</v>
      </c>
      <c r="I257" s="403" t="str">
        <f>VLOOKUP(C257,'Hemis baza'!K:AF,11,)</f>
        <v>Magistr</v>
      </c>
      <c r="J257" s="23" t="str">
        <f>VLOOKUP(C257,'Hemis baza'!K:AF,12,)</f>
        <v>Kunduzgi</v>
      </c>
      <c r="K257" s="11" t="s">
        <v>2380</v>
      </c>
      <c r="L257" s="11">
        <v>991723230</v>
      </c>
      <c r="M257" s="12">
        <v>18000000</v>
      </c>
      <c r="N257" s="13">
        <f>SUMIF('BR 2'!B:B,'2-kurs'!C257,'BR 2'!G:G)</f>
        <v>0</v>
      </c>
      <c r="O257" s="12">
        <f t="shared" si="25"/>
        <v>18000000</v>
      </c>
      <c r="P257" s="12"/>
      <c r="Q257" s="12">
        <f t="shared" si="26"/>
        <v>0</v>
      </c>
      <c r="R257" s="38"/>
      <c r="U257" s="13">
        <f t="shared" si="27"/>
        <v>0</v>
      </c>
      <c r="V257" s="13">
        <v>0</v>
      </c>
      <c r="AA257" s="359">
        <f t="shared" si="28"/>
        <v>18000000</v>
      </c>
      <c r="AB257" s="359">
        <f t="shared" si="29"/>
        <v>0</v>
      </c>
      <c r="AC257" s="359">
        <f t="shared" si="30"/>
        <v>18000000</v>
      </c>
      <c r="AD257" s="359">
        <f t="shared" si="31"/>
        <v>0</v>
      </c>
    </row>
    <row r="258" spans="1:30" s="358" customFormat="1" x14ac:dyDescent="0.25">
      <c r="A258" s="5">
        <f>SUBTOTAL(103,$B$2:B258)</f>
        <v>257</v>
      </c>
      <c r="B258" s="6" t="s">
        <v>5351</v>
      </c>
      <c r="C258" s="10">
        <v>41508915290013</v>
      </c>
      <c r="D258" s="10" t="str">
        <f>VLOOKUP(C258,'Hemis baza'!K:AJ,26,)</f>
        <v>438231200046</v>
      </c>
      <c r="E258" s="24" t="str">
        <f>VLOOKUP(C258,'Hemis baza'!K:AF,13,)</f>
        <v>To‘lov-shartnoma</v>
      </c>
      <c r="F258" s="109" t="str">
        <f>VLOOKUP(C258,'Hemis baza'!K:AF,3,)</f>
        <v>2-kurs</v>
      </c>
      <c r="G258" s="88" t="s">
        <v>1240</v>
      </c>
      <c r="H258" s="404" t="str">
        <f>VLOOKUP(C258,'Hemis baza'!K:AF,5,)</f>
        <v>M1-23 P</v>
      </c>
      <c r="I258" s="403" t="str">
        <f>VLOOKUP(C258,'Hemis baza'!K:AF,11,)</f>
        <v>Magistr</v>
      </c>
      <c r="J258" s="23" t="str">
        <f>VLOOKUP(C258,'Hemis baza'!K:AF,12,)</f>
        <v>Kunduzgi</v>
      </c>
      <c r="K258" s="11" t="s">
        <v>1309</v>
      </c>
      <c r="L258" s="11">
        <v>914105087</v>
      </c>
      <c r="M258" s="12">
        <v>18000000</v>
      </c>
      <c r="N258" s="13">
        <f>SUMIF('BR 2'!B:B,'2-kurs'!C258,'BR 2'!G:G)</f>
        <v>18000000</v>
      </c>
      <c r="O258" s="12">
        <f t="shared" ref="O258:O321" si="32">IF(M258-N258&gt;0,M258-N258,0)</f>
        <v>0</v>
      </c>
      <c r="P258" s="12"/>
      <c r="Q258" s="12">
        <f t="shared" ref="Q258:Q321" si="33">IF(M258-N258&lt;0,N258-M258,0)</f>
        <v>0</v>
      </c>
      <c r="R258" s="38"/>
      <c r="U258" s="13">
        <f t="shared" ref="U258:U321" si="34">N258-V258</f>
        <v>0</v>
      </c>
      <c r="V258" s="13">
        <v>18000000</v>
      </c>
      <c r="AA258" s="359">
        <f t="shared" si="28"/>
        <v>18000000</v>
      </c>
      <c r="AB258" s="359">
        <f t="shared" si="29"/>
        <v>18000000</v>
      </c>
      <c r="AC258" s="359">
        <f t="shared" si="30"/>
        <v>0</v>
      </c>
      <c r="AD258" s="359">
        <f t="shared" si="31"/>
        <v>0</v>
      </c>
    </row>
    <row r="259" spans="1:30" s="358" customFormat="1" x14ac:dyDescent="0.25">
      <c r="A259" s="5">
        <f>SUBTOTAL(103,$B$2:B259)</f>
        <v>258</v>
      </c>
      <c r="B259" s="6" t="s">
        <v>5352</v>
      </c>
      <c r="C259" s="10">
        <v>41906911080089</v>
      </c>
      <c r="D259" s="10" t="str">
        <f>VLOOKUP(C259,'Hemis baza'!K:AJ,26,)</f>
        <v>438231100493</v>
      </c>
      <c r="E259" s="24" t="str">
        <f>VLOOKUP(C259,'Hemis baza'!K:AF,13,)</f>
        <v>To‘lov-shartnoma</v>
      </c>
      <c r="F259" s="109" t="str">
        <f>VLOOKUP(C259,'Hemis baza'!K:AF,3,)</f>
        <v>2-kurs</v>
      </c>
      <c r="G259" s="88" t="s">
        <v>270</v>
      </c>
      <c r="H259" s="404" t="str">
        <f>VLOOKUP(C259,'Hemis baza'!K:AF,5,)</f>
        <v>2-23 XTA</v>
      </c>
      <c r="I259" s="403" t="str">
        <f>VLOOKUP(C259,'Hemis baza'!K:AF,11,)</f>
        <v>Bakalavr</v>
      </c>
      <c r="J259" s="23" t="str">
        <f>VLOOKUP(C259,'Hemis baza'!K:AF,12,)</f>
        <v>Kunduzgi</v>
      </c>
      <c r="K259" s="11" t="s">
        <v>1016</v>
      </c>
      <c r="L259" s="11" t="s">
        <v>294</v>
      </c>
      <c r="M259" s="35">
        <v>15000000</v>
      </c>
      <c r="N259" s="13">
        <f>SUMIF('BR 2'!B:B,'2-kurs'!C259,'BR 2'!G:G)</f>
        <v>8000000</v>
      </c>
      <c r="O259" s="12">
        <f t="shared" si="32"/>
        <v>7000000</v>
      </c>
      <c r="P259" s="12"/>
      <c r="Q259" s="12">
        <f t="shared" si="33"/>
        <v>0</v>
      </c>
      <c r="R259" s="38"/>
      <c r="U259" s="13">
        <f t="shared" si="34"/>
        <v>0</v>
      </c>
      <c r="V259" s="13">
        <v>8000000</v>
      </c>
      <c r="AA259" s="359">
        <f t="shared" si="28"/>
        <v>15000000</v>
      </c>
      <c r="AB259" s="359">
        <f t="shared" si="29"/>
        <v>8000000</v>
      </c>
      <c r="AC259" s="359">
        <f t="shared" si="30"/>
        <v>7000000</v>
      </c>
      <c r="AD259" s="359">
        <f t="shared" si="31"/>
        <v>0</v>
      </c>
    </row>
    <row r="260" spans="1:30" s="358" customFormat="1" x14ac:dyDescent="0.25">
      <c r="A260" s="5">
        <f>SUBTOTAL(103,$B$2:B260)</f>
        <v>259</v>
      </c>
      <c r="B260" s="6" t="s">
        <v>5353</v>
      </c>
      <c r="C260" s="10">
        <v>50811025280017</v>
      </c>
      <c r="D260" s="10" t="str">
        <f>VLOOKUP(C260,'Hemis baza'!K:AJ,26,)</f>
        <v>438231100752</v>
      </c>
      <c r="E260" s="24" t="str">
        <f>VLOOKUP(C260,'Hemis baza'!K:AF,13,)</f>
        <v>To‘lov-shartnoma</v>
      </c>
      <c r="F260" s="109" t="str">
        <f>VLOOKUP(C260,'Hemis baza'!K:AF,3,)</f>
        <v>2-kurs</v>
      </c>
      <c r="G260" s="88" t="s">
        <v>361</v>
      </c>
      <c r="H260" s="404" t="str">
        <f>VLOOKUP(C260,'Hemis baza'!K:AF,5,)</f>
        <v>S3-23 PSI</v>
      </c>
      <c r="I260" s="403" t="str">
        <f>VLOOKUP(C260,'Hemis baza'!K:AF,11,)</f>
        <v>Bakalavr</v>
      </c>
      <c r="J260" s="23" t="str">
        <f>VLOOKUP(C260,'Hemis baza'!K:AF,12,)</f>
        <v>Sirtqi</v>
      </c>
      <c r="K260" s="11" t="s">
        <v>1222</v>
      </c>
      <c r="L260" s="11" t="s">
        <v>908</v>
      </c>
      <c r="M260" s="12">
        <v>12000000</v>
      </c>
      <c r="N260" s="13">
        <f>SUMIF('BR 2'!B:B,'2-kurs'!C260,'BR 2'!G:G)</f>
        <v>3000000</v>
      </c>
      <c r="O260" s="12">
        <f t="shared" si="32"/>
        <v>9000000</v>
      </c>
      <c r="P260" s="12"/>
      <c r="Q260" s="12">
        <f t="shared" si="33"/>
        <v>0</v>
      </c>
      <c r="R260" s="38"/>
      <c r="U260" s="13">
        <f t="shared" si="34"/>
        <v>0</v>
      </c>
      <c r="V260" s="13">
        <v>3000000</v>
      </c>
      <c r="AA260" s="359">
        <f t="shared" si="28"/>
        <v>12000000</v>
      </c>
      <c r="AB260" s="359">
        <f t="shared" si="29"/>
        <v>3000000</v>
      </c>
      <c r="AC260" s="359">
        <f t="shared" si="30"/>
        <v>9000000</v>
      </c>
      <c r="AD260" s="359">
        <f t="shared" si="31"/>
        <v>0</v>
      </c>
    </row>
    <row r="261" spans="1:30" s="358" customFormat="1" x14ac:dyDescent="0.25">
      <c r="A261" s="5">
        <f>SUBTOTAL(103,$B$2:B261)</f>
        <v>260</v>
      </c>
      <c r="B261" s="6" t="s">
        <v>5354</v>
      </c>
      <c r="C261" s="10">
        <v>62901065290019</v>
      </c>
      <c r="D261" s="10" t="str">
        <f>VLOOKUP(C261,'Hemis baza'!K:AJ,26,)</f>
        <v>438231100372</v>
      </c>
      <c r="E261" s="24" t="str">
        <f>VLOOKUP(C261,'Hemis baza'!K:AF,13,)</f>
        <v>To‘lov-shartnoma</v>
      </c>
      <c r="F261" s="109" t="str">
        <f>VLOOKUP(C261,'Hemis baza'!K:AF,3,)</f>
        <v>2-kurs</v>
      </c>
      <c r="G261" s="88" t="s">
        <v>121</v>
      </c>
      <c r="H261" s="404" t="str">
        <f>VLOOKUP(C261,'Hemis baza'!K:AF,5,)</f>
        <v>2-23 BT</v>
      </c>
      <c r="I261" s="403" t="str">
        <f>VLOOKUP(C261,'Hemis baza'!K:AF,11,)</f>
        <v>Bakalavr</v>
      </c>
      <c r="J261" s="23" t="str">
        <f>VLOOKUP(C261,'Hemis baza'!K:AF,12,)</f>
        <v>Kunduzgi</v>
      </c>
      <c r="K261" s="11" t="s">
        <v>957</v>
      </c>
      <c r="L261" s="11" t="s">
        <v>110</v>
      </c>
      <c r="M261" s="35">
        <v>15000000</v>
      </c>
      <c r="N261" s="13">
        <f>SUMIF('BR 2'!B:B,'2-kurs'!C261,'BR 2'!G:G)</f>
        <v>15000000</v>
      </c>
      <c r="O261" s="12">
        <f t="shared" si="32"/>
        <v>0</v>
      </c>
      <c r="P261" s="12"/>
      <c r="Q261" s="12">
        <f t="shared" si="33"/>
        <v>0</v>
      </c>
      <c r="R261" s="38"/>
      <c r="U261" s="13">
        <f t="shared" si="34"/>
        <v>0</v>
      </c>
      <c r="V261" s="13">
        <v>15000000</v>
      </c>
      <c r="AA261" s="359">
        <f t="shared" si="28"/>
        <v>15000000</v>
      </c>
      <c r="AB261" s="359">
        <f t="shared" si="29"/>
        <v>15000000</v>
      </c>
      <c r="AC261" s="359">
        <f t="shared" si="30"/>
        <v>0</v>
      </c>
      <c r="AD261" s="359">
        <f t="shared" si="31"/>
        <v>0</v>
      </c>
    </row>
    <row r="262" spans="1:30" s="358" customFormat="1" x14ac:dyDescent="0.25">
      <c r="A262" s="5">
        <f>SUBTOTAL(103,$B$2:B262)</f>
        <v>261</v>
      </c>
      <c r="B262" s="6" t="s">
        <v>5355</v>
      </c>
      <c r="C262" s="10">
        <v>30101975300049</v>
      </c>
      <c r="D262" s="10" t="str">
        <f>VLOOKUP(C262,'Hemis baza'!K:AJ,26,)</f>
        <v>438231100755</v>
      </c>
      <c r="E262" s="24" t="str">
        <f>VLOOKUP(C262,'Hemis baza'!K:AF,13,)</f>
        <v>To‘lov-shartnoma</v>
      </c>
      <c r="F262" s="109" t="str">
        <f>VLOOKUP(C262,'Hemis baza'!K:AF,3,)</f>
        <v>2-kurs</v>
      </c>
      <c r="G262" s="89" t="s">
        <v>361</v>
      </c>
      <c r="H262" s="404" t="str">
        <f>VLOOKUP(C262,'Hemis baza'!K:AF,5,)</f>
        <v>S2-23 PSI</v>
      </c>
      <c r="I262" s="403" t="str">
        <f>VLOOKUP(C262,'Hemis baza'!K:AF,11,)</f>
        <v>Bakalavr</v>
      </c>
      <c r="J262" s="23" t="str">
        <f>VLOOKUP(C262,'Hemis baza'!K:AF,12,)</f>
        <v>Sirtqi</v>
      </c>
      <c r="K262" s="18" t="s">
        <v>1236</v>
      </c>
      <c r="L262" s="11" t="s">
        <v>922</v>
      </c>
      <c r="M262" s="12">
        <v>12000000</v>
      </c>
      <c r="N262" s="13">
        <f>SUMIF('BR 2'!B:B,'2-kurs'!C262,'BR 2'!G:G)</f>
        <v>9083000</v>
      </c>
      <c r="O262" s="12">
        <f t="shared" si="32"/>
        <v>2917000</v>
      </c>
      <c r="P262" s="12"/>
      <c r="Q262" s="12">
        <f t="shared" si="33"/>
        <v>0</v>
      </c>
      <c r="R262" s="38"/>
      <c r="U262" s="13">
        <f t="shared" si="34"/>
        <v>0</v>
      </c>
      <c r="V262" s="13">
        <v>9083000</v>
      </c>
      <c r="AA262" s="359">
        <f t="shared" si="28"/>
        <v>12000000</v>
      </c>
      <c r="AB262" s="359">
        <f t="shared" si="29"/>
        <v>9083000</v>
      </c>
      <c r="AC262" s="359">
        <f t="shared" si="30"/>
        <v>2917000</v>
      </c>
      <c r="AD262" s="359">
        <f t="shared" si="31"/>
        <v>0</v>
      </c>
    </row>
    <row r="263" spans="1:30" x14ac:dyDescent="0.25">
      <c r="A263" s="5">
        <f>SUBTOTAL(103,$B$2:B263)</f>
        <v>262</v>
      </c>
      <c r="B263" s="105" t="s">
        <v>5356</v>
      </c>
      <c r="C263" s="10">
        <v>32204951140038</v>
      </c>
      <c r="D263" s="10" t="str">
        <f>VLOOKUP(C263,'Hemis baza'!K:AJ,26,)</f>
        <v>438231100661</v>
      </c>
      <c r="E263" s="24" t="str">
        <f>VLOOKUP(C263,'Hemis baza'!K:AF,13,)</f>
        <v>To‘lov-shartnoma</v>
      </c>
      <c r="F263" s="109" t="str">
        <f>VLOOKUP(C263,'Hemis baza'!K:AF,3,)</f>
        <v>2-kurs</v>
      </c>
      <c r="G263" s="307" t="s">
        <v>318</v>
      </c>
      <c r="H263" s="404" t="str">
        <f>VLOOKUP(C263,'Hemis baza'!K:AF,5,)</f>
        <v>S2-23 IQT</v>
      </c>
      <c r="I263" s="403" t="str">
        <f>VLOOKUP(C263,'Hemis baza'!K:AF,11,)</f>
        <v>Bakalavr</v>
      </c>
      <c r="J263" s="23" t="str">
        <f>VLOOKUP(C263,'Hemis baza'!K:AF,12,)</f>
        <v>Sirtqi</v>
      </c>
      <c r="K263" s="306" t="s">
        <v>1131</v>
      </c>
      <c r="L263" s="306" t="s">
        <v>720</v>
      </c>
      <c r="M263" s="12">
        <v>12000000</v>
      </c>
      <c r="N263" s="13">
        <f>SUMIF('BR 2'!B:B,'2-kurs'!C263,'BR 2'!G:G)</f>
        <v>3000000</v>
      </c>
      <c r="O263" s="12">
        <f t="shared" si="32"/>
        <v>9000000</v>
      </c>
      <c r="P263" s="12"/>
      <c r="Q263" s="12">
        <f t="shared" si="33"/>
        <v>0</v>
      </c>
      <c r="R263" s="369"/>
      <c r="U263" s="13">
        <f t="shared" si="34"/>
        <v>0</v>
      </c>
      <c r="V263" s="13">
        <v>3000000</v>
      </c>
      <c r="AA263" s="359">
        <f t="shared" si="28"/>
        <v>12000000</v>
      </c>
      <c r="AB263" s="359">
        <f t="shared" si="29"/>
        <v>3000000</v>
      </c>
      <c r="AC263" s="359">
        <f t="shared" si="30"/>
        <v>9000000</v>
      </c>
      <c r="AD263" s="359">
        <f t="shared" si="31"/>
        <v>0</v>
      </c>
    </row>
    <row r="264" spans="1:30" s="358" customFormat="1" x14ac:dyDescent="0.25">
      <c r="A264" s="5">
        <f>SUBTOTAL(103,$B$2:B264)</f>
        <v>263</v>
      </c>
      <c r="B264" s="6" t="s">
        <v>5357</v>
      </c>
      <c r="C264" s="10">
        <v>60606065330052</v>
      </c>
      <c r="D264" s="10" t="str">
        <f>VLOOKUP(C264,'Hemis baza'!K:AJ,26,)</f>
        <v>438231100474</v>
      </c>
      <c r="E264" s="24" t="str">
        <f>VLOOKUP(C264,'Hemis baza'!K:AF,13,)</f>
        <v>To‘lov-shartnoma</v>
      </c>
      <c r="F264" s="109" t="str">
        <f>VLOOKUP(C264,'Hemis baza'!K:AF,3,)</f>
        <v>2-kurs</v>
      </c>
      <c r="G264" s="88" t="s">
        <v>270</v>
      </c>
      <c r="H264" s="404" t="str">
        <f>VLOOKUP(C264,'Hemis baza'!K:AF,5,)</f>
        <v>2-23 XTA</v>
      </c>
      <c r="I264" s="403" t="str">
        <f>VLOOKUP(C264,'Hemis baza'!K:AF,11,)</f>
        <v>Bakalavr</v>
      </c>
      <c r="J264" s="23" t="str">
        <f>VLOOKUP(C264,'Hemis baza'!K:AF,12,)</f>
        <v>Kunduzgi</v>
      </c>
      <c r="K264" s="11" t="s">
        <v>994</v>
      </c>
      <c r="L264" s="11" t="s">
        <v>272</v>
      </c>
      <c r="M264" s="35">
        <v>15000000</v>
      </c>
      <c r="N264" s="13">
        <f>SUMIF('BR 2'!B:B,'2-kurs'!C264,'BR 2'!G:G)</f>
        <v>15000000</v>
      </c>
      <c r="O264" s="12">
        <f t="shared" si="32"/>
        <v>0</v>
      </c>
      <c r="P264" s="12"/>
      <c r="Q264" s="12">
        <f t="shared" si="33"/>
        <v>0</v>
      </c>
      <c r="R264" s="38"/>
      <c r="U264" s="13">
        <f t="shared" si="34"/>
        <v>0</v>
      </c>
      <c r="V264" s="13">
        <v>15000000</v>
      </c>
      <c r="AA264" s="359">
        <f t="shared" si="28"/>
        <v>15000000</v>
      </c>
      <c r="AB264" s="359">
        <f t="shared" si="29"/>
        <v>15000000</v>
      </c>
      <c r="AC264" s="359">
        <f t="shared" si="30"/>
        <v>0</v>
      </c>
      <c r="AD264" s="359">
        <f t="shared" si="31"/>
        <v>0</v>
      </c>
    </row>
    <row r="265" spans="1:30" s="358" customFormat="1" x14ac:dyDescent="0.25">
      <c r="A265" s="5">
        <f>SUBTOTAL(103,$B$2:B265)</f>
        <v>264</v>
      </c>
      <c r="B265" s="6" t="s">
        <v>5358</v>
      </c>
      <c r="C265" s="10">
        <v>62905015320049</v>
      </c>
      <c r="D265" s="10" t="str">
        <f>VLOOKUP(C265,'Hemis baza'!K:AJ,26,)</f>
        <v>438231100536</v>
      </c>
      <c r="E265" s="24" t="str">
        <f>VLOOKUP(C265,'Hemis baza'!K:AF,13,)</f>
        <v>To‘lov-shartnoma</v>
      </c>
      <c r="F265" s="109" t="str">
        <f>VLOOKUP(C265,'Hemis baza'!K:AF,3,)</f>
        <v>2-kurs</v>
      </c>
      <c r="G265" s="305" t="s">
        <v>36</v>
      </c>
      <c r="H265" s="404" t="str">
        <f>VLOOKUP(C265,'Hemis baza'!K:AF,5,)</f>
        <v>S1-23 MT</v>
      </c>
      <c r="I265" s="403" t="str">
        <f>VLOOKUP(C265,'Hemis baza'!K:AF,11,)</f>
        <v>Bakalavr</v>
      </c>
      <c r="J265" s="23" t="str">
        <f>VLOOKUP(C265,'Hemis baza'!K:AF,12,)</f>
        <v>Sirtqi</v>
      </c>
      <c r="K265" s="11" t="s">
        <v>1195</v>
      </c>
      <c r="L265" s="11" t="s">
        <v>882</v>
      </c>
      <c r="M265" s="12">
        <v>12000000</v>
      </c>
      <c r="N265" s="13">
        <f>SUMIF('BR 2'!B:B,'2-kurs'!C265,'BR 2'!G:G)</f>
        <v>3000000</v>
      </c>
      <c r="O265" s="12">
        <f t="shared" si="32"/>
        <v>9000000</v>
      </c>
      <c r="P265" s="12"/>
      <c r="Q265" s="12">
        <f t="shared" si="33"/>
        <v>0</v>
      </c>
      <c r="R265" s="38"/>
      <c r="U265" s="13">
        <f t="shared" si="34"/>
        <v>0</v>
      </c>
      <c r="V265" s="13">
        <v>3000000</v>
      </c>
      <c r="AA265" s="359">
        <f t="shared" si="28"/>
        <v>12000000</v>
      </c>
      <c r="AB265" s="359">
        <f t="shared" si="29"/>
        <v>3000000</v>
      </c>
      <c r="AC265" s="359">
        <f t="shared" si="30"/>
        <v>9000000</v>
      </c>
      <c r="AD265" s="359">
        <f t="shared" si="31"/>
        <v>0</v>
      </c>
    </row>
    <row r="266" spans="1:30" s="358" customFormat="1" x14ac:dyDescent="0.25">
      <c r="A266" s="5">
        <f>SUBTOTAL(103,$B$2:B266)</f>
        <v>265</v>
      </c>
      <c r="B266" s="6" t="s">
        <v>5359</v>
      </c>
      <c r="C266" s="10">
        <v>62005006130128</v>
      </c>
      <c r="D266" s="10" t="str">
        <f>VLOOKUP(C266,'Hemis baza'!K:AJ,26,)</f>
        <v>438231100774</v>
      </c>
      <c r="E266" s="24" t="str">
        <f>VLOOKUP(C266,'Hemis baza'!K:AF,13,)</f>
        <v>To‘lov-shartnoma</v>
      </c>
      <c r="F266" s="109" t="str">
        <f>VLOOKUP(C266,'Hemis baza'!K:AF,3,)</f>
        <v>2-kurs</v>
      </c>
      <c r="G266" s="305" t="s">
        <v>36</v>
      </c>
      <c r="H266" s="404" t="str">
        <f>VLOOKUP(C266,'Hemis baza'!K:AF,5,)</f>
        <v>S1-23 MT</v>
      </c>
      <c r="I266" s="403" t="str">
        <f>VLOOKUP(C266,'Hemis baza'!K:AF,11,)</f>
        <v>Bakalavr</v>
      </c>
      <c r="J266" s="23" t="str">
        <f>VLOOKUP(C266,'Hemis baza'!K:AF,12,)</f>
        <v>Sirtqi</v>
      </c>
      <c r="K266" s="11" t="s">
        <v>1220</v>
      </c>
      <c r="L266" s="11" t="s">
        <v>906</v>
      </c>
      <c r="M266" s="12">
        <v>12000000</v>
      </c>
      <c r="N266" s="13">
        <f>SUMIF('BR 2'!B:B,'2-kurs'!C266,'BR 2'!G:G)</f>
        <v>15000000</v>
      </c>
      <c r="O266" s="12">
        <f t="shared" si="32"/>
        <v>0</v>
      </c>
      <c r="P266" s="12"/>
      <c r="Q266" s="12">
        <f t="shared" si="33"/>
        <v>3000000</v>
      </c>
      <c r="R266" s="38"/>
      <c r="U266" s="13">
        <f t="shared" si="34"/>
        <v>0</v>
      </c>
      <c r="V266" s="13">
        <v>15000000</v>
      </c>
      <c r="AA266" s="359">
        <f t="shared" si="28"/>
        <v>12000000</v>
      </c>
      <c r="AB266" s="359">
        <f t="shared" si="29"/>
        <v>15000000</v>
      </c>
      <c r="AC266" s="359">
        <f t="shared" si="30"/>
        <v>0</v>
      </c>
      <c r="AD266" s="359">
        <f t="shared" si="31"/>
        <v>3000000</v>
      </c>
    </row>
    <row r="267" spans="1:30" s="358" customFormat="1" x14ac:dyDescent="0.25">
      <c r="A267" s="5">
        <f>SUBTOTAL(103,$B$2:B267)</f>
        <v>266</v>
      </c>
      <c r="B267" s="6" t="s">
        <v>5360</v>
      </c>
      <c r="C267" s="10">
        <v>42907985300014</v>
      </c>
      <c r="D267" s="10" t="str">
        <f>VLOOKUP(C267,'Hemis baza'!K:AJ,26,)</f>
        <v>438231100743</v>
      </c>
      <c r="E267" s="24" t="str">
        <f>VLOOKUP(C267,'Hemis baza'!K:AF,13,)</f>
        <v>To‘lov-shartnoma</v>
      </c>
      <c r="F267" s="109" t="str">
        <f>VLOOKUP(C267,'Hemis baza'!K:AF,3,)</f>
        <v>2-kurs</v>
      </c>
      <c r="G267" s="305" t="s">
        <v>36</v>
      </c>
      <c r="H267" s="404" t="str">
        <f>VLOOKUP(C267,'Hemis baza'!K:AF,5,)</f>
        <v>S1-23 MT</v>
      </c>
      <c r="I267" s="403" t="str">
        <f>VLOOKUP(C267,'Hemis baza'!K:AF,11,)</f>
        <v>Bakalavr</v>
      </c>
      <c r="J267" s="23" t="str">
        <f>VLOOKUP(C267,'Hemis baza'!K:AF,12,)</f>
        <v>Sirtqi</v>
      </c>
      <c r="K267" s="11" t="s">
        <v>1068</v>
      </c>
      <c r="L267" s="11" t="s">
        <v>500</v>
      </c>
      <c r="M267" s="12">
        <v>12000000</v>
      </c>
      <c r="N267" s="13">
        <f>SUMIF('BR 2'!B:B,'2-kurs'!C267,'BR 2'!G:G)</f>
        <v>9000000</v>
      </c>
      <c r="O267" s="12">
        <f t="shared" si="32"/>
        <v>3000000</v>
      </c>
      <c r="P267" s="12"/>
      <c r="Q267" s="12">
        <f t="shared" si="33"/>
        <v>0</v>
      </c>
      <c r="R267" s="38"/>
      <c r="U267" s="13">
        <f t="shared" si="34"/>
        <v>0</v>
      </c>
      <c r="V267" s="13">
        <v>9000000</v>
      </c>
      <c r="AA267" s="359">
        <f t="shared" si="28"/>
        <v>12000000</v>
      </c>
      <c r="AB267" s="359">
        <f t="shared" si="29"/>
        <v>9000000</v>
      </c>
      <c r="AC267" s="359">
        <f t="shared" si="30"/>
        <v>3000000</v>
      </c>
      <c r="AD267" s="359">
        <f t="shared" si="31"/>
        <v>0</v>
      </c>
    </row>
    <row r="268" spans="1:30" s="358" customFormat="1" x14ac:dyDescent="0.25">
      <c r="A268" s="5">
        <f>SUBTOTAL(103,$B$2:B268)</f>
        <v>267</v>
      </c>
      <c r="B268" s="6" t="s">
        <v>5361</v>
      </c>
      <c r="C268" s="10">
        <v>42111841140041</v>
      </c>
      <c r="D268" s="10" t="str">
        <f>VLOOKUP(C268,'Hemis baza'!K:AJ,26,)</f>
        <v>438231100796</v>
      </c>
      <c r="E268" s="24" t="str">
        <f>VLOOKUP(C268,'Hemis baza'!K:AF,13,)</f>
        <v>To‘lov-shartnoma</v>
      </c>
      <c r="F268" s="109" t="str">
        <f>VLOOKUP(C268,'Hemis baza'!K:AF,3,)</f>
        <v>2-kurs</v>
      </c>
      <c r="G268" s="305" t="s">
        <v>36</v>
      </c>
      <c r="H268" s="404" t="str">
        <f>VLOOKUP(C268,'Hemis baza'!K:AF,5,)</f>
        <v>S2-23 MT</v>
      </c>
      <c r="I268" s="403" t="str">
        <f>VLOOKUP(C268,'Hemis baza'!K:AF,11,)</f>
        <v>Bakalavr</v>
      </c>
      <c r="J268" s="23" t="str">
        <f>VLOOKUP(C268,'Hemis baza'!K:AF,12,)</f>
        <v>Sirtqi</v>
      </c>
      <c r="K268" s="11" t="s">
        <v>1056</v>
      </c>
      <c r="L268" s="11" t="s">
        <v>488</v>
      </c>
      <c r="M268" s="12">
        <v>12000000</v>
      </c>
      <c r="N268" s="13">
        <f>SUMIF('BR 2'!B:B,'2-kurs'!C268,'BR 2'!G:G)</f>
        <v>12000000</v>
      </c>
      <c r="O268" s="12">
        <f t="shared" si="32"/>
        <v>0</v>
      </c>
      <c r="P268" s="12"/>
      <c r="Q268" s="12">
        <f t="shared" si="33"/>
        <v>0</v>
      </c>
      <c r="R268" s="38"/>
      <c r="U268" s="13">
        <f t="shared" si="34"/>
        <v>0</v>
      </c>
      <c r="V268" s="13">
        <v>12000000</v>
      </c>
      <c r="AA268" s="359">
        <f t="shared" si="28"/>
        <v>12000000</v>
      </c>
      <c r="AB268" s="359">
        <f t="shared" si="29"/>
        <v>12000000</v>
      </c>
      <c r="AC268" s="359">
        <f t="shared" si="30"/>
        <v>0</v>
      </c>
      <c r="AD268" s="359">
        <f t="shared" si="31"/>
        <v>0</v>
      </c>
    </row>
    <row r="269" spans="1:30" s="358" customFormat="1" x14ac:dyDescent="0.25">
      <c r="A269" s="5">
        <f>SUBTOTAL(103,$B$2:B269)</f>
        <v>268</v>
      </c>
      <c r="B269" s="6" t="s">
        <v>5362</v>
      </c>
      <c r="C269" s="10">
        <v>61906046070038</v>
      </c>
      <c r="D269" s="10" t="str">
        <f>VLOOKUP(C269,'Hemis baza'!K:AJ,26,)</f>
        <v>438231100681</v>
      </c>
      <c r="E269" s="24" t="str">
        <f>VLOOKUP(C269,'Hemis baza'!K:AF,13,)</f>
        <v>To‘lov-shartnoma</v>
      </c>
      <c r="F269" s="109" t="str">
        <f>VLOOKUP(C269,'Hemis baza'!K:AF,3,)</f>
        <v>2-kurs</v>
      </c>
      <c r="G269" s="88" t="s">
        <v>309</v>
      </c>
      <c r="H269" s="404" t="str">
        <f>VLOOKUP(C269,'Hemis baza'!K:AF,5,)</f>
        <v>S1-23 Tarix</v>
      </c>
      <c r="I269" s="403" t="str">
        <f>VLOOKUP(C269,'Hemis baza'!K:AF,11,)</f>
        <v>Bakalavr</v>
      </c>
      <c r="J269" s="23" t="str">
        <f>VLOOKUP(C269,'Hemis baza'!K:AF,12,)</f>
        <v>Sirtqi</v>
      </c>
      <c r="K269" s="11" t="s">
        <v>1103</v>
      </c>
      <c r="L269" s="11" t="s">
        <v>613</v>
      </c>
      <c r="M269" s="12">
        <v>12000000</v>
      </c>
      <c r="N269" s="13">
        <f>SUMIF('BR 2'!B:B,'2-kurs'!C269,'BR 2'!G:G)</f>
        <v>10800000</v>
      </c>
      <c r="O269" s="12">
        <f t="shared" si="32"/>
        <v>1200000</v>
      </c>
      <c r="P269" s="12"/>
      <c r="Q269" s="12">
        <f t="shared" si="33"/>
        <v>0</v>
      </c>
      <c r="R269" s="38"/>
      <c r="U269" s="13">
        <f t="shared" si="34"/>
        <v>0</v>
      </c>
      <c r="V269" s="13">
        <v>10800000</v>
      </c>
      <c r="AA269" s="359">
        <f t="shared" si="28"/>
        <v>12000000</v>
      </c>
      <c r="AB269" s="359">
        <f t="shared" si="29"/>
        <v>10800000</v>
      </c>
      <c r="AC269" s="359">
        <f t="shared" si="30"/>
        <v>1200000</v>
      </c>
      <c r="AD269" s="359">
        <f t="shared" si="31"/>
        <v>0</v>
      </c>
    </row>
    <row r="270" spans="1:30" s="358" customFormat="1" x14ac:dyDescent="0.25">
      <c r="A270" s="5">
        <f>SUBTOTAL(103,$B$2:B270)</f>
        <v>269</v>
      </c>
      <c r="B270" s="6" t="s">
        <v>5363</v>
      </c>
      <c r="C270" s="10">
        <v>61509005300029</v>
      </c>
      <c r="D270" s="10" t="str">
        <f>VLOOKUP(C270,'Hemis baza'!K:AJ,26,)</f>
        <v>438231100599</v>
      </c>
      <c r="E270" s="24" t="str">
        <f>VLOOKUP(C270,'Hemis baza'!K:AF,13,)</f>
        <v>To‘lov-shartnoma</v>
      </c>
      <c r="F270" s="109" t="str">
        <f>VLOOKUP(C270,'Hemis baza'!K:AF,3,)</f>
        <v>2-kurs</v>
      </c>
      <c r="G270" s="88" t="s">
        <v>121</v>
      </c>
      <c r="H270" s="404" t="str">
        <f>VLOOKUP(C270,'Hemis baza'!K:AF,5,)</f>
        <v>2-23 BT</v>
      </c>
      <c r="I270" s="403" t="str">
        <f>VLOOKUP(C270,'Hemis baza'!K:AF,11,)</f>
        <v>Bakalavr</v>
      </c>
      <c r="J270" s="23" t="str">
        <f>VLOOKUP(C270,'Hemis baza'!K:AF,12,)</f>
        <v>Kunduzgi</v>
      </c>
      <c r="K270" s="11" t="s">
        <v>960</v>
      </c>
      <c r="L270" s="11" t="s">
        <v>113</v>
      </c>
      <c r="M270" s="35">
        <v>15000000</v>
      </c>
      <c r="N270" s="13">
        <f>SUMIF('BR 2'!B:B,'2-kurs'!C270,'BR 2'!G:G)</f>
        <v>9000000</v>
      </c>
      <c r="O270" s="12">
        <f t="shared" si="32"/>
        <v>6000000</v>
      </c>
      <c r="P270" s="12"/>
      <c r="Q270" s="12">
        <f t="shared" si="33"/>
        <v>0</v>
      </c>
      <c r="R270" s="38"/>
      <c r="U270" s="13">
        <f t="shared" si="34"/>
        <v>0</v>
      </c>
      <c r="V270" s="13">
        <v>9000000</v>
      </c>
      <c r="AA270" s="359">
        <f t="shared" si="28"/>
        <v>15000000</v>
      </c>
      <c r="AB270" s="359">
        <f t="shared" si="29"/>
        <v>9000000</v>
      </c>
      <c r="AC270" s="359">
        <f t="shared" si="30"/>
        <v>6000000</v>
      </c>
      <c r="AD270" s="359">
        <f t="shared" si="31"/>
        <v>0</v>
      </c>
    </row>
    <row r="271" spans="1:30" s="358" customFormat="1" x14ac:dyDescent="0.25">
      <c r="A271" s="5">
        <f>SUBTOTAL(103,$B$2:B271)</f>
        <v>270</v>
      </c>
      <c r="B271" s="6" t="s">
        <v>5364</v>
      </c>
      <c r="C271" s="10">
        <v>42808780920057</v>
      </c>
      <c r="D271" s="10" t="str">
        <f>VLOOKUP(C271,'Hemis baza'!K:AJ,26,)</f>
        <v>438231100581</v>
      </c>
      <c r="E271" s="24" t="str">
        <f>VLOOKUP(C271,'Hemis baza'!K:AF,13,)</f>
        <v>To‘lov-shartnoma</v>
      </c>
      <c r="F271" s="109" t="str">
        <f>VLOOKUP(C271,'Hemis baza'!K:AF,3,)</f>
        <v>2-kurs</v>
      </c>
      <c r="G271" s="307" t="s">
        <v>318</v>
      </c>
      <c r="H271" s="404" t="str">
        <f>VLOOKUP(C271,'Hemis baza'!K:AF,5,)</f>
        <v>S2-23 IQT</v>
      </c>
      <c r="I271" s="403" t="str">
        <f>VLOOKUP(C271,'Hemis baza'!K:AF,11,)</f>
        <v>Bakalavr</v>
      </c>
      <c r="J271" s="23" t="str">
        <f>VLOOKUP(C271,'Hemis baza'!K:AF,12,)</f>
        <v>Sirtqi</v>
      </c>
      <c r="K271" s="11" t="s">
        <v>1152</v>
      </c>
      <c r="L271" s="11" t="s">
        <v>741</v>
      </c>
      <c r="M271" s="12">
        <v>12000000</v>
      </c>
      <c r="N271" s="13">
        <f>SUMIF('BR 2'!B:B,'2-kurs'!C271,'BR 2'!G:G)</f>
        <v>6035000</v>
      </c>
      <c r="O271" s="12">
        <f t="shared" si="32"/>
        <v>5965000</v>
      </c>
      <c r="P271" s="12"/>
      <c r="Q271" s="12">
        <f t="shared" si="33"/>
        <v>0</v>
      </c>
      <c r="R271" s="38"/>
      <c r="U271" s="13">
        <f t="shared" si="34"/>
        <v>0</v>
      </c>
      <c r="V271" s="13">
        <v>6035000</v>
      </c>
      <c r="AA271" s="359">
        <f t="shared" si="28"/>
        <v>12000000</v>
      </c>
      <c r="AB271" s="359">
        <f t="shared" si="29"/>
        <v>6035000</v>
      </c>
      <c r="AC271" s="359">
        <f t="shared" si="30"/>
        <v>5965000</v>
      </c>
      <c r="AD271" s="359">
        <f t="shared" si="31"/>
        <v>0</v>
      </c>
    </row>
    <row r="272" spans="1:30" s="358" customFormat="1" x14ac:dyDescent="0.25">
      <c r="A272" s="5">
        <f>SUBTOTAL(103,$B$2:B272)</f>
        <v>271</v>
      </c>
      <c r="B272" s="6" t="s">
        <v>5365</v>
      </c>
      <c r="C272" s="10">
        <v>42806861140033</v>
      </c>
      <c r="D272" s="10" t="str">
        <f>VLOOKUP(C272,'Hemis baza'!K:AJ,26,)</f>
        <v>438231100812</v>
      </c>
      <c r="E272" s="24" t="str">
        <f>VLOOKUP(C272,'Hemis baza'!K:AF,13,)</f>
        <v>To‘lov-shartnoma</v>
      </c>
      <c r="F272" s="109" t="str">
        <f>VLOOKUP(C272,'Hemis baza'!K:AF,3,)</f>
        <v>2-kurs</v>
      </c>
      <c r="G272" s="88" t="s">
        <v>361</v>
      </c>
      <c r="H272" s="404" t="str">
        <f>VLOOKUP(C272,'Hemis baza'!K:AF,5,)</f>
        <v>S1-23 PSI</v>
      </c>
      <c r="I272" s="403" t="str">
        <f>VLOOKUP(C272,'Hemis baza'!K:AF,11,)</f>
        <v>Bakalavr</v>
      </c>
      <c r="J272" s="23" t="str">
        <f>VLOOKUP(C272,'Hemis baza'!K:AF,12,)</f>
        <v>Sirtqi</v>
      </c>
      <c r="K272" s="11" t="s">
        <v>1188</v>
      </c>
      <c r="L272" s="11" t="s">
        <v>874</v>
      </c>
      <c r="M272" s="12">
        <v>12000000</v>
      </c>
      <c r="N272" s="13">
        <f>SUMIF('BR 2'!B:B,'2-kurs'!C272,'BR 2'!G:G)</f>
        <v>3000000</v>
      </c>
      <c r="O272" s="12">
        <f t="shared" si="32"/>
        <v>9000000</v>
      </c>
      <c r="P272" s="12"/>
      <c r="Q272" s="12">
        <f t="shared" si="33"/>
        <v>0</v>
      </c>
      <c r="R272" s="38"/>
      <c r="U272" s="13">
        <f t="shared" si="34"/>
        <v>0</v>
      </c>
      <c r="V272" s="13">
        <v>3000000</v>
      </c>
      <c r="AA272" s="359">
        <f t="shared" si="28"/>
        <v>12000000</v>
      </c>
      <c r="AB272" s="359">
        <f t="shared" si="29"/>
        <v>3000000</v>
      </c>
      <c r="AC272" s="359">
        <f t="shared" si="30"/>
        <v>9000000</v>
      </c>
      <c r="AD272" s="359">
        <f t="shared" si="31"/>
        <v>0</v>
      </c>
    </row>
    <row r="273" spans="1:30" s="358" customFormat="1" x14ac:dyDescent="0.25">
      <c r="A273" s="5">
        <f>SUBTOTAL(103,$B$2:B273)</f>
        <v>272</v>
      </c>
      <c r="B273" s="6" t="s">
        <v>5366</v>
      </c>
      <c r="C273" s="10">
        <v>30910961010022</v>
      </c>
      <c r="D273" s="10" t="str">
        <f>VLOOKUP(C273,'Hemis baza'!K:AJ,26,)</f>
        <v>438231100533</v>
      </c>
      <c r="E273" s="24" t="str">
        <f>VLOOKUP(C273,'Hemis baza'!K:AF,13,)</f>
        <v>To‘lov-shartnoma</v>
      </c>
      <c r="F273" s="109" t="str">
        <f>VLOOKUP(C273,'Hemis baza'!K:AF,3,)</f>
        <v>2-kurs</v>
      </c>
      <c r="G273" s="88" t="s">
        <v>361</v>
      </c>
      <c r="H273" s="404" t="str">
        <f>VLOOKUP(C273,'Hemis baza'!K:AF,5,)</f>
        <v>S3-23 PSI</v>
      </c>
      <c r="I273" s="403" t="str">
        <f>VLOOKUP(C273,'Hemis baza'!K:AF,11,)</f>
        <v>Bakalavr</v>
      </c>
      <c r="J273" s="23" t="str">
        <f>VLOOKUP(C273,'Hemis baza'!K:AF,12,)</f>
        <v>Sirtqi</v>
      </c>
      <c r="K273" s="11" t="s">
        <v>1223</v>
      </c>
      <c r="L273" s="11" t="s">
        <v>909</v>
      </c>
      <c r="M273" s="12">
        <v>12000000</v>
      </c>
      <c r="N273" s="13">
        <f>SUMIF('BR 2'!B:B,'2-kurs'!C273,'BR 2'!G:G)</f>
        <v>7000000</v>
      </c>
      <c r="O273" s="12">
        <f t="shared" si="32"/>
        <v>5000000</v>
      </c>
      <c r="P273" s="12"/>
      <c r="Q273" s="12">
        <f t="shared" si="33"/>
        <v>0</v>
      </c>
      <c r="R273" s="38"/>
      <c r="U273" s="13">
        <f t="shared" si="34"/>
        <v>0</v>
      </c>
      <c r="V273" s="13">
        <v>7000000</v>
      </c>
      <c r="AA273" s="359">
        <f t="shared" si="28"/>
        <v>12000000</v>
      </c>
      <c r="AB273" s="359">
        <f t="shared" si="29"/>
        <v>7000000</v>
      </c>
      <c r="AC273" s="359">
        <f t="shared" si="30"/>
        <v>5000000</v>
      </c>
      <c r="AD273" s="359">
        <f t="shared" si="31"/>
        <v>0</v>
      </c>
    </row>
    <row r="274" spans="1:30" s="358" customFormat="1" x14ac:dyDescent="0.25">
      <c r="A274" s="5">
        <f>SUBTOTAL(103,$B$2:B274)</f>
        <v>273</v>
      </c>
      <c r="B274" s="6" t="s">
        <v>5367</v>
      </c>
      <c r="C274" s="10">
        <v>40307901140058</v>
      </c>
      <c r="D274" s="10" t="str">
        <f>VLOOKUP(C274,'Hemis baza'!K:AJ,26,)</f>
        <v>438231100603</v>
      </c>
      <c r="E274" s="24" t="str">
        <f>VLOOKUP(C274,'Hemis baza'!K:AF,13,)</f>
        <v>To‘lov-shartnoma</v>
      </c>
      <c r="F274" s="109" t="str">
        <f>VLOOKUP(C274,'Hemis baza'!K:AF,3,)</f>
        <v>2-kurs</v>
      </c>
      <c r="G274" s="307" t="s">
        <v>318</v>
      </c>
      <c r="H274" s="404" t="str">
        <f>VLOOKUP(C274,'Hemis baza'!K:AF,5,)</f>
        <v>S2-23 IQT</v>
      </c>
      <c r="I274" s="403" t="str">
        <f>VLOOKUP(C274,'Hemis baza'!K:AF,11,)</f>
        <v>Bakalavr</v>
      </c>
      <c r="J274" s="23" t="str">
        <f>VLOOKUP(C274,'Hemis baza'!K:AF,12,)</f>
        <v>Sirtqi</v>
      </c>
      <c r="K274" s="11" t="s">
        <v>1139</v>
      </c>
      <c r="L274" s="11" t="s">
        <v>728</v>
      </c>
      <c r="M274" s="12">
        <v>12000000</v>
      </c>
      <c r="N274" s="13">
        <f>SUMIF('BR 2'!B:B,'2-kurs'!C274,'BR 2'!G:G)</f>
        <v>6000000</v>
      </c>
      <c r="O274" s="12">
        <f t="shared" si="32"/>
        <v>6000000</v>
      </c>
      <c r="P274" s="12"/>
      <c r="Q274" s="12">
        <f t="shared" si="33"/>
        <v>0</v>
      </c>
      <c r="R274" s="38"/>
      <c r="U274" s="13">
        <f t="shared" si="34"/>
        <v>0</v>
      </c>
      <c r="V274" s="13">
        <v>6000000</v>
      </c>
      <c r="AA274" s="359">
        <f t="shared" si="28"/>
        <v>12000000</v>
      </c>
      <c r="AB274" s="359">
        <f t="shared" si="29"/>
        <v>6000000</v>
      </c>
      <c r="AC274" s="359">
        <f t="shared" si="30"/>
        <v>6000000</v>
      </c>
      <c r="AD274" s="359">
        <f t="shared" si="31"/>
        <v>0</v>
      </c>
    </row>
    <row r="275" spans="1:30" s="358" customFormat="1" x14ac:dyDescent="0.25">
      <c r="A275" s="5">
        <f>SUBTOTAL(103,$B$2:B275)</f>
        <v>274</v>
      </c>
      <c r="B275" s="6" t="s">
        <v>5368</v>
      </c>
      <c r="C275" s="10">
        <v>41701925300026</v>
      </c>
      <c r="D275" s="10" t="str">
        <f>VLOOKUP(C275,'Hemis baza'!K:AJ,26,)</f>
        <v>438231100633</v>
      </c>
      <c r="E275" s="24" t="str">
        <f>VLOOKUP(C275,'Hemis baza'!K:AF,13,)</f>
        <v>To‘lov-shartnoma</v>
      </c>
      <c r="F275" s="109" t="str">
        <f>VLOOKUP(C275,'Hemis baza'!K:AF,3,)</f>
        <v>2-kurs</v>
      </c>
      <c r="G275" s="305" t="s">
        <v>36</v>
      </c>
      <c r="H275" s="404" t="str">
        <f>VLOOKUP(C275,'Hemis baza'!K:AF,5,)</f>
        <v>S2-23 MT</v>
      </c>
      <c r="I275" s="403" t="str">
        <f>VLOOKUP(C275,'Hemis baza'!K:AF,11,)</f>
        <v>Bakalavr</v>
      </c>
      <c r="J275" s="23" t="str">
        <f>VLOOKUP(C275,'Hemis baza'!K:AF,12,)</f>
        <v>Sirtqi</v>
      </c>
      <c r="K275" s="11" t="s">
        <v>1082</v>
      </c>
      <c r="L275" s="11" t="s">
        <v>514</v>
      </c>
      <c r="M275" s="12">
        <v>12000000</v>
      </c>
      <c r="N275" s="13">
        <f>SUMIF('BR 2'!B:B,'2-kurs'!C275,'BR 2'!G:G)</f>
        <v>12000000</v>
      </c>
      <c r="O275" s="12">
        <f t="shared" si="32"/>
        <v>0</v>
      </c>
      <c r="P275" s="12"/>
      <c r="Q275" s="12">
        <f t="shared" si="33"/>
        <v>0</v>
      </c>
      <c r="R275" s="38"/>
      <c r="U275" s="13">
        <f t="shared" si="34"/>
        <v>0</v>
      </c>
      <c r="V275" s="13">
        <v>12000000</v>
      </c>
      <c r="AA275" s="359">
        <f t="shared" si="28"/>
        <v>12000000</v>
      </c>
      <c r="AB275" s="359">
        <f t="shared" si="29"/>
        <v>12000000</v>
      </c>
      <c r="AC275" s="359">
        <f t="shared" si="30"/>
        <v>0</v>
      </c>
      <c r="AD275" s="359">
        <f t="shared" si="31"/>
        <v>0</v>
      </c>
    </row>
    <row r="276" spans="1:30" s="358" customFormat="1" x14ac:dyDescent="0.25">
      <c r="A276" s="5">
        <f>SUBTOTAL(103,$B$2:B276)</f>
        <v>275</v>
      </c>
      <c r="B276" s="6" t="s">
        <v>5369</v>
      </c>
      <c r="C276" s="10">
        <v>41209881060054</v>
      </c>
      <c r="D276" s="10" t="str">
        <f>VLOOKUP(C276,'Hemis baza'!K:AJ,26,)</f>
        <v>438231100595</v>
      </c>
      <c r="E276" s="24" t="str">
        <f>VLOOKUP(C276,'Hemis baza'!K:AF,13,)</f>
        <v>To‘lov-shartnoma</v>
      </c>
      <c r="F276" s="109" t="str">
        <f>VLOOKUP(C276,'Hemis baza'!K:AF,3,)</f>
        <v>2-kurs</v>
      </c>
      <c r="G276" s="307" t="s">
        <v>318</v>
      </c>
      <c r="H276" s="404" t="str">
        <f>VLOOKUP(C276,'Hemis baza'!K:AF,5,)</f>
        <v>S2-23 IQT</v>
      </c>
      <c r="I276" s="403" t="str">
        <f>VLOOKUP(C276,'Hemis baza'!K:AF,11,)</f>
        <v>Bakalavr</v>
      </c>
      <c r="J276" s="23" t="str">
        <f>VLOOKUP(C276,'Hemis baza'!K:AF,12,)</f>
        <v>Sirtqi</v>
      </c>
      <c r="K276" s="11" t="s">
        <v>1134</v>
      </c>
      <c r="L276" s="11" t="s">
        <v>723</v>
      </c>
      <c r="M276" s="12">
        <v>12000000</v>
      </c>
      <c r="N276" s="13">
        <f>SUMIF('BR 2'!B:B,'2-kurs'!C276,'BR 2'!G:G)</f>
        <v>6896000</v>
      </c>
      <c r="O276" s="12">
        <f t="shared" si="32"/>
        <v>5104000</v>
      </c>
      <c r="P276" s="12"/>
      <c r="Q276" s="12">
        <f t="shared" si="33"/>
        <v>0</v>
      </c>
      <c r="R276" s="38"/>
      <c r="U276" s="13">
        <f t="shared" si="34"/>
        <v>0</v>
      </c>
      <c r="V276" s="13">
        <v>6896000</v>
      </c>
      <c r="AA276" s="359">
        <f t="shared" si="28"/>
        <v>12000000</v>
      </c>
      <c r="AB276" s="359">
        <f t="shared" si="29"/>
        <v>6896000</v>
      </c>
      <c r="AC276" s="359">
        <f t="shared" si="30"/>
        <v>5104000</v>
      </c>
      <c r="AD276" s="359">
        <f t="shared" si="31"/>
        <v>0</v>
      </c>
    </row>
    <row r="277" spans="1:30" s="358" customFormat="1" x14ac:dyDescent="0.25">
      <c r="A277" s="5">
        <f>SUBTOTAL(103,$B$2:B277)</f>
        <v>276</v>
      </c>
      <c r="B277" s="6" t="s">
        <v>5370</v>
      </c>
      <c r="C277" s="10">
        <v>40308811140019</v>
      </c>
      <c r="D277" s="10" t="str">
        <f>VLOOKUP(C277,'Hemis baza'!K:AJ,26,)</f>
        <v>438231100556</v>
      </c>
      <c r="E277" s="24" t="str">
        <f>VLOOKUP(C277,'Hemis baza'!K:AF,13,)</f>
        <v>To‘lov-shartnoma</v>
      </c>
      <c r="F277" s="109" t="str">
        <f>VLOOKUP(C277,'Hemis baza'!K:AF,3,)</f>
        <v>2-kurs</v>
      </c>
      <c r="G277" s="88" t="s">
        <v>361</v>
      </c>
      <c r="H277" s="404" t="str">
        <f>VLOOKUP(C277,'Hemis baza'!K:AF,5,)</f>
        <v>S2-23 PSI</v>
      </c>
      <c r="I277" s="403" t="str">
        <f>VLOOKUP(C277,'Hemis baza'!K:AF,11,)</f>
        <v>Bakalavr</v>
      </c>
      <c r="J277" s="23" t="str">
        <f>VLOOKUP(C277,'Hemis baza'!K:AF,12,)</f>
        <v>Sirtqi</v>
      </c>
      <c r="K277" s="11" t="s">
        <v>2360</v>
      </c>
      <c r="L277" s="11" t="s">
        <v>2361</v>
      </c>
      <c r="M277" s="12">
        <v>12000000</v>
      </c>
      <c r="N277" s="13">
        <f>SUMIF('BR 2'!B:B,'2-kurs'!C277,'BR 2'!G:G)</f>
        <v>9011483</v>
      </c>
      <c r="O277" s="12">
        <f t="shared" si="32"/>
        <v>2988517</v>
      </c>
      <c r="P277" s="12"/>
      <c r="Q277" s="12">
        <f t="shared" si="33"/>
        <v>0</v>
      </c>
      <c r="R277" s="38"/>
      <c r="U277" s="13">
        <f t="shared" si="34"/>
        <v>0</v>
      </c>
      <c r="V277" s="13">
        <v>9011483</v>
      </c>
      <c r="AA277" s="359">
        <f t="shared" si="28"/>
        <v>12000000</v>
      </c>
      <c r="AB277" s="359">
        <f t="shared" si="29"/>
        <v>9011483</v>
      </c>
      <c r="AC277" s="359">
        <f t="shared" si="30"/>
        <v>2988517</v>
      </c>
      <c r="AD277" s="359">
        <f t="shared" si="31"/>
        <v>0</v>
      </c>
    </row>
    <row r="278" spans="1:30" s="358" customFormat="1" x14ac:dyDescent="0.25">
      <c r="A278" s="5">
        <f>SUBTOTAL(103,$B$2:B278)</f>
        <v>277</v>
      </c>
      <c r="B278" s="6" t="s">
        <v>5371</v>
      </c>
      <c r="C278" s="10">
        <v>30604941060049</v>
      </c>
      <c r="D278" s="10" t="str">
        <f>VLOOKUP(C278,'Hemis baza'!K:AJ,26,)</f>
        <v>438231100562</v>
      </c>
      <c r="E278" s="24" t="str">
        <f>VLOOKUP(C278,'Hemis baza'!K:AF,13,)</f>
        <v>To‘lov-shartnoma</v>
      </c>
      <c r="F278" s="109" t="str">
        <f>VLOOKUP(C278,'Hemis baza'!K:AF,3,)</f>
        <v>2-kurs</v>
      </c>
      <c r="G278" s="88" t="s">
        <v>361</v>
      </c>
      <c r="H278" s="404" t="str">
        <f>VLOOKUP(C278,'Hemis baza'!K:AF,5,)</f>
        <v>S1-23 PSI</v>
      </c>
      <c r="I278" s="403" t="str">
        <f>VLOOKUP(C278,'Hemis baza'!K:AF,11,)</f>
        <v>Bakalavr</v>
      </c>
      <c r="J278" s="23" t="str">
        <f>VLOOKUP(C278,'Hemis baza'!K:AF,12,)</f>
        <v>Sirtqi</v>
      </c>
      <c r="K278" s="11" t="s">
        <v>1215</v>
      </c>
      <c r="L278" s="11" t="s">
        <v>901</v>
      </c>
      <c r="M278" s="12">
        <v>12000000</v>
      </c>
      <c r="N278" s="13">
        <f>SUMIF('BR 2'!B:B,'2-kurs'!C278,'BR 2'!G:G)</f>
        <v>9061000</v>
      </c>
      <c r="O278" s="12">
        <f t="shared" si="32"/>
        <v>2939000</v>
      </c>
      <c r="P278" s="12"/>
      <c r="Q278" s="12">
        <f t="shared" si="33"/>
        <v>0</v>
      </c>
      <c r="R278" s="38"/>
      <c r="U278" s="13">
        <f t="shared" si="34"/>
        <v>0</v>
      </c>
      <c r="V278" s="13">
        <v>9061000</v>
      </c>
      <c r="AA278" s="359">
        <f t="shared" si="28"/>
        <v>12000000</v>
      </c>
      <c r="AB278" s="359">
        <f t="shared" si="29"/>
        <v>9061000</v>
      </c>
      <c r="AC278" s="359">
        <f t="shared" si="30"/>
        <v>2939000</v>
      </c>
      <c r="AD278" s="359">
        <f t="shared" si="31"/>
        <v>0</v>
      </c>
    </row>
    <row r="279" spans="1:30" s="358" customFormat="1" x14ac:dyDescent="0.25">
      <c r="A279" s="5">
        <f>SUBTOTAL(103,$B$2:B279)</f>
        <v>278</v>
      </c>
      <c r="B279" s="6" t="s">
        <v>5372</v>
      </c>
      <c r="C279" s="10">
        <v>60102045300012</v>
      </c>
      <c r="D279" s="10" t="str">
        <f>VLOOKUP(C279,'Hemis baza'!K:AJ,26,)</f>
        <v>438231100384</v>
      </c>
      <c r="E279" s="24" t="str">
        <f>VLOOKUP(C279,'Hemis baza'!K:AF,13,)</f>
        <v>Davlat granti</v>
      </c>
      <c r="F279" s="109" t="str">
        <f>VLOOKUP(C279,'Hemis baza'!K:AF,3,)</f>
        <v>2-kurs</v>
      </c>
      <c r="G279" s="88" t="s">
        <v>121</v>
      </c>
      <c r="H279" s="404" t="str">
        <f>VLOOKUP(C279,'Hemis baza'!K:AF,5,)</f>
        <v>1-23 BT</v>
      </c>
      <c r="I279" s="403" t="str">
        <f>VLOOKUP(C279,'Hemis baza'!K:AF,11,)</f>
        <v>Bakalavr</v>
      </c>
      <c r="J279" s="23" t="str">
        <f>VLOOKUP(C279,'Hemis baza'!K:AF,12,)</f>
        <v>Kunduzgi</v>
      </c>
      <c r="K279" s="11" t="s">
        <v>945</v>
      </c>
      <c r="L279" s="11" t="s">
        <v>98</v>
      </c>
      <c r="M279" s="35">
        <v>15000000</v>
      </c>
      <c r="N279" s="13">
        <f>SUMIF('BR 2'!B:B,'2-kurs'!C279,'BR 2'!G:G)</f>
        <v>15000000</v>
      </c>
      <c r="O279" s="12">
        <f t="shared" si="32"/>
        <v>0</v>
      </c>
      <c r="P279" s="12"/>
      <c r="Q279" s="12">
        <f t="shared" si="33"/>
        <v>0</v>
      </c>
      <c r="R279" s="38"/>
      <c r="U279" s="13">
        <f t="shared" si="34"/>
        <v>0</v>
      </c>
      <c r="V279" s="13">
        <v>15000000</v>
      </c>
      <c r="AA279" s="359">
        <f t="shared" si="28"/>
        <v>15000000</v>
      </c>
      <c r="AB279" s="359">
        <f t="shared" si="29"/>
        <v>15000000</v>
      </c>
      <c r="AC279" s="359">
        <f t="shared" si="30"/>
        <v>0</v>
      </c>
      <c r="AD279" s="359">
        <f t="shared" si="31"/>
        <v>0</v>
      </c>
    </row>
    <row r="280" spans="1:30" s="358" customFormat="1" x14ac:dyDescent="0.25">
      <c r="A280" s="5">
        <f>SUBTOTAL(103,$B$2:B280)</f>
        <v>279</v>
      </c>
      <c r="B280" s="6" t="s">
        <v>5373</v>
      </c>
      <c r="C280" s="10">
        <v>62203055350014</v>
      </c>
      <c r="D280" s="10" t="str">
        <f>VLOOKUP(C280,'Hemis baza'!K:AJ,26,)</f>
        <v>438231100500</v>
      </c>
      <c r="E280" s="24" t="str">
        <f>VLOOKUP(C280,'Hemis baza'!K:AF,13,)</f>
        <v>To‘lov-shartnoma</v>
      </c>
      <c r="F280" s="109" t="str">
        <f>VLOOKUP(C280,'Hemis baza'!K:AF,3,)</f>
        <v>2-kurs</v>
      </c>
      <c r="G280" s="88" t="s">
        <v>270</v>
      </c>
      <c r="H280" s="404" t="str">
        <f>VLOOKUP(C280,'Hemis baza'!K:AF,5,)</f>
        <v>2-23 XTA</v>
      </c>
      <c r="I280" s="403" t="str">
        <f>VLOOKUP(C280,'Hemis baza'!K:AF,11,)</f>
        <v>Bakalavr</v>
      </c>
      <c r="J280" s="23" t="str">
        <f>VLOOKUP(C280,'Hemis baza'!K:AF,12,)</f>
        <v>Kunduzgi</v>
      </c>
      <c r="K280" s="11" t="s">
        <v>997</v>
      </c>
      <c r="L280" s="11" t="s">
        <v>275</v>
      </c>
      <c r="M280" s="35">
        <v>15000000</v>
      </c>
      <c r="N280" s="13">
        <f>SUMIF('BR 2'!B:B,'2-kurs'!C280,'BR 2'!G:G)</f>
        <v>17000000</v>
      </c>
      <c r="O280" s="12">
        <f t="shared" si="32"/>
        <v>0</v>
      </c>
      <c r="P280" s="12"/>
      <c r="Q280" s="12">
        <f t="shared" si="33"/>
        <v>2000000</v>
      </c>
      <c r="R280" s="38"/>
      <c r="U280" s="13">
        <f t="shared" si="34"/>
        <v>0</v>
      </c>
      <c r="V280" s="13">
        <v>17000000</v>
      </c>
      <c r="AA280" s="359">
        <f t="shared" si="28"/>
        <v>15000000</v>
      </c>
      <c r="AB280" s="359">
        <f t="shared" si="29"/>
        <v>17000000</v>
      </c>
      <c r="AC280" s="359">
        <f t="shared" si="30"/>
        <v>0</v>
      </c>
      <c r="AD280" s="359">
        <f t="shared" si="31"/>
        <v>2000000</v>
      </c>
    </row>
    <row r="281" spans="1:30" s="358" customFormat="1" x14ac:dyDescent="0.25">
      <c r="A281" s="5">
        <f>SUBTOTAL(103,$B$2:B281)</f>
        <v>280</v>
      </c>
      <c r="B281" s="6" t="s">
        <v>5374</v>
      </c>
      <c r="C281" s="10">
        <v>63107045380036</v>
      </c>
      <c r="D281" s="10" t="str">
        <f>VLOOKUP(C281,'Hemis baza'!K:AJ,26,)</f>
        <v>438231100756</v>
      </c>
      <c r="E281" s="24" t="str">
        <f>VLOOKUP(C281,'Hemis baza'!K:AF,13,)</f>
        <v>To‘lov-shartnoma</v>
      </c>
      <c r="F281" s="109" t="str">
        <f>VLOOKUP(C281,'Hemis baza'!K:AF,3,)</f>
        <v>2-kurs</v>
      </c>
      <c r="G281" s="88" t="s">
        <v>361</v>
      </c>
      <c r="H281" s="404" t="str">
        <f>VLOOKUP(C281,'Hemis baza'!K:AF,5,)</f>
        <v>S1-23 PSI</v>
      </c>
      <c r="I281" s="403" t="str">
        <f>VLOOKUP(C281,'Hemis baza'!K:AF,11,)</f>
        <v>Bakalavr</v>
      </c>
      <c r="J281" s="23" t="str">
        <f>VLOOKUP(C281,'Hemis baza'!K:AF,12,)</f>
        <v>Sirtqi</v>
      </c>
      <c r="K281" s="11" t="s">
        <v>1228</v>
      </c>
      <c r="L281" s="11" t="s">
        <v>914</v>
      </c>
      <c r="M281" s="12">
        <v>12000000</v>
      </c>
      <c r="N281" s="13">
        <f>SUMIF('BR 2'!B:B,'2-kurs'!C281,'BR 2'!G:G)</f>
        <v>9000000</v>
      </c>
      <c r="O281" s="12">
        <f t="shared" si="32"/>
        <v>3000000</v>
      </c>
      <c r="P281" s="12"/>
      <c r="Q281" s="12">
        <f t="shared" si="33"/>
        <v>0</v>
      </c>
      <c r="R281" s="38"/>
      <c r="U281" s="13">
        <f t="shared" si="34"/>
        <v>0</v>
      </c>
      <c r="V281" s="13">
        <v>9000000</v>
      </c>
      <c r="AA281" s="359">
        <f t="shared" si="28"/>
        <v>12000000</v>
      </c>
      <c r="AB281" s="359">
        <f t="shared" si="29"/>
        <v>9000000</v>
      </c>
      <c r="AC281" s="359">
        <f t="shared" si="30"/>
        <v>3000000</v>
      </c>
      <c r="AD281" s="359">
        <f t="shared" si="31"/>
        <v>0</v>
      </c>
    </row>
    <row r="282" spans="1:30" s="358" customFormat="1" x14ac:dyDescent="0.25">
      <c r="A282" s="5">
        <f>SUBTOTAL(103,$B$2:B282)</f>
        <v>281</v>
      </c>
      <c r="B282" s="6" t="s">
        <v>5375</v>
      </c>
      <c r="C282" s="10">
        <v>60208055350020</v>
      </c>
      <c r="D282" s="10" t="str">
        <f>VLOOKUP(C282,'Hemis baza'!K:AJ,26,)</f>
        <v>438231100660</v>
      </c>
      <c r="E282" s="24" t="str">
        <f>VLOOKUP(C282,'Hemis baza'!K:AF,13,)</f>
        <v>To‘lov-shartnoma</v>
      </c>
      <c r="F282" s="109" t="str">
        <f>VLOOKUP(C282,'Hemis baza'!K:AF,3,)</f>
        <v>2-kurs</v>
      </c>
      <c r="G282" s="305" t="s">
        <v>36</v>
      </c>
      <c r="H282" s="404" t="str">
        <f>VLOOKUP(C282,'Hemis baza'!K:AF,5,)</f>
        <v>S2-23 MT</v>
      </c>
      <c r="I282" s="403" t="str">
        <f>VLOOKUP(C282,'Hemis baza'!K:AF,11,)</f>
        <v>Bakalavr</v>
      </c>
      <c r="J282" s="23" t="str">
        <f>VLOOKUP(C282,'Hemis baza'!K:AF,12,)</f>
        <v>Sirtqi</v>
      </c>
      <c r="K282" s="11" t="s">
        <v>1048</v>
      </c>
      <c r="L282" s="11" t="s">
        <v>479</v>
      </c>
      <c r="M282" s="12">
        <v>12000000</v>
      </c>
      <c r="N282" s="13">
        <f>SUMIF('BR 2'!B:B,'2-kurs'!C282,'BR 2'!G:G)</f>
        <v>3000000</v>
      </c>
      <c r="O282" s="12">
        <f t="shared" si="32"/>
        <v>9000000</v>
      </c>
      <c r="P282" s="12"/>
      <c r="Q282" s="12">
        <f t="shared" si="33"/>
        <v>0</v>
      </c>
      <c r="R282" s="38"/>
      <c r="U282" s="13">
        <f t="shared" si="34"/>
        <v>0</v>
      </c>
      <c r="V282" s="13">
        <v>3000000</v>
      </c>
      <c r="AA282" s="359">
        <f t="shared" si="28"/>
        <v>12000000</v>
      </c>
      <c r="AB282" s="359">
        <f t="shared" si="29"/>
        <v>3000000</v>
      </c>
      <c r="AC282" s="359">
        <f t="shared" si="30"/>
        <v>9000000</v>
      </c>
      <c r="AD282" s="359">
        <f t="shared" si="31"/>
        <v>0</v>
      </c>
    </row>
    <row r="283" spans="1:30" s="358" customFormat="1" x14ac:dyDescent="0.25">
      <c r="A283" s="5">
        <f>SUBTOTAL(103,$B$2:B283)</f>
        <v>282</v>
      </c>
      <c r="B283" s="6" t="s">
        <v>5376</v>
      </c>
      <c r="C283" s="10">
        <v>43107871120080</v>
      </c>
      <c r="D283" s="10" t="str">
        <f>VLOOKUP(C283,'Hemis baza'!K:AJ,26,)</f>
        <v>438231100653</v>
      </c>
      <c r="E283" s="24" t="str">
        <f>VLOOKUP(C283,'Hemis baza'!K:AF,13,)</f>
        <v>To‘lov-shartnoma</v>
      </c>
      <c r="F283" s="109" t="str">
        <f>VLOOKUP(C283,'Hemis baza'!K:AF,3,)</f>
        <v>2-kurs</v>
      </c>
      <c r="G283" s="305" t="s">
        <v>36</v>
      </c>
      <c r="H283" s="404" t="str">
        <f>VLOOKUP(C283,'Hemis baza'!K:AF,5,)</f>
        <v>S1-23 MT</v>
      </c>
      <c r="I283" s="403" t="str">
        <f>VLOOKUP(C283,'Hemis baza'!K:AF,11,)</f>
        <v>Bakalavr</v>
      </c>
      <c r="J283" s="23" t="str">
        <f>VLOOKUP(C283,'Hemis baza'!K:AF,12,)</f>
        <v>Sirtqi</v>
      </c>
      <c r="K283" s="11" t="s">
        <v>1040</v>
      </c>
      <c r="L283" s="11" t="s">
        <v>471</v>
      </c>
      <c r="M283" s="12">
        <v>12000000</v>
      </c>
      <c r="N283" s="13">
        <f>SUMIF('BR 2'!B:B,'2-kurs'!C283,'BR 2'!G:G)</f>
        <v>9000000</v>
      </c>
      <c r="O283" s="12">
        <f t="shared" si="32"/>
        <v>3000000</v>
      </c>
      <c r="P283" s="12"/>
      <c r="Q283" s="12">
        <f t="shared" si="33"/>
        <v>0</v>
      </c>
      <c r="R283" s="38"/>
      <c r="U283" s="13">
        <f t="shared" si="34"/>
        <v>0</v>
      </c>
      <c r="V283" s="13">
        <v>9000000</v>
      </c>
      <c r="AA283" s="359">
        <f t="shared" si="28"/>
        <v>12000000</v>
      </c>
      <c r="AB283" s="359">
        <f t="shared" si="29"/>
        <v>9000000</v>
      </c>
      <c r="AC283" s="359">
        <f t="shared" si="30"/>
        <v>3000000</v>
      </c>
      <c r="AD283" s="359">
        <f t="shared" si="31"/>
        <v>0</v>
      </c>
    </row>
    <row r="284" spans="1:30" s="358" customFormat="1" x14ac:dyDescent="0.25">
      <c r="A284" s="5">
        <f>SUBTOTAL(103,$B$2:B284)</f>
        <v>283</v>
      </c>
      <c r="B284" s="6" t="s">
        <v>5377</v>
      </c>
      <c r="C284" s="10">
        <v>53003065320021</v>
      </c>
      <c r="D284" s="10" t="str">
        <f>VLOOKUP(C284,'Hemis baza'!K:AJ,26,)</f>
        <v>438231100614</v>
      </c>
      <c r="E284" s="24" t="str">
        <f>VLOOKUP(C284,'Hemis baza'!K:AF,13,)</f>
        <v>To‘lov-shartnoma</v>
      </c>
      <c r="F284" s="109" t="str">
        <f>VLOOKUP(C284,'Hemis baza'!K:AF,3,)</f>
        <v>2-kurs</v>
      </c>
      <c r="G284" s="307" t="s">
        <v>318</v>
      </c>
      <c r="H284" s="404" t="str">
        <f>VLOOKUP(C284,'Hemis baza'!K:AF,5,)</f>
        <v>S3-23 IQT</v>
      </c>
      <c r="I284" s="403" t="str">
        <f>VLOOKUP(C284,'Hemis baza'!K:AF,11,)</f>
        <v>Bakalavr</v>
      </c>
      <c r="J284" s="23" t="str">
        <f>VLOOKUP(C284,'Hemis baza'!K:AF,12,)</f>
        <v>Sirtqi</v>
      </c>
      <c r="K284" s="11" t="s">
        <v>1127</v>
      </c>
      <c r="L284" s="11" t="s">
        <v>716</v>
      </c>
      <c r="M284" s="12">
        <v>12000000</v>
      </c>
      <c r="N284" s="13">
        <f>SUMIF('BR 2'!B:B,'2-kurs'!C284,'BR 2'!G:G)</f>
        <v>0</v>
      </c>
      <c r="O284" s="12">
        <f t="shared" si="32"/>
        <v>12000000</v>
      </c>
      <c r="P284" s="12"/>
      <c r="Q284" s="12">
        <f t="shared" si="33"/>
        <v>0</v>
      </c>
      <c r="R284" s="38"/>
      <c r="U284" s="13">
        <f t="shared" si="34"/>
        <v>0</v>
      </c>
      <c r="V284" s="13">
        <v>0</v>
      </c>
      <c r="AA284" s="359">
        <f t="shared" si="28"/>
        <v>12000000</v>
      </c>
      <c r="AB284" s="359">
        <f t="shared" si="29"/>
        <v>0</v>
      </c>
      <c r="AC284" s="359">
        <f t="shared" si="30"/>
        <v>12000000</v>
      </c>
      <c r="AD284" s="359">
        <f t="shared" si="31"/>
        <v>0</v>
      </c>
    </row>
    <row r="285" spans="1:30" s="358" customFormat="1" x14ac:dyDescent="0.25">
      <c r="A285" s="5">
        <f>SUBTOTAL(103,$B$2:B285)</f>
        <v>284</v>
      </c>
      <c r="B285" s="6" t="s">
        <v>5378</v>
      </c>
      <c r="C285" s="10">
        <v>61506035380034</v>
      </c>
      <c r="D285" s="10" t="str">
        <f>VLOOKUP(C285,'Hemis baza'!K:AJ,26,)</f>
        <v>438231100763</v>
      </c>
      <c r="E285" s="24" t="str">
        <f>VLOOKUP(C285,'Hemis baza'!K:AF,13,)</f>
        <v>To‘lov-shartnoma</v>
      </c>
      <c r="F285" s="109" t="str">
        <f>VLOOKUP(C285,'Hemis baza'!K:AF,3,)</f>
        <v>2-kurs</v>
      </c>
      <c r="G285" s="88" t="s">
        <v>121</v>
      </c>
      <c r="H285" s="404" t="str">
        <f>VLOOKUP(C285,'Hemis baza'!K:AF,5,)</f>
        <v>2-23 BT</v>
      </c>
      <c r="I285" s="403" t="str">
        <f>VLOOKUP(C285,'Hemis baza'!K:AF,11,)</f>
        <v>Bakalavr</v>
      </c>
      <c r="J285" s="23" t="str">
        <f>VLOOKUP(C285,'Hemis baza'!K:AF,12,)</f>
        <v>Kunduzgi</v>
      </c>
      <c r="K285" s="11" t="s">
        <v>959</v>
      </c>
      <c r="L285" s="11" t="s">
        <v>112</v>
      </c>
      <c r="M285" s="35">
        <v>15000000</v>
      </c>
      <c r="N285" s="13">
        <f>SUMIF('BR 2'!B:B,'2-kurs'!C285,'BR 2'!G:G)</f>
        <v>15000000</v>
      </c>
      <c r="O285" s="12">
        <f t="shared" si="32"/>
        <v>0</v>
      </c>
      <c r="P285" s="12"/>
      <c r="Q285" s="12">
        <f t="shared" si="33"/>
        <v>0</v>
      </c>
      <c r="R285" s="38"/>
      <c r="U285" s="13">
        <f t="shared" si="34"/>
        <v>0</v>
      </c>
      <c r="V285" s="13">
        <v>15000000</v>
      </c>
      <c r="AA285" s="359">
        <f t="shared" si="28"/>
        <v>15000000</v>
      </c>
      <c r="AB285" s="359">
        <f t="shared" si="29"/>
        <v>15000000</v>
      </c>
      <c r="AC285" s="359">
        <f t="shared" si="30"/>
        <v>0</v>
      </c>
      <c r="AD285" s="359">
        <f t="shared" si="31"/>
        <v>0</v>
      </c>
    </row>
    <row r="286" spans="1:30" s="358" customFormat="1" x14ac:dyDescent="0.25">
      <c r="A286" s="5">
        <f>SUBTOTAL(103,$B$2:B286)</f>
        <v>285</v>
      </c>
      <c r="B286" s="6" t="s">
        <v>5379</v>
      </c>
      <c r="C286" s="10">
        <v>62908055300011</v>
      </c>
      <c r="D286" s="10" t="str">
        <f>VLOOKUP(C286,'Hemis baza'!K:AJ,26,)</f>
        <v>438231100611</v>
      </c>
      <c r="E286" s="24" t="str">
        <f>VLOOKUP(C286,'Hemis baza'!K:AF,13,)</f>
        <v>To‘lov-shartnoma</v>
      </c>
      <c r="F286" s="109" t="str">
        <f>VLOOKUP(C286,'Hemis baza'!K:AF,3,)</f>
        <v>2-kurs</v>
      </c>
      <c r="G286" s="305" t="s">
        <v>36</v>
      </c>
      <c r="H286" s="404" t="str">
        <f>VLOOKUP(C286,'Hemis baza'!K:AF,5,)</f>
        <v>S2-23 MT</v>
      </c>
      <c r="I286" s="403" t="str">
        <f>VLOOKUP(C286,'Hemis baza'!K:AF,11,)</f>
        <v>Bakalavr</v>
      </c>
      <c r="J286" s="23" t="str">
        <f>VLOOKUP(C286,'Hemis baza'!K:AF,12,)</f>
        <v>Sirtqi</v>
      </c>
      <c r="K286" s="11" t="s">
        <v>1090</v>
      </c>
      <c r="L286" s="11" t="s">
        <v>522</v>
      </c>
      <c r="M286" s="12">
        <v>12000000</v>
      </c>
      <c r="N286" s="13">
        <f>SUMIF('BR 2'!B:B,'2-kurs'!C286,'BR 2'!G:G)</f>
        <v>8240000</v>
      </c>
      <c r="O286" s="12">
        <f t="shared" si="32"/>
        <v>3760000</v>
      </c>
      <c r="P286" s="12"/>
      <c r="Q286" s="12">
        <f t="shared" si="33"/>
        <v>0</v>
      </c>
      <c r="R286" s="38"/>
      <c r="U286" s="13">
        <f t="shared" si="34"/>
        <v>0</v>
      </c>
      <c r="V286" s="13">
        <v>8240000</v>
      </c>
      <c r="AA286" s="359">
        <f t="shared" si="28"/>
        <v>12000000</v>
      </c>
      <c r="AB286" s="359">
        <f t="shared" si="29"/>
        <v>8240000</v>
      </c>
      <c r="AC286" s="359">
        <f t="shared" si="30"/>
        <v>3760000</v>
      </c>
      <c r="AD286" s="359">
        <f t="shared" si="31"/>
        <v>0</v>
      </c>
    </row>
    <row r="287" spans="1:30" s="358" customFormat="1" x14ac:dyDescent="0.25">
      <c r="A287" s="5">
        <f>SUBTOTAL(103,$B$2:B287)</f>
        <v>286</v>
      </c>
      <c r="B287" s="6" t="s">
        <v>5380</v>
      </c>
      <c r="C287" s="10">
        <v>52206026070026</v>
      </c>
      <c r="D287" s="10" t="str">
        <f>VLOOKUP(C287,'Hemis baza'!K:AJ,26,)</f>
        <v>438231100652</v>
      </c>
      <c r="E287" s="24" t="str">
        <f>VLOOKUP(C287,'Hemis baza'!K:AF,13,)</f>
        <v>To‘lov-shartnoma</v>
      </c>
      <c r="F287" s="109" t="str">
        <f>VLOOKUP(C287,'Hemis baza'!K:AF,3,)</f>
        <v>2-kurs</v>
      </c>
      <c r="G287" s="88" t="s">
        <v>309</v>
      </c>
      <c r="H287" s="404" t="str">
        <f>VLOOKUP(C287,'Hemis baza'!K:AF,5,)</f>
        <v>S1-23 Tarix</v>
      </c>
      <c r="I287" s="403" t="str">
        <f>VLOOKUP(C287,'Hemis baza'!K:AF,11,)</f>
        <v>Bakalavr</v>
      </c>
      <c r="J287" s="23" t="str">
        <f>VLOOKUP(C287,'Hemis baza'!K:AF,12,)</f>
        <v>Sirtqi</v>
      </c>
      <c r="K287" s="11" t="s">
        <v>1100</v>
      </c>
      <c r="L287" s="11" t="s">
        <v>1098</v>
      </c>
      <c r="M287" s="12">
        <v>12000000</v>
      </c>
      <c r="N287" s="13">
        <f>SUMIF('BR 2'!B:B,'2-kurs'!C287,'BR 2'!G:G)</f>
        <v>12000000</v>
      </c>
      <c r="O287" s="12">
        <f t="shared" si="32"/>
        <v>0</v>
      </c>
      <c r="P287" s="12"/>
      <c r="Q287" s="12">
        <f t="shared" si="33"/>
        <v>0</v>
      </c>
      <c r="R287" s="38"/>
      <c r="U287" s="13">
        <f t="shared" si="34"/>
        <v>0</v>
      </c>
      <c r="V287" s="13">
        <v>12000000</v>
      </c>
      <c r="AA287" s="359">
        <f t="shared" si="28"/>
        <v>12000000</v>
      </c>
      <c r="AB287" s="359">
        <f t="shared" si="29"/>
        <v>12000000</v>
      </c>
      <c r="AC287" s="359">
        <f t="shared" si="30"/>
        <v>0</v>
      </c>
      <c r="AD287" s="359">
        <f t="shared" si="31"/>
        <v>0</v>
      </c>
    </row>
    <row r="288" spans="1:30" s="358" customFormat="1" x14ac:dyDescent="0.25">
      <c r="A288" s="5">
        <f>SUBTOTAL(103,$B$2:B288)</f>
        <v>287</v>
      </c>
      <c r="B288" s="6" t="s">
        <v>5381</v>
      </c>
      <c r="C288" s="10">
        <v>61902017120034</v>
      </c>
      <c r="D288" s="10" t="str">
        <f>VLOOKUP(C288,'Hemis baza'!K:AJ,26,)</f>
        <v>438231200068</v>
      </c>
      <c r="E288" s="24" t="str">
        <f>VLOOKUP(C288,'Hemis baza'!K:AF,13,)</f>
        <v>To‘lov-shartnoma</v>
      </c>
      <c r="F288" s="109" t="str">
        <f>VLOOKUP(C288,'Hemis baza'!K:AF,3,)</f>
        <v>2-kurs</v>
      </c>
      <c r="G288" s="88" t="s">
        <v>1240</v>
      </c>
      <c r="H288" s="404" t="str">
        <f>VLOOKUP(C288,'Hemis baza'!K:AF,5,)</f>
        <v>M1-23 P</v>
      </c>
      <c r="I288" s="403" t="str">
        <f>VLOOKUP(C288,'Hemis baza'!K:AF,11,)</f>
        <v>Magistr</v>
      </c>
      <c r="J288" s="23" t="str">
        <f>VLOOKUP(C288,'Hemis baza'!K:AF,12,)</f>
        <v>Kunduzgi</v>
      </c>
      <c r="K288" s="11" t="s">
        <v>2372</v>
      </c>
      <c r="L288" s="11">
        <v>990880219</v>
      </c>
      <c r="M288" s="12">
        <v>18000000</v>
      </c>
      <c r="N288" s="13">
        <f>SUMIF('BR 2'!B:B,'2-kurs'!C288,'BR 2'!G:G)</f>
        <v>18000000</v>
      </c>
      <c r="O288" s="12">
        <f t="shared" si="32"/>
        <v>0</v>
      </c>
      <c r="P288" s="12"/>
      <c r="Q288" s="12">
        <f t="shared" si="33"/>
        <v>0</v>
      </c>
      <c r="R288" s="38"/>
      <c r="U288" s="13">
        <f t="shared" si="34"/>
        <v>0</v>
      </c>
      <c r="V288" s="13">
        <v>18000000</v>
      </c>
      <c r="AA288" s="359">
        <f t="shared" si="28"/>
        <v>18000000</v>
      </c>
      <c r="AB288" s="359">
        <f t="shared" si="29"/>
        <v>18000000</v>
      </c>
      <c r="AC288" s="359">
        <f t="shared" si="30"/>
        <v>0</v>
      </c>
      <c r="AD288" s="359">
        <f t="shared" si="31"/>
        <v>0</v>
      </c>
    </row>
    <row r="289" spans="1:30" s="358" customFormat="1" x14ac:dyDescent="0.25">
      <c r="A289" s="5">
        <f>SUBTOTAL(103,$B$2:B289)</f>
        <v>288</v>
      </c>
      <c r="B289" s="6" t="s">
        <v>5382</v>
      </c>
      <c r="C289" s="10">
        <v>62603005340016</v>
      </c>
      <c r="D289" s="10" t="str">
        <f>VLOOKUP(C289,'Hemis baza'!K:AJ,26,)</f>
        <v>438231100655</v>
      </c>
      <c r="E289" s="24" t="str">
        <f>VLOOKUP(C289,'Hemis baza'!K:AF,13,)</f>
        <v>To‘lov-shartnoma</v>
      </c>
      <c r="F289" s="109" t="str">
        <f>VLOOKUP(C289,'Hemis baza'!K:AF,3,)</f>
        <v>2-kurs</v>
      </c>
      <c r="G289" s="305" t="s">
        <v>36</v>
      </c>
      <c r="H289" s="404" t="str">
        <f>VLOOKUP(C289,'Hemis baza'!K:AF,5,)</f>
        <v>S2-23 MT</v>
      </c>
      <c r="I289" s="403" t="str">
        <f>VLOOKUP(C289,'Hemis baza'!K:AF,11,)</f>
        <v>Bakalavr</v>
      </c>
      <c r="J289" s="23" t="str">
        <f>VLOOKUP(C289,'Hemis baza'!K:AF,12,)</f>
        <v>Sirtqi</v>
      </c>
      <c r="K289" s="11" t="s">
        <v>1050</v>
      </c>
      <c r="L289" s="11" t="s">
        <v>481</v>
      </c>
      <c r="M289" s="12">
        <v>12000000</v>
      </c>
      <c r="N289" s="13">
        <f>SUMIF('BR 2'!B:B,'2-kurs'!C289,'BR 2'!G:G)</f>
        <v>8919000</v>
      </c>
      <c r="O289" s="12">
        <f t="shared" si="32"/>
        <v>3081000</v>
      </c>
      <c r="P289" s="12"/>
      <c r="Q289" s="12">
        <f t="shared" si="33"/>
        <v>0</v>
      </c>
      <c r="R289" s="38"/>
      <c r="U289" s="13">
        <f t="shared" si="34"/>
        <v>0</v>
      </c>
      <c r="V289" s="13">
        <v>8919000</v>
      </c>
      <c r="AA289" s="359">
        <f t="shared" si="28"/>
        <v>12000000</v>
      </c>
      <c r="AB289" s="359">
        <f t="shared" si="29"/>
        <v>8919000</v>
      </c>
      <c r="AC289" s="359">
        <f t="shared" si="30"/>
        <v>3081000</v>
      </c>
      <c r="AD289" s="359">
        <f t="shared" si="31"/>
        <v>0</v>
      </c>
    </row>
    <row r="290" spans="1:30" s="358" customFormat="1" x14ac:dyDescent="0.25">
      <c r="A290" s="5">
        <f>SUBTOTAL(103,$B$2:B290)</f>
        <v>289</v>
      </c>
      <c r="B290" s="6" t="s">
        <v>5383</v>
      </c>
      <c r="C290" s="10">
        <v>62904065280028</v>
      </c>
      <c r="D290" s="10" t="str">
        <f>VLOOKUP(C290,'Hemis baza'!K:AJ,26,)</f>
        <v>438231100398</v>
      </c>
      <c r="E290" s="24" t="str">
        <f>VLOOKUP(C290,'Hemis baza'!K:AF,13,)</f>
        <v>Davlat granti</v>
      </c>
      <c r="F290" s="109" t="str">
        <f>VLOOKUP(C290,'Hemis baza'!K:AF,3,)</f>
        <v>2-kurs</v>
      </c>
      <c r="G290" s="88" t="s">
        <v>121</v>
      </c>
      <c r="H290" s="404" t="str">
        <f>VLOOKUP(C290,'Hemis baza'!K:AF,5,)</f>
        <v>1-23 BT</v>
      </c>
      <c r="I290" s="403" t="str">
        <f>VLOOKUP(C290,'Hemis baza'!K:AF,11,)</f>
        <v>Bakalavr</v>
      </c>
      <c r="J290" s="23" t="str">
        <f>VLOOKUP(C290,'Hemis baza'!K:AF,12,)</f>
        <v>Kunduzgi</v>
      </c>
      <c r="K290" s="11" t="s">
        <v>956</v>
      </c>
      <c r="L290" s="11" t="s">
        <v>109</v>
      </c>
      <c r="M290" s="35">
        <v>15000000</v>
      </c>
      <c r="N290" s="13">
        <f>SUMIF('BR 2'!B:B,'2-kurs'!C290,'BR 2'!G:G)</f>
        <v>15000000</v>
      </c>
      <c r="O290" s="12">
        <f t="shared" si="32"/>
        <v>0</v>
      </c>
      <c r="P290" s="12"/>
      <c r="Q290" s="12">
        <f t="shared" si="33"/>
        <v>0</v>
      </c>
      <c r="R290" s="38"/>
      <c r="U290" s="13">
        <f t="shared" si="34"/>
        <v>0</v>
      </c>
      <c r="V290" s="13">
        <v>15000000</v>
      </c>
      <c r="AA290" s="359">
        <f t="shared" si="28"/>
        <v>15000000</v>
      </c>
      <c r="AB290" s="359">
        <f t="shared" si="29"/>
        <v>15000000</v>
      </c>
      <c r="AC290" s="359">
        <f t="shared" si="30"/>
        <v>0</v>
      </c>
      <c r="AD290" s="359">
        <f t="shared" si="31"/>
        <v>0</v>
      </c>
    </row>
    <row r="291" spans="1:30" s="358" customFormat="1" x14ac:dyDescent="0.25">
      <c r="A291" s="5">
        <f>SUBTOTAL(103,$B$2:B291)</f>
        <v>290</v>
      </c>
      <c r="B291" s="6" t="s">
        <v>5384</v>
      </c>
      <c r="C291" s="10">
        <v>60410055300013</v>
      </c>
      <c r="D291" s="10" t="str">
        <f>VLOOKUP(C291,'Hemis baza'!K:AJ,26,)</f>
        <v>438231100586</v>
      </c>
      <c r="E291" s="24" t="str">
        <f>VLOOKUP(C291,'Hemis baza'!K:AF,13,)</f>
        <v>To‘lov-shartnoma</v>
      </c>
      <c r="F291" s="109" t="str">
        <f>VLOOKUP(C291,'Hemis baza'!K:AF,3,)</f>
        <v>2-kurs</v>
      </c>
      <c r="G291" s="88" t="s">
        <v>121</v>
      </c>
      <c r="H291" s="404" t="str">
        <f>VLOOKUP(C291,'Hemis baza'!K:AF,5,)</f>
        <v>2-23 BT</v>
      </c>
      <c r="I291" s="403" t="str">
        <f>VLOOKUP(C291,'Hemis baza'!K:AF,11,)</f>
        <v>Bakalavr</v>
      </c>
      <c r="J291" s="23" t="str">
        <f>VLOOKUP(C291,'Hemis baza'!K:AF,12,)</f>
        <v>Kunduzgi</v>
      </c>
      <c r="K291" s="11" t="s">
        <v>967</v>
      </c>
      <c r="L291" s="11" t="s">
        <v>120</v>
      </c>
      <c r="M291" s="35">
        <v>15000000</v>
      </c>
      <c r="N291" s="13">
        <f>SUMIF('BR 2'!B:B,'2-kurs'!C291,'BR 2'!G:G)</f>
        <v>7000000</v>
      </c>
      <c r="O291" s="12">
        <f t="shared" si="32"/>
        <v>8000000</v>
      </c>
      <c r="P291" s="12"/>
      <c r="Q291" s="12">
        <f t="shared" si="33"/>
        <v>0</v>
      </c>
      <c r="R291" s="38"/>
      <c r="U291" s="13">
        <f t="shared" si="34"/>
        <v>0</v>
      </c>
      <c r="V291" s="13">
        <v>7000000</v>
      </c>
      <c r="AA291" s="359">
        <f t="shared" si="28"/>
        <v>15000000</v>
      </c>
      <c r="AB291" s="359">
        <f t="shared" si="29"/>
        <v>7000000</v>
      </c>
      <c r="AC291" s="359">
        <f t="shared" si="30"/>
        <v>8000000</v>
      </c>
      <c r="AD291" s="359">
        <f t="shared" si="31"/>
        <v>0</v>
      </c>
    </row>
    <row r="292" spans="1:30" s="358" customFormat="1" x14ac:dyDescent="0.25">
      <c r="A292" s="325">
        <f>SUBTOTAL(103,$B$2:B292)</f>
        <v>291</v>
      </c>
      <c r="B292" s="326" t="s">
        <v>5385</v>
      </c>
      <c r="C292" s="327">
        <v>62102065360014</v>
      </c>
      <c r="D292" s="10" t="str">
        <f>VLOOKUP(C292,'Hemis baza'!K:AJ,26,)</f>
        <v>438231100367</v>
      </c>
      <c r="E292" s="24" t="str">
        <f>VLOOKUP(C292,'Hemis baza'!K:AF,13,)</f>
        <v>To‘lov-shartnoma</v>
      </c>
      <c r="F292" s="109" t="str">
        <f>VLOOKUP(C292,'Hemis baza'!K:AF,3,)</f>
        <v>2-kurs</v>
      </c>
      <c r="G292" s="99" t="s">
        <v>361</v>
      </c>
      <c r="H292" s="404" t="str">
        <f>VLOOKUP(C292,'Hemis baza'!K:AF,5,)</f>
        <v>1-23 PSI</v>
      </c>
      <c r="I292" s="403" t="str">
        <f>VLOOKUP(C292,'Hemis baza'!K:AF,11,)</f>
        <v>Bakalavr</v>
      </c>
      <c r="J292" s="23" t="str">
        <f>VLOOKUP(C292,'Hemis baza'!K:AF,12,)</f>
        <v>Kunduzgi</v>
      </c>
      <c r="K292" s="18" t="s">
        <v>1029</v>
      </c>
      <c r="L292" s="18" t="s">
        <v>374</v>
      </c>
      <c r="M292" s="35">
        <v>15000000</v>
      </c>
      <c r="N292" s="13">
        <f>SUMIF('BR 2'!B:B,'2-kurs'!C292,'BR 2'!G:G)</f>
        <v>15000000</v>
      </c>
      <c r="O292" s="12">
        <f t="shared" si="32"/>
        <v>0</v>
      </c>
      <c r="P292" s="13"/>
      <c r="Q292" s="12">
        <f t="shared" si="33"/>
        <v>0</v>
      </c>
      <c r="R292" s="328"/>
      <c r="U292" s="13">
        <f t="shared" si="34"/>
        <v>0</v>
      </c>
      <c r="V292" s="13">
        <v>15000000</v>
      </c>
      <c r="AA292" s="359">
        <f t="shared" ref="AA292:AA349" si="35">M292</f>
        <v>15000000</v>
      </c>
      <c r="AB292" s="359">
        <f t="shared" ref="AB292:AB349" si="36">N292</f>
        <v>15000000</v>
      </c>
      <c r="AC292" s="359">
        <f t="shared" ref="AC292:AC349" si="37">O292</f>
        <v>0</v>
      </c>
      <c r="AD292" s="359">
        <f t="shared" ref="AD292:AD349" si="38">Q292</f>
        <v>0</v>
      </c>
    </row>
    <row r="293" spans="1:30" s="358" customFormat="1" x14ac:dyDescent="0.25">
      <c r="A293" s="5">
        <f>SUBTOTAL(103,$B$2:B293)</f>
        <v>292</v>
      </c>
      <c r="B293" s="6" t="s">
        <v>5386</v>
      </c>
      <c r="C293" s="10">
        <v>41605965300018</v>
      </c>
      <c r="D293" s="10" t="str">
        <f>VLOOKUP(C293,'Hemis baza'!K:AJ,26,)</f>
        <v>438231100617</v>
      </c>
      <c r="E293" s="24" t="str">
        <f>VLOOKUP(C293,'Hemis baza'!K:AF,13,)</f>
        <v>To‘lov-shartnoma</v>
      </c>
      <c r="F293" s="109" t="str">
        <f>VLOOKUP(C293,'Hemis baza'!K:AF,3,)</f>
        <v>2-kurs</v>
      </c>
      <c r="G293" s="88" t="s">
        <v>121</v>
      </c>
      <c r="H293" s="404" t="str">
        <f>VLOOKUP(C293,'Hemis baza'!K:AF,5,)</f>
        <v>2-23 BT</v>
      </c>
      <c r="I293" s="403" t="str">
        <f>VLOOKUP(C293,'Hemis baza'!K:AF,11,)</f>
        <v>Bakalavr</v>
      </c>
      <c r="J293" s="23" t="str">
        <f>VLOOKUP(C293,'Hemis baza'!K:AF,12,)</f>
        <v>Kunduzgi</v>
      </c>
      <c r="K293" s="11" t="s">
        <v>966</v>
      </c>
      <c r="L293" s="11" t="s">
        <v>119</v>
      </c>
      <c r="M293" s="35">
        <v>15000000</v>
      </c>
      <c r="N293" s="13">
        <f>SUMIF('BR 2'!B:B,'2-kurs'!C293,'BR 2'!G:G)</f>
        <v>7300000</v>
      </c>
      <c r="O293" s="12">
        <f t="shared" si="32"/>
        <v>7700000</v>
      </c>
      <c r="P293" s="12"/>
      <c r="Q293" s="12">
        <f t="shared" si="33"/>
        <v>0</v>
      </c>
      <c r="R293" s="38"/>
      <c r="U293" s="13">
        <f t="shared" si="34"/>
        <v>0</v>
      </c>
      <c r="V293" s="13">
        <v>7300000</v>
      </c>
      <c r="AA293" s="359">
        <f t="shared" si="35"/>
        <v>15000000</v>
      </c>
      <c r="AB293" s="359">
        <f t="shared" si="36"/>
        <v>7300000</v>
      </c>
      <c r="AC293" s="359">
        <f t="shared" si="37"/>
        <v>7700000</v>
      </c>
      <c r="AD293" s="359">
        <f t="shared" si="38"/>
        <v>0</v>
      </c>
    </row>
    <row r="294" spans="1:30" s="358" customFormat="1" x14ac:dyDescent="0.25">
      <c r="A294" s="5">
        <f>SUBTOTAL(103,$B$2:B294)</f>
        <v>293</v>
      </c>
      <c r="B294" s="6" t="s">
        <v>5387</v>
      </c>
      <c r="C294" s="10">
        <v>41302891140034</v>
      </c>
      <c r="D294" s="10" t="str">
        <f>VLOOKUP(C294,'Hemis baza'!K:AJ,26,)</f>
        <v>438231100732</v>
      </c>
      <c r="E294" s="24" t="str">
        <f>VLOOKUP(C294,'Hemis baza'!K:AF,13,)</f>
        <v>To‘lov-shartnoma</v>
      </c>
      <c r="F294" s="109" t="str">
        <f>VLOOKUP(C294,'Hemis baza'!K:AF,3,)</f>
        <v>2-kurs</v>
      </c>
      <c r="G294" s="305" t="s">
        <v>36</v>
      </c>
      <c r="H294" s="404" t="str">
        <f>VLOOKUP(C294,'Hemis baza'!K:AF,5,)</f>
        <v>S2-23 MT</v>
      </c>
      <c r="I294" s="403" t="str">
        <f>VLOOKUP(C294,'Hemis baza'!K:AF,11,)</f>
        <v>Bakalavr</v>
      </c>
      <c r="J294" s="23" t="str">
        <f>VLOOKUP(C294,'Hemis baza'!K:AF,12,)</f>
        <v>Sirtqi</v>
      </c>
      <c r="K294" s="11" t="s">
        <v>1047</v>
      </c>
      <c r="L294" s="11" t="s">
        <v>478</v>
      </c>
      <c r="M294" s="12">
        <v>12000000</v>
      </c>
      <c r="N294" s="13">
        <f>SUMIF('BR 2'!B:B,'2-kurs'!C294,'BR 2'!G:G)</f>
        <v>10150000</v>
      </c>
      <c r="O294" s="12">
        <f t="shared" si="32"/>
        <v>1850000</v>
      </c>
      <c r="P294" s="12"/>
      <c r="Q294" s="12">
        <f t="shared" si="33"/>
        <v>0</v>
      </c>
      <c r="R294" s="38"/>
      <c r="U294" s="13">
        <f t="shared" si="34"/>
        <v>0</v>
      </c>
      <c r="V294" s="13">
        <v>10150000</v>
      </c>
      <c r="AA294" s="359">
        <f t="shared" si="35"/>
        <v>12000000</v>
      </c>
      <c r="AB294" s="359">
        <f t="shared" si="36"/>
        <v>10150000</v>
      </c>
      <c r="AC294" s="359">
        <f t="shared" si="37"/>
        <v>1850000</v>
      </c>
      <c r="AD294" s="359">
        <f t="shared" si="38"/>
        <v>0</v>
      </c>
    </row>
    <row r="295" spans="1:30" s="358" customFormat="1" x14ac:dyDescent="0.25">
      <c r="A295" s="5">
        <f>SUBTOTAL(103,$B$2:B295)</f>
        <v>294</v>
      </c>
      <c r="B295" s="6" t="s">
        <v>5388</v>
      </c>
      <c r="C295" s="10">
        <v>51503025350023</v>
      </c>
      <c r="D295" s="10" t="e">
        <f>VLOOKUP(C295,'Hemis baza'!K:AJ,26,)</f>
        <v>#N/A</v>
      </c>
      <c r="E295" s="24" t="e">
        <f>VLOOKUP(C295,'Hemis baza'!K:AF,13,)</f>
        <v>#N/A</v>
      </c>
      <c r="F295" s="109" t="e">
        <f>VLOOKUP(C295,'Hemis baza'!K:AF,3,)</f>
        <v>#N/A</v>
      </c>
      <c r="G295" s="88" t="s">
        <v>361</v>
      </c>
      <c r="H295" s="404" t="e">
        <f>VLOOKUP(C295,'Hemis baza'!K:AF,5,)</f>
        <v>#N/A</v>
      </c>
      <c r="I295" s="403" t="e">
        <f>VLOOKUP(C295,'Hemis baza'!K:AF,11,)</f>
        <v>#N/A</v>
      </c>
      <c r="J295" s="23" t="e">
        <f>VLOOKUP(C295,'Hemis baza'!K:AF,12,)</f>
        <v>#N/A</v>
      </c>
      <c r="K295" s="11" t="s">
        <v>1226</v>
      </c>
      <c r="L295" s="11" t="s">
        <v>912</v>
      </c>
      <c r="M295" s="12">
        <v>12000000</v>
      </c>
      <c r="N295" s="13">
        <f>SUMIF('BR 2'!B:B,'2-kurs'!C295,'BR 2'!G:G)</f>
        <v>0</v>
      </c>
      <c r="O295" s="12">
        <f t="shared" si="32"/>
        <v>12000000</v>
      </c>
      <c r="P295" s="12"/>
      <c r="Q295" s="12">
        <f t="shared" si="33"/>
        <v>0</v>
      </c>
      <c r="R295" s="38"/>
      <c r="U295" s="13">
        <f t="shared" si="34"/>
        <v>0</v>
      </c>
      <c r="V295" s="13">
        <v>0</v>
      </c>
      <c r="AA295" s="359">
        <f t="shared" si="35"/>
        <v>12000000</v>
      </c>
      <c r="AB295" s="359">
        <f t="shared" si="36"/>
        <v>0</v>
      </c>
      <c r="AC295" s="359">
        <f t="shared" si="37"/>
        <v>12000000</v>
      </c>
      <c r="AD295" s="359">
        <f t="shared" si="38"/>
        <v>0</v>
      </c>
    </row>
    <row r="296" spans="1:30" s="358" customFormat="1" x14ac:dyDescent="0.25">
      <c r="A296" s="5">
        <f>SUBTOTAL(103,$B$2:B296)</f>
        <v>295</v>
      </c>
      <c r="B296" s="6" t="s">
        <v>5389</v>
      </c>
      <c r="C296" s="10">
        <v>53101025750023</v>
      </c>
      <c r="D296" s="10" t="str">
        <f>VLOOKUP(C296,'Hemis baza'!K:AJ,26,)</f>
        <v>438231100649</v>
      </c>
      <c r="E296" s="24" t="str">
        <f>VLOOKUP(C296,'Hemis baza'!K:AF,13,)</f>
        <v>To‘lov-shartnoma</v>
      </c>
      <c r="F296" s="109" t="str">
        <f>VLOOKUP(C296,'Hemis baza'!K:AF,3,)</f>
        <v>2-kurs</v>
      </c>
      <c r="G296" s="88" t="s">
        <v>309</v>
      </c>
      <c r="H296" s="404" t="str">
        <f>VLOOKUP(C296,'Hemis baza'!K:AF,5,)</f>
        <v>S1-23 Tarix</v>
      </c>
      <c r="I296" s="403" t="str">
        <f>VLOOKUP(C296,'Hemis baza'!K:AF,11,)</f>
        <v>Bakalavr</v>
      </c>
      <c r="J296" s="23" t="str">
        <f>VLOOKUP(C296,'Hemis baza'!K:AF,12,)</f>
        <v>Sirtqi</v>
      </c>
      <c r="K296" s="11" t="s">
        <v>1107</v>
      </c>
      <c r="L296" s="11" t="s">
        <v>617</v>
      </c>
      <c r="M296" s="12">
        <v>12000000</v>
      </c>
      <c r="N296" s="13">
        <f>SUMIF('BR 2'!B:B,'2-kurs'!C296,'BR 2'!G:G)</f>
        <v>9000000</v>
      </c>
      <c r="O296" s="12">
        <f t="shared" si="32"/>
        <v>3000000</v>
      </c>
      <c r="P296" s="12"/>
      <c r="Q296" s="12">
        <f t="shared" si="33"/>
        <v>0</v>
      </c>
      <c r="R296" s="38"/>
      <c r="U296" s="13">
        <f t="shared" si="34"/>
        <v>0</v>
      </c>
      <c r="V296" s="13">
        <v>9000000</v>
      </c>
      <c r="AA296" s="359">
        <f t="shared" si="35"/>
        <v>12000000</v>
      </c>
      <c r="AB296" s="359">
        <f t="shared" si="36"/>
        <v>9000000</v>
      </c>
      <c r="AC296" s="359">
        <f t="shared" si="37"/>
        <v>3000000</v>
      </c>
      <c r="AD296" s="359">
        <f t="shared" si="38"/>
        <v>0</v>
      </c>
    </row>
    <row r="297" spans="1:30" s="358" customFormat="1" x14ac:dyDescent="0.25">
      <c r="A297" s="5">
        <f>SUBTOTAL(103,$B$2:B297)</f>
        <v>296</v>
      </c>
      <c r="B297" s="6" t="s">
        <v>5390</v>
      </c>
      <c r="C297" s="10">
        <v>63012055380027</v>
      </c>
      <c r="D297" s="10" t="str">
        <f>VLOOKUP(C297,'Hemis baza'!K:AJ,26,)</f>
        <v>438231100376</v>
      </c>
      <c r="E297" s="24" t="str">
        <f>VLOOKUP(C297,'Hemis baza'!K:AF,13,)</f>
        <v>To‘lov-shartnoma</v>
      </c>
      <c r="F297" s="109" t="str">
        <f>VLOOKUP(C297,'Hemis baza'!K:AF,3,)</f>
        <v>2-kurs</v>
      </c>
      <c r="G297" s="88" t="s">
        <v>361</v>
      </c>
      <c r="H297" s="404" t="str">
        <f>VLOOKUP(C297,'Hemis baza'!K:AF,5,)</f>
        <v>1-23 PSI</v>
      </c>
      <c r="I297" s="403" t="str">
        <f>VLOOKUP(C297,'Hemis baza'!K:AF,11,)</f>
        <v>Bakalavr</v>
      </c>
      <c r="J297" s="23" t="str">
        <f>VLOOKUP(C297,'Hemis baza'!K:AF,12,)</f>
        <v>Kunduzgi</v>
      </c>
      <c r="K297" s="11" t="s">
        <v>1036</v>
      </c>
      <c r="L297" s="11" t="s">
        <v>381</v>
      </c>
      <c r="M297" s="35">
        <v>15000000</v>
      </c>
      <c r="N297" s="13">
        <f>SUMIF('BR 2'!B:B,'2-kurs'!C297,'BR 2'!G:G)</f>
        <v>15000000</v>
      </c>
      <c r="O297" s="12">
        <f t="shared" si="32"/>
        <v>0</v>
      </c>
      <c r="P297" s="12"/>
      <c r="Q297" s="12">
        <f t="shared" si="33"/>
        <v>0</v>
      </c>
      <c r="R297" s="38"/>
      <c r="U297" s="13">
        <f t="shared" si="34"/>
        <v>0</v>
      </c>
      <c r="V297" s="13">
        <v>15000000</v>
      </c>
      <c r="AA297" s="359">
        <f t="shared" si="35"/>
        <v>15000000</v>
      </c>
      <c r="AB297" s="359">
        <f t="shared" si="36"/>
        <v>15000000</v>
      </c>
      <c r="AC297" s="359">
        <f t="shared" si="37"/>
        <v>0</v>
      </c>
      <c r="AD297" s="359">
        <f t="shared" si="38"/>
        <v>0</v>
      </c>
    </row>
    <row r="298" spans="1:30" s="358" customFormat="1" x14ac:dyDescent="0.25">
      <c r="A298" s="5">
        <f>SUBTOTAL(103,$B$2:B298)</f>
        <v>297</v>
      </c>
      <c r="B298" s="6" t="s">
        <v>5391</v>
      </c>
      <c r="C298" s="10">
        <v>51607025320025</v>
      </c>
      <c r="D298" s="10" t="str">
        <f>VLOOKUP(C298,'Hemis baza'!K:AJ,26,)</f>
        <v>438231100526</v>
      </c>
      <c r="E298" s="24" t="str">
        <f>VLOOKUP(C298,'Hemis baza'!K:AF,13,)</f>
        <v>To‘lov-shartnoma</v>
      </c>
      <c r="F298" s="109" t="str">
        <f>VLOOKUP(C298,'Hemis baza'!K:AF,3,)</f>
        <v>2-kurs</v>
      </c>
      <c r="G298" s="88" t="s">
        <v>361</v>
      </c>
      <c r="H298" s="404" t="str">
        <f>VLOOKUP(C298,'Hemis baza'!K:AF,5,)</f>
        <v>S1-23 PSI</v>
      </c>
      <c r="I298" s="403" t="str">
        <f>VLOOKUP(C298,'Hemis baza'!K:AF,11,)</f>
        <v>Bakalavr</v>
      </c>
      <c r="J298" s="23" t="str">
        <f>VLOOKUP(C298,'Hemis baza'!K:AF,12,)</f>
        <v>Sirtqi</v>
      </c>
      <c r="K298" s="11" t="s">
        <v>1178</v>
      </c>
      <c r="L298" s="11" t="s">
        <v>1179</v>
      </c>
      <c r="M298" s="12">
        <v>12000000</v>
      </c>
      <c r="N298" s="13">
        <f>SUMIF('BR 2'!B:B,'2-kurs'!C298,'BR 2'!G:G)</f>
        <v>3000000</v>
      </c>
      <c r="O298" s="12">
        <f t="shared" si="32"/>
        <v>9000000</v>
      </c>
      <c r="P298" s="12"/>
      <c r="Q298" s="12">
        <f t="shared" si="33"/>
        <v>0</v>
      </c>
      <c r="R298" s="38"/>
      <c r="U298" s="13">
        <f t="shared" si="34"/>
        <v>0</v>
      </c>
      <c r="V298" s="13">
        <v>3000000</v>
      </c>
      <c r="AA298" s="359">
        <f t="shared" si="35"/>
        <v>12000000</v>
      </c>
      <c r="AB298" s="359">
        <f t="shared" si="36"/>
        <v>3000000</v>
      </c>
      <c r="AC298" s="359">
        <f t="shared" si="37"/>
        <v>9000000</v>
      </c>
      <c r="AD298" s="359">
        <f t="shared" si="38"/>
        <v>0</v>
      </c>
    </row>
    <row r="299" spans="1:30" s="358" customFormat="1" x14ac:dyDescent="0.25">
      <c r="A299" s="325">
        <f>SUBTOTAL(103,$B$2:B299)</f>
        <v>298</v>
      </c>
      <c r="B299" s="326" t="s">
        <v>5392</v>
      </c>
      <c r="C299" s="327">
        <v>41812961140012</v>
      </c>
      <c r="D299" s="10" t="str">
        <f>VLOOKUP(C299,'Hemis baza'!K:AJ,26,)</f>
        <v>438231100782</v>
      </c>
      <c r="E299" s="24" t="str">
        <f>VLOOKUP(C299,'Hemis baza'!K:AF,13,)</f>
        <v>To‘lov-shartnoma</v>
      </c>
      <c r="F299" s="109" t="str">
        <f>VLOOKUP(C299,'Hemis baza'!K:AF,3,)</f>
        <v>2-kurs</v>
      </c>
      <c r="G299" s="88" t="s">
        <v>361</v>
      </c>
      <c r="H299" s="404" t="str">
        <f>VLOOKUP(C299,'Hemis baza'!K:AF,5,)</f>
        <v>S1-23 MUZ</v>
      </c>
      <c r="I299" s="403" t="str">
        <f>VLOOKUP(C299,'Hemis baza'!K:AF,11,)</f>
        <v>Bakalavr</v>
      </c>
      <c r="J299" s="23" t="str">
        <f>VLOOKUP(C299,'Hemis baza'!K:AF,12,)</f>
        <v>Sirtqi</v>
      </c>
      <c r="K299" s="324"/>
      <c r="L299" s="18" t="s">
        <v>143</v>
      </c>
      <c r="M299" s="12">
        <v>12000000</v>
      </c>
      <c r="N299" s="13">
        <f>SUMIF('BR 2'!B:B,'2-kurs'!C299,'BR 2'!G:G)</f>
        <v>12850000</v>
      </c>
      <c r="O299" s="12">
        <f t="shared" si="32"/>
        <v>0</v>
      </c>
      <c r="P299" s="13"/>
      <c r="Q299" s="12">
        <f t="shared" si="33"/>
        <v>850000</v>
      </c>
      <c r="R299" s="328"/>
      <c r="U299" s="13">
        <f t="shared" si="34"/>
        <v>0</v>
      </c>
      <c r="V299" s="13">
        <v>12850000</v>
      </c>
      <c r="AA299" s="359">
        <f t="shared" si="35"/>
        <v>12000000</v>
      </c>
      <c r="AB299" s="359">
        <f t="shared" si="36"/>
        <v>12850000</v>
      </c>
      <c r="AC299" s="359">
        <f t="shared" si="37"/>
        <v>0</v>
      </c>
      <c r="AD299" s="359">
        <f t="shared" si="38"/>
        <v>850000</v>
      </c>
    </row>
    <row r="300" spans="1:30" s="358" customFormat="1" x14ac:dyDescent="0.25">
      <c r="A300" s="5">
        <f>SUBTOTAL(103,$B$2:B300)</f>
        <v>299</v>
      </c>
      <c r="B300" s="6" t="s">
        <v>5393</v>
      </c>
      <c r="C300" s="10">
        <v>61110055300013</v>
      </c>
      <c r="D300" s="10" t="str">
        <f>VLOOKUP(C300,'Hemis baza'!K:AJ,26,)</f>
        <v>438231100570</v>
      </c>
      <c r="E300" s="24" t="str">
        <f>VLOOKUP(C300,'Hemis baza'!K:AF,13,)</f>
        <v>To‘lov-shartnoma</v>
      </c>
      <c r="F300" s="109" t="str">
        <f>VLOOKUP(C300,'Hemis baza'!K:AF,3,)</f>
        <v>2-kurs</v>
      </c>
      <c r="G300" s="307" t="s">
        <v>318</v>
      </c>
      <c r="H300" s="404" t="str">
        <f>VLOOKUP(C300,'Hemis baza'!K:AF,5,)</f>
        <v>S2-23 IQT</v>
      </c>
      <c r="I300" s="403" t="str">
        <f>VLOOKUP(C300,'Hemis baza'!K:AF,11,)</f>
        <v>Bakalavr</v>
      </c>
      <c r="J300" s="23" t="str">
        <f>VLOOKUP(C300,'Hemis baza'!K:AF,12,)</f>
        <v>Sirtqi</v>
      </c>
      <c r="K300" s="11" t="s">
        <v>1168</v>
      </c>
      <c r="L300" s="11" t="s">
        <v>756</v>
      </c>
      <c r="M300" s="12">
        <v>12000000</v>
      </c>
      <c r="N300" s="13">
        <f>SUMIF('BR 2'!B:B,'2-kurs'!C300,'BR 2'!G:G)</f>
        <v>9000000</v>
      </c>
      <c r="O300" s="12">
        <f t="shared" si="32"/>
        <v>3000000</v>
      </c>
      <c r="P300" s="12"/>
      <c r="Q300" s="12">
        <f t="shared" si="33"/>
        <v>0</v>
      </c>
      <c r="R300" s="38"/>
      <c r="U300" s="13">
        <f t="shared" si="34"/>
        <v>0</v>
      </c>
      <c r="V300" s="13">
        <v>9000000</v>
      </c>
      <c r="AA300" s="359">
        <f t="shared" si="35"/>
        <v>12000000</v>
      </c>
      <c r="AB300" s="359">
        <f t="shared" si="36"/>
        <v>9000000</v>
      </c>
      <c r="AC300" s="359">
        <f t="shared" si="37"/>
        <v>3000000</v>
      </c>
      <c r="AD300" s="359">
        <f t="shared" si="38"/>
        <v>0</v>
      </c>
    </row>
    <row r="301" spans="1:30" s="358" customFormat="1" x14ac:dyDescent="0.25">
      <c r="A301" s="5">
        <f>SUBTOTAL(103,$B$2:B301)</f>
        <v>300</v>
      </c>
      <c r="B301" s="6" t="s">
        <v>5394</v>
      </c>
      <c r="C301" s="10">
        <v>41607975310049</v>
      </c>
      <c r="D301" s="10" t="str">
        <f>VLOOKUP(C301,'Hemis baza'!K:AJ,26,)</f>
        <v>438231200061</v>
      </c>
      <c r="E301" s="24" t="str">
        <f>VLOOKUP(C301,'Hemis baza'!K:AF,13,)</f>
        <v>To‘lov-shartnoma</v>
      </c>
      <c r="F301" s="109" t="str">
        <f>VLOOKUP(C301,'Hemis baza'!K:AF,3,)</f>
        <v>2-kurs</v>
      </c>
      <c r="G301" s="88" t="s">
        <v>1240</v>
      </c>
      <c r="H301" s="404" t="str">
        <f>VLOOKUP(C301,'Hemis baza'!K:AF,5,)</f>
        <v>M1-23 P</v>
      </c>
      <c r="I301" s="403" t="str">
        <f>VLOOKUP(C301,'Hemis baza'!K:AF,11,)</f>
        <v>Magistr</v>
      </c>
      <c r="J301" s="23" t="str">
        <f>VLOOKUP(C301,'Hemis baza'!K:AF,12,)</f>
        <v>Kunduzgi</v>
      </c>
      <c r="K301" s="11" t="s">
        <v>2364</v>
      </c>
      <c r="L301" s="11">
        <v>939655343</v>
      </c>
      <c r="M301" s="12">
        <v>18000000</v>
      </c>
      <c r="N301" s="13">
        <f>SUMIF('BR 2'!B:B,'2-kurs'!C301,'BR 2'!G:G)</f>
        <v>18000000</v>
      </c>
      <c r="O301" s="12">
        <f t="shared" si="32"/>
        <v>0</v>
      </c>
      <c r="P301" s="12"/>
      <c r="Q301" s="12">
        <f t="shared" si="33"/>
        <v>0</v>
      </c>
      <c r="R301" s="38"/>
      <c r="U301" s="13">
        <f t="shared" si="34"/>
        <v>0</v>
      </c>
      <c r="V301" s="13">
        <v>18000000</v>
      </c>
      <c r="AA301" s="359">
        <f t="shared" si="35"/>
        <v>18000000</v>
      </c>
      <c r="AB301" s="359">
        <f t="shared" si="36"/>
        <v>18000000</v>
      </c>
      <c r="AC301" s="359">
        <f t="shared" si="37"/>
        <v>0</v>
      </c>
      <c r="AD301" s="359">
        <f t="shared" si="38"/>
        <v>0</v>
      </c>
    </row>
    <row r="302" spans="1:30" s="358" customFormat="1" x14ac:dyDescent="0.25">
      <c r="A302" s="5">
        <f>SUBTOTAL(103,$B$2:B302)</f>
        <v>301</v>
      </c>
      <c r="B302" s="6" t="s">
        <v>5395</v>
      </c>
      <c r="C302" s="10">
        <v>60706055290026</v>
      </c>
      <c r="D302" s="10" t="str">
        <f>VLOOKUP(C302,'Hemis baza'!K:AJ,26,)</f>
        <v>438231100417</v>
      </c>
      <c r="E302" s="24" t="str">
        <f>VLOOKUP(C302,'Hemis baza'!K:AF,13,)</f>
        <v>To‘lov-shartnoma</v>
      </c>
      <c r="F302" s="109" t="str">
        <f>VLOOKUP(C302,'Hemis baza'!K:AF,3,)</f>
        <v>2-kurs</v>
      </c>
      <c r="G302" s="88" t="s">
        <v>36</v>
      </c>
      <c r="H302" s="404" t="str">
        <f>VLOOKUP(C302,'Hemis baza'!K:AF,5,)</f>
        <v>1-23 MT</v>
      </c>
      <c r="I302" s="403" t="str">
        <f>VLOOKUP(C302,'Hemis baza'!K:AF,11,)</f>
        <v>Bakalavr</v>
      </c>
      <c r="J302" s="23" t="str">
        <f>VLOOKUP(C302,'Hemis baza'!K:AF,12,)</f>
        <v>Kunduzgi</v>
      </c>
      <c r="K302" s="11" t="s">
        <v>926</v>
      </c>
      <c r="L302" s="11" t="s">
        <v>27</v>
      </c>
      <c r="M302" s="35">
        <v>15000000</v>
      </c>
      <c r="N302" s="13">
        <f>SUMIF('BR 2'!B:B,'2-kurs'!C302,'BR 2'!G:G)</f>
        <v>17500000</v>
      </c>
      <c r="O302" s="12">
        <f t="shared" si="32"/>
        <v>0</v>
      </c>
      <c r="P302" s="12"/>
      <c r="Q302" s="12">
        <f t="shared" si="33"/>
        <v>2500000</v>
      </c>
      <c r="R302" s="38"/>
      <c r="U302" s="13">
        <f t="shared" si="34"/>
        <v>0</v>
      </c>
      <c r="V302" s="13">
        <v>17500000</v>
      </c>
      <c r="AA302" s="359">
        <f t="shared" si="35"/>
        <v>15000000</v>
      </c>
      <c r="AB302" s="359">
        <f t="shared" si="36"/>
        <v>17500000</v>
      </c>
      <c r="AC302" s="359">
        <f t="shared" si="37"/>
        <v>0</v>
      </c>
      <c r="AD302" s="359">
        <f t="shared" si="38"/>
        <v>2500000</v>
      </c>
    </row>
    <row r="303" spans="1:30" s="358" customFormat="1" x14ac:dyDescent="0.25">
      <c r="A303" s="5">
        <f>SUBTOTAL(103,$B$2:B303)</f>
        <v>302</v>
      </c>
      <c r="B303" s="6" t="s">
        <v>5396</v>
      </c>
      <c r="C303" s="10">
        <v>61209015300016</v>
      </c>
      <c r="D303" s="10" t="str">
        <f>VLOOKUP(C303,'Hemis baza'!K:AJ,26,)</f>
        <v>438231100741</v>
      </c>
      <c r="E303" s="24" t="str">
        <f>VLOOKUP(C303,'Hemis baza'!K:AF,13,)</f>
        <v>To‘lov-shartnoma</v>
      </c>
      <c r="F303" s="109" t="str">
        <f>VLOOKUP(C303,'Hemis baza'!K:AF,3,)</f>
        <v>2-kurs</v>
      </c>
      <c r="G303" s="307" t="s">
        <v>318</v>
      </c>
      <c r="H303" s="404" t="str">
        <f>VLOOKUP(C303,'Hemis baza'!K:AF,5,)</f>
        <v>S2-23 IQT</v>
      </c>
      <c r="I303" s="403" t="str">
        <f>VLOOKUP(C303,'Hemis baza'!K:AF,11,)</f>
        <v>Bakalavr</v>
      </c>
      <c r="J303" s="23" t="str">
        <f>VLOOKUP(C303,'Hemis baza'!K:AF,12,)</f>
        <v>Sirtqi</v>
      </c>
      <c r="K303" s="11" t="s">
        <v>1164</v>
      </c>
      <c r="L303" s="11" t="s">
        <v>752</v>
      </c>
      <c r="M303" s="12">
        <v>12000000</v>
      </c>
      <c r="N303" s="13">
        <f>SUMIF('BR 2'!B:B,'2-kurs'!C303,'BR 2'!G:G)</f>
        <v>9000000</v>
      </c>
      <c r="O303" s="12">
        <f t="shared" si="32"/>
        <v>3000000</v>
      </c>
      <c r="P303" s="339" t="s">
        <v>7182</v>
      </c>
      <c r="Q303" s="12">
        <f t="shared" si="33"/>
        <v>0</v>
      </c>
      <c r="R303" s="38"/>
      <c r="U303" s="13">
        <f t="shared" si="34"/>
        <v>1000000</v>
      </c>
      <c r="V303" s="13">
        <v>8000000</v>
      </c>
      <c r="AA303" s="359">
        <f t="shared" si="35"/>
        <v>12000000</v>
      </c>
      <c r="AB303" s="359">
        <f t="shared" si="36"/>
        <v>9000000</v>
      </c>
      <c r="AC303" s="359">
        <f t="shared" si="37"/>
        <v>3000000</v>
      </c>
      <c r="AD303" s="359">
        <f t="shared" si="38"/>
        <v>0</v>
      </c>
    </row>
    <row r="304" spans="1:30" s="358" customFormat="1" x14ac:dyDescent="0.25">
      <c r="A304" s="5">
        <f>SUBTOTAL(103,$B$2:B304)</f>
        <v>303</v>
      </c>
      <c r="B304" s="6" t="s">
        <v>5397</v>
      </c>
      <c r="C304" s="10">
        <v>62405065300021</v>
      </c>
      <c r="D304" s="10" t="str">
        <f>VLOOKUP(C304,'Hemis baza'!K:AJ,26,)</f>
        <v>438231100648</v>
      </c>
      <c r="E304" s="24" t="str">
        <f>VLOOKUP(C304,'Hemis baza'!K:AF,13,)</f>
        <v>To‘lov-shartnoma</v>
      </c>
      <c r="F304" s="109" t="str">
        <f>VLOOKUP(C304,'Hemis baza'!K:AF,3,)</f>
        <v>2-kurs</v>
      </c>
      <c r="G304" s="305" t="s">
        <v>36</v>
      </c>
      <c r="H304" s="404" t="str">
        <f>VLOOKUP(C304,'Hemis baza'!K:AF,5,)</f>
        <v>S1-23 MT</v>
      </c>
      <c r="I304" s="403" t="str">
        <f>VLOOKUP(C304,'Hemis baza'!K:AF,11,)</f>
        <v>Bakalavr</v>
      </c>
      <c r="J304" s="23" t="str">
        <f>VLOOKUP(C304,'Hemis baza'!K:AF,12,)</f>
        <v>Sirtqi</v>
      </c>
      <c r="K304" s="11" t="s">
        <v>1051</v>
      </c>
      <c r="L304" s="11" t="s">
        <v>482</v>
      </c>
      <c r="M304" s="12">
        <v>12000000</v>
      </c>
      <c r="N304" s="13">
        <f>SUMIF('BR 2'!B:B,'2-kurs'!C304,'BR 2'!G:G)</f>
        <v>12000000</v>
      </c>
      <c r="O304" s="12">
        <f t="shared" si="32"/>
        <v>0</v>
      </c>
      <c r="P304" s="12"/>
      <c r="Q304" s="12">
        <f t="shared" si="33"/>
        <v>0</v>
      </c>
      <c r="R304" s="38"/>
      <c r="U304" s="13">
        <f t="shared" si="34"/>
        <v>0</v>
      </c>
      <c r="V304" s="13">
        <v>12000000</v>
      </c>
      <c r="AA304" s="359">
        <f t="shared" si="35"/>
        <v>12000000</v>
      </c>
      <c r="AB304" s="359">
        <f t="shared" si="36"/>
        <v>12000000</v>
      </c>
      <c r="AC304" s="359">
        <f t="shared" si="37"/>
        <v>0</v>
      </c>
      <c r="AD304" s="359">
        <f t="shared" si="38"/>
        <v>0</v>
      </c>
    </row>
    <row r="305" spans="1:30" s="358" customFormat="1" x14ac:dyDescent="0.25">
      <c r="A305" s="5">
        <f>SUBTOTAL(103,$B$2:B305)</f>
        <v>304</v>
      </c>
      <c r="B305" s="6" t="s">
        <v>5398</v>
      </c>
      <c r="C305" s="10">
        <v>63009065370014</v>
      </c>
      <c r="D305" s="10" t="str">
        <f>VLOOKUP(C305,'Hemis baza'!K:AJ,26,)</f>
        <v>438231100402</v>
      </c>
      <c r="E305" s="24" t="str">
        <f>VLOOKUP(C305,'Hemis baza'!K:AF,13,)</f>
        <v>To‘lov-shartnoma</v>
      </c>
      <c r="F305" s="109" t="str">
        <f>VLOOKUP(C305,'Hemis baza'!K:AF,3,)</f>
        <v>2-kurs</v>
      </c>
      <c r="G305" s="88" t="s">
        <v>270</v>
      </c>
      <c r="H305" s="404" t="str">
        <f>VLOOKUP(C305,'Hemis baza'!K:AF,5,)</f>
        <v>1-23 XTA</v>
      </c>
      <c r="I305" s="403" t="str">
        <f>VLOOKUP(C305,'Hemis baza'!K:AF,11,)</f>
        <v>Bakalavr</v>
      </c>
      <c r="J305" s="23" t="str">
        <f>VLOOKUP(C305,'Hemis baza'!K:AF,12,)</f>
        <v>Kunduzgi</v>
      </c>
      <c r="K305" s="11" t="s">
        <v>999</v>
      </c>
      <c r="L305" s="11" t="s">
        <v>277</v>
      </c>
      <c r="M305" s="35">
        <v>15000000</v>
      </c>
      <c r="N305" s="13">
        <f>SUMIF('BR 2'!B:B,'2-kurs'!C305,'BR 2'!G:G)</f>
        <v>15000000</v>
      </c>
      <c r="O305" s="12">
        <f t="shared" si="32"/>
        <v>0</v>
      </c>
      <c r="P305" s="12"/>
      <c r="Q305" s="12">
        <f t="shared" si="33"/>
        <v>0</v>
      </c>
      <c r="R305" s="38"/>
      <c r="U305" s="13">
        <f t="shared" si="34"/>
        <v>0</v>
      </c>
      <c r="V305" s="13">
        <v>15000000</v>
      </c>
      <c r="AA305" s="359">
        <f t="shared" si="35"/>
        <v>15000000</v>
      </c>
      <c r="AB305" s="359">
        <f t="shared" si="36"/>
        <v>15000000</v>
      </c>
      <c r="AC305" s="359">
        <f t="shared" si="37"/>
        <v>0</v>
      </c>
      <c r="AD305" s="359">
        <f t="shared" si="38"/>
        <v>0</v>
      </c>
    </row>
    <row r="306" spans="1:30" s="358" customFormat="1" x14ac:dyDescent="0.25">
      <c r="A306" s="5">
        <f>SUBTOTAL(103,$B$2:B306)</f>
        <v>305</v>
      </c>
      <c r="B306" s="6" t="s">
        <v>5399</v>
      </c>
      <c r="C306" s="10">
        <v>52411035710029</v>
      </c>
      <c r="D306" s="10" t="str">
        <f>VLOOKUP(C306,'Hemis baza'!K:AJ,26,)</f>
        <v>438231100542</v>
      </c>
      <c r="E306" s="24" t="str">
        <f>VLOOKUP(C306,'Hemis baza'!K:AF,13,)</f>
        <v>To‘lov-shartnoma</v>
      </c>
      <c r="F306" s="109" t="str">
        <f>VLOOKUP(C306,'Hemis baza'!K:AF,3,)</f>
        <v>2-kurs</v>
      </c>
      <c r="G306" s="88" t="s">
        <v>361</v>
      </c>
      <c r="H306" s="404" t="str">
        <f>VLOOKUP(C306,'Hemis baza'!K:AF,5,)</f>
        <v>S2-23 PSI</v>
      </c>
      <c r="I306" s="403" t="str">
        <f>VLOOKUP(C306,'Hemis baza'!K:AF,11,)</f>
        <v>Bakalavr</v>
      </c>
      <c r="J306" s="23" t="str">
        <f>VLOOKUP(C306,'Hemis baza'!K:AF,12,)</f>
        <v>Sirtqi</v>
      </c>
      <c r="K306" s="11" t="s">
        <v>1199</v>
      </c>
      <c r="L306" s="11" t="s">
        <v>886</v>
      </c>
      <c r="M306" s="12">
        <v>12000000</v>
      </c>
      <c r="N306" s="13">
        <f>SUMIF('BR 2'!B:B,'2-kurs'!C306,'BR 2'!G:G)</f>
        <v>12000000</v>
      </c>
      <c r="O306" s="12">
        <f t="shared" si="32"/>
        <v>0</v>
      </c>
      <c r="P306" s="12"/>
      <c r="Q306" s="12">
        <f t="shared" si="33"/>
        <v>0</v>
      </c>
      <c r="R306" s="38"/>
      <c r="U306" s="13">
        <f t="shared" si="34"/>
        <v>0</v>
      </c>
      <c r="V306" s="13">
        <v>12000000</v>
      </c>
      <c r="AA306" s="359">
        <f t="shared" si="35"/>
        <v>12000000</v>
      </c>
      <c r="AB306" s="359">
        <f t="shared" si="36"/>
        <v>12000000</v>
      </c>
      <c r="AC306" s="359">
        <f t="shared" si="37"/>
        <v>0</v>
      </c>
      <c r="AD306" s="359">
        <f t="shared" si="38"/>
        <v>0</v>
      </c>
    </row>
    <row r="307" spans="1:30" s="1" customFormat="1" x14ac:dyDescent="0.25">
      <c r="A307" s="5">
        <f>SUBTOTAL(103,$B$2:B307)</f>
        <v>306</v>
      </c>
      <c r="B307" s="31" t="s">
        <v>5400</v>
      </c>
      <c r="C307" s="32">
        <v>40510961010018</v>
      </c>
      <c r="D307" s="10" t="str">
        <f>VLOOKUP(C307,'Hemis baza'!K:AJ,26,)</f>
        <v>438231100626</v>
      </c>
      <c r="E307" s="24" t="str">
        <f>VLOOKUP(C307,'Hemis baza'!K:AF,13,)</f>
        <v>To‘lov-shartnoma</v>
      </c>
      <c r="F307" s="109" t="str">
        <f>VLOOKUP(C307,'Hemis baza'!K:AF,3,)</f>
        <v>2-kurs</v>
      </c>
      <c r="G307" s="305" t="s">
        <v>36</v>
      </c>
      <c r="H307" s="404" t="str">
        <f>VLOOKUP(C307,'Hemis baza'!K:AF,5,)</f>
        <v>S2-23 MT</v>
      </c>
      <c r="I307" s="403" t="str">
        <f>VLOOKUP(C307,'Hemis baza'!K:AF,11,)</f>
        <v>Bakalavr</v>
      </c>
      <c r="J307" s="23" t="str">
        <f>VLOOKUP(C307,'Hemis baza'!K:AF,12,)</f>
        <v>Sirtqi</v>
      </c>
      <c r="K307" s="33" t="s">
        <v>1066</v>
      </c>
      <c r="L307" s="33" t="s">
        <v>498</v>
      </c>
      <c r="M307" s="12">
        <v>12000000</v>
      </c>
      <c r="N307" s="13">
        <f>SUMIF('BR 2'!B:B,'2-kurs'!C307,'BR 2'!G:G)</f>
        <v>9000000</v>
      </c>
      <c r="O307" s="12">
        <f t="shared" si="32"/>
        <v>3000000</v>
      </c>
      <c r="P307" s="34"/>
      <c r="Q307" s="12">
        <f t="shared" si="33"/>
        <v>0</v>
      </c>
      <c r="R307" s="39"/>
      <c r="U307" s="13">
        <f t="shared" si="34"/>
        <v>0</v>
      </c>
      <c r="V307" s="13">
        <v>9000000</v>
      </c>
      <c r="AA307" s="359">
        <f t="shared" si="35"/>
        <v>12000000</v>
      </c>
      <c r="AB307" s="359">
        <f t="shared" si="36"/>
        <v>9000000</v>
      </c>
      <c r="AC307" s="359">
        <f t="shared" si="37"/>
        <v>3000000</v>
      </c>
      <c r="AD307" s="359">
        <f t="shared" si="38"/>
        <v>0</v>
      </c>
    </row>
    <row r="308" spans="1:30" s="358" customFormat="1" x14ac:dyDescent="0.25">
      <c r="A308" s="5">
        <f>SUBTOTAL(103,$B$2:B308)</f>
        <v>307</v>
      </c>
      <c r="B308" s="6" t="s">
        <v>5401</v>
      </c>
      <c r="C308" s="10">
        <v>62905055300012</v>
      </c>
      <c r="D308" s="10" t="str">
        <f>VLOOKUP(C308,'Hemis baza'!K:AJ,26,)</f>
        <v>438231100358</v>
      </c>
      <c r="E308" s="24" t="str">
        <f>VLOOKUP(C308,'Hemis baza'!K:AF,13,)</f>
        <v>To‘lov-shartnoma</v>
      </c>
      <c r="F308" s="109" t="str">
        <f>VLOOKUP(C308,'Hemis baza'!K:AF,3,)</f>
        <v>2-kurs</v>
      </c>
      <c r="G308" s="88" t="s">
        <v>181</v>
      </c>
      <c r="H308" s="404" t="str">
        <f>VLOOKUP(C308,'Hemis baza'!K:AF,5,)</f>
        <v>1-23 O`TA</v>
      </c>
      <c r="I308" s="403" t="str">
        <f>VLOOKUP(C308,'Hemis baza'!K:AF,11,)</f>
        <v>Bakalavr</v>
      </c>
      <c r="J308" s="23" t="str">
        <f>VLOOKUP(C308,'Hemis baza'!K:AF,12,)</f>
        <v>Kunduzgi</v>
      </c>
      <c r="K308" s="11" t="s">
        <v>983</v>
      </c>
      <c r="L308" s="11" t="s">
        <v>185</v>
      </c>
      <c r="M308" s="35">
        <v>15000000</v>
      </c>
      <c r="N308" s="13">
        <f>SUMIF('BR 2'!B:B,'2-kurs'!C308,'BR 2'!G:G)</f>
        <v>7500000</v>
      </c>
      <c r="O308" s="12">
        <f t="shared" si="32"/>
        <v>7500000</v>
      </c>
      <c r="P308" s="12"/>
      <c r="Q308" s="12">
        <f t="shared" si="33"/>
        <v>0</v>
      </c>
      <c r="R308" s="38"/>
      <c r="U308" s="13">
        <f t="shared" si="34"/>
        <v>0</v>
      </c>
      <c r="V308" s="13">
        <v>7500000</v>
      </c>
      <c r="AA308" s="359">
        <f t="shared" si="35"/>
        <v>15000000</v>
      </c>
      <c r="AB308" s="359">
        <f t="shared" si="36"/>
        <v>7500000</v>
      </c>
      <c r="AC308" s="359">
        <f t="shared" si="37"/>
        <v>7500000</v>
      </c>
      <c r="AD308" s="359">
        <f t="shared" si="38"/>
        <v>0</v>
      </c>
    </row>
    <row r="309" spans="1:30" s="358" customFormat="1" x14ac:dyDescent="0.25">
      <c r="A309" s="5">
        <f>SUBTOTAL(103,$B$2:B309)</f>
        <v>308</v>
      </c>
      <c r="B309" s="6" t="s">
        <v>5402</v>
      </c>
      <c r="C309" s="10">
        <v>40906975350020</v>
      </c>
      <c r="D309" s="10" t="str">
        <f>VLOOKUP(C309,'Hemis baza'!K:AJ,26,)</f>
        <v>438231100809</v>
      </c>
      <c r="E309" s="24" t="str">
        <f>VLOOKUP(C309,'Hemis baza'!K:AF,13,)</f>
        <v>To‘lov-shartnoma</v>
      </c>
      <c r="F309" s="109" t="str">
        <f>VLOOKUP(C309,'Hemis baza'!K:AF,3,)</f>
        <v>2-kurs</v>
      </c>
      <c r="G309" s="88" t="s">
        <v>361</v>
      </c>
      <c r="H309" s="404" t="str">
        <f>VLOOKUP(C309,'Hemis baza'!K:AF,5,)</f>
        <v>S1-23 PSI</v>
      </c>
      <c r="I309" s="403" t="str">
        <f>VLOOKUP(C309,'Hemis baza'!K:AF,11,)</f>
        <v>Bakalavr</v>
      </c>
      <c r="J309" s="23" t="str">
        <f>VLOOKUP(C309,'Hemis baza'!K:AF,12,)</f>
        <v>Sirtqi</v>
      </c>
      <c r="K309" s="11" t="s">
        <v>1207</v>
      </c>
      <c r="L309" s="11" t="s">
        <v>894</v>
      </c>
      <c r="M309" s="12">
        <v>12000000</v>
      </c>
      <c r="N309" s="13">
        <f>SUMIF('BR 2'!B:B,'2-kurs'!C309,'BR 2'!G:G)</f>
        <v>12000000</v>
      </c>
      <c r="O309" s="12">
        <f t="shared" si="32"/>
        <v>0</v>
      </c>
      <c r="P309" s="12"/>
      <c r="Q309" s="12">
        <f t="shared" si="33"/>
        <v>0</v>
      </c>
      <c r="R309" s="38"/>
      <c r="U309" s="13">
        <f t="shared" si="34"/>
        <v>0</v>
      </c>
      <c r="V309" s="13">
        <v>12000000</v>
      </c>
      <c r="AA309" s="359">
        <f t="shared" si="35"/>
        <v>12000000</v>
      </c>
      <c r="AB309" s="359">
        <f t="shared" si="36"/>
        <v>12000000</v>
      </c>
      <c r="AC309" s="359">
        <f t="shared" si="37"/>
        <v>0</v>
      </c>
      <c r="AD309" s="359">
        <f t="shared" si="38"/>
        <v>0</v>
      </c>
    </row>
    <row r="310" spans="1:30" s="358" customFormat="1" x14ac:dyDescent="0.25">
      <c r="A310" s="5">
        <f>SUBTOTAL(103,$B$2:B310)</f>
        <v>309</v>
      </c>
      <c r="B310" s="6" t="s">
        <v>5403</v>
      </c>
      <c r="C310" s="10">
        <v>51506045350033</v>
      </c>
      <c r="D310" s="10" t="str">
        <f>VLOOKUP(C310,'Hemis baza'!K:AJ,26,)</f>
        <v>438231100584</v>
      </c>
      <c r="E310" s="24" t="str">
        <f>VLOOKUP(C310,'Hemis baza'!K:AF,13,)</f>
        <v>To‘lov-shartnoma</v>
      </c>
      <c r="F310" s="109" t="str">
        <f>VLOOKUP(C310,'Hemis baza'!K:AF,3,)</f>
        <v>2-kurs</v>
      </c>
      <c r="G310" s="307" t="s">
        <v>318</v>
      </c>
      <c r="H310" s="404" t="str">
        <f>VLOOKUP(C310,'Hemis baza'!K:AF,5,)</f>
        <v>S2-23 IQT</v>
      </c>
      <c r="I310" s="403" t="str">
        <f>VLOOKUP(C310,'Hemis baza'!K:AF,11,)</f>
        <v>Bakalavr</v>
      </c>
      <c r="J310" s="23" t="str">
        <f>VLOOKUP(C310,'Hemis baza'!K:AF,12,)</f>
        <v>Sirtqi</v>
      </c>
      <c r="K310" s="11" t="s">
        <v>1170</v>
      </c>
      <c r="L310" s="11" t="s">
        <v>758</v>
      </c>
      <c r="M310" s="12">
        <v>12000000</v>
      </c>
      <c r="N310" s="13">
        <f>SUMIF('BR 2'!B:B,'2-kurs'!C310,'BR 2'!G:G)</f>
        <v>9000000</v>
      </c>
      <c r="O310" s="12">
        <f t="shared" si="32"/>
        <v>3000000</v>
      </c>
      <c r="P310" s="12"/>
      <c r="Q310" s="12">
        <f t="shared" si="33"/>
        <v>0</v>
      </c>
      <c r="R310" s="38"/>
      <c r="U310" s="13">
        <f t="shared" si="34"/>
        <v>0</v>
      </c>
      <c r="V310" s="13">
        <v>9000000</v>
      </c>
      <c r="AA310" s="359">
        <f t="shared" si="35"/>
        <v>12000000</v>
      </c>
      <c r="AB310" s="359">
        <f t="shared" si="36"/>
        <v>9000000</v>
      </c>
      <c r="AC310" s="359">
        <f t="shared" si="37"/>
        <v>3000000</v>
      </c>
      <c r="AD310" s="359">
        <f t="shared" si="38"/>
        <v>0</v>
      </c>
    </row>
    <row r="311" spans="1:30" s="358" customFormat="1" x14ac:dyDescent="0.25">
      <c r="A311" s="5">
        <f>SUBTOTAL(103,$B$2:B311)</f>
        <v>310</v>
      </c>
      <c r="B311" s="6" t="s">
        <v>5404</v>
      </c>
      <c r="C311" s="10">
        <v>31002975300013</v>
      </c>
      <c r="D311" s="10" t="str">
        <f>VLOOKUP(C311,'Hemis baza'!K:AJ,26,)</f>
        <v>438231100519</v>
      </c>
      <c r="E311" s="24" t="str">
        <f>VLOOKUP(C311,'Hemis baza'!K:AF,13,)</f>
        <v>To‘lov-shartnoma</v>
      </c>
      <c r="F311" s="109" t="str">
        <f>VLOOKUP(C311,'Hemis baza'!K:AF,3,)</f>
        <v>2-kurs</v>
      </c>
      <c r="G311" s="88" t="s">
        <v>361</v>
      </c>
      <c r="H311" s="404" t="str">
        <f>VLOOKUP(C311,'Hemis baza'!K:AF,5,)</f>
        <v>S2-23 PSI</v>
      </c>
      <c r="I311" s="403" t="str">
        <f>VLOOKUP(C311,'Hemis baza'!K:AF,11,)</f>
        <v>Bakalavr</v>
      </c>
      <c r="J311" s="23" t="str">
        <f>VLOOKUP(C311,'Hemis baza'!K:AF,12,)</f>
        <v>Sirtqi</v>
      </c>
      <c r="K311" s="11" t="s">
        <v>1233</v>
      </c>
      <c r="L311" s="11" t="s">
        <v>919</v>
      </c>
      <c r="M311" s="12">
        <v>12000000</v>
      </c>
      <c r="N311" s="13">
        <f>SUMIF('BR 2'!B:B,'2-kurs'!C311,'BR 2'!G:G)</f>
        <v>3000000</v>
      </c>
      <c r="O311" s="12">
        <f t="shared" si="32"/>
        <v>9000000</v>
      </c>
      <c r="P311" s="12"/>
      <c r="Q311" s="12">
        <f t="shared" si="33"/>
        <v>0</v>
      </c>
      <c r="R311" s="38"/>
      <c r="U311" s="13">
        <f t="shared" si="34"/>
        <v>0</v>
      </c>
      <c r="V311" s="13">
        <v>3000000</v>
      </c>
      <c r="AA311" s="359">
        <f t="shared" si="35"/>
        <v>12000000</v>
      </c>
      <c r="AB311" s="359">
        <f t="shared" si="36"/>
        <v>3000000</v>
      </c>
      <c r="AC311" s="359">
        <f t="shared" si="37"/>
        <v>9000000</v>
      </c>
      <c r="AD311" s="359">
        <f t="shared" si="38"/>
        <v>0</v>
      </c>
    </row>
    <row r="312" spans="1:30" s="358" customFormat="1" x14ac:dyDescent="0.25">
      <c r="A312" s="5">
        <f>SUBTOTAL(103,$B$2:B312)</f>
        <v>311</v>
      </c>
      <c r="B312" s="41" t="s">
        <v>5405</v>
      </c>
      <c r="C312" s="10">
        <v>60409055290053</v>
      </c>
      <c r="D312" s="10" t="str">
        <f>VLOOKUP(C312,'Hemis baza'!K:AJ,26,)</f>
        <v>438231100596</v>
      </c>
      <c r="E312" s="24" t="str">
        <f>VLOOKUP(C312,'Hemis baza'!K:AF,13,)</f>
        <v>To‘lov-shartnoma</v>
      </c>
      <c r="F312" s="109" t="str">
        <f>VLOOKUP(C312,'Hemis baza'!K:AF,3,)</f>
        <v>2-kurs</v>
      </c>
      <c r="G312" s="307" t="s">
        <v>318</v>
      </c>
      <c r="H312" s="404" t="str">
        <f>VLOOKUP(C312,'Hemis baza'!K:AF,5,)</f>
        <v>S3-23 IQT</v>
      </c>
      <c r="I312" s="403" t="str">
        <f>VLOOKUP(C312,'Hemis baza'!K:AF,11,)</f>
        <v>Bakalavr</v>
      </c>
      <c r="J312" s="23" t="str">
        <f>VLOOKUP(C312,'Hemis baza'!K:AF,12,)</f>
        <v>Sirtqi</v>
      </c>
      <c r="K312" s="11" t="s">
        <v>1149</v>
      </c>
      <c r="L312" s="11" t="s">
        <v>738</v>
      </c>
      <c r="M312" s="12">
        <v>12000000</v>
      </c>
      <c r="N312" s="13">
        <f>SUMIF('BR 2'!B:B,'2-kurs'!C312,'BR 2'!G:G)</f>
        <v>9116855</v>
      </c>
      <c r="O312" s="12">
        <f t="shared" si="32"/>
        <v>2883145</v>
      </c>
      <c r="P312" s="12"/>
      <c r="Q312" s="12">
        <f t="shared" si="33"/>
        <v>0</v>
      </c>
      <c r="R312" s="38"/>
      <c r="U312" s="13">
        <f t="shared" si="34"/>
        <v>0</v>
      </c>
      <c r="V312" s="13">
        <v>9116855</v>
      </c>
      <c r="AA312" s="359">
        <f t="shared" si="35"/>
        <v>12000000</v>
      </c>
      <c r="AB312" s="359">
        <f t="shared" si="36"/>
        <v>9116855</v>
      </c>
      <c r="AC312" s="359">
        <f t="shared" si="37"/>
        <v>2883145</v>
      </c>
      <c r="AD312" s="359">
        <f t="shared" si="38"/>
        <v>0</v>
      </c>
    </row>
    <row r="313" spans="1:30" s="358" customFormat="1" x14ac:dyDescent="0.25">
      <c r="A313" s="5">
        <f>SUBTOTAL(103,$B$2:B313)</f>
        <v>312</v>
      </c>
      <c r="B313" s="42" t="s">
        <v>5406</v>
      </c>
      <c r="C313" s="10">
        <v>62709065350021</v>
      </c>
      <c r="D313" s="10" t="str">
        <f>VLOOKUP(C313,'Hemis baza'!K:AJ,26,)</f>
        <v>438231100497</v>
      </c>
      <c r="E313" s="24" t="str">
        <f>VLOOKUP(C313,'Hemis baza'!K:AF,13,)</f>
        <v>To‘lov-shartnoma</v>
      </c>
      <c r="F313" s="109" t="str">
        <f>VLOOKUP(C313,'Hemis baza'!K:AF,3,)</f>
        <v>2-kurs</v>
      </c>
      <c r="G313" s="88" t="s">
        <v>270</v>
      </c>
      <c r="H313" s="404" t="str">
        <f>VLOOKUP(C313,'Hemis baza'!K:AF,5,)</f>
        <v>2-23 XTA</v>
      </c>
      <c r="I313" s="403" t="str">
        <f>VLOOKUP(C313,'Hemis baza'!K:AF,11,)</f>
        <v>Bakalavr</v>
      </c>
      <c r="J313" s="23" t="str">
        <f>VLOOKUP(C313,'Hemis baza'!K:AF,12,)</f>
        <v>Kunduzgi</v>
      </c>
      <c r="K313" s="11" t="s">
        <v>1002</v>
      </c>
      <c r="L313" s="11" t="s">
        <v>280</v>
      </c>
      <c r="M313" s="35">
        <v>15000000</v>
      </c>
      <c r="N313" s="13">
        <f>SUMIF('BR 2'!B:B,'2-kurs'!C313,'BR 2'!G:G)</f>
        <v>10500000</v>
      </c>
      <c r="O313" s="12">
        <f t="shared" si="32"/>
        <v>4500000</v>
      </c>
      <c r="P313" s="12"/>
      <c r="Q313" s="12">
        <f t="shared" si="33"/>
        <v>0</v>
      </c>
      <c r="R313" s="38"/>
      <c r="U313" s="13">
        <f t="shared" si="34"/>
        <v>0</v>
      </c>
      <c r="V313" s="13">
        <v>10500000</v>
      </c>
      <c r="AA313" s="359">
        <f t="shared" si="35"/>
        <v>15000000</v>
      </c>
      <c r="AB313" s="359">
        <f t="shared" si="36"/>
        <v>10500000</v>
      </c>
      <c r="AC313" s="359">
        <f t="shared" si="37"/>
        <v>4500000</v>
      </c>
      <c r="AD313" s="359">
        <f t="shared" si="38"/>
        <v>0</v>
      </c>
    </row>
    <row r="314" spans="1:30" s="1" customFormat="1" x14ac:dyDescent="0.25">
      <c r="A314" s="5">
        <f>SUBTOTAL(103,$B$2:B314)</f>
        <v>313</v>
      </c>
      <c r="B314" s="42" t="s">
        <v>5407</v>
      </c>
      <c r="C314" s="43">
        <v>31204922330025</v>
      </c>
      <c r="D314" s="10" t="str">
        <f>VLOOKUP(C314,'Hemis baza'!K:AJ,26,)</f>
        <v>438231200053</v>
      </c>
      <c r="E314" s="24" t="str">
        <f>VLOOKUP(C314,'Hemis baza'!K:AF,13,)</f>
        <v>To‘lov-shartnoma</v>
      </c>
      <c r="F314" s="109" t="str">
        <f>VLOOKUP(C314,'Hemis baza'!K:AF,3,)</f>
        <v>2-kurs</v>
      </c>
      <c r="G314" s="45" t="s">
        <v>1240</v>
      </c>
      <c r="H314" s="404" t="str">
        <f>VLOOKUP(C314,'Hemis baza'!K:AF,5,)</f>
        <v>M1-23 P</v>
      </c>
      <c r="I314" s="403" t="str">
        <f>VLOOKUP(C314,'Hemis baza'!K:AF,11,)</f>
        <v>Magistr</v>
      </c>
      <c r="J314" s="23" t="str">
        <f>VLOOKUP(C314,'Hemis baza'!K:AF,12,)</f>
        <v>Kunduzgi</v>
      </c>
      <c r="K314" s="44" t="s">
        <v>1300</v>
      </c>
      <c r="L314" s="44">
        <v>997544950</v>
      </c>
      <c r="M314" s="12">
        <v>18000000</v>
      </c>
      <c r="N314" s="13">
        <f>SUMIF('BR 2'!B:B,'2-kurs'!C314,'BR 2'!G:G)</f>
        <v>0</v>
      </c>
      <c r="O314" s="12">
        <f t="shared" si="32"/>
        <v>18000000</v>
      </c>
      <c r="P314" s="12"/>
      <c r="Q314" s="12">
        <f t="shared" si="33"/>
        <v>0</v>
      </c>
      <c r="R314" s="39"/>
      <c r="U314" s="13">
        <f t="shared" si="34"/>
        <v>0</v>
      </c>
      <c r="V314" s="13">
        <v>0</v>
      </c>
      <c r="AA314" s="359">
        <f t="shared" si="35"/>
        <v>18000000</v>
      </c>
      <c r="AB314" s="359">
        <f t="shared" si="36"/>
        <v>0</v>
      </c>
      <c r="AC314" s="359">
        <f t="shared" si="37"/>
        <v>18000000</v>
      </c>
      <c r="AD314" s="359">
        <f t="shared" si="38"/>
        <v>0</v>
      </c>
    </row>
    <row r="315" spans="1:30" s="1" customFormat="1" x14ac:dyDescent="0.25">
      <c r="A315" s="5">
        <f>SUBTOTAL(103,$B$2:B315)</f>
        <v>314</v>
      </c>
      <c r="B315" s="42" t="s">
        <v>5408</v>
      </c>
      <c r="C315" s="43">
        <v>61005045300013</v>
      </c>
      <c r="D315" s="10" t="str">
        <f>VLOOKUP(C315,'Hemis baza'!K:AJ,26,)</f>
        <v>438231100452</v>
      </c>
      <c r="E315" s="24" t="str">
        <f>VLOOKUP(C315,'Hemis baza'!K:AF,13,)</f>
        <v>To‘lov-shartnoma</v>
      </c>
      <c r="F315" s="109" t="str">
        <f>VLOOKUP(C315,'Hemis baza'!K:AF,3,)</f>
        <v>2-kurs</v>
      </c>
      <c r="G315" s="45" t="s">
        <v>36</v>
      </c>
      <c r="H315" s="404" t="str">
        <f>VLOOKUP(C315,'Hemis baza'!K:AF,5,)</f>
        <v>1-23 MT</v>
      </c>
      <c r="I315" s="403" t="str">
        <f>VLOOKUP(C315,'Hemis baza'!K:AF,11,)</f>
        <v>Bakalavr</v>
      </c>
      <c r="J315" s="23" t="str">
        <f>VLOOKUP(C315,'Hemis baza'!K:AF,12,)</f>
        <v>Kunduzgi</v>
      </c>
      <c r="K315" s="44" t="s">
        <v>932</v>
      </c>
      <c r="L315" s="44" t="s">
        <v>32</v>
      </c>
      <c r="M315" s="40">
        <v>15000000</v>
      </c>
      <c r="N315" s="13">
        <f>SUMIF('BR 2'!B:B,'2-kurs'!C315,'BR 2'!G:G)</f>
        <v>3000000</v>
      </c>
      <c r="O315" s="12">
        <f t="shared" si="32"/>
        <v>12000000</v>
      </c>
      <c r="P315" s="12"/>
      <c r="Q315" s="12">
        <f t="shared" si="33"/>
        <v>0</v>
      </c>
      <c r="R315" s="39"/>
      <c r="U315" s="13">
        <f t="shared" si="34"/>
        <v>0</v>
      </c>
      <c r="V315" s="13">
        <v>3000000</v>
      </c>
      <c r="AA315" s="359">
        <f t="shared" si="35"/>
        <v>15000000</v>
      </c>
      <c r="AB315" s="359">
        <f t="shared" si="36"/>
        <v>3000000</v>
      </c>
      <c r="AC315" s="359">
        <f t="shared" si="37"/>
        <v>12000000</v>
      </c>
      <c r="AD315" s="359">
        <f t="shared" si="38"/>
        <v>0</v>
      </c>
    </row>
    <row r="316" spans="1:30" s="1" customFormat="1" x14ac:dyDescent="0.25">
      <c r="A316" s="5">
        <f>SUBTOTAL(103,$B$2:B316)</f>
        <v>315</v>
      </c>
      <c r="B316" s="42" t="s">
        <v>5409</v>
      </c>
      <c r="C316" s="43">
        <v>60905055280042</v>
      </c>
      <c r="D316" s="10" t="str">
        <f>VLOOKUP(C316,'Hemis baza'!K:AJ,26,)</f>
        <v>438231100346</v>
      </c>
      <c r="E316" s="24" t="str">
        <f>VLOOKUP(C316,'Hemis baza'!K:AF,13,)</f>
        <v>To‘lov-shartnoma</v>
      </c>
      <c r="F316" s="109" t="str">
        <f>VLOOKUP(C316,'Hemis baza'!K:AF,3,)</f>
        <v>2-kurs</v>
      </c>
      <c r="G316" s="45" t="s">
        <v>181</v>
      </c>
      <c r="H316" s="404" t="str">
        <f>VLOOKUP(C316,'Hemis baza'!K:AF,5,)</f>
        <v>1-23 O`TA</v>
      </c>
      <c r="I316" s="403" t="str">
        <f>VLOOKUP(C316,'Hemis baza'!K:AF,11,)</f>
        <v>Bakalavr</v>
      </c>
      <c r="J316" s="23" t="str">
        <f>VLOOKUP(C316,'Hemis baza'!K:AF,12,)</f>
        <v>Kunduzgi</v>
      </c>
      <c r="K316" s="45" t="s">
        <v>984</v>
      </c>
      <c r="L316" s="44" t="s">
        <v>186</v>
      </c>
      <c r="M316" s="40">
        <v>15000000</v>
      </c>
      <c r="N316" s="13">
        <f>SUMIF('BR 2'!B:B,'2-kurs'!C316,'BR 2'!G:G)</f>
        <v>10500000</v>
      </c>
      <c r="O316" s="12">
        <f t="shared" si="32"/>
        <v>4500000</v>
      </c>
      <c r="P316" s="12"/>
      <c r="Q316" s="12">
        <f t="shared" si="33"/>
        <v>0</v>
      </c>
      <c r="R316" s="39"/>
      <c r="U316" s="13">
        <f t="shared" si="34"/>
        <v>0</v>
      </c>
      <c r="V316" s="13">
        <v>10500000</v>
      </c>
      <c r="AA316" s="359">
        <f t="shared" si="35"/>
        <v>15000000</v>
      </c>
      <c r="AB316" s="359">
        <f t="shared" si="36"/>
        <v>10500000</v>
      </c>
      <c r="AC316" s="359">
        <f t="shared" si="37"/>
        <v>4500000</v>
      </c>
      <c r="AD316" s="359">
        <f t="shared" si="38"/>
        <v>0</v>
      </c>
    </row>
    <row r="317" spans="1:30" s="1" customFormat="1" x14ac:dyDescent="0.25">
      <c r="A317" s="5">
        <f>SUBTOTAL(103,$B$2:B317)</f>
        <v>316</v>
      </c>
      <c r="B317" s="42" t="s">
        <v>5410</v>
      </c>
      <c r="C317" s="43">
        <v>41602965260010</v>
      </c>
      <c r="D317" s="10" t="str">
        <f>VLOOKUP(C317,'Hemis baza'!K:AJ,26,)</f>
        <v>438231200070</v>
      </c>
      <c r="E317" s="24" t="str">
        <f>VLOOKUP(C317,'Hemis baza'!K:AF,13,)</f>
        <v>To‘lov-shartnoma</v>
      </c>
      <c r="F317" s="109" t="str">
        <f>VLOOKUP(C317,'Hemis baza'!K:AF,3,)</f>
        <v>2-kurs</v>
      </c>
      <c r="G317" s="45" t="s">
        <v>1240</v>
      </c>
      <c r="H317" s="404" t="str">
        <f>VLOOKUP(C317,'Hemis baza'!K:AF,5,)</f>
        <v>M1-23 P</v>
      </c>
      <c r="I317" s="403" t="str">
        <f>VLOOKUP(C317,'Hemis baza'!K:AF,11,)</f>
        <v>Magistr</v>
      </c>
      <c r="J317" s="23" t="str">
        <f>VLOOKUP(C317,'Hemis baza'!K:AF,12,)</f>
        <v>Kunduzgi</v>
      </c>
      <c r="K317" s="45" t="s">
        <v>2362</v>
      </c>
      <c r="L317" s="44">
        <v>900809016</v>
      </c>
      <c r="M317" s="12">
        <v>18000000</v>
      </c>
      <c r="N317" s="13">
        <f>SUMIF('BR 2'!B:B,'2-kurs'!C317,'BR 2'!G:G)</f>
        <v>18000000</v>
      </c>
      <c r="O317" s="12">
        <f t="shared" si="32"/>
        <v>0</v>
      </c>
      <c r="P317" s="12"/>
      <c r="Q317" s="12">
        <f t="shared" si="33"/>
        <v>0</v>
      </c>
      <c r="R317" s="39"/>
      <c r="U317" s="13">
        <f t="shared" si="34"/>
        <v>0</v>
      </c>
      <c r="V317" s="13">
        <v>18000000</v>
      </c>
      <c r="AA317" s="359">
        <f t="shared" si="35"/>
        <v>18000000</v>
      </c>
      <c r="AB317" s="359">
        <f t="shared" si="36"/>
        <v>18000000</v>
      </c>
      <c r="AC317" s="359">
        <f t="shared" si="37"/>
        <v>0</v>
      </c>
      <c r="AD317" s="359">
        <f t="shared" si="38"/>
        <v>0</v>
      </c>
    </row>
    <row r="318" spans="1:30" s="1" customFormat="1" x14ac:dyDescent="0.25">
      <c r="A318" s="5">
        <f>SUBTOTAL(103,$B$2:B318)</f>
        <v>317</v>
      </c>
      <c r="B318" s="42" t="s">
        <v>5411</v>
      </c>
      <c r="C318" s="43">
        <v>61302065330029</v>
      </c>
      <c r="D318" s="10" t="e">
        <f>VLOOKUP(C318,'Hemis baza'!K:AJ,26,)</f>
        <v>#N/A</v>
      </c>
      <c r="E318" s="24" t="e">
        <f>VLOOKUP(C318,'Hemis baza'!K:AF,13,)</f>
        <v>#N/A</v>
      </c>
      <c r="F318" s="109" t="e">
        <f>VLOOKUP(C318,'Hemis baza'!K:AF,3,)</f>
        <v>#N/A</v>
      </c>
      <c r="G318" s="45" t="s">
        <v>361</v>
      </c>
      <c r="H318" s="404" t="e">
        <f>VLOOKUP(C318,'Hemis baza'!K:AF,5,)</f>
        <v>#N/A</v>
      </c>
      <c r="I318" s="403" t="e">
        <f>VLOOKUP(C318,'Hemis baza'!K:AF,11,)</f>
        <v>#N/A</v>
      </c>
      <c r="J318" s="23" t="e">
        <f>VLOOKUP(C318,'Hemis baza'!K:AF,12,)</f>
        <v>#N/A</v>
      </c>
      <c r="K318" s="45" t="s">
        <v>1232</v>
      </c>
      <c r="L318" s="44" t="s">
        <v>918</v>
      </c>
      <c r="M318" s="12">
        <v>12000000</v>
      </c>
      <c r="N318" s="13">
        <f>SUMIF('BR 2'!B:B,'2-kurs'!C318,'BR 2'!G:G)</f>
        <v>0</v>
      </c>
      <c r="O318" s="12">
        <f t="shared" si="32"/>
        <v>12000000</v>
      </c>
      <c r="P318" s="12"/>
      <c r="Q318" s="12">
        <f t="shared" si="33"/>
        <v>0</v>
      </c>
      <c r="R318" s="39"/>
      <c r="U318" s="13">
        <f t="shared" si="34"/>
        <v>0</v>
      </c>
      <c r="V318" s="13">
        <v>0</v>
      </c>
      <c r="AA318" s="359">
        <f t="shared" si="35"/>
        <v>12000000</v>
      </c>
      <c r="AB318" s="359">
        <f t="shared" si="36"/>
        <v>0</v>
      </c>
      <c r="AC318" s="359">
        <f t="shared" si="37"/>
        <v>12000000</v>
      </c>
      <c r="AD318" s="359">
        <f t="shared" si="38"/>
        <v>0</v>
      </c>
    </row>
    <row r="319" spans="1:30" s="1" customFormat="1" x14ac:dyDescent="0.25">
      <c r="A319" s="5">
        <f>SUBTOTAL(103,$B$2:B319)</f>
        <v>318</v>
      </c>
      <c r="B319" s="42" t="s">
        <v>5412</v>
      </c>
      <c r="C319" s="43">
        <v>60108055310014</v>
      </c>
      <c r="D319" s="10" t="str">
        <f>VLOOKUP(C319,'Hemis baza'!K:AJ,26,)</f>
        <v>438231100375</v>
      </c>
      <c r="E319" s="24" t="str">
        <f>VLOOKUP(C319,'Hemis baza'!K:AF,13,)</f>
        <v>To‘lov-shartnoma</v>
      </c>
      <c r="F319" s="109" t="str">
        <f>VLOOKUP(C319,'Hemis baza'!K:AF,3,)</f>
        <v>2-kurs</v>
      </c>
      <c r="G319" s="45" t="s">
        <v>181</v>
      </c>
      <c r="H319" s="404" t="str">
        <f>VLOOKUP(C319,'Hemis baza'!K:AF,5,)</f>
        <v>1-23 O`TA</v>
      </c>
      <c r="I319" s="403" t="str">
        <f>VLOOKUP(C319,'Hemis baza'!K:AF,11,)</f>
        <v>Bakalavr</v>
      </c>
      <c r="J319" s="23" t="str">
        <f>VLOOKUP(C319,'Hemis baza'!K:AF,12,)</f>
        <v>Kunduzgi</v>
      </c>
      <c r="K319" s="45" t="s">
        <v>990</v>
      </c>
      <c r="L319" s="44" t="s">
        <v>192</v>
      </c>
      <c r="M319" s="40">
        <v>15000000</v>
      </c>
      <c r="N319" s="13">
        <f>SUMIF('BR 2'!B:B,'2-kurs'!C319,'BR 2'!G:G)</f>
        <v>7500000</v>
      </c>
      <c r="O319" s="12">
        <f t="shared" si="32"/>
        <v>7500000</v>
      </c>
      <c r="P319" s="12"/>
      <c r="Q319" s="12">
        <f t="shared" si="33"/>
        <v>0</v>
      </c>
      <c r="R319" s="39"/>
      <c r="U319" s="13">
        <f t="shared" si="34"/>
        <v>0</v>
      </c>
      <c r="V319" s="13">
        <v>7500000</v>
      </c>
      <c r="AA319" s="359">
        <f t="shared" si="35"/>
        <v>15000000</v>
      </c>
      <c r="AB319" s="359">
        <f t="shared" si="36"/>
        <v>7500000</v>
      </c>
      <c r="AC319" s="359">
        <f t="shared" si="37"/>
        <v>7500000</v>
      </c>
      <c r="AD319" s="359">
        <f t="shared" si="38"/>
        <v>0</v>
      </c>
    </row>
    <row r="320" spans="1:30" s="1" customFormat="1" x14ac:dyDescent="0.25">
      <c r="A320" s="5">
        <f>SUBTOTAL(103,$B$2:B320)</f>
        <v>319</v>
      </c>
      <c r="B320" s="42" t="s">
        <v>5413</v>
      </c>
      <c r="C320" s="43">
        <v>60308025350020</v>
      </c>
      <c r="D320" s="10" t="str">
        <f>VLOOKUP(C320,'Hemis baza'!K:AJ,26,)</f>
        <v>438231100645</v>
      </c>
      <c r="E320" s="24" t="str">
        <f>VLOOKUP(C320,'Hemis baza'!K:AF,13,)</f>
        <v>To‘lov-shartnoma</v>
      </c>
      <c r="F320" s="109" t="str">
        <f>VLOOKUP(C320,'Hemis baza'!K:AF,3,)</f>
        <v>2-kurs</v>
      </c>
      <c r="G320" s="305" t="s">
        <v>36</v>
      </c>
      <c r="H320" s="404" t="str">
        <f>VLOOKUP(C320,'Hemis baza'!K:AF,5,)</f>
        <v>S1-23 MT</v>
      </c>
      <c r="I320" s="403" t="str">
        <f>VLOOKUP(C320,'Hemis baza'!K:AF,11,)</f>
        <v>Bakalavr</v>
      </c>
      <c r="J320" s="23" t="str">
        <f>VLOOKUP(C320,'Hemis baza'!K:AF,12,)</f>
        <v>Sirtqi</v>
      </c>
      <c r="K320" s="45" t="s">
        <v>1086</v>
      </c>
      <c r="L320" s="44" t="s">
        <v>518</v>
      </c>
      <c r="M320" s="12">
        <v>12000000</v>
      </c>
      <c r="N320" s="13">
        <f>SUMIF('BR 2'!B:B,'2-kurs'!C320,'BR 2'!G:G)</f>
        <v>10000000</v>
      </c>
      <c r="O320" s="12">
        <f t="shared" si="32"/>
        <v>2000000</v>
      </c>
      <c r="P320" s="12"/>
      <c r="Q320" s="12">
        <f t="shared" si="33"/>
        <v>0</v>
      </c>
      <c r="R320" s="39"/>
      <c r="U320" s="13">
        <f t="shared" si="34"/>
        <v>0</v>
      </c>
      <c r="V320" s="13">
        <v>10000000</v>
      </c>
      <c r="AA320" s="359">
        <f t="shared" si="35"/>
        <v>12000000</v>
      </c>
      <c r="AB320" s="359">
        <f t="shared" si="36"/>
        <v>10000000</v>
      </c>
      <c r="AC320" s="359">
        <f t="shared" si="37"/>
        <v>2000000</v>
      </c>
      <c r="AD320" s="359">
        <f t="shared" si="38"/>
        <v>0</v>
      </c>
    </row>
    <row r="321" spans="1:30" s="1" customFormat="1" x14ac:dyDescent="0.25">
      <c r="A321" s="5">
        <f>SUBTOTAL(103,$B$2:B321)</f>
        <v>320</v>
      </c>
      <c r="B321" s="42" t="s">
        <v>5414</v>
      </c>
      <c r="C321" s="43">
        <v>51704035260038</v>
      </c>
      <c r="D321" s="10" t="str">
        <f>VLOOKUP(C321,'Hemis baza'!K:AJ,26,)</f>
        <v>438231100624</v>
      </c>
      <c r="E321" s="24" t="str">
        <f>VLOOKUP(C321,'Hemis baza'!K:AF,13,)</f>
        <v>To‘lov-shartnoma</v>
      </c>
      <c r="F321" s="109" t="str">
        <f>VLOOKUP(C321,'Hemis baza'!K:AF,3,)</f>
        <v>2-kurs</v>
      </c>
      <c r="G321" s="45" t="s">
        <v>309</v>
      </c>
      <c r="H321" s="404" t="str">
        <f>VLOOKUP(C321,'Hemis baza'!K:AF,5,)</f>
        <v>S1-23 Tarix</v>
      </c>
      <c r="I321" s="403" t="str">
        <f>VLOOKUP(C321,'Hemis baza'!K:AF,11,)</f>
        <v>Bakalavr</v>
      </c>
      <c r="J321" s="23" t="str">
        <f>VLOOKUP(C321,'Hemis baza'!K:AF,12,)</f>
        <v>Sirtqi</v>
      </c>
      <c r="K321" s="45" t="s">
        <v>1113</v>
      </c>
      <c r="L321" s="44" t="s">
        <v>623</v>
      </c>
      <c r="M321" s="12">
        <v>12000000</v>
      </c>
      <c r="N321" s="13">
        <f>SUMIF('BR 2'!B:B,'2-kurs'!C321,'BR 2'!G:G)</f>
        <v>12000000</v>
      </c>
      <c r="O321" s="12">
        <f t="shared" si="32"/>
        <v>0</v>
      </c>
      <c r="P321" s="12"/>
      <c r="Q321" s="12">
        <f t="shared" si="33"/>
        <v>0</v>
      </c>
      <c r="R321" s="39"/>
      <c r="U321" s="13">
        <f t="shared" si="34"/>
        <v>0</v>
      </c>
      <c r="V321" s="13">
        <v>12000000</v>
      </c>
      <c r="AA321" s="359">
        <f t="shared" si="35"/>
        <v>12000000</v>
      </c>
      <c r="AB321" s="359">
        <f t="shared" si="36"/>
        <v>12000000</v>
      </c>
      <c r="AC321" s="359">
        <f t="shared" si="37"/>
        <v>0</v>
      </c>
      <c r="AD321" s="359">
        <f t="shared" si="38"/>
        <v>0</v>
      </c>
    </row>
    <row r="322" spans="1:30" s="1" customFormat="1" x14ac:dyDescent="0.25">
      <c r="A322" s="5">
        <f>SUBTOTAL(103,$B$2:B322)</f>
        <v>321</v>
      </c>
      <c r="B322" s="42" t="s">
        <v>5415</v>
      </c>
      <c r="C322" s="43">
        <v>41610921000086</v>
      </c>
      <c r="D322" s="10" t="str">
        <f>VLOOKUP(C322,'Hemis baza'!K:AJ,26,)</f>
        <v>438231100604</v>
      </c>
      <c r="E322" s="24" t="str">
        <f>VLOOKUP(C322,'Hemis baza'!K:AF,13,)</f>
        <v>To‘lov-shartnoma</v>
      </c>
      <c r="F322" s="109" t="str">
        <f>VLOOKUP(C322,'Hemis baza'!K:AF,3,)</f>
        <v>2-kurs</v>
      </c>
      <c r="G322" s="305" t="s">
        <v>36</v>
      </c>
      <c r="H322" s="404" t="str">
        <f>VLOOKUP(C322,'Hemis baza'!K:AF,5,)</f>
        <v>S2-23 MT</v>
      </c>
      <c r="I322" s="403" t="str">
        <f>VLOOKUP(C322,'Hemis baza'!K:AF,11,)</f>
        <v>Bakalavr</v>
      </c>
      <c r="J322" s="23" t="str">
        <f>VLOOKUP(C322,'Hemis baza'!K:AF,12,)</f>
        <v>Sirtqi</v>
      </c>
      <c r="K322" s="45" t="s">
        <v>1063</v>
      </c>
      <c r="L322" s="44" t="s">
        <v>495</v>
      </c>
      <c r="M322" s="12">
        <v>12000000</v>
      </c>
      <c r="N322" s="13">
        <f>SUMIF('BR 2'!B:B,'2-kurs'!C322,'BR 2'!G:G)</f>
        <v>12000000</v>
      </c>
      <c r="O322" s="12">
        <f t="shared" ref="O322:O385" si="39">IF(M322-N322&gt;0,M322-N322,0)</f>
        <v>0</v>
      </c>
      <c r="P322" s="12"/>
      <c r="Q322" s="12">
        <f t="shared" ref="Q322:Q385" si="40">IF(M322-N322&lt;0,N322-M322,0)</f>
        <v>0</v>
      </c>
      <c r="R322" s="39"/>
      <c r="U322" s="13">
        <f t="shared" ref="U322:U385" si="41">N322-V322</f>
        <v>0</v>
      </c>
      <c r="V322" s="13">
        <v>12000000</v>
      </c>
      <c r="AA322" s="359">
        <f t="shared" si="35"/>
        <v>12000000</v>
      </c>
      <c r="AB322" s="359">
        <f t="shared" si="36"/>
        <v>12000000</v>
      </c>
      <c r="AC322" s="359">
        <f t="shared" si="37"/>
        <v>0</v>
      </c>
      <c r="AD322" s="359">
        <f t="shared" si="38"/>
        <v>0</v>
      </c>
    </row>
    <row r="323" spans="1:30" s="1" customFormat="1" x14ac:dyDescent="0.25">
      <c r="A323" s="5">
        <f>SUBTOTAL(103,$B$2:B323)</f>
        <v>322</v>
      </c>
      <c r="B323" s="42" t="s">
        <v>5416</v>
      </c>
      <c r="C323" s="43">
        <v>61108025250013</v>
      </c>
      <c r="D323" s="10" t="str">
        <f>VLOOKUP(C323,'Hemis baza'!K:AJ,26,)</f>
        <v>438231100578</v>
      </c>
      <c r="E323" s="24" t="str">
        <f>VLOOKUP(C323,'Hemis baza'!K:AF,13,)</f>
        <v>To‘lov-shartnoma</v>
      </c>
      <c r="F323" s="109" t="str">
        <f>VLOOKUP(C323,'Hemis baza'!K:AF,3,)</f>
        <v>2-kurs</v>
      </c>
      <c r="G323" s="307" t="s">
        <v>318</v>
      </c>
      <c r="H323" s="404" t="str">
        <f>VLOOKUP(C323,'Hemis baza'!K:AF,5,)</f>
        <v>S2-23 IQT</v>
      </c>
      <c r="I323" s="403" t="str">
        <f>VLOOKUP(C323,'Hemis baza'!K:AF,11,)</f>
        <v>Bakalavr</v>
      </c>
      <c r="J323" s="23" t="str">
        <f>VLOOKUP(C323,'Hemis baza'!K:AF,12,)</f>
        <v>Sirtqi</v>
      </c>
      <c r="K323" s="45" t="s">
        <v>1172</v>
      </c>
      <c r="L323" s="44" t="s">
        <v>760</v>
      </c>
      <c r="M323" s="12">
        <v>12000000</v>
      </c>
      <c r="N323" s="13">
        <f>SUMIF('BR 2'!B:B,'2-kurs'!C323,'BR 2'!G:G)</f>
        <v>12000000</v>
      </c>
      <c r="O323" s="12">
        <f t="shared" si="39"/>
        <v>0</v>
      </c>
      <c r="P323" s="12"/>
      <c r="Q323" s="12">
        <f t="shared" si="40"/>
        <v>0</v>
      </c>
      <c r="R323" s="39"/>
      <c r="U323" s="13">
        <f t="shared" si="41"/>
        <v>0</v>
      </c>
      <c r="V323" s="13">
        <v>12000000</v>
      </c>
      <c r="AA323" s="359">
        <f t="shared" si="35"/>
        <v>12000000</v>
      </c>
      <c r="AB323" s="359">
        <f t="shared" si="36"/>
        <v>12000000</v>
      </c>
      <c r="AC323" s="359">
        <f t="shared" si="37"/>
        <v>0</v>
      </c>
      <c r="AD323" s="359">
        <f t="shared" si="38"/>
        <v>0</v>
      </c>
    </row>
    <row r="324" spans="1:30" s="1" customFormat="1" x14ac:dyDescent="0.25">
      <c r="A324" s="5">
        <f>SUBTOTAL(103,$B$2:B324)</f>
        <v>323</v>
      </c>
      <c r="B324" s="42" t="s">
        <v>5417</v>
      </c>
      <c r="C324" s="43">
        <v>50104025250011</v>
      </c>
      <c r="D324" s="10" t="str">
        <f>VLOOKUP(C324,'Hemis baza'!K:AJ,26,)</f>
        <v>438231200064</v>
      </c>
      <c r="E324" s="24" t="str">
        <f>VLOOKUP(C324,'Hemis baza'!K:AF,13,)</f>
        <v>To‘lov-shartnoma</v>
      </c>
      <c r="F324" s="109" t="str">
        <f>VLOOKUP(C324,'Hemis baza'!K:AF,3,)</f>
        <v>2-kurs</v>
      </c>
      <c r="G324" s="45" t="s">
        <v>1240</v>
      </c>
      <c r="H324" s="404" t="str">
        <f>VLOOKUP(C324,'Hemis baza'!K:AF,5,)</f>
        <v>M1-23 P</v>
      </c>
      <c r="I324" s="403" t="str">
        <f>VLOOKUP(C324,'Hemis baza'!K:AF,11,)</f>
        <v>Magistr</v>
      </c>
      <c r="J324" s="23" t="str">
        <f>VLOOKUP(C324,'Hemis baza'!K:AF,12,)</f>
        <v>Kunduzgi</v>
      </c>
      <c r="K324" s="45" t="s">
        <v>2375</v>
      </c>
      <c r="L324" s="44">
        <v>994577024</v>
      </c>
      <c r="M324" s="12">
        <v>18000000</v>
      </c>
      <c r="N324" s="13">
        <f>SUMIF('BR 2'!B:B,'2-kurs'!C324,'BR 2'!G:G)</f>
        <v>18000000</v>
      </c>
      <c r="O324" s="12">
        <f t="shared" si="39"/>
        <v>0</v>
      </c>
      <c r="P324" s="12"/>
      <c r="Q324" s="12">
        <f t="shared" si="40"/>
        <v>0</v>
      </c>
      <c r="R324" s="39"/>
      <c r="U324" s="13">
        <f t="shared" si="41"/>
        <v>0</v>
      </c>
      <c r="V324" s="13">
        <v>18000000</v>
      </c>
      <c r="AA324" s="359">
        <f t="shared" si="35"/>
        <v>18000000</v>
      </c>
      <c r="AB324" s="359">
        <f t="shared" si="36"/>
        <v>18000000</v>
      </c>
      <c r="AC324" s="359">
        <f t="shared" si="37"/>
        <v>0</v>
      </c>
      <c r="AD324" s="359">
        <f t="shared" si="38"/>
        <v>0</v>
      </c>
    </row>
    <row r="325" spans="1:30" s="1" customFormat="1" x14ac:dyDescent="0.25">
      <c r="A325" s="5">
        <f>SUBTOTAL(103,$B$2:B325)</f>
        <v>324</v>
      </c>
      <c r="B325" s="42" t="s">
        <v>5418</v>
      </c>
      <c r="C325" s="43">
        <v>60612025260011</v>
      </c>
      <c r="D325" s="10" t="str">
        <f>VLOOKUP(C325,'Hemis baza'!K:AJ,26,)</f>
        <v>438231200042</v>
      </c>
      <c r="E325" s="24" t="str">
        <f>VLOOKUP(C325,'Hemis baza'!K:AF,13,)</f>
        <v>To‘lov-shartnoma</v>
      </c>
      <c r="F325" s="109" t="str">
        <f>VLOOKUP(C325,'Hemis baza'!K:AF,3,)</f>
        <v>2-kurs</v>
      </c>
      <c r="G325" s="45" t="s">
        <v>1240</v>
      </c>
      <c r="H325" s="404" t="str">
        <f>VLOOKUP(C325,'Hemis baza'!K:AF,5,)</f>
        <v>M1-23 P</v>
      </c>
      <c r="I325" s="403" t="str">
        <f>VLOOKUP(C325,'Hemis baza'!K:AF,11,)</f>
        <v>Magistr</v>
      </c>
      <c r="J325" s="23" t="str">
        <f>VLOOKUP(C325,'Hemis baza'!K:AF,12,)</f>
        <v>Kunduzgi</v>
      </c>
      <c r="K325" s="45" t="s">
        <v>2365</v>
      </c>
      <c r="L325" s="44">
        <v>907445125</v>
      </c>
      <c r="M325" s="12">
        <v>18000000</v>
      </c>
      <c r="N325" s="13">
        <f>SUMIF('BR 2'!B:B,'2-kurs'!C325,'BR 2'!G:G)</f>
        <v>18000000</v>
      </c>
      <c r="O325" s="12">
        <f t="shared" si="39"/>
        <v>0</v>
      </c>
      <c r="P325" s="12"/>
      <c r="Q325" s="12">
        <f t="shared" si="40"/>
        <v>0</v>
      </c>
      <c r="R325" s="39"/>
      <c r="U325" s="13">
        <f t="shared" si="41"/>
        <v>0</v>
      </c>
      <c r="V325" s="13">
        <v>18000000</v>
      </c>
      <c r="AA325" s="359">
        <f t="shared" si="35"/>
        <v>18000000</v>
      </c>
      <c r="AB325" s="359">
        <f t="shared" si="36"/>
        <v>18000000</v>
      </c>
      <c r="AC325" s="359">
        <f t="shared" si="37"/>
        <v>0</v>
      </c>
      <c r="AD325" s="359">
        <f t="shared" si="38"/>
        <v>0</v>
      </c>
    </row>
    <row r="326" spans="1:30" s="1" customFormat="1" x14ac:dyDescent="0.25">
      <c r="A326" s="5">
        <f>SUBTOTAL(103,$B$2:B326)</f>
        <v>325</v>
      </c>
      <c r="B326" s="42" t="s">
        <v>5419</v>
      </c>
      <c r="C326" s="43">
        <v>30109931040101</v>
      </c>
      <c r="D326" s="10" t="str">
        <f>VLOOKUP(C326,'Hemis baza'!K:AJ,26,)</f>
        <v>438231100687</v>
      </c>
      <c r="E326" s="24" t="str">
        <f>VLOOKUP(C326,'Hemis baza'!K:AF,13,)</f>
        <v>To‘lov-shartnoma</v>
      </c>
      <c r="F326" s="109" t="str">
        <f>VLOOKUP(C326,'Hemis baza'!K:AF,3,)</f>
        <v>2-kurs</v>
      </c>
      <c r="G326" s="307" t="s">
        <v>318</v>
      </c>
      <c r="H326" s="404" t="str">
        <f>VLOOKUP(C326,'Hemis baza'!K:AF,5,)</f>
        <v>S2-23 IQT</v>
      </c>
      <c r="I326" s="403" t="str">
        <f>VLOOKUP(C326,'Hemis baza'!K:AF,11,)</f>
        <v>Bakalavr</v>
      </c>
      <c r="J326" s="23" t="str">
        <f>VLOOKUP(C326,'Hemis baza'!K:AF,12,)</f>
        <v>Sirtqi</v>
      </c>
      <c r="K326" s="45" t="s">
        <v>1175</v>
      </c>
      <c r="L326" s="44" t="s">
        <v>763</v>
      </c>
      <c r="M326" s="12">
        <v>12000000</v>
      </c>
      <c r="N326" s="13">
        <f>SUMIF('BR 2'!B:B,'2-kurs'!C326,'BR 2'!G:G)</f>
        <v>9000000</v>
      </c>
      <c r="O326" s="12">
        <f t="shared" si="39"/>
        <v>3000000</v>
      </c>
      <c r="P326" s="12"/>
      <c r="Q326" s="12">
        <f t="shared" si="40"/>
        <v>0</v>
      </c>
      <c r="R326" s="39"/>
      <c r="U326" s="13">
        <f t="shared" si="41"/>
        <v>0</v>
      </c>
      <c r="V326" s="13">
        <v>9000000</v>
      </c>
      <c r="AA326" s="359">
        <f t="shared" si="35"/>
        <v>12000000</v>
      </c>
      <c r="AB326" s="359">
        <f t="shared" si="36"/>
        <v>9000000</v>
      </c>
      <c r="AC326" s="359">
        <f t="shared" si="37"/>
        <v>3000000</v>
      </c>
      <c r="AD326" s="359">
        <f t="shared" si="38"/>
        <v>0</v>
      </c>
    </row>
    <row r="327" spans="1:30" s="1" customFormat="1" x14ac:dyDescent="0.25">
      <c r="A327" s="5">
        <f>SUBTOTAL(103,$B$2:B327)</f>
        <v>326</v>
      </c>
      <c r="B327" s="42" t="s">
        <v>5420</v>
      </c>
      <c r="C327" s="43">
        <v>30407851160050</v>
      </c>
      <c r="D327" s="10" t="str">
        <f>VLOOKUP(C327,'Hemis baza'!K:AJ,26,)</f>
        <v>438231100573</v>
      </c>
      <c r="E327" s="24" t="str">
        <f>VLOOKUP(C327,'Hemis baza'!K:AF,13,)</f>
        <v>To‘lov-shartnoma</v>
      </c>
      <c r="F327" s="109" t="str">
        <f>VLOOKUP(C327,'Hemis baza'!K:AF,3,)</f>
        <v>2-kurs</v>
      </c>
      <c r="G327" s="307" t="s">
        <v>318</v>
      </c>
      <c r="H327" s="404" t="str">
        <f>VLOOKUP(C327,'Hemis baza'!K:AF,5,)</f>
        <v>S2-23 IQT</v>
      </c>
      <c r="I327" s="403" t="str">
        <f>VLOOKUP(C327,'Hemis baza'!K:AF,11,)</f>
        <v>Bakalavr</v>
      </c>
      <c r="J327" s="23" t="str">
        <f>VLOOKUP(C327,'Hemis baza'!K:AF,12,)</f>
        <v>Sirtqi</v>
      </c>
      <c r="K327" s="45" t="s">
        <v>1151</v>
      </c>
      <c r="L327" s="44" t="s">
        <v>740</v>
      </c>
      <c r="M327" s="12">
        <v>12000000</v>
      </c>
      <c r="N327" s="13">
        <f>SUMIF('BR 2'!B:B,'2-kurs'!C327,'BR 2'!G:G)</f>
        <v>6000000</v>
      </c>
      <c r="O327" s="12">
        <f t="shared" si="39"/>
        <v>6000000</v>
      </c>
      <c r="P327" s="12"/>
      <c r="Q327" s="12">
        <f t="shared" si="40"/>
        <v>0</v>
      </c>
      <c r="R327" s="39"/>
      <c r="U327" s="13">
        <f t="shared" si="41"/>
        <v>0</v>
      </c>
      <c r="V327" s="13">
        <v>6000000</v>
      </c>
      <c r="AA327" s="359">
        <f t="shared" si="35"/>
        <v>12000000</v>
      </c>
      <c r="AB327" s="359">
        <f t="shared" si="36"/>
        <v>6000000</v>
      </c>
      <c r="AC327" s="359">
        <f t="shared" si="37"/>
        <v>6000000</v>
      </c>
      <c r="AD327" s="359">
        <f t="shared" si="38"/>
        <v>0</v>
      </c>
    </row>
    <row r="328" spans="1:30" s="1" customFormat="1" x14ac:dyDescent="0.25">
      <c r="A328" s="5">
        <f>SUBTOTAL(103,$B$2:B328)</f>
        <v>327</v>
      </c>
      <c r="B328" s="42" t="s">
        <v>5421</v>
      </c>
      <c r="C328" s="43">
        <v>32111985260019</v>
      </c>
      <c r="D328" s="10" t="str">
        <f>VLOOKUP(C328,'Hemis baza'!K:AJ,26,)</f>
        <v>438231200027</v>
      </c>
      <c r="E328" s="24" t="str">
        <f>VLOOKUP(C328,'Hemis baza'!K:AF,13,)</f>
        <v>To‘lov-shartnoma</v>
      </c>
      <c r="F328" s="109" t="str">
        <f>VLOOKUP(C328,'Hemis baza'!K:AF,3,)</f>
        <v>2-kurs</v>
      </c>
      <c r="G328" s="45" t="s">
        <v>1240</v>
      </c>
      <c r="H328" s="404" t="str">
        <f>VLOOKUP(C328,'Hemis baza'!K:AF,5,)</f>
        <v>M1-23 P</v>
      </c>
      <c r="I328" s="403" t="str">
        <f>VLOOKUP(C328,'Hemis baza'!K:AF,11,)</f>
        <v>Magistr</v>
      </c>
      <c r="J328" s="23" t="str">
        <f>VLOOKUP(C328,'Hemis baza'!K:AF,12,)</f>
        <v>Kunduzgi</v>
      </c>
      <c r="K328" s="45" t="s">
        <v>2368</v>
      </c>
      <c r="L328" s="44">
        <v>919445351</v>
      </c>
      <c r="M328" s="12">
        <v>18000000</v>
      </c>
      <c r="N328" s="13">
        <f>SUMIF('BR 2'!B:B,'2-kurs'!C328,'BR 2'!G:G)</f>
        <v>18000000</v>
      </c>
      <c r="O328" s="12">
        <f t="shared" si="39"/>
        <v>0</v>
      </c>
      <c r="P328" s="12"/>
      <c r="Q328" s="12">
        <f t="shared" si="40"/>
        <v>0</v>
      </c>
      <c r="R328" s="39"/>
      <c r="U328" s="13">
        <f t="shared" si="41"/>
        <v>0</v>
      </c>
      <c r="V328" s="13">
        <v>18000000</v>
      </c>
      <c r="AA328" s="359">
        <f t="shared" si="35"/>
        <v>18000000</v>
      </c>
      <c r="AB328" s="359">
        <f t="shared" si="36"/>
        <v>18000000</v>
      </c>
      <c r="AC328" s="359">
        <f t="shared" si="37"/>
        <v>0</v>
      </c>
      <c r="AD328" s="359">
        <f t="shared" si="38"/>
        <v>0</v>
      </c>
    </row>
    <row r="329" spans="1:30" s="1" customFormat="1" x14ac:dyDescent="0.25">
      <c r="A329" s="5">
        <f>SUBTOTAL(103,$B$2:B329)</f>
        <v>328</v>
      </c>
      <c r="B329" s="42" t="s">
        <v>5422</v>
      </c>
      <c r="C329" s="43">
        <v>42107901000123</v>
      </c>
      <c r="D329" s="10" t="str">
        <f>VLOOKUP(C329,'Hemis baza'!K:AJ,26,)</f>
        <v>438231100670</v>
      </c>
      <c r="E329" s="24" t="str">
        <f>VLOOKUP(C329,'Hemis baza'!K:AF,13,)</f>
        <v>To‘lov-shartnoma</v>
      </c>
      <c r="F329" s="109" t="str">
        <f>VLOOKUP(C329,'Hemis baza'!K:AF,3,)</f>
        <v>2-kurs</v>
      </c>
      <c r="G329" s="307" t="s">
        <v>318</v>
      </c>
      <c r="H329" s="404" t="str">
        <f>VLOOKUP(C329,'Hemis baza'!K:AF,5,)</f>
        <v>S2-23 IQT</v>
      </c>
      <c r="I329" s="403" t="str">
        <f>VLOOKUP(C329,'Hemis baza'!K:AF,11,)</f>
        <v>Bakalavr</v>
      </c>
      <c r="J329" s="23" t="str">
        <f>VLOOKUP(C329,'Hemis baza'!K:AF,12,)</f>
        <v>Sirtqi</v>
      </c>
      <c r="K329" s="45" t="s">
        <v>1158</v>
      </c>
      <c r="L329" s="44" t="s">
        <v>747</v>
      </c>
      <c r="M329" s="12">
        <v>12000000</v>
      </c>
      <c r="N329" s="13">
        <f>SUMIF('BR 2'!B:B,'2-kurs'!C329,'BR 2'!G:G)</f>
        <v>12000000</v>
      </c>
      <c r="O329" s="12">
        <f t="shared" si="39"/>
        <v>0</v>
      </c>
      <c r="P329" s="12"/>
      <c r="Q329" s="12">
        <f t="shared" si="40"/>
        <v>0</v>
      </c>
      <c r="R329" s="39"/>
      <c r="U329" s="13">
        <f t="shared" si="41"/>
        <v>1500000</v>
      </c>
      <c r="V329" s="13">
        <v>10500000</v>
      </c>
      <c r="AA329" s="359">
        <f t="shared" si="35"/>
        <v>12000000</v>
      </c>
      <c r="AB329" s="359">
        <f t="shared" si="36"/>
        <v>12000000</v>
      </c>
      <c r="AC329" s="359">
        <f t="shared" si="37"/>
        <v>0</v>
      </c>
      <c r="AD329" s="359">
        <f t="shared" si="38"/>
        <v>0</v>
      </c>
    </row>
    <row r="330" spans="1:30" s="1" customFormat="1" x14ac:dyDescent="0.25">
      <c r="A330" s="5">
        <f>SUBTOTAL(103,$B$2:B330)</f>
        <v>329</v>
      </c>
      <c r="B330" s="42" t="s">
        <v>5423</v>
      </c>
      <c r="C330" s="43">
        <v>63105015260034</v>
      </c>
      <c r="D330" s="10" t="str">
        <f>VLOOKUP(C330,'Hemis baza'!K:AJ,26,)</f>
        <v>438231200034</v>
      </c>
      <c r="E330" s="24" t="str">
        <f>VLOOKUP(C330,'Hemis baza'!K:AF,13,)</f>
        <v>To‘lov-shartnoma</v>
      </c>
      <c r="F330" s="109" t="str">
        <f>VLOOKUP(C330,'Hemis baza'!K:AF,3,)</f>
        <v>2-kurs</v>
      </c>
      <c r="G330" s="45" t="s">
        <v>1240</v>
      </c>
      <c r="H330" s="404" t="str">
        <f>VLOOKUP(C330,'Hemis baza'!K:AF,5,)</f>
        <v>M1-23 P</v>
      </c>
      <c r="I330" s="403" t="str">
        <f>VLOOKUP(C330,'Hemis baza'!K:AF,11,)</f>
        <v>Magistr</v>
      </c>
      <c r="J330" s="23" t="str">
        <f>VLOOKUP(C330,'Hemis baza'!K:AF,12,)</f>
        <v>Kunduzgi</v>
      </c>
      <c r="K330" s="45" t="s">
        <v>1307</v>
      </c>
      <c r="L330" s="44">
        <v>914063850</v>
      </c>
      <c r="M330" s="12">
        <v>18000000</v>
      </c>
      <c r="N330" s="13">
        <f>SUMIF('BR 2'!B:B,'2-kurs'!C330,'BR 2'!G:G)</f>
        <v>18000000</v>
      </c>
      <c r="O330" s="12">
        <f t="shared" si="39"/>
        <v>0</v>
      </c>
      <c r="P330" s="12"/>
      <c r="Q330" s="12">
        <f t="shared" si="40"/>
        <v>0</v>
      </c>
      <c r="R330" s="39"/>
      <c r="U330" s="13">
        <f t="shared" si="41"/>
        <v>0</v>
      </c>
      <c r="V330" s="13">
        <v>18000000</v>
      </c>
      <c r="AA330" s="359">
        <f t="shared" si="35"/>
        <v>18000000</v>
      </c>
      <c r="AB330" s="359">
        <f t="shared" si="36"/>
        <v>18000000</v>
      </c>
      <c r="AC330" s="359">
        <f t="shared" si="37"/>
        <v>0</v>
      </c>
      <c r="AD330" s="359">
        <f t="shared" si="38"/>
        <v>0</v>
      </c>
    </row>
    <row r="331" spans="1:30" s="1" customFormat="1" x14ac:dyDescent="0.25">
      <c r="A331" s="5">
        <f>SUBTOTAL(103,$B$2:B331)</f>
        <v>330</v>
      </c>
      <c r="B331" s="42" t="s">
        <v>5424</v>
      </c>
      <c r="C331" s="43">
        <v>62209055280074</v>
      </c>
      <c r="D331" s="10" t="str">
        <f>VLOOKUP(C331,'Hemis baza'!K:AJ,26,)</f>
        <v>438231100749</v>
      </c>
      <c r="E331" s="24" t="str">
        <f>VLOOKUP(C331,'Hemis baza'!K:AF,13,)</f>
        <v>To‘lov-shartnoma</v>
      </c>
      <c r="F331" s="109" t="str">
        <f>VLOOKUP(C331,'Hemis baza'!K:AF,3,)</f>
        <v>2-kurs</v>
      </c>
      <c r="G331" s="45" t="s">
        <v>361</v>
      </c>
      <c r="H331" s="404" t="str">
        <f>VLOOKUP(C331,'Hemis baza'!K:AF,5,)</f>
        <v>S3-23 PSI</v>
      </c>
      <c r="I331" s="403" t="str">
        <f>VLOOKUP(C331,'Hemis baza'!K:AF,11,)</f>
        <v>Bakalavr</v>
      </c>
      <c r="J331" s="23" t="str">
        <f>VLOOKUP(C331,'Hemis baza'!K:AF,12,)</f>
        <v>Sirtqi</v>
      </c>
      <c r="K331" s="45" t="s">
        <v>1187</v>
      </c>
      <c r="L331" s="44" t="s">
        <v>873</v>
      </c>
      <c r="M331" s="12">
        <v>12000000</v>
      </c>
      <c r="N331" s="13">
        <f>SUMIF('BR 2'!B:B,'2-kurs'!C331,'BR 2'!G:G)</f>
        <v>6000000</v>
      </c>
      <c r="O331" s="12">
        <f t="shared" si="39"/>
        <v>6000000</v>
      </c>
      <c r="P331" s="12" t="s">
        <v>7172</v>
      </c>
      <c r="Q331" s="12">
        <f t="shared" si="40"/>
        <v>0</v>
      </c>
      <c r="R331" s="39"/>
      <c r="U331" s="13">
        <f t="shared" si="41"/>
        <v>0</v>
      </c>
      <c r="V331" s="13">
        <v>6000000</v>
      </c>
      <c r="AA331" s="359">
        <f t="shared" si="35"/>
        <v>12000000</v>
      </c>
      <c r="AB331" s="359">
        <f t="shared" si="36"/>
        <v>6000000</v>
      </c>
      <c r="AC331" s="359">
        <f t="shared" si="37"/>
        <v>6000000</v>
      </c>
      <c r="AD331" s="359">
        <f t="shared" si="38"/>
        <v>0</v>
      </c>
    </row>
    <row r="332" spans="1:30" s="1" customFormat="1" x14ac:dyDescent="0.25">
      <c r="A332" s="5">
        <f>SUBTOTAL(103,$B$2:B332)</f>
        <v>331</v>
      </c>
      <c r="B332" s="42" t="s">
        <v>5425</v>
      </c>
      <c r="C332" s="43">
        <v>32206901140077</v>
      </c>
      <c r="D332" s="10" t="str">
        <f>VLOOKUP(C332,'Hemis baza'!K:AJ,26,)</f>
        <v>438231100737</v>
      </c>
      <c r="E332" s="24" t="str">
        <f>VLOOKUP(C332,'Hemis baza'!K:AF,13,)</f>
        <v>To‘lov-shartnoma</v>
      </c>
      <c r="F332" s="109" t="str">
        <f>VLOOKUP(C332,'Hemis baza'!K:AF,3,)</f>
        <v>2-kurs</v>
      </c>
      <c r="G332" s="307" t="s">
        <v>318</v>
      </c>
      <c r="H332" s="404" t="str">
        <f>VLOOKUP(C332,'Hemis baza'!K:AF,5,)</f>
        <v>S1-23 IQT</v>
      </c>
      <c r="I332" s="403" t="str">
        <f>VLOOKUP(C332,'Hemis baza'!K:AF,11,)</f>
        <v>Bakalavr</v>
      </c>
      <c r="J332" s="23" t="str">
        <f>VLOOKUP(C332,'Hemis baza'!K:AF,12,)</f>
        <v>Sirtqi</v>
      </c>
      <c r="K332" s="45" t="s">
        <v>1124</v>
      </c>
      <c r="L332" s="44" t="s">
        <v>713</v>
      </c>
      <c r="M332" s="12">
        <v>12000000</v>
      </c>
      <c r="N332" s="13">
        <f>SUMIF('BR 2'!B:B,'2-kurs'!C332,'BR 2'!G:G)</f>
        <v>11000000</v>
      </c>
      <c r="O332" s="12">
        <f t="shared" si="39"/>
        <v>1000000</v>
      </c>
      <c r="P332" s="12"/>
      <c r="Q332" s="12">
        <f t="shared" si="40"/>
        <v>0</v>
      </c>
      <c r="R332" s="39"/>
      <c r="U332" s="13">
        <f t="shared" si="41"/>
        <v>0</v>
      </c>
      <c r="V332" s="13">
        <v>11000000</v>
      </c>
      <c r="AA332" s="359">
        <f t="shared" si="35"/>
        <v>12000000</v>
      </c>
      <c r="AB332" s="359">
        <f t="shared" si="36"/>
        <v>11000000</v>
      </c>
      <c r="AC332" s="359">
        <f t="shared" si="37"/>
        <v>1000000</v>
      </c>
      <c r="AD332" s="359">
        <f t="shared" si="38"/>
        <v>0</v>
      </c>
    </row>
    <row r="333" spans="1:30" s="1" customFormat="1" x14ac:dyDescent="0.25">
      <c r="A333" s="5">
        <f>SUBTOTAL(103,$B$2:B333)</f>
        <v>332</v>
      </c>
      <c r="B333" s="42" t="s">
        <v>5426</v>
      </c>
      <c r="C333" s="43">
        <v>41002901140022</v>
      </c>
      <c r="D333" s="10" t="str">
        <f>VLOOKUP(C333,'Hemis baza'!K:AJ,26,)</f>
        <v>438231100651</v>
      </c>
      <c r="E333" s="24" t="str">
        <f>VLOOKUP(C333,'Hemis baza'!K:AF,13,)</f>
        <v>To‘lov-shartnoma</v>
      </c>
      <c r="F333" s="109" t="str">
        <f>VLOOKUP(C333,'Hemis baza'!K:AF,3,)</f>
        <v>2-kurs</v>
      </c>
      <c r="G333" s="305" t="s">
        <v>36</v>
      </c>
      <c r="H333" s="404" t="str">
        <f>VLOOKUP(C333,'Hemis baza'!K:AF,5,)</f>
        <v>S2-23 MT</v>
      </c>
      <c r="I333" s="403" t="str">
        <f>VLOOKUP(C333,'Hemis baza'!K:AF,11,)</f>
        <v>Bakalavr</v>
      </c>
      <c r="J333" s="23" t="str">
        <f>VLOOKUP(C333,'Hemis baza'!K:AF,12,)</f>
        <v>Sirtqi</v>
      </c>
      <c r="K333" s="45" t="s">
        <v>1044</v>
      </c>
      <c r="L333" s="44" t="s">
        <v>475</v>
      </c>
      <c r="M333" s="12">
        <v>12000000</v>
      </c>
      <c r="N333" s="13">
        <f>SUMIF('BR 2'!B:B,'2-kurs'!C333,'BR 2'!G:G)</f>
        <v>9025000</v>
      </c>
      <c r="O333" s="12">
        <f t="shared" si="39"/>
        <v>2975000</v>
      </c>
      <c r="P333" s="34"/>
      <c r="Q333" s="12">
        <f t="shared" si="40"/>
        <v>0</v>
      </c>
      <c r="R333" s="39"/>
      <c r="U333" s="13">
        <f t="shared" si="41"/>
        <v>0</v>
      </c>
      <c r="V333" s="13">
        <v>9025000</v>
      </c>
      <c r="AA333" s="359">
        <f t="shared" si="35"/>
        <v>12000000</v>
      </c>
      <c r="AB333" s="359">
        <f t="shared" si="36"/>
        <v>9025000</v>
      </c>
      <c r="AC333" s="359">
        <f t="shared" si="37"/>
        <v>2975000</v>
      </c>
      <c r="AD333" s="359">
        <f t="shared" si="38"/>
        <v>0</v>
      </c>
    </row>
    <row r="334" spans="1:30" s="1" customFormat="1" x14ac:dyDescent="0.25">
      <c r="A334" s="5">
        <f>SUBTOTAL(103,$B$2:B334)</f>
        <v>333</v>
      </c>
      <c r="B334" s="42" t="s">
        <v>5427</v>
      </c>
      <c r="C334" s="43">
        <v>62906065300012</v>
      </c>
      <c r="D334" s="10" t="str">
        <f>VLOOKUP(C334,'Hemis baza'!K:AJ,26,)</f>
        <v>438231100356</v>
      </c>
      <c r="E334" s="24" t="str">
        <f>VLOOKUP(C334,'Hemis baza'!K:AF,13,)</f>
        <v>Davlat granti</v>
      </c>
      <c r="F334" s="109" t="str">
        <f>VLOOKUP(C334,'Hemis baza'!K:AF,3,)</f>
        <v>2-kurs</v>
      </c>
      <c r="G334" s="45" t="s">
        <v>361</v>
      </c>
      <c r="H334" s="404" t="str">
        <f>VLOOKUP(C334,'Hemis baza'!K:AF,5,)</f>
        <v>1-23 PSI</v>
      </c>
      <c r="I334" s="403" t="str">
        <f>VLOOKUP(C334,'Hemis baza'!K:AF,11,)</f>
        <v>Bakalavr</v>
      </c>
      <c r="J334" s="23" t="str">
        <f>VLOOKUP(C334,'Hemis baza'!K:AF,12,)</f>
        <v>Kunduzgi</v>
      </c>
      <c r="K334" s="45" t="s">
        <v>1037</v>
      </c>
      <c r="L334" s="44" t="s">
        <v>382</v>
      </c>
      <c r="M334" s="40">
        <v>15000000</v>
      </c>
      <c r="N334" s="13">
        <f>SUMIF('BR 2'!B:B,'2-kurs'!C334,'BR 2'!G:G)</f>
        <v>15000000</v>
      </c>
      <c r="O334" s="12">
        <f t="shared" si="39"/>
        <v>0</v>
      </c>
      <c r="P334" s="12"/>
      <c r="Q334" s="12">
        <f t="shared" si="40"/>
        <v>0</v>
      </c>
      <c r="R334" s="39"/>
      <c r="U334" s="13">
        <f t="shared" si="41"/>
        <v>0</v>
      </c>
      <c r="V334" s="13">
        <v>15000000</v>
      </c>
      <c r="AA334" s="359">
        <f t="shared" si="35"/>
        <v>15000000</v>
      </c>
      <c r="AB334" s="359">
        <f t="shared" si="36"/>
        <v>15000000</v>
      </c>
      <c r="AC334" s="359">
        <f t="shared" si="37"/>
        <v>0</v>
      </c>
      <c r="AD334" s="359">
        <f t="shared" si="38"/>
        <v>0</v>
      </c>
    </row>
    <row r="335" spans="1:30" s="1" customFormat="1" x14ac:dyDescent="0.25">
      <c r="A335" s="5">
        <f>SUBTOTAL(103,$B$2:B335)</f>
        <v>334</v>
      </c>
      <c r="B335" s="42" t="s">
        <v>5428</v>
      </c>
      <c r="C335" s="43">
        <v>42209961800050</v>
      </c>
      <c r="D335" s="10" t="str">
        <f>VLOOKUP(C335,'Hemis baza'!K:AJ,26,)</f>
        <v>438231100552</v>
      </c>
      <c r="E335" s="24" t="str">
        <f>VLOOKUP(C335,'Hemis baza'!K:AF,13,)</f>
        <v>To‘lov-shartnoma</v>
      </c>
      <c r="F335" s="109" t="str">
        <f>VLOOKUP(C335,'Hemis baza'!K:AF,3,)</f>
        <v>2-kurs</v>
      </c>
      <c r="G335" s="45" t="s">
        <v>361</v>
      </c>
      <c r="H335" s="404" t="str">
        <f>VLOOKUP(C335,'Hemis baza'!K:AF,5,)</f>
        <v>S2-23 PSI</v>
      </c>
      <c r="I335" s="403" t="str">
        <f>VLOOKUP(C335,'Hemis baza'!K:AF,11,)</f>
        <v>Bakalavr</v>
      </c>
      <c r="J335" s="23" t="str">
        <f>VLOOKUP(C335,'Hemis baza'!K:AF,12,)</f>
        <v>Sirtqi</v>
      </c>
      <c r="K335" s="45" t="s">
        <v>1225</v>
      </c>
      <c r="L335" s="44" t="s">
        <v>911</v>
      </c>
      <c r="M335" s="12">
        <v>12000000</v>
      </c>
      <c r="N335" s="13">
        <f>SUMIF('BR 2'!B:B,'2-kurs'!C335,'BR 2'!G:G)</f>
        <v>9000000</v>
      </c>
      <c r="O335" s="12">
        <f t="shared" si="39"/>
        <v>3000000</v>
      </c>
      <c r="P335" s="12"/>
      <c r="Q335" s="12">
        <f t="shared" si="40"/>
        <v>0</v>
      </c>
      <c r="R335" s="39"/>
      <c r="U335" s="13">
        <f t="shared" si="41"/>
        <v>0</v>
      </c>
      <c r="V335" s="13">
        <v>9000000</v>
      </c>
      <c r="AA335" s="359">
        <f t="shared" si="35"/>
        <v>12000000</v>
      </c>
      <c r="AB335" s="359">
        <f t="shared" si="36"/>
        <v>9000000</v>
      </c>
      <c r="AC335" s="359">
        <f t="shared" si="37"/>
        <v>3000000</v>
      </c>
      <c r="AD335" s="359">
        <f t="shared" si="38"/>
        <v>0</v>
      </c>
    </row>
    <row r="336" spans="1:30" s="1" customFormat="1" x14ac:dyDescent="0.25">
      <c r="A336" s="5">
        <f>SUBTOTAL(103,$B$2:B336)</f>
        <v>335</v>
      </c>
      <c r="B336" s="42" t="s">
        <v>5429</v>
      </c>
      <c r="C336" s="43">
        <v>40705925300018</v>
      </c>
      <c r="D336" s="10" t="str">
        <f>VLOOKUP(C336,'Hemis baza'!K:AJ,26,)</f>
        <v>438231100388</v>
      </c>
      <c r="E336" s="24" t="str">
        <f>VLOOKUP(C336,'Hemis baza'!K:AF,13,)</f>
        <v>To‘lov-shartnoma</v>
      </c>
      <c r="F336" s="109" t="str">
        <f>VLOOKUP(C336,'Hemis baza'!K:AF,3,)</f>
        <v>2-kurs</v>
      </c>
      <c r="G336" s="45" t="s">
        <v>270</v>
      </c>
      <c r="H336" s="404" t="str">
        <f>VLOOKUP(C336,'Hemis baza'!K:AF,5,)</f>
        <v>1-23 XTA</v>
      </c>
      <c r="I336" s="403" t="str">
        <f>VLOOKUP(C336,'Hemis baza'!K:AF,11,)</f>
        <v>Bakalavr</v>
      </c>
      <c r="J336" s="23" t="str">
        <f>VLOOKUP(C336,'Hemis baza'!K:AF,12,)</f>
        <v>Kunduzgi</v>
      </c>
      <c r="K336" s="45" t="s">
        <v>1009</v>
      </c>
      <c r="L336" s="44" t="s">
        <v>287</v>
      </c>
      <c r="M336" s="40">
        <v>15000000</v>
      </c>
      <c r="N336" s="13">
        <f>SUMIF('BR 2'!B:B,'2-kurs'!C336,'BR 2'!G:G)</f>
        <v>15000000</v>
      </c>
      <c r="O336" s="12">
        <f t="shared" si="39"/>
        <v>0</v>
      </c>
      <c r="P336" s="12"/>
      <c r="Q336" s="12">
        <f t="shared" si="40"/>
        <v>0</v>
      </c>
      <c r="R336" s="39"/>
      <c r="U336" s="13">
        <f t="shared" si="41"/>
        <v>0</v>
      </c>
      <c r="V336" s="13">
        <v>15000000</v>
      </c>
      <c r="AA336" s="359">
        <f t="shared" si="35"/>
        <v>15000000</v>
      </c>
      <c r="AB336" s="359">
        <f t="shared" si="36"/>
        <v>15000000</v>
      </c>
      <c r="AC336" s="359">
        <f t="shared" si="37"/>
        <v>0</v>
      </c>
      <c r="AD336" s="359">
        <f t="shared" si="38"/>
        <v>0</v>
      </c>
    </row>
    <row r="337" spans="1:30" s="1" customFormat="1" x14ac:dyDescent="0.25">
      <c r="A337" s="5">
        <f>SUBTOTAL(103,$B$2:B337)</f>
        <v>336</v>
      </c>
      <c r="B337" s="42" t="s">
        <v>5430</v>
      </c>
      <c r="C337" s="43">
        <v>40209891080076</v>
      </c>
      <c r="D337" s="10" t="str">
        <f>VLOOKUP(C337,'Hemis baza'!K:AJ,26,)</f>
        <v>438231100677</v>
      </c>
      <c r="E337" s="24" t="str">
        <f>VLOOKUP(C337,'Hemis baza'!K:AF,13,)</f>
        <v>To‘lov-shartnoma</v>
      </c>
      <c r="F337" s="109" t="str">
        <f>VLOOKUP(C337,'Hemis baza'!K:AF,3,)</f>
        <v>2-kurs</v>
      </c>
      <c r="G337" s="45" t="s">
        <v>140</v>
      </c>
      <c r="H337" s="404" t="str">
        <f>VLOOKUP(C337,'Hemis baza'!K:AF,5,)</f>
        <v>1-23 Muz</v>
      </c>
      <c r="I337" s="403" t="str">
        <f>VLOOKUP(C337,'Hemis baza'!K:AF,11,)</f>
        <v>Bakalavr</v>
      </c>
      <c r="J337" s="23" t="str">
        <f>VLOOKUP(C337,'Hemis baza'!K:AF,12,)</f>
        <v>Kunduzgi</v>
      </c>
      <c r="K337" s="45" t="s">
        <v>969</v>
      </c>
      <c r="L337" s="44" t="s">
        <v>141</v>
      </c>
      <c r="M337" s="40">
        <v>15000000</v>
      </c>
      <c r="N337" s="13">
        <f>SUMIF('BR 2'!B:B,'2-kurs'!C337,'BR 2'!G:G)</f>
        <v>15008000</v>
      </c>
      <c r="O337" s="12">
        <f t="shared" si="39"/>
        <v>0</v>
      </c>
      <c r="P337" s="12"/>
      <c r="Q337" s="12">
        <f t="shared" si="40"/>
        <v>8000</v>
      </c>
      <c r="R337" s="39"/>
      <c r="U337" s="13">
        <f t="shared" si="41"/>
        <v>0</v>
      </c>
      <c r="V337" s="13">
        <v>15008000</v>
      </c>
      <c r="AA337" s="359">
        <f t="shared" si="35"/>
        <v>15000000</v>
      </c>
      <c r="AB337" s="359">
        <f t="shared" si="36"/>
        <v>15008000</v>
      </c>
      <c r="AC337" s="359">
        <f t="shared" si="37"/>
        <v>0</v>
      </c>
      <c r="AD337" s="359">
        <f t="shared" si="38"/>
        <v>8000</v>
      </c>
    </row>
    <row r="338" spans="1:30" s="1" customFormat="1" x14ac:dyDescent="0.25">
      <c r="A338" s="5">
        <f>SUBTOTAL(103,$B$2:B338)</f>
        <v>337</v>
      </c>
      <c r="B338" s="42" t="s">
        <v>5431</v>
      </c>
      <c r="C338" s="43">
        <v>40308985380011</v>
      </c>
      <c r="D338" s="10" t="str">
        <f>VLOOKUP(C338,'Hemis baza'!K:AJ,26,)</f>
        <v>438231100537</v>
      </c>
      <c r="E338" s="24" t="str">
        <f>VLOOKUP(C338,'Hemis baza'!K:AF,13,)</f>
        <v>To‘lov-shartnoma</v>
      </c>
      <c r="F338" s="109" t="str">
        <f>VLOOKUP(C338,'Hemis baza'!K:AF,3,)</f>
        <v>2-kurs</v>
      </c>
      <c r="G338" s="45" t="s">
        <v>361</v>
      </c>
      <c r="H338" s="404" t="str">
        <f>VLOOKUP(C338,'Hemis baza'!K:AF,5,)</f>
        <v>S1-23 PSI</v>
      </c>
      <c r="I338" s="403" t="str">
        <f>VLOOKUP(C338,'Hemis baza'!K:AF,11,)</f>
        <v>Bakalavr</v>
      </c>
      <c r="J338" s="23" t="str">
        <f>VLOOKUP(C338,'Hemis baza'!K:AF,12,)</f>
        <v>Sirtqi</v>
      </c>
      <c r="K338" s="45" t="s">
        <v>1213</v>
      </c>
      <c r="L338" s="44" t="s">
        <v>899</v>
      </c>
      <c r="M338" s="12">
        <v>12000000</v>
      </c>
      <c r="N338" s="13">
        <f>SUMIF('BR 2'!B:B,'2-kurs'!C338,'BR 2'!G:G)</f>
        <v>10000000</v>
      </c>
      <c r="O338" s="12">
        <f t="shared" si="39"/>
        <v>2000000</v>
      </c>
      <c r="P338" s="12">
        <v>2000000</v>
      </c>
      <c r="Q338" s="12">
        <f t="shared" si="40"/>
        <v>0</v>
      </c>
      <c r="R338" s="39"/>
      <c r="U338" s="13">
        <f t="shared" si="41"/>
        <v>0</v>
      </c>
      <c r="V338" s="13">
        <v>10000000</v>
      </c>
      <c r="AA338" s="359">
        <f t="shared" si="35"/>
        <v>12000000</v>
      </c>
      <c r="AB338" s="359">
        <f t="shared" si="36"/>
        <v>10000000</v>
      </c>
      <c r="AC338" s="359">
        <f t="shared" si="37"/>
        <v>2000000</v>
      </c>
      <c r="AD338" s="359">
        <f t="shared" si="38"/>
        <v>0</v>
      </c>
    </row>
    <row r="339" spans="1:30" s="1" customFormat="1" x14ac:dyDescent="0.25">
      <c r="A339" s="5">
        <f>SUBTOTAL(103,$B$2:B339)</f>
        <v>338</v>
      </c>
      <c r="B339" s="42" t="s">
        <v>5432</v>
      </c>
      <c r="C339" s="43">
        <v>51101035280020</v>
      </c>
      <c r="D339" s="10" t="str">
        <f>VLOOKUP(C339,'Hemis baza'!K:AJ,26,)</f>
        <v>438231100551</v>
      </c>
      <c r="E339" s="24" t="str">
        <f>VLOOKUP(C339,'Hemis baza'!K:AF,13,)</f>
        <v>To‘lov-shartnoma</v>
      </c>
      <c r="F339" s="109" t="str">
        <f>VLOOKUP(C339,'Hemis baza'!K:AF,3,)</f>
        <v>2-kurs</v>
      </c>
      <c r="G339" s="45" t="s">
        <v>361</v>
      </c>
      <c r="H339" s="404" t="str">
        <f>VLOOKUP(C339,'Hemis baza'!K:AF,5,)</f>
        <v>S1-23 PSI</v>
      </c>
      <c r="I339" s="403" t="str">
        <f>VLOOKUP(C339,'Hemis baza'!K:AF,11,)</f>
        <v>Bakalavr</v>
      </c>
      <c r="J339" s="23" t="str">
        <f>VLOOKUP(C339,'Hemis baza'!K:AF,12,)</f>
        <v>Sirtqi</v>
      </c>
      <c r="K339" s="45" t="s">
        <v>1208</v>
      </c>
      <c r="L339" s="44" t="s">
        <v>895</v>
      </c>
      <c r="M339" s="12">
        <v>12000000</v>
      </c>
      <c r="N339" s="13">
        <f>SUMIF('BR 2'!B:B,'2-kurs'!C339,'BR 2'!G:G)</f>
        <v>12000000</v>
      </c>
      <c r="O339" s="12">
        <f t="shared" si="39"/>
        <v>0</v>
      </c>
      <c r="P339" s="12"/>
      <c r="Q339" s="12">
        <f t="shared" si="40"/>
        <v>0</v>
      </c>
      <c r="R339" s="39"/>
      <c r="U339" s="13">
        <f t="shared" si="41"/>
        <v>0</v>
      </c>
      <c r="V339" s="13">
        <v>12000000</v>
      </c>
      <c r="AA339" s="359">
        <f t="shared" si="35"/>
        <v>12000000</v>
      </c>
      <c r="AB339" s="359">
        <f t="shared" si="36"/>
        <v>12000000</v>
      </c>
      <c r="AC339" s="359">
        <f t="shared" si="37"/>
        <v>0</v>
      </c>
      <c r="AD339" s="359">
        <f t="shared" si="38"/>
        <v>0</v>
      </c>
    </row>
    <row r="340" spans="1:30" s="1" customFormat="1" x14ac:dyDescent="0.25">
      <c r="A340" s="5">
        <f>SUBTOTAL(103,$B$2:B340)</f>
        <v>339</v>
      </c>
      <c r="B340" s="42" t="s">
        <v>5433</v>
      </c>
      <c r="C340" s="43">
        <v>40112911140017</v>
      </c>
      <c r="D340" s="10" t="str">
        <f>VLOOKUP(C340,'Hemis baza'!K:AJ,26,)</f>
        <v>438231100634</v>
      </c>
      <c r="E340" s="24" t="str">
        <f>VLOOKUP(C340,'Hemis baza'!K:AF,13,)</f>
        <v>To‘lov-shartnoma</v>
      </c>
      <c r="F340" s="109" t="str">
        <f>VLOOKUP(C340,'Hemis baza'!K:AF,3,)</f>
        <v>2-kurs</v>
      </c>
      <c r="G340" s="305" t="s">
        <v>36</v>
      </c>
      <c r="H340" s="404" t="str">
        <f>VLOOKUP(C340,'Hemis baza'!K:AF,5,)</f>
        <v>S1-23 MT</v>
      </c>
      <c r="I340" s="403" t="str">
        <f>VLOOKUP(C340,'Hemis baza'!K:AF,11,)</f>
        <v>Bakalavr</v>
      </c>
      <c r="J340" s="23" t="str">
        <f>VLOOKUP(C340,'Hemis baza'!K:AF,12,)</f>
        <v>Sirtqi</v>
      </c>
      <c r="K340" s="45" t="s">
        <v>1073</v>
      </c>
      <c r="L340" s="44" t="s">
        <v>505</v>
      </c>
      <c r="M340" s="12">
        <v>12000000</v>
      </c>
      <c r="N340" s="13">
        <f>SUMIF('BR 2'!B:B,'2-kurs'!C340,'BR 2'!G:G)</f>
        <v>9450000</v>
      </c>
      <c r="O340" s="12">
        <f t="shared" si="39"/>
        <v>2550000</v>
      </c>
      <c r="P340" s="34"/>
      <c r="Q340" s="12">
        <f t="shared" si="40"/>
        <v>0</v>
      </c>
      <c r="R340" s="39"/>
      <c r="U340" s="13">
        <f t="shared" si="41"/>
        <v>0</v>
      </c>
      <c r="V340" s="13">
        <v>9450000</v>
      </c>
      <c r="AA340" s="359">
        <f t="shared" si="35"/>
        <v>12000000</v>
      </c>
      <c r="AB340" s="359">
        <f t="shared" si="36"/>
        <v>9450000</v>
      </c>
      <c r="AC340" s="359">
        <f t="shared" si="37"/>
        <v>2550000</v>
      </c>
      <c r="AD340" s="359">
        <f t="shared" si="38"/>
        <v>0</v>
      </c>
    </row>
    <row r="341" spans="1:30" s="1" customFormat="1" x14ac:dyDescent="0.25">
      <c r="A341" s="5">
        <f>SUBTOTAL(103,$B$2:B341)</f>
        <v>340</v>
      </c>
      <c r="B341" s="42" t="s">
        <v>5434</v>
      </c>
      <c r="C341" s="43">
        <v>61504055360021</v>
      </c>
      <c r="D341" s="10" t="str">
        <f>VLOOKUP(C341,'Hemis baza'!K:AJ,26,)</f>
        <v>438231100420</v>
      </c>
      <c r="E341" s="24" t="str">
        <f>VLOOKUP(C341,'Hemis baza'!K:AF,13,)</f>
        <v>To‘lov-shartnoma</v>
      </c>
      <c r="F341" s="109" t="str">
        <f>VLOOKUP(C341,'Hemis baza'!K:AF,3,)</f>
        <v>2-kurs</v>
      </c>
      <c r="G341" s="45" t="s">
        <v>270</v>
      </c>
      <c r="H341" s="404" t="str">
        <f>VLOOKUP(C341,'Hemis baza'!K:AF,5,)</f>
        <v>1-23 XTA</v>
      </c>
      <c r="I341" s="403" t="str">
        <f>VLOOKUP(C341,'Hemis baza'!K:AF,11,)</f>
        <v>Bakalavr</v>
      </c>
      <c r="J341" s="23" t="str">
        <f>VLOOKUP(C341,'Hemis baza'!K:AF,12,)</f>
        <v>Kunduzgi</v>
      </c>
      <c r="K341" s="45" t="s">
        <v>1005</v>
      </c>
      <c r="L341" s="44" t="s">
        <v>283</v>
      </c>
      <c r="M341" s="40">
        <v>15000000</v>
      </c>
      <c r="N341" s="13">
        <f>SUMIF('BR 2'!B:B,'2-kurs'!C341,'BR 2'!G:G)</f>
        <v>8000000</v>
      </c>
      <c r="O341" s="12">
        <f t="shared" si="39"/>
        <v>7000000</v>
      </c>
      <c r="P341" s="12"/>
      <c r="Q341" s="12">
        <f t="shared" si="40"/>
        <v>0</v>
      </c>
      <c r="R341" s="39"/>
      <c r="U341" s="13">
        <f t="shared" si="41"/>
        <v>0</v>
      </c>
      <c r="V341" s="13">
        <v>8000000</v>
      </c>
      <c r="AA341" s="359">
        <f t="shared" si="35"/>
        <v>15000000</v>
      </c>
      <c r="AB341" s="359">
        <f t="shared" si="36"/>
        <v>8000000</v>
      </c>
      <c r="AC341" s="359">
        <f t="shared" si="37"/>
        <v>7000000</v>
      </c>
      <c r="AD341" s="359">
        <f t="shared" si="38"/>
        <v>0</v>
      </c>
    </row>
    <row r="342" spans="1:30" s="1" customFormat="1" x14ac:dyDescent="0.25">
      <c r="A342" s="5">
        <f>SUBTOTAL(103,$B$2:B342)</f>
        <v>341</v>
      </c>
      <c r="B342" s="42" t="s">
        <v>5435</v>
      </c>
      <c r="C342" s="43">
        <v>61909055300035</v>
      </c>
      <c r="D342" s="10" t="str">
        <f>VLOOKUP(C342,'Hemis baza'!K:AJ,26,)</f>
        <v>438231100340</v>
      </c>
      <c r="E342" s="24" t="str">
        <f>VLOOKUP(C342,'Hemis baza'!K:AF,13,)</f>
        <v>To‘lov-shartnoma</v>
      </c>
      <c r="F342" s="109" t="str">
        <f>VLOOKUP(C342,'Hemis baza'!K:AF,3,)</f>
        <v>2-kurs</v>
      </c>
      <c r="G342" s="45" t="s">
        <v>270</v>
      </c>
      <c r="H342" s="404" t="str">
        <f>VLOOKUP(C342,'Hemis baza'!K:AF,5,)</f>
        <v>1-23 XTA</v>
      </c>
      <c r="I342" s="403" t="str">
        <f>VLOOKUP(C342,'Hemis baza'!K:AF,11,)</f>
        <v>Bakalavr</v>
      </c>
      <c r="J342" s="23" t="str">
        <f>VLOOKUP(C342,'Hemis baza'!K:AF,12,)</f>
        <v>Kunduzgi</v>
      </c>
      <c r="K342" s="45" t="s">
        <v>1011</v>
      </c>
      <c r="L342" s="44" t="s">
        <v>289</v>
      </c>
      <c r="M342" s="40">
        <v>15000000</v>
      </c>
      <c r="N342" s="13">
        <f>SUMIF('BR 2'!B:B,'2-kurs'!C342,'BR 2'!G:G)</f>
        <v>7500000</v>
      </c>
      <c r="O342" s="12">
        <f t="shared" si="39"/>
        <v>7500000</v>
      </c>
      <c r="P342" s="12"/>
      <c r="Q342" s="12">
        <f t="shared" si="40"/>
        <v>0</v>
      </c>
      <c r="R342" s="39"/>
      <c r="U342" s="13">
        <f t="shared" si="41"/>
        <v>0</v>
      </c>
      <c r="V342" s="13">
        <v>7500000</v>
      </c>
      <c r="AA342" s="359">
        <f t="shared" si="35"/>
        <v>15000000</v>
      </c>
      <c r="AB342" s="359">
        <f t="shared" si="36"/>
        <v>7500000</v>
      </c>
      <c r="AC342" s="359">
        <f t="shared" si="37"/>
        <v>7500000</v>
      </c>
      <c r="AD342" s="359">
        <f t="shared" si="38"/>
        <v>0</v>
      </c>
    </row>
    <row r="343" spans="1:30" s="1" customFormat="1" x14ac:dyDescent="0.25">
      <c r="A343" s="5">
        <f>SUBTOTAL(103,$B$2:B343)</f>
        <v>342</v>
      </c>
      <c r="B343" s="42" t="s">
        <v>5436</v>
      </c>
      <c r="C343" s="43">
        <v>62707055260048</v>
      </c>
      <c r="D343" s="10" t="str">
        <f>VLOOKUP(C343,'Hemis baza'!K:AJ,26,)</f>
        <v>438231100395</v>
      </c>
      <c r="E343" s="24" t="str">
        <f>VLOOKUP(C343,'Hemis baza'!K:AF,13,)</f>
        <v>To‘lov-shartnoma</v>
      </c>
      <c r="F343" s="109" t="str">
        <f>VLOOKUP(C343,'Hemis baza'!K:AF,3,)</f>
        <v>2-kurs</v>
      </c>
      <c r="G343" s="45" t="s">
        <v>270</v>
      </c>
      <c r="H343" s="404" t="str">
        <f>VLOOKUP(C343,'Hemis baza'!K:AF,5,)</f>
        <v>1-23 XTA</v>
      </c>
      <c r="I343" s="403" t="str">
        <f>VLOOKUP(C343,'Hemis baza'!K:AF,11,)</f>
        <v>Bakalavr</v>
      </c>
      <c r="J343" s="23" t="str">
        <f>VLOOKUP(C343,'Hemis baza'!K:AF,12,)</f>
        <v>Kunduzgi</v>
      </c>
      <c r="K343" s="45" t="s">
        <v>1000</v>
      </c>
      <c r="L343" s="44" t="s">
        <v>278</v>
      </c>
      <c r="M343" s="40">
        <v>15000000</v>
      </c>
      <c r="N343" s="13">
        <f>SUMIF('BR 2'!B:B,'2-kurs'!C343,'BR 2'!G:G)</f>
        <v>7500000</v>
      </c>
      <c r="O343" s="12">
        <f t="shared" si="39"/>
        <v>7500000</v>
      </c>
      <c r="P343" s="12"/>
      <c r="Q343" s="12">
        <f t="shared" si="40"/>
        <v>0</v>
      </c>
      <c r="R343" s="39"/>
      <c r="U343" s="13">
        <f t="shared" si="41"/>
        <v>0</v>
      </c>
      <c r="V343" s="13">
        <v>7500000</v>
      </c>
      <c r="AA343" s="359">
        <f t="shared" si="35"/>
        <v>15000000</v>
      </c>
      <c r="AB343" s="359">
        <f t="shared" si="36"/>
        <v>7500000</v>
      </c>
      <c r="AC343" s="359">
        <f t="shared" si="37"/>
        <v>7500000</v>
      </c>
      <c r="AD343" s="359">
        <f t="shared" si="38"/>
        <v>0</v>
      </c>
    </row>
    <row r="344" spans="1:30" s="1" customFormat="1" x14ac:dyDescent="0.25">
      <c r="A344" s="5">
        <f>SUBTOTAL(103,$B$2:B344)</f>
        <v>343</v>
      </c>
      <c r="B344" s="42" t="s">
        <v>5437</v>
      </c>
      <c r="C344" s="32">
        <v>61608055260085</v>
      </c>
      <c r="D344" s="10" t="str">
        <f>VLOOKUP(C344,'Hemis baza'!K:AJ,26,)</f>
        <v>438231100350</v>
      </c>
      <c r="E344" s="24" t="str">
        <f>VLOOKUP(C344,'Hemis baza'!K:AF,13,)</f>
        <v>Davlat granti</v>
      </c>
      <c r="F344" s="109" t="str">
        <f>VLOOKUP(C344,'Hemis baza'!K:AF,3,)</f>
        <v>2-kurs</v>
      </c>
      <c r="G344" s="45" t="s">
        <v>361</v>
      </c>
      <c r="H344" s="404" t="str">
        <f>VLOOKUP(C344,'Hemis baza'!K:AF,5,)</f>
        <v>1-23 PSI</v>
      </c>
      <c r="I344" s="403" t="str">
        <f>VLOOKUP(C344,'Hemis baza'!K:AF,11,)</f>
        <v>Bakalavr</v>
      </c>
      <c r="J344" s="23" t="str">
        <f>VLOOKUP(C344,'Hemis baza'!K:AF,12,)</f>
        <v>Kunduzgi</v>
      </c>
      <c r="K344" s="44" t="s">
        <v>1039</v>
      </c>
      <c r="L344" s="44" t="s">
        <v>384</v>
      </c>
      <c r="M344" s="40">
        <v>15000000</v>
      </c>
      <c r="N344" s="13">
        <f>SUMIF('BR 2'!B:B,'2-kurs'!C344,'BR 2'!G:G)</f>
        <v>15000000</v>
      </c>
      <c r="O344" s="12">
        <f t="shared" si="39"/>
        <v>0</v>
      </c>
      <c r="P344" s="12"/>
      <c r="Q344" s="12">
        <f t="shared" si="40"/>
        <v>0</v>
      </c>
      <c r="R344" s="39"/>
      <c r="U344" s="13">
        <f t="shared" si="41"/>
        <v>0</v>
      </c>
      <c r="V344" s="13">
        <v>15000000</v>
      </c>
      <c r="AA344" s="359">
        <f t="shared" si="35"/>
        <v>15000000</v>
      </c>
      <c r="AB344" s="359">
        <f t="shared" si="36"/>
        <v>15000000</v>
      </c>
      <c r="AC344" s="359">
        <f t="shared" si="37"/>
        <v>0</v>
      </c>
      <c r="AD344" s="359">
        <f t="shared" si="38"/>
        <v>0</v>
      </c>
    </row>
    <row r="345" spans="1:30" s="1" customFormat="1" x14ac:dyDescent="0.25">
      <c r="A345" s="5">
        <f>SUBTOTAL(103,$B$2:B345)</f>
        <v>344</v>
      </c>
      <c r="B345" s="46" t="s">
        <v>5438</v>
      </c>
      <c r="C345" s="32">
        <v>52103045670047</v>
      </c>
      <c r="D345" s="10" t="str">
        <f>VLOOKUP(C345,'Hemis baza'!K:AJ,26,)</f>
        <v>438231100465</v>
      </c>
      <c r="E345" s="24" t="str">
        <f>VLOOKUP(C345,'Hemis baza'!K:AF,13,)</f>
        <v>To‘lov-shartnoma</v>
      </c>
      <c r="F345" s="109" t="str">
        <f>VLOOKUP(C345,'Hemis baza'!K:AF,3,)</f>
        <v>2-kurs</v>
      </c>
      <c r="G345" s="45" t="s">
        <v>140</v>
      </c>
      <c r="H345" s="404" t="str">
        <f>VLOOKUP(C345,'Hemis baza'!K:AF,5,)</f>
        <v>1-23 Muz</v>
      </c>
      <c r="I345" s="403" t="str">
        <f>VLOOKUP(C345,'Hemis baza'!K:AF,11,)</f>
        <v>Bakalavr</v>
      </c>
      <c r="J345" s="23" t="str">
        <f>VLOOKUP(C345,'Hemis baza'!K:AF,12,)</f>
        <v>Kunduzgi</v>
      </c>
      <c r="K345" s="44" t="s">
        <v>973</v>
      </c>
      <c r="L345" s="44" t="s">
        <v>146</v>
      </c>
      <c r="M345" s="40">
        <v>15000000</v>
      </c>
      <c r="N345" s="13">
        <f>SUMIF('BR 2'!B:B,'2-kurs'!C345,'BR 2'!G:G)</f>
        <v>12100000</v>
      </c>
      <c r="O345" s="12">
        <f t="shared" si="39"/>
        <v>2900000</v>
      </c>
      <c r="P345" s="12"/>
      <c r="Q345" s="12">
        <f t="shared" si="40"/>
        <v>0</v>
      </c>
      <c r="R345" s="39"/>
      <c r="U345" s="13">
        <f t="shared" si="41"/>
        <v>0</v>
      </c>
      <c r="V345" s="13">
        <v>12100000</v>
      </c>
      <c r="AA345" s="359">
        <f t="shared" si="35"/>
        <v>15000000</v>
      </c>
      <c r="AB345" s="359">
        <f t="shared" si="36"/>
        <v>12100000</v>
      </c>
      <c r="AC345" s="359">
        <f t="shared" si="37"/>
        <v>2900000</v>
      </c>
      <c r="AD345" s="359">
        <f t="shared" si="38"/>
        <v>0</v>
      </c>
    </row>
    <row r="346" spans="1:30" s="1" customFormat="1" x14ac:dyDescent="0.25">
      <c r="A346" s="5">
        <f>SUBTOTAL(103,$B$2:B346)</f>
        <v>345</v>
      </c>
      <c r="B346" s="46" t="s">
        <v>5439</v>
      </c>
      <c r="C346" s="32">
        <v>50101055670129</v>
      </c>
      <c r="D346" s="10" t="str">
        <f>VLOOKUP(C346,'Hemis baza'!K:AJ,26,)</f>
        <v>438231100424</v>
      </c>
      <c r="E346" s="24" t="str">
        <f>VLOOKUP(C346,'Hemis baza'!K:AF,13,)</f>
        <v>To‘lov-shartnoma</v>
      </c>
      <c r="F346" s="109" t="str">
        <f>VLOOKUP(C346,'Hemis baza'!K:AF,3,)</f>
        <v>2-kurs</v>
      </c>
      <c r="G346" s="45" t="s">
        <v>140</v>
      </c>
      <c r="H346" s="404" t="str">
        <f>VLOOKUP(C346,'Hemis baza'!K:AF,5,)</f>
        <v>1-23 Muz</v>
      </c>
      <c r="I346" s="403" t="str">
        <f>VLOOKUP(C346,'Hemis baza'!K:AF,11,)</f>
        <v>Bakalavr</v>
      </c>
      <c r="J346" s="23" t="str">
        <f>VLOOKUP(C346,'Hemis baza'!K:AF,12,)</f>
        <v>Kunduzgi</v>
      </c>
      <c r="K346" s="44" t="s">
        <v>976</v>
      </c>
      <c r="L346" s="44" t="s">
        <v>148</v>
      </c>
      <c r="M346" s="40">
        <v>15000000</v>
      </c>
      <c r="N346" s="13">
        <f>SUMIF('BR 2'!B:B,'2-kurs'!C346,'BR 2'!G:G)</f>
        <v>10500000</v>
      </c>
      <c r="O346" s="12">
        <f t="shared" si="39"/>
        <v>4500000</v>
      </c>
      <c r="P346" s="12"/>
      <c r="Q346" s="12">
        <f t="shared" si="40"/>
        <v>0</v>
      </c>
      <c r="R346" s="39"/>
      <c r="U346" s="13">
        <f t="shared" si="41"/>
        <v>0</v>
      </c>
      <c r="V346" s="13">
        <v>10500000</v>
      </c>
      <c r="AA346" s="359">
        <f t="shared" si="35"/>
        <v>15000000</v>
      </c>
      <c r="AB346" s="359">
        <f t="shared" si="36"/>
        <v>10500000</v>
      </c>
      <c r="AC346" s="359">
        <f t="shared" si="37"/>
        <v>4500000</v>
      </c>
      <c r="AD346" s="359">
        <f t="shared" si="38"/>
        <v>0</v>
      </c>
    </row>
    <row r="347" spans="1:30" s="1" customFormat="1" x14ac:dyDescent="0.25">
      <c r="A347" s="5">
        <f>SUBTOTAL(103,$B$2:B347)</f>
        <v>346</v>
      </c>
      <c r="B347" s="46" t="s">
        <v>5440</v>
      </c>
      <c r="C347" s="32">
        <v>31308941100019</v>
      </c>
      <c r="D347" s="10" t="str">
        <f>VLOOKUP(C347,'Hemis baza'!K:AJ,26,)</f>
        <v>438231200050</v>
      </c>
      <c r="E347" s="24" t="str">
        <f>VLOOKUP(C347,'Hemis baza'!K:AF,13,)</f>
        <v>To‘lov-shartnoma</v>
      </c>
      <c r="F347" s="109" t="str">
        <f>VLOOKUP(C347,'Hemis baza'!K:AF,3,)</f>
        <v>2-kurs</v>
      </c>
      <c r="G347" s="45" t="s">
        <v>1240</v>
      </c>
      <c r="H347" s="404" t="str">
        <f>VLOOKUP(C347,'Hemis baza'!K:AF,5,)</f>
        <v>M1-23 P</v>
      </c>
      <c r="I347" s="403" t="str">
        <f>VLOOKUP(C347,'Hemis baza'!K:AF,11,)</f>
        <v>Magistr</v>
      </c>
      <c r="J347" s="23" t="str">
        <f>VLOOKUP(C347,'Hemis baza'!K:AF,12,)</f>
        <v>Kunduzgi</v>
      </c>
      <c r="K347" s="44" t="s">
        <v>1301</v>
      </c>
      <c r="L347" s="44">
        <v>918271308</v>
      </c>
      <c r="M347" s="12">
        <v>18000000</v>
      </c>
      <c r="N347" s="13">
        <f>SUMIF('BR 2'!B:B,'2-kurs'!C347,'BR 2'!G:G)</f>
        <v>0</v>
      </c>
      <c r="O347" s="12">
        <f t="shared" si="39"/>
        <v>18000000</v>
      </c>
      <c r="P347" s="12"/>
      <c r="Q347" s="12">
        <f t="shared" si="40"/>
        <v>0</v>
      </c>
      <c r="R347" s="39"/>
      <c r="U347" s="13">
        <f t="shared" si="41"/>
        <v>0</v>
      </c>
      <c r="V347" s="13">
        <v>0</v>
      </c>
      <c r="AA347" s="359">
        <f t="shared" si="35"/>
        <v>18000000</v>
      </c>
      <c r="AB347" s="359">
        <f t="shared" si="36"/>
        <v>0</v>
      </c>
      <c r="AC347" s="359">
        <f t="shared" si="37"/>
        <v>18000000</v>
      </c>
      <c r="AD347" s="359">
        <f t="shared" si="38"/>
        <v>0</v>
      </c>
    </row>
    <row r="348" spans="1:30" s="1" customFormat="1" x14ac:dyDescent="0.25">
      <c r="A348" s="5">
        <f>SUBTOTAL(103,$B$2:B348)</f>
        <v>347</v>
      </c>
      <c r="B348" s="46" t="s">
        <v>5441</v>
      </c>
      <c r="C348" s="32">
        <v>52402055360013</v>
      </c>
      <c r="D348" s="10" t="e">
        <f>VLOOKUP(C348,'Hemis baza'!K:AJ,26,)</f>
        <v>#N/A</v>
      </c>
      <c r="E348" s="24" t="e">
        <f>VLOOKUP(C348,'Hemis baza'!K:AF,13,)</f>
        <v>#N/A</v>
      </c>
      <c r="F348" s="109" t="e">
        <f>VLOOKUP(C348,'Hemis baza'!K:AF,3,)</f>
        <v>#N/A</v>
      </c>
      <c r="G348" s="307" t="s">
        <v>318</v>
      </c>
      <c r="H348" s="404" t="e">
        <f>VLOOKUP(C348,'Hemis baza'!K:AF,5,)</f>
        <v>#N/A</v>
      </c>
      <c r="I348" s="403" t="e">
        <f>VLOOKUP(C348,'Hemis baza'!K:AF,11,)</f>
        <v>#N/A</v>
      </c>
      <c r="J348" s="23" t="e">
        <f>VLOOKUP(C348,'Hemis baza'!K:AF,12,)</f>
        <v>#N/A</v>
      </c>
      <c r="K348" s="44" t="s">
        <v>1136</v>
      </c>
      <c r="L348" s="44" t="s">
        <v>725</v>
      </c>
      <c r="M348" s="12">
        <v>12000000</v>
      </c>
      <c r="N348" s="13">
        <f>SUMIF('BR 2'!B:B,'2-kurs'!C348,'BR 2'!G:G)</f>
        <v>6000000</v>
      </c>
      <c r="O348" s="12">
        <f t="shared" si="39"/>
        <v>6000000</v>
      </c>
      <c r="P348" s="12"/>
      <c r="Q348" s="12">
        <f t="shared" si="40"/>
        <v>0</v>
      </c>
      <c r="R348" s="39"/>
      <c r="U348" s="13">
        <f t="shared" si="41"/>
        <v>0</v>
      </c>
      <c r="V348" s="13">
        <v>6000000</v>
      </c>
      <c r="AA348" s="359">
        <f t="shared" si="35"/>
        <v>12000000</v>
      </c>
      <c r="AB348" s="359">
        <f t="shared" si="36"/>
        <v>6000000</v>
      </c>
      <c r="AC348" s="359">
        <f t="shared" si="37"/>
        <v>6000000</v>
      </c>
      <c r="AD348" s="359">
        <f t="shared" si="38"/>
        <v>0</v>
      </c>
    </row>
    <row r="349" spans="1:30" s="1" customFormat="1" x14ac:dyDescent="0.25">
      <c r="A349" s="5">
        <f>SUBTOTAL(103,$B$2:B349)</f>
        <v>348</v>
      </c>
      <c r="B349" s="42" t="s">
        <v>5442</v>
      </c>
      <c r="C349" s="32">
        <v>40704905260029</v>
      </c>
      <c r="D349" s="10" t="str">
        <f>VLOOKUP(C349,'Hemis baza'!K:AJ,26,)</f>
        <v>438231200056</v>
      </c>
      <c r="E349" s="24" t="str">
        <f>VLOOKUP(C349,'Hemis baza'!K:AF,13,)</f>
        <v>To‘lov-shartnoma</v>
      </c>
      <c r="F349" s="109" t="str">
        <f>VLOOKUP(C349,'Hemis baza'!K:AF,3,)</f>
        <v>2-kurs</v>
      </c>
      <c r="G349" s="45" t="s">
        <v>1240</v>
      </c>
      <c r="H349" s="404" t="str">
        <f>VLOOKUP(C349,'Hemis baza'!K:AF,5,)</f>
        <v>M1-23 P</v>
      </c>
      <c r="I349" s="403" t="str">
        <f>VLOOKUP(C349,'Hemis baza'!K:AF,11,)</f>
        <v>Magistr</v>
      </c>
      <c r="J349" s="23" t="str">
        <f>VLOOKUP(C349,'Hemis baza'!K:AF,12,)</f>
        <v>Kunduzgi</v>
      </c>
      <c r="K349" s="44" t="s">
        <v>1305</v>
      </c>
      <c r="L349" s="44">
        <v>997055339</v>
      </c>
      <c r="M349" s="12">
        <v>18000000</v>
      </c>
      <c r="N349" s="13">
        <f>SUMIF('BR 2'!B:B,'2-kurs'!C349,'BR 2'!G:G)</f>
        <v>18017000</v>
      </c>
      <c r="O349" s="12">
        <f t="shared" si="39"/>
        <v>0</v>
      </c>
      <c r="P349" s="12"/>
      <c r="Q349" s="12">
        <f t="shared" si="40"/>
        <v>17000</v>
      </c>
      <c r="R349" s="39"/>
      <c r="U349" s="13">
        <f t="shared" si="41"/>
        <v>0</v>
      </c>
      <c r="V349" s="13">
        <v>18017000</v>
      </c>
      <c r="AA349" s="359">
        <f t="shared" si="35"/>
        <v>18000000</v>
      </c>
      <c r="AB349" s="359">
        <f t="shared" si="36"/>
        <v>18017000</v>
      </c>
      <c r="AC349" s="359">
        <f t="shared" si="37"/>
        <v>0</v>
      </c>
      <c r="AD349" s="359">
        <f t="shared" si="38"/>
        <v>17000</v>
      </c>
    </row>
    <row r="350" spans="1:30" s="1" customFormat="1" x14ac:dyDescent="0.25">
      <c r="A350" s="5">
        <f>SUBTOTAL(103,$B$2:B350)</f>
        <v>349</v>
      </c>
      <c r="B350" s="42" t="s">
        <v>5443</v>
      </c>
      <c r="C350" s="32">
        <v>62211055300010</v>
      </c>
      <c r="D350" s="10" t="str">
        <f>VLOOKUP(C350,'Hemis baza'!K:AJ,26,)</f>
        <v>438231100469</v>
      </c>
      <c r="E350" s="24" t="str">
        <f>VLOOKUP(C350,'Hemis baza'!K:AF,13,)</f>
        <v>To‘lov-shartnoma</v>
      </c>
      <c r="F350" s="109" t="str">
        <f>VLOOKUP(C350,'Hemis baza'!K:AF,3,)</f>
        <v>2-kurs</v>
      </c>
      <c r="G350" s="45" t="s">
        <v>36</v>
      </c>
      <c r="H350" s="404" t="str">
        <f>VLOOKUP(C350,'Hemis baza'!K:AF,5,)</f>
        <v>1-23 MT</v>
      </c>
      <c r="I350" s="403" t="str">
        <f>VLOOKUP(C350,'Hemis baza'!K:AF,11,)</f>
        <v>Bakalavr</v>
      </c>
      <c r="J350" s="23" t="str">
        <f>VLOOKUP(C350,'Hemis baza'!K:AF,12,)</f>
        <v>Kunduzgi</v>
      </c>
      <c r="K350" s="302" t="s">
        <v>5038</v>
      </c>
      <c r="L350" s="44"/>
      <c r="M350" s="40">
        <v>15000000</v>
      </c>
      <c r="N350" s="13">
        <f>SUMIF('BR 2'!B:B,'2-kurs'!C350,'BR 2'!G:G)</f>
        <v>5000000</v>
      </c>
      <c r="O350" s="12">
        <f t="shared" si="39"/>
        <v>10000000</v>
      </c>
      <c r="P350" s="12"/>
      <c r="Q350" s="12">
        <f t="shared" si="40"/>
        <v>0</v>
      </c>
      <c r="R350" s="39"/>
      <c r="U350" s="13">
        <f t="shared" si="41"/>
        <v>0</v>
      </c>
      <c r="V350" s="13">
        <v>5000000</v>
      </c>
      <c r="AA350" s="359">
        <f t="shared" ref="AA350:AA407" si="42">M350</f>
        <v>15000000</v>
      </c>
      <c r="AB350" s="359">
        <f t="shared" ref="AB350:AB407" si="43">N350</f>
        <v>5000000</v>
      </c>
      <c r="AC350" s="359">
        <f t="shared" ref="AC350:AC407" si="44">O350</f>
        <v>10000000</v>
      </c>
      <c r="AD350" s="359">
        <f t="shared" ref="AD350:AD407" si="45">Q350</f>
        <v>0</v>
      </c>
    </row>
    <row r="351" spans="1:30" s="1" customFormat="1" x14ac:dyDescent="0.25">
      <c r="A351" s="5">
        <f>SUBTOTAL(103,$B$2:B351)</f>
        <v>350</v>
      </c>
      <c r="B351" s="42" t="s">
        <v>5444</v>
      </c>
      <c r="C351" s="32">
        <v>61605055320034</v>
      </c>
      <c r="D351" s="10" t="str">
        <f>VLOOKUP(C351,'Hemis baza'!K:AJ,26,)</f>
        <v>438231100508</v>
      </c>
      <c r="E351" s="24" t="str">
        <f>VLOOKUP(C351,'Hemis baza'!K:AF,13,)</f>
        <v>To‘lov-shartnoma</v>
      </c>
      <c r="F351" s="109" t="str">
        <f>VLOOKUP(C351,'Hemis baza'!K:AF,3,)</f>
        <v>2-kurs</v>
      </c>
      <c r="G351" s="45" t="s">
        <v>36</v>
      </c>
      <c r="H351" s="404" t="str">
        <f>VLOOKUP(C351,'Hemis baza'!K:AF,5,)</f>
        <v>1-23 MT</v>
      </c>
      <c r="I351" s="403" t="str">
        <f>VLOOKUP(C351,'Hemis baza'!K:AF,11,)</f>
        <v>Bakalavr</v>
      </c>
      <c r="J351" s="23" t="str">
        <f>VLOOKUP(C351,'Hemis baza'!K:AF,12,)</f>
        <v>Kunduzgi</v>
      </c>
      <c r="K351" s="302" t="s">
        <v>5039</v>
      </c>
      <c r="L351" s="44"/>
      <c r="M351" s="40">
        <v>15000000</v>
      </c>
      <c r="N351" s="13">
        <f>SUMIF('BR 2'!B:B,'2-kurs'!C351,'BR 2'!G:G)</f>
        <v>6500000</v>
      </c>
      <c r="O351" s="12">
        <f t="shared" si="39"/>
        <v>8500000</v>
      </c>
      <c r="P351" s="12"/>
      <c r="Q351" s="12">
        <f t="shared" si="40"/>
        <v>0</v>
      </c>
      <c r="R351" s="39"/>
      <c r="U351" s="13">
        <f t="shared" si="41"/>
        <v>0</v>
      </c>
      <c r="V351" s="13">
        <v>6500000</v>
      </c>
      <c r="AA351" s="359">
        <f t="shared" si="42"/>
        <v>15000000</v>
      </c>
      <c r="AB351" s="359">
        <f t="shared" si="43"/>
        <v>6500000</v>
      </c>
      <c r="AC351" s="359">
        <f t="shared" si="44"/>
        <v>8500000</v>
      </c>
      <c r="AD351" s="359">
        <f t="shared" si="45"/>
        <v>0</v>
      </c>
    </row>
    <row r="352" spans="1:30" s="1" customFormat="1" x14ac:dyDescent="0.25">
      <c r="A352" s="5">
        <f>SUBTOTAL(103,$B$2:B352)</f>
        <v>351</v>
      </c>
      <c r="B352" s="42" t="s">
        <v>5445</v>
      </c>
      <c r="C352" s="32">
        <v>60506055300015</v>
      </c>
      <c r="D352" s="10" t="str">
        <f>VLOOKUP(C352,'Hemis baza'!K:AJ,26,)</f>
        <v>438231100697</v>
      </c>
      <c r="E352" s="24" t="str">
        <f>VLOOKUP(C352,'Hemis baza'!K:AF,13,)</f>
        <v>To‘lov-shartnoma</v>
      </c>
      <c r="F352" s="109" t="str">
        <f>VLOOKUP(C352,'Hemis baza'!K:AF,3,)</f>
        <v>2-kurs</v>
      </c>
      <c r="G352" s="88" t="s">
        <v>121</v>
      </c>
      <c r="H352" s="404" t="str">
        <f>VLOOKUP(C352,'Hemis baza'!K:AF,5,)</f>
        <v>2-23 BT</v>
      </c>
      <c r="I352" s="403" t="str">
        <f>VLOOKUP(C352,'Hemis baza'!K:AF,11,)</f>
        <v>Bakalavr</v>
      </c>
      <c r="J352" s="23" t="str">
        <f>VLOOKUP(C352,'Hemis baza'!K:AF,12,)</f>
        <v>Kunduzgi</v>
      </c>
      <c r="K352" s="302" t="s">
        <v>5040</v>
      </c>
      <c r="L352" s="44"/>
      <c r="M352" s="35">
        <v>15000000</v>
      </c>
      <c r="N352" s="13">
        <f>SUMIF('BR 2'!B:B,'2-kurs'!C352,'BR 2'!G:G)</f>
        <v>5500000</v>
      </c>
      <c r="O352" s="12">
        <f t="shared" si="39"/>
        <v>9500000</v>
      </c>
      <c r="P352" s="12"/>
      <c r="Q352" s="12">
        <f t="shared" si="40"/>
        <v>0</v>
      </c>
      <c r="R352" s="39"/>
      <c r="U352" s="13">
        <f t="shared" si="41"/>
        <v>0</v>
      </c>
      <c r="V352" s="13">
        <v>5500000</v>
      </c>
      <c r="AA352" s="359">
        <f t="shared" si="42"/>
        <v>15000000</v>
      </c>
      <c r="AB352" s="359">
        <f t="shared" si="43"/>
        <v>5500000</v>
      </c>
      <c r="AC352" s="359">
        <f t="shared" si="44"/>
        <v>9500000</v>
      </c>
      <c r="AD352" s="359">
        <f t="shared" si="45"/>
        <v>0</v>
      </c>
    </row>
    <row r="353" spans="1:30" s="1" customFormat="1" x14ac:dyDescent="0.25">
      <c r="A353" s="5">
        <f>SUBTOTAL(103,$B$2:B353)</f>
        <v>352</v>
      </c>
      <c r="B353" s="42" t="s">
        <v>5446</v>
      </c>
      <c r="C353" s="32">
        <v>62801055320013</v>
      </c>
      <c r="D353" s="10" t="str">
        <f>VLOOKUP(C353,'Hemis baza'!K:AJ,26,)</f>
        <v>438231100696</v>
      </c>
      <c r="E353" s="24" t="str">
        <f>VLOOKUP(C353,'Hemis baza'!K:AF,13,)</f>
        <v>To‘lov-shartnoma</v>
      </c>
      <c r="F353" s="109" t="str">
        <f>VLOOKUP(C353,'Hemis baza'!K:AF,3,)</f>
        <v>2-kurs</v>
      </c>
      <c r="G353" s="88" t="s">
        <v>121</v>
      </c>
      <c r="H353" s="404" t="str">
        <f>VLOOKUP(C353,'Hemis baza'!K:AF,5,)</f>
        <v>1-23 BT</v>
      </c>
      <c r="I353" s="403" t="str">
        <f>VLOOKUP(C353,'Hemis baza'!K:AF,11,)</f>
        <v>Bakalavr</v>
      </c>
      <c r="J353" s="23" t="str">
        <f>VLOOKUP(C353,'Hemis baza'!K:AF,12,)</f>
        <v>Kunduzgi</v>
      </c>
      <c r="K353" s="302" t="s">
        <v>5041</v>
      </c>
      <c r="L353" s="44"/>
      <c r="M353" s="35">
        <v>15000000</v>
      </c>
      <c r="N353" s="13">
        <f>SUMIF('BR 2'!B:B,'2-kurs'!C353,'BR 2'!G:G)</f>
        <v>15000000</v>
      </c>
      <c r="O353" s="12">
        <f t="shared" si="39"/>
        <v>0</v>
      </c>
      <c r="P353" s="12"/>
      <c r="Q353" s="12">
        <f t="shared" si="40"/>
        <v>0</v>
      </c>
      <c r="R353" s="39"/>
      <c r="U353" s="13">
        <f t="shared" si="41"/>
        <v>0</v>
      </c>
      <c r="V353" s="13">
        <v>15000000</v>
      </c>
      <c r="AA353" s="359">
        <f t="shared" si="42"/>
        <v>15000000</v>
      </c>
      <c r="AB353" s="359">
        <f t="shared" si="43"/>
        <v>15000000</v>
      </c>
      <c r="AC353" s="359">
        <f t="shared" si="44"/>
        <v>0</v>
      </c>
      <c r="AD353" s="359">
        <f t="shared" si="45"/>
        <v>0</v>
      </c>
    </row>
    <row r="354" spans="1:30" s="1" customFormat="1" x14ac:dyDescent="0.25">
      <c r="A354" s="5">
        <f>SUBTOTAL(103,$B$2:B354)</f>
        <v>353</v>
      </c>
      <c r="B354" s="42" t="s">
        <v>5447</v>
      </c>
      <c r="C354" s="32">
        <v>41901985260021</v>
      </c>
      <c r="D354" s="10" t="str">
        <f>VLOOKUP(C354,'Hemis baza'!K:AJ,26,)</f>
        <v>438231100509</v>
      </c>
      <c r="E354" s="24" t="str">
        <f>VLOOKUP(C354,'Hemis baza'!K:AF,13,)</f>
        <v>Davlat granti</v>
      </c>
      <c r="F354" s="109" t="str">
        <f>VLOOKUP(C354,'Hemis baza'!K:AF,3,)</f>
        <v>2-kurs</v>
      </c>
      <c r="G354" s="88" t="s">
        <v>121</v>
      </c>
      <c r="H354" s="404" t="str">
        <f>VLOOKUP(C354,'Hemis baza'!K:AF,5,)</f>
        <v>1-23 BT</v>
      </c>
      <c r="I354" s="403" t="str">
        <f>VLOOKUP(C354,'Hemis baza'!K:AF,11,)</f>
        <v>Bakalavr</v>
      </c>
      <c r="J354" s="23" t="str">
        <f>VLOOKUP(C354,'Hemis baza'!K:AF,12,)</f>
        <v>Kunduzgi</v>
      </c>
      <c r="K354" s="304" t="s">
        <v>5082</v>
      </c>
      <c r="L354" s="44"/>
      <c r="M354" s="35">
        <v>15000000</v>
      </c>
      <c r="N354" s="13">
        <f>SUMIF('BR 2'!B:B,'2-kurs'!C354,'BR 2'!G:G)</f>
        <v>15000000</v>
      </c>
      <c r="O354" s="12">
        <f t="shared" si="39"/>
        <v>0</v>
      </c>
      <c r="P354" s="12"/>
      <c r="Q354" s="12">
        <f t="shared" si="40"/>
        <v>0</v>
      </c>
      <c r="R354" s="39"/>
      <c r="U354" s="13">
        <f t="shared" si="41"/>
        <v>0</v>
      </c>
      <c r="V354" s="13">
        <v>15000000</v>
      </c>
      <c r="AA354" s="359">
        <f t="shared" si="42"/>
        <v>15000000</v>
      </c>
      <c r="AB354" s="359">
        <f t="shared" si="43"/>
        <v>15000000</v>
      </c>
      <c r="AC354" s="359">
        <f t="shared" si="44"/>
        <v>0</v>
      </c>
      <c r="AD354" s="359">
        <f t="shared" si="45"/>
        <v>0</v>
      </c>
    </row>
    <row r="355" spans="1:30" s="1" customFormat="1" x14ac:dyDescent="0.25">
      <c r="A355" s="5">
        <f>SUBTOTAL(103,$B$2:B355)</f>
        <v>354</v>
      </c>
      <c r="B355" s="42" t="s">
        <v>2494</v>
      </c>
      <c r="C355" s="32">
        <v>52806045320014</v>
      </c>
      <c r="D355" s="10" t="str">
        <f>VLOOKUP(C355,'Hemis baza'!K:AJ,26,)</f>
        <v>438231100699</v>
      </c>
      <c r="E355" s="24" t="str">
        <f>VLOOKUP(C355,'Hemis baza'!K:AF,13,)</f>
        <v>To‘lov-shartnoma</v>
      </c>
      <c r="F355" s="109" t="str">
        <f>VLOOKUP(C355,'Hemis baza'!K:AF,3,)</f>
        <v>2-kurs</v>
      </c>
      <c r="G355" s="45" t="s">
        <v>140</v>
      </c>
      <c r="H355" s="404" t="str">
        <f>VLOOKUP(C355,'Hemis baza'!K:AF,5,)</f>
        <v>1-23 Muz</v>
      </c>
      <c r="I355" s="403" t="str">
        <f>VLOOKUP(C355,'Hemis baza'!K:AF,11,)</f>
        <v>Bakalavr</v>
      </c>
      <c r="J355" s="23" t="str">
        <f>VLOOKUP(C355,'Hemis baza'!K:AF,12,)</f>
        <v>Kunduzgi</v>
      </c>
      <c r="K355" s="302" t="s">
        <v>5042</v>
      </c>
      <c r="L355" s="44"/>
      <c r="M355" s="40">
        <v>15000000</v>
      </c>
      <c r="N355" s="13">
        <f>SUMIF('BR 2'!B:B,'2-kurs'!C355,'BR 2'!G:G)</f>
        <v>6000000</v>
      </c>
      <c r="O355" s="12">
        <f t="shared" si="39"/>
        <v>9000000</v>
      </c>
      <c r="P355" s="12"/>
      <c r="Q355" s="12">
        <f t="shared" si="40"/>
        <v>0</v>
      </c>
      <c r="R355" s="39"/>
      <c r="U355" s="13">
        <f t="shared" si="41"/>
        <v>0</v>
      </c>
      <c r="V355" s="13">
        <v>6000000</v>
      </c>
      <c r="AA355" s="359">
        <f t="shared" si="42"/>
        <v>15000000</v>
      </c>
      <c r="AB355" s="359">
        <f t="shared" si="43"/>
        <v>6000000</v>
      </c>
      <c r="AC355" s="359">
        <f t="shared" si="44"/>
        <v>9000000</v>
      </c>
      <c r="AD355" s="359">
        <f t="shared" si="45"/>
        <v>0</v>
      </c>
    </row>
    <row r="356" spans="1:30" s="1" customFormat="1" x14ac:dyDescent="0.25">
      <c r="A356" s="5">
        <f>SUBTOTAL(103,$B$2:B356)</f>
        <v>355</v>
      </c>
      <c r="B356" s="42" t="s">
        <v>5448</v>
      </c>
      <c r="C356" s="32">
        <v>62309045270033</v>
      </c>
      <c r="D356" s="10" t="str">
        <f>VLOOKUP(C356,'Hemis baza'!K:AJ,26,)</f>
        <v>438231100702</v>
      </c>
      <c r="E356" s="24" t="str">
        <f>VLOOKUP(C356,'Hemis baza'!K:AF,13,)</f>
        <v>To‘lov-shartnoma</v>
      </c>
      <c r="F356" s="109" t="str">
        <f>VLOOKUP(C356,'Hemis baza'!K:AF,3,)</f>
        <v>2-kurs</v>
      </c>
      <c r="G356" s="45" t="s">
        <v>181</v>
      </c>
      <c r="H356" s="404" t="str">
        <f>VLOOKUP(C356,'Hemis baza'!K:AF,5,)</f>
        <v>1-23 O`TA</v>
      </c>
      <c r="I356" s="403" t="str">
        <f>VLOOKUP(C356,'Hemis baza'!K:AF,11,)</f>
        <v>Bakalavr</v>
      </c>
      <c r="J356" s="23" t="str">
        <f>VLOOKUP(C356,'Hemis baza'!K:AF,12,)</f>
        <v>Kunduzgi</v>
      </c>
      <c r="K356" s="302" t="s">
        <v>5043</v>
      </c>
      <c r="L356" s="44"/>
      <c r="M356" s="40">
        <v>15000000</v>
      </c>
      <c r="N356" s="13">
        <f>SUMIF('BR 2'!B:B,'2-kurs'!C356,'BR 2'!G:G)</f>
        <v>7500000</v>
      </c>
      <c r="O356" s="12">
        <f t="shared" si="39"/>
        <v>7500000</v>
      </c>
      <c r="P356" s="12"/>
      <c r="Q356" s="12">
        <f t="shared" si="40"/>
        <v>0</v>
      </c>
      <c r="R356" s="39"/>
      <c r="U356" s="13">
        <f t="shared" si="41"/>
        <v>0</v>
      </c>
      <c r="V356" s="13">
        <v>7500000</v>
      </c>
      <c r="AA356" s="359">
        <f t="shared" si="42"/>
        <v>15000000</v>
      </c>
      <c r="AB356" s="359">
        <f t="shared" si="43"/>
        <v>7500000</v>
      </c>
      <c r="AC356" s="359">
        <f t="shared" si="44"/>
        <v>7500000</v>
      </c>
      <c r="AD356" s="359">
        <f t="shared" si="45"/>
        <v>0</v>
      </c>
    </row>
    <row r="357" spans="1:30" s="1" customFormat="1" x14ac:dyDescent="0.25">
      <c r="A357" s="5">
        <f>SUBTOTAL(103,$B$2:B357)</f>
        <v>356</v>
      </c>
      <c r="B357" s="42" t="s">
        <v>5449</v>
      </c>
      <c r="C357" s="32">
        <v>50306045300019</v>
      </c>
      <c r="D357" s="10" t="str">
        <f>VLOOKUP(C357,'Hemis baza'!K:AJ,26,)</f>
        <v>394231100661</v>
      </c>
      <c r="E357" s="24" t="str">
        <f>VLOOKUP(C357,'Hemis baza'!K:AF,13,)</f>
        <v>Davlat granti</v>
      </c>
      <c r="F357" s="109" t="str">
        <f>VLOOKUP(C357,'Hemis baza'!K:AF,3,)</f>
        <v>2-kurs</v>
      </c>
      <c r="G357" s="45" t="s">
        <v>361</v>
      </c>
      <c r="H357" s="404" t="str">
        <f>VLOOKUP(C357,'Hemis baza'!K:AF,5,)</f>
        <v>1-23 PSI</v>
      </c>
      <c r="I357" s="403" t="str">
        <f>VLOOKUP(C357,'Hemis baza'!K:AF,11,)</f>
        <v>Bakalavr</v>
      </c>
      <c r="J357" s="23" t="str">
        <f>VLOOKUP(C357,'Hemis baza'!K:AF,12,)</f>
        <v>Kunduzgi</v>
      </c>
      <c r="K357" s="302" t="s">
        <v>5044</v>
      </c>
      <c r="L357" s="44"/>
      <c r="M357" s="40">
        <v>15000000</v>
      </c>
      <c r="N357" s="13">
        <f>SUMIF('BR 2'!B:B,'2-kurs'!C357,'BR 2'!G:G)</f>
        <v>15000000</v>
      </c>
      <c r="O357" s="12">
        <f t="shared" si="39"/>
        <v>0</v>
      </c>
      <c r="P357" s="12"/>
      <c r="Q357" s="12">
        <f t="shared" si="40"/>
        <v>0</v>
      </c>
      <c r="R357" s="39"/>
      <c r="U357" s="13">
        <f t="shared" si="41"/>
        <v>0</v>
      </c>
      <c r="V357" s="13">
        <v>15000000</v>
      </c>
      <c r="AA357" s="359">
        <f t="shared" si="42"/>
        <v>15000000</v>
      </c>
      <c r="AB357" s="359">
        <f t="shared" si="43"/>
        <v>15000000</v>
      </c>
      <c r="AC357" s="359">
        <f t="shared" si="44"/>
        <v>0</v>
      </c>
      <c r="AD357" s="359">
        <f t="shared" si="45"/>
        <v>0</v>
      </c>
    </row>
    <row r="358" spans="1:30" s="1" customFormat="1" x14ac:dyDescent="0.25">
      <c r="A358" s="5">
        <f>SUBTOTAL(103,$B$2:B358)</f>
        <v>357</v>
      </c>
      <c r="B358" s="42" t="s">
        <v>5450</v>
      </c>
      <c r="C358" s="32">
        <v>62811005260074</v>
      </c>
      <c r="D358" s="10" t="str">
        <f>VLOOKUP(C358,'Hemis baza'!K:AJ,26,)</f>
        <v>438231100704</v>
      </c>
      <c r="E358" s="24" t="str">
        <f>VLOOKUP(C358,'Hemis baza'!K:AF,13,)</f>
        <v>To‘lov-shartnoma</v>
      </c>
      <c r="F358" s="109" t="str">
        <f>VLOOKUP(C358,'Hemis baza'!K:AF,3,)</f>
        <v>2-kurs</v>
      </c>
      <c r="G358" s="45" t="s">
        <v>361</v>
      </c>
      <c r="H358" s="404" t="str">
        <f>VLOOKUP(C358,'Hemis baza'!K:AF,5,)</f>
        <v>1-23 PSI</v>
      </c>
      <c r="I358" s="403" t="str">
        <f>VLOOKUP(C358,'Hemis baza'!K:AF,11,)</f>
        <v>Bakalavr</v>
      </c>
      <c r="J358" s="23" t="str">
        <f>VLOOKUP(C358,'Hemis baza'!K:AF,12,)</f>
        <v>Kunduzgi</v>
      </c>
      <c r="K358" s="302" t="s">
        <v>5045</v>
      </c>
      <c r="L358" s="44"/>
      <c r="M358" s="40">
        <v>15000000</v>
      </c>
      <c r="N358" s="13">
        <f>SUMIF('BR 2'!B:B,'2-kurs'!C358,'BR 2'!G:G)</f>
        <v>7500000</v>
      </c>
      <c r="O358" s="12">
        <f t="shared" si="39"/>
        <v>7500000</v>
      </c>
      <c r="P358" s="12"/>
      <c r="Q358" s="12">
        <f t="shared" si="40"/>
        <v>0</v>
      </c>
      <c r="R358" s="39"/>
      <c r="U358" s="13">
        <f t="shared" si="41"/>
        <v>0</v>
      </c>
      <c r="V358" s="13">
        <v>7500000</v>
      </c>
      <c r="AA358" s="359">
        <f t="shared" si="42"/>
        <v>15000000</v>
      </c>
      <c r="AB358" s="359">
        <f t="shared" si="43"/>
        <v>7500000</v>
      </c>
      <c r="AC358" s="359">
        <f t="shared" si="44"/>
        <v>7500000</v>
      </c>
      <c r="AD358" s="359">
        <f t="shared" si="45"/>
        <v>0</v>
      </c>
    </row>
    <row r="359" spans="1:30" s="1" customFormat="1" x14ac:dyDescent="0.25">
      <c r="A359" s="5">
        <f>SUBTOTAL(103,$B$2:B359)</f>
        <v>358</v>
      </c>
      <c r="B359" s="42" t="s">
        <v>5451</v>
      </c>
      <c r="C359" s="32">
        <v>60911055260012</v>
      </c>
      <c r="D359" s="10" t="str">
        <f>VLOOKUP(C359,'Hemis baza'!K:AJ,26,)</f>
        <v>438231100471</v>
      </c>
      <c r="E359" s="24" t="str">
        <f>VLOOKUP(C359,'Hemis baza'!K:AF,13,)</f>
        <v>To‘lov-shartnoma</v>
      </c>
      <c r="F359" s="109" t="str">
        <f>VLOOKUP(C359,'Hemis baza'!K:AF,3,)</f>
        <v>2-kurs</v>
      </c>
      <c r="G359" s="45" t="s">
        <v>361</v>
      </c>
      <c r="H359" s="404" t="str">
        <f>VLOOKUP(C359,'Hemis baza'!K:AF,5,)</f>
        <v>1-23 PSI</v>
      </c>
      <c r="I359" s="403" t="str">
        <f>VLOOKUP(C359,'Hemis baza'!K:AF,11,)</f>
        <v>Bakalavr</v>
      </c>
      <c r="J359" s="23" t="str">
        <f>VLOOKUP(C359,'Hemis baza'!K:AF,12,)</f>
        <v>Kunduzgi</v>
      </c>
      <c r="K359" s="302" t="s">
        <v>5046</v>
      </c>
      <c r="L359" s="44"/>
      <c r="M359" s="40">
        <v>15000000</v>
      </c>
      <c r="N359" s="13">
        <f>SUMIF('BR 2'!B:B,'2-kurs'!C359,'BR 2'!G:G)</f>
        <v>15000000</v>
      </c>
      <c r="O359" s="12">
        <f t="shared" si="39"/>
        <v>0</v>
      </c>
      <c r="P359" s="12"/>
      <c r="Q359" s="12">
        <f t="shared" si="40"/>
        <v>0</v>
      </c>
      <c r="R359" s="39"/>
      <c r="U359" s="13">
        <f t="shared" si="41"/>
        <v>0</v>
      </c>
      <c r="V359" s="13">
        <v>15000000</v>
      </c>
      <c r="AA359" s="359">
        <f t="shared" si="42"/>
        <v>15000000</v>
      </c>
      <c r="AB359" s="359">
        <f t="shared" si="43"/>
        <v>15000000</v>
      </c>
      <c r="AC359" s="359">
        <f t="shared" si="44"/>
        <v>0</v>
      </c>
      <c r="AD359" s="359">
        <f t="shared" si="45"/>
        <v>0</v>
      </c>
    </row>
    <row r="360" spans="1:30" s="1" customFormat="1" x14ac:dyDescent="0.25">
      <c r="A360" s="5">
        <f>SUBTOTAL(103,$B$2:B360)</f>
        <v>359</v>
      </c>
      <c r="B360" s="42" t="s">
        <v>5452</v>
      </c>
      <c r="C360" s="32">
        <v>30312965300020</v>
      </c>
      <c r="D360" s="10" t="str">
        <f>VLOOKUP(C360,'Hemis baza'!K:AJ,26,)</f>
        <v>438231200060</v>
      </c>
      <c r="E360" s="24" t="str">
        <f>VLOOKUP(C360,'Hemis baza'!K:AF,13,)</f>
        <v>To‘lov-shartnoma</v>
      </c>
      <c r="F360" s="109" t="str">
        <f>VLOOKUP(C360,'Hemis baza'!K:AF,3,)</f>
        <v>2-kurs</v>
      </c>
      <c r="G360" s="45" t="s">
        <v>1240</v>
      </c>
      <c r="H360" s="404" t="str">
        <f>VLOOKUP(C360,'Hemis baza'!K:AF,5,)</f>
        <v>M1-23 P</v>
      </c>
      <c r="I360" s="403" t="str">
        <f>VLOOKUP(C360,'Hemis baza'!K:AF,11,)</f>
        <v>Magistr</v>
      </c>
      <c r="J360" s="23" t="str">
        <f>VLOOKUP(C360,'Hemis baza'!K:AF,12,)</f>
        <v>Kunduzgi</v>
      </c>
      <c r="K360" s="304" t="s">
        <v>5083</v>
      </c>
      <c r="L360" s="44"/>
      <c r="M360" s="12">
        <v>18000000</v>
      </c>
      <c r="N360" s="13">
        <f>SUMIF('BR 2'!B:B,'2-kurs'!C360,'BR 2'!G:G)</f>
        <v>18000000</v>
      </c>
      <c r="O360" s="12">
        <f t="shared" si="39"/>
        <v>0</v>
      </c>
      <c r="P360" s="12"/>
      <c r="Q360" s="12">
        <f t="shared" si="40"/>
        <v>0</v>
      </c>
      <c r="R360" s="39"/>
      <c r="U360" s="13">
        <f t="shared" si="41"/>
        <v>0</v>
      </c>
      <c r="V360" s="13">
        <v>18000000</v>
      </c>
      <c r="AA360" s="359">
        <f t="shared" si="42"/>
        <v>18000000</v>
      </c>
      <c r="AB360" s="359">
        <f t="shared" si="43"/>
        <v>18000000</v>
      </c>
      <c r="AC360" s="359">
        <f t="shared" si="44"/>
        <v>0</v>
      </c>
      <c r="AD360" s="359">
        <f t="shared" si="45"/>
        <v>0</v>
      </c>
    </row>
    <row r="361" spans="1:30" s="1" customFormat="1" x14ac:dyDescent="0.25">
      <c r="A361" s="5">
        <f>SUBTOTAL(103,$B$2:B361)</f>
        <v>360</v>
      </c>
      <c r="B361" s="42" t="s">
        <v>5453</v>
      </c>
      <c r="C361" s="32">
        <v>31708941110027</v>
      </c>
      <c r="D361" s="10" t="str">
        <f>VLOOKUP(C361,'Hemis baza'!K:AJ,26,)</f>
        <v>438231200017</v>
      </c>
      <c r="E361" s="24" t="str">
        <f>VLOOKUP(C361,'Hemis baza'!K:AF,13,)</f>
        <v>To‘lov-shartnoma</v>
      </c>
      <c r="F361" s="109" t="str">
        <f>VLOOKUP(C361,'Hemis baza'!K:AF,3,)</f>
        <v>2-kurs</v>
      </c>
      <c r="G361" s="45" t="s">
        <v>1240</v>
      </c>
      <c r="H361" s="404" t="str">
        <f>VLOOKUP(C361,'Hemis baza'!K:AF,5,)</f>
        <v>M1-23 P</v>
      </c>
      <c r="I361" s="403" t="str">
        <f>VLOOKUP(C361,'Hemis baza'!K:AF,11,)</f>
        <v>Magistr</v>
      </c>
      <c r="J361" s="23" t="str">
        <f>VLOOKUP(C361,'Hemis baza'!K:AF,12,)</f>
        <v>Kunduzgi</v>
      </c>
      <c r="K361" s="304" t="s">
        <v>5084</v>
      </c>
      <c r="L361" s="44"/>
      <c r="M361" s="12">
        <v>18000000</v>
      </c>
      <c r="N361" s="13">
        <f>SUMIF('BR 2'!B:B,'2-kurs'!C361,'BR 2'!G:G)</f>
        <v>13500000</v>
      </c>
      <c r="O361" s="12">
        <f t="shared" si="39"/>
        <v>4500000</v>
      </c>
      <c r="P361" s="12" t="s">
        <v>7185</v>
      </c>
      <c r="Q361" s="12">
        <f t="shared" si="40"/>
        <v>0</v>
      </c>
      <c r="R361" s="336" t="s">
        <v>5612</v>
      </c>
      <c r="U361" s="13">
        <f t="shared" si="41"/>
        <v>0</v>
      </c>
      <c r="V361" s="13">
        <v>13500000</v>
      </c>
      <c r="AA361" s="359">
        <f t="shared" si="42"/>
        <v>18000000</v>
      </c>
      <c r="AB361" s="359">
        <f t="shared" si="43"/>
        <v>13500000</v>
      </c>
      <c r="AC361" s="359">
        <f t="shared" si="44"/>
        <v>4500000</v>
      </c>
      <c r="AD361" s="359">
        <f t="shared" si="45"/>
        <v>0</v>
      </c>
    </row>
    <row r="362" spans="1:30" s="1" customFormat="1" x14ac:dyDescent="0.25">
      <c r="A362" s="5">
        <f>SUBTOTAL(103,$B$2:B362)</f>
        <v>361</v>
      </c>
      <c r="B362" s="42" t="s">
        <v>5454</v>
      </c>
      <c r="C362" s="32">
        <v>32709901000010</v>
      </c>
      <c r="D362" s="10" t="str">
        <f>VLOOKUP(C362,'Hemis baza'!K:AJ,26,)</f>
        <v>438231200075</v>
      </c>
      <c r="E362" s="24" t="str">
        <f>VLOOKUP(C362,'Hemis baza'!K:AF,13,)</f>
        <v>To‘lov-shartnoma</v>
      </c>
      <c r="F362" s="109" t="str">
        <f>VLOOKUP(C362,'Hemis baza'!K:AF,3,)</f>
        <v>2-kurs</v>
      </c>
      <c r="G362" s="45" t="s">
        <v>1240</v>
      </c>
      <c r="H362" s="404" t="str">
        <f>VLOOKUP(C362,'Hemis baza'!K:AF,5,)</f>
        <v>M1-23 P</v>
      </c>
      <c r="I362" s="403" t="str">
        <f>VLOOKUP(C362,'Hemis baza'!K:AF,11,)</f>
        <v>Magistr</v>
      </c>
      <c r="J362" s="23" t="str">
        <f>VLOOKUP(C362,'Hemis baza'!K:AF,12,)</f>
        <v>Kunduzgi</v>
      </c>
      <c r="K362" s="304" t="s">
        <v>5085</v>
      </c>
      <c r="L362" s="44"/>
      <c r="M362" s="12">
        <v>18000000</v>
      </c>
      <c r="N362" s="13">
        <f>SUMIF('BR 2'!B:B,'2-kurs'!C362,'BR 2'!G:G)</f>
        <v>18000000</v>
      </c>
      <c r="O362" s="12">
        <f t="shared" si="39"/>
        <v>0</v>
      </c>
      <c r="P362" s="12"/>
      <c r="Q362" s="12">
        <f t="shared" si="40"/>
        <v>0</v>
      </c>
      <c r="R362" s="39"/>
      <c r="U362" s="13">
        <f t="shared" si="41"/>
        <v>0</v>
      </c>
      <c r="V362" s="13">
        <v>18000000</v>
      </c>
      <c r="AA362" s="359">
        <f t="shared" si="42"/>
        <v>18000000</v>
      </c>
      <c r="AB362" s="359">
        <f t="shared" si="43"/>
        <v>18000000</v>
      </c>
      <c r="AC362" s="359">
        <f t="shared" si="44"/>
        <v>0</v>
      </c>
      <c r="AD362" s="359">
        <f t="shared" si="45"/>
        <v>0</v>
      </c>
    </row>
    <row r="363" spans="1:30" s="1" customFormat="1" x14ac:dyDescent="0.25">
      <c r="A363" s="5">
        <f>SUBTOTAL(103,$B$2:B363)</f>
        <v>362</v>
      </c>
      <c r="B363" s="42" t="s">
        <v>5455</v>
      </c>
      <c r="C363" s="32">
        <v>62809005340016</v>
      </c>
      <c r="D363" s="10" t="str">
        <f>VLOOKUP(C363,'Hemis baza'!K:AJ,26,)</f>
        <v>438231200071</v>
      </c>
      <c r="E363" s="24" t="str">
        <f>VLOOKUP(C363,'Hemis baza'!K:AF,13,)</f>
        <v>To‘lov-shartnoma</v>
      </c>
      <c r="F363" s="109" t="str">
        <f>VLOOKUP(C363,'Hemis baza'!K:AF,3,)</f>
        <v>2-kurs</v>
      </c>
      <c r="G363" s="45" t="s">
        <v>1240</v>
      </c>
      <c r="H363" s="404" t="str">
        <f>VLOOKUP(C363,'Hemis baza'!K:AF,5,)</f>
        <v>M1-23 P</v>
      </c>
      <c r="I363" s="403" t="str">
        <f>VLOOKUP(C363,'Hemis baza'!K:AF,11,)</f>
        <v>Magistr</v>
      </c>
      <c r="J363" s="23" t="str">
        <f>VLOOKUP(C363,'Hemis baza'!K:AF,12,)</f>
        <v>Kunduzgi</v>
      </c>
      <c r="K363" s="304" t="s">
        <v>5086</v>
      </c>
      <c r="L363" s="44"/>
      <c r="M363" s="12">
        <v>18000000</v>
      </c>
      <c r="N363" s="13">
        <f>SUMIF('BR 2'!B:B,'2-kurs'!C363,'BR 2'!G:G)</f>
        <v>15000000</v>
      </c>
      <c r="O363" s="12">
        <f t="shared" si="39"/>
        <v>3000000</v>
      </c>
      <c r="P363" s="12">
        <v>30000000</v>
      </c>
      <c r="Q363" s="12">
        <f t="shared" si="40"/>
        <v>0</v>
      </c>
      <c r="R363" s="336" t="s">
        <v>5613</v>
      </c>
      <c r="U363" s="13">
        <f t="shared" si="41"/>
        <v>0</v>
      </c>
      <c r="V363" s="13">
        <v>15000000</v>
      </c>
      <c r="AA363" s="359">
        <f t="shared" si="42"/>
        <v>18000000</v>
      </c>
      <c r="AB363" s="359">
        <f t="shared" si="43"/>
        <v>15000000</v>
      </c>
      <c r="AC363" s="359">
        <f t="shared" si="44"/>
        <v>3000000</v>
      </c>
      <c r="AD363" s="359">
        <f t="shared" si="45"/>
        <v>0</v>
      </c>
    </row>
    <row r="364" spans="1:30" s="1" customFormat="1" x14ac:dyDescent="0.25">
      <c r="A364" s="5">
        <f>SUBTOTAL(103,$B$2:B364)</f>
        <v>363</v>
      </c>
      <c r="B364" s="42" t="s">
        <v>5456</v>
      </c>
      <c r="C364" s="32">
        <v>42703985330011</v>
      </c>
      <c r="D364" s="10" t="str">
        <f>VLOOKUP(C364,'Hemis baza'!K:AJ,26,)</f>
        <v>438231200072</v>
      </c>
      <c r="E364" s="24" t="str">
        <f>VLOOKUP(C364,'Hemis baza'!K:AF,13,)</f>
        <v>To‘lov-shartnoma</v>
      </c>
      <c r="F364" s="109" t="str">
        <f>VLOOKUP(C364,'Hemis baza'!K:AF,3,)</f>
        <v>2-kurs</v>
      </c>
      <c r="G364" s="45" t="s">
        <v>1240</v>
      </c>
      <c r="H364" s="404" t="str">
        <f>VLOOKUP(C364,'Hemis baza'!K:AF,5,)</f>
        <v>M1-23 P</v>
      </c>
      <c r="I364" s="403" t="str">
        <f>VLOOKUP(C364,'Hemis baza'!K:AF,11,)</f>
        <v>Magistr</v>
      </c>
      <c r="J364" s="23" t="str">
        <f>VLOOKUP(C364,'Hemis baza'!K:AF,12,)</f>
        <v>Kunduzgi</v>
      </c>
      <c r="K364" s="304" t="s">
        <v>5087</v>
      </c>
      <c r="L364" s="44"/>
      <c r="M364" s="12">
        <v>18000000</v>
      </c>
      <c r="N364" s="13">
        <f>SUMIF('BR 2'!B:B,'2-kurs'!C364,'BR 2'!G:G)</f>
        <v>18000000</v>
      </c>
      <c r="O364" s="12">
        <f t="shared" si="39"/>
        <v>0</v>
      </c>
      <c r="P364" s="12"/>
      <c r="Q364" s="12">
        <f t="shared" si="40"/>
        <v>0</v>
      </c>
      <c r="R364" s="39"/>
      <c r="U364" s="13">
        <f t="shared" si="41"/>
        <v>0</v>
      </c>
      <c r="V364" s="13">
        <v>18000000</v>
      </c>
      <c r="AA364" s="359">
        <f t="shared" si="42"/>
        <v>18000000</v>
      </c>
      <c r="AB364" s="359">
        <f t="shared" si="43"/>
        <v>18000000</v>
      </c>
      <c r="AC364" s="359">
        <f t="shared" si="44"/>
        <v>0</v>
      </c>
      <c r="AD364" s="359">
        <f t="shared" si="45"/>
        <v>0</v>
      </c>
    </row>
    <row r="365" spans="1:30" s="1" customFormat="1" x14ac:dyDescent="0.25">
      <c r="A365" s="5">
        <f>SUBTOTAL(103,$B$2:B365)</f>
        <v>364</v>
      </c>
      <c r="B365" s="42" t="s">
        <v>5457</v>
      </c>
      <c r="C365" s="32">
        <v>41710875250011</v>
      </c>
      <c r="D365" s="10" t="str">
        <f>VLOOKUP(C365,'Hemis baza'!K:AJ,26,)</f>
        <v>438231200031</v>
      </c>
      <c r="E365" s="24" t="str">
        <f>VLOOKUP(C365,'Hemis baza'!K:AF,13,)</f>
        <v>To‘lov-shartnoma</v>
      </c>
      <c r="F365" s="109" t="str">
        <f>VLOOKUP(C365,'Hemis baza'!K:AF,3,)</f>
        <v>2-kurs</v>
      </c>
      <c r="G365" s="45" t="s">
        <v>1240</v>
      </c>
      <c r="H365" s="404" t="str">
        <f>VLOOKUP(C365,'Hemis baza'!K:AF,5,)</f>
        <v>M1-23 P</v>
      </c>
      <c r="I365" s="403" t="str">
        <f>VLOOKUP(C365,'Hemis baza'!K:AF,11,)</f>
        <v>Magistr</v>
      </c>
      <c r="J365" s="23" t="str">
        <f>VLOOKUP(C365,'Hemis baza'!K:AF,12,)</f>
        <v>Kunduzgi</v>
      </c>
      <c r="K365" s="304" t="s">
        <v>5088</v>
      </c>
      <c r="L365" s="44"/>
      <c r="M365" s="12">
        <v>18000000</v>
      </c>
      <c r="N365" s="13">
        <f>SUMIF('BR 2'!B:B,'2-kurs'!C365,'BR 2'!G:G)</f>
        <v>18000000</v>
      </c>
      <c r="O365" s="12">
        <f t="shared" si="39"/>
        <v>0</v>
      </c>
      <c r="P365" s="12"/>
      <c r="Q365" s="12">
        <f t="shared" si="40"/>
        <v>0</v>
      </c>
      <c r="R365" s="39"/>
      <c r="U365" s="13">
        <f t="shared" si="41"/>
        <v>0</v>
      </c>
      <c r="V365" s="13">
        <v>18000000</v>
      </c>
      <c r="AA365" s="359">
        <f t="shared" si="42"/>
        <v>18000000</v>
      </c>
      <c r="AB365" s="359">
        <f t="shared" si="43"/>
        <v>18000000</v>
      </c>
      <c r="AC365" s="359">
        <f t="shared" si="44"/>
        <v>0</v>
      </c>
      <c r="AD365" s="359">
        <f t="shared" si="45"/>
        <v>0</v>
      </c>
    </row>
    <row r="366" spans="1:30" s="1" customFormat="1" x14ac:dyDescent="0.25">
      <c r="A366" s="5">
        <f>SUBTOTAL(103,$B$2:B366)</f>
        <v>365</v>
      </c>
      <c r="B366" s="42" t="s">
        <v>5458</v>
      </c>
      <c r="C366" s="32">
        <v>40305861050112</v>
      </c>
      <c r="D366" s="10" t="str">
        <f>VLOOKUP(C366,'Hemis baza'!K:AJ,26,)</f>
        <v>438231200074</v>
      </c>
      <c r="E366" s="24" t="str">
        <f>VLOOKUP(C366,'Hemis baza'!K:AF,13,)</f>
        <v>To‘lov-shartnoma</v>
      </c>
      <c r="F366" s="109" t="str">
        <f>VLOOKUP(C366,'Hemis baza'!K:AF,3,)</f>
        <v>2-kurs</v>
      </c>
      <c r="G366" s="45" t="s">
        <v>1240</v>
      </c>
      <c r="H366" s="404" t="str">
        <f>VLOOKUP(C366,'Hemis baza'!K:AF,5,)</f>
        <v>M1-23 P</v>
      </c>
      <c r="I366" s="403" t="str">
        <f>VLOOKUP(C366,'Hemis baza'!K:AF,11,)</f>
        <v>Magistr</v>
      </c>
      <c r="J366" s="23" t="str">
        <f>VLOOKUP(C366,'Hemis baza'!K:AF,12,)</f>
        <v>Kunduzgi</v>
      </c>
      <c r="K366" s="304" t="s">
        <v>5089</v>
      </c>
      <c r="L366" s="44"/>
      <c r="M366" s="12">
        <v>18000000</v>
      </c>
      <c r="N366" s="13">
        <f>SUMIF('BR 2'!B:B,'2-kurs'!C366,'BR 2'!G:G)</f>
        <v>18000000</v>
      </c>
      <c r="O366" s="12">
        <f t="shared" si="39"/>
        <v>0</v>
      </c>
      <c r="P366" s="12"/>
      <c r="Q366" s="12">
        <f t="shared" si="40"/>
        <v>0</v>
      </c>
      <c r="R366" s="39"/>
      <c r="U366" s="13">
        <f t="shared" si="41"/>
        <v>0</v>
      </c>
      <c r="V366" s="13">
        <v>18000000</v>
      </c>
      <c r="AA366" s="359">
        <f t="shared" si="42"/>
        <v>18000000</v>
      </c>
      <c r="AB366" s="359">
        <f t="shared" si="43"/>
        <v>18000000</v>
      </c>
      <c r="AC366" s="359">
        <f t="shared" si="44"/>
        <v>0</v>
      </c>
      <c r="AD366" s="359">
        <f t="shared" si="45"/>
        <v>0</v>
      </c>
    </row>
    <row r="367" spans="1:30" s="1" customFormat="1" x14ac:dyDescent="0.25">
      <c r="A367" s="5">
        <f>SUBTOTAL(103,$B$2:B367)</f>
        <v>366</v>
      </c>
      <c r="B367" s="42" t="s">
        <v>5459</v>
      </c>
      <c r="C367" s="32">
        <v>40306901000133</v>
      </c>
      <c r="D367" s="10" t="str">
        <f>VLOOKUP(C367,'Hemis baza'!K:AJ,26,)</f>
        <v>438231200069</v>
      </c>
      <c r="E367" s="24" t="str">
        <f>VLOOKUP(C367,'Hemis baza'!K:AF,13,)</f>
        <v>To‘lov-shartnoma</v>
      </c>
      <c r="F367" s="109" t="str">
        <f>VLOOKUP(C367,'Hemis baza'!K:AF,3,)</f>
        <v>2-kurs</v>
      </c>
      <c r="G367" s="45" t="s">
        <v>1240</v>
      </c>
      <c r="H367" s="404" t="str">
        <f>VLOOKUP(C367,'Hemis baza'!K:AF,5,)</f>
        <v>M1-23 P</v>
      </c>
      <c r="I367" s="403" t="str">
        <f>VLOOKUP(C367,'Hemis baza'!K:AF,11,)</f>
        <v>Magistr</v>
      </c>
      <c r="J367" s="23" t="str">
        <f>VLOOKUP(C367,'Hemis baza'!K:AF,12,)</f>
        <v>Kunduzgi</v>
      </c>
      <c r="K367" s="304" t="s">
        <v>5090</v>
      </c>
      <c r="L367" s="44"/>
      <c r="M367" s="12">
        <v>18000000</v>
      </c>
      <c r="N367" s="13">
        <f>SUMIF('BR 2'!B:B,'2-kurs'!C367,'BR 2'!G:G)</f>
        <v>18000000</v>
      </c>
      <c r="O367" s="12">
        <f t="shared" si="39"/>
        <v>0</v>
      </c>
      <c r="P367" s="12"/>
      <c r="Q367" s="12">
        <f t="shared" si="40"/>
        <v>0</v>
      </c>
      <c r="R367" s="39"/>
      <c r="U367" s="13">
        <f t="shared" si="41"/>
        <v>0</v>
      </c>
      <c r="V367" s="13">
        <v>18000000</v>
      </c>
      <c r="AA367" s="359">
        <f t="shared" si="42"/>
        <v>18000000</v>
      </c>
      <c r="AB367" s="359">
        <f t="shared" si="43"/>
        <v>18000000</v>
      </c>
      <c r="AC367" s="359">
        <f t="shared" si="44"/>
        <v>0</v>
      </c>
      <c r="AD367" s="359">
        <f t="shared" si="45"/>
        <v>0</v>
      </c>
    </row>
    <row r="368" spans="1:30" s="1" customFormat="1" x14ac:dyDescent="0.25">
      <c r="A368" s="5">
        <f>SUBTOTAL(103,$B$2:B368)</f>
        <v>367</v>
      </c>
      <c r="B368" s="42" t="s">
        <v>5460</v>
      </c>
      <c r="C368" s="32">
        <v>40810851110139</v>
      </c>
      <c r="D368" s="10" t="str">
        <f>VLOOKUP(C368,'Hemis baza'!K:AJ,26,)</f>
        <v>438231100726</v>
      </c>
      <c r="E368" s="24" t="str">
        <f>VLOOKUP(C368,'Hemis baza'!K:AF,13,)</f>
        <v>To‘lov-shartnoma</v>
      </c>
      <c r="F368" s="109" t="str">
        <f>VLOOKUP(C368,'Hemis baza'!K:AF,3,)</f>
        <v>2-kurs</v>
      </c>
      <c r="G368" s="45" t="s">
        <v>361</v>
      </c>
      <c r="H368" s="404" t="str">
        <f>VLOOKUP(C368,'Hemis baza'!K:AF,5,)</f>
        <v>S1-23 PSI</v>
      </c>
      <c r="I368" s="403" t="str">
        <f>VLOOKUP(C368,'Hemis baza'!K:AF,11,)</f>
        <v>Bakalavr</v>
      </c>
      <c r="J368" s="23" t="str">
        <f>VLOOKUP(C368,'Hemis baza'!K:AF,12,)</f>
        <v>Sirtqi</v>
      </c>
      <c r="K368" s="302" t="s">
        <v>5047</v>
      </c>
      <c r="L368" s="44"/>
      <c r="M368" s="12">
        <v>12000000</v>
      </c>
      <c r="N368" s="13">
        <f>SUMIF('BR 2'!B:B,'2-kurs'!C368,'BR 2'!G:G)</f>
        <v>6000000</v>
      </c>
      <c r="O368" s="12">
        <f t="shared" si="39"/>
        <v>6000000</v>
      </c>
      <c r="P368" s="12"/>
      <c r="Q368" s="12">
        <f t="shared" si="40"/>
        <v>0</v>
      </c>
      <c r="R368" s="39"/>
      <c r="U368" s="13">
        <f t="shared" si="41"/>
        <v>0</v>
      </c>
      <c r="V368" s="13">
        <v>6000000</v>
      </c>
      <c r="AA368" s="359">
        <f t="shared" si="42"/>
        <v>12000000</v>
      </c>
      <c r="AB368" s="359">
        <f t="shared" si="43"/>
        <v>6000000</v>
      </c>
      <c r="AC368" s="359">
        <f t="shared" si="44"/>
        <v>6000000</v>
      </c>
      <c r="AD368" s="359">
        <f t="shared" si="45"/>
        <v>0</v>
      </c>
    </row>
    <row r="369" spans="1:30" s="1" customFormat="1" x14ac:dyDescent="0.25">
      <c r="A369" s="5">
        <f>SUBTOTAL(103,$B$2:B369)</f>
        <v>368</v>
      </c>
      <c r="B369" s="42" t="s">
        <v>5461</v>
      </c>
      <c r="C369" s="32">
        <v>42712985330022</v>
      </c>
      <c r="D369" s="10" t="str">
        <f>VLOOKUP(C369,'Hemis baza'!K:AJ,26,)</f>
        <v>438231100705</v>
      </c>
      <c r="E369" s="24" t="str">
        <f>VLOOKUP(C369,'Hemis baza'!K:AF,13,)</f>
        <v>To‘lov-shartnoma</v>
      </c>
      <c r="F369" s="109" t="str">
        <f>VLOOKUP(C369,'Hemis baza'!K:AF,3,)</f>
        <v>2-kurs</v>
      </c>
      <c r="G369" s="45" t="s">
        <v>361</v>
      </c>
      <c r="H369" s="404" t="str">
        <f>VLOOKUP(C369,'Hemis baza'!K:AF,5,)</f>
        <v>S3-23 PSI</v>
      </c>
      <c r="I369" s="403" t="str">
        <f>VLOOKUP(C369,'Hemis baza'!K:AF,11,)</f>
        <v>Bakalavr</v>
      </c>
      <c r="J369" s="23" t="str">
        <f>VLOOKUP(C369,'Hemis baza'!K:AF,12,)</f>
        <v>Sirtqi</v>
      </c>
      <c r="K369" s="302" t="s">
        <v>5048</v>
      </c>
      <c r="L369" s="44"/>
      <c r="M369" s="12">
        <v>12000000</v>
      </c>
      <c r="N369" s="13">
        <f>SUMIF('BR 2'!B:B,'2-kurs'!C369,'BR 2'!G:G)</f>
        <v>9000000</v>
      </c>
      <c r="O369" s="12">
        <f t="shared" si="39"/>
        <v>3000000</v>
      </c>
      <c r="P369" s="12"/>
      <c r="Q369" s="12">
        <f t="shared" si="40"/>
        <v>0</v>
      </c>
      <c r="R369" s="39"/>
      <c r="U369" s="13">
        <f t="shared" si="41"/>
        <v>0</v>
      </c>
      <c r="V369" s="13">
        <v>9000000</v>
      </c>
      <c r="AA369" s="359">
        <f t="shared" si="42"/>
        <v>12000000</v>
      </c>
      <c r="AB369" s="359">
        <f t="shared" si="43"/>
        <v>9000000</v>
      </c>
      <c r="AC369" s="359">
        <f t="shared" si="44"/>
        <v>3000000</v>
      </c>
      <c r="AD369" s="359">
        <f t="shared" si="45"/>
        <v>0</v>
      </c>
    </row>
    <row r="370" spans="1:30" s="1" customFormat="1" x14ac:dyDescent="0.25">
      <c r="A370" s="5">
        <f>SUBTOTAL(103,$B$2:B370)</f>
        <v>369</v>
      </c>
      <c r="B370" s="42" t="s">
        <v>5462</v>
      </c>
      <c r="C370" s="32">
        <v>30103956230037</v>
      </c>
      <c r="D370" s="10" t="str">
        <f>VLOOKUP(C370,'Hemis baza'!K:AJ,26,)</f>
        <v>438231100724</v>
      </c>
      <c r="E370" s="24" t="str">
        <f>VLOOKUP(C370,'Hemis baza'!K:AF,13,)</f>
        <v>To‘lov-shartnoma</v>
      </c>
      <c r="F370" s="109" t="str">
        <f>VLOOKUP(C370,'Hemis baza'!K:AF,3,)</f>
        <v>2-kurs</v>
      </c>
      <c r="G370" s="45" t="s">
        <v>361</v>
      </c>
      <c r="H370" s="404" t="str">
        <f>VLOOKUP(C370,'Hemis baza'!K:AF,5,)</f>
        <v>S2-23 PSI</v>
      </c>
      <c r="I370" s="403" t="str">
        <f>VLOOKUP(C370,'Hemis baza'!K:AF,11,)</f>
        <v>Bakalavr</v>
      </c>
      <c r="J370" s="23" t="str">
        <f>VLOOKUP(C370,'Hemis baza'!K:AF,12,)</f>
        <v>Sirtqi</v>
      </c>
      <c r="K370" s="302" t="s">
        <v>5049</v>
      </c>
      <c r="L370" s="44"/>
      <c r="M370" s="12">
        <v>12000000</v>
      </c>
      <c r="N370" s="13">
        <f>SUMIF('BR 2'!B:B,'2-kurs'!C370,'BR 2'!G:G)</f>
        <v>3600000</v>
      </c>
      <c r="O370" s="12">
        <f t="shared" si="39"/>
        <v>8400000</v>
      </c>
      <c r="P370" s="12"/>
      <c r="Q370" s="12">
        <f t="shared" si="40"/>
        <v>0</v>
      </c>
      <c r="R370" s="39"/>
      <c r="U370" s="13">
        <f t="shared" si="41"/>
        <v>0</v>
      </c>
      <c r="V370" s="13">
        <v>3600000</v>
      </c>
      <c r="AA370" s="359">
        <f t="shared" si="42"/>
        <v>12000000</v>
      </c>
      <c r="AB370" s="359">
        <f t="shared" si="43"/>
        <v>3600000</v>
      </c>
      <c r="AC370" s="359">
        <f t="shared" si="44"/>
        <v>8400000</v>
      </c>
      <c r="AD370" s="359">
        <f t="shared" si="45"/>
        <v>0</v>
      </c>
    </row>
    <row r="371" spans="1:30" s="1" customFormat="1" x14ac:dyDescent="0.25">
      <c r="A371" s="5">
        <f>SUBTOTAL(103,$B$2:B371)</f>
        <v>370</v>
      </c>
      <c r="B371" s="42" t="s">
        <v>5463</v>
      </c>
      <c r="C371" s="32">
        <v>51902036080053</v>
      </c>
      <c r="D371" s="10" t="str">
        <f>VLOOKUP(C371,'Hemis baza'!K:AJ,26,)</f>
        <v>438231100517</v>
      </c>
      <c r="E371" s="24" t="str">
        <f>VLOOKUP(C371,'Hemis baza'!K:AF,13,)</f>
        <v>To‘lov-shartnoma</v>
      </c>
      <c r="F371" s="109" t="str">
        <f>VLOOKUP(C371,'Hemis baza'!K:AF,3,)</f>
        <v>2-kurs</v>
      </c>
      <c r="G371" s="45" t="s">
        <v>361</v>
      </c>
      <c r="H371" s="404" t="str">
        <f>VLOOKUP(C371,'Hemis baza'!K:AF,5,)</f>
        <v>S1-23 PSI</v>
      </c>
      <c r="I371" s="403" t="str">
        <f>VLOOKUP(C371,'Hemis baza'!K:AF,11,)</f>
        <v>Bakalavr</v>
      </c>
      <c r="J371" s="23" t="str">
        <f>VLOOKUP(C371,'Hemis baza'!K:AF,12,)</f>
        <v>Sirtqi</v>
      </c>
      <c r="K371" s="304" t="s">
        <v>5091</v>
      </c>
      <c r="L371" s="44"/>
      <c r="M371" s="12">
        <v>12000000</v>
      </c>
      <c r="N371" s="13">
        <f>SUMIF('BR 2'!B:B,'2-kurs'!C371,'BR 2'!G:G)</f>
        <v>24000000</v>
      </c>
      <c r="O371" s="12">
        <f t="shared" si="39"/>
        <v>0</v>
      </c>
      <c r="P371" s="12">
        <v>24000000</v>
      </c>
      <c r="Q371" s="12">
        <f t="shared" si="40"/>
        <v>12000000</v>
      </c>
      <c r="R371" s="336" t="s">
        <v>5614</v>
      </c>
      <c r="U371" s="13">
        <f t="shared" si="41"/>
        <v>0</v>
      </c>
      <c r="V371" s="13">
        <v>24000000</v>
      </c>
      <c r="AA371" s="359">
        <f t="shared" si="42"/>
        <v>12000000</v>
      </c>
      <c r="AB371" s="359">
        <f t="shared" si="43"/>
        <v>24000000</v>
      </c>
      <c r="AC371" s="359">
        <f t="shared" si="44"/>
        <v>0</v>
      </c>
      <c r="AD371" s="359">
        <f t="shared" si="45"/>
        <v>12000000</v>
      </c>
    </row>
    <row r="372" spans="1:30" s="1" customFormat="1" x14ac:dyDescent="0.25">
      <c r="A372" s="5">
        <f>SUBTOTAL(103,$B$2:B372)</f>
        <v>371</v>
      </c>
      <c r="B372" s="42" t="s">
        <v>5464</v>
      </c>
      <c r="C372" s="32">
        <v>61302055260015</v>
      </c>
      <c r="D372" s="10" t="str">
        <f>VLOOKUP(C372,'Hemis baza'!K:AJ,26,)</f>
        <v>438231100715</v>
      </c>
      <c r="E372" s="24" t="str">
        <f>VLOOKUP(C372,'Hemis baza'!K:AF,13,)</f>
        <v>To‘lov-shartnoma</v>
      </c>
      <c r="F372" s="109" t="str">
        <f>VLOOKUP(C372,'Hemis baza'!K:AF,3,)</f>
        <v>2-kurs</v>
      </c>
      <c r="G372" s="45" t="s">
        <v>361</v>
      </c>
      <c r="H372" s="404" t="str">
        <f>VLOOKUP(C372,'Hemis baza'!K:AF,5,)</f>
        <v>S3-23 PSI</v>
      </c>
      <c r="I372" s="403" t="str">
        <f>VLOOKUP(C372,'Hemis baza'!K:AF,11,)</f>
        <v>Bakalavr</v>
      </c>
      <c r="J372" s="23" t="str">
        <f>VLOOKUP(C372,'Hemis baza'!K:AF,12,)</f>
        <v>Sirtqi</v>
      </c>
      <c r="K372" s="302" t="s">
        <v>5050</v>
      </c>
      <c r="L372" s="44"/>
      <c r="M372" s="12">
        <v>12000000</v>
      </c>
      <c r="N372" s="13">
        <f>SUMIF('BR 2'!B:B,'2-kurs'!C372,'BR 2'!G:G)</f>
        <v>10000000</v>
      </c>
      <c r="O372" s="12">
        <f t="shared" si="39"/>
        <v>2000000</v>
      </c>
      <c r="P372" s="12"/>
      <c r="Q372" s="12">
        <f t="shared" si="40"/>
        <v>0</v>
      </c>
      <c r="R372" s="39"/>
      <c r="U372" s="13">
        <f t="shared" si="41"/>
        <v>0</v>
      </c>
      <c r="V372" s="13">
        <v>10000000</v>
      </c>
      <c r="AA372" s="359">
        <f t="shared" si="42"/>
        <v>12000000</v>
      </c>
      <c r="AB372" s="359">
        <f t="shared" si="43"/>
        <v>10000000</v>
      </c>
      <c r="AC372" s="359">
        <f t="shared" si="44"/>
        <v>2000000</v>
      </c>
      <c r="AD372" s="359">
        <f t="shared" si="45"/>
        <v>0</v>
      </c>
    </row>
    <row r="373" spans="1:30" s="1" customFormat="1" x14ac:dyDescent="0.25">
      <c r="A373" s="5">
        <f>SUBTOTAL(103,$B$2:B373)</f>
        <v>372</v>
      </c>
      <c r="B373" s="42" t="s">
        <v>5465</v>
      </c>
      <c r="C373" s="32">
        <v>31511931010023</v>
      </c>
      <c r="D373" s="10" t="str">
        <f>VLOOKUP(C373,'Hemis baza'!K:AJ,26,)</f>
        <v>438231100707</v>
      </c>
      <c r="E373" s="24" t="str">
        <f>VLOOKUP(C373,'Hemis baza'!K:AF,13,)</f>
        <v>To‘lov-shartnoma</v>
      </c>
      <c r="F373" s="109" t="str">
        <f>VLOOKUP(C373,'Hemis baza'!K:AF,3,)</f>
        <v>2-kurs</v>
      </c>
      <c r="G373" s="45" t="s">
        <v>361</v>
      </c>
      <c r="H373" s="404" t="str">
        <f>VLOOKUP(C373,'Hemis baza'!K:AF,5,)</f>
        <v>S3-23 PSI</v>
      </c>
      <c r="I373" s="403" t="str">
        <f>VLOOKUP(C373,'Hemis baza'!K:AF,11,)</f>
        <v>Bakalavr</v>
      </c>
      <c r="J373" s="23" t="str">
        <f>VLOOKUP(C373,'Hemis baza'!K:AF,12,)</f>
        <v>Sirtqi</v>
      </c>
      <c r="K373" s="302" t="s">
        <v>5051</v>
      </c>
      <c r="L373" s="44"/>
      <c r="M373" s="12">
        <v>12000000</v>
      </c>
      <c r="N373" s="13">
        <f>SUMIF('BR 2'!B:B,'2-kurs'!C373,'BR 2'!G:G)</f>
        <v>9000000</v>
      </c>
      <c r="O373" s="12">
        <f t="shared" si="39"/>
        <v>3000000</v>
      </c>
      <c r="P373" s="12"/>
      <c r="Q373" s="12">
        <f t="shared" si="40"/>
        <v>0</v>
      </c>
      <c r="R373" s="39"/>
      <c r="U373" s="13">
        <f t="shared" si="41"/>
        <v>0</v>
      </c>
      <c r="V373" s="13">
        <v>9000000</v>
      </c>
      <c r="AA373" s="359">
        <f t="shared" si="42"/>
        <v>12000000</v>
      </c>
      <c r="AB373" s="359">
        <f t="shared" si="43"/>
        <v>9000000</v>
      </c>
      <c r="AC373" s="359">
        <f t="shared" si="44"/>
        <v>3000000</v>
      </c>
      <c r="AD373" s="359">
        <f t="shared" si="45"/>
        <v>0</v>
      </c>
    </row>
    <row r="374" spans="1:30" s="1" customFormat="1" x14ac:dyDescent="0.25">
      <c r="A374" s="5">
        <f>SUBTOTAL(103,$B$2:B374)</f>
        <v>373</v>
      </c>
      <c r="B374" s="42" t="s">
        <v>5466</v>
      </c>
      <c r="C374" s="32">
        <v>31304995350066</v>
      </c>
      <c r="D374" s="10" t="str">
        <f>VLOOKUP(C374,'Hemis baza'!K:AJ,26,)</f>
        <v>438231100516</v>
      </c>
      <c r="E374" s="24" t="str">
        <f>VLOOKUP(C374,'Hemis baza'!K:AF,13,)</f>
        <v>To‘lov-shartnoma</v>
      </c>
      <c r="F374" s="109" t="str">
        <f>VLOOKUP(C374,'Hemis baza'!K:AF,3,)</f>
        <v>2-kurs</v>
      </c>
      <c r="G374" s="45" t="s">
        <v>361</v>
      </c>
      <c r="H374" s="404" t="str">
        <f>VLOOKUP(C374,'Hemis baza'!K:AF,5,)</f>
        <v>S3-23 PSI</v>
      </c>
      <c r="I374" s="403" t="str">
        <f>VLOOKUP(C374,'Hemis baza'!K:AF,11,)</f>
        <v>Bakalavr</v>
      </c>
      <c r="J374" s="23" t="str">
        <f>VLOOKUP(C374,'Hemis baza'!K:AF,12,)</f>
        <v>Sirtqi</v>
      </c>
      <c r="K374" s="304" t="s">
        <v>5092</v>
      </c>
      <c r="L374" s="44"/>
      <c r="M374" s="12">
        <v>12000000</v>
      </c>
      <c r="N374" s="13">
        <f>SUMIF('BR 2'!B:B,'2-kurs'!C374,'BR 2'!G:G)</f>
        <v>24000000</v>
      </c>
      <c r="O374" s="12">
        <f t="shared" si="39"/>
        <v>0</v>
      </c>
      <c r="P374" s="12">
        <v>24000000</v>
      </c>
      <c r="Q374" s="12">
        <f t="shared" si="40"/>
        <v>12000000</v>
      </c>
      <c r="R374" s="336" t="s">
        <v>5614</v>
      </c>
      <c r="U374" s="13">
        <f t="shared" si="41"/>
        <v>0</v>
      </c>
      <c r="V374" s="13">
        <v>24000000</v>
      </c>
      <c r="AA374" s="359">
        <f t="shared" si="42"/>
        <v>12000000</v>
      </c>
      <c r="AB374" s="359">
        <f t="shared" si="43"/>
        <v>24000000</v>
      </c>
      <c r="AC374" s="359">
        <f t="shared" si="44"/>
        <v>0</v>
      </c>
      <c r="AD374" s="359">
        <f t="shared" si="45"/>
        <v>12000000</v>
      </c>
    </row>
    <row r="375" spans="1:30" s="1" customFormat="1" x14ac:dyDescent="0.25">
      <c r="A375" s="5">
        <f>SUBTOTAL(103,$B$2:B375)</f>
        <v>374</v>
      </c>
      <c r="B375" s="42" t="s">
        <v>5467</v>
      </c>
      <c r="C375" s="32">
        <v>41511931140039</v>
      </c>
      <c r="D375" s="10" t="str">
        <f>VLOOKUP(C375,'Hemis baza'!K:AJ,26,)</f>
        <v>438231100729</v>
      </c>
      <c r="E375" s="24" t="str">
        <f>VLOOKUP(C375,'Hemis baza'!K:AF,13,)</f>
        <v>To‘lov-shartnoma</v>
      </c>
      <c r="F375" s="109" t="str">
        <f>VLOOKUP(C375,'Hemis baza'!K:AF,3,)</f>
        <v>2-kurs</v>
      </c>
      <c r="G375" s="45" t="s">
        <v>361</v>
      </c>
      <c r="H375" s="404" t="str">
        <f>VLOOKUP(C375,'Hemis baza'!K:AF,5,)</f>
        <v>S1-23 PSI</v>
      </c>
      <c r="I375" s="403" t="str">
        <f>VLOOKUP(C375,'Hemis baza'!K:AF,11,)</f>
        <v>Bakalavr</v>
      </c>
      <c r="J375" s="23" t="str">
        <f>VLOOKUP(C375,'Hemis baza'!K:AF,12,)</f>
        <v>Sirtqi</v>
      </c>
      <c r="K375" s="302" t="s">
        <v>5052</v>
      </c>
      <c r="L375" s="44"/>
      <c r="M375" s="12">
        <v>12000000</v>
      </c>
      <c r="N375" s="13">
        <f>SUMIF('BR 2'!B:B,'2-kurs'!C375,'BR 2'!G:G)</f>
        <v>9100000</v>
      </c>
      <c r="O375" s="12">
        <f t="shared" si="39"/>
        <v>2900000</v>
      </c>
      <c r="P375" s="12"/>
      <c r="Q375" s="12">
        <f t="shared" si="40"/>
        <v>0</v>
      </c>
      <c r="R375" s="39"/>
      <c r="U375" s="13">
        <f t="shared" si="41"/>
        <v>0</v>
      </c>
      <c r="V375" s="13">
        <v>9100000</v>
      </c>
      <c r="AA375" s="359">
        <f t="shared" si="42"/>
        <v>12000000</v>
      </c>
      <c r="AB375" s="359">
        <f t="shared" si="43"/>
        <v>9100000</v>
      </c>
      <c r="AC375" s="359">
        <f t="shared" si="44"/>
        <v>2900000</v>
      </c>
      <c r="AD375" s="359">
        <f t="shared" si="45"/>
        <v>0</v>
      </c>
    </row>
    <row r="376" spans="1:30" s="1" customFormat="1" x14ac:dyDescent="0.25">
      <c r="A376" s="5">
        <f>SUBTOTAL(103,$B$2:B376)</f>
        <v>375</v>
      </c>
      <c r="B376" s="42" t="s">
        <v>5468</v>
      </c>
      <c r="C376" s="32">
        <v>41405901000026</v>
      </c>
      <c r="D376" s="10" t="e">
        <f>VLOOKUP(C376,'Hemis baza'!K:AJ,26,)</f>
        <v>#N/A</v>
      </c>
      <c r="E376" s="24" t="e">
        <f>VLOOKUP(C376,'Hemis baza'!K:AF,13,)</f>
        <v>#N/A</v>
      </c>
      <c r="F376" s="109" t="e">
        <f>VLOOKUP(C376,'Hemis baza'!K:AF,3,)</f>
        <v>#N/A</v>
      </c>
      <c r="G376" s="45" t="s">
        <v>361</v>
      </c>
      <c r="H376" s="404" t="e">
        <f>VLOOKUP(C376,'Hemis baza'!K:AF,5,)</f>
        <v>#N/A</v>
      </c>
      <c r="I376" s="403" t="e">
        <f>VLOOKUP(C376,'Hemis baza'!K:AF,11,)</f>
        <v>#N/A</v>
      </c>
      <c r="J376" s="23" t="e">
        <f>VLOOKUP(C376,'Hemis baza'!K:AF,12,)</f>
        <v>#N/A</v>
      </c>
      <c r="K376" s="302" t="s">
        <v>5053</v>
      </c>
      <c r="L376" s="44"/>
      <c r="M376" s="12">
        <v>12000000</v>
      </c>
      <c r="N376" s="13">
        <f>SUMIF('BR 2'!B:B,'2-kurs'!C376,'BR 2'!G:G)</f>
        <v>0</v>
      </c>
      <c r="O376" s="12">
        <f t="shared" si="39"/>
        <v>12000000</v>
      </c>
      <c r="P376" s="12"/>
      <c r="Q376" s="12">
        <f t="shared" si="40"/>
        <v>0</v>
      </c>
      <c r="R376" s="39"/>
      <c r="U376" s="13">
        <f t="shared" si="41"/>
        <v>0</v>
      </c>
      <c r="V376" s="13">
        <v>0</v>
      </c>
      <c r="AA376" s="359">
        <f t="shared" si="42"/>
        <v>12000000</v>
      </c>
      <c r="AB376" s="359">
        <f t="shared" si="43"/>
        <v>0</v>
      </c>
      <c r="AC376" s="359">
        <f t="shared" si="44"/>
        <v>12000000</v>
      </c>
      <c r="AD376" s="359">
        <f t="shared" si="45"/>
        <v>0</v>
      </c>
    </row>
    <row r="377" spans="1:30" s="1" customFormat="1" x14ac:dyDescent="0.25">
      <c r="A377" s="5">
        <f>SUBTOTAL(103,$B$2:B377)</f>
        <v>376</v>
      </c>
      <c r="B377" s="42" t="s">
        <v>5469</v>
      </c>
      <c r="C377" s="32">
        <v>40407965660014</v>
      </c>
      <c r="D377" s="10" t="str">
        <f>VLOOKUP(C377,'Hemis baza'!K:AJ,26,)</f>
        <v>438231100708</v>
      </c>
      <c r="E377" s="24" t="str">
        <f>VLOOKUP(C377,'Hemis baza'!K:AF,13,)</f>
        <v>To‘lov-shartnoma</v>
      </c>
      <c r="F377" s="109" t="str">
        <f>VLOOKUP(C377,'Hemis baza'!K:AF,3,)</f>
        <v>2-kurs</v>
      </c>
      <c r="G377" s="45" t="s">
        <v>361</v>
      </c>
      <c r="H377" s="404" t="str">
        <f>VLOOKUP(C377,'Hemis baza'!K:AF,5,)</f>
        <v>S3-23 PSI</v>
      </c>
      <c r="I377" s="403" t="str">
        <f>VLOOKUP(C377,'Hemis baza'!K:AF,11,)</f>
        <v>Bakalavr</v>
      </c>
      <c r="J377" s="23" t="str">
        <f>VLOOKUP(C377,'Hemis baza'!K:AF,12,)</f>
        <v>Sirtqi</v>
      </c>
      <c r="K377" s="302" t="s">
        <v>5054</v>
      </c>
      <c r="L377" s="44"/>
      <c r="M377" s="12">
        <v>12000000</v>
      </c>
      <c r="N377" s="13">
        <f>SUMIF('BR 2'!B:B,'2-kurs'!C377,'BR 2'!G:G)</f>
        <v>12000000</v>
      </c>
      <c r="O377" s="12">
        <f t="shared" si="39"/>
        <v>0</v>
      </c>
      <c r="P377" s="12"/>
      <c r="Q377" s="12">
        <f t="shared" si="40"/>
        <v>0</v>
      </c>
      <c r="R377" s="39"/>
      <c r="U377" s="13">
        <f t="shared" si="41"/>
        <v>0</v>
      </c>
      <c r="V377" s="13">
        <v>12000000</v>
      </c>
      <c r="AA377" s="359">
        <f t="shared" si="42"/>
        <v>12000000</v>
      </c>
      <c r="AB377" s="359">
        <f t="shared" si="43"/>
        <v>12000000</v>
      </c>
      <c r="AC377" s="359">
        <f t="shared" si="44"/>
        <v>0</v>
      </c>
      <c r="AD377" s="359">
        <f t="shared" si="45"/>
        <v>0</v>
      </c>
    </row>
    <row r="378" spans="1:30" s="1" customFormat="1" x14ac:dyDescent="0.25">
      <c r="A378" s="5">
        <f>SUBTOTAL(103,$B$2:B378)</f>
        <v>377</v>
      </c>
      <c r="B378" s="42" t="s">
        <v>5470</v>
      </c>
      <c r="C378" s="32">
        <v>41401714070010</v>
      </c>
      <c r="D378" s="10" t="str">
        <f>VLOOKUP(C378,'Hemis baza'!K:AJ,26,)</f>
        <v>438231100709</v>
      </c>
      <c r="E378" s="24" t="str">
        <f>VLOOKUP(C378,'Hemis baza'!K:AF,13,)</f>
        <v>To‘lov-shartnoma</v>
      </c>
      <c r="F378" s="109" t="str">
        <f>VLOOKUP(C378,'Hemis baza'!K:AF,3,)</f>
        <v>2-kurs</v>
      </c>
      <c r="G378" s="45" t="s">
        <v>361</v>
      </c>
      <c r="H378" s="404" t="str">
        <f>VLOOKUP(C378,'Hemis baza'!K:AF,5,)</f>
        <v>S2-23 PSI</v>
      </c>
      <c r="I378" s="403" t="str">
        <f>VLOOKUP(C378,'Hemis baza'!K:AF,11,)</f>
        <v>Bakalavr</v>
      </c>
      <c r="J378" s="23" t="str">
        <f>VLOOKUP(C378,'Hemis baza'!K:AF,12,)</f>
        <v>Sirtqi</v>
      </c>
      <c r="K378" s="302" t="s">
        <v>5055</v>
      </c>
      <c r="L378" s="44"/>
      <c r="M378" s="12">
        <v>12000000</v>
      </c>
      <c r="N378" s="13">
        <f>SUMIF('BR 2'!B:B,'2-kurs'!C378,'BR 2'!G:G)</f>
        <v>9000000</v>
      </c>
      <c r="O378" s="12">
        <f t="shared" si="39"/>
        <v>3000000</v>
      </c>
      <c r="P378" s="12"/>
      <c r="Q378" s="12">
        <f t="shared" si="40"/>
        <v>0</v>
      </c>
      <c r="R378" s="39"/>
      <c r="U378" s="13">
        <f t="shared" si="41"/>
        <v>0</v>
      </c>
      <c r="V378" s="13">
        <v>9000000</v>
      </c>
      <c r="AA378" s="359">
        <f t="shared" si="42"/>
        <v>12000000</v>
      </c>
      <c r="AB378" s="359">
        <f t="shared" si="43"/>
        <v>9000000</v>
      </c>
      <c r="AC378" s="359">
        <f t="shared" si="44"/>
        <v>3000000</v>
      </c>
      <c r="AD378" s="359">
        <f t="shared" si="45"/>
        <v>0</v>
      </c>
    </row>
    <row r="379" spans="1:30" s="1" customFormat="1" x14ac:dyDescent="0.25">
      <c r="A379" s="5">
        <f>SUBTOTAL(103,$B$2:B379)</f>
        <v>378</v>
      </c>
      <c r="B379" s="42" t="s">
        <v>5471</v>
      </c>
      <c r="C379" s="32">
        <v>30703861100032</v>
      </c>
      <c r="D379" s="10" t="str">
        <f>VLOOKUP(C379,'Hemis baza'!K:AJ,26,)</f>
        <v>438231100710</v>
      </c>
      <c r="E379" s="24" t="str">
        <f>VLOOKUP(C379,'Hemis baza'!K:AF,13,)</f>
        <v>To‘lov-shartnoma</v>
      </c>
      <c r="F379" s="109" t="str">
        <f>VLOOKUP(C379,'Hemis baza'!K:AF,3,)</f>
        <v>2-kurs</v>
      </c>
      <c r="G379" s="45" t="s">
        <v>361</v>
      </c>
      <c r="H379" s="404" t="str">
        <f>VLOOKUP(C379,'Hemis baza'!K:AF,5,)</f>
        <v>S2-23 PSI</v>
      </c>
      <c r="I379" s="403" t="str">
        <f>VLOOKUP(C379,'Hemis baza'!K:AF,11,)</f>
        <v>Bakalavr</v>
      </c>
      <c r="J379" s="23" t="str">
        <f>VLOOKUP(C379,'Hemis baza'!K:AF,12,)</f>
        <v>Sirtqi</v>
      </c>
      <c r="K379" s="302" t="s">
        <v>5056</v>
      </c>
      <c r="L379" s="44"/>
      <c r="M379" s="12">
        <v>12000000</v>
      </c>
      <c r="N379" s="13">
        <f>SUMIF('BR 2'!B:B,'2-kurs'!C379,'BR 2'!G:G)</f>
        <v>12000000</v>
      </c>
      <c r="O379" s="12">
        <f t="shared" si="39"/>
        <v>0</v>
      </c>
      <c r="P379" s="12"/>
      <c r="Q379" s="12">
        <f t="shared" si="40"/>
        <v>0</v>
      </c>
      <c r="R379" s="39"/>
      <c r="U379" s="13">
        <f t="shared" si="41"/>
        <v>0</v>
      </c>
      <c r="V379" s="13">
        <v>12000000</v>
      </c>
      <c r="AA379" s="359">
        <f t="shared" si="42"/>
        <v>12000000</v>
      </c>
      <c r="AB379" s="359">
        <f t="shared" si="43"/>
        <v>12000000</v>
      </c>
      <c r="AC379" s="359">
        <f t="shared" si="44"/>
        <v>0</v>
      </c>
      <c r="AD379" s="359">
        <f t="shared" si="45"/>
        <v>0</v>
      </c>
    </row>
    <row r="380" spans="1:30" s="1" customFormat="1" x14ac:dyDescent="0.25">
      <c r="A380" s="5">
        <f>SUBTOTAL(103,$B$2:B380)</f>
        <v>379</v>
      </c>
      <c r="B380" s="42" t="s">
        <v>5472</v>
      </c>
      <c r="C380" s="32">
        <v>41703965280018</v>
      </c>
      <c r="D380" s="10" t="str">
        <f>VLOOKUP(C380,'Hemis baza'!K:AJ,26,)</f>
        <v>438231100714</v>
      </c>
      <c r="E380" s="24" t="str">
        <f>VLOOKUP(C380,'Hemis baza'!K:AF,13,)</f>
        <v>To‘lov-shartnoma</v>
      </c>
      <c r="F380" s="109" t="str">
        <f>VLOOKUP(C380,'Hemis baza'!K:AF,3,)</f>
        <v>2-kurs</v>
      </c>
      <c r="G380" s="305" t="s">
        <v>36</v>
      </c>
      <c r="H380" s="404" t="str">
        <f>VLOOKUP(C380,'Hemis baza'!K:AF,5,)</f>
        <v>S2-23 MT</v>
      </c>
      <c r="I380" s="403" t="str">
        <f>VLOOKUP(C380,'Hemis baza'!K:AF,11,)</f>
        <v>Bakalavr</v>
      </c>
      <c r="J380" s="23" t="str">
        <f>VLOOKUP(C380,'Hemis baza'!K:AF,12,)</f>
        <v>Sirtqi</v>
      </c>
      <c r="K380" s="302" t="s">
        <v>5057</v>
      </c>
      <c r="L380" s="44"/>
      <c r="M380" s="12">
        <v>12000000</v>
      </c>
      <c r="N380" s="13">
        <f>SUMIF('BR 2'!B:B,'2-kurs'!C380,'BR 2'!G:G)</f>
        <v>7600000</v>
      </c>
      <c r="O380" s="12">
        <f t="shared" si="39"/>
        <v>4400000</v>
      </c>
      <c r="P380" s="12"/>
      <c r="Q380" s="12">
        <f t="shared" si="40"/>
        <v>0</v>
      </c>
      <c r="R380" s="39"/>
      <c r="U380" s="13">
        <f t="shared" si="41"/>
        <v>0</v>
      </c>
      <c r="V380" s="13">
        <v>7600000</v>
      </c>
      <c r="AA380" s="359">
        <f t="shared" si="42"/>
        <v>12000000</v>
      </c>
      <c r="AB380" s="359">
        <f t="shared" si="43"/>
        <v>7600000</v>
      </c>
      <c r="AC380" s="359">
        <f t="shared" si="44"/>
        <v>4400000</v>
      </c>
      <c r="AD380" s="359">
        <f t="shared" si="45"/>
        <v>0</v>
      </c>
    </row>
    <row r="381" spans="1:30" s="1" customFormat="1" x14ac:dyDescent="0.25">
      <c r="A381" s="5">
        <f>SUBTOTAL(103,$B$2:B381)</f>
        <v>380</v>
      </c>
      <c r="B381" s="42" t="s">
        <v>5473</v>
      </c>
      <c r="C381" s="32">
        <v>62009055270013</v>
      </c>
      <c r="D381" s="10" t="str">
        <f>VLOOKUP(C381,'Hemis baza'!K:AJ,26,)</f>
        <v>438231100713</v>
      </c>
      <c r="E381" s="24" t="str">
        <f>VLOOKUP(C381,'Hemis baza'!K:AF,13,)</f>
        <v>To‘lov-shartnoma</v>
      </c>
      <c r="F381" s="109" t="str">
        <f>VLOOKUP(C381,'Hemis baza'!K:AF,3,)</f>
        <v>2-kurs</v>
      </c>
      <c r="G381" s="305" t="s">
        <v>36</v>
      </c>
      <c r="H381" s="404" t="str">
        <f>VLOOKUP(C381,'Hemis baza'!K:AF,5,)</f>
        <v>S2-23 MT</v>
      </c>
      <c r="I381" s="403" t="str">
        <f>VLOOKUP(C381,'Hemis baza'!K:AF,11,)</f>
        <v>Bakalavr</v>
      </c>
      <c r="J381" s="23" t="str">
        <f>VLOOKUP(C381,'Hemis baza'!K:AF,12,)</f>
        <v>Sirtqi</v>
      </c>
      <c r="K381" s="302" t="s">
        <v>5058</v>
      </c>
      <c r="L381" s="44"/>
      <c r="M381" s="12">
        <v>12000000</v>
      </c>
      <c r="N381" s="13">
        <f>SUMIF('BR 2'!B:B,'2-kurs'!C381,'BR 2'!G:G)</f>
        <v>3000000</v>
      </c>
      <c r="O381" s="12">
        <f t="shared" si="39"/>
        <v>9000000</v>
      </c>
      <c r="P381" s="12"/>
      <c r="Q381" s="12">
        <f t="shared" si="40"/>
        <v>0</v>
      </c>
      <c r="R381" s="39"/>
      <c r="U381" s="13">
        <f t="shared" si="41"/>
        <v>0</v>
      </c>
      <c r="V381" s="13">
        <v>3000000</v>
      </c>
      <c r="AA381" s="359">
        <f t="shared" si="42"/>
        <v>12000000</v>
      </c>
      <c r="AB381" s="359">
        <f t="shared" si="43"/>
        <v>3000000</v>
      </c>
      <c r="AC381" s="359">
        <f t="shared" si="44"/>
        <v>9000000</v>
      </c>
      <c r="AD381" s="359">
        <f t="shared" si="45"/>
        <v>0</v>
      </c>
    </row>
    <row r="382" spans="1:30" s="1" customFormat="1" x14ac:dyDescent="0.25">
      <c r="A382" s="5">
        <f>SUBTOTAL(103,$B$2:B382)</f>
        <v>381</v>
      </c>
      <c r="B382" s="42" t="s">
        <v>5474</v>
      </c>
      <c r="C382" s="32">
        <v>40308911120117</v>
      </c>
      <c r="D382" s="10" t="str">
        <f>VLOOKUP(C382,'Hemis baza'!K:AJ,26,)</f>
        <v>438231100712</v>
      </c>
      <c r="E382" s="24" t="str">
        <f>VLOOKUP(C382,'Hemis baza'!K:AF,13,)</f>
        <v>To‘lov-shartnoma</v>
      </c>
      <c r="F382" s="109" t="str">
        <f>VLOOKUP(C382,'Hemis baza'!K:AF,3,)</f>
        <v>2-kurs</v>
      </c>
      <c r="G382" s="305" t="s">
        <v>36</v>
      </c>
      <c r="H382" s="404" t="str">
        <f>VLOOKUP(C382,'Hemis baza'!K:AF,5,)</f>
        <v>S1-23 MT</v>
      </c>
      <c r="I382" s="403" t="str">
        <f>VLOOKUP(C382,'Hemis baza'!K:AF,11,)</f>
        <v>Bakalavr</v>
      </c>
      <c r="J382" s="23" t="str">
        <f>VLOOKUP(C382,'Hemis baza'!K:AF,12,)</f>
        <v>Sirtqi</v>
      </c>
      <c r="K382" s="302" t="s">
        <v>5059</v>
      </c>
      <c r="L382" s="44"/>
      <c r="M382" s="12">
        <v>12000000</v>
      </c>
      <c r="N382" s="13">
        <f>SUMIF('BR 2'!B:B,'2-kurs'!C382,'BR 2'!G:G)</f>
        <v>4000000</v>
      </c>
      <c r="O382" s="12">
        <f t="shared" si="39"/>
        <v>8000000</v>
      </c>
      <c r="P382" s="12"/>
      <c r="Q382" s="12">
        <f t="shared" si="40"/>
        <v>0</v>
      </c>
      <c r="R382" s="39"/>
      <c r="U382" s="13">
        <f t="shared" si="41"/>
        <v>0</v>
      </c>
      <c r="V382" s="13">
        <v>4000000</v>
      </c>
      <c r="AA382" s="359">
        <f t="shared" si="42"/>
        <v>12000000</v>
      </c>
      <c r="AB382" s="359">
        <f t="shared" si="43"/>
        <v>4000000</v>
      </c>
      <c r="AC382" s="359">
        <f t="shared" si="44"/>
        <v>8000000</v>
      </c>
      <c r="AD382" s="359">
        <f t="shared" si="45"/>
        <v>0</v>
      </c>
    </row>
    <row r="383" spans="1:30" s="1" customFormat="1" x14ac:dyDescent="0.25">
      <c r="A383" s="5">
        <f>SUBTOTAL(103,$B$2:B383)</f>
        <v>382</v>
      </c>
      <c r="B383" s="42" t="s">
        <v>5475</v>
      </c>
      <c r="C383" s="32">
        <v>62008055300012</v>
      </c>
      <c r="D383" s="10" t="str">
        <f>VLOOKUP(C383,'Hemis baza'!K:AJ,26,)</f>
        <v>438231100727</v>
      </c>
      <c r="E383" s="24" t="str">
        <f>VLOOKUP(C383,'Hemis baza'!K:AF,13,)</f>
        <v>To‘lov-shartnoma</v>
      </c>
      <c r="F383" s="109" t="str">
        <f>VLOOKUP(C383,'Hemis baza'!K:AF,3,)</f>
        <v>2-kurs</v>
      </c>
      <c r="G383" s="307" t="s">
        <v>318</v>
      </c>
      <c r="H383" s="404" t="str">
        <f>VLOOKUP(C383,'Hemis baza'!K:AF,5,)</f>
        <v>S1-23 IQT</v>
      </c>
      <c r="I383" s="403" t="str">
        <f>VLOOKUP(C383,'Hemis baza'!K:AF,11,)</f>
        <v>Bakalavr</v>
      </c>
      <c r="J383" s="23" t="str">
        <f>VLOOKUP(C383,'Hemis baza'!K:AF,12,)</f>
        <v>Sirtqi</v>
      </c>
      <c r="K383" s="302" t="s">
        <v>5060</v>
      </c>
      <c r="L383" s="44"/>
      <c r="M383" s="12">
        <v>12000000</v>
      </c>
      <c r="N383" s="13">
        <f>SUMIF('BR 2'!B:B,'2-kurs'!C383,'BR 2'!G:G)</f>
        <v>9000000</v>
      </c>
      <c r="O383" s="12">
        <f t="shared" si="39"/>
        <v>3000000</v>
      </c>
      <c r="P383" s="12"/>
      <c r="Q383" s="12">
        <f t="shared" si="40"/>
        <v>0</v>
      </c>
      <c r="R383" s="39"/>
      <c r="U383" s="13">
        <f t="shared" si="41"/>
        <v>0</v>
      </c>
      <c r="V383" s="13">
        <v>9000000</v>
      </c>
      <c r="AA383" s="359">
        <f t="shared" si="42"/>
        <v>12000000</v>
      </c>
      <c r="AB383" s="359">
        <f t="shared" si="43"/>
        <v>9000000</v>
      </c>
      <c r="AC383" s="359">
        <f t="shared" si="44"/>
        <v>3000000</v>
      </c>
      <c r="AD383" s="359">
        <f t="shared" si="45"/>
        <v>0</v>
      </c>
    </row>
    <row r="384" spans="1:30" s="1" customFormat="1" x14ac:dyDescent="0.25">
      <c r="A384" s="5">
        <f>SUBTOTAL(103,$B$2:B384)</f>
        <v>383</v>
      </c>
      <c r="B384" s="42" t="s">
        <v>5476</v>
      </c>
      <c r="C384" s="32">
        <v>40807871140075</v>
      </c>
      <c r="D384" s="10" t="str">
        <f>VLOOKUP(C384,'Hemis baza'!K:AJ,26,)</f>
        <v>438231100717</v>
      </c>
      <c r="E384" s="24" t="str">
        <f>VLOOKUP(C384,'Hemis baza'!K:AF,13,)</f>
        <v>To‘lov-shartnoma</v>
      </c>
      <c r="F384" s="109" t="str">
        <f>VLOOKUP(C384,'Hemis baza'!K:AF,3,)</f>
        <v>2-kurs</v>
      </c>
      <c r="G384" s="307" t="s">
        <v>318</v>
      </c>
      <c r="H384" s="404" t="str">
        <f>VLOOKUP(C384,'Hemis baza'!K:AF,5,)</f>
        <v>S1-23 IQT</v>
      </c>
      <c r="I384" s="403" t="str">
        <f>VLOOKUP(C384,'Hemis baza'!K:AF,11,)</f>
        <v>Bakalavr</v>
      </c>
      <c r="J384" s="23" t="str">
        <f>VLOOKUP(C384,'Hemis baza'!K:AF,12,)</f>
        <v>Sirtqi</v>
      </c>
      <c r="K384" s="302" t="s">
        <v>5061</v>
      </c>
      <c r="L384" s="44"/>
      <c r="M384" s="12">
        <v>12000000</v>
      </c>
      <c r="N384" s="13">
        <f>SUMIF('BR 2'!B:B,'2-kurs'!C384,'BR 2'!G:G)</f>
        <v>10000000</v>
      </c>
      <c r="O384" s="12">
        <f t="shared" si="39"/>
        <v>2000000</v>
      </c>
      <c r="P384" s="12"/>
      <c r="Q384" s="12">
        <f t="shared" si="40"/>
        <v>0</v>
      </c>
      <c r="R384" s="39"/>
      <c r="U384" s="13">
        <f t="shared" si="41"/>
        <v>0</v>
      </c>
      <c r="V384" s="13">
        <v>10000000</v>
      </c>
      <c r="AA384" s="359">
        <f t="shared" si="42"/>
        <v>12000000</v>
      </c>
      <c r="AB384" s="359">
        <f t="shared" si="43"/>
        <v>10000000</v>
      </c>
      <c r="AC384" s="359">
        <f t="shared" si="44"/>
        <v>2000000</v>
      </c>
      <c r="AD384" s="359">
        <f t="shared" si="45"/>
        <v>0</v>
      </c>
    </row>
    <row r="385" spans="1:30" s="1" customFormat="1" x14ac:dyDescent="0.25">
      <c r="A385" s="5">
        <f>SUBTOTAL(103,$B$2:B385)</f>
        <v>384</v>
      </c>
      <c r="B385" s="42" t="s">
        <v>5477</v>
      </c>
      <c r="C385" s="32">
        <v>60207065260107</v>
      </c>
      <c r="D385" s="10" t="str">
        <f>VLOOKUP(C385,'Hemis baza'!K:AJ,26,)</f>
        <v>438231100722</v>
      </c>
      <c r="E385" s="24" t="str">
        <f>VLOOKUP(C385,'Hemis baza'!K:AF,13,)</f>
        <v>To‘lov-shartnoma</v>
      </c>
      <c r="F385" s="109" t="str">
        <f>VLOOKUP(C385,'Hemis baza'!K:AF,3,)</f>
        <v>2-kurs</v>
      </c>
      <c r="G385" s="307" t="s">
        <v>318</v>
      </c>
      <c r="H385" s="404" t="str">
        <f>VLOOKUP(C385,'Hemis baza'!K:AF,5,)</f>
        <v>S1-23 IQT</v>
      </c>
      <c r="I385" s="403" t="str">
        <f>VLOOKUP(C385,'Hemis baza'!K:AF,11,)</f>
        <v>Bakalavr</v>
      </c>
      <c r="J385" s="23" t="str">
        <f>VLOOKUP(C385,'Hemis baza'!K:AF,12,)</f>
        <v>Sirtqi</v>
      </c>
      <c r="K385" s="302" t="s">
        <v>5062</v>
      </c>
      <c r="L385" s="44"/>
      <c r="M385" s="12">
        <v>12000000</v>
      </c>
      <c r="N385" s="13">
        <f>SUMIF('BR 2'!B:B,'2-kurs'!C385,'BR 2'!G:G)</f>
        <v>10000000</v>
      </c>
      <c r="O385" s="12">
        <f t="shared" si="39"/>
        <v>2000000</v>
      </c>
      <c r="P385" s="12"/>
      <c r="Q385" s="12">
        <f t="shared" si="40"/>
        <v>0</v>
      </c>
      <c r="R385" s="39"/>
      <c r="U385" s="13">
        <f t="shared" si="41"/>
        <v>0</v>
      </c>
      <c r="V385" s="13">
        <v>10000000</v>
      </c>
      <c r="AA385" s="359">
        <f t="shared" si="42"/>
        <v>12000000</v>
      </c>
      <c r="AB385" s="359">
        <f t="shared" si="43"/>
        <v>10000000</v>
      </c>
      <c r="AC385" s="359">
        <f t="shared" si="44"/>
        <v>2000000</v>
      </c>
      <c r="AD385" s="359">
        <f t="shared" si="45"/>
        <v>0</v>
      </c>
    </row>
    <row r="386" spans="1:30" s="1" customFormat="1" x14ac:dyDescent="0.25">
      <c r="A386" s="5">
        <f>SUBTOTAL(103,$B$2:B386)</f>
        <v>385</v>
      </c>
      <c r="B386" s="42" t="s">
        <v>5478</v>
      </c>
      <c r="C386" s="32">
        <v>42102925300019</v>
      </c>
      <c r="D386" s="10" t="str">
        <f>VLOOKUP(C386,'Hemis baza'!K:AJ,26,)</f>
        <v>438231100718</v>
      </c>
      <c r="E386" s="24" t="str">
        <f>VLOOKUP(C386,'Hemis baza'!K:AF,13,)</f>
        <v>To‘lov-shartnoma</v>
      </c>
      <c r="F386" s="109" t="str">
        <f>VLOOKUP(C386,'Hemis baza'!K:AF,3,)</f>
        <v>2-kurs</v>
      </c>
      <c r="G386" s="307" t="s">
        <v>318</v>
      </c>
      <c r="H386" s="404" t="str">
        <f>VLOOKUP(C386,'Hemis baza'!K:AF,5,)</f>
        <v>S3-23 IQT</v>
      </c>
      <c r="I386" s="403" t="str">
        <f>VLOOKUP(C386,'Hemis baza'!K:AF,11,)</f>
        <v>Bakalavr</v>
      </c>
      <c r="J386" s="23" t="str">
        <f>VLOOKUP(C386,'Hemis baza'!K:AF,12,)</f>
        <v>Sirtqi</v>
      </c>
      <c r="K386" s="302" t="s">
        <v>5063</v>
      </c>
      <c r="L386" s="44"/>
      <c r="M386" s="12">
        <v>12000000</v>
      </c>
      <c r="N386" s="13">
        <f>SUMIF('BR 2'!B:B,'2-kurs'!C386,'BR 2'!G:G)</f>
        <v>6000000</v>
      </c>
      <c r="O386" s="12">
        <f t="shared" ref="O386:O449" si="46">IF(M386-N386&gt;0,M386-N386,0)</f>
        <v>6000000</v>
      </c>
      <c r="P386" s="12"/>
      <c r="Q386" s="12">
        <f t="shared" ref="Q386:Q449" si="47">IF(M386-N386&lt;0,N386-M386,0)</f>
        <v>0</v>
      </c>
      <c r="R386" s="39"/>
      <c r="U386" s="13">
        <f t="shared" ref="U386:U449" si="48">N386-V386</f>
        <v>0</v>
      </c>
      <c r="V386" s="13">
        <v>6000000</v>
      </c>
      <c r="AA386" s="359">
        <f t="shared" si="42"/>
        <v>12000000</v>
      </c>
      <c r="AB386" s="359">
        <f t="shared" si="43"/>
        <v>6000000</v>
      </c>
      <c r="AC386" s="359">
        <f t="shared" si="44"/>
        <v>6000000</v>
      </c>
      <c r="AD386" s="359">
        <f t="shared" si="45"/>
        <v>0</v>
      </c>
    </row>
    <row r="387" spans="1:30" s="1" customFormat="1" x14ac:dyDescent="0.25">
      <c r="A387" s="5">
        <f>SUBTOTAL(103,$B$2:B387)</f>
        <v>386</v>
      </c>
      <c r="B387" s="42" t="s">
        <v>5479</v>
      </c>
      <c r="C387" s="32">
        <v>53003015300022</v>
      </c>
      <c r="D387" s="10" t="str">
        <f>VLOOKUP(C387,'Hemis baza'!K:AJ,26,)</f>
        <v>438231100716</v>
      </c>
      <c r="E387" s="24" t="str">
        <f>VLOOKUP(C387,'Hemis baza'!K:AF,13,)</f>
        <v>To‘lov-shartnoma</v>
      </c>
      <c r="F387" s="109" t="str">
        <f>VLOOKUP(C387,'Hemis baza'!K:AF,3,)</f>
        <v>2-kurs</v>
      </c>
      <c r="G387" s="307" t="s">
        <v>318</v>
      </c>
      <c r="H387" s="404" t="str">
        <f>VLOOKUP(C387,'Hemis baza'!K:AF,5,)</f>
        <v>S3-23 IQT</v>
      </c>
      <c r="I387" s="403" t="str">
        <f>VLOOKUP(C387,'Hemis baza'!K:AF,11,)</f>
        <v>Bakalavr</v>
      </c>
      <c r="J387" s="23" t="str">
        <f>VLOOKUP(C387,'Hemis baza'!K:AF,12,)</f>
        <v>Sirtqi</v>
      </c>
      <c r="K387" s="302" t="s">
        <v>5064</v>
      </c>
      <c r="L387" s="44"/>
      <c r="M387" s="12">
        <v>12000000</v>
      </c>
      <c r="N387" s="13">
        <f>SUMIF('BR 2'!B:B,'2-kurs'!C387,'BR 2'!G:G)</f>
        <v>11000000</v>
      </c>
      <c r="O387" s="12">
        <f t="shared" si="46"/>
        <v>1000000</v>
      </c>
      <c r="P387" s="12"/>
      <c r="Q387" s="12">
        <f t="shared" si="47"/>
        <v>0</v>
      </c>
      <c r="R387" s="39"/>
      <c r="U387" s="13">
        <f t="shared" si="48"/>
        <v>0</v>
      </c>
      <c r="V387" s="13">
        <v>11000000</v>
      </c>
      <c r="AA387" s="359">
        <f t="shared" si="42"/>
        <v>12000000</v>
      </c>
      <c r="AB387" s="359">
        <f t="shared" si="43"/>
        <v>11000000</v>
      </c>
      <c r="AC387" s="359">
        <f t="shared" si="44"/>
        <v>1000000</v>
      </c>
      <c r="AD387" s="359">
        <f t="shared" si="45"/>
        <v>0</v>
      </c>
    </row>
    <row r="388" spans="1:30" s="1" customFormat="1" x14ac:dyDescent="0.25">
      <c r="A388" s="5">
        <f>SUBTOTAL(103,$B$2:B388)</f>
        <v>387</v>
      </c>
      <c r="B388" s="42" t="s">
        <v>5480</v>
      </c>
      <c r="C388" s="32">
        <v>61507015300020</v>
      </c>
      <c r="D388" s="10" t="str">
        <f>VLOOKUP(C388,'Hemis baza'!K:AJ,26,)</f>
        <v>438231100721</v>
      </c>
      <c r="E388" s="24" t="str">
        <f>VLOOKUP(C388,'Hemis baza'!K:AF,13,)</f>
        <v>To‘lov-shartnoma</v>
      </c>
      <c r="F388" s="109" t="str">
        <f>VLOOKUP(C388,'Hemis baza'!K:AF,3,)</f>
        <v>2-kurs</v>
      </c>
      <c r="G388" s="45" t="s">
        <v>309</v>
      </c>
      <c r="H388" s="404" t="str">
        <f>VLOOKUP(C388,'Hemis baza'!K:AF,5,)</f>
        <v>S1-23 Tarix</v>
      </c>
      <c r="I388" s="403" t="str">
        <f>VLOOKUP(C388,'Hemis baza'!K:AF,11,)</f>
        <v>Bakalavr</v>
      </c>
      <c r="J388" s="23" t="str">
        <f>VLOOKUP(C388,'Hemis baza'!K:AF,12,)</f>
        <v>Sirtqi</v>
      </c>
      <c r="K388" s="302" t="s">
        <v>5065</v>
      </c>
      <c r="L388" s="44"/>
      <c r="M388" s="12">
        <v>12000000</v>
      </c>
      <c r="N388" s="13">
        <f>SUMIF('BR 2'!B:B,'2-kurs'!C388,'BR 2'!G:G)</f>
        <v>12000000</v>
      </c>
      <c r="O388" s="12">
        <f t="shared" si="46"/>
        <v>0</v>
      </c>
      <c r="P388" s="12"/>
      <c r="Q388" s="12">
        <f t="shared" si="47"/>
        <v>0</v>
      </c>
      <c r="R388" s="39"/>
      <c r="U388" s="13">
        <f t="shared" si="48"/>
        <v>0</v>
      </c>
      <c r="V388" s="13">
        <v>12000000</v>
      </c>
      <c r="AA388" s="359">
        <f t="shared" si="42"/>
        <v>12000000</v>
      </c>
      <c r="AB388" s="359">
        <f t="shared" si="43"/>
        <v>12000000</v>
      </c>
      <c r="AC388" s="359">
        <f t="shared" si="44"/>
        <v>0</v>
      </c>
      <c r="AD388" s="359">
        <f t="shared" si="45"/>
        <v>0</v>
      </c>
    </row>
    <row r="389" spans="1:30" s="1" customFormat="1" x14ac:dyDescent="0.25">
      <c r="A389" s="5">
        <f>SUBTOTAL(103,$B$2:B389)</f>
        <v>388</v>
      </c>
      <c r="B389" s="42" t="s">
        <v>5481</v>
      </c>
      <c r="C389" s="32">
        <v>40205881140094</v>
      </c>
      <c r="D389" s="10" t="str">
        <f>VLOOKUP(C389,'Hemis baza'!K:AJ,26,)</f>
        <v>438231100720</v>
      </c>
      <c r="E389" s="24" t="str">
        <f>VLOOKUP(C389,'Hemis baza'!K:AF,13,)</f>
        <v>To‘lov-shartnoma</v>
      </c>
      <c r="F389" s="109" t="str">
        <f>VLOOKUP(C389,'Hemis baza'!K:AF,3,)</f>
        <v>2-kurs</v>
      </c>
      <c r="G389" s="45" t="s">
        <v>309</v>
      </c>
      <c r="H389" s="404" t="str">
        <f>VLOOKUP(C389,'Hemis baza'!K:AF,5,)</f>
        <v>S3-23 IQT</v>
      </c>
      <c r="I389" s="403" t="str">
        <f>VLOOKUP(C389,'Hemis baza'!K:AF,11,)</f>
        <v>Bakalavr</v>
      </c>
      <c r="J389" s="23" t="str">
        <f>VLOOKUP(C389,'Hemis baza'!K:AF,12,)</f>
        <v>Sirtqi</v>
      </c>
      <c r="K389" s="302" t="s">
        <v>5066</v>
      </c>
      <c r="L389" s="44"/>
      <c r="M389" s="12">
        <v>12000000</v>
      </c>
      <c r="N389" s="13">
        <f>SUMIF('BR 2'!B:B,'2-kurs'!C389,'BR 2'!G:G)</f>
        <v>7600000</v>
      </c>
      <c r="O389" s="12">
        <f t="shared" si="46"/>
        <v>4400000</v>
      </c>
      <c r="P389" s="12"/>
      <c r="Q389" s="12">
        <f t="shared" si="47"/>
        <v>0</v>
      </c>
      <c r="R389" s="39"/>
      <c r="U389" s="13">
        <f t="shared" si="48"/>
        <v>0</v>
      </c>
      <c r="V389" s="13">
        <v>7600000</v>
      </c>
      <c r="AA389" s="359">
        <f t="shared" si="42"/>
        <v>12000000</v>
      </c>
      <c r="AB389" s="359">
        <f t="shared" si="43"/>
        <v>7600000</v>
      </c>
      <c r="AC389" s="359">
        <f t="shared" si="44"/>
        <v>4400000</v>
      </c>
      <c r="AD389" s="359">
        <f t="shared" si="45"/>
        <v>0</v>
      </c>
    </row>
    <row r="390" spans="1:30" s="1" customFormat="1" x14ac:dyDescent="0.25">
      <c r="A390" s="5">
        <f>SUBTOTAL(103,$B$2:B390)</f>
        <v>389</v>
      </c>
      <c r="B390" s="42" t="s">
        <v>5482</v>
      </c>
      <c r="C390" s="32">
        <v>62912055300010</v>
      </c>
      <c r="D390" s="10" t="str">
        <f>VLOOKUP(C390,'Hemis baza'!K:AJ,26,)</f>
        <v>438231100723</v>
      </c>
      <c r="E390" s="24" t="str">
        <f>VLOOKUP(C390,'Hemis baza'!K:AF,13,)</f>
        <v>To‘lov-shartnoma</v>
      </c>
      <c r="F390" s="109" t="str">
        <f>VLOOKUP(C390,'Hemis baza'!K:AF,3,)</f>
        <v>2-kurs</v>
      </c>
      <c r="G390" s="45" t="s">
        <v>309</v>
      </c>
      <c r="H390" s="404" t="str">
        <f>VLOOKUP(C390,'Hemis baza'!K:AF,5,)</f>
        <v>S1-23 Tarix</v>
      </c>
      <c r="I390" s="403" t="str">
        <f>VLOOKUP(C390,'Hemis baza'!K:AF,11,)</f>
        <v>Bakalavr</v>
      </c>
      <c r="J390" s="23" t="str">
        <f>VLOOKUP(C390,'Hemis baza'!K:AF,12,)</f>
        <v>Sirtqi</v>
      </c>
      <c r="K390" s="302" t="s">
        <v>5067</v>
      </c>
      <c r="L390" s="44"/>
      <c r="M390" s="12">
        <v>12000000</v>
      </c>
      <c r="N390" s="13">
        <f>SUMIF('BR 2'!B:B,'2-kurs'!C390,'BR 2'!G:G)</f>
        <v>12000000</v>
      </c>
      <c r="O390" s="12">
        <f t="shared" si="46"/>
        <v>0</v>
      </c>
      <c r="P390" s="12"/>
      <c r="Q390" s="12">
        <f t="shared" si="47"/>
        <v>0</v>
      </c>
      <c r="R390" s="39"/>
      <c r="U390" s="13">
        <f t="shared" si="48"/>
        <v>0</v>
      </c>
      <c r="V390" s="13">
        <v>12000000</v>
      </c>
      <c r="AA390" s="359">
        <f t="shared" si="42"/>
        <v>12000000</v>
      </c>
      <c r="AB390" s="359">
        <f t="shared" si="43"/>
        <v>12000000</v>
      </c>
      <c r="AC390" s="359">
        <f t="shared" si="44"/>
        <v>0</v>
      </c>
      <c r="AD390" s="359">
        <f t="shared" si="45"/>
        <v>0</v>
      </c>
    </row>
    <row r="391" spans="1:30" s="1" customFormat="1" x14ac:dyDescent="0.25">
      <c r="A391" s="5">
        <f>SUBTOTAL(103,$B$2:B391)</f>
        <v>390</v>
      </c>
      <c r="B391" s="42" t="s">
        <v>5483</v>
      </c>
      <c r="C391" s="32">
        <v>41108965360014</v>
      </c>
      <c r="D391" s="10" t="str">
        <f>VLOOKUP(C391,'Hemis baza'!K:AJ,26,)</f>
        <v>438231100776</v>
      </c>
      <c r="E391" s="24" t="str">
        <f>VLOOKUP(C391,'Hemis baza'!K:AF,13,)</f>
        <v>To‘lov-shartnoma</v>
      </c>
      <c r="F391" s="109" t="str">
        <f>VLOOKUP(C391,'Hemis baza'!K:AF,3,)</f>
        <v>2-kurs</v>
      </c>
      <c r="G391" s="45" t="s">
        <v>361</v>
      </c>
      <c r="H391" s="404" t="str">
        <f>VLOOKUP(C391,'Hemis baza'!K:AF,5,)</f>
        <v>S1-23 PSI</v>
      </c>
      <c r="I391" s="403" t="str">
        <f>VLOOKUP(C391,'Hemis baza'!K:AF,11,)</f>
        <v>Bakalavr</v>
      </c>
      <c r="J391" s="23" t="str">
        <f>VLOOKUP(C391,'Hemis baza'!K:AF,12,)</f>
        <v>Sirtqi</v>
      </c>
      <c r="K391" s="302" t="s">
        <v>5497</v>
      </c>
      <c r="L391" s="44"/>
      <c r="M391" s="12">
        <v>12000000</v>
      </c>
      <c r="N391" s="13">
        <f>SUMIF('BR 2'!B:B,'2-kurs'!C391,'BR 2'!G:G)</f>
        <v>8197555</v>
      </c>
      <c r="O391" s="12">
        <f t="shared" si="46"/>
        <v>3802445</v>
      </c>
      <c r="P391" s="12"/>
      <c r="Q391" s="12">
        <f t="shared" si="47"/>
        <v>0</v>
      </c>
      <c r="R391" s="39"/>
      <c r="U391" s="13">
        <f t="shared" si="48"/>
        <v>0</v>
      </c>
      <c r="V391" s="13">
        <v>8197555</v>
      </c>
      <c r="AA391" s="359">
        <f t="shared" si="42"/>
        <v>12000000</v>
      </c>
      <c r="AB391" s="359">
        <f t="shared" si="43"/>
        <v>8197555</v>
      </c>
      <c r="AC391" s="359">
        <f t="shared" si="44"/>
        <v>3802445</v>
      </c>
      <c r="AD391" s="359">
        <f t="shared" si="45"/>
        <v>0</v>
      </c>
    </row>
    <row r="392" spans="1:30" s="1" customFormat="1" x14ac:dyDescent="0.25">
      <c r="A392" s="5">
        <f>SUBTOTAL(103,$B$2:B392)</f>
        <v>391</v>
      </c>
      <c r="B392" s="42" t="s">
        <v>5484</v>
      </c>
      <c r="C392" s="32">
        <v>40309861140024</v>
      </c>
      <c r="D392" s="10" t="str">
        <f>VLOOKUP(C392,'Hemis baza'!K:AJ,26,)</f>
        <v>468231100821</v>
      </c>
      <c r="E392" s="24" t="str">
        <f>VLOOKUP(C392,'Hemis baza'!K:AF,13,)</f>
        <v>To‘lov-shartnoma</v>
      </c>
      <c r="F392" s="109" t="str">
        <f>VLOOKUP(C392,'Hemis baza'!K:AF,3,)</f>
        <v>2-kurs</v>
      </c>
      <c r="G392" s="45" t="s">
        <v>361</v>
      </c>
      <c r="H392" s="404" t="str">
        <f>VLOOKUP(C392,'Hemis baza'!K:AF,5,)</f>
        <v>S2-23 PSI</v>
      </c>
      <c r="I392" s="403" t="str">
        <f>VLOOKUP(C392,'Hemis baza'!K:AF,11,)</f>
        <v>Bakalavr</v>
      </c>
      <c r="J392" s="23" t="str">
        <f>VLOOKUP(C392,'Hemis baza'!K:AF,12,)</f>
        <v>Sirtqi</v>
      </c>
      <c r="K392" s="302" t="s">
        <v>5498</v>
      </c>
      <c r="L392" s="44"/>
      <c r="M392" s="12">
        <v>12000000</v>
      </c>
      <c r="N392" s="13">
        <f>SUMIF('BR 2'!B:B,'2-kurs'!C392,'BR 2'!G:G)</f>
        <v>12000000</v>
      </c>
      <c r="O392" s="12">
        <f t="shared" si="46"/>
        <v>0</v>
      </c>
      <c r="P392" s="12"/>
      <c r="Q392" s="12">
        <f t="shared" si="47"/>
        <v>0</v>
      </c>
      <c r="R392" s="39"/>
      <c r="U392" s="13">
        <f t="shared" si="48"/>
        <v>0</v>
      </c>
      <c r="V392" s="13">
        <v>12000000</v>
      </c>
      <c r="AA392" s="359">
        <f t="shared" si="42"/>
        <v>12000000</v>
      </c>
      <c r="AB392" s="359">
        <f t="shared" si="43"/>
        <v>12000000</v>
      </c>
      <c r="AC392" s="359">
        <f t="shared" si="44"/>
        <v>0</v>
      </c>
      <c r="AD392" s="359">
        <f t="shared" si="45"/>
        <v>0</v>
      </c>
    </row>
    <row r="393" spans="1:30" s="1" customFormat="1" x14ac:dyDescent="0.25">
      <c r="A393" s="5">
        <f>SUBTOTAL(103,$B$2:B393)</f>
        <v>392</v>
      </c>
      <c r="B393" s="42" t="s">
        <v>5486</v>
      </c>
      <c r="C393" s="32">
        <v>53007025380010</v>
      </c>
      <c r="D393" s="10" t="str">
        <f>VLOOKUP(C393,'Hemis baza'!K:AJ,26,)</f>
        <v>438231100770</v>
      </c>
      <c r="E393" s="24" t="str">
        <f>VLOOKUP(C393,'Hemis baza'!K:AF,13,)</f>
        <v>To‘lov-shartnoma</v>
      </c>
      <c r="F393" s="109" t="str">
        <f>VLOOKUP(C393,'Hemis baza'!K:AF,3,)</f>
        <v>2-kurs</v>
      </c>
      <c r="G393" s="45" t="s">
        <v>361</v>
      </c>
      <c r="H393" s="404" t="str">
        <f>VLOOKUP(C393,'Hemis baza'!K:AF,5,)</f>
        <v>S1-23 PSI</v>
      </c>
      <c r="I393" s="403" t="str">
        <f>VLOOKUP(C393,'Hemis baza'!K:AF,11,)</f>
        <v>Bakalavr</v>
      </c>
      <c r="J393" s="23" t="str">
        <f>VLOOKUP(C393,'Hemis baza'!K:AF,12,)</f>
        <v>Sirtqi</v>
      </c>
      <c r="K393" s="302" t="s">
        <v>5499</v>
      </c>
      <c r="L393" s="44"/>
      <c r="M393" s="12">
        <v>12000000</v>
      </c>
      <c r="N393" s="13">
        <f>SUMIF('BR 2'!B:B,'2-kurs'!C393,'BR 2'!G:G)</f>
        <v>8769000</v>
      </c>
      <c r="O393" s="12">
        <f t="shared" si="46"/>
        <v>3231000</v>
      </c>
      <c r="P393" s="12"/>
      <c r="Q393" s="12">
        <f t="shared" si="47"/>
        <v>0</v>
      </c>
      <c r="R393" s="39"/>
      <c r="U393" s="13">
        <f t="shared" si="48"/>
        <v>0</v>
      </c>
      <c r="V393" s="13">
        <v>8769000</v>
      </c>
      <c r="AA393" s="359">
        <f t="shared" si="42"/>
        <v>12000000</v>
      </c>
      <c r="AB393" s="359">
        <f t="shared" si="43"/>
        <v>8769000</v>
      </c>
      <c r="AC393" s="359">
        <f t="shared" si="44"/>
        <v>3231000</v>
      </c>
      <c r="AD393" s="359">
        <f t="shared" si="45"/>
        <v>0</v>
      </c>
    </row>
    <row r="394" spans="1:30" s="1" customFormat="1" x14ac:dyDescent="0.25">
      <c r="A394" s="5">
        <f>SUBTOTAL(103,$B$2:B394)</f>
        <v>393</v>
      </c>
      <c r="B394" s="42" t="s">
        <v>5487</v>
      </c>
      <c r="C394" s="32">
        <v>42311892620011</v>
      </c>
      <c r="D394" s="10" t="str">
        <f>VLOOKUP(C394,'Hemis baza'!K:AJ,26,)</f>
        <v>438231100779</v>
      </c>
      <c r="E394" s="24" t="str">
        <f>VLOOKUP(C394,'Hemis baza'!K:AF,13,)</f>
        <v>To‘lov-shartnoma</v>
      </c>
      <c r="F394" s="109" t="str">
        <f>VLOOKUP(C394,'Hemis baza'!K:AF,3,)</f>
        <v>2-kurs</v>
      </c>
      <c r="G394" s="45" t="s">
        <v>361</v>
      </c>
      <c r="H394" s="404" t="str">
        <f>VLOOKUP(C394,'Hemis baza'!K:AF,5,)</f>
        <v>S1-23 PSI</v>
      </c>
      <c r="I394" s="403" t="str">
        <f>VLOOKUP(C394,'Hemis baza'!K:AF,11,)</f>
        <v>Bakalavr</v>
      </c>
      <c r="J394" s="23" t="str">
        <f>VLOOKUP(C394,'Hemis baza'!K:AF,12,)</f>
        <v>Sirtqi</v>
      </c>
      <c r="K394" s="302" t="s">
        <v>5500</v>
      </c>
      <c r="L394" s="44"/>
      <c r="M394" s="12">
        <v>12000000</v>
      </c>
      <c r="N394" s="13">
        <f>SUMIF('BR 2'!B:B,'2-kurs'!C394,'BR 2'!G:G)</f>
        <v>9127000</v>
      </c>
      <c r="O394" s="12">
        <f t="shared" si="46"/>
        <v>2873000</v>
      </c>
      <c r="P394" s="12"/>
      <c r="Q394" s="12">
        <f t="shared" si="47"/>
        <v>0</v>
      </c>
      <c r="R394" s="39"/>
      <c r="U394" s="13">
        <f t="shared" si="48"/>
        <v>0</v>
      </c>
      <c r="V394" s="13">
        <v>9127000</v>
      </c>
      <c r="AA394" s="359">
        <f t="shared" si="42"/>
        <v>12000000</v>
      </c>
      <c r="AB394" s="359">
        <f t="shared" si="43"/>
        <v>9127000</v>
      </c>
      <c r="AC394" s="359">
        <f t="shared" si="44"/>
        <v>2873000</v>
      </c>
      <c r="AD394" s="359">
        <f t="shared" si="45"/>
        <v>0</v>
      </c>
    </row>
    <row r="395" spans="1:30" s="1" customFormat="1" x14ac:dyDescent="0.25">
      <c r="A395" s="5">
        <f>SUBTOTAL(103,$B$2:B395)</f>
        <v>394</v>
      </c>
      <c r="B395" s="42" t="s">
        <v>5488</v>
      </c>
      <c r="C395" s="32">
        <v>41503851140062</v>
      </c>
      <c r="D395" s="10" t="str">
        <f>VLOOKUP(C395,'Hemis baza'!K:AJ,26,)</f>
        <v>438231100775</v>
      </c>
      <c r="E395" s="24" t="str">
        <f>VLOOKUP(C395,'Hemis baza'!K:AF,13,)</f>
        <v>To‘lov-shartnoma</v>
      </c>
      <c r="F395" s="109" t="str">
        <f>VLOOKUP(C395,'Hemis baza'!K:AF,3,)</f>
        <v>2-kurs</v>
      </c>
      <c r="G395" s="305" t="s">
        <v>36</v>
      </c>
      <c r="H395" s="404" t="str">
        <f>VLOOKUP(C395,'Hemis baza'!K:AF,5,)</f>
        <v>S1-23 MT</v>
      </c>
      <c r="I395" s="403" t="str">
        <f>VLOOKUP(C395,'Hemis baza'!K:AF,11,)</f>
        <v>Bakalavr</v>
      </c>
      <c r="J395" s="23" t="str">
        <f>VLOOKUP(C395,'Hemis baza'!K:AF,12,)</f>
        <v>Sirtqi</v>
      </c>
      <c r="K395" s="302" t="s">
        <v>5501</v>
      </c>
      <c r="L395" s="44"/>
      <c r="M395" s="12">
        <v>12000000</v>
      </c>
      <c r="N395" s="13">
        <f>SUMIF('BR 2'!B:B,'2-kurs'!C395,'BR 2'!G:G)</f>
        <v>9000000</v>
      </c>
      <c r="O395" s="12">
        <f t="shared" si="46"/>
        <v>3000000</v>
      </c>
      <c r="P395" s="12"/>
      <c r="Q395" s="12">
        <f t="shared" si="47"/>
        <v>0</v>
      </c>
      <c r="R395" s="39"/>
      <c r="U395" s="13">
        <f t="shared" si="48"/>
        <v>0</v>
      </c>
      <c r="V395" s="13">
        <v>9000000</v>
      </c>
      <c r="AA395" s="359">
        <f t="shared" si="42"/>
        <v>12000000</v>
      </c>
      <c r="AB395" s="359">
        <f t="shared" si="43"/>
        <v>9000000</v>
      </c>
      <c r="AC395" s="359">
        <f t="shared" si="44"/>
        <v>3000000</v>
      </c>
      <c r="AD395" s="359">
        <f t="shared" si="45"/>
        <v>0</v>
      </c>
    </row>
    <row r="396" spans="1:30" s="1" customFormat="1" x14ac:dyDescent="0.25">
      <c r="A396" s="5">
        <f>SUBTOTAL(103,$B$2:B396)</f>
        <v>395</v>
      </c>
      <c r="B396" s="42" t="s">
        <v>5489</v>
      </c>
      <c r="C396" s="32">
        <v>42001841100052</v>
      </c>
      <c r="D396" s="10" t="str">
        <f>VLOOKUP(C396,'Hemis baza'!K:AJ,26,)</f>
        <v>438231100758</v>
      </c>
      <c r="E396" s="24" t="str">
        <f>VLOOKUP(C396,'Hemis baza'!K:AF,13,)</f>
        <v>To‘lov-shartnoma</v>
      </c>
      <c r="F396" s="109" t="str">
        <f>VLOOKUP(C396,'Hemis baza'!K:AF,3,)</f>
        <v>2-kurs</v>
      </c>
      <c r="G396" s="305" t="s">
        <v>36</v>
      </c>
      <c r="H396" s="404" t="str">
        <f>VLOOKUP(C396,'Hemis baza'!K:AF,5,)</f>
        <v>S2-23 MT</v>
      </c>
      <c r="I396" s="403" t="str">
        <f>VLOOKUP(C396,'Hemis baza'!K:AF,11,)</f>
        <v>Bakalavr</v>
      </c>
      <c r="J396" s="23" t="str">
        <f>VLOOKUP(C396,'Hemis baza'!K:AF,12,)</f>
        <v>Sirtqi</v>
      </c>
      <c r="K396" s="302" t="s">
        <v>5502</v>
      </c>
      <c r="L396" s="44"/>
      <c r="M396" s="12">
        <v>12000000</v>
      </c>
      <c r="N396" s="13">
        <f>SUMIF('BR 2'!B:B,'2-kurs'!C396,'BR 2'!G:G)</f>
        <v>8300000</v>
      </c>
      <c r="O396" s="12">
        <f t="shared" si="46"/>
        <v>3700000</v>
      </c>
      <c r="P396" s="12"/>
      <c r="Q396" s="12">
        <f t="shared" si="47"/>
        <v>0</v>
      </c>
      <c r="R396" s="39"/>
      <c r="U396" s="13">
        <f t="shared" si="48"/>
        <v>0</v>
      </c>
      <c r="V396" s="13">
        <v>8300000</v>
      </c>
      <c r="AA396" s="359">
        <f t="shared" si="42"/>
        <v>12000000</v>
      </c>
      <c r="AB396" s="359">
        <f t="shared" si="43"/>
        <v>8300000</v>
      </c>
      <c r="AC396" s="359">
        <f t="shared" si="44"/>
        <v>3700000</v>
      </c>
      <c r="AD396" s="359">
        <f t="shared" si="45"/>
        <v>0</v>
      </c>
    </row>
    <row r="397" spans="1:30" s="1" customFormat="1" x14ac:dyDescent="0.25">
      <c r="A397" s="5">
        <f>SUBTOTAL(103,$B$2:B397)</f>
        <v>396</v>
      </c>
      <c r="B397" s="42" t="s">
        <v>5490</v>
      </c>
      <c r="C397" s="32">
        <v>62408005300028</v>
      </c>
      <c r="D397" s="10" t="str">
        <f>VLOOKUP(C397,'Hemis baza'!K:AJ,26,)</f>
        <v>438231100769</v>
      </c>
      <c r="E397" s="24" t="str">
        <f>VLOOKUP(C397,'Hemis baza'!K:AF,13,)</f>
        <v>To‘lov-shartnoma</v>
      </c>
      <c r="F397" s="109" t="str">
        <f>VLOOKUP(C397,'Hemis baza'!K:AF,3,)</f>
        <v>2-kurs</v>
      </c>
      <c r="G397" s="305" t="s">
        <v>36</v>
      </c>
      <c r="H397" s="404" t="str">
        <f>VLOOKUP(C397,'Hemis baza'!K:AF,5,)</f>
        <v>S2-23 MT</v>
      </c>
      <c r="I397" s="403" t="str">
        <f>VLOOKUP(C397,'Hemis baza'!K:AF,11,)</f>
        <v>Bakalavr</v>
      </c>
      <c r="J397" s="23" t="str">
        <f>VLOOKUP(C397,'Hemis baza'!K:AF,12,)</f>
        <v>Sirtqi</v>
      </c>
      <c r="K397" s="302" t="s">
        <v>5503</v>
      </c>
      <c r="L397" s="44"/>
      <c r="M397" s="12">
        <v>12000000</v>
      </c>
      <c r="N397" s="13">
        <f>SUMIF('BR 2'!B:B,'2-kurs'!C397,'BR 2'!G:G)</f>
        <v>8000000</v>
      </c>
      <c r="O397" s="12">
        <f t="shared" si="46"/>
        <v>4000000</v>
      </c>
      <c r="P397" s="12"/>
      <c r="Q397" s="12">
        <f t="shared" si="47"/>
        <v>0</v>
      </c>
      <c r="R397" s="39"/>
      <c r="U397" s="13">
        <f t="shared" si="48"/>
        <v>0</v>
      </c>
      <c r="V397" s="13">
        <v>8000000</v>
      </c>
      <c r="AA397" s="359">
        <f t="shared" si="42"/>
        <v>12000000</v>
      </c>
      <c r="AB397" s="359">
        <f t="shared" si="43"/>
        <v>8000000</v>
      </c>
      <c r="AC397" s="359">
        <f t="shared" si="44"/>
        <v>4000000</v>
      </c>
      <c r="AD397" s="359">
        <f t="shared" si="45"/>
        <v>0</v>
      </c>
    </row>
    <row r="398" spans="1:30" s="1" customFormat="1" x14ac:dyDescent="0.25">
      <c r="A398" s="5">
        <f>SUBTOTAL(103,$B$2:B398)</f>
        <v>397</v>
      </c>
      <c r="B398" s="42" t="s">
        <v>5491</v>
      </c>
      <c r="C398" s="32">
        <v>41503851140079</v>
      </c>
      <c r="D398" s="10" t="str">
        <f>VLOOKUP(C398,'Hemis baza'!K:AJ,26,)</f>
        <v>438231100767</v>
      </c>
      <c r="E398" s="24" t="str">
        <f>VLOOKUP(C398,'Hemis baza'!K:AF,13,)</f>
        <v>To‘lov-shartnoma</v>
      </c>
      <c r="F398" s="109" t="str">
        <f>VLOOKUP(C398,'Hemis baza'!K:AF,3,)</f>
        <v>2-kurs</v>
      </c>
      <c r="G398" s="305" t="s">
        <v>36</v>
      </c>
      <c r="H398" s="404" t="str">
        <f>VLOOKUP(C398,'Hemis baza'!K:AF,5,)</f>
        <v>S1-23 MT</v>
      </c>
      <c r="I398" s="403" t="str">
        <f>VLOOKUP(C398,'Hemis baza'!K:AF,11,)</f>
        <v>Bakalavr</v>
      </c>
      <c r="J398" s="23" t="str">
        <f>VLOOKUP(C398,'Hemis baza'!K:AF,12,)</f>
        <v>Sirtqi</v>
      </c>
      <c r="K398" s="302" t="s">
        <v>5504</v>
      </c>
      <c r="L398" s="44"/>
      <c r="M398" s="12">
        <v>12000000</v>
      </c>
      <c r="N398" s="13">
        <f>SUMIF('BR 2'!B:B,'2-kurs'!C398,'BR 2'!G:G)</f>
        <v>8687500</v>
      </c>
      <c r="O398" s="12">
        <f t="shared" si="46"/>
        <v>3312500</v>
      </c>
      <c r="P398" s="12"/>
      <c r="Q398" s="12">
        <f t="shared" si="47"/>
        <v>0</v>
      </c>
      <c r="R398" s="39"/>
      <c r="U398" s="13">
        <f t="shared" si="48"/>
        <v>0</v>
      </c>
      <c r="V398" s="13">
        <v>8687500</v>
      </c>
      <c r="AA398" s="359">
        <f t="shared" si="42"/>
        <v>12000000</v>
      </c>
      <c r="AB398" s="359">
        <f t="shared" si="43"/>
        <v>8687500</v>
      </c>
      <c r="AC398" s="359">
        <f t="shared" si="44"/>
        <v>3312500</v>
      </c>
      <c r="AD398" s="359">
        <f t="shared" si="45"/>
        <v>0</v>
      </c>
    </row>
    <row r="399" spans="1:30" s="1" customFormat="1" x14ac:dyDescent="0.25">
      <c r="A399" s="5">
        <f>SUBTOTAL(103,$B$2:B399)</f>
        <v>398</v>
      </c>
      <c r="B399" s="42" t="s">
        <v>5492</v>
      </c>
      <c r="C399" s="32">
        <v>61507055320022</v>
      </c>
      <c r="D399" s="10" t="str">
        <f>VLOOKUP(C399,'Hemis baza'!K:AJ,26,)</f>
        <v>438231100777</v>
      </c>
      <c r="E399" s="24" t="str">
        <f>VLOOKUP(C399,'Hemis baza'!K:AF,13,)</f>
        <v>To‘lov-shartnoma</v>
      </c>
      <c r="F399" s="109" t="str">
        <f>VLOOKUP(C399,'Hemis baza'!K:AF,3,)</f>
        <v>2-kurs</v>
      </c>
      <c r="G399" s="305" t="s">
        <v>36</v>
      </c>
      <c r="H399" s="404" t="str">
        <f>VLOOKUP(C399,'Hemis baza'!K:AF,5,)</f>
        <v>S2-23 MT</v>
      </c>
      <c r="I399" s="403" t="str">
        <f>VLOOKUP(C399,'Hemis baza'!K:AF,11,)</f>
        <v>Bakalavr</v>
      </c>
      <c r="J399" s="23" t="str">
        <f>VLOOKUP(C399,'Hemis baza'!K:AF,12,)</f>
        <v>Sirtqi</v>
      </c>
      <c r="K399" s="302" t="s">
        <v>5505</v>
      </c>
      <c r="L399" s="44"/>
      <c r="M399" s="34">
        <v>11500000</v>
      </c>
      <c r="N399" s="13">
        <f>SUMIF('BR 2'!B:B,'2-kurs'!C399,'BR 2'!G:G)</f>
        <v>7500000</v>
      </c>
      <c r="O399" s="12">
        <f t="shared" si="46"/>
        <v>4000000</v>
      </c>
      <c r="P399" s="12">
        <v>500000</v>
      </c>
      <c r="Q399" s="12">
        <f t="shared" si="47"/>
        <v>0</v>
      </c>
      <c r="R399" s="39" t="s">
        <v>5606</v>
      </c>
      <c r="U399" s="13">
        <f t="shared" si="48"/>
        <v>0</v>
      </c>
      <c r="V399" s="13">
        <v>7500000</v>
      </c>
      <c r="AA399" s="359">
        <f t="shared" si="42"/>
        <v>11500000</v>
      </c>
      <c r="AB399" s="359">
        <f t="shared" si="43"/>
        <v>7500000</v>
      </c>
      <c r="AC399" s="359">
        <f t="shared" si="44"/>
        <v>4000000</v>
      </c>
      <c r="AD399" s="359">
        <f t="shared" si="45"/>
        <v>0</v>
      </c>
    </row>
    <row r="400" spans="1:30" s="1" customFormat="1" x14ac:dyDescent="0.25">
      <c r="A400" s="5">
        <f>SUBTOTAL(103,$B$2:B400)</f>
        <v>399</v>
      </c>
      <c r="B400" s="42" t="s">
        <v>5493</v>
      </c>
      <c r="C400" s="32">
        <v>31110915300013</v>
      </c>
      <c r="D400" s="10" t="e">
        <f>VLOOKUP(C400,'Hemis baza'!K:AJ,26,)</f>
        <v>#N/A</v>
      </c>
      <c r="E400" s="24" t="e">
        <f>VLOOKUP(C400,'Hemis baza'!K:AF,13,)</f>
        <v>#N/A</v>
      </c>
      <c r="F400" s="109" t="e">
        <f>VLOOKUP(C400,'Hemis baza'!K:AF,3,)</f>
        <v>#N/A</v>
      </c>
      <c r="G400" s="307" t="s">
        <v>318</v>
      </c>
      <c r="H400" s="404" t="e">
        <f>VLOOKUP(C400,'Hemis baza'!K:AF,5,)</f>
        <v>#N/A</v>
      </c>
      <c r="I400" s="403" t="e">
        <f>VLOOKUP(C400,'Hemis baza'!K:AF,11,)</f>
        <v>#N/A</v>
      </c>
      <c r="J400" s="23" t="e">
        <f>VLOOKUP(C400,'Hemis baza'!K:AF,12,)</f>
        <v>#N/A</v>
      </c>
      <c r="K400" s="302" t="s">
        <v>5506</v>
      </c>
      <c r="L400" s="44"/>
      <c r="M400" s="12">
        <v>12000000</v>
      </c>
      <c r="N400" s="13">
        <f>SUMIF('BR 2'!B:B,'2-kurs'!C400,'BR 2'!G:G)</f>
        <v>0</v>
      </c>
      <c r="O400" s="12">
        <f t="shared" si="46"/>
        <v>12000000</v>
      </c>
      <c r="P400" s="12">
        <v>6000000</v>
      </c>
      <c r="Q400" s="12">
        <f t="shared" si="47"/>
        <v>0</v>
      </c>
      <c r="R400" s="336" t="s">
        <v>5615</v>
      </c>
      <c r="U400" s="13">
        <f t="shared" si="48"/>
        <v>0</v>
      </c>
      <c r="V400" s="13">
        <v>0</v>
      </c>
      <c r="AA400" s="359">
        <f t="shared" si="42"/>
        <v>12000000</v>
      </c>
      <c r="AB400" s="359">
        <f t="shared" si="43"/>
        <v>0</v>
      </c>
      <c r="AC400" s="359">
        <f t="shared" si="44"/>
        <v>12000000</v>
      </c>
      <c r="AD400" s="359">
        <f t="shared" si="45"/>
        <v>0</v>
      </c>
    </row>
    <row r="401" spans="1:30" s="1" customFormat="1" x14ac:dyDescent="0.25">
      <c r="A401" s="5">
        <f>SUBTOTAL(103,$B$2:B401)</f>
        <v>400</v>
      </c>
      <c r="B401" s="42" t="s">
        <v>5494</v>
      </c>
      <c r="C401" s="32">
        <v>52712055310070</v>
      </c>
      <c r="D401" s="10" t="str">
        <f>VLOOKUP(C401,'Hemis baza'!K:AJ,26,)</f>
        <v>438231100766</v>
      </c>
      <c r="E401" s="24" t="str">
        <f>VLOOKUP(C401,'Hemis baza'!K:AF,13,)</f>
        <v>To‘lov-shartnoma</v>
      </c>
      <c r="F401" s="109" t="str">
        <f>VLOOKUP(C401,'Hemis baza'!K:AF,3,)</f>
        <v>2-kurs</v>
      </c>
      <c r="G401" s="307" t="s">
        <v>318</v>
      </c>
      <c r="H401" s="404" t="str">
        <f>VLOOKUP(C401,'Hemis baza'!K:AF,5,)</f>
        <v>S2-23 IQT</v>
      </c>
      <c r="I401" s="403" t="str">
        <f>VLOOKUP(C401,'Hemis baza'!K:AF,11,)</f>
        <v>Bakalavr</v>
      </c>
      <c r="J401" s="23" t="str">
        <f>VLOOKUP(C401,'Hemis baza'!K:AF,12,)</f>
        <v>Sirtqi</v>
      </c>
      <c r="K401" s="302" t="s">
        <v>5507</v>
      </c>
      <c r="L401" s="44"/>
      <c r="M401" s="12">
        <v>12000000</v>
      </c>
      <c r="N401" s="13">
        <f>SUMIF('BR 2'!B:B,'2-kurs'!C401,'BR 2'!G:G)</f>
        <v>9001000</v>
      </c>
      <c r="O401" s="12">
        <f t="shared" si="46"/>
        <v>2999000</v>
      </c>
      <c r="P401" s="12"/>
      <c r="Q401" s="12">
        <f t="shared" si="47"/>
        <v>0</v>
      </c>
      <c r="R401" s="39"/>
      <c r="U401" s="13">
        <f t="shared" si="48"/>
        <v>0</v>
      </c>
      <c r="V401" s="13">
        <v>9001000</v>
      </c>
      <c r="AA401" s="359">
        <f t="shared" si="42"/>
        <v>12000000</v>
      </c>
      <c r="AB401" s="359">
        <f t="shared" si="43"/>
        <v>9001000</v>
      </c>
      <c r="AC401" s="359">
        <f t="shared" si="44"/>
        <v>2999000</v>
      </c>
      <c r="AD401" s="359">
        <f t="shared" si="45"/>
        <v>0</v>
      </c>
    </row>
    <row r="402" spans="1:30" s="1" customFormat="1" x14ac:dyDescent="0.25">
      <c r="A402" s="5">
        <f>SUBTOTAL(103,$B$2:B402)</f>
        <v>401</v>
      </c>
      <c r="B402" s="42" t="s">
        <v>5495</v>
      </c>
      <c r="C402" s="32">
        <v>40812821060037</v>
      </c>
      <c r="D402" s="10" t="str">
        <f>VLOOKUP(C402,'Hemis baza'!K:AJ,26,)</f>
        <v>438231100768</v>
      </c>
      <c r="E402" s="24" t="str">
        <f>VLOOKUP(C402,'Hemis baza'!K:AF,13,)</f>
        <v>To‘lov-shartnoma</v>
      </c>
      <c r="F402" s="109" t="str">
        <f>VLOOKUP(C402,'Hemis baza'!K:AF,3,)</f>
        <v>2-kurs</v>
      </c>
      <c r="G402" s="45" t="s">
        <v>309</v>
      </c>
      <c r="H402" s="404" t="str">
        <f>VLOOKUP(C402,'Hemis baza'!K:AF,5,)</f>
        <v>S1-23 Tarix</v>
      </c>
      <c r="I402" s="403" t="str">
        <f>VLOOKUP(C402,'Hemis baza'!K:AF,11,)</f>
        <v>Bakalavr</v>
      </c>
      <c r="J402" s="23" t="str">
        <f>VLOOKUP(C402,'Hemis baza'!K:AF,12,)</f>
        <v>Sirtqi</v>
      </c>
      <c r="K402" s="302" t="s">
        <v>5508</v>
      </c>
      <c r="L402" s="44"/>
      <c r="M402" s="12">
        <v>12000000</v>
      </c>
      <c r="N402" s="13">
        <f>SUMIF('BR 2'!B:B,'2-kurs'!C402,'BR 2'!G:G)</f>
        <v>11000300</v>
      </c>
      <c r="O402" s="12">
        <f t="shared" si="46"/>
        <v>999700</v>
      </c>
      <c r="P402" s="12"/>
      <c r="Q402" s="12">
        <f t="shared" si="47"/>
        <v>0</v>
      </c>
      <c r="R402" s="39"/>
      <c r="U402" s="13">
        <f t="shared" si="48"/>
        <v>0</v>
      </c>
      <c r="V402" s="13">
        <v>11000300</v>
      </c>
      <c r="AA402" s="359">
        <f t="shared" si="42"/>
        <v>12000000</v>
      </c>
      <c r="AB402" s="359">
        <f t="shared" si="43"/>
        <v>11000300</v>
      </c>
      <c r="AC402" s="359">
        <f t="shared" si="44"/>
        <v>999700</v>
      </c>
      <c r="AD402" s="359">
        <f t="shared" si="45"/>
        <v>0</v>
      </c>
    </row>
    <row r="403" spans="1:30" s="1" customFormat="1" x14ac:dyDescent="0.25">
      <c r="A403" s="5">
        <f>SUBTOTAL(103,$B$2:B403)</f>
        <v>402</v>
      </c>
      <c r="B403" s="42" t="s">
        <v>5496</v>
      </c>
      <c r="C403" s="32">
        <v>41412975300011</v>
      </c>
      <c r="D403" s="10" t="str">
        <f>VLOOKUP(C403,'Hemis baza'!K:AJ,26,)</f>
        <v>438231100760</v>
      </c>
      <c r="E403" s="24" t="str">
        <f>VLOOKUP(C403,'Hemis baza'!K:AF,13,)</f>
        <v>To‘lov-shartnoma</v>
      </c>
      <c r="F403" s="109" t="str">
        <f>VLOOKUP(C403,'Hemis baza'!K:AF,3,)</f>
        <v>2-kurs</v>
      </c>
      <c r="G403" s="45" t="s">
        <v>309</v>
      </c>
      <c r="H403" s="404" t="str">
        <f>VLOOKUP(C403,'Hemis baza'!K:AF,5,)</f>
        <v>S1-23 Tarix</v>
      </c>
      <c r="I403" s="403" t="str">
        <f>VLOOKUP(C403,'Hemis baza'!K:AF,11,)</f>
        <v>Bakalavr</v>
      </c>
      <c r="J403" s="23" t="str">
        <f>VLOOKUP(C403,'Hemis baza'!K:AF,12,)</f>
        <v>Sirtqi</v>
      </c>
      <c r="K403" s="302" t="s">
        <v>5509</v>
      </c>
      <c r="L403" s="44"/>
      <c r="M403" s="12">
        <v>12000000</v>
      </c>
      <c r="N403" s="13">
        <f>SUMIF('BR 2'!B:B,'2-kurs'!C403,'BR 2'!G:G)</f>
        <v>11900000</v>
      </c>
      <c r="O403" s="12">
        <f t="shared" si="46"/>
        <v>100000</v>
      </c>
      <c r="P403" s="12"/>
      <c r="Q403" s="12">
        <f t="shared" si="47"/>
        <v>0</v>
      </c>
      <c r="R403" s="39"/>
      <c r="U403" s="13">
        <f t="shared" si="48"/>
        <v>0</v>
      </c>
      <c r="V403" s="13">
        <v>11900000</v>
      </c>
      <c r="AA403" s="359">
        <f t="shared" si="42"/>
        <v>12000000</v>
      </c>
      <c r="AB403" s="359">
        <f t="shared" si="43"/>
        <v>11900000</v>
      </c>
      <c r="AC403" s="359">
        <f t="shared" si="44"/>
        <v>100000</v>
      </c>
      <c r="AD403" s="359">
        <f t="shared" si="45"/>
        <v>0</v>
      </c>
    </row>
    <row r="404" spans="1:30" s="1" customFormat="1" x14ac:dyDescent="0.25">
      <c r="A404" s="5">
        <f>SUBTOTAL(103,$B$2:B404)</f>
        <v>403</v>
      </c>
      <c r="B404" s="42" t="s">
        <v>5514</v>
      </c>
      <c r="C404" s="32">
        <v>61808045300010</v>
      </c>
      <c r="D404" s="10" t="str">
        <f>VLOOKUP(C404,'Hemis baza'!K:AJ,26,)</f>
        <v>438231100773</v>
      </c>
      <c r="E404" s="24" t="str">
        <f>VLOOKUP(C404,'Hemis baza'!K:AF,13,)</f>
        <v>To‘lov-shartnoma</v>
      </c>
      <c r="F404" s="109" t="str">
        <f>VLOOKUP(C404,'Hemis baza'!K:AF,3,)</f>
        <v>2-kurs</v>
      </c>
      <c r="G404" s="88" t="s">
        <v>121</v>
      </c>
      <c r="H404" s="404" t="str">
        <f>VLOOKUP(C404,'Hemis baza'!K:AF,5,)</f>
        <v>2-23 BT</v>
      </c>
      <c r="I404" s="403" t="str">
        <f>VLOOKUP(C404,'Hemis baza'!K:AF,11,)</f>
        <v>Bakalavr</v>
      </c>
      <c r="J404" s="23" t="str">
        <f>VLOOKUP(C404,'Hemis baza'!K:AF,12,)</f>
        <v>Kunduzgi</v>
      </c>
      <c r="K404" s="302" t="s">
        <v>5535</v>
      </c>
      <c r="L404" s="44"/>
      <c r="M404" s="12">
        <v>15000000</v>
      </c>
      <c r="N404" s="13">
        <f>SUMIF('BR 2'!B:B,'2-kurs'!C404,'BR 2'!G:G)</f>
        <v>15000000</v>
      </c>
      <c r="O404" s="12">
        <f t="shared" si="46"/>
        <v>0</v>
      </c>
      <c r="P404" s="12"/>
      <c r="Q404" s="12">
        <f t="shared" si="47"/>
        <v>0</v>
      </c>
      <c r="R404" s="39"/>
      <c r="U404" s="13">
        <f t="shared" si="48"/>
        <v>0</v>
      </c>
      <c r="V404" s="13">
        <v>15000000</v>
      </c>
      <c r="AA404" s="359">
        <f t="shared" si="42"/>
        <v>15000000</v>
      </c>
      <c r="AB404" s="359">
        <f t="shared" si="43"/>
        <v>15000000</v>
      </c>
      <c r="AC404" s="359">
        <f t="shared" si="44"/>
        <v>0</v>
      </c>
      <c r="AD404" s="359">
        <f t="shared" si="45"/>
        <v>0</v>
      </c>
    </row>
    <row r="405" spans="1:30" s="1" customFormat="1" x14ac:dyDescent="0.25">
      <c r="A405" s="5">
        <f>SUBTOTAL(103,$B$2:B405)</f>
        <v>404</v>
      </c>
      <c r="B405" s="42" t="s">
        <v>5515</v>
      </c>
      <c r="C405" s="32">
        <v>30801871070032</v>
      </c>
      <c r="D405" s="10" t="str">
        <f>VLOOKUP(C405,'Hemis baza'!K:AJ,26,)</f>
        <v>438231200078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5" t="s">
        <v>1240</v>
      </c>
      <c r="H405" s="404" t="str">
        <f>VLOOKUP(C405,'Hemis baza'!K:AF,5,)</f>
        <v>M1-24 IQT</v>
      </c>
      <c r="I405" s="403" t="str">
        <f>VLOOKUP(C405,'Hemis baza'!K:AF,11,)</f>
        <v>Magistr</v>
      </c>
      <c r="J405" s="23" t="str">
        <f>VLOOKUP(C405,'Hemis baza'!K:AF,12,)</f>
        <v>Kunduzgi</v>
      </c>
      <c r="K405" s="303" t="e">
        <v>#N/A</v>
      </c>
      <c r="L405" s="44"/>
      <c r="M405" s="12">
        <v>18000000</v>
      </c>
      <c r="N405" s="13">
        <f>SUMIF('BR 2'!B:B,'2-kurs'!C405,'BR 2'!G:G)</f>
        <v>3000000</v>
      </c>
      <c r="O405" s="12">
        <f t="shared" si="46"/>
        <v>15000000</v>
      </c>
      <c r="P405" s="12"/>
      <c r="Q405" s="12">
        <f t="shared" si="47"/>
        <v>0</v>
      </c>
      <c r="R405" s="39"/>
      <c r="U405" s="13">
        <f t="shared" si="48"/>
        <v>0</v>
      </c>
      <c r="V405" s="13">
        <v>3000000</v>
      </c>
      <c r="AA405" s="359">
        <f t="shared" si="42"/>
        <v>18000000</v>
      </c>
      <c r="AB405" s="359">
        <f t="shared" si="43"/>
        <v>3000000</v>
      </c>
      <c r="AC405" s="359">
        <f t="shared" si="44"/>
        <v>15000000</v>
      </c>
      <c r="AD405" s="359">
        <f t="shared" si="45"/>
        <v>0</v>
      </c>
    </row>
    <row r="406" spans="1:30" s="1" customFormat="1" x14ac:dyDescent="0.25">
      <c r="A406" s="5">
        <f>SUBTOTAL(103,$B$2:B406)</f>
        <v>405</v>
      </c>
      <c r="B406" s="42" t="s">
        <v>5516</v>
      </c>
      <c r="C406" s="32">
        <v>32309985350036</v>
      </c>
      <c r="D406" s="10" t="str">
        <f>VLOOKUP(C406,'Hemis baza'!K:AJ,26,)</f>
        <v>438231200077</v>
      </c>
      <c r="E406" s="24" t="str">
        <f>VLOOKUP(C406,'Hemis baza'!K:AF,13,)</f>
        <v>To‘lov-shartnoma</v>
      </c>
      <c r="F406" s="109" t="str">
        <f>VLOOKUP(C406,'Hemis baza'!K:AF,3,)</f>
        <v>2-kurs</v>
      </c>
      <c r="G406" s="45" t="s">
        <v>1240</v>
      </c>
      <c r="H406" s="404" t="str">
        <f>VLOOKUP(C406,'Hemis baza'!K:AF,5,)</f>
        <v>M1-23 P</v>
      </c>
      <c r="I406" s="403" t="str">
        <f>VLOOKUP(C406,'Hemis baza'!K:AF,11,)</f>
        <v>Magistr</v>
      </c>
      <c r="J406" s="23" t="str">
        <f>VLOOKUP(C406,'Hemis baza'!K:AF,12,)</f>
        <v>Kunduzgi</v>
      </c>
      <c r="K406" s="303" t="e">
        <v>#N/A</v>
      </c>
      <c r="L406" s="44"/>
      <c r="M406" s="12">
        <v>18000000</v>
      </c>
      <c r="N406" s="13">
        <f>SUMIF('BR 2'!B:B,'2-kurs'!C406,'BR 2'!G:G)</f>
        <v>18000000</v>
      </c>
      <c r="O406" s="12">
        <f t="shared" si="46"/>
        <v>0</v>
      </c>
      <c r="P406" s="12"/>
      <c r="Q406" s="12">
        <f t="shared" si="47"/>
        <v>0</v>
      </c>
      <c r="R406" s="39"/>
      <c r="U406" s="13">
        <f t="shared" si="48"/>
        <v>0</v>
      </c>
      <c r="V406" s="13">
        <v>18000000</v>
      </c>
      <c r="AA406" s="359">
        <f t="shared" si="42"/>
        <v>18000000</v>
      </c>
      <c r="AB406" s="359">
        <f t="shared" si="43"/>
        <v>18000000</v>
      </c>
      <c r="AC406" s="359">
        <f t="shared" si="44"/>
        <v>0</v>
      </c>
      <c r="AD406" s="359">
        <f t="shared" si="45"/>
        <v>0</v>
      </c>
    </row>
    <row r="407" spans="1:30" s="1" customFormat="1" x14ac:dyDescent="0.25">
      <c r="A407" s="5">
        <f>SUBTOTAL(103,$B$2:B407)</f>
        <v>406</v>
      </c>
      <c r="B407" s="42" t="s">
        <v>5518</v>
      </c>
      <c r="C407" s="32">
        <v>61003055780014</v>
      </c>
      <c r="D407" s="10" t="str">
        <f>VLOOKUP(C407,'Hemis baza'!K:AJ,26,)</f>
        <v>438231100794</v>
      </c>
      <c r="E407" s="24" t="str">
        <f>VLOOKUP(C407,'Hemis baza'!K:AF,13,)</f>
        <v>To‘lov-shartnoma</v>
      </c>
      <c r="F407" s="109" t="str">
        <f>VLOOKUP(C407,'Hemis baza'!K:AF,3,)</f>
        <v>2-kurs</v>
      </c>
      <c r="G407" s="45" t="s">
        <v>361</v>
      </c>
      <c r="H407" s="404" t="str">
        <f>VLOOKUP(C407,'Hemis baza'!K:AF,5,)</f>
        <v>S2-23 PSI</v>
      </c>
      <c r="I407" s="403" t="str">
        <f>VLOOKUP(C407,'Hemis baza'!K:AF,11,)</f>
        <v>Bakalavr</v>
      </c>
      <c r="J407" s="23" t="str">
        <f>VLOOKUP(C407,'Hemis baza'!K:AF,12,)</f>
        <v>Sirtqi</v>
      </c>
      <c r="K407" s="302" t="s">
        <v>5536</v>
      </c>
      <c r="L407" s="44"/>
      <c r="M407" s="12">
        <v>12000000</v>
      </c>
      <c r="N407" s="13">
        <f>SUMIF('BR 2'!B:B,'2-kurs'!C407,'BR 2'!G:G)</f>
        <v>6000000</v>
      </c>
      <c r="O407" s="12">
        <f t="shared" si="46"/>
        <v>6000000</v>
      </c>
      <c r="P407" s="12"/>
      <c r="Q407" s="12">
        <f t="shared" si="47"/>
        <v>0</v>
      </c>
      <c r="R407" s="39"/>
      <c r="U407" s="13">
        <f t="shared" si="48"/>
        <v>0</v>
      </c>
      <c r="V407" s="13">
        <v>6000000</v>
      </c>
      <c r="AA407" s="359">
        <f t="shared" si="42"/>
        <v>12000000</v>
      </c>
      <c r="AB407" s="359">
        <f t="shared" si="43"/>
        <v>6000000</v>
      </c>
      <c r="AC407" s="359">
        <f t="shared" si="44"/>
        <v>6000000</v>
      </c>
      <c r="AD407" s="359">
        <f t="shared" si="45"/>
        <v>0</v>
      </c>
    </row>
    <row r="408" spans="1:30" s="1" customFormat="1" x14ac:dyDescent="0.25">
      <c r="A408" s="5">
        <f>SUBTOTAL(103,$B$2:B408)</f>
        <v>407</v>
      </c>
      <c r="B408" s="42" t="s">
        <v>5524</v>
      </c>
      <c r="C408" s="32">
        <v>61906055380018</v>
      </c>
      <c r="D408" s="10" t="str">
        <f>VLOOKUP(C408,'Hemis baza'!K:AJ,26,)</f>
        <v>438231100792</v>
      </c>
      <c r="E408" s="24" t="str">
        <f>VLOOKUP(C408,'Hemis baza'!K:AF,13,)</f>
        <v>To‘lov-shartnoma</v>
      </c>
      <c r="F408" s="109" t="str">
        <f>VLOOKUP(C408,'Hemis baza'!K:AF,3,)</f>
        <v>2-kurs</v>
      </c>
      <c r="G408" s="45" t="s">
        <v>361</v>
      </c>
      <c r="H408" s="404" t="str">
        <f>VLOOKUP(C408,'Hemis baza'!K:AF,5,)</f>
        <v>S1-23 PSI</v>
      </c>
      <c r="I408" s="403" t="str">
        <f>VLOOKUP(C408,'Hemis baza'!K:AF,11,)</f>
        <v>Bakalavr</v>
      </c>
      <c r="J408" s="23" t="str">
        <f>VLOOKUP(C408,'Hemis baza'!K:AF,12,)</f>
        <v>Sirtqi</v>
      </c>
      <c r="K408" s="302" t="s">
        <v>5537</v>
      </c>
      <c r="L408" s="44"/>
      <c r="M408" s="12">
        <v>12000000</v>
      </c>
      <c r="N408" s="13">
        <f>SUMIF('BR 2'!B:B,'2-kurs'!C408,'BR 2'!G:G)</f>
        <v>10400000</v>
      </c>
      <c r="O408" s="12">
        <f t="shared" si="46"/>
        <v>1600000</v>
      </c>
      <c r="P408" s="12"/>
      <c r="Q408" s="12">
        <f t="shared" si="47"/>
        <v>0</v>
      </c>
      <c r="R408" s="39"/>
      <c r="U408" s="13">
        <f t="shared" si="48"/>
        <v>0</v>
      </c>
      <c r="V408" s="13">
        <v>10400000</v>
      </c>
      <c r="AA408" s="359">
        <f t="shared" ref="AA408:AA464" si="49">M408</f>
        <v>12000000</v>
      </c>
      <c r="AB408" s="359">
        <f t="shared" ref="AB408:AB464" si="50">N408</f>
        <v>10400000</v>
      </c>
      <c r="AC408" s="359">
        <f t="shared" ref="AC408:AC464" si="51">O408</f>
        <v>1600000</v>
      </c>
      <c r="AD408" s="359">
        <f t="shared" ref="AD408:AD464" si="52">Q408</f>
        <v>0</v>
      </c>
    </row>
    <row r="409" spans="1:30" s="1" customFormat="1" x14ac:dyDescent="0.25">
      <c r="A409" s="5">
        <f>SUBTOTAL(103,$B$2:B409)</f>
        <v>408</v>
      </c>
      <c r="B409" s="42" t="s">
        <v>5526</v>
      </c>
      <c r="C409" s="32">
        <v>40604951010031</v>
      </c>
      <c r="D409" s="10" t="str">
        <f>VLOOKUP(C409,'Hemis baza'!K:AJ,26,)</f>
        <v>438231100790</v>
      </c>
      <c r="E409" s="24" t="str">
        <f>VLOOKUP(C409,'Hemis baza'!K:AF,13,)</f>
        <v>To‘lov-shartnoma</v>
      </c>
      <c r="F409" s="109" t="str">
        <f>VLOOKUP(C409,'Hemis baza'!K:AF,3,)</f>
        <v>2-kurs</v>
      </c>
      <c r="G409" s="305" t="s">
        <v>36</v>
      </c>
      <c r="H409" s="404" t="str">
        <f>VLOOKUP(C409,'Hemis baza'!K:AF,5,)</f>
        <v>S1-23 MT</v>
      </c>
      <c r="I409" s="403" t="str">
        <f>VLOOKUP(C409,'Hemis baza'!K:AF,11,)</f>
        <v>Bakalavr</v>
      </c>
      <c r="J409" s="23" t="str">
        <f>VLOOKUP(C409,'Hemis baza'!K:AF,12,)</f>
        <v>Sirtqi</v>
      </c>
      <c r="K409" s="302" t="s">
        <v>5538</v>
      </c>
      <c r="L409" s="44"/>
      <c r="M409" s="12">
        <v>12000000</v>
      </c>
      <c r="N409" s="13">
        <f>SUMIF('BR 2'!B:B,'2-kurs'!C409,'BR 2'!G:G)</f>
        <v>6000000</v>
      </c>
      <c r="O409" s="12">
        <f t="shared" si="46"/>
        <v>6000000</v>
      </c>
      <c r="P409" s="12"/>
      <c r="Q409" s="12">
        <f t="shared" si="47"/>
        <v>0</v>
      </c>
      <c r="R409" s="39"/>
      <c r="U409" s="13">
        <f t="shared" si="48"/>
        <v>0</v>
      </c>
      <c r="V409" s="13">
        <v>6000000</v>
      </c>
      <c r="AA409" s="359">
        <f t="shared" si="49"/>
        <v>12000000</v>
      </c>
      <c r="AB409" s="359">
        <f t="shared" si="50"/>
        <v>6000000</v>
      </c>
      <c r="AC409" s="359">
        <f t="shared" si="51"/>
        <v>6000000</v>
      </c>
      <c r="AD409" s="359">
        <f t="shared" si="52"/>
        <v>0</v>
      </c>
    </row>
    <row r="410" spans="1:30" s="1" customFormat="1" x14ac:dyDescent="0.25">
      <c r="A410" s="5">
        <f>SUBTOTAL(103,$B$2:B410)</f>
        <v>409</v>
      </c>
      <c r="B410" s="42" t="s">
        <v>5527</v>
      </c>
      <c r="C410" s="32">
        <v>41203881000061</v>
      </c>
      <c r="D410" s="10" t="str">
        <f>VLOOKUP(C410,'Hemis baza'!K:AJ,26,)</f>
        <v>438231100788</v>
      </c>
      <c r="E410" s="24" t="str">
        <f>VLOOKUP(C410,'Hemis baza'!K:AF,13,)</f>
        <v>To‘lov-shartnoma</v>
      </c>
      <c r="F410" s="109" t="str">
        <f>VLOOKUP(C410,'Hemis baza'!K:AF,3,)</f>
        <v>2-kurs</v>
      </c>
      <c r="G410" s="305" t="s">
        <v>36</v>
      </c>
      <c r="H410" s="404" t="str">
        <f>VLOOKUP(C410,'Hemis baza'!K:AF,5,)</f>
        <v>S2-23 MT</v>
      </c>
      <c r="I410" s="403" t="str">
        <f>VLOOKUP(C410,'Hemis baza'!K:AF,11,)</f>
        <v>Bakalavr</v>
      </c>
      <c r="J410" s="23" t="str">
        <f>VLOOKUP(C410,'Hemis baza'!K:AF,12,)</f>
        <v>Sirtqi</v>
      </c>
      <c r="K410" s="302" t="s">
        <v>5539</v>
      </c>
      <c r="L410" s="44"/>
      <c r="M410" s="12">
        <v>12000000</v>
      </c>
      <c r="N410" s="13">
        <f>SUMIF('BR 2'!B:B,'2-kurs'!C410,'BR 2'!G:G)</f>
        <v>9000000</v>
      </c>
      <c r="O410" s="12">
        <f t="shared" si="46"/>
        <v>3000000</v>
      </c>
      <c r="P410" s="12"/>
      <c r="Q410" s="12">
        <f t="shared" si="47"/>
        <v>0</v>
      </c>
      <c r="R410" s="39"/>
      <c r="U410" s="13">
        <f t="shared" si="48"/>
        <v>0</v>
      </c>
      <c r="V410" s="13">
        <v>9000000</v>
      </c>
      <c r="AA410" s="359">
        <f t="shared" si="49"/>
        <v>12000000</v>
      </c>
      <c r="AB410" s="359">
        <f t="shared" si="50"/>
        <v>9000000</v>
      </c>
      <c r="AC410" s="359">
        <f t="shared" si="51"/>
        <v>3000000</v>
      </c>
      <c r="AD410" s="359">
        <f t="shared" si="52"/>
        <v>0</v>
      </c>
    </row>
    <row r="411" spans="1:30" s="1" customFormat="1" x14ac:dyDescent="0.25">
      <c r="A411" s="5">
        <f>SUBTOTAL(103,$B$2:B411)</f>
        <v>410</v>
      </c>
      <c r="B411" s="42" t="s">
        <v>5528</v>
      </c>
      <c r="C411" s="32">
        <v>40305961050043</v>
      </c>
      <c r="D411" s="10" t="str">
        <f>VLOOKUP(C411,'Hemis baza'!K:AJ,26,)</f>
        <v>438231100800</v>
      </c>
      <c r="E411" s="24" t="str">
        <f>VLOOKUP(C411,'Hemis baza'!K:AF,13,)</f>
        <v>To‘lov-shartnoma</v>
      </c>
      <c r="F411" s="109" t="str">
        <f>VLOOKUP(C411,'Hemis baza'!K:AF,3,)</f>
        <v>2-kurs</v>
      </c>
      <c r="G411" s="305" t="s">
        <v>36</v>
      </c>
      <c r="H411" s="404" t="str">
        <f>VLOOKUP(C411,'Hemis baza'!K:AF,5,)</f>
        <v>S1-23 MT</v>
      </c>
      <c r="I411" s="403" t="str">
        <f>VLOOKUP(C411,'Hemis baza'!K:AF,11,)</f>
        <v>Bakalavr</v>
      </c>
      <c r="J411" s="23" t="str">
        <f>VLOOKUP(C411,'Hemis baza'!K:AF,12,)</f>
        <v>Sirtqi</v>
      </c>
      <c r="K411" s="302" t="s">
        <v>5540</v>
      </c>
      <c r="L411" s="44"/>
      <c r="M411" s="12">
        <v>12000000</v>
      </c>
      <c r="N411" s="13">
        <f>SUMIF('BR 2'!B:B,'2-kurs'!C411,'BR 2'!G:G)</f>
        <v>9000000</v>
      </c>
      <c r="O411" s="12">
        <f t="shared" si="46"/>
        <v>3000000</v>
      </c>
      <c r="P411" s="12"/>
      <c r="Q411" s="12">
        <f t="shared" si="47"/>
        <v>0</v>
      </c>
      <c r="R411" s="39"/>
      <c r="U411" s="13">
        <f t="shared" si="48"/>
        <v>0</v>
      </c>
      <c r="V411" s="13">
        <v>9000000</v>
      </c>
      <c r="AA411" s="359">
        <f t="shared" si="49"/>
        <v>12000000</v>
      </c>
      <c r="AB411" s="359">
        <f t="shared" si="50"/>
        <v>9000000</v>
      </c>
      <c r="AC411" s="359">
        <f t="shared" si="51"/>
        <v>3000000</v>
      </c>
      <c r="AD411" s="359">
        <f t="shared" si="52"/>
        <v>0</v>
      </c>
    </row>
    <row r="412" spans="1:30" s="1" customFormat="1" x14ac:dyDescent="0.25">
      <c r="A412" s="5">
        <f>SUBTOTAL(103,$B$2:B412)</f>
        <v>411</v>
      </c>
      <c r="B412" s="42" t="s">
        <v>5530</v>
      </c>
      <c r="C412" s="32">
        <v>32512903900040</v>
      </c>
      <c r="D412" s="10" t="str">
        <f>VLOOKUP(C412,'Hemis baza'!K:AJ,26,)</f>
        <v>438231100805</v>
      </c>
      <c r="E412" s="24" t="str">
        <f>VLOOKUP(C412,'Hemis baza'!K:AF,13,)</f>
        <v>To‘lov-shartnoma</v>
      </c>
      <c r="F412" s="109" t="str">
        <f>VLOOKUP(C412,'Hemis baza'!K:AF,3,)</f>
        <v>2-kurs</v>
      </c>
      <c r="G412" s="307" t="s">
        <v>318</v>
      </c>
      <c r="H412" s="404" t="str">
        <f>VLOOKUP(C412,'Hemis baza'!K:AF,5,)</f>
        <v>S3-23 IQT</v>
      </c>
      <c r="I412" s="403" t="str">
        <f>VLOOKUP(C412,'Hemis baza'!K:AF,11,)</f>
        <v>Bakalavr</v>
      </c>
      <c r="J412" s="23" t="str">
        <f>VLOOKUP(C412,'Hemis baza'!K:AF,12,)</f>
        <v>Sirtqi</v>
      </c>
      <c r="K412" s="303" t="e">
        <v>#N/A</v>
      </c>
      <c r="L412" s="44"/>
      <c r="M412" s="12">
        <v>12000000</v>
      </c>
      <c r="N412" s="13">
        <f>SUMIF('BR 2'!B:B,'2-kurs'!C412,'BR 2'!G:G)</f>
        <v>24000000</v>
      </c>
      <c r="O412" s="12">
        <f t="shared" si="46"/>
        <v>0</v>
      </c>
      <c r="P412" s="12">
        <v>24000000</v>
      </c>
      <c r="Q412" s="12">
        <f t="shared" si="47"/>
        <v>12000000</v>
      </c>
      <c r="R412" s="336" t="s">
        <v>5614</v>
      </c>
      <c r="U412" s="13">
        <f t="shared" si="48"/>
        <v>0</v>
      </c>
      <c r="V412" s="13">
        <v>24000000</v>
      </c>
      <c r="AA412" s="359">
        <f t="shared" si="49"/>
        <v>12000000</v>
      </c>
      <c r="AB412" s="359">
        <f t="shared" si="50"/>
        <v>24000000</v>
      </c>
      <c r="AC412" s="359">
        <f t="shared" si="51"/>
        <v>0</v>
      </c>
      <c r="AD412" s="359">
        <f t="shared" si="52"/>
        <v>12000000</v>
      </c>
    </row>
    <row r="413" spans="1:30" s="1" customFormat="1" x14ac:dyDescent="0.25">
      <c r="A413" s="5">
        <f>SUBTOTAL(103,$B$2:B413)</f>
        <v>412</v>
      </c>
      <c r="B413" s="42" t="s">
        <v>5531</v>
      </c>
      <c r="C413" s="32">
        <v>50108025380022</v>
      </c>
      <c r="D413" s="10" t="str">
        <f>VLOOKUP(C413,'Hemis baza'!K:AJ,26,)</f>
        <v>438231100784</v>
      </c>
      <c r="E413" s="24" t="str">
        <f>VLOOKUP(C413,'Hemis baza'!K:AF,13,)</f>
        <v>To‘lov-shartnoma</v>
      </c>
      <c r="F413" s="109" t="str">
        <f>VLOOKUP(C413,'Hemis baza'!K:AF,3,)</f>
        <v>2-kurs</v>
      </c>
      <c r="G413" s="307" t="s">
        <v>318</v>
      </c>
      <c r="H413" s="404" t="str">
        <f>VLOOKUP(C413,'Hemis baza'!K:AF,5,)</f>
        <v>S2-23 IQT</v>
      </c>
      <c r="I413" s="403" t="str">
        <f>VLOOKUP(C413,'Hemis baza'!K:AF,11,)</f>
        <v>Bakalavr</v>
      </c>
      <c r="J413" s="23" t="str">
        <f>VLOOKUP(C413,'Hemis baza'!K:AF,12,)</f>
        <v>Sirtqi</v>
      </c>
      <c r="K413" s="302" t="s">
        <v>5541</v>
      </c>
      <c r="L413" s="44"/>
      <c r="M413" s="12">
        <v>12000000</v>
      </c>
      <c r="N413" s="13">
        <f>SUMIF('BR 2'!B:B,'2-kurs'!C413,'BR 2'!G:G)</f>
        <v>0</v>
      </c>
      <c r="O413" s="12">
        <f t="shared" si="46"/>
        <v>12000000</v>
      </c>
      <c r="P413" s="12"/>
      <c r="Q413" s="12">
        <f t="shared" si="47"/>
        <v>0</v>
      </c>
      <c r="R413" s="39"/>
      <c r="U413" s="13">
        <f t="shared" si="48"/>
        <v>0</v>
      </c>
      <c r="V413" s="13">
        <v>0</v>
      </c>
      <c r="AA413" s="359">
        <f t="shared" si="49"/>
        <v>12000000</v>
      </c>
      <c r="AB413" s="359">
        <f t="shared" si="50"/>
        <v>0</v>
      </c>
      <c r="AC413" s="359">
        <f t="shared" si="51"/>
        <v>12000000</v>
      </c>
      <c r="AD413" s="359">
        <f t="shared" si="52"/>
        <v>0</v>
      </c>
    </row>
    <row r="414" spans="1:30" s="1" customFormat="1" x14ac:dyDescent="0.25">
      <c r="A414" s="5">
        <f>SUBTOTAL(103,$B$2:B414)</f>
        <v>413</v>
      </c>
      <c r="B414" s="42" t="s">
        <v>5532</v>
      </c>
      <c r="C414" s="32">
        <v>31508871160013</v>
      </c>
      <c r="D414" s="10" t="str">
        <f>VLOOKUP(C414,'Hemis baza'!K:AJ,26,)</f>
        <v>438231100785</v>
      </c>
      <c r="E414" s="24" t="str">
        <f>VLOOKUP(C414,'Hemis baza'!K:AF,13,)</f>
        <v>To‘lov-shartnoma</v>
      </c>
      <c r="F414" s="109" t="str">
        <f>VLOOKUP(C414,'Hemis baza'!K:AF,3,)</f>
        <v>2-kurs</v>
      </c>
      <c r="G414" s="307" t="s">
        <v>318</v>
      </c>
      <c r="H414" s="404" t="str">
        <f>VLOOKUP(C414,'Hemis baza'!K:AF,5,)</f>
        <v>S2-23 IQT</v>
      </c>
      <c r="I414" s="403" t="str">
        <f>VLOOKUP(C414,'Hemis baza'!K:AF,11,)</f>
        <v>Bakalavr</v>
      </c>
      <c r="J414" s="23" t="str">
        <f>VLOOKUP(C414,'Hemis baza'!K:AF,12,)</f>
        <v>Sirtqi</v>
      </c>
      <c r="K414" s="302" t="s">
        <v>5542</v>
      </c>
      <c r="L414" s="44"/>
      <c r="M414" s="12">
        <v>12000000</v>
      </c>
      <c r="N414" s="13">
        <f>SUMIF('BR 2'!B:B,'2-kurs'!C414,'BR 2'!G:G)</f>
        <v>9000000</v>
      </c>
      <c r="O414" s="12">
        <f t="shared" si="46"/>
        <v>3000000</v>
      </c>
      <c r="P414" s="12"/>
      <c r="Q414" s="12">
        <f t="shared" si="47"/>
        <v>0</v>
      </c>
      <c r="R414" s="39"/>
      <c r="U414" s="13">
        <f t="shared" si="48"/>
        <v>0</v>
      </c>
      <c r="V414" s="13">
        <v>9000000</v>
      </c>
      <c r="AA414" s="359">
        <f t="shared" si="49"/>
        <v>12000000</v>
      </c>
      <c r="AB414" s="359">
        <f t="shared" si="50"/>
        <v>9000000</v>
      </c>
      <c r="AC414" s="359">
        <f t="shared" si="51"/>
        <v>3000000</v>
      </c>
      <c r="AD414" s="359">
        <f t="shared" si="52"/>
        <v>0</v>
      </c>
    </row>
    <row r="415" spans="1:30" s="1" customFormat="1" x14ac:dyDescent="0.25">
      <c r="A415" s="5">
        <f>SUBTOTAL(103,$B$2:B415)</f>
        <v>414</v>
      </c>
      <c r="B415" s="42" t="s">
        <v>5533</v>
      </c>
      <c r="C415" s="32">
        <v>60201065300014</v>
      </c>
      <c r="D415" s="10" t="str">
        <f>VLOOKUP(C415,'Hemis baza'!K:AJ,26,)</f>
        <v>438231100802</v>
      </c>
      <c r="E415" s="24" t="str">
        <f>VLOOKUP(C415,'Hemis baza'!K:AF,13,)</f>
        <v>To‘lov-shartnoma</v>
      </c>
      <c r="F415" s="109" t="str">
        <f>VLOOKUP(C415,'Hemis baza'!K:AF,3,)</f>
        <v>2-kurs</v>
      </c>
      <c r="G415" s="307" t="s">
        <v>318</v>
      </c>
      <c r="H415" s="404" t="str">
        <f>VLOOKUP(C415,'Hemis baza'!K:AF,5,)</f>
        <v>S2-23 IQT</v>
      </c>
      <c r="I415" s="403" t="str">
        <f>VLOOKUP(C415,'Hemis baza'!K:AF,11,)</f>
        <v>Bakalavr</v>
      </c>
      <c r="J415" s="23" t="str">
        <f>VLOOKUP(C415,'Hemis baza'!K:AF,12,)</f>
        <v>Sirtqi</v>
      </c>
      <c r="K415" s="302" t="s">
        <v>5543</v>
      </c>
      <c r="L415" s="44"/>
      <c r="M415" s="12">
        <v>12000000</v>
      </c>
      <c r="N415" s="13">
        <f>SUMIF('BR 2'!B:B,'2-kurs'!C415,'BR 2'!G:G)</f>
        <v>11000000</v>
      </c>
      <c r="O415" s="12">
        <f t="shared" si="46"/>
        <v>1000000</v>
      </c>
      <c r="P415" s="12"/>
      <c r="Q415" s="12">
        <f t="shared" si="47"/>
        <v>0</v>
      </c>
      <c r="R415" s="39"/>
      <c r="U415" s="13">
        <f t="shared" si="48"/>
        <v>0</v>
      </c>
      <c r="V415" s="13">
        <v>11000000</v>
      </c>
      <c r="AA415" s="359">
        <f t="shared" si="49"/>
        <v>12000000</v>
      </c>
      <c r="AB415" s="359">
        <f t="shared" si="50"/>
        <v>11000000</v>
      </c>
      <c r="AC415" s="359">
        <f t="shared" si="51"/>
        <v>1000000</v>
      </c>
      <c r="AD415" s="359">
        <f t="shared" si="52"/>
        <v>0</v>
      </c>
    </row>
    <row r="416" spans="1:30" s="1" customFormat="1" x14ac:dyDescent="0.25">
      <c r="A416" s="5">
        <f>SUBTOTAL(103,$B$2:B416)</f>
        <v>415</v>
      </c>
      <c r="B416" s="42" t="s">
        <v>5534</v>
      </c>
      <c r="C416" s="32">
        <v>32204986150024</v>
      </c>
      <c r="D416" s="10" t="str">
        <f>VLOOKUP(C416,'Hemis baza'!K:AJ,26,)</f>
        <v>438231100789</v>
      </c>
      <c r="E416" s="24" t="str">
        <f>VLOOKUP(C416,'Hemis baza'!K:AF,13,)</f>
        <v>To‘lov-shartnoma</v>
      </c>
      <c r="F416" s="109" t="str">
        <f>VLOOKUP(C416,'Hemis baza'!K:AF,3,)</f>
        <v>2-kurs</v>
      </c>
      <c r="G416" s="45" t="s">
        <v>309</v>
      </c>
      <c r="H416" s="404" t="str">
        <f>VLOOKUP(C416,'Hemis baza'!K:AF,5,)</f>
        <v>S1-23 Tarix</v>
      </c>
      <c r="I416" s="403" t="str">
        <f>VLOOKUP(C416,'Hemis baza'!K:AF,11,)</f>
        <v>Bakalavr</v>
      </c>
      <c r="J416" s="23" t="str">
        <f>VLOOKUP(C416,'Hemis baza'!K:AF,12,)</f>
        <v>Sirtqi</v>
      </c>
      <c r="K416" s="302" t="s">
        <v>5544</v>
      </c>
      <c r="L416" s="44"/>
      <c r="M416" s="12">
        <v>12000000</v>
      </c>
      <c r="N416" s="13">
        <f>SUMIF('BR 2'!B:B,'2-kurs'!C416,'BR 2'!G:G)</f>
        <v>12000000</v>
      </c>
      <c r="O416" s="12">
        <f t="shared" si="46"/>
        <v>0</v>
      </c>
      <c r="P416" s="12"/>
      <c r="Q416" s="12">
        <f t="shared" si="47"/>
        <v>0</v>
      </c>
      <c r="R416" s="39"/>
      <c r="U416" s="13">
        <f t="shared" si="48"/>
        <v>0</v>
      </c>
      <c r="V416" s="13">
        <v>12000000</v>
      </c>
      <c r="AA416" s="359">
        <f t="shared" si="49"/>
        <v>12000000</v>
      </c>
      <c r="AB416" s="359">
        <f t="shared" si="50"/>
        <v>12000000</v>
      </c>
      <c r="AC416" s="359">
        <f t="shared" si="51"/>
        <v>0</v>
      </c>
      <c r="AD416" s="359">
        <f t="shared" si="52"/>
        <v>0</v>
      </c>
    </row>
    <row r="417" spans="1:30" s="1" customFormat="1" x14ac:dyDescent="0.25">
      <c r="A417" s="5">
        <f>SUBTOTAL(103,$B$2:B417)</f>
        <v>416</v>
      </c>
      <c r="B417" s="42" t="s">
        <v>5564</v>
      </c>
      <c r="C417" s="32">
        <v>62203045310033</v>
      </c>
      <c r="D417" s="10" t="str">
        <f>VLOOKUP(C417,'Hemis baza'!K:AJ,26,)</f>
        <v>438241100002</v>
      </c>
      <c r="E417" s="24" t="str">
        <f>VLOOKUP(C417,'Hemis baza'!K:AF,13,)</f>
        <v>To‘lov-shartnoma</v>
      </c>
      <c r="F417" s="109" t="str">
        <f>VLOOKUP(C417,'Hemis baza'!K:AF,3,)</f>
        <v>2-kurs</v>
      </c>
      <c r="G417" s="45" t="s">
        <v>270</v>
      </c>
      <c r="H417" s="404" t="str">
        <f>VLOOKUP(C417,'Hemis baza'!K:AF,5,)</f>
        <v>1-23 XTA</v>
      </c>
      <c r="I417" s="403" t="str">
        <f>VLOOKUP(C417,'Hemis baza'!K:AF,11,)</f>
        <v>Bakalavr</v>
      </c>
      <c r="J417" s="23" t="str">
        <f>VLOOKUP(C417,'Hemis baza'!K:AF,12,)</f>
        <v>Kunduzgi</v>
      </c>
      <c r="K417" s="303"/>
      <c r="L417" s="44"/>
      <c r="M417" s="12">
        <v>15000000</v>
      </c>
      <c r="N417" s="13">
        <f>SUMIF('BR 2'!B:B,'2-kurs'!C417,'BR 2'!G:G)</f>
        <v>22500000</v>
      </c>
      <c r="O417" s="12">
        <f t="shared" si="46"/>
        <v>0</v>
      </c>
      <c r="P417" s="12"/>
      <c r="Q417" s="12">
        <f t="shared" si="47"/>
        <v>7500000</v>
      </c>
      <c r="R417" s="39"/>
      <c r="U417" s="13">
        <f t="shared" si="48"/>
        <v>0</v>
      </c>
      <c r="V417" s="13">
        <v>22500000</v>
      </c>
      <c r="AA417" s="359">
        <f t="shared" si="49"/>
        <v>15000000</v>
      </c>
      <c r="AB417" s="359">
        <f t="shared" si="50"/>
        <v>22500000</v>
      </c>
      <c r="AC417" s="359">
        <f t="shared" si="51"/>
        <v>0</v>
      </c>
      <c r="AD417" s="359">
        <f t="shared" si="52"/>
        <v>7500000</v>
      </c>
    </row>
    <row r="418" spans="1:30" s="1" customFormat="1" x14ac:dyDescent="0.25">
      <c r="A418" s="5">
        <f>SUBTOTAL(103,$B$2:B418)</f>
        <v>417</v>
      </c>
      <c r="B418" s="42" t="s">
        <v>5565</v>
      </c>
      <c r="C418" s="32">
        <v>61402065280031</v>
      </c>
      <c r="D418" s="10" t="str">
        <f>VLOOKUP(C418,'Hemis baza'!K:AJ,26,)</f>
        <v>438231100820</v>
      </c>
      <c r="E418" s="24" t="str">
        <f>VLOOKUP(C418,'Hemis baza'!K:AF,13,)</f>
        <v>To‘lov-shartnoma</v>
      </c>
      <c r="F418" s="109" t="str">
        <f>VLOOKUP(C418,'Hemis baza'!K:AF,3,)</f>
        <v>2-kurs</v>
      </c>
      <c r="G418" s="45" t="s">
        <v>361</v>
      </c>
      <c r="H418" s="404" t="str">
        <f>VLOOKUP(C418,'Hemis baza'!K:AF,5,)</f>
        <v>1-23 PSI</v>
      </c>
      <c r="I418" s="403" t="str">
        <f>VLOOKUP(C418,'Hemis baza'!K:AF,11,)</f>
        <v>Bakalavr</v>
      </c>
      <c r="J418" s="23" t="str">
        <f>VLOOKUP(C418,'Hemis baza'!K:AF,12,)</f>
        <v>Kunduzgi</v>
      </c>
      <c r="K418" s="303"/>
      <c r="L418" s="44"/>
      <c r="M418" s="12">
        <v>15000000</v>
      </c>
      <c r="N418" s="13">
        <f>SUMIF('BR 2'!B:B,'2-kurs'!C418,'BR 2'!G:G)</f>
        <v>15000000</v>
      </c>
      <c r="O418" s="12">
        <f t="shared" si="46"/>
        <v>0</v>
      </c>
      <c r="P418" s="12"/>
      <c r="Q418" s="12">
        <f t="shared" si="47"/>
        <v>0</v>
      </c>
      <c r="R418" s="39"/>
      <c r="U418" s="13">
        <f t="shared" si="48"/>
        <v>0</v>
      </c>
      <c r="V418" s="13">
        <v>15000000</v>
      </c>
      <c r="AA418" s="359">
        <f t="shared" si="49"/>
        <v>15000000</v>
      </c>
      <c r="AB418" s="359">
        <f t="shared" si="50"/>
        <v>15000000</v>
      </c>
      <c r="AC418" s="359">
        <f t="shared" si="51"/>
        <v>0</v>
      </c>
      <c r="AD418" s="359">
        <f t="shared" si="52"/>
        <v>0</v>
      </c>
    </row>
    <row r="419" spans="1:30" s="1" customFormat="1" x14ac:dyDescent="0.25">
      <c r="A419" s="5">
        <f>SUBTOTAL(103,$B$2:B419)</f>
        <v>418</v>
      </c>
      <c r="B419" s="42" t="s">
        <v>5566</v>
      </c>
      <c r="C419" s="32">
        <v>60701015280019</v>
      </c>
      <c r="D419" s="10" t="str">
        <f>VLOOKUP(C419,'Hemis baza'!K:AJ,26,)</f>
        <v>438231200079</v>
      </c>
      <c r="E419" s="24" t="str">
        <f>VLOOKUP(C419,'Hemis baza'!K:AF,13,)</f>
        <v>To‘lov-shartnoma</v>
      </c>
      <c r="F419" s="109" t="str">
        <f>VLOOKUP(C419,'Hemis baza'!K:AF,3,)</f>
        <v>2-kurs</v>
      </c>
      <c r="G419" s="45" t="s">
        <v>1240</v>
      </c>
      <c r="H419" s="404" t="str">
        <f>VLOOKUP(C419,'Hemis baza'!K:AF,5,)</f>
        <v>M1-23 P</v>
      </c>
      <c r="I419" s="403" t="str">
        <f>VLOOKUP(C419,'Hemis baza'!K:AF,11,)</f>
        <v>Magistr</v>
      </c>
      <c r="J419" s="23" t="str">
        <f>VLOOKUP(C419,'Hemis baza'!K:AF,12,)</f>
        <v>Kunduzgi</v>
      </c>
      <c r="K419" s="302" t="s">
        <v>5579</v>
      </c>
      <c r="L419" s="44"/>
      <c r="M419" s="12">
        <v>18000000</v>
      </c>
      <c r="N419" s="13">
        <f>SUMIF('BR 2'!B:B,'2-kurs'!C419,'BR 2'!G:G)</f>
        <v>18000000</v>
      </c>
      <c r="O419" s="12">
        <f t="shared" si="46"/>
        <v>0</v>
      </c>
      <c r="P419" s="12"/>
      <c r="Q419" s="12">
        <f t="shared" si="47"/>
        <v>0</v>
      </c>
      <c r="R419" s="39"/>
      <c r="U419" s="13">
        <f t="shared" si="48"/>
        <v>0</v>
      </c>
      <c r="V419" s="13">
        <v>18000000</v>
      </c>
      <c r="AA419" s="359">
        <f t="shared" si="49"/>
        <v>18000000</v>
      </c>
      <c r="AB419" s="359">
        <f t="shared" si="50"/>
        <v>18000000</v>
      </c>
      <c r="AC419" s="359">
        <f t="shared" si="51"/>
        <v>0</v>
      </c>
      <c r="AD419" s="359">
        <f t="shared" si="52"/>
        <v>0</v>
      </c>
    </row>
    <row r="420" spans="1:30" s="1" customFormat="1" x14ac:dyDescent="0.25">
      <c r="A420" s="5">
        <f>SUBTOTAL(103,$B$2:B420)</f>
        <v>419</v>
      </c>
      <c r="B420" s="42" t="s">
        <v>5567</v>
      </c>
      <c r="C420" s="32">
        <v>60908005260028</v>
      </c>
      <c r="D420" s="10" t="str">
        <f>VLOOKUP(C420,'Hemis baza'!K:AJ,26,)</f>
        <v>438231200080</v>
      </c>
      <c r="E420" s="24" t="str">
        <f>VLOOKUP(C420,'Hemis baza'!K:AF,13,)</f>
        <v>To‘lov-shartnoma</v>
      </c>
      <c r="F420" s="109" t="str">
        <f>VLOOKUP(C420,'Hemis baza'!K:AF,3,)</f>
        <v>2-kurs</v>
      </c>
      <c r="G420" s="45" t="s">
        <v>1240</v>
      </c>
      <c r="H420" s="404" t="str">
        <f>VLOOKUP(C420,'Hemis baza'!K:AF,5,)</f>
        <v>M1-23 P</v>
      </c>
      <c r="I420" s="403" t="str">
        <f>VLOOKUP(C420,'Hemis baza'!K:AF,11,)</f>
        <v>Magistr</v>
      </c>
      <c r="J420" s="23" t="str">
        <f>VLOOKUP(C420,'Hemis baza'!K:AF,12,)</f>
        <v>Kunduzgi</v>
      </c>
      <c r="K420" s="302" t="s">
        <v>5580</v>
      </c>
      <c r="L420" s="44"/>
      <c r="M420" s="12">
        <v>18000000</v>
      </c>
      <c r="N420" s="13">
        <f>SUMIF('BR 2'!B:B,'2-kurs'!C420,'BR 2'!G:G)</f>
        <v>18001000</v>
      </c>
      <c r="O420" s="12">
        <f t="shared" si="46"/>
        <v>0</v>
      </c>
      <c r="P420" s="12"/>
      <c r="Q420" s="12">
        <f t="shared" si="47"/>
        <v>1000</v>
      </c>
      <c r="R420" s="39"/>
      <c r="U420" s="13">
        <f t="shared" si="48"/>
        <v>0</v>
      </c>
      <c r="V420" s="13">
        <v>18001000</v>
      </c>
      <c r="AA420" s="359">
        <f t="shared" si="49"/>
        <v>18000000</v>
      </c>
      <c r="AB420" s="359">
        <f t="shared" si="50"/>
        <v>18001000</v>
      </c>
      <c r="AC420" s="359">
        <f t="shared" si="51"/>
        <v>0</v>
      </c>
      <c r="AD420" s="359">
        <f t="shared" si="52"/>
        <v>1000</v>
      </c>
    </row>
    <row r="421" spans="1:30" s="1" customFormat="1" x14ac:dyDescent="0.25">
      <c r="A421" s="5">
        <f>SUBTOTAL(103,$B$2:B421)</f>
        <v>420</v>
      </c>
      <c r="B421" s="42" t="s">
        <v>5568</v>
      </c>
      <c r="C421" s="32">
        <v>40709921000039</v>
      </c>
      <c r="D421" s="10" t="str">
        <f>VLOOKUP(C421,'Hemis baza'!K:AJ,26,)</f>
        <v>438231200081</v>
      </c>
      <c r="E421" s="24" t="str">
        <f>VLOOKUP(C421,'Hemis baza'!K:AF,13,)</f>
        <v>To‘lov-shartnoma</v>
      </c>
      <c r="F421" s="109" t="str">
        <f>VLOOKUP(C421,'Hemis baza'!K:AF,3,)</f>
        <v>2-kurs</v>
      </c>
      <c r="G421" s="45" t="s">
        <v>1240</v>
      </c>
      <c r="H421" s="404" t="str">
        <f>VLOOKUP(C421,'Hemis baza'!K:AF,5,)</f>
        <v>M1-23 P</v>
      </c>
      <c r="I421" s="403" t="str">
        <f>VLOOKUP(C421,'Hemis baza'!K:AF,11,)</f>
        <v>Magistr</v>
      </c>
      <c r="J421" s="23" t="str">
        <f>VLOOKUP(C421,'Hemis baza'!K:AF,12,)</f>
        <v>Kunduzgi</v>
      </c>
      <c r="K421" s="302" t="s">
        <v>5581</v>
      </c>
      <c r="L421" s="44"/>
      <c r="M421" s="12">
        <v>18000000</v>
      </c>
      <c r="N421" s="13">
        <f>SUMIF('BR 2'!B:B,'2-kurs'!C421,'BR 2'!G:G)</f>
        <v>18000000</v>
      </c>
      <c r="O421" s="12">
        <f t="shared" si="46"/>
        <v>0</v>
      </c>
      <c r="P421" s="12"/>
      <c r="Q421" s="12">
        <f t="shared" si="47"/>
        <v>0</v>
      </c>
      <c r="R421" s="39"/>
      <c r="U421" s="13">
        <f t="shared" si="48"/>
        <v>0</v>
      </c>
      <c r="V421" s="13">
        <v>18000000</v>
      </c>
      <c r="AA421" s="359">
        <f t="shared" si="49"/>
        <v>18000000</v>
      </c>
      <c r="AB421" s="359">
        <f t="shared" si="50"/>
        <v>18000000</v>
      </c>
      <c r="AC421" s="359">
        <f t="shared" si="51"/>
        <v>0</v>
      </c>
      <c r="AD421" s="359">
        <f t="shared" si="52"/>
        <v>0</v>
      </c>
    </row>
    <row r="422" spans="1:30" s="1" customFormat="1" x14ac:dyDescent="0.25">
      <c r="A422" s="5">
        <f>SUBTOTAL(103,$B$2:B422)</f>
        <v>421</v>
      </c>
      <c r="B422" s="42" t="s">
        <v>5569</v>
      </c>
      <c r="C422" s="32">
        <v>41810881140071</v>
      </c>
      <c r="D422" s="10" t="str">
        <f>VLOOKUP(C422,'Hemis baza'!K:AJ,26,)</f>
        <v>438231200082</v>
      </c>
      <c r="E422" s="24" t="str">
        <f>VLOOKUP(C422,'Hemis baza'!K:AF,13,)</f>
        <v>To‘lov-shartnoma</v>
      </c>
      <c r="F422" s="109" t="str">
        <f>VLOOKUP(C422,'Hemis baza'!K:AF,3,)</f>
        <v>2-kurs</v>
      </c>
      <c r="G422" s="45" t="s">
        <v>1240</v>
      </c>
      <c r="H422" s="404" t="str">
        <f>VLOOKUP(C422,'Hemis baza'!K:AF,5,)</f>
        <v>M1-23 P</v>
      </c>
      <c r="I422" s="403" t="str">
        <f>VLOOKUP(C422,'Hemis baza'!K:AF,11,)</f>
        <v>Magistr</v>
      </c>
      <c r="J422" s="23" t="str">
        <f>VLOOKUP(C422,'Hemis baza'!K:AF,12,)</f>
        <v>Kunduzgi</v>
      </c>
      <c r="K422" s="302" t="s">
        <v>5582</v>
      </c>
      <c r="L422" s="44"/>
      <c r="M422" s="12">
        <v>18000000</v>
      </c>
      <c r="N422" s="13">
        <f>SUMIF('BR 2'!B:B,'2-kurs'!C422,'BR 2'!G:G)</f>
        <v>18000000</v>
      </c>
      <c r="O422" s="12">
        <f t="shared" si="46"/>
        <v>0</v>
      </c>
      <c r="P422" s="12"/>
      <c r="Q422" s="12">
        <f t="shared" si="47"/>
        <v>0</v>
      </c>
      <c r="R422" s="39"/>
      <c r="U422" s="13">
        <f t="shared" si="48"/>
        <v>0</v>
      </c>
      <c r="V422" s="13">
        <v>18000000</v>
      </c>
      <c r="AA422" s="359">
        <f t="shared" si="49"/>
        <v>18000000</v>
      </c>
      <c r="AB422" s="359">
        <f t="shared" si="50"/>
        <v>18000000</v>
      </c>
      <c r="AC422" s="359">
        <f t="shared" si="51"/>
        <v>0</v>
      </c>
      <c r="AD422" s="359">
        <f t="shared" si="52"/>
        <v>0</v>
      </c>
    </row>
    <row r="423" spans="1:30" s="1" customFormat="1" x14ac:dyDescent="0.25">
      <c r="A423" s="5">
        <f>SUBTOTAL(103,$B$2:B423)</f>
        <v>422</v>
      </c>
      <c r="B423" s="42" t="s">
        <v>5570</v>
      </c>
      <c r="C423" s="32">
        <v>32509975320016</v>
      </c>
      <c r="D423" s="10" t="str">
        <f>VLOOKUP(C423,'Hemis baza'!K:AJ,26,)</f>
        <v>438231200083</v>
      </c>
      <c r="E423" s="24" t="str">
        <f>VLOOKUP(C423,'Hemis baza'!K:AF,13,)</f>
        <v>To‘lov-shartnoma</v>
      </c>
      <c r="F423" s="109" t="str">
        <f>VLOOKUP(C423,'Hemis baza'!K:AF,3,)</f>
        <v>2-kurs</v>
      </c>
      <c r="G423" s="45" t="s">
        <v>1240</v>
      </c>
      <c r="H423" s="404" t="str">
        <f>VLOOKUP(C423,'Hemis baza'!K:AF,5,)</f>
        <v>M1-23 P</v>
      </c>
      <c r="I423" s="403" t="str">
        <f>VLOOKUP(C423,'Hemis baza'!K:AF,11,)</f>
        <v>Magistr</v>
      </c>
      <c r="J423" s="23" t="str">
        <f>VLOOKUP(C423,'Hemis baza'!K:AF,12,)</f>
        <v>Kunduzgi</v>
      </c>
      <c r="K423" s="304"/>
      <c r="L423" s="44"/>
      <c r="M423" s="12">
        <v>18000000</v>
      </c>
      <c r="N423" s="13">
        <f>SUMIF('BR 2'!B:B,'2-kurs'!C423,'BR 2'!G:G)</f>
        <v>18000000</v>
      </c>
      <c r="O423" s="12">
        <f t="shared" si="46"/>
        <v>0</v>
      </c>
      <c r="P423" s="12"/>
      <c r="Q423" s="12">
        <f t="shared" si="47"/>
        <v>0</v>
      </c>
      <c r="R423" s="39"/>
      <c r="U423" s="13">
        <f t="shared" si="48"/>
        <v>0</v>
      </c>
      <c r="V423" s="13">
        <v>18000000</v>
      </c>
      <c r="AA423" s="359">
        <f t="shared" si="49"/>
        <v>18000000</v>
      </c>
      <c r="AB423" s="359">
        <f t="shared" si="50"/>
        <v>18000000</v>
      </c>
      <c r="AC423" s="359">
        <f t="shared" si="51"/>
        <v>0</v>
      </c>
      <c r="AD423" s="359">
        <f t="shared" si="52"/>
        <v>0</v>
      </c>
    </row>
    <row r="424" spans="1:30" s="1" customFormat="1" x14ac:dyDescent="0.25">
      <c r="A424" s="5">
        <f>SUBTOTAL(103,$B$2:B424)</f>
        <v>423</v>
      </c>
      <c r="B424" s="42" t="s">
        <v>5571</v>
      </c>
      <c r="C424" s="32">
        <v>32603852730030</v>
      </c>
      <c r="D424" s="10" t="str">
        <f>VLOOKUP(C424,'Hemis baza'!K:AJ,26,)</f>
        <v>438241200001</v>
      </c>
      <c r="E424" s="24" t="str">
        <f>VLOOKUP(C424,'Hemis baza'!K:AF,13,)</f>
        <v>To‘lov-shartnoma</v>
      </c>
      <c r="F424" s="109" t="str">
        <f>VLOOKUP(C424,'Hemis baza'!K:AF,3,)</f>
        <v>2-kurs</v>
      </c>
      <c r="G424" s="45" t="s">
        <v>1240</v>
      </c>
      <c r="H424" s="404" t="str">
        <f>VLOOKUP(C424,'Hemis baza'!K:AF,5,)</f>
        <v>M1-23 P</v>
      </c>
      <c r="I424" s="403" t="str">
        <f>VLOOKUP(C424,'Hemis baza'!K:AF,11,)</f>
        <v>Magistr</v>
      </c>
      <c r="J424" s="23" t="str">
        <f>VLOOKUP(C424,'Hemis baza'!K:AF,12,)</f>
        <v>Kunduzgi</v>
      </c>
      <c r="K424" s="302" t="s">
        <v>5583</v>
      </c>
      <c r="L424" s="44"/>
      <c r="M424" s="12">
        <v>18000000</v>
      </c>
      <c r="N424" s="13">
        <f>SUMIF('BR 2'!B:B,'2-kurs'!C424,'BR 2'!G:G)</f>
        <v>18014000</v>
      </c>
      <c r="O424" s="12">
        <f t="shared" si="46"/>
        <v>0</v>
      </c>
      <c r="P424" s="12"/>
      <c r="Q424" s="12">
        <f t="shared" si="47"/>
        <v>14000</v>
      </c>
      <c r="R424" s="39"/>
      <c r="U424" s="13">
        <f t="shared" si="48"/>
        <v>0</v>
      </c>
      <c r="V424" s="13">
        <v>18014000</v>
      </c>
      <c r="AA424" s="359">
        <f t="shared" si="49"/>
        <v>18000000</v>
      </c>
      <c r="AB424" s="359">
        <f t="shared" si="50"/>
        <v>18014000</v>
      </c>
      <c r="AC424" s="359">
        <f t="shared" si="51"/>
        <v>0</v>
      </c>
      <c r="AD424" s="359">
        <f t="shared" si="52"/>
        <v>14000</v>
      </c>
    </row>
    <row r="425" spans="1:30" s="1" customFormat="1" x14ac:dyDescent="0.25">
      <c r="A425" s="5">
        <f>SUBTOTAL(103,$B$2:B425)</f>
        <v>424</v>
      </c>
      <c r="B425" s="42" t="s">
        <v>5573</v>
      </c>
      <c r="C425" s="32">
        <v>41111902330032</v>
      </c>
      <c r="D425" s="10" t="str">
        <f>VLOOKUP(C425,'Hemis baza'!K:AJ,26,)</f>
        <v>438231100814</v>
      </c>
      <c r="E425" s="24" t="str">
        <f>VLOOKUP(C425,'Hemis baza'!K:AF,13,)</f>
        <v>To‘lov-shartnoma</v>
      </c>
      <c r="F425" s="109" t="str">
        <f>VLOOKUP(C425,'Hemis baza'!K:AF,3,)</f>
        <v>2-kurs</v>
      </c>
      <c r="G425" s="45" t="s">
        <v>361</v>
      </c>
      <c r="H425" s="404" t="str">
        <f>VLOOKUP(C425,'Hemis baza'!K:AF,5,)</f>
        <v>S1-23 PSI</v>
      </c>
      <c r="I425" s="403" t="str">
        <f>VLOOKUP(C425,'Hemis baza'!K:AF,11,)</f>
        <v>Bakalavr</v>
      </c>
      <c r="J425" s="23" t="str">
        <f>VLOOKUP(C425,'Hemis baza'!K:AF,12,)</f>
        <v>Sirtqi</v>
      </c>
      <c r="K425" s="304"/>
      <c r="L425" s="44"/>
      <c r="M425" s="12">
        <v>12000000</v>
      </c>
      <c r="N425" s="13">
        <f>SUMIF('BR 2'!B:B,'2-kurs'!C425,'BR 2'!G:G)</f>
        <v>11000000</v>
      </c>
      <c r="O425" s="12">
        <f t="shared" si="46"/>
        <v>1000000</v>
      </c>
      <c r="P425" s="12"/>
      <c r="Q425" s="12">
        <f t="shared" si="47"/>
        <v>0</v>
      </c>
      <c r="R425" s="39"/>
      <c r="U425" s="13">
        <f t="shared" si="48"/>
        <v>0</v>
      </c>
      <c r="V425" s="13">
        <v>11000000</v>
      </c>
      <c r="AA425" s="359">
        <f t="shared" si="49"/>
        <v>12000000</v>
      </c>
      <c r="AB425" s="359">
        <f t="shared" si="50"/>
        <v>11000000</v>
      </c>
      <c r="AC425" s="359">
        <f t="shared" si="51"/>
        <v>1000000</v>
      </c>
      <c r="AD425" s="359">
        <f t="shared" si="52"/>
        <v>0</v>
      </c>
    </row>
    <row r="426" spans="1:30" s="1" customFormat="1" x14ac:dyDescent="0.25">
      <c r="A426" s="5">
        <f>SUBTOTAL(103,$B$2:B426)</f>
        <v>425</v>
      </c>
      <c r="B426" s="42" t="s">
        <v>5574</v>
      </c>
      <c r="C426" s="32">
        <v>42409975360010</v>
      </c>
      <c r="D426" s="10" t="str">
        <f>VLOOKUP(C426,'Hemis baza'!K:AJ,26,)</f>
        <v>438241100003</v>
      </c>
      <c r="E426" s="24" t="str">
        <f>VLOOKUP(C426,'Hemis baza'!K:AF,13,)</f>
        <v>To‘lov-shartnoma</v>
      </c>
      <c r="F426" s="109" t="str">
        <f>VLOOKUP(C426,'Hemis baza'!K:AF,3,)</f>
        <v>2-kurs</v>
      </c>
      <c r="G426" s="45" t="s">
        <v>361</v>
      </c>
      <c r="H426" s="404" t="str">
        <f>VLOOKUP(C426,'Hemis baza'!K:AF,5,)</f>
        <v>S1-23 PSI</v>
      </c>
      <c r="I426" s="403" t="str">
        <f>VLOOKUP(C426,'Hemis baza'!K:AF,11,)</f>
        <v>Bakalavr</v>
      </c>
      <c r="J426" s="23" t="str">
        <f>VLOOKUP(C426,'Hemis baza'!K:AF,12,)</f>
        <v>Sirtqi</v>
      </c>
      <c r="K426" s="304"/>
      <c r="L426" s="44"/>
      <c r="M426" s="12">
        <v>12000000</v>
      </c>
      <c r="N426" s="13">
        <f>SUMIF('BR 2'!B:B,'2-kurs'!C426,'BR 2'!G:G)</f>
        <v>8500000</v>
      </c>
      <c r="O426" s="12">
        <f t="shared" si="46"/>
        <v>3500000</v>
      </c>
      <c r="P426" s="12"/>
      <c r="Q426" s="12">
        <f t="shared" si="47"/>
        <v>0</v>
      </c>
      <c r="R426" s="39"/>
      <c r="U426" s="13">
        <f t="shared" si="48"/>
        <v>0</v>
      </c>
      <c r="V426" s="13">
        <v>8500000</v>
      </c>
      <c r="AA426" s="359">
        <f t="shared" si="49"/>
        <v>12000000</v>
      </c>
      <c r="AB426" s="359">
        <f t="shared" si="50"/>
        <v>8500000</v>
      </c>
      <c r="AC426" s="359">
        <f t="shared" si="51"/>
        <v>3500000</v>
      </c>
      <c r="AD426" s="359">
        <f t="shared" si="52"/>
        <v>0</v>
      </c>
    </row>
    <row r="427" spans="1:30" s="1" customFormat="1" x14ac:dyDescent="0.25">
      <c r="A427" s="5">
        <f>SUBTOTAL(103,$B$2:B427)</f>
        <v>426</v>
      </c>
      <c r="B427" s="42" t="s">
        <v>5575</v>
      </c>
      <c r="C427" s="32">
        <v>32608961010022</v>
      </c>
      <c r="D427" s="10" t="str">
        <f>VLOOKUP(C427,'Hemis baza'!K:AJ,26,)</f>
        <v>438231100819</v>
      </c>
      <c r="E427" s="24" t="str">
        <f>VLOOKUP(C427,'Hemis baza'!K:AF,13,)</f>
        <v>To‘lov-shartnoma</v>
      </c>
      <c r="F427" s="109" t="str">
        <f>VLOOKUP(C427,'Hemis baza'!K:AF,3,)</f>
        <v>2-kurs</v>
      </c>
      <c r="G427" s="45" t="s">
        <v>361</v>
      </c>
      <c r="H427" s="404" t="str">
        <f>VLOOKUP(C427,'Hemis baza'!K:AF,5,)</f>
        <v>S3-23 PSI</v>
      </c>
      <c r="I427" s="403" t="str">
        <f>VLOOKUP(C427,'Hemis baza'!K:AF,11,)</f>
        <v>Bakalavr</v>
      </c>
      <c r="J427" s="23" t="str">
        <f>VLOOKUP(C427,'Hemis baza'!K:AF,12,)</f>
        <v>Sirtqi</v>
      </c>
      <c r="K427" s="302" t="s">
        <v>5584</v>
      </c>
      <c r="L427" s="44"/>
      <c r="M427" s="12">
        <v>12000000</v>
      </c>
      <c r="N427" s="13">
        <f>SUMIF('BR 2'!B:B,'2-kurs'!C427,'BR 2'!G:G)</f>
        <v>12000000</v>
      </c>
      <c r="O427" s="12">
        <f t="shared" si="46"/>
        <v>0</v>
      </c>
      <c r="P427" s="12"/>
      <c r="Q427" s="12">
        <f t="shared" si="47"/>
        <v>0</v>
      </c>
      <c r="R427" s="39"/>
      <c r="U427" s="13">
        <f t="shared" si="48"/>
        <v>0</v>
      </c>
      <c r="V427" s="13">
        <v>12000000</v>
      </c>
      <c r="AA427" s="359">
        <f t="shared" si="49"/>
        <v>12000000</v>
      </c>
      <c r="AB427" s="359">
        <f t="shared" si="50"/>
        <v>12000000</v>
      </c>
      <c r="AC427" s="359">
        <f t="shared" si="51"/>
        <v>0</v>
      </c>
      <c r="AD427" s="359">
        <f t="shared" si="52"/>
        <v>0</v>
      </c>
    </row>
    <row r="428" spans="1:30" s="1" customFormat="1" x14ac:dyDescent="0.25">
      <c r="A428" s="5">
        <f>SUBTOTAL(103,$B$2:B428)</f>
        <v>427</v>
      </c>
      <c r="B428" s="42" t="s">
        <v>5576</v>
      </c>
      <c r="C428" s="32">
        <v>62406035280066</v>
      </c>
      <c r="D428" s="10" t="str">
        <f>VLOOKUP(C428,'Hemis baza'!K:AJ,26,)</f>
        <v>438231100817</v>
      </c>
      <c r="E428" s="24" t="str">
        <f>VLOOKUP(C428,'Hemis baza'!K:AF,13,)</f>
        <v>To‘lov-shartnoma</v>
      </c>
      <c r="F428" s="109" t="str">
        <f>VLOOKUP(C428,'Hemis baza'!K:AF,3,)</f>
        <v>2-kurs</v>
      </c>
      <c r="G428" s="45" t="s">
        <v>361</v>
      </c>
      <c r="H428" s="404" t="str">
        <f>VLOOKUP(C428,'Hemis baza'!K:AF,5,)</f>
        <v>S3-23 PSI</v>
      </c>
      <c r="I428" s="403" t="str">
        <f>VLOOKUP(C428,'Hemis baza'!K:AF,11,)</f>
        <v>Bakalavr</v>
      </c>
      <c r="J428" s="23" t="str">
        <f>VLOOKUP(C428,'Hemis baza'!K:AF,12,)</f>
        <v>Sirtqi</v>
      </c>
      <c r="K428" s="302" t="s">
        <v>5585</v>
      </c>
      <c r="L428" s="44"/>
      <c r="M428" s="12">
        <v>12000000</v>
      </c>
      <c r="N428" s="13">
        <f>SUMIF('BR 2'!B:B,'2-kurs'!C428,'BR 2'!G:G)</f>
        <v>12000000</v>
      </c>
      <c r="O428" s="12">
        <f t="shared" si="46"/>
        <v>0</v>
      </c>
      <c r="P428" s="12"/>
      <c r="Q428" s="12">
        <f t="shared" si="47"/>
        <v>0</v>
      </c>
      <c r="R428" s="39"/>
      <c r="U428" s="13">
        <f t="shared" si="48"/>
        <v>0</v>
      </c>
      <c r="V428" s="13">
        <v>12000000</v>
      </c>
      <c r="AA428" s="359">
        <f t="shared" si="49"/>
        <v>12000000</v>
      </c>
      <c r="AB428" s="359">
        <f t="shared" si="50"/>
        <v>12000000</v>
      </c>
      <c r="AC428" s="359">
        <f t="shared" si="51"/>
        <v>0</v>
      </c>
      <c r="AD428" s="359">
        <f t="shared" si="52"/>
        <v>0</v>
      </c>
    </row>
    <row r="429" spans="1:30" s="1" customFormat="1" x14ac:dyDescent="0.25">
      <c r="A429" s="5">
        <f>SUBTOTAL(103,$B$2:B429)</f>
        <v>428</v>
      </c>
      <c r="B429" s="42" t="s">
        <v>5577</v>
      </c>
      <c r="C429" s="32">
        <v>30102961000019</v>
      </c>
      <c r="D429" s="10" t="str">
        <f>VLOOKUP(C429,'Hemis baza'!K:AJ,26,)</f>
        <v>438231100815</v>
      </c>
      <c r="E429" s="24" t="str">
        <f>VLOOKUP(C429,'Hemis baza'!K:AF,13,)</f>
        <v>To‘lov-shartnoma</v>
      </c>
      <c r="F429" s="109" t="str">
        <f>VLOOKUP(C429,'Hemis baza'!K:AF,3,)</f>
        <v>2-kurs</v>
      </c>
      <c r="G429" s="307" t="s">
        <v>318</v>
      </c>
      <c r="H429" s="404" t="str">
        <f>VLOOKUP(C429,'Hemis baza'!K:AF,5,)</f>
        <v>S2-23 IQT</v>
      </c>
      <c r="I429" s="403" t="str">
        <f>VLOOKUP(C429,'Hemis baza'!K:AF,11,)</f>
        <v>Bakalavr</v>
      </c>
      <c r="J429" s="23" t="str">
        <f>VLOOKUP(C429,'Hemis baza'!K:AF,12,)</f>
        <v>Sirtqi</v>
      </c>
      <c r="K429" s="302" t="s">
        <v>5586</v>
      </c>
      <c r="L429" s="44"/>
      <c r="M429" s="12">
        <v>12000000</v>
      </c>
      <c r="N429" s="13">
        <f>SUMIF('BR 2'!B:B,'2-kurs'!C429,'BR 2'!G:G)</f>
        <v>6010000</v>
      </c>
      <c r="O429" s="12">
        <f t="shared" si="46"/>
        <v>5990000</v>
      </c>
      <c r="P429" s="12"/>
      <c r="Q429" s="12">
        <f t="shared" si="47"/>
        <v>0</v>
      </c>
      <c r="R429" s="39"/>
      <c r="U429" s="13">
        <f t="shared" si="48"/>
        <v>0</v>
      </c>
      <c r="V429" s="13">
        <v>6010000</v>
      </c>
      <c r="AA429" s="359">
        <f t="shared" si="49"/>
        <v>12000000</v>
      </c>
      <c r="AB429" s="359">
        <f t="shared" si="50"/>
        <v>6010000</v>
      </c>
      <c r="AC429" s="359">
        <f t="shared" si="51"/>
        <v>5990000</v>
      </c>
      <c r="AD429" s="359">
        <f t="shared" si="52"/>
        <v>0</v>
      </c>
    </row>
    <row r="430" spans="1:30" s="1" customFormat="1" x14ac:dyDescent="0.25">
      <c r="A430" s="5">
        <f>SUBTOTAL(103,$B$2:B430)</f>
        <v>429</v>
      </c>
      <c r="B430" s="42" t="s">
        <v>5578</v>
      </c>
      <c r="C430" s="32">
        <v>51108015260030</v>
      </c>
      <c r="D430" s="10" t="str">
        <f>VLOOKUP(C430,'Hemis baza'!K:AJ,26,)</f>
        <v>438231100818</v>
      </c>
      <c r="E430" s="24" t="str">
        <f>VLOOKUP(C430,'Hemis baza'!K:AF,13,)</f>
        <v>To‘lov-shartnoma</v>
      </c>
      <c r="F430" s="109" t="str">
        <f>VLOOKUP(C430,'Hemis baza'!K:AF,3,)</f>
        <v>2-kurs</v>
      </c>
      <c r="G430" s="45" t="s">
        <v>309</v>
      </c>
      <c r="H430" s="404" t="str">
        <f>VLOOKUP(C430,'Hemis baza'!K:AF,5,)</f>
        <v>S1-23 Tarix</v>
      </c>
      <c r="I430" s="403" t="str">
        <f>VLOOKUP(C430,'Hemis baza'!K:AF,11,)</f>
        <v>Bakalavr</v>
      </c>
      <c r="J430" s="23" t="str">
        <f>VLOOKUP(C430,'Hemis baza'!K:AF,12,)</f>
        <v>Sirtqi</v>
      </c>
      <c r="K430" s="302" t="s">
        <v>5587</v>
      </c>
      <c r="L430" s="44"/>
      <c r="M430" s="12">
        <v>12000000</v>
      </c>
      <c r="N430" s="13">
        <f>SUMIF('BR 2'!B:B,'2-kurs'!C430,'BR 2'!G:G)</f>
        <v>9100000</v>
      </c>
      <c r="O430" s="12">
        <f t="shared" si="46"/>
        <v>2900000</v>
      </c>
      <c r="P430" s="12"/>
      <c r="Q430" s="12">
        <f t="shared" si="47"/>
        <v>0</v>
      </c>
      <c r="R430" s="39"/>
      <c r="U430" s="13">
        <f t="shared" si="48"/>
        <v>0</v>
      </c>
      <c r="V430" s="13">
        <v>9100000</v>
      </c>
      <c r="AA430" s="359">
        <f t="shared" si="49"/>
        <v>12000000</v>
      </c>
      <c r="AB430" s="359">
        <f t="shared" si="50"/>
        <v>9100000</v>
      </c>
      <c r="AC430" s="359">
        <f t="shared" si="51"/>
        <v>2900000</v>
      </c>
      <c r="AD430" s="359">
        <f t="shared" si="52"/>
        <v>0</v>
      </c>
    </row>
    <row r="431" spans="1:30" s="1" customFormat="1" x14ac:dyDescent="0.25">
      <c r="A431" s="5">
        <f>SUBTOTAL(103,$B$2:B431)</f>
        <v>430</v>
      </c>
      <c r="B431" s="42" t="s">
        <v>5589</v>
      </c>
      <c r="C431" s="32">
        <v>60607055380022</v>
      </c>
      <c r="D431" s="10" t="str">
        <f>VLOOKUP(C431,'Hemis baza'!K:AJ,26,)</f>
        <v>438241100005</v>
      </c>
      <c r="E431" s="24" t="str">
        <f>VLOOKUP(C431,'Hemis baza'!K:AF,13,)</f>
        <v>To‘lov-shartnoma</v>
      </c>
      <c r="F431" s="109" t="str">
        <f>VLOOKUP(C431,'Hemis baza'!K:AF,3,)</f>
        <v>2-kurs</v>
      </c>
      <c r="G431" s="305" t="s">
        <v>36</v>
      </c>
      <c r="H431" s="404" t="str">
        <f>VLOOKUP(C431,'Hemis baza'!K:AF,5,)</f>
        <v>S2-23 MT</v>
      </c>
      <c r="I431" s="403" t="str">
        <f>VLOOKUP(C431,'Hemis baza'!K:AF,11,)</f>
        <v>Bakalavr</v>
      </c>
      <c r="J431" s="23" t="str">
        <f>VLOOKUP(C431,'Hemis baza'!K:AF,12,)</f>
        <v>Sirtqi</v>
      </c>
      <c r="K431" s="333"/>
      <c r="L431" s="44"/>
      <c r="M431" s="12">
        <v>12000000</v>
      </c>
      <c r="N431" s="13">
        <f>SUMIF('BR 2'!B:B,'2-kurs'!C431,'BR 2'!G:G)</f>
        <v>6000000</v>
      </c>
      <c r="O431" s="12">
        <f t="shared" si="46"/>
        <v>6000000</v>
      </c>
      <c r="P431" s="12"/>
      <c r="Q431" s="12">
        <f t="shared" si="47"/>
        <v>0</v>
      </c>
      <c r="R431" s="39"/>
      <c r="U431" s="13">
        <f t="shared" si="48"/>
        <v>0</v>
      </c>
      <c r="V431" s="13">
        <v>6000000</v>
      </c>
      <c r="AA431" s="359">
        <f t="shared" si="49"/>
        <v>12000000</v>
      </c>
      <c r="AB431" s="359">
        <f t="shared" si="50"/>
        <v>6000000</v>
      </c>
      <c r="AC431" s="359">
        <f t="shared" si="51"/>
        <v>6000000</v>
      </c>
      <c r="AD431" s="359">
        <f t="shared" si="52"/>
        <v>0</v>
      </c>
    </row>
    <row r="432" spans="1:30" s="1" customFormat="1" x14ac:dyDescent="0.25">
      <c r="A432" s="5">
        <f>SUBTOTAL(103,$B$2:B432)</f>
        <v>431</v>
      </c>
      <c r="B432" s="42" t="s">
        <v>5591</v>
      </c>
      <c r="C432" s="32">
        <v>30903831110023</v>
      </c>
      <c r="D432" s="10" t="str">
        <f>VLOOKUP(C432,'Hemis baza'!K:AJ,26,)</f>
        <v>438241200003</v>
      </c>
      <c r="E432" s="24" t="str">
        <f>VLOOKUP(C432,'Hemis baza'!K:AF,13,)</f>
        <v>To‘lov-shartnoma</v>
      </c>
      <c r="F432" s="109" t="str">
        <f>VLOOKUP(C432,'Hemis baza'!K:AF,3,)</f>
        <v>2-kurs</v>
      </c>
      <c r="G432" s="45" t="s">
        <v>1240</v>
      </c>
      <c r="H432" s="404" t="str">
        <f>VLOOKUP(C432,'Hemis baza'!K:AF,5,)</f>
        <v>M1-23 P</v>
      </c>
      <c r="I432" s="403" t="str">
        <f>VLOOKUP(C432,'Hemis baza'!K:AF,11,)</f>
        <v>Magistr</v>
      </c>
      <c r="J432" s="23" t="str">
        <f>VLOOKUP(C432,'Hemis baza'!K:AF,12,)</f>
        <v>Kunduzgi</v>
      </c>
      <c r="K432" s="333"/>
      <c r="L432" s="44"/>
      <c r="M432" s="12">
        <v>18000000</v>
      </c>
      <c r="N432" s="13">
        <f>SUMIF('BR 2'!B:B,'2-kurs'!C432,'BR 2'!G:G)</f>
        <v>18000000</v>
      </c>
      <c r="O432" s="12">
        <f t="shared" si="46"/>
        <v>0</v>
      </c>
      <c r="P432" s="12"/>
      <c r="Q432" s="12">
        <f t="shared" si="47"/>
        <v>0</v>
      </c>
      <c r="R432" s="39"/>
      <c r="U432" s="13">
        <f t="shared" si="48"/>
        <v>0</v>
      </c>
      <c r="V432" s="13">
        <v>18000000</v>
      </c>
      <c r="AA432" s="359">
        <f t="shared" si="49"/>
        <v>18000000</v>
      </c>
      <c r="AB432" s="359">
        <f t="shared" si="50"/>
        <v>18000000</v>
      </c>
      <c r="AC432" s="359">
        <f t="shared" si="51"/>
        <v>0</v>
      </c>
      <c r="AD432" s="359">
        <f t="shared" si="52"/>
        <v>0</v>
      </c>
    </row>
    <row r="433" spans="1:30" s="1" customFormat="1" x14ac:dyDescent="0.25">
      <c r="A433" s="5">
        <f>SUBTOTAL(103,$B$2:B433)</f>
        <v>432</v>
      </c>
      <c r="B433" s="42" t="s">
        <v>5592</v>
      </c>
      <c r="C433" s="32">
        <v>43005901140058</v>
      </c>
      <c r="D433" s="10" t="str">
        <f>VLOOKUP(C433,'Hemis baza'!K:AJ,26,)</f>
        <v>438241200002</v>
      </c>
      <c r="E433" s="24" t="str">
        <f>VLOOKUP(C433,'Hemis baza'!K:AF,13,)</f>
        <v>To‘lov-shartnoma</v>
      </c>
      <c r="F433" s="109" t="str">
        <f>VLOOKUP(C433,'Hemis baza'!K:AF,3,)</f>
        <v>2-kurs</v>
      </c>
      <c r="G433" s="45" t="s">
        <v>1240</v>
      </c>
      <c r="H433" s="404" t="str">
        <f>VLOOKUP(C433,'Hemis baza'!K:AF,5,)</f>
        <v>M1-23 P</v>
      </c>
      <c r="I433" s="403" t="str">
        <f>VLOOKUP(C433,'Hemis baza'!K:AF,11,)</f>
        <v>Magistr</v>
      </c>
      <c r="J433" s="23" t="str">
        <f>VLOOKUP(C433,'Hemis baza'!K:AF,12,)</f>
        <v>Kunduzgi</v>
      </c>
      <c r="K433" s="333"/>
      <c r="L433" s="44"/>
      <c r="M433" s="12">
        <v>18000000</v>
      </c>
      <c r="N433" s="13">
        <f>SUMIF('BR 2'!B:B,'2-kurs'!C433,'BR 2'!G:G)</f>
        <v>18000000</v>
      </c>
      <c r="O433" s="12">
        <f t="shared" si="46"/>
        <v>0</v>
      </c>
      <c r="P433" s="12"/>
      <c r="Q433" s="12">
        <f t="shared" si="47"/>
        <v>0</v>
      </c>
      <c r="R433" s="39"/>
      <c r="U433" s="13">
        <f t="shared" si="48"/>
        <v>0</v>
      </c>
      <c r="V433" s="13">
        <v>18000000</v>
      </c>
      <c r="AA433" s="359">
        <f t="shared" si="49"/>
        <v>18000000</v>
      </c>
      <c r="AB433" s="359">
        <f t="shared" si="50"/>
        <v>18000000</v>
      </c>
      <c r="AC433" s="359">
        <f t="shared" si="51"/>
        <v>0</v>
      </c>
      <c r="AD433" s="359">
        <f t="shared" si="52"/>
        <v>0</v>
      </c>
    </row>
    <row r="434" spans="1:30" s="1" customFormat="1" x14ac:dyDescent="0.25">
      <c r="A434" s="5">
        <f>SUBTOTAL(103,$B$2:B434)</f>
        <v>433</v>
      </c>
      <c r="B434" s="42" t="s">
        <v>5593</v>
      </c>
      <c r="C434" s="32">
        <v>50110055350056</v>
      </c>
      <c r="D434" s="10" t="str">
        <f>VLOOKUP(C434,'Hemis baza'!K:AJ,26,)</f>
        <v>438241100006</v>
      </c>
      <c r="E434" s="24" t="str">
        <f>VLOOKUP(C434,'Hemis baza'!K:AF,13,)</f>
        <v>To‘lov-shartnoma</v>
      </c>
      <c r="F434" s="109" t="str">
        <f>VLOOKUP(C434,'Hemis baza'!K:AF,3,)</f>
        <v>2-kurs</v>
      </c>
      <c r="G434" s="45" t="s">
        <v>361</v>
      </c>
      <c r="H434" s="404" t="str">
        <f>VLOOKUP(C434,'Hemis baza'!K:AF,5,)</f>
        <v>S2-23 PSI</v>
      </c>
      <c r="I434" s="403" t="str">
        <f>VLOOKUP(C434,'Hemis baza'!K:AF,11,)</f>
        <v>Bakalavr</v>
      </c>
      <c r="J434" s="23" t="str">
        <f>VLOOKUP(C434,'Hemis baza'!K:AF,12,)</f>
        <v>Sirtqi</v>
      </c>
      <c r="K434" s="333"/>
      <c r="L434" s="44"/>
      <c r="M434" s="12">
        <v>12000000</v>
      </c>
      <c r="N434" s="13">
        <f>SUMIF('BR 2'!B:B,'2-kurs'!C434,'BR 2'!G:G)</f>
        <v>9000000</v>
      </c>
      <c r="O434" s="12">
        <f t="shared" si="46"/>
        <v>3000000</v>
      </c>
      <c r="P434" s="12"/>
      <c r="Q434" s="12">
        <f t="shared" si="47"/>
        <v>0</v>
      </c>
      <c r="R434" s="39"/>
      <c r="U434" s="13">
        <f t="shared" si="48"/>
        <v>0</v>
      </c>
      <c r="V434" s="13">
        <v>9000000</v>
      </c>
      <c r="AA434" s="359">
        <f t="shared" si="49"/>
        <v>12000000</v>
      </c>
      <c r="AB434" s="359">
        <f t="shared" si="50"/>
        <v>9000000</v>
      </c>
      <c r="AC434" s="359">
        <f t="shared" si="51"/>
        <v>3000000</v>
      </c>
      <c r="AD434" s="359">
        <f t="shared" si="52"/>
        <v>0</v>
      </c>
    </row>
    <row r="435" spans="1:30" s="1" customFormat="1" x14ac:dyDescent="0.25">
      <c r="A435" s="5">
        <f>SUBTOTAL(103,$B$2:B435)</f>
        <v>434</v>
      </c>
      <c r="B435" s="42" t="s">
        <v>5597</v>
      </c>
      <c r="C435" s="32">
        <v>42301931170104</v>
      </c>
      <c r="D435" s="10" t="str">
        <f>VLOOKUP(C435,'Hemis baza'!K:AJ,26,)</f>
        <v>438241100007</v>
      </c>
      <c r="E435" s="24" t="str">
        <f>VLOOKUP(C435,'Hemis baza'!K:AF,13,)</f>
        <v>To‘lov-shartnoma</v>
      </c>
      <c r="F435" s="109" t="str">
        <f>VLOOKUP(C435,'Hemis baza'!K:AF,3,)</f>
        <v>2-kurs</v>
      </c>
      <c r="G435" s="305" t="s">
        <v>36</v>
      </c>
      <c r="H435" s="404" t="str">
        <f>VLOOKUP(C435,'Hemis baza'!K:AF,5,)</f>
        <v>S1-23 MT</v>
      </c>
      <c r="I435" s="403" t="str">
        <f>VLOOKUP(C435,'Hemis baza'!K:AF,11,)</f>
        <v>Bakalavr</v>
      </c>
      <c r="J435" s="23" t="str">
        <f>VLOOKUP(C435,'Hemis baza'!K:AF,12,)</f>
        <v>Sirtqi</v>
      </c>
      <c r="K435" s="333"/>
      <c r="L435" s="44"/>
      <c r="M435" s="12">
        <v>12000000</v>
      </c>
      <c r="N435" s="13">
        <f>SUMIF('BR 2'!B:B,'2-kurs'!C435,'BR 2'!G:G)</f>
        <v>6000000</v>
      </c>
      <c r="O435" s="12">
        <f t="shared" si="46"/>
        <v>6000000</v>
      </c>
      <c r="P435" s="12"/>
      <c r="Q435" s="12">
        <f t="shared" si="47"/>
        <v>0</v>
      </c>
      <c r="R435" s="39"/>
      <c r="U435" s="13">
        <f t="shared" si="48"/>
        <v>0</v>
      </c>
      <c r="V435" s="13">
        <v>6000000</v>
      </c>
      <c r="AA435" s="359">
        <f t="shared" si="49"/>
        <v>12000000</v>
      </c>
      <c r="AB435" s="359">
        <f t="shared" si="50"/>
        <v>6000000</v>
      </c>
      <c r="AC435" s="359">
        <f t="shared" si="51"/>
        <v>6000000</v>
      </c>
      <c r="AD435" s="359">
        <f t="shared" si="52"/>
        <v>0</v>
      </c>
    </row>
    <row r="436" spans="1:30" s="1" customFormat="1" x14ac:dyDescent="0.25">
      <c r="A436" s="5">
        <f>SUBTOTAL(103,$B$2:B436)</f>
        <v>435</v>
      </c>
      <c r="B436" s="42" t="s">
        <v>5598</v>
      </c>
      <c r="C436" s="32">
        <v>42705941010027</v>
      </c>
      <c r="D436" s="10" t="str">
        <f>VLOOKUP(C436,'Hemis baza'!K:AJ,26,)</f>
        <v>438241100004</v>
      </c>
      <c r="E436" s="24" t="str">
        <f>VLOOKUP(C436,'Hemis baza'!K:AF,13,)</f>
        <v>To‘lov-shartnoma</v>
      </c>
      <c r="F436" s="109" t="str">
        <f>VLOOKUP(C436,'Hemis baza'!K:AF,3,)</f>
        <v>2-kurs</v>
      </c>
      <c r="G436" s="307" t="s">
        <v>318</v>
      </c>
      <c r="H436" s="404" t="str">
        <f>VLOOKUP(C436,'Hemis baza'!K:AF,5,)</f>
        <v>S1-23 IQT</v>
      </c>
      <c r="I436" s="403" t="str">
        <f>VLOOKUP(C436,'Hemis baza'!K:AF,11,)</f>
        <v>Bakalavr</v>
      </c>
      <c r="J436" s="23" t="str">
        <f>VLOOKUP(C436,'Hemis baza'!K:AF,12,)</f>
        <v>Sirtqi</v>
      </c>
      <c r="K436" s="333" t="s">
        <v>5603</v>
      </c>
      <c r="L436" s="44"/>
      <c r="M436" s="12">
        <v>12000000</v>
      </c>
      <c r="N436" s="13">
        <f>SUMIF('BR 2'!B:B,'2-kurs'!C436,'BR 2'!G:G)</f>
        <v>9000000</v>
      </c>
      <c r="O436" s="12">
        <f t="shared" si="46"/>
        <v>3000000</v>
      </c>
      <c r="P436" s="12"/>
      <c r="Q436" s="12">
        <f t="shared" si="47"/>
        <v>0</v>
      </c>
      <c r="R436" s="39"/>
      <c r="U436" s="13">
        <f t="shared" si="48"/>
        <v>0</v>
      </c>
      <c r="V436" s="13">
        <v>9000000</v>
      </c>
      <c r="AA436" s="359">
        <f t="shared" si="49"/>
        <v>12000000</v>
      </c>
      <c r="AB436" s="359">
        <f t="shared" si="50"/>
        <v>9000000</v>
      </c>
      <c r="AC436" s="359">
        <f t="shared" si="51"/>
        <v>3000000</v>
      </c>
      <c r="AD436" s="359">
        <f t="shared" si="52"/>
        <v>0</v>
      </c>
    </row>
    <row r="437" spans="1:30" s="1" customFormat="1" x14ac:dyDescent="0.25">
      <c r="A437" s="5">
        <f>SUBTOTAL(103,$B$2:B437)</f>
        <v>436</v>
      </c>
      <c r="B437" s="42" t="s">
        <v>5599</v>
      </c>
      <c r="C437" s="32">
        <v>30203955280016</v>
      </c>
      <c r="D437" s="10" t="str">
        <f>VLOOKUP(C437,'Hemis baza'!K:AJ,26,)</f>
        <v>438231100821</v>
      </c>
      <c r="E437" s="24" t="str">
        <f>VLOOKUP(C437,'Hemis baza'!K:AF,13,)</f>
        <v>To‘lov-shartnoma</v>
      </c>
      <c r="F437" s="109" t="str">
        <f>VLOOKUP(C437,'Hemis baza'!K:AF,3,)</f>
        <v>2-kurs</v>
      </c>
      <c r="G437" s="307" t="s">
        <v>318</v>
      </c>
      <c r="H437" s="404" t="str">
        <f>VLOOKUP(C437,'Hemis baza'!K:AF,5,)</f>
        <v>S2-23 IQT</v>
      </c>
      <c r="I437" s="403" t="str">
        <f>VLOOKUP(C437,'Hemis baza'!K:AF,11,)</f>
        <v>Bakalavr</v>
      </c>
      <c r="J437" s="23" t="str">
        <f>VLOOKUP(C437,'Hemis baza'!K:AF,12,)</f>
        <v>Sirtqi</v>
      </c>
      <c r="K437" s="333"/>
      <c r="L437" s="44"/>
      <c r="M437" s="12">
        <v>12000000</v>
      </c>
      <c r="N437" s="13">
        <f>SUMIF('BR 2'!B:B,'2-kurs'!C437,'BR 2'!G:G)</f>
        <v>12000000</v>
      </c>
      <c r="O437" s="12">
        <f t="shared" si="46"/>
        <v>0</v>
      </c>
      <c r="P437" s="12"/>
      <c r="Q437" s="12">
        <f t="shared" si="47"/>
        <v>0</v>
      </c>
      <c r="R437" s="39"/>
      <c r="U437" s="13">
        <f t="shared" si="48"/>
        <v>0</v>
      </c>
      <c r="V437" s="13">
        <v>12000000</v>
      </c>
      <c r="AA437" s="359">
        <f t="shared" si="49"/>
        <v>12000000</v>
      </c>
      <c r="AB437" s="359">
        <f t="shared" si="50"/>
        <v>12000000</v>
      </c>
      <c r="AC437" s="359">
        <f t="shared" si="51"/>
        <v>0</v>
      </c>
      <c r="AD437" s="359">
        <f t="shared" si="52"/>
        <v>0</v>
      </c>
    </row>
    <row r="438" spans="1:30" s="1" customFormat="1" x14ac:dyDescent="0.25">
      <c r="A438" s="5">
        <f>SUBTOTAL(103,$B$2:B438)</f>
        <v>437</v>
      </c>
      <c r="B438" s="42" t="s">
        <v>8019</v>
      </c>
      <c r="C438" s="32">
        <v>41904791220119</v>
      </c>
      <c r="D438" s="10" t="str">
        <f>VLOOKUP(C438,'Hemis baza'!K:AJ,26,)</f>
        <v>438241200005</v>
      </c>
      <c r="E438" s="24" t="str">
        <f>VLOOKUP(C438,'Hemis baza'!K:AF,13,)</f>
        <v>To‘lov-shartnoma</v>
      </c>
      <c r="F438" s="109" t="str">
        <f>VLOOKUP(C438,'Hemis baza'!K:AF,3,)</f>
        <v>2-kurs</v>
      </c>
      <c r="G438" s="45" t="s">
        <v>1240</v>
      </c>
      <c r="H438" s="404" t="str">
        <f>VLOOKUP(C438,'Hemis baza'!K:AF,5,)</f>
        <v>M1-23 P</v>
      </c>
      <c r="I438" s="403" t="str">
        <f>VLOOKUP(C438,'Hemis baza'!K:AF,11,)</f>
        <v>Magistr</v>
      </c>
      <c r="J438" s="23" t="str">
        <f>VLOOKUP(C438,'Hemis baza'!K:AF,12,)</f>
        <v>Kunduzgi</v>
      </c>
      <c r="K438" s="333"/>
      <c r="L438" s="44"/>
      <c r="M438" s="12">
        <v>18000000</v>
      </c>
      <c r="N438" s="13">
        <f>SUMIF('BR 2'!B:B,'2-kurs'!C438,'BR 2'!G:G)</f>
        <v>15000000</v>
      </c>
      <c r="O438" s="12">
        <f t="shared" si="46"/>
        <v>3000000</v>
      </c>
      <c r="P438" s="12"/>
      <c r="Q438" s="12">
        <f t="shared" si="47"/>
        <v>0</v>
      </c>
      <c r="R438" s="39"/>
      <c r="U438" s="13">
        <f t="shared" si="48"/>
        <v>0</v>
      </c>
      <c r="V438" s="13">
        <v>15000000</v>
      </c>
      <c r="AA438" s="359">
        <f t="shared" si="49"/>
        <v>18000000</v>
      </c>
      <c r="AB438" s="359">
        <f t="shared" si="50"/>
        <v>15000000</v>
      </c>
      <c r="AC438" s="359">
        <f t="shared" si="51"/>
        <v>3000000</v>
      </c>
      <c r="AD438" s="359">
        <f t="shared" si="52"/>
        <v>0</v>
      </c>
    </row>
    <row r="439" spans="1:30" s="1" customFormat="1" x14ac:dyDescent="0.25">
      <c r="A439" s="5">
        <f>SUBTOTAL(103,$B$2:B439)</f>
        <v>438</v>
      </c>
      <c r="B439" s="42" t="s">
        <v>8020</v>
      </c>
      <c r="C439" s="32">
        <v>41310841260011</v>
      </c>
      <c r="D439" s="10" t="str">
        <f>VLOOKUP(C439,'Hemis baza'!K:AJ,26,)</f>
        <v>438241100011</v>
      </c>
      <c r="E439" s="24" t="str">
        <f>VLOOKUP(C439,'Hemis baza'!K:AF,13,)</f>
        <v>To‘lov-shartnoma</v>
      </c>
      <c r="F439" s="109" t="str">
        <f>VLOOKUP(C439,'Hemis baza'!K:AF,3,)</f>
        <v>2-kurs</v>
      </c>
      <c r="G439" s="45" t="s">
        <v>361</v>
      </c>
      <c r="H439" s="404" t="str">
        <f>VLOOKUP(C439,'Hemis baza'!K:AF,5,)</f>
        <v>S3-23 PSI</v>
      </c>
      <c r="I439" s="403" t="str">
        <f>VLOOKUP(C439,'Hemis baza'!K:AF,11,)</f>
        <v>Bakalavr</v>
      </c>
      <c r="J439" s="23" t="str">
        <f>VLOOKUP(C439,'Hemis baza'!K:AF,12,)</f>
        <v>Sirtqi</v>
      </c>
      <c r="K439" s="333"/>
      <c r="L439" s="44"/>
      <c r="M439" s="12"/>
      <c r="N439" s="13">
        <f>SUMIF('BR 2'!B:B,'2-kurs'!C439,'BR 2'!G:G)</f>
        <v>12000000</v>
      </c>
      <c r="O439" s="12">
        <f t="shared" si="46"/>
        <v>0</v>
      </c>
      <c r="P439" s="12"/>
      <c r="Q439" s="12">
        <f t="shared" si="47"/>
        <v>12000000</v>
      </c>
      <c r="R439" s="39"/>
      <c r="U439" s="13">
        <f t="shared" si="48"/>
        <v>0</v>
      </c>
      <c r="V439" s="13">
        <v>12000000</v>
      </c>
      <c r="AA439" s="359">
        <f t="shared" si="49"/>
        <v>0</v>
      </c>
      <c r="AB439" s="359">
        <f t="shared" si="50"/>
        <v>12000000</v>
      </c>
      <c r="AC439" s="359">
        <f t="shared" si="51"/>
        <v>0</v>
      </c>
      <c r="AD439" s="359">
        <f t="shared" si="52"/>
        <v>12000000</v>
      </c>
    </row>
    <row r="440" spans="1:30" s="1" customFormat="1" x14ac:dyDescent="0.25">
      <c r="A440" s="5">
        <f>SUBTOTAL(103,$B$2:B440)</f>
        <v>439</v>
      </c>
      <c r="B440" s="42" t="s">
        <v>8021</v>
      </c>
      <c r="C440" s="32">
        <v>32412985740016</v>
      </c>
      <c r="D440" s="10" t="str">
        <f>VLOOKUP(C440,'Hemis baza'!K:AJ,26,)</f>
        <v>438241200220</v>
      </c>
      <c r="E440" s="24" t="str">
        <f>VLOOKUP(C440,'Hemis baza'!K:AF,13,)</f>
        <v>To‘lov-shartnoma</v>
      </c>
      <c r="F440" s="109" t="str">
        <f>VLOOKUP(C440,'Hemis baza'!K:AF,3,)</f>
        <v>2-kurs</v>
      </c>
      <c r="G440" s="45" t="s">
        <v>19614</v>
      </c>
      <c r="H440" s="404" t="str">
        <f>VLOOKUP(C440,'Hemis baza'!K:AF,5,)</f>
        <v>M1-23 JM</v>
      </c>
      <c r="I440" s="403" t="str">
        <f>VLOOKUP(C440,'Hemis baza'!K:AF,11,)</f>
        <v>Magistr</v>
      </c>
      <c r="J440" s="23" t="str">
        <f>VLOOKUP(C440,'Hemis baza'!K:AF,12,)</f>
        <v>Kunduzgi</v>
      </c>
      <c r="K440" s="333"/>
      <c r="L440" s="44"/>
      <c r="M440" s="12">
        <v>18000000</v>
      </c>
      <c r="N440" s="13">
        <f>SUMIF('BR 2'!B:B,'2-kurs'!C440,'BR 2'!G:G)</f>
        <v>10000000</v>
      </c>
      <c r="O440" s="12">
        <f t="shared" si="46"/>
        <v>8000000</v>
      </c>
      <c r="P440" s="12"/>
      <c r="Q440" s="12">
        <f t="shared" si="47"/>
        <v>0</v>
      </c>
      <c r="R440" s="39"/>
      <c r="U440" s="13">
        <f t="shared" si="48"/>
        <v>0</v>
      </c>
      <c r="V440" s="13">
        <v>10000000</v>
      </c>
      <c r="AA440" s="359">
        <f t="shared" si="49"/>
        <v>18000000</v>
      </c>
      <c r="AB440" s="359">
        <f t="shared" si="50"/>
        <v>10000000</v>
      </c>
      <c r="AC440" s="359">
        <f t="shared" si="51"/>
        <v>8000000</v>
      </c>
      <c r="AD440" s="359">
        <f t="shared" si="52"/>
        <v>0</v>
      </c>
    </row>
    <row r="441" spans="1:30" s="1" customFormat="1" x14ac:dyDescent="0.25">
      <c r="A441" s="5">
        <f>SUBTOTAL(103,$B$2:B441)</f>
        <v>440</v>
      </c>
      <c r="B441" s="42" t="s">
        <v>8022</v>
      </c>
      <c r="C441" s="32">
        <v>32004975280017</v>
      </c>
      <c r="D441" s="10" t="e">
        <f>VLOOKUP(C441,'Hemis baza'!K:AJ,26,)</f>
        <v>#N/A</v>
      </c>
      <c r="E441" s="24" t="e">
        <f>VLOOKUP(C441,'Hemis baza'!K:AF,13,)</f>
        <v>#N/A</v>
      </c>
      <c r="F441" s="109" t="e">
        <f>VLOOKUP(C441,'Hemis baza'!K:AF,3,)</f>
        <v>#N/A</v>
      </c>
      <c r="G441" s="45" t="s">
        <v>19614</v>
      </c>
      <c r="H441" s="404" t="e">
        <f>VLOOKUP(C441,'Hemis baza'!K:AF,5,)</f>
        <v>#N/A</v>
      </c>
      <c r="I441" s="403" t="e">
        <f>VLOOKUP(C441,'Hemis baza'!K:AF,11,)</f>
        <v>#N/A</v>
      </c>
      <c r="J441" s="23" t="e">
        <f>VLOOKUP(C441,'Hemis baza'!K:AF,12,)</f>
        <v>#N/A</v>
      </c>
      <c r="K441" s="333"/>
      <c r="L441" s="44"/>
      <c r="M441" s="12">
        <v>9000000</v>
      </c>
      <c r="N441" s="13">
        <f>SUMIF('BR 2'!B:B,'2-kurs'!C441,'BR 2'!G:G)</f>
        <v>9000000</v>
      </c>
      <c r="O441" s="12">
        <f t="shared" si="46"/>
        <v>0</v>
      </c>
      <c r="P441" s="12"/>
      <c r="Q441" s="12">
        <f t="shared" si="47"/>
        <v>0</v>
      </c>
      <c r="R441" s="39"/>
      <c r="U441" s="13">
        <f t="shared" si="48"/>
        <v>0</v>
      </c>
      <c r="V441" s="13">
        <v>9000000</v>
      </c>
      <c r="AA441" s="359">
        <f t="shared" si="49"/>
        <v>9000000</v>
      </c>
      <c r="AB441" s="359">
        <f t="shared" si="50"/>
        <v>9000000</v>
      </c>
      <c r="AC441" s="359">
        <f t="shared" si="51"/>
        <v>0</v>
      </c>
      <c r="AD441" s="359">
        <f t="shared" si="52"/>
        <v>0</v>
      </c>
    </row>
    <row r="442" spans="1:30" s="1" customFormat="1" x14ac:dyDescent="0.25">
      <c r="A442" s="5">
        <f>SUBTOTAL(103,$B$2:B442)</f>
        <v>441</v>
      </c>
      <c r="B442" s="42" t="s">
        <v>8023</v>
      </c>
      <c r="C442" s="32">
        <v>52805005380015</v>
      </c>
      <c r="D442" s="10" t="str">
        <f>VLOOKUP(C442,'Hemis baza'!K:AJ,26,)</f>
        <v>438241200234</v>
      </c>
      <c r="E442" s="24" t="str">
        <f>VLOOKUP(C442,'Hemis baza'!K:AF,13,)</f>
        <v>To‘lov-shartnoma</v>
      </c>
      <c r="F442" s="109" t="str">
        <f>VLOOKUP(C442,'Hemis baza'!K:AF,3,)</f>
        <v>2-kurs</v>
      </c>
      <c r="G442" s="45" t="s">
        <v>19614</v>
      </c>
      <c r="H442" s="404" t="str">
        <f>VLOOKUP(C442,'Hemis baza'!K:AF,5,)</f>
        <v>M1-23 JM</v>
      </c>
      <c r="I442" s="403" t="str">
        <f>VLOOKUP(C442,'Hemis baza'!K:AF,11,)</f>
        <v>Magistr</v>
      </c>
      <c r="J442" s="23" t="str">
        <f>VLOOKUP(C442,'Hemis baza'!K:AF,12,)</f>
        <v>Kunduzgi</v>
      </c>
      <c r="K442" s="333"/>
      <c r="L442" s="44"/>
      <c r="M442" s="12">
        <v>18000000</v>
      </c>
      <c r="N442" s="13">
        <f>SUMIF('BR 2'!B:B,'2-kurs'!C442,'BR 2'!G:G)</f>
        <v>16500000</v>
      </c>
      <c r="O442" s="12">
        <f t="shared" si="46"/>
        <v>1500000</v>
      </c>
      <c r="P442" s="12"/>
      <c r="Q442" s="12">
        <f t="shared" si="47"/>
        <v>0</v>
      </c>
      <c r="R442" s="39"/>
      <c r="U442" s="13">
        <f t="shared" si="48"/>
        <v>0</v>
      </c>
      <c r="V442" s="13">
        <v>16500000</v>
      </c>
      <c r="AA442" s="359">
        <f t="shared" si="49"/>
        <v>18000000</v>
      </c>
      <c r="AB442" s="359">
        <f t="shared" si="50"/>
        <v>16500000</v>
      </c>
      <c r="AC442" s="359">
        <f t="shared" si="51"/>
        <v>1500000</v>
      </c>
      <c r="AD442" s="359">
        <f t="shared" si="52"/>
        <v>0</v>
      </c>
    </row>
    <row r="443" spans="1:30" s="1" customFormat="1" x14ac:dyDescent="0.25">
      <c r="A443" s="5">
        <f>SUBTOTAL(103,$B$2:B443)</f>
        <v>442</v>
      </c>
      <c r="B443" s="42" t="s">
        <v>8024</v>
      </c>
      <c r="C443" s="32">
        <v>40906851110078</v>
      </c>
      <c r="D443" s="10" t="str">
        <f>VLOOKUP(C443,'Hemis baza'!K:AJ,26,)</f>
        <v>438231100911</v>
      </c>
      <c r="E443" s="24" t="str">
        <f>VLOOKUP(C443,'Hemis baza'!K:AF,13,)</f>
        <v>To‘lov-shartnoma</v>
      </c>
      <c r="F443" s="109" t="str">
        <f>VLOOKUP(C443,'Hemis baza'!K:AF,3,)</f>
        <v>2-kurs</v>
      </c>
      <c r="G443" s="88" t="s">
        <v>121</v>
      </c>
      <c r="H443" s="404" t="str">
        <f>VLOOKUP(C443,'Hemis baza'!K:AF,5,)</f>
        <v>S1-23 BT</v>
      </c>
      <c r="I443" s="403" t="str">
        <f>VLOOKUP(C443,'Hemis baza'!K:AF,11,)</f>
        <v>Bakalavr</v>
      </c>
      <c r="J443" s="23" t="str">
        <f>VLOOKUP(C443,'Hemis baza'!K:AF,12,)</f>
        <v>Sirtqi</v>
      </c>
      <c r="K443" s="333"/>
      <c r="L443" s="44"/>
      <c r="M443" s="12"/>
      <c r="N443" s="13">
        <f>SUMIF('BR 2'!B:B,'2-kurs'!C443,'BR 2'!G:G)</f>
        <v>10000000</v>
      </c>
      <c r="O443" s="12">
        <f t="shared" si="46"/>
        <v>0</v>
      </c>
      <c r="P443" s="12"/>
      <c r="Q443" s="12">
        <f t="shared" si="47"/>
        <v>10000000</v>
      </c>
      <c r="R443" s="39"/>
      <c r="U443" s="13">
        <f t="shared" si="48"/>
        <v>1000000</v>
      </c>
      <c r="V443" s="13">
        <v>9000000</v>
      </c>
      <c r="AA443" s="359">
        <f t="shared" si="49"/>
        <v>0</v>
      </c>
      <c r="AB443" s="359">
        <f t="shared" si="50"/>
        <v>10000000</v>
      </c>
      <c r="AC443" s="359">
        <f t="shared" si="51"/>
        <v>0</v>
      </c>
      <c r="AD443" s="359">
        <f t="shared" si="52"/>
        <v>10000000</v>
      </c>
    </row>
    <row r="444" spans="1:30" s="1" customFormat="1" x14ac:dyDescent="0.25">
      <c r="A444" s="5">
        <f>SUBTOTAL(103,$B$2:B444)</f>
        <v>443</v>
      </c>
      <c r="B444" s="42" t="s">
        <v>8025</v>
      </c>
      <c r="C444" s="32">
        <v>62708025270023</v>
      </c>
      <c r="D444" s="10" t="str">
        <f>VLOOKUP(C444,'Hemis baza'!K:AJ,26,)</f>
        <v>438231100831</v>
      </c>
      <c r="E444" s="24" t="str">
        <f>VLOOKUP(C444,'Hemis baza'!K:AF,13,)</f>
        <v>To‘lov-shartnoma</v>
      </c>
      <c r="F444" s="109" t="str">
        <f>VLOOKUP(C444,'Hemis baza'!K:AF,3,)</f>
        <v>2-kurs</v>
      </c>
      <c r="G444" s="45" t="s">
        <v>36</v>
      </c>
      <c r="H444" s="404" t="str">
        <f>VLOOKUP(C444,'Hemis baza'!K:AF,5,)</f>
        <v>1-23 MT</v>
      </c>
      <c r="I444" s="403" t="str">
        <f>VLOOKUP(C444,'Hemis baza'!K:AF,11,)</f>
        <v>Bakalavr</v>
      </c>
      <c r="J444" s="23" t="str">
        <f>VLOOKUP(C444,'Hemis baza'!K:AF,12,)</f>
        <v>Kunduzgi</v>
      </c>
      <c r="K444" s="333"/>
      <c r="L444" s="44"/>
      <c r="M444" s="12"/>
      <c r="N444" s="13">
        <f>SUMIF('BR 2'!B:B,'2-kurs'!C444,'BR 2'!G:G)</f>
        <v>17500000</v>
      </c>
      <c r="O444" s="12">
        <f t="shared" si="46"/>
        <v>0</v>
      </c>
      <c r="P444" s="12"/>
      <c r="Q444" s="12">
        <f t="shared" si="47"/>
        <v>17500000</v>
      </c>
      <c r="R444" s="39"/>
      <c r="U444" s="13">
        <f t="shared" si="48"/>
        <v>0</v>
      </c>
      <c r="V444" s="13">
        <v>17500000</v>
      </c>
      <c r="AA444" s="359">
        <f t="shared" si="49"/>
        <v>0</v>
      </c>
      <c r="AB444" s="359">
        <f t="shared" si="50"/>
        <v>17500000</v>
      </c>
      <c r="AC444" s="359">
        <f t="shared" si="51"/>
        <v>0</v>
      </c>
      <c r="AD444" s="359">
        <f t="shared" si="52"/>
        <v>17500000</v>
      </c>
    </row>
    <row r="445" spans="1:30" s="1" customFormat="1" x14ac:dyDescent="0.25">
      <c r="A445" s="5">
        <f>SUBTOTAL(103,$B$2:B445)</f>
        <v>444</v>
      </c>
      <c r="B445" s="42" t="s">
        <v>8097</v>
      </c>
      <c r="C445" s="32">
        <v>61706045270066</v>
      </c>
      <c r="D445" s="10" t="str">
        <f>VLOOKUP(C445,'Hemis baza'!K:AJ,26,)</f>
        <v>438231100951</v>
      </c>
      <c r="E445" s="24" t="str">
        <f>VLOOKUP(C445,'Hemis baza'!K:AF,13,)</f>
        <v>To‘lov-shartnoma</v>
      </c>
      <c r="F445" s="109" t="str">
        <f>VLOOKUP(C445,'Hemis baza'!K:AF,3,)</f>
        <v>2-kurs</v>
      </c>
      <c r="G445" s="305" t="s">
        <v>36</v>
      </c>
      <c r="H445" s="404" t="str">
        <f>VLOOKUP(C445,'Hemis baza'!K:AF,5,)</f>
        <v>S2-23 MT</v>
      </c>
      <c r="I445" s="403" t="str">
        <f>VLOOKUP(C445,'Hemis baza'!K:AF,11,)</f>
        <v>Bakalavr</v>
      </c>
      <c r="J445" s="23" t="str">
        <f>VLOOKUP(C445,'Hemis baza'!K:AF,12,)</f>
        <v>Sirtqi</v>
      </c>
      <c r="K445" s="44"/>
      <c r="L445" s="44"/>
      <c r="M445" s="40"/>
      <c r="N445" s="13">
        <f>SUMIF('BR 2'!B:B,'2-kurs'!C445,'BR 2'!G:G)</f>
        <v>8941000</v>
      </c>
      <c r="O445" s="12">
        <f t="shared" si="46"/>
        <v>0</v>
      </c>
      <c r="P445" s="12"/>
      <c r="Q445" s="12">
        <f t="shared" si="47"/>
        <v>8941000</v>
      </c>
      <c r="R445" s="39"/>
      <c r="U445" s="13">
        <f t="shared" si="48"/>
        <v>0</v>
      </c>
      <c r="V445" s="13">
        <v>8941000</v>
      </c>
      <c r="AA445" s="359">
        <f t="shared" si="49"/>
        <v>0</v>
      </c>
      <c r="AB445" s="359">
        <f t="shared" si="50"/>
        <v>8941000</v>
      </c>
      <c r="AC445" s="359">
        <f t="shared" si="51"/>
        <v>0</v>
      </c>
      <c r="AD445" s="359">
        <f t="shared" si="52"/>
        <v>8941000</v>
      </c>
    </row>
    <row r="446" spans="1:30" s="1" customFormat="1" x14ac:dyDescent="0.25">
      <c r="A446" s="5">
        <f>SUBTOTAL(103,$B$2:B446)</f>
        <v>445</v>
      </c>
      <c r="B446" s="42" t="s">
        <v>8041</v>
      </c>
      <c r="C446" s="32">
        <v>42610931120036</v>
      </c>
      <c r="D446" s="10" t="str">
        <f>VLOOKUP(C446,'Hemis baza'!K:AJ,26,)</f>
        <v>438241102251</v>
      </c>
      <c r="E446" s="24" t="str">
        <f>VLOOKUP(C446,'Hemis baza'!K:AF,13,)</f>
        <v>To‘lov-shartnoma</v>
      </c>
      <c r="F446" s="109" t="str">
        <f>VLOOKUP(C446,'Hemis baza'!K:AF,3,)</f>
        <v>2-kurs</v>
      </c>
      <c r="G446" s="45" t="s">
        <v>309</v>
      </c>
      <c r="H446" s="404" t="str">
        <f>VLOOKUP(C446,'Hemis baza'!K:AF,5,)</f>
        <v>S1-23 Tarix</v>
      </c>
      <c r="I446" s="403" t="str">
        <f>VLOOKUP(C446,'Hemis baza'!K:AF,11,)</f>
        <v>Bakalavr</v>
      </c>
      <c r="J446" s="23" t="str">
        <f>VLOOKUP(C446,'Hemis baza'!K:AF,12,)</f>
        <v>Sirtqi</v>
      </c>
      <c r="K446" s="44"/>
      <c r="L446" s="44"/>
      <c r="M446" s="40"/>
      <c r="N446" s="13">
        <f>SUMIF('BR 2'!B:B,'2-kurs'!C446,'BR 2'!G:G)</f>
        <v>11000000</v>
      </c>
      <c r="O446" s="12">
        <f t="shared" si="46"/>
        <v>0</v>
      </c>
      <c r="P446" s="12"/>
      <c r="Q446" s="12">
        <f t="shared" si="47"/>
        <v>11000000</v>
      </c>
      <c r="R446" s="39"/>
      <c r="U446" s="13">
        <f t="shared" si="48"/>
        <v>0</v>
      </c>
      <c r="V446" s="13">
        <v>11000000</v>
      </c>
      <c r="AA446" s="359">
        <f t="shared" si="49"/>
        <v>0</v>
      </c>
      <c r="AB446" s="359">
        <f t="shared" si="50"/>
        <v>11000000</v>
      </c>
      <c r="AC446" s="359">
        <f t="shared" si="51"/>
        <v>0</v>
      </c>
      <c r="AD446" s="359">
        <f t="shared" si="52"/>
        <v>11000000</v>
      </c>
    </row>
    <row r="447" spans="1:30" s="1" customFormat="1" x14ac:dyDescent="0.25">
      <c r="A447" s="5">
        <f>SUBTOTAL(103,$B$2:B447)</f>
        <v>446</v>
      </c>
      <c r="B447" s="42" t="s">
        <v>8044</v>
      </c>
      <c r="C447" s="32">
        <v>42907911170072</v>
      </c>
      <c r="D447" s="10" t="str">
        <f>VLOOKUP(C447,'Hemis baza'!K:AJ,26,)</f>
        <v>438231100921</v>
      </c>
      <c r="E447" s="24" t="str">
        <f>VLOOKUP(C447,'Hemis baza'!K:AF,13,)</f>
        <v>To‘lov-shartnoma</v>
      </c>
      <c r="F447" s="109" t="str">
        <f>VLOOKUP(C447,'Hemis baza'!K:AF,3,)</f>
        <v>2-kurs</v>
      </c>
      <c r="G447" s="307" t="s">
        <v>318</v>
      </c>
      <c r="H447" s="404" t="str">
        <f>VLOOKUP(C447,'Hemis baza'!K:AF,5,)</f>
        <v>S3-23 IQT</v>
      </c>
      <c r="I447" s="403" t="str">
        <f>VLOOKUP(C447,'Hemis baza'!K:AF,11,)</f>
        <v>Bakalavr</v>
      </c>
      <c r="J447" s="23" t="str">
        <f>VLOOKUP(C447,'Hemis baza'!K:AF,12,)</f>
        <v>Sirtqi</v>
      </c>
      <c r="K447" s="44"/>
      <c r="L447" s="44"/>
      <c r="M447" s="40"/>
      <c r="N447" s="13">
        <f>SUMIF('BR 2'!B:B,'2-kurs'!C447,'BR 2'!G:G)</f>
        <v>9000000</v>
      </c>
      <c r="O447" s="12">
        <f t="shared" si="46"/>
        <v>0</v>
      </c>
      <c r="P447" s="12"/>
      <c r="Q447" s="12">
        <f t="shared" si="47"/>
        <v>9000000</v>
      </c>
      <c r="R447" s="39"/>
      <c r="U447" s="13">
        <f t="shared" si="48"/>
        <v>0</v>
      </c>
      <c r="V447" s="13">
        <v>9000000</v>
      </c>
      <c r="AA447" s="359">
        <f t="shared" si="49"/>
        <v>0</v>
      </c>
      <c r="AB447" s="359">
        <f t="shared" si="50"/>
        <v>9000000</v>
      </c>
      <c r="AC447" s="359">
        <f t="shared" si="51"/>
        <v>0</v>
      </c>
      <c r="AD447" s="359">
        <f t="shared" si="52"/>
        <v>9000000</v>
      </c>
    </row>
    <row r="448" spans="1:30" s="1" customFormat="1" x14ac:dyDescent="0.25">
      <c r="A448" s="5">
        <f>SUBTOTAL(103,$B$2:B448)</f>
        <v>447</v>
      </c>
      <c r="B448" s="42" t="s">
        <v>18575</v>
      </c>
      <c r="C448" s="32">
        <v>40307965260026</v>
      </c>
      <c r="D448" s="10" t="str">
        <f>VLOOKUP(C448,'Hemis baza'!K:AJ,26,)</f>
        <v>438231100941</v>
      </c>
      <c r="E448" s="24" t="str">
        <f>VLOOKUP(C448,'Hemis baza'!K:AF,13,)</f>
        <v>To‘lov-shartnoma</v>
      </c>
      <c r="F448" s="109" t="str">
        <f>VLOOKUP(C448,'Hemis baza'!K:AF,3,)</f>
        <v>2-kurs</v>
      </c>
      <c r="G448" s="88" t="s">
        <v>121</v>
      </c>
      <c r="H448" s="404" t="str">
        <f>VLOOKUP(C448,'Hemis baza'!K:AF,5,)</f>
        <v>2-23 BT</v>
      </c>
      <c r="I448" s="403" t="str">
        <f>VLOOKUP(C448,'Hemis baza'!K:AF,11,)</f>
        <v>Bakalavr</v>
      </c>
      <c r="J448" s="23" t="str">
        <f>VLOOKUP(C448,'Hemis baza'!K:AF,12,)</f>
        <v>Kunduzgi</v>
      </c>
      <c r="K448" s="44"/>
      <c r="L448" s="44"/>
      <c r="M448" s="40"/>
      <c r="N448" s="13">
        <f>SUMIF('BR 2'!B:B,'2-kurs'!C448,'BR 2'!G:G)</f>
        <v>12500000</v>
      </c>
      <c r="O448" s="12">
        <f t="shared" si="46"/>
        <v>0</v>
      </c>
      <c r="P448" s="12"/>
      <c r="Q448" s="12">
        <f t="shared" si="47"/>
        <v>12500000</v>
      </c>
      <c r="R448" s="39"/>
      <c r="U448" s="13">
        <f t="shared" si="48"/>
        <v>0</v>
      </c>
      <c r="V448" s="13">
        <v>12500000</v>
      </c>
      <c r="AA448" s="359">
        <f t="shared" si="49"/>
        <v>0</v>
      </c>
      <c r="AB448" s="359">
        <f t="shared" si="50"/>
        <v>12500000</v>
      </c>
      <c r="AC448" s="359">
        <f t="shared" si="51"/>
        <v>0</v>
      </c>
      <c r="AD448" s="359">
        <f t="shared" si="52"/>
        <v>12500000</v>
      </c>
    </row>
    <row r="449" spans="1:30" s="1" customFormat="1" x14ac:dyDescent="0.25">
      <c r="A449" s="5">
        <f>SUBTOTAL(103,$B$2:B449)</f>
        <v>448</v>
      </c>
      <c r="B449" s="42" t="s">
        <v>18572</v>
      </c>
      <c r="C449" s="32">
        <v>42006913090024</v>
      </c>
      <c r="D449" s="10" t="str">
        <f>VLOOKUP(C449,'Hemis baza'!K:AJ,26,)</f>
        <v>438231100829</v>
      </c>
      <c r="E449" s="24" t="str">
        <f>VLOOKUP(C449,'Hemis baza'!K:AF,13,)</f>
        <v>To‘lov-shartnoma</v>
      </c>
      <c r="F449" s="109" t="str">
        <f>VLOOKUP(C449,'Hemis baza'!K:AF,3,)</f>
        <v>2-kurs</v>
      </c>
      <c r="G449" s="305" t="s">
        <v>36</v>
      </c>
      <c r="H449" s="404" t="str">
        <f>VLOOKUP(C449,'Hemis baza'!K:AF,5,)</f>
        <v>S1-23 MT</v>
      </c>
      <c r="I449" s="403" t="str">
        <f>VLOOKUP(C449,'Hemis baza'!K:AF,11,)</f>
        <v>Bakalavr</v>
      </c>
      <c r="J449" s="23" t="str">
        <f>VLOOKUP(C449,'Hemis baza'!K:AF,12,)</f>
        <v>Sirtqi</v>
      </c>
      <c r="K449" s="44"/>
      <c r="L449" s="44"/>
      <c r="M449" s="40"/>
      <c r="N449" s="13">
        <f>SUMIF('BR 2'!B:B,'2-kurs'!C449,'BR 2'!G:G)</f>
        <v>9000000</v>
      </c>
      <c r="O449" s="12">
        <f t="shared" si="46"/>
        <v>0</v>
      </c>
      <c r="P449" s="12"/>
      <c r="Q449" s="12">
        <f t="shared" si="47"/>
        <v>9000000</v>
      </c>
      <c r="R449" s="39"/>
      <c r="U449" s="13">
        <f t="shared" si="48"/>
        <v>0</v>
      </c>
      <c r="V449" s="13">
        <v>9000000</v>
      </c>
      <c r="AA449" s="359">
        <f t="shared" si="49"/>
        <v>0</v>
      </c>
      <c r="AB449" s="359">
        <f t="shared" si="50"/>
        <v>9000000</v>
      </c>
      <c r="AC449" s="359">
        <f t="shared" si="51"/>
        <v>0</v>
      </c>
      <c r="AD449" s="359">
        <f t="shared" si="52"/>
        <v>9000000</v>
      </c>
    </row>
    <row r="450" spans="1:30" s="1" customFormat="1" x14ac:dyDescent="0.25">
      <c r="A450" s="5">
        <f>SUBTOTAL(103,$B$2:B450)</f>
        <v>449</v>
      </c>
      <c r="B450" s="42" t="s">
        <v>11240</v>
      </c>
      <c r="C450" s="32">
        <v>50703045720098</v>
      </c>
      <c r="D450" s="10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5" t="s">
        <v>181</v>
      </c>
      <c r="H450" s="404" t="e">
        <f>VLOOKUP(C450,'Hemis baza'!K:AF,5,)</f>
        <v>#N/A</v>
      </c>
      <c r="I450" s="403" t="e">
        <f>VLOOKUP(C450,'Hemis baza'!K:AF,11,)</f>
        <v>#N/A</v>
      </c>
      <c r="J450" s="23" t="e">
        <f>VLOOKUP(C450,'Hemis baza'!K:AF,12,)</f>
        <v>#N/A</v>
      </c>
      <c r="K450" s="44"/>
      <c r="L450" s="44"/>
      <c r="M450" s="40"/>
      <c r="N450" s="13">
        <f>SUMIF('BR 2'!B:B,'2-kurs'!C450,'BR 2'!G:G)</f>
        <v>2000000</v>
      </c>
      <c r="O450" s="12">
        <f t="shared" ref="O450:O513" si="53">IF(M450-N450&gt;0,M450-N450,0)</f>
        <v>0</v>
      </c>
      <c r="P450" s="12"/>
      <c r="Q450" s="12">
        <f t="shared" ref="Q450:Q513" si="54">IF(M450-N450&lt;0,N450-M450,0)</f>
        <v>2000000</v>
      </c>
      <c r="R450" s="39"/>
      <c r="U450" s="13">
        <f t="shared" ref="U450:U513" si="55">N450-V450</f>
        <v>0</v>
      </c>
      <c r="V450" s="13">
        <v>2000000</v>
      </c>
      <c r="AA450" s="359">
        <f t="shared" si="49"/>
        <v>0</v>
      </c>
      <c r="AB450" s="359">
        <f t="shared" si="50"/>
        <v>2000000</v>
      </c>
      <c r="AC450" s="359">
        <f t="shared" si="51"/>
        <v>0</v>
      </c>
      <c r="AD450" s="359">
        <f t="shared" si="52"/>
        <v>2000000</v>
      </c>
    </row>
    <row r="451" spans="1:30" s="1" customFormat="1" x14ac:dyDescent="0.25">
      <c r="A451" s="5">
        <f>SUBTOTAL(103,$B$2:B451)</f>
        <v>450</v>
      </c>
      <c r="B451" s="42" t="s">
        <v>18573</v>
      </c>
      <c r="C451" s="32">
        <v>61108007120051</v>
      </c>
      <c r="D451" s="10" t="str">
        <f>VLOOKUP(C451,'Hemis baza'!K:AJ,26,)</f>
        <v>438231100830</v>
      </c>
      <c r="E451" s="24" t="str">
        <f>VLOOKUP(C451,'Hemis baza'!K:AF,13,)</f>
        <v>To‘lov-shartnoma</v>
      </c>
      <c r="F451" s="109" t="str">
        <f>VLOOKUP(C451,'Hemis baza'!K:AF,3,)</f>
        <v>2-kurs</v>
      </c>
      <c r="G451" s="305" t="s">
        <v>36</v>
      </c>
      <c r="H451" s="404" t="str">
        <f>VLOOKUP(C451,'Hemis baza'!K:AF,5,)</f>
        <v>S1-23 MT</v>
      </c>
      <c r="I451" s="403" t="str">
        <f>VLOOKUP(C451,'Hemis baza'!K:AF,11,)</f>
        <v>Bakalavr</v>
      </c>
      <c r="J451" s="23" t="str">
        <f>VLOOKUP(C451,'Hemis baza'!K:AF,12,)</f>
        <v>Sirtqi</v>
      </c>
      <c r="K451" s="44"/>
      <c r="L451" s="44"/>
      <c r="M451" s="40"/>
      <c r="N451" s="13">
        <f>SUMIF('BR 2'!B:B,'2-kurs'!C451,'BR 2'!G:G)</f>
        <v>9000000</v>
      </c>
      <c r="O451" s="12">
        <f t="shared" si="53"/>
        <v>0</v>
      </c>
      <c r="P451" s="12"/>
      <c r="Q451" s="12">
        <f t="shared" si="54"/>
        <v>9000000</v>
      </c>
      <c r="R451" s="39"/>
      <c r="U451" s="13">
        <f t="shared" si="55"/>
        <v>0</v>
      </c>
      <c r="V451" s="13">
        <v>9000000</v>
      </c>
      <c r="AA451" s="359">
        <f t="shared" si="49"/>
        <v>0</v>
      </c>
      <c r="AB451" s="359">
        <f t="shared" si="50"/>
        <v>9000000</v>
      </c>
      <c r="AC451" s="359">
        <f t="shared" si="51"/>
        <v>0</v>
      </c>
      <c r="AD451" s="359">
        <f t="shared" si="52"/>
        <v>9000000</v>
      </c>
    </row>
    <row r="452" spans="1:30" s="1" customFormat="1" x14ac:dyDescent="0.25">
      <c r="A452" s="5">
        <f>SUBTOTAL(103,$B$2:B452)</f>
        <v>451</v>
      </c>
      <c r="B452" s="42" t="s">
        <v>11768</v>
      </c>
      <c r="C452" s="32">
        <v>30904841150021</v>
      </c>
      <c r="D452" s="10" t="e">
        <f>VLOOKUP(C452,'Hemis baza'!K:AJ,26,)</f>
        <v>#N/A</v>
      </c>
      <c r="E452" s="24" t="e">
        <f>VLOOKUP(C452,'Hemis baza'!K:AF,13,)</f>
        <v>#N/A</v>
      </c>
      <c r="F452" s="109" t="e">
        <f>VLOOKUP(C452,'Hemis baza'!K:AF,3,)</f>
        <v>#N/A</v>
      </c>
      <c r="G452" s="45" t="s">
        <v>140</v>
      </c>
      <c r="H452" s="404" t="e">
        <f>VLOOKUP(C452,'Hemis baza'!K:AF,5,)</f>
        <v>#N/A</v>
      </c>
      <c r="I452" s="403" t="e">
        <f>VLOOKUP(C452,'Hemis baza'!K:AF,11,)</f>
        <v>#N/A</v>
      </c>
      <c r="J452" s="23" t="e">
        <f>VLOOKUP(C452,'Hemis baza'!K:AF,12,)</f>
        <v>#N/A</v>
      </c>
      <c r="K452" s="44"/>
      <c r="L452" s="44"/>
      <c r="M452" s="12">
        <v>9000000</v>
      </c>
      <c r="N452" s="13">
        <f>SUMIF('BR 2'!B:B,'2-kurs'!C452,'BR 2'!G:G)</f>
        <v>9000000</v>
      </c>
      <c r="O452" s="12">
        <f t="shared" si="53"/>
        <v>0</v>
      </c>
      <c r="P452" s="12"/>
      <c r="Q452" s="12">
        <f t="shared" si="54"/>
        <v>0</v>
      </c>
      <c r="R452" s="39"/>
      <c r="U452" s="13">
        <f t="shared" si="55"/>
        <v>0</v>
      </c>
      <c r="V452" s="13">
        <v>9000000</v>
      </c>
      <c r="AA452" s="359">
        <f t="shared" si="49"/>
        <v>9000000</v>
      </c>
      <c r="AB452" s="359">
        <f t="shared" si="50"/>
        <v>9000000</v>
      </c>
      <c r="AC452" s="359">
        <f t="shared" si="51"/>
        <v>0</v>
      </c>
      <c r="AD452" s="359">
        <f t="shared" si="52"/>
        <v>0</v>
      </c>
    </row>
    <row r="453" spans="1:30" s="1" customFormat="1" x14ac:dyDescent="0.25">
      <c r="A453" s="5">
        <f>SUBTOTAL(103,$B$2:B453)</f>
        <v>452</v>
      </c>
      <c r="B453" s="42" t="s">
        <v>11223</v>
      </c>
      <c r="C453" s="32">
        <v>62403065330040</v>
      </c>
      <c r="D453" s="10" t="str">
        <f>VLOOKUP(C453,'Hemis baza'!K:AJ,26,)</f>
        <v>438231100850</v>
      </c>
      <c r="E453" s="24" t="str">
        <f>VLOOKUP(C453,'Hemis baza'!K:AF,13,)</f>
        <v>To‘lov-shartnoma</v>
      </c>
      <c r="F453" s="109" t="str">
        <f>VLOOKUP(C453,'Hemis baza'!K:AF,3,)</f>
        <v>2-kurs</v>
      </c>
      <c r="G453" s="45" t="s">
        <v>181</v>
      </c>
      <c r="H453" s="404" t="str">
        <f>VLOOKUP(C453,'Hemis baza'!K:AF,5,)</f>
        <v>1-23 O`TA</v>
      </c>
      <c r="I453" s="403" t="str">
        <f>VLOOKUP(C453,'Hemis baza'!K:AF,11,)</f>
        <v>Bakalavr</v>
      </c>
      <c r="J453" s="23" t="str">
        <f>VLOOKUP(C453,'Hemis baza'!K:AF,12,)</f>
        <v>Kunduzgi</v>
      </c>
      <c r="K453" s="44"/>
      <c r="L453" s="44"/>
      <c r="M453" s="40"/>
      <c r="N453" s="13">
        <f>SUMIF('BR 2'!B:B,'2-kurs'!C453,'BR 2'!G:G)</f>
        <v>11335000</v>
      </c>
      <c r="O453" s="12">
        <f t="shared" si="53"/>
        <v>0</v>
      </c>
      <c r="P453" s="12"/>
      <c r="Q453" s="12">
        <f t="shared" si="54"/>
        <v>11335000</v>
      </c>
      <c r="R453" s="39"/>
      <c r="U453" s="13">
        <f t="shared" si="55"/>
        <v>0</v>
      </c>
      <c r="V453" s="13">
        <v>11335000</v>
      </c>
      <c r="AA453" s="359">
        <f t="shared" si="49"/>
        <v>0</v>
      </c>
      <c r="AB453" s="359">
        <f t="shared" si="50"/>
        <v>11335000</v>
      </c>
      <c r="AC453" s="359">
        <f t="shared" si="51"/>
        <v>0</v>
      </c>
      <c r="AD453" s="359">
        <f t="shared" si="52"/>
        <v>11335000</v>
      </c>
    </row>
    <row r="454" spans="1:30" s="1" customFormat="1" x14ac:dyDescent="0.25">
      <c r="A454" s="5">
        <f>SUBTOTAL(103,$B$2:B454)</f>
        <v>453</v>
      </c>
      <c r="B454" s="42" t="s">
        <v>11134</v>
      </c>
      <c r="C454" s="32">
        <v>62011015270025</v>
      </c>
      <c r="D454" s="10" t="str">
        <f>VLOOKUP(C454,'Hemis baza'!K:AJ,26,)</f>
        <v>438231100853</v>
      </c>
      <c r="E454" s="24" t="str">
        <f>VLOOKUP(C454,'Hemis baza'!K:AF,13,)</f>
        <v>To‘lov-shartnoma</v>
      </c>
      <c r="F454" s="109" t="str">
        <f>VLOOKUP(C454,'Hemis baza'!K:AF,3,)</f>
        <v>2-kurs</v>
      </c>
      <c r="G454" s="45" t="s">
        <v>181</v>
      </c>
      <c r="H454" s="404" t="str">
        <f>VLOOKUP(C454,'Hemis baza'!K:AF,5,)</f>
        <v>1-23 O`TA</v>
      </c>
      <c r="I454" s="403" t="str">
        <f>VLOOKUP(C454,'Hemis baza'!K:AF,11,)</f>
        <v>Bakalavr</v>
      </c>
      <c r="J454" s="23" t="str">
        <f>VLOOKUP(C454,'Hemis baza'!K:AF,12,)</f>
        <v>Kunduzgi</v>
      </c>
      <c r="K454" s="44"/>
      <c r="L454" s="44"/>
      <c r="M454" s="40"/>
      <c r="N454" s="13">
        <f>SUMIF('BR 2'!B:B,'2-kurs'!C454,'BR 2'!G:G)</f>
        <v>9500000</v>
      </c>
      <c r="O454" s="12">
        <f t="shared" si="53"/>
        <v>0</v>
      </c>
      <c r="P454" s="12"/>
      <c r="Q454" s="12">
        <f t="shared" si="54"/>
        <v>9500000</v>
      </c>
      <c r="R454" s="39"/>
      <c r="U454" s="13">
        <f t="shared" si="55"/>
        <v>0</v>
      </c>
      <c r="V454" s="13">
        <v>9500000</v>
      </c>
      <c r="AA454" s="359">
        <f t="shared" si="49"/>
        <v>0</v>
      </c>
      <c r="AB454" s="359">
        <f t="shared" si="50"/>
        <v>9500000</v>
      </c>
      <c r="AC454" s="359">
        <f t="shared" si="51"/>
        <v>0</v>
      </c>
      <c r="AD454" s="359">
        <f t="shared" si="52"/>
        <v>9500000</v>
      </c>
    </row>
    <row r="455" spans="1:30" s="1" customFormat="1" x14ac:dyDescent="0.25">
      <c r="A455" s="5">
        <f>SUBTOTAL(103,$B$2:B455)</f>
        <v>454</v>
      </c>
      <c r="B455" s="42" t="s">
        <v>7861</v>
      </c>
      <c r="C455" s="32">
        <v>61405055270029</v>
      </c>
      <c r="D455" s="10" t="str">
        <f>VLOOKUP(C455,'Hemis baza'!K:AJ,26,)</f>
        <v>438231100827</v>
      </c>
      <c r="E455" s="24" t="str">
        <f>VLOOKUP(C455,'Hemis baza'!K:AF,13,)</f>
        <v>To‘lov-shartnoma</v>
      </c>
      <c r="F455" s="109" t="str">
        <f>VLOOKUP(C455,'Hemis baza'!K:AF,3,)</f>
        <v>2-kurs</v>
      </c>
      <c r="G455" s="45" t="s">
        <v>36</v>
      </c>
      <c r="H455" s="404" t="str">
        <f>VLOOKUP(C455,'Hemis baza'!K:AF,5,)</f>
        <v>1-23 MT</v>
      </c>
      <c r="I455" s="403" t="str">
        <f>VLOOKUP(C455,'Hemis baza'!K:AF,11,)</f>
        <v>Bakalavr</v>
      </c>
      <c r="J455" s="23" t="str">
        <f>VLOOKUP(C455,'Hemis baza'!K:AF,12,)</f>
        <v>Kunduzgi</v>
      </c>
      <c r="K455" s="44"/>
      <c r="L455" s="44"/>
      <c r="M455" s="12">
        <v>15000000</v>
      </c>
      <c r="N455" s="13">
        <f>SUMIF('BR 2'!B:B,'2-kurs'!C455,'BR 2'!G:G)</f>
        <v>15000000</v>
      </c>
      <c r="O455" s="12">
        <f t="shared" si="53"/>
        <v>0</v>
      </c>
      <c r="P455" s="12"/>
      <c r="Q455" s="12">
        <f t="shared" si="54"/>
        <v>0</v>
      </c>
      <c r="R455" s="39"/>
      <c r="U455" s="13">
        <f t="shared" si="55"/>
        <v>7500000</v>
      </c>
      <c r="V455" s="13">
        <v>7500000</v>
      </c>
      <c r="AA455" s="359">
        <f t="shared" si="49"/>
        <v>15000000</v>
      </c>
      <c r="AB455" s="359">
        <f t="shared" si="50"/>
        <v>15000000</v>
      </c>
      <c r="AC455" s="359">
        <f t="shared" si="51"/>
        <v>0</v>
      </c>
      <c r="AD455" s="359">
        <f t="shared" si="52"/>
        <v>0</v>
      </c>
    </row>
    <row r="456" spans="1:30" s="1" customFormat="1" x14ac:dyDescent="0.25">
      <c r="A456" s="5">
        <f>SUBTOTAL(103,$B$2:B456)</f>
        <v>455</v>
      </c>
      <c r="B456" s="42" t="s">
        <v>7863</v>
      </c>
      <c r="C456" s="32">
        <v>41006976090046</v>
      </c>
      <c r="D456" s="10" t="str">
        <f>VLOOKUP(C456,'Hemis baza'!K:AJ,26,)</f>
        <v>438231100837</v>
      </c>
      <c r="E456" s="24" t="str">
        <f>VLOOKUP(C456,'Hemis baza'!K:AF,13,)</f>
        <v>To‘lov-shartnoma</v>
      </c>
      <c r="F456" s="109" t="str">
        <f>VLOOKUP(C456,'Hemis baza'!K:AF,3,)</f>
        <v>2-kurs</v>
      </c>
      <c r="G456" s="305" t="s">
        <v>36</v>
      </c>
      <c r="H456" s="404" t="str">
        <f>VLOOKUP(C456,'Hemis baza'!K:AF,5,)</f>
        <v>S2-23 MT</v>
      </c>
      <c r="I456" s="403" t="str">
        <f>VLOOKUP(C456,'Hemis baza'!K:AF,11,)</f>
        <v>Bakalavr</v>
      </c>
      <c r="J456" s="23" t="str">
        <f>VLOOKUP(C456,'Hemis baza'!K:AF,12,)</f>
        <v>Sirtqi</v>
      </c>
      <c r="K456" s="44"/>
      <c r="L456" s="44"/>
      <c r="M456" s="12">
        <v>12000000</v>
      </c>
      <c r="N456" s="13">
        <f>SUMIF('BR 2'!B:B,'2-kurs'!C456,'BR 2'!G:G)</f>
        <v>12000000</v>
      </c>
      <c r="O456" s="12">
        <f t="shared" si="53"/>
        <v>0</v>
      </c>
      <c r="P456" s="12"/>
      <c r="Q456" s="12">
        <f t="shared" si="54"/>
        <v>0</v>
      </c>
      <c r="R456" s="39"/>
      <c r="U456" s="13">
        <f t="shared" si="55"/>
        <v>0</v>
      </c>
      <c r="V456" s="13">
        <v>12000000</v>
      </c>
      <c r="AA456" s="359">
        <f t="shared" si="49"/>
        <v>12000000</v>
      </c>
      <c r="AB456" s="359">
        <f t="shared" si="50"/>
        <v>12000000</v>
      </c>
      <c r="AC456" s="359">
        <f t="shared" si="51"/>
        <v>0</v>
      </c>
      <c r="AD456" s="359">
        <f t="shared" si="52"/>
        <v>0</v>
      </c>
    </row>
    <row r="457" spans="1:30" s="1" customFormat="1" x14ac:dyDescent="0.25">
      <c r="A457" s="5">
        <f>SUBTOTAL(103,$B$2:B457)</f>
        <v>456</v>
      </c>
      <c r="B457" s="42" t="s">
        <v>7868</v>
      </c>
      <c r="C457" s="32">
        <v>60310045340013</v>
      </c>
      <c r="D457" s="10" t="str">
        <f>VLOOKUP(C457,'Hemis baza'!K:AJ,26,)</f>
        <v>438241100749</v>
      </c>
      <c r="E457" s="24" t="str">
        <f>VLOOKUP(C457,'Hemis baza'!K:AF,13,)</f>
        <v>To‘lov-shartnoma</v>
      </c>
      <c r="F457" s="109" t="str">
        <f>VLOOKUP(C457,'Hemis baza'!K:AF,3,)</f>
        <v>2-kurs</v>
      </c>
      <c r="G457" s="88" t="s">
        <v>121</v>
      </c>
      <c r="H457" s="404" t="str">
        <f>VLOOKUP(C457,'Hemis baza'!K:AF,5,)</f>
        <v>2-23 BT</v>
      </c>
      <c r="I457" s="403" t="str">
        <f>VLOOKUP(C457,'Hemis baza'!K:AF,11,)</f>
        <v>Bakalavr</v>
      </c>
      <c r="J457" s="23" t="str">
        <f>VLOOKUP(C457,'Hemis baza'!K:AF,12,)</f>
        <v>Kunduzgi</v>
      </c>
      <c r="K457" s="44"/>
      <c r="L457" s="44"/>
      <c r="M457" s="12">
        <v>15000000</v>
      </c>
      <c r="N457" s="13">
        <f>SUMIF('BR 2'!B:B,'2-kurs'!C457,'BR 2'!G:G)</f>
        <v>9000000</v>
      </c>
      <c r="O457" s="12">
        <f t="shared" si="53"/>
        <v>6000000</v>
      </c>
      <c r="P457" s="12"/>
      <c r="Q457" s="12">
        <f t="shared" si="54"/>
        <v>0</v>
      </c>
      <c r="R457" s="39"/>
      <c r="U457" s="13">
        <f t="shared" si="55"/>
        <v>0</v>
      </c>
      <c r="V457" s="13">
        <v>9000000</v>
      </c>
      <c r="AA457" s="359">
        <f t="shared" si="49"/>
        <v>15000000</v>
      </c>
      <c r="AB457" s="359">
        <f t="shared" si="50"/>
        <v>9000000</v>
      </c>
      <c r="AC457" s="359">
        <f t="shared" si="51"/>
        <v>6000000</v>
      </c>
      <c r="AD457" s="359">
        <f t="shared" si="52"/>
        <v>0</v>
      </c>
    </row>
    <row r="458" spans="1:30" s="1" customFormat="1" x14ac:dyDescent="0.25">
      <c r="A458" s="5">
        <f>SUBTOTAL(103,$B$2:B458)</f>
        <v>457</v>
      </c>
      <c r="B458" s="42" t="s">
        <v>7869</v>
      </c>
      <c r="C458" s="32">
        <v>40305871050032</v>
      </c>
      <c r="D458" s="10" t="str">
        <f>VLOOKUP(C458,'Hemis baza'!K:AJ,26,)</f>
        <v>438231100902</v>
      </c>
      <c r="E458" s="24" t="str">
        <f>VLOOKUP(C458,'Hemis baza'!K:AF,13,)</f>
        <v>To‘lov-shartnoma</v>
      </c>
      <c r="F458" s="109" t="str">
        <f>VLOOKUP(C458,'Hemis baza'!K:AF,3,)</f>
        <v>2-kurs</v>
      </c>
      <c r="G458" s="88" t="s">
        <v>121</v>
      </c>
      <c r="H458" s="404" t="str">
        <f>VLOOKUP(C458,'Hemis baza'!K:AF,5,)</f>
        <v>S1-23 BT</v>
      </c>
      <c r="I458" s="403" t="str">
        <f>VLOOKUP(C458,'Hemis baza'!K:AF,11,)</f>
        <v>Bakalavr</v>
      </c>
      <c r="J458" s="23" t="str">
        <f>VLOOKUP(C458,'Hemis baza'!K:AF,12,)</f>
        <v>Sirtqi</v>
      </c>
      <c r="K458" s="44"/>
      <c r="L458" s="44"/>
      <c r="M458" s="12">
        <v>12000000</v>
      </c>
      <c r="N458" s="13">
        <f>SUMIF('BR 2'!B:B,'2-kurs'!C458,'BR 2'!G:G)</f>
        <v>10000000</v>
      </c>
      <c r="O458" s="12">
        <f t="shared" si="53"/>
        <v>2000000</v>
      </c>
      <c r="P458" s="12"/>
      <c r="Q458" s="12">
        <f t="shared" si="54"/>
        <v>0</v>
      </c>
      <c r="R458" s="39"/>
      <c r="U458" s="13">
        <f t="shared" si="55"/>
        <v>0</v>
      </c>
      <c r="V458" s="13">
        <v>10000000</v>
      </c>
      <c r="AA458" s="359">
        <f t="shared" si="49"/>
        <v>12000000</v>
      </c>
      <c r="AB458" s="359">
        <f t="shared" si="50"/>
        <v>10000000</v>
      </c>
      <c r="AC458" s="359">
        <f t="shared" si="51"/>
        <v>2000000</v>
      </c>
      <c r="AD458" s="359">
        <f t="shared" si="52"/>
        <v>0</v>
      </c>
    </row>
    <row r="459" spans="1:30" s="1" customFormat="1" x14ac:dyDescent="0.25">
      <c r="A459" s="5">
        <f>SUBTOTAL(103,$B$2:B459)</f>
        <v>458</v>
      </c>
      <c r="B459" s="42" t="s">
        <v>7870</v>
      </c>
      <c r="C459" s="32">
        <v>52810005260029</v>
      </c>
      <c r="D459" s="10" t="str">
        <f>VLOOKUP(C459,'Hemis baza'!K:AJ,26,)</f>
        <v>438231100844</v>
      </c>
      <c r="E459" s="24" t="str">
        <f>VLOOKUP(C459,'Hemis baza'!K:AF,13,)</f>
        <v>To‘lov-shartnoma</v>
      </c>
      <c r="F459" s="109" t="str">
        <f>VLOOKUP(C459,'Hemis baza'!K:AF,3,)</f>
        <v>2-kurs</v>
      </c>
      <c r="G459" s="45" t="s">
        <v>361</v>
      </c>
      <c r="H459" s="404" t="str">
        <f>VLOOKUP(C459,'Hemis baza'!K:AF,5,)</f>
        <v>S3-23 PSI</v>
      </c>
      <c r="I459" s="403" t="str">
        <f>VLOOKUP(C459,'Hemis baza'!K:AF,11,)</f>
        <v>Bakalavr</v>
      </c>
      <c r="J459" s="23" t="str">
        <f>VLOOKUP(C459,'Hemis baza'!K:AF,12,)</f>
        <v>Sirtqi</v>
      </c>
      <c r="K459" s="44"/>
      <c r="L459" s="44"/>
      <c r="M459" s="12">
        <v>12000000</v>
      </c>
      <c r="N459" s="13">
        <f>SUMIF('BR 2'!B:B,'2-kurs'!C459,'BR 2'!G:G)</f>
        <v>12000000</v>
      </c>
      <c r="O459" s="12">
        <f t="shared" si="53"/>
        <v>0</v>
      </c>
      <c r="P459" s="12"/>
      <c r="Q459" s="12">
        <f t="shared" si="54"/>
        <v>0</v>
      </c>
      <c r="R459" s="39"/>
      <c r="U459" s="13">
        <f t="shared" si="55"/>
        <v>0</v>
      </c>
      <c r="V459" s="13">
        <v>12000000</v>
      </c>
      <c r="AA459" s="359">
        <f t="shared" si="49"/>
        <v>12000000</v>
      </c>
      <c r="AB459" s="359">
        <f t="shared" si="50"/>
        <v>12000000</v>
      </c>
      <c r="AC459" s="359">
        <f t="shared" si="51"/>
        <v>0</v>
      </c>
      <c r="AD459" s="359">
        <f t="shared" si="52"/>
        <v>0</v>
      </c>
    </row>
    <row r="460" spans="1:30" s="1" customFormat="1" x14ac:dyDescent="0.25">
      <c r="A460" s="5">
        <f>SUBTOTAL(103,$B$2:B460)</f>
        <v>459</v>
      </c>
      <c r="B460" s="42" t="s">
        <v>7877</v>
      </c>
      <c r="C460" s="32">
        <v>61909055270019</v>
      </c>
      <c r="D460" s="10" t="str">
        <f>VLOOKUP(C460,'Hemis baza'!K:AJ,26,)</f>
        <v>438231100826</v>
      </c>
      <c r="E460" s="24" t="str">
        <f>VLOOKUP(C460,'Hemis baza'!K:AF,13,)</f>
        <v>To‘lov-shartnoma</v>
      </c>
      <c r="F460" s="109" t="str">
        <f>VLOOKUP(C460,'Hemis baza'!K:AF,3,)</f>
        <v>2-kurs</v>
      </c>
      <c r="G460" s="45" t="s">
        <v>36</v>
      </c>
      <c r="H460" s="404" t="str">
        <f>VLOOKUP(C460,'Hemis baza'!K:AF,5,)</f>
        <v>1-23 MT</v>
      </c>
      <c r="I460" s="403" t="str">
        <f>VLOOKUP(C460,'Hemis baza'!K:AF,11,)</f>
        <v>Bakalavr</v>
      </c>
      <c r="J460" s="23" t="str">
        <f>VLOOKUP(C460,'Hemis baza'!K:AF,12,)</f>
        <v>Kunduzgi</v>
      </c>
      <c r="K460" s="44"/>
      <c r="L460" s="44"/>
      <c r="M460" s="12">
        <v>15000000</v>
      </c>
      <c r="N460" s="13">
        <f>SUMIF('BR 2'!B:B,'2-kurs'!C460,'BR 2'!G:G)</f>
        <v>10500000</v>
      </c>
      <c r="O460" s="12">
        <f t="shared" si="53"/>
        <v>4500000</v>
      </c>
      <c r="P460" s="12"/>
      <c r="Q460" s="12">
        <f t="shared" si="54"/>
        <v>0</v>
      </c>
      <c r="R460" s="39"/>
      <c r="U460" s="13">
        <f t="shared" si="55"/>
        <v>3500000</v>
      </c>
      <c r="V460" s="13">
        <v>7000000</v>
      </c>
      <c r="AA460" s="359">
        <f t="shared" si="49"/>
        <v>15000000</v>
      </c>
      <c r="AB460" s="359">
        <f t="shared" si="50"/>
        <v>10500000</v>
      </c>
      <c r="AC460" s="359">
        <f t="shared" si="51"/>
        <v>4500000</v>
      </c>
      <c r="AD460" s="359">
        <f t="shared" si="52"/>
        <v>0</v>
      </c>
    </row>
    <row r="461" spans="1:30" s="1" customFormat="1" x14ac:dyDescent="0.25">
      <c r="A461" s="5">
        <f>SUBTOTAL(103,$B$2:B461)</f>
        <v>460</v>
      </c>
      <c r="B461" s="42" t="s">
        <v>7878</v>
      </c>
      <c r="C461" s="32">
        <v>60302065360041</v>
      </c>
      <c r="D461" s="10" t="str">
        <f>VLOOKUP(C461,'Hemis baza'!K:AJ,26,)</f>
        <v>438231100822</v>
      </c>
      <c r="E461" s="24" t="str">
        <f>VLOOKUP(C461,'Hemis baza'!K:AF,13,)</f>
        <v>To‘lov-shartnoma</v>
      </c>
      <c r="F461" s="109" t="str">
        <f>VLOOKUP(C461,'Hemis baza'!K:AF,3,)</f>
        <v>2-kurs</v>
      </c>
      <c r="G461" s="45" t="s">
        <v>36</v>
      </c>
      <c r="H461" s="404" t="str">
        <f>VLOOKUP(C461,'Hemis baza'!K:AF,5,)</f>
        <v>1-23 MT</v>
      </c>
      <c r="I461" s="403" t="str">
        <f>VLOOKUP(C461,'Hemis baza'!K:AF,11,)</f>
        <v>Bakalavr</v>
      </c>
      <c r="J461" s="23" t="str">
        <f>VLOOKUP(C461,'Hemis baza'!K:AF,12,)</f>
        <v>Kunduzgi</v>
      </c>
      <c r="K461" s="44"/>
      <c r="L461" s="44"/>
      <c r="M461" s="12">
        <v>15000000</v>
      </c>
      <c r="N461" s="13">
        <f>SUMIF('BR 2'!B:B,'2-kurs'!C461,'BR 2'!G:G)</f>
        <v>14970000</v>
      </c>
      <c r="O461" s="12">
        <f t="shared" si="53"/>
        <v>30000</v>
      </c>
      <c r="P461" s="12"/>
      <c r="Q461" s="12">
        <f t="shared" si="54"/>
        <v>0</v>
      </c>
      <c r="R461" s="39"/>
      <c r="U461" s="13">
        <f t="shared" si="55"/>
        <v>7220000</v>
      </c>
      <c r="V461" s="13">
        <v>7750000</v>
      </c>
      <c r="AA461" s="359">
        <f t="shared" si="49"/>
        <v>15000000</v>
      </c>
      <c r="AB461" s="359">
        <f t="shared" si="50"/>
        <v>14970000</v>
      </c>
      <c r="AC461" s="359">
        <f t="shared" si="51"/>
        <v>30000</v>
      </c>
      <c r="AD461" s="359">
        <f t="shared" si="52"/>
        <v>0</v>
      </c>
    </row>
    <row r="462" spans="1:30" s="1" customFormat="1" x14ac:dyDescent="0.25">
      <c r="A462" s="5">
        <f>SUBTOTAL(103,$B$2:B462)</f>
        <v>461</v>
      </c>
      <c r="B462" s="42" t="s">
        <v>7880</v>
      </c>
      <c r="C462" s="32">
        <v>50609015260035</v>
      </c>
      <c r="D462" s="10" t="str">
        <f>VLOOKUP(C462,'Hemis baza'!K:AJ,26,)</f>
        <v>438231100834</v>
      </c>
      <c r="E462" s="24" t="str">
        <f>VLOOKUP(C462,'Hemis baza'!K:AF,13,)</f>
        <v>To‘lov-shartnoma</v>
      </c>
      <c r="F462" s="109" t="str">
        <f>VLOOKUP(C462,'Hemis baza'!K:AF,3,)</f>
        <v>2-kurs</v>
      </c>
      <c r="G462" s="45" t="s">
        <v>309</v>
      </c>
      <c r="H462" s="404" t="str">
        <f>VLOOKUP(C462,'Hemis baza'!K:AF,5,)</f>
        <v>S1-23 Tarix</v>
      </c>
      <c r="I462" s="403" t="str">
        <f>VLOOKUP(C462,'Hemis baza'!K:AF,11,)</f>
        <v>Bakalavr</v>
      </c>
      <c r="J462" s="23" t="str">
        <f>VLOOKUP(C462,'Hemis baza'!K:AF,12,)</f>
        <v>Sirtqi</v>
      </c>
      <c r="K462" s="44"/>
      <c r="L462" s="44"/>
      <c r="M462" s="12">
        <v>12000000</v>
      </c>
      <c r="N462" s="13">
        <f>SUMIF('BR 2'!B:B,'2-kurs'!C462,'BR 2'!G:G)</f>
        <v>13000000</v>
      </c>
      <c r="O462" s="12">
        <f t="shared" si="53"/>
        <v>0</v>
      </c>
      <c r="P462" s="12"/>
      <c r="Q462" s="12">
        <f t="shared" si="54"/>
        <v>1000000</v>
      </c>
      <c r="R462" s="39"/>
      <c r="U462" s="13">
        <f t="shared" si="55"/>
        <v>1000000</v>
      </c>
      <c r="V462" s="13">
        <v>12000000</v>
      </c>
      <c r="AA462" s="359">
        <f t="shared" si="49"/>
        <v>12000000</v>
      </c>
      <c r="AB462" s="359">
        <f t="shared" si="50"/>
        <v>13000000</v>
      </c>
      <c r="AC462" s="359">
        <f t="shared" si="51"/>
        <v>0</v>
      </c>
      <c r="AD462" s="359">
        <f t="shared" si="52"/>
        <v>1000000</v>
      </c>
    </row>
    <row r="463" spans="1:30" s="1" customFormat="1" x14ac:dyDescent="0.25">
      <c r="A463" s="5">
        <f>SUBTOTAL(103,$B$2:B463)</f>
        <v>462</v>
      </c>
      <c r="B463" s="42" t="s">
        <v>7885</v>
      </c>
      <c r="C463" s="32">
        <v>40609975350040</v>
      </c>
      <c r="D463" s="10" t="str">
        <f>VLOOKUP(C463,'Hemis baza'!K:AJ,26,)</f>
        <v>438231100843</v>
      </c>
      <c r="E463" s="24" t="str">
        <f>VLOOKUP(C463,'Hemis baza'!K:AF,13,)</f>
        <v>To‘lov-shartnoma</v>
      </c>
      <c r="F463" s="109" t="str">
        <f>VLOOKUP(C463,'Hemis baza'!K:AF,3,)</f>
        <v>2-kurs</v>
      </c>
      <c r="G463" s="45" t="s">
        <v>361</v>
      </c>
      <c r="H463" s="404" t="str">
        <f>VLOOKUP(C463,'Hemis baza'!K:AF,5,)</f>
        <v>S3-23 PSI</v>
      </c>
      <c r="I463" s="403" t="str">
        <f>VLOOKUP(C463,'Hemis baza'!K:AF,11,)</f>
        <v>Bakalavr</v>
      </c>
      <c r="J463" s="23" t="str">
        <f>VLOOKUP(C463,'Hemis baza'!K:AF,12,)</f>
        <v>Sirtqi</v>
      </c>
      <c r="K463" s="44"/>
      <c r="L463" s="44"/>
      <c r="M463" s="12">
        <v>12000000</v>
      </c>
      <c r="N463" s="13">
        <f>SUMIF('BR 2'!B:B,'2-kurs'!C463,'BR 2'!G:G)</f>
        <v>12000000</v>
      </c>
      <c r="O463" s="12">
        <f t="shared" si="53"/>
        <v>0</v>
      </c>
      <c r="P463" s="12"/>
      <c r="Q463" s="12">
        <f t="shared" si="54"/>
        <v>0</v>
      </c>
      <c r="R463" s="39"/>
      <c r="U463" s="13">
        <f t="shared" si="55"/>
        <v>0</v>
      </c>
      <c r="V463" s="13">
        <v>12000000</v>
      </c>
      <c r="AA463" s="359">
        <f t="shared" si="49"/>
        <v>12000000</v>
      </c>
      <c r="AB463" s="359">
        <f t="shared" si="50"/>
        <v>12000000</v>
      </c>
      <c r="AC463" s="359">
        <f t="shared" si="51"/>
        <v>0</v>
      </c>
      <c r="AD463" s="359">
        <f t="shared" si="52"/>
        <v>0</v>
      </c>
    </row>
    <row r="464" spans="1:30" s="1" customFormat="1" x14ac:dyDescent="0.25">
      <c r="A464" s="5">
        <f>SUBTOTAL(103,$B$2:B464)</f>
        <v>463</v>
      </c>
      <c r="B464" s="42" t="s">
        <v>7959</v>
      </c>
      <c r="C464" s="32">
        <v>42803881120027</v>
      </c>
      <c r="D464" s="10" t="str">
        <f>VLOOKUP(C464,'Hemis baza'!K:AJ,26,)</f>
        <v>438231100918</v>
      </c>
      <c r="E464" s="24" t="str">
        <f>VLOOKUP(C464,'Hemis baza'!K:AF,13,)</f>
        <v>To‘lov-shartnoma</v>
      </c>
      <c r="F464" s="109" t="str">
        <f>VLOOKUP(C464,'Hemis baza'!K:AF,3,)</f>
        <v>2-kurs</v>
      </c>
      <c r="G464" s="45" t="s">
        <v>19614</v>
      </c>
      <c r="H464" s="404" t="str">
        <f>VLOOKUP(C464,'Hemis baza'!K:AF,5,)</f>
        <v>S1-23 JM</v>
      </c>
      <c r="I464" s="403" t="str">
        <f>VLOOKUP(C464,'Hemis baza'!K:AF,11,)</f>
        <v>Bakalavr</v>
      </c>
      <c r="J464" s="23" t="str">
        <f>VLOOKUP(C464,'Hemis baza'!K:AF,12,)</f>
        <v>Sirtqi</v>
      </c>
      <c r="K464" s="44"/>
      <c r="L464" s="44"/>
      <c r="M464" s="12">
        <v>12000000</v>
      </c>
      <c r="N464" s="13">
        <f>SUMIF('BR 2'!B:B,'2-kurs'!C464,'BR 2'!G:G)</f>
        <v>10000000</v>
      </c>
      <c r="O464" s="12">
        <f t="shared" si="53"/>
        <v>2000000</v>
      </c>
      <c r="P464" s="12"/>
      <c r="Q464" s="12">
        <f t="shared" si="54"/>
        <v>0</v>
      </c>
      <c r="R464" s="39"/>
      <c r="U464" s="13">
        <f t="shared" si="55"/>
        <v>0</v>
      </c>
      <c r="V464" s="13">
        <v>10000000</v>
      </c>
      <c r="AA464" s="359">
        <f t="shared" si="49"/>
        <v>12000000</v>
      </c>
      <c r="AB464" s="359">
        <f t="shared" si="50"/>
        <v>10000000</v>
      </c>
      <c r="AC464" s="359">
        <f t="shared" si="51"/>
        <v>2000000</v>
      </c>
      <c r="AD464" s="359">
        <f t="shared" si="52"/>
        <v>0</v>
      </c>
    </row>
    <row r="465" spans="1:30" s="1" customFormat="1" x14ac:dyDescent="0.25">
      <c r="A465" s="5">
        <f>SUBTOTAL(103,$B$2:B465)</f>
        <v>464</v>
      </c>
      <c r="B465" s="42" t="s">
        <v>7960</v>
      </c>
      <c r="C465" s="32">
        <v>40407851070022</v>
      </c>
      <c r="D465" s="10" t="str">
        <f>VLOOKUP(C465,'Hemis baza'!K:AJ,26,)</f>
        <v>438231100925</v>
      </c>
      <c r="E465" s="24" t="str">
        <f>VLOOKUP(C465,'Hemis baza'!K:AF,13,)</f>
        <v>To‘lov-shartnoma</v>
      </c>
      <c r="F465" s="109" t="str">
        <f>VLOOKUP(C465,'Hemis baza'!K:AF,3,)</f>
        <v>2-kurs</v>
      </c>
      <c r="G465" s="307" t="s">
        <v>318</v>
      </c>
      <c r="H465" s="404" t="str">
        <f>VLOOKUP(C465,'Hemis baza'!K:AF,5,)</f>
        <v>S3-23 IQT</v>
      </c>
      <c r="I465" s="403" t="str">
        <f>VLOOKUP(C465,'Hemis baza'!K:AF,11,)</f>
        <v>Bakalavr</v>
      </c>
      <c r="J465" s="23" t="str">
        <f>VLOOKUP(C465,'Hemis baza'!K:AF,12,)</f>
        <v>Sirtqi</v>
      </c>
      <c r="K465" s="44"/>
      <c r="L465" s="44"/>
      <c r="M465" s="12">
        <v>12000000</v>
      </c>
      <c r="N465" s="13">
        <f>SUMIF('BR 2'!B:B,'2-kurs'!C465,'BR 2'!G:G)</f>
        <v>10000000</v>
      </c>
      <c r="O465" s="12">
        <f t="shared" si="53"/>
        <v>2000000</v>
      </c>
      <c r="P465" s="12"/>
      <c r="Q465" s="12">
        <f t="shared" si="54"/>
        <v>0</v>
      </c>
      <c r="R465" s="39"/>
      <c r="U465" s="13">
        <f t="shared" si="55"/>
        <v>0</v>
      </c>
      <c r="V465" s="13">
        <v>10000000</v>
      </c>
      <c r="AA465" s="359">
        <f t="shared" ref="AA465:AA518" si="56">M465</f>
        <v>12000000</v>
      </c>
      <c r="AB465" s="359">
        <f t="shared" ref="AB465:AB518" si="57">N465</f>
        <v>10000000</v>
      </c>
      <c r="AC465" s="359">
        <f t="shared" ref="AC465:AC525" si="58">O465</f>
        <v>2000000</v>
      </c>
      <c r="AD465" s="359">
        <f t="shared" ref="AD465:AD525" si="59">Q465</f>
        <v>0</v>
      </c>
    </row>
    <row r="466" spans="1:30" s="1" customFormat="1" x14ac:dyDescent="0.25">
      <c r="A466" s="5">
        <f>SUBTOTAL(103,$B$2:B466)</f>
        <v>465</v>
      </c>
      <c r="B466" s="42" t="s">
        <v>7962</v>
      </c>
      <c r="C466" s="32">
        <v>42911975660011</v>
      </c>
      <c r="D466" s="10" t="str">
        <f>VLOOKUP(C466,'Hemis baza'!K:AJ,26,)</f>
        <v>438231100870</v>
      </c>
      <c r="E466" s="24" t="str">
        <f>VLOOKUP(C466,'Hemis baza'!K:AF,13,)</f>
        <v>To‘lov-shartnoma</v>
      </c>
      <c r="F466" s="109" t="str">
        <f>VLOOKUP(C466,'Hemis baza'!K:AF,3,)</f>
        <v>2-kurs</v>
      </c>
      <c r="G466" s="45" t="s">
        <v>140</v>
      </c>
      <c r="H466" s="404" t="str">
        <f>VLOOKUP(C466,'Hemis baza'!K:AF,5,)</f>
        <v>S1-23 MUZ</v>
      </c>
      <c r="I466" s="403" t="str">
        <f>VLOOKUP(C466,'Hemis baza'!K:AF,11,)</f>
        <v>Bakalavr</v>
      </c>
      <c r="J466" s="23" t="str">
        <f>VLOOKUP(C466,'Hemis baza'!K:AF,12,)</f>
        <v>Sirtqi</v>
      </c>
      <c r="K466" s="44"/>
      <c r="L466" s="44"/>
      <c r="M466" s="12">
        <v>12000000</v>
      </c>
      <c r="N466" s="13">
        <f>SUMIF('BR 2'!B:B,'2-kurs'!C466,'BR 2'!G:G)</f>
        <v>11000000</v>
      </c>
      <c r="O466" s="12">
        <f t="shared" si="53"/>
        <v>1000000</v>
      </c>
      <c r="P466" s="12"/>
      <c r="Q466" s="12">
        <f t="shared" si="54"/>
        <v>0</v>
      </c>
      <c r="R466" s="39"/>
      <c r="U466" s="13">
        <f t="shared" si="55"/>
        <v>0</v>
      </c>
      <c r="V466" s="13">
        <v>11000000</v>
      </c>
      <c r="AA466" s="359">
        <f t="shared" si="56"/>
        <v>12000000</v>
      </c>
      <c r="AB466" s="359">
        <f t="shared" si="57"/>
        <v>11000000</v>
      </c>
      <c r="AC466" s="359">
        <f t="shared" si="58"/>
        <v>1000000</v>
      </c>
      <c r="AD466" s="359">
        <f t="shared" si="59"/>
        <v>0</v>
      </c>
    </row>
    <row r="467" spans="1:30" s="1" customFormat="1" x14ac:dyDescent="0.25">
      <c r="A467" s="5">
        <f>SUBTOTAL(103,$B$2:B467)</f>
        <v>466</v>
      </c>
      <c r="B467" s="42" t="s">
        <v>7963</v>
      </c>
      <c r="C467" s="32">
        <v>61811025330044</v>
      </c>
      <c r="D467" s="10" t="str">
        <f>VLOOKUP(C467,'Hemis baza'!K:AJ,26,)</f>
        <v>438231100912</v>
      </c>
      <c r="E467" s="24" t="str">
        <f>VLOOKUP(C467,'Hemis baza'!K:AF,13,)</f>
        <v>To‘lov-shartnoma</v>
      </c>
      <c r="F467" s="109" t="str">
        <f>VLOOKUP(C467,'Hemis baza'!K:AF,3,)</f>
        <v>2-kurs</v>
      </c>
      <c r="G467" s="305" t="s">
        <v>36</v>
      </c>
      <c r="H467" s="404" t="str">
        <f>VLOOKUP(C467,'Hemis baza'!K:AF,5,)</f>
        <v>S1-23 MT</v>
      </c>
      <c r="I467" s="403" t="str">
        <f>VLOOKUP(C467,'Hemis baza'!K:AF,11,)</f>
        <v>Bakalavr</v>
      </c>
      <c r="J467" s="23" t="str">
        <f>VLOOKUP(C467,'Hemis baza'!K:AF,12,)</f>
        <v>Sirtqi</v>
      </c>
      <c r="K467" s="44"/>
      <c r="L467" s="44"/>
      <c r="M467" s="12">
        <v>12000000</v>
      </c>
      <c r="N467" s="13">
        <f>SUMIF('BR 2'!B:B,'2-kurs'!C467,'BR 2'!G:G)</f>
        <v>9500000</v>
      </c>
      <c r="O467" s="12">
        <f t="shared" si="53"/>
        <v>2500000</v>
      </c>
      <c r="P467" s="12"/>
      <c r="Q467" s="12">
        <f t="shared" si="54"/>
        <v>0</v>
      </c>
      <c r="R467" s="39"/>
      <c r="U467" s="13">
        <f t="shared" si="55"/>
        <v>0</v>
      </c>
      <c r="V467" s="13">
        <v>9500000</v>
      </c>
      <c r="AA467" s="359">
        <f t="shared" si="56"/>
        <v>12000000</v>
      </c>
      <c r="AB467" s="359">
        <f t="shared" si="57"/>
        <v>9500000</v>
      </c>
      <c r="AC467" s="359">
        <f t="shared" si="58"/>
        <v>2500000</v>
      </c>
      <c r="AD467" s="359">
        <f t="shared" si="59"/>
        <v>0</v>
      </c>
    </row>
    <row r="468" spans="1:30" s="1" customFormat="1" x14ac:dyDescent="0.25">
      <c r="A468" s="5">
        <f>SUBTOTAL(103,$B$2:B468)</f>
        <v>467</v>
      </c>
      <c r="B468" s="42" t="s">
        <v>7964</v>
      </c>
      <c r="C468" s="32">
        <v>60806065320057</v>
      </c>
      <c r="D468" s="10" t="str">
        <f>VLOOKUP(C468,'Hemis baza'!K:AJ,26,)</f>
        <v>438231100862</v>
      </c>
      <c r="E468" s="24" t="str">
        <f>VLOOKUP(C468,'Hemis baza'!K:AF,13,)</f>
        <v>To‘lov-shartnoma</v>
      </c>
      <c r="F468" s="109" t="str">
        <f>VLOOKUP(C468,'Hemis baza'!K:AF,3,)</f>
        <v>2-kurs</v>
      </c>
      <c r="G468" s="45" t="s">
        <v>181</v>
      </c>
      <c r="H468" s="404" t="str">
        <f>VLOOKUP(C468,'Hemis baza'!K:AF,5,)</f>
        <v>1-23 O`TA</v>
      </c>
      <c r="I468" s="403" t="str">
        <f>VLOOKUP(C468,'Hemis baza'!K:AF,11,)</f>
        <v>Bakalavr</v>
      </c>
      <c r="J468" s="23" t="str">
        <f>VLOOKUP(C468,'Hemis baza'!K:AF,12,)</f>
        <v>Kunduzgi</v>
      </c>
      <c r="K468" s="44"/>
      <c r="L468" s="44"/>
      <c r="M468" s="12">
        <v>15000000</v>
      </c>
      <c r="N468" s="13">
        <f>SUMIF('BR 2'!B:B,'2-kurs'!C468,'BR 2'!G:G)</f>
        <v>14242372</v>
      </c>
      <c r="O468" s="12">
        <f t="shared" si="53"/>
        <v>757628</v>
      </c>
      <c r="P468" s="12"/>
      <c r="Q468" s="12">
        <f t="shared" si="54"/>
        <v>0</v>
      </c>
      <c r="R468" s="39"/>
      <c r="U468" s="13">
        <f t="shared" si="55"/>
        <v>2536261</v>
      </c>
      <c r="V468" s="13">
        <v>11706111</v>
      </c>
      <c r="AA468" s="359">
        <f t="shared" si="56"/>
        <v>15000000</v>
      </c>
      <c r="AB468" s="359">
        <f t="shared" si="57"/>
        <v>14242372</v>
      </c>
      <c r="AC468" s="359">
        <f t="shared" si="58"/>
        <v>757628</v>
      </c>
      <c r="AD468" s="359">
        <f t="shared" si="59"/>
        <v>0</v>
      </c>
    </row>
    <row r="469" spans="1:30" s="1" customFormat="1" x14ac:dyDescent="0.25">
      <c r="A469" s="5">
        <f>SUBTOTAL(103,$B$2:B469)</f>
        <v>468</v>
      </c>
      <c r="B469" s="42" t="s">
        <v>7969</v>
      </c>
      <c r="C469" s="32">
        <v>40812925310021</v>
      </c>
      <c r="D469" s="10" t="str">
        <f>VLOOKUP(C469,'Hemis baza'!K:AJ,26,)</f>
        <v>438231100864</v>
      </c>
      <c r="E469" s="24" t="str">
        <f>VLOOKUP(C469,'Hemis baza'!K:AF,13,)</f>
        <v>To‘lov-shartnoma</v>
      </c>
      <c r="F469" s="109" t="str">
        <f>VLOOKUP(C469,'Hemis baza'!K:AF,3,)</f>
        <v>2-kurs</v>
      </c>
      <c r="G469" s="45" t="s">
        <v>140</v>
      </c>
      <c r="H469" s="404" t="str">
        <f>VLOOKUP(C469,'Hemis baza'!K:AF,5,)</f>
        <v>S1-23 MUZ</v>
      </c>
      <c r="I469" s="403" t="str">
        <f>VLOOKUP(C469,'Hemis baza'!K:AF,11,)</f>
        <v>Bakalavr</v>
      </c>
      <c r="J469" s="23" t="str">
        <f>VLOOKUP(C469,'Hemis baza'!K:AF,12,)</f>
        <v>Sirtqi</v>
      </c>
      <c r="K469" s="44"/>
      <c r="L469" s="44"/>
      <c r="M469" s="12">
        <v>12000000</v>
      </c>
      <c r="N469" s="13">
        <f>SUMIF('BR 2'!B:B,'2-kurs'!C469,'BR 2'!G:G)</f>
        <v>11000000</v>
      </c>
      <c r="O469" s="12">
        <f t="shared" si="53"/>
        <v>1000000</v>
      </c>
      <c r="P469" s="12"/>
      <c r="Q469" s="12">
        <f t="shared" si="54"/>
        <v>0</v>
      </c>
      <c r="R469" s="39"/>
      <c r="U469" s="13">
        <f t="shared" si="55"/>
        <v>0</v>
      </c>
      <c r="V469" s="13">
        <v>11000000</v>
      </c>
      <c r="AA469" s="359">
        <f t="shared" si="56"/>
        <v>12000000</v>
      </c>
      <c r="AB469" s="359">
        <f t="shared" si="57"/>
        <v>11000000</v>
      </c>
      <c r="AC469" s="359">
        <f t="shared" si="58"/>
        <v>1000000</v>
      </c>
      <c r="AD469" s="359">
        <f t="shared" si="59"/>
        <v>0</v>
      </c>
    </row>
    <row r="470" spans="1:30" s="1" customFormat="1" x14ac:dyDescent="0.25">
      <c r="A470" s="5">
        <f>SUBTOTAL(103,$B$2:B470)</f>
        <v>469</v>
      </c>
      <c r="B470" s="42" t="s">
        <v>7971</v>
      </c>
      <c r="C470" s="32">
        <v>32206995560025</v>
      </c>
      <c r="D470" s="10" t="str">
        <f>VLOOKUP(C470,'Hemis baza'!K:AJ,26,)</f>
        <v>438231100841</v>
      </c>
      <c r="E470" s="24" t="str">
        <f>VLOOKUP(C470,'Hemis baza'!K:AF,13,)</f>
        <v>To‘lov-shartnoma</v>
      </c>
      <c r="F470" s="109" t="str">
        <f>VLOOKUP(C470,'Hemis baza'!K:AF,3,)</f>
        <v>2-kurs</v>
      </c>
      <c r="G470" s="45" t="s">
        <v>361</v>
      </c>
      <c r="H470" s="404" t="str">
        <f>VLOOKUP(C470,'Hemis baza'!K:AF,5,)</f>
        <v>S3-23 PSI</v>
      </c>
      <c r="I470" s="403" t="str">
        <f>VLOOKUP(C470,'Hemis baza'!K:AF,11,)</f>
        <v>Bakalavr</v>
      </c>
      <c r="J470" s="23" t="str">
        <f>VLOOKUP(C470,'Hemis baza'!K:AF,12,)</f>
        <v>Sirtqi</v>
      </c>
      <c r="K470" s="44"/>
      <c r="L470" s="44"/>
      <c r="M470" s="12">
        <v>12000000</v>
      </c>
      <c r="N470" s="13">
        <f>SUMIF('BR 2'!B:B,'2-kurs'!C470,'BR 2'!G:G)</f>
        <v>13000000</v>
      </c>
      <c r="O470" s="12">
        <f t="shared" si="53"/>
        <v>0</v>
      </c>
      <c r="P470" s="12"/>
      <c r="Q470" s="12">
        <f t="shared" si="54"/>
        <v>1000000</v>
      </c>
      <c r="R470" s="39"/>
      <c r="U470" s="13">
        <f t="shared" si="55"/>
        <v>0</v>
      </c>
      <c r="V470" s="13">
        <v>13000000</v>
      </c>
      <c r="AA470" s="359">
        <f t="shared" si="56"/>
        <v>12000000</v>
      </c>
      <c r="AB470" s="359">
        <f t="shared" si="57"/>
        <v>13000000</v>
      </c>
      <c r="AC470" s="359">
        <f t="shared" si="58"/>
        <v>0</v>
      </c>
      <c r="AD470" s="359">
        <f t="shared" si="59"/>
        <v>1000000</v>
      </c>
    </row>
    <row r="471" spans="1:30" s="1" customFormat="1" x14ac:dyDescent="0.25">
      <c r="A471" s="5">
        <f>SUBTOTAL(103,$B$2:B471)</f>
        <v>470</v>
      </c>
      <c r="B471" s="42" t="s">
        <v>7972</v>
      </c>
      <c r="C471" s="32">
        <v>32404941110049</v>
      </c>
      <c r="D471" s="10" t="str">
        <f>VLOOKUP(C471,'Hemis baza'!K:AJ,26,)</f>
        <v>438231100908</v>
      </c>
      <c r="E471" s="24" t="str">
        <f>VLOOKUP(C471,'Hemis baza'!K:AF,13,)</f>
        <v>To‘lov-shartnoma</v>
      </c>
      <c r="F471" s="109" t="str">
        <f>VLOOKUP(C471,'Hemis baza'!K:AF,3,)</f>
        <v>2-kurs</v>
      </c>
      <c r="G471" s="45" t="s">
        <v>309</v>
      </c>
      <c r="H471" s="404" t="str">
        <f>VLOOKUP(C471,'Hemis baza'!K:AF,5,)</f>
        <v>S1-23 Tarix</v>
      </c>
      <c r="I471" s="403" t="str">
        <f>VLOOKUP(C471,'Hemis baza'!K:AF,11,)</f>
        <v>Bakalavr</v>
      </c>
      <c r="J471" s="23" t="str">
        <f>VLOOKUP(C471,'Hemis baza'!K:AF,12,)</f>
        <v>Sirtqi</v>
      </c>
      <c r="K471" s="44"/>
      <c r="L471" s="44"/>
      <c r="M471" s="12">
        <v>12000000</v>
      </c>
      <c r="N471" s="13">
        <f>SUMIF('BR 2'!B:B,'2-kurs'!C471,'BR 2'!G:G)</f>
        <v>11000000</v>
      </c>
      <c r="O471" s="12">
        <f t="shared" si="53"/>
        <v>1000000</v>
      </c>
      <c r="P471" s="12"/>
      <c r="Q471" s="12">
        <f t="shared" si="54"/>
        <v>0</v>
      </c>
      <c r="R471" s="39"/>
      <c r="U471" s="13">
        <f t="shared" si="55"/>
        <v>0</v>
      </c>
      <c r="V471" s="13">
        <v>11000000</v>
      </c>
      <c r="AA471" s="359">
        <f t="shared" si="56"/>
        <v>12000000</v>
      </c>
      <c r="AB471" s="359">
        <f t="shared" si="57"/>
        <v>11000000</v>
      </c>
      <c r="AC471" s="359">
        <f t="shared" si="58"/>
        <v>1000000</v>
      </c>
      <c r="AD471" s="359">
        <f t="shared" si="59"/>
        <v>0</v>
      </c>
    </row>
    <row r="472" spans="1:30" s="1" customFormat="1" x14ac:dyDescent="0.25">
      <c r="A472" s="5">
        <f>SUBTOTAL(103,$B$2:B472)</f>
        <v>471</v>
      </c>
      <c r="B472" s="42" t="s">
        <v>7973</v>
      </c>
      <c r="C472" s="32">
        <v>42301995320011</v>
      </c>
      <c r="D472" s="10" t="str">
        <f>VLOOKUP(C472,'Hemis baza'!K:AJ,26,)</f>
        <v>438231100842</v>
      </c>
      <c r="E472" s="24" t="str">
        <f>VLOOKUP(C472,'Hemis baza'!K:AF,13,)</f>
        <v>To‘lov-shartnoma</v>
      </c>
      <c r="F472" s="109" t="str">
        <f>VLOOKUP(C472,'Hemis baza'!K:AF,3,)</f>
        <v>2-kurs</v>
      </c>
      <c r="G472" s="45" t="s">
        <v>361</v>
      </c>
      <c r="H472" s="404" t="str">
        <f>VLOOKUP(C472,'Hemis baza'!K:AF,5,)</f>
        <v>S3-23 PSI</v>
      </c>
      <c r="I472" s="403" t="str">
        <f>VLOOKUP(C472,'Hemis baza'!K:AF,11,)</f>
        <v>Bakalavr</v>
      </c>
      <c r="J472" s="23" t="str">
        <f>VLOOKUP(C472,'Hemis baza'!K:AF,12,)</f>
        <v>Sirtqi</v>
      </c>
      <c r="K472" s="44"/>
      <c r="L472" s="44"/>
      <c r="M472" s="12">
        <v>12000000</v>
      </c>
      <c r="N472" s="13">
        <f>SUMIF('BR 2'!B:B,'2-kurs'!C472,'BR 2'!G:G)</f>
        <v>12000000</v>
      </c>
      <c r="O472" s="12">
        <f t="shared" si="53"/>
        <v>0</v>
      </c>
      <c r="P472" s="12"/>
      <c r="Q472" s="12">
        <f t="shared" si="54"/>
        <v>0</v>
      </c>
      <c r="R472" s="39"/>
      <c r="U472" s="13">
        <f t="shared" si="55"/>
        <v>0</v>
      </c>
      <c r="V472" s="13">
        <v>12000000</v>
      </c>
      <c r="AA472" s="359">
        <f t="shared" si="56"/>
        <v>12000000</v>
      </c>
      <c r="AB472" s="359">
        <f t="shared" si="57"/>
        <v>12000000</v>
      </c>
      <c r="AC472" s="359">
        <f t="shared" si="58"/>
        <v>0</v>
      </c>
      <c r="AD472" s="359">
        <f t="shared" si="59"/>
        <v>0</v>
      </c>
    </row>
    <row r="473" spans="1:30" s="1" customFormat="1" x14ac:dyDescent="0.25">
      <c r="A473" s="5">
        <f>SUBTOTAL(103,$B$2:B473)</f>
        <v>472</v>
      </c>
      <c r="B473" s="42" t="s">
        <v>7974</v>
      </c>
      <c r="C473" s="32">
        <v>41304965320047</v>
      </c>
      <c r="D473" s="10" t="str">
        <f>VLOOKUP(C473,'Hemis baza'!K:AJ,26,)</f>
        <v>438231100932</v>
      </c>
      <c r="E473" s="24" t="str">
        <f>VLOOKUP(C473,'Hemis baza'!K:AF,13,)</f>
        <v>To‘lov-shartnoma</v>
      </c>
      <c r="F473" s="109" t="str">
        <f>VLOOKUP(C473,'Hemis baza'!K:AF,3,)</f>
        <v>2-kurs</v>
      </c>
      <c r="G473" s="305" t="s">
        <v>36</v>
      </c>
      <c r="H473" s="404" t="str">
        <f>VLOOKUP(C473,'Hemis baza'!K:AF,5,)</f>
        <v>S1-23 MT</v>
      </c>
      <c r="I473" s="403" t="str">
        <f>VLOOKUP(C473,'Hemis baza'!K:AF,11,)</f>
        <v>Bakalavr</v>
      </c>
      <c r="J473" s="23" t="str">
        <f>VLOOKUP(C473,'Hemis baza'!K:AF,12,)</f>
        <v>Sirtqi</v>
      </c>
      <c r="K473" s="44"/>
      <c r="L473" s="44"/>
      <c r="M473" s="12">
        <v>12000000</v>
      </c>
      <c r="N473" s="13">
        <f>SUMIF('BR 2'!B:B,'2-kurs'!C473,'BR 2'!G:G)</f>
        <v>12000000</v>
      </c>
      <c r="O473" s="12">
        <f t="shared" si="53"/>
        <v>0</v>
      </c>
      <c r="P473" s="12"/>
      <c r="Q473" s="12">
        <f t="shared" si="54"/>
        <v>0</v>
      </c>
      <c r="R473" s="39"/>
      <c r="U473" s="13">
        <f t="shared" si="55"/>
        <v>0</v>
      </c>
      <c r="V473" s="13">
        <v>12000000</v>
      </c>
      <c r="AA473" s="359">
        <f t="shared" si="56"/>
        <v>12000000</v>
      </c>
      <c r="AB473" s="359">
        <f t="shared" si="57"/>
        <v>12000000</v>
      </c>
      <c r="AC473" s="359">
        <f t="shared" si="58"/>
        <v>0</v>
      </c>
      <c r="AD473" s="359">
        <f t="shared" si="59"/>
        <v>0</v>
      </c>
    </row>
    <row r="474" spans="1:30" s="1" customFormat="1" x14ac:dyDescent="0.25">
      <c r="A474" s="5">
        <f>SUBTOTAL(103,$B$2:B474)</f>
        <v>473</v>
      </c>
      <c r="B474" s="42" t="s">
        <v>7977</v>
      </c>
      <c r="C474" s="32">
        <v>41710811050015</v>
      </c>
      <c r="D474" s="10" t="str">
        <f>VLOOKUP(C474,'Hemis baza'!K:AJ,26,)</f>
        <v>438231100924</v>
      </c>
      <c r="E474" s="24" t="str">
        <f>VLOOKUP(C474,'Hemis baza'!K:AF,13,)</f>
        <v>To‘lov-shartnoma</v>
      </c>
      <c r="F474" s="109" t="str">
        <f>VLOOKUP(C474,'Hemis baza'!K:AF,3,)</f>
        <v>2-kurs</v>
      </c>
      <c r="G474" s="45" t="s">
        <v>19614</v>
      </c>
      <c r="H474" s="404" t="str">
        <f>VLOOKUP(C474,'Hemis baza'!K:AF,5,)</f>
        <v>S1-23 JM</v>
      </c>
      <c r="I474" s="403" t="str">
        <f>VLOOKUP(C474,'Hemis baza'!K:AF,11,)</f>
        <v>Bakalavr</v>
      </c>
      <c r="J474" s="23" t="str">
        <f>VLOOKUP(C474,'Hemis baza'!K:AF,12,)</f>
        <v>Sirtqi</v>
      </c>
      <c r="K474" s="44"/>
      <c r="L474" s="44"/>
      <c r="M474" s="12">
        <v>12000000</v>
      </c>
      <c r="N474" s="13">
        <f>SUMIF('BR 2'!B:B,'2-kurs'!C474,'BR 2'!G:G)</f>
        <v>10000000</v>
      </c>
      <c r="O474" s="12">
        <f t="shared" si="53"/>
        <v>2000000</v>
      </c>
      <c r="P474" s="12"/>
      <c r="Q474" s="12">
        <f t="shared" si="54"/>
        <v>0</v>
      </c>
      <c r="R474" s="39"/>
      <c r="U474" s="13">
        <f t="shared" si="55"/>
        <v>0</v>
      </c>
      <c r="V474" s="13">
        <v>10000000</v>
      </c>
      <c r="AA474" s="359">
        <f t="shared" si="56"/>
        <v>12000000</v>
      </c>
      <c r="AB474" s="359">
        <f t="shared" si="57"/>
        <v>10000000</v>
      </c>
      <c r="AC474" s="359">
        <f t="shared" si="58"/>
        <v>2000000</v>
      </c>
      <c r="AD474" s="359">
        <f t="shared" si="59"/>
        <v>0</v>
      </c>
    </row>
    <row r="475" spans="1:30" s="1" customFormat="1" x14ac:dyDescent="0.25">
      <c r="A475" s="5">
        <f>SUBTOTAL(103,$B$2:B475)</f>
        <v>474</v>
      </c>
      <c r="B475" s="42" t="s">
        <v>7978</v>
      </c>
      <c r="C475" s="32">
        <v>42006915720042</v>
      </c>
      <c r="D475" s="10" t="str">
        <f>VLOOKUP(C475,'Hemis baza'!K:AJ,26,)</f>
        <v>438241102195</v>
      </c>
      <c r="E475" s="24" t="str">
        <f>VLOOKUP(C475,'Hemis baza'!K:AF,13,)</f>
        <v>To‘lov-shartnoma</v>
      </c>
      <c r="F475" s="109" t="str">
        <f>VLOOKUP(C475,'Hemis baza'!K:AF,3,)</f>
        <v>2-kurs</v>
      </c>
      <c r="G475" s="45" t="s">
        <v>140</v>
      </c>
      <c r="H475" s="404" t="str">
        <f>VLOOKUP(C475,'Hemis baza'!K:AF,5,)</f>
        <v>S1-23 MUZ</v>
      </c>
      <c r="I475" s="403" t="str">
        <f>VLOOKUP(C475,'Hemis baza'!K:AF,11,)</f>
        <v>Bakalavr</v>
      </c>
      <c r="J475" s="23" t="str">
        <f>VLOOKUP(C475,'Hemis baza'!K:AF,12,)</f>
        <v>Sirtqi</v>
      </c>
      <c r="K475" s="44"/>
      <c r="L475" s="44"/>
      <c r="M475" s="12">
        <v>12000000</v>
      </c>
      <c r="N475" s="13">
        <f>SUMIF('BR 2'!B:B,'2-kurs'!C475,'BR 2'!G:G)</f>
        <v>9000000</v>
      </c>
      <c r="O475" s="12">
        <f t="shared" si="53"/>
        <v>3000000</v>
      </c>
      <c r="P475" s="12"/>
      <c r="Q475" s="12">
        <f t="shared" si="54"/>
        <v>0</v>
      </c>
      <c r="R475" s="39"/>
      <c r="U475" s="13">
        <f t="shared" si="55"/>
        <v>0</v>
      </c>
      <c r="V475" s="13">
        <v>9000000</v>
      </c>
      <c r="AA475" s="359">
        <f t="shared" si="56"/>
        <v>12000000</v>
      </c>
      <c r="AB475" s="359">
        <f t="shared" si="57"/>
        <v>9000000</v>
      </c>
      <c r="AC475" s="359">
        <f t="shared" si="58"/>
        <v>3000000</v>
      </c>
      <c r="AD475" s="359">
        <f t="shared" si="59"/>
        <v>0</v>
      </c>
    </row>
    <row r="476" spans="1:30" s="1" customFormat="1" x14ac:dyDescent="0.25">
      <c r="A476" s="5">
        <f>SUBTOTAL(103,$B$2:B476)</f>
        <v>475</v>
      </c>
      <c r="B476" s="42" t="s">
        <v>7982</v>
      </c>
      <c r="C476" s="32">
        <v>31303802740098</v>
      </c>
      <c r="D476" s="10" t="str">
        <f>VLOOKUP(C476,'Hemis baza'!K:AJ,26,)</f>
        <v>438231100873</v>
      </c>
      <c r="E476" s="24" t="str">
        <f>VLOOKUP(C476,'Hemis baza'!K:AF,13,)</f>
        <v>To‘lov-shartnoma</v>
      </c>
      <c r="F476" s="109" t="str">
        <f>VLOOKUP(C476,'Hemis baza'!K:AF,3,)</f>
        <v>2-kurs</v>
      </c>
      <c r="G476" s="45" t="s">
        <v>140</v>
      </c>
      <c r="H476" s="404" t="str">
        <f>VLOOKUP(C476,'Hemis baza'!K:AF,5,)</f>
        <v>S1-23 MUZ</v>
      </c>
      <c r="I476" s="403" t="str">
        <f>VLOOKUP(C476,'Hemis baza'!K:AF,11,)</f>
        <v>Bakalavr</v>
      </c>
      <c r="J476" s="23" t="str">
        <f>VLOOKUP(C476,'Hemis baza'!K:AF,12,)</f>
        <v>Sirtqi</v>
      </c>
      <c r="K476" s="44"/>
      <c r="L476" s="44"/>
      <c r="M476" s="12">
        <v>12000000</v>
      </c>
      <c r="N476" s="13">
        <f>SUMIF('BR 2'!B:B,'2-kurs'!C476,'BR 2'!G:G)</f>
        <v>9000000</v>
      </c>
      <c r="O476" s="12">
        <f t="shared" si="53"/>
        <v>3000000</v>
      </c>
      <c r="P476" s="12"/>
      <c r="Q476" s="12">
        <f t="shared" si="54"/>
        <v>0</v>
      </c>
      <c r="R476" s="39"/>
      <c r="U476" s="13">
        <f t="shared" si="55"/>
        <v>0</v>
      </c>
      <c r="V476" s="13">
        <v>9000000</v>
      </c>
      <c r="AA476" s="359">
        <f t="shared" si="56"/>
        <v>12000000</v>
      </c>
      <c r="AB476" s="359">
        <f t="shared" si="57"/>
        <v>9000000</v>
      </c>
      <c r="AC476" s="359">
        <f t="shared" si="58"/>
        <v>3000000</v>
      </c>
      <c r="AD476" s="359">
        <f t="shared" si="59"/>
        <v>0</v>
      </c>
    </row>
    <row r="477" spans="1:30" s="1" customFormat="1" x14ac:dyDescent="0.25">
      <c r="A477" s="5">
        <f>SUBTOTAL(103,$B$2:B477)</f>
        <v>476</v>
      </c>
      <c r="B477" s="42" t="s">
        <v>7983</v>
      </c>
      <c r="C477" s="32">
        <v>30808821110051</v>
      </c>
      <c r="D477" s="10" t="str">
        <f>VLOOKUP(C477,'Hemis baza'!K:AJ,26,)</f>
        <v>438231100869</v>
      </c>
      <c r="E477" s="24" t="str">
        <f>VLOOKUP(C477,'Hemis baza'!K:AF,13,)</f>
        <v>To‘lov-shartnoma</v>
      </c>
      <c r="F477" s="109" t="str">
        <f>VLOOKUP(C477,'Hemis baza'!K:AF,3,)</f>
        <v>2-kurs</v>
      </c>
      <c r="G477" s="45" t="s">
        <v>140</v>
      </c>
      <c r="H477" s="404" t="str">
        <f>VLOOKUP(C477,'Hemis baza'!K:AF,5,)</f>
        <v>S1-23 MUZ</v>
      </c>
      <c r="I477" s="403" t="str">
        <f>VLOOKUP(C477,'Hemis baza'!K:AF,11,)</f>
        <v>Bakalavr</v>
      </c>
      <c r="J477" s="23" t="str">
        <f>VLOOKUP(C477,'Hemis baza'!K:AF,12,)</f>
        <v>Sirtqi</v>
      </c>
      <c r="K477" s="44"/>
      <c r="L477" s="44"/>
      <c r="M477" s="12">
        <v>12000000</v>
      </c>
      <c r="N477" s="13">
        <f>SUMIF('BR 2'!B:B,'2-kurs'!C477,'BR 2'!G:G)</f>
        <v>9000000</v>
      </c>
      <c r="O477" s="12">
        <f t="shared" si="53"/>
        <v>3000000</v>
      </c>
      <c r="P477" s="12"/>
      <c r="Q477" s="12">
        <f t="shared" si="54"/>
        <v>0</v>
      </c>
      <c r="R477" s="39"/>
      <c r="U477" s="13">
        <f t="shared" si="55"/>
        <v>0</v>
      </c>
      <c r="V477" s="13">
        <v>9000000</v>
      </c>
      <c r="AA477" s="359">
        <f t="shared" si="56"/>
        <v>12000000</v>
      </c>
      <c r="AB477" s="359">
        <f t="shared" si="57"/>
        <v>9000000</v>
      </c>
      <c r="AC477" s="359">
        <f t="shared" si="58"/>
        <v>3000000</v>
      </c>
      <c r="AD477" s="359">
        <f t="shared" si="59"/>
        <v>0</v>
      </c>
    </row>
    <row r="478" spans="1:30" s="1" customFormat="1" x14ac:dyDescent="0.25">
      <c r="A478" s="5">
        <f>SUBTOTAL(103,$B$2:B478)</f>
        <v>477</v>
      </c>
      <c r="B478" s="42" t="s">
        <v>7985</v>
      </c>
      <c r="C478" s="32">
        <v>52008055350096</v>
      </c>
      <c r="D478" s="10" t="str">
        <f>VLOOKUP(C478,'Hemis baza'!K:AJ,26,)</f>
        <v>438231100833</v>
      </c>
      <c r="E478" s="24" t="str">
        <f>VLOOKUP(C478,'Hemis baza'!K:AF,13,)</f>
        <v>To‘lov-shartnoma</v>
      </c>
      <c r="F478" s="109" t="str">
        <f>VLOOKUP(C478,'Hemis baza'!K:AF,3,)</f>
        <v>2-kurs</v>
      </c>
      <c r="G478" s="45" t="s">
        <v>181</v>
      </c>
      <c r="H478" s="404" t="str">
        <f>VLOOKUP(C478,'Hemis baza'!K:AF,5,)</f>
        <v>1-23 O`TA</v>
      </c>
      <c r="I478" s="403" t="str">
        <f>VLOOKUP(C478,'Hemis baza'!K:AF,11,)</f>
        <v>Bakalavr</v>
      </c>
      <c r="J478" s="23" t="str">
        <f>VLOOKUP(C478,'Hemis baza'!K:AF,12,)</f>
        <v>Kunduzgi</v>
      </c>
      <c r="K478" s="44"/>
      <c r="L478" s="44"/>
      <c r="M478" s="12">
        <v>15000000</v>
      </c>
      <c r="N478" s="13">
        <f>SUMIF('BR 2'!B:B,'2-kurs'!C478,'BR 2'!G:G)</f>
        <v>15000000</v>
      </c>
      <c r="O478" s="12">
        <f t="shared" si="53"/>
        <v>0</v>
      </c>
      <c r="P478" s="12"/>
      <c r="Q478" s="12">
        <f t="shared" si="54"/>
        <v>0</v>
      </c>
      <c r="R478" s="39"/>
      <c r="U478" s="13">
        <f t="shared" si="55"/>
        <v>0</v>
      </c>
      <c r="V478" s="13">
        <v>15000000</v>
      </c>
      <c r="AA478" s="359">
        <f t="shared" si="56"/>
        <v>15000000</v>
      </c>
      <c r="AB478" s="359">
        <f t="shared" si="57"/>
        <v>15000000</v>
      </c>
      <c r="AC478" s="359">
        <f t="shared" si="58"/>
        <v>0</v>
      </c>
      <c r="AD478" s="359">
        <f t="shared" si="59"/>
        <v>0</v>
      </c>
    </row>
    <row r="479" spans="1:30" s="1" customFormat="1" x14ac:dyDescent="0.25">
      <c r="A479" s="5">
        <f>SUBTOTAL(103,$B$2:B479)</f>
        <v>478</v>
      </c>
      <c r="B479" s="42" t="s">
        <v>7986</v>
      </c>
      <c r="C479" s="32">
        <v>41105901120143</v>
      </c>
      <c r="D479" s="10" t="str">
        <f>VLOOKUP(C479,'Hemis baza'!K:AJ,26,)</f>
        <v>438231100871</v>
      </c>
      <c r="E479" s="24" t="str">
        <f>VLOOKUP(C479,'Hemis baza'!K:AF,13,)</f>
        <v>To‘lov-shartnoma</v>
      </c>
      <c r="F479" s="109" t="str">
        <f>VLOOKUP(C479,'Hemis baza'!K:AF,3,)</f>
        <v>2-kurs</v>
      </c>
      <c r="G479" s="45" t="s">
        <v>140</v>
      </c>
      <c r="H479" s="404" t="str">
        <f>VLOOKUP(C479,'Hemis baza'!K:AF,5,)</f>
        <v>S1-23 MUZ</v>
      </c>
      <c r="I479" s="403" t="str">
        <f>VLOOKUP(C479,'Hemis baza'!K:AF,11,)</f>
        <v>Bakalavr</v>
      </c>
      <c r="J479" s="23" t="str">
        <f>VLOOKUP(C479,'Hemis baza'!K:AF,12,)</f>
        <v>Sirtqi</v>
      </c>
      <c r="K479" s="44"/>
      <c r="L479" s="44"/>
      <c r="M479" s="12">
        <v>12000000</v>
      </c>
      <c r="N479" s="13">
        <f>SUMIF('BR 2'!B:B,'2-kurs'!C479,'BR 2'!G:G)</f>
        <v>9019000</v>
      </c>
      <c r="O479" s="12">
        <f t="shared" si="53"/>
        <v>2981000</v>
      </c>
      <c r="P479" s="12"/>
      <c r="Q479" s="12">
        <f t="shared" si="54"/>
        <v>0</v>
      </c>
      <c r="R479" s="39"/>
      <c r="U479" s="13">
        <f t="shared" si="55"/>
        <v>0</v>
      </c>
      <c r="V479" s="13">
        <v>9019000</v>
      </c>
      <c r="AA479" s="359">
        <f t="shared" si="56"/>
        <v>12000000</v>
      </c>
      <c r="AB479" s="359">
        <f t="shared" si="57"/>
        <v>9019000</v>
      </c>
      <c r="AC479" s="359">
        <f t="shared" si="58"/>
        <v>2981000</v>
      </c>
      <c r="AD479" s="359">
        <f t="shared" si="59"/>
        <v>0</v>
      </c>
    </row>
    <row r="480" spans="1:30" s="1" customFormat="1" x14ac:dyDescent="0.25">
      <c r="A480" s="5">
        <f>SUBTOTAL(103,$B$2:B480)</f>
        <v>479</v>
      </c>
      <c r="B480" s="42" t="s">
        <v>7987</v>
      </c>
      <c r="C480" s="32">
        <v>40902805310037</v>
      </c>
      <c r="D480" s="10" t="str">
        <f>VLOOKUP(C480,'Hemis baza'!K:AJ,26,)</f>
        <v>438231100913</v>
      </c>
      <c r="E480" s="24" t="str">
        <f>VLOOKUP(C480,'Hemis baza'!K:AF,13,)</f>
        <v>To‘lov-shartnoma</v>
      </c>
      <c r="F480" s="109" t="str">
        <f>VLOOKUP(C480,'Hemis baza'!K:AF,3,)</f>
        <v>2-kurs</v>
      </c>
      <c r="G480" s="45" t="s">
        <v>19614</v>
      </c>
      <c r="H480" s="404" t="str">
        <f>VLOOKUP(C480,'Hemis baza'!K:AF,5,)</f>
        <v>S1-23 JM</v>
      </c>
      <c r="I480" s="403" t="str">
        <f>VLOOKUP(C480,'Hemis baza'!K:AF,11,)</f>
        <v>Bakalavr</v>
      </c>
      <c r="J480" s="23" t="str">
        <f>VLOOKUP(C480,'Hemis baza'!K:AF,12,)</f>
        <v>Sirtqi</v>
      </c>
      <c r="K480" s="44"/>
      <c r="L480" s="44"/>
      <c r="M480" s="12">
        <v>12000000</v>
      </c>
      <c r="N480" s="13">
        <f>SUMIF('BR 2'!B:B,'2-kurs'!C480,'BR 2'!G:G)</f>
        <v>6500000</v>
      </c>
      <c r="O480" s="12">
        <f t="shared" si="53"/>
        <v>5500000</v>
      </c>
      <c r="P480" s="12"/>
      <c r="Q480" s="12">
        <f t="shared" si="54"/>
        <v>0</v>
      </c>
      <c r="R480" s="39"/>
      <c r="U480" s="13">
        <f t="shared" si="55"/>
        <v>0</v>
      </c>
      <c r="V480" s="13">
        <v>6500000</v>
      </c>
      <c r="AA480" s="359">
        <f t="shared" si="56"/>
        <v>12000000</v>
      </c>
      <c r="AB480" s="359">
        <f t="shared" si="57"/>
        <v>6500000</v>
      </c>
      <c r="AC480" s="359">
        <f t="shared" si="58"/>
        <v>5500000</v>
      </c>
      <c r="AD480" s="359">
        <f t="shared" si="59"/>
        <v>0</v>
      </c>
    </row>
    <row r="481" spans="1:30" s="1" customFormat="1" x14ac:dyDescent="0.25">
      <c r="A481" s="5">
        <f>SUBTOTAL(103,$B$2:B481)</f>
        <v>480</v>
      </c>
      <c r="B481" s="42" t="s">
        <v>7990</v>
      </c>
      <c r="C481" s="32">
        <v>61108065280029</v>
      </c>
      <c r="D481" s="10" t="str">
        <f>VLOOKUP(C481,'Hemis baza'!K:AJ,26,)</f>
        <v>438231100863</v>
      </c>
      <c r="E481" s="24" t="str">
        <f>VLOOKUP(C481,'Hemis baza'!K:AF,13,)</f>
        <v>To‘lov-shartnoma</v>
      </c>
      <c r="F481" s="109" t="str">
        <f>VLOOKUP(C481,'Hemis baza'!K:AF,3,)</f>
        <v>2-kurs</v>
      </c>
      <c r="G481" s="45" t="s">
        <v>181</v>
      </c>
      <c r="H481" s="404" t="str">
        <f>VLOOKUP(C481,'Hemis baza'!K:AF,5,)</f>
        <v>1-23 O`TA</v>
      </c>
      <c r="I481" s="403" t="str">
        <f>VLOOKUP(C481,'Hemis baza'!K:AF,11,)</f>
        <v>Bakalavr</v>
      </c>
      <c r="J481" s="23" t="str">
        <f>VLOOKUP(C481,'Hemis baza'!K:AF,12,)</f>
        <v>Kunduzgi</v>
      </c>
      <c r="K481" s="44"/>
      <c r="L481" s="44"/>
      <c r="M481" s="12">
        <v>15000000</v>
      </c>
      <c r="N481" s="13">
        <f>SUMIF('BR 2'!B:B,'2-kurs'!C481,'BR 2'!G:G)</f>
        <v>7500000</v>
      </c>
      <c r="O481" s="12">
        <f t="shared" si="53"/>
        <v>7500000</v>
      </c>
      <c r="P481" s="12"/>
      <c r="Q481" s="12">
        <f t="shared" si="54"/>
        <v>0</v>
      </c>
      <c r="R481" s="39"/>
      <c r="U481" s="13">
        <f t="shared" si="55"/>
        <v>0</v>
      </c>
      <c r="V481" s="13">
        <v>7500000</v>
      </c>
      <c r="AA481" s="359">
        <f t="shared" si="56"/>
        <v>15000000</v>
      </c>
      <c r="AB481" s="359">
        <f t="shared" si="57"/>
        <v>7500000</v>
      </c>
      <c r="AC481" s="359">
        <f t="shared" si="58"/>
        <v>7500000</v>
      </c>
      <c r="AD481" s="359">
        <f t="shared" si="59"/>
        <v>0</v>
      </c>
    </row>
    <row r="482" spans="1:30" s="1" customFormat="1" x14ac:dyDescent="0.25">
      <c r="A482" s="5">
        <f>SUBTOTAL(103,$B$2:B482)</f>
        <v>481</v>
      </c>
      <c r="B482" s="42" t="s">
        <v>7991</v>
      </c>
      <c r="C482" s="32">
        <v>31112782630097</v>
      </c>
      <c r="D482" s="10" t="str">
        <f>VLOOKUP(C482,'Hemis baza'!K:AJ,26,)</f>
        <v>438231100865</v>
      </c>
      <c r="E482" s="24" t="str">
        <f>VLOOKUP(C482,'Hemis baza'!K:AF,13,)</f>
        <v>To‘lov-shartnoma</v>
      </c>
      <c r="F482" s="109" t="str">
        <f>VLOOKUP(C482,'Hemis baza'!K:AF,3,)</f>
        <v>2-kurs</v>
      </c>
      <c r="G482" s="45" t="s">
        <v>140</v>
      </c>
      <c r="H482" s="404" t="str">
        <f>VLOOKUP(C482,'Hemis baza'!K:AF,5,)</f>
        <v>S1-23 MUZ</v>
      </c>
      <c r="I482" s="403" t="str">
        <f>VLOOKUP(C482,'Hemis baza'!K:AF,11,)</f>
        <v>Bakalavr</v>
      </c>
      <c r="J482" s="23" t="str">
        <f>VLOOKUP(C482,'Hemis baza'!K:AF,12,)</f>
        <v>Sirtqi</v>
      </c>
      <c r="K482" s="44"/>
      <c r="L482" s="44"/>
      <c r="M482" s="12">
        <v>12000000</v>
      </c>
      <c r="N482" s="13">
        <f>SUMIF('BR 2'!B:B,'2-kurs'!C482,'BR 2'!G:G)</f>
        <v>9036800</v>
      </c>
      <c r="O482" s="12">
        <f t="shared" si="53"/>
        <v>2963200</v>
      </c>
      <c r="P482" s="12"/>
      <c r="Q482" s="12">
        <f t="shared" si="54"/>
        <v>0</v>
      </c>
      <c r="R482" s="39"/>
      <c r="U482" s="13">
        <f t="shared" si="55"/>
        <v>0</v>
      </c>
      <c r="V482" s="13">
        <v>9036800</v>
      </c>
      <c r="AA482" s="359">
        <f t="shared" si="56"/>
        <v>12000000</v>
      </c>
      <c r="AB482" s="359">
        <f t="shared" si="57"/>
        <v>9036800</v>
      </c>
      <c r="AC482" s="359">
        <f t="shared" si="58"/>
        <v>2963200</v>
      </c>
      <c r="AD482" s="359">
        <f t="shared" si="59"/>
        <v>0</v>
      </c>
    </row>
    <row r="483" spans="1:30" s="1" customFormat="1" x14ac:dyDescent="0.25">
      <c r="A483" s="5">
        <f>SUBTOTAL(103,$B$2:B483)</f>
        <v>482</v>
      </c>
      <c r="B483" s="42" t="s">
        <v>7994</v>
      </c>
      <c r="C483" s="32">
        <v>40411995380015</v>
      </c>
      <c r="D483" s="10" t="str">
        <f>VLOOKUP(C483,'Hemis baza'!K:AJ,26,)</f>
        <v>438231100872</v>
      </c>
      <c r="E483" s="24" t="str">
        <f>VLOOKUP(C483,'Hemis baza'!K:AF,13,)</f>
        <v>To‘lov-shartnoma</v>
      </c>
      <c r="F483" s="109" t="str">
        <f>VLOOKUP(C483,'Hemis baza'!K:AF,3,)</f>
        <v>2-kurs</v>
      </c>
      <c r="G483" s="45" t="s">
        <v>140</v>
      </c>
      <c r="H483" s="404" t="str">
        <f>VLOOKUP(C483,'Hemis baza'!K:AF,5,)</f>
        <v>S1-23 MUZ</v>
      </c>
      <c r="I483" s="403" t="str">
        <f>VLOOKUP(C483,'Hemis baza'!K:AF,11,)</f>
        <v>Bakalavr</v>
      </c>
      <c r="J483" s="23" t="str">
        <f>VLOOKUP(C483,'Hemis baza'!K:AF,12,)</f>
        <v>Sirtqi</v>
      </c>
      <c r="K483" s="44"/>
      <c r="L483" s="44"/>
      <c r="M483" s="12">
        <v>12000000</v>
      </c>
      <c r="N483" s="13">
        <f>SUMIF('BR 2'!B:B,'2-kurs'!C483,'BR 2'!G:G)</f>
        <v>7000000</v>
      </c>
      <c r="O483" s="12">
        <f t="shared" si="53"/>
        <v>5000000</v>
      </c>
      <c r="P483" s="12"/>
      <c r="Q483" s="12">
        <f t="shared" si="54"/>
        <v>0</v>
      </c>
      <c r="R483" s="39"/>
      <c r="U483" s="13">
        <f t="shared" si="55"/>
        <v>0</v>
      </c>
      <c r="V483" s="13">
        <v>7000000</v>
      </c>
      <c r="AA483" s="359">
        <f t="shared" si="56"/>
        <v>12000000</v>
      </c>
      <c r="AB483" s="359">
        <f t="shared" si="57"/>
        <v>7000000</v>
      </c>
      <c r="AC483" s="359">
        <f t="shared" si="58"/>
        <v>5000000</v>
      </c>
      <c r="AD483" s="359">
        <f t="shared" si="59"/>
        <v>0</v>
      </c>
    </row>
    <row r="484" spans="1:30" s="1" customFormat="1" x14ac:dyDescent="0.25">
      <c r="A484" s="5">
        <f>SUBTOTAL(103,$B$2:B484)</f>
        <v>483</v>
      </c>
      <c r="B484" s="42" t="s">
        <v>7996</v>
      </c>
      <c r="C484" s="32">
        <v>40109781060035</v>
      </c>
      <c r="D484" s="10" t="str">
        <f>VLOOKUP(C484,'Hemis baza'!K:AJ,26,)</f>
        <v>438231100917</v>
      </c>
      <c r="E484" s="24" t="str">
        <f>VLOOKUP(C484,'Hemis baza'!K:AF,13,)</f>
        <v>To‘lov-shartnoma</v>
      </c>
      <c r="F484" s="109" t="str">
        <f>VLOOKUP(C484,'Hemis baza'!K:AF,3,)</f>
        <v>2-kurs</v>
      </c>
      <c r="G484" s="88" t="s">
        <v>121</v>
      </c>
      <c r="H484" s="404" t="str">
        <f>VLOOKUP(C484,'Hemis baza'!K:AF,5,)</f>
        <v>S1-23 BT</v>
      </c>
      <c r="I484" s="403" t="str">
        <f>VLOOKUP(C484,'Hemis baza'!K:AF,11,)</f>
        <v>Bakalavr</v>
      </c>
      <c r="J484" s="23" t="str">
        <f>VLOOKUP(C484,'Hemis baza'!K:AF,12,)</f>
        <v>Sirtqi</v>
      </c>
      <c r="K484" s="44"/>
      <c r="L484" s="44"/>
      <c r="M484" s="12">
        <v>12000000</v>
      </c>
      <c r="N484" s="13">
        <f>SUMIF('BR 2'!B:B,'2-kurs'!C484,'BR 2'!G:G)</f>
        <v>9000000</v>
      </c>
      <c r="O484" s="12">
        <f t="shared" si="53"/>
        <v>3000000</v>
      </c>
      <c r="P484" s="12"/>
      <c r="Q484" s="12">
        <f t="shared" si="54"/>
        <v>0</v>
      </c>
      <c r="R484" s="39"/>
      <c r="U484" s="13">
        <f t="shared" si="55"/>
        <v>0</v>
      </c>
      <c r="V484" s="13">
        <v>9000000</v>
      </c>
      <c r="AA484" s="359">
        <f t="shared" si="56"/>
        <v>12000000</v>
      </c>
      <c r="AB484" s="359">
        <f t="shared" si="57"/>
        <v>9000000</v>
      </c>
      <c r="AC484" s="359">
        <f t="shared" si="58"/>
        <v>3000000</v>
      </c>
      <c r="AD484" s="359">
        <f t="shared" si="59"/>
        <v>0</v>
      </c>
    </row>
    <row r="485" spans="1:30" s="1" customFormat="1" x14ac:dyDescent="0.25">
      <c r="A485" s="5">
        <f>SUBTOTAL(103,$B$2:B485)</f>
        <v>484</v>
      </c>
      <c r="B485" s="42" t="s">
        <v>7997</v>
      </c>
      <c r="C485" s="32">
        <v>61603065360026</v>
      </c>
      <c r="D485" s="10" t="str">
        <f>VLOOKUP(C485,'Hemis baza'!K:AJ,26,)</f>
        <v>438231100859</v>
      </c>
      <c r="E485" s="24" t="str">
        <f>VLOOKUP(C485,'Hemis baza'!K:AF,13,)</f>
        <v>To‘lov-shartnoma</v>
      </c>
      <c r="F485" s="109" t="str">
        <f>VLOOKUP(C485,'Hemis baza'!K:AF,3,)</f>
        <v>2-kurs</v>
      </c>
      <c r="G485" s="45" t="s">
        <v>181</v>
      </c>
      <c r="H485" s="404" t="str">
        <f>VLOOKUP(C485,'Hemis baza'!K:AF,5,)</f>
        <v>1-23 O`TA</v>
      </c>
      <c r="I485" s="403" t="str">
        <f>VLOOKUP(C485,'Hemis baza'!K:AF,11,)</f>
        <v>Bakalavr</v>
      </c>
      <c r="J485" s="23" t="str">
        <f>VLOOKUP(C485,'Hemis baza'!K:AF,12,)</f>
        <v>Kunduzgi</v>
      </c>
      <c r="K485" s="44"/>
      <c r="L485" s="44"/>
      <c r="M485" s="12">
        <v>15000000</v>
      </c>
      <c r="N485" s="13">
        <f>SUMIF('BR 2'!B:B,'2-kurs'!C485,'BR 2'!G:G)</f>
        <v>11500000</v>
      </c>
      <c r="O485" s="12">
        <f t="shared" si="53"/>
        <v>3500000</v>
      </c>
      <c r="P485" s="12"/>
      <c r="Q485" s="12">
        <f t="shared" si="54"/>
        <v>0</v>
      </c>
      <c r="R485" s="39"/>
      <c r="U485" s="13">
        <f t="shared" si="55"/>
        <v>0</v>
      </c>
      <c r="V485" s="13">
        <v>11500000</v>
      </c>
      <c r="AA485" s="359">
        <f t="shared" si="56"/>
        <v>15000000</v>
      </c>
      <c r="AB485" s="359">
        <f t="shared" si="57"/>
        <v>11500000</v>
      </c>
      <c r="AC485" s="359">
        <f t="shared" si="58"/>
        <v>3500000</v>
      </c>
      <c r="AD485" s="359">
        <f t="shared" si="59"/>
        <v>0</v>
      </c>
    </row>
    <row r="486" spans="1:30" s="1" customFormat="1" x14ac:dyDescent="0.25">
      <c r="A486" s="5">
        <f>SUBTOTAL(103,$B$2:B486)</f>
        <v>485</v>
      </c>
      <c r="B486" s="42" t="s">
        <v>7998</v>
      </c>
      <c r="C486" s="32">
        <v>42404800970020</v>
      </c>
      <c r="D486" s="10" t="str">
        <f>VLOOKUP(C486,'Hemis baza'!K:AJ,26,)</f>
        <v>438231100926</v>
      </c>
      <c r="E486" s="24" t="str">
        <f>VLOOKUP(C486,'Hemis baza'!K:AF,13,)</f>
        <v>To‘lov-shartnoma</v>
      </c>
      <c r="F486" s="109" t="str">
        <f>VLOOKUP(C486,'Hemis baza'!K:AF,3,)</f>
        <v>2-kurs</v>
      </c>
      <c r="G486" s="88" t="s">
        <v>121</v>
      </c>
      <c r="H486" s="404" t="str">
        <f>VLOOKUP(C486,'Hemis baza'!K:AF,5,)</f>
        <v>S1-23 BT</v>
      </c>
      <c r="I486" s="403" t="str">
        <f>VLOOKUP(C486,'Hemis baza'!K:AF,11,)</f>
        <v>Bakalavr</v>
      </c>
      <c r="J486" s="23" t="str">
        <f>VLOOKUP(C486,'Hemis baza'!K:AF,12,)</f>
        <v>Sirtqi</v>
      </c>
      <c r="K486" s="44"/>
      <c r="L486" s="44"/>
      <c r="M486" s="12">
        <v>12000000</v>
      </c>
      <c r="N486" s="13">
        <f>SUMIF('BR 2'!B:B,'2-kurs'!C486,'BR 2'!G:G)</f>
        <v>10000000</v>
      </c>
      <c r="O486" s="12">
        <f t="shared" si="53"/>
        <v>2000000</v>
      </c>
      <c r="P486" s="12"/>
      <c r="Q486" s="12">
        <f t="shared" si="54"/>
        <v>0</v>
      </c>
      <c r="R486" s="39"/>
      <c r="U486" s="13">
        <f t="shared" si="55"/>
        <v>0</v>
      </c>
      <c r="V486" s="13">
        <v>10000000</v>
      </c>
      <c r="AA486" s="359">
        <f t="shared" si="56"/>
        <v>12000000</v>
      </c>
      <c r="AB486" s="359">
        <f t="shared" si="57"/>
        <v>10000000</v>
      </c>
      <c r="AC486" s="359">
        <f t="shared" si="58"/>
        <v>2000000</v>
      </c>
      <c r="AD486" s="359">
        <f t="shared" si="59"/>
        <v>0</v>
      </c>
    </row>
    <row r="487" spans="1:30" s="1" customFormat="1" x14ac:dyDescent="0.25">
      <c r="A487" s="5">
        <f>SUBTOTAL(103,$B$2:B487)</f>
        <v>486</v>
      </c>
      <c r="B487" s="42" t="s">
        <v>8000</v>
      </c>
      <c r="C487" s="32">
        <v>61610055350020</v>
      </c>
      <c r="D487" s="10" t="str">
        <f>VLOOKUP(C487,'Hemis baza'!K:AJ,26,)</f>
        <v>438231100929</v>
      </c>
      <c r="E487" s="24" t="str">
        <f>VLOOKUP(C487,'Hemis baza'!K:AF,13,)</f>
        <v>To‘lov-shartnoma</v>
      </c>
      <c r="F487" s="109" t="str">
        <f>VLOOKUP(C487,'Hemis baza'!K:AF,3,)</f>
        <v>2-kurs</v>
      </c>
      <c r="G487" s="307" t="s">
        <v>318</v>
      </c>
      <c r="H487" s="404" t="str">
        <f>VLOOKUP(C487,'Hemis baza'!K:AF,5,)</f>
        <v>S3-23 IQT</v>
      </c>
      <c r="I487" s="403" t="str">
        <f>VLOOKUP(C487,'Hemis baza'!K:AF,11,)</f>
        <v>Bakalavr</v>
      </c>
      <c r="J487" s="23" t="str">
        <f>VLOOKUP(C487,'Hemis baza'!K:AF,12,)</f>
        <v>Sirtqi</v>
      </c>
      <c r="K487" s="44"/>
      <c r="L487" s="44"/>
      <c r="M487" s="12">
        <v>12000000</v>
      </c>
      <c r="N487" s="13">
        <f>SUMIF('BR 2'!B:B,'2-kurs'!C487,'BR 2'!G:G)</f>
        <v>10003520</v>
      </c>
      <c r="O487" s="12">
        <f t="shared" si="53"/>
        <v>1996480</v>
      </c>
      <c r="P487" s="12"/>
      <c r="Q487" s="12">
        <f t="shared" si="54"/>
        <v>0</v>
      </c>
      <c r="R487" s="39"/>
      <c r="U487" s="13">
        <f t="shared" si="55"/>
        <v>0</v>
      </c>
      <c r="V487" s="13">
        <v>10003520</v>
      </c>
      <c r="AA487" s="359">
        <f t="shared" si="56"/>
        <v>12000000</v>
      </c>
      <c r="AB487" s="359">
        <f t="shared" si="57"/>
        <v>10003520</v>
      </c>
      <c r="AC487" s="359">
        <f t="shared" si="58"/>
        <v>1996480</v>
      </c>
      <c r="AD487" s="359">
        <f t="shared" si="59"/>
        <v>0</v>
      </c>
    </row>
    <row r="488" spans="1:30" s="1" customFormat="1" x14ac:dyDescent="0.25">
      <c r="A488" s="5">
        <f>SUBTOTAL(103,$B$2:B488)</f>
        <v>487</v>
      </c>
      <c r="B488" s="42" t="s">
        <v>8001</v>
      </c>
      <c r="C488" s="32">
        <v>41901965720031</v>
      </c>
      <c r="D488" s="10" t="str">
        <f>VLOOKUP(C488,'Hemis baza'!K:AJ,26,)</f>
        <v>438231100835</v>
      </c>
      <c r="E488" s="24" t="str">
        <f>VLOOKUP(C488,'Hemis baza'!K:AF,13,)</f>
        <v>To‘lov-shartnoma</v>
      </c>
      <c r="F488" s="109" t="str">
        <f>VLOOKUP(C488,'Hemis baza'!K:AF,3,)</f>
        <v>2-kurs</v>
      </c>
      <c r="G488" s="45" t="s">
        <v>140</v>
      </c>
      <c r="H488" s="404" t="str">
        <f>VLOOKUP(C488,'Hemis baza'!K:AF,5,)</f>
        <v>S1-23 MUZ</v>
      </c>
      <c r="I488" s="403" t="str">
        <f>VLOOKUP(C488,'Hemis baza'!K:AF,11,)</f>
        <v>Bakalavr</v>
      </c>
      <c r="J488" s="23" t="str">
        <f>VLOOKUP(C488,'Hemis baza'!K:AF,12,)</f>
        <v>Sirtqi</v>
      </c>
      <c r="K488" s="44"/>
      <c r="L488" s="44"/>
      <c r="M488" s="12">
        <v>12000000</v>
      </c>
      <c r="N488" s="13">
        <f>SUMIF('BR 2'!B:B,'2-kurs'!C488,'BR 2'!G:G)</f>
        <v>8600000</v>
      </c>
      <c r="O488" s="12">
        <f t="shared" si="53"/>
        <v>3400000</v>
      </c>
      <c r="P488" s="12"/>
      <c r="Q488" s="12">
        <f t="shared" si="54"/>
        <v>0</v>
      </c>
      <c r="R488" s="39"/>
      <c r="U488" s="13">
        <f t="shared" si="55"/>
        <v>0</v>
      </c>
      <c r="V488" s="13">
        <v>8600000</v>
      </c>
      <c r="AA488" s="359">
        <f t="shared" si="56"/>
        <v>12000000</v>
      </c>
      <c r="AB488" s="359">
        <f t="shared" si="57"/>
        <v>8600000</v>
      </c>
      <c r="AC488" s="359">
        <f t="shared" si="58"/>
        <v>3400000</v>
      </c>
      <c r="AD488" s="359">
        <f t="shared" si="59"/>
        <v>0</v>
      </c>
    </row>
    <row r="489" spans="1:30" s="1" customFormat="1" x14ac:dyDescent="0.25">
      <c r="A489" s="5">
        <f>SUBTOTAL(103,$B$2:B489)</f>
        <v>488</v>
      </c>
      <c r="B489" s="42" t="s">
        <v>8002</v>
      </c>
      <c r="C489" s="32">
        <v>40611865720017</v>
      </c>
      <c r="D489" s="10" t="str">
        <f>VLOOKUP(C489,'Hemis baza'!K:AJ,26,)</f>
        <v>438231100867</v>
      </c>
      <c r="E489" s="24" t="str">
        <f>VLOOKUP(C489,'Hemis baza'!K:AF,13,)</f>
        <v>To‘lov-shartnoma</v>
      </c>
      <c r="F489" s="109" t="str">
        <f>VLOOKUP(C489,'Hemis baza'!K:AF,3,)</f>
        <v>2-kurs</v>
      </c>
      <c r="G489" s="45" t="s">
        <v>140</v>
      </c>
      <c r="H489" s="404" t="str">
        <f>VLOOKUP(C489,'Hemis baza'!K:AF,5,)</f>
        <v>S1-23 MUZ</v>
      </c>
      <c r="I489" s="403" t="str">
        <f>VLOOKUP(C489,'Hemis baza'!K:AF,11,)</f>
        <v>Bakalavr</v>
      </c>
      <c r="J489" s="23" t="str">
        <f>VLOOKUP(C489,'Hemis baza'!K:AF,12,)</f>
        <v>Sirtqi</v>
      </c>
      <c r="K489" s="44"/>
      <c r="L489" s="44"/>
      <c r="M489" s="12">
        <v>12000000</v>
      </c>
      <c r="N489" s="13">
        <f>SUMIF('BR 2'!B:B,'2-kurs'!C489,'BR 2'!G:G)</f>
        <v>11000000</v>
      </c>
      <c r="O489" s="12">
        <f t="shared" si="53"/>
        <v>1000000</v>
      </c>
      <c r="P489" s="12"/>
      <c r="Q489" s="12">
        <f t="shared" si="54"/>
        <v>0</v>
      </c>
      <c r="R489" s="39"/>
      <c r="U489" s="13">
        <f t="shared" si="55"/>
        <v>0</v>
      </c>
      <c r="V489" s="13">
        <v>11000000</v>
      </c>
      <c r="AA489" s="359">
        <f t="shared" si="56"/>
        <v>12000000</v>
      </c>
      <c r="AB489" s="359">
        <f t="shared" si="57"/>
        <v>11000000</v>
      </c>
      <c r="AC489" s="359">
        <f t="shared" si="58"/>
        <v>1000000</v>
      </c>
      <c r="AD489" s="359">
        <f t="shared" si="59"/>
        <v>0</v>
      </c>
    </row>
    <row r="490" spans="1:30" s="1" customFormat="1" x14ac:dyDescent="0.25">
      <c r="A490" s="5">
        <f>SUBTOTAL(103,$B$2:B490)</f>
        <v>489</v>
      </c>
      <c r="B490" s="42" t="s">
        <v>8004</v>
      </c>
      <c r="C490" s="32">
        <v>41310985280047</v>
      </c>
      <c r="D490" s="10" t="str">
        <f>VLOOKUP(C490,'Hemis baza'!K:AJ,26,)</f>
        <v>438241102164</v>
      </c>
      <c r="E490" s="24" t="str">
        <f>VLOOKUP(C490,'Hemis baza'!K:AF,13,)</f>
        <v>To‘lov-shartnoma</v>
      </c>
      <c r="F490" s="109" t="str">
        <f>VLOOKUP(C490,'Hemis baza'!K:AF,3,)</f>
        <v>2-kurs</v>
      </c>
      <c r="G490" s="45" t="s">
        <v>361</v>
      </c>
      <c r="H490" s="404" t="str">
        <f>VLOOKUP(C490,'Hemis baza'!K:AF,5,)</f>
        <v>S3-23 PSI</v>
      </c>
      <c r="I490" s="403" t="str">
        <f>VLOOKUP(C490,'Hemis baza'!K:AF,11,)</f>
        <v>Bakalavr</v>
      </c>
      <c r="J490" s="23" t="str">
        <f>VLOOKUP(C490,'Hemis baza'!K:AF,12,)</f>
        <v>Sirtqi</v>
      </c>
      <c r="K490" s="44"/>
      <c r="L490" s="44"/>
      <c r="M490" s="12">
        <v>12000000</v>
      </c>
      <c r="N490" s="13">
        <f>SUMIF('BR 2'!B:B,'2-kurs'!C490,'BR 2'!G:G)</f>
        <v>7800000</v>
      </c>
      <c r="O490" s="12">
        <f t="shared" si="53"/>
        <v>4200000</v>
      </c>
      <c r="P490" s="12"/>
      <c r="Q490" s="12">
        <f t="shared" si="54"/>
        <v>0</v>
      </c>
      <c r="R490" s="39"/>
      <c r="U490" s="13">
        <f t="shared" si="55"/>
        <v>0</v>
      </c>
      <c r="V490" s="13">
        <v>7800000</v>
      </c>
      <c r="AA490" s="359">
        <f t="shared" si="56"/>
        <v>12000000</v>
      </c>
      <c r="AB490" s="359">
        <f t="shared" si="57"/>
        <v>7800000</v>
      </c>
      <c r="AC490" s="359">
        <f t="shared" si="58"/>
        <v>4200000</v>
      </c>
      <c r="AD490" s="359">
        <f t="shared" si="59"/>
        <v>0</v>
      </c>
    </row>
    <row r="491" spans="1:30" s="1" customFormat="1" x14ac:dyDescent="0.25">
      <c r="A491" s="5">
        <f>SUBTOTAL(103,$B$2:B491)</f>
        <v>490</v>
      </c>
      <c r="B491" s="42" t="s">
        <v>8006</v>
      </c>
      <c r="C491" s="32">
        <v>41012871090052</v>
      </c>
      <c r="D491" s="10" t="str">
        <f>VLOOKUP(C491,'Hemis baza'!K:AJ,26,)</f>
        <v>438231100919</v>
      </c>
      <c r="E491" s="24" t="str">
        <f>VLOOKUP(C491,'Hemis baza'!K:AF,13,)</f>
        <v>To‘lov-shartnoma</v>
      </c>
      <c r="F491" s="109" t="str">
        <f>VLOOKUP(C491,'Hemis baza'!K:AF,3,)</f>
        <v>2-kurs</v>
      </c>
      <c r="G491" s="88" t="s">
        <v>121</v>
      </c>
      <c r="H491" s="404" t="str">
        <f>VLOOKUP(C491,'Hemis baza'!K:AF,5,)</f>
        <v>S1-23 BT</v>
      </c>
      <c r="I491" s="403" t="str">
        <f>VLOOKUP(C491,'Hemis baza'!K:AF,11,)</f>
        <v>Bakalavr</v>
      </c>
      <c r="J491" s="23" t="str">
        <f>VLOOKUP(C491,'Hemis baza'!K:AF,12,)</f>
        <v>Sirtqi</v>
      </c>
      <c r="K491" s="44"/>
      <c r="L491" s="44"/>
      <c r="M491" s="12">
        <v>12000000</v>
      </c>
      <c r="N491" s="13">
        <f>SUMIF('BR 2'!B:B,'2-kurs'!C491,'BR 2'!G:G)</f>
        <v>10000000</v>
      </c>
      <c r="O491" s="12">
        <f t="shared" si="53"/>
        <v>2000000</v>
      </c>
      <c r="P491" s="12"/>
      <c r="Q491" s="12">
        <f t="shared" si="54"/>
        <v>0</v>
      </c>
      <c r="R491" s="39"/>
      <c r="U491" s="13">
        <f t="shared" si="55"/>
        <v>1000000</v>
      </c>
      <c r="V491" s="13">
        <v>9000000</v>
      </c>
      <c r="AA491" s="359">
        <f t="shared" si="56"/>
        <v>12000000</v>
      </c>
      <c r="AB491" s="359">
        <f t="shared" si="57"/>
        <v>10000000</v>
      </c>
      <c r="AC491" s="359">
        <f t="shared" si="58"/>
        <v>2000000</v>
      </c>
      <c r="AD491" s="359">
        <f t="shared" si="59"/>
        <v>0</v>
      </c>
    </row>
    <row r="492" spans="1:30" s="1" customFormat="1" x14ac:dyDescent="0.25">
      <c r="A492" s="5">
        <f>SUBTOTAL(103,$B$2:B492)</f>
        <v>491</v>
      </c>
      <c r="B492" s="42" t="s">
        <v>8007</v>
      </c>
      <c r="C492" s="32">
        <v>60409045330017</v>
      </c>
      <c r="D492" s="10" t="str">
        <f>VLOOKUP(C492,'Hemis baza'!K:AJ,26,)</f>
        <v>438231100910</v>
      </c>
      <c r="E492" s="24" t="str">
        <f>VLOOKUP(C492,'Hemis baza'!K:AF,13,)</f>
        <v>To‘lov-shartnoma</v>
      </c>
      <c r="F492" s="109" t="str">
        <f>VLOOKUP(C492,'Hemis baza'!K:AF,3,)</f>
        <v>2-kurs</v>
      </c>
      <c r="G492" s="305" t="s">
        <v>36</v>
      </c>
      <c r="H492" s="404" t="str">
        <f>VLOOKUP(C492,'Hemis baza'!K:AF,5,)</f>
        <v>S2-23 MT</v>
      </c>
      <c r="I492" s="403" t="str">
        <f>VLOOKUP(C492,'Hemis baza'!K:AF,11,)</f>
        <v>Bakalavr</v>
      </c>
      <c r="J492" s="23" t="str">
        <f>VLOOKUP(C492,'Hemis baza'!K:AF,12,)</f>
        <v>Sirtqi</v>
      </c>
      <c r="K492" s="44"/>
      <c r="L492" s="44"/>
      <c r="M492" s="12">
        <v>12000000</v>
      </c>
      <c r="N492" s="13">
        <f>SUMIF('BR 2'!B:B,'2-kurs'!C492,'BR 2'!G:G)</f>
        <v>6975000</v>
      </c>
      <c r="O492" s="12">
        <f t="shared" si="53"/>
        <v>5025000</v>
      </c>
      <c r="P492" s="12"/>
      <c r="Q492" s="12">
        <f t="shared" si="54"/>
        <v>0</v>
      </c>
      <c r="R492" s="39"/>
      <c r="U492" s="13">
        <f t="shared" si="55"/>
        <v>0</v>
      </c>
      <c r="V492" s="13">
        <v>6975000</v>
      </c>
      <c r="AA492" s="359">
        <f t="shared" si="56"/>
        <v>12000000</v>
      </c>
      <c r="AB492" s="359">
        <f t="shared" si="57"/>
        <v>6975000</v>
      </c>
      <c r="AC492" s="359">
        <f t="shared" si="58"/>
        <v>5025000</v>
      </c>
      <c r="AD492" s="359">
        <f t="shared" si="59"/>
        <v>0</v>
      </c>
    </row>
    <row r="493" spans="1:30" s="1" customFormat="1" x14ac:dyDescent="0.25">
      <c r="A493" s="5">
        <f>SUBTOTAL(103,$B$2:B493)</f>
        <v>492</v>
      </c>
      <c r="B493" s="42" t="s">
        <v>8010</v>
      </c>
      <c r="C493" s="32">
        <v>40904851140042</v>
      </c>
      <c r="D493" s="10" t="str">
        <f>VLOOKUP(C493,'Hemis baza'!K:AJ,26,)</f>
        <v>438231100923</v>
      </c>
      <c r="E493" s="24" t="str">
        <f>VLOOKUP(C493,'Hemis baza'!K:AF,13,)</f>
        <v>To‘lov-shartnoma</v>
      </c>
      <c r="F493" s="109" t="str">
        <f>VLOOKUP(C493,'Hemis baza'!K:AF,3,)</f>
        <v>2-kurs</v>
      </c>
      <c r="G493" s="88" t="s">
        <v>121</v>
      </c>
      <c r="H493" s="404" t="str">
        <f>VLOOKUP(C493,'Hemis baza'!K:AF,5,)</f>
        <v>S1-23 BT</v>
      </c>
      <c r="I493" s="403" t="str">
        <f>VLOOKUP(C493,'Hemis baza'!K:AF,11,)</f>
        <v>Bakalavr</v>
      </c>
      <c r="J493" s="23" t="str">
        <f>VLOOKUP(C493,'Hemis baza'!K:AF,12,)</f>
        <v>Sirtqi</v>
      </c>
      <c r="K493" s="44"/>
      <c r="L493" s="44"/>
      <c r="M493" s="12">
        <v>12000000</v>
      </c>
      <c r="N493" s="13">
        <f>SUMIF('BR 2'!B:B,'2-kurs'!C493,'BR 2'!G:G)</f>
        <v>9800000</v>
      </c>
      <c r="O493" s="12">
        <f t="shared" si="53"/>
        <v>2200000</v>
      </c>
      <c r="P493" s="12"/>
      <c r="Q493" s="12">
        <f t="shared" si="54"/>
        <v>0</v>
      </c>
      <c r="R493" s="39"/>
      <c r="U493" s="13">
        <f t="shared" si="55"/>
        <v>0</v>
      </c>
      <c r="V493" s="13">
        <v>9800000</v>
      </c>
      <c r="AA493" s="359">
        <f t="shared" si="56"/>
        <v>12000000</v>
      </c>
      <c r="AB493" s="359">
        <f t="shared" si="57"/>
        <v>9800000</v>
      </c>
      <c r="AC493" s="359">
        <f t="shared" si="58"/>
        <v>2200000</v>
      </c>
      <c r="AD493" s="359">
        <f t="shared" si="59"/>
        <v>0</v>
      </c>
    </row>
    <row r="494" spans="1:30" s="1" customFormat="1" x14ac:dyDescent="0.25">
      <c r="A494" s="5">
        <f>SUBTOTAL(103,$B$2:B494)</f>
        <v>493</v>
      </c>
      <c r="B494" s="42" t="s">
        <v>8013</v>
      </c>
      <c r="C494" s="32">
        <v>62608065350034</v>
      </c>
      <c r="D494" s="10" t="str">
        <f>VLOOKUP(C494,'Hemis baza'!K:AJ,26,)</f>
        <v>438241102188</v>
      </c>
      <c r="E494" s="24" t="str">
        <f>VLOOKUP(C494,'Hemis baza'!K:AF,13,)</f>
        <v>To‘lov-shartnoma</v>
      </c>
      <c r="F494" s="109" t="str">
        <f>VLOOKUP(C494,'Hemis baza'!K:AF,3,)</f>
        <v>2-kurs</v>
      </c>
      <c r="G494" s="45" t="s">
        <v>270</v>
      </c>
      <c r="H494" s="404" t="str">
        <f>VLOOKUP(C494,'Hemis baza'!K:AF,5,)</f>
        <v>2-23 XTA</v>
      </c>
      <c r="I494" s="403" t="str">
        <f>VLOOKUP(C494,'Hemis baza'!K:AF,11,)</f>
        <v>Bakalavr</v>
      </c>
      <c r="J494" s="23" t="str">
        <f>VLOOKUP(C494,'Hemis baza'!K:AF,12,)</f>
        <v>Kunduzgi</v>
      </c>
      <c r="K494" s="44"/>
      <c r="L494" s="44"/>
      <c r="M494" s="12">
        <v>15000000</v>
      </c>
      <c r="N494" s="13">
        <f>SUMIF('BR 2'!B:B,'2-kurs'!C494,'BR 2'!G:G)</f>
        <v>14000000</v>
      </c>
      <c r="O494" s="12">
        <f t="shared" si="53"/>
        <v>1000000</v>
      </c>
      <c r="P494" s="12"/>
      <c r="Q494" s="12">
        <f t="shared" si="54"/>
        <v>0</v>
      </c>
      <c r="R494" s="39"/>
      <c r="U494" s="13">
        <f t="shared" si="55"/>
        <v>0</v>
      </c>
      <c r="V494" s="13">
        <v>14000000</v>
      </c>
      <c r="AA494" s="359">
        <f t="shared" si="56"/>
        <v>15000000</v>
      </c>
      <c r="AB494" s="359">
        <f t="shared" si="57"/>
        <v>14000000</v>
      </c>
      <c r="AC494" s="359">
        <f t="shared" si="58"/>
        <v>1000000</v>
      </c>
      <c r="AD494" s="359">
        <f t="shared" si="59"/>
        <v>0</v>
      </c>
    </row>
    <row r="495" spans="1:30" s="1" customFormat="1" x14ac:dyDescent="0.25">
      <c r="A495" s="5">
        <f>SUBTOTAL(103,$B$2:B495)</f>
        <v>494</v>
      </c>
      <c r="B495" s="42" t="s">
        <v>8014</v>
      </c>
      <c r="C495" s="32">
        <v>32306862680051</v>
      </c>
      <c r="D495" s="10" t="str">
        <f>VLOOKUP(C495,'Hemis baza'!K:AJ,26,)</f>
        <v>438231200115</v>
      </c>
      <c r="E495" s="24" t="str">
        <f>VLOOKUP(C495,'Hemis baza'!K:AF,13,)</f>
        <v>To‘lov-shartnoma</v>
      </c>
      <c r="F495" s="109" t="str">
        <f>VLOOKUP(C495,'Hemis baza'!K:AF,3,)</f>
        <v>2-kurs</v>
      </c>
      <c r="G495" s="45" t="s">
        <v>140</v>
      </c>
      <c r="H495" s="404" t="str">
        <f>VLOOKUP(C495,'Hemis baza'!K:AF,5,)</f>
        <v>M1-23 MUZ</v>
      </c>
      <c r="I495" s="403" t="str">
        <f>VLOOKUP(C495,'Hemis baza'!K:AF,11,)</f>
        <v>Magistr</v>
      </c>
      <c r="J495" s="23" t="str">
        <f>VLOOKUP(C495,'Hemis baza'!K:AF,12,)</f>
        <v>Kunduzgi</v>
      </c>
      <c r="K495" s="44"/>
      <c r="L495" s="44"/>
      <c r="M495" s="40">
        <v>18000000</v>
      </c>
      <c r="N495" s="13">
        <f>SUMIF('BR 2'!B:B,'2-kurs'!C495,'BR 2'!G:G)</f>
        <v>18000000</v>
      </c>
      <c r="O495" s="12">
        <f t="shared" si="53"/>
        <v>0</v>
      </c>
      <c r="P495" s="12"/>
      <c r="Q495" s="12">
        <f t="shared" si="54"/>
        <v>0</v>
      </c>
      <c r="R495" s="39"/>
      <c r="U495" s="13">
        <f t="shared" si="55"/>
        <v>0</v>
      </c>
      <c r="V495" s="13">
        <v>18000000</v>
      </c>
      <c r="AA495" s="359">
        <f t="shared" si="56"/>
        <v>18000000</v>
      </c>
      <c r="AB495" s="359">
        <f t="shared" si="57"/>
        <v>18000000</v>
      </c>
      <c r="AC495" s="359">
        <f t="shared" si="58"/>
        <v>0</v>
      </c>
      <c r="AD495" s="359">
        <f t="shared" si="59"/>
        <v>0</v>
      </c>
    </row>
    <row r="496" spans="1:30" s="1" customFormat="1" x14ac:dyDescent="0.25">
      <c r="A496" s="5">
        <f>SUBTOTAL(103,$B$2:B496)</f>
        <v>495</v>
      </c>
      <c r="B496" s="42" t="s">
        <v>8095</v>
      </c>
      <c r="C496" s="32">
        <v>40407895350014</v>
      </c>
      <c r="D496" s="10" t="str">
        <f>VLOOKUP(C496,'Hemis baza'!K:AJ,26,)</f>
        <v>438231100927</v>
      </c>
      <c r="E496" s="24" t="str">
        <f>VLOOKUP(C496,'Hemis baza'!K:AF,13,)</f>
        <v>To‘lov-shartnoma</v>
      </c>
      <c r="F496" s="109" t="str">
        <f>VLOOKUP(C496,'Hemis baza'!K:AF,3,)</f>
        <v>2-kurs</v>
      </c>
      <c r="G496" s="88" t="s">
        <v>121</v>
      </c>
      <c r="H496" s="404" t="str">
        <f>VLOOKUP(C496,'Hemis baza'!K:AF,5,)</f>
        <v>S1-23 BT</v>
      </c>
      <c r="I496" s="403" t="str">
        <f>VLOOKUP(C496,'Hemis baza'!K:AF,11,)</f>
        <v>Bakalavr</v>
      </c>
      <c r="J496" s="23" t="str">
        <f>VLOOKUP(C496,'Hemis baza'!K:AF,12,)</f>
        <v>Sirtqi</v>
      </c>
      <c r="K496" s="44"/>
      <c r="L496" s="44"/>
      <c r="M496" s="12">
        <v>12000000</v>
      </c>
      <c r="N496" s="13">
        <f>SUMIF('BR 2'!B:B,'2-kurs'!C496,'BR 2'!G:G)</f>
        <v>9500000</v>
      </c>
      <c r="O496" s="12">
        <f t="shared" si="53"/>
        <v>2500000</v>
      </c>
      <c r="P496" s="12"/>
      <c r="Q496" s="12">
        <f t="shared" si="54"/>
        <v>0</v>
      </c>
      <c r="R496" s="39"/>
      <c r="U496" s="13">
        <f t="shared" si="55"/>
        <v>0</v>
      </c>
      <c r="V496" s="13">
        <v>9500000</v>
      </c>
      <c r="AA496" s="359">
        <f t="shared" si="56"/>
        <v>12000000</v>
      </c>
      <c r="AB496" s="359">
        <f t="shared" si="57"/>
        <v>9500000</v>
      </c>
      <c r="AC496" s="359">
        <f t="shared" si="58"/>
        <v>2500000</v>
      </c>
      <c r="AD496" s="359">
        <f t="shared" si="59"/>
        <v>0</v>
      </c>
    </row>
    <row r="497" spans="1:30" s="1" customFormat="1" x14ac:dyDescent="0.25">
      <c r="A497" s="5">
        <f>SUBTOTAL(103,$B$2:B497)</f>
        <v>496</v>
      </c>
      <c r="B497" s="42" t="s">
        <v>8084</v>
      </c>
      <c r="C497" s="32">
        <v>62612055350074</v>
      </c>
      <c r="D497" s="10" t="str">
        <f>VLOOKUP(C497,'Hemis baza'!K:AJ,26,)</f>
        <v>438231100945</v>
      </c>
      <c r="E497" s="24" t="str">
        <f>VLOOKUP(C497,'Hemis baza'!K:AF,13,)</f>
        <v>To‘lov-shartnoma</v>
      </c>
      <c r="F497" s="109" t="str">
        <f>VLOOKUP(C497,'Hemis baza'!K:AF,3,)</f>
        <v>2-kurs</v>
      </c>
      <c r="G497" s="88" t="s">
        <v>121</v>
      </c>
      <c r="H497" s="404" t="str">
        <f>VLOOKUP(C497,'Hemis baza'!K:AF,5,)</f>
        <v>2-23 BT</v>
      </c>
      <c r="I497" s="403" t="str">
        <f>VLOOKUP(C497,'Hemis baza'!K:AF,11,)</f>
        <v>Bakalavr</v>
      </c>
      <c r="J497" s="23" t="str">
        <f>VLOOKUP(C497,'Hemis baza'!K:AF,12,)</f>
        <v>Kunduzgi</v>
      </c>
      <c r="K497" s="44"/>
      <c r="L497" s="44"/>
      <c r="M497" s="12">
        <v>15000000</v>
      </c>
      <c r="N497" s="13">
        <f>SUMIF('BR 2'!B:B,'2-kurs'!C497,'BR 2'!G:G)</f>
        <v>14200000</v>
      </c>
      <c r="O497" s="12">
        <f t="shared" si="53"/>
        <v>800000</v>
      </c>
      <c r="P497" s="12"/>
      <c r="Q497" s="12">
        <f t="shared" si="54"/>
        <v>0</v>
      </c>
      <c r="R497" s="39"/>
      <c r="U497" s="13">
        <f t="shared" si="55"/>
        <v>0</v>
      </c>
      <c r="V497" s="13">
        <v>14200000</v>
      </c>
      <c r="AA497" s="359">
        <f t="shared" si="56"/>
        <v>15000000</v>
      </c>
      <c r="AB497" s="359">
        <f t="shared" si="57"/>
        <v>14200000</v>
      </c>
      <c r="AC497" s="359">
        <f t="shared" si="58"/>
        <v>800000</v>
      </c>
      <c r="AD497" s="359">
        <f t="shared" si="59"/>
        <v>0</v>
      </c>
    </row>
    <row r="498" spans="1:30" s="1" customFormat="1" x14ac:dyDescent="0.25">
      <c r="A498" s="5">
        <f>SUBTOTAL(103,$B$2:B498)</f>
        <v>497</v>
      </c>
      <c r="B498" s="42" t="s">
        <v>8076</v>
      </c>
      <c r="C498" s="32">
        <v>60509055360023</v>
      </c>
      <c r="D498" s="10" t="str">
        <f>VLOOKUP(C498,'Hemis baza'!K:AJ,26,)</f>
        <v>438231100949</v>
      </c>
      <c r="E498" s="24" t="str">
        <f>VLOOKUP(C498,'Hemis baza'!K:AF,13,)</f>
        <v>To‘lov-shartnoma</v>
      </c>
      <c r="F498" s="109" t="str">
        <f>VLOOKUP(C498,'Hemis baza'!K:AF,3,)</f>
        <v>2-kurs</v>
      </c>
      <c r="G498" s="305" t="s">
        <v>36</v>
      </c>
      <c r="H498" s="404" t="str">
        <f>VLOOKUP(C498,'Hemis baza'!K:AF,5,)</f>
        <v>S2-23 MT</v>
      </c>
      <c r="I498" s="403" t="str">
        <f>VLOOKUP(C498,'Hemis baza'!K:AF,11,)</f>
        <v>Bakalavr</v>
      </c>
      <c r="J498" s="23" t="str">
        <f>VLOOKUP(C498,'Hemis baza'!K:AF,12,)</f>
        <v>Sirtqi</v>
      </c>
      <c r="K498" s="44"/>
      <c r="L498" s="44"/>
      <c r="M498" s="12">
        <v>12000000</v>
      </c>
      <c r="N498" s="13">
        <f>SUMIF('BR 2'!B:B,'2-kurs'!C498,'BR 2'!G:G)</f>
        <v>3000000</v>
      </c>
      <c r="O498" s="12">
        <f t="shared" si="53"/>
        <v>9000000</v>
      </c>
      <c r="P498" s="12"/>
      <c r="Q498" s="12">
        <f t="shared" si="54"/>
        <v>0</v>
      </c>
      <c r="R498" s="39"/>
      <c r="U498" s="13">
        <f t="shared" si="55"/>
        <v>0</v>
      </c>
      <c r="V498" s="13">
        <v>3000000</v>
      </c>
      <c r="AA498" s="359">
        <f t="shared" si="56"/>
        <v>12000000</v>
      </c>
      <c r="AB498" s="359">
        <f t="shared" si="57"/>
        <v>3000000</v>
      </c>
      <c r="AC498" s="359">
        <f t="shared" si="58"/>
        <v>9000000</v>
      </c>
      <c r="AD498" s="359">
        <f t="shared" si="59"/>
        <v>0</v>
      </c>
    </row>
    <row r="499" spans="1:30" s="1" customFormat="1" x14ac:dyDescent="0.25">
      <c r="A499" s="5">
        <f>SUBTOTAL(103,$B$2:B499)</f>
        <v>498</v>
      </c>
      <c r="B499" s="42" t="s">
        <v>8040</v>
      </c>
      <c r="C499" s="32">
        <v>33003941110045</v>
      </c>
      <c r="D499" s="10" t="str">
        <f>VLOOKUP(C499,'Hemis baza'!K:AJ,26,)</f>
        <v>438241200237</v>
      </c>
      <c r="E499" s="24" t="str">
        <f>VLOOKUP(C499,'Hemis baza'!K:AF,13,)</f>
        <v>To‘lov-shartnoma</v>
      </c>
      <c r="F499" s="109" t="str">
        <f>VLOOKUP(C499,'Hemis baza'!K:AF,3,)</f>
        <v>2-kurs</v>
      </c>
      <c r="G499" s="45" t="s">
        <v>19614</v>
      </c>
      <c r="H499" s="404" t="str">
        <f>VLOOKUP(C499,'Hemis baza'!K:AF,5,)</f>
        <v>M1-23 JM</v>
      </c>
      <c r="I499" s="403" t="str">
        <f>VLOOKUP(C499,'Hemis baza'!K:AF,11,)</f>
        <v>Magistr</v>
      </c>
      <c r="J499" s="23" t="str">
        <f>VLOOKUP(C499,'Hemis baza'!K:AF,12,)</f>
        <v>Kunduzgi</v>
      </c>
      <c r="K499" s="44"/>
      <c r="L499" s="44"/>
      <c r="M499" s="40">
        <v>18000000</v>
      </c>
      <c r="N499" s="13">
        <f>SUMIF('BR 2'!B:B,'2-kurs'!C499,'BR 2'!G:G)</f>
        <v>8000000</v>
      </c>
      <c r="O499" s="12">
        <f t="shared" si="53"/>
        <v>10000000</v>
      </c>
      <c r="P499" s="12"/>
      <c r="Q499" s="12">
        <f t="shared" si="54"/>
        <v>0</v>
      </c>
      <c r="R499" s="39"/>
      <c r="U499" s="13">
        <f t="shared" si="55"/>
        <v>0</v>
      </c>
      <c r="V499" s="13">
        <v>8000000</v>
      </c>
      <c r="AA499" s="359">
        <f t="shared" si="56"/>
        <v>18000000</v>
      </c>
      <c r="AB499" s="359">
        <f t="shared" si="57"/>
        <v>8000000</v>
      </c>
      <c r="AC499" s="359">
        <f t="shared" si="58"/>
        <v>10000000</v>
      </c>
      <c r="AD499" s="359">
        <f t="shared" si="59"/>
        <v>0</v>
      </c>
    </row>
    <row r="500" spans="1:30" s="1" customFormat="1" x14ac:dyDescent="0.25">
      <c r="A500" s="5">
        <f>SUBTOTAL(103,$B$2:B500)</f>
        <v>499</v>
      </c>
      <c r="B500" s="42" t="s">
        <v>8046</v>
      </c>
      <c r="C500" s="32">
        <v>42204871110037</v>
      </c>
      <c r="D500" s="10" t="str">
        <f>VLOOKUP(C500,'Hemis baza'!K:AJ,26,)</f>
        <v>438231100928</v>
      </c>
      <c r="E500" s="24" t="str">
        <f>VLOOKUP(C500,'Hemis baza'!K:AF,13,)</f>
        <v>To‘lov-shartnoma</v>
      </c>
      <c r="F500" s="109" t="str">
        <f>VLOOKUP(C500,'Hemis baza'!K:AF,3,)</f>
        <v>2-kurs</v>
      </c>
      <c r="G500" s="45" t="s">
        <v>19614</v>
      </c>
      <c r="H500" s="404" t="str">
        <f>VLOOKUP(C500,'Hemis baza'!K:AF,5,)</f>
        <v>S1-23 JM</v>
      </c>
      <c r="I500" s="403" t="str">
        <f>VLOOKUP(C500,'Hemis baza'!K:AF,11,)</f>
        <v>Bakalavr</v>
      </c>
      <c r="J500" s="23" t="str">
        <f>VLOOKUP(C500,'Hemis baza'!K:AF,12,)</f>
        <v>Sirtqi</v>
      </c>
      <c r="K500" s="44"/>
      <c r="L500" s="44"/>
      <c r="M500" s="12">
        <v>12000000</v>
      </c>
      <c r="N500" s="13">
        <f>SUMIF('BR 2'!B:B,'2-kurs'!C500,'BR 2'!G:G)</f>
        <v>10000000</v>
      </c>
      <c r="O500" s="12">
        <f t="shared" si="53"/>
        <v>2000000</v>
      </c>
      <c r="P500" s="12"/>
      <c r="Q500" s="12">
        <f t="shared" si="54"/>
        <v>0</v>
      </c>
      <c r="R500" s="39"/>
      <c r="U500" s="13">
        <f t="shared" si="55"/>
        <v>0</v>
      </c>
      <c r="V500" s="13">
        <v>10000000</v>
      </c>
      <c r="AA500" s="359">
        <f t="shared" si="56"/>
        <v>12000000</v>
      </c>
      <c r="AB500" s="359">
        <f t="shared" si="57"/>
        <v>10000000</v>
      </c>
      <c r="AC500" s="359">
        <f t="shared" si="58"/>
        <v>2000000</v>
      </c>
      <c r="AD500" s="359">
        <f t="shared" si="59"/>
        <v>0</v>
      </c>
    </row>
    <row r="501" spans="1:30" s="1" customFormat="1" x14ac:dyDescent="0.25">
      <c r="A501" s="5">
        <f>SUBTOTAL(103,$B$2:B501)</f>
        <v>500</v>
      </c>
      <c r="B501" s="42" t="s">
        <v>8047</v>
      </c>
      <c r="C501" s="32">
        <v>61802065380029</v>
      </c>
      <c r="D501" s="10" t="str">
        <f>VLOOKUP(C501,'Hemis baza'!K:AJ,26,)</f>
        <v>438231100894</v>
      </c>
      <c r="E501" s="24" t="str">
        <f>VLOOKUP(C501,'Hemis baza'!K:AF,13,)</f>
        <v>To‘lov-shartnoma</v>
      </c>
      <c r="F501" s="109" t="str">
        <f>VLOOKUP(C501,'Hemis baza'!K:AF,3,)</f>
        <v>2-kurs</v>
      </c>
      <c r="G501" s="307" t="s">
        <v>318</v>
      </c>
      <c r="H501" s="404" t="str">
        <f>VLOOKUP(C501,'Hemis baza'!K:AF,5,)</f>
        <v>S3-23 IQT</v>
      </c>
      <c r="I501" s="403" t="str">
        <f>VLOOKUP(C501,'Hemis baza'!K:AF,11,)</f>
        <v>Bakalavr</v>
      </c>
      <c r="J501" s="23" t="str">
        <f>VLOOKUP(C501,'Hemis baza'!K:AF,12,)</f>
        <v>Sirtqi</v>
      </c>
      <c r="K501" s="44"/>
      <c r="L501" s="44"/>
      <c r="M501" s="12">
        <v>12000000</v>
      </c>
      <c r="N501" s="13">
        <f>SUMIF('BR 2'!B:B,'2-kurs'!C501,'BR 2'!G:G)</f>
        <v>10000000</v>
      </c>
      <c r="O501" s="12">
        <f t="shared" si="53"/>
        <v>2000000</v>
      </c>
      <c r="P501" s="12"/>
      <c r="Q501" s="12">
        <f t="shared" si="54"/>
        <v>0</v>
      </c>
      <c r="R501" s="39"/>
      <c r="U501" s="13">
        <f t="shared" si="55"/>
        <v>0</v>
      </c>
      <c r="V501" s="13">
        <v>10000000</v>
      </c>
      <c r="AA501" s="359">
        <f t="shared" si="56"/>
        <v>12000000</v>
      </c>
      <c r="AB501" s="359">
        <f t="shared" si="57"/>
        <v>10000000</v>
      </c>
      <c r="AC501" s="359">
        <f t="shared" si="58"/>
        <v>2000000</v>
      </c>
      <c r="AD501" s="359">
        <f t="shared" si="59"/>
        <v>0</v>
      </c>
    </row>
    <row r="502" spans="1:30" s="1" customFormat="1" x14ac:dyDescent="0.25">
      <c r="A502" s="5">
        <f>SUBTOTAL(103,$B$2:B502)</f>
        <v>501</v>
      </c>
      <c r="B502" s="42" t="s">
        <v>8049</v>
      </c>
      <c r="C502" s="32">
        <v>30402852520016</v>
      </c>
      <c r="D502" s="10" t="str">
        <f>VLOOKUP(C502,'Hemis baza'!K:AJ,26,)</f>
        <v>438241200228</v>
      </c>
      <c r="E502" s="24" t="str">
        <f>VLOOKUP(C502,'Hemis baza'!K:AF,13,)</f>
        <v>To‘lov-shartnoma</v>
      </c>
      <c r="F502" s="109" t="str">
        <f>VLOOKUP(C502,'Hemis baza'!K:AF,3,)</f>
        <v>2-kurs</v>
      </c>
      <c r="G502" s="45" t="s">
        <v>19614</v>
      </c>
      <c r="H502" s="404" t="str">
        <f>VLOOKUP(C502,'Hemis baza'!K:AF,5,)</f>
        <v>M1-23 JM</v>
      </c>
      <c r="I502" s="403" t="str">
        <f>VLOOKUP(C502,'Hemis baza'!K:AF,11,)</f>
        <v>Magistr</v>
      </c>
      <c r="J502" s="23" t="str">
        <f>VLOOKUP(C502,'Hemis baza'!K:AF,12,)</f>
        <v>Kunduzgi</v>
      </c>
      <c r="K502" s="44"/>
      <c r="L502" s="44"/>
      <c r="M502" s="40">
        <v>18000000</v>
      </c>
      <c r="N502" s="13">
        <f>SUMIF('BR 2'!B:B,'2-kurs'!C502,'BR 2'!G:G)</f>
        <v>13000000</v>
      </c>
      <c r="O502" s="12">
        <f t="shared" si="53"/>
        <v>5000000</v>
      </c>
      <c r="P502" s="12"/>
      <c r="Q502" s="12">
        <f t="shared" si="54"/>
        <v>0</v>
      </c>
      <c r="R502" s="39"/>
      <c r="U502" s="13">
        <f t="shared" si="55"/>
        <v>0</v>
      </c>
      <c r="V502" s="13">
        <v>13000000</v>
      </c>
      <c r="AA502" s="359">
        <f t="shared" si="56"/>
        <v>18000000</v>
      </c>
      <c r="AB502" s="359">
        <f t="shared" si="57"/>
        <v>13000000</v>
      </c>
      <c r="AC502" s="359">
        <f t="shared" si="58"/>
        <v>5000000</v>
      </c>
      <c r="AD502" s="359">
        <f t="shared" si="59"/>
        <v>0</v>
      </c>
    </row>
    <row r="503" spans="1:30" s="1" customFormat="1" x14ac:dyDescent="0.25">
      <c r="A503" s="5">
        <f>SUBTOTAL(103,$B$2:B503)</f>
        <v>502</v>
      </c>
      <c r="B503" s="42" t="s">
        <v>8050</v>
      </c>
      <c r="C503" s="32">
        <v>41708911000133</v>
      </c>
      <c r="D503" s="10" t="str">
        <f>VLOOKUP(C503,'Hemis baza'!K:AJ,26,)</f>
        <v>438231100907</v>
      </c>
      <c r="E503" s="24" t="str">
        <f>VLOOKUP(C503,'Hemis baza'!K:AF,13,)</f>
        <v>To‘lov-shartnoma</v>
      </c>
      <c r="F503" s="109" t="str">
        <f>VLOOKUP(C503,'Hemis baza'!K:AF,3,)</f>
        <v>2-kurs</v>
      </c>
      <c r="G503" s="305" t="s">
        <v>36</v>
      </c>
      <c r="H503" s="404" t="str">
        <f>VLOOKUP(C503,'Hemis baza'!K:AF,5,)</f>
        <v>S1-23 MT</v>
      </c>
      <c r="I503" s="403" t="str">
        <f>VLOOKUP(C503,'Hemis baza'!K:AF,11,)</f>
        <v>Bakalavr</v>
      </c>
      <c r="J503" s="23" t="str">
        <f>VLOOKUP(C503,'Hemis baza'!K:AF,12,)</f>
        <v>Sirtqi</v>
      </c>
      <c r="K503" s="44"/>
      <c r="L503" s="44"/>
      <c r="M503" s="12">
        <v>12000000</v>
      </c>
      <c r="N503" s="13">
        <f>SUMIF('BR 2'!B:B,'2-kurs'!C503,'BR 2'!G:G)</f>
        <v>9500000</v>
      </c>
      <c r="O503" s="12">
        <f t="shared" si="53"/>
        <v>2500000</v>
      </c>
      <c r="P503" s="12"/>
      <c r="Q503" s="12">
        <f t="shared" si="54"/>
        <v>0</v>
      </c>
      <c r="R503" s="39"/>
      <c r="U503" s="13">
        <f t="shared" si="55"/>
        <v>0</v>
      </c>
      <c r="V503" s="13">
        <v>9500000</v>
      </c>
      <c r="AA503" s="359">
        <f t="shared" si="56"/>
        <v>12000000</v>
      </c>
      <c r="AB503" s="359">
        <f t="shared" si="57"/>
        <v>9500000</v>
      </c>
      <c r="AC503" s="359">
        <f t="shared" si="58"/>
        <v>2500000</v>
      </c>
      <c r="AD503" s="359">
        <f t="shared" si="59"/>
        <v>0</v>
      </c>
    </row>
    <row r="504" spans="1:30" s="1" customFormat="1" x14ac:dyDescent="0.25">
      <c r="A504" s="5">
        <f>SUBTOTAL(103,$B$2:B504)</f>
        <v>503</v>
      </c>
      <c r="B504" s="42" t="s">
        <v>8052</v>
      </c>
      <c r="C504" s="32">
        <v>42207891000070</v>
      </c>
      <c r="D504" s="10" t="str">
        <f>VLOOKUP(C504,'Hemis baza'!K:AJ,26,)</f>
        <v>438241102165</v>
      </c>
      <c r="E504" s="24" t="str">
        <f>VLOOKUP(C504,'Hemis baza'!K:AF,13,)</f>
        <v>To‘lov-shartnoma</v>
      </c>
      <c r="F504" s="109" t="str">
        <f>VLOOKUP(C504,'Hemis baza'!K:AF,3,)</f>
        <v>2-kurs</v>
      </c>
      <c r="G504" s="45" t="s">
        <v>361</v>
      </c>
      <c r="H504" s="404" t="str">
        <f>VLOOKUP(C504,'Hemis baza'!K:AF,5,)</f>
        <v>S3-23 PSI</v>
      </c>
      <c r="I504" s="403" t="str">
        <f>VLOOKUP(C504,'Hemis baza'!K:AF,11,)</f>
        <v>Bakalavr</v>
      </c>
      <c r="J504" s="23" t="str">
        <f>VLOOKUP(C504,'Hemis baza'!K:AF,12,)</f>
        <v>Sirtqi</v>
      </c>
      <c r="K504" s="44"/>
      <c r="L504" s="44"/>
      <c r="M504" s="12">
        <v>12000000</v>
      </c>
      <c r="N504" s="13">
        <f>SUMIF('BR 2'!B:B,'2-kurs'!C504,'BR 2'!G:G)</f>
        <v>6890000</v>
      </c>
      <c r="O504" s="12">
        <f t="shared" si="53"/>
        <v>5110000</v>
      </c>
      <c r="P504" s="12"/>
      <c r="Q504" s="12">
        <f t="shared" si="54"/>
        <v>0</v>
      </c>
      <c r="R504" s="39"/>
      <c r="U504" s="13">
        <f t="shared" si="55"/>
        <v>0</v>
      </c>
      <c r="V504" s="13">
        <v>6890000</v>
      </c>
      <c r="AA504" s="359">
        <f t="shared" si="56"/>
        <v>12000000</v>
      </c>
      <c r="AB504" s="359">
        <f t="shared" si="57"/>
        <v>6890000</v>
      </c>
      <c r="AC504" s="359">
        <f t="shared" si="58"/>
        <v>5110000</v>
      </c>
      <c r="AD504" s="359">
        <f t="shared" si="59"/>
        <v>0</v>
      </c>
    </row>
    <row r="505" spans="1:30" s="1" customFormat="1" x14ac:dyDescent="0.25">
      <c r="A505" s="5">
        <f>SUBTOTAL(103,$B$2:B505)</f>
        <v>504</v>
      </c>
      <c r="B505" s="42" t="s">
        <v>8053</v>
      </c>
      <c r="C505" s="32">
        <v>63103055350023</v>
      </c>
      <c r="D505" s="10" t="str">
        <f>VLOOKUP(C505,'Hemis baza'!K:AJ,26,)</f>
        <v>438231100846</v>
      </c>
      <c r="E505" s="24" t="str">
        <f>VLOOKUP(C505,'Hemis baza'!K:AF,13,)</f>
        <v>To‘lov-shartnoma</v>
      </c>
      <c r="F505" s="109" t="str">
        <f>VLOOKUP(C505,'Hemis baza'!K:AF,3,)</f>
        <v>2-kurs</v>
      </c>
      <c r="G505" s="45" t="s">
        <v>181</v>
      </c>
      <c r="H505" s="404" t="str">
        <f>VLOOKUP(C505,'Hemis baza'!K:AF,5,)</f>
        <v>1-23 O`TA</v>
      </c>
      <c r="I505" s="403" t="str">
        <f>VLOOKUP(C505,'Hemis baza'!K:AF,11,)</f>
        <v>Bakalavr</v>
      </c>
      <c r="J505" s="23" t="str">
        <f>VLOOKUP(C505,'Hemis baza'!K:AF,12,)</f>
        <v>Kunduzgi</v>
      </c>
      <c r="K505" s="44"/>
      <c r="L505" s="44"/>
      <c r="M505" s="12">
        <v>15000000</v>
      </c>
      <c r="N505" s="13">
        <f>SUMIF('BR 2'!B:B,'2-kurs'!C505,'BR 2'!G:G)</f>
        <v>11500000</v>
      </c>
      <c r="O505" s="12">
        <f t="shared" si="53"/>
        <v>3500000</v>
      </c>
      <c r="P505" s="12"/>
      <c r="Q505" s="12">
        <f t="shared" si="54"/>
        <v>0</v>
      </c>
      <c r="R505" s="39"/>
      <c r="U505" s="13">
        <f t="shared" si="55"/>
        <v>0</v>
      </c>
      <c r="V505" s="13">
        <v>11500000</v>
      </c>
      <c r="AA505" s="359">
        <f t="shared" si="56"/>
        <v>15000000</v>
      </c>
      <c r="AB505" s="359">
        <f t="shared" si="57"/>
        <v>11500000</v>
      </c>
      <c r="AC505" s="359">
        <f t="shared" si="58"/>
        <v>3500000</v>
      </c>
      <c r="AD505" s="359">
        <f t="shared" si="59"/>
        <v>0</v>
      </c>
    </row>
    <row r="506" spans="1:30" s="1" customFormat="1" x14ac:dyDescent="0.25">
      <c r="A506" s="5">
        <f>SUBTOTAL(103,$B$2:B506)</f>
        <v>505</v>
      </c>
      <c r="B506" s="42" t="s">
        <v>8056</v>
      </c>
      <c r="C506" s="32">
        <v>40405841120018</v>
      </c>
      <c r="D506" s="10" t="str">
        <f>VLOOKUP(C506,'Hemis baza'!K:AJ,26,)</f>
        <v>438231100933</v>
      </c>
      <c r="E506" s="24" t="str">
        <f>VLOOKUP(C506,'Hemis baza'!K:AF,13,)</f>
        <v>To‘lov-shartnoma</v>
      </c>
      <c r="F506" s="109" t="str">
        <f>VLOOKUP(C506,'Hemis baza'!K:AF,3,)</f>
        <v>2-kurs</v>
      </c>
      <c r="G506" s="307" t="s">
        <v>318</v>
      </c>
      <c r="H506" s="404" t="str">
        <f>VLOOKUP(C506,'Hemis baza'!K:AF,5,)</f>
        <v>S3-23 IQT</v>
      </c>
      <c r="I506" s="403" t="str">
        <f>VLOOKUP(C506,'Hemis baza'!K:AF,11,)</f>
        <v>Bakalavr</v>
      </c>
      <c r="J506" s="23" t="str">
        <f>VLOOKUP(C506,'Hemis baza'!K:AF,12,)</f>
        <v>Sirtqi</v>
      </c>
      <c r="K506" s="44"/>
      <c r="L506" s="44"/>
      <c r="M506" s="12">
        <v>12000000</v>
      </c>
      <c r="N506" s="13">
        <f>SUMIF('BR 2'!B:B,'2-kurs'!C506,'BR 2'!G:G)</f>
        <v>10000000</v>
      </c>
      <c r="O506" s="12">
        <f t="shared" si="53"/>
        <v>2000000</v>
      </c>
      <c r="P506" s="12"/>
      <c r="Q506" s="12">
        <f t="shared" si="54"/>
        <v>0</v>
      </c>
      <c r="R506" s="39"/>
      <c r="U506" s="13">
        <f t="shared" si="55"/>
        <v>0</v>
      </c>
      <c r="V506" s="13">
        <v>10000000</v>
      </c>
      <c r="AA506" s="359">
        <f t="shared" si="56"/>
        <v>12000000</v>
      </c>
      <c r="AB506" s="359">
        <f t="shared" si="57"/>
        <v>10000000</v>
      </c>
      <c r="AC506" s="359">
        <f t="shared" si="58"/>
        <v>2000000</v>
      </c>
      <c r="AD506" s="359">
        <f t="shared" si="59"/>
        <v>0</v>
      </c>
    </row>
    <row r="507" spans="1:30" s="1" customFormat="1" x14ac:dyDescent="0.25">
      <c r="A507" s="5">
        <f>SUBTOTAL(103,$B$2:B507)</f>
        <v>506</v>
      </c>
      <c r="B507" s="42" t="s">
        <v>8059</v>
      </c>
      <c r="C507" s="32">
        <v>61508046040022</v>
      </c>
      <c r="D507" s="10" t="str">
        <f>VLOOKUP(C507,'Hemis baza'!K:AJ,26,)</f>
        <v>438231100939</v>
      </c>
      <c r="E507" s="24" t="str">
        <f>VLOOKUP(C507,'Hemis baza'!K:AF,13,)</f>
        <v>To‘lov-shartnoma</v>
      </c>
      <c r="F507" s="109" t="str">
        <f>VLOOKUP(C507,'Hemis baza'!K:AF,3,)</f>
        <v>2-kurs</v>
      </c>
      <c r="G507" s="88" t="s">
        <v>121</v>
      </c>
      <c r="H507" s="404" t="str">
        <f>VLOOKUP(C507,'Hemis baza'!K:AF,5,)</f>
        <v>2-23 BT</v>
      </c>
      <c r="I507" s="403" t="str">
        <f>VLOOKUP(C507,'Hemis baza'!K:AF,11,)</f>
        <v>Bakalavr</v>
      </c>
      <c r="J507" s="23" t="str">
        <f>VLOOKUP(C507,'Hemis baza'!K:AF,12,)</f>
        <v>Kunduzgi</v>
      </c>
      <c r="K507" s="44"/>
      <c r="L507" s="44"/>
      <c r="M507" s="12">
        <v>15000000</v>
      </c>
      <c r="N507" s="13">
        <f>SUMIF('BR 2'!B:B,'2-kurs'!C507,'BR 2'!G:G)</f>
        <v>11000000</v>
      </c>
      <c r="O507" s="12">
        <f t="shared" si="53"/>
        <v>4000000</v>
      </c>
      <c r="P507" s="12"/>
      <c r="Q507" s="12">
        <f t="shared" si="54"/>
        <v>0</v>
      </c>
      <c r="R507" s="39"/>
      <c r="U507" s="13">
        <f t="shared" si="55"/>
        <v>0</v>
      </c>
      <c r="V507" s="13">
        <v>11000000</v>
      </c>
      <c r="AA507" s="359">
        <f t="shared" si="56"/>
        <v>15000000</v>
      </c>
      <c r="AB507" s="359">
        <f t="shared" si="57"/>
        <v>11000000</v>
      </c>
      <c r="AC507" s="359">
        <f t="shared" si="58"/>
        <v>4000000</v>
      </c>
      <c r="AD507" s="359">
        <f t="shared" si="59"/>
        <v>0</v>
      </c>
    </row>
    <row r="508" spans="1:30" s="1" customFormat="1" x14ac:dyDescent="0.25">
      <c r="A508" s="5">
        <f>SUBTOTAL(103,$B$2:B508)</f>
        <v>507</v>
      </c>
      <c r="B508" s="42" t="s">
        <v>8068</v>
      </c>
      <c r="C508" s="32">
        <v>30704911120035</v>
      </c>
      <c r="D508" s="10" t="str">
        <f>VLOOKUP(C508,'Hemis baza'!K:AJ,26,)</f>
        <v>438231200100</v>
      </c>
      <c r="E508" s="24" t="str">
        <f>VLOOKUP(C508,'Hemis baza'!K:AF,13,)</f>
        <v>To‘lov-shartnoma</v>
      </c>
      <c r="F508" s="109" t="str">
        <f>VLOOKUP(C508,'Hemis baza'!K:AF,3,)</f>
        <v>2-kurs</v>
      </c>
      <c r="G508" s="45" t="s">
        <v>19614</v>
      </c>
      <c r="H508" s="404" t="str">
        <f>VLOOKUP(C508,'Hemis baza'!K:AF,5,)</f>
        <v>M1-23 JM</v>
      </c>
      <c r="I508" s="403" t="str">
        <f>VLOOKUP(C508,'Hemis baza'!K:AF,11,)</f>
        <v>Magistr</v>
      </c>
      <c r="J508" s="23" t="str">
        <f>VLOOKUP(C508,'Hemis baza'!K:AF,12,)</f>
        <v>Kunduzgi</v>
      </c>
      <c r="K508" s="44"/>
      <c r="L508" s="44"/>
      <c r="M508" s="40">
        <v>18000000</v>
      </c>
      <c r="N508" s="13">
        <f>SUMIF('BR 2'!B:B,'2-kurs'!C508,'BR 2'!G:G)</f>
        <v>18000000</v>
      </c>
      <c r="O508" s="12">
        <f t="shared" si="53"/>
        <v>0</v>
      </c>
      <c r="P508" s="12"/>
      <c r="Q508" s="12">
        <f t="shared" si="54"/>
        <v>0</v>
      </c>
      <c r="R508" s="39"/>
      <c r="U508" s="13">
        <f t="shared" si="55"/>
        <v>0</v>
      </c>
      <c r="V508" s="13">
        <v>18000000</v>
      </c>
      <c r="AA508" s="359">
        <f t="shared" si="56"/>
        <v>18000000</v>
      </c>
      <c r="AB508" s="359">
        <f t="shared" si="57"/>
        <v>18000000</v>
      </c>
      <c r="AC508" s="359">
        <f t="shared" si="58"/>
        <v>0</v>
      </c>
      <c r="AD508" s="359">
        <f t="shared" si="59"/>
        <v>0</v>
      </c>
    </row>
    <row r="509" spans="1:30" s="1" customFormat="1" x14ac:dyDescent="0.25">
      <c r="A509" s="5">
        <f>SUBTOTAL(103,$B$2:B509)</f>
        <v>508</v>
      </c>
      <c r="B509" s="42" t="s">
        <v>8069</v>
      </c>
      <c r="C509" s="32">
        <v>63006055360011</v>
      </c>
      <c r="D509" s="10" t="str">
        <f>VLOOKUP(C509,'Hemis baza'!K:AJ,26,)</f>
        <v>438231100823</v>
      </c>
      <c r="E509" s="24" t="str">
        <f>VLOOKUP(C509,'Hemis baza'!K:AF,13,)</f>
        <v>To‘lov-shartnoma</v>
      </c>
      <c r="F509" s="109" t="str">
        <f>VLOOKUP(C509,'Hemis baza'!K:AF,3,)</f>
        <v>2-kurs</v>
      </c>
      <c r="G509" s="45" t="s">
        <v>36</v>
      </c>
      <c r="H509" s="404" t="str">
        <f>VLOOKUP(C509,'Hemis baza'!K:AF,5,)</f>
        <v>1-23 MT</v>
      </c>
      <c r="I509" s="403" t="str">
        <f>VLOOKUP(C509,'Hemis baza'!K:AF,11,)</f>
        <v>Bakalavr</v>
      </c>
      <c r="J509" s="23" t="str">
        <f>VLOOKUP(C509,'Hemis baza'!K:AF,12,)</f>
        <v>Kunduzgi</v>
      </c>
      <c r="K509" s="44"/>
      <c r="L509" s="44"/>
      <c r="M509" s="12">
        <v>15000000</v>
      </c>
      <c r="N509" s="13">
        <f>SUMIF('BR 2'!B:B,'2-kurs'!C509,'BR 2'!G:G)</f>
        <v>15000000</v>
      </c>
      <c r="O509" s="12">
        <f t="shared" si="53"/>
        <v>0</v>
      </c>
      <c r="P509" s="12"/>
      <c r="Q509" s="12">
        <f t="shared" si="54"/>
        <v>0</v>
      </c>
      <c r="R509" s="39"/>
      <c r="U509" s="13">
        <f t="shared" si="55"/>
        <v>0</v>
      </c>
      <c r="V509" s="13">
        <v>15000000</v>
      </c>
      <c r="AA509" s="359">
        <f t="shared" si="56"/>
        <v>15000000</v>
      </c>
      <c r="AB509" s="359">
        <f t="shared" si="57"/>
        <v>15000000</v>
      </c>
      <c r="AC509" s="359">
        <f t="shared" si="58"/>
        <v>0</v>
      </c>
      <c r="AD509" s="359">
        <f t="shared" si="59"/>
        <v>0</v>
      </c>
    </row>
    <row r="510" spans="1:30" s="1" customFormat="1" x14ac:dyDescent="0.25">
      <c r="A510" s="5">
        <f>SUBTOTAL(103,$B$2:B510)</f>
        <v>509</v>
      </c>
      <c r="B510" s="42" t="s">
        <v>8070</v>
      </c>
      <c r="C510" s="32">
        <v>42306811110025</v>
      </c>
      <c r="D510" s="10" t="str">
        <f>VLOOKUP(C510,'Hemis baza'!K:AJ,26,)</f>
        <v>438231100914</v>
      </c>
      <c r="E510" s="24" t="str">
        <f>VLOOKUP(C510,'Hemis baza'!K:AF,13,)</f>
        <v>To‘lov-shartnoma</v>
      </c>
      <c r="F510" s="109" t="str">
        <f>VLOOKUP(C510,'Hemis baza'!K:AF,3,)</f>
        <v>2-kurs</v>
      </c>
      <c r="G510" s="88" t="s">
        <v>121</v>
      </c>
      <c r="H510" s="404" t="str">
        <f>VLOOKUP(C510,'Hemis baza'!K:AF,5,)</f>
        <v>S1-23 BT</v>
      </c>
      <c r="I510" s="403" t="str">
        <f>VLOOKUP(C510,'Hemis baza'!K:AF,11,)</f>
        <v>Bakalavr</v>
      </c>
      <c r="J510" s="23" t="str">
        <f>VLOOKUP(C510,'Hemis baza'!K:AF,12,)</f>
        <v>Sirtqi</v>
      </c>
      <c r="K510" s="44"/>
      <c r="L510" s="44"/>
      <c r="M510" s="12">
        <v>12000000</v>
      </c>
      <c r="N510" s="13">
        <f>SUMIF('BR 2'!B:B,'2-kurs'!C510,'BR 2'!G:G)</f>
        <v>10000000</v>
      </c>
      <c r="O510" s="12">
        <f t="shared" si="53"/>
        <v>2000000</v>
      </c>
      <c r="P510" s="12"/>
      <c r="Q510" s="12">
        <f t="shared" si="54"/>
        <v>0</v>
      </c>
      <c r="R510" s="39"/>
      <c r="U510" s="13">
        <f t="shared" si="55"/>
        <v>0</v>
      </c>
      <c r="V510" s="13">
        <v>10000000</v>
      </c>
      <c r="AA510" s="359">
        <f t="shared" si="56"/>
        <v>12000000</v>
      </c>
      <c r="AB510" s="359">
        <f t="shared" si="57"/>
        <v>10000000</v>
      </c>
      <c r="AC510" s="359">
        <f t="shared" si="58"/>
        <v>2000000</v>
      </c>
      <c r="AD510" s="359">
        <f t="shared" si="59"/>
        <v>0</v>
      </c>
    </row>
    <row r="511" spans="1:30" s="1" customFormat="1" x14ac:dyDescent="0.25">
      <c r="A511" s="5">
        <f>SUBTOTAL(103,$B$2:B511)</f>
        <v>510</v>
      </c>
      <c r="B511" s="42" t="s">
        <v>8090</v>
      </c>
      <c r="C511" s="32">
        <v>42812882710054</v>
      </c>
      <c r="D511" s="10" t="str">
        <f>VLOOKUP(C511,'Hemis baza'!K:AJ,26,)</f>
        <v>438241102184</v>
      </c>
      <c r="E511" s="24" t="str">
        <f>VLOOKUP(C511,'Hemis baza'!K:AF,13,)</f>
        <v>To‘lov-shartnoma</v>
      </c>
      <c r="F511" s="109" t="str">
        <f>VLOOKUP(C511,'Hemis baza'!K:AF,3,)</f>
        <v>2-kurs</v>
      </c>
      <c r="G511" s="45" t="s">
        <v>140</v>
      </c>
      <c r="H511" s="404" t="str">
        <f>VLOOKUP(C511,'Hemis baza'!K:AF,5,)</f>
        <v>S1-23 MUZ</v>
      </c>
      <c r="I511" s="403" t="str">
        <f>VLOOKUP(C511,'Hemis baza'!K:AF,11,)</f>
        <v>Bakalavr</v>
      </c>
      <c r="J511" s="23" t="str">
        <f>VLOOKUP(C511,'Hemis baza'!K:AF,12,)</f>
        <v>Sirtqi</v>
      </c>
      <c r="K511" s="44"/>
      <c r="L511" s="44"/>
      <c r="M511" s="12">
        <v>12000000</v>
      </c>
      <c r="N511" s="13">
        <f>SUMIF('BR 2'!B:B,'2-kurs'!C511,'BR 2'!G:G)</f>
        <v>11000000</v>
      </c>
      <c r="O511" s="12">
        <f t="shared" si="53"/>
        <v>1000000</v>
      </c>
      <c r="P511" s="12"/>
      <c r="Q511" s="12">
        <f t="shared" si="54"/>
        <v>0</v>
      </c>
      <c r="R511" s="39"/>
      <c r="U511" s="13">
        <f t="shared" si="55"/>
        <v>0</v>
      </c>
      <c r="V511" s="13">
        <v>11000000</v>
      </c>
      <c r="AA511" s="359">
        <f t="shared" si="56"/>
        <v>12000000</v>
      </c>
      <c r="AB511" s="359">
        <f t="shared" si="57"/>
        <v>11000000</v>
      </c>
      <c r="AC511" s="359">
        <f t="shared" si="58"/>
        <v>1000000</v>
      </c>
      <c r="AD511" s="359">
        <f t="shared" si="59"/>
        <v>0</v>
      </c>
    </row>
    <row r="512" spans="1:30" s="1" customFormat="1" x14ac:dyDescent="0.25">
      <c r="A512" s="5">
        <f>SUBTOTAL(103,$B$2:B512)</f>
        <v>511</v>
      </c>
      <c r="B512" s="42" t="s">
        <v>8093</v>
      </c>
      <c r="C512" s="32">
        <v>43009891120096</v>
      </c>
      <c r="D512" s="10" t="str">
        <f>VLOOKUP(C512,'Hemis baza'!K:AJ,26,)</f>
        <v>438231100895</v>
      </c>
      <c r="E512" s="24" t="str">
        <f>VLOOKUP(C512,'Hemis baza'!K:AF,13,)</f>
        <v>To‘lov-shartnoma</v>
      </c>
      <c r="F512" s="109" t="str">
        <f>VLOOKUP(C512,'Hemis baza'!K:AF,3,)</f>
        <v>2-kurs</v>
      </c>
      <c r="G512" s="307" t="s">
        <v>318</v>
      </c>
      <c r="H512" s="404" t="str">
        <f>VLOOKUP(C512,'Hemis baza'!K:AF,5,)</f>
        <v>S3-23 IQT</v>
      </c>
      <c r="I512" s="403" t="str">
        <f>VLOOKUP(C512,'Hemis baza'!K:AF,11,)</f>
        <v>Bakalavr</v>
      </c>
      <c r="J512" s="23" t="str">
        <f>VLOOKUP(C512,'Hemis baza'!K:AF,12,)</f>
        <v>Sirtqi</v>
      </c>
      <c r="K512" s="44"/>
      <c r="L512" s="44"/>
      <c r="M512" s="12">
        <v>12000000</v>
      </c>
      <c r="N512" s="13">
        <f>SUMIF('BR 2'!B:B,'2-kurs'!C512,'BR 2'!G:G)</f>
        <v>10000000</v>
      </c>
      <c r="O512" s="12">
        <f t="shared" si="53"/>
        <v>2000000</v>
      </c>
      <c r="P512" s="12"/>
      <c r="Q512" s="12">
        <f t="shared" si="54"/>
        <v>0</v>
      </c>
      <c r="R512" s="39"/>
      <c r="U512" s="13">
        <f t="shared" si="55"/>
        <v>0</v>
      </c>
      <c r="V512" s="13">
        <v>10000000</v>
      </c>
      <c r="AA512" s="359">
        <f t="shared" si="56"/>
        <v>12000000</v>
      </c>
      <c r="AB512" s="359">
        <f t="shared" si="57"/>
        <v>10000000</v>
      </c>
      <c r="AC512" s="359">
        <f t="shared" si="58"/>
        <v>2000000</v>
      </c>
      <c r="AD512" s="359">
        <f t="shared" si="59"/>
        <v>0</v>
      </c>
    </row>
    <row r="513" spans="1:30" s="1" customFormat="1" x14ac:dyDescent="0.25">
      <c r="A513" s="5">
        <f>SUBTOTAL(103,$B$2:B513)</f>
        <v>512</v>
      </c>
      <c r="B513" s="42" t="s">
        <v>13067</v>
      </c>
      <c r="C513" s="32">
        <v>31112995350010</v>
      </c>
      <c r="D513" s="10" t="str">
        <f>VLOOKUP(C513,'Hemis baza'!K:AJ,26,)</f>
        <v>438231100904</v>
      </c>
      <c r="E513" s="24" t="str">
        <f>VLOOKUP(C513,'Hemis baza'!K:AF,13,)</f>
        <v>To‘lov-shartnoma</v>
      </c>
      <c r="F513" s="109" t="str">
        <f>VLOOKUP(C513,'Hemis baza'!K:AF,3,)</f>
        <v>2-kurs</v>
      </c>
      <c r="G513" s="307" t="s">
        <v>318</v>
      </c>
      <c r="H513" s="404" t="str">
        <f>VLOOKUP(C513,'Hemis baza'!K:AF,5,)</f>
        <v>S3-23 IQT</v>
      </c>
      <c r="I513" s="403" t="str">
        <f>VLOOKUP(C513,'Hemis baza'!K:AF,11,)</f>
        <v>Bakalavr</v>
      </c>
      <c r="J513" s="23" t="str">
        <f>VLOOKUP(C513,'Hemis baza'!K:AF,12,)</f>
        <v>Sirtqi</v>
      </c>
      <c r="K513" s="44"/>
      <c r="L513" s="44"/>
      <c r="M513" s="12">
        <v>12000000</v>
      </c>
      <c r="N513" s="13">
        <f>SUMIF('BR 2'!B:B,'2-kurs'!C513,'BR 2'!G:G)</f>
        <v>7500000</v>
      </c>
      <c r="O513" s="12">
        <f t="shared" si="53"/>
        <v>4500000</v>
      </c>
      <c r="P513" s="12"/>
      <c r="Q513" s="12">
        <f t="shared" si="54"/>
        <v>0</v>
      </c>
      <c r="R513" s="39"/>
      <c r="U513" s="13">
        <f t="shared" si="55"/>
        <v>0</v>
      </c>
      <c r="V513" s="13">
        <v>7500000</v>
      </c>
      <c r="AA513" s="359">
        <f t="shared" si="56"/>
        <v>12000000</v>
      </c>
      <c r="AB513" s="359">
        <f t="shared" si="57"/>
        <v>7500000</v>
      </c>
      <c r="AC513" s="359">
        <f t="shared" si="58"/>
        <v>4500000</v>
      </c>
      <c r="AD513" s="359">
        <f t="shared" si="59"/>
        <v>0</v>
      </c>
    </row>
    <row r="514" spans="1:30" s="1" customFormat="1" x14ac:dyDescent="0.25">
      <c r="A514" s="5">
        <f>SUBTOTAL(103,$B$2:B514)</f>
        <v>513</v>
      </c>
      <c r="B514" s="42" t="s">
        <v>12702</v>
      </c>
      <c r="C514" s="32">
        <v>40512986960017</v>
      </c>
      <c r="D514" s="10" t="str">
        <f>VLOOKUP(C514,'Hemis baza'!K:AJ,26,)</f>
        <v>438231100866</v>
      </c>
      <c r="E514" s="24" t="str">
        <f>VLOOKUP(C514,'Hemis baza'!K:AF,13,)</f>
        <v>To‘lov-shartnoma</v>
      </c>
      <c r="F514" s="109" t="str">
        <f>VLOOKUP(C514,'Hemis baza'!K:AF,3,)</f>
        <v>2-kurs</v>
      </c>
      <c r="G514" s="45" t="s">
        <v>140</v>
      </c>
      <c r="H514" s="404" t="str">
        <f>VLOOKUP(C514,'Hemis baza'!K:AF,5,)</f>
        <v>S1-23 MUZ</v>
      </c>
      <c r="I514" s="403" t="str">
        <f>VLOOKUP(C514,'Hemis baza'!K:AF,11,)</f>
        <v>Bakalavr</v>
      </c>
      <c r="J514" s="23" t="str">
        <f>VLOOKUP(C514,'Hemis baza'!K:AF,12,)</f>
        <v>Sirtqi</v>
      </c>
      <c r="K514" s="44"/>
      <c r="L514" s="44"/>
      <c r="M514" s="12">
        <v>12000000</v>
      </c>
      <c r="N514" s="13">
        <f>SUMIF('BR 2'!B:B,'2-kurs'!C514,'BR 2'!G:G)</f>
        <v>11000000</v>
      </c>
      <c r="O514" s="12">
        <f t="shared" ref="O514:O577" si="60">IF(M514-N514&gt;0,M514-N514,0)</f>
        <v>1000000</v>
      </c>
      <c r="P514" s="12"/>
      <c r="Q514" s="12">
        <f t="shared" ref="Q514:Q577" si="61">IF(M514-N514&lt;0,N514-M514,0)</f>
        <v>0</v>
      </c>
      <c r="R514" s="39"/>
      <c r="U514" s="13">
        <f t="shared" ref="U514:U577" si="62">N514-V514</f>
        <v>0</v>
      </c>
      <c r="V514" s="13">
        <v>11000000</v>
      </c>
      <c r="AA514" s="359">
        <f t="shared" si="56"/>
        <v>12000000</v>
      </c>
      <c r="AB514" s="359">
        <f t="shared" si="57"/>
        <v>11000000</v>
      </c>
      <c r="AC514" s="359">
        <f t="shared" si="58"/>
        <v>1000000</v>
      </c>
      <c r="AD514" s="359">
        <f t="shared" si="59"/>
        <v>0</v>
      </c>
    </row>
    <row r="515" spans="1:30" s="1" customFormat="1" x14ac:dyDescent="0.25">
      <c r="A515" s="5">
        <f>SUBTOTAL(103,$B$2:B515)</f>
        <v>514</v>
      </c>
      <c r="B515" s="42" t="s">
        <v>11798</v>
      </c>
      <c r="C515" s="32">
        <v>30405863160040</v>
      </c>
      <c r="D515" s="10" t="str">
        <f>VLOOKUP(C515,'Hemis baza'!K:AJ,26,)</f>
        <v>438231200099</v>
      </c>
      <c r="E515" s="24" t="str">
        <f>VLOOKUP(C515,'Hemis baza'!K:AF,13,)</f>
        <v>To‘lov-shartnoma</v>
      </c>
      <c r="F515" s="109" t="str">
        <f>VLOOKUP(C515,'Hemis baza'!K:AF,3,)</f>
        <v>2-kurs</v>
      </c>
      <c r="G515" s="45" t="s">
        <v>19614</v>
      </c>
      <c r="H515" s="404" t="str">
        <f>VLOOKUP(C515,'Hemis baza'!K:AF,5,)</f>
        <v>M1-23 JM</v>
      </c>
      <c r="I515" s="403" t="str">
        <f>VLOOKUP(C515,'Hemis baza'!K:AF,11,)</f>
        <v>Magistr</v>
      </c>
      <c r="J515" s="23" t="str">
        <f>VLOOKUP(C515,'Hemis baza'!K:AF,12,)</f>
        <v>Kunduzgi</v>
      </c>
      <c r="K515" s="44"/>
      <c r="L515" s="44"/>
      <c r="M515" s="40">
        <v>18000000</v>
      </c>
      <c r="N515" s="13">
        <f>SUMIF('BR 2'!B:B,'2-kurs'!C515,'BR 2'!G:G)</f>
        <v>18000000</v>
      </c>
      <c r="O515" s="12">
        <f t="shared" si="60"/>
        <v>0</v>
      </c>
      <c r="P515" s="12"/>
      <c r="Q515" s="12">
        <f t="shared" si="61"/>
        <v>0</v>
      </c>
      <c r="R515" s="39"/>
      <c r="U515" s="13">
        <f t="shared" si="62"/>
        <v>0</v>
      </c>
      <c r="V515" s="13">
        <v>18000000</v>
      </c>
      <c r="AA515" s="359">
        <f t="shared" si="56"/>
        <v>18000000</v>
      </c>
      <c r="AB515" s="359">
        <f t="shared" si="57"/>
        <v>18000000</v>
      </c>
      <c r="AC515" s="359">
        <f t="shared" si="58"/>
        <v>0</v>
      </c>
      <c r="AD515" s="359">
        <f t="shared" si="59"/>
        <v>0</v>
      </c>
    </row>
    <row r="516" spans="1:30" s="1" customFormat="1" x14ac:dyDescent="0.25">
      <c r="A516" s="5">
        <f>SUBTOTAL(103,$B$2:B516)</f>
        <v>515</v>
      </c>
      <c r="B516" s="42" t="s">
        <v>11141</v>
      </c>
      <c r="C516" s="32">
        <v>40512975260065</v>
      </c>
      <c r="D516" s="10" t="str">
        <f>VLOOKUP(C516,'Hemis baza'!K:AJ,26,)</f>
        <v>438231100848</v>
      </c>
      <c r="E516" s="24" t="str">
        <f>VLOOKUP(C516,'Hemis baza'!K:AF,13,)</f>
        <v>To‘lov-shartnoma</v>
      </c>
      <c r="F516" s="109" t="str">
        <f>VLOOKUP(C516,'Hemis baza'!K:AF,3,)</f>
        <v>2-kurs</v>
      </c>
      <c r="G516" s="45" t="s">
        <v>181</v>
      </c>
      <c r="H516" s="404" t="str">
        <f>VLOOKUP(C516,'Hemis baza'!K:AF,5,)</f>
        <v>1-23 O`TA</v>
      </c>
      <c r="I516" s="403" t="str">
        <f>VLOOKUP(C516,'Hemis baza'!K:AF,11,)</f>
        <v>Bakalavr</v>
      </c>
      <c r="J516" s="23" t="str">
        <f>VLOOKUP(C516,'Hemis baza'!K:AF,12,)</f>
        <v>Kunduzgi</v>
      </c>
      <c r="K516" s="44"/>
      <c r="L516" s="44"/>
      <c r="M516" s="12">
        <v>15000000</v>
      </c>
      <c r="N516" s="13">
        <f>SUMIF('BR 2'!B:B,'2-kurs'!C516,'BR 2'!G:G)</f>
        <v>15000000</v>
      </c>
      <c r="O516" s="12">
        <f t="shared" si="60"/>
        <v>0</v>
      </c>
      <c r="P516" s="12"/>
      <c r="Q516" s="12">
        <f t="shared" si="61"/>
        <v>0</v>
      </c>
      <c r="R516" s="39"/>
      <c r="U516" s="13">
        <f t="shared" si="62"/>
        <v>0</v>
      </c>
      <c r="V516" s="13">
        <v>15000000</v>
      </c>
      <c r="AA516" s="359">
        <f t="shared" si="56"/>
        <v>15000000</v>
      </c>
      <c r="AB516" s="359">
        <f t="shared" si="57"/>
        <v>15000000</v>
      </c>
      <c r="AC516" s="359">
        <f t="shared" si="58"/>
        <v>0</v>
      </c>
      <c r="AD516" s="359">
        <f t="shared" si="59"/>
        <v>0</v>
      </c>
    </row>
    <row r="517" spans="1:30" s="1" customFormat="1" x14ac:dyDescent="0.25">
      <c r="A517" s="5">
        <f>SUBTOTAL(103,$B$2:B517)</f>
        <v>516</v>
      </c>
      <c r="B517" s="42" t="s">
        <v>11720</v>
      </c>
      <c r="C517" s="32">
        <v>40502891140019</v>
      </c>
      <c r="D517" s="10" t="str">
        <f>VLOOKUP(C517,'Hemis baza'!K:AJ,26,)</f>
        <v>438231200124</v>
      </c>
      <c r="E517" s="24" t="str">
        <f>VLOOKUP(C517,'Hemis baza'!K:AF,13,)</f>
        <v>To‘lov-shartnoma</v>
      </c>
      <c r="F517" s="109" t="str">
        <f>VLOOKUP(C517,'Hemis baza'!K:AF,3,)</f>
        <v>2-kurs</v>
      </c>
      <c r="G517" s="45" t="s">
        <v>140</v>
      </c>
      <c r="H517" s="404" t="str">
        <f>VLOOKUP(C517,'Hemis baza'!K:AF,5,)</f>
        <v>M1-23 MUZ</v>
      </c>
      <c r="I517" s="403" t="str">
        <f>VLOOKUP(C517,'Hemis baza'!K:AF,11,)</f>
        <v>Magistr</v>
      </c>
      <c r="J517" s="23" t="str">
        <f>VLOOKUP(C517,'Hemis baza'!K:AF,12,)</f>
        <v>Kunduzgi</v>
      </c>
      <c r="K517" s="44"/>
      <c r="L517" s="44"/>
      <c r="M517" s="40">
        <v>18000000</v>
      </c>
      <c r="N517" s="13">
        <f>SUMIF('BR 2'!B:B,'2-kurs'!C517,'BR 2'!G:G)</f>
        <v>18000000</v>
      </c>
      <c r="O517" s="12">
        <f t="shared" si="60"/>
        <v>0</v>
      </c>
      <c r="P517" s="12"/>
      <c r="Q517" s="12">
        <f t="shared" si="61"/>
        <v>0</v>
      </c>
      <c r="R517" s="39"/>
      <c r="U517" s="13">
        <f t="shared" si="62"/>
        <v>0</v>
      </c>
      <c r="V517" s="13">
        <v>18000000</v>
      </c>
      <c r="AA517" s="359">
        <f t="shared" si="56"/>
        <v>18000000</v>
      </c>
      <c r="AB517" s="359">
        <f t="shared" si="57"/>
        <v>18000000</v>
      </c>
      <c r="AC517" s="359">
        <f t="shared" si="58"/>
        <v>0</v>
      </c>
      <c r="AD517" s="359">
        <f t="shared" si="59"/>
        <v>0</v>
      </c>
    </row>
    <row r="518" spans="1:30" s="1" customFormat="1" x14ac:dyDescent="0.25">
      <c r="A518" s="5">
        <f>SUBTOTAL(103,$B$2:B518)</f>
        <v>517</v>
      </c>
      <c r="B518" s="42" t="s">
        <v>13061</v>
      </c>
      <c r="C518" s="32">
        <v>41602871050060</v>
      </c>
      <c r="D518" s="10" t="str">
        <f>VLOOKUP(C518,'Hemis baza'!K:AJ,26,)</f>
        <v>438231100893</v>
      </c>
      <c r="E518" s="24" t="str">
        <f>VLOOKUP(C518,'Hemis baza'!K:AF,13,)</f>
        <v>To‘lov-shartnoma</v>
      </c>
      <c r="F518" s="109" t="str">
        <f>VLOOKUP(C518,'Hemis baza'!K:AF,3,)</f>
        <v>2-kurs</v>
      </c>
      <c r="G518" s="307" t="s">
        <v>318</v>
      </c>
      <c r="H518" s="404" t="str">
        <f>VLOOKUP(C518,'Hemis baza'!K:AF,5,)</f>
        <v>S3-23 IQT</v>
      </c>
      <c r="I518" s="403" t="str">
        <f>VLOOKUP(C518,'Hemis baza'!K:AF,11,)</f>
        <v>Bakalavr</v>
      </c>
      <c r="J518" s="23" t="str">
        <f>VLOOKUP(C518,'Hemis baza'!K:AF,12,)</f>
        <v>Sirtqi</v>
      </c>
      <c r="K518" s="44"/>
      <c r="L518" s="44"/>
      <c r="M518" s="12">
        <v>12000000</v>
      </c>
      <c r="N518" s="13">
        <f>SUMIF('BR 2'!B:B,'2-kurs'!C518,'BR 2'!G:G)</f>
        <v>10000000</v>
      </c>
      <c r="O518" s="12">
        <f t="shared" si="60"/>
        <v>2000000</v>
      </c>
      <c r="P518" s="12"/>
      <c r="Q518" s="12">
        <f t="shared" si="61"/>
        <v>0</v>
      </c>
      <c r="R518" s="39"/>
      <c r="U518" s="13">
        <f t="shared" si="62"/>
        <v>0</v>
      </c>
      <c r="V518" s="13">
        <v>10000000</v>
      </c>
      <c r="AA518" s="359">
        <f t="shared" si="56"/>
        <v>12000000</v>
      </c>
      <c r="AB518" s="359">
        <f t="shared" si="57"/>
        <v>10000000</v>
      </c>
      <c r="AC518" s="359">
        <f t="shared" si="58"/>
        <v>2000000</v>
      </c>
      <c r="AD518" s="359">
        <f t="shared" si="59"/>
        <v>0</v>
      </c>
    </row>
    <row r="519" spans="1:30" s="1" customFormat="1" x14ac:dyDescent="0.25">
      <c r="A519" s="5">
        <f>SUBTOTAL(103,$B$2:B519)</f>
        <v>518</v>
      </c>
      <c r="B519" s="42" t="s">
        <v>18961</v>
      </c>
      <c r="C519" s="32">
        <v>60601065350051</v>
      </c>
      <c r="D519" s="10" t="str">
        <f>VLOOKUP(C519,'Hemis baza'!K:AJ,26,)</f>
        <v>438231100952</v>
      </c>
      <c r="E519" s="24" t="str">
        <f>VLOOKUP(C519,'Hemis baza'!K:AF,13,)</f>
        <v>To‘lov-shartnoma</v>
      </c>
      <c r="F519" s="109" t="str">
        <f>VLOOKUP(C519,'Hemis baza'!K:AF,3,)</f>
        <v>2-kurs</v>
      </c>
      <c r="G519" s="45" t="s">
        <v>181</v>
      </c>
      <c r="H519" s="404" t="str">
        <f>VLOOKUP(C519,'Hemis baza'!K:AF,5,)</f>
        <v>1-23 O`TA</v>
      </c>
      <c r="I519" s="403" t="str">
        <f>VLOOKUP(C519,'Hemis baza'!K:AF,11,)</f>
        <v>Bakalavr</v>
      </c>
      <c r="J519" s="23" t="str">
        <f>VLOOKUP(C519,'Hemis baza'!K:AF,12,)</f>
        <v>Kunduzgi</v>
      </c>
      <c r="K519" s="44"/>
      <c r="L519" s="44"/>
      <c r="M519" s="12">
        <v>15000000</v>
      </c>
      <c r="N519" s="13">
        <f>SUMIF('BR 2'!B:B,'2-kurs'!C519,'BR 2'!G:G)</f>
        <v>15000000</v>
      </c>
      <c r="O519" s="12">
        <f t="shared" si="60"/>
        <v>0</v>
      </c>
      <c r="P519" s="12"/>
      <c r="Q519" s="12">
        <f t="shared" si="61"/>
        <v>0</v>
      </c>
      <c r="R519" s="39"/>
      <c r="U519" s="13">
        <f t="shared" si="62"/>
        <v>0</v>
      </c>
      <c r="V519" s="13">
        <v>15000000</v>
      </c>
      <c r="AA519" s="359">
        <f t="shared" ref="AA519:AA525" si="63">M519</f>
        <v>15000000</v>
      </c>
      <c r="AB519" s="359">
        <f t="shared" ref="AB519:AB525" si="64">N519</f>
        <v>15000000</v>
      </c>
      <c r="AC519" s="359">
        <f t="shared" si="58"/>
        <v>0</v>
      </c>
      <c r="AD519" s="359">
        <f t="shared" si="59"/>
        <v>0</v>
      </c>
    </row>
    <row r="520" spans="1:30" s="1" customFormat="1" x14ac:dyDescent="0.25">
      <c r="A520" s="5">
        <f>SUBTOTAL(103,$B$2:B520)</f>
        <v>519</v>
      </c>
      <c r="B520" s="42" t="s">
        <v>11129</v>
      </c>
      <c r="C520" s="32">
        <v>61602055320011</v>
      </c>
      <c r="D520" s="10" t="str">
        <f>VLOOKUP(C520,'Hemis baza'!K:AJ,26,)</f>
        <v>438231100857</v>
      </c>
      <c r="E520" s="24" t="str">
        <f>VLOOKUP(C520,'Hemis baza'!K:AF,13,)</f>
        <v>To‘lov-shartnoma</v>
      </c>
      <c r="F520" s="109" t="str">
        <f>VLOOKUP(C520,'Hemis baza'!K:AF,3,)</f>
        <v>2-kurs</v>
      </c>
      <c r="G520" s="45" t="s">
        <v>181</v>
      </c>
      <c r="H520" s="404" t="str">
        <f>VLOOKUP(C520,'Hemis baza'!K:AF,5,)</f>
        <v>1-23 O`TA</v>
      </c>
      <c r="I520" s="403" t="str">
        <f>VLOOKUP(C520,'Hemis baza'!K:AF,11,)</f>
        <v>Bakalavr</v>
      </c>
      <c r="J520" s="23" t="str">
        <f>VLOOKUP(C520,'Hemis baza'!K:AF,12,)</f>
        <v>Kunduzgi</v>
      </c>
      <c r="K520" s="44"/>
      <c r="L520" s="44"/>
      <c r="M520" s="12">
        <v>15000000</v>
      </c>
      <c r="N520" s="13">
        <f>SUMIF('BR 2'!B:B,'2-kurs'!C520,'BR 2'!G:G)</f>
        <v>7500000</v>
      </c>
      <c r="O520" s="12">
        <f t="shared" si="60"/>
        <v>7500000</v>
      </c>
      <c r="P520" s="12"/>
      <c r="Q520" s="12">
        <f t="shared" si="61"/>
        <v>0</v>
      </c>
      <c r="R520" s="39"/>
      <c r="U520" s="13">
        <f t="shared" si="62"/>
        <v>0</v>
      </c>
      <c r="V520" s="13">
        <v>7500000</v>
      </c>
      <c r="AA520" s="359">
        <f t="shared" si="63"/>
        <v>15000000</v>
      </c>
      <c r="AB520" s="359">
        <f t="shared" si="64"/>
        <v>7500000</v>
      </c>
      <c r="AC520" s="359">
        <f t="shared" si="58"/>
        <v>7500000</v>
      </c>
      <c r="AD520" s="359">
        <f t="shared" si="59"/>
        <v>0</v>
      </c>
    </row>
    <row r="521" spans="1:30" s="1" customFormat="1" x14ac:dyDescent="0.25">
      <c r="A521" s="5">
        <f>SUBTOTAL(103,$B$2:B521)</f>
        <v>520</v>
      </c>
      <c r="B521" s="42" t="s">
        <v>11243</v>
      </c>
      <c r="C521" s="32">
        <v>60312045330067</v>
      </c>
      <c r="D521" s="10" t="str">
        <f>VLOOKUP(C521,'Hemis baza'!K:AJ,26,)</f>
        <v>438241102177</v>
      </c>
      <c r="E521" s="24" t="str">
        <f>VLOOKUP(C521,'Hemis baza'!K:AF,13,)</f>
        <v>To‘lov-shartnoma</v>
      </c>
      <c r="F521" s="109" t="str">
        <f>VLOOKUP(C521,'Hemis baza'!K:AF,3,)</f>
        <v>2-kurs</v>
      </c>
      <c r="G521" s="45" t="s">
        <v>181</v>
      </c>
      <c r="H521" s="404" t="str">
        <f>VLOOKUP(C521,'Hemis baza'!K:AF,5,)</f>
        <v>1-23 O`TA</v>
      </c>
      <c r="I521" s="403" t="str">
        <f>VLOOKUP(C521,'Hemis baza'!K:AF,11,)</f>
        <v>Bakalavr</v>
      </c>
      <c r="J521" s="23" t="str">
        <f>VLOOKUP(C521,'Hemis baza'!K:AF,12,)</f>
        <v>Kunduzgi</v>
      </c>
      <c r="K521" s="44"/>
      <c r="L521" s="44"/>
      <c r="M521" s="12">
        <v>15000000</v>
      </c>
      <c r="N521" s="13">
        <f>SUMIF('BR 2'!B:B,'2-kurs'!C521,'BR 2'!G:G)</f>
        <v>8500000</v>
      </c>
      <c r="O521" s="12">
        <f t="shared" si="60"/>
        <v>6500000</v>
      </c>
      <c r="P521" s="12"/>
      <c r="Q521" s="12">
        <f t="shared" si="61"/>
        <v>0</v>
      </c>
      <c r="R521" s="39"/>
      <c r="U521" s="13">
        <f t="shared" si="62"/>
        <v>0</v>
      </c>
      <c r="V521" s="13">
        <v>8500000</v>
      </c>
      <c r="AA521" s="359">
        <f t="shared" si="63"/>
        <v>15000000</v>
      </c>
      <c r="AB521" s="359">
        <f t="shared" si="64"/>
        <v>8500000</v>
      </c>
      <c r="AC521" s="359">
        <f t="shared" si="58"/>
        <v>6500000</v>
      </c>
      <c r="AD521" s="359">
        <f t="shared" si="59"/>
        <v>0</v>
      </c>
    </row>
    <row r="522" spans="1:30" s="1" customFormat="1" x14ac:dyDescent="0.25">
      <c r="A522" s="5">
        <f>SUBTOTAL(103,$B$2:B522)</f>
        <v>521</v>
      </c>
      <c r="B522" s="42" t="s">
        <v>18962</v>
      </c>
      <c r="C522" s="32">
        <v>51902045260048</v>
      </c>
      <c r="D522" s="10" t="str">
        <f>VLOOKUP(C522,'Hemis baza'!K:AJ,26,)</f>
        <v>438231100886</v>
      </c>
      <c r="E522" s="24" t="str">
        <f>VLOOKUP(C522,'Hemis baza'!K:AF,13,)</f>
        <v>To‘lov-shartnoma</v>
      </c>
      <c r="F522" s="109" t="str">
        <f>VLOOKUP(C522,'Hemis baza'!K:AF,3,)</f>
        <v>2-kurs</v>
      </c>
      <c r="G522" s="45" t="s">
        <v>140</v>
      </c>
      <c r="H522" s="404" t="str">
        <f>VLOOKUP(C522,'Hemis baza'!K:AF,5,)</f>
        <v>1-23 Muz</v>
      </c>
      <c r="I522" s="403" t="str">
        <f>VLOOKUP(C522,'Hemis baza'!K:AF,11,)</f>
        <v>Bakalavr</v>
      </c>
      <c r="J522" s="23" t="str">
        <f>VLOOKUP(C522,'Hemis baza'!K:AF,12,)</f>
        <v>Kunduzgi</v>
      </c>
      <c r="K522" s="44"/>
      <c r="L522" s="44"/>
      <c r="M522" s="12">
        <v>15000000</v>
      </c>
      <c r="N522" s="13">
        <f>SUMIF('BR 2'!B:B,'2-kurs'!C522,'BR 2'!G:G)</f>
        <v>9000000</v>
      </c>
      <c r="O522" s="12">
        <f t="shared" si="60"/>
        <v>6000000</v>
      </c>
      <c r="P522" s="12"/>
      <c r="Q522" s="12">
        <f t="shared" si="61"/>
        <v>0</v>
      </c>
      <c r="R522" s="39"/>
      <c r="U522" s="13">
        <f t="shared" si="62"/>
        <v>0</v>
      </c>
      <c r="V522" s="13">
        <v>9000000</v>
      </c>
      <c r="AA522" s="359">
        <f t="shared" si="63"/>
        <v>15000000</v>
      </c>
      <c r="AB522" s="359">
        <f t="shared" si="64"/>
        <v>9000000</v>
      </c>
      <c r="AC522" s="359">
        <f t="shared" si="58"/>
        <v>6000000</v>
      </c>
      <c r="AD522" s="359">
        <f t="shared" si="59"/>
        <v>0</v>
      </c>
    </row>
    <row r="523" spans="1:30" s="1" customFormat="1" x14ac:dyDescent="0.25">
      <c r="A523" s="5">
        <f>SUBTOTAL(103,$B$2:B523)</f>
        <v>522</v>
      </c>
      <c r="B523" s="42" t="s">
        <v>13039</v>
      </c>
      <c r="C523" s="32">
        <v>50503005380010</v>
      </c>
      <c r="D523" s="10" t="e">
        <f>VLOOKUP(C523,'Hemis baza'!K:AJ,26,)</f>
        <v>#N/A</v>
      </c>
      <c r="E523" s="24" t="e">
        <f>VLOOKUP(C523,'Hemis baza'!K:AF,13,)</f>
        <v>#N/A</v>
      </c>
      <c r="F523" s="109" t="e">
        <f>VLOOKUP(C523,'Hemis baza'!K:AF,3,)</f>
        <v>#N/A</v>
      </c>
      <c r="G523" s="307" t="s">
        <v>318</v>
      </c>
      <c r="H523" s="404" t="e">
        <f>VLOOKUP(C523,'Hemis baza'!K:AF,5,)</f>
        <v>#N/A</v>
      </c>
      <c r="I523" s="403" t="e">
        <f>VLOOKUP(C523,'Hemis baza'!K:AF,11,)</f>
        <v>#N/A</v>
      </c>
      <c r="J523" s="23" t="e">
        <f>VLOOKUP(C523,'Hemis baza'!K:AF,12,)</f>
        <v>#N/A</v>
      </c>
      <c r="K523" s="44"/>
      <c r="L523" s="44"/>
      <c r="M523" s="12">
        <v>12000000</v>
      </c>
      <c r="N523" s="13">
        <f>SUMIF('BR 2'!B:B,'2-kurs'!C523,'BR 2'!G:G)</f>
        <v>10000000</v>
      </c>
      <c r="O523" s="12">
        <f t="shared" si="60"/>
        <v>2000000</v>
      </c>
      <c r="P523" s="12"/>
      <c r="Q523" s="12">
        <f t="shared" si="61"/>
        <v>0</v>
      </c>
      <c r="R523" s="39"/>
      <c r="U523" s="13">
        <f t="shared" si="62"/>
        <v>0</v>
      </c>
      <c r="V523" s="13">
        <v>10000000</v>
      </c>
      <c r="AA523" s="359">
        <f t="shared" si="63"/>
        <v>12000000</v>
      </c>
      <c r="AB523" s="359">
        <f t="shared" si="64"/>
        <v>10000000</v>
      </c>
      <c r="AC523" s="359">
        <f t="shared" si="58"/>
        <v>2000000</v>
      </c>
      <c r="AD523" s="359">
        <f t="shared" si="59"/>
        <v>0</v>
      </c>
    </row>
    <row r="524" spans="1:30" s="1" customFormat="1" x14ac:dyDescent="0.25">
      <c r="A524" s="5">
        <f>SUBTOTAL(103,$B$2:B524)</f>
        <v>523</v>
      </c>
      <c r="B524" s="42" t="s">
        <v>18963</v>
      </c>
      <c r="C524" s="32">
        <v>61107005350048</v>
      </c>
      <c r="D524" s="10" t="str">
        <f>VLOOKUP(C524,'Hemis baza'!K:AJ,26,)</f>
        <v>438231100905</v>
      </c>
      <c r="E524" s="24" t="str">
        <f>VLOOKUP(C524,'Hemis baza'!K:AF,13,)</f>
        <v>To‘lov-shartnoma</v>
      </c>
      <c r="F524" s="109" t="str">
        <f>VLOOKUP(C524,'Hemis baza'!K:AF,3,)</f>
        <v>2-kurs</v>
      </c>
      <c r="G524" s="45" t="s">
        <v>309</v>
      </c>
      <c r="H524" s="404" t="str">
        <f>VLOOKUP(C524,'Hemis baza'!K:AF,5,)</f>
        <v>S1-23 Tarix</v>
      </c>
      <c r="I524" s="403" t="str">
        <f>VLOOKUP(C524,'Hemis baza'!K:AF,11,)</f>
        <v>Bakalavr</v>
      </c>
      <c r="J524" s="23" t="str">
        <f>VLOOKUP(C524,'Hemis baza'!K:AF,12,)</f>
        <v>Sirtqi</v>
      </c>
      <c r="K524" s="44"/>
      <c r="L524" s="44"/>
      <c r="M524" s="12">
        <v>12000000</v>
      </c>
      <c r="N524" s="13">
        <f>SUMIF('BR 2'!B:B,'2-kurs'!C524,'BR 2'!G:G)</f>
        <v>10000000</v>
      </c>
      <c r="O524" s="12">
        <f t="shared" si="60"/>
        <v>2000000</v>
      </c>
      <c r="P524" s="12"/>
      <c r="Q524" s="12">
        <f t="shared" si="61"/>
        <v>0</v>
      </c>
      <c r="R524" s="39"/>
      <c r="U524" s="13">
        <f t="shared" si="62"/>
        <v>0</v>
      </c>
      <c r="V524" s="13">
        <v>10000000</v>
      </c>
      <c r="AA524" s="359">
        <f t="shared" si="63"/>
        <v>12000000</v>
      </c>
      <c r="AB524" s="359">
        <f t="shared" si="64"/>
        <v>10000000</v>
      </c>
      <c r="AC524" s="359">
        <f t="shared" si="58"/>
        <v>2000000</v>
      </c>
      <c r="AD524" s="359">
        <f t="shared" si="59"/>
        <v>0</v>
      </c>
    </row>
    <row r="525" spans="1:30" s="1" customFormat="1" x14ac:dyDescent="0.25">
      <c r="A525" s="5">
        <f>SUBTOTAL(103,$B$2:B525)</f>
        <v>524</v>
      </c>
      <c r="B525" s="42" t="s">
        <v>11745</v>
      </c>
      <c r="C525" s="32">
        <v>42405711440019</v>
      </c>
      <c r="D525" s="10" t="str">
        <f>VLOOKUP(C525,'Hemis baza'!K:AJ,26,)</f>
        <v>438231200142</v>
      </c>
      <c r="E525" s="24" t="str">
        <f>VLOOKUP(C525,'Hemis baza'!K:AF,13,)</f>
        <v>To‘lov-shartnoma</v>
      </c>
      <c r="F525" s="109" t="str">
        <f>VLOOKUP(C525,'Hemis baza'!K:AF,3,)</f>
        <v>2-kurs</v>
      </c>
      <c r="G525" s="45" t="s">
        <v>140</v>
      </c>
      <c r="H525" s="404" t="str">
        <f>VLOOKUP(C525,'Hemis baza'!K:AF,5,)</f>
        <v>M1-23 MUZ</v>
      </c>
      <c r="I525" s="403" t="str">
        <f>VLOOKUP(C525,'Hemis baza'!K:AF,11,)</f>
        <v>Magistr</v>
      </c>
      <c r="J525" s="23" t="str">
        <f>VLOOKUP(C525,'Hemis baza'!K:AF,12,)</f>
        <v>Kunduzgi</v>
      </c>
      <c r="K525" s="44"/>
      <c r="L525" s="44"/>
      <c r="M525" s="12">
        <v>18000000</v>
      </c>
      <c r="N525" s="13">
        <f>SUMIF('BR 2'!B:B,'2-kurs'!C525,'BR 2'!G:G)</f>
        <v>18000000</v>
      </c>
      <c r="O525" s="12">
        <f t="shared" si="60"/>
        <v>0</v>
      </c>
      <c r="P525" s="12"/>
      <c r="Q525" s="12">
        <f t="shared" si="61"/>
        <v>0</v>
      </c>
      <c r="R525" s="39"/>
      <c r="U525" s="13">
        <f t="shared" si="62"/>
        <v>0</v>
      </c>
      <c r="V525" s="13">
        <v>18000000</v>
      </c>
      <c r="AA525" s="359">
        <f t="shared" si="63"/>
        <v>18000000</v>
      </c>
      <c r="AB525" s="359">
        <f t="shared" si="64"/>
        <v>18000000</v>
      </c>
      <c r="AC525" s="359">
        <f t="shared" si="58"/>
        <v>0</v>
      </c>
      <c r="AD525" s="359">
        <f t="shared" si="59"/>
        <v>0</v>
      </c>
    </row>
    <row r="526" spans="1:30" s="1" customFormat="1" x14ac:dyDescent="0.25">
      <c r="A526" s="5">
        <f>SUBTOTAL(103,$B$2:B526)</f>
        <v>525</v>
      </c>
      <c r="B526" s="42" t="s">
        <v>19054</v>
      </c>
      <c r="C526" s="32">
        <v>61210025280018</v>
      </c>
      <c r="D526" s="10" t="str">
        <f>VLOOKUP(C526,'Hemis baza'!K:AJ,26,)</f>
        <v>438241102217</v>
      </c>
      <c r="E526" s="24" t="str">
        <f>VLOOKUP(C526,'Hemis baza'!K:AF,13,)</f>
        <v>To‘lov-shartnoma</v>
      </c>
      <c r="F526" s="109" t="str">
        <f>VLOOKUP(C526,'Hemis baza'!K:AF,3,)</f>
        <v>2-kurs</v>
      </c>
      <c r="G526" s="45" t="s">
        <v>270</v>
      </c>
      <c r="H526" s="404" t="str">
        <f>VLOOKUP(C526,'Hemis baza'!K:AF,5,)</f>
        <v>1-23 XTA</v>
      </c>
      <c r="I526" s="403" t="str">
        <f>VLOOKUP(C526,'Hemis baza'!K:AF,11,)</f>
        <v>Bakalavr</v>
      </c>
      <c r="J526" s="23" t="str">
        <f>VLOOKUP(C526,'Hemis baza'!K:AF,12,)</f>
        <v>Kunduzgi</v>
      </c>
      <c r="K526" s="44"/>
      <c r="L526" s="44"/>
      <c r="M526" s="12">
        <v>15000000</v>
      </c>
      <c r="N526" s="13">
        <f>SUMIF('BR 2'!B:B,'2-kurs'!C526,'BR 2'!G:G)</f>
        <v>8000000</v>
      </c>
      <c r="O526" s="12">
        <f t="shared" si="60"/>
        <v>7000000</v>
      </c>
      <c r="P526" s="12"/>
      <c r="Q526" s="12">
        <f t="shared" si="61"/>
        <v>0</v>
      </c>
      <c r="R526" s="39"/>
      <c r="U526" s="13">
        <f t="shared" si="62"/>
        <v>0</v>
      </c>
      <c r="V526" s="13">
        <v>8000000</v>
      </c>
      <c r="AA526" s="359">
        <f t="shared" ref="AA526:AA703" si="65">M526</f>
        <v>15000000</v>
      </c>
      <c r="AB526" s="359">
        <f t="shared" ref="AB526:AB703" si="66">N526</f>
        <v>8000000</v>
      </c>
      <c r="AC526" s="359">
        <f t="shared" ref="AC526:AC703" si="67">O526</f>
        <v>7000000</v>
      </c>
      <c r="AD526" s="359">
        <f t="shared" ref="AD526:AD703" si="68">Q526</f>
        <v>0</v>
      </c>
    </row>
    <row r="527" spans="1:30" s="1" customFormat="1" x14ac:dyDescent="0.25">
      <c r="A527" s="5">
        <f>SUBTOTAL(103,$B$2:B527)</f>
        <v>526</v>
      </c>
      <c r="B527" s="42" t="s">
        <v>19055</v>
      </c>
      <c r="C527" s="32">
        <v>50811036330020</v>
      </c>
      <c r="D527" s="10" t="str">
        <f>VLOOKUP(C527,'Hemis baza'!K:AJ,26,)</f>
        <v>438231100887</v>
      </c>
      <c r="E527" s="24" t="str">
        <f>VLOOKUP(C527,'Hemis baza'!K:AF,13,)</f>
        <v>To‘lov-shartnoma</v>
      </c>
      <c r="F527" s="109" t="str">
        <f>VLOOKUP(C527,'Hemis baza'!K:AF,3,)</f>
        <v>2-kurs</v>
      </c>
      <c r="G527" s="45" t="s">
        <v>140</v>
      </c>
      <c r="H527" s="404" t="str">
        <f>VLOOKUP(C527,'Hemis baza'!K:AF,5,)</f>
        <v>1-23 Muz</v>
      </c>
      <c r="I527" s="403" t="str">
        <f>VLOOKUP(C527,'Hemis baza'!K:AF,11,)</f>
        <v>Bakalavr</v>
      </c>
      <c r="J527" s="23" t="str">
        <f>VLOOKUP(C527,'Hemis baza'!K:AF,12,)</f>
        <v>Kunduzgi</v>
      </c>
      <c r="K527" s="44"/>
      <c r="L527" s="44"/>
      <c r="M527" s="12">
        <v>15000000</v>
      </c>
      <c r="N527" s="13">
        <f>SUMIF('BR 2'!B:B,'2-kurs'!C527,'BR 2'!G:G)</f>
        <v>13000000</v>
      </c>
      <c r="O527" s="12">
        <f t="shared" si="60"/>
        <v>2000000</v>
      </c>
      <c r="P527" s="12"/>
      <c r="Q527" s="12">
        <f t="shared" si="61"/>
        <v>0</v>
      </c>
      <c r="R527" s="39"/>
      <c r="U527" s="13">
        <f t="shared" si="62"/>
        <v>0</v>
      </c>
      <c r="V527" s="13">
        <v>13000000</v>
      </c>
      <c r="AA527" s="359">
        <f t="shared" si="65"/>
        <v>15000000</v>
      </c>
      <c r="AB527" s="359">
        <f t="shared" si="66"/>
        <v>13000000</v>
      </c>
      <c r="AC527" s="359">
        <f t="shared" si="67"/>
        <v>2000000</v>
      </c>
      <c r="AD527" s="359">
        <f t="shared" si="68"/>
        <v>0</v>
      </c>
    </row>
    <row r="528" spans="1:30" s="1" customFormat="1" x14ac:dyDescent="0.25">
      <c r="A528" s="5">
        <f>SUBTOTAL(103,$B$2:B528)</f>
        <v>527</v>
      </c>
      <c r="B528" s="42" t="s">
        <v>19056</v>
      </c>
      <c r="C528" s="32">
        <v>41906965350026</v>
      </c>
      <c r="D528" s="10" t="str">
        <f>VLOOKUP(C528,'Hemis baza'!K:AJ,26,)</f>
        <v>438231100909</v>
      </c>
      <c r="E528" s="24" t="str">
        <f>VLOOKUP(C528,'Hemis baza'!K:AF,13,)</f>
        <v>To‘lov-shartnoma</v>
      </c>
      <c r="F528" s="109" t="str">
        <f>VLOOKUP(C528,'Hemis baza'!K:AF,3,)</f>
        <v>2-kurs</v>
      </c>
      <c r="G528" s="88" t="s">
        <v>121</v>
      </c>
      <c r="H528" s="404" t="str">
        <f>VLOOKUP(C528,'Hemis baza'!K:AF,5,)</f>
        <v>S1-23 BT</v>
      </c>
      <c r="I528" s="403" t="str">
        <f>VLOOKUP(C528,'Hemis baza'!K:AF,11,)</f>
        <v>Bakalavr</v>
      </c>
      <c r="J528" s="23" t="str">
        <f>VLOOKUP(C528,'Hemis baza'!K:AF,12,)</f>
        <v>Sirtqi</v>
      </c>
      <c r="K528" s="44"/>
      <c r="L528" s="44"/>
      <c r="M528" s="12">
        <v>12000000</v>
      </c>
      <c r="N528" s="13">
        <f>SUMIF('BR 2'!B:B,'2-kurs'!C528,'BR 2'!G:G)</f>
        <v>10000000</v>
      </c>
      <c r="O528" s="12">
        <f t="shared" si="60"/>
        <v>2000000</v>
      </c>
      <c r="P528" s="12"/>
      <c r="Q528" s="12">
        <f t="shared" si="61"/>
        <v>0</v>
      </c>
      <c r="R528" s="39"/>
      <c r="U528" s="13">
        <f t="shared" si="62"/>
        <v>0</v>
      </c>
      <c r="V528" s="13">
        <v>10000000</v>
      </c>
      <c r="AA528" s="359">
        <f t="shared" si="65"/>
        <v>12000000</v>
      </c>
      <c r="AB528" s="359">
        <f t="shared" si="66"/>
        <v>10000000</v>
      </c>
      <c r="AC528" s="359">
        <f t="shared" si="67"/>
        <v>2000000</v>
      </c>
      <c r="AD528" s="359">
        <f t="shared" si="68"/>
        <v>0</v>
      </c>
    </row>
    <row r="529" spans="1:30" s="1" customFormat="1" x14ac:dyDescent="0.25">
      <c r="A529" s="5">
        <f>SUBTOTAL(103,$B$2:B529)</f>
        <v>528</v>
      </c>
      <c r="B529" s="42" t="s">
        <v>19057</v>
      </c>
      <c r="C529" s="32">
        <v>31101965280019</v>
      </c>
      <c r="D529" s="10" t="e">
        <f>VLOOKUP(C529,'Hemis baza'!K:AJ,26,)</f>
        <v>#N/A</v>
      </c>
      <c r="E529" s="24" t="e">
        <f>VLOOKUP(C529,'Hemis baza'!K:AF,13,)</f>
        <v>#N/A</v>
      </c>
      <c r="F529" s="109" t="e">
        <f>VLOOKUP(C529,'Hemis baza'!K:AF,3,)</f>
        <v>#N/A</v>
      </c>
      <c r="G529" s="45" t="s">
        <v>140</v>
      </c>
      <c r="H529" s="404" t="e">
        <f>VLOOKUP(C529,'Hemis baza'!K:AF,5,)</f>
        <v>#N/A</v>
      </c>
      <c r="I529" s="403" t="e">
        <f>VLOOKUP(C529,'Hemis baza'!K:AF,11,)</f>
        <v>#N/A</v>
      </c>
      <c r="J529" s="23" t="e">
        <f>VLOOKUP(C529,'Hemis baza'!K:AF,12,)</f>
        <v>#N/A</v>
      </c>
      <c r="K529" s="44"/>
      <c r="L529" s="44"/>
      <c r="M529" s="12">
        <v>9000000</v>
      </c>
      <c r="N529" s="13">
        <f>SUMIF('BR 2'!B:B,'2-kurs'!C529,'BR 2'!G:G)</f>
        <v>9000000</v>
      </c>
      <c r="O529" s="12">
        <f t="shared" si="60"/>
        <v>0</v>
      </c>
      <c r="P529" s="12"/>
      <c r="Q529" s="12">
        <f t="shared" si="61"/>
        <v>0</v>
      </c>
      <c r="R529" s="39"/>
      <c r="U529" s="13">
        <f t="shared" si="62"/>
        <v>0</v>
      </c>
      <c r="V529" s="13">
        <v>9000000</v>
      </c>
      <c r="AA529" s="359">
        <f t="shared" si="65"/>
        <v>9000000</v>
      </c>
      <c r="AB529" s="359">
        <f t="shared" si="66"/>
        <v>9000000</v>
      </c>
      <c r="AC529" s="359">
        <f t="shared" si="67"/>
        <v>0</v>
      </c>
      <c r="AD529" s="359">
        <f t="shared" si="68"/>
        <v>0</v>
      </c>
    </row>
    <row r="530" spans="1:30" s="1" customFormat="1" x14ac:dyDescent="0.25">
      <c r="A530" s="5">
        <f>SUBTOTAL(103,$B$2:B530)</f>
        <v>529</v>
      </c>
      <c r="B530" s="42" t="s">
        <v>19058</v>
      </c>
      <c r="C530" s="32">
        <v>41806871150010</v>
      </c>
      <c r="D530" s="10" t="str">
        <f>VLOOKUP(C530,'Hemis baza'!K:AJ,26,)</f>
        <v>438231100922</v>
      </c>
      <c r="E530" s="24" t="str">
        <f>VLOOKUP(C530,'Hemis baza'!K:AF,13,)</f>
        <v>To‘lov-shartnoma</v>
      </c>
      <c r="F530" s="109" t="str">
        <f>VLOOKUP(C530,'Hemis baza'!K:AF,3,)</f>
        <v>2-kurs</v>
      </c>
      <c r="G530" s="45" t="s">
        <v>19614</v>
      </c>
      <c r="H530" s="404" t="str">
        <f>VLOOKUP(C530,'Hemis baza'!K:AF,5,)</f>
        <v>S1-23 JM</v>
      </c>
      <c r="I530" s="403" t="str">
        <f>VLOOKUP(C530,'Hemis baza'!K:AF,11,)</f>
        <v>Bakalavr</v>
      </c>
      <c r="J530" s="23" t="str">
        <f>VLOOKUP(C530,'Hemis baza'!K:AF,12,)</f>
        <v>Sirtqi</v>
      </c>
      <c r="K530" s="44"/>
      <c r="L530" s="44"/>
      <c r="M530" s="12">
        <v>12000000</v>
      </c>
      <c r="N530" s="13">
        <f>SUMIF('BR 2'!B:B,'2-kurs'!C530,'BR 2'!G:G)</f>
        <v>5000000</v>
      </c>
      <c r="O530" s="12">
        <f t="shared" si="60"/>
        <v>7000000</v>
      </c>
      <c r="P530" s="12"/>
      <c r="Q530" s="12">
        <f t="shared" si="61"/>
        <v>0</v>
      </c>
      <c r="R530" s="39"/>
      <c r="U530" s="13">
        <f t="shared" si="62"/>
        <v>0</v>
      </c>
      <c r="V530" s="13">
        <v>5000000</v>
      </c>
      <c r="AA530" s="359">
        <f t="shared" si="65"/>
        <v>12000000</v>
      </c>
      <c r="AB530" s="359">
        <f t="shared" si="66"/>
        <v>5000000</v>
      </c>
      <c r="AC530" s="359">
        <f t="shared" si="67"/>
        <v>7000000</v>
      </c>
      <c r="AD530" s="359">
        <f t="shared" si="68"/>
        <v>0</v>
      </c>
    </row>
    <row r="531" spans="1:30" s="1" customFormat="1" x14ac:dyDescent="0.25">
      <c r="A531" s="5">
        <f>SUBTOTAL(103,$B$2:B531)</f>
        <v>530</v>
      </c>
      <c r="B531" s="42" t="s">
        <v>19059</v>
      </c>
      <c r="C531" s="32">
        <v>32603911080014</v>
      </c>
      <c r="D531" s="10" t="str">
        <f>VLOOKUP(C531,'Hemis baza'!K:AJ,26,)</f>
        <v>438231100920</v>
      </c>
      <c r="E531" s="24" t="str">
        <f>VLOOKUP(C531,'Hemis baza'!K:AF,13,)</f>
        <v>To‘lov-shartnoma</v>
      </c>
      <c r="F531" s="109" t="str">
        <f>VLOOKUP(C531,'Hemis baza'!K:AF,3,)</f>
        <v>2-kurs</v>
      </c>
      <c r="G531" s="45" t="s">
        <v>19614</v>
      </c>
      <c r="H531" s="404" t="str">
        <f>VLOOKUP(C531,'Hemis baza'!K:AF,5,)</f>
        <v>S1-23 JM</v>
      </c>
      <c r="I531" s="403" t="str">
        <f>VLOOKUP(C531,'Hemis baza'!K:AF,11,)</f>
        <v>Bakalavr</v>
      </c>
      <c r="J531" s="23" t="str">
        <f>VLOOKUP(C531,'Hemis baza'!K:AF,12,)</f>
        <v>Sirtqi</v>
      </c>
      <c r="K531" s="44"/>
      <c r="L531" s="44"/>
      <c r="M531" s="12">
        <v>12000000</v>
      </c>
      <c r="N531" s="13">
        <f>SUMIF('BR 2'!B:B,'2-kurs'!C531,'BR 2'!G:G)</f>
        <v>10000000</v>
      </c>
      <c r="O531" s="12">
        <f t="shared" si="60"/>
        <v>2000000</v>
      </c>
      <c r="P531" s="12"/>
      <c r="Q531" s="12">
        <f t="shared" si="61"/>
        <v>0</v>
      </c>
      <c r="R531" s="39"/>
      <c r="U531" s="13">
        <f t="shared" si="62"/>
        <v>0</v>
      </c>
      <c r="V531" s="13">
        <v>10000000</v>
      </c>
      <c r="AA531" s="359">
        <f t="shared" si="65"/>
        <v>12000000</v>
      </c>
      <c r="AB531" s="359">
        <f t="shared" si="66"/>
        <v>10000000</v>
      </c>
      <c r="AC531" s="359">
        <f t="shared" si="67"/>
        <v>2000000</v>
      </c>
      <c r="AD531" s="359">
        <f t="shared" si="68"/>
        <v>0</v>
      </c>
    </row>
    <row r="532" spans="1:30" s="1" customFormat="1" x14ac:dyDescent="0.25">
      <c r="A532" s="5">
        <f>SUBTOTAL(103,$B$2:B532)</f>
        <v>531</v>
      </c>
      <c r="B532" s="42" t="s">
        <v>19060</v>
      </c>
      <c r="C532" s="32">
        <v>60605065260097</v>
      </c>
      <c r="D532" s="10" t="str">
        <f>VLOOKUP(C532,'Hemis baza'!K:AJ,26,)</f>
        <v>438241102187</v>
      </c>
      <c r="E532" s="24" t="str">
        <f>VLOOKUP(C532,'Hemis baza'!K:AF,13,)</f>
        <v>To‘lov-shartnoma</v>
      </c>
      <c r="F532" s="109" t="str">
        <f>VLOOKUP(C532,'Hemis baza'!K:AF,3,)</f>
        <v>2-kurs</v>
      </c>
      <c r="G532" s="45" t="s">
        <v>270</v>
      </c>
      <c r="H532" s="404" t="str">
        <f>VLOOKUP(C532,'Hemis baza'!K:AF,5,)</f>
        <v>2-23 XTA</v>
      </c>
      <c r="I532" s="403" t="str">
        <f>VLOOKUP(C532,'Hemis baza'!K:AF,11,)</f>
        <v>Bakalavr</v>
      </c>
      <c r="J532" s="23" t="str">
        <f>VLOOKUP(C532,'Hemis baza'!K:AF,12,)</f>
        <v>Kunduzgi</v>
      </c>
      <c r="K532" s="44"/>
      <c r="L532" s="44"/>
      <c r="M532" s="12">
        <v>15000000</v>
      </c>
      <c r="N532" s="13">
        <f>SUMIF('BR 2'!B:B,'2-kurs'!C532,'BR 2'!G:G)</f>
        <v>15000000</v>
      </c>
      <c r="O532" s="12">
        <f t="shared" si="60"/>
        <v>0</v>
      </c>
      <c r="P532" s="12"/>
      <c r="Q532" s="12">
        <f t="shared" si="61"/>
        <v>0</v>
      </c>
      <c r="R532" s="39"/>
      <c r="U532" s="13">
        <f t="shared" si="62"/>
        <v>0</v>
      </c>
      <c r="V532" s="13">
        <v>15000000</v>
      </c>
      <c r="AA532" s="359">
        <f t="shared" si="65"/>
        <v>15000000</v>
      </c>
      <c r="AB532" s="359">
        <f t="shared" si="66"/>
        <v>15000000</v>
      </c>
      <c r="AC532" s="359">
        <f t="shared" si="67"/>
        <v>0</v>
      </c>
      <c r="AD532" s="359">
        <f t="shared" si="68"/>
        <v>0</v>
      </c>
    </row>
    <row r="533" spans="1:30" s="1" customFormat="1" x14ac:dyDescent="0.25">
      <c r="A533" s="5">
        <f>SUBTOTAL(103,$B$2:B533)</f>
        <v>532</v>
      </c>
      <c r="B533" s="42" t="s">
        <v>19061</v>
      </c>
      <c r="C533" s="32">
        <v>30401995740017</v>
      </c>
      <c r="D533" s="10" t="str">
        <f>VLOOKUP(C533,'Hemis baza'!K:AJ,26,)</f>
        <v>438241200219</v>
      </c>
      <c r="E533" s="24" t="str">
        <f>VLOOKUP(C533,'Hemis baza'!K:AF,13,)</f>
        <v>To‘lov-shartnoma</v>
      </c>
      <c r="F533" s="109" t="str">
        <f>VLOOKUP(C533,'Hemis baza'!K:AF,3,)</f>
        <v>2-kurs</v>
      </c>
      <c r="G533" s="45" t="s">
        <v>19614</v>
      </c>
      <c r="H533" s="404" t="str">
        <f>VLOOKUP(C533,'Hemis baza'!K:AF,5,)</f>
        <v>M1-23 JM</v>
      </c>
      <c r="I533" s="403" t="str">
        <f>VLOOKUP(C533,'Hemis baza'!K:AF,11,)</f>
        <v>Magistr</v>
      </c>
      <c r="J533" s="23" t="str">
        <f>VLOOKUP(C533,'Hemis baza'!K:AF,12,)</f>
        <v>Kunduzgi</v>
      </c>
      <c r="K533" s="44"/>
      <c r="L533" s="44"/>
      <c r="M533" s="12">
        <v>18000000</v>
      </c>
      <c r="N533" s="13">
        <f>SUMIF('BR 2'!B:B,'2-kurs'!C533,'BR 2'!G:G)</f>
        <v>15500000</v>
      </c>
      <c r="O533" s="12">
        <f t="shared" si="60"/>
        <v>2500000</v>
      </c>
      <c r="P533" s="12"/>
      <c r="Q533" s="12">
        <f t="shared" si="61"/>
        <v>0</v>
      </c>
      <c r="R533" s="39"/>
      <c r="U533" s="13">
        <f t="shared" si="62"/>
        <v>0</v>
      </c>
      <c r="V533" s="13">
        <v>15500000</v>
      </c>
      <c r="AA533" s="359">
        <f t="shared" si="65"/>
        <v>18000000</v>
      </c>
      <c r="AB533" s="359">
        <f t="shared" si="66"/>
        <v>15500000</v>
      </c>
      <c r="AC533" s="359">
        <f t="shared" si="67"/>
        <v>2500000</v>
      </c>
      <c r="AD533" s="359">
        <f t="shared" si="68"/>
        <v>0</v>
      </c>
    </row>
    <row r="534" spans="1:30" s="1" customFormat="1" x14ac:dyDescent="0.25">
      <c r="A534" s="5">
        <f>SUBTOTAL(103,$B$2:B534)</f>
        <v>533</v>
      </c>
      <c r="B534" s="42" t="s">
        <v>19062</v>
      </c>
      <c r="C534" s="32">
        <v>61809055350039</v>
      </c>
      <c r="D534" s="10" t="str">
        <f>VLOOKUP(C534,'Hemis baza'!K:AJ,26,)</f>
        <v>438231100860</v>
      </c>
      <c r="E534" s="24" t="str">
        <f>VLOOKUP(C534,'Hemis baza'!K:AF,13,)</f>
        <v>To‘lov-shartnoma</v>
      </c>
      <c r="F534" s="109" t="str">
        <f>VLOOKUP(C534,'Hemis baza'!K:AF,3,)</f>
        <v>2-kurs</v>
      </c>
      <c r="G534" s="45" t="s">
        <v>181</v>
      </c>
      <c r="H534" s="404" t="str">
        <f>VLOOKUP(C534,'Hemis baza'!K:AF,5,)</f>
        <v>1-23 O`TA</v>
      </c>
      <c r="I534" s="403" t="str">
        <f>VLOOKUP(C534,'Hemis baza'!K:AF,11,)</f>
        <v>Bakalavr</v>
      </c>
      <c r="J534" s="23" t="str">
        <f>VLOOKUP(C534,'Hemis baza'!K:AF,12,)</f>
        <v>Kunduzgi</v>
      </c>
      <c r="K534" s="44"/>
      <c r="L534" s="44"/>
      <c r="M534" s="12">
        <v>15000000</v>
      </c>
      <c r="N534" s="13">
        <f>SUMIF('BR 2'!B:B,'2-kurs'!C534,'BR 2'!G:G)</f>
        <v>11500000</v>
      </c>
      <c r="O534" s="12">
        <f t="shared" si="60"/>
        <v>3500000</v>
      </c>
      <c r="P534" s="12"/>
      <c r="Q534" s="12">
        <f t="shared" si="61"/>
        <v>0</v>
      </c>
      <c r="R534" s="39"/>
      <c r="U534" s="13">
        <f t="shared" si="62"/>
        <v>0</v>
      </c>
      <c r="V534" s="13">
        <v>11500000</v>
      </c>
      <c r="AA534" s="359">
        <f t="shared" si="65"/>
        <v>15000000</v>
      </c>
      <c r="AB534" s="359">
        <f t="shared" si="66"/>
        <v>11500000</v>
      </c>
      <c r="AC534" s="359">
        <f t="shared" si="67"/>
        <v>3500000</v>
      </c>
      <c r="AD534" s="359">
        <f t="shared" si="68"/>
        <v>0</v>
      </c>
    </row>
    <row r="535" spans="1:30" s="1" customFormat="1" x14ac:dyDescent="0.25">
      <c r="A535" s="5">
        <f>SUBTOTAL(103,$B$2:B535)</f>
        <v>534</v>
      </c>
      <c r="B535" s="42" t="s">
        <v>19063</v>
      </c>
      <c r="C535" s="32">
        <v>51005045590028</v>
      </c>
      <c r="D535" s="10" t="str">
        <f>VLOOKUP(C535,'Hemis baza'!K:AJ,26,)</f>
        <v>438231100888</v>
      </c>
      <c r="E535" s="24" t="str">
        <f>VLOOKUP(C535,'Hemis baza'!K:AF,13,)</f>
        <v>To‘lov-shartnoma</v>
      </c>
      <c r="F535" s="109" t="str">
        <f>VLOOKUP(C535,'Hemis baza'!K:AF,3,)</f>
        <v>2-kurs</v>
      </c>
      <c r="G535" s="45" t="s">
        <v>140</v>
      </c>
      <c r="H535" s="404" t="str">
        <f>VLOOKUP(C535,'Hemis baza'!K:AF,5,)</f>
        <v>1-23 Muz</v>
      </c>
      <c r="I535" s="403" t="str">
        <f>VLOOKUP(C535,'Hemis baza'!K:AF,11,)</f>
        <v>Bakalavr</v>
      </c>
      <c r="J535" s="23" t="str">
        <f>VLOOKUP(C535,'Hemis baza'!K:AF,12,)</f>
        <v>Kunduzgi</v>
      </c>
      <c r="K535" s="44"/>
      <c r="L535" s="44"/>
      <c r="M535" s="12">
        <v>15000000</v>
      </c>
      <c r="N535" s="13">
        <f>SUMIF('BR 2'!B:B,'2-kurs'!C535,'BR 2'!G:G)</f>
        <v>8000000</v>
      </c>
      <c r="O535" s="12">
        <f t="shared" si="60"/>
        <v>7000000</v>
      </c>
      <c r="P535" s="12"/>
      <c r="Q535" s="12">
        <f t="shared" si="61"/>
        <v>0</v>
      </c>
      <c r="R535" s="39"/>
      <c r="U535" s="13">
        <f t="shared" si="62"/>
        <v>0</v>
      </c>
      <c r="V535" s="13">
        <v>8000000</v>
      </c>
      <c r="AA535" s="359">
        <f t="shared" si="65"/>
        <v>15000000</v>
      </c>
      <c r="AB535" s="359">
        <f t="shared" si="66"/>
        <v>8000000</v>
      </c>
      <c r="AC535" s="359">
        <f t="shared" si="67"/>
        <v>7000000</v>
      </c>
      <c r="AD535" s="359">
        <f t="shared" si="68"/>
        <v>0</v>
      </c>
    </row>
    <row r="536" spans="1:30" s="1" customFormat="1" x14ac:dyDescent="0.25">
      <c r="A536" s="5">
        <f>SUBTOTAL(103,$B$2:B536)</f>
        <v>535</v>
      </c>
      <c r="B536" s="42" t="s">
        <v>7993</v>
      </c>
      <c r="C536" s="32">
        <v>30607941110020</v>
      </c>
      <c r="D536" s="10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5" t="s">
        <v>19614</v>
      </c>
      <c r="H536" s="404" t="e">
        <f>VLOOKUP(C536,'Hemis baza'!K:AF,5,)</f>
        <v>#N/A</v>
      </c>
      <c r="I536" s="403" t="e">
        <f>VLOOKUP(C536,'Hemis baza'!K:AF,11,)</f>
        <v>#N/A</v>
      </c>
      <c r="J536" s="23" t="e">
        <f>VLOOKUP(C536,'Hemis baza'!K:AF,12,)</f>
        <v>#N/A</v>
      </c>
      <c r="K536" s="44"/>
      <c r="L536" s="44"/>
      <c r="M536" s="12">
        <v>9000000</v>
      </c>
      <c r="N536" s="13">
        <f>SUMIF('BR 2'!B:B,'2-kurs'!C536,'BR 2'!G:G)</f>
        <v>9000426</v>
      </c>
      <c r="O536" s="12">
        <f t="shared" si="60"/>
        <v>0</v>
      </c>
      <c r="P536" s="12"/>
      <c r="Q536" s="12">
        <f t="shared" si="61"/>
        <v>426</v>
      </c>
      <c r="R536" s="39"/>
      <c r="U536" s="13">
        <f t="shared" si="62"/>
        <v>0</v>
      </c>
      <c r="V536" s="13">
        <v>9000426</v>
      </c>
      <c r="AA536" s="359">
        <f t="shared" si="65"/>
        <v>9000000</v>
      </c>
      <c r="AB536" s="359">
        <f t="shared" si="66"/>
        <v>9000426</v>
      </c>
      <c r="AC536" s="359">
        <f t="shared" si="67"/>
        <v>0</v>
      </c>
      <c r="AD536" s="359">
        <f t="shared" si="68"/>
        <v>426</v>
      </c>
    </row>
    <row r="537" spans="1:30" s="1" customFormat="1" x14ac:dyDescent="0.25">
      <c r="A537" s="5">
        <f>SUBTOTAL(103,$B$2:B537)</f>
        <v>536</v>
      </c>
      <c r="B537" s="42" t="s">
        <v>8017</v>
      </c>
      <c r="C537" s="32">
        <v>31012951050023</v>
      </c>
      <c r="D537" s="10" t="e">
        <f>VLOOKUP(C537,'Hemis baza'!K:AJ,26,)</f>
        <v>#N/A</v>
      </c>
      <c r="E537" s="24" t="e">
        <f>VLOOKUP(C537,'Hemis baza'!K:AF,13,)</f>
        <v>#N/A</v>
      </c>
      <c r="F537" s="109" t="e">
        <f>VLOOKUP(C537,'Hemis baza'!K:AF,3,)</f>
        <v>#N/A</v>
      </c>
      <c r="G537" s="45" t="s">
        <v>19614</v>
      </c>
      <c r="H537" s="404" t="e">
        <f>VLOOKUP(C537,'Hemis baza'!K:AF,5,)</f>
        <v>#N/A</v>
      </c>
      <c r="I537" s="403" t="e">
        <f>VLOOKUP(C537,'Hemis baza'!K:AF,11,)</f>
        <v>#N/A</v>
      </c>
      <c r="J537" s="23" t="e">
        <f>VLOOKUP(C537,'Hemis baza'!K:AF,12,)</f>
        <v>#N/A</v>
      </c>
      <c r="K537" s="44"/>
      <c r="L537" s="44"/>
      <c r="M537" s="12">
        <v>9000000</v>
      </c>
      <c r="N537" s="13">
        <f>SUMIF('BR 2'!B:B,'2-kurs'!C537,'BR 2'!G:G)</f>
        <v>9000000</v>
      </c>
      <c r="O537" s="12">
        <f t="shared" si="60"/>
        <v>0</v>
      </c>
      <c r="P537" s="12"/>
      <c r="Q537" s="12">
        <f t="shared" si="61"/>
        <v>0</v>
      </c>
      <c r="R537" s="39"/>
      <c r="U537" s="13">
        <f t="shared" si="62"/>
        <v>0</v>
      </c>
      <c r="V537" s="13">
        <v>9000000</v>
      </c>
      <c r="AA537" s="359">
        <f t="shared" si="65"/>
        <v>9000000</v>
      </c>
      <c r="AB537" s="359">
        <f t="shared" si="66"/>
        <v>9000000</v>
      </c>
      <c r="AC537" s="359">
        <f t="shared" si="67"/>
        <v>0</v>
      </c>
      <c r="AD537" s="359">
        <f t="shared" si="68"/>
        <v>0</v>
      </c>
    </row>
    <row r="538" spans="1:30" s="1" customFormat="1" x14ac:dyDescent="0.25">
      <c r="A538" s="5">
        <f>SUBTOTAL(103,$B$2:B538)</f>
        <v>537</v>
      </c>
      <c r="B538" s="42" t="s">
        <v>8042</v>
      </c>
      <c r="C538" s="32">
        <v>50606045360045</v>
      </c>
      <c r="D538" s="10" t="str">
        <f>VLOOKUP(C538,'Hemis baza'!K:AJ,26,)</f>
        <v>438241102212</v>
      </c>
      <c r="E538" s="24" t="str">
        <f>VLOOKUP(C538,'Hemis baza'!K:AF,13,)</f>
        <v>To‘lov-shartnoma</v>
      </c>
      <c r="F538" s="109" t="str">
        <f>VLOOKUP(C538,'Hemis baza'!K:AF,3,)</f>
        <v>2-kurs</v>
      </c>
      <c r="G538" s="45" t="s">
        <v>140</v>
      </c>
      <c r="H538" s="404" t="str">
        <f>VLOOKUP(C538,'Hemis baza'!K:AF,5,)</f>
        <v>1-23 Muz</v>
      </c>
      <c r="I538" s="403" t="str">
        <f>VLOOKUP(C538,'Hemis baza'!K:AF,11,)</f>
        <v>Bakalavr</v>
      </c>
      <c r="J538" s="23" t="str">
        <f>VLOOKUP(C538,'Hemis baza'!K:AF,12,)</f>
        <v>Kunduzgi</v>
      </c>
      <c r="K538" s="44"/>
      <c r="L538" s="44"/>
      <c r="M538" s="12">
        <v>15000000</v>
      </c>
      <c r="N538" s="13">
        <f>SUMIF('BR 2'!B:B,'2-kurs'!C538,'BR 2'!G:G)</f>
        <v>10000000</v>
      </c>
      <c r="O538" s="12">
        <f t="shared" si="60"/>
        <v>5000000</v>
      </c>
      <c r="P538" s="12"/>
      <c r="Q538" s="12">
        <f t="shared" si="61"/>
        <v>0</v>
      </c>
      <c r="R538" s="39"/>
      <c r="U538" s="13">
        <f t="shared" si="62"/>
        <v>0</v>
      </c>
      <c r="V538" s="13">
        <v>10000000</v>
      </c>
      <c r="AA538" s="359">
        <f t="shared" si="65"/>
        <v>15000000</v>
      </c>
      <c r="AB538" s="359">
        <f t="shared" si="66"/>
        <v>10000000</v>
      </c>
      <c r="AC538" s="359">
        <f t="shared" si="67"/>
        <v>5000000</v>
      </c>
      <c r="AD538" s="359">
        <f t="shared" si="68"/>
        <v>0</v>
      </c>
    </row>
    <row r="539" spans="1:30" s="1" customFormat="1" x14ac:dyDescent="0.25">
      <c r="A539" s="5">
        <f>SUBTOTAL(103,$B$2:B539)</f>
        <v>538</v>
      </c>
      <c r="B539" s="42" t="s">
        <v>8064</v>
      </c>
      <c r="C539" s="32">
        <v>61001055330019</v>
      </c>
      <c r="D539" s="10" t="str">
        <f>VLOOKUP(C539,'Hemis baza'!K:AJ,26,)</f>
        <v>438231100882</v>
      </c>
      <c r="E539" s="24" t="str">
        <f>VLOOKUP(C539,'Hemis baza'!K:AF,13,)</f>
        <v>To‘lov-shartnoma</v>
      </c>
      <c r="F539" s="109" t="str">
        <f>VLOOKUP(C539,'Hemis baza'!K:AF,3,)</f>
        <v>2-kurs</v>
      </c>
      <c r="G539" s="45" t="s">
        <v>140</v>
      </c>
      <c r="H539" s="404" t="str">
        <f>VLOOKUP(C539,'Hemis baza'!K:AF,5,)</f>
        <v>1-23 Muz</v>
      </c>
      <c r="I539" s="403" t="str">
        <f>VLOOKUP(C539,'Hemis baza'!K:AF,11,)</f>
        <v>Bakalavr</v>
      </c>
      <c r="J539" s="23" t="str">
        <f>VLOOKUP(C539,'Hemis baza'!K:AF,12,)</f>
        <v>Kunduzgi</v>
      </c>
      <c r="K539" s="44"/>
      <c r="L539" s="44"/>
      <c r="M539" s="12">
        <v>15000000</v>
      </c>
      <c r="N539" s="13">
        <f>SUMIF('BR 2'!B:B,'2-kurs'!C539,'BR 2'!G:G)</f>
        <v>12000000</v>
      </c>
      <c r="O539" s="12">
        <f t="shared" si="60"/>
        <v>3000000</v>
      </c>
      <c r="P539" s="12"/>
      <c r="Q539" s="12">
        <f t="shared" si="61"/>
        <v>0</v>
      </c>
      <c r="R539" s="39"/>
      <c r="U539" s="13">
        <f t="shared" si="62"/>
        <v>0</v>
      </c>
      <c r="V539" s="13">
        <v>12000000</v>
      </c>
      <c r="AA539" s="359">
        <f t="shared" si="65"/>
        <v>15000000</v>
      </c>
      <c r="AB539" s="359">
        <f t="shared" si="66"/>
        <v>12000000</v>
      </c>
      <c r="AC539" s="359">
        <f t="shared" si="67"/>
        <v>3000000</v>
      </c>
      <c r="AD539" s="359">
        <f t="shared" si="68"/>
        <v>0</v>
      </c>
    </row>
    <row r="540" spans="1:30" s="1" customFormat="1" x14ac:dyDescent="0.25">
      <c r="A540" s="5">
        <f>SUBTOTAL(103,$B$2:B540)</f>
        <v>539</v>
      </c>
      <c r="B540" s="42" t="s">
        <v>8078</v>
      </c>
      <c r="C540" s="32">
        <v>50806065260088</v>
      </c>
      <c r="D540" s="10" t="str">
        <f>VLOOKUP(C540,'Hemis baza'!K:AJ,26,)</f>
        <v>438231100881</v>
      </c>
      <c r="E540" s="24" t="str">
        <f>VLOOKUP(C540,'Hemis baza'!K:AF,13,)</f>
        <v>To‘lov-shartnoma</v>
      </c>
      <c r="F540" s="109" t="str">
        <f>VLOOKUP(C540,'Hemis baza'!K:AF,3,)</f>
        <v>2-kurs</v>
      </c>
      <c r="G540" s="45" t="s">
        <v>140</v>
      </c>
      <c r="H540" s="404" t="str">
        <f>VLOOKUP(C540,'Hemis baza'!K:AF,5,)</f>
        <v>1-23 Muz</v>
      </c>
      <c r="I540" s="403" t="str">
        <f>VLOOKUP(C540,'Hemis baza'!K:AF,11,)</f>
        <v>Bakalavr</v>
      </c>
      <c r="J540" s="23" t="str">
        <f>VLOOKUP(C540,'Hemis baza'!K:AF,12,)</f>
        <v>Kunduzgi</v>
      </c>
      <c r="K540" s="44"/>
      <c r="L540" s="44"/>
      <c r="M540" s="12">
        <v>15000000</v>
      </c>
      <c r="N540" s="13">
        <f>SUMIF('BR 2'!B:B,'2-kurs'!C540,'BR 2'!G:G)</f>
        <v>11000000</v>
      </c>
      <c r="O540" s="12">
        <f t="shared" si="60"/>
        <v>4000000</v>
      </c>
      <c r="P540" s="12"/>
      <c r="Q540" s="12">
        <f t="shared" si="61"/>
        <v>0</v>
      </c>
      <c r="R540" s="39"/>
      <c r="U540" s="13">
        <f t="shared" si="62"/>
        <v>0</v>
      </c>
      <c r="V540" s="13">
        <v>11000000</v>
      </c>
      <c r="AA540" s="359">
        <f t="shared" si="65"/>
        <v>15000000</v>
      </c>
      <c r="AB540" s="359">
        <f t="shared" si="66"/>
        <v>11000000</v>
      </c>
      <c r="AC540" s="359">
        <f t="shared" si="67"/>
        <v>4000000</v>
      </c>
      <c r="AD540" s="359">
        <f t="shared" si="68"/>
        <v>0</v>
      </c>
    </row>
    <row r="541" spans="1:30" s="1" customFormat="1" x14ac:dyDescent="0.25">
      <c r="A541" s="5">
        <f>SUBTOTAL(103,$B$2:B541)</f>
        <v>540</v>
      </c>
      <c r="B541" s="42" t="s">
        <v>18571</v>
      </c>
      <c r="C541" s="32">
        <v>62506045320056</v>
      </c>
      <c r="D541" s="10" t="str">
        <f>VLOOKUP(C541,'Hemis baza'!K:AJ,26,)</f>
        <v>438231100878</v>
      </c>
      <c r="E541" s="24" t="str">
        <f>VLOOKUP(C541,'Hemis baza'!K:AF,13,)</f>
        <v>To‘lov-shartnoma</v>
      </c>
      <c r="F541" s="109" t="str">
        <f>VLOOKUP(C541,'Hemis baza'!K:AF,3,)</f>
        <v>2-kurs</v>
      </c>
      <c r="G541" s="45" t="s">
        <v>140</v>
      </c>
      <c r="H541" s="404" t="str">
        <f>VLOOKUP(C541,'Hemis baza'!K:AF,5,)</f>
        <v>1-23 Muz</v>
      </c>
      <c r="I541" s="403" t="str">
        <f>VLOOKUP(C541,'Hemis baza'!K:AF,11,)</f>
        <v>Bakalavr</v>
      </c>
      <c r="J541" s="23" t="str">
        <f>VLOOKUP(C541,'Hemis baza'!K:AF,12,)</f>
        <v>Kunduzgi</v>
      </c>
      <c r="K541" s="44"/>
      <c r="L541" s="44"/>
      <c r="M541" s="12">
        <v>15000000</v>
      </c>
      <c r="N541" s="13">
        <f>SUMIF('BR 2'!B:B,'2-kurs'!C541,'BR 2'!G:G)</f>
        <v>7500000</v>
      </c>
      <c r="O541" s="12">
        <f t="shared" si="60"/>
        <v>7500000</v>
      </c>
      <c r="P541" s="12"/>
      <c r="Q541" s="12">
        <f t="shared" si="61"/>
        <v>0</v>
      </c>
      <c r="R541" s="39"/>
      <c r="U541" s="13">
        <f t="shared" si="62"/>
        <v>0</v>
      </c>
      <c r="V541" s="13">
        <v>7500000</v>
      </c>
      <c r="AA541" s="359">
        <f t="shared" si="65"/>
        <v>15000000</v>
      </c>
      <c r="AB541" s="359">
        <f t="shared" si="66"/>
        <v>7500000</v>
      </c>
      <c r="AC541" s="359">
        <f t="shared" si="67"/>
        <v>7500000</v>
      </c>
      <c r="AD541" s="359">
        <f t="shared" si="68"/>
        <v>0</v>
      </c>
    </row>
    <row r="542" spans="1:30" s="1" customFormat="1" x14ac:dyDescent="0.25">
      <c r="A542" s="5">
        <f>SUBTOTAL(103,$B$2:B542)</f>
        <v>541</v>
      </c>
      <c r="B542" s="42" t="s">
        <v>18561</v>
      </c>
      <c r="C542" s="32">
        <v>50709056120021</v>
      </c>
      <c r="D542" s="10" t="str">
        <f>VLOOKUP(C542,'Hemis baza'!K:AJ,26,)</f>
        <v>438231100880</v>
      </c>
      <c r="E542" s="24" t="str">
        <f>VLOOKUP(C542,'Hemis baza'!K:AF,13,)</f>
        <v>To‘lov-shartnoma</v>
      </c>
      <c r="F542" s="109" t="str">
        <f>VLOOKUP(C542,'Hemis baza'!K:AF,3,)</f>
        <v>2-kurs</v>
      </c>
      <c r="G542" s="45" t="s">
        <v>140</v>
      </c>
      <c r="H542" s="404" t="str">
        <f>VLOOKUP(C542,'Hemis baza'!K:AF,5,)</f>
        <v>1-23 Muz</v>
      </c>
      <c r="I542" s="403" t="str">
        <f>VLOOKUP(C542,'Hemis baza'!K:AF,11,)</f>
        <v>Bakalavr</v>
      </c>
      <c r="J542" s="23" t="str">
        <f>VLOOKUP(C542,'Hemis baza'!K:AF,12,)</f>
        <v>Kunduzgi</v>
      </c>
      <c r="K542" s="44"/>
      <c r="L542" s="44"/>
      <c r="M542" s="12">
        <v>15000000</v>
      </c>
      <c r="N542" s="13">
        <f>SUMIF('BR 2'!B:B,'2-kurs'!C542,'BR 2'!G:G)</f>
        <v>15000000</v>
      </c>
      <c r="O542" s="12">
        <f t="shared" si="60"/>
        <v>0</v>
      </c>
      <c r="P542" s="12"/>
      <c r="Q542" s="12">
        <f t="shared" si="61"/>
        <v>0</v>
      </c>
      <c r="R542" s="39"/>
      <c r="U542" s="13">
        <f t="shared" si="62"/>
        <v>0</v>
      </c>
      <c r="V542" s="13">
        <v>15000000</v>
      </c>
      <c r="AA542" s="359">
        <f t="shared" si="65"/>
        <v>15000000</v>
      </c>
      <c r="AB542" s="359">
        <f t="shared" si="66"/>
        <v>15000000</v>
      </c>
      <c r="AC542" s="359">
        <f t="shared" si="67"/>
        <v>0</v>
      </c>
      <c r="AD542" s="359">
        <f t="shared" si="68"/>
        <v>0</v>
      </c>
    </row>
    <row r="543" spans="1:30" s="1" customFormat="1" x14ac:dyDescent="0.25">
      <c r="A543" s="5">
        <f>SUBTOTAL(103,$B$2:B543)</f>
        <v>542</v>
      </c>
      <c r="B543" s="42" t="s">
        <v>18568</v>
      </c>
      <c r="C543" s="32">
        <v>33112861160031</v>
      </c>
      <c r="D543" s="10" t="e">
        <f>VLOOKUP(C543,'Hemis baza'!K:AJ,26,)</f>
        <v>#N/A</v>
      </c>
      <c r="E543" s="24" t="e">
        <f>VLOOKUP(C543,'Hemis baza'!K:AF,13,)</f>
        <v>#N/A</v>
      </c>
      <c r="F543" s="109" t="e">
        <f>VLOOKUP(C543,'Hemis baza'!K:AF,3,)</f>
        <v>#N/A</v>
      </c>
      <c r="G543" s="45" t="s">
        <v>19614</v>
      </c>
      <c r="H543" s="404" t="e">
        <f>VLOOKUP(C543,'Hemis baza'!K:AF,5,)</f>
        <v>#N/A</v>
      </c>
      <c r="I543" s="403" t="e">
        <f>VLOOKUP(C543,'Hemis baza'!K:AF,11,)</f>
        <v>#N/A</v>
      </c>
      <c r="J543" s="23" t="e">
        <f>VLOOKUP(C543,'Hemis baza'!K:AF,12,)</f>
        <v>#N/A</v>
      </c>
      <c r="K543" s="44"/>
      <c r="L543" s="44"/>
      <c r="M543" s="12">
        <v>9000000</v>
      </c>
      <c r="N543" s="13">
        <f>SUMIF('BR 2'!B:B,'2-kurs'!C543,'BR 2'!G:G)</f>
        <v>9000000</v>
      </c>
      <c r="O543" s="12">
        <f t="shared" si="60"/>
        <v>0</v>
      </c>
      <c r="P543" s="12"/>
      <c r="Q543" s="12">
        <f t="shared" si="61"/>
        <v>0</v>
      </c>
      <c r="R543" s="39"/>
      <c r="U543" s="13">
        <f t="shared" si="62"/>
        <v>0</v>
      </c>
      <c r="V543" s="13">
        <v>9000000</v>
      </c>
      <c r="AA543" s="359">
        <f t="shared" si="65"/>
        <v>9000000</v>
      </c>
      <c r="AB543" s="359">
        <f t="shared" si="66"/>
        <v>9000000</v>
      </c>
      <c r="AC543" s="359">
        <f t="shared" si="67"/>
        <v>0</v>
      </c>
      <c r="AD543" s="359">
        <f t="shared" si="68"/>
        <v>0</v>
      </c>
    </row>
    <row r="544" spans="1:30" s="1" customFormat="1" x14ac:dyDescent="0.25">
      <c r="A544" s="5">
        <f>SUBTOTAL(103,$B$2:B544)</f>
        <v>543</v>
      </c>
      <c r="B544" s="42" t="s">
        <v>18570</v>
      </c>
      <c r="C544" s="32">
        <v>32106881000072</v>
      </c>
      <c r="D544" s="10" t="e">
        <f>VLOOKUP(C544,'Hemis baza'!K:AJ,26,)</f>
        <v>#N/A</v>
      </c>
      <c r="E544" s="24" t="e">
        <f>VLOOKUP(C544,'Hemis baza'!K:AF,13,)</f>
        <v>#N/A</v>
      </c>
      <c r="F544" s="109" t="e">
        <f>VLOOKUP(C544,'Hemis baza'!K:AF,3,)</f>
        <v>#N/A</v>
      </c>
      <c r="G544" s="45" t="s">
        <v>140</v>
      </c>
      <c r="H544" s="404" t="e">
        <f>VLOOKUP(C544,'Hemis baza'!K:AF,5,)</f>
        <v>#N/A</v>
      </c>
      <c r="I544" s="403" t="e">
        <f>VLOOKUP(C544,'Hemis baza'!K:AF,11,)</f>
        <v>#N/A</v>
      </c>
      <c r="J544" s="23" t="e">
        <f>VLOOKUP(C544,'Hemis baza'!K:AF,12,)</f>
        <v>#N/A</v>
      </c>
      <c r="K544" s="44"/>
      <c r="L544" s="44"/>
      <c r="M544" s="12">
        <v>9000000</v>
      </c>
      <c r="N544" s="13">
        <f>SUMIF('BR 2'!B:B,'2-kurs'!C544,'BR 2'!G:G)</f>
        <v>9000000</v>
      </c>
      <c r="O544" s="12">
        <f t="shared" si="60"/>
        <v>0</v>
      </c>
      <c r="P544" s="12"/>
      <c r="Q544" s="12">
        <f t="shared" si="61"/>
        <v>0</v>
      </c>
      <c r="R544" s="39"/>
      <c r="U544" s="13">
        <f t="shared" si="62"/>
        <v>0</v>
      </c>
      <c r="V544" s="13">
        <v>9000000</v>
      </c>
      <c r="AA544" s="359">
        <f t="shared" si="65"/>
        <v>9000000</v>
      </c>
      <c r="AB544" s="359">
        <f t="shared" si="66"/>
        <v>9000000</v>
      </c>
      <c r="AC544" s="359">
        <f t="shared" si="67"/>
        <v>0</v>
      </c>
      <c r="AD544" s="359">
        <f t="shared" si="68"/>
        <v>0</v>
      </c>
    </row>
    <row r="545" spans="1:30" s="1" customFormat="1" x14ac:dyDescent="0.25">
      <c r="A545" s="5">
        <f>SUBTOTAL(103,$B$2:B545)</f>
        <v>544</v>
      </c>
      <c r="B545" s="42" t="s">
        <v>11771</v>
      </c>
      <c r="C545" s="32">
        <v>41201975260010</v>
      </c>
      <c r="D545" s="10" t="e">
        <f>VLOOKUP(C545,'Hemis baza'!K:AJ,26,)</f>
        <v>#N/A</v>
      </c>
      <c r="E545" s="24" t="e">
        <f>VLOOKUP(C545,'Hemis baza'!K:AF,13,)</f>
        <v>#N/A</v>
      </c>
      <c r="F545" s="109" t="e">
        <f>VLOOKUP(C545,'Hemis baza'!K:AF,3,)</f>
        <v>#N/A</v>
      </c>
      <c r="G545" s="45" t="s">
        <v>140</v>
      </c>
      <c r="H545" s="404" t="e">
        <f>VLOOKUP(C545,'Hemis baza'!K:AF,5,)</f>
        <v>#N/A</v>
      </c>
      <c r="I545" s="403" t="e">
        <f>VLOOKUP(C545,'Hemis baza'!K:AF,11,)</f>
        <v>#N/A</v>
      </c>
      <c r="J545" s="23" t="e">
        <f>VLOOKUP(C545,'Hemis baza'!K:AF,12,)</f>
        <v>#N/A</v>
      </c>
      <c r="K545" s="44"/>
      <c r="L545" s="44"/>
      <c r="M545" s="12">
        <v>9000000</v>
      </c>
      <c r="N545" s="13">
        <f>SUMIF('BR 2'!B:B,'2-kurs'!C545,'BR 2'!G:G)</f>
        <v>9000000</v>
      </c>
      <c r="O545" s="12">
        <f t="shared" si="60"/>
        <v>0</v>
      </c>
      <c r="P545" s="12"/>
      <c r="Q545" s="12">
        <f t="shared" si="61"/>
        <v>0</v>
      </c>
      <c r="R545" s="39"/>
      <c r="U545" s="13">
        <f t="shared" si="62"/>
        <v>0</v>
      </c>
      <c r="V545" s="13">
        <v>9000000</v>
      </c>
      <c r="AA545" s="359">
        <f t="shared" si="65"/>
        <v>9000000</v>
      </c>
      <c r="AB545" s="359">
        <f t="shared" si="66"/>
        <v>9000000</v>
      </c>
      <c r="AC545" s="359">
        <f t="shared" si="67"/>
        <v>0</v>
      </c>
      <c r="AD545" s="359">
        <f t="shared" si="68"/>
        <v>0</v>
      </c>
    </row>
    <row r="546" spans="1:30" s="1" customFormat="1" x14ac:dyDescent="0.25">
      <c r="A546" s="5">
        <f>SUBTOTAL(103,$B$2:B546)</f>
        <v>545</v>
      </c>
      <c r="B546" s="42" t="s">
        <v>11786</v>
      </c>
      <c r="C546" s="32">
        <v>33110690920031</v>
      </c>
      <c r="D546" s="10" t="e">
        <f>VLOOKUP(C546,'Hemis baza'!K:AJ,26,)</f>
        <v>#N/A</v>
      </c>
      <c r="E546" s="24" t="e">
        <f>VLOOKUP(C546,'Hemis baza'!K:AF,13,)</f>
        <v>#N/A</v>
      </c>
      <c r="F546" s="109" t="e">
        <f>VLOOKUP(C546,'Hemis baza'!K:AF,3,)</f>
        <v>#N/A</v>
      </c>
      <c r="G546" s="45" t="s">
        <v>140</v>
      </c>
      <c r="H546" s="404" t="e">
        <f>VLOOKUP(C546,'Hemis baza'!K:AF,5,)</f>
        <v>#N/A</v>
      </c>
      <c r="I546" s="403" t="e">
        <f>VLOOKUP(C546,'Hemis baza'!K:AF,11,)</f>
        <v>#N/A</v>
      </c>
      <c r="J546" s="23" t="e">
        <f>VLOOKUP(C546,'Hemis baza'!K:AF,12,)</f>
        <v>#N/A</v>
      </c>
      <c r="K546" s="44"/>
      <c r="L546" s="44"/>
      <c r="M546" s="12">
        <v>9000000</v>
      </c>
      <c r="N546" s="13">
        <f>SUMIF('BR 2'!B:B,'2-kurs'!C546,'BR 2'!G:G)</f>
        <v>9000000</v>
      </c>
      <c r="O546" s="12">
        <f t="shared" si="60"/>
        <v>0</v>
      </c>
      <c r="P546" s="12"/>
      <c r="Q546" s="12">
        <f t="shared" si="61"/>
        <v>0</v>
      </c>
      <c r="R546" s="39"/>
      <c r="U546" s="13">
        <f t="shared" si="62"/>
        <v>0</v>
      </c>
      <c r="V546" s="13">
        <v>9000000</v>
      </c>
      <c r="AA546" s="359">
        <f t="shared" si="65"/>
        <v>9000000</v>
      </c>
      <c r="AB546" s="359">
        <f t="shared" si="66"/>
        <v>9000000</v>
      </c>
      <c r="AC546" s="359">
        <f t="shared" si="67"/>
        <v>0</v>
      </c>
      <c r="AD546" s="359">
        <f t="shared" si="68"/>
        <v>0</v>
      </c>
    </row>
    <row r="547" spans="1:30" s="1" customFormat="1" x14ac:dyDescent="0.25">
      <c r="A547" s="5">
        <f>SUBTOTAL(103,$B$2:B547)</f>
        <v>546</v>
      </c>
      <c r="B547" s="42" t="s">
        <v>18940</v>
      </c>
      <c r="C547" s="32">
        <v>50804046330012</v>
      </c>
      <c r="D547" s="10" t="str">
        <f>VLOOKUP(C547,'Hemis baza'!K:AJ,26,)</f>
        <v>438231100885</v>
      </c>
      <c r="E547" s="24" t="str">
        <f>VLOOKUP(C547,'Hemis baza'!K:AF,13,)</f>
        <v>To‘lov-shartnoma</v>
      </c>
      <c r="F547" s="109" t="str">
        <f>VLOOKUP(C547,'Hemis baza'!K:AF,3,)</f>
        <v>2-kurs</v>
      </c>
      <c r="G547" s="45" t="s">
        <v>140</v>
      </c>
      <c r="H547" s="404" t="str">
        <f>VLOOKUP(C547,'Hemis baza'!K:AF,5,)</f>
        <v>1-23 Muz</v>
      </c>
      <c r="I547" s="403" t="str">
        <f>VLOOKUP(C547,'Hemis baza'!K:AF,11,)</f>
        <v>Bakalavr</v>
      </c>
      <c r="J547" s="23" t="str">
        <f>VLOOKUP(C547,'Hemis baza'!K:AF,12,)</f>
        <v>Kunduzgi</v>
      </c>
      <c r="K547" s="44"/>
      <c r="L547" s="44"/>
      <c r="M547" s="12">
        <v>15000000</v>
      </c>
      <c r="N547" s="13">
        <f>SUMIF('BR 2'!B:B,'2-kurs'!C547,'BR 2'!G:G)</f>
        <v>7500000</v>
      </c>
      <c r="O547" s="12">
        <f t="shared" si="60"/>
        <v>7500000</v>
      </c>
      <c r="P547" s="12"/>
      <c r="Q547" s="12">
        <f t="shared" si="61"/>
        <v>0</v>
      </c>
      <c r="R547" s="39"/>
      <c r="U547" s="13">
        <f t="shared" si="62"/>
        <v>0</v>
      </c>
      <c r="V547" s="13">
        <v>7500000</v>
      </c>
      <c r="AA547" s="359">
        <f t="shared" si="65"/>
        <v>15000000</v>
      </c>
      <c r="AB547" s="359">
        <f t="shared" si="66"/>
        <v>7500000</v>
      </c>
      <c r="AC547" s="359">
        <f t="shared" si="67"/>
        <v>7500000</v>
      </c>
      <c r="AD547" s="359">
        <f t="shared" si="68"/>
        <v>0</v>
      </c>
    </row>
    <row r="548" spans="1:30" s="1" customFormat="1" x14ac:dyDescent="0.25">
      <c r="A548" s="5">
        <f>SUBTOTAL(103,$B$2:B548)</f>
        <v>547</v>
      </c>
      <c r="B548" s="42" t="s">
        <v>18942</v>
      </c>
      <c r="C548" s="32">
        <v>40209985260018</v>
      </c>
      <c r="D548" s="10" t="e">
        <f>VLOOKUP(C548,'Hemis baza'!K:AJ,26,)</f>
        <v>#N/A</v>
      </c>
      <c r="E548" s="24" t="e">
        <f>VLOOKUP(C548,'Hemis baza'!K:AF,13,)</f>
        <v>#N/A</v>
      </c>
      <c r="F548" s="109" t="e">
        <f>VLOOKUP(C548,'Hemis baza'!K:AF,3,)</f>
        <v>#N/A</v>
      </c>
      <c r="G548" s="45" t="s">
        <v>19614</v>
      </c>
      <c r="H548" s="404" t="e">
        <f>VLOOKUP(C548,'Hemis baza'!K:AF,5,)</f>
        <v>#N/A</v>
      </c>
      <c r="I548" s="403" t="e">
        <f>VLOOKUP(C548,'Hemis baza'!K:AF,11,)</f>
        <v>#N/A</v>
      </c>
      <c r="J548" s="23" t="e">
        <f>VLOOKUP(C548,'Hemis baza'!K:AF,12,)</f>
        <v>#N/A</v>
      </c>
      <c r="K548" s="44"/>
      <c r="L548" s="44"/>
      <c r="M548" s="12">
        <v>9000000</v>
      </c>
      <c r="N548" s="13">
        <f>SUMIF('BR 2'!B:B,'2-kurs'!C548,'BR 2'!G:G)</f>
        <v>9000000</v>
      </c>
      <c r="O548" s="12">
        <f t="shared" si="60"/>
        <v>0</v>
      </c>
      <c r="P548" s="12"/>
      <c r="Q548" s="12">
        <f t="shared" si="61"/>
        <v>0</v>
      </c>
      <c r="R548" s="39"/>
      <c r="U548" s="13">
        <f t="shared" si="62"/>
        <v>0</v>
      </c>
      <c r="V548" s="13">
        <v>9000000</v>
      </c>
      <c r="AA548" s="359">
        <f t="shared" si="65"/>
        <v>9000000</v>
      </c>
      <c r="AB548" s="359">
        <f t="shared" si="66"/>
        <v>9000000</v>
      </c>
      <c r="AC548" s="359">
        <f t="shared" si="67"/>
        <v>0</v>
      </c>
      <c r="AD548" s="359">
        <f t="shared" si="68"/>
        <v>0</v>
      </c>
    </row>
    <row r="549" spans="1:30" s="1" customFormat="1" x14ac:dyDescent="0.25">
      <c r="A549" s="5">
        <f>SUBTOTAL(103,$B$2:B549)</f>
        <v>548</v>
      </c>
      <c r="B549" s="42" t="s">
        <v>11782</v>
      </c>
      <c r="C549" s="32">
        <v>30401997190012</v>
      </c>
      <c r="D549" s="10" t="e">
        <f>VLOOKUP(C549,'Hemis baza'!K:AJ,26,)</f>
        <v>#N/A</v>
      </c>
      <c r="E549" s="24" t="e">
        <f>VLOOKUP(C549,'Hemis baza'!K:AF,13,)</f>
        <v>#N/A</v>
      </c>
      <c r="F549" s="109" t="e">
        <f>VLOOKUP(C549,'Hemis baza'!K:AF,3,)</f>
        <v>#N/A</v>
      </c>
      <c r="G549" s="45" t="s">
        <v>140</v>
      </c>
      <c r="H549" s="404" t="e">
        <f>VLOOKUP(C549,'Hemis baza'!K:AF,5,)</f>
        <v>#N/A</v>
      </c>
      <c r="I549" s="403" t="e">
        <f>VLOOKUP(C549,'Hemis baza'!K:AF,11,)</f>
        <v>#N/A</v>
      </c>
      <c r="J549" s="23" t="e">
        <f>VLOOKUP(C549,'Hemis baza'!K:AF,12,)</f>
        <v>#N/A</v>
      </c>
      <c r="K549" s="44"/>
      <c r="L549" s="44"/>
      <c r="M549" s="12">
        <v>9000000</v>
      </c>
      <c r="N549" s="13">
        <f>SUMIF('BR 2'!B:B,'2-kurs'!C549,'BR 2'!G:G)</f>
        <v>9000000</v>
      </c>
      <c r="O549" s="12">
        <f t="shared" si="60"/>
        <v>0</v>
      </c>
      <c r="P549" s="12"/>
      <c r="Q549" s="12">
        <f t="shared" si="61"/>
        <v>0</v>
      </c>
      <c r="R549" s="39"/>
      <c r="U549" s="13">
        <f t="shared" si="62"/>
        <v>0</v>
      </c>
      <c r="V549" s="13">
        <v>9000000</v>
      </c>
      <c r="AA549" s="359">
        <f t="shared" si="65"/>
        <v>9000000</v>
      </c>
      <c r="AB549" s="359">
        <f t="shared" si="66"/>
        <v>9000000</v>
      </c>
      <c r="AC549" s="359">
        <f t="shared" si="67"/>
        <v>0</v>
      </c>
      <c r="AD549" s="359">
        <f t="shared" si="68"/>
        <v>0</v>
      </c>
    </row>
    <row r="550" spans="1:30" s="1" customFormat="1" x14ac:dyDescent="0.25">
      <c r="A550" s="5">
        <f>SUBTOTAL(103,$B$2:B550)</f>
        <v>549</v>
      </c>
      <c r="B550" s="42" t="s">
        <v>11030</v>
      </c>
      <c r="C550" s="32">
        <v>52212045720101</v>
      </c>
      <c r="D550" s="10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5" t="s">
        <v>140</v>
      </c>
      <c r="H550" s="404" t="e">
        <f>VLOOKUP(C550,'Hemis baza'!K:AF,5,)</f>
        <v>#N/A</v>
      </c>
      <c r="I550" s="403" t="e">
        <f>VLOOKUP(C550,'Hemis baza'!K:AF,11,)</f>
        <v>#N/A</v>
      </c>
      <c r="J550" s="23" t="e">
        <f>VLOOKUP(C550,'Hemis baza'!K:AF,12,)</f>
        <v>#N/A</v>
      </c>
      <c r="K550" s="44"/>
      <c r="L550" s="44"/>
      <c r="M550" s="12">
        <v>15000000</v>
      </c>
      <c r="N550" s="13">
        <f>SUMIF('BR 2'!B:B,'2-kurs'!C550,'BR 2'!G:G)</f>
        <v>7500000</v>
      </c>
      <c r="O550" s="12">
        <f t="shared" si="60"/>
        <v>7500000</v>
      </c>
      <c r="P550" s="12"/>
      <c r="Q550" s="12">
        <f t="shared" si="61"/>
        <v>0</v>
      </c>
      <c r="R550" s="39"/>
      <c r="U550" s="13">
        <f t="shared" si="62"/>
        <v>0</v>
      </c>
      <c r="V550" s="13">
        <v>7500000</v>
      </c>
      <c r="AA550" s="359">
        <f t="shared" si="65"/>
        <v>15000000</v>
      </c>
      <c r="AB550" s="359">
        <f t="shared" si="66"/>
        <v>7500000</v>
      </c>
      <c r="AC550" s="359">
        <f t="shared" si="67"/>
        <v>7500000</v>
      </c>
      <c r="AD550" s="359">
        <f t="shared" si="68"/>
        <v>0</v>
      </c>
    </row>
    <row r="551" spans="1:30" s="1" customFormat="1" x14ac:dyDescent="0.25">
      <c r="A551" s="5">
        <f>SUBTOTAL(103,$B$2:B551)</f>
        <v>550</v>
      </c>
      <c r="B551" s="42" t="s">
        <v>11770</v>
      </c>
      <c r="C551" s="32">
        <v>41607901060064</v>
      </c>
      <c r="D551" s="10" t="e">
        <f>VLOOKUP(C551,'Hemis baza'!K:AJ,26,)</f>
        <v>#N/A</v>
      </c>
      <c r="E551" s="24" t="e">
        <f>VLOOKUP(C551,'Hemis baza'!K:AF,13,)</f>
        <v>#N/A</v>
      </c>
      <c r="F551" s="109" t="e">
        <f>VLOOKUP(C551,'Hemis baza'!K:AF,3,)</f>
        <v>#N/A</v>
      </c>
      <c r="G551" s="45" t="s">
        <v>140</v>
      </c>
      <c r="H551" s="404" t="e">
        <f>VLOOKUP(C551,'Hemis baza'!K:AF,5,)</f>
        <v>#N/A</v>
      </c>
      <c r="I551" s="403" t="e">
        <f>VLOOKUP(C551,'Hemis baza'!K:AF,11,)</f>
        <v>#N/A</v>
      </c>
      <c r="J551" s="23" t="e">
        <f>VLOOKUP(C551,'Hemis baza'!K:AF,12,)</f>
        <v>#N/A</v>
      </c>
      <c r="K551" s="44"/>
      <c r="L551" s="44"/>
      <c r="M551" s="12">
        <v>9000000</v>
      </c>
      <c r="N551" s="13">
        <f>SUMIF('BR 2'!B:B,'2-kurs'!C551,'BR 2'!G:G)</f>
        <v>9000000</v>
      </c>
      <c r="O551" s="12">
        <f t="shared" si="60"/>
        <v>0</v>
      </c>
      <c r="P551" s="12"/>
      <c r="Q551" s="12">
        <f t="shared" si="61"/>
        <v>0</v>
      </c>
      <c r="R551" s="39"/>
      <c r="U551" s="13">
        <f t="shared" si="62"/>
        <v>0</v>
      </c>
      <c r="V551" s="13">
        <v>9000000</v>
      </c>
      <c r="AA551" s="359">
        <f t="shared" si="65"/>
        <v>9000000</v>
      </c>
      <c r="AB551" s="359">
        <f t="shared" si="66"/>
        <v>9000000</v>
      </c>
      <c r="AC551" s="359">
        <f t="shared" si="67"/>
        <v>0</v>
      </c>
      <c r="AD551" s="359">
        <f t="shared" si="68"/>
        <v>0</v>
      </c>
    </row>
    <row r="552" spans="1:30" s="1" customFormat="1" x14ac:dyDescent="0.25">
      <c r="A552" s="5">
        <f>SUBTOTAL(103,$B$2:B552)</f>
        <v>551</v>
      </c>
      <c r="B552" s="42" t="s">
        <v>11761</v>
      </c>
      <c r="C552" s="32">
        <v>30410713120024</v>
      </c>
      <c r="D552" s="10" t="str">
        <f>VLOOKUP(C552,'Hemis baza'!K:AJ,26,)</f>
        <v>438231200137</v>
      </c>
      <c r="E552" s="24" t="str">
        <f>VLOOKUP(C552,'Hemis baza'!K:AF,13,)</f>
        <v>To‘lov-shartnoma</v>
      </c>
      <c r="F552" s="109" t="str">
        <f>VLOOKUP(C552,'Hemis baza'!K:AF,3,)</f>
        <v>2-kurs</v>
      </c>
      <c r="G552" s="45" t="s">
        <v>140</v>
      </c>
      <c r="H552" s="404" t="str">
        <f>VLOOKUP(C552,'Hemis baza'!K:AF,5,)</f>
        <v>M1-23 MUZ</v>
      </c>
      <c r="I552" s="403" t="str">
        <f>VLOOKUP(C552,'Hemis baza'!K:AF,11,)</f>
        <v>Magistr</v>
      </c>
      <c r="J552" s="23" t="str">
        <f>VLOOKUP(C552,'Hemis baza'!K:AF,12,)</f>
        <v>Kunduzgi</v>
      </c>
      <c r="K552" s="44"/>
      <c r="L552" s="44"/>
      <c r="M552" s="12">
        <v>18000000</v>
      </c>
      <c r="N552" s="13">
        <f>SUMIF('BR 2'!B:B,'2-kurs'!C552,'BR 2'!G:G)</f>
        <v>9000000</v>
      </c>
      <c r="O552" s="12">
        <f t="shared" si="60"/>
        <v>9000000</v>
      </c>
      <c r="P552" s="12"/>
      <c r="Q552" s="12">
        <f t="shared" si="61"/>
        <v>0</v>
      </c>
      <c r="R552" s="39"/>
      <c r="U552" s="13">
        <f t="shared" si="62"/>
        <v>0</v>
      </c>
      <c r="V552" s="13">
        <v>9000000</v>
      </c>
      <c r="AA552" s="359">
        <f t="shared" si="65"/>
        <v>18000000</v>
      </c>
      <c r="AB552" s="359">
        <f t="shared" si="66"/>
        <v>9000000</v>
      </c>
      <c r="AC552" s="359">
        <f t="shared" si="67"/>
        <v>9000000</v>
      </c>
      <c r="AD552" s="359">
        <f t="shared" si="68"/>
        <v>0</v>
      </c>
    </row>
    <row r="553" spans="1:30" s="1" customFormat="1" x14ac:dyDescent="0.25">
      <c r="A553" s="5">
        <f>SUBTOTAL(103,$B$2:B553)</f>
        <v>552</v>
      </c>
      <c r="B553" s="42" t="s">
        <v>18816</v>
      </c>
      <c r="C553" s="32">
        <v>41007986970027</v>
      </c>
      <c r="D553" s="10" t="e">
        <f>VLOOKUP(C553,'Hemis baza'!K:AJ,26,)</f>
        <v>#N/A</v>
      </c>
      <c r="E553" s="24" t="e">
        <f>VLOOKUP(C553,'Hemis baza'!K:AF,13,)</f>
        <v>#N/A</v>
      </c>
      <c r="F553" s="109" t="e">
        <f>VLOOKUP(C553,'Hemis baza'!K:AF,3,)</f>
        <v>#N/A</v>
      </c>
      <c r="G553" s="45" t="s">
        <v>140</v>
      </c>
      <c r="H553" s="404" t="e">
        <f>VLOOKUP(C553,'Hemis baza'!K:AF,5,)</f>
        <v>#N/A</v>
      </c>
      <c r="I553" s="403" t="e">
        <f>VLOOKUP(C553,'Hemis baza'!K:AF,11,)</f>
        <v>#N/A</v>
      </c>
      <c r="J553" s="23" t="e">
        <f>VLOOKUP(C553,'Hemis baza'!K:AF,12,)</f>
        <v>#N/A</v>
      </c>
      <c r="K553" s="44"/>
      <c r="L553" s="44"/>
      <c r="M553" s="12">
        <v>9000000</v>
      </c>
      <c r="N553" s="13">
        <f>SUMIF('BR 2'!B:B,'2-kurs'!C553,'BR 2'!G:G)</f>
        <v>9000000</v>
      </c>
      <c r="O553" s="12">
        <f t="shared" si="60"/>
        <v>0</v>
      </c>
      <c r="P553" s="12"/>
      <c r="Q553" s="12">
        <f t="shared" si="61"/>
        <v>0</v>
      </c>
      <c r="R553" s="39"/>
      <c r="U553" s="13">
        <f t="shared" si="62"/>
        <v>0</v>
      </c>
      <c r="V553" s="13">
        <v>9000000</v>
      </c>
      <c r="AA553" s="359">
        <f t="shared" si="65"/>
        <v>9000000</v>
      </c>
      <c r="AB553" s="359">
        <f t="shared" si="66"/>
        <v>9000000</v>
      </c>
      <c r="AC553" s="359">
        <f t="shared" si="67"/>
        <v>0</v>
      </c>
      <c r="AD553" s="359">
        <f t="shared" si="68"/>
        <v>0</v>
      </c>
    </row>
    <row r="554" spans="1:30" s="1" customFormat="1" x14ac:dyDescent="0.25">
      <c r="A554" s="5">
        <f>SUBTOTAL(103,$B$2:B554)</f>
        <v>553</v>
      </c>
      <c r="B554" s="42" t="s">
        <v>11734</v>
      </c>
      <c r="C554" s="32">
        <v>62802005310038</v>
      </c>
      <c r="D554" s="10" t="str">
        <f>VLOOKUP(C554,'Hemis baza'!K:AJ,26,)</f>
        <v>438231200140</v>
      </c>
      <c r="E554" s="24" t="str">
        <f>VLOOKUP(C554,'Hemis baza'!K:AF,13,)</f>
        <v>To‘lov-shartnoma</v>
      </c>
      <c r="F554" s="109" t="str">
        <f>VLOOKUP(C554,'Hemis baza'!K:AF,3,)</f>
        <v>2-kurs</v>
      </c>
      <c r="G554" s="45" t="s">
        <v>140</v>
      </c>
      <c r="H554" s="404" t="str">
        <f>VLOOKUP(C554,'Hemis baza'!K:AF,5,)</f>
        <v>M1-23 MUZ</v>
      </c>
      <c r="I554" s="403" t="str">
        <f>VLOOKUP(C554,'Hemis baza'!K:AF,11,)</f>
        <v>Magistr</v>
      </c>
      <c r="J554" s="23" t="str">
        <f>VLOOKUP(C554,'Hemis baza'!K:AF,12,)</f>
        <v>Kunduzgi</v>
      </c>
      <c r="K554" s="44"/>
      <c r="L554" s="44"/>
      <c r="M554" s="12">
        <v>18000000</v>
      </c>
      <c r="N554" s="13">
        <f>SUMIF('BR 2'!B:B,'2-kurs'!C554,'BR 2'!G:G)</f>
        <v>14000000</v>
      </c>
      <c r="O554" s="12">
        <f t="shared" si="60"/>
        <v>4000000</v>
      </c>
      <c r="P554" s="12"/>
      <c r="Q554" s="12">
        <f t="shared" si="61"/>
        <v>0</v>
      </c>
      <c r="R554" s="39"/>
      <c r="U554" s="13">
        <f t="shared" si="62"/>
        <v>0</v>
      </c>
      <c r="V554" s="13">
        <v>14000000</v>
      </c>
      <c r="AA554" s="359">
        <f t="shared" si="65"/>
        <v>18000000</v>
      </c>
      <c r="AB554" s="359">
        <f t="shared" si="66"/>
        <v>14000000</v>
      </c>
      <c r="AC554" s="359">
        <f t="shared" si="67"/>
        <v>4000000</v>
      </c>
      <c r="AD554" s="359">
        <f t="shared" si="68"/>
        <v>0</v>
      </c>
    </row>
    <row r="555" spans="1:30" s="1" customFormat="1" x14ac:dyDescent="0.25">
      <c r="A555" s="5">
        <f>SUBTOTAL(103,$B$2:B555)</f>
        <v>554</v>
      </c>
      <c r="B555" s="42" t="s">
        <v>18949</v>
      </c>
      <c r="C555" s="32">
        <v>30808901110027</v>
      </c>
      <c r="D555" s="10" t="str">
        <f>VLOOKUP(C555,'Hemis baza'!K:AJ,26,)</f>
        <v>438231100890</v>
      </c>
      <c r="E555" s="24" t="str">
        <f>VLOOKUP(C555,'Hemis baza'!K:AF,13,)</f>
        <v>To‘lov-shartnoma</v>
      </c>
      <c r="F555" s="109" t="str">
        <f>VLOOKUP(C555,'Hemis baza'!K:AF,3,)</f>
        <v>2-kurs</v>
      </c>
      <c r="G555" s="45" t="s">
        <v>140</v>
      </c>
      <c r="H555" s="404" t="str">
        <f>VLOOKUP(C555,'Hemis baza'!K:AF,5,)</f>
        <v>1-23 Muz</v>
      </c>
      <c r="I555" s="403" t="str">
        <f>VLOOKUP(C555,'Hemis baza'!K:AF,11,)</f>
        <v>Bakalavr</v>
      </c>
      <c r="J555" s="23" t="str">
        <f>VLOOKUP(C555,'Hemis baza'!K:AF,12,)</f>
        <v>Kunduzgi</v>
      </c>
      <c r="K555" s="44"/>
      <c r="L555" s="44"/>
      <c r="M555" s="12">
        <v>15000000</v>
      </c>
      <c r="N555" s="13">
        <f>SUMIF('BR 2'!B:B,'2-kurs'!C555,'BR 2'!G:G)</f>
        <v>10000000</v>
      </c>
      <c r="O555" s="12">
        <f t="shared" si="60"/>
        <v>5000000</v>
      </c>
      <c r="P555" s="12"/>
      <c r="Q555" s="12">
        <f t="shared" si="61"/>
        <v>0</v>
      </c>
      <c r="R555" s="39"/>
      <c r="U555" s="13">
        <f t="shared" si="62"/>
        <v>0</v>
      </c>
      <c r="V555" s="13">
        <v>10000000</v>
      </c>
      <c r="AA555" s="359">
        <f t="shared" si="65"/>
        <v>15000000</v>
      </c>
      <c r="AB555" s="359">
        <f t="shared" si="66"/>
        <v>10000000</v>
      </c>
      <c r="AC555" s="359">
        <f t="shared" si="67"/>
        <v>5000000</v>
      </c>
      <c r="AD555" s="359">
        <f t="shared" si="68"/>
        <v>0</v>
      </c>
    </row>
    <row r="556" spans="1:30" s="1" customFormat="1" x14ac:dyDescent="0.25">
      <c r="A556" s="5">
        <f>SUBTOTAL(103,$B$2:B556)</f>
        <v>555</v>
      </c>
      <c r="B556" s="42" t="s">
        <v>11785</v>
      </c>
      <c r="C556" s="32">
        <v>30905975360027</v>
      </c>
      <c r="D556" s="10" t="e">
        <f>VLOOKUP(C556,'Hemis baza'!K:AJ,26,)</f>
        <v>#N/A</v>
      </c>
      <c r="E556" s="24" t="e">
        <f>VLOOKUP(C556,'Hemis baza'!K:AF,13,)</f>
        <v>#N/A</v>
      </c>
      <c r="F556" s="109" t="e">
        <f>VLOOKUP(C556,'Hemis baza'!K:AF,3,)</f>
        <v>#N/A</v>
      </c>
      <c r="G556" s="45" t="s">
        <v>140</v>
      </c>
      <c r="H556" s="404" t="e">
        <f>VLOOKUP(C556,'Hemis baza'!K:AF,5,)</f>
        <v>#N/A</v>
      </c>
      <c r="I556" s="403" t="e">
        <f>VLOOKUP(C556,'Hemis baza'!K:AF,11,)</f>
        <v>#N/A</v>
      </c>
      <c r="J556" s="23" t="e">
        <f>VLOOKUP(C556,'Hemis baza'!K:AF,12,)</f>
        <v>#N/A</v>
      </c>
      <c r="K556" s="44"/>
      <c r="L556" s="44"/>
      <c r="M556" s="12">
        <v>9000000</v>
      </c>
      <c r="N556" s="13">
        <f>SUMIF('BR 2'!B:B,'2-kurs'!C556,'BR 2'!G:G)</f>
        <v>9000000</v>
      </c>
      <c r="O556" s="12">
        <f t="shared" si="60"/>
        <v>0</v>
      </c>
      <c r="P556" s="12"/>
      <c r="Q556" s="12">
        <f t="shared" si="61"/>
        <v>0</v>
      </c>
      <c r="R556" s="39"/>
      <c r="U556" s="13">
        <f t="shared" si="62"/>
        <v>0</v>
      </c>
      <c r="V556" s="13">
        <v>9000000</v>
      </c>
      <c r="AA556" s="359">
        <f t="shared" si="65"/>
        <v>9000000</v>
      </c>
      <c r="AB556" s="359">
        <f t="shared" si="66"/>
        <v>9000000</v>
      </c>
      <c r="AC556" s="359">
        <f t="shared" si="67"/>
        <v>0</v>
      </c>
      <c r="AD556" s="359">
        <f t="shared" si="68"/>
        <v>0</v>
      </c>
    </row>
    <row r="557" spans="1:30" s="1" customFormat="1" x14ac:dyDescent="0.25">
      <c r="A557" s="5">
        <f>SUBTOTAL(103,$B$2:B557)</f>
        <v>556</v>
      </c>
      <c r="B557" s="42" t="s">
        <v>18759</v>
      </c>
      <c r="C557" s="32">
        <v>60708055350032</v>
      </c>
      <c r="D557" s="10" t="str">
        <f>VLOOKUP(C557,'Hemis baza'!K:AJ,26,)</f>
        <v>438231100946</v>
      </c>
      <c r="E557" s="24" t="str">
        <f>VLOOKUP(C557,'Hemis baza'!K:AF,13,)</f>
        <v>To‘lov-shartnoma</v>
      </c>
      <c r="F557" s="109" t="str">
        <f>VLOOKUP(C557,'Hemis baza'!K:AF,3,)</f>
        <v>2-kurs</v>
      </c>
      <c r="G557" s="88" t="s">
        <v>121</v>
      </c>
      <c r="H557" s="404" t="str">
        <f>VLOOKUP(C557,'Hemis baza'!K:AF,5,)</f>
        <v>2-23 BT</v>
      </c>
      <c r="I557" s="403" t="str">
        <f>VLOOKUP(C557,'Hemis baza'!K:AF,11,)</f>
        <v>Bakalavr</v>
      </c>
      <c r="J557" s="23" t="str">
        <f>VLOOKUP(C557,'Hemis baza'!K:AF,12,)</f>
        <v>Kunduzgi</v>
      </c>
      <c r="K557" s="44"/>
      <c r="L557" s="44"/>
      <c r="M557" s="12">
        <v>15000000</v>
      </c>
      <c r="N557" s="13">
        <f>SUMIF('BR 2'!B:B,'2-kurs'!C557,'BR 2'!G:G)</f>
        <v>7500000</v>
      </c>
      <c r="O557" s="12">
        <f t="shared" si="60"/>
        <v>7500000</v>
      </c>
      <c r="P557" s="12"/>
      <c r="Q557" s="12">
        <f t="shared" si="61"/>
        <v>0</v>
      </c>
      <c r="R557" s="39"/>
      <c r="U557" s="13">
        <f t="shared" si="62"/>
        <v>0</v>
      </c>
      <c r="V557" s="13">
        <v>7500000</v>
      </c>
      <c r="AA557" s="359">
        <f t="shared" si="65"/>
        <v>15000000</v>
      </c>
      <c r="AB557" s="359">
        <f t="shared" si="66"/>
        <v>7500000</v>
      </c>
      <c r="AC557" s="359">
        <f t="shared" si="67"/>
        <v>7500000</v>
      </c>
      <c r="AD557" s="359">
        <f t="shared" si="68"/>
        <v>0</v>
      </c>
    </row>
    <row r="558" spans="1:30" s="1" customFormat="1" x14ac:dyDescent="0.25">
      <c r="A558" s="5">
        <f>SUBTOTAL(103,$B$2:B558)</f>
        <v>557</v>
      </c>
      <c r="B558" s="42" t="s">
        <v>18951</v>
      </c>
      <c r="C558" s="32">
        <v>42110921110020</v>
      </c>
      <c r="D558" s="10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5" t="s">
        <v>19614</v>
      </c>
      <c r="H558" s="404" t="e">
        <f>VLOOKUP(C558,'Hemis baza'!K:AF,5,)</f>
        <v>#N/A</v>
      </c>
      <c r="I558" s="403" t="e">
        <f>VLOOKUP(C558,'Hemis baza'!K:AF,11,)</f>
        <v>#N/A</v>
      </c>
      <c r="J558" s="23" t="e">
        <f>VLOOKUP(C558,'Hemis baza'!K:AF,12,)</f>
        <v>#N/A</v>
      </c>
      <c r="K558" s="44"/>
      <c r="L558" s="44"/>
      <c r="M558" s="12">
        <v>9000000</v>
      </c>
      <c r="N558" s="13">
        <f>SUMIF('BR 2'!B:B,'2-kurs'!C558,'BR 2'!G:G)</f>
        <v>9005000</v>
      </c>
      <c r="O558" s="12">
        <f t="shared" si="60"/>
        <v>0</v>
      </c>
      <c r="P558" s="12"/>
      <c r="Q558" s="12">
        <f t="shared" si="61"/>
        <v>5000</v>
      </c>
      <c r="R558" s="39"/>
      <c r="U558" s="13">
        <f t="shared" si="62"/>
        <v>0</v>
      </c>
      <c r="V558" s="13">
        <v>9005000</v>
      </c>
      <c r="AA558" s="359">
        <f t="shared" si="65"/>
        <v>9000000</v>
      </c>
      <c r="AB558" s="359">
        <f t="shared" si="66"/>
        <v>9005000</v>
      </c>
      <c r="AC558" s="359">
        <f t="shared" si="67"/>
        <v>0</v>
      </c>
      <c r="AD558" s="359">
        <f t="shared" si="68"/>
        <v>5000</v>
      </c>
    </row>
    <row r="559" spans="1:30" s="1" customFormat="1" x14ac:dyDescent="0.25">
      <c r="A559" s="5">
        <f>SUBTOTAL(103,$B$2:B559)</f>
        <v>558</v>
      </c>
      <c r="B559" s="42" t="s">
        <v>11756</v>
      </c>
      <c r="C559" s="32">
        <v>51701025260063</v>
      </c>
      <c r="D559" s="10" t="str">
        <f>VLOOKUP(C559,'Hemis baza'!K:AJ,26,)</f>
        <v>438231200133</v>
      </c>
      <c r="E559" s="24" t="str">
        <f>VLOOKUP(C559,'Hemis baza'!K:AF,13,)</f>
        <v>To‘lov-shartnoma</v>
      </c>
      <c r="F559" s="109" t="str">
        <f>VLOOKUP(C559,'Hemis baza'!K:AF,3,)</f>
        <v>2-kurs</v>
      </c>
      <c r="G559" s="45" t="s">
        <v>140</v>
      </c>
      <c r="H559" s="404" t="str">
        <f>VLOOKUP(C559,'Hemis baza'!K:AF,5,)</f>
        <v>M1-23 MUZ</v>
      </c>
      <c r="I559" s="403" t="str">
        <f>VLOOKUP(C559,'Hemis baza'!K:AF,11,)</f>
        <v>Magistr</v>
      </c>
      <c r="J559" s="23" t="str">
        <f>VLOOKUP(C559,'Hemis baza'!K:AF,12,)</f>
        <v>Kunduzgi</v>
      </c>
      <c r="K559" s="44"/>
      <c r="L559" s="44"/>
      <c r="M559" s="12">
        <v>18000000</v>
      </c>
      <c r="N559" s="13">
        <f>SUMIF('BR 2'!B:B,'2-kurs'!C559,'BR 2'!G:G)</f>
        <v>18000000</v>
      </c>
      <c r="O559" s="12">
        <f t="shared" si="60"/>
        <v>0</v>
      </c>
      <c r="P559" s="12"/>
      <c r="Q559" s="12">
        <f t="shared" si="61"/>
        <v>0</v>
      </c>
      <c r="R559" s="39"/>
      <c r="U559" s="13">
        <f t="shared" si="62"/>
        <v>0</v>
      </c>
      <c r="V559" s="13">
        <v>18000000</v>
      </c>
      <c r="AA559" s="359">
        <f t="shared" si="65"/>
        <v>18000000</v>
      </c>
      <c r="AB559" s="359">
        <f t="shared" si="66"/>
        <v>18000000</v>
      </c>
      <c r="AC559" s="359">
        <f t="shared" si="67"/>
        <v>0</v>
      </c>
      <c r="AD559" s="359">
        <f t="shared" si="68"/>
        <v>0</v>
      </c>
    </row>
    <row r="560" spans="1:30" s="1" customFormat="1" x14ac:dyDescent="0.25">
      <c r="A560" s="5">
        <f>SUBTOTAL(103,$B$2:B560)</f>
        <v>559</v>
      </c>
      <c r="B560" s="42" t="s">
        <v>11711</v>
      </c>
      <c r="C560" s="32">
        <v>41405950610014</v>
      </c>
      <c r="D560" s="10" t="str">
        <f>VLOOKUP(C560,'Hemis baza'!K:AJ,26,)</f>
        <v>438231200141</v>
      </c>
      <c r="E560" s="24" t="str">
        <f>VLOOKUP(C560,'Hemis baza'!K:AF,13,)</f>
        <v>To‘lov-shartnoma</v>
      </c>
      <c r="F560" s="109" t="str">
        <f>VLOOKUP(C560,'Hemis baza'!K:AF,3,)</f>
        <v>2-kurs</v>
      </c>
      <c r="G560" s="45" t="s">
        <v>140</v>
      </c>
      <c r="H560" s="404" t="str">
        <f>VLOOKUP(C560,'Hemis baza'!K:AF,5,)</f>
        <v>M1-23 MUZ</v>
      </c>
      <c r="I560" s="403" t="str">
        <f>VLOOKUP(C560,'Hemis baza'!K:AF,11,)</f>
        <v>Magistr</v>
      </c>
      <c r="J560" s="23" t="str">
        <f>VLOOKUP(C560,'Hemis baza'!K:AF,12,)</f>
        <v>Kunduzgi</v>
      </c>
      <c r="K560" s="44"/>
      <c r="L560" s="44"/>
      <c r="M560" s="12">
        <v>18000000</v>
      </c>
      <c r="N560" s="13">
        <f>SUMIF('BR 2'!B:B,'2-kurs'!C560,'BR 2'!G:G)</f>
        <v>18000000</v>
      </c>
      <c r="O560" s="12">
        <f t="shared" si="60"/>
        <v>0</v>
      </c>
      <c r="P560" s="12"/>
      <c r="Q560" s="12">
        <f t="shared" si="61"/>
        <v>0</v>
      </c>
      <c r="R560" s="39"/>
      <c r="U560" s="13">
        <f t="shared" si="62"/>
        <v>0</v>
      </c>
      <c r="V560" s="13">
        <v>18000000</v>
      </c>
      <c r="AA560" s="359">
        <f t="shared" si="65"/>
        <v>18000000</v>
      </c>
      <c r="AB560" s="359">
        <f t="shared" si="66"/>
        <v>18000000</v>
      </c>
      <c r="AC560" s="359">
        <f t="shared" si="67"/>
        <v>0</v>
      </c>
      <c r="AD560" s="359">
        <f t="shared" si="68"/>
        <v>0</v>
      </c>
    </row>
    <row r="561" spans="1:30" s="1" customFormat="1" x14ac:dyDescent="0.25">
      <c r="A561" s="5">
        <f>SUBTOTAL(103,$B$2:B561)</f>
        <v>560</v>
      </c>
      <c r="B561" s="42" t="s">
        <v>10897</v>
      </c>
      <c r="C561" s="32">
        <v>41502881000054</v>
      </c>
      <c r="D561" s="10" t="str">
        <f>VLOOKUP(C561,'Hemis baza'!K:AJ,26,)</f>
        <v>438241102169</v>
      </c>
      <c r="E561" s="24" t="str">
        <f>VLOOKUP(C561,'Hemis baza'!K:AF,13,)</f>
        <v>To‘lov-shartnoma</v>
      </c>
      <c r="F561" s="109" t="str">
        <f>VLOOKUP(C561,'Hemis baza'!K:AF,3,)</f>
        <v>2-kurs</v>
      </c>
      <c r="G561" s="88" t="s">
        <v>121</v>
      </c>
      <c r="H561" s="404" t="str">
        <f>VLOOKUP(C561,'Hemis baza'!K:AF,5,)</f>
        <v>S2-23 MT</v>
      </c>
      <c r="I561" s="403" t="str">
        <f>VLOOKUP(C561,'Hemis baza'!K:AF,11,)</f>
        <v>Bakalavr</v>
      </c>
      <c r="J561" s="23" t="str">
        <f>VLOOKUP(C561,'Hemis baza'!K:AF,12,)</f>
        <v>Sirtqi</v>
      </c>
      <c r="K561" s="44"/>
      <c r="L561" s="44"/>
      <c r="M561" s="12">
        <v>15000000</v>
      </c>
      <c r="N561" s="13">
        <f>SUMIF('BR 2'!B:B,'2-kurs'!C561,'BR 2'!G:G)</f>
        <v>15000000</v>
      </c>
      <c r="O561" s="12">
        <f t="shared" si="60"/>
        <v>0</v>
      </c>
      <c r="P561" s="12"/>
      <c r="Q561" s="12">
        <f t="shared" si="61"/>
        <v>0</v>
      </c>
      <c r="R561" s="39"/>
      <c r="U561" s="13">
        <f t="shared" si="62"/>
        <v>0</v>
      </c>
      <c r="V561" s="13">
        <v>15000000</v>
      </c>
      <c r="AA561" s="359">
        <f t="shared" si="65"/>
        <v>15000000</v>
      </c>
      <c r="AB561" s="359">
        <f t="shared" si="66"/>
        <v>15000000</v>
      </c>
      <c r="AC561" s="359">
        <f t="shared" si="67"/>
        <v>0</v>
      </c>
      <c r="AD561" s="359">
        <f t="shared" si="68"/>
        <v>0</v>
      </c>
    </row>
    <row r="562" spans="1:30" s="1" customFormat="1" x14ac:dyDescent="0.25">
      <c r="A562" s="5">
        <f>SUBTOTAL(103,$B$2:B562)</f>
        <v>561</v>
      </c>
      <c r="B562" s="42" t="s">
        <v>18871</v>
      </c>
      <c r="C562" s="32">
        <v>41409975830042</v>
      </c>
      <c r="D562" s="10" t="str">
        <f>VLOOKUP(C562,'Hemis baza'!K:AJ,26,)</f>
        <v>438231100930</v>
      </c>
      <c r="E562" s="24" t="str">
        <f>VLOOKUP(C562,'Hemis baza'!K:AF,13,)</f>
        <v>To‘lov-shartnoma</v>
      </c>
      <c r="F562" s="109" t="str">
        <f>VLOOKUP(C562,'Hemis baza'!K:AF,3,)</f>
        <v>2-kurs</v>
      </c>
      <c r="G562" s="45" t="s">
        <v>19614</v>
      </c>
      <c r="H562" s="404" t="str">
        <f>VLOOKUP(C562,'Hemis baza'!K:AF,5,)</f>
        <v>S1-23 JM</v>
      </c>
      <c r="I562" s="403" t="str">
        <f>VLOOKUP(C562,'Hemis baza'!K:AF,11,)</f>
        <v>Bakalavr</v>
      </c>
      <c r="J562" s="23" t="str">
        <f>VLOOKUP(C562,'Hemis baza'!K:AF,12,)</f>
        <v>Sirtqi</v>
      </c>
      <c r="K562" s="44"/>
      <c r="L562" s="44"/>
      <c r="M562" s="12">
        <v>12000000</v>
      </c>
      <c r="N562" s="13">
        <f>SUMIF('BR 2'!B:B,'2-kurs'!C562,'BR 2'!G:G)</f>
        <v>10000000</v>
      </c>
      <c r="O562" s="12">
        <f t="shared" si="60"/>
        <v>2000000</v>
      </c>
      <c r="P562" s="12"/>
      <c r="Q562" s="12">
        <f t="shared" si="61"/>
        <v>0</v>
      </c>
      <c r="R562" s="39"/>
      <c r="U562" s="13">
        <f t="shared" si="62"/>
        <v>0</v>
      </c>
      <c r="V562" s="13">
        <v>10000000</v>
      </c>
      <c r="AA562" s="359">
        <f t="shared" si="65"/>
        <v>12000000</v>
      </c>
      <c r="AB562" s="359">
        <f t="shared" si="66"/>
        <v>10000000</v>
      </c>
      <c r="AC562" s="359">
        <f t="shared" si="67"/>
        <v>2000000</v>
      </c>
      <c r="AD562" s="359">
        <f t="shared" si="68"/>
        <v>0</v>
      </c>
    </row>
    <row r="563" spans="1:30" s="1" customFormat="1" x14ac:dyDescent="0.25">
      <c r="A563" s="5">
        <f>SUBTOTAL(103,$B$2:B563)</f>
        <v>562</v>
      </c>
      <c r="B563" s="42" t="s">
        <v>12708</v>
      </c>
      <c r="C563" s="32">
        <v>42604966120013</v>
      </c>
      <c r="D563" s="10" t="str">
        <f>VLOOKUP(C563,'Hemis baza'!K:AJ,26,)</f>
        <v>438231100868</v>
      </c>
      <c r="E563" s="24" t="str">
        <f>VLOOKUP(C563,'Hemis baza'!K:AF,13,)</f>
        <v>To‘lov-shartnoma</v>
      </c>
      <c r="F563" s="109" t="str">
        <f>VLOOKUP(C563,'Hemis baza'!K:AF,3,)</f>
        <v>2-kurs</v>
      </c>
      <c r="G563" s="45" t="s">
        <v>140</v>
      </c>
      <c r="H563" s="404" t="str">
        <f>VLOOKUP(C563,'Hemis baza'!K:AF,5,)</f>
        <v>S1-23 MUZ</v>
      </c>
      <c r="I563" s="403" t="str">
        <f>VLOOKUP(C563,'Hemis baza'!K:AF,11,)</f>
        <v>Bakalavr</v>
      </c>
      <c r="J563" s="23" t="str">
        <f>VLOOKUP(C563,'Hemis baza'!K:AF,12,)</f>
        <v>Sirtqi</v>
      </c>
      <c r="K563" s="44"/>
      <c r="L563" s="44"/>
      <c r="M563" s="12">
        <v>12000000</v>
      </c>
      <c r="N563" s="13">
        <f>SUMIF('BR 2'!B:B,'2-kurs'!C563,'BR 2'!G:G)</f>
        <v>10000000</v>
      </c>
      <c r="O563" s="12">
        <f t="shared" si="60"/>
        <v>2000000</v>
      </c>
      <c r="P563" s="12"/>
      <c r="Q563" s="12">
        <f t="shared" si="61"/>
        <v>0</v>
      </c>
      <c r="R563" s="39"/>
      <c r="U563" s="13">
        <f t="shared" si="62"/>
        <v>0</v>
      </c>
      <c r="V563" s="13">
        <v>10000000</v>
      </c>
      <c r="AA563" s="359">
        <f t="shared" si="65"/>
        <v>12000000</v>
      </c>
      <c r="AB563" s="359">
        <f t="shared" si="66"/>
        <v>10000000</v>
      </c>
      <c r="AC563" s="359">
        <f t="shared" si="67"/>
        <v>2000000</v>
      </c>
      <c r="AD563" s="359">
        <f t="shared" si="68"/>
        <v>0</v>
      </c>
    </row>
    <row r="564" spans="1:30" s="1" customFormat="1" x14ac:dyDescent="0.25">
      <c r="A564" s="5">
        <f>SUBTOTAL(103,$B$2:B564)</f>
        <v>563</v>
      </c>
      <c r="B564" s="42" t="s">
        <v>18954</v>
      </c>
      <c r="C564" s="32">
        <v>61906055280062</v>
      </c>
      <c r="D564" s="10" t="str">
        <f>VLOOKUP(C564,'Hemis baza'!K:AJ,26,)</f>
        <v>438231100852</v>
      </c>
      <c r="E564" s="24" t="str">
        <f>VLOOKUP(C564,'Hemis baza'!K:AF,13,)</f>
        <v>To‘lov-shartnoma</v>
      </c>
      <c r="F564" s="109" t="str">
        <f>VLOOKUP(C564,'Hemis baza'!K:AF,3,)</f>
        <v>2-kurs</v>
      </c>
      <c r="G564" s="45" t="s">
        <v>181</v>
      </c>
      <c r="H564" s="404" t="str">
        <f>VLOOKUP(C564,'Hemis baza'!K:AF,5,)</f>
        <v>1-23 O`TA</v>
      </c>
      <c r="I564" s="403" t="str">
        <f>VLOOKUP(C564,'Hemis baza'!K:AF,11,)</f>
        <v>Bakalavr</v>
      </c>
      <c r="J564" s="23" t="str">
        <f>VLOOKUP(C564,'Hemis baza'!K:AF,12,)</f>
        <v>Kunduzgi</v>
      </c>
      <c r="K564" s="44"/>
      <c r="L564" s="44"/>
      <c r="M564" s="12">
        <v>15000000</v>
      </c>
      <c r="N564" s="13">
        <f>SUMIF('BR 2'!B:B,'2-kurs'!C564,'BR 2'!G:G)</f>
        <v>14000000</v>
      </c>
      <c r="O564" s="12">
        <f t="shared" si="60"/>
        <v>1000000</v>
      </c>
      <c r="P564" s="12"/>
      <c r="Q564" s="12">
        <f t="shared" si="61"/>
        <v>0</v>
      </c>
      <c r="R564" s="39"/>
      <c r="U564" s="13">
        <f t="shared" si="62"/>
        <v>0</v>
      </c>
      <c r="V564" s="13">
        <v>14000000</v>
      </c>
      <c r="AA564" s="359">
        <f t="shared" si="65"/>
        <v>15000000</v>
      </c>
      <c r="AB564" s="359">
        <f t="shared" si="66"/>
        <v>14000000</v>
      </c>
      <c r="AC564" s="359">
        <f t="shared" si="67"/>
        <v>1000000</v>
      </c>
      <c r="AD564" s="359">
        <f t="shared" si="68"/>
        <v>0</v>
      </c>
    </row>
    <row r="565" spans="1:30" s="1" customFormat="1" x14ac:dyDescent="0.25">
      <c r="A565" s="5">
        <f>SUBTOTAL(103,$B$2:B565)</f>
        <v>564</v>
      </c>
      <c r="B565" s="42" t="s">
        <v>18955</v>
      </c>
      <c r="C565" s="32">
        <v>31808995290022</v>
      </c>
      <c r="D565" s="10" t="str">
        <f>VLOOKUP(C565,'Hemis baza'!K:AJ,26,)</f>
        <v>438231200152</v>
      </c>
      <c r="E565" s="24" t="str">
        <f>VLOOKUP(C565,'Hemis baza'!K:AF,13,)</f>
        <v>To‘lov-shartnoma</v>
      </c>
      <c r="F565" s="109" t="str">
        <f>VLOOKUP(C565,'Hemis baza'!K:AF,3,)</f>
        <v>2-kurs</v>
      </c>
      <c r="G565" s="45" t="s">
        <v>19614</v>
      </c>
      <c r="H565" s="404" t="str">
        <f>VLOOKUP(C565,'Hemis baza'!K:AF,5,)</f>
        <v>M1-23 JM</v>
      </c>
      <c r="I565" s="403" t="str">
        <f>VLOOKUP(C565,'Hemis baza'!K:AF,11,)</f>
        <v>Magistr</v>
      </c>
      <c r="J565" s="23" t="str">
        <f>VLOOKUP(C565,'Hemis baza'!K:AF,12,)</f>
        <v>Kunduzgi</v>
      </c>
      <c r="K565" s="44"/>
      <c r="L565" s="44"/>
      <c r="M565" s="12">
        <v>18000000</v>
      </c>
      <c r="N565" s="13">
        <f>SUMIF('BR 2'!B:B,'2-kurs'!C565,'BR 2'!G:G)</f>
        <v>11245936</v>
      </c>
      <c r="O565" s="12">
        <f t="shared" si="60"/>
        <v>6754064</v>
      </c>
      <c r="P565" s="12"/>
      <c r="Q565" s="12">
        <f t="shared" si="61"/>
        <v>0</v>
      </c>
      <c r="R565" s="39"/>
      <c r="U565" s="13">
        <f t="shared" si="62"/>
        <v>0</v>
      </c>
      <c r="V565" s="13">
        <v>11245936</v>
      </c>
      <c r="AA565" s="359">
        <f t="shared" si="65"/>
        <v>18000000</v>
      </c>
      <c r="AB565" s="359">
        <f t="shared" si="66"/>
        <v>11245936</v>
      </c>
      <c r="AC565" s="359">
        <f t="shared" si="67"/>
        <v>6754064</v>
      </c>
      <c r="AD565" s="359">
        <f t="shared" si="68"/>
        <v>0</v>
      </c>
    </row>
    <row r="566" spans="1:30" s="1" customFormat="1" x14ac:dyDescent="0.25">
      <c r="A566" s="5">
        <f>SUBTOTAL(103,$B$2:B566)</f>
        <v>565</v>
      </c>
      <c r="B566" s="42" t="s">
        <v>11774</v>
      </c>
      <c r="C566" s="32">
        <v>41806911140029</v>
      </c>
      <c r="D566" s="10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5" t="s">
        <v>140</v>
      </c>
      <c r="H566" s="404" t="e">
        <f>VLOOKUP(C566,'Hemis baza'!K:AF,5,)</f>
        <v>#N/A</v>
      </c>
      <c r="I566" s="403" t="e">
        <f>VLOOKUP(C566,'Hemis baza'!K:AF,11,)</f>
        <v>#N/A</v>
      </c>
      <c r="J566" s="23" t="e">
        <f>VLOOKUP(C566,'Hemis baza'!K:AF,12,)</f>
        <v>#N/A</v>
      </c>
      <c r="K566" s="44"/>
      <c r="L566" s="44"/>
      <c r="M566" s="12">
        <v>9000000</v>
      </c>
      <c r="N566" s="13">
        <f>SUMIF('BR 2'!B:B,'2-kurs'!C566,'BR 2'!G:G)</f>
        <v>9000000</v>
      </c>
      <c r="O566" s="12">
        <f t="shared" si="60"/>
        <v>0</v>
      </c>
      <c r="P566" s="12"/>
      <c r="Q566" s="12">
        <f t="shared" si="61"/>
        <v>0</v>
      </c>
      <c r="R566" s="39"/>
      <c r="U566" s="13">
        <f t="shared" si="62"/>
        <v>0</v>
      </c>
      <c r="V566" s="13">
        <v>9000000</v>
      </c>
      <c r="AA566" s="359">
        <f t="shared" si="65"/>
        <v>9000000</v>
      </c>
      <c r="AB566" s="359">
        <f t="shared" si="66"/>
        <v>9000000</v>
      </c>
      <c r="AC566" s="359">
        <f t="shared" si="67"/>
        <v>0</v>
      </c>
      <c r="AD566" s="359">
        <f t="shared" si="68"/>
        <v>0</v>
      </c>
    </row>
    <row r="567" spans="1:30" s="1" customFormat="1" x14ac:dyDescent="0.25">
      <c r="A567" s="5">
        <f>SUBTOTAL(103,$B$2:B567)</f>
        <v>566</v>
      </c>
      <c r="B567" s="42" t="s">
        <v>11778</v>
      </c>
      <c r="C567" s="32">
        <v>32702951010011</v>
      </c>
      <c r="D567" s="10" t="str">
        <f>VLOOKUP(C567,'Hemis baza'!K:AJ,26,)</f>
        <v>438231200123</v>
      </c>
      <c r="E567" s="24" t="str">
        <f>VLOOKUP(C567,'Hemis baza'!K:AF,13,)</f>
        <v>To‘lov-shartnoma</v>
      </c>
      <c r="F567" s="109" t="str">
        <f>VLOOKUP(C567,'Hemis baza'!K:AF,3,)</f>
        <v>2-kurs</v>
      </c>
      <c r="G567" s="45" t="s">
        <v>140</v>
      </c>
      <c r="H567" s="404" t="str">
        <f>VLOOKUP(C567,'Hemis baza'!K:AF,5,)</f>
        <v>M1-22 MUZ</v>
      </c>
      <c r="I567" s="403" t="str">
        <f>VLOOKUP(C567,'Hemis baza'!K:AF,11,)</f>
        <v>Magistr</v>
      </c>
      <c r="J567" s="23" t="str">
        <f>VLOOKUP(C567,'Hemis baza'!K:AF,12,)</f>
        <v>Kunduzgi</v>
      </c>
      <c r="K567" s="44"/>
      <c r="L567" s="44"/>
      <c r="M567" s="12">
        <v>9000000</v>
      </c>
      <c r="N567" s="13">
        <f>SUMIF('BR 2'!B:B,'2-kurs'!C567,'BR 2'!G:G)</f>
        <v>9004000</v>
      </c>
      <c r="O567" s="12">
        <f t="shared" si="60"/>
        <v>0</v>
      </c>
      <c r="P567" s="12"/>
      <c r="Q567" s="12">
        <f t="shared" si="61"/>
        <v>4000</v>
      </c>
      <c r="R567" s="39"/>
      <c r="U567" s="13">
        <f t="shared" si="62"/>
        <v>0</v>
      </c>
      <c r="V567" s="13">
        <v>9004000</v>
      </c>
      <c r="AA567" s="359">
        <f t="shared" si="65"/>
        <v>9000000</v>
      </c>
      <c r="AB567" s="359">
        <f t="shared" si="66"/>
        <v>9004000</v>
      </c>
      <c r="AC567" s="359">
        <f t="shared" si="67"/>
        <v>0</v>
      </c>
      <c r="AD567" s="359">
        <f t="shared" si="68"/>
        <v>4000</v>
      </c>
    </row>
    <row r="568" spans="1:30" s="1" customFormat="1" x14ac:dyDescent="0.25">
      <c r="A568" s="5">
        <f>SUBTOTAL(103,$B$2:B568)</f>
        <v>567</v>
      </c>
      <c r="B568" s="42" t="s">
        <v>18959</v>
      </c>
      <c r="C568" s="32">
        <v>30202881110035</v>
      </c>
      <c r="D568" s="10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5" t="s">
        <v>19614</v>
      </c>
      <c r="H568" s="404" t="e">
        <f>VLOOKUP(C568,'Hemis baza'!K:AF,5,)</f>
        <v>#N/A</v>
      </c>
      <c r="I568" s="403" t="e">
        <f>VLOOKUP(C568,'Hemis baza'!K:AF,11,)</f>
        <v>#N/A</v>
      </c>
      <c r="J568" s="23" t="e">
        <f>VLOOKUP(C568,'Hemis baza'!K:AF,12,)</f>
        <v>#N/A</v>
      </c>
      <c r="K568" s="44"/>
      <c r="L568" s="44"/>
      <c r="M568" s="12">
        <v>9000000</v>
      </c>
      <c r="N568" s="13">
        <f>SUMIF('BR 2'!B:B,'2-kurs'!C568,'BR 2'!G:G)</f>
        <v>9000000</v>
      </c>
      <c r="O568" s="12">
        <f t="shared" si="60"/>
        <v>0</v>
      </c>
      <c r="P568" s="12"/>
      <c r="Q568" s="12">
        <f t="shared" si="61"/>
        <v>0</v>
      </c>
      <c r="R568" s="39"/>
      <c r="U568" s="13">
        <f t="shared" si="62"/>
        <v>0</v>
      </c>
      <c r="V568" s="13">
        <v>9000000</v>
      </c>
      <c r="AA568" s="359">
        <f t="shared" si="65"/>
        <v>9000000</v>
      </c>
      <c r="AB568" s="359">
        <f t="shared" si="66"/>
        <v>9000000</v>
      </c>
      <c r="AC568" s="359">
        <f t="shared" si="67"/>
        <v>0</v>
      </c>
      <c r="AD568" s="359">
        <f t="shared" si="68"/>
        <v>0</v>
      </c>
    </row>
    <row r="569" spans="1:30" s="1" customFormat="1" x14ac:dyDescent="0.25">
      <c r="A569" s="5">
        <f>SUBTOTAL(103,$B$2:B569)</f>
        <v>568</v>
      </c>
      <c r="B569" s="42" t="s">
        <v>18775</v>
      </c>
      <c r="C569" s="32">
        <v>62007035270020</v>
      </c>
      <c r="D569" s="10" t="str">
        <f>VLOOKUP(C569,'Hemis baza'!K:AJ,26,)</f>
        <v>438231100938</v>
      </c>
      <c r="E569" s="24" t="str">
        <f>VLOOKUP(C569,'Hemis baza'!K:AF,13,)</f>
        <v>To‘lov-shartnoma</v>
      </c>
      <c r="F569" s="109" t="str">
        <f>VLOOKUP(C569,'Hemis baza'!K:AF,3,)</f>
        <v>2-kurs</v>
      </c>
      <c r="G569" s="88" t="s">
        <v>121</v>
      </c>
      <c r="H569" s="404" t="str">
        <f>VLOOKUP(C569,'Hemis baza'!K:AF,5,)</f>
        <v>2-23 BT</v>
      </c>
      <c r="I569" s="403" t="str">
        <f>VLOOKUP(C569,'Hemis baza'!K:AF,11,)</f>
        <v>Bakalavr</v>
      </c>
      <c r="J569" s="23" t="str">
        <f>VLOOKUP(C569,'Hemis baza'!K:AF,12,)</f>
        <v>Kunduzgi</v>
      </c>
      <c r="K569" s="44"/>
      <c r="L569" s="44"/>
      <c r="M569" s="12">
        <v>15000000</v>
      </c>
      <c r="N569" s="13">
        <f>SUMIF('BR 2'!B:B,'2-kurs'!C569,'BR 2'!G:G)</f>
        <v>9500000</v>
      </c>
      <c r="O569" s="12">
        <f t="shared" si="60"/>
        <v>5500000</v>
      </c>
      <c r="P569" s="12"/>
      <c r="Q569" s="12">
        <f t="shared" si="61"/>
        <v>0</v>
      </c>
      <c r="R569" s="39"/>
      <c r="U569" s="13">
        <f t="shared" si="62"/>
        <v>0</v>
      </c>
      <c r="V569" s="13">
        <v>9500000</v>
      </c>
      <c r="AA569" s="359">
        <f t="shared" si="65"/>
        <v>15000000</v>
      </c>
      <c r="AB569" s="359">
        <f t="shared" si="66"/>
        <v>9500000</v>
      </c>
      <c r="AC569" s="359">
        <f t="shared" si="67"/>
        <v>5500000</v>
      </c>
      <c r="AD569" s="359">
        <f t="shared" si="68"/>
        <v>0</v>
      </c>
    </row>
    <row r="570" spans="1:30" s="1" customFormat="1" x14ac:dyDescent="0.25">
      <c r="A570" s="5">
        <f>SUBTOTAL(103,$B$2:B570)</f>
        <v>569</v>
      </c>
      <c r="B570" s="42" t="s">
        <v>11066</v>
      </c>
      <c r="C570" s="32">
        <v>41702932670067</v>
      </c>
      <c r="D570" s="10" t="str">
        <f>VLOOKUP(C570,'Hemis baza'!K:AJ,26,)</f>
        <v>438231100883</v>
      </c>
      <c r="E570" s="24" t="str">
        <f>VLOOKUP(C570,'Hemis baza'!K:AF,13,)</f>
        <v>To‘lov-shartnoma</v>
      </c>
      <c r="F570" s="109" t="str">
        <f>VLOOKUP(C570,'Hemis baza'!K:AF,3,)</f>
        <v>2-kurs</v>
      </c>
      <c r="G570" s="45" t="s">
        <v>140</v>
      </c>
      <c r="H570" s="404" t="str">
        <f>VLOOKUP(C570,'Hemis baza'!K:AF,5,)</f>
        <v>1-23 Muz</v>
      </c>
      <c r="I570" s="403" t="str">
        <f>VLOOKUP(C570,'Hemis baza'!K:AF,11,)</f>
        <v>Bakalavr</v>
      </c>
      <c r="J570" s="23" t="str">
        <f>VLOOKUP(C570,'Hemis baza'!K:AF,12,)</f>
        <v>Kunduzgi</v>
      </c>
      <c r="K570" s="44"/>
      <c r="L570" s="44"/>
      <c r="M570" s="12">
        <v>15000000</v>
      </c>
      <c r="N570" s="13">
        <f>SUMIF('BR 2'!B:B,'2-kurs'!C570,'BR 2'!G:G)</f>
        <v>15000000</v>
      </c>
      <c r="O570" s="12">
        <f t="shared" si="60"/>
        <v>0</v>
      </c>
      <c r="P570" s="12"/>
      <c r="Q570" s="12">
        <f t="shared" si="61"/>
        <v>0</v>
      </c>
      <c r="R570" s="39"/>
      <c r="U570" s="13">
        <f t="shared" si="62"/>
        <v>0</v>
      </c>
      <c r="V570" s="13">
        <v>15000000</v>
      </c>
      <c r="AA570" s="359">
        <f t="shared" si="65"/>
        <v>15000000</v>
      </c>
      <c r="AB570" s="359">
        <f t="shared" si="66"/>
        <v>15000000</v>
      </c>
      <c r="AC570" s="359">
        <f t="shared" si="67"/>
        <v>0</v>
      </c>
      <c r="AD570" s="359">
        <f t="shared" si="68"/>
        <v>0</v>
      </c>
    </row>
    <row r="571" spans="1:30" s="1" customFormat="1" x14ac:dyDescent="0.25">
      <c r="A571" s="5">
        <f>SUBTOTAL(103,$B$2:B571)</f>
        <v>570</v>
      </c>
      <c r="B571" s="42" t="s">
        <v>19030</v>
      </c>
      <c r="C571" s="32">
        <v>41112921050037</v>
      </c>
      <c r="D571" s="10" t="e">
        <f>VLOOKUP(C571,'Hemis baza'!K:AJ,26,)</f>
        <v>#N/A</v>
      </c>
      <c r="E571" s="24" t="e">
        <f>VLOOKUP(C571,'Hemis baza'!K:AF,13,)</f>
        <v>#N/A</v>
      </c>
      <c r="F571" s="109" t="e">
        <f>VLOOKUP(C571,'Hemis baza'!K:AF,3,)</f>
        <v>#N/A</v>
      </c>
      <c r="G571" s="45" t="s">
        <v>19614</v>
      </c>
      <c r="H571" s="404" t="e">
        <f>VLOOKUP(C571,'Hemis baza'!K:AF,5,)</f>
        <v>#N/A</v>
      </c>
      <c r="I571" s="403" t="e">
        <f>VLOOKUP(C571,'Hemis baza'!K:AF,11,)</f>
        <v>#N/A</v>
      </c>
      <c r="J571" s="23" t="e">
        <f>VLOOKUP(C571,'Hemis baza'!K:AF,12,)</f>
        <v>#N/A</v>
      </c>
      <c r="K571" s="44"/>
      <c r="L571" s="44"/>
      <c r="M571" s="12">
        <v>9000000</v>
      </c>
      <c r="N571" s="13">
        <f>SUMIF('BR 2'!B:B,'2-kurs'!C571,'BR 2'!G:G)</f>
        <v>9000000</v>
      </c>
      <c r="O571" s="12">
        <f t="shared" si="60"/>
        <v>0</v>
      </c>
      <c r="P571" s="12"/>
      <c r="Q571" s="12">
        <f t="shared" si="61"/>
        <v>0</v>
      </c>
      <c r="R571" s="39"/>
      <c r="U571" s="13">
        <f t="shared" si="62"/>
        <v>0</v>
      </c>
      <c r="V571" s="13">
        <v>9000000</v>
      </c>
      <c r="AA571" s="359">
        <f t="shared" si="65"/>
        <v>9000000</v>
      </c>
      <c r="AB571" s="359">
        <f t="shared" si="66"/>
        <v>9000000</v>
      </c>
      <c r="AC571" s="359">
        <f t="shared" si="67"/>
        <v>0</v>
      </c>
      <c r="AD571" s="359">
        <f t="shared" si="68"/>
        <v>0</v>
      </c>
    </row>
    <row r="572" spans="1:30" s="1" customFormat="1" x14ac:dyDescent="0.25">
      <c r="A572" s="5">
        <f>SUBTOTAL(103,$B$2:B572)</f>
        <v>571</v>
      </c>
      <c r="B572" s="42" t="s">
        <v>19032</v>
      </c>
      <c r="C572" s="32">
        <v>41310915300036</v>
      </c>
      <c r="D572" s="10" t="e">
        <f>VLOOKUP(C572,'Hemis baza'!K:AJ,26,)</f>
        <v>#N/A</v>
      </c>
      <c r="E572" s="24" t="e">
        <f>VLOOKUP(C572,'Hemis baza'!K:AF,13,)</f>
        <v>#N/A</v>
      </c>
      <c r="F572" s="109" t="e">
        <f>VLOOKUP(C572,'Hemis baza'!K:AF,3,)</f>
        <v>#N/A</v>
      </c>
      <c r="G572" s="45" t="s">
        <v>140</v>
      </c>
      <c r="H572" s="404" t="e">
        <f>VLOOKUP(C572,'Hemis baza'!K:AF,5,)</f>
        <v>#N/A</v>
      </c>
      <c r="I572" s="403" t="e">
        <f>VLOOKUP(C572,'Hemis baza'!K:AF,11,)</f>
        <v>#N/A</v>
      </c>
      <c r="J572" s="23" t="e">
        <f>VLOOKUP(C572,'Hemis baza'!K:AF,12,)</f>
        <v>#N/A</v>
      </c>
      <c r="K572" s="44"/>
      <c r="L572" s="44"/>
      <c r="M572" s="12">
        <v>9000000</v>
      </c>
      <c r="N572" s="13">
        <f>SUMIF('BR 2'!B:B,'2-kurs'!C572,'BR 2'!G:G)</f>
        <v>9000000</v>
      </c>
      <c r="O572" s="12">
        <f t="shared" si="60"/>
        <v>0</v>
      </c>
      <c r="P572" s="12"/>
      <c r="Q572" s="12">
        <f t="shared" si="61"/>
        <v>0</v>
      </c>
      <c r="R572" s="39"/>
      <c r="U572" s="13">
        <f t="shared" si="62"/>
        <v>0</v>
      </c>
      <c r="V572" s="13">
        <v>9000000</v>
      </c>
      <c r="AA572" s="359">
        <f t="shared" si="65"/>
        <v>9000000</v>
      </c>
      <c r="AB572" s="359">
        <f t="shared" si="66"/>
        <v>9000000</v>
      </c>
      <c r="AC572" s="359">
        <f t="shared" si="67"/>
        <v>0</v>
      </c>
      <c r="AD572" s="359">
        <f t="shared" si="68"/>
        <v>0</v>
      </c>
    </row>
    <row r="573" spans="1:30" s="1" customFormat="1" x14ac:dyDescent="0.25">
      <c r="A573" s="5">
        <f>SUBTOTAL(103,$B$2:B573)</f>
        <v>572</v>
      </c>
      <c r="B573" s="42" t="s">
        <v>19034</v>
      </c>
      <c r="C573" s="32">
        <v>30408810970026</v>
      </c>
      <c r="D573" s="10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5" t="s">
        <v>19614</v>
      </c>
      <c r="H573" s="404" t="e">
        <f>VLOOKUP(C573,'Hemis baza'!K:AF,5,)</f>
        <v>#N/A</v>
      </c>
      <c r="I573" s="403" t="e">
        <f>VLOOKUP(C573,'Hemis baza'!K:AF,11,)</f>
        <v>#N/A</v>
      </c>
      <c r="J573" s="23" t="e">
        <f>VLOOKUP(C573,'Hemis baza'!K:AF,12,)</f>
        <v>#N/A</v>
      </c>
      <c r="K573" s="44"/>
      <c r="L573" s="44"/>
      <c r="M573" s="12">
        <v>9000000</v>
      </c>
      <c r="N573" s="13">
        <f>SUMIF('BR 2'!B:B,'2-kurs'!C573,'BR 2'!G:G)</f>
        <v>11000000</v>
      </c>
      <c r="O573" s="12">
        <f t="shared" si="60"/>
        <v>0</v>
      </c>
      <c r="P573" s="12"/>
      <c r="Q573" s="12">
        <f t="shared" si="61"/>
        <v>2000000</v>
      </c>
      <c r="R573" s="39"/>
      <c r="U573" s="13">
        <f t="shared" si="62"/>
        <v>0</v>
      </c>
      <c r="V573" s="13">
        <v>11000000</v>
      </c>
      <c r="AA573" s="359">
        <f t="shared" si="65"/>
        <v>9000000</v>
      </c>
      <c r="AB573" s="359">
        <f t="shared" si="66"/>
        <v>11000000</v>
      </c>
      <c r="AC573" s="359">
        <f t="shared" si="67"/>
        <v>0</v>
      </c>
      <c r="AD573" s="359">
        <f t="shared" si="68"/>
        <v>2000000</v>
      </c>
    </row>
    <row r="574" spans="1:30" s="1" customFormat="1" x14ac:dyDescent="0.25">
      <c r="A574" s="5">
        <f>SUBTOTAL(103,$B$2:B574)</f>
        <v>573</v>
      </c>
      <c r="B574" s="42" t="s">
        <v>19038</v>
      </c>
      <c r="C574" s="32">
        <v>31507871060019</v>
      </c>
      <c r="D574" s="10" t="e">
        <f>VLOOKUP(C574,'Hemis baza'!K:AJ,26,)</f>
        <v>#N/A</v>
      </c>
      <c r="E574" s="24" t="e">
        <f>VLOOKUP(C574,'Hemis baza'!K:AF,13,)</f>
        <v>#N/A</v>
      </c>
      <c r="F574" s="109" t="e">
        <f>VLOOKUP(C574,'Hemis baza'!K:AF,3,)</f>
        <v>#N/A</v>
      </c>
      <c r="G574" s="45" t="s">
        <v>140</v>
      </c>
      <c r="H574" s="404" t="e">
        <f>VLOOKUP(C574,'Hemis baza'!K:AF,5,)</f>
        <v>#N/A</v>
      </c>
      <c r="I574" s="403" t="e">
        <f>VLOOKUP(C574,'Hemis baza'!K:AF,11,)</f>
        <v>#N/A</v>
      </c>
      <c r="J574" s="23" t="e">
        <f>VLOOKUP(C574,'Hemis baza'!K:AF,12,)</f>
        <v>#N/A</v>
      </c>
      <c r="K574" s="44"/>
      <c r="L574" s="44"/>
      <c r="M574" s="12">
        <v>9000000</v>
      </c>
      <c r="N574" s="13">
        <f>SUMIF('BR 2'!B:B,'2-kurs'!C574,'BR 2'!G:G)</f>
        <v>9000000</v>
      </c>
      <c r="O574" s="12">
        <f t="shared" si="60"/>
        <v>0</v>
      </c>
      <c r="P574" s="12"/>
      <c r="Q574" s="12">
        <f t="shared" si="61"/>
        <v>0</v>
      </c>
      <c r="R574" s="39"/>
      <c r="U574" s="13">
        <f t="shared" si="62"/>
        <v>0</v>
      </c>
      <c r="V574" s="13">
        <v>9000000</v>
      </c>
      <c r="AA574" s="359">
        <f t="shared" si="65"/>
        <v>9000000</v>
      </c>
      <c r="AB574" s="359">
        <f t="shared" si="66"/>
        <v>9000000</v>
      </c>
      <c r="AC574" s="359">
        <f t="shared" si="67"/>
        <v>0</v>
      </c>
      <c r="AD574" s="359">
        <f t="shared" si="68"/>
        <v>0</v>
      </c>
    </row>
    <row r="575" spans="1:30" s="1" customFormat="1" x14ac:dyDescent="0.25">
      <c r="A575" s="5">
        <f>SUBTOTAL(103,$B$2:B575)</f>
        <v>574</v>
      </c>
      <c r="B575" s="42" t="s">
        <v>19039</v>
      </c>
      <c r="C575" s="32">
        <v>31207985280029</v>
      </c>
      <c r="D575" s="10" t="e">
        <f>VLOOKUP(C575,'Hemis baza'!K:AJ,26,)</f>
        <v>#N/A</v>
      </c>
      <c r="E575" s="24" t="e">
        <f>VLOOKUP(C575,'Hemis baza'!K:AF,13,)</f>
        <v>#N/A</v>
      </c>
      <c r="F575" s="109" t="e">
        <f>VLOOKUP(C575,'Hemis baza'!K:AF,3,)</f>
        <v>#N/A</v>
      </c>
      <c r="G575" s="45" t="s">
        <v>19614</v>
      </c>
      <c r="H575" s="404" t="e">
        <f>VLOOKUP(C575,'Hemis baza'!K:AF,5,)</f>
        <v>#N/A</v>
      </c>
      <c r="I575" s="403" t="e">
        <f>VLOOKUP(C575,'Hemis baza'!K:AF,11,)</f>
        <v>#N/A</v>
      </c>
      <c r="J575" s="23" t="e">
        <f>VLOOKUP(C575,'Hemis baza'!K:AF,12,)</f>
        <v>#N/A</v>
      </c>
      <c r="K575" s="44"/>
      <c r="L575" s="44"/>
      <c r="M575" s="12">
        <v>9000000</v>
      </c>
      <c r="N575" s="13">
        <f>SUMIF('BR 2'!B:B,'2-kurs'!C575,'BR 2'!G:G)</f>
        <v>9000000</v>
      </c>
      <c r="O575" s="12">
        <f t="shared" si="60"/>
        <v>0</v>
      </c>
      <c r="P575" s="12"/>
      <c r="Q575" s="12">
        <f t="shared" si="61"/>
        <v>0</v>
      </c>
      <c r="R575" s="39"/>
      <c r="U575" s="13">
        <f t="shared" si="62"/>
        <v>0</v>
      </c>
      <c r="V575" s="13">
        <v>9000000</v>
      </c>
      <c r="AA575" s="359">
        <f t="shared" si="65"/>
        <v>9000000</v>
      </c>
      <c r="AB575" s="359">
        <f t="shared" si="66"/>
        <v>9000000</v>
      </c>
      <c r="AC575" s="359">
        <f t="shared" si="67"/>
        <v>0</v>
      </c>
      <c r="AD575" s="359">
        <f t="shared" si="68"/>
        <v>0</v>
      </c>
    </row>
    <row r="576" spans="1:30" s="1" customFormat="1" x14ac:dyDescent="0.25">
      <c r="A576" s="5">
        <f>SUBTOTAL(103,$B$2:B576)</f>
        <v>575</v>
      </c>
      <c r="B576" s="42" t="s">
        <v>19040</v>
      </c>
      <c r="C576" s="32">
        <v>60407065340029</v>
      </c>
      <c r="D576" s="10" t="str">
        <f>VLOOKUP(C576,'Hemis baza'!K:AJ,26,)</f>
        <v>438231100856</v>
      </c>
      <c r="E576" s="24" t="str">
        <f>VLOOKUP(C576,'Hemis baza'!K:AF,13,)</f>
        <v>To‘lov-shartnoma</v>
      </c>
      <c r="F576" s="109" t="str">
        <f>VLOOKUP(C576,'Hemis baza'!K:AF,3,)</f>
        <v>2-kurs</v>
      </c>
      <c r="G576" s="45" t="s">
        <v>181</v>
      </c>
      <c r="H576" s="404" t="str">
        <f>VLOOKUP(C576,'Hemis baza'!K:AF,5,)</f>
        <v>1-23 O`TA</v>
      </c>
      <c r="I576" s="403" t="str">
        <f>VLOOKUP(C576,'Hemis baza'!K:AF,11,)</f>
        <v>Bakalavr</v>
      </c>
      <c r="J576" s="23" t="str">
        <f>VLOOKUP(C576,'Hemis baza'!K:AF,12,)</f>
        <v>Kunduzgi</v>
      </c>
      <c r="K576" s="44"/>
      <c r="L576" s="44"/>
      <c r="M576" s="12">
        <v>15000000</v>
      </c>
      <c r="N576" s="13">
        <f>SUMIF('BR 2'!B:B,'2-kurs'!C576,'BR 2'!G:G)</f>
        <v>11000000</v>
      </c>
      <c r="O576" s="12">
        <f t="shared" si="60"/>
        <v>4000000</v>
      </c>
      <c r="P576" s="12"/>
      <c r="Q576" s="12">
        <f t="shared" si="61"/>
        <v>0</v>
      </c>
      <c r="R576" s="39"/>
      <c r="U576" s="13">
        <f t="shared" si="62"/>
        <v>0</v>
      </c>
      <c r="V576" s="13">
        <v>11000000</v>
      </c>
      <c r="AA576" s="359">
        <f t="shared" si="65"/>
        <v>15000000</v>
      </c>
      <c r="AB576" s="359">
        <f t="shared" si="66"/>
        <v>11000000</v>
      </c>
      <c r="AC576" s="359">
        <f t="shared" si="67"/>
        <v>4000000</v>
      </c>
      <c r="AD576" s="359">
        <f t="shared" si="68"/>
        <v>0</v>
      </c>
    </row>
    <row r="577" spans="1:30" s="1" customFormat="1" x14ac:dyDescent="0.25">
      <c r="A577" s="5">
        <f>SUBTOTAL(103,$B$2:B577)</f>
        <v>576</v>
      </c>
      <c r="B577" s="42" t="s">
        <v>19047</v>
      </c>
      <c r="C577" s="32">
        <v>31412821110059</v>
      </c>
      <c r="D577" s="10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45" t="s">
        <v>19614</v>
      </c>
      <c r="H577" s="404" t="e">
        <f>VLOOKUP(C577,'Hemis baza'!K:AF,5,)</f>
        <v>#N/A</v>
      </c>
      <c r="I577" s="403" t="e">
        <f>VLOOKUP(C577,'Hemis baza'!K:AF,11,)</f>
        <v>#N/A</v>
      </c>
      <c r="J577" s="23" t="e">
        <f>VLOOKUP(C577,'Hemis baza'!K:AF,12,)</f>
        <v>#N/A</v>
      </c>
      <c r="K577" s="44"/>
      <c r="L577" s="44"/>
      <c r="M577" s="12">
        <v>9000000</v>
      </c>
      <c r="N577" s="13">
        <f>SUMIF('BR 2'!B:B,'2-kurs'!C577,'BR 2'!G:G)</f>
        <v>9000000</v>
      </c>
      <c r="O577" s="12">
        <f t="shared" si="60"/>
        <v>0</v>
      </c>
      <c r="P577" s="12"/>
      <c r="Q577" s="12">
        <f t="shared" si="61"/>
        <v>0</v>
      </c>
      <c r="R577" s="39"/>
      <c r="U577" s="13">
        <f t="shared" si="62"/>
        <v>0</v>
      </c>
      <c r="V577" s="13">
        <v>9000000</v>
      </c>
      <c r="AA577" s="359">
        <f t="shared" si="65"/>
        <v>9000000</v>
      </c>
      <c r="AB577" s="359">
        <f t="shared" si="66"/>
        <v>9000000</v>
      </c>
      <c r="AC577" s="359">
        <f t="shared" si="67"/>
        <v>0</v>
      </c>
      <c r="AD577" s="359">
        <f t="shared" si="68"/>
        <v>0</v>
      </c>
    </row>
    <row r="578" spans="1:30" s="1" customFormat="1" x14ac:dyDescent="0.25">
      <c r="A578" s="5">
        <f>SUBTOTAL(103,$B$2:B578)</f>
        <v>577</v>
      </c>
      <c r="B578" s="42" t="s">
        <v>19053</v>
      </c>
      <c r="C578" s="32">
        <v>30901915300014</v>
      </c>
      <c r="D578" s="10" t="str">
        <f>VLOOKUP(C578,'Hemis baza'!K:AJ,26,)</f>
        <v>438241200226</v>
      </c>
      <c r="E578" s="24" t="str">
        <f>VLOOKUP(C578,'Hemis baza'!K:AF,13,)</f>
        <v>To‘lov-shartnoma</v>
      </c>
      <c r="F578" s="109" t="str">
        <f>VLOOKUP(C578,'Hemis baza'!K:AF,3,)</f>
        <v>2-kurs</v>
      </c>
      <c r="G578" s="45" t="s">
        <v>19614</v>
      </c>
      <c r="H578" s="404" t="str">
        <f>VLOOKUP(C578,'Hemis baza'!K:AF,5,)</f>
        <v>M1-23 JM</v>
      </c>
      <c r="I578" s="403" t="str">
        <f>VLOOKUP(C578,'Hemis baza'!K:AF,11,)</f>
        <v>Magistr</v>
      </c>
      <c r="J578" s="23" t="str">
        <f>VLOOKUP(C578,'Hemis baza'!K:AF,12,)</f>
        <v>Kunduzgi</v>
      </c>
      <c r="K578" s="44"/>
      <c r="L578" s="44"/>
      <c r="M578" s="12">
        <v>18000000</v>
      </c>
      <c r="N578" s="13">
        <f>SUMIF('BR 2'!B:B,'2-kurs'!C578,'BR 2'!G:G)</f>
        <v>18000000</v>
      </c>
      <c r="O578" s="12">
        <f t="shared" ref="O578:O641" si="69">IF(M578-N578&gt;0,M578-N578,0)</f>
        <v>0</v>
      </c>
      <c r="P578" s="12"/>
      <c r="Q578" s="12">
        <f t="shared" ref="Q578:Q641" si="70">IF(M578-N578&lt;0,N578-M578,0)</f>
        <v>0</v>
      </c>
      <c r="R578" s="39"/>
      <c r="U578" s="13">
        <f t="shared" ref="U578:U641" si="71">N578-V578</f>
        <v>0</v>
      </c>
      <c r="V578" s="13">
        <v>18000000</v>
      </c>
      <c r="AA578" s="359">
        <f t="shared" si="65"/>
        <v>18000000</v>
      </c>
      <c r="AB578" s="359">
        <f t="shared" si="66"/>
        <v>18000000</v>
      </c>
      <c r="AC578" s="359">
        <f t="shared" si="67"/>
        <v>0</v>
      </c>
      <c r="AD578" s="359">
        <f t="shared" si="68"/>
        <v>0</v>
      </c>
    </row>
    <row r="579" spans="1:30" s="1" customFormat="1" x14ac:dyDescent="0.25">
      <c r="A579" s="361">
        <f>SUBTOTAL(103,$B$2:B579)</f>
        <v>578</v>
      </c>
      <c r="B579" s="42" t="s">
        <v>18720</v>
      </c>
      <c r="C579" s="32">
        <v>61503055360011</v>
      </c>
      <c r="D579" s="10" t="str">
        <f>VLOOKUP(C579,'Hemis baza'!K:AJ,26,)</f>
        <v>438241102215</v>
      </c>
      <c r="E579" s="24" t="str">
        <f>VLOOKUP(C579,'Hemis baza'!K:AF,13,)</f>
        <v>To‘lov-shartnoma</v>
      </c>
      <c r="F579" s="109" t="str">
        <f>VLOOKUP(C579,'Hemis baza'!K:AF,3,)</f>
        <v>2-kurs</v>
      </c>
      <c r="G579" s="45" t="s">
        <v>270</v>
      </c>
      <c r="H579" s="404" t="str">
        <f>VLOOKUP(C579,'Hemis baza'!K:AF,5,)</f>
        <v>1-23 XTA</v>
      </c>
      <c r="I579" s="403" t="str">
        <f>VLOOKUP(C579,'Hemis baza'!K:AF,11,)</f>
        <v>Bakalavr</v>
      </c>
      <c r="J579" s="23" t="str">
        <f>VLOOKUP(C579,'Hemis baza'!K:AF,12,)</f>
        <v>Kunduzgi</v>
      </c>
      <c r="K579" s="44"/>
      <c r="L579" s="44"/>
      <c r="M579" s="12">
        <v>15000000</v>
      </c>
      <c r="N579" s="13">
        <f>SUMIF('BR 2'!B:B,'2-kurs'!C579,'BR 2'!G:G)</f>
        <v>15000000</v>
      </c>
      <c r="O579" s="12">
        <f t="shared" si="69"/>
        <v>0</v>
      </c>
      <c r="P579" s="12"/>
      <c r="Q579" s="12">
        <f t="shared" si="70"/>
        <v>0</v>
      </c>
      <c r="R579" s="39"/>
      <c r="U579" s="13">
        <f t="shared" si="71"/>
        <v>0</v>
      </c>
      <c r="V579" s="13">
        <v>15000000</v>
      </c>
      <c r="AA579" s="359">
        <f t="shared" si="65"/>
        <v>15000000</v>
      </c>
      <c r="AB579" s="359">
        <f t="shared" si="66"/>
        <v>15000000</v>
      </c>
      <c r="AC579" s="359">
        <f t="shared" si="67"/>
        <v>0</v>
      </c>
      <c r="AD579" s="359">
        <f t="shared" si="68"/>
        <v>0</v>
      </c>
    </row>
    <row r="580" spans="1:30" s="1" customFormat="1" x14ac:dyDescent="0.25">
      <c r="A580" s="5">
        <f>SUBTOTAL(103,$B$2:B580)</f>
        <v>579</v>
      </c>
      <c r="B580" s="42" t="s">
        <v>18735</v>
      </c>
      <c r="C580" s="32">
        <v>60408055270049</v>
      </c>
      <c r="D580" s="10" t="str">
        <f>VLOOKUP(C580,'Hemis baza'!K:AJ,26,)</f>
        <v>438231100896</v>
      </c>
      <c r="E580" s="24" t="str">
        <f>VLOOKUP(C580,'Hemis baza'!K:AF,13,)</f>
        <v>To‘lov-shartnoma</v>
      </c>
      <c r="F580" s="109" t="str">
        <f>VLOOKUP(C580,'Hemis baza'!K:AF,3,)</f>
        <v>2-kurs</v>
      </c>
      <c r="G580" s="45" t="s">
        <v>270</v>
      </c>
      <c r="H580" s="404" t="str">
        <f>VLOOKUP(C580,'Hemis baza'!K:AF,5,)</f>
        <v>1-23 XTA</v>
      </c>
      <c r="I580" s="403" t="str">
        <f>VLOOKUP(C580,'Hemis baza'!K:AF,11,)</f>
        <v>Bakalavr</v>
      </c>
      <c r="J580" s="23" t="str">
        <f>VLOOKUP(C580,'Hemis baza'!K:AF,12,)</f>
        <v>Kunduzgi</v>
      </c>
      <c r="K580" s="44"/>
      <c r="L580" s="44"/>
      <c r="M580" s="12">
        <v>15000000</v>
      </c>
      <c r="N580" s="13">
        <f>SUMIF('BR 2'!B:B,'2-kurs'!C580,'BR 2'!G:G)</f>
        <v>5000000</v>
      </c>
      <c r="O580" s="12">
        <f t="shared" si="69"/>
        <v>10000000</v>
      </c>
      <c r="P580" s="12"/>
      <c r="Q580" s="12">
        <f t="shared" si="70"/>
        <v>0</v>
      </c>
      <c r="R580" s="39"/>
      <c r="U580" s="13">
        <f t="shared" si="71"/>
        <v>0</v>
      </c>
      <c r="V580" s="13">
        <v>5000000</v>
      </c>
      <c r="AA580" s="359">
        <f t="shared" si="65"/>
        <v>15000000</v>
      </c>
      <c r="AB580" s="359">
        <f t="shared" si="66"/>
        <v>5000000</v>
      </c>
      <c r="AC580" s="359">
        <f t="shared" si="67"/>
        <v>10000000</v>
      </c>
      <c r="AD580" s="359">
        <f t="shared" si="68"/>
        <v>0</v>
      </c>
    </row>
    <row r="581" spans="1:30" s="1" customFormat="1" x14ac:dyDescent="0.25">
      <c r="A581" s="5">
        <f>SUBTOTAL(103,$B$2:B581)</f>
        <v>580</v>
      </c>
      <c r="B581" s="42" t="s">
        <v>18711</v>
      </c>
      <c r="C581" s="32">
        <v>61812045310047</v>
      </c>
      <c r="D581" s="10" t="str">
        <f>VLOOKUP(C581,'Hemis baza'!K:AJ,26,)</f>
        <v>438241102219</v>
      </c>
      <c r="E581" s="24" t="str">
        <f>VLOOKUP(C581,'Hemis baza'!K:AF,13,)</f>
        <v>To‘lov-shartnoma</v>
      </c>
      <c r="F581" s="109" t="str">
        <f>VLOOKUP(C581,'Hemis baza'!K:AF,3,)</f>
        <v>2-kurs</v>
      </c>
      <c r="G581" s="45" t="s">
        <v>270</v>
      </c>
      <c r="H581" s="404" t="str">
        <f>VLOOKUP(C581,'Hemis baza'!K:AF,5,)</f>
        <v>1-23 XTA</v>
      </c>
      <c r="I581" s="403" t="str">
        <f>VLOOKUP(C581,'Hemis baza'!K:AF,11,)</f>
        <v>Bakalavr</v>
      </c>
      <c r="J581" s="23" t="str">
        <f>VLOOKUP(C581,'Hemis baza'!K:AF,12,)</f>
        <v>Kunduzgi</v>
      </c>
      <c r="K581" s="44"/>
      <c r="L581" s="44"/>
      <c r="M581" s="12">
        <v>15000000</v>
      </c>
      <c r="N581" s="13">
        <f>SUMIF('BR 2'!B:B,'2-kurs'!C581,'BR 2'!G:G)</f>
        <v>10297650</v>
      </c>
      <c r="O581" s="12">
        <f t="shared" si="69"/>
        <v>4702350</v>
      </c>
      <c r="P581" s="12"/>
      <c r="Q581" s="12">
        <f t="shared" si="70"/>
        <v>0</v>
      </c>
      <c r="R581" s="39"/>
      <c r="U581" s="13">
        <f t="shared" si="71"/>
        <v>0</v>
      </c>
      <c r="V581" s="13">
        <v>10297650</v>
      </c>
      <c r="AA581" s="359">
        <f t="shared" si="65"/>
        <v>15000000</v>
      </c>
      <c r="AB581" s="359">
        <f t="shared" si="66"/>
        <v>10297650</v>
      </c>
      <c r="AC581" s="359">
        <f t="shared" si="67"/>
        <v>4702350</v>
      </c>
      <c r="AD581" s="359">
        <f t="shared" si="68"/>
        <v>0</v>
      </c>
    </row>
    <row r="582" spans="1:30" s="1" customFormat="1" x14ac:dyDescent="0.25">
      <c r="A582" s="5">
        <f>SUBTOTAL(103,$B$2:B582)</f>
        <v>581</v>
      </c>
      <c r="B582" s="42" t="s">
        <v>18716</v>
      </c>
      <c r="C582" s="32">
        <v>60411045360035</v>
      </c>
      <c r="D582" s="10" t="str">
        <f>VLOOKUP(C582,'Hemis baza'!K:AJ,26,)</f>
        <v>438241102216</v>
      </c>
      <c r="E582" s="24" t="str">
        <f>VLOOKUP(C582,'Hemis baza'!K:AF,13,)</f>
        <v>To‘lov-shartnoma</v>
      </c>
      <c r="F582" s="109" t="str">
        <f>VLOOKUP(C582,'Hemis baza'!K:AF,3,)</f>
        <v>2-kurs</v>
      </c>
      <c r="G582" s="45" t="s">
        <v>270</v>
      </c>
      <c r="H582" s="404" t="str">
        <f>VLOOKUP(C582,'Hemis baza'!K:AF,5,)</f>
        <v>1-23 XTA</v>
      </c>
      <c r="I582" s="403" t="str">
        <f>VLOOKUP(C582,'Hemis baza'!K:AF,11,)</f>
        <v>Bakalavr</v>
      </c>
      <c r="J582" s="23" t="str">
        <f>VLOOKUP(C582,'Hemis baza'!K:AF,12,)</f>
        <v>Kunduzgi</v>
      </c>
      <c r="K582" s="44"/>
      <c r="L582" s="44"/>
      <c r="M582" s="12">
        <v>15000000</v>
      </c>
      <c r="N582" s="13">
        <f>SUMIF('BR 2'!B:B,'2-kurs'!C582,'BR 2'!G:G)</f>
        <v>8000000</v>
      </c>
      <c r="O582" s="12">
        <f t="shared" si="69"/>
        <v>7000000</v>
      </c>
      <c r="P582" s="12"/>
      <c r="Q582" s="12">
        <f t="shared" si="70"/>
        <v>0</v>
      </c>
      <c r="R582" s="39"/>
      <c r="U582" s="13">
        <f t="shared" si="71"/>
        <v>0</v>
      </c>
      <c r="V582" s="13">
        <v>8000000</v>
      </c>
      <c r="AA582" s="359">
        <f t="shared" si="65"/>
        <v>15000000</v>
      </c>
      <c r="AB582" s="359">
        <f t="shared" si="66"/>
        <v>8000000</v>
      </c>
      <c r="AC582" s="359">
        <f t="shared" si="67"/>
        <v>7000000</v>
      </c>
      <c r="AD582" s="359">
        <f t="shared" si="68"/>
        <v>0</v>
      </c>
    </row>
    <row r="583" spans="1:30" s="1" customFormat="1" x14ac:dyDescent="0.25">
      <c r="A583" s="5">
        <f>SUBTOTAL(103,$B$2:B583)</f>
        <v>582</v>
      </c>
      <c r="B583" s="42" t="s">
        <v>19137</v>
      </c>
      <c r="C583" s="32">
        <v>62710035360027</v>
      </c>
      <c r="D583" s="10" t="str">
        <f>VLOOKUP(C583,'Hemis baza'!K:AJ,26,)</f>
        <v>438231100828</v>
      </c>
      <c r="E583" s="24" t="str">
        <f>VLOOKUP(C583,'Hemis baza'!K:AF,13,)</f>
        <v>To‘lov-shartnoma</v>
      </c>
      <c r="F583" s="109" t="str">
        <f>VLOOKUP(C583,'Hemis baza'!K:AF,3,)</f>
        <v>2-kurs</v>
      </c>
      <c r="G583" s="45" t="s">
        <v>36</v>
      </c>
      <c r="H583" s="404" t="str">
        <f>VLOOKUP(C583,'Hemis baza'!K:AF,5,)</f>
        <v>1-23 MT</v>
      </c>
      <c r="I583" s="403" t="str">
        <f>VLOOKUP(C583,'Hemis baza'!K:AF,11,)</f>
        <v>Bakalavr</v>
      </c>
      <c r="J583" s="23" t="str">
        <f>VLOOKUP(C583,'Hemis baza'!K:AF,12,)</f>
        <v>Kunduzgi</v>
      </c>
      <c r="K583" s="44"/>
      <c r="L583" s="44"/>
      <c r="M583" s="12">
        <v>15000000</v>
      </c>
      <c r="N583" s="13">
        <f>SUMIF('BR 2'!B:B,'2-kurs'!C583,'BR 2'!G:G)</f>
        <v>14000000</v>
      </c>
      <c r="O583" s="12">
        <f t="shared" si="69"/>
        <v>1000000</v>
      </c>
      <c r="P583" s="12"/>
      <c r="Q583" s="12">
        <f t="shared" si="70"/>
        <v>0</v>
      </c>
      <c r="R583" s="39"/>
      <c r="U583" s="13">
        <f t="shared" si="71"/>
        <v>0</v>
      </c>
      <c r="V583" s="13">
        <v>14000000</v>
      </c>
      <c r="AA583" s="359">
        <f t="shared" si="65"/>
        <v>15000000</v>
      </c>
      <c r="AB583" s="359">
        <f t="shared" si="66"/>
        <v>14000000</v>
      </c>
      <c r="AC583" s="359">
        <f t="shared" si="67"/>
        <v>1000000</v>
      </c>
      <c r="AD583" s="359">
        <f t="shared" si="68"/>
        <v>0</v>
      </c>
    </row>
    <row r="584" spans="1:30" s="1" customFormat="1" x14ac:dyDescent="0.25">
      <c r="A584" s="5">
        <f>SUBTOTAL(103,$B$2:B584)</f>
        <v>583</v>
      </c>
      <c r="B584" s="42" t="s">
        <v>10762</v>
      </c>
      <c r="C584" s="32">
        <v>63005045270048</v>
      </c>
      <c r="D584" s="10" t="str">
        <f>VLOOKUP(C584,'Hemis baza'!K:AJ,26,)</f>
        <v>438231100832</v>
      </c>
      <c r="E584" s="24" t="str">
        <f>VLOOKUP(C584,'Hemis baza'!K:AF,13,)</f>
        <v>To‘lov-shartnoma</v>
      </c>
      <c r="F584" s="109" t="str">
        <f>VLOOKUP(C584,'Hemis baza'!K:AF,3,)</f>
        <v>2-kurs</v>
      </c>
      <c r="G584" s="45" t="s">
        <v>36</v>
      </c>
      <c r="H584" s="404" t="str">
        <f>VLOOKUP(C584,'Hemis baza'!K:AF,5,)</f>
        <v>1-23 MT</v>
      </c>
      <c r="I584" s="403" t="str">
        <f>VLOOKUP(C584,'Hemis baza'!K:AF,11,)</f>
        <v>Bakalavr</v>
      </c>
      <c r="J584" s="23" t="str">
        <f>VLOOKUP(C584,'Hemis baza'!K:AF,12,)</f>
        <v>Kunduzgi</v>
      </c>
      <c r="K584" s="44"/>
      <c r="L584" s="44"/>
      <c r="M584" s="12">
        <v>15000000</v>
      </c>
      <c r="N584" s="13">
        <f>SUMIF('BR 2'!B:B,'2-kurs'!C584,'BR 2'!G:G)</f>
        <v>15000000</v>
      </c>
      <c r="O584" s="12">
        <f t="shared" si="69"/>
        <v>0</v>
      </c>
      <c r="P584" s="12"/>
      <c r="Q584" s="12">
        <f t="shared" si="70"/>
        <v>0</v>
      </c>
      <c r="R584" s="39"/>
      <c r="U584" s="13">
        <f t="shared" si="71"/>
        <v>0</v>
      </c>
      <c r="V584" s="13">
        <v>15000000</v>
      </c>
      <c r="AA584" s="359">
        <f t="shared" si="65"/>
        <v>15000000</v>
      </c>
      <c r="AB584" s="359">
        <f t="shared" si="66"/>
        <v>15000000</v>
      </c>
      <c r="AC584" s="359">
        <f t="shared" si="67"/>
        <v>0</v>
      </c>
      <c r="AD584" s="359">
        <f t="shared" si="68"/>
        <v>0</v>
      </c>
    </row>
    <row r="585" spans="1:30" s="1" customFormat="1" x14ac:dyDescent="0.25">
      <c r="A585" s="5">
        <f>SUBTOTAL(103,$B$2:B585)</f>
        <v>584</v>
      </c>
      <c r="B585" s="42" t="s">
        <v>19141</v>
      </c>
      <c r="C585" s="32">
        <v>62405065350026</v>
      </c>
      <c r="D585" s="10" t="str">
        <f>VLOOKUP(C585,'Hemis baza'!K:AJ,26,)</f>
        <v>438231100824</v>
      </c>
      <c r="E585" s="24" t="str">
        <f>VLOOKUP(C585,'Hemis baza'!K:AF,13,)</f>
        <v>To‘lov-shartnoma</v>
      </c>
      <c r="F585" s="109" t="str">
        <f>VLOOKUP(C585,'Hemis baza'!K:AF,3,)</f>
        <v>2-kurs</v>
      </c>
      <c r="G585" s="45" t="s">
        <v>36</v>
      </c>
      <c r="H585" s="404" t="str">
        <f>VLOOKUP(C585,'Hemis baza'!K:AF,5,)</f>
        <v>1-23 MT</v>
      </c>
      <c r="I585" s="403" t="str">
        <f>VLOOKUP(C585,'Hemis baza'!K:AF,11,)</f>
        <v>Bakalavr</v>
      </c>
      <c r="J585" s="23" t="str">
        <f>VLOOKUP(C585,'Hemis baza'!K:AF,12,)</f>
        <v>Kunduzgi</v>
      </c>
      <c r="K585" s="44"/>
      <c r="L585" s="44"/>
      <c r="M585" s="12">
        <v>15000000</v>
      </c>
      <c r="N585" s="13">
        <f>SUMIF('BR 2'!B:B,'2-kurs'!C585,'BR 2'!G:G)</f>
        <v>5500000</v>
      </c>
      <c r="O585" s="12">
        <f t="shared" si="69"/>
        <v>9500000</v>
      </c>
      <c r="P585" s="12"/>
      <c r="Q585" s="12">
        <f t="shared" si="70"/>
        <v>0</v>
      </c>
      <c r="R585" s="39"/>
      <c r="U585" s="13">
        <f t="shared" si="71"/>
        <v>0</v>
      </c>
      <c r="V585" s="13">
        <v>5500000</v>
      </c>
      <c r="AA585" s="359">
        <f t="shared" si="65"/>
        <v>15000000</v>
      </c>
      <c r="AB585" s="359">
        <f t="shared" si="66"/>
        <v>5500000</v>
      </c>
      <c r="AC585" s="359">
        <f t="shared" si="67"/>
        <v>9500000</v>
      </c>
      <c r="AD585" s="359">
        <f t="shared" si="68"/>
        <v>0</v>
      </c>
    </row>
    <row r="586" spans="1:30" s="1" customFormat="1" x14ac:dyDescent="0.25">
      <c r="A586" s="5">
        <f>SUBTOTAL(103,$B$2:B586)</f>
        <v>585</v>
      </c>
      <c r="B586" s="42" t="s">
        <v>19144</v>
      </c>
      <c r="C586" s="32">
        <v>40411941000040</v>
      </c>
      <c r="D586" s="10" t="str">
        <f>VLOOKUP(C586,'Hemis baza'!K:AJ,26,)</f>
        <v>438231100825</v>
      </c>
      <c r="E586" s="24" t="str">
        <f>VLOOKUP(C586,'Hemis baza'!K:AF,13,)</f>
        <v>To‘lov-shartnoma</v>
      </c>
      <c r="F586" s="109" t="str">
        <f>VLOOKUP(C586,'Hemis baza'!K:AF,3,)</f>
        <v>2-kurs</v>
      </c>
      <c r="G586" s="45" t="s">
        <v>36</v>
      </c>
      <c r="H586" s="404" t="str">
        <f>VLOOKUP(C586,'Hemis baza'!K:AF,5,)</f>
        <v>1-23 MT</v>
      </c>
      <c r="I586" s="403" t="str">
        <f>VLOOKUP(C586,'Hemis baza'!K:AF,11,)</f>
        <v>Bakalavr</v>
      </c>
      <c r="J586" s="23" t="str">
        <f>VLOOKUP(C586,'Hemis baza'!K:AF,12,)</f>
        <v>Kunduzgi</v>
      </c>
      <c r="K586" s="44"/>
      <c r="L586" s="44"/>
      <c r="M586" s="12">
        <v>15000000</v>
      </c>
      <c r="N586" s="13">
        <f>SUMIF('BR 2'!B:B,'2-kurs'!C586,'BR 2'!G:G)</f>
        <v>14000000</v>
      </c>
      <c r="O586" s="12">
        <f t="shared" si="69"/>
        <v>1000000</v>
      </c>
      <c r="P586" s="12"/>
      <c r="Q586" s="12">
        <f t="shared" si="70"/>
        <v>0</v>
      </c>
      <c r="R586" s="39"/>
      <c r="U586" s="13">
        <f t="shared" si="71"/>
        <v>0</v>
      </c>
      <c r="V586" s="13">
        <v>14000000</v>
      </c>
      <c r="AA586" s="359">
        <f t="shared" si="65"/>
        <v>15000000</v>
      </c>
      <c r="AB586" s="359">
        <f t="shared" si="66"/>
        <v>14000000</v>
      </c>
      <c r="AC586" s="359">
        <f t="shared" si="67"/>
        <v>1000000</v>
      </c>
      <c r="AD586" s="359">
        <f t="shared" si="68"/>
        <v>0</v>
      </c>
    </row>
    <row r="587" spans="1:30" s="1" customFormat="1" x14ac:dyDescent="0.25">
      <c r="A587" s="5">
        <f>SUBTOTAL(103,$B$2:B587)</f>
        <v>586</v>
      </c>
      <c r="B587" s="42" t="s">
        <v>18792</v>
      </c>
      <c r="C587" s="32">
        <v>60511055350043</v>
      </c>
      <c r="D587" s="10" t="str">
        <f>VLOOKUP(C587,'Hemis baza'!K:AJ,26,)</f>
        <v>438231100943</v>
      </c>
      <c r="E587" s="24" t="str">
        <f>VLOOKUP(C587,'Hemis baza'!K:AF,13,)</f>
        <v>To‘lov-shartnoma</v>
      </c>
      <c r="F587" s="109" t="str">
        <f>VLOOKUP(C587,'Hemis baza'!K:AF,3,)</f>
        <v>2-kurs</v>
      </c>
      <c r="G587" s="88" t="s">
        <v>121</v>
      </c>
      <c r="H587" s="404" t="str">
        <f>VLOOKUP(C587,'Hemis baza'!K:AF,5,)</f>
        <v>2-23 BT</v>
      </c>
      <c r="I587" s="403" t="str">
        <f>VLOOKUP(C587,'Hemis baza'!K:AF,11,)</f>
        <v>Bakalavr</v>
      </c>
      <c r="J587" s="23" t="str">
        <f>VLOOKUP(C587,'Hemis baza'!K:AF,12,)</f>
        <v>Kunduzgi</v>
      </c>
      <c r="K587" s="44"/>
      <c r="L587" s="44"/>
      <c r="M587" s="12">
        <v>15000000</v>
      </c>
      <c r="N587" s="13">
        <f>SUMIF('BR 2'!B:B,'2-kurs'!C587,'BR 2'!G:G)</f>
        <v>11520000</v>
      </c>
      <c r="O587" s="12">
        <f t="shared" si="69"/>
        <v>3480000</v>
      </c>
      <c r="P587" s="12"/>
      <c r="Q587" s="12">
        <f t="shared" si="70"/>
        <v>0</v>
      </c>
      <c r="R587" s="39"/>
      <c r="U587" s="13">
        <f t="shared" si="71"/>
        <v>0</v>
      </c>
      <c r="V587" s="13">
        <v>11520000</v>
      </c>
      <c r="AA587" s="359">
        <f t="shared" si="65"/>
        <v>15000000</v>
      </c>
      <c r="AB587" s="359">
        <f t="shared" si="66"/>
        <v>11520000</v>
      </c>
      <c r="AC587" s="359">
        <f t="shared" si="67"/>
        <v>3480000</v>
      </c>
      <c r="AD587" s="359">
        <f t="shared" si="68"/>
        <v>0</v>
      </c>
    </row>
    <row r="588" spans="1:30" s="1" customFormat="1" x14ac:dyDescent="0.25">
      <c r="A588" s="5">
        <f>SUBTOTAL(103,$B$2:B588)</f>
        <v>587</v>
      </c>
      <c r="B588" s="42" t="s">
        <v>18754</v>
      </c>
      <c r="C588" s="32">
        <v>61906065360035</v>
      </c>
      <c r="D588" s="10" t="str">
        <f>VLOOKUP(C588,'Hemis baza'!K:AJ,26,)</f>
        <v>438231100947</v>
      </c>
      <c r="E588" s="24" t="str">
        <f>VLOOKUP(C588,'Hemis baza'!K:AF,13,)</f>
        <v>To‘lov-shartnoma</v>
      </c>
      <c r="F588" s="109" t="str">
        <f>VLOOKUP(C588,'Hemis baza'!K:AF,3,)</f>
        <v>2-kurs</v>
      </c>
      <c r="G588" s="88" t="s">
        <v>121</v>
      </c>
      <c r="H588" s="404" t="str">
        <f>VLOOKUP(C588,'Hemis baza'!K:AF,5,)</f>
        <v>2-23 BT</v>
      </c>
      <c r="I588" s="403" t="str">
        <f>VLOOKUP(C588,'Hemis baza'!K:AF,11,)</f>
        <v>Bakalavr</v>
      </c>
      <c r="J588" s="23" t="str">
        <f>VLOOKUP(C588,'Hemis baza'!K:AF,12,)</f>
        <v>Kunduzgi</v>
      </c>
      <c r="K588" s="44"/>
      <c r="L588" s="44"/>
      <c r="M588" s="12">
        <v>15000000</v>
      </c>
      <c r="N588" s="13">
        <f>SUMIF('BR 2'!B:B,'2-kurs'!C588,'BR 2'!G:G)</f>
        <v>11800000</v>
      </c>
      <c r="O588" s="12">
        <f t="shared" si="69"/>
        <v>3200000</v>
      </c>
      <c r="P588" s="12"/>
      <c r="Q588" s="12">
        <f t="shared" si="70"/>
        <v>0</v>
      </c>
      <c r="R588" s="39"/>
      <c r="U588" s="13">
        <f t="shared" si="71"/>
        <v>0</v>
      </c>
      <c r="V588" s="13">
        <v>11800000</v>
      </c>
      <c r="AA588" s="359">
        <f t="shared" si="65"/>
        <v>15000000</v>
      </c>
      <c r="AB588" s="359">
        <f t="shared" si="66"/>
        <v>11800000</v>
      </c>
      <c r="AC588" s="359">
        <f t="shared" si="67"/>
        <v>3200000</v>
      </c>
      <c r="AD588" s="359">
        <f t="shared" si="68"/>
        <v>0</v>
      </c>
    </row>
    <row r="589" spans="1:30" s="1" customFormat="1" x14ac:dyDescent="0.25">
      <c r="A589" s="5">
        <f>SUBTOTAL(103,$B$2:B589)</f>
        <v>588</v>
      </c>
      <c r="B589" s="42" t="s">
        <v>18778</v>
      </c>
      <c r="C589" s="32">
        <v>61909037170010</v>
      </c>
      <c r="D589" s="10" t="str">
        <f>VLOOKUP(C589,'Hemis baza'!K:AJ,26,)</f>
        <v>438231100942</v>
      </c>
      <c r="E589" s="24" t="str">
        <f>VLOOKUP(C589,'Hemis baza'!K:AF,13,)</f>
        <v>To‘lov-shartnoma</v>
      </c>
      <c r="F589" s="109" t="str">
        <f>VLOOKUP(C589,'Hemis baza'!K:AF,3,)</f>
        <v>2-kurs</v>
      </c>
      <c r="G589" s="88" t="s">
        <v>121</v>
      </c>
      <c r="H589" s="404" t="str">
        <f>VLOOKUP(C589,'Hemis baza'!K:AF,5,)</f>
        <v>2-23 BT</v>
      </c>
      <c r="I589" s="403" t="str">
        <f>VLOOKUP(C589,'Hemis baza'!K:AF,11,)</f>
        <v>Bakalavr</v>
      </c>
      <c r="J589" s="23" t="str">
        <f>VLOOKUP(C589,'Hemis baza'!K:AF,12,)</f>
        <v>Kunduzgi</v>
      </c>
      <c r="K589" s="44"/>
      <c r="L589" s="44"/>
      <c r="M589" s="12">
        <v>15000000</v>
      </c>
      <c r="N589" s="13">
        <f>SUMIF('BR 2'!B:B,'2-kurs'!C589,'BR 2'!G:G)</f>
        <v>7500000</v>
      </c>
      <c r="O589" s="12">
        <f t="shared" si="69"/>
        <v>7500000</v>
      </c>
      <c r="P589" s="12"/>
      <c r="Q589" s="12">
        <f t="shared" si="70"/>
        <v>0</v>
      </c>
      <c r="R589" s="39"/>
      <c r="U589" s="13">
        <f t="shared" si="71"/>
        <v>0</v>
      </c>
      <c r="V589" s="13">
        <v>7500000</v>
      </c>
      <c r="AA589" s="359">
        <f t="shared" si="65"/>
        <v>15000000</v>
      </c>
      <c r="AB589" s="359">
        <f t="shared" si="66"/>
        <v>7500000</v>
      </c>
      <c r="AC589" s="359">
        <f t="shared" si="67"/>
        <v>7500000</v>
      </c>
      <c r="AD589" s="359">
        <f t="shared" si="68"/>
        <v>0</v>
      </c>
    </row>
    <row r="590" spans="1:30" s="1" customFormat="1" x14ac:dyDescent="0.25">
      <c r="A590" s="5">
        <f>SUBTOTAL(103,$B$2:B590)</f>
        <v>589</v>
      </c>
      <c r="B590" s="42" t="s">
        <v>18787</v>
      </c>
      <c r="C590" s="32">
        <v>60212055350029</v>
      </c>
      <c r="D590" s="10" t="str">
        <f>VLOOKUP(C590,'Hemis baza'!K:AJ,26,)</f>
        <v>438231100936</v>
      </c>
      <c r="E590" s="24" t="str">
        <f>VLOOKUP(C590,'Hemis baza'!K:AF,13,)</f>
        <v>To‘lov-shartnoma</v>
      </c>
      <c r="F590" s="109" t="str">
        <f>VLOOKUP(C590,'Hemis baza'!K:AF,3,)</f>
        <v>2-kurs</v>
      </c>
      <c r="G590" s="88" t="s">
        <v>121</v>
      </c>
      <c r="H590" s="404" t="str">
        <f>VLOOKUP(C590,'Hemis baza'!K:AF,5,)</f>
        <v>2-23 BT</v>
      </c>
      <c r="I590" s="403" t="str">
        <f>VLOOKUP(C590,'Hemis baza'!K:AF,11,)</f>
        <v>Bakalavr</v>
      </c>
      <c r="J590" s="23" t="str">
        <f>VLOOKUP(C590,'Hemis baza'!K:AF,12,)</f>
        <v>Kunduzgi</v>
      </c>
      <c r="K590" s="44"/>
      <c r="L590" s="44"/>
      <c r="M590" s="12">
        <v>15000000</v>
      </c>
      <c r="N590" s="13">
        <f>SUMIF('BR 2'!B:B,'2-kurs'!C590,'BR 2'!G:G)</f>
        <v>7500000</v>
      </c>
      <c r="O590" s="12">
        <f t="shared" si="69"/>
        <v>7500000</v>
      </c>
      <c r="P590" s="12"/>
      <c r="Q590" s="12">
        <f t="shared" si="70"/>
        <v>0</v>
      </c>
      <c r="R590" s="39"/>
      <c r="U590" s="13">
        <f t="shared" si="71"/>
        <v>0</v>
      </c>
      <c r="V590" s="13">
        <v>7500000</v>
      </c>
      <c r="AA590" s="359">
        <f t="shared" si="65"/>
        <v>15000000</v>
      </c>
      <c r="AB590" s="359">
        <f t="shared" si="66"/>
        <v>7500000</v>
      </c>
      <c r="AC590" s="359">
        <f t="shared" si="67"/>
        <v>7500000</v>
      </c>
      <c r="AD590" s="359">
        <f t="shared" si="68"/>
        <v>0</v>
      </c>
    </row>
    <row r="591" spans="1:30" s="1" customFormat="1" x14ac:dyDescent="0.25">
      <c r="A591" s="5">
        <f>SUBTOTAL(103,$B$2:B591)</f>
        <v>590</v>
      </c>
      <c r="B591" s="42" t="s">
        <v>18765</v>
      </c>
      <c r="C591" s="32">
        <v>62603055350056</v>
      </c>
      <c r="D591" s="10" t="str">
        <f>VLOOKUP(C591,'Hemis baza'!K:AJ,26,)</f>
        <v>438231100934</v>
      </c>
      <c r="E591" s="24" t="str">
        <f>VLOOKUP(C591,'Hemis baza'!K:AF,13,)</f>
        <v>To‘lov-shartnoma</v>
      </c>
      <c r="F591" s="109" t="str">
        <f>VLOOKUP(C591,'Hemis baza'!K:AF,3,)</f>
        <v>2-kurs</v>
      </c>
      <c r="G591" s="88" t="s">
        <v>121</v>
      </c>
      <c r="H591" s="404" t="str">
        <f>VLOOKUP(C591,'Hemis baza'!K:AF,5,)</f>
        <v>2-23 BT</v>
      </c>
      <c r="I591" s="403" t="str">
        <f>VLOOKUP(C591,'Hemis baza'!K:AF,11,)</f>
        <v>Bakalavr</v>
      </c>
      <c r="J591" s="23" t="str">
        <f>VLOOKUP(C591,'Hemis baza'!K:AF,12,)</f>
        <v>Kunduzgi</v>
      </c>
      <c r="K591" s="44"/>
      <c r="L591" s="44"/>
      <c r="M591" s="12">
        <v>15000000</v>
      </c>
      <c r="N591" s="13">
        <f>SUMIF('BR 2'!B:B,'2-kurs'!C591,'BR 2'!G:G)</f>
        <v>10086000</v>
      </c>
      <c r="O591" s="12">
        <f t="shared" si="69"/>
        <v>4914000</v>
      </c>
      <c r="P591" s="12"/>
      <c r="Q591" s="12">
        <f t="shared" si="70"/>
        <v>0</v>
      </c>
      <c r="R591" s="39"/>
      <c r="U591" s="13">
        <f t="shared" si="71"/>
        <v>0</v>
      </c>
      <c r="V591" s="13">
        <v>10086000</v>
      </c>
      <c r="AA591" s="359">
        <f t="shared" si="65"/>
        <v>15000000</v>
      </c>
      <c r="AB591" s="359">
        <f t="shared" si="66"/>
        <v>10086000</v>
      </c>
      <c r="AC591" s="359">
        <f t="shared" si="67"/>
        <v>4914000</v>
      </c>
      <c r="AD591" s="359">
        <f t="shared" si="68"/>
        <v>0</v>
      </c>
    </row>
    <row r="592" spans="1:30" s="1" customFormat="1" x14ac:dyDescent="0.25">
      <c r="A592" s="5">
        <f>SUBTOTAL(103,$B$2:B592)</f>
        <v>591</v>
      </c>
      <c r="B592" s="42" t="s">
        <v>18762</v>
      </c>
      <c r="C592" s="32">
        <v>61412035260026</v>
      </c>
      <c r="D592" s="10" t="str">
        <f>VLOOKUP(C592,'Hemis baza'!K:AJ,26,)</f>
        <v>438231100948</v>
      </c>
      <c r="E592" s="24" t="str">
        <f>VLOOKUP(C592,'Hemis baza'!K:AF,13,)</f>
        <v>To‘lov-shartnoma</v>
      </c>
      <c r="F592" s="109" t="str">
        <f>VLOOKUP(C592,'Hemis baza'!K:AF,3,)</f>
        <v>2-kurs</v>
      </c>
      <c r="G592" s="88" t="s">
        <v>121</v>
      </c>
      <c r="H592" s="404" t="str">
        <f>VLOOKUP(C592,'Hemis baza'!K:AF,5,)</f>
        <v>2-23 BT</v>
      </c>
      <c r="I592" s="403" t="str">
        <f>VLOOKUP(C592,'Hemis baza'!K:AF,11,)</f>
        <v>Bakalavr</v>
      </c>
      <c r="J592" s="23" t="str">
        <f>VLOOKUP(C592,'Hemis baza'!K:AF,12,)</f>
        <v>Kunduzgi</v>
      </c>
      <c r="K592" s="44"/>
      <c r="L592" s="44"/>
      <c r="M592" s="12">
        <v>15000000</v>
      </c>
      <c r="N592" s="13">
        <f>SUMIF('BR 2'!B:B,'2-kurs'!C592,'BR 2'!G:G)</f>
        <v>7500000</v>
      </c>
      <c r="O592" s="12">
        <f t="shared" si="69"/>
        <v>7500000</v>
      </c>
      <c r="P592" s="12"/>
      <c r="Q592" s="12">
        <f t="shared" si="70"/>
        <v>0</v>
      </c>
      <c r="R592" s="39"/>
      <c r="U592" s="13">
        <f t="shared" si="71"/>
        <v>0</v>
      </c>
      <c r="V592" s="13">
        <v>7500000</v>
      </c>
      <c r="AA592" s="359">
        <f t="shared" si="65"/>
        <v>15000000</v>
      </c>
      <c r="AB592" s="359">
        <f t="shared" si="66"/>
        <v>7500000</v>
      </c>
      <c r="AC592" s="359">
        <f t="shared" si="67"/>
        <v>7500000</v>
      </c>
      <c r="AD592" s="359">
        <f t="shared" si="68"/>
        <v>0</v>
      </c>
    </row>
    <row r="593" spans="1:30" s="1" customFormat="1" x14ac:dyDescent="0.25">
      <c r="A593" s="5">
        <f>SUBTOTAL(103,$B$2:B593)</f>
        <v>592</v>
      </c>
      <c r="B593" s="42" t="s">
        <v>10892</v>
      </c>
      <c r="C593" s="32">
        <v>40306975260068</v>
      </c>
      <c r="D593" s="10" t="str">
        <f>VLOOKUP(C593,'Hemis baza'!K:AJ,26,)</f>
        <v>438231100840</v>
      </c>
      <c r="E593" s="24" t="str">
        <f>VLOOKUP(C593,'Hemis baza'!K:AF,13,)</f>
        <v>To‘lov-shartnoma</v>
      </c>
      <c r="F593" s="109" t="str">
        <f>VLOOKUP(C593,'Hemis baza'!K:AF,3,)</f>
        <v>2-kurs</v>
      </c>
      <c r="G593" s="88" t="s">
        <v>121</v>
      </c>
      <c r="H593" s="404" t="str">
        <f>VLOOKUP(C593,'Hemis baza'!K:AF,5,)</f>
        <v>2-23 BT</v>
      </c>
      <c r="I593" s="403" t="str">
        <f>VLOOKUP(C593,'Hemis baza'!K:AF,11,)</f>
        <v>Bakalavr</v>
      </c>
      <c r="J593" s="23" t="str">
        <f>VLOOKUP(C593,'Hemis baza'!K:AF,12,)</f>
        <v>Kunduzgi</v>
      </c>
      <c r="K593" s="44"/>
      <c r="L593" s="44"/>
      <c r="M593" s="12">
        <v>15000000</v>
      </c>
      <c r="N593" s="13">
        <f>SUMIF('BR 2'!B:B,'2-kurs'!C593,'BR 2'!G:G)</f>
        <v>15000000</v>
      </c>
      <c r="O593" s="12">
        <f t="shared" si="69"/>
        <v>0</v>
      </c>
      <c r="P593" s="12"/>
      <c r="Q593" s="12">
        <f t="shared" si="70"/>
        <v>0</v>
      </c>
      <c r="R593" s="39"/>
      <c r="U593" s="13">
        <f t="shared" si="71"/>
        <v>0</v>
      </c>
      <c r="V593" s="13">
        <v>15000000</v>
      </c>
      <c r="AA593" s="359">
        <f t="shared" si="65"/>
        <v>15000000</v>
      </c>
      <c r="AB593" s="359">
        <f t="shared" si="66"/>
        <v>15000000</v>
      </c>
      <c r="AC593" s="359">
        <f t="shared" si="67"/>
        <v>0</v>
      </c>
      <c r="AD593" s="359">
        <f t="shared" si="68"/>
        <v>0</v>
      </c>
    </row>
    <row r="594" spans="1:30" s="1" customFormat="1" x14ac:dyDescent="0.25">
      <c r="A594" s="5">
        <f>SUBTOTAL(103,$B$2:B594)</f>
        <v>593</v>
      </c>
      <c r="B594" s="42" t="s">
        <v>18771</v>
      </c>
      <c r="C594" s="32">
        <v>61607055320085</v>
      </c>
      <c r="D594" s="10" t="str">
        <f>VLOOKUP(C594,'Hemis baza'!K:AJ,26,)</f>
        <v>438231100944</v>
      </c>
      <c r="E594" s="24" t="str">
        <f>VLOOKUP(C594,'Hemis baza'!K:AF,13,)</f>
        <v>To‘lov-shartnoma</v>
      </c>
      <c r="F594" s="109" t="str">
        <f>VLOOKUP(C594,'Hemis baza'!K:AF,3,)</f>
        <v>2-kurs</v>
      </c>
      <c r="G594" s="88" t="s">
        <v>121</v>
      </c>
      <c r="H594" s="404" t="str">
        <f>VLOOKUP(C594,'Hemis baza'!K:AF,5,)</f>
        <v>2-23 BT</v>
      </c>
      <c r="I594" s="403" t="str">
        <f>VLOOKUP(C594,'Hemis baza'!K:AF,11,)</f>
        <v>Bakalavr</v>
      </c>
      <c r="J594" s="23" t="str">
        <f>VLOOKUP(C594,'Hemis baza'!K:AF,12,)</f>
        <v>Kunduzgi</v>
      </c>
      <c r="K594" s="44"/>
      <c r="L594" s="44"/>
      <c r="M594" s="12">
        <v>15000000</v>
      </c>
      <c r="N594" s="13">
        <f>SUMIF('BR 2'!B:B,'2-kurs'!C594,'BR 2'!G:G)</f>
        <v>15000000</v>
      </c>
      <c r="O594" s="12">
        <f t="shared" si="69"/>
        <v>0</v>
      </c>
      <c r="P594" s="12"/>
      <c r="Q594" s="12">
        <f t="shared" si="70"/>
        <v>0</v>
      </c>
      <c r="R594" s="39"/>
      <c r="U594" s="13">
        <f t="shared" si="71"/>
        <v>0</v>
      </c>
      <c r="V594" s="13">
        <v>15000000</v>
      </c>
      <c r="AA594" s="359">
        <f t="shared" si="65"/>
        <v>15000000</v>
      </c>
      <c r="AB594" s="359">
        <f t="shared" si="66"/>
        <v>15000000</v>
      </c>
      <c r="AC594" s="359">
        <f t="shared" si="67"/>
        <v>0</v>
      </c>
      <c r="AD594" s="359">
        <f t="shared" si="68"/>
        <v>0</v>
      </c>
    </row>
    <row r="595" spans="1:30" s="1" customFormat="1" x14ac:dyDescent="0.25">
      <c r="A595" s="5">
        <f>SUBTOTAL(103,$B$2:B595)</f>
        <v>594</v>
      </c>
      <c r="B595" s="42" t="s">
        <v>10901</v>
      </c>
      <c r="C595" s="32">
        <v>63105055320059</v>
      </c>
      <c r="D595" s="10" t="str">
        <f>VLOOKUP(C595,'Hemis baza'!K:AJ,26,)</f>
        <v>438231100875</v>
      </c>
      <c r="E595" s="24" t="str">
        <f>VLOOKUP(C595,'Hemis baza'!K:AF,13,)</f>
        <v>To‘lov-shartnoma</v>
      </c>
      <c r="F595" s="109" t="str">
        <f>VLOOKUP(C595,'Hemis baza'!K:AF,3,)</f>
        <v>2-kurs</v>
      </c>
      <c r="G595" s="88" t="s">
        <v>121</v>
      </c>
      <c r="H595" s="404" t="str">
        <f>VLOOKUP(C595,'Hemis baza'!K:AF,5,)</f>
        <v>2-23 BT</v>
      </c>
      <c r="I595" s="403" t="str">
        <f>VLOOKUP(C595,'Hemis baza'!K:AF,11,)</f>
        <v>Bakalavr</v>
      </c>
      <c r="J595" s="23" t="str">
        <f>VLOOKUP(C595,'Hemis baza'!K:AF,12,)</f>
        <v>Kunduzgi</v>
      </c>
      <c r="K595" s="44"/>
      <c r="L595" s="44"/>
      <c r="M595" s="12">
        <v>15000000</v>
      </c>
      <c r="N595" s="13">
        <f>SUMIF('BR 2'!B:B,'2-kurs'!C595,'BR 2'!G:G)</f>
        <v>5500000</v>
      </c>
      <c r="O595" s="12">
        <f t="shared" si="69"/>
        <v>9500000</v>
      </c>
      <c r="P595" s="12"/>
      <c r="Q595" s="12">
        <f t="shared" si="70"/>
        <v>0</v>
      </c>
      <c r="R595" s="39"/>
      <c r="U595" s="13">
        <f t="shared" si="71"/>
        <v>0</v>
      </c>
      <c r="V595" s="13">
        <v>5500000</v>
      </c>
      <c r="AA595" s="359">
        <f t="shared" si="65"/>
        <v>15000000</v>
      </c>
      <c r="AB595" s="359">
        <f t="shared" si="66"/>
        <v>5500000</v>
      </c>
      <c r="AC595" s="359">
        <f t="shared" si="67"/>
        <v>9500000</v>
      </c>
      <c r="AD595" s="359">
        <f t="shared" si="68"/>
        <v>0</v>
      </c>
    </row>
    <row r="596" spans="1:30" s="1" customFormat="1" x14ac:dyDescent="0.25">
      <c r="A596" s="5">
        <f>SUBTOTAL(103,$B$2:B596)</f>
        <v>595</v>
      </c>
      <c r="B596" s="42" t="s">
        <v>19158</v>
      </c>
      <c r="C596" s="32">
        <v>51102025330022</v>
      </c>
      <c r="D596" s="10" t="str">
        <f>VLOOKUP(C596,'Hemis baza'!K:AJ,26,)</f>
        <v>438231100879</v>
      </c>
      <c r="E596" s="24" t="str">
        <f>VLOOKUP(C596,'Hemis baza'!K:AF,13,)</f>
        <v>To‘lov-shartnoma</v>
      </c>
      <c r="F596" s="109" t="str">
        <f>VLOOKUP(C596,'Hemis baza'!K:AF,3,)</f>
        <v>2-kurs</v>
      </c>
      <c r="G596" s="45" t="s">
        <v>140</v>
      </c>
      <c r="H596" s="404" t="str">
        <f>VLOOKUP(C596,'Hemis baza'!K:AF,5,)</f>
        <v>1-23 Muz</v>
      </c>
      <c r="I596" s="403" t="str">
        <f>VLOOKUP(C596,'Hemis baza'!K:AF,11,)</f>
        <v>Bakalavr</v>
      </c>
      <c r="J596" s="23" t="str">
        <f>VLOOKUP(C596,'Hemis baza'!K:AF,12,)</f>
        <v>Kunduzgi</v>
      </c>
      <c r="K596" s="44"/>
      <c r="L596" s="44"/>
      <c r="M596" s="12">
        <v>15000000</v>
      </c>
      <c r="N596" s="13">
        <f>SUMIF('BR 2'!B:B,'2-kurs'!C596,'BR 2'!G:G)</f>
        <v>6995000</v>
      </c>
      <c r="O596" s="12">
        <f t="shared" si="69"/>
        <v>8005000</v>
      </c>
      <c r="P596" s="12"/>
      <c r="Q596" s="12">
        <f t="shared" si="70"/>
        <v>0</v>
      </c>
      <c r="R596" s="39"/>
      <c r="U596" s="13">
        <f t="shared" si="71"/>
        <v>0</v>
      </c>
      <c r="V596" s="13">
        <v>6995000</v>
      </c>
      <c r="AA596" s="359">
        <f t="shared" si="65"/>
        <v>15000000</v>
      </c>
      <c r="AB596" s="359">
        <f t="shared" si="66"/>
        <v>6995000</v>
      </c>
      <c r="AC596" s="359">
        <f t="shared" si="67"/>
        <v>8005000</v>
      </c>
      <c r="AD596" s="359">
        <f t="shared" si="68"/>
        <v>0</v>
      </c>
    </row>
    <row r="597" spans="1:30" s="1" customFormat="1" x14ac:dyDescent="0.25">
      <c r="A597" s="5">
        <f>SUBTOTAL(103,$B$2:B597)</f>
        <v>596</v>
      </c>
      <c r="B597" s="42" t="s">
        <v>19182</v>
      </c>
      <c r="C597" s="32">
        <v>52406035350038</v>
      </c>
      <c r="D597" s="10" t="str">
        <f>VLOOKUP(C597,'Hemis baza'!K:AJ,26,)</f>
        <v>438231100884</v>
      </c>
      <c r="E597" s="24" t="str">
        <f>VLOOKUP(C597,'Hemis baza'!K:AF,13,)</f>
        <v>To‘lov-shartnoma</v>
      </c>
      <c r="F597" s="109" t="str">
        <f>VLOOKUP(C597,'Hemis baza'!K:AF,3,)</f>
        <v>2-kurs</v>
      </c>
      <c r="G597" s="45" t="s">
        <v>140</v>
      </c>
      <c r="H597" s="404" t="str">
        <f>VLOOKUP(C597,'Hemis baza'!K:AF,5,)</f>
        <v>1-23 Muz</v>
      </c>
      <c r="I597" s="403" t="str">
        <f>VLOOKUP(C597,'Hemis baza'!K:AF,11,)</f>
        <v>Bakalavr</v>
      </c>
      <c r="J597" s="23" t="str">
        <f>VLOOKUP(C597,'Hemis baza'!K:AF,12,)</f>
        <v>Kunduzgi</v>
      </c>
      <c r="K597" s="44"/>
      <c r="L597" s="44"/>
      <c r="M597" s="12">
        <v>15000000</v>
      </c>
      <c r="N597" s="13">
        <f>SUMIF('BR 2'!B:B,'2-kurs'!C597,'BR 2'!G:G)</f>
        <v>10000000</v>
      </c>
      <c r="O597" s="12">
        <f t="shared" si="69"/>
        <v>5000000</v>
      </c>
      <c r="P597" s="12"/>
      <c r="Q597" s="12">
        <f t="shared" si="70"/>
        <v>0</v>
      </c>
      <c r="R597" s="39"/>
      <c r="U597" s="13">
        <f t="shared" si="71"/>
        <v>0</v>
      </c>
      <c r="V597" s="13">
        <v>10000000</v>
      </c>
      <c r="AA597" s="359">
        <f t="shared" si="65"/>
        <v>15000000</v>
      </c>
      <c r="AB597" s="359">
        <f t="shared" si="66"/>
        <v>10000000</v>
      </c>
      <c r="AC597" s="359">
        <f t="shared" si="67"/>
        <v>5000000</v>
      </c>
      <c r="AD597" s="359">
        <f t="shared" si="68"/>
        <v>0</v>
      </c>
    </row>
    <row r="598" spans="1:30" s="1" customFormat="1" x14ac:dyDescent="0.25">
      <c r="A598" s="5">
        <f>SUBTOTAL(103,$B$2:B598)</f>
        <v>597</v>
      </c>
      <c r="B598" s="42" t="s">
        <v>11219</v>
      </c>
      <c r="C598" s="32">
        <v>60207055350010</v>
      </c>
      <c r="D598" s="10" t="str">
        <f>VLOOKUP(C598,'Hemis baza'!K:AJ,26,)</f>
        <v>438231100851</v>
      </c>
      <c r="E598" s="24" t="str">
        <f>VLOOKUP(C598,'Hemis baza'!K:AF,13,)</f>
        <v>To‘lov-shartnoma</v>
      </c>
      <c r="F598" s="109" t="str">
        <f>VLOOKUP(C598,'Hemis baza'!K:AF,3,)</f>
        <v>2-kurs</v>
      </c>
      <c r="G598" s="45" t="s">
        <v>181</v>
      </c>
      <c r="H598" s="404" t="str">
        <f>VLOOKUP(C598,'Hemis baza'!K:AF,5,)</f>
        <v>1-23 O`TA</v>
      </c>
      <c r="I598" s="403" t="str">
        <f>VLOOKUP(C598,'Hemis baza'!K:AF,11,)</f>
        <v>Bakalavr</v>
      </c>
      <c r="J598" s="23" t="str">
        <f>VLOOKUP(C598,'Hemis baza'!K:AF,12,)</f>
        <v>Kunduzgi</v>
      </c>
      <c r="K598" s="44"/>
      <c r="L598" s="44"/>
      <c r="M598" s="12">
        <v>15000000</v>
      </c>
      <c r="N598" s="13">
        <f>SUMIF('BR 2'!B:B,'2-kurs'!C598,'BR 2'!G:G)</f>
        <v>14000000</v>
      </c>
      <c r="O598" s="12">
        <f t="shared" si="69"/>
        <v>1000000</v>
      </c>
      <c r="P598" s="12"/>
      <c r="Q598" s="12">
        <f t="shared" si="70"/>
        <v>0</v>
      </c>
      <c r="R598" s="39"/>
      <c r="U598" s="13">
        <f t="shared" si="71"/>
        <v>0</v>
      </c>
      <c r="V598" s="13">
        <v>14000000</v>
      </c>
      <c r="AA598" s="359">
        <f t="shared" si="65"/>
        <v>15000000</v>
      </c>
      <c r="AB598" s="359">
        <f t="shared" si="66"/>
        <v>14000000</v>
      </c>
      <c r="AC598" s="359">
        <f t="shared" si="67"/>
        <v>1000000</v>
      </c>
      <c r="AD598" s="359">
        <f t="shared" si="68"/>
        <v>0</v>
      </c>
    </row>
    <row r="599" spans="1:30" s="1" customFormat="1" x14ac:dyDescent="0.25">
      <c r="A599" s="5">
        <f>SUBTOTAL(103,$B$2:B599)</f>
        <v>598</v>
      </c>
      <c r="B599" s="42" t="s">
        <v>11116</v>
      </c>
      <c r="C599" s="32">
        <v>61807065350030</v>
      </c>
      <c r="D599" s="10" t="str">
        <f>VLOOKUP(C599,'Hemis baza'!K:AJ,26,)</f>
        <v>438231100861</v>
      </c>
      <c r="E599" s="24" t="str">
        <f>VLOOKUP(C599,'Hemis baza'!K:AF,13,)</f>
        <v>To‘lov-shartnoma</v>
      </c>
      <c r="F599" s="109" t="str">
        <f>VLOOKUP(C599,'Hemis baza'!K:AF,3,)</f>
        <v>2-kurs</v>
      </c>
      <c r="G599" s="45" t="s">
        <v>181</v>
      </c>
      <c r="H599" s="404" t="str">
        <f>VLOOKUP(C599,'Hemis baza'!K:AF,5,)</f>
        <v>1-23 O`TA</v>
      </c>
      <c r="I599" s="403" t="str">
        <f>VLOOKUP(C599,'Hemis baza'!K:AF,11,)</f>
        <v>Bakalavr</v>
      </c>
      <c r="J599" s="23" t="str">
        <f>VLOOKUP(C599,'Hemis baza'!K:AF,12,)</f>
        <v>Kunduzgi</v>
      </c>
      <c r="K599" s="44"/>
      <c r="L599" s="44"/>
      <c r="M599" s="12">
        <v>15000000</v>
      </c>
      <c r="N599" s="13">
        <f>SUMIF('BR 2'!B:B,'2-kurs'!C599,'BR 2'!G:G)</f>
        <v>5000000</v>
      </c>
      <c r="O599" s="12">
        <f t="shared" si="69"/>
        <v>10000000</v>
      </c>
      <c r="P599" s="12"/>
      <c r="Q599" s="12">
        <f t="shared" si="70"/>
        <v>0</v>
      </c>
      <c r="R599" s="39"/>
      <c r="U599" s="13">
        <f t="shared" si="71"/>
        <v>0</v>
      </c>
      <c r="V599" s="13">
        <v>5000000</v>
      </c>
      <c r="AA599" s="359">
        <f t="shared" si="65"/>
        <v>15000000</v>
      </c>
      <c r="AB599" s="359">
        <f t="shared" si="66"/>
        <v>5000000</v>
      </c>
      <c r="AC599" s="359">
        <f t="shared" si="67"/>
        <v>10000000</v>
      </c>
      <c r="AD599" s="359">
        <f t="shared" si="68"/>
        <v>0</v>
      </c>
    </row>
    <row r="600" spans="1:30" s="1" customFormat="1" x14ac:dyDescent="0.25">
      <c r="A600" s="5">
        <f>SUBTOTAL(103,$B$2:B600)</f>
        <v>599</v>
      </c>
      <c r="B600" s="42" t="s">
        <v>11227</v>
      </c>
      <c r="C600" s="32">
        <v>62201055360022</v>
      </c>
      <c r="D600" s="10" t="str">
        <f>VLOOKUP(C600,'Hemis baza'!K:AJ,26,)</f>
        <v>438231100849</v>
      </c>
      <c r="E600" s="24" t="str">
        <f>VLOOKUP(C600,'Hemis baza'!K:AF,13,)</f>
        <v>To‘lov-shartnoma</v>
      </c>
      <c r="F600" s="109" t="str">
        <f>VLOOKUP(C600,'Hemis baza'!K:AF,3,)</f>
        <v>2-kurs</v>
      </c>
      <c r="G600" s="45" t="s">
        <v>181</v>
      </c>
      <c r="H600" s="404" t="str">
        <f>VLOOKUP(C600,'Hemis baza'!K:AF,5,)</f>
        <v>1-23 O`TA</v>
      </c>
      <c r="I600" s="403" t="str">
        <f>VLOOKUP(C600,'Hemis baza'!K:AF,11,)</f>
        <v>Bakalavr</v>
      </c>
      <c r="J600" s="23" t="str">
        <f>VLOOKUP(C600,'Hemis baza'!K:AF,12,)</f>
        <v>Kunduzgi</v>
      </c>
      <c r="K600" s="44"/>
      <c r="L600" s="44"/>
      <c r="M600" s="12">
        <v>15000000</v>
      </c>
      <c r="N600" s="13">
        <f>SUMIF('BR 2'!B:B,'2-kurs'!C600,'BR 2'!G:G)</f>
        <v>15000000</v>
      </c>
      <c r="O600" s="12">
        <f t="shared" si="69"/>
        <v>0</v>
      </c>
      <c r="P600" s="12"/>
      <c r="Q600" s="12">
        <f t="shared" si="70"/>
        <v>0</v>
      </c>
      <c r="R600" s="39"/>
      <c r="U600" s="13">
        <f t="shared" si="71"/>
        <v>0</v>
      </c>
      <c r="V600" s="13">
        <v>15000000</v>
      </c>
      <c r="AA600" s="359">
        <f t="shared" si="65"/>
        <v>15000000</v>
      </c>
      <c r="AB600" s="359">
        <f t="shared" si="66"/>
        <v>15000000</v>
      </c>
      <c r="AC600" s="359">
        <f t="shared" si="67"/>
        <v>0</v>
      </c>
      <c r="AD600" s="359">
        <f t="shared" si="68"/>
        <v>0</v>
      </c>
    </row>
    <row r="601" spans="1:30" s="1" customFormat="1" x14ac:dyDescent="0.25">
      <c r="A601" s="5">
        <f>SUBTOTAL(103,$B$2:B601)</f>
        <v>600</v>
      </c>
      <c r="B601" s="42" t="s">
        <v>11215</v>
      </c>
      <c r="C601" s="32">
        <v>60707065310108</v>
      </c>
      <c r="D601" s="10" t="str">
        <f>VLOOKUP(C601,'Hemis baza'!K:AJ,26,)</f>
        <v>438231100854</v>
      </c>
      <c r="E601" s="24" t="str">
        <f>VLOOKUP(C601,'Hemis baza'!K:AF,13,)</f>
        <v>To‘lov-shartnoma</v>
      </c>
      <c r="F601" s="109" t="str">
        <f>VLOOKUP(C601,'Hemis baza'!K:AF,3,)</f>
        <v>2-kurs</v>
      </c>
      <c r="G601" s="45" t="s">
        <v>181</v>
      </c>
      <c r="H601" s="404" t="str">
        <f>VLOOKUP(C601,'Hemis baza'!K:AF,5,)</f>
        <v>1-23 O`TA</v>
      </c>
      <c r="I601" s="403" t="str">
        <f>VLOOKUP(C601,'Hemis baza'!K:AF,11,)</f>
        <v>Bakalavr</v>
      </c>
      <c r="J601" s="23" t="str">
        <f>VLOOKUP(C601,'Hemis baza'!K:AF,12,)</f>
        <v>Kunduzgi</v>
      </c>
      <c r="K601" s="44"/>
      <c r="L601" s="44"/>
      <c r="M601" s="12">
        <v>15000000</v>
      </c>
      <c r="N601" s="13">
        <f>SUMIF('BR 2'!B:B,'2-kurs'!C601,'BR 2'!G:G)</f>
        <v>11000000</v>
      </c>
      <c r="O601" s="12">
        <f t="shared" si="69"/>
        <v>4000000</v>
      </c>
      <c r="P601" s="12"/>
      <c r="Q601" s="12">
        <f t="shared" si="70"/>
        <v>0</v>
      </c>
      <c r="R601" s="39"/>
      <c r="U601" s="13">
        <f t="shared" si="71"/>
        <v>0</v>
      </c>
      <c r="V601" s="13">
        <v>11000000</v>
      </c>
      <c r="AA601" s="359">
        <f t="shared" si="65"/>
        <v>15000000</v>
      </c>
      <c r="AB601" s="359">
        <f t="shared" si="66"/>
        <v>11000000</v>
      </c>
      <c r="AC601" s="359">
        <f t="shared" si="67"/>
        <v>4000000</v>
      </c>
      <c r="AD601" s="359">
        <f t="shared" si="68"/>
        <v>0</v>
      </c>
    </row>
    <row r="602" spans="1:30" s="1" customFormat="1" x14ac:dyDescent="0.25">
      <c r="A602" s="5">
        <f>SUBTOTAL(103,$B$2:B602)</f>
        <v>601</v>
      </c>
      <c r="B602" s="42" t="s">
        <v>11126</v>
      </c>
      <c r="C602" s="32">
        <v>62901065340015</v>
      </c>
      <c r="D602" s="10" t="str">
        <f>VLOOKUP(C602,'Hemis baza'!K:AJ,26,)</f>
        <v>438241102176</v>
      </c>
      <c r="E602" s="24" t="str">
        <f>VLOOKUP(C602,'Hemis baza'!K:AF,13,)</f>
        <v>To‘lov-shartnoma</v>
      </c>
      <c r="F602" s="109" t="str">
        <f>VLOOKUP(C602,'Hemis baza'!K:AF,3,)</f>
        <v>2-kurs</v>
      </c>
      <c r="G602" s="45" t="s">
        <v>181</v>
      </c>
      <c r="H602" s="404" t="str">
        <f>VLOOKUP(C602,'Hemis baza'!K:AF,5,)</f>
        <v>1-23 O`TA</v>
      </c>
      <c r="I602" s="403" t="str">
        <f>VLOOKUP(C602,'Hemis baza'!K:AF,11,)</f>
        <v>Bakalavr</v>
      </c>
      <c r="J602" s="23" t="str">
        <f>VLOOKUP(C602,'Hemis baza'!K:AF,12,)</f>
        <v>Kunduzgi</v>
      </c>
      <c r="K602" s="44"/>
      <c r="L602" s="44"/>
      <c r="M602" s="12">
        <v>15000000</v>
      </c>
      <c r="N602" s="13">
        <f>SUMIF('BR 2'!B:B,'2-kurs'!C602,'BR 2'!G:G)</f>
        <v>9800000</v>
      </c>
      <c r="O602" s="12">
        <f t="shared" si="69"/>
        <v>5200000</v>
      </c>
      <c r="P602" s="12"/>
      <c r="Q602" s="12">
        <f t="shared" si="70"/>
        <v>0</v>
      </c>
      <c r="R602" s="39"/>
      <c r="U602" s="13">
        <f t="shared" si="71"/>
        <v>0</v>
      </c>
      <c r="V602" s="13">
        <v>9800000</v>
      </c>
      <c r="AA602" s="359">
        <f t="shared" si="65"/>
        <v>15000000</v>
      </c>
      <c r="AB602" s="359">
        <f t="shared" si="66"/>
        <v>9800000</v>
      </c>
      <c r="AC602" s="359">
        <f t="shared" si="67"/>
        <v>5200000</v>
      </c>
      <c r="AD602" s="359">
        <f t="shared" si="68"/>
        <v>0</v>
      </c>
    </row>
    <row r="603" spans="1:30" s="1" customFormat="1" x14ac:dyDescent="0.25">
      <c r="A603" s="5">
        <f>SUBTOTAL(103,$B$2:B603)</f>
        <v>602</v>
      </c>
      <c r="B603" s="42" t="s">
        <v>19202</v>
      </c>
      <c r="C603" s="32">
        <v>60803065360032</v>
      </c>
      <c r="D603" s="10" t="str">
        <f>VLOOKUP(C603,'Hemis baza'!K:AJ,26,)</f>
        <v>438241102253</v>
      </c>
      <c r="E603" s="24" t="str">
        <f>VLOOKUP(C603,'Hemis baza'!K:AF,13,)</f>
        <v>To‘lov-shartnoma</v>
      </c>
      <c r="F603" s="109" t="str">
        <f>VLOOKUP(C603,'Hemis baza'!K:AF,3,)</f>
        <v>2-kurs</v>
      </c>
      <c r="G603" s="45" t="s">
        <v>181</v>
      </c>
      <c r="H603" s="404" t="str">
        <f>VLOOKUP(C603,'Hemis baza'!K:AF,5,)</f>
        <v>1-23 O`TA</v>
      </c>
      <c r="I603" s="403" t="str">
        <f>VLOOKUP(C603,'Hemis baza'!K:AF,11,)</f>
        <v>Bakalavr</v>
      </c>
      <c r="J603" s="23" t="str">
        <f>VLOOKUP(C603,'Hemis baza'!K:AF,12,)</f>
        <v>Kunduzgi</v>
      </c>
      <c r="K603" s="44"/>
      <c r="L603" s="44"/>
      <c r="M603" s="12">
        <v>15000000</v>
      </c>
      <c r="N603" s="13">
        <f>SUMIF('BR 2'!B:B,'2-kurs'!C603,'BR 2'!G:G)</f>
        <v>5000000</v>
      </c>
      <c r="O603" s="12">
        <f t="shared" si="69"/>
        <v>10000000</v>
      </c>
      <c r="P603" s="12"/>
      <c r="Q603" s="12">
        <f t="shared" si="70"/>
        <v>0</v>
      </c>
      <c r="R603" s="39"/>
      <c r="U603" s="13">
        <f t="shared" si="71"/>
        <v>0</v>
      </c>
      <c r="V603" s="13">
        <v>5000000</v>
      </c>
      <c r="AA603" s="359">
        <f t="shared" si="65"/>
        <v>15000000</v>
      </c>
      <c r="AB603" s="359">
        <f t="shared" si="66"/>
        <v>5000000</v>
      </c>
      <c r="AC603" s="359">
        <f t="shared" si="67"/>
        <v>10000000</v>
      </c>
      <c r="AD603" s="359">
        <f t="shared" si="68"/>
        <v>0</v>
      </c>
    </row>
    <row r="604" spans="1:30" s="1" customFormat="1" x14ac:dyDescent="0.25">
      <c r="A604" s="5">
        <f>SUBTOTAL(103,$B$2:B604)</f>
        <v>603</v>
      </c>
      <c r="B604" s="42" t="s">
        <v>11145</v>
      </c>
      <c r="C604" s="32">
        <v>41204901110168</v>
      </c>
      <c r="D604" s="10" t="str">
        <f>VLOOKUP(C604,'Hemis baza'!K:AJ,26,)</f>
        <v>438231100858</v>
      </c>
      <c r="E604" s="24" t="str">
        <f>VLOOKUP(C604,'Hemis baza'!K:AF,13,)</f>
        <v>To‘lov-shartnoma</v>
      </c>
      <c r="F604" s="109" t="str">
        <f>VLOOKUP(C604,'Hemis baza'!K:AF,3,)</f>
        <v>2-kurs</v>
      </c>
      <c r="G604" s="45" t="s">
        <v>181</v>
      </c>
      <c r="H604" s="404" t="str">
        <f>VLOOKUP(C604,'Hemis baza'!K:AF,5,)</f>
        <v>1-23 O`TA</v>
      </c>
      <c r="I604" s="403" t="str">
        <f>VLOOKUP(C604,'Hemis baza'!K:AF,11,)</f>
        <v>Bakalavr</v>
      </c>
      <c r="J604" s="23" t="str">
        <f>VLOOKUP(C604,'Hemis baza'!K:AF,12,)</f>
        <v>Kunduzgi</v>
      </c>
      <c r="K604" s="44"/>
      <c r="L604" s="44"/>
      <c r="M604" s="12">
        <v>15000000</v>
      </c>
      <c r="N604" s="13">
        <f>SUMIF('BR 2'!B:B,'2-kurs'!C604,'BR 2'!G:G)</f>
        <v>15000000</v>
      </c>
      <c r="O604" s="12">
        <f t="shared" si="69"/>
        <v>0</v>
      </c>
      <c r="P604" s="12"/>
      <c r="Q604" s="12">
        <f t="shared" si="70"/>
        <v>0</v>
      </c>
      <c r="R604" s="39"/>
      <c r="U604" s="13">
        <f t="shared" si="71"/>
        <v>0</v>
      </c>
      <c r="V604" s="13">
        <v>15000000</v>
      </c>
      <c r="AA604" s="359">
        <f t="shared" si="65"/>
        <v>15000000</v>
      </c>
      <c r="AB604" s="359">
        <f t="shared" si="66"/>
        <v>15000000</v>
      </c>
      <c r="AC604" s="359">
        <f t="shared" si="67"/>
        <v>0</v>
      </c>
      <c r="AD604" s="359">
        <f t="shared" si="68"/>
        <v>0</v>
      </c>
    </row>
    <row r="605" spans="1:30" s="1" customFormat="1" x14ac:dyDescent="0.25">
      <c r="A605" s="5">
        <f>SUBTOTAL(103,$B$2:B605)</f>
        <v>604</v>
      </c>
      <c r="B605" s="42" t="s">
        <v>11235</v>
      </c>
      <c r="C605" s="32">
        <v>62406055350046</v>
      </c>
      <c r="D605" s="10" t="str">
        <f>VLOOKUP(C605,'Hemis baza'!K:AJ,26,)</f>
        <v>438231100876</v>
      </c>
      <c r="E605" s="24" t="str">
        <f>VLOOKUP(C605,'Hemis baza'!K:AF,13,)</f>
        <v>To‘lov-shartnoma</v>
      </c>
      <c r="F605" s="109" t="str">
        <f>VLOOKUP(C605,'Hemis baza'!K:AF,3,)</f>
        <v>2-kurs</v>
      </c>
      <c r="G605" s="45" t="s">
        <v>181</v>
      </c>
      <c r="H605" s="404" t="str">
        <f>VLOOKUP(C605,'Hemis baza'!K:AF,5,)</f>
        <v>1-23 O`TA</v>
      </c>
      <c r="I605" s="403" t="str">
        <f>VLOOKUP(C605,'Hemis baza'!K:AF,11,)</f>
        <v>Bakalavr</v>
      </c>
      <c r="J605" s="23" t="str">
        <f>VLOOKUP(C605,'Hemis baza'!K:AF,12,)</f>
        <v>Kunduzgi</v>
      </c>
      <c r="K605" s="44"/>
      <c r="L605" s="44"/>
      <c r="M605" s="12">
        <v>15000000</v>
      </c>
      <c r="N605" s="13">
        <f>SUMIF('BR 2'!B:B,'2-kurs'!C605,'BR 2'!G:G)</f>
        <v>12500000</v>
      </c>
      <c r="O605" s="12">
        <f t="shared" si="69"/>
        <v>2500000</v>
      </c>
      <c r="P605" s="12"/>
      <c r="Q605" s="12">
        <f t="shared" si="70"/>
        <v>0</v>
      </c>
      <c r="R605" s="39"/>
      <c r="U605" s="13">
        <f t="shared" si="71"/>
        <v>2000000</v>
      </c>
      <c r="V605" s="13">
        <v>10500000</v>
      </c>
      <c r="AA605" s="359">
        <f t="shared" si="65"/>
        <v>15000000</v>
      </c>
      <c r="AB605" s="359">
        <f t="shared" si="66"/>
        <v>12500000</v>
      </c>
      <c r="AC605" s="359">
        <f t="shared" si="67"/>
        <v>2500000</v>
      </c>
      <c r="AD605" s="359">
        <f t="shared" si="68"/>
        <v>0</v>
      </c>
    </row>
    <row r="606" spans="1:30" s="1" customFormat="1" x14ac:dyDescent="0.25">
      <c r="A606" s="5">
        <f>SUBTOTAL(103,$B$2:B606)</f>
        <v>605</v>
      </c>
      <c r="B606" s="42" t="s">
        <v>11381</v>
      </c>
      <c r="C606" s="32">
        <v>41301841120018</v>
      </c>
      <c r="D606" s="10" t="str">
        <f>VLOOKUP(C606,'Hemis baza'!K:AJ,26,)</f>
        <v>438241200004</v>
      </c>
      <c r="E606" s="24" t="str">
        <f>VLOOKUP(C606,'Hemis baza'!K:AF,13,)</f>
        <v>To‘lov-shartnoma</v>
      </c>
      <c r="F606" s="109" t="str">
        <f>VLOOKUP(C606,'Hemis baza'!K:AF,3,)</f>
        <v>2-kurs</v>
      </c>
      <c r="G606" s="45" t="s">
        <v>1240</v>
      </c>
      <c r="H606" s="404" t="str">
        <f>VLOOKUP(C606,'Hemis baza'!K:AF,5,)</f>
        <v>M1-23 P</v>
      </c>
      <c r="I606" s="403" t="str">
        <f>VLOOKUP(C606,'Hemis baza'!K:AF,11,)</f>
        <v>Magistr</v>
      </c>
      <c r="J606" s="23" t="str">
        <f>VLOOKUP(C606,'Hemis baza'!K:AF,12,)</f>
        <v>Kunduzgi</v>
      </c>
      <c r="K606" s="44"/>
      <c r="L606" s="44"/>
      <c r="M606" s="12">
        <v>18000000</v>
      </c>
      <c r="N606" s="13">
        <f>SUMIF('BR 2'!B:B,'2-kurs'!C606,'BR 2'!G:G)</f>
        <v>12000000</v>
      </c>
      <c r="O606" s="12">
        <f t="shared" si="69"/>
        <v>6000000</v>
      </c>
      <c r="P606" s="12"/>
      <c r="Q606" s="12">
        <f t="shared" si="70"/>
        <v>0</v>
      </c>
      <c r="R606" s="39"/>
      <c r="U606" s="13">
        <f t="shared" si="71"/>
        <v>0</v>
      </c>
      <c r="V606" s="13">
        <v>12000000</v>
      </c>
      <c r="AA606" s="359">
        <f t="shared" si="65"/>
        <v>18000000</v>
      </c>
      <c r="AB606" s="359">
        <f t="shared" si="66"/>
        <v>12000000</v>
      </c>
      <c r="AC606" s="359">
        <f t="shared" si="67"/>
        <v>6000000</v>
      </c>
      <c r="AD606" s="359">
        <f t="shared" si="68"/>
        <v>0</v>
      </c>
    </row>
    <row r="607" spans="1:30" s="1" customFormat="1" x14ac:dyDescent="0.25">
      <c r="A607" s="5">
        <f>SUBTOTAL(103,$B$2:B607)</f>
        <v>606</v>
      </c>
      <c r="B607" s="42" t="s">
        <v>11700</v>
      </c>
      <c r="C607" s="32">
        <v>62801015350016</v>
      </c>
      <c r="D607" s="10" t="str">
        <f>VLOOKUP(C607,'Hemis baza'!K:AJ,26,)</f>
        <v>438241200224</v>
      </c>
      <c r="E607" s="24" t="str">
        <f>VLOOKUP(C607,'Hemis baza'!K:AF,13,)</f>
        <v>To‘lov-shartnoma</v>
      </c>
      <c r="F607" s="109" t="str">
        <f>VLOOKUP(C607,'Hemis baza'!K:AF,3,)</f>
        <v>2-kurs</v>
      </c>
      <c r="G607" s="45" t="s">
        <v>19614</v>
      </c>
      <c r="H607" s="404" t="str">
        <f>VLOOKUP(C607,'Hemis baza'!K:AF,5,)</f>
        <v>M1-23 JM</v>
      </c>
      <c r="I607" s="403" t="str">
        <f>VLOOKUP(C607,'Hemis baza'!K:AF,11,)</f>
        <v>Magistr</v>
      </c>
      <c r="J607" s="23" t="str">
        <f>VLOOKUP(C607,'Hemis baza'!K:AF,12,)</f>
        <v>Kunduzgi</v>
      </c>
      <c r="K607" s="44"/>
      <c r="L607" s="44"/>
      <c r="M607" s="12">
        <v>18000000</v>
      </c>
      <c r="N607" s="13">
        <f>SUMIF('BR 2'!B:B,'2-kurs'!C607,'BR 2'!G:G)</f>
        <v>18000000</v>
      </c>
      <c r="O607" s="12">
        <f t="shared" si="69"/>
        <v>0</v>
      </c>
      <c r="P607" s="12"/>
      <c r="Q607" s="12">
        <f t="shared" si="70"/>
        <v>0</v>
      </c>
      <c r="R607" s="39"/>
      <c r="U607" s="13">
        <f t="shared" si="71"/>
        <v>0</v>
      </c>
      <c r="V607" s="13">
        <v>18000000</v>
      </c>
      <c r="AA607" s="359">
        <f t="shared" si="65"/>
        <v>18000000</v>
      </c>
      <c r="AB607" s="359">
        <f t="shared" si="66"/>
        <v>18000000</v>
      </c>
      <c r="AC607" s="359">
        <f t="shared" si="67"/>
        <v>0</v>
      </c>
      <c r="AD607" s="359">
        <f t="shared" si="68"/>
        <v>0</v>
      </c>
    </row>
    <row r="608" spans="1:30" s="1" customFormat="1" x14ac:dyDescent="0.25">
      <c r="A608" s="5">
        <f>SUBTOTAL(103,$B$2:B608)</f>
        <v>607</v>
      </c>
      <c r="B608" s="42" t="s">
        <v>11729</v>
      </c>
      <c r="C608" s="32">
        <v>51509035280011</v>
      </c>
      <c r="D608" s="10" t="str">
        <f>VLOOKUP(C608,'Hemis baza'!K:AJ,26,)</f>
        <v>438231200127</v>
      </c>
      <c r="E608" s="24" t="str">
        <f>VLOOKUP(C608,'Hemis baza'!K:AF,13,)</f>
        <v>To‘lov-shartnoma</v>
      </c>
      <c r="F608" s="109" t="str">
        <f>VLOOKUP(C608,'Hemis baza'!K:AF,3,)</f>
        <v>2-kurs</v>
      </c>
      <c r="G608" s="45" t="s">
        <v>140</v>
      </c>
      <c r="H608" s="404" t="str">
        <f>VLOOKUP(C608,'Hemis baza'!K:AF,5,)</f>
        <v>M1-23 MUZ</v>
      </c>
      <c r="I608" s="403" t="str">
        <f>VLOOKUP(C608,'Hemis baza'!K:AF,11,)</f>
        <v>Magistr</v>
      </c>
      <c r="J608" s="23" t="str">
        <f>VLOOKUP(C608,'Hemis baza'!K:AF,12,)</f>
        <v>Kunduzgi</v>
      </c>
      <c r="K608" s="44"/>
      <c r="L608" s="44"/>
      <c r="M608" s="12">
        <v>18000000</v>
      </c>
      <c r="N608" s="13">
        <f>SUMIF('BR 2'!B:B,'2-kurs'!C608,'BR 2'!G:G)</f>
        <v>10000000</v>
      </c>
      <c r="O608" s="12">
        <f t="shared" si="69"/>
        <v>8000000</v>
      </c>
      <c r="P608" s="12"/>
      <c r="Q608" s="12">
        <f t="shared" si="70"/>
        <v>0</v>
      </c>
      <c r="R608" s="39"/>
      <c r="U608" s="13">
        <f t="shared" si="71"/>
        <v>0</v>
      </c>
      <c r="V608" s="13">
        <v>10000000</v>
      </c>
      <c r="AA608" s="359">
        <f t="shared" si="65"/>
        <v>18000000</v>
      </c>
      <c r="AB608" s="359">
        <f t="shared" si="66"/>
        <v>10000000</v>
      </c>
      <c r="AC608" s="359">
        <f t="shared" si="67"/>
        <v>8000000</v>
      </c>
      <c r="AD608" s="359">
        <f t="shared" si="68"/>
        <v>0</v>
      </c>
    </row>
    <row r="609" spans="1:30" s="1" customFormat="1" x14ac:dyDescent="0.25">
      <c r="A609" s="5">
        <f>SUBTOTAL(103,$B$2:B609)</f>
        <v>608</v>
      </c>
      <c r="B609" s="42" t="s">
        <v>11725</v>
      </c>
      <c r="C609" s="32">
        <v>31401935380012</v>
      </c>
      <c r="D609" s="10" t="str">
        <f>VLOOKUP(C609,'Hemis baza'!K:AJ,26,)</f>
        <v>438231200126</v>
      </c>
      <c r="E609" s="24" t="str">
        <f>VLOOKUP(C609,'Hemis baza'!K:AF,13,)</f>
        <v>To‘lov-shartnoma</v>
      </c>
      <c r="F609" s="109" t="str">
        <f>VLOOKUP(C609,'Hemis baza'!K:AF,3,)</f>
        <v>2-kurs</v>
      </c>
      <c r="G609" s="45" t="s">
        <v>140</v>
      </c>
      <c r="H609" s="404" t="str">
        <f>VLOOKUP(C609,'Hemis baza'!K:AF,5,)</f>
        <v>M1-23 MUZ</v>
      </c>
      <c r="I609" s="403" t="str">
        <f>VLOOKUP(C609,'Hemis baza'!K:AF,11,)</f>
        <v>Magistr</v>
      </c>
      <c r="J609" s="23" t="str">
        <f>VLOOKUP(C609,'Hemis baza'!K:AF,12,)</f>
        <v>Kunduzgi</v>
      </c>
      <c r="K609" s="44"/>
      <c r="L609" s="44"/>
      <c r="M609" s="12">
        <v>18000000</v>
      </c>
      <c r="N609" s="13">
        <f>SUMIF('BR 2'!B:B,'2-kurs'!C609,'BR 2'!G:G)</f>
        <v>6000000</v>
      </c>
      <c r="O609" s="12">
        <f t="shared" si="69"/>
        <v>12000000</v>
      </c>
      <c r="P609" s="12"/>
      <c r="Q609" s="12">
        <f t="shared" si="70"/>
        <v>0</v>
      </c>
      <c r="R609" s="39"/>
      <c r="U609" s="13">
        <f t="shared" si="71"/>
        <v>0</v>
      </c>
      <c r="V609" s="13">
        <v>6000000</v>
      </c>
      <c r="AA609" s="359">
        <f t="shared" si="65"/>
        <v>18000000</v>
      </c>
      <c r="AB609" s="359">
        <f t="shared" si="66"/>
        <v>6000000</v>
      </c>
      <c r="AC609" s="359">
        <f t="shared" si="67"/>
        <v>12000000</v>
      </c>
      <c r="AD609" s="359">
        <f t="shared" si="68"/>
        <v>0</v>
      </c>
    </row>
    <row r="610" spans="1:30" s="1" customFormat="1" x14ac:dyDescent="0.25">
      <c r="A610" s="5">
        <f>SUBTOTAL(103,$B$2:B610)</f>
        <v>609</v>
      </c>
      <c r="B610" s="42" t="s">
        <v>19276</v>
      </c>
      <c r="C610" s="32">
        <v>41611861140023</v>
      </c>
      <c r="D610" s="10" t="str">
        <f>VLOOKUP(C610,'Hemis baza'!K:AJ,26,)</f>
        <v>438231200151</v>
      </c>
      <c r="E610" s="24" t="str">
        <f>VLOOKUP(C610,'Hemis baza'!K:AF,13,)</f>
        <v>To‘lov-shartnoma</v>
      </c>
      <c r="F610" s="109" t="str">
        <f>VLOOKUP(C610,'Hemis baza'!K:AF,3,)</f>
        <v>2-kurs</v>
      </c>
      <c r="G610" s="45" t="s">
        <v>140</v>
      </c>
      <c r="H610" s="404" t="str">
        <f>VLOOKUP(C610,'Hemis baza'!K:AF,5,)</f>
        <v>M1-23 MUZ</v>
      </c>
      <c r="I610" s="403" t="str">
        <f>VLOOKUP(C610,'Hemis baza'!K:AF,11,)</f>
        <v>Magistr</v>
      </c>
      <c r="J610" s="23" t="str">
        <f>VLOOKUP(C610,'Hemis baza'!K:AF,12,)</f>
        <v>Kunduzgi</v>
      </c>
      <c r="K610" s="44"/>
      <c r="L610" s="44"/>
      <c r="M610" s="12">
        <v>18000000</v>
      </c>
      <c r="N610" s="13">
        <f>SUMIF('BR 2'!B:B,'2-kurs'!C610,'BR 2'!G:G)</f>
        <v>15449000</v>
      </c>
      <c r="O610" s="12">
        <f t="shared" si="69"/>
        <v>2551000</v>
      </c>
      <c r="P610" s="12"/>
      <c r="Q610" s="12">
        <f t="shared" si="70"/>
        <v>0</v>
      </c>
      <c r="R610" s="39"/>
      <c r="U610" s="13">
        <f t="shared" si="71"/>
        <v>0</v>
      </c>
      <c r="V610" s="13">
        <v>15449000</v>
      </c>
      <c r="AA610" s="359">
        <f t="shared" si="65"/>
        <v>18000000</v>
      </c>
      <c r="AB610" s="359">
        <f t="shared" si="66"/>
        <v>15449000</v>
      </c>
      <c r="AC610" s="359">
        <f t="shared" si="67"/>
        <v>2551000</v>
      </c>
      <c r="AD610" s="359">
        <f t="shared" si="68"/>
        <v>0</v>
      </c>
    </row>
    <row r="611" spans="1:30" s="1" customFormat="1" x14ac:dyDescent="0.25">
      <c r="A611" s="5">
        <f>SUBTOTAL(103,$B$2:B611)</f>
        <v>610</v>
      </c>
      <c r="B611" s="42" t="s">
        <v>11739</v>
      </c>
      <c r="C611" s="32">
        <v>53112017100052</v>
      </c>
      <c r="D611" s="10" t="str">
        <f>VLOOKUP(C611,'Hemis baza'!K:AJ,26,)</f>
        <v>438231200139</v>
      </c>
      <c r="E611" s="24" t="str">
        <f>VLOOKUP(C611,'Hemis baza'!K:AF,13,)</f>
        <v>To‘lov-shartnoma</v>
      </c>
      <c r="F611" s="109" t="str">
        <f>VLOOKUP(C611,'Hemis baza'!K:AF,3,)</f>
        <v>2-kurs</v>
      </c>
      <c r="G611" s="45" t="s">
        <v>140</v>
      </c>
      <c r="H611" s="404" t="str">
        <f>VLOOKUP(C611,'Hemis baza'!K:AF,5,)</f>
        <v>M1-23 MUZ</v>
      </c>
      <c r="I611" s="403" t="str">
        <f>VLOOKUP(C611,'Hemis baza'!K:AF,11,)</f>
        <v>Magistr</v>
      </c>
      <c r="J611" s="23" t="str">
        <f>VLOOKUP(C611,'Hemis baza'!K:AF,12,)</f>
        <v>Kunduzgi</v>
      </c>
      <c r="K611" s="44"/>
      <c r="L611" s="44"/>
      <c r="M611" s="12">
        <v>18000000</v>
      </c>
      <c r="N611" s="13">
        <f>SUMIF('BR 2'!B:B,'2-kurs'!C611,'BR 2'!G:G)</f>
        <v>13800000</v>
      </c>
      <c r="O611" s="12">
        <f t="shared" si="69"/>
        <v>4200000</v>
      </c>
      <c r="P611" s="12"/>
      <c r="Q611" s="12">
        <f t="shared" si="70"/>
        <v>0</v>
      </c>
      <c r="R611" s="39"/>
      <c r="U611" s="13">
        <f t="shared" si="71"/>
        <v>2000000</v>
      </c>
      <c r="V611" s="13">
        <v>11800000</v>
      </c>
      <c r="AA611" s="359">
        <f t="shared" si="65"/>
        <v>18000000</v>
      </c>
      <c r="AB611" s="359">
        <f t="shared" si="66"/>
        <v>13800000</v>
      </c>
      <c r="AC611" s="359">
        <f t="shared" si="67"/>
        <v>4200000</v>
      </c>
      <c r="AD611" s="359">
        <f t="shared" si="68"/>
        <v>0</v>
      </c>
    </row>
    <row r="612" spans="1:30" s="1" customFormat="1" x14ac:dyDescent="0.25">
      <c r="A612" s="5">
        <f>SUBTOTAL(103,$B$2:B612)</f>
        <v>611</v>
      </c>
      <c r="B612" s="42" t="s">
        <v>18810</v>
      </c>
      <c r="C612" s="32">
        <v>30707975350031</v>
      </c>
      <c r="D612" s="10" t="str">
        <f>VLOOKUP(C612,'Hemis baza'!K:AJ,26,)</f>
        <v>438231200130</v>
      </c>
      <c r="E612" s="24" t="str">
        <f>VLOOKUP(C612,'Hemis baza'!K:AF,13,)</f>
        <v>To‘lov-shartnoma</v>
      </c>
      <c r="F612" s="109" t="str">
        <f>VLOOKUP(C612,'Hemis baza'!K:AF,3,)</f>
        <v>2-kurs</v>
      </c>
      <c r="G612" s="45" t="s">
        <v>140</v>
      </c>
      <c r="H612" s="404" t="str">
        <f>VLOOKUP(C612,'Hemis baza'!K:AF,5,)</f>
        <v>M1-23 MUZ</v>
      </c>
      <c r="I612" s="403" t="str">
        <f>VLOOKUP(C612,'Hemis baza'!K:AF,11,)</f>
        <v>Magistr</v>
      </c>
      <c r="J612" s="23" t="str">
        <f>VLOOKUP(C612,'Hemis baza'!K:AF,12,)</f>
        <v>Kunduzgi</v>
      </c>
      <c r="K612" s="44"/>
      <c r="L612" s="44"/>
      <c r="M612" s="12">
        <v>18000000</v>
      </c>
      <c r="N612" s="13">
        <f>SUMIF('BR 2'!B:B,'2-kurs'!C612,'BR 2'!G:G)</f>
        <v>18000000</v>
      </c>
      <c r="O612" s="12">
        <f t="shared" si="69"/>
        <v>0</v>
      </c>
      <c r="P612" s="12"/>
      <c r="Q612" s="12">
        <f t="shared" si="70"/>
        <v>0</v>
      </c>
      <c r="R612" s="39"/>
      <c r="U612" s="13">
        <f t="shared" si="71"/>
        <v>0</v>
      </c>
      <c r="V612" s="13">
        <v>18000000</v>
      </c>
      <c r="AA612" s="359">
        <f t="shared" si="65"/>
        <v>18000000</v>
      </c>
      <c r="AB612" s="359">
        <f t="shared" si="66"/>
        <v>18000000</v>
      </c>
      <c r="AC612" s="359">
        <f t="shared" si="67"/>
        <v>0</v>
      </c>
      <c r="AD612" s="359">
        <f t="shared" si="68"/>
        <v>0</v>
      </c>
    </row>
    <row r="613" spans="1:30" s="1" customFormat="1" x14ac:dyDescent="0.25">
      <c r="A613" s="5">
        <f>SUBTOTAL(103,$B$2:B613)</f>
        <v>612</v>
      </c>
      <c r="B613" s="42" t="s">
        <v>11705</v>
      </c>
      <c r="C613" s="32">
        <v>42903942700040</v>
      </c>
      <c r="D613" s="10" t="str">
        <f>VLOOKUP(C613,'Hemis baza'!K:AJ,26,)</f>
        <v>438241200242</v>
      </c>
      <c r="E613" s="24" t="str">
        <f>VLOOKUP(C613,'Hemis baza'!K:AF,13,)</f>
        <v>To‘lov-shartnoma</v>
      </c>
      <c r="F613" s="109" t="str">
        <f>VLOOKUP(C613,'Hemis baza'!K:AF,3,)</f>
        <v>2-kurs</v>
      </c>
      <c r="G613" s="45" t="s">
        <v>140</v>
      </c>
      <c r="H613" s="404" t="str">
        <f>VLOOKUP(C613,'Hemis baza'!K:AF,5,)</f>
        <v>M1-23 MUZ</v>
      </c>
      <c r="I613" s="403" t="str">
        <f>VLOOKUP(C613,'Hemis baza'!K:AF,11,)</f>
        <v>Magistr</v>
      </c>
      <c r="J613" s="23" t="str">
        <f>VLOOKUP(C613,'Hemis baza'!K:AF,12,)</f>
        <v>Kunduzgi</v>
      </c>
      <c r="K613" s="44"/>
      <c r="L613" s="44"/>
      <c r="M613" s="12">
        <v>18000000</v>
      </c>
      <c r="N613" s="13">
        <f>SUMIF('BR 2'!B:B,'2-kurs'!C613,'BR 2'!G:G)</f>
        <v>18000000</v>
      </c>
      <c r="O613" s="12">
        <f t="shared" si="69"/>
        <v>0</v>
      </c>
      <c r="P613" s="12"/>
      <c r="Q613" s="12">
        <f t="shared" si="70"/>
        <v>0</v>
      </c>
      <c r="R613" s="39"/>
      <c r="U613" s="13">
        <f t="shared" si="71"/>
        <v>0</v>
      </c>
      <c r="V613" s="13">
        <v>18000000</v>
      </c>
      <c r="AA613" s="359">
        <f t="shared" si="65"/>
        <v>18000000</v>
      </c>
      <c r="AB613" s="359">
        <f t="shared" si="66"/>
        <v>18000000</v>
      </c>
      <c r="AC613" s="359">
        <f t="shared" si="67"/>
        <v>0</v>
      </c>
      <c r="AD613" s="359">
        <f t="shared" si="68"/>
        <v>0</v>
      </c>
    </row>
    <row r="614" spans="1:30" s="1" customFormat="1" x14ac:dyDescent="0.25">
      <c r="A614" s="5">
        <f>SUBTOTAL(103,$B$2:B614)</f>
        <v>613</v>
      </c>
      <c r="B614" s="42" t="s">
        <v>11749</v>
      </c>
      <c r="C614" s="32">
        <v>31010925300019</v>
      </c>
      <c r="D614" s="10" t="str">
        <f>VLOOKUP(C614,'Hemis baza'!K:AJ,26,)</f>
        <v>438241200244</v>
      </c>
      <c r="E614" s="24" t="str">
        <f>VLOOKUP(C614,'Hemis baza'!K:AF,13,)</f>
        <v>To‘lov-shartnoma</v>
      </c>
      <c r="F614" s="109" t="str">
        <f>VLOOKUP(C614,'Hemis baza'!K:AF,3,)</f>
        <v>2-kurs</v>
      </c>
      <c r="G614" s="45" t="s">
        <v>140</v>
      </c>
      <c r="H614" s="404" t="str">
        <f>VLOOKUP(C614,'Hemis baza'!K:AF,5,)</f>
        <v>M1-23 MUZ</v>
      </c>
      <c r="I614" s="403" t="str">
        <f>VLOOKUP(C614,'Hemis baza'!K:AF,11,)</f>
        <v>Magistr</v>
      </c>
      <c r="J614" s="23" t="str">
        <f>VLOOKUP(C614,'Hemis baza'!K:AF,12,)</f>
        <v>Kunduzgi</v>
      </c>
      <c r="K614" s="44"/>
      <c r="L614" s="44"/>
      <c r="M614" s="12">
        <v>18000000</v>
      </c>
      <c r="N614" s="13">
        <f>SUMIF('BR 2'!B:B,'2-kurs'!C614,'BR 2'!G:G)</f>
        <v>18000000</v>
      </c>
      <c r="O614" s="12">
        <f t="shared" si="69"/>
        <v>0</v>
      </c>
      <c r="P614" s="12"/>
      <c r="Q614" s="12">
        <f t="shared" si="70"/>
        <v>0</v>
      </c>
      <c r="R614" s="39"/>
      <c r="U614" s="13">
        <f t="shared" si="71"/>
        <v>0</v>
      </c>
      <c r="V614" s="13">
        <v>18000000</v>
      </c>
      <c r="AA614" s="359">
        <f t="shared" si="65"/>
        <v>18000000</v>
      </c>
      <c r="AB614" s="359">
        <f t="shared" si="66"/>
        <v>18000000</v>
      </c>
      <c r="AC614" s="359">
        <f t="shared" si="67"/>
        <v>0</v>
      </c>
      <c r="AD614" s="359">
        <f t="shared" si="68"/>
        <v>0</v>
      </c>
    </row>
    <row r="615" spans="1:30" s="1" customFormat="1" x14ac:dyDescent="0.25">
      <c r="A615" s="5">
        <f>SUBTOTAL(103,$B$2:B615)</f>
        <v>614</v>
      </c>
      <c r="B615" s="42" t="s">
        <v>11752</v>
      </c>
      <c r="C615" s="32">
        <v>52812015260015</v>
      </c>
      <c r="D615" s="10" t="str">
        <f>VLOOKUP(C615,'Hemis baza'!K:AJ,26,)</f>
        <v>438231200129</v>
      </c>
      <c r="E615" s="24" t="str">
        <f>VLOOKUP(C615,'Hemis baza'!K:AF,13,)</f>
        <v>To‘lov-shartnoma</v>
      </c>
      <c r="F615" s="109" t="str">
        <f>VLOOKUP(C615,'Hemis baza'!K:AF,3,)</f>
        <v>2-kurs</v>
      </c>
      <c r="G615" s="45" t="s">
        <v>140</v>
      </c>
      <c r="H615" s="404" t="str">
        <f>VLOOKUP(C615,'Hemis baza'!K:AF,5,)</f>
        <v>M1-23 MUZ</v>
      </c>
      <c r="I615" s="403" t="str">
        <f>VLOOKUP(C615,'Hemis baza'!K:AF,11,)</f>
        <v>Magistr</v>
      </c>
      <c r="J615" s="23" t="str">
        <f>VLOOKUP(C615,'Hemis baza'!K:AF,12,)</f>
        <v>Kunduzgi</v>
      </c>
      <c r="K615" s="44"/>
      <c r="L615" s="44"/>
      <c r="M615" s="12">
        <v>18000000</v>
      </c>
      <c r="N615" s="13">
        <f>SUMIF('BR 2'!B:B,'2-kurs'!C615,'BR 2'!G:G)</f>
        <v>18000000</v>
      </c>
      <c r="O615" s="12">
        <f t="shared" si="69"/>
        <v>0</v>
      </c>
      <c r="P615" s="12"/>
      <c r="Q615" s="12">
        <f t="shared" si="70"/>
        <v>0</v>
      </c>
      <c r="R615" s="39"/>
      <c r="U615" s="13">
        <f t="shared" si="71"/>
        <v>0</v>
      </c>
      <c r="V615" s="13">
        <v>18000000</v>
      </c>
      <c r="AA615" s="359">
        <f t="shared" si="65"/>
        <v>18000000</v>
      </c>
      <c r="AB615" s="359">
        <f t="shared" si="66"/>
        <v>18000000</v>
      </c>
      <c r="AC615" s="359">
        <f t="shared" si="67"/>
        <v>0</v>
      </c>
      <c r="AD615" s="359">
        <f t="shared" si="68"/>
        <v>0</v>
      </c>
    </row>
    <row r="616" spans="1:30" s="1" customFormat="1" x14ac:dyDescent="0.25">
      <c r="A616" s="5">
        <f>SUBTOTAL(103,$B$2:B616)</f>
        <v>615</v>
      </c>
      <c r="B616" s="42" t="s">
        <v>11766</v>
      </c>
      <c r="C616" s="32">
        <v>52311005260027</v>
      </c>
      <c r="D616" s="10" t="str">
        <f>VLOOKUP(C616,'Hemis baza'!K:AJ,26,)</f>
        <v>438231200136</v>
      </c>
      <c r="E616" s="24" t="str">
        <f>VLOOKUP(C616,'Hemis baza'!K:AF,13,)</f>
        <v>To‘lov-shartnoma</v>
      </c>
      <c r="F616" s="109" t="str">
        <f>VLOOKUP(C616,'Hemis baza'!K:AF,3,)</f>
        <v>2-kurs</v>
      </c>
      <c r="G616" s="45" t="s">
        <v>140</v>
      </c>
      <c r="H616" s="404" t="str">
        <f>VLOOKUP(C616,'Hemis baza'!K:AF,5,)</f>
        <v>M1-23 MUZ</v>
      </c>
      <c r="I616" s="403" t="str">
        <f>VLOOKUP(C616,'Hemis baza'!K:AF,11,)</f>
        <v>Magistr</v>
      </c>
      <c r="J616" s="23" t="str">
        <f>VLOOKUP(C616,'Hemis baza'!K:AF,12,)</f>
        <v>Kunduzgi</v>
      </c>
      <c r="K616" s="44"/>
      <c r="L616" s="44"/>
      <c r="M616" s="12">
        <v>18000000</v>
      </c>
      <c r="N616" s="13">
        <f>SUMIF('BR 2'!B:B,'2-kurs'!C616,'BR 2'!G:G)</f>
        <v>2000000</v>
      </c>
      <c r="O616" s="12">
        <f t="shared" si="69"/>
        <v>16000000</v>
      </c>
      <c r="P616" s="12"/>
      <c r="Q616" s="12">
        <f t="shared" si="70"/>
        <v>0</v>
      </c>
      <c r="R616" s="39"/>
      <c r="U616" s="13">
        <f t="shared" si="71"/>
        <v>0</v>
      </c>
      <c r="V616" s="13">
        <v>2000000</v>
      </c>
      <c r="AA616" s="359">
        <f t="shared" si="65"/>
        <v>18000000</v>
      </c>
      <c r="AB616" s="359">
        <f t="shared" si="66"/>
        <v>2000000</v>
      </c>
      <c r="AC616" s="359">
        <f t="shared" si="67"/>
        <v>16000000</v>
      </c>
      <c r="AD616" s="359">
        <f t="shared" si="68"/>
        <v>0</v>
      </c>
    </row>
    <row r="617" spans="1:30" s="1" customFormat="1" x14ac:dyDescent="0.25">
      <c r="A617" s="5">
        <f>SUBTOTAL(103,$B$2:B617)</f>
        <v>616</v>
      </c>
      <c r="B617" s="42" t="s">
        <v>11788</v>
      </c>
      <c r="C617" s="32">
        <v>31808995260069</v>
      </c>
      <c r="D617" s="10" t="e">
        <f>VLOOKUP(C617,'Hemis baza'!K:AJ,26,)</f>
        <v>#N/A</v>
      </c>
      <c r="E617" s="24" t="e">
        <f>VLOOKUP(C617,'Hemis baza'!K:AF,13,)</f>
        <v>#N/A</v>
      </c>
      <c r="F617" s="109" t="e">
        <f>VLOOKUP(C617,'Hemis baza'!K:AF,3,)</f>
        <v>#N/A</v>
      </c>
      <c r="G617" s="45" t="s">
        <v>140</v>
      </c>
      <c r="H617" s="404" t="e">
        <f>VLOOKUP(C617,'Hemis baza'!K:AF,5,)</f>
        <v>#N/A</v>
      </c>
      <c r="I617" s="403" t="e">
        <f>VLOOKUP(C617,'Hemis baza'!K:AF,11,)</f>
        <v>#N/A</v>
      </c>
      <c r="J617" s="23" t="e">
        <f>VLOOKUP(C617,'Hemis baza'!K:AF,12,)</f>
        <v>#N/A</v>
      </c>
      <c r="K617" s="44"/>
      <c r="L617" s="44"/>
      <c r="M617" s="12">
        <v>9000000</v>
      </c>
      <c r="N617" s="13">
        <f>SUMIF('BR 2'!B:B,'2-kurs'!C617,'BR 2'!G:G)</f>
        <v>9000000</v>
      </c>
      <c r="O617" s="12">
        <f t="shared" si="69"/>
        <v>0</v>
      </c>
      <c r="P617" s="12"/>
      <c r="Q617" s="12">
        <f t="shared" si="70"/>
        <v>0</v>
      </c>
      <c r="R617" s="39"/>
      <c r="U617" s="13">
        <f t="shared" si="71"/>
        <v>0</v>
      </c>
      <c r="V617" s="13">
        <v>9000000</v>
      </c>
      <c r="AA617" s="359">
        <f t="shared" si="65"/>
        <v>9000000</v>
      </c>
      <c r="AB617" s="359">
        <f t="shared" si="66"/>
        <v>9000000</v>
      </c>
      <c r="AC617" s="359">
        <f t="shared" si="67"/>
        <v>0</v>
      </c>
      <c r="AD617" s="359">
        <f t="shared" si="68"/>
        <v>0</v>
      </c>
    </row>
    <row r="618" spans="1:30" s="1" customFormat="1" x14ac:dyDescent="0.25">
      <c r="A618" s="5">
        <f>SUBTOTAL(103,$B$2:B618)</f>
        <v>617</v>
      </c>
      <c r="B618" s="42" t="s">
        <v>11792</v>
      </c>
      <c r="C618" s="32">
        <v>32605840262150</v>
      </c>
      <c r="D618" s="10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5" t="s">
        <v>140</v>
      </c>
      <c r="H618" s="404" t="e">
        <f>VLOOKUP(C618,'Hemis baza'!K:AF,5,)</f>
        <v>#N/A</v>
      </c>
      <c r="I618" s="403" t="e">
        <f>VLOOKUP(C618,'Hemis baza'!K:AF,11,)</f>
        <v>#N/A</v>
      </c>
      <c r="J618" s="23" t="e">
        <f>VLOOKUP(C618,'Hemis baza'!K:AF,12,)</f>
        <v>#N/A</v>
      </c>
      <c r="K618" s="44"/>
      <c r="L618" s="44"/>
      <c r="M618" s="12">
        <v>9000000</v>
      </c>
      <c r="N618" s="13">
        <f>SUMIF('BR 2'!B:B,'2-kurs'!C618,'BR 2'!G:G)</f>
        <v>8000000</v>
      </c>
      <c r="O618" s="12">
        <f t="shared" si="69"/>
        <v>1000000</v>
      </c>
      <c r="P618" s="12"/>
      <c r="Q618" s="12">
        <f t="shared" si="70"/>
        <v>0</v>
      </c>
      <c r="R618" s="39"/>
      <c r="U618" s="13">
        <f t="shared" si="71"/>
        <v>0</v>
      </c>
      <c r="V618" s="13">
        <v>8000000</v>
      </c>
      <c r="AA618" s="359">
        <f t="shared" si="65"/>
        <v>9000000</v>
      </c>
      <c r="AB618" s="359">
        <f t="shared" si="66"/>
        <v>8000000</v>
      </c>
      <c r="AC618" s="359">
        <f t="shared" si="67"/>
        <v>1000000</v>
      </c>
      <c r="AD618" s="359">
        <f t="shared" si="68"/>
        <v>0</v>
      </c>
    </row>
    <row r="619" spans="1:30" s="1" customFormat="1" x14ac:dyDescent="0.25">
      <c r="A619" s="5">
        <f>SUBTOTAL(103,$B$2:B619)</f>
        <v>618</v>
      </c>
      <c r="B619" s="42" t="s">
        <v>11773</v>
      </c>
      <c r="C619" s="32">
        <v>42108770990021</v>
      </c>
      <c r="D619" s="10" t="e">
        <f>VLOOKUP(C619,'Hemis baza'!K:AJ,26,)</f>
        <v>#N/A</v>
      </c>
      <c r="E619" s="24" t="e">
        <f>VLOOKUP(C619,'Hemis baza'!K:AF,13,)</f>
        <v>#N/A</v>
      </c>
      <c r="F619" s="109" t="e">
        <f>VLOOKUP(C619,'Hemis baza'!K:AF,3,)</f>
        <v>#N/A</v>
      </c>
      <c r="G619" s="45" t="s">
        <v>140</v>
      </c>
      <c r="H619" s="404" t="e">
        <f>VLOOKUP(C619,'Hemis baza'!K:AF,5,)</f>
        <v>#N/A</v>
      </c>
      <c r="I619" s="403" t="e">
        <f>VLOOKUP(C619,'Hemis baza'!K:AF,11,)</f>
        <v>#N/A</v>
      </c>
      <c r="J619" s="23" t="e">
        <f>VLOOKUP(C619,'Hemis baza'!K:AF,12,)</f>
        <v>#N/A</v>
      </c>
      <c r="K619" s="44"/>
      <c r="L619" s="44"/>
      <c r="M619" s="12">
        <v>9000000</v>
      </c>
      <c r="N619" s="13">
        <f>SUMIF('BR 2'!B:B,'2-kurs'!C619,'BR 2'!G:G)</f>
        <v>9000000</v>
      </c>
      <c r="O619" s="12">
        <f t="shared" si="69"/>
        <v>0</v>
      </c>
      <c r="P619" s="12"/>
      <c r="Q619" s="12">
        <f t="shared" si="70"/>
        <v>0</v>
      </c>
      <c r="R619" s="39"/>
      <c r="U619" s="13">
        <f t="shared" si="71"/>
        <v>0</v>
      </c>
      <c r="V619" s="13">
        <v>9000000</v>
      </c>
      <c r="AA619" s="359">
        <f t="shared" si="65"/>
        <v>9000000</v>
      </c>
      <c r="AB619" s="359">
        <f t="shared" si="66"/>
        <v>9000000</v>
      </c>
      <c r="AC619" s="359">
        <f t="shared" si="67"/>
        <v>0</v>
      </c>
      <c r="AD619" s="359">
        <f t="shared" si="68"/>
        <v>0</v>
      </c>
    </row>
    <row r="620" spans="1:30" s="1" customFormat="1" x14ac:dyDescent="0.25">
      <c r="A620" s="5">
        <f>SUBTOTAL(103,$B$2:B620)</f>
        <v>619</v>
      </c>
      <c r="B620" s="42" t="s">
        <v>11791</v>
      </c>
      <c r="C620" s="32">
        <v>42207905260012</v>
      </c>
      <c r="D620" s="10" t="e">
        <f>VLOOKUP(C620,'Hemis baza'!K:AJ,26,)</f>
        <v>#N/A</v>
      </c>
      <c r="E620" s="24" t="e">
        <f>VLOOKUP(C620,'Hemis baza'!K:AF,13,)</f>
        <v>#N/A</v>
      </c>
      <c r="F620" s="109" t="e">
        <f>VLOOKUP(C620,'Hemis baza'!K:AF,3,)</f>
        <v>#N/A</v>
      </c>
      <c r="G620" s="45" t="s">
        <v>140</v>
      </c>
      <c r="H620" s="404" t="e">
        <f>VLOOKUP(C620,'Hemis baza'!K:AF,5,)</f>
        <v>#N/A</v>
      </c>
      <c r="I620" s="403" t="e">
        <f>VLOOKUP(C620,'Hemis baza'!K:AF,11,)</f>
        <v>#N/A</v>
      </c>
      <c r="J620" s="23" t="e">
        <f>VLOOKUP(C620,'Hemis baza'!K:AF,12,)</f>
        <v>#N/A</v>
      </c>
      <c r="K620" s="44"/>
      <c r="L620" s="44"/>
      <c r="M620" s="12">
        <v>9000000</v>
      </c>
      <c r="N620" s="13">
        <f>SUMIF('BR 2'!B:B,'2-kurs'!C620,'BR 2'!G:G)</f>
        <v>9000000</v>
      </c>
      <c r="O620" s="12">
        <f t="shared" si="69"/>
        <v>0</v>
      </c>
      <c r="P620" s="12"/>
      <c r="Q620" s="12">
        <f t="shared" si="70"/>
        <v>0</v>
      </c>
      <c r="R620" s="39"/>
      <c r="U620" s="13">
        <f t="shared" si="71"/>
        <v>0</v>
      </c>
      <c r="V620" s="13">
        <v>9000000</v>
      </c>
      <c r="AA620" s="359">
        <f t="shared" si="65"/>
        <v>9000000</v>
      </c>
      <c r="AB620" s="359">
        <f t="shared" si="66"/>
        <v>9000000</v>
      </c>
      <c r="AC620" s="359">
        <f t="shared" si="67"/>
        <v>0</v>
      </c>
      <c r="AD620" s="359">
        <f t="shared" si="68"/>
        <v>0</v>
      </c>
    </row>
    <row r="621" spans="1:30" s="1" customFormat="1" x14ac:dyDescent="0.25">
      <c r="A621" s="5">
        <f>SUBTOTAL(103,$B$2:B621)</f>
        <v>620</v>
      </c>
      <c r="B621" s="42" t="s">
        <v>19279</v>
      </c>
      <c r="C621" s="32">
        <v>30905951050045</v>
      </c>
      <c r="D621" s="10" t="e">
        <f>VLOOKUP(C621,'Hemis baza'!K:AJ,26,)</f>
        <v>#N/A</v>
      </c>
      <c r="E621" s="24" t="e">
        <f>VLOOKUP(C621,'Hemis baza'!K:AF,13,)</f>
        <v>#N/A</v>
      </c>
      <c r="F621" s="109" t="e">
        <f>VLOOKUP(C621,'Hemis baza'!K:AF,3,)</f>
        <v>#N/A</v>
      </c>
      <c r="G621" s="45" t="s">
        <v>140</v>
      </c>
      <c r="H621" s="404" t="e">
        <f>VLOOKUP(C621,'Hemis baza'!K:AF,5,)</f>
        <v>#N/A</v>
      </c>
      <c r="I621" s="403" t="e">
        <f>VLOOKUP(C621,'Hemis baza'!K:AF,11,)</f>
        <v>#N/A</v>
      </c>
      <c r="J621" s="23" t="e">
        <f>VLOOKUP(C621,'Hemis baza'!K:AF,12,)</f>
        <v>#N/A</v>
      </c>
      <c r="K621" s="44"/>
      <c r="L621" s="44"/>
      <c r="M621" s="12">
        <v>9000000</v>
      </c>
      <c r="N621" s="13">
        <f>SUMIF('BR 2'!B:B,'2-kurs'!C621,'BR 2'!G:G)</f>
        <v>9000000</v>
      </c>
      <c r="O621" s="12">
        <f t="shared" si="69"/>
        <v>0</v>
      </c>
      <c r="P621" s="12"/>
      <c r="Q621" s="12">
        <f t="shared" si="70"/>
        <v>0</v>
      </c>
      <c r="R621" s="39"/>
      <c r="U621" s="13">
        <f t="shared" si="71"/>
        <v>0</v>
      </c>
      <c r="V621" s="13">
        <v>9000000</v>
      </c>
      <c r="AA621" s="359">
        <f t="shared" si="65"/>
        <v>9000000</v>
      </c>
      <c r="AB621" s="359">
        <f t="shared" si="66"/>
        <v>9000000</v>
      </c>
      <c r="AC621" s="359">
        <f t="shared" si="67"/>
        <v>0</v>
      </c>
      <c r="AD621" s="359">
        <f t="shared" si="68"/>
        <v>0</v>
      </c>
    </row>
    <row r="622" spans="1:30" s="1" customFormat="1" x14ac:dyDescent="0.25">
      <c r="A622" s="5">
        <f>SUBTOTAL(103,$B$2:B622)</f>
        <v>621</v>
      </c>
      <c r="B622" s="42" t="s">
        <v>19280</v>
      </c>
      <c r="C622" s="32">
        <v>32809911050013</v>
      </c>
      <c r="D622" s="10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5" t="s">
        <v>140</v>
      </c>
      <c r="H622" s="404" t="e">
        <f>VLOOKUP(C622,'Hemis baza'!K:AF,5,)</f>
        <v>#N/A</v>
      </c>
      <c r="I622" s="403" t="e">
        <f>VLOOKUP(C622,'Hemis baza'!K:AF,11,)</f>
        <v>#N/A</v>
      </c>
      <c r="J622" s="23" t="e">
        <f>VLOOKUP(C622,'Hemis baza'!K:AF,12,)</f>
        <v>#N/A</v>
      </c>
      <c r="K622" s="44"/>
      <c r="L622" s="44"/>
      <c r="M622" s="12">
        <v>9000000</v>
      </c>
      <c r="N622" s="13">
        <f>SUMIF('BR 2'!B:B,'2-kurs'!C622,'BR 2'!G:G)</f>
        <v>9000000</v>
      </c>
      <c r="O622" s="12">
        <f t="shared" si="69"/>
        <v>0</v>
      </c>
      <c r="P622" s="12"/>
      <c r="Q622" s="12">
        <f t="shared" si="70"/>
        <v>0</v>
      </c>
      <c r="R622" s="39"/>
      <c r="U622" s="13">
        <f t="shared" si="71"/>
        <v>0</v>
      </c>
      <c r="V622" s="13">
        <v>9000000</v>
      </c>
      <c r="AA622" s="359">
        <f t="shared" si="65"/>
        <v>9000000</v>
      </c>
      <c r="AB622" s="359">
        <f t="shared" si="66"/>
        <v>9000000</v>
      </c>
      <c r="AC622" s="359">
        <f t="shared" si="67"/>
        <v>0</v>
      </c>
      <c r="AD622" s="359">
        <f t="shared" si="68"/>
        <v>0</v>
      </c>
    </row>
    <row r="623" spans="1:30" s="1" customFormat="1" x14ac:dyDescent="0.25">
      <c r="A623" s="5">
        <f>SUBTOTAL(103,$B$2:B623)</f>
        <v>622</v>
      </c>
      <c r="B623" s="42" t="s">
        <v>11775</v>
      </c>
      <c r="C623" s="32">
        <v>31005912400029</v>
      </c>
      <c r="D623" s="10" t="e">
        <f>VLOOKUP(C623,'Hemis baza'!K:AJ,26,)</f>
        <v>#N/A</v>
      </c>
      <c r="E623" s="24" t="e">
        <f>VLOOKUP(C623,'Hemis baza'!K:AF,13,)</f>
        <v>#N/A</v>
      </c>
      <c r="F623" s="109" t="e">
        <f>VLOOKUP(C623,'Hemis baza'!K:AF,3,)</f>
        <v>#N/A</v>
      </c>
      <c r="G623" s="45" t="s">
        <v>140</v>
      </c>
      <c r="H623" s="404" t="e">
        <f>VLOOKUP(C623,'Hemis baza'!K:AF,5,)</f>
        <v>#N/A</v>
      </c>
      <c r="I623" s="403" t="e">
        <f>VLOOKUP(C623,'Hemis baza'!K:AF,11,)</f>
        <v>#N/A</v>
      </c>
      <c r="J623" s="23" t="e">
        <f>VLOOKUP(C623,'Hemis baza'!K:AF,12,)</f>
        <v>#N/A</v>
      </c>
      <c r="K623" s="44"/>
      <c r="L623" s="44"/>
      <c r="M623" s="12">
        <v>9000000</v>
      </c>
      <c r="N623" s="13">
        <f>SUMIF('BR 2'!B:B,'2-kurs'!C623,'BR 2'!G:G)</f>
        <v>9000000</v>
      </c>
      <c r="O623" s="12">
        <f t="shared" si="69"/>
        <v>0</v>
      </c>
      <c r="P623" s="12"/>
      <c r="Q623" s="12">
        <f t="shared" si="70"/>
        <v>0</v>
      </c>
      <c r="R623" s="39"/>
      <c r="U623" s="13">
        <f t="shared" si="71"/>
        <v>0</v>
      </c>
      <c r="V623" s="13">
        <v>9000000</v>
      </c>
      <c r="AA623" s="359">
        <f t="shared" si="65"/>
        <v>9000000</v>
      </c>
      <c r="AB623" s="359">
        <f t="shared" si="66"/>
        <v>9000000</v>
      </c>
      <c r="AC623" s="359">
        <f t="shared" si="67"/>
        <v>0</v>
      </c>
      <c r="AD623" s="359">
        <f t="shared" si="68"/>
        <v>0</v>
      </c>
    </row>
    <row r="624" spans="1:30" s="1" customFormat="1" x14ac:dyDescent="0.25">
      <c r="A624" s="5">
        <f>SUBTOTAL(103,$B$2:B624)</f>
        <v>623</v>
      </c>
      <c r="B624" s="42" t="s">
        <v>19281</v>
      </c>
      <c r="C624" s="32">
        <v>30108926590012</v>
      </c>
      <c r="D624" s="10" t="e">
        <f>VLOOKUP(C624,'Hemis baza'!K:AJ,26,)</f>
        <v>#N/A</v>
      </c>
      <c r="E624" s="24" t="e">
        <f>VLOOKUP(C624,'Hemis baza'!K:AF,13,)</f>
        <v>#N/A</v>
      </c>
      <c r="F624" s="109" t="e">
        <f>VLOOKUP(C624,'Hemis baza'!K:AF,3,)</f>
        <v>#N/A</v>
      </c>
      <c r="G624" s="45" t="s">
        <v>140</v>
      </c>
      <c r="H624" s="404" t="e">
        <f>VLOOKUP(C624,'Hemis baza'!K:AF,5,)</f>
        <v>#N/A</v>
      </c>
      <c r="I624" s="403" t="e">
        <f>VLOOKUP(C624,'Hemis baza'!K:AF,11,)</f>
        <v>#N/A</v>
      </c>
      <c r="J624" s="23" t="e">
        <f>VLOOKUP(C624,'Hemis baza'!K:AF,12,)</f>
        <v>#N/A</v>
      </c>
      <c r="K624" s="44"/>
      <c r="L624" s="44"/>
      <c r="M624" s="12">
        <v>9000000</v>
      </c>
      <c r="N624" s="13">
        <f>SUMIF('BR 2'!B:B,'2-kurs'!C624,'BR 2'!G:G)</f>
        <v>9000000</v>
      </c>
      <c r="O624" s="12">
        <f t="shared" si="69"/>
        <v>0</v>
      </c>
      <c r="P624" s="12"/>
      <c r="Q624" s="12">
        <f t="shared" si="70"/>
        <v>0</v>
      </c>
      <c r="R624" s="39"/>
      <c r="U624" s="13">
        <f t="shared" si="71"/>
        <v>0</v>
      </c>
      <c r="V624" s="13">
        <v>9000000</v>
      </c>
      <c r="AA624" s="359">
        <f t="shared" si="65"/>
        <v>9000000</v>
      </c>
      <c r="AB624" s="359">
        <f t="shared" si="66"/>
        <v>9000000</v>
      </c>
      <c r="AC624" s="359">
        <f t="shared" si="67"/>
        <v>0</v>
      </c>
      <c r="AD624" s="359">
        <f t="shared" si="68"/>
        <v>0</v>
      </c>
    </row>
    <row r="625" spans="1:30" s="1" customFormat="1" x14ac:dyDescent="0.25">
      <c r="A625" s="5">
        <f>SUBTOTAL(103,$B$2:B625)</f>
        <v>624</v>
      </c>
      <c r="B625" s="42" t="s">
        <v>11880</v>
      </c>
      <c r="C625" s="32">
        <v>61909025260028</v>
      </c>
      <c r="D625" s="10" t="str">
        <f>VLOOKUP(C625,'Hemis baza'!K:AJ,26,)</f>
        <v>438231200095</v>
      </c>
      <c r="E625" s="24" t="str">
        <f>VLOOKUP(C625,'Hemis baza'!K:AF,13,)</f>
        <v>To‘lov-shartnoma</v>
      </c>
      <c r="F625" s="109" t="str">
        <f>VLOOKUP(C625,'Hemis baza'!K:AF,3,)</f>
        <v>2-kurs</v>
      </c>
      <c r="G625" s="45" t="s">
        <v>19614</v>
      </c>
      <c r="H625" s="404" t="str">
        <f>VLOOKUP(C625,'Hemis baza'!K:AF,5,)</f>
        <v>M1-23 JM</v>
      </c>
      <c r="I625" s="403" t="str">
        <f>VLOOKUP(C625,'Hemis baza'!K:AF,11,)</f>
        <v>Magistr</v>
      </c>
      <c r="J625" s="23" t="str">
        <f>VLOOKUP(C625,'Hemis baza'!K:AF,12,)</f>
        <v>Kunduzgi</v>
      </c>
      <c r="K625" s="44"/>
      <c r="L625" s="44"/>
      <c r="M625" s="12">
        <v>18000000</v>
      </c>
      <c r="N625" s="13">
        <f>SUMIF('BR 2'!B:B,'2-kurs'!C625,'BR 2'!G:G)</f>
        <v>0</v>
      </c>
      <c r="O625" s="12">
        <f t="shared" si="69"/>
        <v>18000000</v>
      </c>
      <c r="P625" s="12"/>
      <c r="Q625" s="12">
        <f t="shared" si="70"/>
        <v>0</v>
      </c>
      <c r="R625" s="39"/>
      <c r="U625" s="13">
        <f t="shared" si="71"/>
        <v>0</v>
      </c>
      <c r="V625" s="13">
        <v>0</v>
      </c>
      <c r="AA625" s="359">
        <f t="shared" si="65"/>
        <v>18000000</v>
      </c>
      <c r="AB625" s="359">
        <f t="shared" si="66"/>
        <v>0</v>
      </c>
      <c r="AC625" s="359">
        <f t="shared" si="67"/>
        <v>18000000</v>
      </c>
      <c r="AD625" s="359">
        <f t="shared" si="68"/>
        <v>0</v>
      </c>
    </row>
    <row r="626" spans="1:30" s="1" customFormat="1" x14ac:dyDescent="0.25">
      <c r="A626" s="5">
        <f>SUBTOTAL(103,$B$2:B626)</f>
        <v>625</v>
      </c>
      <c r="B626" s="42" t="s">
        <v>11832</v>
      </c>
      <c r="C626" s="32">
        <v>31210853160060</v>
      </c>
      <c r="D626" s="10" t="str">
        <f>VLOOKUP(C626,'Hemis baza'!K:AJ,26,)</f>
        <v>438231200143</v>
      </c>
      <c r="E626" s="24" t="str">
        <f>VLOOKUP(C626,'Hemis baza'!K:AF,13,)</f>
        <v>To‘lov-shartnoma</v>
      </c>
      <c r="F626" s="109" t="str">
        <f>VLOOKUP(C626,'Hemis baza'!K:AF,3,)</f>
        <v>2-kurs</v>
      </c>
      <c r="G626" s="45" t="s">
        <v>19614</v>
      </c>
      <c r="H626" s="404" t="str">
        <f>VLOOKUP(C626,'Hemis baza'!K:AF,5,)</f>
        <v>M1-23 JM</v>
      </c>
      <c r="I626" s="403" t="str">
        <f>VLOOKUP(C626,'Hemis baza'!K:AF,11,)</f>
        <v>Magistr</v>
      </c>
      <c r="J626" s="23" t="str">
        <f>VLOOKUP(C626,'Hemis baza'!K:AF,12,)</f>
        <v>Kunduzgi</v>
      </c>
      <c r="K626" s="44"/>
      <c r="L626" s="44"/>
      <c r="M626" s="12">
        <v>18000000</v>
      </c>
      <c r="N626" s="13">
        <f>SUMIF('BR 2'!B:B,'2-kurs'!C626,'BR 2'!G:G)</f>
        <v>18000000</v>
      </c>
      <c r="O626" s="12">
        <f t="shared" si="69"/>
        <v>0</v>
      </c>
      <c r="P626" s="12"/>
      <c r="Q626" s="12">
        <f t="shared" si="70"/>
        <v>0</v>
      </c>
      <c r="R626" s="39"/>
      <c r="U626" s="13">
        <f t="shared" si="71"/>
        <v>0</v>
      </c>
      <c r="V626" s="13">
        <v>18000000</v>
      </c>
      <c r="AA626" s="359">
        <f t="shared" si="65"/>
        <v>18000000</v>
      </c>
      <c r="AB626" s="359">
        <f t="shared" si="66"/>
        <v>18000000</v>
      </c>
      <c r="AC626" s="359">
        <f t="shared" si="67"/>
        <v>0</v>
      </c>
      <c r="AD626" s="359">
        <f t="shared" si="68"/>
        <v>0</v>
      </c>
    </row>
    <row r="627" spans="1:30" s="1" customFormat="1" x14ac:dyDescent="0.25">
      <c r="A627" s="5">
        <f>SUBTOTAL(103,$B$2:B627)</f>
        <v>626</v>
      </c>
      <c r="B627" s="42" t="s">
        <v>11815</v>
      </c>
      <c r="C627" s="32">
        <v>32508942720086</v>
      </c>
      <c r="D627" s="10" t="str">
        <f>VLOOKUP(C627,'Hemis baza'!K:AJ,26,)</f>
        <v>438241200221</v>
      </c>
      <c r="E627" s="24" t="str">
        <f>VLOOKUP(C627,'Hemis baza'!K:AF,13,)</f>
        <v>To‘lov-shartnoma</v>
      </c>
      <c r="F627" s="109" t="str">
        <f>VLOOKUP(C627,'Hemis baza'!K:AF,3,)</f>
        <v>2-kurs</v>
      </c>
      <c r="G627" s="45" t="s">
        <v>19614</v>
      </c>
      <c r="H627" s="404" t="str">
        <f>VLOOKUP(C627,'Hemis baza'!K:AF,5,)</f>
        <v>M1-23 JM</v>
      </c>
      <c r="I627" s="403" t="str">
        <f>VLOOKUP(C627,'Hemis baza'!K:AF,11,)</f>
        <v>Magistr</v>
      </c>
      <c r="J627" s="23" t="str">
        <f>VLOOKUP(C627,'Hemis baza'!K:AF,12,)</f>
        <v>Kunduzgi</v>
      </c>
      <c r="K627" s="44"/>
      <c r="L627" s="44"/>
      <c r="M627" s="12">
        <v>18000000</v>
      </c>
      <c r="N627" s="13">
        <f>SUMIF('BR 2'!B:B,'2-kurs'!C627,'BR 2'!G:G)</f>
        <v>18000000</v>
      </c>
      <c r="O627" s="12">
        <f t="shared" si="69"/>
        <v>0</v>
      </c>
      <c r="P627" s="12"/>
      <c r="Q627" s="12">
        <f t="shared" si="70"/>
        <v>0</v>
      </c>
      <c r="R627" s="39"/>
      <c r="U627" s="13">
        <f t="shared" si="71"/>
        <v>0</v>
      </c>
      <c r="V627" s="13">
        <v>18000000</v>
      </c>
      <c r="AA627" s="359">
        <f t="shared" si="65"/>
        <v>18000000</v>
      </c>
      <c r="AB627" s="359">
        <f t="shared" si="66"/>
        <v>18000000</v>
      </c>
      <c r="AC627" s="359">
        <f t="shared" si="67"/>
        <v>0</v>
      </c>
      <c r="AD627" s="359">
        <f t="shared" si="68"/>
        <v>0</v>
      </c>
    </row>
    <row r="628" spans="1:30" s="1" customFormat="1" x14ac:dyDescent="0.25">
      <c r="A628" s="5">
        <f>SUBTOTAL(103,$B$2:B628)</f>
        <v>627</v>
      </c>
      <c r="B628" s="42" t="s">
        <v>11794</v>
      </c>
      <c r="C628" s="32">
        <v>62204025340033</v>
      </c>
      <c r="D628" s="10" t="str">
        <f>VLOOKUP(C628,'Hemis baza'!K:AJ,26,)</f>
        <v>438231200096</v>
      </c>
      <c r="E628" s="24" t="str">
        <f>VLOOKUP(C628,'Hemis baza'!K:AF,13,)</f>
        <v>To‘lov-shartnoma</v>
      </c>
      <c r="F628" s="109" t="str">
        <f>VLOOKUP(C628,'Hemis baza'!K:AF,3,)</f>
        <v>2-kurs</v>
      </c>
      <c r="G628" s="45" t="s">
        <v>19614</v>
      </c>
      <c r="H628" s="404" t="str">
        <f>VLOOKUP(C628,'Hemis baza'!K:AF,5,)</f>
        <v>M1-23 JM</v>
      </c>
      <c r="I628" s="403" t="str">
        <f>VLOOKUP(C628,'Hemis baza'!K:AF,11,)</f>
        <v>Magistr</v>
      </c>
      <c r="J628" s="23" t="str">
        <f>VLOOKUP(C628,'Hemis baza'!K:AF,12,)</f>
        <v>Kunduzgi</v>
      </c>
      <c r="K628" s="44"/>
      <c r="L628" s="44"/>
      <c r="M628" s="12">
        <v>18000000</v>
      </c>
      <c r="N628" s="13">
        <f>SUMIF('BR 2'!B:B,'2-kurs'!C628,'BR 2'!G:G)</f>
        <v>2000000</v>
      </c>
      <c r="O628" s="12">
        <f t="shared" si="69"/>
        <v>16000000</v>
      </c>
      <c r="P628" s="12"/>
      <c r="Q628" s="12">
        <f t="shared" si="70"/>
        <v>0</v>
      </c>
      <c r="R628" s="39"/>
      <c r="U628" s="13">
        <f t="shared" si="71"/>
        <v>0</v>
      </c>
      <c r="V628" s="13">
        <v>2000000</v>
      </c>
      <c r="AA628" s="359">
        <f t="shared" si="65"/>
        <v>18000000</v>
      </c>
      <c r="AB628" s="359">
        <f t="shared" si="66"/>
        <v>2000000</v>
      </c>
      <c r="AC628" s="359">
        <f t="shared" si="67"/>
        <v>16000000</v>
      </c>
      <c r="AD628" s="359">
        <f t="shared" si="68"/>
        <v>0</v>
      </c>
    </row>
    <row r="629" spans="1:30" s="1" customFormat="1" x14ac:dyDescent="0.25">
      <c r="A629" s="5">
        <f>SUBTOTAL(103,$B$2:B629)</f>
        <v>628</v>
      </c>
      <c r="B629" s="42" t="s">
        <v>11850</v>
      </c>
      <c r="C629" s="32">
        <v>50607025320039</v>
      </c>
      <c r="D629" s="10" t="str">
        <f>VLOOKUP(C629,'Hemis baza'!K:AJ,26,)</f>
        <v>438231200148</v>
      </c>
      <c r="E629" s="24" t="str">
        <f>VLOOKUP(C629,'Hemis baza'!K:AF,13,)</f>
        <v>To‘lov-shartnoma</v>
      </c>
      <c r="F629" s="109" t="str">
        <f>VLOOKUP(C629,'Hemis baza'!K:AF,3,)</f>
        <v>2-kurs</v>
      </c>
      <c r="G629" s="45" t="s">
        <v>19614</v>
      </c>
      <c r="H629" s="404" t="str">
        <f>VLOOKUP(C629,'Hemis baza'!K:AF,5,)</f>
        <v>M1-23 JM</v>
      </c>
      <c r="I629" s="403" t="str">
        <f>VLOOKUP(C629,'Hemis baza'!K:AF,11,)</f>
        <v>Magistr</v>
      </c>
      <c r="J629" s="23" t="str">
        <f>VLOOKUP(C629,'Hemis baza'!K:AF,12,)</f>
        <v>Kunduzgi</v>
      </c>
      <c r="K629" s="44"/>
      <c r="L629" s="44"/>
      <c r="M629" s="12">
        <v>18000000</v>
      </c>
      <c r="N629" s="13">
        <f>SUMIF('BR 2'!B:B,'2-kurs'!C629,'BR 2'!G:G)</f>
        <v>8000000</v>
      </c>
      <c r="O629" s="12">
        <f t="shared" si="69"/>
        <v>10000000</v>
      </c>
      <c r="P629" s="12"/>
      <c r="Q629" s="12">
        <f t="shared" si="70"/>
        <v>0</v>
      </c>
      <c r="R629" s="39"/>
      <c r="U629" s="13">
        <f t="shared" si="71"/>
        <v>0</v>
      </c>
      <c r="V629" s="13">
        <v>8000000</v>
      </c>
      <c r="AA629" s="359">
        <f t="shared" si="65"/>
        <v>18000000</v>
      </c>
      <c r="AB629" s="359">
        <f t="shared" si="66"/>
        <v>8000000</v>
      </c>
      <c r="AC629" s="359">
        <f t="shared" si="67"/>
        <v>10000000</v>
      </c>
      <c r="AD629" s="359">
        <f t="shared" si="68"/>
        <v>0</v>
      </c>
    </row>
    <row r="630" spans="1:30" s="1" customFormat="1" x14ac:dyDescent="0.25">
      <c r="A630" s="5">
        <f>SUBTOTAL(103,$B$2:B630)</f>
        <v>629</v>
      </c>
      <c r="B630" s="42" t="s">
        <v>11872</v>
      </c>
      <c r="C630" s="32">
        <v>43001995260018</v>
      </c>
      <c r="D630" s="10" t="str">
        <f>VLOOKUP(C630,'Hemis baza'!K:AJ,26,)</f>
        <v>438231200097</v>
      </c>
      <c r="E630" s="24" t="str">
        <f>VLOOKUP(C630,'Hemis baza'!K:AF,13,)</f>
        <v>To‘lov-shartnoma</v>
      </c>
      <c r="F630" s="109" t="str">
        <f>VLOOKUP(C630,'Hemis baza'!K:AF,3,)</f>
        <v>2-kurs</v>
      </c>
      <c r="G630" s="45" t="s">
        <v>19614</v>
      </c>
      <c r="H630" s="404" t="str">
        <f>VLOOKUP(C630,'Hemis baza'!K:AF,5,)</f>
        <v>M1-23 JM</v>
      </c>
      <c r="I630" s="403" t="str">
        <f>VLOOKUP(C630,'Hemis baza'!K:AF,11,)</f>
        <v>Magistr</v>
      </c>
      <c r="J630" s="23" t="str">
        <f>VLOOKUP(C630,'Hemis baza'!K:AF,12,)</f>
        <v>Kunduzgi</v>
      </c>
      <c r="K630" s="44"/>
      <c r="L630" s="44"/>
      <c r="M630" s="12">
        <v>18000000</v>
      </c>
      <c r="N630" s="13">
        <f>SUMIF('BR 2'!B:B,'2-kurs'!C630,'BR 2'!G:G)</f>
        <v>18000000</v>
      </c>
      <c r="O630" s="12">
        <f t="shared" si="69"/>
        <v>0</v>
      </c>
      <c r="P630" s="12"/>
      <c r="Q630" s="12">
        <f t="shared" si="70"/>
        <v>0</v>
      </c>
      <c r="R630" s="39"/>
      <c r="U630" s="13">
        <f t="shared" si="71"/>
        <v>0</v>
      </c>
      <c r="V630" s="13">
        <v>18000000</v>
      </c>
      <c r="AA630" s="359">
        <f t="shared" si="65"/>
        <v>18000000</v>
      </c>
      <c r="AB630" s="359">
        <f t="shared" si="66"/>
        <v>18000000</v>
      </c>
      <c r="AC630" s="359">
        <f t="shared" si="67"/>
        <v>0</v>
      </c>
      <c r="AD630" s="359">
        <f t="shared" si="68"/>
        <v>0</v>
      </c>
    </row>
    <row r="631" spans="1:30" s="1" customFormat="1" x14ac:dyDescent="0.25">
      <c r="A631" s="5">
        <f>SUBTOTAL(103,$B$2:B631)</f>
        <v>630</v>
      </c>
      <c r="B631" s="42" t="s">
        <v>11819</v>
      </c>
      <c r="C631" s="32">
        <v>53107015290058</v>
      </c>
      <c r="D631" s="10" t="str">
        <f>VLOOKUP(C631,'Hemis baza'!K:AJ,26,)</f>
        <v>438231200088</v>
      </c>
      <c r="E631" s="24" t="str">
        <f>VLOOKUP(C631,'Hemis baza'!K:AF,13,)</f>
        <v>To‘lov-shartnoma</v>
      </c>
      <c r="F631" s="109" t="str">
        <f>VLOOKUP(C631,'Hemis baza'!K:AF,3,)</f>
        <v>2-kurs</v>
      </c>
      <c r="G631" s="45" t="s">
        <v>19614</v>
      </c>
      <c r="H631" s="404" t="str">
        <f>VLOOKUP(C631,'Hemis baza'!K:AF,5,)</f>
        <v>M1-23 JM</v>
      </c>
      <c r="I631" s="403" t="str">
        <f>VLOOKUP(C631,'Hemis baza'!K:AF,11,)</f>
        <v>Magistr</v>
      </c>
      <c r="J631" s="23" t="str">
        <f>VLOOKUP(C631,'Hemis baza'!K:AF,12,)</f>
        <v>Kunduzgi</v>
      </c>
      <c r="K631" s="44"/>
      <c r="L631" s="44"/>
      <c r="M631" s="12">
        <v>18000000</v>
      </c>
      <c r="N631" s="13">
        <f>SUMIF('BR 2'!B:B,'2-kurs'!C631,'BR 2'!G:G)</f>
        <v>13500000</v>
      </c>
      <c r="O631" s="12">
        <f t="shared" si="69"/>
        <v>4500000</v>
      </c>
      <c r="P631" s="12"/>
      <c r="Q631" s="12">
        <f t="shared" si="70"/>
        <v>0</v>
      </c>
      <c r="R631" s="39"/>
      <c r="U631" s="13">
        <f t="shared" si="71"/>
        <v>0</v>
      </c>
      <c r="V631" s="13">
        <v>13500000</v>
      </c>
      <c r="AA631" s="359">
        <f t="shared" si="65"/>
        <v>18000000</v>
      </c>
      <c r="AB631" s="359">
        <f t="shared" si="66"/>
        <v>13500000</v>
      </c>
      <c r="AC631" s="359">
        <f t="shared" si="67"/>
        <v>4500000</v>
      </c>
      <c r="AD631" s="359">
        <f t="shared" si="68"/>
        <v>0</v>
      </c>
    </row>
    <row r="632" spans="1:30" s="1" customFormat="1" x14ac:dyDescent="0.25">
      <c r="A632" s="5">
        <f>SUBTOTAL(103,$B$2:B632)</f>
        <v>631</v>
      </c>
      <c r="B632" s="42" t="s">
        <v>11838</v>
      </c>
      <c r="C632" s="32">
        <v>30706961000062</v>
      </c>
      <c r="D632" s="10" t="str">
        <f>VLOOKUP(C632,'Hemis baza'!K:AJ,26,)</f>
        <v>438241200227</v>
      </c>
      <c r="E632" s="24" t="str">
        <f>VLOOKUP(C632,'Hemis baza'!K:AF,13,)</f>
        <v>To‘lov-shartnoma</v>
      </c>
      <c r="F632" s="109" t="str">
        <f>VLOOKUP(C632,'Hemis baza'!K:AF,3,)</f>
        <v>2-kurs</v>
      </c>
      <c r="G632" s="45" t="s">
        <v>19614</v>
      </c>
      <c r="H632" s="404" t="str">
        <f>VLOOKUP(C632,'Hemis baza'!K:AF,5,)</f>
        <v>M1-23 JM</v>
      </c>
      <c r="I632" s="403" t="str">
        <f>VLOOKUP(C632,'Hemis baza'!K:AF,11,)</f>
        <v>Magistr</v>
      </c>
      <c r="J632" s="23" t="str">
        <f>VLOOKUP(C632,'Hemis baza'!K:AF,12,)</f>
        <v>Kunduzgi</v>
      </c>
      <c r="K632" s="44"/>
      <c r="L632" s="44"/>
      <c r="M632" s="12">
        <v>18000000</v>
      </c>
      <c r="N632" s="13">
        <f>SUMIF('BR 2'!B:B,'2-kurs'!C632,'BR 2'!G:G)</f>
        <v>15000000</v>
      </c>
      <c r="O632" s="12">
        <f t="shared" si="69"/>
        <v>3000000</v>
      </c>
      <c r="P632" s="12"/>
      <c r="Q632" s="12">
        <f t="shared" si="70"/>
        <v>0</v>
      </c>
      <c r="R632" s="39"/>
      <c r="U632" s="13">
        <f t="shared" si="71"/>
        <v>0</v>
      </c>
      <c r="V632" s="13">
        <v>15000000</v>
      </c>
      <c r="AA632" s="359">
        <f t="shared" si="65"/>
        <v>18000000</v>
      </c>
      <c r="AB632" s="359">
        <f t="shared" si="66"/>
        <v>15000000</v>
      </c>
      <c r="AC632" s="359">
        <f t="shared" si="67"/>
        <v>3000000</v>
      </c>
      <c r="AD632" s="359">
        <f t="shared" si="68"/>
        <v>0</v>
      </c>
    </row>
    <row r="633" spans="1:30" s="1" customFormat="1" x14ac:dyDescent="0.25">
      <c r="A633" s="5">
        <f>SUBTOTAL(103,$B$2:B633)</f>
        <v>632</v>
      </c>
      <c r="B633" s="42" t="s">
        <v>11803</v>
      </c>
      <c r="C633" s="32">
        <v>31105975370012</v>
      </c>
      <c r="D633" s="10" t="str">
        <f>VLOOKUP(C633,'Hemis baza'!K:AJ,26,)</f>
        <v>438241200225</v>
      </c>
      <c r="E633" s="24" t="str">
        <f>VLOOKUP(C633,'Hemis baza'!K:AF,13,)</f>
        <v>To‘lov-shartnoma</v>
      </c>
      <c r="F633" s="109" t="str">
        <f>VLOOKUP(C633,'Hemis baza'!K:AF,3,)</f>
        <v>2-kurs</v>
      </c>
      <c r="G633" s="45" t="s">
        <v>19614</v>
      </c>
      <c r="H633" s="404" t="str">
        <f>VLOOKUP(C633,'Hemis baza'!K:AF,5,)</f>
        <v>M1-23 JM</v>
      </c>
      <c r="I633" s="403" t="str">
        <f>VLOOKUP(C633,'Hemis baza'!K:AF,11,)</f>
        <v>Magistr</v>
      </c>
      <c r="J633" s="23" t="str">
        <f>VLOOKUP(C633,'Hemis baza'!K:AF,12,)</f>
        <v>Kunduzgi</v>
      </c>
      <c r="K633" s="44"/>
      <c r="L633" s="44"/>
      <c r="M633" s="12">
        <v>18000000</v>
      </c>
      <c r="N633" s="13">
        <f>SUMIF('BR 2'!B:B,'2-kurs'!C633,'BR 2'!G:G)</f>
        <v>3000000</v>
      </c>
      <c r="O633" s="12">
        <f t="shared" si="69"/>
        <v>15000000</v>
      </c>
      <c r="P633" s="12"/>
      <c r="Q633" s="12">
        <f t="shared" si="70"/>
        <v>0</v>
      </c>
      <c r="R633" s="39"/>
      <c r="U633" s="13">
        <f t="shared" si="71"/>
        <v>0</v>
      </c>
      <c r="V633" s="13">
        <v>3000000</v>
      </c>
      <c r="AA633" s="359">
        <f t="shared" si="65"/>
        <v>18000000</v>
      </c>
      <c r="AB633" s="359">
        <f t="shared" si="66"/>
        <v>3000000</v>
      </c>
      <c r="AC633" s="359">
        <f t="shared" si="67"/>
        <v>15000000</v>
      </c>
      <c r="AD633" s="359">
        <f t="shared" si="68"/>
        <v>0</v>
      </c>
    </row>
    <row r="634" spans="1:30" s="1" customFormat="1" x14ac:dyDescent="0.25">
      <c r="A634" s="5">
        <f>SUBTOTAL(103,$B$2:B634)</f>
        <v>633</v>
      </c>
      <c r="B634" s="42" t="s">
        <v>11855</v>
      </c>
      <c r="C634" s="32">
        <v>30506950910011</v>
      </c>
      <c r="D634" s="10" t="str">
        <f>VLOOKUP(C634,'Hemis baza'!K:AJ,26,)</f>
        <v>438231200098</v>
      </c>
      <c r="E634" s="24" t="str">
        <f>VLOOKUP(C634,'Hemis baza'!K:AF,13,)</f>
        <v>To‘lov-shartnoma</v>
      </c>
      <c r="F634" s="109" t="str">
        <f>VLOOKUP(C634,'Hemis baza'!K:AF,3,)</f>
        <v>2-kurs</v>
      </c>
      <c r="G634" s="45" t="s">
        <v>19614</v>
      </c>
      <c r="H634" s="404" t="str">
        <f>VLOOKUP(C634,'Hemis baza'!K:AF,5,)</f>
        <v>M1-23 JM</v>
      </c>
      <c r="I634" s="403" t="str">
        <f>VLOOKUP(C634,'Hemis baza'!K:AF,11,)</f>
        <v>Magistr</v>
      </c>
      <c r="J634" s="23" t="str">
        <f>VLOOKUP(C634,'Hemis baza'!K:AF,12,)</f>
        <v>Kunduzgi</v>
      </c>
      <c r="K634" s="44"/>
      <c r="L634" s="44"/>
      <c r="M634" s="12">
        <v>18000000</v>
      </c>
      <c r="N634" s="13">
        <f>SUMIF('BR 2'!B:B,'2-kurs'!C634,'BR 2'!G:G)</f>
        <v>0</v>
      </c>
      <c r="O634" s="12">
        <f t="shared" si="69"/>
        <v>18000000</v>
      </c>
      <c r="P634" s="12"/>
      <c r="Q634" s="12">
        <f t="shared" si="70"/>
        <v>0</v>
      </c>
      <c r="R634" s="39"/>
      <c r="U634" s="13">
        <f t="shared" si="71"/>
        <v>0</v>
      </c>
      <c r="V634" s="13">
        <v>0</v>
      </c>
      <c r="AA634" s="359">
        <f t="shared" si="65"/>
        <v>18000000</v>
      </c>
      <c r="AB634" s="359">
        <f t="shared" si="66"/>
        <v>0</v>
      </c>
      <c r="AC634" s="359">
        <f t="shared" si="67"/>
        <v>18000000</v>
      </c>
      <c r="AD634" s="359">
        <f t="shared" si="68"/>
        <v>0</v>
      </c>
    </row>
    <row r="635" spans="1:30" s="1" customFormat="1" x14ac:dyDescent="0.25">
      <c r="A635" s="5">
        <f>SUBTOTAL(103,$B$2:B635)</f>
        <v>634</v>
      </c>
      <c r="B635" s="42" t="s">
        <v>11807</v>
      </c>
      <c r="C635" s="32">
        <v>51503015330039</v>
      </c>
      <c r="D635" s="10" t="str">
        <f>VLOOKUP(C635,'Hemis baza'!K:AJ,26,)</f>
        <v>438231200085</v>
      </c>
      <c r="E635" s="24" t="str">
        <f>VLOOKUP(C635,'Hemis baza'!K:AF,13,)</f>
        <v>To‘lov-shartnoma</v>
      </c>
      <c r="F635" s="109" t="str">
        <f>VLOOKUP(C635,'Hemis baza'!K:AF,3,)</f>
        <v>2-kurs</v>
      </c>
      <c r="G635" s="45" t="s">
        <v>19614</v>
      </c>
      <c r="H635" s="404" t="str">
        <f>VLOOKUP(C635,'Hemis baza'!K:AF,5,)</f>
        <v>M1-23 JM</v>
      </c>
      <c r="I635" s="403" t="str">
        <f>VLOOKUP(C635,'Hemis baza'!K:AF,11,)</f>
        <v>Magistr</v>
      </c>
      <c r="J635" s="23" t="str">
        <f>VLOOKUP(C635,'Hemis baza'!K:AF,12,)</f>
        <v>Kunduzgi</v>
      </c>
      <c r="K635" s="44"/>
      <c r="L635" s="44"/>
      <c r="M635" s="12">
        <v>18000000</v>
      </c>
      <c r="N635" s="13">
        <f>SUMIF('BR 2'!B:B,'2-kurs'!C635,'BR 2'!G:G)</f>
        <v>17800000</v>
      </c>
      <c r="O635" s="12">
        <f t="shared" si="69"/>
        <v>200000</v>
      </c>
      <c r="P635" s="12"/>
      <c r="Q635" s="12">
        <f t="shared" si="70"/>
        <v>0</v>
      </c>
      <c r="R635" s="39"/>
      <c r="U635" s="13">
        <f t="shared" si="71"/>
        <v>0</v>
      </c>
      <c r="V635" s="13">
        <v>17800000</v>
      </c>
      <c r="AA635" s="359">
        <f t="shared" si="65"/>
        <v>18000000</v>
      </c>
      <c r="AB635" s="359">
        <f t="shared" si="66"/>
        <v>17800000</v>
      </c>
      <c r="AC635" s="359">
        <f t="shared" si="67"/>
        <v>200000</v>
      </c>
      <c r="AD635" s="359">
        <f t="shared" si="68"/>
        <v>0</v>
      </c>
    </row>
    <row r="636" spans="1:30" s="1" customFormat="1" x14ac:dyDescent="0.25">
      <c r="A636" s="5">
        <f>SUBTOTAL(103,$B$2:B636)</f>
        <v>635</v>
      </c>
      <c r="B636" s="42" t="s">
        <v>11811</v>
      </c>
      <c r="C636" s="32">
        <v>33004801080016</v>
      </c>
      <c r="D636" s="10" t="str">
        <f>VLOOKUP(C636,'Hemis baza'!K:AJ,26,)</f>
        <v>438231200084</v>
      </c>
      <c r="E636" s="24" t="str">
        <f>VLOOKUP(C636,'Hemis baza'!K:AF,13,)</f>
        <v>To‘lov-shartnoma</v>
      </c>
      <c r="F636" s="109" t="str">
        <f>VLOOKUP(C636,'Hemis baza'!K:AF,3,)</f>
        <v>2-kurs</v>
      </c>
      <c r="G636" s="45" t="s">
        <v>19614</v>
      </c>
      <c r="H636" s="404" t="str">
        <f>VLOOKUP(C636,'Hemis baza'!K:AF,5,)</f>
        <v>M1-23 JM</v>
      </c>
      <c r="I636" s="403" t="str">
        <f>VLOOKUP(C636,'Hemis baza'!K:AF,11,)</f>
        <v>Magistr</v>
      </c>
      <c r="J636" s="23" t="str">
        <f>VLOOKUP(C636,'Hemis baza'!K:AF,12,)</f>
        <v>Kunduzgi</v>
      </c>
      <c r="K636" s="44"/>
      <c r="L636" s="44"/>
      <c r="M636" s="12">
        <v>18000000</v>
      </c>
      <c r="N636" s="13">
        <f>SUMIF('BR 2'!B:B,'2-kurs'!C636,'BR 2'!G:G)</f>
        <v>18000000</v>
      </c>
      <c r="O636" s="12">
        <f t="shared" si="69"/>
        <v>0</v>
      </c>
      <c r="P636" s="12"/>
      <c r="Q636" s="12">
        <f t="shared" si="70"/>
        <v>0</v>
      </c>
      <c r="R636" s="39"/>
      <c r="U636" s="13">
        <f t="shared" si="71"/>
        <v>0</v>
      </c>
      <c r="V636" s="13">
        <v>18000000</v>
      </c>
      <c r="AA636" s="359">
        <f t="shared" si="65"/>
        <v>18000000</v>
      </c>
      <c r="AB636" s="359">
        <f t="shared" si="66"/>
        <v>18000000</v>
      </c>
      <c r="AC636" s="359">
        <f t="shared" si="67"/>
        <v>0</v>
      </c>
      <c r="AD636" s="359">
        <f t="shared" si="68"/>
        <v>0</v>
      </c>
    </row>
    <row r="637" spans="1:30" s="1" customFormat="1" x14ac:dyDescent="0.25">
      <c r="A637" s="5">
        <f>SUBTOTAL(103,$B$2:B637)</f>
        <v>636</v>
      </c>
      <c r="B637" s="42" t="s">
        <v>11864</v>
      </c>
      <c r="C637" s="32">
        <v>30612995700042</v>
      </c>
      <c r="D637" s="10" t="str">
        <f>VLOOKUP(C637,'Hemis baza'!K:AJ,26,)</f>
        <v>438231200094</v>
      </c>
      <c r="E637" s="24" t="str">
        <f>VLOOKUP(C637,'Hemis baza'!K:AF,13,)</f>
        <v>To‘lov-shartnoma</v>
      </c>
      <c r="F637" s="109" t="str">
        <f>VLOOKUP(C637,'Hemis baza'!K:AF,3,)</f>
        <v>2-kurs</v>
      </c>
      <c r="G637" s="45" t="s">
        <v>19614</v>
      </c>
      <c r="H637" s="404" t="str">
        <f>VLOOKUP(C637,'Hemis baza'!K:AF,5,)</f>
        <v>M1-23 JM</v>
      </c>
      <c r="I637" s="403" t="str">
        <f>VLOOKUP(C637,'Hemis baza'!K:AF,11,)</f>
        <v>Magistr</v>
      </c>
      <c r="J637" s="23" t="str">
        <f>VLOOKUP(C637,'Hemis baza'!K:AF,12,)</f>
        <v>Kunduzgi</v>
      </c>
      <c r="K637" s="44"/>
      <c r="L637" s="44"/>
      <c r="M637" s="12">
        <v>18000000</v>
      </c>
      <c r="N637" s="13">
        <f>SUMIF('BR 2'!B:B,'2-kurs'!C637,'BR 2'!G:G)</f>
        <v>18000500</v>
      </c>
      <c r="O637" s="12">
        <f t="shared" si="69"/>
        <v>0</v>
      </c>
      <c r="P637" s="12"/>
      <c r="Q637" s="12">
        <f t="shared" si="70"/>
        <v>500</v>
      </c>
      <c r="R637" s="39"/>
      <c r="U637" s="13">
        <f t="shared" si="71"/>
        <v>0</v>
      </c>
      <c r="V637" s="13">
        <v>18000500</v>
      </c>
      <c r="AA637" s="359">
        <f t="shared" si="65"/>
        <v>18000000</v>
      </c>
      <c r="AB637" s="359">
        <f t="shared" si="66"/>
        <v>18000500</v>
      </c>
      <c r="AC637" s="359">
        <f t="shared" si="67"/>
        <v>0</v>
      </c>
      <c r="AD637" s="359">
        <f t="shared" si="68"/>
        <v>500</v>
      </c>
    </row>
    <row r="638" spans="1:30" s="1" customFormat="1" x14ac:dyDescent="0.25">
      <c r="A638" s="5">
        <f>SUBTOTAL(103,$B$2:B638)</f>
        <v>637</v>
      </c>
      <c r="B638" s="42" t="s">
        <v>11842</v>
      </c>
      <c r="C638" s="32">
        <v>31202821050019</v>
      </c>
      <c r="D638" s="10" t="str">
        <f>VLOOKUP(C638,'Hemis baza'!K:AJ,26,)</f>
        <v>438231200101</v>
      </c>
      <c r="E638" s="24" t="str">
        <f>VLOOKUP(C638,'Hemis baza'!K:AF,13,)</f>
        <v>To‘lov-shartnoma</v>
      </c>
      <c r="F638" s="109" t="str">
        <f>VLOOKUP(C638,'Hemis baza'!K:AF,3,)</f>
        <v>2-kurs</v>
      </c>
      <c r="G638" s="45" t="s">
        <v>19614</v>
      </c>
      <c r="H638" s="404" t="str">
        <f>VLOOKUP(C638,'Hemis baza'!K:AF,5,)</f>
        <v>M1-23 JM</v>
      </c>
      <c r="I638" s="403" t="str">
        <f>VLOOKUP(C638,'Hemis baza'!K:AF,11,)</f>
        <v>Magistr</v>
      </c>
      <c r="J638" s="23" t="str">
        <f>VLOOKUP(C638,'Hemis baza'!K:AF,12,)</f>
        <v>Kunduzgi</v>
      </c>
      <c r="K638" s="44"/>
      <c r="L638" s="44"/>
      <c r="M638" s="12">
        <v>18000000</v>
      </c>
      <c r="N638" s="13">
        <f>SUMIF('BR 2'!B:B,'2-kurs'!C638,'BR 2'!G:G)</f>
        <v>13000000</v>
      </c>
      <c r="O638" s="12">
        <f t="shared" si="69"/>
        <v>5000000</v>
      </c>
      <c r="P638" s="12"/>
      <c r="Q638" s="12">
        <f t="shared" si="70"/>
        <v>0</v>
      </c>
      <c r="R638" s="39"/>
      <c r="U638" s="13">
        <f t="shared" si="71"/>
        <v>0</v>
      </c>
      <c r="V638" s="13">
        <v>13000000</v>
      </c>
      <c r="AA638" s="359">
        <f t="shared" si="65"/>
        <v>18000000</v>
      </c>
      <c r="AB638" s="359">
        <f t="shared" si="66"/>
        <v>13000000</v>
      </c>
      <c r="AC638" s="359">
        <f t="shared" si="67"/>
        <v>5000000</v>
      </c>
      <c r="AD638" s="359">
        <f t="shared" si="68"/>
        <v>0</v>
      </c>
    </row>
    <row r="639" spans="1:30" s="1" customFormat="1" x14ac:dyDescent="0.25">
      <c r="A639" s="5">
        <f>SUBTOTAL(103,$B$2:B639)</f>
        <v>638</v>
      </c>
      <c r="B639" s="42" t="s">
        <v>19284</v>
      </c>
      <c r="C639" s="32">
        <v>31101975380017</v>
      </c>
      <c r="D639" s="10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5" t="s">
        <v>19614</v>
      </c>
      <c r="H639" s="404" t="e">
        <f>VLOOKUP(C639,'Hemis baza'!K:AF,5,)</f>
        <v>#N/A</v>
      </c>
      <c r="I639" s="403" t="e">
        <f>VLOOKUP(C639,'Hemis baza'!K:AF,11,)</f>
        <v>#N/A</v>
      </c>
      <c r="J639" s="23" t="e">
        <f>VLOOKUP(C639,'Hemis baza'!K:AF,12,)</f>
        <v>#N/A</v>
      </c>
      <c r="K639" s="44"/>
      <c r="L639" s="44"/>
      <c r="M639" s="12">
        <v>9000000</v>
      </c>
      <c r="N639" s="13">
        <f>SUMIF('BR 2'!B:B,'2-kurs'!C639,'BR 2'!G:G)</f>
        <v>9000000</v>
      </c>
      <c r="O639" s="12">
        <f t="shared" si="69"/>
        <v>0</v>
      </c>
      <c r="P639" s="12"/>
      <c r="Q639" s="12">
        <f t="shared" si="70"/>
        <v>0</v>
      </c>
      <c r="R639" s="39"/>
      <c r="U639" s="13">
        <f t="shared" si="71"/>
        <v>0</v>
      </c>
      <c r="V639" s="13">
        <v>9000000</v>
      </c>
      <c r="AA639" s="359">
        <f t="shared" si="65"/>
        <v>9000000</v>
      </c>
      <c r="AB639" s="359">
        <f t="shared" si="66"/>
        <v>9000000</v>
      </c>
      <c r="AC639" s="359">
        <f t="shared" si="67"/>
        <v>0</v>
      </c>
      <c r="AD639" s="359">
        <f t="shared" si="68"/>
        <v>0</v>
      </c>
    </row>
    <row r="640" spans="1:30" s="1" customFormat="1" x14ac:dyDescent="0.25">
      <c r="A640" s="5">
        <f>SUBTOTAL(103,$B$2:B640)</f>
        <v>639</v>
      </c>
      <c r="B640" s="42" t="s">
        <v>19285</v>
      </c>
      <c r="C640" s="32">
        <v>31601995260011</v>
      </c>
      <c r="D640" s="10" t="e">
        <f>VLOOKUP(C640,'Hemis baza'!K:AJ,26,)</f>
        <v>#N/A</v>
      </c>
      <c r="E640" s="24" t="e">
        <f>VLOOKUP(C640,'Hemis baza'!K:AF,13,)</f>
        <v>#N/A</v>
      </c>
      <c r="F640" s="109" t="e">
        <f>VLOOKUP(C640,'Hemis baza'!K:AF,3,)</f>
        <v>#N/A</v>
      </c>
      <c r="G640" s="45" t="s">
        <v>19614</v>
      </c>
      <c r="H640" s="404" t="e">
        <f>VLOOKUP(C640,'Hemis baza'!K:AF,5,)</f>
        <v>#N/A</v>
      </c>
      <c r="I640" s="403" t="e">
        <f>VLOOKUP(C640,'Hemis baza'!K:AF,11,)</f>
        <v>#N/A</v>
      </c>
      <c r="J640" s="23" t="e">
        <f>VLOOKUP(C640,'Hemis baza'!K:AF,12,)</f>
        <v>#N/A</v>
      </c>
      <c r="K640" s="44"/>
      <c r="L640" s="44"/>
      <c r="M640" s="12">
        <v>9000000</v>
      </c>
      <c r="N640" s="13">
        <f>SUMIF('BR 2'!B:B,'2-kurs'!C640,'BR 2'!G:G)</f>
        <v>0</v>
      </c>
      <c r="O640" s="12">
        <f t="shared" si="69"/>
        <v>9000000</v>
      </c>
      <c r="P640" s="12"/>
      <c r="Q640" s="12">
        <f t="shared" si="70"/>
        <v>0</v>
      </c>
      <c r="R640" s="39"/>
      <c r="U640" s="13">
        <f t="shared" si="71"/>
        <v>0</v>
      </c>
      <c r="V640" s="13">
        <v>0</v>
      </c>
      <c r="AA640" s="359">
        <f t="shared" si="65"/>
        <v>9000000</v>
      </c>
      <c r="AB640" s="359">
        <f t="shared" si="66"/>
        <v>0</v>
      </c>
      <c r="AC640" s="359">
        <f t="shared" si="67"/>
        <v>9000000</v>
      </c>
      <c r="AD640" s="359">
        <f t="shared" si="68"/>
        <v>0</v>
      </c>
    </row>
    <row r="641" spans="1:30" s="1" customFormat="1" x14ac:dyDescent="0.25">
      <c r="A641" s="5">
        <f>SUBTOTAL(103,$B$2:B641)</f>
        <v>640</v>
      </c>
      <c r="B641" s="42" t="s">
        <v>18820</v>
      </c>
      <c r="C641" s="32">
        <v>31404891000112</v>
      </c>
      <c r="D641" s="10" t="e">
        <f>VLOOKUP(C641,'Hemis baza'!K:AJ,26,)</f>
        <v>#N/A</v>
      </c>
      <c r="E641" s="24" t="e">
        <f>VLOOKUP(C641,'Hemis baza'!K:AF,13,)</f>
        <v>#N/A</v>
      </c>
      <c r="F641" s="109" t="e">
        <f>VLOOKUP(C641,'Hemis baza'!K:AF,3,)</f>
        <v>#N/A</v>
      </c>
      <c r="G641" s="45" t="s">
        <v>19614</v>
      </c>
      <c r="H641" s="404" t="e">
        <f>VLOOKUP(C641,'Hemis baza'!K:AF,5,)</f>
        <v>#N/A</v>
      </c>
      <c r="I641" s="403" t="e">
        <f>VLOOKUP(C641,'Hemis baza'!K:AF,11,)</f>
        <v>#N/A</v>
      </c>
      <c r="J641" s="23" t="e">
        <f>VLOOKUP(C641,'Hemis baza'!K:AF,12,)</f>
        <v>#N/A</v>
      </c>
      <c r="K641" s="44"/>
      <c r="L641" s="44"/>
      <c r="M641" s="12">
        <v>9000000</v>
      </c>
      <c r="N641" s="13">
        <f>SUMIF('BR 2'!B:B,'2-kurs'!C641,'BR 2'!G:G)</f>
        <v>9000000</v>
      </c>
      <c r="O641" s="12">
        <f t="shared" si="69"/>
        <v>0</v>
      </c>
      <c r="P641" s="12"/>
      <c r="Q641" s="12">
        <f t="shared" si="70"/>
        <v>0</v>
      </c>
      <c r="R641" s="39"/>
      <c r="U641" s="13">
        <f t="shared" si="71"/>
        <v>0</v>
      </c>
      <c r="V641" s="13">
        <v>9000000</v>
      </c>
      <c r="AA641" s="359">
        <f t="shared" si="65"/>
        <v>9000000</v>
      </c>
      <c r="AB641" s="359">
        <f t="shared" si="66"/>
        <v>9000000</v>
      </c>
      <c r="AC641" s="359">
        <f t="shared" si="67"/>
        <v>0</v>
      </c>
      <c r="AD641" s="359">
        <f t="shared" si="68"/>
        <v>0</v>
      </c>
    </row>
    <row r="642" spans="1:30" s="1" customFormat="1" x14ac:dyDescent="0.25">
      <c r="A642" s="5">
        <f>SUBTOTAL(103,$B$2:B642)</f>
        <v>641</v>
      </c>
      <c r="B642" s="42" t="s">
        <v>19286</v>
      </c>
      <c r="C642" s="32">
        <v>41609985260022</v>
      </c>
      <c r="D642" s="10" t="e">
        <f>VLOOKUP(C642,'Hemis baza'!K:AJ,26,)</f>
        <v>#N/A</v>
      </c>
      <c r="E642" s="24" t="e">
        <f>VLOOKUP(C642,'Hemis baza'!K:AF,13,)</f>
        <v>#N/A</v>
      </c>
      <c r="F642" s="109" t="e">
        <f>VLOOKUP(C642,'Hemis baza'!K:AF,3,)</f>
        <v>#N/A</v>
      </c>
      <c r="G642" s="45" t="s">
        <v>19614</v>
      </c>
      <c r="H642" s="404" t="e">
        <f>VLOOKUP(C642,'Hemis baza'!K:AF,5,)</f>
        <v>#N/A</v>
      </c>
      <c r="I642" s="403" t="e">
        <f>VLOOKUP(C642,'Hemis baza'!K:AF,11,)</f>
        <v>#N/A</v>
      </c>
      <c r="J642" s="23" t="e">
        <f>VLOOKUP(C642,'Hemis baza'!K:AF,12,)</f>
        <v>#N/A</v>
      </c>
      <c r="K642" s="44"/>
      <c r="L642" s="44"/>
      <c r="M642" s="12">
        <v>9000000</v>
      </c>
      <c r="N642" s="13">
        <f>SUMIF('BR 2'!B:B,'2-kurs'!C642,'BR 2'!G:G)</f>
        <v>9000000</v>
      </c>
      <c r="O642" s="12">
        <f t="shared" ref="O642:O689" si="72">IF(M642-N642&gt;0,M642-N642,0)</f>
        <v>0</v>
      </c>
      <c r="P642" s="12"/>
      <c r="Q642" s="12">
        <f t="shared" ref="Q642:Q689" si="73">IF(M642-N642&lt;0,N642-M642,0)</f>
        <v>0</v>
      </c>
      <c r="R642" s="39"/>
      <c r="U642" s="13">
        <f t="shared" ref="U642:U698" si="74">N642-V642</f>
        <v>0</v>
      </c>
      <c r="V642" s="13">
        <v>9000000</v>
      </c>
      <c r="AA642" s="359">
        <f t="shared" si="65"/>
        <v>9000000</v>
      </c>
      <c r="AB642" s="359">
        <f t="shared" si="66"/>
        <v>9000000</v>
      </c>
      <c r="AC642" s="359">
        <f t="shared" si="67"/>
        <v>0</v>
      </c>
      <c r="AD642" s="359">
        <f t="shared" si="68"/>
        <v>0</v>
      </c>
    </row>
    <row r="643" spans="1:30" s="1" customFormat="1" x14ac:dyDescent="0.25">
      <c r="A643" s="5">
        <f>SUBTOTAL(103,$B$2:B643)</f>
        <v>642</v>
      </c>
      <c r="B643" s="42" t="s">
        <v>19287</v>
      </c>
      <c r="C643" s="32">
        <v>32405985280011</v>
      </c>
      <c r="D643" s="10" t="e">
        <f>VLOOKUP(C643,'Hemis baza'!K:AJ,26,)</f>
        <v>#N/A</v>
      </c>
      <c r="E643" s="24" t="e">
        <f>VLOOKUP(C643,'Hemis baza'!K:AF,13,)</f>
        <v>#N/A</v>
      </c>
      <c r="F643" s="109" t="e">
        <f>VLOOKUP(C643,'Hemis baza'!K:AF,3,)</f>
        <v>#N/A</v>
      </c>
      <c r="G643" s="45" t="s">
        <v>19614</v>
      </c>
      <c r="H643" s="404" t="e">
        <f>VLOOKUP(C643,'Hemis baza'!K:AF,5,)</f>
        <v>#N/A</v>
      </c>
      <c r="I643" s="403" t="e">
        <f>VLOOKUP(C643,'Hemis baza'!K:AF,11,)</f>
        <v>#N/A</v>
      </c>
      <c r="J643" s="23" t="e">
        <f>VLOOKUP(C643,'Hemis baza'!K:AF,12,)</f>
        <v>#N/A</v>
      </c>
      <c r="K643" s="44"/>
      <c r="L643" s="44"/>
      <c r="M643" s="12">
        <v>9000000</v>
      </c>
      <c r="N643" s="13">
        <f>SUMIF('BR 2'!B:B,'2-kurs'!C643,'BR 2'!G:G)</f>
        <v>9000000</v>
      </c>
      <c r="O643" s="12">
        <f t="shared" si="72"/>
        <v>0</v>
      </c>
      <c r="P643" s="12"/>
      <c r="Q643" s="12">
        <f t="shared" si="73"/>
        <v>0</v>
      </c>
      <c r="R643" s="39"/>
      <c r="U643" s="13">
        <f t="shared" si="74"/>
        <v>0</v>
      </c>
      <c r="V643" s="13">
        <v>9000000</v>
      </c>
      <c r="AA643" s="359">
        <f t="shared" si="65"/>
        <v>9000000</v>
      </c>
      <c r="AB643" s="359">
        <f t="shared" si="66"/>
        <v>9000000</v>
      </c>
      <c r="AC643" s="359">
        <f t="shared" si="67"/>
        <v>0</v>
      </c>
      <c r="AD643" s="359">
        <f t="shared" si="68"/>
        <v>0</v>
      </c>
    </row>
    <row r="644" spans="1:30" s="1" customFormat="1" x14ac:dyDescent="0.25">
      <c r="A644" s="5">
        <f>SUBTOTAL(103,$B$2:B644)</f>
        <v>643</v>
      </c>
      <c r="B644" s="42" t="s">
        <v>18823</v>
      </c>
      <c r="C644" s="32">
        <v>32702931110025</v>
      </c>
      <c r="D644" s="10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5" t="s">
        <v>19614</v>
      </c>
      <c r="H644" s="404" t="e">
        <f>VLOOKUP(C644,'Hemis baza'!K:AF,5,)</f>
        <v>#N/A</v>
      </c>
      <c r="I644" s="403" t="e">
        <f>VLOOKUP(C644,'Hemis baza'!K:AF,11,)</f>
        <v>#N/A</v>
      </c>
      <c r="J644" s="23" t="e">
        <f>VLOOKUP(C644,'Hemis baza'!K:AF,12,)</f>
        <v>#N/A</v>
      </c>
      <c r="K644" s="44"/>
      <c r="L644" s="44"/>
      <c r="M644" s="12">
        <v>9000000</v>
      </c>
      <c r="N644" s="13">
        <f>SUMIF('BR 2'!B:B,'2-kurs'!C644,'BR 2'!G:G)</f>
        <v>9000000</v>
      </c>
      <c r="O644" s="12">
        <f t="shared" si="72"/>
        <v>0</v>
      </c>
      <c r="P644" s="12"/>
      <c r="Q644" s="12">
        <f t="shared" si="73"/>
        <v>0</v>
      </c>
      <c r="R644" s="39"/>
      <c r="U644" s="13">
        <f t="shared" si="74"/>
        <v>0</v>
      </c>
      <c r="V644" s="13">
        <v>9000000</v>
      </c>
      <c r="AA644" s="359">
        <f t="shared" si="65"/>
        <v>9000000</v>
      </c>
      <c r="AB644" s="359">
        <f t="shared" si="66"/>
        <v>9000000</v>
      </c>
      <c r="AC644" s="359">
        <f t="shared" si="67"/>
        <v>0</v>
      </c>
      <c r="AD644" s="359">
        <f t="shared" si="68"/>
        <v>0</v>
      </c>
    </row>
    <row r="645" spans="1:30" s="1" customFormat="1" x14ac:dyDescent="0.25">
      <c r="A645" s="5">
        <f>SUBTOTAL(103,$B$2:B645)</f>
        <v>644</v>
      </c>
      <c r="B645" s="42" t="s">
        <v>19288</v>
      </c>
      <c r="C645" s="32">
        <v>31709951000168</v>
      </c>
      <c r="D645" s="10" t="e">
        <f>VLOOKUP(C645,'Hemis baza'!K:AJ,26,)</f>
        <v>#N/A</v>
      </c>
      <c r="E645" s="24" t="e">
        <f>VLOOKUP(C645,'Hemis baza'!K:AF,13,)</f>
        <v>#N/A</v>
      </c>
      <c r="F645" s="109" t="e">
        <f>VLOOKUP(C645,'Hemis baza'!K:AF,3,)</f>
        <v>#N/A</v>
      </c>
      <c r="G645" s="45" t="s">
        <v>19614</v>
      </c>
      <c r="H645" s="404" t="e">
        <f>VLOOKUP(C645,'Hemis baza'!K:AF,5,)</f>
        <v>#N/A</v>
      </c>
      <c r="I645" s="403" t="e">
        <f>VLOOKUP(C645,'Hemis baza'!K:AF,11,)</f>
        <v>#N/A</v>
      </c>
      <c r="J645" s="23" t="e">
        <f>VLOOKUP(C645,'Hemis baza'!K:AF,12,)</f>
        <v>#N/A</v>
      </c>
      <c r="K645" s="44"/>
      <c r="L645" s="44"/>
      <c r="M645" s="12">
        <v>9000000</v>
      </c>
      <c r="N645" s="13">
        <f>SUMIF('BR 2'!B:B,'2-kurs'!C645,'BR 2'!G:G)</f>
        <v>9000000</v>
      </c>
      <c r="O645" s="12">
        <f t="shared" si="72"/>
        <v>0</v>
      </c>
      <c r="P645" s="12"/>
      <c r="Q645" s="12">
        <f t="shared" si="73"/>
        <v>0</v>
      </c>
      <c r="R645" s="39"/>
      <c r="U645" s="13">
        <f t="shared" si="74"/>
        <v>0</v>
      </c>
      <c r="V645" s="13">
        <v>9000000</v>
      </c>
      <c r="AA645" s="359">
        <f t="shared" si="65"/>
        <v>9000000</v>
      </c>
      <c r="AB645" s="359">
        <f t="shared" si="66"/>
        <v>9000000</v>
      </c>
      <c r="AC645" s="359">
        <f t="shared" si="67"/>
        <v>0</v>
      </c>
      <c r="AD645" s="359">
        <f t="shared" si="68"/>
        <v>0</v>
      </c>
    </row>
    <row r="646" spans="1:30" s="1" customFormat="1" x14ac:dyDescent="0.25">
      <c r="A646" s="5">
        <f>SUBTOTAL(103,$B$2:B646)</f>
        <v>645</v>
      </c>
      <c r="B646" s="42" t="s">
        <v>19289</v>
      </c>
      <c r="C646" s="32">
        <v>41202995350011</v>
      </c>
      <c r="D646" s="10" t="e">
        <f>VLOOKUP(C646,'Hemis baza'!K:AJ,26,)</f>
        <v>#N/A</v>
      </c>
      <c r="E646" s="24" t="e">
        <f>VLOOKUP(C646,'Hemis baza'!K:AF,13,)</f>
        <v>#N/A</v>
      </c>
      <c r="F646" s="109" t="e">
        <f>VLOOKUP(C646,'Hemis baza'!K:AF,3,)</f>
        <v>#N/A</v>
      </c>
      <c r="G646" s="45" t="s">
        <v>19614</v>
      </c>
      <c r="H646" s="404" t="e">
        <f>VLOOKUP(C646,'Hemis baza'!K:AF,5,)</f>
        <v>#N/A</v>
      </c>
      <c r="I646" s="403" t="e">
        <f>VLOOKUP(C646,'Hemis baza'!K:AF,11,)</f>
        <v>#N/A</v>
      </c>
      <c r="J646" s="23" t="e">
        <f>VLOOKUP(C646,'Hemis baza'!K:AF,12,)</f>
        <v>#N/A</v>
      </c>
      <c r="K646" s="44"/>
      <c r="L646" s="44"/>
      <c r="M646" s="12">
        <v>9000000</v>
      </c>
      <c r="N646" s="13">
        <f>SUMIF('BR 2'!B:B,'2-kurs'!C646,'BR 2'!G:G)</f>
        <v>9000000</v>
      </c>
      <c r="O646" s="12">
        <f t="shared" si="72"/>
        <v>0</v>
      </c>
      <c r="P646" s="12"/>
      <c r="Q646" s="12">
        <f t="shared" si="73"/>
        <v>0</v>
      </c>
      <c r="R646" s="39"/>
      <c r="U646" s="13">
        <f t="shared" si="74"/>
        <v>0</v>
      </c>
      <c r="V646" s="13">
        <v>9000000</v>
      </c>
      <c r="AA646" s="359">
        <f t="shared" si="65"/>
        <v>9000000</v>
      </c>
      <c r="AB646" s="359">
        <f t="shared" si="66"/>
        <v>9000000</v>
      </c>
      <c r="AC646" s="359">
        <f t="shared" si="67"/>
        <v>0</v>
      </c>
      <c r="AD646" s="359">
        <f t="shared" si="68"/>
        <v>0</v>
      </c>
    </row>
    <row r="647" spans="1:30" s="1" customFormat="1" x14ac:dyDescent="0.25">
      <c r="A647" s="5">
        <f>SUBTOTAL(103,$B$2:B647)</f>
        <v>646</v>
      </c>
      <c r="B647" s="42" t="s">
        <v>18821</v>
      </c>
      <c r="C647" s="32">
        <v>32209951000010</v>
      </c>
      <c r="D647" s="10" t="e">
        <f>VLOOKUP(C647,'Hemis baza'!K:AJ,26,)</f>
        <v>#N/A</v>
      </c>
      <c r="E647" s="24" t="e">
        <f>VLOOKUP(C647,'Hemis baza'!K:AF,13,)</f>
        <v>#N/A</v>
      </c>
      <c r="F647" s="109" t="e">
        <f>VLOOKUP(C647,'Hemis baza'!K:AF,3,)</f>
        <v>#N/A</v>
      </c>
      <c r="G647" s="45" t="s">
        <v>19614</v>
      </c>
      <c r="H647" s="404" t="e">
        <f>VLOOKUP(C647,'Hemis baza'!K:AF,5,)</f>
        <v>#N/A</v>
      </c>
      <c r="I647" s="403" t="e">
        <f>VLOOKUP(C647,'Hemis baza'!K:AF,11,)</f>
        <v>#N/A</v>
      </c>
      <c r="J647" s="23" t="e">
        <f>VLOOKUP(C647,'Hemis baza'!K:AF,12,)</f>
        <v>#N/A</v>
      </c>
      <c r="K647" s="44"/>
      <c r="L647" s="44"/>
      <c r="M647" s="12">
        <v>9000000</v>
      </c>
      <c r="N647" s="13">
        <f>SUMIF('BR 2'!B:B,'2-kurs'!C647,'BR 2'!G:G)</f>
        <v>9000000</v>
      </c>
      <c r="O647" s="12">
        <f t="shared" si="72"/>
        <v>0</v>
      </c>
      <c r="P647" s="12"/>
      <c r="Q647" s="12">
        <f t="shared" si="73"/>
        <v>0</v>
      </c>
      <c r="R647" s="39"/>
      <c r="U647" s="13">
        <f t="shared" si="74"/>
        <v>0</v>
      </c>
      <c r="V647" s="13">
        <v>9000000</v>
      </c>
      <c r="AA647" s="359">
        <f t="shared" si="65"/>
        <v>9000000</v>
      </c>
      <c r="AB647" s="359">
        <f t="shared" si="66"/>
        <v>9000000</v>
      </c>
      <c r="AC647" s="359">
        <f t="shared" si="67"/>
        <v>0</v>
      </c>
      <c r="AD647" s="359">
        <f t="shared" si="68"/>
        <v>0</v>
      </c>
    </row>
    <row r="648" spans="1:30" s="1" customFormat="1" x14ac:dyDescent="0.25">
      <c r="A648" s="5">
        <f>SUBTOTAL(103,$B$2:B648)</f>
        <v>647</v>
      </c>
      <c r="B648" s="42" t="s">
        <v>19290</v>
      </c>
      <c r="C648" s="32">
        <v>31112800990015</v>
      </c>
      <c r="D648" s="10" t="e">
        <f>VLOOKUP(C648,'Hemis baza'!K:AJ,26,)</f>
        <v>#N/A</v>
      </c>
      <c r="E648" s="24" t="e">
        <f>VLOOKUP(C648,'Hemis baza'!K:AF,13,)</f>
        <v>#N/A</v>
      </c>
      <c r="F648" s="109" t="e">
        <f>VLOOKUP(C648,'Hemis baza'!K:AF,3,)</f>
        <v>#N/A</v>
      </c>
      <c r="G648" s="45" t="s">
        <v>19614</v>
      </c>
      <c r="H648" s="404" t="e">
        <f>VLOOKUP(C648,'Hemis baza'!K:AF,5,)</f>
        <v>#N/A</v>
      </c>
      <c r="I648" s="403" t="e">
        <f>VLOOKUP(C648,'Hemis baza'!K:AF,11,)</f>
        <v>#N/A</v>
      </c>
      <c r="J648" s="23" t="e">
        <f>VLOOKUP(C648,'Hemis baza'!K:AF,12,)</f>
        <v>#N/A</v>
      </c>
      <c r="K648" s="44"/>
      <c r="L648" s="44"/>
      <c r="M648" s="12">
        <v>9000000</v>
      </c>
      <c r="N648" s="13">
        <f>SUMIF('BR 2'!B:B,'2-kurs'!C648,'BR 2'!G:G)</f>
        <v>9000000</v>
      </c>
      <c r="O648" s="12">
        <f t="shared" si="72"/>
        <v>0</v>
      </c>
      <c r="P648" s="12"/>
      <c r="Q648" s="12">
        <f t="shared" si="73"/>
        <v>0</v>
      </c>
      <c r="R648" s="39"/>
      <c r="U648" s="13">
        <f t="shared" si="74"/>
        <v>0</v>
      </c>
      <c r="V648" s="13">
        <v>9000000</v>
      </c>
      <c r="AA648" s="359">
        <f t="shared" si="65"/>
        <v>9000000</v>
      </c>
      <c r="AB648" s="359">
        <f t="shared" si="66"/>
        <v>9000000</v>
      </c>
      <c r="AC648" s="359">
        <f t="shared" si="67"/>
        <v>0</v>
      </c>
      <c r="AD648" s="359">
        <f t="shared" si="68"/>
        <v>0</v>
      </c>
    </row>
    <row r="649" spans="1:30" s="1" customFormat="1" x14ac:dyDescent="0.25">
      <c r="A649" s="5">
        <f>SUBTOTAL(103,$B$2:B649)</f>
        <v>648</v>
      </c>
      <c r="B649" s="42" t="s">
        <v>18822</v>
      </c>
      <c r="C649" s="32">
        <v>31103891070122</v>
      </c>
      <c r="D649" s="10" t="e">
        <f>VLOOKUP(C649,'Hemis baza'!K:AJ,26,)</f>
        <v>#N/A</v>
      </c>
      <c r="E649" s="24" t="e">
        <f>VLOOKUP(C649,'Hemis baza'!K:AF,13,)</f>
        <v>#N/A</v>
      </c>
      <c r="F649" s="109" t="e">
        <f>VLOOKUP(C649,'Hemis baza'!K:AF,3,)</f>
        <v>#N/A</v>
      </c>
      <c r="G649" s="45" t="s">
        <v>19614</v>
      </c>
      <c r="H649" s="404" t="e">
        <f>VLOOKUP(C649,'Hemis baza'!K:AF,5,)</f>
        <v>#N/A</v>
      </c>
      <c r="I649" s="403" t="e">
        <f>VLOOKUP(C649,'Hemis baza'!K:AF,11,)</f>
        <v>#N/A</v>
      </c>
      <c r="J649" s="23" t="e">
        <f>VLOOKUP(C649,'Hemis baza'!K:AF,12,)</f>
        <v>#N/A</v>
      </c>
      <c r="K649" s="44"/>
      <c r="L649" s="44"/>
      <c r="M649" s="12">
        <v>9000000</v>
      </c>
      <c r="N649" s="13">
        <f>SUMIF('BR 2'!B:B,'2-kurs'!C649,'BR 2'!G:G)</f>
        <v>9000000</v>
      </c>
      <c r="O649" s="12">
        <f t="shared" si="72"/>
        <v>0</v>
      </c>
      <c r="P649" s="12"/>
      <c r="Q649" s="12">
        <f t="shared" si="73"/>
        <v>0</v>
      </c>
      <c r="R649" s="39"/>
      <c r="U649" s="13">
        <f t="shared" si="74"/>
        <v>0</v>
      </c>
      <c r="V649" s="13">
        <v>9000000</v>
      </c>
      <c r="AA649" s="359">
        <f t="shared" si="65"/>
        <v>9000000</v>
      </c>
      <c r="AB649" s="359">
        <f t="shared" si="66"/>
        <v>9000000</v>
      </c>
      <c r="AC649" s="359">
        <f t="shared" si="67"/>
        <v>0</v>
      </c>
      <c r="AD649" s="359">
        <f t="shared" si="68"/>
        <v>0</v>
      </c>
    </row>
    <row r="650" spans="1:30" s="1" customFormat="1" x14ac:dyDescent="0.25">
      <c r="A650" s="5">
        <f>SUBTOTAL(103,$B$2:B650)</f>
        <v>649</v>
      </c>
      <c r="B650" s="42" t="s">
        <v>19291</v>
      </c>
      <c r="C650" s="32">
        <v>30207941110057</v>
      </c>
      <c r="D650" s="10" t="e">
        <f>VLOOKUP(C650,'Hemis baza'!K:AJ,26,)</f>
        <v>#N/A</v>
      </c>
      <c r="E650" s="24" t="e">
        <f>VLOOKUP(C650,'Hemis baza'!K:AF,13,)</f>
        <v>#N/A</v>
      </c>
      <c r="F650" s="109" t="e">
        <f>VLOOKUP(C650,'Hemis baza'!K:AF,3,)</f>
        <v>#N/A</v>
      </c>
      <c r="G650" s="45" t="s">
        <v>19614</v>
      </c>
      <c r="H650" s="404" t="e">
        <f>VLOOKUP(C650,'Hemis baza'!K:AF,5,)</f>
        <v>#N/A</v>
      </c>
      <c r="I650" s="403" t="e">
        <f>VLOOKUP(C650,'Hemis baza'!K:AF,11,)</f>
        <v>#N/A</v>
      </c>
      <c r="J650" s="23" t="e">
        <f>VLOOKUP(C650,'Hemis baza'!K:AF,12,)</f>
        <v>#N/A</v>
      </c>
      <c r="K650" s="44"/>
      <c r="L650" s="44"/>
      <c r="M650" s="12">
        <v>9000000</v>
      </c>
      <c r="N650" s="13">
        <f>SUMIF('BR 2'!B:B,'2-kurs'!C650,'BR 2'!G:G)</f>
        <v>9000000</v>
      </c>
      <c r="O650" s="12">
        <f t="shared" si="72"/>
        <v>0</v>
      </c>
      <c r="P650" s="12"/>
      <c r="Q650" s="12">
        <f t="shared" si="73"/>
        <v>0</v>
      </c>
      <c r="R650" s="39"/>
      <c r="U650" s="13">
        <f t="shared" si="74"/>
        <v>0</v>
      </c>
      <c r="V650" s="13">
        <v>9000000</v>
      </c>
      <c r="AA650" s="359">
        <f t="shared" si="65"/>
        <v>9000000</v>
      </c>
      <c r="AB650" s="359">
        <f t="shared" si="66"/>
        <v>9000000</v>
      </c>
      <c r="AC650" s="359">
        <f t="shared" si="67"/>
        <v>0</v>
      </c>
      <c r="AD650" s="359">
        <f t="shared" si="68"/>
        <v>0</v>
      </c>
    </row>
    <row r="651" spans="1:30" s="1" customFormat="1" x14ac:dyDescent="0.25">
      <c r="A651" s="5">
        <f>SUBTOTAL(103,$B$2:B651)</f>
        <v>650</v>
      </c>
      <c r="B651" s="42" t="s">
        <v>18647</v>
      </c>
      <c r="C651" s="32">
        <v>30101891000179</v>
      </c>
      <c r="D651" s="10" t="e">
        <f>VLOOKUP(C651,'Hemis baza'!K:AJ,26,)</f>
        <v>#N/A</v>
      </c>
      <c r="E651" s="24" t="e">
        <f>VLOOKUP(C651,'Hemis baza'!K:AF,13,)</f>
        <v>#N/A</v>
      </c>
      <c r="F651" s="109" t="e">
        <f>VLOOKUP(C651,'Hemis baza'!K:AF,3,)</f>
        <v>#N/A</v>
      </c>
      <c r="G651" s="45" t="s">
        <v>19614</v>
      </c>
      <c r="H651" s="404" t="e">
        <f>VLOOKUP(C651,'Hemis baza'!K:AF,5,)</f>
        <v>#N/A</v>
      </c>
      <c r="I651" s="403" t="e">
        <f>VLOOKUP(C651,'Hemis baza'!K:AF,11,)</f>
        <v>#N/A</v>
      </c>
      <c r="J651" s="23" t="e">
        <f>VLOOKUP(C651,'Hemis baza'!K:AF,12,)</f>
        <v>#N/A</v>
      </c>
      <c r="K651" s="44"/>
      <c r="L651" s="44"/>
      <c r="M651" s="12">
        <v>9000000</v>
      </c>
      <c r="N651" s="13">
        <f>SUMIF('BR 2'!B:B,'2-kurs'!C651,'BR 2'!G:G)</f>
        <v>9000000</v>
      </c>
      <c r="O651" s="12">
        <f t="shared" si="72"/>
        <v>0</v>
      </c>
      <c r="P651" s="12"/>
      <c r="Q651" s="12">
        <f t="shared" si="73"/>
        <v>0</v>
      </c>
      <c r="R651" s="39"/>
      <c r="U651" s="13">
        <f t="shared" si="74"/>
        <v>0</v>
      </c>
      <c r="V651" s="13">
        <v>9000000</v>
      </c>
      <c r="AA651" s="359">
        <f t="shared" si="65"/>
        <v>9000000</v>
      </c>
      <c r="AB651" s="359">
        <f t="shared" si="66"/>
        <v>9000000</v>
      </c>
      <c r="AC651" s="359">
        <f t="shared" si="67"/>
        <v>0</v>
      </c>
      <c r="AD651" s="359">
        <f t="shared" si="68"/>
        <v>0</v>
      </c>
    </row>
    <row r="652" spans="1:30" s="1" customFormat="1" x14ac:dyDescent="0.25">
      <c r="A652" s="5">
        <f>SUBTOTAL(103,$B$2:B652)</f>
        <v>651</v>
      </c>
      <c r="B652" s="42" t="s">
        <v>19293</v>
      </c>
      <c r="C652" s="32">
        <v>32606911000017</v>
      </c>
      <c r="D652" s="10" t="e">
        <f>VLOOKUP(C652,'Hemis baza'!K:AJ,26,)</f>
        <v>#N/A</v>
      </c>
      <c r="E652" s="24" t="e">
        <f>VLOOKUP(C652,'Hemis baza'!K:AF,13,)</f>
        <v>#N/A</v>
      </c>
      <c r="F652" s="109" t="e">
        <f>VLOOKUP(C652,'Hemis baza'!K:AF,3,)</f>
        <v>#N/A</v>
      </c>
      <c r="G652" s="45" t="s">
        <v>19614</v>
      </c>
      <c r="H652" s="404" t="e">
        <f>VLOOKUP(C652,'Hemis baza'!K:AF,5,)</f>
        <v>#N/A</v>
      </c>
      <c r="I652" s="403" t="e">
        <f>VLOOKUP(C652,'Hemis baza'!K:AF,11,)</f>
        <v>#N/A</v>
      </c>
      <c r="J652" s="23" t="e">
        <f>VLOOKUP(C652,'Hemis baza'!K:AF,12,)</f>
        <v>#N/A</v>
      </c>
      <c r="K652" s="44"/>
      <c r="L652" s="44"/>
      <c r="M652" s="12">
        <v>9000000</v>
      </c>
      <c r="N652" s="13">
        <f>SUMIF('BR 2'!B:B,'2-kurs'!C652,'BR 2'!G:G)</f>
        <v>9000000</v>
      </c>
      <c r="O652" s="12">
        <f t="shared" si="72"/>
        <v>0</v>
      </c>
      <c r="P652" s="12"/>
      <c r="Q652" s="12">
        <f t="shared" si="73"/>
        <v>0</v>
      </c>
      <c r="R652" s="39"/>
      <c r="U652" s="13">
        <f t="shared" si="74"/>
        <v>0</v>
      </c>
      <c r="V652" s="13">
        <v>9000000</v>
      </c>
      <c r="AA652" s="359">
        <f t="shared" si="65"/>
        <v>9000000</v>
      </c>
      <c r="AB652" s="359">
        <f t="shared" si="66"/>
        <v>9000000</v>
      </c>
      <c r="AC652" s="359">
        <f t="shared" si="67"/>
        <v>0</v>
      </c>
      <c r="AD652" s="359">
        <f t="shared" si="68"/>
        <v>0</v>
      </c>
    </row>
    <row r="653" spans="1:30" s="1" customFormat="1" x14ac:dyDescent="0.25">
      <c r="A653" s="5">
        <f>SUBTOTAL(103,$B$2:B653)</f>
        <v>652</v>
      </c>
      <c r="B653" s="42" t="s">
        <v>19294</v>
      </c>
      <c r="C653" s="32">
        <v>31211813150051</v>
      </c>
      <c r="D653" s="10" t="e">
        <f>VLOOKUP(C653,'Hemis baza'!K:AJ,26,)</f>
        <v>#N/A</v>
      </c>
      <c r="E653" s="24" t="e">
        <f>VLOOKUP(C653,'Hemis baza'!K:AF,13,)</f>
        <v>#N/A</v>
      </c>
      <c r="F653" s="109" t="e">
        <f>VLOOKUP(C653,'Hemis baza'!K:AF,3,)</f>
        <v>#N/A</v>
      </c>
      <c r="G653" s="45" t="s">
        <v>19614</v>
      </c>
      <c r="H653" s="404" t="e">
        <f>VLOOKUP(C653,'Hemis baza'!K:AF,5,)</f>
        <v>#N/A</v>
      </c>
      <c r="I653" s="403" t="e">
        <f>VLOOKUP(C653,'Hemis baza'!K:AF,11,)</f>
        <v>#N/A</v>
      </c>
      <c r="J653" s="23" t="e">
        <f>VLOOKUP(C653,'Hemis baza'!K:AF,12,)</f>
        <v>#N/A</v>
      </c>
      <c r="K653" s="44"/>
      <c r="L653" s="44"/>
      <c r="M653" s="12">
        <v>9000000</v>
      </c>
      <c r="N653" s="13">
        <f>SUMIF('BR 2'!B:B,'2-kurs'!C653,'BR 2'!G:G)</f>
        <v>9000000</v>
      </c>
      <c r="O653" s="12">
        <f t="shared" si="72"/>
        <v>0</v>
      </c>
      <c r="P653" s="12"/>
      <c r="Q653" s="12">
        <f t="shared" si="73"/>
        <v>0</v>
      </c>
      <c r="R653" s="39"/>
      <c r="U653" s="13">
        <f t="shared" si="74"/>
        <v>0</v>
      </c>
      <c r="V653" s="13">
        <v>9000000</v>
      </c>
      <c r="AA653" s="359">
        <f t="shared" si="65"/>
        <v>9000000</v>
      </c>
      <c r="AB653" s="359">
        <f t="shared" si="66"/>
        <v>9000000</v>
      </c>
      <c r="AC653" s="359">
        <f t="shared" si="67"/>
        <v>0</v>
      </c>
      <c r="AD653" s="359">
        <f t="shared" si="68"/>
        <v>0</v>
      </c>
    </row>
    <row r="654" spans="1:30" s="1" customFormat="1" x14ac:dyDescent="0.25">
      <c r="A654" s="5">
        <f>SUBTOTAL(103,$B$2:B654)</f>
        <v>653</v>
      </c>
      <c r="B654" s="42" t="s">
        <v>19295</v>
      </c>
      <c r="C654" s="32">
        <v>61604005330019</v>
      </c>
      <c r="D654" s="10" t="e">
        <f>VLOOKUP(C654,'Hemis baza'!K:AJ,26,)</f>
        <v>#N/A</v>
      </c>
      <c r="E654" s="24" t="e">
        <f>VLOOKUP(C654,'Hemis baza'!K:AF,13,)</f>
        <v>#N/A</v>
      </c>
      <c r="F654" s="109" t="e">
        <f>VLOOKUP(C654,'Hemis baza'!K:AF,3,)</f>
        <v>#N/A</v>
      </c>
      <c r="G654" s="45" t="s">
        <v>19614</v>
      </c>
      <c r="H654" s="404" t="e">
        <f>VLOOKUP(C654,'Hemis baza'!K:AF,5,)</f>
        <v>#N/A</v>
      </c>
      <c r="I654" s="403" t="e">
        <f>VLOOKUP(C654,'Hemis baza'!K:AF,11,)</f>
        <v>#N/A</v>
      </c>
      <c r="J654" s="23" t="e">
        <f>VLOOKUP(C654,'Hemis baza'!K:AF,12,)</f>
        <v>#N/A</v>
      </c>
      <c r="K654" s="44"/>
      <c r="L654" s="44"/>
      <c r="M654" s="12">
        <v>9000000</v>
      </c>
      <c r="N654" s="13">
        <f>SUMIF('BR 2'!B:B,'2-kurs'!C654,'BR 2'!G:G)</f>
        <v>9000000</v>
      </c>
      <c r="O654" s="12">
        <f t="shared" si="72"/>
        <v>0</v>
      </c>
      <c r="P654" s="12"/>
      <c r="Q654" s="12">
        <f t="shared" si="73"/>
        <v>0</v>
      </c>
      <c r="R654" s="39"/>
      <c r="U654" s="13">
        <f t="shared" si="74"/>
        <v>0</v>
      </c>
      <c r="V654" s="13">
        <v>9000000</v>
      </c>
      <c r="AA654" s="359">
        <f t="shared" si="65"/>
        <v>9000000</v>
      </c>
      <c r="AB654" s="359">
        <f t="shared" si="66"/>
        <v>9000000</v>
      </c>
      <c r="AC654" s="359">
        <f t="shared" si="67"/>
        <v>0</v>
      </c>
      <c r="AD654" s="359">
        <f t="shared" si="68"/>
        <v>0</v>
      </c>
    </row>
    <row r="655" spans="1:30" s="1" customFormat="1" x14ac:dyDescent="0.25">
      <c r="A655" s="5">
        <f>SUBTOTAL(103,$B$2:B655)</f>
        <v>654</v>
      </c>
      <c r="B655" s="42" t="s">
        <v>19296</v>
      </c>
      <c r="C655" s="32">
        <v>30905911050061</v>
      </c>
      <c r="D655" s="10" t="e">
        <f>VLOOKUP(C655,'Hemis baza'!K:AJ,26,)</f>
        <v>#N/A</v>
      </c>
      <c r="E655" s="24" t="e">
        <f>VLOOKUP(C655,'Hemis baza'!K:AF,13,)</f>
        <v>#N/A</v>
      </c>
      <c r="F655" s="109" t="e">
        <f>VLOOKUP(C655,'Hemis baza'!K:AF,3,)</f>
        <v>#N/A</v>
      </c>
      <c r="G655" s="45" t="s">
        <v>19614</v>
      </c>
      <c r="H655" s="404" t="e">
        <f>VLOOKUP(C655,'Hemis baza'!K:AF,5,)</f>
        <v>#N/A</v>
      </c>
      <c r="I655" s="403" t="e">
        <f>VLOOKUP(C655,'Hemis baza'!K:AF,11,)</f>
        <v>#N/A</v>
      </c>
      <c r="J655" s="23" t="e">
        <f>VLOOKUP(C655,'Hemis baza'!K:AF,12,)</f>
        <v>#N/A</v>
      </c>
      <c r="K655" s="44"/>
      <c r="L655" s="44"/>
      <c r="M655" s="12">
        <v>9000000</v>
      </c>
      <c r="N655" s="13">
        <f>SUMIF('BR 2'!B:B,'2-kurs'!C655,'BR 2'!G:G)</f>
        <v>9000000</v>
      </c>
      <c r="O655" s="12">
        <f t="shared" si="72"/>
        <v>0</v>
      </c>
      <c r="P655" s="12"/>
      <c r="Q655" s="12">
        <f t="shared" si="73"/>
        <v>0</v>
      </c>
      <c r="R655" s="39"/>
      <c r="U655" s="13">
        <f t="shared" si="74"/>
        <v>0</v>
      </c>
      <c r="V655" s="13">
        <v>9000000</v>
      </c>
      <c r="AA655" s="359">
        <f t="shared" si="65"/>
        <v>9000000</v>
      </c>
      <c r="AB655" s="359">
        <f t="shared" si="66"/>
        <v>9000000</v>
      </c>
      <c r="AC655" s="359">
        <f t="shared" si="67"/>
        <v>0</v>
      </c>
      <c r="AD655" s="359">
        <f t="shared" si="68"/>
        <v>0</v>
      </c>
    </row>
    <row r="656" spans="1:30" s="1" customFormat="1" x14ac:dyDescent="0.25">
      <c r="A656" s="5">
        <f>SUBTOTAL(103,$B$2:B656)</f>
        <v>655</v>
      </c>
      <c r="B656" s="42" t="s">
        <v>19297</v>
      </c>
      <c r="C656" s="32">
        <v>41712965290019</v>
      </c>
      <c r="D656" s="10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5" t="s">
        <v>19614</v>
      </c>
      <c r="H656" s="404" t="e">
        <f>VLOOKUP(C656,'Hemis baza'!K:AF,5,)</f>
        <v>#N/A</v>
      </c>
      <c r="I656" s="403" t="e">
        <f>VLOOKUP(C656,'Hemis baza'!K:AF,11,)</f>
        <v>#N/A</v>
      </c>
      <c r="J656" s="23" t="e">
        <f>VLOOKUP(C656,'Hemis baza'!K:AF,12,)</f>
        <v>#N/A</v>
      </c>
      <c r="K656" s="44"/>
      <c r="L656" s="44"/>
      <c r="M656" s="12">
        <v>9000000</v>
      </c>
      <c r="N656" s="13">
        <f>SUMIF('BR 2'!B:B,'2-kurs'!C656,'BR 2'!G:G)</f>
        <v>9000000</v>
      </c>
      <c r="O656" s="12">
        <f t="shared" si="72"/>
        <v>0</v>
      </c>
      <c r="P656" s="12"/>
      <c r="Q656" s="12">
        <f t="shared" si="73"/>
        <v>0</v>
      </c>
      <c r="R656" s="39"/>
      <c r="U656" s="13">
        <f t="shared" si="74"/>
        <v>0</v>
      </c>
      <c r="V656" s="13">
        <v>9000000</v>
      </c>
      <c r="AA656" s="359">
        <f t="shared" si="65"/>
        <v>9000000</v>
      </c>
      <c r="AB656" s="359">
        <f t="shared" si="66"/>
        <v>9000000</v>
      </c>
      <c r="AC656" s="359">
        <f t="shared" si="67"/>
        <v>0</v>
      </c>
      <c r="AD656" s="359">
        <f t="shared" si="68"/>
        <v>0</v>
      </c>
    </row>
    <row r="657" spans="1:30" s="1" customFormat="1" x14ac:dyDescent="0.25">
      <c r="A657" s="5">
        <f>SUBTOTAL(103,$B$2:B657)</f>
        <v>656</v>
      </c>
      <c r="B657" s="42" t="s">
        <v>19298</v>
      </c>
      <c r="C657" s="32">
        <v>30505955260011</v>
      </c>
      <c r="D657" s="10" t="e">
        <f>VLOOKUP(C657,'Hemis baza'!K:AJ,26,)</f>
        <v>#N/A</v>
      </c>
      <c r="E657" s="24" t="e">
        <f>VLOOKUP(C657,'Hemis baza'!K:AF,13,)</f>
        <v>#N/A</v>
      </c>
      <c r="F657" s="109" t="e">
        <f>VLOOKUP(C657,'Hemis baza'!K:AF,3,)</f>
        <v>#N/A</v>
      </c>
      <c r="G657" s="45" t="s">
        <v>19614</v>
      </c>
      <c r="H657" s="404" t="e">
        <f>VLOOKUP(C657,'Hemis baza'!K:AF,5,)</f>
        <v>#N/A</v>
      </c>
      <c r="I657" s="403" t="e">
        <f>VLOOKUP(C657,'Hemis baza'!K:AF,11,)</f>
        <v>#N/A</v>
      </c>
      <c r="J657" s="23" t="e">
        <f>VLOOKUP(C657,'Hemis baza'!K:AF,12,)</f>
        <v>#N/A</v>
      </c>
      <c r="K657" s="44"/>
      <c r="L657" s="44"/>
      <c r="M657" s="12">
        <v>9000000</v>
      </c>
      <c r="N657" s="13">
        <f>SUMIF('BR 2'!B:B,'2-kurs'!C657,'BR 2'!G:G)</f>
        <v>5800000</v>
      </c>
      <c r="O657" s="12">
        <f t="shared" si="72"/>
        <v>3200000</v>
      </c>
      <c r="P657" s="12"/>
      <c r="Q657" s="12">
        <f t="shared" si="73"/>
        <v>0</v>
      </c>
      <c r="R657" s="39"/>
      <c r="U657" s="13">
        <f t="shared" si="74"/>
        <v>0</v>
      </c>
      <c r="V657" s="13">
        <v>5800000</v>
      </c>
      <c r="AA657" s="359">
        <f t="shared" si="65"/>
        <v>9000000</v>
      </c>
      <c r="AB657" s="359">
        <f t="shared" si="66"/>
        <v>5800000</v>
      </c>
      <c r="AC657" s="359">
        <f t="shared" si="67"/>
        <v>3200000</v>
      </c>
      <c r="AD657" s="359">
        <f t="shared" si="68"/>
        <v>0</v>
      </c>
    </row>
    <row r="658" spans="1:30" s="1" customFormat="1" x14ac:dyDescent="0.25">
      <c r="A658" s="5">
        <f>SUBTOTAL(103,$B$2:B658)</f>
        <v>657</v>
      </c>
      <c r="B658" s="42" t="s">
        <v>8045</v>
      </c>
      <c r="C658" s="32">
        <v>42105951060054</v>
      </c>
      <c r="D658" s="10" t="str">
        <f>VLOOKUP(C658,'Hemis baza'!K:AJ,26,)</f>
        <v>438231100906</v>
      </c>
      <c r="E658" s="24" t="str">
        <f>VLOOKUP(C658,'Hemis baza'!K:AF,13,)</f>
        <v>To‘lov-shartnoma</v>
      </c>
      <c r="F658" s="109" t="str">
        <f>VLOOKUP(C658,'Hemis baza'!K:AF,3,)</f>
        <v>2-kurs</v>
      </c>
      <c r="G658" s="305" t="s">
        <v>36</v>
      </c>
      <c r="H658" s="404" t="str">
        <f>VLOOKUP(C658,'Hemis baza'!K:AF,5,)</f>
        <v>S1-23 MT</v>
      </c>
      <c r="I658" s="403" t="str">
        <f>VLOOKUP(C658,'Hemis baza'!K:AF,11,)</f>
        <v>Bakalavr</v>
      </c>
      <c r="J658" s="23" t="str">
        <f>VLOOKUP(C658,'Hemis baza'!K:AF,12,)</f>
        <v>Sirtqi</v>
      </c>
      <c r="K658" s="44"/>
      <c r="L658" s="44"/>
      <c r="M658" s="12">
        <v>12000000</v>
      </c>
      <c r="N658" s="13">
        <f>SUMIF('BR 2'!B:B,'2-kurs'!C658,'BR 2'!G:G)</f>
        <v>9000000</v>
      </c>
      <c r="O658" s="12">
        <f t="shared" si="72"/>
        <v>3000000</v>
      </c>
      <c r="P658" s="12"/>
      <c r="Q658" s="12">
        <f t="shared" si="73"/>
        <v>0</v>
      </c>
      <c r="R658" s="39"/>
      <c r="U658" s="13">
        <f t="shared" si="74"/>
        <v>0</v>
      </c>
      <c r="V658" s="13">
        <v>9000000</v>
      </c>
      <c r="AA658" s="359">
        <f t="shared" si="65"/>
        <v>12000000</v>
      </c>
      <c r="AB658" s="359">
        <f t="shared" si="66"/>
        <v>9000000</v>
      </c>
      <c r="AC658" s="359">
        <f t="shared" si="67"/>
        <v>3000000</v>
      </c>
      <c r="AD658" s="359">
        <f t="shared" si="68"/>
        <v>0</v>
      </c>
    </row>
    <row r="659" spans="1:30" s="1" customFormat="1" x14ac:dyDescent="0.25">
      <c r="A659" s="5">
        <f>SUBTOTAL(103,$B$2:B659)</f>
        <v>658</v>
      </c>
      <c r="B659" s="42" t="s">
        <v>8086</v>
      </c>
      <c r="C659" s="32">
        <v>40904925290026</v>
      </c>
      <c r="D659" s="10" t="str">
        <f>VLOOKUP(C659,'Hemis baza'!K:AJ,26,)</f>
        <v>438231100903</v>
      </c>
      <c r="E659" s="24" t="str">
        <f>VLOOKUP(C659,'Hemis baza'!K:AF,13,)</f>
        <v>To‘lov-shartnoma</v>
      </c>
      <c r="F659" s="109" t="str">
        <f>VLOOKUP(C659,'Hemis baza'!K:AF,3,)</f>
        <v>2-kurs</v>
      </c>
      <c r="G659" s="305" t="s">
        <v>36</v>
      </c>
      <c r="H659" s="404" t="str">
        <f>VLOOKUP(C659,'Hemis baza'!K:AF,5,)</f>
        <v>S1-23 MT</v>
      </c>
      <c r="I659" s="403" t="str">
        <f>VLOOKUP(C659,'Hemis baza'!K:AF,11,)</f>
        <v>Bakalavr</v>
      </c>
      <c r="J659" s="23" t="str">
        <f>VLOOKUP(C659,'Hemis baza'!K:AF,12,)</f>
        <v>Sirtqi</v>
      </c>
      <c r="K659" s="44"/>
      <c r="L659" s="44"/>
      <c r="M659" s="12">
        <v>12000000</v>
      </c>
      <c r="N659" s="13">
        <f>SUMIF('BR 2'!B:B,'2-kurs'!C659,'BR 2'!G:G)</f>
        <v>9000000</v>
      </c>
      <c r="O659" s="12">
        <f t="shared" si="72"/>
        <v>3000000</v>
      </c>
      <c r="P659" s="12"/>
      <c r="Q659" s="12">
        <f t="shared" si="73"/>
        <v>0</v>
      </c>
      <c r="R659" s="39"/>
      <c r="U659" s="13">
        <f t="shared" si="74"/>
        <v>0</v>
      </c>
      <c r="V659" s="13">
        <v>9000000</v>
      </c>
      <c r="AA659" s="359">
        <f t="shared" si="65"/>
        <v>12000000</v>
      </c>
      <c r="AB659" s="359">
        <f t="shared" si="66"/>
        <v>9000000</v>
      </c>
      <c r="AC659" s="359">
        <f t="shared" si="67"/>
        <v>3000000</v>
      </c>
      <c r="AD659" s="359">
        <f t="shared" si="68"/>
        <v>0</v>
      </c>
    </row>
    <row r="660" spans="1:30" s="1" customFormat="1" x14ac:dyDescent="0.25">
      <c r="A660" s="325">
        <f>SUBTOTAL(103,$B$2:B660)</f>
        <v>659</v>
      </c>
      <c r="B660" s="46" t="s">
        <v>3347</v>
      </c>
      <c r="C660" s="24">
        <v>42711861070212</v>
      </c>
      <c r="D660" s="10" t="str">
        <f>VLOOKUP(C660,'Hemis baza'!K:AJ,26,)</f>
        <v>438221100333</v>
      </c>
      <c r="E660" s="24" t="str">
        <f>VLOOKUP(C660,'Hemis baza'!K:AF,13,)</f>
        <v>To‘lov-shartnoma</v>
      </c>
      <c r="F660" s="109" t="str">
        <f>VLOOKUP(C660,'Hemis baza'!K:AF,3,)</f>
        <v>2-kurs</v>
      </c>
      <c r="G660" s="99" t="s">
        <v>36</v>
      </c>
      <c r="H660" s="404" t="str">
        <f>VLOOKUP(C660,'Hemis baza'!K:AF,5,)</f>
        <v>S1-23 MT</v>
      </c>
      <c r="I660" s="403" t="str">
        <f>VLOOKUP(C660,'Hemis baza'!K:AF,11,)</f>
        <v>Bakalavr</v>
      </c>
      <c r="J660" s="23" t="str">
        <f>VLOOKUP(C660,'Hemis baza'!K:AF,12,)</f>
        <v>Sirtqi</v>
      </c>
      <c r="K660" s="333"/>
      <c r="L660" s="333"/>
      <c r="M660" s="13">
        <v>12000000</v>
      </c>
      <c r="N660" s="13">
        <f>SUMIF('BR 2'!B:B,'2-kurs'!C660,'BR 2'!G:G)</f>
        <v>11000000</v>
      </c>
      <c r="O660" s="13">
        <f t="shared" si="72"/>
        <v>1000000</v>
      </c>
      <c r="P660" s="13"/>
      <c r="Q660" s="13">
        <f t="shared" si="73"/>
        <v>0</v>
      </c>
      <c r="R660" s="40"/>
      <c r="U660" s="13">
        <f t="shared" si="74"/>
        <v>0</v>
      </c>
      <c r="V660" s="13">
        <v>11000000</v>
      </c>
      <c r="AA660" s="359">
        <f t="shared" si="65"/>
        <v>12000000</v>
      </c>
      <c r="AB660" s="359">
        <f t="shared" si="66"/>
        <v>11000000</v>
      </c>
      <c r="AC660" s="359">
        <f t="shared" si="67"/>
        <v>1000000</v>
      </c>
      <c r="AD660" s="359">
        <f t="shared" si="68"/>
        <v>0</v>
      </c>
    </row>
    <row r="661" spans="1:30" s="1" customFormat="1" x14ac:dyDescent="0.25">
      <c r="A661" s="325">
        <f>SUBTOTAL(103,$B$2:B661)</f>
        <v>660</v>
      </c>
      <c r="B661" s="46" t="s">
        <v>2718</v>
      </c>
      <c r="C661" s="24">
        <v>61903055370012</v>
      </c>
      <c r="D661" s="10" t="str">
        <f>VLOOKUP(C661,'Hemis baza'!K:AJ,26,)</f>
        <v>438221100242</v>
      </c>
      <c r="E661" s="24" t="str">
        <f>VLOOKUP(C661,'Hemis baza'!K:AF,13,)</f>
        <v>To‘lov-shartnoma</v>
      </c>
      <c r="F661" s="109" t="str">
        <f>VLOOKUP(C661,'Hemis baza'!K:AF,3,)</f>
        <v>2-kurs</v>
      </c>
      <c r="G661" s="99" t="s">
        <v>36</v>
      </c>
      <c r="H661" s="404" t="str">
        <f>VLOOKUP(C661,'Hemis baza'!K:AF,5,)</f>
        <v>S2-23 MT</v>
      </c>
      <c r="I661" s="403" t="str">
        <f>VLOOKUP(C661,'Hemis baza'!K:AF,11,)</f>
        <v>Bakalavr</v>
      </c>
      <c r="J661" s="23" t="str">
        <f>VLOOKUP(C661,'Hemis baza'!K:AF,12,)</f>
        <v>Sirtqi</v>
      </c>
      <c r="K661" s="333"/>
      <c r="L661" s="333"/>
      <c r="M661" s="13">
        <v>12000000</v>
      </c>
      <c r="N661" s="13">
        <f>SUMIF('BR 2'!B:B,'2-kurs'!C661,'BR 2'!G:G)</f>
        <v>12000000</v>
      </c>
      <c r="O661" s="13">
        <f t="shared" si="72"/>
        <v>0</v>
      </c>
      <c r="P661" s="13"/>
      <c r="Q661" s="13">
        <f t="shared" si="73"/>
        <v>0</v>
      </c>
      <c r="R661" s="40"/>
      <c r="U661" s="13">
        <f t="shared" si="74"/>
        <v>0</v>
      </c>
      <c r="V661" s="13">
        <v>12000000</v>
      </c>
      <c r="AA661" s="359">
        <f t="shared" si="65"/>
        <v>12000000</v>
      </c>
      <c r="AB661" s="359">
        <f t="shared" si="66"/>
        <v>12000000</v>
      </c>
      <c r="AC661" s="359">
        <f t="shared" si="67"/>
        <v>0</v>
      </c>
      <c r="AD661" s="359">
        <f t="shared" si="68"/>
        <v>0</v>
      </c>
    </row>
    <row r="662" spans="1:30" s="1" customFormat="1" x14ac:dyDescent="0.25">
      <c r="A662" s="5">
        <f>SUBTOTAL(103,$B$2:B662)</f>
        <v>661</v>
      </c>
      <c r="B662" s="42" t="s">
        <v>12717</v>
      </c>
      <c r="C662" s="32">
        <v>30808863330037</v>
      </c>
      <c r="D662" s="10" t="e">
        <f>VLOOKUP(C662,'Hemis baza'!K:AJ,26,)</f>
        <v>#N/A</v>
      </c>
      <c r="E662" s="24" t="e">
        <f>VLOOKUP(C662,'Hemis baza'!K:AF,13,)</f>
        <v>#N/A</v>
      </c>
      <c r="F662" s="109" t="e">
        <f>VLOOKUP(C662,'Hemis baza'!K:AF,3,)</f>
        <v>#N/A</v>
      </c>
      <c r="G662" s="45" t="s">
        <v>140</v>
      </c>
      <c r="H662" s="404" t="e">
        <f>VLOOKUP(C662,'Hemis baza'!K:AF,5,)</f>
        <v>#N/A</v>
      </c>
      <c r="I662" s="403" t="e">
        <f>VLOOKUP(C662,'Hemis baza'!K:AF,11,)</f>
        <v>#N/A</v>
      </c>
      <c r="J662" s="23" t="e">
        <f>VLOOKUP(C662,'Hemis baza'!K:AF,12,)</f>
        <v>#N/A</v>
      </c>
      <c r="K662" s="44"/>
      <c r="L662" s="44"/>
      <c r="M662" s="12">
        <v>12000000</v>
      </c>
      <c r="N662" s="13">
        <f>SUMIF('BR 2'!B:B,'2-kurs'!C662,'BR 2'!G:G)</f>
        <v>0</v>
      </c>
      <c r="O662" s="12">
        <f t="shared" si="72"/>
        <v>12000000</v>
      </c>
      <c r="P662" s="12"/>
      <c r="Q662" s="12">
        <f t="shared" si="73"/>
        <v>0</v>
      </c>
      <c r="R662" s="39"/>
      <c r="U662" s="13">
        <f t="shared" si="74"/>
        <v>0</v>
      </c>
      <c r="V662" s="13">
        <v>0</v>
      </c>
      <c r="AA662" s="359">
        <f t="shared" si="65"/>
        <v>12000000</v>
      </c>
      <c r="AB662" s="359">
        <f t="shared" si="66"/>
        <v>0</v>
      </c>
      <c r="AC662" s="359">
        <f t="shared" si="67"/>
        <v>12000000</v>
      </c>
      <c r="AD662" s="359">
        <f t="shared" si="68"/>
        <v>0</v>
      </c>
    </row>
    <row r="663" spans="1:30" s="1" customFormat="1" x14ac:dyDescent="0.25">
      <c r="A663" s="5">
        <f>SUBTOTAL(103,$B$2:B663)</f>
        <v>662</v>
      </c>
      <c r="B663" s="42" t="s">
        <v>13065</v>
      </c>
      <c r="C663" s="32">
        <v>31703861060043</v>
      </c>
      <c r="D663" s="10" t="e">
        <f>VLOOKUP(C663,'Hemis baza'!K:AJ,26,)</f>
        <v>#N/A</v>
      </c>
      <c r="E663" s="24" t="e">
        <f>VLOOKUP(C663,'Hemis baza'!K:AF,13,)</f>
        <v>#N/A</v>
      </c>
      <c r="F663" s="109" t="e">
        <f>VLOOKUP(C663,'Hemis baza'!K:AF,3,)</f>
        <v>#N/A</v>
      </c>
      <c r="G663" s="307" t="s">
        <v>318</v>
      </c>
      <c r="H663" s="404" t="e">
        <f>VLOOKUP(C663,'Hemis baza'!K:AF,5,)</f>
        <v>#N/A</v>
      </c>
      <c r="I663" s="403" t="e">
        <f>VLOOKUP(C663,'Hemis baza'!K:AF,11,)</f>
        <v>#N/A</v>
      </c>
      <c r="J663" s="23" t="e">
        <f>VLOOKUP(C663,'Hemis baza'!K:AF,12,)</f>
        <v>#N/A</v>
      </c>
      <c r="K663" s="44"/>
      <c r="L663" s="44"/>
      <c r="M663" s="12">
        <v>12000000</v>
      </c>
      <c r="N663" s="13">
        <f>SUMIF('BR 2'!B:B,'2-kurs'!C663,'BR 2'!G:G)</f>
        <v>0</v>
      </c>
      <c r="O663" s="12">
        <f t="shared" si="72"/>
        <v>12000000</v>
      </c>
      <c r="P663" s="12"/>
      <c r="Q663" s="12">
        <f t="shared" si="73"/>
        <v>0</v>
      </c>
      <c r="R663" s="39"/>
      <c r="U663" s="13">
        <f t="shared" si="74"/>
        <v>0</v>
      </c>
      <c r="V663" s="13">
        <v>0</v>
      </c>
      <c r="AA663" s="359">
        <f t="shared" si="65"/>
        <v>12000000</v>
      </c>
      <c r="AB663" s="359">
        <f t="shared" si="66"/>
        <v>0</v>
      </c>
      <c r="AC663" s="359">
        <f t="shared" si="67"/>
        <v>12000000</v>
      </c>
      <c r="AD663" s="359">
        <f t="shared" si="68"/>
        <v>0</v>
      </c>
    </row>
    <row r="664" spans="1:30" s="1" customFormat="1" x14ac:dyDescent="0.25">
      <c r="A664" s="5">
        <f>SUBTOTAL(103,$B$2:B664)</f>
        <v>663</v>
      </c>
      <c r="B664" s="42" t="s">
        <v>19625</v>
      </c>
      <c r="C664" s="32">
        <v>61509055350050</v>
      </c>
      <c r="D664" s="10" t="str">
        <f>VLOOKUP(C664,'Hemis baza'!K:AJ,26,)</f>
        <v>438231100836</v>
      </c>
      <c r="E664" s="24" t="str">
        <f>VLOOKUP(C664,'Hemis baza'!K:AF,13,)</f>
        <v>To‘lov-shartnoma</v>
      </c>
      <c r="F664" s="109" t="str">
        <f>VLOOKUP(C664,'Hemis baza'!K:AF,3,)</f>
        <v>2-kurs</v>
      </c>
      <c r="G664" s="307" t="s">
        <v>270</v>
      </c>
      <c r="H664" s="404" t="str">
        <f>VLOOKUP(C664,'Hemis baza'!K:AF,5,)</f>
        <v>1-23 XTA</v>
      </c>
      <c r="I664" s="403" t="str">
        <f>VLOOKUP(C664,'Hemis baza'!K:AF,11,)</f>
        <v>Bakalavr</v>
      </c>
      <c r="J664" s="23" t="str">
        <f>VLOOKUP(C664,'Hemis baza'!K:AF,12,)</f>
        <v>Kunduzgi</v>
      </c>
      <c r="K664" s="44"/>
      <c r="L664" s="44"/>
      <c r="M664" s="12">
        <v>15000000</v>
      </c>
      <c r="N664" s="13">
        <f>SUMIF('BR 2'!B:B,'2-kurs'!C664,'BR 2'!G:G)</f>
        <v>7000000</v>
      </c>
      <c r="O664" s="12">
        <f t="shared" si="72"/>
        <v>8000000</v>
      </c>
      <c r="P664" s="12"/>
      <c r="Q664" s="12">
        <f t="shared" si="73"/>
        <v>0</v>
      </c>
      <c r="R664" s="39"/>
      <c r="U664" s="13">
        <f t="shared" si="74"/>
        <v>0</v>
      </c>
      <c r="V664" s="13">
        <v>7000000</v>
      </c>
      <c r="AA664" s="359">
        <f t="shared" ref="AA664:AA687" si="75">M664</f>
        <v>15000000</v>
      </c>
      <c r="AB664" s="359">
        <f t="shared" ref="AB664:AB687" si="76">N664</f>
        <v>7000000</v>
      </c>
      <c r="AC664" s="359">
        <f t="shared" ref="AC664:AC687" si="77">O664</f>
        <v>8000000</v>
      </c>
      <c r="AD664" s="359">
        <f t="shared" ref="AD664:AD687" si="78">Q664</f>
        <v>0</v>
      </c>
    </row>
    <row r="665" spans="1:30" s="1" customFormat="1" x14ac:dyDescent="0.25">
      <c r="A665" s="5">
        <f>SUBTOTAL(103,$B$2:B665)</f>
        <v>664</v>
      </c>
      <c r="B665" s="42" t="s">
        <v>19628</v>
      </c>
      <c r="C665" s="32">
        <v>61809055350053</v>
      </c>
      <c r="D665" s="10" t="e">
        <f>VLOOKUP(C665,'Hemis baza'!K:AJ,26,)</f>
        <v>#N/A</v>
      </c>
      <c r="E665" s="24" t="e">
        <f>VLOOKUP(C665,'Hemis baza'!K:AF,13,)</f>
        <v>#N/A</v>
      </c>
      <c r="F665" s="109" t="e">
        <f>VLOOKUP(C665,'Hemis baza'!K:AF,3,)</f>
        <v>#N/A</v>
      </c>
      <c r="G665" s="307" t="s">
        <v>270</v>
      </c>
      <c r="H665" s="404" t="e">
        <f>VLOOKUP(C665,'Hemis baza'!K:AF,5,)</f>
        <v>#N/A</v>
      </c>
      <c r="I665" s="403" t="e">
        <f>VLOOKUP(C665,'Hemis baza'!K:AF,11,)</f>
        <v>#N/A</v>
      </c>
      <c r="J665" s="23" t="e">
        <f>VLOOKUP(C665,'Hemis baza'!K:AF,12,)</f>
        <v>#N/A</v>
      </c>
      <c r="K665" s="44"/>
      <c r="L665" s="44"/>
      <c r="M665" s="12">
        <v>15000000</v>
      </c>
      <c r="N665" s="13">
        <f>SUMIF('BR 2'!B:B,'2-kurs'!C665,'BR 2'!G:G)</f>
        <v>0</v>
      </c>
      <c r="O665" s="12">
        <f t="shared" si="72"/>
        <v>15000000</v>
      </c>
      <c r="P665" s="12"/>
      <c r="Q665" s="12">
        <f t="shared" si="73"/>
        <v>0</v>
      </c>
      <c r="R665" s="39"/>
      <c r="U665" s="13">
        <f t="shared" si="74"/>
        <v>0</v>
      </c>
      <c r="V665" s="13">
        <v>0</v>
      </c>
      <c r="AA665" s="359">
        <f t="shared" si="75"/>
        <v>15000000</v>
      </c>
      <c r="AB665" s="359">
        <f t="shared" si="76"/>
        <v>0</v>
      </c>
      <c r="AC665" s="359">
        <f t="shared" si="77"/>
        <v>15000000</v>
      </c>
      <c r="AD665" s="359">
        <f t="shared" si="78"/>
        <v>0</v>
      </c>
    </row>
    <row r="666" spans="1:30" s="1" customFormat="1" x14ac:dyDescent="0.25">
      <c r="A666" s="5">
        <f>SUBTOTAL(103,$B$2:B666)</f>
        <v>665</v>
      </c>
      <c r="B666" s="42" t="s">
        <v>19639</v>
      </c>
      <c r="C666" s="32">
        <v>50511050005055</v>
      </c>
      <c r="D666" s="10" t="str">
        <f>VLOOKUP(C666,'Hemis baza'!K:AJ,26,)</f>
        <v>438231100889</v>
      </c>
      <c r="E666" s="24" t="str">
        <f>VLOOKUP(C666,'Hemis baza'!K:AF,13,)</f>
        <v>To‘lov-shartnoma</v>
      </c>
      <c r="F666" s="109" t="str">
        <f>VLOOKUP(C666,'Hemis baza'!K:AF,3,)</f>
        <v>2-kurs</v>
      </c>
      <c r="G666" s="307" t="s">
        <v>140</v>
      </c>
      <c r="H666" s="404" t="str">
        <f>VLOOKUP(C666,'Hemis baza'!K:AF,5,)</f>
        <v>1-23 Muz</v>
      </c>
      <c r="I666" s="403" t="str">
        <f>VLOOKUP(C666,'Hemis baza'!K:AF,11,)</f>
        <v>Bakalavr</v>
      </c>
      <c r="J666" s="23" t="str">
        <f>VLOOKUP(C666,'Hemis baza'!K:AF,12,)</f>
        <v>Kunduzgi</v>
      </c>
      <c r="K666" s="44"/>
      <c r="L666" s="44"/>
      <c r="M666" s="12">
        <v>15000000</v>
      </c>
      <c r="N666" s="13">
        <f>SUMIF('BR 2'!B:B,'2-kurs'!C666,'BR 2'!G:G)</f>
        <v>0</v>
      </c>
      <c r="O666" s="12">
        <f t="shared" si="72"/>
        <v>15000000</v>
      </c>
      <c r="P666" s="12"/>
      <c r="Q666" s="12">
        <f t="shared" si="73"/>
        <v>0</v>
      </c>
      <c r="R666" s="39"/>
      <c r="U666" s="13">
        <f t="shared" si="74"/>
        <v>0</v>
      </c>
      <c r="V666" s="13">
        <v>0</v>
      </c>
      <c r="AA666" s="359">
        <f t="shared" si="75"/>
        <v>15000000</v>
      </c>
      <c r="AB666" s="359">
        <f t="shared" si="76"/>
        <v>0</v>
      </c>
      <c r="AC666" s="359">
        <f t="shared" si="77"/>
        <v>15000000</v>
      </c>
      <c r="AD666" s="359">
        <f t="shared" si="78"/>
        <v>0</v>
      </c>
    </row>
    <row r="667" spans="1:30" s="1" customFormat="1" x14ac:dyDescent="0.25">
      <c r="A667" s="5">
        <f>SUBTOTAL(103,$B$2:B667)</f>
        <v>666</v>
      </c>
      <c r="B667" s="42" t="s">
        <v>19644</v>
      </c>
      <c r="C667" s="32">
        <v>60603065270043</v>
      </c>
      <c r="D667" s="10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307" t="s">
        <v>181</v>
      </c>
      <c r="H667" s="404" t="e">
        <f>VLOOKUP(C667,'Hemis baza'!K:AF,5,)</f>
        <v>#N/A</v>
      </c>
      <c r="I667" s="403" t="e">
        <f>VLOOKUP(C667,'Hemis baza'!K:AF,11,)</f>
        <v>#N/A</v>
      </c>
      <c r="J667" s="23" t="e">
        <f>VLOOKUP(C667,'Hemis baza'!K:AF,12,)</f>
        <v>#N/A</v>
      </c>
      <c r="K667" s="44"/>
      <c r="L667" s="44"/>
      <c r="M667" s="12">
        <v>15000000</v>
      </c>
      <c r="N667" s="13">
        <f>SUMIF('BR 2'!B:B,'2-kurs'!C667,'BR 2'!G:G)</f>
        <v>0</v>
      </c>
      <c r="O667" s="12">
        <f t="shared" si="72"/>
        <v>15000000</v>
      </c>
      <c r="P667" s="12"/>
      <c r="Q667" s="12">
        <f t="shared" si="73"/>
        <v>0</v>
      </c>
      <c r="R667" s="39"/>
      <c r="U667" s="13">
        <f t="shared" si="74"/>
        <v>0</v>
      </c>
      <c r="V667" s="13">
        <v>0</v>
      </c>
      <c r="AA667" s="359">
        <f t="shared" si="75"/>
        <v>15000000</v>
      </c>
      <c r="AB667" s="359">
        <f t="shared" si="76"/>
        <v>0</v>
      </c>
      <c r="AC667" s="359">
        <f t="shared" si="77"/>
        <v>15000000</v>
      </c>
      <c r="AD667" s="359">
        <f t="shared" si="78"/>
        <v>0</v>
      </c>
    </row>
    <row r="668" spans="1:30" s="1" customFormat="1" x14ac:dyDescent="0.25">
      <c r="A668" s="5">
        <f>SUBTOTAL(103,$B$2:B668)</f>
        <v>667</v>
      </c>
      <c r="B668" s="42" t="s">
        <v>19645</v>
      </c>
      <c r="C668" s="32">
        <v>61303035280025</v>
      </c>
      <c r="D668" s="10" t="e">
        <f>VLOOKUP(C668,'Hemis baza'!K:AJ,26,)</f>
        <v>#N/A</v>
      </c>
      <c r="E668" s="24" t="e">
        <f>VLOOKUP(C668,'Hemis baza'!K:AF,13,)</f>
        <v>#N/A</v>
      </c>
      <c r="F668" s="109" t="e">
        <f>VLOOKUP(C668,'Hemis baza'!K:AF,3,)</f>
        <v>#N/A</v>
      </c>
      <c r="G668" s="307" t="s">
        <v>181</v>
      </c>
      <c r="H668" s="404" t="e">
        <f>VLOOKUP(C668,'Hemis baza'!K:AF,5,)</f>
        <v>#N/A</v>
      </c>
      <c r="I668" s="403" t="e">
        <f>VLOOKUP(C668,'Hemis baza'!K:AF,11,)</f>
        <v>#N/A</v>
      </c>
      <c r="J668" s="23" t="e">
        <f>VLOOKUP(C668,'Hemis baza'!K:AF,12,)</f>
        <v>#N/A</v>
      </c>
      <c r="K668" s="44"/>
      <c r="L668" s="44"/>
      <c r="M668" s="12">
        <v>15000000</v>
      </c>
      <c r="N668" s="13">
        <f>SUMIF('BR 2'!B:B,'2-kurs'!C668,'BR 2'!G:G)</f>
        <v>0</v>
      </c>
      <c r="O668" s="12">
        <f t="shared" si="72"/>
        <v>15000000</v>
      </c>
      <c r="P668" s="12"/>
      <c r="Q668" s="12">
        <f t="shared" si="73"/>
        <v>0</v>
      </c>
      <c r="R668" s="39"/>
      <c r="U668" s="13">
        <f t="shared" si="74"/>
        <v>0</v>
      </c>
      <c r="V668" s="13">
        <v>0</v>
      </c>
      <c r="AA668" s="359">
        <f t="shared" si="75"/>
        <v>15000000</v>
      </c>
      <c r="AB668" s="359">
        <f t="shared" si="76"/>
        <v>0</v>
      </c>
      <c r="AC668" s="359">
        <f t="shared" si="77"/>
        <v>15000000</v>
      </c>
      <c r="AD668" s="359">
        <f t="shared" si="78"/>
        <v>0</v>
      </c>
    </row>
    <row r="669" spans="1:30" s="1" customFormat="1" x14ac:dyDescent="0.25">
      <c r="A669" s="5">
        <f>SUBTOTAL(103,$B$2:B669)</f>
        <v>668</v>
      </c>
      <c r="B669" s="42" t="s">
        <v>7933</v>
      </c>
      <c r="C669" s="32">
        <v>31203935860017</v>
      </c>
      <c r="D669" s="10" t="e">
        <f>VLOOKUP(C669,'Hemis baza'!K:AJ,26,)</f>
        <v>#N/A</v>
      </c>
      <c r="E669" s="24" t="e">
        <f>VLOOKUP(C669,'Hemis baza'!K:AF,13,)</f>
        <v>#N/A</v>
      </c>
      <c r="F669" s="109" t="e">
        <f>VLOOKUP(C669,'Hemis baza'!K:AF,3,)</f>
        <v>#N/A</v>
      </c>
      <c r="G669" s="307" t="s">
        <v>140</v>
      </c>
      <c r="H669" s="404" t="e">
        <f>VLOOKUP(C669,'Hemis baza'!K:AF,5,)</f>
        <v>#N/A</v>
      </c>
      <c r="I669" s="403" t="e">
        <f>VLOOKUP(C669,'Hemis baza'!K:AF,11,)</f>
        <v>#N/A</v>
      </c>
      <c r="J669" s="23" t="e">
        <f>VLOOKUP(C669,'Hemis baza'!K:AF,12,)</f>
        <v>#N/A</v>
      </c>
      <c r="K669" s="44"/>
      <c r="L669" s="44"/>
      <c r="M669" s="12">
        <v>9000000</v>
      </c>
      <c r="N669" s="13">
        <f>SUMIF('BR 2'!B:B,'2-kurs'!C669,'BR 2'!G:G)</f>
        <v>9000000</v>
      </c>
      <c r="O669" s="12">
        <f t="shared" si="72"/>
        <v>0</v>
      </c>
      <c r="P669" s="12"/>
      <c r="Q669" s="12">
        <f t="shared" si="73"/>
        <v>0</v>
      </c>
      <c r="R669" s="39"/>
      <c r="U669" s="13">
        <f t="shared" si="74"/>
        <v>0</v>
      </c>
      <c r="V669" s="13">
        <v>9000000</v>
      </c>
      <c r="AA669" s="359">
        <f t="shared" si="75"/>
        <v>9000000</v>
      </c>
      <c r="AB669" s="359">
        <f t="shared" si="76"/>
        <v>9000000</v>
      </c>
      <c r="AC669" s="359">
        <f t="shared" si="77"/>
        <v>0</v>
      </c>
      <c r="AD669" s="359">
        <f t="shared" si="78"/>
        <v>0</v>
      </c>
    </row>
    <row r="670" spans="1:30" s="1" customFormat="1" x14ac:dyDescent="0.25">
      <c r="A670" s="5">
        <f>SUBTOTAL(103,$B$2:B670)</f>
        <v>669</v>
      </c>
      <c r="B670" s="42" t="s">
        <v>19675</v>
      </c>
      <c r="C670" s="32">
        <v>32210985280042</v>
      </c>
      <c r="D670" s="10" t="e">
        <f>VLOOKUP(C670,'Hemis baza'!K:AJ,26,)</f>
        <v>#N/A</v>
      </c>
      <c r="E670" s="24" t="e">
        <f>VLOOKUP(C670,'Hemis baza'!K:AF,13,)</f>
        <v>#N/A</v>
      </c>
      <c r="F670" s="109" t="e">
        <f>VLOOKUP(C670,'Hemis baza'!K:AF,3,)</f>
        <v>#N/A</v>
      </c>
      <c r="G670" s="307" t="s">
        <v>140</v>
      </c>
      <c r="H670" s="404" t="e">
        <f>VLOOKUP(C670,'Hemis baza'!K:AF,5,)</f>
        <v>#N/A</v>
      </c>
      <c r="I670" s="403" t="e">
        <f>VLOOKUP(C670,'Hemis baza'!K:AF,11,)</f>
        <v>#N/A</v>
      </c>
      <c r="J670" s="23" t="e">
        <f>VLOOKUP(C670,'Hemis baza'!K:AF,12,)</f>
        <v>#N/A</v>
      </c>
      <c r="K670" s="44"/>
      <c r="L670" s="44"/>
      <c r="M670" s="12">
        <v>9000000</v>
      </c>
      <c r="N670" s="13">
        <f>SUMIF('BR 2'!B:B,'2-kurs'!C670,'BR 2'!G:G)</f>
        <v>9000000</v>
      </c>
      <c r="O670" s="12">
        <f t="shared" si="72"/>
        <v>0</v>
      </c>
      <c r="P670" s="12"/>
      <c r="Q670" s="12">
        <f t="shared" si="73"/>
        <v>0</v>
      </c>
      <c r="R670" s="39"/>
      <c r="U670" s="13">
        <f t="shared" si="74"/>
        <v>0</v>
      </c>
      <c r="V670" s="13">
        <v>9000000</v>
      </c>
      <c r="AA670" s="359">
        <f t="shared" si="75"/>
        <v>9000000</v>
      </c>
      <c r="AB670" s="359">
        <f t="shared" si="76"/>
        <v>9000000</v>
      </c>
      <c r="AC670" s="359">
        <f t="shared" si="77"/>
        <v>0</v>
      </c>
      <c r="AD670" s="359">
        <f t="shared" si="78"/>
        <v>0</v>
      </c>
    </row>
    <row r="671" spans="1:30" s="1" customFormat="1" x14ac:dyDescent="0.25">
      <c r="A671" s="5">
        <f>SUBTOTAL(103,$B$2:B671)</f>
        <v>670</v>
      </c>
      <c r="B671" s="42" t="s">
        <v>18574</v>
      </c>
      <c r="C671" s="32">
        <v>31401911120106</v>
      </c>
      <c r="D671" s="10" t="e">
        <f>VLOOKUP(C671,'Hemis baza'!K:AJ,26,)</f>
        <v>#N/A</v>
      </c>
      <c r="E671" s="24" t="e">
        <f>VLOOKUP(C671,'Hemis baza'!K:AF,13,)</f>
        <v>#N/A</v>
      </c>
      <c r="F671" s="109" t="e">
        <f>VLOOKUP(C671,'Hemis baza'!K:AF,3,)</f>
        <v>#N/A</v>
      </c>
      <c r="G671" s="307" t="s">
        <v>140</v>
      </c>
      <c r="H671" s="404" t="e">
        <f>VLOOKUP(C671,'Hemis baza'!K:AF,5,)</f>
        <v>#N/A</v>
      </c>
      <c r="I671" s="403" t="e">
        <f>VLOOKUP(C671,'Hemis baza'!K:AF,11,)</f>
        <v>#N/A</v>
      </c>
      <c r="J671" s="23" t="e">
        <f>VLOOKUP(C671,'Hemis baza'!K:AF,12,)</f>
        <v>#N/A</v>
      </c>
      <c r="K671" s="44"/>
      <c r="L671" s="44"/>
      <c r="M671" s="12">
        <v>9000000</v>
      </c>
      <c r="N671" s="13">
        <f>SUMIF('BR 2'!B:B,'2-kurs'!C671,'BR 2'!G:G)</f>
        <v>9000000</v>
      </c>
      <c r="O671" s="12">
        <f t="shared" si="72"/>
        <v>0</v>
      </c>
      <c r="P671" s="12"/>
      <c r="Q671" s="12">
        <f t="shared" si="73"/>
        <v>0</v>
      </c>
      <c r="R671" s="39"/>
      <c r="U671" s="13">
        <f t="shared" si="74"/>
        <v>0</v>
      </c>
      <c r="V671" s="13">
        <v>9000000</v>
      </c>
      <c r="AA671" s="359">
        <f t="shared" si="75"/>
        <v>9000000</v>
      </c>
      <c r="AB671" s="359">
        <f t="shared" si="76"/>
        <v>9000000</v>
      </c>
      <c r="AC671" s="359">
        <f t="shared" si="77"/>
        <v>0</v>
      </c>
      <c r="AD671" s="359">
        <f t="shared" si="78"/>
        <v>0</v>
      </c>
    </row>
    <row r="672" spans="1:30" s="1" customFormat="1" x14ac:dyDescent="0.25">
      <c r="A672" s="5">
        <f>SUBTOTAL(103,$B$2:B672)</f>
        <v>671</v>
      </c>
      <c r="B672" s="42" t="s">
        <v>19677</v>
      </c>
      <c r="C672" s="32">
        <v>30702902580132</v>
      </c>
      <c r="D672" s="10" t="str">
        <f>VLOOKUP(C672,'Hemis baza'!K:AJ,26,)</f>
        <v>438241200313</v>
      </c>
      <c r="E672" s="24" t="str">
        <f>VLOOKUP(C672,'Hemis baza'!K:AF,13,)</f>
        <v>To‘lov-shartnoma</v>
      </c>
      <c r="F672" s="109" t="str">
        <f>VLOOKUP(C672,'Hemis baza'!K:AF,3,)</f>
        <v>2-kurs</v>
      </c>
      <c r="G672" s="307" t="s">
        <v>19614</v>
      </c>
      <c r="H672" s="404" t="str">
        <f>VLOOKUP(C672,'Hemis baza'!K:AF,5,)</f>
        <v>M1-23 JM</v>
      </c>
      <c r="I672" s="403" t="str">
        <f>VLOOKUP(C672,'Hemis baza'!K:AF,11,)</f>
        <v>Magistr</v>
      </c>
      <c r="J672" s="23" t="str">
        <f>VLOOKUP(C672,'Hemis baza'!K:AF,12,)</f>
        <v>Kunduzgi</v>
      </c>
      <c r="K672" s="44"/>
      <c r="L672" s="44"/>
      <c r="M672" s="12">
        <v>18000000</v>
      </c>
      <c r="N672" s="13">
        <f>SUMIF('BR 2'!B:B,'2-kurs'!C672,'BR 2'!G:G)</f>
        <v>14140000</v>
      </c>
      <c r="O672" s="12">
        <f t="shared" si="72"/>
        <v>3860000</v>
      </c>
      <c r="P672" s="12"/>
      <c r="Q672" s="12">
        <f t="shared" si="73"/>
        <v>0</v>
      </c>
      <c r="R672" s="39"/>
      <c r="U672" s="13">
        <f t="shared" si="74"/>
        <v>0</v>
      </c>
      <c r="V672" s="13">
        <v>14140000</v>
      </c>
      <c r="AA672" s="359">
        <f t="shared" si="75"/>
        <v>18000000</v>
      </c>
      <c r="AB672" s="359">
        <f t="shared" si="76"/>
        <v>14140000</v>
      </c>
      <c r="AC672" s="359">
        <f t="shared" si="77"/>
        <v>3860000</v>
      </c>
      <c r="AD672" s="359">
        <f t="shared" si="78"/>
        <v>0</v>
      </c>
    </row>
    <row r="673" spans="1:30" s="1" customFormat="1" x14ac:dyDescent="0.25">
      <c r="A673" s="5">
        <f>SUBTOTAL(103,$B$2:B673)</f>
        <v>672</v>
      </c>
      <c r="B673" s="42" t="s">
        <v>18648</v>
      </c>
      <c r="C673" s="32">
        <v>50608026890022</v>
      </c>
      <c r="D673" s="10" t="str">
        <f>VLOOKUP(C673,'Hemis baza'!K:AJ,26,)</f>
        <v>438241200307</v>
      </c>
      <c r="E673" s="24" t="str">
        <f>VLOOKUP(C673,'Hemis baza'!K:AF,13,)</f>
        <v>To‘lov-shartnoma</v>
      </c>
      <c r="F673" s="109" t="str">
        <f>VLOOKUP(C673,'Hemis baza'!K:AF,3,)</f>
        <v>2-kurs</v>
      </c>
      <c r="G673" s="307" t="s">
        <v>19614</v>
      </c>
      <c r="H673" s="404" t="str">
        <f>VLOOKUP(C673,'Hemis baza'!K:AF,5,)</f>
        <v>M1-23 JM</v>
      </c>
      <c r="I673" s="403" t="str">
        <f>VLOOKUP(C673,'Hemis baza'!K:AF,11,)</f>
        <v>Magistr</v>
      </c>
      <c r="J673" s="23" t="str">
        <f>VLOOKUP(C673,'Hemis baza'!K:AF,12,)</f>
        <v>Kunduzgi</v>
      </c>
      <c r="K673" s="44"/>
      <c r="L673" s="44"/>
      <c r="M673" s="12">
        <v>18000000</v>
      </c>
      <c r="N673" s="13">
        <f>SUMIF('BR 2'!B:B,'2-kurs'!C673,'BR 2'!G:G)</f>
        <v>9000000</v>
      </c>
      <c r="O673" s="12">
        <f t="shared" si="72"/>
        <v>9000000</v>
      </c>
      <c r="P673" s="12"/>
      <c r="Q673" s="12">
        <f t="shared" si="73"/>
        <v>0</v>
      </c>
      <c r="R673" s="39"/>
      <c r="U673" s="13">
        <f t="shared" si="74"/>
        <v>0</v>
      </c>
      <c r="V673" s="13">
        <v>9000000</v>
      </c>
      <c r="AA673" s="359">
        <f t="shared" si="75"/>
        <v>18000000</v>
      </c>
      <c r="AB673" s="359">
        <f t="shared" si="76"/>
        <v>9000000</v>
      </c>
      <c r="AC673" s="359">
        <f t="shared" si="77"/>
        <v>9000000</v>
      </c>
      <c r="AD673" s="359">
        <f t="shared" si="78"/>
        <v>0</v>
      </c>
    </row>
    <row r="674" spans="1:30" s="1" customFormat="1" x14ac:dyDescent="0.25">
      <c r="A674" s="5">
        <f>SUBTOTAL(103,$B$2:B674)</f>
        <v>673</v>
      </c>
      <c r="B674" s="42" t="s">
        <v>7571</v>
      </c>
      <c r="C674" s="32">
        <v>30403963940018</v>
      </c>
      <c r="D674" s="10" t="str">
        <f>VLOOKUP(C674,'Hemis baza'!K:AJ,26,)</f>
        <v>438241200306</v>
      </c>
      <c r="E674" s="24" t="str">
        <f>VLOOKUP(C674,'Hemis baza'!K:AF,13,)</f>
        <v>To‘lov-shartnoma</v>
      </c>
      <c r="F674" s="109" t="str">
        <f>VLOOKUP(C674,'Hemis baza'!K:AF,3,)</f>
        <v>2-kurs</v>
      </c>
      <c r="G674" s="307" t="s">
        <v>19614</v>
      </c>
      <c r="H674" s="404" t="str">
        <f>VLOOKUP(C674,'Hemis baza'!K:AF,5,)</f>
        <v>M1-23 JM</v>
      </c>
      <c r="I674" s="403" t="str">
        <f>VLOOKUP(C674,'Hemis baza'!K:AF,11,)</f>
        <v>Magistr</v>
      </c>
      <c r="J674" s="23" t="str">
        <f>VLOOKUP(C674,'Hemis baza'!K:AF,12,)</f>
        <v>Kunduzgi</v>
      </c>
      <c r="K674" s="44"/>
      <c r="L674" s="44"/>
      <c r="M674" s="12">
        <v>18000000</v>
      </c>
      <c r="N674" s="13">
        <f>SUMIF('BR 2'!B:B,'2-kurs'!C674,'BR 2'!G:G)</f>
        <v>15500000</v>
      </c>
      <c r="O674" s="12">
        <f t="shared" si="72"/>
        <v>2500000</v>
      </c>
      <c r="P674" s="12"/>
      <c r="Q674" s="12">
        <f t="shared" si="73"/>
        <v>0</v>
      </c>
      <c r="R674" s="39"/>
      <c r="U674" s="13">
        <f t="shared" si="74"/>
        <v>0</v>
      </c>
      <c r="V674" s="13">
        <v>15500000</v>
      </c>
      <c r="AA674" s="359">
        <f t="shared" si="75"/>
        <v>18000000</v>
      </c>
      <c r="AB674" s="359">
        <f t="shared" si="76"/>
        <v>15500000</v>
      </c>
      <c r="AC674" s="359">
        <f t="shared" si="77"/>
        <v>2500000</v>
      </c>
      <c r="AD674" s="359">
        <f t="shared" si="78"/>
        <v>0</v>
      </c>
    </row>
    <row r="675" spans="1:30" s="1" customFormat="1" x14ac:dyDescent="0.25">
      <c r="A675" s="5">
        <f>SUBTOTAL(103,$B$2:B675)</f>
        <v>674</v>
      </c>
      <c r="B675" s="42" t="s">
        <v>19088</v>
      </c>
      <c r="C675" s="32">
        <v>40108891120019</v>
      </c>
      <c r="D675" s="10" t="e">
        <f>VLOOKUP(C675,'Hemis baza'!K:AJ,26,)</f>
        <v>#N/A</v>
      </c>
      <c r="E675" s="24" t="e">
        <f>VLOOKUP(C675,'Hemis baza'!K:AF,13,)</f>
        <v>#N/A</v>
      </c>
      <c r="F675" s="109" t="e">
        <f>VLOOKUP(C675,'Hemis baza'!K:AF,3,)</f>
        <v>#N/A</v>
      </c>
      <c r="G675" s="307" t="s">
        <v>19614</v>
      </c>
      <c r="H675" s="404" t="e">
        <f>VLOOKUP(C675,'Hemis baza'!K:AF,5,)</f>
        <v>#N/A</v>
      </c>
      <c r="I675" s="403" t="e">
        <f>VLOOKUP(C675,'Hemis baza'!K:AF,11,)</f>
        <v>#N/A</v>
      </c>
      <c r="J675" s="23" t="e">
        <f>VLOOKUP(C675,'Hemis baza'!K:AF,12,)</f>
        <v>#N/A</v>
      </c>
      <c r="K675" s="44"/>
      <c r="L675" s="44"/>
      <c r="M675" s="12">
        <v>9000000</v>
      </c>
      <c r="N675" s="13">
        <f>SUMIF('BR 2'!B:B,'2-kurs'!C675,'BR 2'!G:G)</f>
        <v>9000000</v>
      </c>
      <c r="O675" s="12">
        <f t="shared" si="72"/>
        <v>0</v>
      </c>
      <c r="P675" s="12"/>
      <c r="Q675" s="12">
        <f t="shared" si="73"/>
        <v>0</v>
      </c>
      <c r="R675" s="39"/>
      <c r="U675" s="13">
        <f t="shared" si="74"/>
        <v>0</v>
      </c>
      <c r="V675" s="13">
        <v>9000000</v>
      </c>
      <c r="AA675" s="359">
        <f t="shared" si="75"/>
        <v>9000000</v>
      </c>
      <c r="AB675" s="359">
        <f t="shared" si="76"/>
        <v>9000000</v>
      </c>
      <c r="AC675" s="359">
        <f t="shared" si="77"/>
        <v>0</v>
      </c>
      <c r="AD675" s="359">
        <f t="shared" si="78"/>
        <v>0</v>
      </c>
    </row>
    <row r="676" spans="1:30" s="1" customFormat="1" x14ac:dyDescent="0.25">
      <c r="A676" s="5">
        <f>SUBTOTAL(103,$B$2:B676)</f>
        <v>675</v>
      </c>
      <c r="B676" s="42" t="s">
        <v>19682</v>
      </c>
      <c r="C676" s="32">
        <v>41501911110082</v>
      </c>
      <c r="D676" s="10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307" t="s">
        <v>19614</v>
      </c>
      <c r="H676" s="404" t="e">
        <f>VLOOKUP(C676,'Hemis baza'!K:AF,5,)</f>
        <v>#N/A</v>
      </c>
      <c r="I676" s="403" t="e">
        <f>VLOOKUP(C676,'Hemis baza'!K:AF,11,)</f>
        <v>#N/A</v>
      </c>
      <c r="J676" s="23" t="e">
        <f>VLOOKUP(C676,'Hemis baza'!K:AF,12,)</f>
        <v>#N/A</v>
      </c>
      <c r="K676" s="44"/>
      <c r="L676" s="44"/>
      <c r="M676" s="12">
        <v>9000000</v>
      </c>
      <c r="N676" s="13">
        <f>SUMIF('BR 2'!B:B,'2-kurs'!C676,'BR 2'!G:G)</f>
        <v>0</v>
      </c>
      <c r="O676" s="12">
        <f t="shared" si="72"/>
        <v>9000000</v>
      </c>
      <c r="P676" s="12"/>
      <c r="Q676" s="12">
        <f t="shared" si="73"/>
        <v>0</v>
      </c>
      <c r="R676" s="39"/>
      <c r="U676" s="13">
        <f t="shared" si="74"/>
        <v>0</v>
      </c>
      <c r="V676" s="13">
        <v>0</v>
      </c>
      <c r="AA676" s="359">
        <f t="shared" si="75"/>
        <v>9000000</v>
      </c>
      <c r="AB676" s="359">
        <f t="shared" si="76"/>
        <v>0</v>
      </c>
      <c r="AC676" s="359">
        <f t="shared" si="77"/>
        <v>9000000</v>
      </c>
      <c r="AD676" s="359">
        <f t="shared" si="78"/>
        <v>0</v>
      </c>
    </row>
    <row r="677" spans="1:30" s="1" customFormat="1" x14ac:dyDescent="0.25">
      <c r="A677" s="5">
        <f>SUBTOTAL(103,$B$2:B677)</f>
        <v>676</v>
      </c>
      <c r="B677" s="42" t="s">
        <v>18567</v>
      </c>
      <c r="C677" s="32">
        <v>32303871080036</v>
      </c>
      <c r="D677" s="10" t="e">
        <f>VLOOKUP(C677,'Hemis baza'!K:AJ,26,)</f>
        <v>#N/A</v>
      </c>
      <c r="E677" s="24" t="e">
        <f>VLOOKUP(C677,'Hemis baza'!K:AF,13,)</f>
        <v>#N/A</v>
      </c>
      <c r="F677" s="109" t="e">
        <f>VLOOKUP(C677,'Hemis baza'!K:AF,3,)</f>
        <v>#N/A</v>
      </c>
      <c r="G677" s="307" t="s">
        <v>19614</v>
      </c>
      <c r="H677" s="404" t="e">
        <f>VLOOKUP(C677,'Hemis baza'!K:AF,5,)</f>
        <v>#N/A</v>
      </c>
      <c r="I677" s="403" t="e">
        <f>VLOOKUP(C677,'Hemis baza'!K:AF,11,)</f>
        <v>#N/A</v>
      </c>
      <c r="J677" s="23" t="e">
        <f>VLOOKUP(C677,'Hemis baza'!K:AF,12,)</f>
        <v>#N/A</v>
      </c>
      <c r="K677" s="44"/>
      <c r="L677" s="44"/>
      <c r="M677" s="12">
        <v>9000000</v>
      </c>
      <c r="N677" s="13">
        <f>SUMIF('BR 2'!B:B,'2-kurs'!C677,'BR 2'!G:G)</f>
        <v>9000000</v>
      </c>
      <c r="O677" s="12">
        <f t="shared" si="72"/>
        <v>0</v>
      </c>
      <c r="P677" s="12"/>
      <c r="Q677" s="12">
        <f t="shared" si="73"/>
        <v>0</v>
      </c>
      <c r="R677" s="39"/>
      <c r="U677" s="13">
        <f t="shared" si="74"/>
        <v>0</v>
      </c>
      <c r="V677" s="13">
        <v>9000000</v>
      </c>
      <c r="AA677" s="359">
        <f t="shared" si="75"/>
        <v>9000000</v>
      </c>
      <c r="AB677" s="359">
        <f t="shared" si="76"/>
        <v>9000000</v>
      </c>
      <c r="AC677" s="359">
        <f t="shared" si="77"/>
        <v>0</v>
      </c>
      <c r="AD677" s="359">
        <f t="shared" si="78"/>
        <v>0</v>
      </c>
    </row>
    <row r="678" spans="1:30" s="1" customFormat="1" x14ac:dyDescent="0.25">
      <c r="A678" s="5">
        <f>SUBTOTAL(103,$B$2:B678)</f>
        <v>677</v>
      </c>
      <c r="B678" s="42" t="s">
        <v>7976</v>
      </c>
      <c r="C678" s="32">
        <v>41208941090048</v>
      </c>
      <c r="D678" s="10" t="str">
        <f>VLOOKUP(C678,'Hemis baza'!K:AJ,26,)</f>
        <v>438241102265</v>
      </c>
      <c r="E678" s="24" t="str">
        <f>VLOOKUP(C678,'Hemis baza'!K:AF,13,)</f>
        <v>To‘lov-shartnoma</v>
      </c>
      <c r="F678" s="109" t="str">
        <f>VLOOKUP(C678,'Hemis baza'!K:AF,3,)</f>
        <v>2-kurs</v>
      </c>
      <c r="G678" s="307" t="s">
        <v>1240</v>
      </c>
      <c r="H678" s="404" t="str">
        <f>VLOOKUP(C678,'Hemis baza'!K:AF,5,)</f>
        <v>S1-23 PSI</v>
      </c>
      <c r="I678" s="403" t="str">
        <f>VLOOKUP(C678,'Hemis baza'!K:AF,11,)</f>
        <v>Bakalavr</v>
      </c>
      <c r="J678" s="23" t="str">
        <f>VLOOKUP(C678,'Hemis baza'!K:AF,12,)</f>
        <v>Sirtqi</v>
      </c>
      <c r="K678" s="44"/>
      <c r="L678" s="44"/>
      <c r="M678" s="12">
        <v>12000000</v>
      </c>
      <c r="N678" s="13">
        <f>SUMIF('BR 2'!B:B,'2-kurs'!C678,'BR 2'!G:G)</f>
        <v>10000000</v>
      </c>
      <c r="O678" s="12">
        <f t="shared" si="72"/>
        <v>2000000</v>
      </c>
      <c r="P678" s="12"/>
      <c r="Q678" s="12">
        <f t="shared" si="73"/>
        <v>0</v>
      </c>
      <c r="R678" s="39"/>
      <c r="U678" s="13">
        <f t="shared" si="74"/>
        <v>0</v>
      </c>
      <c r="V678" s="13">
        <v>10000000</v>
      </c>
      <c r="AA678" s="359">
        <f t="shared" si="75"/>
        <v>12000000</v>
      </c>
      <c r="AB678" s="359">
        <f t="shared" si="76"/>
        <v>10000000</v>
      </c>
      <c r="AC678" s="359">
        <f t="shared" si="77"/>
        <v>2000000</v>
      </c>
      <c r="AD678" s="359">
        <f t="shared" si="78"/>
        <v>0</v>
      </c>
    </row>
    <row r="679" spans="1:30" s="1" customFormat="1" x14ac:dyDescent="0.25">
      <c r="A679" s="5">
        <f>SUBTOTAL(103,$B$2:B679)</f>
        <v>678</v>
      </c>
      <c r="B679" s="42" t="s">
        <v>18566</v>
      </c>
      <c r="C679" s="32">
        <v>30511851120021</v>
      </c>
      <c r="D679" s="10" t="str">
        <f>VLOOKUP(C679,'Hemis baza'!K:AJ,26,)</f>
        <v>438241102266</v>
      </c>
      <c r="E679" s="24" t="str">
        <f>VLOOKUP(C679,'Hemis baza'!K:AF,13,)</f>
        <v>To‘lov-shartnoma</v>
      </c>
      <c r="F679" s="109" t="str">
        <f>VLOOKUP(C679,'Hemis baza'!K:AF,3,)</f>
        <v>2-kurs</v>
      </c>
      <c r="G679" s="307" t="s">
        <v>140</v>
      </c>
      <c r="H679" s="404" t="str">
        <f>VLOOKUP(C679,'Hemis baza'!K:AF,5,)</f>
        <v>S1-23 MUZ</v>
      </c>
      <c r="I679" s="403" t="str">
        <f>VLOOKUP(C679,'Hemis baza'!K:AF,11,)</f>
        <v>Bakalavr</v>
      </c>
      <c r="J679" s="23" t="str">
        <f>VLOOKUP(C679,'Hemis baza'!K:AF,12,)</f>
        <v>Sirtqi</v>
      </c>
      <c r="K679" s="44"/>
      <c r="L679" s="44"/>
      <c r="M679" s="12">
        <v>12000000</v>
      </c>
      <c r="N679" s="13">
        <f>SUMIF('BR 2'!B:B,'2-kurs'!C679,'BR 2'!G:G)</f>
        <v>6600000</v>
      </c>
      <c r="O679" s="12">
        <f t="shared" si="72"/>
        <v>5400000</v>
      </c>
      <c r="P679" s="12"/>
      <c r="Q679" s="12">
        <f t="shared" si="73"/>
        <v>0</v>
      </c>
      <c r="R679" s="39"/>
      <c r="U679" s="13">
        <f t="shared" si="74"/>
        <v>0</v>
      </c>
      <c r="V679" s="13">
        <v>6600000</v>
      </c>
      <c r="AA679" s="359">
        <f t="shared" si="75"/>
        <v>12000000</v>
      </c>
      <c r="AB679" s="359">
        <f t="shared" si="76"/>
        <v>6600000</v>
      </c>
      <c r="AC679" s="359">
        <f t="shared" si="77"/>
        <v>5400000</v>
      </c>
      <c r="AD679" s="359">
        <f t="shared" si="78"/>
        <v>0</v>
      </c>
    </row>
    <row r="680" spans="1:30" s="1" customFormat="1" x14ac:dyDescent="0.25">
      <c r="A680" s="5">
        <f>SUBTOTAL(103,$B$2:B680)</f>
        <v>679</v>
      </c>
      <c r="B680" s="42" t="s">
        <v>19721</v>
      </c>
      <c r="C680" s="32">
        <v>33107965360041</v>
      </c>
      <c r="D680" s="10" t="e">
        <f>VLOOKUP(C680,'Hemis baza'!K:AJ,26,)</f>
        <v>#N/A</v>
      </c>
      <c r="E680" s="24" t="e">
        <f>VLOOKUP(C680,'Hemis baza'!K:AF,13,)</f>
        <v>#N/A</v>
      </c>
      <c r="F680" s="109" t="e">
        <f>VLOOKUP(C680,'Hemis baza'!K:AF,3,)</f>
        <v>#N/A</v>
      </c>
      <c r="G680" s="307" t="s">
        <v>140</v>
      </c>
      <c r="H680" s="404" t="e">
        <f>VLOOKUP(C680,'Hemis baza'!K:AF,5,)</f>
        <v>#N/A</v>
      </c>
      <c r="I680" s="403" t="e">
        <f>VLOOKUP(C680,'Hemis baza'!K:AF,11,)</f>
        <v>#N/A</v>
      </c>
      <c r="J680" s="23" t="e">
        <f>VLOOKUP(C680,'Hemis baza'!K:AF,12,)</f>
        <v>#N/A</v>
      </c>
      <c r="K680" s="44"/>
      <c r="L680" s="44"/>
      <c r="M680" s="12">
        <v>12000000</v>
      </c>
      <c r="N680" s="13">
        <f>SUMIF('BR 2'!B:B,'2-kurs'!C680,'BR 2'!G:G)</f>
        <v>0</v>
      </c>
      <c r="O680" s="12">
        <f t="shared" si="72"/>
        <v>12000000</v>
      </c>
      <c r="P680" s="12"/>
      <c r="Q680" s="12">
        <f t="shared" si="73"/>
        <v>0</v>
      </c>
      <c r="R680" s="39"/>
      <c r="U680" s="13">
        <f t="shared" si="74"/>
        <v>0</v>
      </c>
      <c r="V680" s="13">
        <v>0</v>
      </c>
      <c r="AA680" s="359">
        <f t="shared" si="75"/>
        <v>12000000</v>
      </c>
      <c r="AB680" s="359">
        <f t="shared" si="76"/>
        <v>0</v>
      </c>
      <c r="AC680" s="359">
        <f t="shared" si="77"/>
        <v>12000000</v>
      </c>
      <c r="AD680" s="359">
        <f t="shared" si="78"/>
        <v>0</v>
      </c>
    </row>
    <row r="681" spans="1:30" s="1" customFormat="1" x14ac:dyDescent="0.25">
      <c r="A681" s="5">
        <f>SUBTOTAL(103,$B$2:B681)</f>
        <v>680</v>
      </c>
      <c r="B681" s="42" t="s">
        <v>19722</v>
      </c>
      <c r="C681" s="32">
        <v>31109851120034</v>
      </c>
      <c r="D681" s="10" t="e">
        <f>VLOOKUP(C681,'Hemis baza'!K:AJ,26,)</f>
        <v>#N/A</v>
      </c>
      <c r="E681" s="24" t="e">
        <f>VLOOKUP(C681,'Hemis baza'!K:AF,13,)</f>
        <v>#N/A</v>
      </c>
      <c r="F681" s="109" t="e">
        <f>VLOOKUP(C681,'Hemis baza'!K:AF,3,)</f>
        <v>#N/A</v>
      </c>
      <c r="G681" s="307" t="s">
        <v>140</v>
      </c>
      <c r="H681" s="404" t="e">
        <f>VLOOKUP(C681,'Hemis baza'!K:AF,5,)</f>
        <v>#N/A</v>
      </c>
      <c r="I681" s="403" t="e">
        <f>VLOOKUP(C681,'Hemis baza'!K:AF,11,)</f>
        <v>#N/A</v>
      </c>
      <c r="J681" s="23" t="e">
        <f>VLOOKUP(C681,'Hemis baza'!K:AF,12,)</f>
        <v>#N/A</v>
      </c>
      <c r="K681" s="44"/>
      <c r="L681" s="44"/>
      <c r="M681" s="12">
        <v>12000000</v>
      </c>
      <c r="N681" s="13">
        <f>SUMIF('BR 2'!B:B,'2-kurs'!C681,'BR 2'!G:G)</f>
        <v>0</v>
      </c>
      <c r="O681" s="12">
        <f t="shared" si="72"/>
        <v>12000000</v>
      </c>
      <c r="P681" s="12"/>
      <c r="Q681" s="12">
        <f t="shared" si="73"/>
        <v>0</v>
      </c>
      <c r="R681" s="39"/>
      <c r="U681" s="13">
        <f t="shared" si="74"/>
        <v>0</v>
      </c>
      <c r="V681" s="13">
        <v>0</v>
      </c>
      <c r="AA681" s="359">
        <f t="shared" si="75"/>
        <v>12000000</v>
      </c>
      <c r="AB681" s="359">
        <f t="shared" si="76"/>
        <v>0</v>
      </c>
      <c r="AC681" s="359">
        <f t="shared" si="77"/>
        <v>12000000</v>
      </c>
      <c r="AD681" s="359">
        <f t="shared" si="78"/>
        <v>0</v>
      </c>
    </row>
    <row r="682" spans="1:30" s="1" customFormat="1" x14ac:dyDescent="0.25">
      <c r="A682" s="5">
        <f>SUBTOTAL(103,$B$2:B682)</f>
        <v>681</v>
      </c>
      <c r="B682" s="42" t="s">
        <v>19771</v>
      </c>
      <c r="C682" s="32">
        <v>52801065350014</v>
      </c>
      <c r="D682" s="10" t="e">
        <f>VLOOKUP(C682,'Hemis baza'!K:AJ,26,)</f>
        <v>#N/A</v>
      </c>
      <c r="E682" s="24" t="e">
        <f>VLOOKUP(C682,'Hemis baza'!K:AF,13,)</f>
        <v>#N/A</v>
      </c>
      <c r="F682" s="109" t="e">
        <f>VLOOKUP(C682,'Hemis baza'!K:AF,3,)</f>
        <v>#N/A</v>
      </c>
      <c r="G682" s="307" t="s">
        <v>318</v>
      </c>
      <c r="H682" s="404" t="e">
        <f>VLOOKUP(C682,'Hemis baza'!K:AF,5,)</f>
        <v>#N/A</v>
      </c>
      <c r="I682" s="403" t="e">
        <f>VLOOKUP(C682,'Hemis baza'!K:AF,11,)</f>
        <v>#N/A</v>
      </c>
      <c r="J682" s="23" t="e">
        <f>VLOOKUP(C682,'Hemis baza'!K:AF,12,)</f>
        <v>#N/A</v>
      </c>
      <c r="K682" s="44"/>
      <c r="L682" s="44"/>
      <c r="M682" s="12">
        <v>12000000</v>
      </c>
      <c r="N682" s="13">
        <f>SUMIF('BR 2'!B:B,'2-kurs'!C682,'BR 2'!G:G)</f>
        <v>0</v>
      </c>
      <c r="O682" s="12">
        <f t="shared" si="72"/>
        <v>12000000</v>
      </c>
      <c r="P682" s="12"/>
      <c r="Q682" s="12">
        <f t="shared" si="73"/>
        <v>0</v>
      </c>
      <c r="R682" s="39"/>
      <c r="U682" s="13">
        <f t="shared" si="74"/>
        <v>0</v>
      </c>
      <c r="V682" s="13">
        <v>0</v>
      </c>
      <c r="AA682" s="359">
        <f t="shared" si="75"/>
        <v>12000000</v>
      </c>
      <c r="AB682" s="359">
        <f t="shared" si="76"/>
        <v>0</v>
      </c>
      <c r="AC682" s="359">
        <f t="shared" si="77"/>
        <v>12000000</v>
      </c>
      <c r="AD682" s="359">
        <f t="shared" si="78"/>
        <v>0</v>
      </c>
    </row>
    <row r="683" spans="1:30" s="1" customFormat="1" x14ac:dyDescent="0.25">
      <c r="A683" s="5">
        <f>SUBTOTAL(103,$B$2:B683)</f>
        <v>682</v>
      </c>
      <c r="B683" s="42" t="s">
        <v>19775</v>
      </c>
      <c r="C683" s="32">
        <v>33112995250022</v>
      </c>
      <c r="D683" s="10" t="str">
        <f>VLOOKUP(C683,'Hemis baza'!K:AJ,26,)</f>
        <v>438231100838</v>
      </c>
      <c r="E683" s="24" t="str">
        <f>VLOOKUP(C683,'Hemis baza'!K:AF,13,)</f>
        <v>To‘lov-shartnoma</v>
      </c>
      <c r="F683" s="109" t="str">
        <f>VLOOKUP(C683,'Hemis baza'!K:AF,3,)</f>
        <v>2-kurs</v>
      </c>
      <c r="G683" s="307" t="s">
        <v>318</v>
      </c>
      <c r="H683" s="404" t="str">
        <f>VLOOKUP(C683,'Hemis baza'!K:AF,5,)</f>
        <v>S3-23 IQT</v>
      </c>
      <c r="I683" s="403" t="str">
        <f>VLOOKUP(C683,'Hemis baza'!K:AF,11,)</f>
        <v>Bakalavr</v>
      </c>
      <c r="J683" s="23" t="str">
        <f>VLOOKUP(C683,'Hemis baza'!K:AF,12,)</f>
        <v>Sirtqi</v>
      </c>
      <c r="K683" s="44"/>
      <c r="L683" s="44"/>
      <c r="M683" s="12">
        <v>12000000</v>
      </c>
      <c r="N683" s="13">
        <f>SUMIF('BR 2'!B:B,'2-kurs'!C683,'BR 2'!G:G)</f>
        <v>12000000</v>
      </c>
      <c r="O683" s="12">
        <f t="shared" si="72"/>
        <v>0</v>
      </c>
      <c r="P683" s="12"/>
      <c r="Q683" s="12">
        <f t="shared" si="73"/>
        <v>0</v>
      </c>
      <c r="R683" s="39"/>
      <c r="U683" s="13">
        <f t="shared" si="74"/>
        <v>0</v>
      </c>
      <c r="V683" s="13">
        <v>12000000</v>
      </c>
      <c r="AA683" s="359">
        <f t="shared" si="75"/>
        <v>12000000</v>
      </c>
      <c r="AB683" s="359">
        <f t="shared" si="76"/>
        <v>12000000</v>
      </c>
      <c r="AC683" s="359">
        <f t="shared" si="77"/>
        <v>0</v>
      </c>
      <c r="AD683" s="359">
        <f t="shared" si="78"/>
        <v>0</v>
      </c>
    </row>
    <row r="684" spans="1:30" s="1" customFormat="1" x14ac:dyDescent="0.25">
      <c r="A684" s="5">
        <f>SUBTOTAL(103,$B$2:B684)</f>
        <v>683</v>
      </c>
      <c r="B684" s="42" t="s">
        <v>19779</v>
      </c>
      <c r="C684" s="32">
        <v>60905065280049</v>
      </c>
      <c r="D684" s="10" t="str">
        <f>VLOOKUP(C684,'Hemis baza'!K:AJ,26,)</f>
        <v>438241102079</v>
      </c>
      <c r="E684" s="24" t="str">
        <f>VLOOKUP(C684,'Hemis baza'!K:AF,13,)</f>
        <v>To‘lov-shartnoma</v>
      </c>
      <c r="F684" s="109" t="str">
        <f>VLOOKUP(C684,'Hemis baza'!K:AF,3,)</f>
        <v>2-kurs</v>
      </c>
      <c r="G684" s="307" t="s">
        <v>318</v>
      </c>
      <c r="H684" s="404" t="str">
        <f>VLOOKUP(C684,'Hemis baza'!K:AF,5,)</f>
        <v>S3-23 IQT</v>
      </c>
      <c r="I684" s="403" t="str">
        <f>VLOOKUP(C684,'Hemis baza'!K:AF,11,)</f>
        <v>Bakalavr</v>
      </c>
      <c r="J684" s="23" t="str">
        <f>VLOOKUP(C684,'Hemis baza'!K:AF,12,)</f>
        <v>Sirtqi</v>
      </c>
      <c r="K684" s="44"/>
      <c r="L684" s="44"/>
      <c r="M684" s="12">
        <v>12000000</v>
      </c>
      <c r="N684" s="13">
        <f>SUMIF('BR 2'!B:B,'2-kurs'!C684,'BR 2'!G:G)</f>
        <v>12000000</v>
      </c>
      <c r="O684" s="12">
        <f t="shared" si="72"/>
        <v>0</v>
      </c>
      <c r="P684" s="12"/>
      <c r="Q684" s="12">
        <f t="shared" si="73"/>
        <v>0</v>
      </c>
      <c r="R684" s="39"/>
      <c r="U684" s="13">
        <f t="shared" si="74"/>
        <v>0</v>
      </c>
      <c r="V684" s="13">
        <v>12000000</v>
      </c>
      <c r="AA684" s="359">
        <f t="shared" si="75"/>
        <v>12000000</v>
      </c>
      <c r="AB684" s="359">
        <f t="shared" si="76"/>
        <v>12000000</v>
      </c>
      <c r="AC684" s="359">
        <f t="shared" si="77"/>
        <v>0</v>
      </c>
      <c r="AD684" s="359">
        <f t="shared" si="78"/>
        <v>0</v>
      </c>
    </row>
    <row r="685" spans="1:30" s="1" customFormat="1" x14ac:dyDescent="0.25">
      <c r="A685" s="5">
        <f>SUBTOTAL(103,$B$2:B685)</f>
        <v>684</v>
      </c>
      <c r="B685" s="42" t="s">
        <v>19783</v>
      </c>
      <c r="C685" s="32">
        <v>52201025280027</v>
      </c>
      <c r="D685" s="10" t="str">
        <f>VLOOKUP(C685,'Hemis baza'!K:AJ,26,)</f>
        <v>438231100915</v>
      </c>
      <c r="E685" s="24" t="str">
        <f>VLOOKUP(C685,'Hemis baza'!K:AF,13,)</f>
        <v>To‘lov-shartnoma</v>
      </c>
      <c r="F685" s="109" t="str">
        <f>VLOOKUP(C685,'Hemis baza'!K:AF,3,)</f>
        <v>2-kurs</v>
      </c>
      <c r="G685" s="307" t="s">
        <v>318</v>
      </c>
      <c r="H685" s="404" t="str">
        <f>VLOOKUP(C685,'Hemis baza'!K:AF,5,)</f>
        <v>S3-23 IQT</v>
      </c>
      <c r="I685" s="403" t="str">
        <f>VLOOKUP(C685,'Hemis baza'!K:AF,11,)</f>
        <v>Bakalavr</v>
      </c>
      <c r="J685" s="23" t="str">
        <f>VLOOKUP(C685,'Hemis baza'!K:AF,12,)</f>
        <v>Sirtqi</v>
      </c>
      <c r="K685" s="44"/>
      <c r="L685" s="44"/>
      <c r="M685" s="12">
        <v>12000000</v>
      </c>
      <c r="N685" s="13">
        <f>SUMIF('BR 2'!B:B,'2-kurs'!C685,'BR 2'!G:G)</f>
        <v>12000000</v>
      </c>
      <c r="O685" s="12">
        <f t="shared" si="72"/>
        <v>0</v>
      </c>
      <c r="P685" s="12"/>
      <c r="Q685" s="12">
        <f t="shared" si="73"/>
        <v>0</v>
      </c>
      <c r="R685" s="39"/>
      <c r="U685" s="13">
        <f t="shared" si="74"/>
        <v>0</v>
      </c>
      <c r="V685" s="13">
        <v>12000000</v>
      </c>
      <c r="AA685" s="359">
        <f t="shared" si="75"/>
        <v>12000000</v>
      </c>
      <c r="AB685" s="359">
        <f t="shared" si="76"/>
        <v>12000000</v>
      </c>
      <c r="AC685" s="359">
        <f t="shared" si="77"/>
        <v>0</v>
      </c>
      <c r="AD685" s="359">
        <f t="shared" si="78"/>
        <v>0</v>
      </c>
    </row>
    <row r="686" spans="1:30" s="1" customFormat="1" x14ac:dyDescent="0.25">
      <c r="A686" s="5">
        <f>SUBTOTAL(103,$B$2:B686)</f>
        <v>685</v>
      </c>
      <c r="B686" s="42" t="s">
        <v>19785</v>
      </c>
      <c r="C686" s="32">
        <v>50206015850048</v>
      </c>
      <c r="D686" s="10" t="e">
        <f>VLOOKUP(C686,'Hemis baza'!K:AJ,26,)</f>
        <v>#N/A</v>
      </c>
      <c r="E686" s="24" t="e">
        <f>VLOOKUP(C686,'Hemis baza'!K:AF,13,)</f>
        <v>#N/A</v>
      </c>
      <c r="F686" s="109" t="e">
        <f>VLOOKUP(C686,'Hemis baza'!K:AF,3,)</f>
        <v>#N/A</v>
      </c>
      <c r="G686" s="307" t="s">
        <v>318</v>
      </c>
      <c r="H686" s="404" t="e">
        <f>VLOOKUP(C686,'Hemis baza'!K:AF,5,)</f>
        <v>#N/A</v>
      </c>
      <c r="I686" s="403" t="e">
        <f>VLOOKUP(C686,'Hemis baza'!K:AF,11,)</f>
        <v>#N/A</v>
      </c>
      <c r="J686" s="23" t="e">
        <f>VLOOKUP(C686,'Hemis baza'!K:AF,12,)</f>
        <v>#N/A</v>
      </c>
      <c r="K686" s="44"/>
      <c r="L686" s="44"/>
      <c r="M686" s="12">
        <v>12000000</v>
      </c>
      <c r="N686" s="13">
        <f>SUMIF('BR 2'!B:B,'2-kurs'!C686,'BR 2'!G:G)</f>
        <v>0</v>
      </c>
      <c r="O686" s="12">
        <f t="shared" si="72"/>
        <v>12000000</v>
      </c>
      <c r="P686" s="12"/>
      <c r="Q686" s="12">
        <f t="shared" si="73"/>
        <v>0</v>
      </c>
      <c r="R686" s="39"/>
      <c r="U686" s="13">
        <f t="shared" si="74"/>
        <v>0</v>
      </c>
      <c r="V686" s="13">
        <v>0</v>
      </c>
      <c r="AA686" s="359">
        <f t="shared" si="75"/>
        <v>12000000</v>
      </c>
      <c r="AB686" s="359">
        <f t="shared" si="76"/>
        <v>0</v>
      </c>
      <c r="AC686" s="359">
        <f t="shared" si="77"/>
        <v>12000000</v>
      </c>
      <c r="AD686" s="359">
        <f t="shared" si="78"/>
        <v>0</v>
      </c>
    </row>
    <row r="687" spans="1:30" s="1" customFormat="1" x14ac:dyDescent="0.25">
      <c r="A687" s="5">
        <f>SUBTOTAL(103,$B$2:B687)</f>
        <v>686</v>
      </c>
      <c r="B687" s="42" t="s">
        <v>8082</v>
      </c>
      <c r="C687" s="32">
        <v>30202907140015</v>
      </c>
      <c r="D687" s="10" t="str">
        <f>VLOOKUP(C687,'Hemis baza'!K:AJ,26,)</f>
        <v>438241102263</v>
      </c>
      <c r="E687" s="24" t="str">
        <f>VLOOKUP(C687,'Hemis baza'!K:AF,13,)</f>
        <v>To‘lov-shartnoma</v>
      </c>
      <c r="F687" s="109" t="str">
        <f>VLOOKUP(C687,'Hemis baza'!K:AF,3,)</f>
        <v>2-kurs</v>
      </c>
      <c r="G687" s="307" t="s">
        <v>19614</v>
      </c>
      <c r="H687" s="404" t="str">
        <f>VLOOKUP(C687,'Hemis baza'!K:AF,5,)</f>
        <v>S1-23 JM</v>
      </c>
      <c r="I687" s="403" t="str">
        <f>VLOOKUP(C687,'Hemis baza'!K:AF,11,)</f>
        <v>Bakalavr</v>
      </c>
      <c r="J687" s="23" t="str">
        <f>VLOOKUP(C687,'Hemis baza'!K:AF,12,)</f>
        <v>Sirtqi</v>
      </c>
      <c r="K687" s="44"/>
      <c r="L687" s="44"/>
      <c r="M687" s="12">
        <v>12000000</v>
      </c>
      <c r="N687" s="13">
        <f>SUMIF('BR 2'!B:B,'2-kurs'!C687,'BR 2'!G:G)</f>
        <v>10000000</v>
      </c>
      <c r="O687" s="12">
        <f t="shared" si="72"/>
        <v>2000000</v>
      </c>
      <c r="P687" s="12"/>
      <c r="Q687" s="12">
        <f t="shared" si="73"/>
        <v>0</v>
      </c>
      <c r="R687" s="39"/>
      <c r="U687" s="13">
        <f t="shared" si="74"/>
        <v>0</v>
      </c>
      <c r="V687" s="13">
        <v>10000000</v>
      </c>
      <c r="AA687" s="359">
        <f t="shared" si="75"/>
        <v>12000000</v>
      </c>
      <c r="AB687" s="359">
        <f t="shared" si="76"/>
        <v>10000000</v>
      </c>
      <c r="AC687" s="359">
        <f t="shared" si="77"/>
        <v>2000000</v>
      </c>
      <c r="AD687" s="359">
        <f t="shared" si="78"/>
        <v>0</v>
      </c>
    </row>
    <row r="688" spans="1:30" s="1" customFormat="1" x14ac:dyDescent="0.25">
      <c r="A688" s="5">
        <f>SUBTOTAL(103,$B$2:B688)</f>
        <v>687</v>
      </c>
      <c r="B688" s="42" t="s">
        <v>10648</v>
      </c>
      <c r="C688" s="32">
        <v>60109055340049</v>
      </c>
      <c r="D688" s="10" t="str">
        <f>VLOOKUP(C688,'Hemis baza'!K:AJ,26,)</f>
        <v>438231100931</v>
      </c>
      <c r="E688" s="24" t="str">
        <f>VLOOKUP(C688,'Hemis baza'!K:AF,13,)</f>
        <v>To‘lov-shartnoma</v>
      </c>
      <c r="F688" s="109" t="str">
        <f>VLOOKUP(C688,'Hemis baza'!K:AF,3,)</f>
        <v>2-kurs</v>
      </c>
      <c r="G688" s="307" t="s">
        <v>181</v>
      </c>
      <c r="H688" s="404" t="str">
        <f>VLOOKUP(C688,'Hemis baza'!K:AF,5,)</f>
        <v>1-23 O`TA</v>
      </c>
      <c r="I688" s="403" t="str">
        <f>VLOOKUP(C688,'Hemis baza'!K:AF,11,)</f>
        <v>Bakalavr</v>
      </c>
      <c r="J688" s="23" t="str">
        <f>VLOOKUP(C688,'Hemis baza'!K:AF,12,)</f>
        <v>Kunduzgi</v>
      </c>
      <c r="K688" s="44"/>
      <c r="L688" s="44"/>
      <c r="M688" s="12">
        <v>12000000</v>
      </c>
      <c r="N688" s="13">
        <f>SUMIF('BR 2'!B:B,'2-kurs'!C688,'BR 2'!G:G)</f>
        <v>15000000</v>
      </c>
      <c r="O688" s="12">
        <f t="shared" si="72"/>
        <v>0</v>
      </c>
      <c r="P688" s="12"/>
      <c r="Q688" s="12">
        <f t="shared" si="73"/>
        <v>3000000</v>
      </c>
      <c r="R688" s="39"/>
      <c r="U688" s="13">
        <f t="shared" si="74"/>
        <v>0</v>
      </c>
      <c r="V688" s="13">
        <v>15000000</v>
      </c>
      <c r="AA688" s="359">
        <f t="shared" ref="AA688:AA702" si="79">M688</f>
        <v>12000000</v>
      </c>
      <c r="AB688" s="359">
        <f t="shared" ref="AB688:AB698" si="80">N688</f>
        <v>15000000</v>
      </c>
      <c r="AC688" s="359">
        <f t="shared" ref="AC688:AC698" si="81">O688</f>
        <v>0</v>
      </c>
      <c r="AD688" s="359">
        <f t="shared" ref="AD688:AD698" si="82">Q688</f>
        <v>3000000</v>
      </c>
    </row>
    <row r="689" spans="1:30" s="1" customFormat="1" x14ac:dyDescent="0.25">
      <c r="A689" s="5">
        <f>SUBTOTAL(103,$B$2:B689)</f>
        <v>688</v>
      </c>
      <c r="B689" s="42" t="s">
        <v>19962</v>
      </c>
      <c r="C689" s="32">
        <v>32407921000053</v>
      </c>
      <c r="D689" s="10" t="e">
        <f>VLOOKUP(C689,'Hemis baza'!K:AJ,26,)</f>
        <v>#N/A</v>
      </c>
      <c r="E689" s="24" t="e">
        <f>VLOOKUP(C689,'Hemis baza'!K:AF,13,)</f>
        <v>#N/A</v>
      </c>
      <c r="F689" s="109" t="e">
        <f>VLOOKUP(C689,'Hemis baza'!K:AF,3,)</f>
        <v>#N/A</v>
      </c>
      <c r="G689" s="307" t="s">
        <v>19614</v>
      </c>
      <c r="H689" s="404" t="e">
        <f>VLOOKUP(C689,'Hemis baza'!K:AF,5,)</f>
        <v>#N/A</v>
      </c>
      <c r="I689" s="403" t="e">
        <f>VLOOKUP(C689,'Hemis baza'!K:AF,11,)</f>
        <v>#N/A</v>
      </c>
      <c r="J689" s="23" t="e">
        <f>VLOOKUP(C689,'Hemis baza'!K:AF,12,)</f>
        <v>#N/A</v>
      </c>
      <c r="K689" s="44"/>
      <c r="L689" s="44"/>
      <c r="M689" s="12">
        <v>9000000</v>
      </c>
      <c r="N689" s="13">
        <f>SUMIF('BR 2'!B:B,'2-kurs'!C689,'BR 2'!G:G)</f>
        <v>9000000</v>
      </c>
      <c r="O689" s="12">
        <f t="shared" si="72"/>
        <v>0</v>
      </c>
      <c r="P689" s="12"/>
      <c r="Q689" s="12">
        <f t="shared" si="73"/>
        <v>0</v>
      </c>
      <c r="R689" s="39"/>
      <c r="U689" s="13">
        <f t="shared" si="74"/>
        <v>0</v>
      </c>
      <c r="V689" s="13">
        <v>9000000</v>
      </c>
      <c r="AA689" s="359">
        <f t="shared" si="79"/>
        <v>9000000</v>
      </c>
      <c r="AB689" s="359">
        <f t="shared" si="80"/>
        <v>9000000</v>
      </c>
      <c r="AC689" s="359">
        <f t="shared" si="81"/>
        <v>0</v>
      </c>
      <c r="AD689" s="359">
        <f t="shared" si="82"/>
        <v>0</v>
      </c>
    </row>
    <row r="690" spans="1:30" s="1" customFormat="1" x14ac:dyDescent="0.25">
      <c r="A690" s="5">
        <f>SUBTOTAL(103,$B$2:B690)</f>
        <v>689</v>
      </c>
      <c r="B690" s="42" t="s">
        <v>19123</v>
      </c>
      <c r="C690" s="32">
        <v>60907055780050</v>
      </c>
      <c r="D690" s="10" t="str">
        <f>VLOOKUP(C690,'Hemis baza'!K:AJ,26,)</f>
        <v>438241101964</v>
      </c>
      <c r="E690" s="24" t="str">
        <f>VLOOKUP(C690,'Hemis baza'!K:AF,13,)</f>
        <v>To‘lov-shartnoma</v>
      </c>
      <c r="F690" s="109" t="str">
        <f>VLOOKUP(C690,'Hemis baza'!K:AF,3,)</f>
        <v>2-kurs</v>
      </c>
      <c r="G690" s="307" t="s">
        <v>270</v>
      </c>
      <c r="H690" s="404" t="str">
        <f>VLOOKUP(C690,'Hemis baza'!K:AF,5,)</f>
        <v>1-23 XTA</v>
      </c>
      <c r="I690" s="403" t="str">
        <f>VLOOKUP(C690,'Hemis baza'!K:AF,11,)</f>
        <v>Bakalavr</v>
      </c>
      <c r="J690" s="23" t="str">
        <f>VLOOKUP(C690,'Hemis baza'!K:AF,12,)</f>
        <v>Kunduzgi</v>
      </c>
      <c r="K690" s="44"/>
      <c r="L690" s="44"/>
      <c r="M690" s="12">
        <v>12000000</v>
      </c>
      <c r="N690" s="13">
        <f>SUMIF('BR 2'!B:B,'2-kurs'!C690,'BR 2'!G:G)</f>
        <v>8200000</v>
      </c>
      <c r="O690" s="12">
        <f t="shared" ref="O690:O697" si="83">IF(M690-N690&gt;0,M690-N690,0)</f>
        <v>3800000</v>
      </c>
      <c r="P690" s="12"/>
      <c r="Q690" s="12"/>
      <c r="R690" s="39"/>
      <c r="U690" s="13">
        <f t="shared" si="74"/>
        <v>0</v>
      </c>
      <c r="V690" s="13">
        <v>8200000</v>
      </c>
      <c r="AA690" s="359">
        <f t="shared" si="79"/>
        <v>12000000</v>
      </c>
      <c r="AB690" s="359">
        <f t="shared" si="80"/>
        <v>8200000</v>
      </c>
      <c r="AC690" s="359">
        <f t="shared" si="81"/>
        <v>3800000</v>
      </c>
      <c r="AD690" s="359">
        <f t="shared" si="82"/>
        <v>0</v>
      </c>
    </row>
    <row r="691" spans="1:30" s="1" customFormat="1" x14ac:dyDescent="0.25">
      <c r="A691" s="5">
        <f>SUBTOTAL(103,$B$2:B691)</f>
        <v>690</v>
      </c>
      <c r="B691" s="42" t="s">
        <v>20119</v>
      </c>
      <c r="C691" s="32">
        <v>62308055330047</v>
      </c>
      <c r="D691" s="10" t="str">
        <f>VLOOKUP(C691,'Hemis baza'!K:AJ,26,)</f>
        <v>438241101992</v>
      </c>
      <c r="E691" s="24" t="str">
        <f>VLOOKUP(C691,'Hemis baza'!K:AF,13,)</f>
        <v>To‘lov-shartnoma</v>
      </c>
      <c r="F691" s="109" t="str">
        <f>VLOOKUP(C691,'Hemis baza'!K:AF,3,)</f>
        <v>2-kurs</v>
      </c>
      <c r="G691" s="307" t="s">
        <v>270</v>
      </c>
      <c r="H691" s="404" t="str">
        <f>VLOOKUP(C691,'Hemis baza'!K:AF,5,)</f>
        <v>1-23 XTA</v>
      </c>
      <c r="I691" s="403" t="str">
        <f>VLOOKUP(C691,'Hemis baza'!K:AF,11,)</f>
        <v>Bakalavr</v>
      </c>
      <c r="J691" s="23" t="str">
        <f>VLOOKUP(C691,'Hemis baza'!K:AF,12,)</f>
        <v>Kunduzgi</v>
      </c>
      <c r="K691" s="44"/>
      <c r="L691" s="44"/>
      <c r="M691" s="12">
        <v>12000000</v>
      </c>
      <c r="N691" s="13">
        <f>SUMIF('BR 2'!B:B,'2-kurs'!C691,'BR 2'!G:G)</f>
        <v>5000000</v>
      </c>
      <c r="O691" s="12">
        <f t="shared" si="83"/>
        <v>7000000</v>
      </c>
      <c r="P691" s="12"/>
      <c r="Q691" s="12"/>
      <c r="R691" s="39"/>
      <c r="U691" s="13">
        <f t="shared" si="74"/>
        <v>0</v>
      </c>
      <c r="V691" s="13">
        <v>5000000</v>
      </c>
      <c r="AA691" s="359">
        <f t="shared" si="79"/>
        <v>12000000</v>
      </c>
      <c r="AB691" s="359">
        <f t="shared" si="80"/>
        <v>5000000</v>
      </c>
      <c r="AC691" s="359">
        <f t="shared" si="81"/>
        <v>7000000</v>
      </c>
      <c r="AD691" s="359">
        <f t="shared" si="82"/>
        <v>0</v>
      </c>
    </row>
    <row r="692" spans="1:30" s="1" customFormat="1" x14ac:dyDescent="0.25">
      <c r="A692" s="5">
        <f>SUBTOTAL(103,$B$2:B692)</f>
        <v>691</v>
      </c>
      <c r="B692" s="42" t="s">
        <v>20249</v>
      </c>
      <c r="C692" s="32">
        <v>31701791130023</v>
      </c>
      <c r="D692" s="10" t="e">
        <f>VLOOKUP(C692,'Hemis baza'!K:AJ,26,)</f>
        <v>#N/A</v>
      </c>
      <c r="E692" s="24" t="e">
        <f>VLOOKUP(C692,'Hemis baza'!K:AF,13,)</f>
        <v>#N/A</v>
      </c>
      <c r="F692" s="109" t="e">
        <f>VLOOKUP(C692,'Hemis baza'!K:AF,3,)</f>
        <v>#N/A</v>
      </c>
      <c r="G692" s="307" t="s">
        <v>140</v>
      </c>
      <c r="H692" s="404" t="e">
        <f>VLOOKUP(C692,'Hemis baza'!K:AF,5,)</f>
        <v>#N/A</v>
      </c>
      <c r="I692" s="403" t="e">
        <f>VLOOKUP(C692,'Hemis baza'!K:AF,11,)</f>
        <v>#N/A</v>
      </c>
      <c r="J692" s="23" t="e">
        <f>VLOOKUP(C692,'Hemis baza'!K:AF,12,)</f>
        <v>#N/A</v>
      </c>
      <c r="K692" s="44"/>
      <c r="L692" s="44"/>
      <c r="M692" s="12">
        <v>9000000</v>
      </c>
      <c r="N692" s="13">
        <f>SUMIF('BR 2'!B:B,'2-kurs'!C692,'BR 2'!G:G)</f>
        <v>9000000</v>
      </c>
      <c r="O692" s="12">
        <f t="shared" si="83"/>
        <v>0</v>
      </c>
      <c r="P692" s="12"/>
      <c r="Q692" s="12"/>
      <c r="R692" s="39"/>
      <c r="U692" s="13">
        <f t="shared" si="74"/>
        <v>0</v>
      </c>
      <c r="V692" s="13">
        <v>9000000</v>
      </c>
      <c r="AA692" s="359">
        <f t="shared" si="79"/>
        <v>9000000</v>
      </c>
      <c r="AB692" s="359">
        <f t="shared" si="80"/>
        <v>9000000</v>
      </c>
      <c r="AC692" s="359">
        <f t="shared" si="81"/>
        <v>0</v>
      </c>
      <c r="AD692" s="359">
        <f t="shared" si="82"/>
        <v>0</v>
      </c>
    </row>
    <row r="693" spans="1:30" s="1" customFormat="1" x14ac:dyDescent="0.25">
      <c r="A693" s="5">
        <f>SUBTOTAL(103,$B$2:B693)</f>
        <v>692</v>
      </c>
      <c r="B693" s="42" t="s">
        <v>20254</v>
      </c>
      <c r="C693" s="32">
        <v>53008035260015</v>
      </c>
      <c r="D693" s="10" t="str">
        <f>VLOOKUP(C693,'Hemis baza'!K:AJ,26,)</f>
        <v>438241200339</v>
      </c>
      <c r="E693" s="24" t="str">
        <f>VLOOKUP(C693,'Hemis baza'!K:AF,13,)</f>
        <v>To‘lov-shartnoma</v>
      </c>
      <c r="F693" s="109" t="str">
        <f>VLOOKUP(C693,'Hemis baza'!K:AF,3,)</f>
        <v>2-kurs</v>
      </c>
      <c r="G693" s="307" t="s">
        <v>19614</v>
      </c>
      <c r="H693" s="404" t="str">
        <f>VLOOKUP(C693,'Hemis baza'!K:AF,5,)</f>
        <v>M1-23 JM</v>
      </c>
      <c r="I693" s="403" t="str">
        <f>VLOOKUP(C693,'Hemis baza'!K:AF,11,)</f>
        <v>Magistr</v>
      </c>
      <c r="J693" s="23" t="str">
        <f>VLOOKUP(C693,'Hemis baza'!K:AF,12,)</f>
        <v>Kunduzgi</v>
      </c>
      <c r="K693" s="44"/>
      <c r="L693" s="44"/>
      <c r="M693" s="12">
        <v>18000000</v>
      </c>
      <c r="N693" s="13">
        <f>SUMIF('BR 2'!B:B,'2-kurs'!C693,'BR 2'!G:G)</f>
        <v>9000000</v>
      </c>
      <c r="O693" s="12">
        <f t="shared" si="83"/>
        <v>9000000</v>
      </c>
      <c r="P693" s="12"/>
      <c r="Q693" s="12"/>
      <c r="R693" s="39"/>
      <c r="U693" s="13">
        <f t="shared" si="74"/>
        <v>0</v>
      </c>
      <c r="V693" s="13">
        <v>9000000</v>
      </c>
      <c r="AA693" s="359">
        <f t="shared" si="79"/>
        <v>18000000</v>
      </c>
      <c r="AB693" s="359">
        <f t="shared" si="80"/>
        <v>9000000</v>
      </c>
      <c r="AC693" s="359">
        <f t="shared" si="81"/>
        <v>9000000</v>
      </c>
      <c r="AD693" s="359">
        <f t="shared" si="82"/>
        <v>0</v>
      </c>
    </row>
    <row r="694" spans="1:30" s="1" customFormat="1" x14ac:dyDescent="0.25">
      <c r="A694" s="5">
        <f>SUBTOTAL(103,$B$2:B694)</f>
        <v>693</v>
      </c>
      <c r="B694" s="42" t="s">
        <v>20259</v>
      </c>
      <c r="C694" s="32">
        <v>52208025260048</v>
      </c>
      <c r="D694" s="10" t="str">
        <f>VLOOKUP(C694,'Hemis baza'!K:AJ,26,)</f>
        <v>438241200338</v>
      </c>
      <c r="E694" s="24" t="str">
        <f>VLOOKUP(C694,'Hemis baza'!K:AF,13,)</f>
        <v>To‘lov-shartnoma</v>
      </c>
      <c r="F694" s="109" t="str">
        <f>VLOOKUP(C694,'Hemis baza'!K:AF,3,)</f>
        <v>2-kurs</v>
      </c>
      <c r="G694" s="307" t="s">
        <v>19614</v>
      </c>
      <c r="H694" s="404" t="str">
        <f>VLOOKUP(C694,'Hemis baza'!K:AF,5,)</f>
        <v>M1-23 JM</v>
      </c>
      <c r="I694" s="403" t="str">
        <f>VLOOKUP(C694,'Hemis baza'!K:AF,11,)</f>
        <v>Magistr</v>
      </c>
      <c r="J694" s="23" t="str">
        <f>VLOOKUP(C694,'Hemis baza'!K:AF,12,)</f>
        <v>Kunduzgi</v>
      </c>
      <c r="K694" s="44"/>
      <c r="L694" s="44"/>
      <c r="M694" s="12">
        <v>18000000</v>
      </c>
      <c r="N694" s="13">
        <f>SUMIF('BR 2'!B:B,'2-kurs'!C694,'BR 2'!G:G)</f>
        <v>9000000</v>
      </c>
      <c r="O694" s="12">
        <f t="shared" si="83"/>
        <v>9000000</v>
      </c>
      <c r="P694" s="12"/>
      <c r="Q694" s="12"/>
      <c r="R694" s="39"/>
      <c r="U694" s="13">
        <f t="shared" si="74"/>
        <v>0</v>
      </c>
      <c r="V694" s="13">
        <v>9000000</v>
      </c>
      <c r="AA694" s="359">
        <f t="shared" si="79"/>
        <v>18000000</v>
      </c>
      <c r="AB694" s="359">
        <f t="shared" si="80"/>
        <v>9000000</v>
      </c>
      <c r="AC694" s="359">
        <f t="shared" si="81"/>
        <v>9000000</v>
      </c>
      <c r="AD694" s="359">
        <f t="shared" si="82"/>
        <v>0</v>
      </c>
    </row>
    <row r="695" spans="1:30" s="1" customFormat="1" x14ac:dyDescent="0.25">
      <c r="A695" s="5">
        <f>SUBTOTAL(103,$B$2:B695)</f>
        <v>694</v>
      </c>
      <c r="B695" s="42" t="s">
        <v>20263</v>
      </c>
      <c r="C695" s="32">
        <v>31101820950011</v>
      </c>
      <c r="D695" s="10" t="e">
        <f>VLOOKUP(C695,'Hemis baza'!K:AJ,26,)</f>
        <v>#N/A</v>
      </c>
      <c r="E695" s="24" t="e">
        <f>VLOOKUP(C695,'Hemis baza'!K:AF,13,)</f>
        <v>#N/A</v>
      </c>
      <c r="F695" s="109" t="e">
        <f>VLOOKUP(C695,'Hemis baza'!K:AF,3,)</f>
        <v>#N/A</v>
      </c>
      <c r="G695" s="307" t="s">
        <v>19614</v>
      </c>
      <c r="H695" s="404" t="e">
        <f>VLOOKUP(C695,'Hemis baza'!K:AF,5,)</f>
        <v>#N/A</v>
      </c>
      <c r="I695" s="403" t="e">
        <f>VLOOKUP(C695,'Hemis baza'!K:AF,11,)</f>
        <v>#N/A</v>
      </c>
      <c r="J695" s="23" t="e">
        <f>VLOOKUP(C695,'Hemis baza'!K:AF,12,)</f>
        <v>#N/A</v>
      </c>
      <c r="K695" s="44"/>
      <c r="L695" s="44"/>
      <c r="M695" s="12">
        <v>9000000</v>
      </c>
      <c r="N695" s="13">
        <f>SUMIF('BR 2'!B:B,'2-kurs'!C695,'BR 2'!G:G)</f>
        <v>9000000</v>
      </c>
      <c r="O695" s="12">
        <f t="shared" si="83"/>
        <v>0</v>
      </c>
      <c r="P695" s="12"/>
      <c r="Q695" s="12"/>
      <c r="R695" s="39"/>
      <c r="U695" s="13">
        <f t="shared" si="74"/>
        <v>0</v>
      </c>
      <c r="V695" s="13">
        <v>9000000</v>
      </c>
      <c r="AA695" s="359">
        <f t="shared" si="79"/>
        <v>9000000</v>
      </c>
      <c r="AB695" s="359">
        <f t="shared" si="80"/>
        <v>9000000</v>
      </c>
      <c r="AC695" s="359">
        <f t="shared" si="81"/>
        <v>0</v>
      </c>
      <c r="AD695" s="359">
        <f t="shared" si="82"/>
        <v>0</v>
      </c>
    </row>
    <row r="696" spans="1:30" s="1" customFormat="1" x14ac:dyDescent="0.25">
      <c r="A696" s="5">
        <f>SUBTOTAL(103,$B$2:B696)</f>
        <v>695</v>
      </c>
      <c r="B696" s="42" t="s">
        <v>20266</v>
      </c>
      <c r="C696" s="32">
        <v>51308035980013</v>
      </c>
      <c r="D696" s="10" t="e">
        <f>VLOOKUP(C696,'Hemis baza'!K:AJ,26,)</f>
        <v>#N/A</v>
      </c>
      <c r="E696" s="24" t="e">
        <f>VLOOKUP(C696,'Hemis baza'!K:AF,13,)</f>
        <v>#N/A</v>
      </c>
      <c r="F696" s="109" t="e">
        <f>VLOOKUP(C696,'Hemis baza'!K:AF,3,)</f>
        <v>#N/A</v>
      </c>
      <c r="G696" s="307" t="s">
        <v>140</v>
      </c>
      <c r="H696" s="404" t="e">
        <f>VLOOKUP(C696,'Hemis baza'!K:AF,5,)</f>
        <v>#N/A</v>
      </c>
      <c r="I696" s="403" t="e">
        <f>VLOOKUP(C696,'Hemis baza'!K:AF,11,)</f>
        <v>#N/A</v>
      </c>
      <c r="J696" s="23" t="e">
        <f>VLOOKUP(C696,'Hemis baza'!K:AF,12,)</f>
        <v>#N/A</v>
      </c>
      <c r="K696" s="44"/>
      <c r="L696" s="44"/>
      <c r="M696" s="12">
        <v>15000000</v>
      </c>
      <c r="N696" s="13">
        <f>SUMIF('BR 2'!B:B,'2-kurs'!C696,'BR 2'!G:G)</f>
        <v>0</v>
      </c>
      <c r="O696" s="12">
        <f t="shared" si="83"/>
        <v>15000000</v>
      </c>
      <c r="P696" s="12"/>
      <c r="Q696" s="12"/>
      <c r="R696" s="39"/>
      <c r="U696" s="13">
        <f t="shared" si="74"/>
        <v>0</v>
      </c>
      <c r="V696" s="13">
        <v>0</v>
      </c>
      <c r="AA696" s="359">
        <f t="shared" si="79"/>
        <v>15000000</v>
      </c>
      <c r="AB696" s="359">
        <f t="shared" si="80"/>
        <v>0</v>
      </c>
      <c r="AC696" s="359">
        <f t="shared" si="81"/>
        <v>15000000</v>
      </c>
      <c r="AD696" s="359">
        <f t="shared" si="82"/>
        <v>0</v>
      </c>
    </row>
    <row r="697" spans="1:30" s="1" customFormat="1" x14ac:dyDescent="0.25">
      <c r="A697" s="5">
        <f>SUBTOTAL(103,$B$2:B697)</f>
        <v>696</v>
      </c>
      <c r="B697" s="42" t="s">
        <v>19986</v>
      </c>
      <c r="C697" s="32">
        <v>60705005280076</v>
      </c>
      <c r="D697" s="10" t="str">
        <f>VLOOKUP(C697,'Hemis baza'!K:AJ,26,)</f>
        <v>438241102242</v>
      </c>
      <c r="E697" s="24" t="str">
        <f>VLOOKUP(C697,'Hemis baza'!K:AF,13,)</f>
        <v>To‘lov-shartnoma</v>
      </c>
      <c r="F697" s="109" t="str">
        <f>VLOOKUP(C697,'Hemis baza'!K:AF,3,)</f>
        <v>2-kurs</v>
      </c>
      <c r="G697" s="307" t="s">
        <v>318</v>
      </c>
      <c r="H697" s="404" t="str">
        <f>VLOOKUP(C697,'Hemis baza'!K:AF,5,)</f>
        <v>S3-23 IQT</v>
      </c>
      <c r="I697" s="403" t="str">
        <f>VLOOKUP(C697,'Hemis baza'!K:AF,11,)</f>
        <v>Bakalavr</v>
      </c>
      <c r="J697" s="23" t="str">
        <f>VLOOKUP(C697,'Hemis baza'!K:AF,12,)</f>
        <v>Sirtqi</v>
      </c>
      <c r="K697" s="44"/>
      <c r="L697" s="44"/>
      <c r="M697" s="12">
        <v>15000000</v>
      </c>
      <c r="N697" s="13">
        <f>SUMIF('BR 2'!B:B,'2-kurs'!C697,'BR 2'!G:G)</f>
        <v>10000000</v>
      </c>
      <c r="O697" s="12">
        <f t="shared" si="83"/>
        <v>5000000</v>
      </c>
      <c r="P697" s="12"/>
      <c r="Q697" s="12"/>
      <c r="R697" s="39"/>
      <c r="U697" s="13">
        <f t="shared" si="74"/>
        <v>0</v>
      </c>
      <c r="V697" s="13">
        <v>10000000</v>
      </c>
      <c r="AA697" s="359">
        <f t="shared" si="79"/>
        <v>15000000</v>
      </c>
      <c r="AB697" s="359">
        <f t="shared" si="80"/>
        <v>10000000</v>
      </c>
      <c r="AC697" s="359">
        <f t="shared" si="81"/>
        <v>5000000</v>
      </c>
      <c r="AD697" s="359">
        <f t="shared" si="82"/>
        <v>0</v>
      </c>
    </row>
    <row r="698" spans="1:30" s="1" customFormat="1" x14ac:dyDescent="0.25">
      <c r="A698" s="5">
        <f>SUBTOTAL(103,$B$2:B698)</f>
        <v>697</v>
      </c>
      <c r="B698" s="42" t="s">
        <v>20388</v>
      </c>
      <c r="C698" s="32">
        <v>32805901050115</v>
      </c>
      <c r="D698" s="10" t="e">
        <f>VLOOKUP(C698,'Hemis baza'!K:AJ,26,)</f>
        <v>#N/A</v>
      </c>
      <c r="E698" s="24" t="e">
        <f>VLOOKUP(C698,'Hemis baza'!K:AF,13,)</f>
        <v>#N/A</v>
      </c>
      <c r="F698" s="109" t="e">
        <f>VLOOKUP(C698,'Hemis baza'!K:AF,3,)</f>
        <v>#N/A</v>
      </c>
      <c r="G698" s="307" t="s">
        <v>140</v>
      </c>
      <c r="H698" s="404" t="e">
        <f>VLOOKUP(C698,'Hemis baza'!K:AF,5,)</f>
        <v>#N/A</v>
      </c>
      <c r="I698" s="403" t="e">
        <f>VLOOKUP(C698,'Hemis baza'!K:AF,11,)</f>
        <v>#N/A</v>
      </c>
      <c r="J698" s="23" t="e">
        <f>VLOOKUP(C698,'Hemis baza'!K:AF,12,)</f>
        <v>#N/A</v>
      </c>
      <c r="K698" s="44"/>
      <c r="L698" s="44"/>
      <c r="M698" s="12">
        <v>18000000</v>
      </c>
      <c r="N698" s="13">
        <f>SUMIF('BR 2'!B:B,'2-kurs'!C698,'BR 2'!G:G)</f>
        <v>9002000</v>
      </c>
      <c r="O698" s="12">
        <f t="shared" ref="O698" si="84">IF(M698-N698&gt;0,M698-N698,0)</f>
        <v>8998000</v>
      </c>
      <c r="P698" s="12"/>
      <c r="Q698" s="12"/>
      <c r="R698" s="39"/>
      <c r="U698" s="13">
        <f t="shared" si="74"/>
        <v>0</v>
      </c>
      <c r="V698" s="13">
        <v>9002000</v>
      </c>
      <c r="AA698" s="359">
        <f t="shared" si="79"/>
        <v>18000000</v>
      </c>
      <c r="AB698" s="359">
        <f t="shared" si="80"/>
        <v>9002000</v>
      </c>
      <c r="AC698" s="359">
        <f t="shared" si="81"/>
        <v>8998000</v>
      </c>
      <c r="AD698" s="359">
        <f t="shared" si="82"/>
        <v>0</v>
      </c>
    </row>
    <row r="699" spans="1:30" s="1" customFormat="1" x14ac:dyDescent="0.25">
      <c r="A699" s="5">
        <f>SUBTOTAL(103,$B$2:B699)</f>
        <v>698</v>
      </c>
      <c r="B699" s="42" t="s">
        <v>20599</v>
      </c>
      <c r="C699" s="32">
        <v>31111901100022</v>
      </c>
      <c r="D699" s="10" t="e">
        <f>VLOOKUP(C699,'Hemis baza'!K:AJ,26,)</f>
        <v>#N/A</v>
      </c>
      <c r="E699" s="24" t="e">
        <f>VLOOKUP(C699,'Hemis baza'!K:AF,13,)</f>
        <v>#N/A</v>
      </c>
      <c r="F699" s="109" t="e">
        <f>VLOOKUP(C699,'Hemis baza'!K:AF,3,)</f>
        <v>#N/A</v>
      </c>
      <c r="G699" s="307" t="s">
        <v>140</v>
      </c>
      <c r="H699" s="404" t="e">
        <f>VLOOKUP(C699,'Hemis baza'!K:AF,5,)</f>
        <v>#N/A</v>
      </c>
      <c r="I699" s="403" t="e">
        <f>VLOOKUP(C699,'Hemis baza'!K:AF,11,)</f>
        <v>#N/A</v>
      </c>
      <c r="J699" s="23" t="e">
        <f>VLOOKUP(C699,'Hemis baza'!K:AF,12,)</f>
        <v>#N/A</v>
      </c>
      <c r="K699" s="44"/>
      <c r="L699" s="44"/>
      <c r="M699" s="12">
        <v>18000000</v>
      </c>
      <c r="N699" s="13">
        <f>SUMIF('BR 2'!B:B,'2-kurs'!C699,'BR 2'!G:G)</f>
        <v>9000000</v>
      </c>
      <c r="O699" s="12">
        <f t="shared" ref="O699:O700" si="85">IF(M699-N699&gt;0,M699-N699,0)</f>
        <v>9000000</v>
      </c>
      <c r="P699" s="12"/>
      <c r="Q699" s="12"/>
      <c r="R699" s="39"/>
      <c r="U699" s="13">
        <f t="shared" ref="U699:U700" si="86">N699-V699</f>
        <v>0</v>
      </c>
      <c r="V699" s="13">
        <v>9000000</v>
      </c>
      <c r="AA699" s="359">
        <f t="shared" ref="AA699:AA700" si="87">M699</f>
        <v>18000000</v>
      </c>
      <c r="AB699" s="359">
        <f t="shared" ref="AB699:AB700" si="88">N699</f>
        <v>9000000</v>
      </c>
      <c r="AC699" s="359">
        <f t="shared" ref="AC699:AC700" si="89">O699</f>
        <v>9000000</v>
      </c>
      <c r="AD699" s="359">
        <f t="shared" ref="AD699:AD700" si="90">Q699</f>
        <v>0</v>
      </c>
    </row>
    <row r="700" spans="1:30" s="1" customFormat="1" x14ac:dyDescent="0.25">
      <c r="A700" s="5">
        <f>SUBTOTAL(103,$B$2:B700)</f>
        <v>699</v>
      </c>
      <c r="B700" s="42" t="s">
        <v>20606</v>
      </c>
      <c r="C700" s="32">
        <v>30301951140027</v>
      </c>
      <c r="D700" s="10" t="str">
        <f>VLOOKUP(C700,'Hemis baza'!K:AJ,26,)</f>
        <v>438231100953</v>
      </c>
      <c r="E700" s="24" t="str">
        <f>VLOOKUP(C700,'Hemis baza'!K:AF,13,)</f>
        <v>To‘lov-shartnoma</v>
      </c>
      <c r="F700" s="109" t="str">
        <f>VLOOKUP(C700,'Hemis baza'!K:AF,3,)</f>
        <v>2-kurs</v>
      </c>
      <c r="G700" s="307" t="s">
        <v>318</v>
      </c>
      <c r="H700" s="404" t="str">
        <f>VLOOKUP(C700,'Hemis baza'!K:AF,5,)</f>
        <v>S3-23 IQT</v>
      </c>
      <c r="I700" s="403" t="str">
        <f>VLOOKUP(C700,'Hemis baza'!K:AF,11,)</f>
        <v>Bakalavr</v>
      </c>
      <c r="J700" s="23" t="str">
        <f>VLOOKUP(C700,'Hemis baza'!K:AF,12,)</f>
        <v>Sirtqi</v>
      </c>
      <c r="K700" s="44"/>
      <c r="L700" s="44"/>
      <c r="M700" s="12">
        <v>12000000</v>
      </c>
      <c r="N700" s="13">
        <f>SUMIF('BR 2'!B:B,'2-kurs'!C700,'BR 2'!G:G)</f>
        <v>9000000</v>
      </c>
      <c r="O700" s="12">
        <f t="shared" si="85"/>
        <v>3000000</v>
      </c>
      <c r="P700" s="12"/>
      <c r="Q700" s="12"/>
      <c r="R700" s="39"/>
      <c r="U700" s="13">
        <f t="shared" si="86"/>
        <v>0</v>
      </c>
      <c r="V700" s="13">
        <v>9000000</v>
      </c>
      <c r="AA700" s="359">
        <f t="shared" si="87"/>
        <v>12000000</v>
      </c>
      <c r="AB700" s="359">
        <f t="shared" si="88"/>
        <v>9000000</v>
      </c>
      <c r="AC700" s="359">
        <f t="shared" si="89"/>
        <v>3000000</v>
      </c>
      <c r="AD700" s="359">
        <f t="shared" si="90"/>
        <v>0</v>
      </c>
    </row>
    <row r="701" spans="1:30" s="1" customFormat="1" x14ac:dyDescent="0.25">
      <c r="A701" s="5">
        <f>SUBTOTAL(103,$B$2:B701)</f>
        <v>700</v>
      </c>
      <c r="B701" s="42" t="s">
        <v>21120</v>
      </c>
      <c r="C701" s="32">
        <v>60805065260020</v>
      </c>
      <c r="D701" s="10" t="str">
        <f>VLOOKUP(C701,'Hemis baza'!K:AJ,26,)</f>
        <v>438251100002</v>
      </c>
      <c r="E701" s="24" t="str">
        <f>VLOOKUP(C701,'Hemis baza'!K:AF,13,)</f>
        <v>To‘lov-shartnoma</v>
      </c>
      <c r="F701" s="109" t="str">
        <f>VLOOKUP(C701,'Hemis baza'!K:AF,3,)</f>
        <v>2-kurs</v>
      </c>
      <c r="G701" s="99" t="s">
        <v>36</v>
      </c>
      <c r="H701" s="404" t="str">
        <f>VLOOKUP(C701,'Hemis baza'!K:AF,5,)</f>
        <v>S1-23 MT</v>
      </c>
      <c r="I701" s="403" t="str">
        <f>VLOOKUP(C701,'Hemis baza'!K:AF,11,)</f>
        <v>Bakalavr</v>
      </c>
      <c r="J701" s="23" t="str">
        <f>VLOOKUP(C701,'Hemis baza'!K:AF,12,)</f>
        <v>Sirtqi</v>
      </c>
      <c r="K701" s="44"/>
      <c r="L701" s="44"/>
      <c r="M701" s="12">
        <v>12000000</v>
      </c>
      <c r="N701" s="13">
        <f>SUMIF('BR 2'!B:B,'2-kurs'!C701,'BR 2'!G:G)</f>
        <v>3000000</v>
      </c>
      <c r="O701" s="12">
        <f t="shared" ref="O701" si="91">IF(M701-N701&gt;0,M701-N701,0)</f>
        <v>9000000</v>
      </c>
      <c r="P701" s="12"/>
      <c r="Q701" s="12"/>
      <c r="R701" s="39"/>
      <c r="U701" s="13">
        <f t="shared" ref="U701" si="92">N701-V701</f>
        <v>0</v>
      </c>
      <c r="V701" s="13">
        <v>3000000</v>
      </c>
      <c r="AA701" s="359">
        <f t="shared" ref="AA701" si="93">M701</f>
        <v>12000000</v>
      </c>
      <c r="AB701" s="359">
        <f t="shared" ref="AB701" si="94">N701</f>
        <v>3000000</v>
      </c>
      <c r="AC701" s="359">
        <f t="shared" ref="AC701" si="95">O701</f>
        <v>9000000</v>
      </c>
      <c r="AD701" s="359">
        <f t="shared" ref="AD701" si="96">Q701</f>
        <v>0</v>
      </c>
    </row>
    <row r="702" spans="1:30" s="1" customFormat="1" x14ac:dyDescent="0.25">
      <c r="A702" s="5"/>
      <c r="B702" s="42"/>
      <c r="C702" s="32"/>
      <c r="D702" s="10"/>
      <c r="E702" s="7"/>
      <c r="F702" s="47"/>
      <c r="G702" s="45"/>
      <c r="H702" s="9"/>
      <c r="I702" s="47"/>
      <c r="J702" s="8"/>
      <c r="K702" s="44"/>
      <c r="L702" s="44"/>
      <c r="M702" s="40"/>
      <c r="N702" s="13">
        <f>SUMIF('BR 2'!B:B,'2-kurs'!C702,'BR 2'!G:G)</f>
        <v>0</v>
      </c>
      <c r="O702" s="12">
        <f>IF(M702-N702&gt;0,M702-N702,0)</f>
        <v>0</v>
      </c>
      <c r="P702" s="12"/>
      <c r="Q702" s="12">
        <f>IF(M702-N702&lt;0,N702-M702,0)</f>
        <v>0</v>
      </c>
      <c r="R702" s="39"/>
      <c r="U702" s="13">
        <f>N702-V702</f>
        <v>0</v>
      </c>
      <c r="V702" s="13">
        <v>0</v>
      </c>
      <c r="AA702" s="359">
        <f t="shared" si="79"/>
        <v>0</v>
      </c>
      <c r="AB702" s="359">
        <f t="shared" si="66"/>
        <v>0</v>
      </c>
      <c r="AC702" s="359">
        <f t="shared" si="67"/>
        <v>0</v>
      </c>
      <c r="AD702" s="359">
        <f t="shared" si="68"/>
        <v>0</v>
      </c>
    </row>
    <row r="703" spans="1:30" s="87" customFormat="1" x14ac:dyDescent="0.25">
      <c r="A703" s="5"/>
      <c r="B703" s="80"/>
      <c r="C703" s="84"/>
      <c r="D703" s="84"/>
      <c r="E703" s="81"/>
      <c r="F703" s="47"/>
      <c r="G703" s="309"/>
      <c r="H703" s="83"/>
      <c r="I703" s="83"/>
      <c r="J703" s="82"/>
      <c r="K703" s="85"/>
      <c r="L703" s="85"/>
      <c r="M703" s="86">
        <f>SUBTOTAL(9,M2:M702)</f>
        <v>9353500000</v>
      </c>
      <c r="N703" s="86">
        <f>SUBTOTAL(9,N2:N702)</f>
        <v>7318323405.6000004</v>
      </c>
      <c r="O703" s="86">
        <f>SUBTOTAL(9,O2:O702)</f>
        <v>2228319302.4000001</v>
      </c>
      <c r="P703" s="86">
        <f>SUBTOTAL(9,P2:P702)</f>
        <v>142100000</v>
      </c>
      <c r="Q703" s="86">
        <f>SUBTOTAL(9,Q2:Q702)</f>
        <v>193142708</v>
      </c>
      <c r="R703" s="86"/>
      <c r="U703" s="86">
        <f>SUBTOTAL(9,U2:U702)</f>
        <v>53856261</v>
      </c>
      <c r="V703" s="86">
        <v>7264467144.6000004</v>
      </c>
      <c r="AA703" s="359">
        <f t="shared" si="65"/>
        <v>9353500000</v>
      </c>
      <c r="AB703" s="359">
        <f t="shared" si="66"/>
        <v>7318323405.6000004</v>
      </c>
      <c r="AC703" s="359">
        <f t="shared" si="67"/>
        <v>2228319302.4000001</v>
      </c>
      <c r="AD703" s="359">
        <f t="shared" si="68"/>
        <v>193142708</v>
      </c>
    </row>
    <row r="705" spans="5:6" x14ac:dyDescent="0.25">
      <c r="E705" s="372" t="s">
        <v>2423</v>
      </c>
    </row>
    <row r="706" spans="5:6" x14ac:dyDescent="0.25">
      <c r="E706" s="411" t="s">
        <v>19985</v>
      </c>
      <c r="F706" s="374">
        <f>SUBTOTAL(3,F2:F703)</f>
        <v>700</v>
      </c>
    </row>
    <row r="707" spans="5:6" x14ac:dyDescent="0.25">
      <c r="E707" s="411" t="s">
        <v>19984</v>
      </c>
    </row>
    <row r="708" spans="5:6" x14ac:dyDescent="0.25">
      <c r="E708" s="411" t="s">
        <v>7</v>
      </c>
      <c r="F708" s="374">
        <f>F706-F707</f>
        <v>700</v>
      </c>
    </row>
  </sheetData>
  <autoFilter ref="A1:V702" xr:uid="{00000000-0009-0000-0000-000001000000}"/>
  <conditionalFormatting sqref="C698">
    <cfRule type="duplicateValues" dxfId="18" priority="5"/>
  </conditionalFormatting>
  <conditionalFormatting sqref="C699:C700">
    <cfRule type="duplicateValues" dxfId="17" priority="3"/>
  </conditionalFormatting>
  <conditionalFormatting sqref="C701">
    <cfRule type="duplicateValues" dxfId="16" priority="1"/>
  </conditionalFormatting>
  <conditionalFormatting sqref="C702:D1048576 C1:D2 C3:C697 D3:D698">
    <cfRule type="duplicateValues" dxfId="15" priority="122"/>
  </conditionalFormatting>
  <conditionalFormatting sqref="D699:D700">
    <cfRule type="duplicateValues" dxfId="14" priority="4"/>
  </conditionalFormatting>
  <conditionalFormatting sqref="D701">
    <cfRule type="duplicateValues" dxfId="13" priority="2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AF765"/>
  <sheetViews>
    <sheetView zoomScale="70" zoomScaleNormal="70"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U1" sqref="U1:U1048576"/>
    </sheetView>
  </sheetViews>
  <sheetFormatPr defaultColWidth="9" defaultRowHeight="15.75" x14ac:dyDescent="0.25"/>
  <cols>
    <col min="1" max="1" width="5.625" style="53" customWidth="1"/>
    <col min="2" max="2" width="54.375" style="341" customWidth="1"/>
    <col min="3" max="3" width="21.875" style="54" bestFit="1" customWidth="1"/>
    <col min="4" max="4" width="21.875" style="54" customWidth="1"/>
    <col min="5" max="5" width="19" style="53" customWidth="1"/>
    <col min="6" max="6" width="11.25" style="53" bestFit="1" customWidth="1"/>
    <col min="7" max="7" width="21.375" style="53" bestFit="1" customWidth="1"/>
    <col min="8" max="8" width="16" style="53" customWidth="1"/>
    <col min="9" max="9" width="13.125" style="53" bestFit="1" customWidth="1"/>
    <col min="10" max="10" width="14.625" style="53" customWidth="1"/>
    <col min="11" max="11" width="20" style="53" customWidth="1"/>
    <col min="12" max="14" width="20" style="345" bestFit="1" customWidth="1"/>
    <col min="15" max="15" width="21.5" style="345" customWidth="1"/>
    <col min="16" max="16" width="16.75" style="345" customWidth="1"/>
    <col min="17" max="17" width="21.875" style="341" customWidth="1"/>
    <col min="18" max="18" width="9" style="341"/>
    <col min="19" max="19" width="15.5" style="341" customWidth="1"/>
    <col min="20" max="20" width="16.75" style="345" bestFit="1" customWidth="1"/>
    <col min="21" max="21" width="19.25" style="345" bestFit="1" customWidth="1"/>
    <col min="22" max="26" width="20.875" style="345" customWidth="1"/>
    <col min="27" max="29" width="17" style="341" bestFit="1" customWidth="1"/>
    <col min="30" max="30" width="14.125" style="341" customWidth="1"/>
    <col min="31" max="16384" width="9" style="341"/>
  </cols>
  <sheetData>
    <row r="1" spans="1:32" s="350" customFormat="1" ht="82.9" customHeight="1" x14ac:dyDescent="0.25">
      <c r="A1" s="381" t="s">
        <v>0</v>
      </c>
      <c r="B1" s="382" t="s">
        <v>4005</v>
      </c>
      <c r="C1" s="94" t="s">
        <v>4</v>
      </c>
      <c r="D1" s="94" t="s">
        <v>8098</v>
      </c>
      <c r="E1" s="429" t="s">
        <v>19133</v>
      </c>
      <c r="F1" s="93" t="s">
        <v>2416</v>
      </c>
      <c r="G1" s="354" t="s">
        <v>4313</v>
      </c>
      <c r="H1" s="383" t="s">
        <v>3</v>
      </c>
      <c r="I1" s="93" t="s">
        <v>2418</v>
      </c>
      <c r="J1" s="93" t="s">
        <v>2419</v>
      </c>
      <c r="K1" s="383" t="s">
        <v>2420</v>
      </c>
      <c r="L1" s="93" t="s">
        <v>6</v>
      </c>
      <c r="M1" s="93" t="s">
        <v>2421</v>
      </c>
      <c r="N1" s="93" t="s">
        <v>7</v>
      </c>
      <c r="O1" s="354" t="s">
        <v>5608</v>
      </c>
      <c r="P1" s="354" t="s">
        <v>5609</v>
      </c>
      <c r="Q1" s="381" t="s">
        <v>8</v>
      </c>
      <c r="S1" s="349">
        <f>T761</f>
        <v>86548000</v>
      </c>
      <c r="T1" s="93" t="s">
        <v>4327</v>
      </c>
      <c r="U1" s="93" t="s">
        <v>2421</v>
      </c>
      <c r="V1" s="93" t="s">
        <v>4004</v>
      </c>
      <c r="W1" s="93"/>
      <c r="X1" s="557"/>
      <c r="Y1" s="557"/>
      <c r="Z1" s="557"/>
      <c r="AA1" s="96" t="s">
        <v>6</v>
      </c>
      <c r="AB1" s="96" t="s">
        <v>2421</v>
      </c>
      <c r="AC1" s="96" t="s">
        <v>19131</v>
      </c>
      <c r="AD1" s="96" t="s">
        <v>19132</v>
      </c>
    </row>
    <row r="2" spans="1:32" s="51" customFormat="1" x14ac:dyDescent="0.25">
      <c r="A2" s="89">
        <f>SUBTOTAL(103,$B$2:B2)</f>
        <v>1</v>
      </c>
      <c r="B2" s="48" t="s">
        <v>2422</v>
      </c>
      <c r="C2" s="49">
        <v>32312956800041</v>
      </c>
      <c r="D2" s="49" t="str">
        <f>VLOOKUP(C2,'Hemis baza'!K:AJ,26,)</f>
        <v>438221100138</v>
      </c>
      <c r="E2" s="24" t="str">
        <f>VLOOKUP(C2,'Hemis baza'!K:AF,13,)</f>
        <v>To‘lov-shartnoma</v>
      </c>
      <c r="F2" s="109" t="str">
        <f>VLOOKUP(C2,'Hemis baza'!K:AF,3,)</f>
        <v>3-kurs</v>
      </c>
      <c r="G2" s="307" t="s">
        <v>361</v>
      </c>
      <c r="H2" s="404" t="str">
        <f>VLOOKUP(C2,'Hemis baza'!K:AF,5,)</f>
        <v>S3-22 PSI</v>
      </c>
      <c r="I2" s="403" t="str">
        <f>VLOOKUP(C2,'Hemis baza'!K:AF,11,)</f>
        <v>Bakalavr</v>
      </c>
      <c r="J2" s="23" t="str">
        <f>VLOOKUP(C2,'Hemis baza'!K:AF,12,)</f>
        <v>Sirtqi</v>
      </c>
      <c r="K2" s="77" t="s">
        <v>2427</v>
      </c>
      <c r="L2" s="50">
        <v>12000000</v>
      </c>
      <c r="M2" s="50">
        <f>SUMIF('BR 3'!B:B,'3-kurs'!C2,'BR 3'!G:G)</f>
        <v>12000000</v>
      </c>
      <c r="N2" s="12">
        <f t="shared" ref="N2:N65" si="0">IF((L2)-M2&gt;0,(L2)-M2,0)</f>
        <v>0</v>
      </c>
      <c r="O2" s="50"/>
      <c r="P2" s="12">
        <f t="shared" ref="P2:P65" si="1">IF((L2)-M2&lt;0,M2-(L2),0)</f>
        <v>0</v>
      </c>
      <c r="Q2" s="50" t="s">
        <v>7173</v>
      </c>
      <c r="T2" s="50">
        <f>M2-U2</f>
        <v>0</v>
      </c>
      <c r="U2" s="50">
        <v>12000000</v>
      </c>
      <c r="V2" s="50">
        <v>5499984</v>
      </c>
      <c r="W2" s="50"/>
      <c r="X2" s="558"/>
      <c r="Y2" s="558"/>
      <c r="Z2" s="558"/>
      <c r="AA2" s="55">
        <f>L2</f>
        <v>12000000</v>
      </c>
      <c r="AB2" s="55">
        <f>M2</f>
        <v>12000000</v>
      </c>
      <c r="AC2" s="55">
        <f t="shared" ref="AC2:AC17" si="2">N2</f>
        <v>0</v>
      </c>
      <c r="AD2" s="55">
        <f>P2</f>
        <v>0</v>
      </c>
      <c r="AF2" s="55"/>
    </row>
    <row r="3" spans="1:32" s="51" customFormat="1" x14ac:dyDescent="0.25">
      <c r="A3" s="89">
        <f>SUBTOTAL(103,$B$2:B3)</f>
        <v>2</v>
      </c>
      <c r="B3" s="48" t="s">
        <v>2428</v>
      </c>
      <c r="C3" s="49">
        <v>40605911110082</v>
      </c>
      <c r="D3" s="49" t="str">
        <f>VLOOKUP(C3,'Hemis baza'!K:AJ,26,)</f>
        <v>438221100202</v>
      </c>
      <c r="E3" s="24" t="str">
        <f>VLOOKUP(C3,'Hemis baza'!K:AF,13,)</f>
        <v>To‘lov-shartnoma</v>
      </c>
      <c r="F3" s="109" t="str">
        <f>VLOOKUP(C3,'Hemis baza'!K:AF,3,)</f>
        <v>3-kurs</v>
      </c>
      <c r="G3" s="47" t="s">
        <v>4882</v>
      </c>
      <c r="H3" s="404" t="str">
        <f>VLOOKUP(C3,'Hemis baza'!K:AF,5,)</f>
        <v>S3-22 AP</v>
      </c>
      <c r="I3" s="403" t="str">
        <f>VLOOKUP(C3,'Hemis baza'!K:AF,11,)</f>
        <v>Bakalavr</v>
      </c>
      <c r="J3" s="23" t="str">
        <f>VLOOKUP(C3,'Hemis baza'!K:AF,12,)</f>
        <v>Sirtqi</v>
      </c>
      <c r="K3" s="77" t="s">
        <v>2430</v>
      </c>
      <c r="L3" s="50">
        <v>12000000</v>
      </c>
      <c r="M3" s="50">
        <f>SUMIF('BR 3'!B:B,'3-kurs'!C3,'BR 3'!G:G)</f>
        <v>12000000</v>
      </c>
      <c r="N3" s="12">
        <f t="shared" si="0"/>
        <v>0</v>
      </c>
      <c r="O3" s="50"/>
      <c r="P3" s="12">
        <f t="shared" si="1"/>
        <v>0</v>
      </c>
      <c r="Q3" s="48"/>
      <c r="T3" s="50">
        <f t="shared" ref="T3:T63" si="3">M3-U3</f>
        <v>0</v>
      </c>
      <c r="U3" s="50">
        <v>12000000</v>
      </c>
      <c r="V3" s="50">
        <v>0</v>
      </c>
      <c r="W3" s="50"/>
      <c r="X3" s="558"/>
      <c r="Y3" s="558"/>
      <c r="Z3" s="558"/>
      <c r="AA3" s="55">
        <f t="shared" ref="AA3:AA66" si="4">L3</f>
        <v>12000000</v>
      </c>
      <c r="AB3" s="55">
        <f t="shared" ref="AB3:AC66" si="5">M3</f>
        <v>12000000</v>
      </c>
      <c r="AC3" s="55">
        <f t="shared" si="2"/>
        <v>0</v>
      </c>
      <c r="AD3" s="55">
        <f t="shared" ref="AD3:AD66" si="6">P3</f>
        <v>0</v>
      </c>
    </row>
    <row r="4" spans="1:32" s="51" customFormat="1" x14ac:dyDescent="0.25">
      <c r="A4" s="89">
        <f>SUBTOTAL(103,$B$2:B4)</f>
        <v>3</v>
      </c>
      <c r="B4" s="48" t="s">
        <v>2431</v>
      </c>
      <c r="C4" s="49">
        <v>30912861080033</v>
      </c>
      <c r="D4" s="49" t="str">
        <f>VLOOKUP(C4,'Hemis baza'!K:AJ,26,)</f>
        <v>438231100042</v>
      </c>
      <c r="E4" s="24" t="str">
        <f>VLOOKUP(C4,'Hemis baza'!K:AF,13,)</f>
        <v>To‘lov-shartnoma</v>
      </c>
      <c r="F4" s="109" t="str">
        <f>VLOOKUP(C4,'Hemis baza'!K:AF,3,)</f>
        <v>3-kurs</v>
      </c>
      <c r="G4" s="305" t="s">
        <v>140</v>
      </c>
      <c r="H4" s="404" t="str">
        <f>VLOOKUP(C4,'Hemis baza'!K:AF,5,)</f>
        <v>S1-22 MuzT</v>
      </c>
      <c r="I4" s="403" t="str">
        <f>VLOOKUP(C4,'Hemis baza'!K:AF,11,)</f>
        <v>Bakalavr</v>
      </c>
      <c r="J4" s="23" t="str">
        <f>VLOOKUP(C4,'Hemis baza'!K:AF,12,)</f>
        <v>Sirtqi</v>
      </c>
      <c r="K4" s="77" t="s">
        <v>2433</v>
      </c>
      <c r="L4" s="50">
        <v>12000000</v>
      </c>
      <c r="M4" s="50">
        <f>SUMIF('BR 3'!B:B,'3-kurs'!C4,'BR 3'!G:G)</f>
        <v>0</v>
      </c>
      <c r="N4" s="12">
        <f t="shared" si="0"/>
        <v>12000000</v>
      </c>
      <c r="O4" s="50" t="s">
        <v>7171</v>
      </c>
      <c r="P4" s="12">
        <f t="shared" si="1"/>
        <v>0</v>
      </c>
      <c r="Q4" s="48"/>
      <c r="T4" s="50">
        <f t="shared" si="3"/>
        <v>0</v>
      </c>
      <c r="U4" s="50">
        <v>0</v>
      </c>
      <c r="V4" s="50">
        <v>0</v>
      </c>
      <c r="W4" s="50"/>
      <c r="X4" s="558"/>
      <c r="Y4" s="558"/>
      <c r="Z4" s="558"/>
      <c r="AA4" s="55">
        <f t="shared" si="4"/>
        <v>12000000</v>
      </c>
      <c r="AB4" s="55">
        <f t="shared" si="5"/>
        <v>0</v>
      </c>
      <c r="AC4" s="55">
        <f t="shared" si="2"/>
        <v>12000000</v>
      </c>
      <c r="AD4" s="55">
        <f t="shared" si="6"/>
        <v>0</v>
      </c>
    </row>
    <row r="5" spans="1:32" x14ac:dyDescent="0.25">
      <c r="A5" s="89">
        <f>SUBTOTAL(103,$B$2:B5)</f>
        <v>4</v>
      </c>
      <c r="B5" s="384" t="s">
        <v>2434</v>
      </c>
      <c r="C5" s="49">
        <v>61607015260060</v>
      </c>
      <c r="D5" s="49" t="e">
        <f>VLOOKUP(C5,'Hemis baza'!K:AJ,26,)</f>
        <v>#N/A</v>
      </c>
      <c r="E5" s="24" t="e">
        <f>VLOOKUP(C5,'Hemis baza'!K:AF,13,)</f>
        <v>#N/A</v>
      </c>
      <c r="F5" s="109" t="e">
        <f>VLOOKUP(C5,'Hemis baza'!K:AF,3,)</f>
        <v>#N/A</v>
      </c>
      <c r="G5" s="47"/>
      <c r="H5" s="404" t="e">
        <f>VLOOKUP(C5,'Hemis baza'!K:AF,5,)</f>
        <v>#N/A</v>
      </c>
      <c r="I5" s="403" t="e">
        <f>VLOOKUP(C5,'Hemis baza'!K:AF,11,)</f>
        <v>#N/A</v>
      </c>
      <c r="J5" s="23" t="e">
        <f>VLOOKUP(C5,'Hemis baza'!K:AF,12,)</f>
        <v>#N/A</v>
      </c>
      <c r="K5" s="77" t="s">
        <v>2436</v>
      </c>
      <c r="L5" s="342">
        <v>12000000</v>
      </c>
      <c r="M5" s="342">
        <f>SUMIF('BR 3'!B:B,'3-kurs'!C5,'BR 3'!G:G)</f>
        <v>-10000000</v>
      </c>
      <c r="N5" s="12">
        <f t="shared" si="0"/>
        <v>22000000</v>
      </c>
      <c r="O5" s="342"/>
      <c r="P5" s="12">
        <f t="shared" si="1"/>
        <v>0</v>
      </c>
      <c r="Q5" s="384"/>
      <c r="T5" s="342">
        <f t="shared" si="3"/>
        <v>0</v>
      </c>
      <c r="U5" s="342">
        <v>-10000000</v>
      </c>
      <c r="V5" s="342">
        <v>0</v>
      </c>
      <c r="W5" s="342"/>
      <c r="X5" s="559"/>
      <c r="Y5" s="559"/>
      <c r="Z5" s="559"/>
      <c r="AA5" s="55">
        <f t="shared" si="4"/>
        <v>12000000</v>
      </c>
      <c r="AB5" s="55">
        <f t="shared" si="5"/>
        <v>-10000000</v>
      </c>
      <c r="AC5" s="55">
        <f t="shared" si="2"/>
        <v>22000000</v>
      </c>
      <c r="AD5" s="55">
        <f t="shared" si="6"/>
        <v>0</v>
      </c>
    </row>
    <row r="6" spans="1:32" s="51" customFormat="1" x14ac:dyDescent="0.25">
      <c r="A6" s="89">
        <f>SUBTOTAL(103,$B$2:B6)</f>
        <v>5</v>
      </c>
      <c r="B6" s="48" t="s">
        <v>2437</v>
      </c>
      <c r="C6" s="49">
        <v>31310995360013</v>
      </c>
      <c r="D6" s="49" t="str">
        <f>VLOOKUP(C6,'Hemis baza'!K:AJ,26,)</f>
        <v>438221100258</v>
      </c>
      <c r="E6" s="24" t="str">
        <f>VLOOKUP(C6,'Hemis baza'!K:AF,13,)</f>
        <v>To‘lov-shartnoma</v>
      </c>
      <c r="F6" s="109" t="str">
        <f>VLOOKUP(C6,'Hemis baza'!K:AF,3,)</f>
        <v>3-kurs</v>
      </c>
      <c r="G6" s="307" t="s">
        <v>361</v>
      </c>
      <c r="H6" s="404" t="str">
        <f>VLOOKUP(C6,'Hemis baza'!K:AF,5,)</f>
        <v>S2-22 PSI</v>
      </c>
      <c r="I6" s="403" t="str">
        <f>VLOOKUP(C6,'Hemis baza'!K:AF,11,)</f>
        <v>Bakalavr</v>
      </c>
      <c r="J6" s="23" t="str">
        <f>VLOOKUP(C6,'Hemis baza'!K:AF,12,)</f>
        <v>Sirtqi</v>
      </c>
      <c r="K6" s="77" t="s">
        <v>2439</v>
      </c>
      <c r="L6" s="50">
        <v>12000000</v>
      </c>
      <c r="M6" s="50">
        <f>SUMIF('BR 3'!B:B,'3-kurs'!C6,'BR 3'!G:G)</f>
        <v>9000000</v>
      </c>
      <c r="N6" s="12">
        <f t="shared" si="0"/>
        <v>3000000</v>
      </c>
      <c r="O6" s="50"/>
      <c r="P6" s="12">
        <f t="shared" si="1"/>
        <v>0</v>
      </c>
      <c r="Q6" s="48"/>
      <c r="T6" s="50">
        <f t="shared" si="3"/>
        <v>0</v>
      </c>
      <c r="U6" s="50">
        <v>9000000</v>
      </c>
      <c r="V6" s="50">
        <v>0</v>
      </c>
      <c r="W6" s="50"/>
      <c r="X6" s="558"/>
      <c r="Y6" s="558"/>
      <c r="Z6" s="558"/>
      <c r="AA6" s="55">
        <f t="shared" si="4"/>
        <v>12000000</v>
      </c>
      <c r="AB6" s="55">
        <f t="shared" si="5"/>
        <v>9000000</v>
      </c>
      <c r="AC6" s="55">
        <f t="shared" si="2"/>
        <v>3000000</v>
      </c>
      <c r="AD6" s="55">
        <f t="shared" si="6"/>
        <v>0</v>
      </c>
    </row>
    <row r="7" spans="1:32" s="51" customFormat="1" x14ac:dyDescent="0.25">
      <c r="A7" s="89">
        <f>SUBTOTAL(103,$B$2:B7)</f>
        <v>6</v>
      </c>
      <c r="B7" s="48" t="s">
        <v>2440</v>
      </c>
      <c r="C7" s="49">
        <v>52706045280052</v>
      </c>
      <c r="D7" s="49" t="str">
        <f>VLOOKUP(C7,'Hemis baza'!K:AJ,26,)</f>
        <v>438231100329</v>
      </c>
      <c r="E7" s="24" t="str">
        <f>VLOOKUP(C7,'Hemis baza'!K:AF,13,)</f>
        <v>To‘lov-shartnoma</v>
      </c>
      <c r="F7" s="109" t="str">
        <f>VLOOKUP(C7,'Hemis baza'!K:AF,3,)</f>
        <v>3-kurs</v>
      </c>
      <c r="G7" s="307" t="s">
        <v>361</v>
      </c>
      <c r="H7" s="404" t="str">
        <f>VLOOKUP(C7,'Hemis baza'!K:AF,5,)</f>
        <v>S2-22 PSI</v>
      </c>
      <c r="I7" s="403" t="str">
        <f>VLOOKUP(C7,'Hemis baza'!K:AF,11,)</f>
        <v>Bakalavr</v>
      </c>
      <c r="J7" s="23" t="str">
        <f>VLOOKUP(C7,'Hemis baza'!K:AF,12,)</f>
        <v>Sirtqi</v>
      </c>
      <c r="K7" s="77" t="s">
        <v>2442</v>
      </c>
      <c r="L7" s="50">
        <v>12000000</v>
      </c>
      <c r="M7" s="50">
        <f>SUMIF('BR 3'!B:B,'3-kurs'!C7,'BR 3'!G:G)</f>
        <v>12040000</v>
      </c>
      <c r="N7" s="12">
        <f t="shared" si="0"/>
        <v>0</v>
      </c>
      <c r="O7" s="50"/>
      <c r="P7" s="12">
        <f t="shared" si="1"/>
        <v>40000</v>
      </c>
      <c r="Q7" s="48"/>
      <c r="T7" s="50">
        <f t="shared" si="3"/>
        <v>0</v>
      </c>
      <c r="U7" s="50">
        <v>12040000</v>
      </c>
      <c r="V7" s="50">
        <v>0</v>
      </c>
      <c r="W7" s="50"/>
      <c r="X7" s="558"/>
      <c r="Y7" s="558"/>
      <c r="Z7" s="558"/>
      <c r="AA7" s="55">
        <f t="shared" si="4"/>
        <v>12000000</v>
      </c>
      <c r="AB7" s="55">
        <f t="shared" si="5"/>
        <v>12040000</v>
      </c>
      <c r="AC7" s="55">
        <f t="shared" si="2"/>
        <v>0</v>
      </c>
      <c r="AD7" s="55">
        <f t="shared" si="6"/>
        <v>40000</v>
      </c>
    </row>
    <row r="8" spans="1:32" s="51" customFormat="1" x14ac:dyDescent="0.25">
      <c r="A8" s="89">
        <f>SUBTOTAL(103,$B$2:B8)</f>
        <v>7</v>
      </c>
      <c r="B8" s="48" t="s">
        <v>2443</v>
      </c>
      <c r="C8" s="49">
        <v>42003851060056</v>
      </c>
      <c r="D8" s="49" t="str">
        <f>VLOOKUP(C8,'Hemis baza'!K:AJ,26,)</f>
        <v>438231100078</v>
      </c>
      <c r="E8" s="24" t="str">
        <f>VLOOKUP(C8,'Hemis baza'!K:AF,13,)</f>
        <v>To‘lov-shartnoma</v>
      </c>
      <c r="F8" s="109" t="str">
        <f>VLOOKUP(C8,'Hemis baza'!K:AF,3,)</f>
        <v>3-kurs</v>
      </c>
      <c r="G8" s="307" t="s">
        <v>318</v>
      </c>
      <c r="H8" s="404" t="str">
        <f>VLOOKUP(C8,'Hemis baza'!K:AF,5,)</f>
        <v>S1-22 IQT</v>
      </c>
      <c r="I8" s="403" t="str">
        <f>VLOOKUP(C8,'Hemis baza'!K:AF,11,)</f>
        <v>Bakalavr</v>
      </c>
      <c r="J8" s="23" t="str">
        <f>VLOOKUP(C8,'Hemis baza'!K:AF,12,)</f>
        <v>Sirtqi</v>
      </c>
      <c r="K8" s="77" t="s">
        <v>2445</v>
      </c>
      <c r="L8" s="50">
        <v>12000000</v>
      </c>
      <c r="M8" s="50">
        <f>SUMIF('BR 3'!B:B,'3-kurs'!C8,'BR 3'!G:G)</f>
        <v>6000000</v>
      </c>
      <c r="N8" s="12">
        <f t="shared" si="0"/>
        <v>6000000</v>
      </c>
      <c r="O8" s="50"/>
      <c r="P8" s="12">
        <f t="shared" si="1"/>
        <v>0</v>
      </c>
      <c r="Q8" s="48"/>
      <c r="T8" s="50">
        <f t="shared" si="3"/>
        <v>0</v>
      </c>
      <c r="U8" s="50">
        <v>6000000</v>
      </c>
      <c r="V8" s="50">
        <v>0</v>
      </c>
      <c r="W8" s="50"/>
      <c r="X8" s="558"/>
      <c r="Y8" s="558"/>
      <c r="Z8" s="558"/>
      <c r="AA8" s="55">
        <f t="shared" si="4"/>
        <v>12000000</v>
      </c>
      <c r="AB8" s="55">
        <f t="shared" si="5"/>
        <v>6000000</v>
      </c>
      <c r="AC8" s="55">
        <f t="shared" si="2"/>
        <v>6000000</v>
      </c>
      <c r="AD8" s="55">
        <f t="shared" si="6"/>
        <v>0</v>
      </c>
    </row>
    <row r="9" spans="1:32" s="51" customFormat="1" x14ac:dyDescent="0.25">
      <c r="A9" s="89">
        <f>SUBTOTAL(103,$B$2:B9)</f>
        <v>8</v>
      </c>
      <c r="B9" s="48" t="s">
        <v>2446</v>
      </c>
      <c r="C9" s="49">
        <v>61402055330023</v>
      </c>
      <c r="D9" s="49" t="str">
        <f>VLOOKUP(C9,'Hemis baza'!K:AJ,26,)</f>
        <v>438221100006</v>
      </c>
      <c r="E9" s="24" t="str">
        <f>VLOOKUP(C9,'Hemis baza'!K:AF,13,)</f>
        <v>To‘lov-shartnoma</v>
      </c>
      <c r="F9" s="109" t="str">
        <f>VLOOKUP(C9,'Hemis baza'!K:AF,3,)</f>
        <v>3-kurs</v>
      </c>
      <c r="G9" s="47" t="s">
        <v>270</v>
      </c>
      <c r="H9" s="404" t="str">
        <f>VLOOKUP(C9,'Hemis baza'!K:AF,5,)</f>
        <v>1-22 XTA</v>
      </c>
      <c r="I9" s="403" t="str">
        <f>VLOOKUP(C9,'Hemis baza'!K:AF,11,)</f>
        <v>Bakalavr</v>
      </c>
      <c r="J9" s="23" t="str">
        <f>VLOOKUP(C9,'Hemis baza'!K:AF,12,)</f>
        <v>Kunduzgi</v>
      </c>
      <c r="K9" s="77" t="s">
        <v>2449</v>
      </c>
      <c r="L9" s="50">
        <v>15000000</v>
      </c>
      <c r="M9" s="50">
        <f>SUMIF('BR 3'!B:B,'3-kurs'!C9,'BR 3'!G:G)</f>
        <v>7548720</v>
      </c>
      <c r="N9" s="12">
        <f t="shared" si="0"/>
        <v>7451280</v>
      </c>
      <c r="O9" s="50"/>
      <c r="P9" s="12">
        <f t="shared" si="1"/>
        <v>0</v>
      </c>
      <c r="Q9" s="48"/>
      <c r="T9" s="50">
        <f t="shared" si="3"/>
        <v>0</v>
      </c>
      <c r="U9" s="50">
        <v>7548720</v>
      </c>
      <c r="V9" s="50">
        <v>0</v>
      </c>
      <c r="W9" s="50"/>
      <c r="X9" s="558"/>
      <c r="Y9" s="558"/>
      <c r="Z9" s="558"/>
      <c r="AA9" s="55">
        <f t="shared" si="4"/>
        <v>15000000</v>
      </c>
      <c r="AB9" s="55">
        <f t="shared" si="5"/>
        <v>7548720</v>
      </c>
      <c r="AC9" s="55">
        <f t="shared" si="2"/>
        <v>7451280</v>
      </c>
      <c r="AD9" s="55">
        <f t="shared" si="6"/>
        <v>0</v>
      </c>
    </row>
    <row r="10" spans="1:32" s="51" customFormat="1" x14ac:dyDescent="0.25">
      <c r="A10" s="89">
        <f>SUBTOTAL(103,$B$2:B10)</f>
        <v>9</v>
      </c>
      <c r="B10" s="48" t="s">
        <v>2450</v>
      </c>
      <c r="C10" s="49">
        <v>60409045360049</v>
      </c>
      <c r="D10" s="49" t="str">
        <f>VLOOKUP(C10,'Hemis baza'!K:AJ,26,)</f>
        <v>438221100022</v>
      </c>
      <c r="E10" s="24" t="str">
        <f>VLOOKUP(C10,'Hemis baza'!K:AF,13,)</f>
        <v>To‘lov-shartnoma</v>
      </c>
      <c r="F10" s="109" t="str">
        <f>VLOOKUP(C10,'Hemis baza'!K:AF,3,)</f>
        <v>3-kurs</v>
      </c>
      <c r="G10" s="47" t="s">
        <v>270</v>
      </c>
      <c r="H10" s="404" t="str">
        <f>VLOOKUP(C10,'Hemis baza'!K:AF,5,)</f>
        <v>2-22 XTA</v>
      </c>
      <c r="I10" s="403" t="str">
        <f>VLOOKUP(C10,'Hemis baza'!K:AF,11,)</f>
        <v>Bakalavr</v>
      </c>
      <c r="J10" s="23" t="str">
        <f>VLOOKUP(C10,'Hemis baza'!K:AF,12,)</f>
        <v>Kunduzgi</v>
      </c>
      <c r="K10" s="77" t="s">
        <v>2452</v>
      </c>
      <c r="L10" s="50">
        <v>15000000</v>
      </c>
      <c r="M10" s="50">
        <f>SUMIF('BR 3'!B:B,'3-kurs'!C10,'BR 3'!G:G)</f>
        <v>7760000</v>
      </c>
      <c r="N10" s="12">
        <f t="shared" si="0"/>
        <v>7240000</v>
      </c>
      <c r="O10" s="50"/>
      <c r="P10" s="12">
        <f t="shared" si="1"/>
        <v>0</v>
      </c>
      <c r="Q10" s="48"/>
      <c r="T10" s="50">
        <f t="shared" si="3"/>
        <v>0</v>
      </c>
      <c r="U10" s="50">
        <v>7760000</v>
      </c>
      <c r="V10" s="50">
        <v>0</v>
      </c>
      <c r="W10" s="50"/>
      <c r="X10" s="558"/>
      <c r="Y10" s="558"/>
      <c r="Z10" s="558"/>
      <c r="AA10" s="55">
        <f t="shared" si="4"/>
        <v>15000000</v>
      </c>
      <c r="AB10" s="55">
        <f t="shared" si="5"/>
        <v>7760000</v>
      </c>
      <c r="AC10" s="55">
        <f t="shared" si="2"/>
        <v>7240000</v>
      </c>
      <c r="AD10" s="55">
        <f t="shared" si="6"/>
        <v>0</v>
      </c>
    </row>
    <row r="11" spans="1:32" s="51" customFormat="1" x14ac:dyDescent="0.25">
      <c r="A11" s="89">
        <f>SUBTOTAL(103,$B$2:B11)</f>
        <v>10</v>
      </c>
      <c r="B11" s="48" t="s">
        <v>2453</v>
      </c>
      <c r="C11" s="49">
        <v>32803871140034</v>
      </c>
      <c r="D11" s="49" t="str">
        <f>VLOOKUP(C11,'Hemis baza'!K:AJ,26,)</f>
        <v>438231100017</v>
      </c>
      <c r="E11" s="24" t="str">
        <f>VLOOKUP(C11,'Hemis baza'!K:AF,13,)</f>
        <v>To‘lov-shartnoma</v>
      </c>
      <c r="F11" s="109" t="str">
        <f>VLOOKUP(C11,'Hemis baza'!K:AF,3,)</f>
        <v>3-kurs</v>
      </c>
      <c r="G11" s="305" t="s">
        <v>140</v>
      </c>
      <c r="H11" s="404" t="str">
        <f>VLOOKUP(C11,'Hemis baza'!K:AF,5,)</f>
        <v>S1-22 MuzT</v>
      </c>
      <c r="I11" s="403" t="str">
        <f>VLOOKUP(C11,'Hemis baza'!K:AF,11,)</f>
        <v>Bakalavr</v>
      </c>
      <c r="J11" s="23" t="str">
        <f>VLOOKUP(C11,'Hemis baza'!K:AF,12,)</f>
        <v>Sirtqi</v>
      </c>
      <c r="K11" s="77" t="s">
        <v>2454</v>
      </c>
      <c r="L11" s="50">
        <v>12000000</v>
      </c>
      <c r="M11" s="50">
        <f>SUMIF('BR 3'!B:B,'3-kurs'!C11,'BR 3'!G:G)</f>
        <v>10802447</v>
      </c>
      <c r="N11" s="12">
        <f t="shared" si="0"/>
        <v>1197553</v>
      </c>
      <c r="O11" s="50"/>
      <c r="P11" s="12">
        <f t="shared" si="1"/>
        <v>0</v>
      </c>
      <c r="Q11" s="48"/>
      <c r="T11" s="50">
        <f t="shared" si="3"/>
        <v>0</v>
      </c>
      <c r="U11" s="50">
        <v>10802447</v>
      </c>
      <c r="V11" s="50">
        <v>0</v>
      </c>
      <c r="W11" s="50"/>
      <c r="X11" s="558"/>
      <c r="Y11" s="558"/>
      <c r="Z11" s="558"/>
      <c r="AA11" s="55">
        <f t="shared" si="4"/>
        <v>12000000</v>
      </c>
      <c r="AB11" s="55">
        <f t="shared" si="5"/>
        <v>10802447</v>
      </c>
      <c r="AC11" s="55">
        <f t="shared" si="2"/>
        <v>1197553</v>
      </c>
      <c r="AD11" s="55">
        <f t="shared" si="6"/>
        <v>0</v>
      </c>
    </row>
    <row r="12" spans="1:32" s="51" customFormat="1" x14ac:dyDescent="0.25">
      <c r="A12" s="89">
        <f>SUBTOTAL(103,$B$2:B12)</f>
        <v>11</v>
      </c>
      <c r="B12" s="48" t="s">
        <v>2455</v>
      </c>
      <c r="C12" s="49">
        <v>62108055310096</v>
      </c>
      <c r="D12" s="49" t="str">
        <f>VLOOKUP(C12,'Hemis baza'!K:AJ,26,)</f>
        <v>438221100290</v>
      </c>
      <c r="E12" s="24" t="str">
        <f>VLOOKUP(C12,'Hemis baza'!K:AF,13,)</f>
        <v>Davlat granti</v>
      </c>
      <c r="F12" s="109" t="str">
        <f>VLOOKUP(C12,'Hemis baza'!K:AF,3,)</f>
        <v>3-kurs</v>
      </c>
      <c r="G12" s="47" t="s">
        <v>4882</v>
      </c>
      <c r="H12" s="404" t="str">
        <f>VLOOKUP(C12,'Hemis baza'!K:AF,5,)</f>
        <v>1-22 AP</v>
      </c>
      <c r="I12" s="403" t="str">
        <f>VLOOKUP(C12,'Hemis baza'!K:AF,11,)</f>
        <v>Bakalavr</v>
      </c>
      <c r="J12" s="23" t="str">
        <f>VLOOKUP(C12,'Hemis baza'!K:AF,12,)</f>
        <v>Kunduzgi</v>
      </c>
      <c r="K12" s="77" t="s">
        <v>2457</v>
      </c>
      <c r="L12" s="50">
        <v>15000000</v>
      </c>
      <c r="M12" s="50">
        <f>SUMIF('BR 3'!B:B,'3-kurs'!C12,'BR 3'!G:G)</f>
        <v>15000000</v>
      </c>
      <c r="N12" s="12">
        <f t="shared" si="0"/>
        <v>0</v>
      </c>
      <c r="O12" s="50"/>
      <c r="P12" s="12">
        <f t="shared" si="1"/>
        <v>0</v>
      </c>
      <c r="Q12" s="48"/>
      <c r="T12" s="50">
        <f t="shared" si="3"/>
        <v>0</v>
      </c>
      <c r="U12" s="50">
        <v>15000000</v>
      </c>
      <c r="V12" s="50">
        <v>0</v>
      </c>
      <c r="W12" s="50"/>
      <c r="X12" s="558"/>
      <c r="Y12" s="558"/>
      <c r="Z12" s="558"/>
      <c r="AA12" s="55">
        <f t="shared" si="4"/>
        <v>15000000</v>
      </c>
      <c r="AB12" s="55">
        <f t="shared" si="5"/>
        <v>15000000</v>
      </c>
      <c r="AC12" s="55">
        <f t="shared" si="2"/>
        <v>0</v>
      </c>
      <c r="AD12" s="55">
        <f t="shared" si="6"/>
        <v>0</v>
      </c>
    </row>
    <row r="13" spans="1:32" s="51" customFormat="1" x14ac:dyDescent="0.25">
      <c r="A13" s="89">
        <f>SUBTOTAL(103,$B$2:B13)</f>
        <v>12</v>
      </c>
      <c r="B13" s="48" t="s">
        <v>2458</v>
      </c>
      <c r="C13" s="49">
        <v>42101771050064</v>
      </c>
      <c r="D13" s="49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7"/>
      <c r="H13" s="404" t="e">
        <f>VLOOKUP(C13,'Hemis baza'!K:AF,5,)</f>
        <v>#N/A</v>
      </c>
      <c r="I13" s="403" t="e">
        <f>VLOOKUP(C13,'Hemis baza'!K:AF,11,)</f>
        <v>#N/A</v>
      </c>
      <c r="J13" s="23" t="e">
        <f>VLOOKUP(C13,'Hemis baza'!K:AF,12,)</f>
        <v>#N/A</v>
      </c>
      <c r="K13" s="77" t="s">
        <v>5068</v>
      </c>
      <c r="L13" s="50">
        <v>15000000</v>
      </c>
      <c r="M13" s="50">
        <f>SUMIF('BR 3'!B:B,'3-kurs'!C13,'BR 3'!G:G)</f>
        <v>0</v>
      </c>
      <c r="N13" s="12">
        <f t="shared" si="0"/>
        <v>15000000</v>
      </c>
      <c r="O13" s="50"/>
      <c r="P13" s="12">
        <f t="shared" si="1"/>
        <v>0</v>
      </c>
      <c r="Q13" s="48"/>
      <c r="T13" s="50">
        <f t="shared" si="3"/>
        <v>0</v>
      </c>
      <c r="U13" s="50">
        <v>0</v>
      </c>
      <c r="V13" s="50">
        <v>0</v>
      </c>
      <c r="W13" s="50"/>
      <c r="X13" s="558"/>
      <c r="Y13" s="558"/>
      <c r="Z13" s="558"/>
      <c r="AA13" s="55">
        <f t="shared" si="4"/>
        <v>15000000</v>
      </c>
      <c r="AB13" s="55">
        <f t="shared" si="5"/>
        <v>0</v>
      </c>
      <c r="AC13" s="55">
        <f t="shared" si="2"/>
        <v>15000000</v>
      </c>
      <c r="AD13" s="55">
        <f t="shared" si="6"/>
        <v>0</v>
      </c>
    </row>
    <row r="14" spans="1:32" s="51" customFormat="1" x14ac:dyDescent="0.25">
      <c r="A14" s="89">
        <f>SUBTOTAL(103,$B$2:B14)</f>
        <v>13</v>
      </c>
      <c r="B14" s="48" t="s">
        <v>2460</v>
      </c>
      <c r="C14" s="49">
        <v>61507005330031</v>
      </c>
      <c r="D14" s="49" t="str">
        <f>VLOOKUP(C14,'Hemis baza'!K:AJ,26,)</f>
        <v>438231100265</v>
      </c>
      <c r="E14" s="24" t="str">
        <f>VLOOKUP(C14,'Hemis baza'!K:AF,13,)</f>
        <v>To‘lov-shartnoma</v>
      </c>
      <c r="F14" s="109" t="str">
        <f>VLOOKUP(C14,'Hemis baza'!K:AF,3,)</f>
        <v>3-kurs</v>
      </c>
      <c r="G14" s="307" t="s">
        <v>361</v>
      </c>
      <c r="H14" s="404" t="str">
        <f>VLOOKUP(C14,'Hemis baza'!K:AF,5,)</f>
        <v>S2-22 PSI</v>
      </c>
      <c r="I14" s="403" t="str">
        <f>VLOOKUP(C14,'Hemis baza'!K:AF,11,)</f>
        <v>Bakalavr</v>
      </c>
      <c r="J14" s="23" t="str">
        <f>VLOOKUP(C14,'Hemis baza'!K:AF,12,)</f>
        <v>Sirtqi</v>
      </c>
      <c r="K14" s="77" t="s">
        <v>2461</v>
      </c>
      <c r="L14" s="50">
        <v>12000000</v>
      </c>
      <c r="M14" s="50">
        <f>SUMIF('BR 3'!B:B,'3-kurs'!C14,'BR 3'!G:G)</f>
        <v>6100000</v>
      </c>
      <c r="N14" s="12">
        <f t="shared" si="0"/>
        <v>5900000</v>
      </c>
      <c r="O14" s="50"/>
      <c r="P14" s="12">
        <f t="shared" si="1"/>
        <v>0</v>
      </c>
      <c r="Q14" s="48"/>
      <c r="T14" s="50">
        <f t="shared" si="3"/>
        <v>0</v>
      </c>
      <c r="U14" s="50">
        <v>6100000</v>
      </c>
      <c r="V14" s="50">
        <v>0</v>
      </c>
      <c r="W14" s="50"/>
      <c r="X14" s="558"/>
      <c r="Y14" s="558"/>
      <c r="Z14" s="558"/>
      <c r="AA14" s="55">
        <f t="shared" si="4"/>
        <v>12000000</v>
      </c>
      <c r="AB14" s="55">
        <f t="shared" si="5"/>
        <v>6100000</v>
      </c>
      <c r="AC14" s="55">
        <f t="shared" si="2"/>
        <v>5900000</v>
      </c>
      <c r="AD14" s="55">
        <f t="shared" si="6"/>
        <v>0</v>
      </c>
    </row>
    <row r="15" spans="1:32" s="51" customFormat="1" x14ac:dyDescent="0.25">
      <c r="A15" s="89">
        <f>SUBTOTAL(103,$B$2:B15)</f>
        <v>14</v>
      </c>
      <c r="B15" s="48" t="s">
        <v>2462</v>
      </c>
      <c r="C15" s="49">
        <v>62806045310052</v>
      </c>
      <c r="D15" s="49" t="str">
        <f>VLOOKUP(C15,'Hemis baza'!K:AJ,26,)</f>
        <v>438221100273</v>
      </c>
      <c r="E15" s="24" t="str">
        <f>VLOOKUP(C15,'Hemis baza'!K:AF,13,)</f>
        <v>Davlat granti</v>
      </c>
      <c r="F15" s="109" t="str">
        <f>VLOOKUP(C15,'Hemis baza'!K:AF,3,)</f>
        <v>3-kurs</v>
      </c>
      <c r="G15" s="47" t="s">
        <v>19615</v>
      </c>
      <c r="H15" s="404" t="str">
        <f>VLOOKUP(C15,'Hemis baza'!K:AF,5,)</f>
        <v>1-22 MBTXT</v>
      </c>
      <c r="I15" s="403" t="str">
        <f>VLOOKUP(C15,'Hemis baza'!K:AF,11,)</f>
        <v>Bakalavr</v>
      </c>
      <c r="J15" s="23" t="str">
        <f>VLOOKUP(C15,'Hemis baza'!K:AF,12,)</f>
        <v>Kunduzgi</v>
      </c>
      <c r="K15" s="77" t="s">
        <v>2464</v>
      </c>
      <c r="L15" s="50">
        <v>15000000</v>
      </c>
      <c r="M15" s="50">
        <f>SUMIF('BR 3'!B:B,'3-kurs'!C15,'BR 3'!G:G)</f>
        <v>15000000</v>
      </c>
      <c r="N15" s="12">
        <f t="shared" si="0"/>
        <v>0</v>
      </c>
      <c r="O15" s="50"/>
      <c r="P15" s="12">
        <f t="shared" si="1"/>
        <v>0</v>
      </c>
      <c r="Q15" s="48"/>
      <c r="T15" s="50">
        <f t="shared" si="3"/>
        <v>0</v>
      </c>
      <c r="U15" s="50">
        <v>15000000</v>
      </c>
      <c r="V15" s="50">
        <v>0</v>
      </c>
      <c r="W15" s="50"/>
      <c r="X15" s="558"/>
      <c r="Y15" s="558"/>
      <c r="Z15" s="558"/>
      <c r="AA15" s="55">
        <f t="shared" si="4"/>
        <v>15000000</v>
      </c>
      <c r="AB15" s="55">
        <f t="shared" si="5"/>
        <v>15000000</v>
      </c>
      <c r="AC15" s="55">
        <f t="shared" si="2"/>
        <v>0</v>
      </c>
      <c r="AD15" s="55">
        <f t="shared" si="6"/>
        <v>0</v>
      </c>
    </row>
    <row r="16" spans="1:32" s="51" customFormat="1" x14ac:dyDescent="0.25">
      <c r="A16" s="89">
        <f>SUBTOTAL(103,$B$2:B16)</f>
        <v>15</v>
      </c>
      <c r="B16" s="48" t="s">
        <v>2465</v>
      </c>
      <c r="C16" s="49">
        <v>30311925300029</v>
      </c>
      <c r="D16" s="49" t="str">
        <f>VLOOKUP(C16,'Hemis baza'!K:AJ,26,)</f>
        <v>438231100095</v>
      </c>
      <c r="E16" s="24" t="str">
        <f>VLOOKUP(C16,'Hemis baza'!K:AF,13,)</f>
        <v>To‘lov-shartnoma</v>
      </c>
      <c r="F16" s="109" t="str">
        <f>VLOOKUP(C16,'Hemis baza'!K:AF,3,)</f>
        <v>3-kurs</v>
      </c>
      <c r="G16" s="307" t="s">
        <v>361</v>
      </c>
      <c r="H16" s="404" t="str">
        <f>VLOOKUP(C16,'Hemis baza'!K:AF,5,)</f>
        <v>S1-22 PSI</v>
      </c>
      <c r="I16" s="403" t="str">
        <f>VLOOKUP(C16,'Hemis baza'!K:AF,11,)</f>
        <v>Bakalavr</v>
      </c>
      <c r="J16" s="23" t="str">
        <f>VLOOKUP(C16,'Hemis baza'!K:AF,12,)</f>
        <v>Sirtqi</v>
      </c>
      <c r="K16" s="77" t="s">
        <v>2466</v>
      </c>
      <c r="L16" s="50">
        <v>12000000</v>
      </c>
      <c r="M16" s="50">
        <f>SUMIF('BR 3'!B:B,'3-kurs'!C16,'BR 3'!G:G)</f>
        <v>12000000</v>
      </c>
      <c r="N16" s="12">
        <f t="shared" si="0"/>
        <v>0</v>
      </c>
      <c r="O16" s="50"/>
      <c r="P16" s="12">
        <f t="shared" si="1"/>
        <v>0</v>
      </c>
      <c r="Q16" s="48"/>
      <c r="T16" s="50">
        <f t="shared" si="3"/>
        <v>0</v>
      </c>
      <c r="U16" s="50">
        <v>12000000</v>
      </c>
      <c r="V16" s="50">
        <v>0</v>
      </c>
      <c r="W16" s="50"/>
      <c r="X16" s="558"/>
      <c r="Y16" s="558"/>
      <c r="Z16" s="558"/>
      <c r="AA16" s="55">
        <f t="shared" si="4"/>
        <v>12000000</v>
      </c>
      <c r="AB16" s="55">
        <f t="shared" si="5"/>
        <v>12000000</v>
      </c>
      <c r="AC16" s="55">
        <f t="shared" si="2"/>
        <v>0</v>
      </c>
      <c r="AD16" s="55">
        <f t="shared" si="6"/>
        <v>0</v>
      </c>
    </row>
    <row r="17" spans="1:30" s="51" customFormat="1" x14ac:dyDescent="0.25">
      <c r="A17" s="89">
        <f>SUBTOTAL(103,$B$2:B17)</f>
        <v>16</v>
      </c>
      <c r="B17" s="48" t="s">
        <v>2467</v>
      </c>
      <c r="C17" s="49">
        <v>42401881060031</v>
      </c>
      <c r="D17" s="49" t="str">
        <f>VLOOKUP(C17,'Hemis baza'!K:AJ,26,)</f>
        <v>438231100138</v>
      </c>
      <c r="E17" s="24" t="str">
        <f>VLOOKUP(C17,'Hemis baza'!K:AF,13,)</f>
        <v>To‘lov-shartnoma</v>
      </c>
      <c r="F17" s="109" t="str">
        <f>VLOOKUP(C17,'Hemis baza'!K:AF,3,)</f>
        <v>3-kurs</v>
      </c>
      <c r="G17" s="307" t="s">
        <v>361</v>
      </c>
      <c r="H17" s="404" t="str">
        <f>VLOOKUP(C17,'Hemis baza'!K:AF,5,)</f>
        <v>S2-22 PSI</v>
      </c>
      <c r="I17" s="403" t="str">
        <f>VLOOKUP(C17,'Hemis baza'!K:AF,11,)</f>
        <v>Bakalavr</v>
      </c>
      <c r="J17" s="23" t="str">
        <f>VLOOKUP(C17,'Hemis baza'!K:AF,12,)</f>
        <v>Sirtqi</v>
      </c>
      <c r="K17" s="77" t="s">
        <v>2468</v>
      </c>
      <c r="L17" s="50">
        <v>12000000</v>
      </c>
      <c r="M17" s="50">
        <f>SUMIF('BR 3'!B:B,'3-kurs'!C17,'BR 3'!G:G)</f>
        <v>11000000</v>
      </c>
      <c r="N17" s="12">
        <f t="shared" si="0"/>
        <v>1000000</v>
      </c>
      <c r="O17" s="50"/>
      <c r="P17" s="12">
        <f t="shared" si="1"/>
        <v>0</v>
      </c>
      <c r="Q17" s="50" t="s">
        <v>7173</v>
      </c>
      <c r="T17" s="50">
        <f t="shared" si="3"/>
        <v>0</v>
      </c>
      <c r="U17" s="50">
        <v>11000000</v>
      </c>
      <c r="V17" s="50">
        <v>916664</v>
      </c>
      <c r="W17" s="50"/>
      <c r="X17" s="558"/>
      <c r="Y17" s="558"/>
      <c r="Z17" s="558"/>
      <c r="AA17" s="55">
        <f t="shared" si="4"/>
        <v>12000000</v>
      </c>
      <c r="AB17" s="55">
        <f t="shared" si="5"/>
        <v>11000000</v>
      </c>
      <c r="AC17" s="55">
        <f t="shared" si="2"/>
        <v>1000000</v>
      </c>
      <c r="AD17" s="55">
        <f t="shared" si="6"/>
        <v>0</v>
      </c>
    </row>
    <row r="18" spans="1:30" s="51" customFormat="1" x14ac:dyDescent="0.25">
      <c r="A18" s="89">
        <f>SUBTOTAL(103,$B$2:B18)</f>
        <v>17</v>
      </c>
      <c r="B18" s="48" t="s">
        <v>2471</v>
      </c>
      <c r="C18" s="49">
        <v>40109951140019</v>
      </c>
      <c r="D18" s="49" t="str">
        <f>VLOOKUP(C18,'Hemis baza'!K:AJ,26,)</f>
        <v>438231100114</v>
      </c>
      <c r="E18" s="24" t="str">
        <f>VLOOKUP(C18,'Hemis baza'!K:AF,13,)</f>
        <v>To‘lov-shartnoma</v>
      </c>
      <c r="F18" s="109" t="str">
        <f>VLOOKUP(C18,'Hemis baza'!K:AF,3,)</f>
        <v>3-kurs</v>
      </c>
      <c r="G18" s="47" t="s">
        <v>121</v>
      </c>
      <c r="H18" s="404" t="str">
        <f>VLOOKUP(C18,'Hemis baza'!K:AF,5,)</f>
        <v>S1-22 BT</v>
      </c>
      <c r="I18" s="403" t="str">
        <f>VLOOKUP(C18,'Hemis baza'!K:AF,11,)</f>
        <v>Bakalavr</v>
      </c>
      <c r="J18" s="23" t="str">
        <f>VLOOKUP(C18,'Hemis baza'!K:AF,12,)</f>
        <v>Sirtqi</v>
      </c>
      <c r="K18" s="77" t="s">
        <v>2473</v>
      </c>
      <c r="L18" s="50">
        <v>12000000</v>
      </c>
      <c r="M18" s="50">
        <f>SUMIF('BR 3'!B:B,'3-kurs'!C18,'BR 3'!G:G)</f>
        <v>12000000</v>
      </c>
      <c r="N18" s="12">
        <f t="shared" si="0"/>
        <v>0</v>
      </c>
      <c r="O18" s="50"/>
      <c r="P18" s="12">
        <f t="shared" si="1"/>
        <v>0</v>
      </c>
      <c r="Q18" s="48"/>
      <c r="T18" s="50">
        <f t="shared" si="3"/>
        <v>0</v>
      </c>
      <c r="U18" s="50">
        <v>12000000</v>
      </c>
      <c r="V18" s="50">
        <v>0</v>
      </c>
      <c r="W18" s="50"/>
      <c r="X18" s="558"/>
      <c r="Y18" s="558"/>
      <c r="Z18" s="558"/>
      <c r="AA18" s="55">
        <f t="shared" si="4"/>
        <v>12000000</v>
      </c>
      <c r="AB18" s="55">
        <f t="shared" si="5"/>
        <v>12000000</v>
      </c>
      <c r="AC18" s="55">
        <f t="shared" si="5"/>
        <v>0</v>
      </c>
      <c r="AD18" s="55">
        <f t="shared" si="6"/>
        <v>0</v>
      </c>
    </row>
    <row r="19" spans="1:30" s="51" customFormat="1" x14ac:dyDescent="0.25">
      <c r="A19" s="89">
        <f>SUBTOTAL(103,$B$2:B19)</f>
        <v>18</v>
      </c>
      <c r="B19" s="48" t="s">
        <v>2474</v>
      </c>
      <c r="C19" s="49">
        <v>60205005300014</v>
      </c>
      <c r="D19" s="49" t="str">
        <f>VLOOKUP(C19,'Hemis baza'!K:AJ,26,)</f>
        <v>438231100145</v>
      </c>
      <c r="E19" s="24" t="str">
        <f>VLOOKUP(C19,'Hemis baza'!K:AF,13,)</f>
        <v>To‘lov-shartnoma</v>
      </c>
      <c r="F19" s="109" t="str">
        <f>VLOOKUP(C19,'Hemis baza'!K:AF,3,)</f>
        <v>3-kurs</v>
      </c>
      <c r="G19" s="47" t="s">
        <v>36</v>
      </c>
      <c r="H19" s="404" t="str">
        <f>VLOOKUP(C19,'Hemis baza'!K:AF,5,)</f>
        <v>S2-22 MT</v>
      </c>
      <c r="I19" s="403" t="str">
        <f>VLOOKUP(C19,'Hemis baza'!K:AF,11,)</f>
        <v>Bakalavr</v>
      </c>
      <c r="J19" s="23" t="str">
        <f>VLOOKUP(C19,'Hemis baza'!K:AF,12,)</f>
        <v>Sirtqi</v>
      </c>
      <c r="K19" s="77" t="s">
        <v>2476</v>
      </c>
      <c r="L19" s="50">
        <v>12000000</v>
      </c>
      <c r="M19" s="50">
        <f>SUMIF('BR 3'!B:B,'3-kurs'!C19,'BR 3'!G:G)</f>
        <v>12000000</v>
      </c>
      <c r="N19" s="12">
        <f t="shared" si="0"/>
        <v>0</v>
      </c>
      <c r="O19" s="50"/>
      <c r="P19" s="12">
        <f t="shared" si="1"/>
        <v>0</v>
      </c>
      <c r="Q19" s="48"/>
      <c r="T19" s="50">
        <f t="shared" si="3"/>
        <v>0</v>
      </c>
      <c r="U19" s="50">
        <v>12000000</v>
      </c>
      <c r="V19" s="50">
        <v>0</v>
      </c>
      <c r="W19" s="50"/>
      <c r="X19" s="558"/>
      <c r="Y19" s="558"/>
      <c r="Z19" s="558"/>
      <c r="AA19" s="55">
        <f t="shared" si="4"/>
        <v>12000000</v>
      </c>
      <c r="AB19" s="55">
        <f t="shared" si="5"/>
        <v>12000000</v>
      </c>
      <c r="AC19" s="55">
        <f t="shared" si="5"/>
        <v>0</v>
      </c>
      <c r="AD19" s="55">
        <f t="shared" si="6"/>
        <v>0</v>
      </c>
    </row>
    <row r="20" spans="1:30" s="51" customFormat="1" x14ac:dyDescent="0.25">
      <c r="A20" s="89">
        <f>SUBTOTAL(103,$B$2:B20)</f>
        <v>19</v>
      </c>
      <c r="B20" s="48" t="s">
        <v>2477</v>
      </c>
      <c r="C20" s="49">
        <v>61509035280056</v>
      </c>
      <c r="D20" s="49" t="str">
        <f>VLOOKUP(C20,'Hemis baza'!K:AJ,26,)</f>
        <v>438221100096</v>
      </c>
      <c r="E20" s="24" t="str">
        <f>VLOOKUP(C20,'Hemis baza'!K:AF,13,)</f>
        <v>To‘lov-shartnoma</v>
      </c>
      <c r="F20" s="109" t="str">
        <f>VLOOKUP(C20,'Hemis baza'!K:AF,3,)</f>
        <v>3-kurs</v>
      </c>
      <c r="G20" s="47" t="s">
        <v>4882</v>
      </c>
      <c r="H20" s="404" t="str">
        <f>VLOOKUP(C20,'Hemis baza'!K:AF,5,)</f>
        <v>S3-22 AP</v>
      </c>
      <c r="I20" s="403" t="str">
        <f>VLOOKUP(C20,'Hemis baza'!K:AF,11,)</f>
        <v>Bakalavr</v>
      </c>
      <c r="J20" s="23" t="str">
        <f>VLOOKUP(C20,'Hemis baza'!K:AF,12,)</f>
        <v>Sirtqi</v>
      </c>
      <c r="K20" s="77" t="s">
        <v>2478</v>
      </c>
      <c r="L20" s="50">
        <v>12000000</v>
      </c>
      <c r="M20" s="50">
        <f>SUMIF('BR 3'!B:B,'3-kurs'!C20,'BR 3'!G:G)</f>
        <v>3000000</v>
      </c>
      <c r="N20" s="12">
        <f t="shared" si="0"/>
        <v>9000000</v>
      </c>
      <c r="O20" s="50"/>
      <c r="P20" s="12">
        <f t="shared" si="1"/>
        <v>0</v>
      </c>
      <c r="Q20" s="48"/>
      <c r="T20" s="50">
        <f t="shared" si="3"/>
        <v>0</v>
      </c>
      <c r="U20" s="50">
        <v>3000000</v>
      </c>
      <c r="V20" s="50">
        <v>0</v>
      </c>
      <c r="W20" s="50"/>
      <c r="X20" s="558"/>
      <c r="Y20" s="558"/>
      <c r="Z20" s="558"/>
      <c r="AA20" s="55">
        <f t="shared" si="4"/>
        <v>12000000</v>
      </c>
      <c r="AB20" s="55">
        <f t="shared" si="5"/>
        <v>3000000</v>
      </c>
      <c r="AC20" s="55">
        <f t="shared" si="5"/>
        <v>9000000</v>
      </c>
      <c r="AD20" s="55">
        <f t="shared" si="6"/>
        <v>0</v>
      </c>
    </row>
    <row r="21" spans="1:30" s="51" customFormat="1" x14ac:dyDescent="0.25">
      <c r="A21" s="89">
        <f>SUBTOTAL(103,$B$2:B21)</f>
        <v>20</v>
      </c>
      <c r="B21" s="48" t="s">
        <v>2479</v>
      </c>
      <c r="C21" s="49">
        <v>62004045260069</v>
      </c>
      <c r="D21" s="49" t="str">
        <f>VLOOKUP(C21,'Hemis baza'!K:AJ,26,)</f>
        <v>438231100151</v>
      </c>
      <c r="E21" s="24" t="str">
        <f>VLOOKUP(C21,'Hemis baza'!K:AF,13,)</f>
        <v>To‘lov-shartnoma</v>
      </c>
      <c r="F21" s="109" t="str">
        <f>VLOOKUP(C21,'Hemis baza'!K:AF,3,)</f>
        <v>3-kurs</v>
      </c>
      <c r="G21" s="305" t="s">
        <v>140</v>
      </c>
      <c r="H21" s="404" t="str">
        <f>VLOOKUP(C21,'Hemis baza'!K:AF,5,)</f>
        <v>S1-22 MuzT</v>
      </c>
      <c r="I21" s="403" t="str">
        <f>VLOOKUP(C21,'Hemis baza'!K:AF,11,)</f>
        <v>Bakalavr</v>
      </c>
      <c r="J21" s="23" t="str">
        <f>VLOOKUP(C21,'Hemis baza'!K:AF,12,)</f>
        <v>Sirtqi</v>
      </c>
      <c r="K21" s="77" t="s">
        <v>2480</v>
      </c>
      <c r="L21" s="50">
        <v>12000000</v>
      </c>
      <c r="M21" s="50">
        <f>SUMIF('BR 3'!B:B,'3-kurs'!C21,'BR 3'!G:G)</f>
        <v>4000000</v>
      </c>
      <c r="N21" s="12">
        <f t="shared" si="0"/>
        <v>8000000</v>
      </c>
      <c r="O21" s="50"/>
      <c r="P21" s="12">
        <f t="shared" si="1"/>
        <v>0</v>
      </c>
      <c r="Q21" s="48"/>
      <c r="T21" s="50">
        <f t="shared" si="3"/>
        <v>0</v>
      </c>
      <c r="U21" s="50">
        <v>4000000</v>
      </c>
      <c r="V21" s="50">
        <v>0</v>
      </c>
      <c r="W21" s="50"/>
      <c r="X21" s="558"/>
      <c r="Y21" s="558"/>
      <c r="Z21" s="558"/>
      <c r="AA21" s="55">
        <f t="shared" si="4"/>
        <v>12000000</v>
      </c>
      <c r="AB21" s="55">
        <f t="shared" si="5"/>
        <v>4000000</v>
      </c>
      <c r="AC21" s="55">
        <f t="shared" si="5"/>
        <v>8000000</v>
      </c>
      <c r="AD21" s="55">
        <f t="shared" si="6"/>
        <v>0</v>
      </c>
    </row>
    <row r="22" spans="1:30" s="51" customFormat="1" x14ac:dyDescent="0.25">
      <c r="A22" s="89">
        <f>SUBTOTAL(103,$B$2:B22)</f>
        <v>21</v>
      </c>
      <c r="B22" s="48" t="s">
        <v>2481</v>
      </c>
      <c r="C22" s="49">
        <v>53011035280022</v>
      </c>
      <c r="D22" s="49" t="str">
        <f>VLOOKUP(C22,'Hemis baza'!K:AJ,26,)</f>
        <v>438221100189</v>
      </c>
      <c r="E22" s="24" t="str">
        <f>VLOOKUP(C22,'Hemis baza'!K:AF,13,)</f>
        <v>To‘lov-shartnoma</v>
      </c>
      <c r="F22" s="109" t="str">
        <f>VLOOKUP(C22,'Hemis baza'!K:AF,3,)</f>
        <v>3-kurs</v>
      </c>
      <c r="G22" s="307" t="s">
        <v>361</v>
      </c>
      <c r="H22" s="404" t="str">
        <f>VLOOKUP(C22,'Hemis baza'!K:AF,5,)</f>
        <v>S3-22 PSI</v>
      </c>
      <c r="I22" s="403" t="str">
        <f>VLOOKUP(C22,'Hemis baza'!K:AF,11,)</f>
        <v>Bakalavr</v>
      </c>
      <c r="J22" s="23" t="str">
        <f>VLOOKUP(C22,'Hemis baza'!K:AF,12,)</f>
        <v>Sirtqi</v>
      </c>
      <c r="K22" s="77" t="s">
        <v>2482</v>
      </c>
      <c r="L22" s="50">
        <v>12000000</v>
      </c>
      <c r="M22" s="50">
        <f>SUMIF('BR 3'!B:B,'3-kurs'!C22,'BR 3'!G:G)</f>
        <v>4000000</v>
      </c>
      <c r="N22" s="12">
        <f t="shared" si="0"/>
        <v>8000000</v>
      </c>
      <c r="O22" s="50"/>
      <c r="P22" s="12">
        <f t="shared" si="1"/>
        <v>0</v>
      </c>
      <c r="Q22" s="48"/>
      <c r="T22" s="50">
        <f t="shared" si="3"/>
        <v>0</v>
      </c>
      <c r="U22" s="50">
        <v>4000000</v>
      </c>
      <c r="V22" s="50">
        <v>0</v>
      </c>
      <c r="W22" s="50"/>
      <c r="X22" s="558"/>
      <c r="Y22" s="558"/>
      <c r="Z22" s="558"/>
      <c r="AA22" s="55">
        <f t="shared" si="4"/>
        <v>12000000</v>
      </c>
      <c r="AB22" s="55">
        <f t="shared" si="5"/>
        <v>4000000</v>
      </c>
      <c r="AC22" s="55">
        <f t="shared" si="5"/>
        <v>8000000</v>
      </c>
      <c r="AD22" s="55">
        <f t="shared" si="6"/>
        <v>0</v>
      </c>
    </row>
    <row r="23" spans="1:30" s="51" customFormat="1" x14ac:dyDescent="0.25">
      <c r="A23" s="89">
        <f>SUBTOTAL(103,$B$2:B23)</f>
        <v>22</v>
      </c>
      <c r="B23" s="48" t="s">
        <v>2483</v>
      </c>
      <c r="C23" s="49">
        <v>42312965330031</v>
      </c>
      <c r="D23" s="49" t="str">
        <f>VLOOKUP(C23,'Hemis baza'!K:AJ,26,)</f>
        <v>438221100118</v>
      </c>
      <c r="E23" s="24" t="str">
        <f>VLOOKUP(C23,'Hemis baza'!K:AF,13,)</f>
        <v>To‘lov-shartnoma</v>
      </c>
      <c r="F23" s="109" t="str">
        <f>VLOOKUP(C23,'Hemis baza'!K:AF,3,)</f>
        <v>3-kurs</v>
      </c>
      <c r="G23" s="47" t="s">
        <v>4882</v>
      </c>
      <c r="H23" s="404" t="str">
        <f>VLOOKUP(C23,'Hemis baza'!K:AF,5,)</f>
        <v>S1-22 AP</v>
      </c>
      <c r="I23" s="403" t="str">
        <f>VLOOKUP(C23,'Hemis baza'!K:AF,11,)</f>
        <v>Bakalavr</v>
      </c>
      <c r="J23" s="23" t="str">
        <f>VLOOKUP(C23,'Hemis baza'!K:AF,12,)</f>
        <v>Sirtqi</v>
      </c>
      <c r="K23" s="77" t="s">
        <v>2485</v>
      </c>
      <c r="L23" s="50">
        <v>12000000</v>
      </c>
      <c r="M23" s="50">
        <f>SUMIF('BR 3'!B:B,'3-kurs'!C23,'BR 3'!G:G)</f>
        <v>12000000</v>
      </c>
      <c r="N23" s="12">
        <f t="shared" si="0"/>
        <v>0</v>
      </c>
      <c r="O23" s="50"/>
      <c r="P23" s="12">
        <f t="shared" si="1"/>
        <v>0</v>
      </c>
      <c r="Q23" s="48"/>
      <c r="T23" s="50">
        <f t="shared" si="3"/>
        <v>0</v>
      </c>
      <c r="U23" s="50">
        <v>12000000</v>
      </c>
      <c r="V23" s="50">
        <v>0</v>
      </c>
      <c r="W23" s="50"/>
      <c r="X23" s="558"/>
      <c r="Y23" s="558"/>
      <c r="Z23" s="558"/>
      <c r="AA23" s="55">
        <f t="shared" si="4"/>
        <v>12000000</v>
      </c>
      <c r="AB23" s="55">
        <f t="shared" si="5"/>
        <v>12000000</v>
      </c>
      <c r="AC23" s="55">
        <f t="shared" si="5"/>
        <v>0</v>
      </c>
      <c r="AD23" s="55">
        <f t="shared" si="6"/>
        <v>0</v>
      </c>
    </row>
    <row r="24" spans="1:30" s="51" customFormat="1" x14ac:dyDescent="0.25">
      <c r="A24" s="89">
        <f>SUBTOTAL(103,$B$2:B24)</f>
        <v>23</v>
      </c>
      <c r="B24" s="48" t="s">
        <v>2486</v>
      </c>
      <c r="C24" s="49">
        <v>40310995280027</v>
      </c>
      <c r="D24" s="49" t="str">
        <f>VLOOKUP(C24,'Hemis baza'!K:AJ,26,)</f>
        <v>438231100302</v>
      </c>
      <c r="E24" s="24" t="str">
        <f>VLOOKUP(C24,'Hemis baza'!K:AF,13,)</f>
        <v>To‘lov-shartnoma</v>
      </c>
      <c r="F24" s="109" t="str">
        <f>VLOOKUP(C24,'Hemis baza'!K:AF,3,)</f>
        <v>3-kurs</v>
      </c>
      <c r="G24" s="47" t="s">
        <v>36</v>
      </c>
      <c r="H24" s="404" t="str">
        <f>VLOOKUP(C24,'Hemis baza'!K:AF,5,)</f>
        <v>S2-22 MT</v>
      </c>
      <c r="I24" s="403" t="str">
        <f>VLOOKUP(C24,'Hemis baza'!K:AF,11,)</f>
        <v>Bakalavr</v>
      </c>
      <c r="J24" s="23" t="str">
        <f>VLOOKUP(C24,'Hemis baza'!K:AF,12,)</f>
        <v>Sirtqi</v>
      </c>
      <c r="K24" s="77" t="s">
        <v>2487</v>
      </c>
      <c r="L24" s="50">
        <v>12000000</v>
      </c>
      <c r="M24" s="50">
        <f>SUMIF('BR 3'!B:B,'3-kurs'!C24,'BR 3'!G:G)</f>
        <v>12000000</v>
      </c>
      <c r="N24" s="12">
        <f t="shared" si="0"/>
        <v>0</v>
      </c>
      <c r="O24" s="50"/>
      <c r="P24" s="12">
        <f t="shared" si="1"/>
        <v>0</v>
      </c>
      <c r="Q24" s="48"/>
      <c r="T24" s="50">
        <f t="shared" si="3"/>
        <v>0</v>
      </c>
      <c r="U24" s="50">
        <v>12000000</v>
      </c>
      <c r="V24" s="50">
        <v>0</v>
      </c>
      <c r="W24" s="50"/>
      <c r="X24" s="558"/>
      <c r="Y24" s="558"/>
      <c r="Z24" s="558"/>
      <c r="AA24" s="55">
        <f t="shared" si="4"/>
        <v>12000000</v>
      </c>
      <c r="AB24" s="55">
        <f t="shared" si="5"/>
        <v>12000000</v>
      </c>
      <c r="AC24" s="55">
        <f t="shared" si="5"/>
        <v>0</v>
      </c>
      <c r="AD24" s="55">
        <f t="shared" si="6"/>
        <v>0</v>
      </c>
    </row>
    <row r="25" spans="1:30" s="51" customFormat="1" x14ac:dyDescent="0.25">
      <c r="A25" s="89">
        <f>SUBTOTAL(103,$B$2:B25)</f>
        <v>24</v>
      </c>
      <c r="B25" s="48" t="s">
        <v>2488</v>
      </c>
      <c r="C25" s="49">
        <v>43107922360010</v>
      </c>
      <c r="D25" s="49" t="str">
        <f>VLOOKUP(C25,'Hemis baza'!K:AJ,26,)</f>
        <v>438221100160</v>
      </c>
      <c r="E25" s="24" t="str">
        <f>VLOOKUP(C25,'Hemis baza'!K:AF,13,)</f>
        <v>To‘lov-shartnoma</v>
      </c>
      <c r="F25" s="109" t="str">
        <f>VLOOKUP(C25,'Hemis baza'!K:AF,3,)</f>
        <v>3-kurs</v>
      </c>
      <c r="G25" s="47" t="s">
        <v>4882</v>
      </c>
      <c r="H25" s="404" t="str">
        <f>VLOOKUP(C25,'Hemis baza'!K:AF,5,)</f>
        <v>S1-22 AP</v>
      </c>
      <c r="I25" s="403" t="str">
        <f>VLOOKUP(C25,'Hemis baza'!K:AF,11,)</f>
        <v>Bakalavr</v>
      </c>
      <c r="J25" s="23" t="str">
        <f>VLOOKUP(C25,'Hemis baza'!K:AF,12,)</f>
        <v>Sirtqi</v>
      </c>
      <c r="K25" s="77" t="s">
        <v>2489</v>
      </c>
      <c r="L25" s="50">
        <v>12000000</v>
      </c>
      <c r="M25" s="50">
        <f>SUMIF('BR 3'!B:B,'3-kurs'!C25,'BR 3'!G:G)</f>
        <v>12000000</v>
      </c>
      <c r="N25" s="12">
        <f t="shared" si="0"/>
        <v>0</v>
      </c>
      <c r="O25" s="50"/>
      <c r="P25" s="12">
        <f t="shared" si="1"/>
        <v>0</v>
      </c>
      <c r="Q25" s="48"/>
      <c r="T25" s="50">
        <f t="shared" si="3"/>
        <v>0</v>
      </c>
      <c r="U25" s="50">
        <v>12000000</v>
      </c>
      <c r="V25" s="50">
        <v>0</v>
      </c>
      <c r="W25" s="50"/>
      <c r="X25" s="558"/>
      <c r="Y25" s="558"/>
      <c r="Z25" s="558"/>
      <c r="AA25" s="55">
        <f t="shared" si="4"/>
        <v>12000000</v>
      </c>
      <c r="AB25" s="55">
        <f t="shared" si="5"/>
        <v>12000000</v>
      </c>
      <c r="AC25" s="55">
        <f t="shared" si="5"/>
        <v>0</v>
      </c>
      <c r="AD25" s="55">
        <f t="shared" si="6"/>
        <v>0</v>
      </c>
    </row>
    <row r="26" spans="1:30" s="51" customFormat="1" x14ac:dyDescent="0.25">
      <c r="A26" s="89">
        <f>SUBTOTAL(103,$B$2:B26)</f>
        <v>25</v>
      </c>
      <c r="B26" s="48" t="s">
        <v>2490</v>
      </c>
      <c r="C26" s="49">
        <v>62112035350020</v>
      </c>
      <c r="D26" s="49" t="str">
        <f>VLOOKUP(C26,'Hemis baza'!K:AJ,26,)</f>
        <v>438221100324</v>
      </c>
      <c r="E26" s="24" t="str">
        <f>VLOOKUP(C26,'Hemis baza'!K:AF,13,)</f>
        <v>To‘lov-shartnoma</v>
      </c>
      <c r="F26" s="109" t="str">
        <f>VLOOKUP(C26,'Hemis baza'!K:AF,3,)</f>
        <v>3-kurs</v>
      </c>
      <c r="G26" s="47" t="s">
        <v>4882</v>
      </c>
      <c r="H26" s="404" t="str">
        <f>VLOOKUP(C26,'Hemis baza'!K:AF,5,)</f>
        <v>S3-22 AP</v>
      </c>
      <c r="I26" s="403" t="str">
        <f>VLOOKUP(C26,'Hemis baza'!K:AF,11,)</f>
        <v>Bakalavr</v>
      </c>
      <c r="J26" s="23" t="str">
        <f>VLOOKUP(C26,'Hemis baza'!K:AF,12,)</f>
        <v>Sirtqi</v>
      </c>
      <c r="K26" s="77" t="s">
        <v>2491</v>
      </c>
      <c r="L26" s="50">
        <v>12000000</v>
      </c>
      <c r="M26" s="50">
        <f>SUMIF('BR 3'!B:B,'3-kurs'!C26,'BR 3'!G:G)</f>
        <v>9000000</v>
      </c>
      <c r="N26" s="12">
        <f t="shared" si="0"/>
        <v>3000000</v>
      </c>
      <c r="O26" s="50"/>
      <c r="P26" s="12">
        <f t="shared" si="1"/>
        <v>0</v>
      </c>
      <c r="Q26" s="48"/>
      <c r="T26" s="50">
        <f t="shared" si="3"/>
        <v>0</v>
      </c>
      <c r="U26" s="50">
        <v>9000000</v>
      </c>
      <c r="V26" s="50">
        <v>0</v>
      </c>
      <c r="W26" s="50"/>
      <c r="X26" s="558"/>
      <c r="Y26" s="558"/>
      <c r="Z26" s="558"/>
      <c r="AA26" s="55">
        <f t="shared" si="4"/>
        <v>12000000</v>
      </c>
      <c r="AB26" s="55">
        <f t="shared" si="5"/>
        <v>9000000</v>
      </c>
      <c r="AC26" s="55">
        <f t="shared" si="5"/>
        <v>3000000</v>
      </c>
      <c r="AD26" s="55">
        <f t="shared" si="6"/>
        <v>0</v>
      </c>
    </row>
    <row r="27" spans="1:30" s="51" customFormat="1" x14ac:dyDescent="0.25">
      <c r="A27" s="89">
        <f>SUBTOTAL(103,$B$2:B27)</f>
        <v>26</v>
      </c>
      <c r="B27" s="48" t="s">
        <v>2492</v>
      </c>
      <c r="C27" s="49">
        <v>40806851140085</v>
      </c>
      <c r="D27" s="49" t="str">
        <f>VLOOKUP(C27,'Hemis baza'!K:AJ,26,)</f>
        <v>438231100135</v>
      </c>
      <c r="E27" s="24" t="str">
        <f>VLOOKUP(C27,'Hemis baza'!K:AF,13,)</f>
        <v>To‘lov-shartnoma</v>
      </c>
      <c r="F27" s="109" t="str">
        <f>VLOOKUP(C27,'Hemis baza'!K:AF,3,)</f>
        <v>3-kurs</v>
      </c>
      <c r="G27" s="307" t="s">
        <v>361</v>
      </c>
      <c r="H27" s="404" t="str">
        <f>VLOOKUP(C27,'Hemis baza'!K:AF,5,)</f>
        <v>S1-22 PSI</v>
      </c>
      <c r="I27" s="403" t="str">
        <f>VLOOKUP(C27,'Hemis baza'!K:AF,11,)</f>
        <v>Bakalavr</v>
      </c>
      <c r="J27" s="23" t="str">
        <f>VLOOKUP(C27,'Hemis baza'!K:AF,12,)</f>
        <v>Sirtqi</v>
      </c>
      <c r="K27" s="77" t="s">
        <v>2493</v>
      </c>
      <c r="L27" s="50">
        <v>12000000</v>
      </c>
      <c r="M27" s="50">
        <f>SUMIF('BR 3'!B:B,'3-kurs'!C27,'BR 3'!G:G)</f>
        <v>12000000</v>
      </c>
      <c r="N27" s="12">
        <f t="shared" si="0"/>
        <v>0</v>
      </c>
      <c r="O27" s="50"/>
      <c r="P27" s="12">
        <f t="shared" si="1"/>
        <v>0</v>
      </c>
      <c r="Q27" s="48"/>
      <c r="T27" s="50">
        <f t="shared" si="3"/>
        <v>0</v>
      </c>
      <c r="U27" s="50">
        <v>12000000</v>
      </c>
      <c r="V27" s="50">
        <v>0</v>
      </c>
      <c r="W27" s="50"/>
      <c r="X27" s="558"/>
      <c r="Y27" s="558"/>
      <c r="Z27" s="558"/>
      <c r="AA27" s="55">
        <f t="shared" si="4"/>
        <v>12000000</v>
      </c>
      <c r="AB27" s="55">
        <f t="shared" si="5"/>
        <v>12000000</v>
      </c>
      <c r="AC27" s="55">
        <f t="shared" si="5"/>
        <v>0</v>
      </c>
      <c r="AD27" s="55">
        <f t="shared" si="6"/>
        <v>0</v>
      </c>
    </row>
    <row r="28" spans="1:30" s="51" customFormat="1" x14ac:dyDescent="0.25">
      <c r="A28" s="89">
        <f>SUBTOTAL(103,$B$2:B28)</f>
        <v>27</v>
      </c>
      <c r="B28" s="48" t="s">
        <v>2496</v>
      </c>
      <c r="C28" s="49">
        <v>60605045260055</v>
      </c>
      <c r="D28" s="49" t="str">
        <f>VLOOKUP(C28,'Hemis baza'!K:AJ,26,)</f>
        <v>438231100252</v>
      </c>
      <c r="E28" s="24" t="str">
        <f>VLOOKUP(C28,'Hemis baza'!K:AF,13,)</f>
        <v>To‘lov-shartnoma</v>
      </c>
      <c r="F28" s="109" t="str">
        <f>VLOOKUP(C28,'Hemis baza'!K:AF,3,)</f>
        <v>3-kurs</v>
      </c>
      <c r="G28" s="307" t="s">
        <v>318</v>
      </c>
      <c r="H28" s="404" t="str">
        <f>VLOOKUP(C28,'Hemis baza'!K:AF,5,)</f>
        <v>S2-22 IQT</v>
      </c>
      <c r="I28" s="403" t="str">
        <f>VLOOKUP(C28,'Hemis baza'!K:AF,11,)</f>
        <v>Bakalavr</v>
      </c>
      <c r="J28" s="23" t="str">
        <f>VLOOKUP(C28,'Hemis baza'!K:AF,12,)</f>
        <v>Sirtqi</v>
      </c>
      <c r="K28" s="77" t="s">
        <v>2498</v>
      </c>
      <c r="L28" s="50">
        <v>12000000</v>
      </c>
      <c r="M28" s="50">
        <f>SUMIF('BR 3'!B:B,'3-kurs'!C28,'BR 3'!G:G)</f>
        <v>11098000</v>
      </c>
      <c r="N28" s="12">
        <f t="shared" si="0"/>
        <v>902000</v>
      </c>
      <c r="O28" s="50"/>
      <c r="P28" s="12">
        <f t="shared" si="1"/>
        <v>0</v>
      </c>
      <c r="Q28" s="48"/>
      <c r="T28" s="50">
        <f t="shared" si="3"/>
        <v>0</v>
      </c>
      <c r="U28" s="50">
        <v>11098000</v>
      </c>
      <c r="V28" s="50">
        <v>0</v>
      </c>
      <c r="W28" s="50"/>
      <c r="X28" s="558"/>
      <c r="Y28" s="558"/>
      <c r="Z28" s="558"/>
      <c r="AA28" s="55">
        <f t="shared" si="4"/>
        <v>12000000</v>
      </c>
      <c r="AB28" s="55">
        <f t="shared" si="5"/>
        <v>11098000</v>
      </c>
      <c r="AC28" s="55">
        <f t="shared" si="5"/>
        <v>902000</v>
      </c>
      <c r="AD28" s="55">
        <f t="shared" si="6"/>
        <v>0</v>
      </c>
    </row>
    <row r="29" spans="1:30" s="51" customFormat="1" x14ac:dyDescent="0.25">
      <c r="A29" s="89">
        <f>SUBTOTAL(103,$B$2:B29)</f>
        <v>28</v>
      </c>
      <c r="B29" s="48" t="s">
        <v>2499</v>
      </c>
      <c r="C29" s="49">
        <v>40509881140082</v>
      </c>
      <c r="D29" s="49" t="str">
        <f>VLOOKUP(C29,'Hemis baza'!K:AJ,26,)</f>
        <v>438231100203</v>
      </c>
      <c r="E29" s="24" t="str">
        <f>VLOOKUP(C29,'Hemis baza'!K:AF,13,)</f>
        <v>To‘lov-shartnoma</v>
      </c>
      <c r="F29" s="109" t="str">
        <f>VLOOKUP(C29,'Hemis baza'!K:AF,3,)</f>
        <v>3-kurs</v>
      </c>
      <c r="G29" s="47" t="s">
        <v>121</v>
      </c>
      <c r="H29" s="404" t="str">
        <f>VLOOKUP(C29,'Hemis baza'!K:AF,5,)</f>
        <v>S1-22 BT</v>
      </c>
      <c r="I29" s="403" t="str">
        <f>VLOOKUP(C29,'Hemis baza'!K:AF,11,)</f>
        <v>Bakalavr</v>
      </c>
      <c r="J29" s="23" t="str">
        <f>VLOOKUP(C29,'Hemis baza'!K:AF,12,)</f>
        <v>Sirtqi</v>
      </c>
      <c r="K29" s="77" t="s">
        <v>2500</v>
      </c>
      <c r="L29" s="50">
        <v>12000000</v>
      </c>
      <c r="M29" s="50">
        <f>SUMIF('BR 3'!B:B,'3-kurs'!C29,'BR 3'!G:G)</f>
        <v>6700000</v>
      </c>
      <c r="N29" s="12">
        <f t="shared" si="0"/>
        <v>5300000</v>
      </c>
      <c r="O29" s="50"/>
      <c r="P29" s="12">
        <f t="shared" si="1"/>
        <v>0</v>
      </c>
      <c r="Q29" s="48"/>
      <c r="T29" s="50">
        <f t="shared" si="3"/>
        <v>0</v>
      </c>
      <c r="U29" s="50">
        <v>6700000</v>
      </c>
      <c r="V29" s="50">
        <v>0</v>
      </c>
      <c r="W29" s="50"/>
      <c r="X29" s="558"/>
      <c r="Y29" s="558"/>
      <c r="Z29" s="558"/>
      <c r="AA29" s="55">
        <f t="shared" si="4"/>
        <v>12000000</v>
      </c>
      <c r="AB29" s="55">
        <f t="shared" si="5"/>
        <v>6700000</v>
      </c>
      <c r="AC29" s="55">
        <f t="shared" si="5"/>
        <v>5300000</v>
      </c>
      <c r="AD29" s="55">
        <f t="shared" si="6"/>
        <v>0</v>
      </c>
    </row>
    <row r="30" spans="1:30" s="51" customFormat="1" x14ac:dyDescent="0.25">
      <c r="A30" s="89">
        <f>SUBTOTAL(103,$B$2:B30)</f>
        <v>29</v>
      </c>
      <c r="B30" s="48" t="s">
        <v>2501</v>
      </c>
      <c r="C30" s="49">
        <v>62004045310041</v>
      </c>
      <c r="D30" s="49" t="str">
        <f>VLOOKUP(C30,'Hemis baza'!K:AJ,26,)</f>
        <v>438221100119</v>
      </c>
      <c r="E30" s="24" t="str">
        <f>VLOOKUP(C30,'Hemis baza'!K:AF,13,)</f>
        <v>To‘lov-shartnoma</v>
      </c>
      <c r="F30" s="109" t="str">
        <f>VLOOKUP(C30,'Hemis baza'!K:AF,3,)</f>
        <v>3-kurs</v>
      </c>
      <c r="G30" s="47" t="s">
        <v>4882</v>
      </c>
      <c r="H30" s="404" t="str">
        <f>VLOOKUP(C30,'Hemis baza'!K:AF,5,)</f>
        <v>S1-22 AP</v>
      </c>
      <c r="I30" s="403" t="str">
        <f>VLOOKUP(C30,'Hemis baza'!K:AF,11,)</f>
        <v>Bakalavr</v>
      </c>
      <c r="J30" s="23" t="str">
        <f>VLOOKUP(C30,'Hemis baza'!K:AF,12,)</f>
        <v>Sirtqi</v>
      </c>
      <c r="K30" s="77" t="s">
        <v>2502</v>
      </c>
      <c r="L30" s="50">
        <v>12000000</v>
      </c>
      <c r="M30" s="50">
        <f>SUMIF('BR 3'!B:B,'3-kurs'!C30,'BR 3'!G:G)</f>
        <v>5500000</v>
      </c>
      <c r="N30" s="12">
        <f t="shared" si="0"/>
        <v>6500000</v>
      </c>
      <c r="O30" s="50"/>
      <c r="P30" s="12">
        <f t="shared" si="1"/>
        <v>0</v>
      </c>
      <c r="Q30" s="48"/>
      <c r="T30" s="50">
        <f t="shared" si="3"/>
        <v>0</v>
      </c>
      <c r="U30" s="50">
        <v>5500000</v>
      </c>
      <c r="V30" s="50">
        <v>0</v>
      </c>
      <c r="W30" s="50"/>
      <c r="X30" s="558"/>
      <c r="Y30" s="558"/>
      <c r="Z30" s="558"/>
      <c r="AA30" s="55">
        <f t="shared" si="4"/>
        <v>12000000</v>
      </c>
      <c r="AB30" s="55">
        <f t="shared" si="5"/>
        <v>5500000</v>
      </c>
      <c r="AC30" s="55">
        <f t="shared" si="5"/>
        <v>6500000</v>
      </c>
      <c r="AD30" s="55">
        <f t="shared" si="6"/>
        <v>0</v>
      </c>
    </row>
    <row r="31" spans="1:30" x14ac:dyDescent="0.25">
      <c r="A31" s="89">
        <f>SUBTOTAL(103,$B$2:B31)</f>
        <v>30</v>
      </c>
      <c r="B31" s="384" t="s">
        <v>2503</v>
      </c>
      <c r="C31" s="49">
        <v>61104005380019</v>
      </c>
      <c r="D31" s="49" t="e">
        <f>VLOOKUP(C31,'Hemis baza'!K:AJ,26,)</f>
        <v>#N/A</v>
      </c>
      <c r="E31" s="24" t="e">
        <f>VLOOKUP(C31,'Hemis baza'!K:AF,13,)</f>
        <v>#N/A</v>
      </c>
      <c r="F31" s="109" t="e">
        <f>VLOOKUP(C31,'Hemis baza'!K:AF,3,)</f>
        <v>#N/A</v>
      </c>
      <c r="G31" s="47"/>
      <c r="H31" s="404" t="e">
        <f>VLOOKUP(C31,'Hemis baza'!K:AF,5,)</f>
        <v>#N/A</v>
      </c>
      <c r="I31" s="403" t="e">
        <f>VLOOKUP(C31,'Hemis baza'!K:AF,11,)</f>
        <v>#N/A</v>
      </c>
      <c r="J31" s="23" t="e">
        <f>VLOOKUP(C31,'Hemis baza'!K:AF,12,)</f>
        <v>#N/A</v>
      </c>
      <c r="K31" s="77" t="s">
        <v>2504</v>
      </c>
      <c r="L31" s="342">
        <v>12000000</v>
      </c>
      <c r="M31" s="342">
        <f>SUMIF('BR 3'!B:B,'3-kurs'!C31,'BR 3'!G:G)</f>
        <v>-10500000</v>
      </c>
      <c r="N31" s="12">
        <f t="shared" si="0"/>
        <v>22500000</v>
      </c>
      <c r="O31" s="342"/>
      <c r="P31" s="12">
        <f t="shared" si="1"/>
        <v>0</v>
      </c>
      <c r="Q31" s="384"/>
      <c r="T31" s="342">
        <f t="shared" si="3"/>
        <v>0</v>
      </c>
      <c r="U31" s="342">
        <v>-10500000</v>
      </c>
      <c r="V31" s="342">
        <v>0</v>
      </c>
      <c r="W31" s="342"/>
      <c r="X31" s="559"/>
      <c r="Y31" s="559"/>
      <c r="Z31" s="559"/>
      <c r="AA31" s="55">
        <f t="shared" si="4"/>
        <v>12000000</v>
      </c>
      <c r="AB31" s="55">
        <f t="shared" si="5"/>
        <v>-10500000</v>
      </c>
      <c r="AC31" s="55">
        <f t="shared" si="5"/>
        <v>22500000</v>
      </c>
      <c r="AD31" s="55">
        <f t="shared" si="6"/>
        <v>0</v>
      </c>
    </row>
    <row r="32" spans="1:30" s="51" customFormat="1" x14ac:dyDescent="0.25">
      <c r="A32" s="89">
        <f>SUBTOTAL(103,$B$2:B32)</f>
        <v>31</v>
      </c>
      <c r="B32" s="48" t="s">
        <v>2505</v>
      </c>
      <c r="C32" s="49">
        <v>42210941000041</v>
      </c>
      <c r="D32" s="49" t="str">
        <f>VLOOKUP(C32,'Hemis baza'!K:AJ,26,)</f>
        <v>438231100147</v>
      </c>
      <c r="E32" s="24" t="str">
        <f>VLOOKUP(C32,'Hemis baza'!K:AF,13,)</f>
        <v>To‘lov-shartnoma</v>
      </c>
      <c r="F32" s="109" t="str">
        <f>VLOOKUP(C32,'Hemis baza'!K:AF,3,)</f>
        <v>3-kurs</v>
      </c>
      <c r="G32" s="47" t="s">
        <v>36</v>
      </c>
      <c r="H32" s="404" t="str">
        <f>VLOOKUP(C32,'Hemis baza'!K:AF,5,)</f>
        <v>S1-22 MT</v>
      </c>
      <c r="I32" s="403" t="str">
        <f>VLOOKUP(C32,'Hemis baza'!K:AF,11,)</f>
        <v>Bakalavr</v>
      </c>
      <c r="J32" s="23" t="str">
        <f>VLOOKUP(C32,'Hemis baza'!K:AF,12,)</f>
        <v>Sirtqi</v>
      </c>
      <c r="K32" s="77" t="s">
        <v>2507</v>
      </c>
      <c r="L32" s="50">
        <v>12000000</v>
      </c>
      <c r="M32" s="50">
        <f>SUMIF('BR 3'!B:B,'3-kurs'!C32,'BR 3'!G:G)</f>
        <v>12004484</v>
      </c>
      <c r="N32" s="12">
        <f t="shared" si="0"/>
        <v>0</v>
      </c>
      <c r="O32" s="50"/>
      <c r="P32" s="12">
        <f t="shared" si="1"/>
        <v>4484</v>
      </c>
      <c r="Q32" s="48"/>
      <c r="T32" s="50">
        <f t="shared" si="3"/>
        <v>0</v>
      </c>
      <c r="U32" s="50">
        <v>12004484</v>
      </c>
      <c r="V32" s="50">
        <v>0</v>
      </c>
      <c r="W32" s="50"/>
      <c r="X32" s="558"/>
      <c r="Y32" s="558"/>
      <c r="Z32" s="558"/>
      <c r="AA32" s="55">
        <f t="shared" si="4"/>
        <v>12000000</v>
      </c>
      <c r="AB32" s="55">
        <f t="shared" si="5"/>
        <v>12004484</v>
      </c>
      <c r="AC32" s="55">
        <f t="shared" si="5"/>
        <v>0</v>
      </c>
      <c r="AD32" s="55">
        <f t="shared" si="6"/>
        <v>4484</v>
      </c>
    </row>
    <row r="33" spans="1:30" s="51" customFormat="1" x14ac:dyDescent="0.25">
      <c r="A33" s="89">
        <f>SUBTOTAL(103,$B$2:B33)</f>
        <v>32</v>
      </c>
      <c r="B33" s="48" t="s">
        <v>2508</v>
      </c>
      <c r="C33" s="49">
        <v>41808891140051</v>
      </c>
      <c r="D33" s="49" t="str">
        <f>VLOOKUP(C33,'Hemis baza'!K:AJ,26,)</f>
        <v>438231100217</v>
      </c>
      <c r="E33" s="24" t="str">
        <f>VLOOKUP(C33,'Hemis baza'!K:AF,13,)</f>
        <v>To‘lov-shartnoma</v>
      </c>
      <c r="F33" s="109" t="str">
        <f>VLOOKUP(C33,'Hemis baza'!K:AF,3,)</f>
        <v>3-kurs</v>
      </c>
      <c r="G33" s="307" t="s">
        <v>318</v>
      </c>
      <c r="H33" s="404" t="str">
        <f>VLOOKUP(C33,'Hemis baza'!K:AF,5,)</f>
        <v>S2-22 IQT</v>
      </c>
      <c r="I33" s="403" t="str">
        <f>VLOOKUP(C33,'Hemis baza'!K:AF,11,)</f>
        <v>Bakalavr</v>
      </c>
      <c r="J33" s="23" t="str">
        <f>VLOOKUP(C33,'Hemis baza'!K:AF,12,)</f>
        <v>Sirtqi</v>
      </c>
      <c r="K33" s="77" t="s">
        <v>2509</v>
      </c>
      <c r="L33" s="50">
        <v>12000000</v>
      </c>
      <c r="M33" s="50">
        <f>SUMIF('BR 3'!B:B,'3-kurs'!C33,'BR 3'!G:G)</f>
        <v>9525000</v>
      </c>
      <c r="N33" s="12">
        <f t="shared" si="0"/>
        <v>2475000</v>
      </c>
      <c r="O33" s="50"/>
      <c r="P33" s="12">
        <f t="shared" si="1"/>
        <v>0</v>
      </c>
      <c r="Q33" s="48"/>
      <c r="T33" s="50">
        <f t="shared" si="3"/>
        <v>0</v>
      </c>
      <c r="U33" s="50">
        <v>9525000</v>
      </c>
      <c r="V33" s="50">
        <v>1374996</v>
      </c>
      <c r="W33" s="50"/>
      <c r="X33" s="558"/>
      <c r="Y33" s="558"/>
      <c r="Z33" s="558"/>
      <c r="AA33" s="55">
        <f t="shared" si="4"/>
        <v>12000000</v>
      </c>
      <c r="AB33" s="55">
        <f t="shared" si="5"/>
        <v>9525000</v>
      </c>
      <c r="AC33" s="55">
        <f t="shared" si="5"/>
        <v>2475000</v>
      </c>
      <c r="AD33" s="55">
        <f t="shared" si="6"/>
        <v>0</v>
      </c>
    </row>
    <row r="34" spans="1:30" s="51" customFormat="1" x14ac:dyDescent="0.25">
      <c r="A34" s="89">
        <f>SUBTOTAL(103,$B$2:B34)</f>
        <v>33</v>
      </c>
      <c r="B34" s="48" t="s">
        <v>2510</v>
      </c>
      <c r="C34" s="49">
        <v>51910035260028</v>
      </c>
      <c r="D34" s="49" t="str">
        <f>VLOOKUP(C34,'Hemis baza'!K:AJ,26,)</f>
        <v>438221100292</v>
      </c>
      <c r="E34" s="24" t="str">
        <f>VLOOKUP(C34,'Hemis baza'!K:AF,13,)</f>
        <v>To‘lov-shartnoma</v>
      </c>
      <c r="F34" s="109" t="str">
        <f>VLOOKUP(C34,'Hemis baza'!K:AF,3,)</f>
        <v>3-kurs</v>
      </c>
      <c r="G34" s="47" t="s">
        <v>270</v>
      </c>
      <c r="H34" s="404" t="str">
        <f>VLOOKUP(C34,'Hemis baza'!K:AF,5,)</f>
        <v>1-22 XTA</v>
      </c>
      <c r="I34" s="403" t="str">
        <f>VLOOKUP(C34,'Hemis baza'!K:AF,11,)</f>
        <v>Bakalavr</v>
      </c>
      <c r="J34" s="23" t="str">
        <f>VLOOKUP(C34,'Hemis baza'!K:AF,12,)</f>
        <v>Kunduzgi</v>
      </c>
      <c r="K34" s="77" t="s">
        <v>2512</v>
      </c>
      <c r="L34" s="50">
        <v>15000000</v>
      </c>
      <c r="M34" s="50">
        <f>SUMIF('BR 3'!B:B,'3-kurs'!C34,'BR 3'!G:G)</f>
        <v>8000000</v>
      </c>
      <c r="N34" s="12">
        <f t="shared" si="0"/>
        <v>7000000</v>
      </c>
      <c r="O34" s="50"/>
      <c r="P34" s="12">
        <f t="shared" si="1"/>
        <v>0</v>
      </c>
      <c r="Q34" s="48"/>
      <c r="T34" s="50">
        <f t="shared" si="3"/>
        <v>0</v>
      </c>
      <c r="U34" s="50">
        <v>8000000</v>
      </c>
      <c r="V34" s="50">
        <v>0</v>
      </c>
      <c r="W34" s="50"/>
      <c r="X34" s="558"/>
      <c r="Y34" s="558"/>
      <c r="Z34" s="558"/>
      <c r="AA34" s="55">
        <f t="shared" si="4"/>
        <v>15000000</v>
      </c>
      <c r="AB34" s="55">
        <f t="shared" si="5"/>
        <v>8000000</v>
      </c>
      <c r="AC34" s="55">
        <f t="shared" si="5"/>
        <v>7000000</v>
      </c>
      <c r="AD34" s="55">
        <f t="shared" si="6"/>
        <v>0</v>
      </c>
    </row>
    <row r="35" spans="1:30" s="51" customFormat="1" x14ac:dyDescent="0.25">
      <c r="A35" s="89">
        <f>SUBTOTAL(103,$B$2:B35)</f>
        <v>34</v>
      </c>
      <c r="B35" s="48" t="s">
        <v>2513</v>
      </c>
      <c r="C35" s="49">
        <v>62909045260056</v>
      </c>
      <c r="D35" s="49" t="e">
        <f>VLOOKUP(C35,'Hemis baza'!K:AJ,26,)</f>
        <v>#N/A</v>
      </c>
      <c r="E35" s="24" t="e">
        <f>VLOOKUP(C35,'Hemis baza'!K:AF,13,)</f>
        <v>#N/A</v>
      </c>
      <c r="F35" s="109" t="e">
        <f>VLOOKUP(C35,'Hemis baza'!K:AF,3,)</f>
        <v>#N/A</v>
      </c>
      <c r="G35" s="47"/>
      <c r="H35" s="404" t="e">
        <f>VLOOKUP(C35,'Hemis baza'!K:AF,5,)</f>
        <v>#N/A</v>
      </c>
      <c r="I35" s="403" t="e">
        <f>VLOOKUP(C35,'Hemis baza'!K:AF,11,)</f>
        <v>#N/A</v>
      </c>
      <c r="J35" s="23" t="e">
        <f>VLOOKUP(C35,'Hemis baza'!K:AF,12,)</f>
        <v>#N/A</v>
      </c>
      <c r="K35" s="77" t="s">
        <v>2514</v>
      </c>
      <c r="L35" s="50">
        <v>15000000</v>
      </c>
      <c r="M35" s="50">
        <f>SUMIF('BR 3'!B:B,'3-kurs'!C35,'BR 3'!G:G)</f>
        <v>0</v>
      </c>
      <c r="N35" s="12">
        <f t="shared" si="0"/>
        <v>15000000</v>
      </c>
      <c r="O35" s="50"/>
      <c r="P35" s="12">
        <f t="shared" si="1"/>
        <v>0</v>
      </c>
      <c r="Q35" s="48"/>
      <c r="T35" s="50">
        <f t="shared" si="3"/>
        <v>0</v>
      </c>
      <c r="U35" s="50">
        <v>0</v>
      </c>
      <c r="V35" s="50">
        <v>0</v>
      </c>
      <c r="W35" s="50"/>
      <c r="X35" s="558"/>
      <c r="Y35" s="558"/>
      <c r="Z35" s="558"/>
      <c r="AA35" s="55">
        <f t="shared" si="4"/>
        <v>15000000</v>
      </c>
      <c r="AB35" s="55">
        <f t="shared" si="5"/>
        <v>0</v>
      </c>
      <c r="AC35" s="55">
        <f t="shared" si="5"/>
        <v>15000000</v>
      </c>
      <c r="AD35" s="55">
        <f t="shared" si="6"/>
        <v>0</v>
      </c>
    </row>
    <row r="36" spans="1:30" s="51" customFormat="1" x14ac:dyDescent="0.25">
      <c r="A36" s="89">
        <f>SUBTOTAL(103,$B$2:B36)</f>
        <v>35</v>
      </c>
      <c r="B36" s="48" t="s">
        <v>2515</v>
      </c>
      <c r="C36" s="49">
        <v>62105015340021</v>
      </c>
      <c r="D36" s="49" t="str">
        <f>VLOOKUP(C36,'Hemis baza'!K:AJ,26,)</f>
        <v>438221100235</v>
      </c>
      <c r="E36" s="24" t="str">
        <f>VLOOKUP(C36,'Hemis baza'!K:AF,13,)</f>
        <v>To‘lov-shartnoma</v>
      </c>
      <c r="F36" s="109" t="str">
        <f>VLOOKUP(C36,'Hemis baza'!K:AF,3,)</f>
        <v>3-kurs</v>
      </c>
      <c r="G36" s="307" t="s">
        <v>361</v>
      </c>
      <c r="H36" s="404" t="str">
        <f>VLOOKUP(C36,'Hemis baza'!K:AF,5,)</f>
        <v>S3-22 PSI</v>
      </c>
      <c r="I36" s="403" t="str">
        <f>VLOOKUP(C36,'Hemis baza'!K:AF,11,)</f>
        <v>Bakalavr</v>
      </c>
      <c r="J36" s="23" t="str">
        <f>VLOOKUP(C36,'Hemis baza'!K:AF,12,)</f>
        <v>Sirtqi</v>
      </c>
      <c r="K36" s="77" t="s">
        <v>2516</v>
      </c>
      <c r="L36" s="50">
        <v>12000000</v>
      </c>
      <c r="M36" s="50">
        <f>SUMIF('BR 3'!B:B,'3-kurs'!C36,'BR 3'!G:G)</f>
        <v>12000000</v>
      </c>
      <c r="N36" s="12">
        <f t="shared" si="0"/>
        <v>0</v>
      </c>
      <c r="O36" s="50"/>
      <c r="P36" s="12">
        <f t="shared" si="1"/>
        <v>0</v>
      </c>
      <c r="Q36" s="48"/>
      <c r="T36" s="50">
        <f t="shared" si="3"/>
        <v>0</v>
      </c>
      <c r="U36" s="50">
        <v>12000000</v>
      </c>
      <c r="V36" s="50">
        <v>0</v>
      </c>
      <c r="W36" s="50"/>
      <c r="X36" s="558"/>
      <c r="Y36" s="558"/>
      <c r="Z36" s="558"/>
      <c r="AA36" s="55">
        <f t="shared" si="4"/>
        <v>12000000</v>
      </c>
      <c r="AB36" s="55">
        <f t="shared" si="5"/>
        <v>12000000</v>
      </c>
      <c r="AC36" s="55">
        <f t="shared" si="5"/>
        <v>0</v>
      </c>
      <c r="AD36" s="55">
        <f t="shared" si="6"/>
        <v>0</v>
      </c>
    </row>
    <row r="37" spans="1:30" s="51" customFormat="1" x14ac:dyDescent="0.25">
      <c r="A37" s="89">
        <f>SUBTOTAL(103,$B$2:B37)</f>
        <v>36</v>
      </c>
      <c r="B37" s="48" t="s">
        <v>2517</v>
      </c>
      <c r="C37" s="49">
        <v>41911941000093</v>
      </c>
      <c r="D37" s="49" t="str">
        <f>VLOOKUP(C37,'Hemis baza'!K:AJ,26,)</f>
        <v>438231100014</v>
      </c>
      <c r="E37" s="24" t="str">
        <f>VLOOKUP(C37,'Hemis baza'!K:AF,13,)</f>
        <v>To‘lov-shartnoma</v>
      </c>
      <c r="F37" s="109" t="str">
        <f>VLOOKUP(C37,'Hemis baza'!K:AF,3,)</f>
        <v>3-kurs</v>
      </c>
      <c r="G37" s="47" t="s">
        <v>181</v>
      </c>
      <c r="H37" s="404" t="str">
        <f>VLOOKUP(C37,'Hemis baza'!K:AF,5,)</f>
        <v>S1-22 O`TA</v>
      </c>
      <c r="I37" s="403" t="str">
        <f>VLOOKUP(C37,'Hemis baza'!K:AF,11,)</f>
        <v>Bakalavr</v>
      </c>
      <c r="J37" s="23" t="str">
        <f>VLOOKUP(C37,'Hemis baza'!K:AF,12,)</f>
        <v>Sirtqi</v>
      </c>
      <c r="K37" s="77" t="s">
        <v>2519</v>
      </c>
      <c r="L37" s="50">
        <v>12000000</v>
      </c>
      <c r="M37" s="50">
        <f>SUMIF('BR 3'!B:B,'3-kurs'!C37,'BR 3'!G:G)</f>
        <v>9000000</v>
      </c>
      <c r="N37" s="12">
        <f t="shared" si="0"/>
        <v>3000000</v>
      </c>
      <c r="O37" s="50"/>
      <c r="P37" s="12">
        <f t="shared" si="1"/>
        <v>0</v>
      </c>
      <c r="Q37" s="48"/>
      <c r="T37" s="50">
        <f t="shared" si="3"/>
        <v>0</v>
      </c>
      <c r="U37" s="50">
        <v>9000000</v>
      </c>
      <c r="V37" s="50">
        <v>0</v>
      </c>
      <c r="W37" s="50"/>
      <c r="X37" s="558"/>
      <c r="Y37" s="558"/>
      <c r="Z37" s="558"/>
      <c r="AA37" s="55">
        <f t="shared" si="4"/>
        <v>12000000</v>
      </c>
      <c r="AB37" s="55">
        <f t="shared" si="5"/>
        <v>9000000</v>
      </c>
      <c r="AC37" s="55">
        <f t="shared" si="5"/>
        <v>3000000</v>
      </c>
      <c r="AD37" s="55">
        <f t="shared" si="6"/>
        <v>0</v>
      </c>
    </row>
    <row r="38" spans="1:30" x14ac:dyDescent="0.25">
      <c r="A38" s="89">
        <f>SUBTOTAL(103,$B$2:B38)</f>
        <v>37</v>
      </c>
      <c r="B38" s="384" t="s">
        <v>2520</v>
      </c>
      <c r="C38" s="49">
        <v>32809887130030</v>
      </c>
      <c r="D38" s="49" t="e">
        <f>VLOOKUP(C38,'Hemis baza'!K:AJ,26,)</f>
        <v>#N/A</v>
      </c>
      <c r="E38" s="24" t="e">
        <f>VLOOKUP(C38,'Hemis baza'!K:AF,13,)</f>
        <v>#N/A</v>
      </c>
      <c r="F38" s="109" t="e">
        <f>VLOOKUP(C38,'Hemis baza'!K:AF,3,)</f>
        <v>#N/A</v>
      </c>
      <c r="G38" s="47"/>
      <c r="H38" s="404" t="e">
        <f>VLOOKUP(C38,'Hemis baza'!K:AF,5,)</f>
        <v>#N/A</v>
      </c>
      <c r="I38" s="403" t="e">
        <f>VLOOKUP(C38,'Hemis baza'!K:AF,11,)</f>
        <v>#N/A</v>
      </c>
      <c r="J38" s="23" t="e">
        <f>VLOOKUP(C38,'Hemis baza'!K:AF,12,)</f>
        <v>#N/A</v>
      </c>
      <c r="K38" s="77" t="s">
        <v>2521</v>
      </c>
      <c r="L38" s="342">
        <v>12000000</v>
      </c>
      <c r="M38" s="342">
        <f>SUMIF('BR 3'!B:B,'3-kurs'!C38,'BR 3'!G:G)</f>
        <v>-9000000</v>
      </c>
      <c r="N38" s="12">
        <f t="shared" si="0"/>
        <v>21000000</v>
      </c>
      <c r="O38" s="342"/>
      <c r="P38" s="12">
        <f t="shared" si="1"/>
        <v>0</v>
      </c>
      <c r="Q38" s="384"/>
      <c r="T38" s="342">
        <f t="shared" si="3"/>
        <v>0</v>
      </c>
      <c r="U38" s="342">
        <v>-9000000</v>
      </c>
      <c r="V38" s="342">
        <v>611110</v>
      </c>
      <c r="W38" s="342"/>
      <c r="X38" s="559"/>
      <c r="Y38" s="559"/>
      <c r="Z38" s="559"/>
      <c r="AA38" s="55">
        <f t="shared" si="4"/>
        <v>12000000</v>
      </c>
      <c r="AB38" s="55">
        <f t="shared" si="5"/>
        <v>-9000000</v>
      </c>
      <c r="AC38" s="55">
        <f t="shared" si="5"/>
        <v>21000000</v>
      </c>
      <c r="AD38" s="55">
        <f t="shared" si="6"/>
        <v>0</v>
      </c>
    </row>
    <row r="39" spans="1:30" s="51" customFormat="1" x14ac:dyDescent="0.25">
      <c r="A39" s="89">
        <f>SUBTOTAL(103,$B$2:B39)</f>
        <v>38</v>
      </c>
      <c r="B39" s="48" t="s">
        <v>2522</v>
      </c>
      <c r="C39" s="49">
        <v>41212861140022</v>
      </c>
      <c r="D39" s="49" t="str">
        <f>VLOOKUP(C39,'Hemis baza'!K:AJ,26,)</f>
        <v>438231100257</v>
      </c>
      <c r="E39" s="24" t="str">
        <f>VLOOKUP(C39,'Hemis baza'!K:AF,13,)</f>
        <v>To‘lov-shartnoma</v>
      </c>
      <c r="F39" s="109" t="str">
        <f>VLOOKUP(C39,'Hemis baza'!K:AF,3,)</f>
        <v>3-kurs</v>
      </c>
      <c r="G39" s="47" t="s">
        <v>36</v>
      </c>
      <c r="H39" s="404" t="str">
        <f>VLOOKUP(C39,'Hemis baza'!K:AF,5,)</f>
        <v>S1-22 MT</v>
      </c>
      <c r="I39" s="403" t="str">
        <f>VLOOKUP(C39,'Hemis baza'!K:AF,11,)</f>
        <v>Bakalavr</v>
      </c>
      <c r="J39" s="23" t="str">
        <f>VLOOKUP(C39,'Hemis baza'!K:AF,12,)</f>
        <v>Sirtqi</v>
      </c>
      <c r="K39" s="77" t="s">
        <v>2523</v>
      </c>
      <c r="L39" s="50">
        <v>12000000</v>
      </c>
      <c r="M39" s="50">
        <f>SUMIF('BR 3'!B:B,'3-kurs'!C39,'BR 3'!G:G)</f>
        <v>12047000</v>
      </c>
      <c r="N39" s="12">
        <f t="shared" si="0"/>
        <v>0</v>
      </c>
      <c r="O39" s="50"/>
      <c r="P39" s="12">
        <f t="shared" si="1"/>
        <v>47000</v>
      </c>
      <c r="Q39" s="48"/>
      <c r="T39" s="50">
        <f t="shared" si="3"/>
        <v>0</v>
      </c>
      <c r="U39" s="50">
        <v>12047000</v>
      </c>
      <c r="V39" s="50">
        <v>0</v>
      </c>
      <c r="W39" s="50"/>
      <c r="X39" s="558"/>
      <c r="Y39" s="558"/>
      <c r="Z39" s="558"/>
      <c r="AA39" s="55">
        <f t="shared" si="4"/>
        <v>12000000</v>
      </c>
      <c r="AB39" s="55">
        <f t="shared" si="5"/>
        <v>12047000</v>
      </c>
      <c r="AC39" s="55">
        <f t="shared" si="5"/>
        <v>0</v>
      </c>
      <c r="AD39" s="55">
        <f t="shared" si="6"/>
        <v>47000</v>
      </c>
    </row>
    <row r="40" spans="1:30" s="51" customFormat="1" x14ac:dyDescent="0.25">
      <c r="A40" s="89">
        <f>SUBTOTAL(103,$B$2:B40)</f>
        <v>39</v>
      </c>
      <c r="B40" s="48" t="s">
        <v>2524</v>
      </c>
      <c r="C40" s="49">
        <v>60206045260016</v>
      </c>
      <c r="D40" s="49" t="str">
        <f>VLOOKUP(C40,'Hemis baza'!K:AJ,26,)</f>
        <v>438221100231</v>
      </c>
      <c r="E40" s="24" t="str">
        <f>VLOOKUP(C40,'Hemis baza'!K:AF,13,)</f>
        <v>To‘lov-shartnoma</v>
      </c>
      <c r="F40" s="109" t="str">
        <f>VLOOKUP(C40,'Hemis baza'!K:AF,3,)</f>
        <v>3-kurs</v>
      </c>
      <c r="G40" s="47" t="s">
        <v>19615</v>
      </c>
      <c r="H40" s="404" t="str">
        <f>VLOOKUP(C40,'Hemis baza'!K:AF,5,)</f>
        <v>1-22 MBTXT</v>
      </c>
      <c r="I40" s="403" t="str">
        <f>VLOOKUP(C40,'Hemis baza'!K:AF,11,)</f>
        <v>Bakalavr</v>
      </c>
      <c r="J40" s="23" t="str">
        <f>VLOOKUP(C40,'Hemis baza'!K:AF,12,)</f>
        <v>Kunduzgi</v>
      </c>
      <c r="K40" s="77" t="s">
        <v>2526</v>
      </c>
      <c r="L40" s="50">
        <v>15000000</v>
      </c>
      <c r="M40" s="50">
        <f>SUMIF('BR 3'!B:B,'3-kurs'!C40,'BR 3'!G:G)</f>
        <v>15000000</v>
      </c>
      <c r="N40" s="12">
        <f t="shared" si="0"/>
        <v>0</v>
      </c>
      <c r="O40" s="50"/>
      <c r="P40" s="12">
        <f t="shared" si="1"/>
        <v>0</v>
      </c>
      <c r="Q40" s="48"/>
      <c r="T40" s="50">
        <f t="shared" si="3"/>
        <v>0</v>
      </c>
      <c r="U40" s="50">
        <v>15000000</v>
      </c>
      <c r="V40" s="50">
        <v>0</v>
      </c>
      <c r="W40" s="50"/>
      <c r="X40" s="558"/>
      <c r="Y40" s="558"/>
      <c r="Z40" s="558"/>
      <c r="AA40" s="55">
        <f t="shared" si="4"/>
        <v>15000000</v>
      </c>
      <c r="AB40" s="55">
        <f t="shared" si="5"/>
        <v>15000000</v>
      </c>
      <c r="AC40" s="55">
        <f t="shared" si="5"/>
        <v>0</v>
      </c>
      <c r="AD40" s="55">
        <f t="shared" si="6"/>
        <v>0</v>
      </c>
    </row>
    <row r="41" spans="1:30" s="51" customFormat="1" x14ac:dyDescent="0.25">
      <c r="A41" s="89">
        <f>SUBTOTAL(103,$B$2:B41)</f>
        <v>40</v>
      </c>
      <c r="B41" s="48" t="s">
        <v>2527</v>
      </c>
      <c r="C41" s="49">
        <v>51108005320012</v>
      </c>
      <c r="D41" s="49" t="str">
        <f>VLOOKUP(C41,'Hemis baza'!K:AJ,26,)</f>
        <v>438221100139</v>
      </c>
      <c r="E41" s="24" t="str">
        <f>VLOOKUP(C41,'Hemis baza'!K:AF,13,)</f>
        <v>To‘lov-shartnoma</v>
      </c>
      <c r="F41" s="109" t="str">
        <f>VLOOKUP(C41,'Hemis baza'!K:AF,3,)</f>
        <v>3-kurs</v>
      </c>
      <c r="G41" s="307" t="s">
        <v>361</v>
      </c>
      <c r="H41" s="404" t="str">
        <f>VLOOKUP(C41,'Hemis baza'!K:AF,5,)</f>
        <v>S3-22 PSI</v>
      </c>
      <c r="I41" s="403" t="str">
        <f>VLOOKUP(C41,'Hemis baza'!K:AF,11,)</f>
        <v>Bakalavr</v>
      </c>
      <c r="J41" s="23" t="str">
        <f>VLOOKUP(C41,'Hemis baza'!K:AF,12,)</f>
        <v>Sirtqi</v>
      </c>
      <c r="K41" s="77" t="s">
        <v>2528</v>
      </c>
      <c r="L41" s="50">
        <v>12000000</v>
      </c>
      <c r="M41" s="50">
        <f>SUMIF('BR 3'!B:B,'3-kurs'!C41,'BR 3'!G:G)</f>
        <v>5000000</v>
      </c>
      <c r="N41" s="12">
        <f t="shared" si="0"/>
        <v>7000000</v>
      </c>
      <c r="O41" s="50"/>
      <c r="P41" s="12">
        <f t="shared" si="1"/>
        <v>0</v>
      </c>
      <c r="Q41" s="48"/>
      <c r="T41" s="50">
        <f t="shared" si="3"/>
        <v>0</v>
      </c>
      <c r="U41" s="50">
        <v>5000000</v>
      </c>
      <c r="V41" s="50">
        <v>0</v>
      </c>
      <c r="W41" s="50"/>
      <c r="X41" s="558"/>
      <c r="Y41" s="558"/>
      <c r="Z41" s="558"/>
      <c r="AA41" s="55">
        <f t="shared" si="4"/>
        <v>12000000</v>
      </c>
      <c r="AB41" s="55">
        <f t="shared" si="5"/>
        <v>5000000</v>
      </c>
      <c r="AC41" s="55">
        <f t="shared" si="5"/>
        <v>7000000</v>
      </c>
      <c r="AD41" s="55">
        <f t="shared" si="6"/>
        <v>0</v>
      </c>
    </row>
    <row r="42" spans="1:30" s="51" customFormat="1" x14ac:dyDescent="0.25">
      <c r="A42" s="89">
        <f>SUBTOTAL(103,$B$2:B42)</f>
        <v>41</v>
      </c>
      <c r="B42" s="48" t="s">
        <v>2529</v>
      </c>
      <c r="C42" s="49">
        <v>31705995300075</v>
      </c>
      <c r="D42" s="49" t="str">
        <f>VLOOKUP(C42,'Hemis baza'!K:AJ,26,)</f>
        <v>438231100039</v>
      </c>
      <c r="E42" s="24" t="str">
        <f>VLOOKUP(C42,'Hemis baza'!K:AF,13,)</f>
        <v>To‘lov-shartnoma</v>
      </c>
      <c r="F42" s="109" t="str">
        <f>VLOOKUP(C42,'Hemis baza'!K:AF,3,)</f>
        <v>3-kurs</v>
      </c>
      <c r="G42" s="47" t="s">
        <v>309</v>
      </c>
      <c r="H42" s="404" t="str">
        <f>VLOOKUP(C42,'Hemis baza'!K:AF,5,)</f>
        <v>S1-22 Tarix</v>
      </c>
      <c r="I42" s="403" t="str">
        <f>VLOOKUP(C42,'Hemis baza'!K:AF,11,)</f>
        <v>Bakalavr</v>
      </c>
      <c r="J42" s="23" t="str">
        <f>VLOOKUP(C42,'Hemis baza'!K:AF,12,)</f>
        <v>Sirtqi</v>
      </c>
      <c r="K42" s="77" t="s">
        <v>2531</v>
      </c>
      <c r="L42" s="50">
        <v>12000000</v>
      </c>
      <c r="M42" s="50">
        <f>SUMIF('BR 3'!B:B,'3-kurs'!C42,'BR 3'!G:G)</f>
        <v>3000000</v>
      </c>
      <c r="N42" s="12">
        <f t="shared" si="0"/>
        <v>9000000</v>
      </c>
      <c r="O42" s="50"/>
      <c r="P42" s="12">
        <f t="shared" si="1"/>
        <v>0</v>
      </c>
      <c r="Q42" s="48"/>
      <c r="T42" s="50">
        <f t="shared" si="3"/>
        <v>0</v>
      </c>
      <c r="U42" s="50">
        <v>3000000</v>
      </c>
      <c r="V42" s="50">
        <v>0</v>
      </c>
      <c r="W42" s="50"/>
      <c r="X42" s="558"/>
      <c r="Y42" s="558"/>
      <c r="Z42" s="558"/>
      <c r="AA42" s="55">
        <f t="shared" si="4"/>
        <v>12000000</v>
      </c>
      <c r="AB42" s="55">
        <f t="shared" si="5"/>
        <v>3000000</v>
      </c>
      <c r="AC42" s="55">
        <f t="shared" si="5"/>
        <v>9000000</v>
      </c>
      <c r="AD42" s="55">
        <f t="shared" si="6"/>
        <v>0</v>
      </c>
    </row>
    <row r="43" spans="1:30" s="51" customFormat="1" x14ac:dyDescent="0.25">
      <c r="A43" s="89">
        <f>SUBTOTAL(103,$B$2:B43)</f>
        <v>42</v>
      </c>
      <c r="B43" s="48" t="s">
        <v>2532</v>
      </c>
      <c r="C43" s="49">
        <v>50305025300012</v>
      </c>
      <c r="D43" s="49" t="str">
        <f>VLOOKUP(C43,'Hemis baza'!K:AJ,26,)</f>
        <v>438231100101</v>
      </c>
      <c r="E43" s="24" t="str">
        <f>VLOOKUP(C43,'Hemis baza'!K:AF,13,)</f>
        <v>To‘lov-shartnoma</v>
      </c>
      <c r="F43" s="109" t="str">
        <f>VLOOKUP(C43,'Hemis baza'!K:AF,3,)</f>
        <v>3-kurs</v>
      </c>
      <c r="G43" s="307" t="s">
        <v>318</v>
      </c>
      <c r="H43" s="404" t="str">
        <f>VLOOKUP(C43,'Hemis baza'!K:AF,5,)</f>
        <v>S2-22 IQT</v>
      </c>
      <c r="I43" s="403" t="str">
        <f>VLOOKUP(C43,'Hemis baza'!K:AF,11,)</f>
        <v>Bakalavr</v>
      </c>
      <c r="J43" s="23" t="str">
        <f>VLOOKUP(C43,'Hemis baza'!K:AF,12,)</f>
        <v>Sirtqi</v>
      </c>
      <c r="K43" s="77" t="s">
        <v>2533</v>
      </c>
      <c r="L43" s="50">
        <v>12000000</v>
      </c>
      <c r="M43" s="50">
        <f>SUMIF('BR 3'!B:B,'3-kurs'!C43,'BR 3'!G:G)</f>
        <v>12000000</v>
      </c>
      <c r="N43" s="12">
        <f t="shared" si="0"/>
        <v>0</v>
      </c>
      <c r="O43" s="50"/>
      <c r="P43" s="12">
        <f t="shared" si="1"/>
        <v>0</v>
      </c>
      <c r="Q43" s="48"/>
      <c r="T43" s="50">
        <f t="shared" si="3"/>
        <v>0</v>
      </c>
      <c r="U43" s="50">
        <v>12000000</v>
      </c>
      <c r="V43" s="50">
        <v>0</v>
      </c>
      <c r="W43" s="50"/>
      <c r="X43" s="558"/>
      <c r="Y43" s="558"/>
      <c r="Z43" s="558"/>
      <c r="AA43" s="55">
        <f t="shared" si="4"/>
        <v>12000000</v>
      </c>
      <c r="AB43" s="55">
        <f t="shared" si="5"/>
        <v>12000000</v>
      </c>
      <c r="AC43" s="55">
        <f t="shared" si="5"/>
        <v>0</v>
      </c>
      <c r="AD43" s="55">
        <f t="shared" si="6"/>
        <v>0</v>
      </c>
    </row>
    <row r="44" spans="1:30" s="51" customFormat="1" x14ac:dyDescent="0.25">
      <c r="A44" s="89">
        <f>SUBTOTAL(103,$B$2:B44)</f>
        <v>43</v>
      </c>
      <c r="B44" s="48" t="s">
        <v>2534</v>
      </c>
      <c r="C44" s="49">
        <v>61612045320042</v>
      </c>
      <c r="D44" s="49" t="str">
        <f>VLOOKUP(C44,'Hemis baza'!K:AJ,26,)</f>
        <v>438231100021</v>
      </c>
      <c r="E44" s="24" t="str">
        <f>VLOOKUP(C44,'Hemis baza'!K:AF,13,)</f>
        <v>To‘lov-shartnoma</v>
      </c>
      <c r="F44" s="109" t="str">
        <f>VLOOKUP(C44,'Hemis baza'!K:AF,3,)</f>
        <v>3-kurs</v>
      </c>
      <c r="G44" s="305" t="s">
        <v>140</v>
      </c>
      <c r="H44" s="404" t="str">
        <f>VLOOKUP(C44,'Hemis baza'!K:AF,5,)</f>
        <v>S1-22 MuzT</v>
      </c>
      <c r="I44" s="403" t="str">
        <f>VLOOKUP(C44,'Hemis baza'!K:AF,11,)</f>
        <v>Bakalavr</v>
      </c>
      <c r="J44" s="23" t="str">
        <f>VLOOKUP(C44,'Hemis baza'!K:AF,12,)</f>
        <v>Sirtqi</v>
      </c>
      <c r="K44" s="77" t="s">
        <v>2535</v>
      </c>
      <c r="L44" s="50">
        <v>12000000</v>
      </c>
      <c r="M44" s="50">
        <f>SUMIF('BR 3'!B:B,'3-kurs'!C44,'BR 3'!G:G)</f>
        <v>7900000</v>
      </c>
      <c r="N44" s="12">
        <f t="shared" si="0"/>
        <v>4100000</v>
      </c>
      <c r="O44" s="50"/>
      <c r="P44" s="12">
        <f t="shared" si="1"/>
        <v>0</v>
      </c>
      <c r="Q44" s="48"/>
      <c r="T44" s="50">
        <f t="shared" si="3"/>
        <v>0</v>
      </c>
      <c r="U44" s="50">
        <v>7900000</v>
      </c>
      <c r="V44" s="50">
        <v>0</v>
      </c>
      <c r="W44" s="50"/>
      <c r="X44" s="558"/>
      <c r="Y44" s="558"/>
      <c r="Z44" s="558"/>
      <c r="AA44" s="55">
        <f t="shared" si="4"/>
        <v>12000000</v>
      </c>
      <c r="AB44" s="55">
        <f t="shared" si="5"/>
        <v>7900000</v>
      </c>
      <c r="AC44" s="55">
        <f t="shared" si="5"/>
        <v>4100000</v>
      </c>
      <c r="AD44" s="55">
        <f t="shared" si="6"/>
        <v>0</v>
      </c>
    </row>
    <row r="45" spans="1:30" s="51" customFormat="1" x14ac:dyDescent="0.25">
      <c r="A45" s="89">
        <f>SUBTOTAL(103,$B$2:B45)</f>
        <v>44</v>
      </c>
      <c r="B45" s="48" t="s">
        <v>2539</v>
      </c>
      <c r="C45" s="49">
        <v>40702640940019</v>
      </c>
      <c r="D45" s="49" t="str">
        <f>VLOOKUP(C45,'Hemis baza'!K:AJ,26,)</f>
        <v>438231100295</v>
      </c>
      <c r="E45" s="24" t="str">
        <f>VLOOKUP(C45,'Hemis baza'!K:AF,13,)</f>
        <v>To‘lov-shartnoma</v>
      </c>
      <c r="F45" s="109" t="str">
        <f>VLOOKUP(C45,'Hemis baza'!K:AF,3,)</f>
        <v>3-kurs</v>
      </c>
      <c r="G45" s="307" t="s">
        <v>361</v>
      </c>
      <c r="H45" s="404" t="str">
        <f>VLOOKUP(C45,'Hemis baza'!K:AF,5,)</f>
        <v>S2-22 PSI</v>
      </c>
      <c r="I45" s="403" t="str">
        <f>VLOOKUP(C45,'Hemis baza'!K:AF,11,)</f>
        <v>Bakalavr</v>
      </c>
      <c r="J45" s="23" t="str">
        <f>VLOOKUP(C45,'Hemis baza'!K:AF,12,)</f>
        <v>Sirtqi</v>
      </c>
      <c r="K45" s="77" t="s">
        <v>2540</v>
      </c>
      <c r="L45" s="50">
        <v>12000000</v>
      </c>
      <c r="M45" s="50">
        <f>SUMIF('BR 3'!B:B,'3-kurs'!C45,'BR 3'!G:G)</f>
        <v>6000000</v>
      </c>
      <c r="N45" s="12">
        <f t="shared" si="0"/>
        <v>6000000</v>
      </c>
      <c r="O45" s="50"/>
      <c r="P45" s="12">
        <f t="shared" si="1"/>
        <v>0</v>
      </c>
      <c r="Q45" s="48"/>
      <c r="T45" s="50">
        <f t="shared" si="3"/>
        <v>0</v>
      </c>
      <c r="U45" s="50">
        <v>6000000</v>
      </c>
      <c r="V45" s="50">
        <v>0</v>
      </c>
      <c r="W45" s="50"/>
      <c r="X45" s="558"/>
      <c r="Y45" s="558"/>
      <c r="Z45" s="558"/>
      <c r="AA45" s="55">
        <f t="shared" si="4"/>
        <v>12000000</v>
      </c>
      <c r="AB45" s="55">
        <f t="shared" si="5"/>
        <v>6000000</v>
      </c>
      <c r="AC45" s="55">
        <f t="shared" si="5"/>
        <v>6000000</v>
      </c>
      <c r="AD45" s="55">
        <f t="shared" si="6"/>
        <v>0</v>
      </c>
    </row>
    <row r="46" spans="1:30" s="51" customFormat="1" x14ac:dyDescent="0.25">
      <c r="A46" s="89">
        <f>SUBTOTAL(103,$B$2:B46)</f>
        <v>45</v>
      </c>
      <c r="B46" s="48" t="s">
        <v>2541</v>
      </c>
      <c r="C46" s="49">
        <v>60808045300024</v>
      </c>
      <c r="D46" s="49" t="str">
        <f>VLOOKUP(C46,'Hemis baza'!K:AJ,26,)</f>
        <v>438231100116</v>
      </c>
      <c r="E46" s="24" t="str">
        <f>VLOOKUP(C46,'Hemis baza'!K:AF,13,)</f>
        <v>To‘lov-shartnoma</v>
      </c>
      <c r="F46" s="109" t="str">
        <f>VLOOKUP(C46,'Hemis baza'!K:AF,3,)</f>
        <v>3-kurs</v>
      </c>
      <c r="G46" s="47" t="s">
        <v>121</v>
      </c>
      <c r="H46" s="404" t="str">
        <f>VLOOKUP(C46,'Hemis baza'!K:AF,5,)</f>
        <v>S1-22 BT</v>
      </c>
      <c r="I46" s="403" t="str">
        <f>VLOOKUP(C46,'Hemis baza'!K:AF,11,)</f>
        <v>Bakalavr</v>
      </c>
      <c r="J46" s="23" t="str">
        <f>VLOOKUP(C46,'Hemis baza'!K:AF,12,)</f>
        <v>Sirtqi</v>
      </c>
      <c r="K46" s="77" t="s">
        <v>2542</v>
      </c>
      <c r="L46" s="50">
        <v>12000000</v>
      </c>
      <c r="M46" s="50">
        <f>SUMIF('BR 3'!B:B,'3-kurs'!C46,'BR 3'!G:G)</f>
        <v>6000000</v>
      </c>
      <c r="N46" s="12">
        <f t="shared" si="0"/>
        <v>6000000</v>
      </c>
      <c r="O46" s="50"/>
      <c r="P46" s="12">
        <f t="shared" si="1"/>
        <v>0</v>
      </c>
      <c r="Q46" s="48"/>
      <c r="T46" s="50">
        <f t="shared" si="3"/>
        <v>0</v>
      </c>
      <c r="U46" s="50">
        <v>6000000</v>
      </c>
      <c r="V46" s="50">
        <v>0</v>
      </c>
      <c r="W46" s="50"/>
      <c r="X46" s="558"/>
      <c r="Y46" s="558"/>
      <c r="Z46" s="558"/>
      <c r="AA46" s="55">
        <f t="shared" si="4"/>
        <v>12000000</v>
      </c>
      <c r="AB46" s="55">
        <f t="shared" si="5"/>
        <v>6000000</v>
      </c>
      <c r="AC46" s="55">
        <f t="shared" si="5"/>
        <v>6000000</v>
      </c>
      <c r="AD46" s="55">
        <f t="shared" si="6"/>
        <v>0</v>
      </c>
    </row>
    <row r="47" spans="1:30" s="51" customFormat="1" x14ac:dyDescent="0.25">
      <c r="A47" s="89">
        <f>SUBTOTAL(103,$B$2:B47)</f>
        <v>46</v>
      </c>
      <c r="B47" s="48" t="s">
        <v>2543</v>
      </c>
      <c r="C47" s="49">
        <v>50912045260028</v>
      </c>
      <c r="D47" s="49" t="str">
        <f>VLOOKUP(C47,'Hemis baza'!K:AJ,26,)</f>
        <v>438221100214</v>
      </c>
      <c r="E47" s="24" t="str">
        <f>VLOOKUP(C47,'Hemis baza'!K:AF,13,)</f>
        <v>To‘lov-shartnoma</v>
      </c>
      <c r="F47" s="109" t="str">
        <f>VLOOKUP(C47,'Hemis baza'!K:AF,3,)</f>
        <v>3-kurs</v>
      </c>
      <c r="G47" s="47" t="s">
        <v>270</v>
      </c>
      <c r="H47" s="404" t="str">
        <f>VLOOKUP(C47,'Hemis baza'!K:AF,5,)</f>
        <v>1-22 XTA</v>
      </c>
      <c r="I47" s="403" t="str">
        <f>VLOOKUP(C47,'Hemis baza'!K:AF,11,)</f>
        <v>Bakalavr</v>
      </c>
      <c r="J47" s="23" t="str">
        <f>VLOOKUP(C47,'Hemis baza'!K:AF,12,)</f>
        <v>Kunduzgi</v>
      </c>
      <c r="K47" s="77" t="s">
        <v>2544</v>
      </c>
      <c r="L47" s="50">
        <v>15000000</v>
      </c>
      <c r="M47" s="50">
        <f>SUMIF('BR 3'!B:B,'3-kurs'!C47,'BR 3'!G:G)</f>
        <v>7500000</v>
      </c>
      <c r="N47" s="12">
        <f t="shared" si="0"/>
        <v>7500000</v>
      </c>
      <c r="O47" s="50"/>
      <c r="P47" s="12">
        <f t="shared" si="1"/>
        <v>0</v>
      </c>
      <c r="Q47" s="48"/>
      <c r="T47" s="50">
        <f t="shared" si="3"/>
        <v>0</v>
      </c>
      <c r="U47" s="50">
        <v>7500000</v>
      </c>
      <c r="V47" s="50">
        <v>0</v>
      </c>
      <c r="W47" s="50"/>
      <c r="X47" s="558"/>
      <c r="Y47" s="558"/>
      <c r="Z47" s="558"/>
      <c r="AA47" s="55">
        <f t="shared" si="4"/>
        <v>15000000</v>
      </c>
      <c r="AB47" s="55">
        <f t="shared" si="5"/>
        <v>7500000</v>
      </c>
      <c r="AC47" s="55">
        <f t="shared" si="5"/>
        <v>7500000</v>
      </c>
      <c r="AD47" s="55">
        <f t="shared" si="6"/>
        <v>0</v>
      </c>
    </row>
    <row r="48" spans="1:30" s="51" customFormat="1" x14ac:dyDescent="0.25">
      <c r="A48" s="89">
        <f>SUBTOTAL(103,$B$2:B48)</f>
        <v>47</v>
      </c>
      <c r="B48" s="48" t="s">
        <v>2545</v>
      </c>
      <c r="C48" s="49">
        <v>62004055310062</v>
      </c>
      <c r="D48" s="49" t="e">
        <f>VLOOKUP(C48,'Hemis baza'!K:AJ,26,)</f>
        <v>#N/A</v>
      </c>
      <c r="E48" s="24" t="e">
        <f>VLOOKUP(C48,'Hemis baza'!K:AF,13,)</f>
        <v>#N/A</v>
      </c>
      <c r="F48" s="109" t="e">
        <f>VLOOKUP(C48,'Hemis baza'!K:AF,3,)</f>
        <v>#N/A</v>
      </c>
      <c r="G48" s="47"/>
      <c r="H48" s="404" t="e">
        <f>VLOOKUP(C48,'Hemis baza'!K:AF,5,)</f>
        <v>#N/A</v>
      </c>
      <c r="I48" s="403" t="e">
        <f>VLOOKUP(C48,'Hemis baza'!K:AF,11,)</f>
        <v>#N/A</v>
      </c>
      <c r="J48" s="23" t="e">
        <f>VLOOKUP(C48,'Hemis baza'!K:AF,12,)</f>
        <v>#N/A</v>
      </c>
      <c r="K48" s="77" t="s">
        <v>2546</v>
      </c>
      <c r="L48" s="50">
        <v>15000000</v>
      </c>
      <c r="M48" s="50">
        <f>SUMIF('BR 3'!B:B,'3-kurs'!C48,'BR 3'!G:G)</f>
        <v>0</v>
      </c>
      <c r="N48" s="12">
        <f t="shared" si="0"/>
        <v>15000000</v>
      </c>
      <c r="O48" s="50"/>
      <c r="P48" s="12">
        <f t="shared" si="1"/>
        <v>0</v>
      </c>
      <c r="Q48" s="48"/>
      <c r="T48" s="50">
        <f t="shared" si="3"/>
        <v>0</v>
      </c>
      <c r="U48" s="50">
        <v>0</v>
      </c>
      <c r="V48" s="50">
        <v>0</v>
      </c>
      <c r="W48" s="50"/>
      <c r="X48" s="558"/>
      <c r="Y48" s="558"/>
      <c r="Z48" s="558"/>
      <c r="AA48" s="55">
        <f t="shared" si="4"/>
        <v>15000000</v>
      </c>
      <c r="AB48" s="55">
        <f t="shared" si="5"/>
        <v>0</v>
      </c>
      <c r="AC48" s="55">
        <f t="shared" si="5"/>
        <v>15000000</v>
      </c>
      <c r="AD48" s="55">
        <f t="shared" si="6"/>
        <v>0</v>
      </c>
    </row>
    <row r="49" spans="1:30" s="51" customFormat="1" x14ac:dyDescent="0.25">
      <c r="A49" s="89">
        <f>SUBTOTAL(103,$B$2:B49)</f>
        <v>48</v>
      </c>
      <c r="B49" s="48" t="s">
        <v>2547</v>
      </c>
      <c r="C49" s="49">
        <v>41111871040017</v>
      </c>
      <c r="D49" s="49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47"/>
      <c r="H49" s="404" t="e">
        <f>VLOOKUP(C49,'Hemis baza'!K:AF,5,)</f>
        <v>#N/A</v>
      </c>
      <c r="I49" s="403" t="e">
        <f>VLOOKUP(C49,'Hemis baza'!K:AF,11,)</f>
        <v>#N/A</v>
      </c>
      <c r="J49" s="23" t="e">
        <f>VLOOKUP(C49,'Hemis baza'!K:AF,12,)</f>
        <v>#N/A</v>
      </c>
      <c r="K49" s="77" t="s">
        <v>4663</v>
      </c>
      <c r="L49" s="50">
        <v>15000000</v>
      </c>
      <c r="M49" s="50">
        <f>SUMIF('BR 3'!B:B,'3-kurs'!C49,'BR 3'!G:G)</f>
        <v>0</v>
      </c>
      <c r="N49" s="12">
        <f t="shared" si="0"/>
        <v>15000000</v>
      </c>
      <c r="O49" s="50"/>
      <c r="P49" s="12">
        <f t="shared" si="1"/>
        <v>0</v>
      </c>
      <c r="Q49" s="48"/>
      <c r="T49" s="50">
        <f t="shared" si="3"/>
        <v>0</v>
      </c>
      <c r="U49" s="50">
        <v>0</v>
      </c>
      <c r="V49" s="50">
        <v>0</v>
      </c>
      <c r="W49" s="50"/>
      <c r="X49" s="558"/>
      <c r="Y49" s="558"/>
      <c r="Z49" s="558"/>
      <c r="AA49" s="55">
        <f t="shared" si="4"/>
        <v>15000000</v>
      </c>
      <c r="AB49" s="55">
        <f t="shared" si="5"/>
        <v>0</v>
      </c>
      <c r="AC49" s="55">
        <f t="shared" si="5"/>
        <v>15000000</v>
      </c>
      <c r="AD49" s="55">
        <f t="shared" si="6"/>
        <v>0</v>
      </c>
    </row>
    <row r="50" spans="1:30" s="51" customFormat="1" x14ac:dyDescent="0.25">
      <c r="A50" s="89">
        <f>SUBTOTAL(103,$B$2:B50)</f>
        <v>49</v>
      </c>
      <c r="B50" s="48" t="s">
        <v>2548</v>
      </c>
      <c r="C50" s="49">
        <v>60402055260020</v>
      </c>
      <c r="D50" s="49" t="str">
        <f>VLOOKUP(C50,'Hemis baza'!K:AJ,26,)</f>
        <v>438221100060</v>
      </c>
      <c r="E50" s="24" t="str">
        <f>VLOOKUP(C50,'Hemis baza'!K:AF,13,)</f>
        <v>To‘lov-shartnoma</v>
      </c>
      <c r="F50" s="109" t="str">
        <f>VLOOKUP(C50,'Hemis baza'!K:AF,3,)</f>
        <v>3-kurs</v>
      </c>
      <c r="G50" s="47" t="s">
        <v>270</v>
      </c>
      <c r="H50" s="404" t="str">
        <f>VLOOKUP(C50,'Hemis baza'!K:AF,5,)</f>
        <v>1-22 XTA</v>
      </c>
      <c r="I50" s="403" t="str">
        <f>VLOOKUP(C50,'Hemis baza'!K:AF,11,)</f>
        <v>Bakalavr</v>
      </c>
      <c r="J50" s="23" t="str">
        <f>VLOOKUP(C50,'Hemis baza'!K:AF,12,)</f>
        <v>Kunduzgi</v>
      </c>
      <c r="K50" s="77" t="s">
        <v>2549</v>
      </c>
      <c r="L50" s="50">
        <v>15000000</v>
      </c>
      <c r="M50" s="50">
        <f>SUMIF('BR 3'!B:B,'3-kurs'!C50,'BR 3'!G:G)</f>
        <v>7500000</v>
      </c>
      <c r="N50" s="12">
        <f t="shared" si="0"/>
        <v>7500000</v>
      </c>
      <c r="O50" s="50"/>
      <c r="P50" s="12">
        <f t="shared" si="1"/>
        <v>0</v>
      </c>
      <c r="Q50" s="50" t="s">
        <v>7173</v>
      </c>
      <c r="T50" s="50">
        <f t="shared" si="3"/>
        <v>0</v>
      </c>
      <c r="U50" s="50">
        <v>7500000</v>
      </c>
      <c r="V50" s="50">
        <v>1250000</v>
      </c>
      <c r="W50" s="50"/>
      <c r="X50" s="558"/>
      <c r="Y50" s="558"/>
      <c r="Z50" s="558"/>
      <c r="AA50" s="55">
        <f t="shared" si="4"/>
        <v>15000000</v>
      </c>
      <c r="AB50" s="55">
        <f t="shared" si="5"/>
        <v>7500000</v>
      </c>
      <c r="AC50" s="55">
        <f t="shared" si="5"/>
        <v>7500000</v>
      </c>
      <c r="AD50" s="55">
        <f t="shared" si="6"/>
        <v>0</v>
      </c>
    </row>
    <row r="51" spans="1:30" s="51" customFormat="1" x14ac:dyDescent="0.25">
      <c r="A51" s="89">
        <f>SUBTOTAL(103,$B$2:B51)</f>
        <v>50</v>
      </c>
      <c r="B51" s="48" t="s">
        <v>2550</v>
      </c>
      <c r="C51" s="49">
        <v>60903005380011</v>
      </c>
      <c r="D51" s="49" t="str">
        <f>VLOOKUP(C51,'Hemis baza'!K:AJ,26,)</f>
        <v>438231100132</v>
      </c>
      <c r="E51" s="24" t="str">
        <f>VLOOKUP(C51,'Hemis baza'!K:AF,13,)</f>
        <v>To‘lov-shartnoma</v>
      </c>
      <c r="F51" s="109" t="str">
        <f>VLOOKUP(C51,'Hemis baza'!K:AF,3,)</f>
        <v>3-kurs</v>
      </c>
      <c r="G51" s="307" t="s">
        <v>318</v>
      </c>
      <c r="H51" s="404" t="str">
        <f>VLOOKUP(C51,'Hemis baza'!K:AF,5,)</f>
        <v>S1-22 IQT</v>
      </c>
      <c r="I51" s="403" t="str">
        <f>VLOOKUP(C51,'Hemis baza'!K:AF,11,)</f>
        <v>Bakalavr</v>
      </c>
      <c r="J51" s="23" t="str">
        <f>VLOOKUP(C51,'Hemis baza'!K:AF,12,)</f>
        <v>Sirtqi</v>
      </c>
      <c r="K51" s="77" t="s">
        <v>2551</v>
      </c>
      <c r="L51" s="50">
        <v>12000000</v>
      </c>
      <c r="M51" s="50">
        <f>SUMIF('BR 3'!B:B,'3-kurs'!C51,'BR 3'!G:G)</f>
        <v>6000000</v>
      </c>
      <c r="N51" s="12">
        <f t="shared" si="0"/>
        <v>6000000</v>
      </c>
      <c r="O51" s="50"/>
      <c r="P51" s="12">
        <f t="shared" si="1"/>
        <v>0</v>
      </c>
      <c r="Q51" s="48"/>
      <c r="T51" s="50">
        <f t="shared" si="3"/>
        <v>0</v>
      </c>
      <c r="U51" s="50">
        <v>6000000</v>
      </c>
      <c r="V51" s="50">
        <v>0</v>
      </c>
      <c r="W51" s="50"/>
      <c r="X51" s="558"/>
      <c r="Y51" s="558"/>
      <c r="Z51" s="558"/>
      <c r="AA51" s="55">
        <f t="shared" si="4"/>
        <v>12000000</v>
      </c>
      <c r="AB51" s="55">
        <f t="shared" si="5"/>
        <v>6000000</v>
      </c>
      <c r="AC51" s="55">
        <f t="shared" si="5"/>
        <v>6000000</v>
      </c>
      <c r="AD51" s="55">
        <f t="shared" si="6"/>
        <v>0</v>
      </c>
    </row>
    <row r="52" spans="1:30" s="51" customFormat="1" x14ac:dyDescent="0.25">
      <c r="A52" s="89">
        <f>SUBTOTAL(103,$B$2:B52)</f>
        <v>51</v>
      </c>
      <c r="B52" s="48" t="s">
        <v>2552</v>
      </c>
      <c r="C52" s="49">
        <v>61610025300031</v>
      </c>
      <c r="D52" s="49" t="str">
        <f>VLOOKUP(C52,'Hemis baza'!K:AJ,26,)</f>
        <v>438231100312</v>
      </c>
      <c r="E52" s="24" t="str">
        <f>VLOOKUP(C52,'Hemis baza'!K:AF,13,)</f>
        <v>To‘lov-shartnoma</v>
      </c>
      <c r="F52" s="109" t="str">
        <f>VLOOKUP(C52,'Hemis baza'!K:AF,3,)</f>
        <v>3-kurs</v>
      </c>
      <c r="G52" s="47" t="s">
        <v>36</v>
      </c>
      <c r="H52" s="404" t="str">
        <f>VLOOKUP(C52,'Hemis baza'!K:AF,5,)</f>
        <v>S2-22 MT</v>
      </c>
      <c r="I52" s="403" t="str">
        <f>VLOOKUP(C52,'Hemis baza'!K:AF,11,)</f>
        <v>Bakalavr</v>
      </c>
      <c r="J52" s="23" t="str">
        <f>VLOOKUP(C52,'Hemis baza'!K:AF,12,)</f>
        <v>Sirtqi</v>
      </c>
      <c r="K52" s="77" t="s">
        <v>2553</v>
      </c>
      <c r="L52" s="50">
        <v>12000000</v>
      </c>
      <c r="M52" s="50">
        <f>SUMIF('BR 3'!B:B,'3-kurs'!C52,'BR 3'!G:G)</f>
        <v>8000000</v>
      </c>
      <c r="N52" s="12">
        <f t="shared" si="0"/>
        <v>4000000</v>
      </c>
      <c r="O52" s="50"/>
      <c r="P52" s="12">
        <f t="shared" si="1"/>
        <v>0</v>
      </c>
      <c r="Q52" s="48"/>
      <c r="T52" s="50">
        <f t="shared" si="3"/>
        <v>0</v>
      </c>
      <c r="U52" s="50">
        <v>8000000</v>
      </c>
      <c r="V52" s="50">
        <v>0</v>
      </c>
      <c r="W52" s="50"/>
      <c r="X52" s="558"/>
      <c r="Y52" s="558"/>
      <c r="Z52" s="558"/>
      <c r="AA52" s="55">
        <f t="shared" si="4"/>
        <v>12000000</v>
      </c>
      <c r="AB52" s="55">
        <f t="shared" si="5"/>
        <v>8000000</v>
      </c>
      <c r="AC52" s="55">
        <f t="shared" si="5"/>
        <v>4000000</v>
      </c>
      <c r="AD52" s="55">
        <f t="shared" si="6"/>
        <v>0</v>
      </c>
    </row>
    <row r="53" spans="1:30" x14ac:dyDescent="0.25">
      <c r="A53" s="89">
        <f>SUBTOTAL(103,$B$2:B53)</f>
        <v>52</v>
      </c>
      <c r="B53" s="384" t="s">
        <v>2554</v>
      </c>
      <c r="C53" s="49">
        <v>40203925310038</v>
      </c>
      <c r="D53" s="49" t="str">
        <f>VLOOKUP(C53,'Hemis baza'!K:AJ,26,)</f>
        <v>438221100140</v>
      </c>
      <c r="E53" s="24" t="str">
        <f>VLOOKUP(C53,'Hemis baza'!K:AF,13,)</f>
        <v>To‘lov-shartnoma</v>
      </c>
      <c r="F53" s="109" t="str">
        <f>VLOOKUP(C53,'Hemis baza'!K:AF,3,)</f>
        <v>3-kurs</v>
      </c>
      <c r="G53" s="307" t="s">
        <v>361</v>
      </c>
      <c r="H53" s="404" t="str">
        <f>VLOOKUP(C53,'Hemis baza'!K:AF,5,)</f>
        <v>S3-22 PSI</v>
      </c>
      <c r="I53" s="403" t="str">
        <f>VLOOKUP(C53,'Hemis baza'!K:AF,11,)</f>
        <v>Bakalavr</v>
      </c>
      <c r="J53" s="23" t="str">
        <f>VLOOKUP(C53,'Hemis baza'!K:AF,12,)</f>
        <v>Sirtqi</v>
      </c>
      <c r="K53" s="77" t="s">
        <v>2555</v>
      </c>
      <c r="L53" s="342">
        <v>12000000</v>
      </c>
      <c r="M53" s="342">
        <f>SUMIF('BR 3'!B:B,'3-kurs'!C53,'BR 3'!G:G)</f>
        <v>6500000</v>
      </c>
      <c r="N53" s="12">
        <f t="shared" si="0"/>
        <v>5500000</v>
      </c>
      <c r="O53" s="342"/>
      <c r="P53" s="12">
        <f t="shared" si="1"/>
        <v>0</v>
      </c>
      <c r="Q53" s="384"/>
      <c r="T53" s="342">
        <f t="shared" si="3"/>
        <v>0</v>
      </c>
      <c r="U53" s="342">
        <v>6500000</v>
      </c>
      <c r="V53" s="342">
        <v>0</v>
      </c>
      <c r="W53" s="342"/>
      <c r="X53" s="559"/>
      <c r="Y53" s="559"/>
      <c r="Z53" s="559"/>
      <c r="AA53" s="55">
        <f t="shared" si="4"/>
        <v>12000000</v>
      </c>
      <c r="AB53" s="55">
        <f t="shared" si="5"/>
        <v>6500000</v>
      </c>
      <c r="AC53" s="55">
        <f t="shared" si="5"/>
        <v>5500000</v>
      </c>
      <c r="AD53" s="55">
        <f t="shared" si="6"/>
        <v>0</v>
      </c>
    </row>
    <row r="54" spans="1:30" s="51" customFormat="1" x14ac:dyDescent="0.25">
      <c r="A54" s="89">
        <f>SUBTOTAL(103,$B$2:B54)</f>
        <v>53</v>
      </c>
      <c r="B54" s="48" t="s">
        <v>2556</v>
      </c>
      <c r="C54" s="49">
        <v>41505815380017</v>
      </c>
      <c r="D54" s="49" t="str">
        <f>VLOOKUP(C54,'Hemis baza'!K:AJ,26,)</f>
        <v>438231100030</v>
      </c>
      <c r="E54" s="24" t="str">
        <f>VLOOKUP(C54,'Hemis baza'!K:AF,13,)</f>
        <v>To‘lov-shartnoma</v>
      </c>
      <c r="F54" s="109" t="str">
        <f>VLOOKUP(C54,'Hemis baza'!K:AF,3,)</f>
        <v>3-kurs</v>
      </c>
      <c r="G54" s="307" t="s">
        <v>318</v>
      </c>
      <c r="H54" s="404" t="str">
        <f>VLOOKUP(C54,'Hemis baza'!K:AF,5,)</f>
        <v>S1-22 IQT</v>
      </c>
      <c r="I54" s="403" t="str">
        <f>VLOOKUP(C54,'Hemis baza'!K:AF,11,)</f>
        <v>Bakalavr</v>
      </c>
      <c r="J54" s="23" t="str">
        <f>VLOOKUP(C54,'Hemis baza'!K:AF,12,)</f>
        <v>Sirtqi</v>
      </c>
      <c r="K54" s="77" t="s">
        <v>2557</v>
      </c>
      <c r="L54" s="50">
        <v>12000000</v>
      </c>
      <c r="M54" s="50">
        <f>SUMIF('BR 3'!B:B,'3-kurs'!C54,'BR 3'!G:G)</f>
        <v>12000000</v>
      </c>
      <c r="N54" s="12">
        <f t="shared" si="0"/>
        <v>0</v>
      </c>
      <c r="O54" s="50"/>
      <c r="P54" s="12">
        <f t="shared" si="1"/>
        <v>0</v>
      </c>
      <c r="Q54" s="48"/>
      <c r="T54" s="50">
        <f t="shared" si="3"/>
        <v>0</v>
      </c>
      <c r="U54" s="50">
        <v>12000000</v>
      </c>
      <c r="V54" s="50">
        <v>0</v>
      </c>
      <c r="W54" s="50"/>
      <c r="X54" s="558"/>
      <c r="Y54" s="558"/>
      <c r="Z54" s="558"/>
      <c r="AA54" s="55">
        <f t="shared" si="4"/>
        <v>12000000</v>
      </c>
      <c r="AB54" s="55">
        <f t="shared" si="5"/>
        <v>12000000</v>
      </c>
      <c r="AC54" s="55">
        <f t="shared" si="5"/>
        <v>0</v>
      </c>
      <c r="AD54" s="55">
        <f t="shared" si="6"/>
        <v>0</v>
      </c>
    </row>
    <row r="55" spans="1:30" s="51" customFormat="1" x14ac:dyDescent="0.25">
      <c r="A55" s="89">
        <f>SUBTOTAL(103,$B$2:B55)</f>
        <v>54</v>
      </c>
      <c r="B55" s="48" t="s">
        <v>2558</v>
      </c>
      <c r="C55" s="49">
        <v>31404941060040</v>
      </c>
      <c r="D55" s="49" t="e">
        <f>VLOOKUP(C55,'Hemis baza'!K:AJ,26,)</f>
        <v>#N/A</v>
      </c>
      <c r="E55" s="24" t="e">
        <f>VLOOKUP(C55,'Hemis baza'!K:AF,13,)</f>
        <v>#N/A</v>
      </c>
      <c r="F55" s="109" t="e">
        <f>VLOOKUP(C55,'Hemis baza'!K:AF,3,)</f>
        <v>#N/A</v>
      </c>
      <c r="G55" s="47"/>
      <c r="H55" s="404" t="e">
        <f>VLOOKUP(C55,'Hemis baza'!K:AF,5,)</f>
        <v>#N/A</v>
      </c>
      <c r="I55" s="403" t="e">
        <f>VLOOKUP(C55,'Hemis baza'!K:AF,11,)</f>
        <v>#N/A</v>
      </c>
      <c r="J55" s="23" t="e">
        <f>VLOOKUP(C55,'Hemis baza'!K:AF,12,)</f>
        <v>#N/A</v>
      </c>
      <c r="K55" s="77" t="s">
        <v>4664</v>
      </c>
      <c r="L55" s="50">
        <v>15000000</v>
      </c>
      <c r="M55" s="50">
        <f>SUMIF('BR 3'!B:B,'3-kurs'!C55,'BR 3'!G:G)</f>
        <v>0</v>
      </c>
      <c r="N55" s="12">
        <f t="shared" si="0"/>
        <v>15000000</v>
      </c>
      <c r="O55" s="50"/>
      <c r="P55" s="12">
        <f t="shared" si="1"/>
        <v>0</v>
      </c>
      <c r="Q55" s="48"/>
      <c r="T55" s="50">
        <f t="shared" si="3"/>
        <v>0</v>
      </c>
      <c r="U55" s="50">
        <v>0</v>
      </c>
      <c r="V55" s="50">
        <v>0</v>
      </c>
      <c r="W55" s="50"/>
      <c r="X55" s="558"/>
      <c r="Y55" s="558"/>
      <c r="Z55" s="558"/>
      <c r="AA55" s="55">
        <f t="shared" si="4"/>
        <v>15000000</v>
      </c>
      <c r="AB55" s="55">
        <f t="shared" si="5"/>
        <v>0</v>
      </c>
      <c r="AC55" s="55">
        <f t="shared" si="5"/>
        <v>15000000</v>
      </c>
      <c r="AD55" s="55">
        <f t="shared" si="6"/>
        <v>0</v>
      </c>
    </row>
    <row r="56" spans="1:30" s="51" customFormat="1" x14ac:dyDescent="0.25">
      <c r="A56" s="89">
        <f>SUBTOTAL(103,$B$2:B56)</f>
        <v>55</v>
      </c>
      <c r="B56" s="48" t="s">
        <v>2559</v>
      </c>
      <c r="C56" s="49">
        <v>31603861010016</v>
      </c>
      <c r="D56" s="49" t="e">
        <f>VLOOKUP(C56,'Hemis baza'!K:AJ,26,)</f>
        <v>#N/A</v>
      </c>
      <c r="E56" s="24" t="e">
        <f>VLOOKUP(C56,'Hemis baza'!K:AF,13,)</f>
        <v>#N/A</v>
      </c>
      <c r="F56" s="109" t="e">
        <f>VLOOKUP(C56,'Hemis baza'!K:AF,3,)</f>
        <v>#N/A</v>
      </c>
      <c r="G56" s="47"/>
      <c r="H56" s="404" t="e">
        <f>VLOOKUP(C56,'Hemis baza'!K:AF,5,)</f>
        <v>#N/A</v>
      </c>
      <c r="I56" s="403" t="e">
        <f>VLOOKUP(C56,'Hemis baza'!K:AF,11,)</f>
        <v>#N/A</v>
      </c>
      <c r="J56" s="23" t="e">
        <f>VLOOKUP(C56,'Hemis baza'!K:AF,12,)</f>
        <v>#N/A</v>
      </c>
      <c r="K56" s="52" t="s">
        <v>5069</v>
      </c>
      <c r="L56" s="50">
        <v>15000000</v>
      </c>
      <c r="M56" s="50">
        <f>SUMIF('BR 3'!B:B,'3-kurs'!C56,'BR 3'!G:G)</f>
        <v>-15000000</v>
      </c>
      <c r="N56" s="12">
        <f t="shared" si="0"/>
        <v>30000000</v>
      </c>
      <c r="O56" s="50"/>
      <c r="P56" s="12">
        <f t="shared" si="1"/>
        <v>0</v>
      </c>
      <c r="Q56" s="50" t="s">
        <v>7174</v>
      </c>
      <c r="T56" s="50">
        <f t="shared" si="3"/>
        <v>0</v>
      </c>
      <c r="U56" s="50">
        <v>-15000000</v>
      </c>
      <c r="V56" s="50">
        <v>0</v>
      </c>
      <c r="W56" s="50"/>
      <c r="X56" s="558"/>
      <c r="Y56" s="558"/>
      <c r="Z56" s="558"/>
      <c r="AA56" s="55">
        <f t="shared" si="4"/>
        <v>15000000</v>
      </c>
      <c r="AB56" s="55">
        <f t="shared" si="5"/>
        <v>-15000000</v>
      </c>
      <c r="AC56" s="55">
        <f t="shared" si="5"/>
        <v>30000000</v>
      </c>
      <c r="AD56" s="55">
        <f t="shared" si="6"/>
        <v>0</v>
      </c>
    </row>
    <row r="57" spans="1:30" s="51" customFormat="1" x14ac:dyDescent="0.25">
      <c r="A57" s="89">
        <f>SUBTOTAL(103,$B$2:B57)</f>
        <v>56</v>
      </c>
      <c r="B57" s="48" t="s">
        <v>2560</v>
      </c>
      <c r="C57" s="49">
        <v>42801985380011</v>
      </c>
      <c r="D57" s="49" t="str">
        <f>VLOOKUP(C57,'Hemis baza'!K:AJ,26,)</f>
        <v>438231100280</v>
      </c>
      <c r="E57" s="24" t="str">
        <f>VLOOKUP(C57,'Hemis baza'!K:AF,13,)</f>
        <v>To‘lov-shartnoma</v>
      </c>
      <c r="F57" s="109" t="str">
        <f>VLOOKUP(C57,'Hemis baza'!K:AF,3,)</f>
        <v>3-kurs</v>
      </c>
      <c r="G57" s="47" t="s">
        <v>36</v>
      </c>
      <c r="H57" s="404" t="str">
        <f>VLOOKUP(C57,'Hemis baza'!K:AF,5,)</f>
        <v>S2-22 MT</v>
      </c>
      <c r="I57" s="403" t="str">
        <f>VLOOKUP(C57,'Hemis baza'!K:AF,11,)</f>
        <v>Bakalavr</v>
      </c>
      <c r="J57" s="23" t="str">
        <f>VLOOKUP(C57,'Hemis baza'!K:AF,12,)</f>
        <v>Sirtqi</v>
      </c>
      <c r="K57" s="77" t="s">
        <v>2561</v>
      </c>
      <c r="L57" s="50">
        <v>12000000</v>
      </c>
      <c r="M57" s="50">
        <f>SUMIF('BR 3'!B:B,'3-kurs'!C57,'BR 3'!G:G)</f>
        <v>4100000</v>
      </c>
      <c r="N57" s="12">
        <f t="shared" si="0"/>
        <v>7900000</v>
      </c>
      <c r="O57" s="50"/>
      <c r="P57" s="12">
        <f t="shared" si="1"/>
        <v>0</v>
      </c>
      <c r="Q57" s="50" t="s">
        <v>7173</v>
      </c>
      <c r="T57" s="50">
        <f t="shared" si="3"/>
        <v>0</v>
      </c>
      <c r="U57" s="50">
        <v>4100000</v>
      </c>
      <c r="V57" s="50">
        <v>916665</v>
      </c>
      <c r="W57" s="50"/>
      <c r="X57" s="558"/>
      <c r="Y57" s="558"/>
      <c r="Z57" s="558"/>
      <c r="AA57" s="55">
        <f t="shared" si="4"/>
        <v>12000000</v>
      </c>
      <c r="AB57" s="55">
        <f t="shared" si="5"/>
        <v>4100000</v>
      </c>
      <c r="AC57" s="55">
        <f t="shared" si="5"/>
        <v>7900000</v>
      </c>
      <c r="AD57" s="55">
        <f t="shared" si="6"/>
        <v>0</v>
      </c>
    </row>
    <row r="58" spans="1:30" s="51" customFormat="1" x14ac:dyDescent="0.25">
      <c r="A58" s="89">
        <f>SUBTOTAL(103,$B$2:B58)</f>
        <v>57</v>
      </c>
      <c r="B58" s="48" t="s">
        <v>2562</v>
      </c>
      <c r="C58" s="49">
        <v>43012881140082</v>
      </c>
      <c r="D58" s="49" t="str">
        <f>VLOOKUP(C58,'Hemis baza'!K:AJ,26,)</f>
        <v>438231100113</v>
      </c>
      <c r="E58" s="24" t="str">
        <f>VLOOKUP(C58,'Hemis baza'!K:AF,13,)</f>
        <v>To‘lov-shartnoma</v>
      </c>
      <c r="F58" s="109" t="str">
        <f>VLOOKUP(C58,'Hemis baza'!K:AF,3,)</f>
        <v>3-kurs</v>
      </c>
      <c r="G58" s="47" t="s">
        <v>121</v>
      </c>
      <c r="H58" s="404" t="str">
        <f>VLOOKUP(C58,'Hemis baza'!K:AF,5,)</f>
        <v>S1-22 BT</v>
      </c>
      <c r="I58" s="403" t="str">
        <f>VLOOKUP(C58,'Hemis baza'!K:AF,11,)</f>
        <v>Bakalavr</v>
      </c>
      <c r="J58" s="23" t="str">
        <f>VLOOKUP(C58,'Hemis baza'!K:AF,12,)</f>
        <v>Sirtqi</v>
      </c>
      <c r="K58" s="77" t="s">
        <v>2563</v>
      </c>
      <c r="L58" s="50">
        <v>12000000</v>
      </c>
      <c r="M58" s="50">
        <f>SUMIF('BR 3'!B:B,'3-kurs'!C58,'BR 3'!G:G)</f>
        <v>12600000</v>
      </c>
      <c r="N58" s="12">
        <f t="shared" si="0"/>
        <v>0</v>
      </c>
      <c r="O58" s="50"/>
      <c r="P58" s="12">
        <f t="shared" si="1"/>
        <v>600000</v>
      </c>
      <c r="Q58" s="50" t="s">
        <v>7173</v>
      </c>
      <c r="T58" s="50">
        <f t="shared" si="3"/>
        <v>0</v>
      </c>
      <c r="U58" s="50">
        <v>12600000</v>
      </c>
      <c r="V58" s="50">
        <v>0</v>
      </c>
      <c r="W58" s="50"/>
      <c r="X58" s="558"/>
      <c r="Y58" s="558"/>
      <c r="Z58" s="558"/>
      <c r="AA58" s="55">
        <f t="shared" si="4"/>
        <v>12000000</v>
      </c>
      <c r="AB58" s="55">
        <f t="shared" si="5"/>
        <v>12600000</v>
      </c>
      <c r="AC58" s="55">
        <f t="shared" si="5"/>
        <v>0</v>
      </c>
      <c r="AD58" s="55">
        <f t="shared" si="6"/>
        <v>600000</v>
      </c>
    </row>
    <row r="59" spans="1:30" s="51" customFormat="1" x14ac:dyDescent="0.25">
      <c r="A59" s="89">
        <f>SUBTOTAL(103,$B$2:B59)</f>
        <v>58</v>
      </c>
      <c r="B59" s="48" t="s">
        <v>2564</v>
      </c>
      <c r="C59" s="49">
        <v>62011035310028</v>
      </c>
      <c r="D59" s="49" t="str">
        <f>VLOOKUP(C59,'Hemis baza'!K:AJ,26,)</f>
        <v>438221100100</v>
      </c>
      <c r="E59" s="24" t="str">
        <f>VLOOKUP(C59,'Hemis baza'!K:AF,13,)</f>
        <v>To‘lov-shartnoma</v>
      </c>
      <c r="F59" s="109" t="str">
        <f>VLOOKUP(C59,'Hemis baza'!K:AF,3,)</f>
        <v>3-kurs</v>
      </c>
      <c r="G59" s="47" t="s">
        <v>4882</v>
      </c>
      <c r="H59" s="404" t="str">
        <f>VLOOKUP(C59,'Hemis baza'!K:AF,5,)</f>
        <v>1-22 AP</v>
      </c>
      <c r="I59" s="403" t="str">
        <f>VLOOKUP(C59,'Hemis baza'!K:AF,11,)</f>
        <v>Bakalavr</v>
      </c>
      <c r="J59" s="23" t="str">
        <f>VLOOKUP(C59,'Hemis baza'!K:AF,12,)</f>
        <v>Kunduzgi</v>
      </c>
      <c r="K59" s="77" t="s">
        <v>2565</v>
      </c>
      <c r="L59" s="50">
        <v>15000000</v>
      </c>
      <c r="M59" s="50">
        <f>SUMIF('BR 3'!B:B,'3-kurs'!C59,'BR 3'!G:G)</f>
        <v>8500000</v>
      </c>
      <c r="N59" s="12">
        <f t="shared" si="0"/>
        <v>6500000</v>
      </c>
      <c r="O59" s="50"/>
      <c r="P59" s="12">
        <f t="shared" si="1"/>
        <v>0</v>
      </c>
      <c r="Q59" s="50" t="s">
        <v>7173</v>
      </c>
      <c r="T59" s="50">
        <f t="shared" si="3"/>
        <v>0</v>
      </c>
      <c r="U59" s="50">
        <v>8500000</v>
      </c>
      <c r="V59" s="50">
        <v>2000000</v>
      </c>
      <c r="W59" s="50"/>
      <c r="X59" s="558"/>
      <c r="Y59" s="558"/>
      <c r="Z59" s="558"/>
      <c r="AA59" s="55">
        <f t="shared" si="4"/>
        <v>15000000</v>
      </c>
      <c r="AB59" s="55">
        <f t="shared" si="5"/>
        <v>8500000</v>
      </c>
      <c r="AC59" s="55">
        <f t="shared" si="5"/>
        <v>6500000</v>
      </c>
      <c r="AD59" s="55">
        <f t="shared" si="6"/>
        <v>0</v>
      </c>
    </row>
    <row r="60" spans="1:30" s="51" customFormat="1" x14ac:dyDescent="0.25">
      <c r="A60" s="89">
        <f>SUBTOTAL(103,$B$2:B60)</f>
        <v>59</v>
      </c>
      <c r="B60" s="48" t="s">
        <v>2566</v>
      </c>
      <c r="C60" s="49">
        <v>61409045820049</v>
      </c>
      <c r="D60" s="49" t="str">
        <f>VLOOKUP(C60,'Hemis baza'!K:AJ,26,)</f>
        <v>438221100227</v>
      </c>
      <c r="E60" s="24" t="str">
        <f>VLOOKUP(C60,'Hemis baza'!K:AF,13,)</f>
        <v>To‘lov-shartnoma</v>
      </c>
      <c r="F60" s="109" t="str">
        <f>VLOOKUP(C60,'Hemis baza'!K:AF,3,)</f>
        <v>3-kurs</v>
      </c>
      <c r="G60" s="47" t="s">
        <v>270</v>
      </c>
      <c r="H60" s="404" t="str">
        <f>VLOOKUP(C60,'Hemis baza'!K:AF,5,)</f>
        <v>1-22 XTA</v>
      </c>
      <c r="I60" s="403" t="str">
        <f>VLOOKUP(C60,'Hemis baza'!K:AF,11,)</f>
        <v>Bakalavr</v>
      </c>
      <c r="J60" s="23" t="str">
        <f>VLOOKUP(C60,'Hemis baza'!K:AF,12,)</f>
        <v>Kunduzgi</v>
      </c>
      <c r="K60" s="77" t="s">
        <v>2567</v>
      </c>
      <c r="L60" s="50">
        <v>15000000</v>
      </c>
      <c r="M60" s="50">
        <f>SUMIF('BR 3'!B:B,'3-kurs'!C60,'BR 3'!G:G)</f>
        <v>7500000</v>
      </c>
      <c r="N60" s="12">
        <f t="shared" si="0"/>
        <v>7500000</v>
      </c>
      <c r="O60" s="50"/>
      <c r="P60" s="12">
        <f t="shared" si="1"/>
        <v>0</v>
      </c>
      <c r="Q60" s="50" t="s">
        <v>7173</v>
      </c>
      <c r="T60" s="50">
        <f t="shared" si="3"/>
        <v>0</v>
      </c>
      <c r="U60" s="50">
        <v>7500000</v>
      </c>
      <c r="V60" s="50">
        <v>0</v>
      </c>
      <c r="W60" s="50"/>
      <c r="X60" s="558"/>
      <c r="Y60" s="558"/>
      <c r="Z60" s="558"/>
      <c r="AA60" s="55">
        <f t="shared" si="4"/>
        <v>15000000</v>
      </c>
      <c r="AB60" s="55">
        <f t="shared" si="5"/>
        <v>7500000</v>
      </c>
      <c r="AC60" s="55">
        <f t="shared" si="5"/>
        <v>7500000</v>
      </c>
      <c r="AD60" s="55">
        <f t="shared" si="6"/>
        <v>0</v>
      </c>
    </row>
    <row r="61" spans="1:30" s="51" customFormat="1" x14ac:dyDescent="0.25">
      <c r="A61" s="89">
        <f>SUBTOTAL(103,$B$2:B61)</f>
        <v>60</v>
      </c>
      <c r="B61" s="48" t="s">
        <v>2568</v>
      </c>
      <c r="C61" s="49">
        <v>43108815300012</v>
      </c>
      <c r="D61" s="49" t="str">
        <f>VLOOKUP(C61,'Hemis baza'!K:AJ,26,)</f>
        <v>438231100034</v>
      </c>
      <c r="E61" s="24" t="str">
        <f>VLOOKUP(C61,'Hemis baza'!K:AF,13,)</f>
        <v>To‘lov-shartnoma</v>
      </c>
      <c r="F61" s="109" t="str">
        <f>VLOOKUP(C61,'Hemis baza'!K:AF,3,)</f>
        <v>3-kurs</v>
      </c>
      <c r="G61" s="307" t="s">
        <v>318</v>
      </c>
      <c r="H61" s="404" t="str">
        <f>VLOOKUP(C61,'Hemis baza'!K:AF,5,)</f>
        <v>S1-22 IQT</v>
      </c>
      <c r="I61" s="403" t="str">
        <f>VLOOKUP(C61,'Hemis baza'!K:AF,11,)</f>
        <v>Bakalavr</v>
      </c>
      <c r="J61" s="23" t="str">
        <f>VLOOKUP(C61,'Hemis baza'!K:AF,12,)</f>
        <v>Sirtqi</v>
      </c>
      <c r="K61" s="77" t="s">
        <v>2569</v>
      </c>
      <c r="L61" s="50">
        <v>12000000</v>
      </c>
      <c r="M61" s="50">
        <f>SUMIF('BR 3'!B:B,'3-kurs'!C61,'BR 3'!G:G)</f>
        <v>12000000</v>
      </c>
      <c r="N61" s="12">
        <f t="shared" si="0"/>
        <v>0</v>
      </c>
      <c r="O61" s="50"/>
      <c r="P61" s="12">
        <f t="shared" si="1"/>
        <v>0</v>
      </c>
      <c r="Q61" s="48"/>
      <c r="T61" s="50">
        <f t="shared" si="3"/>
        <v>0</v>
      </c>
      <c r="U61" s="50">
        <v>12000000</v>
      </c>
      <c r="V61" s="50">
        <v>0</v>
      </c>
      <c r="W61" s="50"/>
      <c r="X61" s="558"/>
      <c r="Y61" s="558"/>
      <c r="Z61" s="558"/>
      <c r="AA61" s="55">
        <f t="shared" si="4"/>
        <v>12000000</v>
      </c>
      <c r="AB61" s="55">
        <f t="shared" si="5"/>
        <v>12000000</v>
      </c>
      <c r="AC61" s="55">
        <f t="shared" si="5"/>
        <v>0</v>
      </c>
      <c r="AD61" s="55">
        <f t="shared" si="6"/>
        <v>0</v>
      </c>
    </row>
    <row r="62" spans="1:30" s="51" customFormat="1" x14ac:dyDescent="0.25">
      <c r="A62" s="89">
        <f>SUBTOTAL(103,$B$2:B62)</f>
        <v>61</v>
      </c>
      <c r="B62" s="48" t="s">
        <v>2570</v>
      </c>
      <c r="C62" s="49">
        <v>60310035270023</v>
      </c>
      <c r="D62" s="49" t="str">
        <f>VLOOKUP(C62,'Hemis baza'!K:AJ,26,)</f>
        <v>438221100193</v>
      </c>
      <c r="E62" s="24" t="str">
        <f>VLOOKUP(C62,'Hemis baza'!K:AF,13,)</f>
        <v>To‘lov-shartnoma</v>
      </c>
      <c r="F62" s="109" t="str">
        <f>VLOOKUP(C62,'Hemis baza'!K:AF,3,)</f>
        <v>3-kurs</v>
      </c>
      <c r="G62" s="47" t="s">
        <v>4882</v>
      </c>
      <c r="H62" s="404" t="str">
        <f>VLOOKUP(C62,'Hemis baza'!K:AF,5,)</f>
        <v>2-22 AP</v>
      </c>
      <c r="I62" s="403" t="str">
        <f>VLOOKUP(C62,'Hemis baza'!K:AF,11,)</f>
        <v>Bakalavr</v>
      </c>
      <c r="J62" s="23" t="str">
        <f>VLOOKUP(C62,'Hemis baza'!K:AF,12,)</f>
        <v>Kunduzgi</v>
      </c>
      <c r="K62" s="77" t="s">
        <v>2572</v>
      </c>
      <c r="L62" s="50">
        <v>15000000</v>
      </c>
      <c r="M62" s="50">
        <f>SUMIF('BR 3'!B:B,'3-kurs'!C62,'BR 3'!G:G)</f>
        <v>7500000</v>
      </c>
      <c r="N62" s="12">
        <f t="shared" si="0"/>
        <v>7500000</v>
      </c>
      <c r="O62" s="50"/>
      <c r="P62" s="12">
        <f t="shared" si="1"/>
        <v>0</v>
      </c>
      <c r="Q62" s="48"/>
      <c r="T62" s="50">
        <f t="shared" si="3"/>
        <v>0</v>
      </c>
      <c r="U62" s="50">
        <v>7500000</v>
      </c>
      <c r="V62" s="50">
        <v>0</v>
      </c>
      <c r="W62" s="50"/>
      <c r="X62" s="558"/>
      <c r="Y62" s="558"/>
      <c r="Z62" s="558"/>
      <c r="AA62" s="55">
        <f t="shared" si="4"/>
        <v>15000000</v>
      </c>
      <c r="AB62" s="55">
        <f t="shared" si="5"/>
        <v>7500000</v>
      </c>
      <c r="AC62" s="55">
        <f t="shared" si="5"/>
        <v>7500000</v>
      </c>
      <c r="AD62" s="55">
        <f t="shared" si="6"/>
        <v>0</v>
      </c>
    </row>
    <row r="63" spans="1:30" s="51" customFormat="1" x14ac:dyDescent="0.25">
      <c r="A63" s="89">
        <f>SUBTOTAL(103,$B$2:B63)</f>
        <v>62</v>
      </c>
      <c r="B63" s="48" t="s">
        <v>2573</v>
      </c>
      <c r="C63" s="49">
        <v>40809901000081</v>
      </c>
      <c r="D63" s="49" t="str">
        <f>VLOOKUP(C63,'Hemis baza'!K:AJ,26,)</f>
        <v>438221100161</v>
      </c>
      <c r="E63" s="24" t="str">
        <f>VLOOKUP(C63,'Hemis baza'!K:AF,13,)</f>
        <v>To‘lov-shartnoma</v>
      </c>
      <c r="F63" s="109" t="str">
        <f>VLOOKUP(C63,'Hemis baza'!K:AF,3,)</f>
        <v>3-kurs</v>
      </c>
      <c r="G63" s="47" t="s">
        <v>4882</v>
      </c>
      <c r="H63" s="404" t="str">
        <f>VLOOKUP(C63,'Hemis baza'!K:AF,5,)</f>
        <v>S1-22 AP</v>
      </c>
      <c r="I63" s="403" t="str">
        <f>VLOOKUP(C63,'Hemis baza'!K:AF,11,)</f>
        <v>Bakalavr</v>
      </c>
      <c r="J63" s="23" t="str">
        <f>VLOOKUP(C63,'Hemis baza'!K:AF,12,)</f>
        <v>Sirtqi</v>
      </c>
      <c r="K63" s="77" t="s">
        <v>2574</v>
      </c>
      <c r="L63" s="50">
        <v>12000000</v>
      </c>
      <c r="M63" s="50">
        <f>SUMIF('BR 3'!B:B,'3-kurs'!C63,'BR 3'!G:G)</f>
        <v>8932500</v>
      </c>
      <c r="N63" s="12">
        <f t="shared" si="0"/>
        <v>3067500</v>
      </c>
      <c r="O63" s="50"/>
      <c r="P63" s="12">
        <f t="shared" si="1"/>
        <v>0</v>
      </c>
      <c r="Q63" s="48"/>
      <c r="T63" s="50">
        <f t="shared" si="3"/>
        <v>0</v>
      </c>
      <c r="U63" s="50">
        <v>8932500</v>
      </c>
      <c r="V63" s="50">
        <v>0</v>
      </c>
      <c r="W63" s="50"/>
      <c r="X63" s="558"/>
      <c r="Y63" s="558"/>
      <c r="Z63" s="558"/>
      <c r="AA63" s="55">
        <f t="shared" si="4"/>
        <v>12000000</v>
      </c>
      <c r="AB63" s="55">
        <f t="shared" si="5"/>
        <v>8932500</v>
      </c>
      <c r="AC63" s="55">
        <f t="shared" si="5"/>
        <v>3067500</v>
      </c>
      <c r="AD63" s="55">
        <f t="shared" si="6"/>
        <v>0</v>
      </c>
    </row>
    <row r="64" spans="1:30" s="51" customFormat="1" x14ac:dyDescent="0.25">
      <c r="A64" s="89">
        <f>SUBTOTAL(103,$B$2:B64)</f>
        <v>63</v>
      </c>
      <c r="B64" s="48" t="s">
        <v>4316</v>
      </c>
      <c r="C64" s="49">
        <v>52009045280016</v>
      </c>
      <c r="D64" s="49" t="str">
        <f>VLOOKUP(C64,'Hemis baza'!K:AJ,26,)</f>
        <v>438221100180</v>
      </c>
      <c r="E64" s="24" t="str">
        <f>VLOOKUP(C64,'Hemis baza'!K:AF,13,)</f>
        <v>To‘lov-shartnoma</v>
      </c>
      <c r="F64" s="109" t="str">
        <f>VLOOKUP(C64,'Hemis baza'!K:AF,3,)</f>
        <v>3-kurs</v>
      </c>
      <c r="G64" s="47" t="s">
        <v>4882</v>
      </c>
      <c r="H64" s="404" t="str">
        <f>VLOOKUP(C64,'Hemis baza'!K:AF,5,)</f>
        <v>S1-22 AP</v>
      </c>
      <c r="I64" s="403" t="str">
        <f>VLOOKUP(C64,'Hemis baza'!K:AF,11,)</f>
        <v>Bakalavr</v>
      </c>
      <c r="J64" s="23" t="str">
        <f>VLOOKUP(C64,'Hemis baza'!K:AF,12,)</f>
        <v>Sirtqi</v>
      </c>
      <c r="K64" s="77" t="s">
        <v>4320</v>
      </c>
      <c r="L64" s="50">
        <v>12000000</v>
      </c>
      <c r="M64" s="50">
        <f>SUMIF('BR 3'!B:B,'3-kurs'!C64,'BR 3'!G:G)</f>
        <v>6000000</v>
      </c>
      <c r="N64" s="12">
        <f t="shared" si="0"/>
        <v>6000000</v>
      </c>
      <c r="O64" s="50"/>
      <c r="P64" s="12">
        <f t="shared" si="1"/>
        <v>0</v>
      </c>
      <c r="Q64" s="48"/>
      <c r="T64" s="50">
        <f t="shared" ref="T64:T123" si="7">M64-U64</f>
        <v>3000000</v>
      </c>
      <c r="U64" s="50">
        <v>3000000</v>
      </c>
      <c r="V64" s="50">
        <v>1833328</v>
      </c>
      <c r="W64" s="50"/>
      <c r="X64" s="558"/>
      <c r="Y64" s="558"/>
      <c r="Z64" s="558"/>
      <c r="AA64" s="55">
        <f t="shared" si="4"/>
        <v>12000000</v>
      </c>
      <c r="AB64" s="55">
        <f t="shared" si="5"/>
        <v>6000000</v>
      </c>
      <c r="AC64" s="55">
        <f t="shared" si="5"/>
        <v>6000000</v>
      </c>
      <c r="AD64" s="55">
        <f t="shared" si="6"/>
        <v>0</v>
      </c>
    </row>
    <row r="65" spans="1:30" s="51" customFormat="1" x14ac:dyDescent="0.25">
      <c r="A65" s="89">
        <f>SUBTOTAL(103,$B$2:B65)</f>
        <v>64</v>
      </c>
      <c r="B65" s="48" t="s">
        <v>2575</v>
      </c>
      <c r="C65" s="49">
        <v>62503025280030</v>
      </c>
      <c r="D65" s="49" t="str">
        <f>VLOOKUP(C65,'Hemis baza'!K:AJ,26,)</f>
        <v>438231100041</v>
      </c>
      <c r="E65" s="24" t="str">
        <f>VLOOKUP(C65,'Hemis baza'!K:AF,13,)</f>
        <v>To‘lov-shartnoma</v>
      </c>
      <c r="F65" s="109" t="str">
        <f>VLOOKUP(C65,'Hemis baza'!K:AF,3,)</f>
        <v>3-kurs</v>
      </c>
      <c r="G65" s="47" t="s">
        <v>121</v>
      </c>
      <c r="H65" s="404" t="str">
        <f>VLOOKUP(C65,'Hemis baza'!K:AF,5,)</f>
        <v>S1-22 BT</v>
      </c>
      <c r="I65" s="403" t="str">
        <f>VLOOKUP(C65,'Hemis baza'!K:AF,11,)</f>
        <v>Bakalavr</v>
      </c>
      <c r="J65" s="23" t="str">
        <f>VLOOKUP(C65,'Hemis baza'!K:AF,12,)</f>
        <v>Sirtqi</v>
      </c>
      <c r="K65" s="77" t="s">
        <v>2576</v>
      </c>
      <c r="L65" s="50">
        <v>12000000</v>
      </c>
      <c r="M65" s="50">
        <f>SUMIF('BR 3'!B:B,'3-kurs'!C65,'BR 3'!G:G)</f>
        <v>12000000</v>
      </c>
      <c r="N65" s="12">
        <f t="shared" si="0"/>
        <v>0</v>
      </c>
      <c r="O65" s="50"/>
      <c r="P65" s="12">
        <f t="shared" si="1"/>
        <v>0</v>
      </c>
      <c r="Q65" s="48"/>
      <c r="T65" s="50">
        <f t="shared" si="7"/>
        <v>0</v>
      </c>
      <c r="U65" s="50">
        <v>12000000</v>
      </c>
      <c r="V65" s="50">
        <v>0</v>
      </c>
      <c r="W65" s="50"/>
      <c r="X65" s="558"/>
      <c r="Y65" s="558"/>
      <c r="Z65" s="558"/>
      <c r="AA65" s="55">
        <f t="shared" si="4"/>
        <v>12000000</v>
      </c>
      <c r="AB65" s="55">
        <f t="shared" si="5"/>
        <v>12000000</v>
      </c>
      <c r="AC65" s="55">
        <f t="shared" si="5"/>
        <v>0</v>
      </c>
      <c r="AD65" s="55">
        <f t="shared" si="6"/>
        <v>0</v>
      </c>
    </row>
    <row r="66" spans="1:30" s="51" customFormat="1" x14ac:dyDescent="0.25">
      <c r="A66" s="89">
        <f>SUBTOTAL(103,$B$2:B66)</f>
        <v>65</v>
      </c>
      <c r="B66" s="48" t="s">
        <v>2577</v>
      </c>
      <c r="C66" s="49">
        <v>50201025670028</v>
      </c>
      <c r="D66" s="49" t="str">
        <f>VLOOKUP(C66,'Hemis baza'!K:AJ,26,)</f>
        <v>438231100070</v>
      </c>
      <c r="E66" s="24" t="str">
        <f>VLOOKUP(C66,'Hemis baza'!K:AF,13,)</f>
        <v>To‘lov-shartnoma</v>
      </c>
      <c r="F66" s="109" t="str">
        <f>VLOOKUP(C66,'Hemis baza'!K:AF,3,)</f>
        <v>3-kurs</v>
      </c>
      <c r="G66" s="47" t="s">
        <v>309</v>
      </c>
      <c r="H66" s="404" t="str">
        <f>VLOOKUP(C66,'Hemis baza'!K:AF,5,)</f>
        <v>S1-22 Tarix</v>
      </c>
      <c r="I66" s="403" t="str">
        <f>VLOOKUP(C66,'Hemis baza'!K:AF,11,)</f>
        <v>Bakalavr</v>
      </c>
      <c r="J66" s="23" t="str">
        <f>VLOOKUP(C66,'Hemis baza'!K:AF,12,)</f>
        <v>Sirtqi</v>
      </c>
      <c r="K66" s="77" t="s">
        <v>2578</v>
      </c>
      <c r="L66" s="50">
        <v>12000000</v>
      </c>
      <c r="M66" s="50">
        <f>SUMIF('BR 3'!B:B,'3-kurs'!C66,'BR 3'!G:G)</f>
        <v>12000000</v>
      </c>
      <c r="N66" s="12">
        <f t="shared" ref="N66:N129" si="8">IF((L66)-M66&gt;0,(L66)-M66,0)</f>
        <v>0</v>
      </c>
      <c r="O66" s="50"/>
      <c r="P66" s="12">
        <f t="shared" ref="P66:P129" si="9">IF((L66)-M66&lt;0,M66-(L66),0)</f>
        <v>0</v>
      </c>
      <c r="Q66" s="48"/>
      <c r="T66" s="50">
        <f t="shared" si="7"/>
        <v>0</v>
      </c>
      <c r="U66" s="50">
        <v>12000000</v>
      </c>
      <c r="V66" s="50">
        <v>1374996</v>
      </c>
      <c r="W66" s="50"/>
      <c r="X66" s="558"/>
      <c r="Y66" s="558"/>
      <c r="Z66" s="558"/>
      <c r="AA66" s="55">
        <f t="shared" si="4"/>
        <v>12000000</v>
      </c>
      <c r="AB66" s="55">
        <f t="shared" si="5"/>
        <v>12000000</v>
      </c>
      <c r="AC66" s="55">
        <f t="shared" si="5"/>
        <v>0</v>
      </c>
      <c r="AD66" s="55">
        <f t="shared" si="6"/>
        <v>0</v>
      </c>
    </row>
    <row r="67" spans="1:30" s="51" customFormat="1" x14ac:dyDescent="0.25">
      <c r="A67" s="89">
        <f>SUBTOTAL(103,$B$2:B67)</f>
        <v>66</v>
      </c>
      <c r="B67" s="48" t="s">
        <v>2579</v>
      </c>
      <c r="C67" s="49">
        <v>62908036060064</v>
      </c>
      <c r="D67" s="49" t="str">
        <f>VLOOKUP(C67,'Hemis baza'!K:AJ,26,)</f>
        <v>438221100196</v>
      </c>
      <c r="E67" s="24" t="str">
        <f>VLOOKUP(C67,'Hemis baza'!K:AF,13,)</f>
        <v>To‘lov-shartnoma</v>
      </c>
      <c r="F67" s="109" t="str">
        <f>VLOOKUP(C67,'Hemis baza'!K:AF,3,)</f>
        <v>3-kurs</v>
      </c>
      <c r="G67" s="47" t="s">
        <v>4882</v>
      </c>
      <c r="H67" s="404" t="str">
        <f>VLOOKUP(C67,'Hemis baza'!K:AF,5,)</f>
        <v>S1-22 AP</v>
      </c>
      <c r="I67" s="403" t="str">
        <f>VLOOKUP(C67,'Hemis baza'!K:AF,11,)</f>
        <v>Bakalavr</v>
      </c>
      <c r="J67" s="23" t="str">
        <f>VLOOKUP(C67,'Hemis baza'!K:AF,12,)</f>
        <v>Sirtqi</v>
      </c>
      <c r="K67" s="77" t="s">
        <v>2580</v>
      </c>
      <c r="L67" s="50">
        <v>12000000</v>
      </c>
      <c r="M67" s="50">
        <f>SUMIF('BR 3'!B:B,'3-kurs'!C67,'BR 3'!G:G)</f>
        <v>2000000</v>
      </c>
      <c r="N67" s="12">
        <f t="shared" si="8"/>
        <v>10000000</v>
      </c>
      <c r="O67" s="50"/>
      <c r="P67" s="12">
        <f t="shared" si="9"/>
        <v>0</v>
      </c>
      <c r="Q67" s="48"/>
      <c r="T67" s="50">
        <f t="shared" si="7"/>
        <v>0</v>
      </c>
      <c r="U67" s="50">
        <v>2000000</v>
      </c>
      <c r="V67" s="50">
        <v>0</v>
      </c>
      <c r="W67" s="50"/>
      <c r="X67" s="558"/>
      <c r="Y67" s="558"/>
      <c r="Z67" s="558"/>
      <c r="AA67" s="55">
        <f t="shared" ref="AA67:AA130" si="10">L67</f>
        <v>12000000</v>
      </c>
      <c r="AB67" s="55">
        <f t="shared" ref="AB67:AC130" si="11">M67</f>
        <v>2000000</v>
      </c>
      <c r="AC67" s="55">
        <f t="shared" si="11"/>
        <v>10000000</v>
      </c>
      <c r="AD67" s="55">
        <f t="shared" ref="AD67:AD130" si="12">P67</f>
        <v>0</v>
      </c>
    </row>
    <row r="68" spans="1:30" s="51" customFormat="1" x14ac:dyDescent="0.25">
      <c r="A68" s="89">
        <f>SUBTOTAL(103,$B$2:B68)</f>
        <v>67</v>
      </c>
      <c r="B68" s="48" t="s">
        <v>2581</v>
      </c>
      <c r="C68" s="49">
        <v>51508045670029</v>
      </c>
      <c r="D68" s="49" t="str">
        <f>VLOOKUP(C68,'Hemis baza'!K:AJ,26,)</f>
        <v>438221100178</v>
      </c>
      <c r="E68" s="24" t="str">
        <f>VLOOKUP(C68,'Hemis baza'!K:AF,13,)</f>
        <v>To‘lov-shartnoma</v>
      </c>
      <c r="F68" s="109" t="str">
        <f>VLOOKUP(C68,'Hemis baza'!K:AF,3,)</f>
        <v>3-kurs</v>
      </c>
      <c r="G68" s="47" t="s">
        <v>4882</v>
      </c>
      <c r="H68" s="404" t="str">
        <f>VLOOKUP(C68,'Hemis baza'!K:AF,5,)</f>
        <v>S2-22 AP</v>
      </c>
      <c r="I68" s="403" t="str">
        <f>VLOOKUP(C68,'Hemis baza'!K:AF,11,)</f>
        <v>Bakalavr</v>
      </c>
      <c r="J68" s="23" t="str">
        <f>VLOOKUP(C68,'Hemis baza'!K:AF,12,)</f>
        <v>Sirtqi</v>
      </c>
      <c r="K68" s="77" t="s">
        <v>2582</v>
      </c>
      <c r="L68" s="50">
        <v>12000000</v>
      </c>
      <c r="M68" s="50">
        <f>SUMIF('BR 3'!B:B,'3-kurs'!C68,'BR 3'!G:G)</f>
        <v>10200000</v>
      </c>
      <c r="N68" s="12">
        <f t="shared" si="8"/>
        <v>1800000</v>
      </c>
      <c r="O68" s="48" t="s">
        <v>7167</v>
      </c>
      <c r="P68" s="12">
        <f t="shared" si="9"/>
        <v>0</v>
      </c>
      <c r="Q68" s="48"/>
      <c r="T68" s="50">
        <f t="shared" si="7"/>
        <v>2000000</v>
      </c>
      <c r="U68" s="50">
        <v>8200000</v>
      </c>
      <c r="V68" s="50">
        <v>0</v>
      </c>
      <c r="W68" s="50"/>
      <c r="X68" s="558"/>
      <c r="Y68" s="558"/>
      <c r="Z68" s="558"/>
      <c r="AA68" s="55">
        <f t="shared" si="10"/>
        <v>12000000</v>
      </c>
      <c r="AB68" s="55">
        <f t="shared" si="11"/>
        <v>10200000</v>
      </c>
      <c r="AC68" s="55">
        <f t="shared" si="11"/>
        <v>1800000</v>
      </c>
      <c r="AD68" s="55">
        <f t="shared" si="12"/>
        <v>0</v>
      </c>
    </row>
    <row r="69" spans="1:30" s="51" customFormat="1" x14ac:dyDescent="0.25">
      <c r="A69" s="89">
        <f>SUBTOTAL(103,$B$2:B69)</f>
        <v>68</v>
      </c>
      <c r="B69" s="48" t="s">
        <v>2583</v>
      </c>
      <c r="C69" s="49">
        <v>42311881140058</v>
      </c>
      <c r="D69" s="49" t="str">
        <f>VLOOKUP(C69,'Hemis baza'!K:AJ,26,)</f>
        <v>438231100029</v>
      </c>
      <c r="E69" s="24" t="str">
        <f>VLOOKUP(C69,'Hemis baza'!K:AF,13,)</f>
        <v>To‘lov-shartnoma</v>
      </c>
      <c r="F69" s="109" t="str">
        <f>VLOOKUP(C69,'Hemis baza'!K:AF,3,)</f>
        <v>3-kurs</v>
      </c>
      <c r="G69" s="307" t="s">
        <v>318</v>
      </c>
      <c r="H69" s="404" t="str">
        <f>VLOOKUP(C69,'Hemis baza'!K:AF,5,)</f>
        <v>S1-22 IQT</v>
      </c>
      <c r="I69" s="403" t="str">
        <f>VLOOKUP(C69,'Hemis baza'!K:AF,11,)</f>
        <v>Bakalavr</v>
      </c>
      <c r="J69" s="23" t="str">
        <f>VLOOKUP(C69,'Hemis baza'!K:AF,12,)</f>
        <v>Sirtqi</v>
      </c>
      <c r="K69" s="77" t="s">
        <v>2584</v>
      </c>
      <c r="L69" s="50">
        <v>12000000</v>
      </c>
      <c r="M69" s="50">
        <f>SUMIF('BR 3'!B:B,'3-kurs'!C69,'BR 3'!G:G)</f>
        <v>6500000</v>
      </c>
      <c r="N69" s="12">
        <f t="shared" si="8"/>
        <v>5500000</v>
      </c>
      <c r="O69" s="50"/>
      <c r="P69" s="12">
        <f t="shared" si="9"/>
        <v>0</v>
      </c>
      <c r="Q69" s="48"/>
      <c r="T69" s="50">
        <f t="shared" si="7"/>
        <v>0</v>
      </c>
      <c r="U69" s="50">
        <v>6500000</v>
      </c>
      <c r="V69" s="50">
        <v>0</v>
      </c>
      <c r="W69" s="50"/>
      <c r="X69" s="558"/>
      <c r="Y69" s="558"/>
      <c r="Z69" s="558"/>
      <c r="AA69" s="55">
        <f t="shared" si="10"/>
        <v>12000000</v>
      </c>
      <c r="AB69" s="55">
        <f t="shared" si="11"/>
        <v>6500000</v>
      </c>
      <c r="AC69" s="55">
        <f t="shared" si="11"/>
        <v>5500000</v>
      </c>
      <c r="AD69" s="55">
        <f t="shared" si="12"/>
        <v>0</v>
      </c>
    </row>
    <row r="70" spans="1:30" s="51" customFormat="1" x14ac:dyDescent="0.25">
      <c r="A70" s="89">
        <f>SUBTOTAL(103,$B$2:B70)</f>
        <v>69</v>
      </c>
      <c r="B70" s="48" t="s">
        <v>2585</v>
      </c>
      <c r="C70" s="49">
        <v>31803975320032</v>
      </c>
      <c r="D70" s="49" t="str">
        <f>VLOOKUP(C70,'Hemis baza'!K:AJ,26,)</f>
        <v>438221100182</v>
      </c>
      <c r="E70" s="24" t="str">
        <f>VLOOKUP(C70,'Hemis baza'!K:AF,13,)</f>
        <v>To‘lov-shartnoma</v>
      </c>
      <c r="F70" s="109" t="str">
        <f>VLOOKUP(C70,'Hemis baza'!K:AF,3,)</f>
        <v>3-kurs</v>
      </c>
      <c r="G70" s="47" t="s">
        <v>4882</v>
      </c>
      <c r="H70" s="404" t="str">
        <f>VLOOKUP(C70,'Hemis baza'!K:AF,5,)</f>
        <v>S2-22 AP</v>
      </c>
      <c r="I70" s="403" t="str">
        <f>VLOOKUP(C70,'Hemis baza'!K:AF,11,)</f>
        <v>Bakalavr</v>
      </c>
      <c r="J70" s="23" t="str">
        <f>VLOOKUP(C70,'Hemis baza'!K:AF,12,)</f>
        <v>Sirtqi</v>
      </c>
      <c r="K70" s="77" t="s">
        <v>2586</v>
      </c>
      <c r="L70" s="50">
        <v>12000000</v>
      </c>
      <c r="M70" s="50">
        <f>SUMIF('BR 3'!B:B,'3-kurs'!C70,'BR 3'!G:G)</f>
        <v>10000000</v>
      </c>
      <c r="N70" s="12">
        <f t="shared" si="8"/>
        <v>2000000</v>
      </c>
      <c r="O70" s="50"/>
      <c r="P70" s="12">
        <f t="shared" si="9"/>
        <v>0</v>
      </c>
      <c r="Q70" s="48"/>
      <c r="T70" s="50">
        <f t="shared" si="7"/>
        <v>0</v>
      </c>
      <c r="U70" s="50">
        <v>10000000</v>
      </c>
      <c r="V70" s="50">
        <v>0</v>
      </c>
      <c r="W70" s="50"/>
      <c r="X70" s="558"/>
      <c r="Y70" s="558"/>
      <c r="Z70" s="558"/>
      <c r="AA70" s="55">
        <f t="shared" si="10"/>
        <v>12000000</v>
      </c>
      <c r="AB70" s="55">
        <f t="shared" si="11"/>
        <v>10000000</v>
      </c>
      <c r="AC70" s="55">
        <f t="shared" si="11"/>
        <v>2000000</v>
      </c>
      <c r="AD70" s="55">
        <f t="shared" si="12"/>
        <v>0</v>
      </c>
    </row>
    <row r="71" spans="1:30" s="51" customFormat="1" x14ac:dyDescent="0.25">
      <c r="A71" s="89">
        <f>SUBTOTAL(103,$B$2:B71)</f>
        <v>70</v>
      </c>
      <c r="B71" s="48" t="s">
        <v>2587</v>
      </c>
      <c r="C71" s="49">
        <v>52009025300024</v>
      </c>
      <c r="D71" s="49" t="str">
        <f>VLOOKUP(C71,'Hemis baza'!K:AJ,26,)</f>
        <v>438231100067</v>
      </c>
      <c r="E71" s="24" t="str">
        <f>VLOOKUP(C71,'Hemis baza'!K:AF,13,)</f>
        <v>To‘lov-shartnoma</v>
      </c>
      <c r="F71" s="109" t="str">
        <f>VLOOKUP(C71,'Hemis baza'!K:AF,3,)</f>
        <v>3-kurs</v>
      </c>
      <c r="G71" s="47" t="s">
        <v>309</v>
      </c>
      <c r="H71" s="404" t="str">
        <f>VLOOKUP(C71,'Hemis baza'!K:AF,5,)</f>
        <v>S1-22 Tarix</v>
      </c>
      <c r="I71" s="403" t="str">
        <f>VLOOKUP(C71,'Hemis baza'!K:AF,11,)</f>
        <v>Bakalavr</v>
      </c>
      <c r="J71" s="23" t="str">
        <f>VLOOKUP(C71,'Hemis baza'!K:AF,12,)</f>
        <v>Sirtqi</v>
      </c>
      <c r="K71" s="77" t="s">
        <v>2588</v>
      </c>
      <c r="L71" s="50">
        <v>12000000</v>
      </c>
      <c r="M71" s="50">
        <f>SUMIF('BR 3'!B:B,'3-kurs'!C71,'BR 3'!G:G)</f>
        <v>6000000</v>
      </c>
      <c r="N71" s="12">
        <f t="shared" si="8"/>
        <v>6000000</v>
      </c>
      <c r="O71" s="50"/>
      <c r="P71" s="12">
        <f t="shared" si="9"/>
        <v>0</v>
      </c>
      <c r="Q71" s="48"/>
      <c r="T71" s="50">
        <f t="shared" si="7"/>
        <v>0</v>
      </c>
      <c r="U71" s="50">
        <v>6000000</v>
      </c>
      <c r="V71" s="50">
        <v>0</v>
      </c>
      <c r="W71" s="50"/>
      <c r="X71" s="558"/>
      <c r="Y71" s="558"/>
      <c r="Z71" s="558"/>
      <c r="AA71" s="55">
        <f t="shared" si="10"/>
        <v>12000000</v>
      </c>
      <c r="AB71" s="55">
        <f t="shared" si="11"/>
        <v>6000000</v>
      </c>
      <c r="AC71" s="55">
        <f t="shared" si="11"/>
        <v>6000000</v>
      </c>
      <c r="AD71" s="55">
        <f t="shared" si="12"/>
        <v>0</v>
      </c>
    </row>
    <row r="72" spans="1:30" s="51" customFormat="1" x14ac:dyDescent="0.25">
      <c r="A72" s="89">
        <f>SUBTOTAL(103,$B$2:B72)</f>
        <v>71</v>
      </c>
      <c r="B72" s="48" t="s">
        <v>2589</v>
      </c>
      <c r="C72" s="49">
        <v>61511045350070</v>
      </c>
      <c r="D72" s="49" t="str">
        <f>VLOOKUP(C72,'Hemis baza'!K:AJ,26,)</f>
        <v>438231100046</v>
      </c>
      <c r="E72" s="24" t="str">
        <f>VLOOKUP(C72,'Hemis baza'!K:AF,13,)</f>
        <v>To‘lov-shartnoma</v>
      </c>
      <c r="F72" s="109" t="str">
        <f>VLOOKUP(C72,'Hemis baza'!K:AF,3,)</f>
        <v>3-kurs</v>
      </c>
      <c r="G72" s="47" t="s">
        <v>121</v>
      </c>
      <c r="H72" s="404" t="str">
        <f>VLOOKUP(C72,'Hemis baza'!K:AF,5,)</f>
        <v>S2-22 BT</v>
      </c>
      <c r="I72" s="403" t="str">
        <f>VLOOKUP(C72,'Hemis baza'!K:AF,11,)</f>
        <v>Bakalavr</v>
      </c>
      <c r="J72" s="23" t="str">
        <f>VLOOKUP(C72,'Hemis baza'!K:AF,12,)</f>
        <v>Sirtqi</v>
      </c>
      <c r="K72" s="77" t="s">
        <v>2591</v>
      </c>
      <c r="L72" s="50">
        <v>12000000</v>
      </c>
      <c r="M72" s="50">
        <f>SUMIF('BR 3'!B:B,'3-kurs'!C72,'BR 3'!G:G)</f>
        <v>6000737</v>
      </c>
      <c r="N72" s="12">
        <f t="shared" si="8"/>
        <v>5999263</v>
      </c>
      <c r="O72" s="48" t="s">
        <v>7167</v>
      </c>
      <c r="P72" s="12">
        <f t="shared" si="9"/>
        <v>0</v>
      </c>
      <c r="Q72" s="48"/>
      <c r="T72" s="50">
        <f t="shared" si="7"/>
        <v>0</v>
      </c>
      <c r="U72" s="50">
        <v>6000737</v>
      </c>
      <c r="V72" s="50">
        <v>0</v>
      </c>
      <c r="W72" s="50"/>
      <c r="X72" s="558"/>
      <c r="Y72" s="558"/>
      <c r="Z72" s="558"/>
      <c r="AA72" s="55">
        <f t="shared" si="10"/>
        <v>12000000</v>
      </c>
      <c r="AB72" s="55">
        <f t="shared" si="11"/>
        <v>6000737</v>
      </c>
      <c r="AC72" s="55">
        <f t="shared" si="11"/>
        <v>5999263</v>
      </c>
      <c r="AD72" s="55">
        <f t="shared" si="12"/>
        <v>0</v>
      </c>
    </row>
    <row r="73" spans="1:30" s="51" customFormat="1" x14ac:dyDescent="0.25">
      <c r="A73" s="89">
        <f>SUBTOTAL(103,$B$2:B73)</f>
        <v>72</v>
      </c>
      <c r="B73" s="48" t="s">
        <v>2592</v>
      </c>
      <c r="C73" s="49">
        <v>53011045270060</v>
      </c>
      <c r="D73" s="49" t="str">
        <f>VLOOKUP(C73,'Hemis baza'!K:AJ,26,)</f>
        <v>438231100061</v>
      </c>
      <c r="E73" s="24" t="str">
        <f>VLOOKUP(C73,'Hemis baza'!K:AF,13,)</f>
        <v>To‘lov-shartnoma</v>
      </c>
      <c r="F73" s="109" t="str">
        <f>VLOOKUP(C73,'Hemis baza'!K:AF,3,)</f>
        <v>3-kurs</v>
      </c>
      <c r="G73" s="305" t="s">
        <v>140</v>
      </c>
      <c r="H73" s="404" t="str">
        <f>VLOOKUP(C73,'Hemis baza'!K:AF,5,)</f>
        <v>S1-22 MuzT</v>
      </c>
      <c r="I73" s="403" t="str">
        <f>VLOOKUP(C73,'Hemis baza'!K:AF,11,)</f>
        <v>Bakalavr</v>
      </c>
      <c r="J73" s="23" t="str">
        <f>VLOOKUP(C73,'Hemis baza'!K:AF,12,)</f>
        <v>Sirtqi</v>
      </c>
      <c r="K73" s="77" t="s">
        <v>2593</v>
      </c>
      <c r="L73" s="50">
        <v>12000000</v>
      </c>
      <c r="M73" s="50">
        <f>SUMIF('BR 3'!B:B,'3-kurs'!C73,'BR 3'!G:G)</f>
        <v>12000000</v>
      </c>
      <c r="N73" s="12">
        <f t="shared" si="8"/>
        <v>0</v>
      </c>
      <c r="O73" s="50"/>
      <c r="P73" s="12">
        <f t="shared" si="9"/>
        <v>0</v>
      </c>
      <c r="Q73" s="48"/>
      <c r="T73" s="50">
        <f t="shared" si="7"/>
        <v>0</v>
      </c>
      <c r="U73" s="50">
        <v>12000000</v>
      </c>
      <c r="V73" s="50">
        <v>0</v>
      </c>
      <c r="W73" s="50"/>
      <c r="X73" s="558"/>
      <c r="Y73" s="558"/>
      <c r="Z73" s="558"/>
      <c r="AA73" s="55">
        <f t="shared" si="10"/>
        <v>12000000</v>
      </c>
      <c r="AB73" s="55">
        <f t="shared" si="11"/>
        <v>12000000</v>
      </c>
      <c r="AC73" s="55">
        <f t="shared" si="11"/>
        <v>0</v>
      </c>
      <c r="AD73" s="55">
        <f t="shared" si="12"/>
        <v>0</v>
      </c>
    </row>
    <row r="74" spans="1:30" s="51" customFormat="1" x14ac:dyDescent="0.25">
      <c r="A74" s="89">
        <f>SUBTOTAL(103,$B$2:B74)</f>
        <v>73</v>
      </c>
      <c r="B74" s="48" t="s">
        <v>2596</v>
      </c>
      <c r="C74" s="49">
        <v>42007941040041</v>
      </c>
      <c r="D74" s="49" t="str">
        <f>VLOOKUP(C74,'Hemis baza'!K:AJ,26,)</f>
        <v>438231100055</v>
      </c>
      <c r="E74" s="24" t="str">
        <f>VLOOKUP(C74,'Hemis baza'!K:AF,13,)</f>
        <v>To‘lov-shartnoma</v>
      </c>
      <c r="F74" s="109" t="str">
        <f>VLOOKUP(C74,'Hemis baza'!K:AF,3,)</f>
        <v>3-kurs</v>
      </c>
      <c r="G74" s="47" t="s">
        <v>36</v>
      </c>
      <c r="H74" s="404" t="str">
        <f>VLOOKUP(C74,'Hemis baza'!K:AF,5,)</f>
        <v>S2-22 MT</v>
      </c>
      <c r="I74" s="403" t="str">
        <f>VLOOKUP(C74,'Hemis baza'!K:AF,11,)</f>
        <v>Bakalavr</v>
      </c>
      <c r="J74" s="23" t="str">
        <f>VLOOKUP(C74,'Hemis baza'!K:AF,12,)</f>
        <v>Sirtqi</v>
      </c>
      <c r="K74" s="77" t="s">
        <v>2597</v>
      </c>
      <c r="L74" s="50">
        <v>12000000</v>
      </c>
      <c r="M74" s="50">
        <f>SUMIF('BR 3'!B:B,'3-kurs'!C74,'BR 3'!G:G)</f>
        <v>5600000</v>
      </c>
      <c r="N74" s="12">
        <f t="shared" si="8"/>
        <v>6400000</v>
      </c>
      <c r="O74" s="50"/>
      <c r="P74" s="12">
        <f t="shared" si="9"/>
        <v>0</v>
      </c>
      <c r="Q74" s="48"/>
      <c r="T74" s="50">
        <f t="shared" si="7"/>
        <v>0</v>
      </c>
      <c r="U74" s="50">
        <v>5600000</v>
      </c>
      <c r="V74" s="50">
        <v>0</v>
      </c>
      <c r="W74" s="50"/>
      <c r="X74" s="558"/>
      <c r="Y74" s="558"/>
      <c r="Z74" s="558"/>
      <c r="AA74" s="55">
        <f t="shared" si="10"/>
        <v>12000000</v>
      </c>
      <c r="AB74" s="55">
        <f t="shared" si="11"/>
        <v>5600000</v>
      </c>
      <c r="AC74" s="55">
        <f t="shared" si="11"/>
        <v>6400000</v>
      </c>
      <c r="AD74" s="55">
        <f t="shared" si="12"/>
        <v>0</v>
      </c>
    </row>
    <row r="75" spans="1:30" s="51" customFormat="1" x14ac:dyDescent="0.25">
      <c r="A75" s="89">
        <f>SUBTOTAL(103,$B$2:B75)</f>
        <v>74</v>
      </c>
      <c r="B75" s="48" t="s">
        <v>2598</v>
      </c>
      <c r="C75" s="49">
        <v>42311892390086</v>
      </c>
      <c r="D75" s="49" t="e">
        <f>VLOOKUP(C75,'Hemis baza'!K:AJ,26,)</f>
        <v>#N/A</v>
      </c>
      <c r="E75" s="24" t="e">
        <f>VLOOKUP(C75,'Hemis baza'!K:AF,13,)</f>
        <v>#N/A</v>
      </c>
      <c r="F75" s="109" t="e">
        <f>VLOOKUP(C75,'Hemis baza'!K:AF,3,)</f>
        <v>#N/A</v>
      </c>
      <c r="G75" s="47"/>
      <c r="H75" s="404" t="e">
        <f>VLOOKUP(C75,'Hemis baza'!K:AF,5,)</f>
        <v>#N/A</v>
      </c>
      <c r="I75" s="403" t="e">
        <f>VLOOKUP(C75,'Hemis baza'!K:AF,11,)</f>
        <v>#N/A</v>
      </c>
      <c r="J75" s="23" t="e">
        <f>VLOOKUP(C75,'Hemis baza'!K:AF,12,)</f>
        <v>#N/A</v>
      </c>
      <c r="K75" s="77" t="s">
        <v>4665</v>
      </c>
      <c r="L75" s="50">
        <v>15000000</v>
      </c>
      <c r="M75" s="50">
        <f>SUMIF('BR 3'!B:B,'3-kurs'!C75,'BR 3'!G:G)</f>
        <v>0</v>
      </c>
      <c r="N75" s="12">
        <f t="shared" si="8"/>
        <v>15000000</v>
      </c>
      <c r="O75" s="50"/>
      <c r="P75" s="12">
        <f t="shared" si="9"/>
        <v>0</v>
      </c>
      <c r="Q75" s="48"/>
      <c r="T75" s="50">
        <f t="shared" si="7"/>
        <v>0</v>
      </c>
      <c r="U75" s="50">
        <v>0</v>
      </c>
      <c r="V75" s="50">
        <v>0</v>
      </c>
      <c r="W75" s="50"/>
      <c r="X75" s="558"/>
      <c r="Y75" s="558"/>
      <c r="Z75" s="558"/>
      <c r="AA75" s="55">
        <f t="shared" si="10"/>
        <v>15000000</v>
      </c>
      <c r="AB75" s="55">
        <f t="shared" si="11"/>
        <v>0</v>
      </c>
      <c r="AC75" s="55">
        <f t="shared" si="11"/>
        <v>15000000</v>
      </c>
      <c r="AD75" s="55">
        <f t="shared" si="12"/>
        <v>0</v>
      </c>
    </row>
    <row r="76" spans="1:30" s="51" customFormat="1" x14ac:dyDescent="0.25">
      <c r="A76" s="89">
        <f>SUBTOTAL(103,$B$2:B76)</f>
        <v>75</v>
      </c>
      <c r="B76" s="48" t="s">
        <v>2599</v>
      </c>
      <c r="C76" s="49">
        <v>41610822100010</v>
      </c>
      <c r="D76" s="49" t="e">
        <f>VLOOKUP(C76,'Hemis baza'!K:AJ,26,)</f>
        <v>#N/A</v>
      </c>
      <c r="E76" s="24" t="e">
        <f>VLOOKUP(C76,'Hemis baza'!K:AF,13,)</f>
        <v>#N/A</v>
      </c>
      <c r="F76" s="109" t="e">
        <f>VLOOKUP(C76,'Hemis baza'!K:AF,3,)</f>
        <v>#N/A</v>
      </c>
      <c r="G76" s="47"/>
      <c r="H76" s="404" t="e">
        <f>VLOOKUP(C76,'Hemis baza'!K:AF,5,)</f>
        <v>#N/A</v>
      </c>
      <c r="I76" s="403" t="e">
        <f>VLOOKUP(C76,'Hemis baza'!K:AF,11,)</f>
        <v>#N/A</v>
      </c>
      <c r="J76" s="23" t="e">
        <f>VLOOKUP(C76,'Hemis baza'!K:AF,12,)</f>
        <v>#N/A</v>
      </c>
      <c r="K76" s="77" t="s">
        <v>4666</v>
      </c>
      <c r="L76" s="50">
        <v>15000000</v>
      </c>
      <c r="M76" s="50">
        <f>SUMIF('BR 3'!B:B,'3-kurs'!C76,'BR 3'!G:G)</f>
        <v>5000</v>
      </c>
      <c r="N76" s="12">
        <f t="shared" si="8"/>
        <v>14995000</v>
      </c>
      <c r="O76" s="50"/>
      <c r="P76" s="12">
        <f t="shared" si="9"/>
        <v>0</v>
      </c>
      <c r="Q76" s="48"/>
      <c r="T76" s="50">
        <f t="shared" si="7"/>
        <v>0</v>
      </c>
      <c r="U76" s="50">
        <v>5000</v>
      </c>
      <c r="V76" s="50">
        <v>0</v>
      </c>
      <c r="W76" s="50"/>
      <c r="X76" s="558"/>
      <c r="Y76" s="558"/>
      <c r="Z76" s="558"/>
      <c r="AA76" s="55">
        <f t="shared" si="10"/>
        <v>15000000</v>
      </c>
      <c r="AB76" s="55">
        <f t="shared" si="11"/>
        <v>5000</v>
      </c>
      <c r="AC76" s="55">
        <f t="shared" si="11"/>
        <v>14995000</v>
      </c>
      <c r="AD76" s="55">
        <f t="shared" si="12"/>
        <v>0</v>
      </c>
    </row>
    <row r="77" spans="1:30" s="51" customFormat="1" x14ac:dyDescent="0.25">
      <c r="A77" s="89">
        <f>SUBTOTAL(103,$B$2:B77)</f>
        <v>76</v>
      </c>
      <c r="B77" s="48" t="s">
        <v>2600</v>
      </c>
      <c r="C77" s="49">
        <v>41912931010010</v>
      </c>
      <c r="D77" s="49" t="str">
        <f>VLOOKUP(C77,'Hemis baza'!K:AJ,26,)</f>
        <v>438231100154</v>
      </c>
      <c r="E77" s="24" t="str">
        <f>VLOOKUP(C77,'Hemis baza'!K:AF,13,)</f>
        <v>To‘lov-shartnoma</v>
      </c>
      <c r="F77" s="109" t="str">
        <f>VLOOKUP(C77,'Hemis baza'!K:AF,3,)</f>
        <v>3-kurs</v>
      </c>
      <c r="G77" s="47" t="s">
        <v>181</v>
      </c>
      <c r="H77" s="404" t="str">
        <f>VLOOKUP(C77,'Hemis baza'!K:AF,5,)</f>
        <v>S1-22 O`TA</v>
      </c>
      <c r="I77" s="403" t="str">
        <f>VLOOKUP(C77,'Hemis baza'!K:AF,11,)</f>
        <v>Bakalavr</v>
      </c>
      <c r="J77" s="23" t="str">
        <f>VLOOKUP(C77,'Hemis baza'!K:AF,12,)</f>
        <v>Sirtqi</v>
      </c>
      <c r="K77" s="77" t="s">
        <v>2601</v>
      </c>
      <c r="L77" s="50">
        <v>12000000</v>
      </c>
      <c r="M77" s="50">
        <f>SUMIF('BR 3'!B:B,'3-kurs'!C77,'BR 3'!G:G)</f>
        <v>12000000</v>
      </c>
      <c r="N77" s="12">
        <f t="shared" si="8"/>
        <v>0</v>
      </c>
      <c r="O77" s="50"/>
      <c r="P77" s="12">
        <f t="shared" si="9"/>
        <v>0</v>
      </c>
      <c r="Q77" s="48"/>
      <c r="T77" s="50">
        <f t="shared" si="7"/>
        <v>0</v>
      </c>
      <c r="U77" s="50">
        <v>12000000</v>
      </c>
      <c r="V77" s="50">
        <v>0</v>
      </c>
      <c r="W77" s="50"/>
      <c r="X77" s="558"/>
      <c r="Y77" s="558"/>
      <c r="Z77" s="558"/>
      <c r="AA77" s="55">
        <f t="shared" si="10"/>
        <v>12000000</v>
      </c>
      <c r="AB77" s="55">
        <f t="shared" si="11"/>
        <v>12000000</v>
      </c>
      <c r="AC77" s="55">
        <f t="shared" si="11"/>
        <v>0</v>
      </c>
      <c r="AD77" s="55">
        <f t="shared" si="12"/>
        <v>0</v>
      </c>
    </row>
    <row r="78" spans="1:30" s="51" customFormat="1" x14ac:dyDescent="0.25">
      <c r="A78" s="89">
        <f>SUBTOTAL(103,$B$2:B78)</f>
        <v>77</v>
      </c>
      <c r="B78" s="48" t="s">
        <v>2602</v>
      </c>
      <c r="C78" s="49">
        <v>63112025330015</v>
      </c>
      <c r="D78" s="49" t="str">
        <f>VLOOKUP(C78,'Hemis baza'!K:AJ,26,)</f>
        <v>438221100099</v>
      </c>
      <c r="E78" s="24" t="str">
        <f>VLOOKUP(C78,'Hemis baza'!K:AF,13,)</f>
        <v>To‘lov-shartnoma</v>
      </c>
      <c r="F78" s="109" t="str">
        <f>VLOOKUP(C78,'Hemis baza'!K:AF,3,)</f>
        <v>3-kurs</v>
      </c>
      <c r="G78" s="47" t="s">
        <v>4882</v>
      </c>
      <c r="H78" s="404" t="str">
        <f>VLOOKUP(C78,'Hemis baza'!K:AF,5,)</f>
        <v>1-22 AP</v>
      </c>
      <c r="I78" s="403" t="str">
        <f>VLOOKUP(C78,'Hemis baza'!K:AF,11,)</f>
        <v>Bakalavr</v>
      </c>
      <c r="J78" s="23" t="str">
        <f>VLOOKUP(C78,'Hemis baza'!K:AF,12,)</f>
        <v>Kunduzgi</v>
      </c>
      <c r="K78" s="77" t="s">
        <v>2603</v>
      </c>
      <c r="L78" s="50">
        <v>15000000</v>
      </c>
      <c r="M78" s="50">
        <f>SUMIF('BR 3'!B:B,'3-kurs'!C78,'BR 3'!G:G)</f>
        <v>15000000</v>
      </c>
      <c r="N78" s="12">
        <f t="shared" si="8"/>
        <v>0</v>
      </c>
      <c r="O78" s="50"/>
      <c r="P78" s="12">
        <f t="shared" si="9"/>
        <v>0</v>
      </c>
      <c r="Q78" s="48"/>
      <c r="T78" s="50">
        <f t="shared" si="7"/>
        <v>0</v>
      </c>
      <c r="U78" s="50">
        <v>15000000</v>
      </c>
      <c r="V78" s="50">
        <v>0</v>
      </c>
      <c r="W78" s="50"/>
      <c r="X78" s="558"/>
      <c r="Y78" s="558"/>
      <c r="Z78" s="558"/>
      <c r="AA78" s="55">
        <f t="shared" si="10"/>
        <v>15000000</v>
      </c>
      <c r="AB78" s="55">
        <f t="shared" si="11"/>
        <v>15000000</v>
      </c>
      <c r="AC78" s="55">
        <f t="shared" si="11"/>
        <v>0</v>
      </c>
      <c r="AD78" s="55">
        <f t="shared" si="12"/>
        <v>0</v>
      </c>
    </row>
    <row r="79" spans="1:30" s="51" customFormat="1" x14ac:dyDescent="0.25">
      <c r="A79" s="89">
        <f>SUBTOTAL(103,$B$2:B79)</f>
        <v>78</v>
      </c>
      <c r="B79" s="48" t="s">
        <v>2604</v>
      </c>
      <c r="C79" s="49">
        <v>32107851110027</v>
      </c>
      <c r="D79" s="49" t="str">
        <f>VLOOKUP(C79,'Hemis baza'!K:AJ,26,)</f>
        <v>438231100227</v>
      </c>
      <c r="E79" s="24" t="str">
        <f>VLOOKUP(C79,'Hemis baza'!K:AF,13,)</f>
        <v>To‘lov-shartnoma</v>
      </c>
      <c r="F79" s="109" t="str">
        <f>VLOOKUP(C79,'Hemis baza'!K:AF,3,)</f>
        <v>3-kurs</v>
      </c>
      <c r="G79" s="307" t="s">
        <v>361</v>
      </c>
      <c r="H79" s="404" t="str">
        <f>VLOOKUP(C79,'Hemis baza'!K:AF,5,)</f>
        <v>S1-22 PSI</v>
      </c>
      <c r="I79" s="403" t="str">
        <f>VLOOKUP(C79,'Hemis baza'!K:AF,11,)</f>
        <v>Bakalavr</v>
      </c>
      <c r="J79" s="23" t="str">
        <f>VLOOKUP(C79,'Hemis baza'!K:AF,12,)</f>
        <v>Sirtqi</v>
      </c>
      <c r="K79" s="77" t="s">
        <v>2605</v>
      </c>
      <c r="L79" s="50">
        <v>12000000</v>
      </c>
      <c r="M79" s="50">
        <f>SUMIF('BR 3'!B:B,'3-kurs'!C79,'BR 3'!G:G)</f>
        <v>9000000</v>
      </c>
      <c r="N79" s="12">
        <f t="shared" si="8"/>
        <v>3000000</v>
      </c>
      <c r="O79" s="50"/>
      <c r="P79" s="12">
        <f t="shared" si="9"/>
        <v>0</v>
      </c>
      <c r="Q79" s="48"/>
      <c r="T79" s="50">
        <f t="shared" si="7"/>
        <v>0</v>
      </c>
      <c r="U79" s="50">
        <v>9000000</v>
      </c>
      <c r="V79" s="50">
        <v>0</v>
      </c>
      <c r="W79" s="50"/>
      <c r="X79" s="558"/>
      <c r="Y79" s="558"/>
      <c r="Z79" s="558"/>
      <c r="AA79" s="55">
        <f t="shared" si="10"/>
        <v>12000000</v>
      </c>
      <c r="AB79" s="55">
        <f t="shared" si="11"/>
        <v>9000000</v>
      </c>
      <c r="AC79" s="55">
        <f t="shared" si="11"/>
        <v>3000000</v>
      </c>
      <c r="AD79" s="55">
        <f t="shared" si="12"/>
        <v>0</v>
      </c>
    </row>
    <row r="80" spans="1:30" s="51" customFormat="1" x14ac:dyDescent="0.25">
      <c r="A80" s="89">
        <f>SUBTOTAL(103,$B$2:B80)</f>
        <v>79</v>
      </c>
      <c r="B80" s="48" t="s">
        <v>2606</v>
      </c>
      <c r="C80" s="49">
        <v>60508025360029</v>
      </c>
      <c r="D80" s="49" t="str">
        <f>VLOOKUP(C80,'Hemis baza'!K:AJ,26,)</f>
        <v>438221100162</v>
      </c>
      <c r="E80" s="24" t="str">
        <f>VLOOKUP(C80,'Hemis baza'!K:AF,13,)</f>
        <v>To‘lov-shartnoma</v>
      </c>
      <c r="F80" s="109" t="str">
        <f>VLOOKUP(C80,'Hemis baza'!K:AF,3,)</f>
        <v>3-kurs</v>
      </c>
      <c r="G80" s="47" t="s">
        <v>4882</v>
      </c>
      <c r="H80" s="404" t="str">
        <f>VLOOKUP(C80,'Hemis baza'!K:AF,5,)</f>
        <v>S1-22 AP</v>
      </c>
      <c r="I80" s="403" t="str">
        <f>VLOOKUP(C80,'Hemis baza'!K:AF,11,)</f>
        <v>Bakalavr</v>
      </c>
      <c r="J80" s="23" t="str">
        <f>VLOOKUP(C80,'Hemis baza'!K:AF,12,)</f>
        <v>Sirtqi</v>
      </c>
      <c r="K80" s="77" t="s">
        <v>2607</v>
      </c>
      <c r="L80" s="50">
        <v>12000000</v>
      </c>
      <c r="M80" s="50">
        <f>SUMIF('BR 3'!B:B,'3-kurs'!C80,'BR 3'!G:G)</f>
        <v>6000000</v>
      </c>
      <c r="N80" s="12">
        <f t="shared" si="8"/>
        <v>6000000</v>
      </c>
      <c r="O80" s="50"/>
      <c r="P80" s="12">
        <f t="shared" si="9"/>
        <v>0</v>
      </c>
      <c r="Q80" s="48"/>
      <c r="T80" s="50">
        <f t="shared" si="7"/>
        <v>0</v>
      </c>
      <c r="U80" s="50">
        <v>6000000</v>
      </c>
      <c r="V80" s="50">
        <v>0</v>
      </c>
      <c r="W80" s="50"/>
      <c r="X80" s="558"/>
      <c r="Y80" s="558"/>
      <c r="Z80" s="558"/>
      <c r="AA80" s="55">
        <f t="shared" si="10"/>
        <v>12000000</v>
      </c>
      <c r="AB80" s="55">
        <f t="shared" si="11"/>
        <v>6000000</v>
      </c>
      <c r="AC80" s="55">
        <f t="shared" si="11"/>
        <v>6000000</v>
      </c>
      <c r="AD80" s="55">
        <f t="shared" si="12"/>
        <v>0</v>
      </c>
    </row>
    <row r="81" spans="1:30" s="51" customFormat="1" x14ac:dyDescent="0.25">
      <c r="A81" s="89">
        <f>SUBTOTAL(103,$B$2:B81)</f>
        <v>80</v>
      </c>
      <c r="B81" s="48" t="s">
        <v>2608</v>
      </c>
      <c r="C81" s="49">
        <v>62906045310053</v>
      </c>
      <c r="D81" s="49" t="str">
        <f>VLOOKUP(C81,'Hemis baza'!K:AJ,26,)</f>
        <v>438221100054</v>
      </c>
      <c r="E81" s="24" t="str">
        <f>VLOOKUP(C81,'Hemis baza'!K:AF,13,)</f>
        <v>To‘lov-shartnoma</v>
      </c>
      <c r="F81" s="109" t="str">
        <f>VLOOKUP(C81,'Hemis baza'!K:AF,3,)</f>
        <v>3-kurs</v>
      </c>
      <c r="G81" s="47" t="s">
        <v>19615</v>
      </c>
      <c r="H81" s="404" t="str">
        <f>VLOOKUP(C81,'Hemis baza'!K:AF,5,)</f>
        <v>1-22 MBTXT</v>
      </c>
      <c r="I81" s="403" t="str">
        <f>VLOOKUP(C81,'Hemis baza'!K:AF,11,)</f>
        <v>Bakalavr</v>
      </c>
      <c r="J81" s="23" t="str">
        <f>VLOOKUP(C81,'Hemis baza'!K:AF,12,)</f>
        <v>Kunduzgi</v>
      </c>
      <c r="K81" s="77" t="s">
        <v>2609</v>
      </c>
      <c r="L81" s="50">
        <v>15000000</v>
      </c>
      <c r="M81" s="50">
        <f>SUMIF('BR 3'!B:B,'3-kurs'!C81,'BR 3'!G:G)</f>
        <v>7500000</v>
      </c>
      <c r="N81" s="12">
        <f t="shared" si="8"/>
        <v>7500000</v>
      </c>
      <c r="O81" s="50"/>
      <c r="P81" s="12">
        <f t="shared" si="9"/>
        <v>0</v>
      </c>
      <c r="Q81" s="48"/>
      <c r="T81" s="50">
        <f t="shared" si="7"/>
        <v>0</v>
      </c>
      <c r="U81" s="50">
        <v>7500000</v>
      </c>
      <c r="V81" s="50">
        <v>1000000</v>
      </c>
      <c r="W81" s="50"/>
      <c r="X81" s="558"/>
      <c r="Y81" s="558"/>
      <c r="Z81" s="558"/>
      <c r="AA81" s="55">
        <f t="shared" si="10"/>
        <v>15000000</v>
      </c>
      <c r="AB81" s="55">
        <f t="shared" si="11"/>
        <v>7500000</v>
      </c>
      <c r="AC81" s="55">
        <f t="shared" si="11"/>
        <v>7500000</v>
      </c>
      <c r="AD81" s="55">
        <f t="shared" si="12"/>
        <v>0</v>
      </c>
    </row>
    <row r="82" spans="1:30" s="51" customFormat="1" x14ac:dyDescent="0.25">
      <c r="A82" s="89">
        <f>SUBTOTAL(103,$B$2:B82)</f>
        <v>81</v>
      </c>
      <c r="B82" s="48" t="s">
        <v>2610</v>
      </c>
      <c r="C82" s="49">
        <v>41301861000031</v>
      </c>
      <c r="D82" s="49" t="str">
        <f>VLOOKUP(C82,'Hemis baza'!K:AJ,26,)</f>
        <v>438231100301</v>
      </c>
      <c r="E82" s="24" t="str">
        <f>VLOOKUP(C82,'Hemis baza'!K:AF,13,)</f>
        <v>To‘lov-shartnoma</v>
      </c>
      <c r="F82" s="109" t="str">
        <f>VLOOKUP(C82,'Hemis baza'!K:AF,3,)</f>
        <v>3-kurs</v>
      </c>
      <c r="G82" s="307" t="s">
        <v>318</v>
      </c>
      <c r="H82" s="404" t="str">
        <f>VLOOKUP(C82,'Hemis baza'!K:AF,5,)</f>
        <v>S2-22 IQT</v>
      </c>
      <c r="I82" s="403" t="str">
        <f>VLOOKUP(C82,'Hemis baza'!K:AF,11,)</f>
        <v>Bakalavr</v>
      </c>
      <c r="J82" s="23" t="str">
        <f>VLOOKUP(C82,'Hemis baza'!K:AF,12,)</f>
        <v>Sirtqi</v>
      </c>
      <c r="K82" s="77" t="s">
        <v>2611</v>
      </c>
      <c r="L82" s="50">
        <v>12000000</v>
      </c>
      <c r="M82" s="50">
        <f>SUMIF('BR 3'!B:B,'3-kurs'!C82,'BR 3'!G:G)</f>
        <v>5000000</v>
      </c>
      <c r="N82" s="12">
        <f t="shared" si="8"/>
        <v>7000000</v>
      </c>
      <c r="O82" s="50"/>
      <c r="P82" s="12">
        <f t="shared" si="9"/>
        <v>0</v>
      </c>
      <c r="Q82" s="48"/>
      <c r="T82" s="50">
        <f t="shared" si="7"/>
        <v>0</v>
      </c>
      <c r="U82" s="50">
        <v>5000000</v>
      </c>
      <c r="V82" s="50">
        <v>0</v>
      </c>
      <c r="W82" s="50"/>
      <c r="X82" s="558"/>
      <c r="Y82" s="558"/>
      <c r="Z82" s="558"/>
      <c r="AA82" s="55">
        <f t="shared" si="10"/>
        <v>12000000</v>
      </c>
      <c r="AB82" s="55">
        <f t="shared" si="11"/>
        <v>5000000</v>
      </c>
      <c r="AC82" s="55">
        <f t="shared" si="11"/>
        <v>7000000</v>
      </c>
      <c r="AD82" s="55">
        <f t="shared" si="12"/>
        <v>0</v>
      </c>
    </row>
    <row r="83" spans="1:30" x14ac:dyDescent="0.25">
      <c r="A83" s="89">
        <f>SUBTOTAL(103,$B$2:B83)</f>
        <v>82</v>
      </c>
      <c r="B83" s="384" t="s">
        <v>2612</v>
      </c>
      <c r="C83" s="49">
        <v>32305925320017</v>
      </c>
      <c r="D83" s="49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7"/>
      <c r="H83" s="404" t="e">
        <f>VLOOKUP(C83,'Hemis baza'!K:AF,5,)</f>
        <v>#N/A</v>
      </c>
      <c r="I83" s="403" t="e">
        <f>VLOOKUP(C83,'Hemis baza'!K:AF,11,)</f>
        <v>#N/A</v>
      </c>
      <c r="J83" s="23" t="e">
        <f>VLOOKUP(C83,'Hemis baza'!K:AF,12,)</f>
        <v>#N/A</v>
      </c>
      <c r="K83" s="77" t="s">
        <v>2613</v>
      </c>
      <c r="L83" s="342">
        <v>12000000</v>
      </c>
      <c r="M83" s="342">
        <f>SUMIF('BR 3'!B:B,'3-kurs'!C83,'BR 3'!G:G)</f>
        <v>-17500000</v>
      </c>
      <c r="N83" s="12">
        <f t="shared" si="8"/>
        <v>29500000</v>
      </c>
      <c r="O83" s="342"/>
      <c r="P83" s="12">
        <f t="shared" si="9"/>
        <v>0</v>
      </c>
      <c r="Q83" s="384"/>
      <c r="T83" s="342">
        <f t="shared" si="7"/>
        <v>0</v>
      </c>
      <c r="U83" s="342">
        <v>-17500000</v>
      </c>
      <c r="V83" s="342">
        <v>458332</v>
      </c>
      <c r="W83" s="342"/>
      <c r="X83" s="559"/>
      <c r="Y83" s="559"/>
      <c r="Z83" s="559"/>
      <c r="AA83" s="55">
        <f t="shared" si="10"/>
        <v>12000000</v>
      </c>
      <c r="AB83" s="55">
        <f t="shared" si="11"/>
        <v>-17500000</v>
      </c>
      <c r="AC83" s="55">
        <f t="shared" si="11"/>
        <v>29500000</v>
      </c>
      <c r="AD83" s="55">
        <f t="shared" si="12"/>
        <v>0</v>
      </c>
    </row>
    <row r="84" spans="1:30" s="51" customFormat="1" x14ac:dyDescent="0.25">
      <c r="A84" s="89">
        <f>SUBTOTAL(103,$B$2:B84)</f>
        <v>83</v>
      </c>
      <c r="B84" s="48" t="s">
        <v>2614</v>
      </c>
      <c r="C84" s="49">
        <v>30703911050032</v>
      </c>
      <c r="D84" s="49" t="str">
        <f>VLOOKUP(C84,'Hemis baza'!K:AJ,26,)</f>
        <v>438221100163</v>
      </c>
      <c r="E84" s="24" t="str">
        <f>VLOOKUP(C84,'Hemis baza'!K:AF,13,)</f>
        <v>To‘lov-shartnoma</v>
      </c>
      <c r="F84" s="109" t="str">
        <f>VLOOKUP(C84,'Hemis baza'!K:AF,3,)</f>
        <v>3-kurs</v>
      </c>
      <c r="G84" s="47" t="s">
        <v>4882</v>
      </c>
      <c r="H84" s="404" t="str">
        <f>VLOOKUP(C84,'Hemis baza'!K:AF,5,)</f>
        <v>S2-22 AP</v>
      </c>
      <c r="I84" s="403" t="str">
        <f>VLOOKUP(C84,'Hemis baza'!K:AF,11,)</f>
        <v>Bakalavr</v>
      </c>
      <c r="J84" s="23" t="str">
        <f>VLOOKUP(C84,'Hemis baza'!K:AF,12,)</f>
        <v>Sirtqi</v>
      </c>
      <c r="K84" s="77" t="s">
        <v>2615</v>
      </c>
      <c r="L84" s="50">
        <v>12000000</v>
      </c>
      <c r="M84" s="50">
        <f>SUMIF('BR 3'!B:B,'3-kurs'!C84,'BR 3'!G:G)</f>
        <v>3000000</v>
      </c>
      <c r="N84" s="12">
        <f t="shared" si="8"/>
        <v>9000000</v>
      </c>
      <c r="O84" s="50"/>
      <c r="P84" s="12">
        <f t="shared" si="9"/>
        <v>0</v>
      </c>
      <c r="Q84" s="48"/>
      <c r="T84" s="50">
        <f t="shared" si="7"/>
        <v>0</v>
      </c>
      <c r="U84" s="50">
        <v>3000000</v>
      </c>
      <c r="V84" s="50">
        <v>0</v>
      </c>
      <c r="W84" s="50"/>
      <c r="X84" s="558"/>
      <c r="Y84" s="558"/>
      <c r="Z84" s="558"/>
      <c r="AA84" s="55">
        <f t="shared" si="10"/>
        <v>12000000</v>
      </c>
      <c r="AB84" s="55">
        <f t="shared" si="11"/>
        <v>3000000</v>
      </c>
      <c r="AC84" s="55">
        <f t="shared" si="11"/>
        <v>9000000</v>
      </c>
      <c r="AD84" s="55">
        <f t="shared" si="12"/>
        <v>0</v>
      </c>
    </row>
    <row r="85" spans="1:30" s="51" customFormat="1" x14ac:dyDescent="0.25">
      <c r="A85" s="89">
        <f>SUBTOTAL(103,$B$2:B85)</f>
        <v>84</v>
      </c>
      <c r="B85" s="48" t="s">
        <v>2616</v>
      </c>
      <c r="C85" s="49">
        <v>42101791040030</v>
      </c>
      <c r="D85" s="49" t="str">
        <f>VLOOKUP(C85,'Hemis baza'!K:AJ,26,)</f>
        <v>438231100088</v>
      </c>
      <c r="E85" s="24" t="str">
        <f>VLOOKUP(C85,'Hemis baza'!K:AF,13,)</f>
        <v>To‘lov-shartnoma</v>
      </c>
      <c r="F85" s="109" t="str">
        <f>VLOOKUP(C85,'Hemis baza'!K:AF,3,)</f>
        <v>3-kurs</v>
      </c>
      <c r="G85" s="47" t="s">
        <v>121</v>
      </c>
      <c r="H85" s="404" t="str">
        <f>VLOOKUP(C85,'Hemis baza'!K:AF,5,)</f>
        <v>S2-22 BT</v>
      </c>
      <c r="I85" s="403" t="str">
        <f>VLOOKUP(C85,'Hemis baza'!K:AF,11,)</f>
        <v>Bakalavr</v>
      </c>
      <c r="J85" s="23" t="str">
        <f>VLOOKUP(C85,'Hemis baza'!K:AF,12,)</f>
        <v>Sirtqi</v>
      </c>
      <c r="K85" s="77" t="s">
        <v>2617</v>
      </c>
      <c r="L85" s="50">
        <v>12000000</v>
      </c>
      <c r="M85" s="50">
        <f>SUMIF('BR 3'!B:B,'3-kurs'!C85,'BR 3'!G:G)</f>
        <v>12000900</v>
      </c>
      <c r="N85" s="12">
        <f t="shared" si="8"/>
        <v>0</v>
      </c>
      <c r="O85" s="50"/>
      <c r="P85" s="12">
        <f t="shared" si="9"/>
        <v>900</v>
      </c>
      <c r="Q85" s="48"/>
      <c r="T85" s="50">
        <f t="shared" si="7"/>
        <v>0</v>
      </c>
      <c r="U85" s="50">
        <v>12000900</v>
      </c>
      <c r="V85" s="50">
        <v>0</v>
      </c>
      <c r="W85" s="50"/>
      <c r="X85" s="558"/>
      <c r="Y85" s="558"/>
      <c r="Z85" s="558"/>
      <c r="AA85" s="55">
        <f t="shared" si="10"/>
        <v>12000000</v>
      </c>
      <c r="AB85" s="55">
        <f t="shared" si="11"/>
        <v>12000900</v>
      </c>
      <c r="AC85" s="55">
        <f t="shared" si="11"/>
        <v>0</v>
      </c>
      <c r="AD85" s="55">
        <f t="shared" si="12"/>
        <v>900</v>
      </c>
    </row>
    <row r="86" spans="1:30" s="51" customFormat="1" x14ac:dyDescent="0.25">
      <c r="A86" s="89">
        <f>SUBTOTAL(103,$B$2:B86)</f>
        <v>85</v>
      </c>
      <c r="B86" s="48" t="s">
        <v>2618</v>
      </c>
      <c r="C86" s="49">
        <v>62605045270034</v>
      </c>
      <c r="D86" s="49" t="str">
        <f>VLOOKUP(C86,'Hemis baza'!K:AJ,26,)</f>
        <v>438221100023</v>
      </c>
      <c r="E86" s="24" t="str">
        <f>VLOOKUP(C86,'Hemis baza'!K:AF,13,)</f>
        <v>To‘lov-shartnoma</v>
      </c>
      <c r="F86" s="109" t="str">
        <f>VLOOKUP(C86,'Hemis baza'!K:AF,3,)</f>
        <v>3-kurs</v>
      </c>
      <c r="G86" s="47" t="s">
        <v>270</v>
      </c>
      <c r="H86" s="404" t="str">
        <f>VLOOKUP(C86,'Hemis baza'!K:AF,5,)</f>
        <v>2-22 XTA</v>
      </c>
      <c r="I86" s="403" t="str">
        <f>VLOOKUP(C86,'Hemis baza'!K:AF,11,)</f>
        <v>Bakalavr</v>
      </c>
      <c r="J86" s="23" t="str">
        <f>VLOOKUP(C86,'Hemis baza'!K:AF,12,)</f>
        <v>Kunduzgi</v>
      </c>
      <c r="K86" s="77" t="s">
        <v>2619</v>
      </c>
      <c r="L86" s="50">
        <v>15000000</v>
      </c>
      <c r="M86" s="50">
        <f>SUMIF('BR 3'!B:B,'3-kurs'!C86,'BR 3'!G:G)</f>
        <v>15000000</v>
      </c>
      <c r="N86" s="12">
        <f t="shared" si="8"/>
        <v>0</v>
      </c>
      <c r="O86" s="50"/>
      <c r="P86" s="12">
        <f t="shared" si="9"/>
        <v>0</v>
      </c>
      <c r="Q86" s="48"/>
      <c r="T86" s="50">
        <f t="shared" si="7"/>
        <v>0</v>
      </c>
      <c r="U86" s="50">
        <v>15000000</v>
      </c>
      <c r="V86" s="50">
        <v>0</v>
      </c>
      <c r="W86" s="50"/>
      <c r="X86" s="558"/>
      <c r="Y86" s="558"/>
      <c r="Z86" s="558"/>
      <c r="AA86" s="55">
        <f t="shared" si="10"/>
        <v>15000000</v>
      </c>
      <c r="AB86" s="55">
        <f t="shared" si="11"/>
        <v>15000000</v>
      </c>
      <c r="AC86" s="55">
        <f t="shared" si="11"/>
        <v>0</v>
      </c>
      <c r="AD86" s="55">
        <f t="shared" si="12"/>
        <v>0</v>
      </c>
    </row>
    <row r="87" spans="1:30" s="51" customFormat="1" x14ac:dyDescent="0.25">
      <c r="A87" s="89">
        <f>SUBTOTAL(103,$B$2:B87)</f>
        <v>86</v>
      </c>
      <c r="B87" s="48" t="s">
        <v>2620</v>
      </c>
      <c r="C87" s="49">
        <v>61008045270010</v>
      </c>
      <c r="D87" s="49" t="str">
        <f>VLOOKUP(C87,'Hemis baza'!K:AJ,26,)</f>
        <v>438221100190</v>
      </c>
      <c r="E87" s="24" t="str">
        <f>VLOOKUP(C87,'Hemis baza'!K:AF,13,)</f>
        <v>To‘lov-shartnoma</v>
      </c>
      <c r="F87" s="109" t="str">
        <f>VLOOKUP(C87,'Hemis baza'!K:AF,3,)</f>
        <v>3-kurs</v>
      </c>
      <c r="G87" s="47" t="s">
        <v>4882</v>
      </c>
      <c r="H87" s="404" t="str">
        <f>VLOOKUP(C87,'Hemis baza'!K:AF,5,)</f>
        <v>2-22 AP</v>
      </c>
      <c r="I87" s="403" t="str">
        <f>VLOOKUP(C87,'Hemis baza'!K:AF,11,)</f>
        <v>Bakalavr</v>
      </c>
      <c r="J87" s="23" t="str">
        <f>VLOOKUP(C87,'Hemis baza'!K:AF,12,)</f>
        <v>Kunduzgi</v>
      </c>
      <c r="K87" s="77" t="s">
        <v>2621</v>
      </c>
      <c r="L87" s="50">
        <v>15000000</v>
      </c>
      <c r="M87" s="50">
        <f>SUMIF('BR 3'!B:B,'3-kurs'!C87,'BR 3'!G:G)</f>
        <v>10000000</v>
      </c>
      <c r="N87" s="12">
        <f t="shared" si="8"/>
        <v>5000000</v>
      </c>
      <c r="O87" s="50"/>
      <c r="P87" s="12">
        <f t="shared" si="9"/>
        <v>0</v>
      </c>
      <c r="Q87" s="48"/>
      <c r="T87" s="50">
        <f t="shared" si="7"/>
        <v>0</v>
      </c>
      <c r="U87" s="50">
        <v>10000000</v>
      </c>
      <c r="V87" s="50">
        <v>0</v>
      </c>
      <c r="W87" s="50"/>
      <c r="X87" s="558"/>
      <c r="Y87" s="558"/>
      <c r="Z87" s="558"/>
      <c r="AA87" s="55">
        <f t="shared" si="10"/>
        <v>15000000</v>
      </c>
      <c r="AB87" s="55">
        <f t="shared" si="11"/>
        <v>10000000</v>
      </c>
      <c r="AC87" s="55">
        <f t="shared" si="11"/>
        <v>5000000</v>
      </c>
      <c r="AD87" s="55">
        <f t="shared" si="12"/>
        <v>0</v>
      </c>
    </row>
    <row r="88" spans="1:30" s="51" customFormat="1" x14ac:dyDescent="0.25">
      <c r="A88" s="89">
        <f>SUBTOTAL(103,$B$2:B88)</f>
        <v>87</v>
      </c>
      <c r="B88" s="48" t="s">
        <v>2622</v>
      </c>
      <c r="C88" s="49">
        <v>41609955310041</v>
      </c>
      <c r="D88" s="49" t="str">
        <f>VLOOKUP(C88,'Hemis baza'!K:AJ,26,)</f>
        <v>438231100275</v>
      </c>
      <c r="E88" s="24" t="str">
        <f>VLOOKUP(C88,'Hemis baza'!K:AF,13,)</f>
        <v>To‘lov-shartnoma</v>
      </c>
      <c r="F88" s="109" t="str">
        <f>VLOOKUP(C88,'Hemis baza'!K:AF,3,)</f>
        <v>3-kurs</v>
      </c>
      <c r="G88" s="47" t="s">
        <v>121</v>
      </c>
      <c r="H88" s="404" t="str">
        <f>VLOOKUP(C88,'Hemis baza'!K:AF,5,)</f>
        <v>S2-22 BT</v>
      </c>
      <c r="I88" s="403" t="str">
        <f>VLOOKUP(C88,'Hemis baza'!K:AF,11,)</f>
        <v>Bakalavr</v>
      </c>
      <c r="J88" s="23" t="str">
        <f>VLOOKUP(C88,'Hemis baza'!K:AF,12,)</f>
        <v>Sirtqi</v>
      </c>
      <c r="K88" s="77" t="s">
        <v>2623</v>
      </c>
      <c r="L88" s="50">
        <v>12000000</v>
      </c>
      <c r="M88" s="50">
        <f>SUMIF('BR 3'!B:B,'3-kurs'!C88,'BR 3'!G:G)</f>
        <v>12000000</v>
      </c>
      <c r="N88" s="12">
        <f t="shared" si="8"/>
        <v>0</v>
      </c>
      <c r="O88" s="50"/>
      <c r="P88" s="12">
        <f t="shared" si="9"/>
        <v>0</v>
      </c>
      <c r="Q88" s="48"/>
      <c r="T88" s="50">
        <f t="shared" si="7"/>
        <v>0</v>
      </c>
      <c r="U88" s="50">
        <v>12000000</v>
      </c>
      <c r="V88" s="50">
        <v>0</v>
      </c>
      <c r="W88" s="50"/>
      <c r="X88" s="558"/>
      <c r="Y88" s="558"/>
      <c r="Z88" s="558"/>
      <c r="AA88" s="55">
        <f t="shared" si="10"/>
        <v>12000000</v>
      </c>
      <c r="AB88" s="55">
        <f t="shared" si="11"/>
        <v>12000000</v>
      </c>
      <c r="AC88" s="55">
        <f t="shared" si="11"/>
        <v>0</v>
      </c>
      <c r="AD88" s="55">
        <f t="shared" si="12"/>
        <v>0</v>
      </c>
    </row>
    <row r="89" spans="1:30" s="51" customFormat="1" x14ac:dyDescent="0.25">
      <c r="A89" s="89">
        <f>SUBTOTAL(103,$B$2:B89)</f>
        <v>88</v>
      </c>
      <c r="B89" s="48" t="s">
        <v>2624</v>
      </c>
      <c r="C89" s="49">
        <v>40312871140058</v>
      </c>
      <c r="D89" s="49" t="str">
        <f>VLOOKUP(C89,'Hemis baza'!K:AJ,26,)</f>
        <v>438231100025</v>
      </c>
      <c r="E89" s="24" t="str">
        <f>VLOOKUP(C89,'Hemis baza'!K:AF,13,)</f>
        <v>To‘lov-shartnoma</v>
      </c>
      <c r="F89" s="109" t="str">
        <f>VLOOKUP(C89,'Hemis baza'!K:AF,3,)</f>
        <v>3-kurs</v>
      </c>
      <c r="G89" s="47" t="s">
        <v>36</v>
      </c>
      <c r="H89" s="404" t="str">
        <f>VLOOKUP(C89,'Hemis baza'!K:AF,5,)</f>
        <v>S2-22 MT</v>
      </c>
      <c r="I89" s="403" t="str">
        <f>VLOOKUP(C89,'Hemis baza'!K:AF,11,)</f>
        <v>Bakalavr</v>
      </c>
      <c r="J89" s="23" t="str">
        <f>VLOOKUP(C89,'Hemis baza'!K:AF,12,)</f>
        <v>Sirtqi</v>
      </c>
      <c r="K89" s="77" t="s">
        <v>2625</v>
      </c>
      <c r="L89" s="50">
        <v>12000000</v>
      </c>
      <c r="M89" s="50">
        <f>SUMIF('BR 3'!B:B,'3-kurs'!C89,'BR 3'!G:G)</f>
        <v>9008000</v>
      </c>
      <c r="N89" s="12">
        <f t="shared" si="8"/>
        <v>2992000</v>
      </c>
      <c r="O89" s="50"/>
      <c r="P89" s="12">
        <f t="shared" si="9"/>
        <v>0</v>
      </c>
      <c r="Q89" s="48"/>
      <c r="T89" s="50">
        <f t="shared" si="7"/>
        <v>0</v>
      </c>
      <c r="U89" s="50">
        <v>9008000</v>
      </c>
      <c r="V89" s="50">
        <v>0</v>
      </c>
      <c r="W89" s="50"/>
      <c r="X89" s="558"/>
      <c r="Y89" s="558"/>
      <c r="Z89" s="558"/>
      <c r="AA89" s="55">
        <f t="shared" si="10"/>
        <v>12000000</v>
      </c>
      <c r="AB89" s="55">
        <f t="shared" si="11"/>
        <v>9008000</v>
      </c>
      <c r="AC89" s="55">
        <f t="shared" si="11"/>
        <v>2992000</v>
      </c>
      <c r="AD89" s="55">
        <f t="shared" si="12"/>
        <v>0</v>
      </c>
    </row>
    <row r="90" spans="1:30" s="51" customFormat="1" x14ac:dyDescent="0.25">
      <c r="A90" s="89">
        <f>SUBTOTAL(103,$B$2:B90)</f>
        <v>89</v>
      </c>
      <c r="B90" s="48" t="s">
        <v>2626</v>
      </c>
      <c r="C90" s="49">
        <v>41111851050027</v>
      </c>
      <c r="D90" s="49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7"/>
      <c r="H90" s="404" t="e">
        <f>VLOOKUP(C90,'Hemis baza'!K:AF,5,)</f>
        <v>#N/A</v>
      </c>
      <c r="I90" s="403" t="e">
        <f>VLOOKUP(C90,'Hemis baza'!K:AF,11,)</f>
        <v>#N/A</v>
      </c>
      <c r="J90" s="23" t="e">
        <f>VLOOKUP(C90,'Hemis baza'!K:AF,12,)</f>
        <v>#N/A</v>
      </c>
      <c r="K90" s="77" t="s">
        <v>4668</v>
      </c>
      <c r="L90" s="50">
        <v>15000000</v>
      </c>
      <c r="M90" s="50">
        <f>SUMIF('BR 3'!B:B,'3-kurs'!C90,'BR 3'!G:G)</f>
        <v>0</v>
      </c>
      <c r="N90" s="12">
        <f t="shared" si="8"/>
        <v>15000000</v>
      </c>
      <c r="O90" s="50"/>
      <c r="P90" s="12">
        <f t="shared" si="9"/>
        <v>0</v>
      </c>
      <c r="Q90" s="48"/>
      <c r="T90" s="50">
        <f t="shared" si="7"/>
        <v>0</v>
      </c>
      <c r="U90" s="50">
        <v>0</v>
      </c>
      <c r="V90" s="50">
        <v>0</v>
      </c>
      <c r="W90" s="50"/>
      <c r="X90" s="558"/>
      <c r="Y90" s="558"/>
      <c r="Z90" s="558"/>
      <c r="AA90" s="55">
        <f t="shared" si="10"/>
        <v>15000000</v>
      </c>
      <c r="AB90" s="55">
        <f t="shared" si="11"/>
        <v>0</v>
      </c>
      <c r="AC90" s="55">
        <f t="shared" si="11"/>
        <v>15000000</v>
      </c>
      <c r="AD90" s="55">
        <f t="shared" si="12"/>
        <v>0</v>
      </c>
    </row>
    <row r="91" spans="1:30" s="51" customFormat="1" x14ac:dyDescent="0.25">
      <c r="A91" s="89">
        <f>SUBTOTAL(103,$B$2:B91)</f>
        <v>90</v>
      </c>
      <c r="B91" s="48" t="s">
        <v>2627</v>
      </c>
      <c r="C91" s="49">
        <v>41601760940013</v>
      </c>
      <c r="D91" s="49" t="str">
        <f>VLOOKUP(C91,'Hemis baza'!K:AJ,26,)</f>
        <v>438231100296</v>
      </c>
      <c r="E91" s="24" t="str">
        <f>VLOOKUP(C91,'Hemis baza'!K:AF,13,)</f>
        <v>To‘lov-shartnoma</v>
      </c>
      <c r="F91" s="109" t="str">
        <f>VLOOKUP(C91,'Hemis baza'!K:AF,3,)</f>
        <v>3-kurs</v>
      </c>
      <c r="G91" s="307" t="s">
        <v>361</v>
      </c>
      <c r="H91" s="404" t="str">
        <f>VLOOKUP(C91,'Hemis baza'!K:AF,5,)</f>
        <v>S2-22 PSI</v>
      </c>
      <c r="I91" s="403" t="str">
        <f>VLOOKUP(C91,'Hemis baza'!K:AF,11,)</f>
        <v>Bakalavr</v>
      </c>
      <c r="J91" s="23" t="str">
        <f>VLOOKUP(C91,'Hemis baza'!K:AF,12,)</f>
        <v>Sirtqi</v>
      </c>
      <c r="K91" s="77" t="s">
        <v>2628</v>
      </c>
      <c r="L91" s="50">
        <v>12000000</v>
      </c>
      <c r="M91" s="50">
        <f>SUMIF('BR 3'!B:B,'3-kurs'!C91,'BR 3'!G:G)</f>
        <v>6000000</v>
      </c>
      <c r="N91" s="12">
        <f t="shared" si="8"/>
        <v>6000000</v>
      </c>
      <c r="O91" s="50"/>
      <c r="P91" s="12">
        <f t="shared" si="9"/>
        <v>0</v>
      </c>
      <c r="Q91" s="48"/>
      <c r="T91" s="50">
        <f t="shared" si="7"/>
        <v>0</v>
      </c>
      <c r="U91" s="50">
        <v>6000000</v>
      </c>
      <c r="V91" s="50">
        <v>0</v>
      </c>
      <c r="W91" s="50"/>
      <c r="X91" s="558"/>
      <c r="Y91" s="558"/>
      <c r="Z91" s="558"/>
      <c r="AA91" s="55">
        <f t="shared" si="10"/>
        <v>12000000</v>
      </c>
      <c r="AB91" s="55">
        <f t="shared" si="11"/>
        <v>6000000</v>
      </c>
      <c r="AC91" s="55">
        <f t="shared" si="11"/>
        <v>6000000</v>
      </c>
      <c r="AD91" s="55">
        <f t="shared" si="12"/>
        <v>0</v>
      </c>
    </row>
    <row r="92" spans="1:30" s="51" customFormat="1" x14ac:dyDescent="0.25">
      <c r="A92" s="89">
        <f>SUBTOTAL(103,$B$2:B92)</f>
        <v>91</v>
      </c>
      <c r="B92" s="48" t="s">
        <v>2629</v>
      </c>
      <c r="C92" s="49">
        <v>42811903330073</v>
      </c>
      <c r="D92" s="49" t="str">
        <f>VLOOKUP(C92,'Hemis baza'!K:AJ,26,)</f>
        <v>438231100093</v>
      </c>
      <c r="E92" s="24" t="str">
        <f>VLOOKUP(C92,'Hemis baza'!K:AF,13,)</f>
        <v>To‘lov-shartnoma</v>
      </c>
      <c r="F92" s="109" t="str">
        <f>VLOOKUP(C92,'Hemis baza'!K:AF,3,)</f>
        <v>3-kurs</v>
      </c>
      <c r="G92" s="307" t="s">
        <v>361</v>
      </c>
      <c r="H92" s="404" t="str">
        <f>VLOOKUP(C92,'Hemis baza'!K:AF,5,)</f>
        <v>S2-22 PSI</v>
      </c>
      <c r="I92" s="403" t="str">
        <f>VLOOKUP(C92,'Hemis baza'!K:AF,11,)</f>
        <v>Bakalavr</v>
      </c>
      <c r="J92" s="23" t="str">
        <f>VLOOKUP(C92,'Hemis baza'!K:AF,12,)</f>
        <v>Sirtqi</v>
      </c>
      <c r="K92" s="77" t="s">
        <v>2630</v>
      </c>
      <c r="L92" s="50">
        <v>12000000</v>
      </c>
      <c r="M92" s="50">
        <f>SUMIF('BR 3'!B:B,'3-kurs'!C92,'BR 3'!G:G)</f>
        <v>10050000</v>
      </c>
      <c r="N92" s="12">
        <f t="shared" si="8"/>
        <v>1950000</v>
      </c>
      <c r="O92" s="50"/>
      <c r="P92" s="12">
        <f t="shared" si="9"/>
        <v>0</v>
      </c>
      <c r="Q92" s="48"/>
      <c r="T92" s="50">
        <f t="shared" si="7"/>
        <v>0</v>
      </c>
      <c r="U92" s="50">
        <v>10050000</v>
      </c>
      <c r="V92" s="50">
        <v>0</v>
      </c>
      <c r="W92" s="50"/>
      <c r="X92" s="558"/>
      <c r="Y92" s="558"/>
      <c r="Z92" s="558"/>
      <c r="AA92" s="55">
        <f t="shared" si="10"/>
        <v>12000000</v>
      </c>
      <c r="AB92" s="55">
        <f t="shared" si="11"/>
        <v>10050000</v>
      </c>
      <c r="AC92" s="55">
        <f t="shared" si="11"/>
        <v>1950000</v>
      </c>
      <c r="AD92" s="55">
        <f t="shared" si="12"/>
        <v>0</v>
      </c>
    </row>
    <row r="93" spans="1:30" s="51" customFormat="1" x14ac:dyDescent="0.25">
      <c r="A93" s="89">
        <f>SUBTOTAL(103,$B$2:B93)</f>
        <v>92</v>
      </c>
      <c r="B93" s="48" t="s">
        <v>2631</v>
      </c>
      <c r="C93" s="49">
        <v>50605035350031</v>
      </c>
      <c r="D93" s="49" t="str">
        <f>VLOOKUP(C93,'Hemis baza'!K:AJ,26,)</f>
        <v>438231100238</v>
      </c>
      <c r="E93" s="24" t="str">
        <f>VLOOKUP(C93,'Hemis baza'!K:AF,13,)</f>
        <v>To‘lov-shartnoma</v>
      </c>
      <c r="F93" s="109" t="str">
        <f>VLOOKUP(C93,'Hemis baza'!K:AF,3,)</f>
        <v>3-kurs</v>
      </c>
      <c r="G93" s="307" t="s">
        <v>318</v>
      </c>
      <c r="H93" s="404" t="str">
        <f>VLOOKUP(C93,'Hemis baza'!K:AF,5,)</f>
        <v>S1-22 IQT</v>
      </c>
      <c r="I93" s="403" t="str">
        <f>VLOOKUP(C93,'Hemis baza'!K:AF,11,)</f>
        <v>Bakalavr</v>
      </c>
      <c r="J93" s="23" t="str">
        <f>VLOOKUP(C93,'Hemis baza'!K:AF,12,)</f>
        <v>Sirtqi</v>
      </c>
      <c r="K93" s="77" t="s">
        <v>2632</v>
      </c>
      <c r="L93" s="50">
        <v>12000000</v>
      </c>
      <c r="M93" s="50">
        <f>SUMIF('BR 3'!B:B,'3-kurs'!C93,'BR 3'!G:G)</f>
        <v>9033000</v>
      </c>
      <c r="N93" s="12">
        <f t="shared" si="8"/>
        <v>2967000</v>
      </c>
      <c r="O93" s="50"/>
      <c r="P93" s="12">
        <f t="shared" si="9"/>
        <v>0</v>
      </c>
      <c r="Q93" s="48"/>
      <c r="T93" s="50">
        <f t="shared" si="7"/>
        <v>0</v>
      </c>
      <c r="U93" s="50">
        <v>9033000</v>
      </c>
      <c r="V93" s="50">
        <v>0</v>
      </c>
      <c r="W93" s="50"/>
      <c r="X93" s="558"/>
      <c r="Y93" s="558"/>
      <c r="Z93" s="558"/>
      <c r="AA93" s="55">
        <f t="shared" si="10"/>
        <v>12000000</v>
      </c>
      <c r="AB93" s="55">
        <f t="shared" si="11"/>
        <v>9033000</v>
      </c>
      <c r="AC93" s="55">
        <f t="shared" si="11"/>
        <v>2967000</v>
      </c>
      <c r="AD93" s="55">
        <f t="shared" si="12"/>
        <v>0</v>
      </c>
    </row>
    <row r="94" spans="1:30" s="51" customFormat="1" x14ac:dyDescent="0.25">
      <c r="A94" s="89">
        <f>SUBTOTAL(103,$B$2:B94)</f>
        <v>93</v>
      </c>
      <c r="B94" s="48" t="s">
        <v>2633</v>
      </c>
      <c r="C94" s="49">
        <v>42212961110018</v>
      </c>
      <c r="D94" s="49" t="str">
        <f>VLOOKUP(C94,'Hemis baza'!K:AJ,26,)</f>
        <v>438231100225</v>
      </c>
      <c r="E94" s="24" t="str">
        <f>VLOOKUP(C94,'Hemis baza'!K:AF,13,)</f>
        <v>To‘lov-shartnoma</v>
      </c>
      <c r="F94" s="109" t="str">
        <f>VLOOKUP(C94,'Hemis baza'!K:AF,3,)</f>
        <v>3-kurs</v>
      </c>
      <c r="G94" s="47" t="s">
        <v>121</v>
      </c>
      <c r="H94" s="404" t="str">
        <f>VLOOKUP(C94,'Hemis baza'!K:AF,5,)</f>
        <v>S2-22 BT</v>
      </c>
      <c r="I94" s="403" t="str">
        <f>VLOOKUP(C94,'Hemis baza'!K:AF,11,)</f>
        <v>Bakalavr</v>
      </c>
      <c r="J94" s="23" t="str">
        <f>VLOOKUP(C94,'Hemis baza'!K:AF,12,)</f>
        <v>Sirtqi</v>
      </c>
      <c r="K94" s="77" t="s">
        <v>2634</v>
      </c>
      <c r="L94" s="50">
        <v>12000000</v>
      </c>
      <c r="M94" s="50">
        <f>SUMIF('BR 3'!B:B,'3-kurs'!C94,'BR 3'!G:G)</f>
        <v>6000000</v>
      </c>
      <c r="N94" s="12">
        <f t="shared" si="8"/>
        <v>6000000</v>
      </c>
      <c r="O94" s="50"/>
      <c r="P94" s="12">
        <f t="shared" si="9"/>
        <v>0</v>
      </c>
      <c r="Q94" s="48"/>
      <c r="T94" s="50">
        <f t="shared" si="7"/>
        <v>0</v>
      </c>
      <c r="U94" s="50">
        <v>6000000</v>
      </c>
      <c r="V94" s="50">
        <v>0</v>
      </c>
      <c r="W94" s="50"/>
      <c r="X94" s="558"/>
      <c r="Y94" s="558"/>
      <c r="Z94" s="558"/>
      <c r="AA94" s="55">
        <f t="shared" si="10"/>
        <v>12000000</v>
      </c>
      <c r="AB94" s="55">
        <f t="shared" si="11"/>
        <v>6000000</v>
      </c>
      <c r="AC94" s="55">
        <f t="shared" si="11"/>
        <v>6000000</v>
      </c>
      <c r="AD94" s="55">
        <f t="shared" si="12"/>
        <v>0</v>
      </c>
    </row>
    <row r="95" spans="1:30" s="51" customFormat="1" x14ac:dyDescent="0.25">
      <c r="A95" s="89">
        <f>SUBTOTAL(103,$B$2:B95)</f>
        <v>94</v>
      </c>
      <c r="B95" s="48" t="s">
        <v>2636</v>
      </c>
      <c r="C95" s="49">
        <v>30811861140049</v>
      </c>
      <c r="D95" s="49" t="str">
        <f>VLOOKUP(C95,'Hemis baza'!K:AJ,26,)</f>
        <v>438231100064</v>
      </c>
      <c r="E95" s="24" t="str">
        <f>VLOOKUP(C95,'Hemis baza'!K:AF,13,)</f>
        <v>To‘lov-shartnoma</v>
      </c>
      <c r="F95" s="109" t="str">
        <f>VLOOKUP(C95,'Hemis baza'!K:AF,3,)</f>
        <v>3-kurs</v>
      </c>
      <c r="G95" s="305" t="s">
        <v>140</v>
      </c>
      <c r="H95" s="404" t="str">
        <f>VLOOKUP(C95,'Hemis baza'!K:AF,5,)</f>
        <v>S1-22 MuzT</v>
      </c>
      <c r="I95" s="403" t="str">
        <f>VLOOKUP(C95,'Hemis baza'!K:AF,11,)</f>
        <v>Bakalavr</v>
      </c>
      <c r="J95" s="23" t="str">
        <f>VLOOKUP(C95,'Hemis baza'!K:AF,12,)</f>
        <v>Sirtqi</v>
      </c>
      <c r="K95" s="77" t="s">
        <v>2637</v>
      </c>
      <c r="L95" s="50">
        <v>12000000</v>
      </c>
      <c r="M95" s="50">
        <f>SUMIF('BR 3'!B:B,'3-kurs'!C95,'BR 3'!G:G)</f>
        <v>14501563</v>
      </c>
      <c r="N95" s="12">
        <f t="shared" si="8"/>
        <v>0</v>
      </c>
      <c r="O95" s="50"/>
      <c r="P95" s="12">
        <f t="shared" si="9"/>
        <v>2501563</v>
      </c>
      <c r="Q95" s="48"/>
      <c r="T95" s="50">
        <f t="shared" si="7"/>
        <v>0</v>
      </c>
      <c r="U95" s="50">
        <v>14501563</v>
      </c>
      <c r="V95" s="50">
        <v>0</v>
      </c>
      <c r="W95" s="50"/>
      <c r="X95" s="558"/>
      <c r="Y95" s="558"/>
      <c r="Z95" s="558"/>
      <c r="AA95" s="55">
        <f t="shared" si="10"/>
        <v>12000000</v>
      </c>
      <c r="AB95" s="55">
        <f t="shared" si="11"/>
        <v>14501563</v>
      </c>
      <c r="AC95" s="55">
        <f t="shared" si="11"/>
        <v>0</v>
      </c>
      <c r="AD95" s="55">
        <f t="shared" si="12"/>
        <v>2501563</v>
      </c>
    </row>
    <row r="96" spans="1:30" s="51" customFormat="1" x14ac:dyDescent="0.25">
      <c r="A96" s="89">
        <f>SUBTOTAL(103,$B$2:B96)</f>
        <v>95</v>
      </c>
      <c r="B96" s="48" t="s">
        <v>2638</v>
      </c>
      <c r="C96" s="49">
        <v>63006045270010</v>
      </c>
      <c r="D96" s="49" t="str">
        <f>VLOOKUP(C96,'Hemis baza'!K:AJ,26,)</f>
        <v>438221100224</v>
      </c>
      <c r="E96" s="24" t="str">
        <f>VLOOKUP(C96,'Hemis baza'!K:AF,13,)</f>
        <v>To‘lov-shartnoma</v>
      </c>
      <c r="F96" s="109" t="str">
        <f>VLOOKUP(C96,'Hemis baza'!K:AF,3,)</f>
        <v>3-kurs</v>
      </c>
      <c r="G96" s="47" t="s">
        <v>270</v>
      </c>
      <c r="H96" s="404" t="str">
        <f>VLOOKUP(C96,'Hemis baza'!K:AF,5,)</f>
        <v>2-22 XTA</v>
      </c>
      <c r="I96" s="403" t="str">
        <f>VLOOKUP(C96,'Hemis baza'!K:AF,11,)</f>
        <v>Bakalavr</v>
      </c>
      <c r="J96" s="23" t="str">
        <f>VLOOKUP(C96,'Hemis baza'!K:AF,12,)</f>
        <v>Kunduzgi</v>
      </c>
      <c r="K96" s="77" t="s">
        <v>2639</v>
      </c>
      <c r="L96" s="50">
        <v>15000000</v>
      </c>
      <c r="M96" s="50">
        <f>SUMIF('BR 3'!B:B,'3-kurs'!C96,'BR 3'!G:G)</f>
        <v>8000000</v>
      </c>
      <c r="N96" s="12">
        <f t="shared" si="8"/>
        <v>7000000</v>
      </c>
      <c r="O96" s="50"/>
      <c r="P96" s="12">
        <f t="shared" si="9"/>
        <v>0</v>
      </c>
      <c r="Q96" s="48"/>
      <c r="T96" s="50">
        <f t="shared" si="7"/>
        <v>0</v>
      </c>
      <c r="U96" s="50">
        <v>8000000</v>
      </c>
      <c r="V96" s="50">
        <v>0</v>
      </c>
      <c r="W96" s="50"/>
      <c r="X96" s="558"/>
      <c r="Y96" s="558"/>
      <c r="Z96" s="558"/>
      <c r="AA96" s="55">
        <f t="shared" si="10"/>
        <v>15000000</v>
      </c>
      <c r="AB96" s="55">
        <f t="shared" si="11"/>
        <v>8000000</v>
      </c>
      <c r="AC96" s="55">
        <f t="shared" si="11"/>
        <v>7000000</v>
      </c>
      <c r="AD96" s="55">
        <f t="shared" si="12"/>
        <v>0</v>
      </c>
    </row>
    <row r="97" spans="1:30" s="51" customFormat="1" x14ac:dyDescent="0.25">
      <c r="A97" s="89">
        <f>SUBTOTAL(103,$B$2:B97)</f>
        <v>96</v>
      </c>
      <c r="B97" s="48" t="s">
        <v>2640</v>
      </c>
      <c r="C97" s="49">
        <v>42612985260052</v>
      </c>
      <c r="D97" s="49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47"/>
      <c r="H97" s="404" t="e">
        <f>VLOOKUP(C97,'Hemis baza'!K:AF,5,)</f>
        <v>#N/A</v>
      </c>
      <c r="I97" s="403" t="e">
        <f>VLOOKUP(C97,'Hemis baza'!K:AF,11,)</f>
        <v>#N/A</v>
      </c>
      <c r="J97" s="23" t="e">
        <f>VLOOKUP(C97,'Hemis baza'!K:AF,12,)</f>
        <v>#N/A</v>
      </c>
      <c r="K97" s="77" t="s">
        <v>4671</v>
      </c>
      <c r="L97" s="50">
        <v>15000000</v>
      </c>
      <c r="M97" s="50">
        <f>SUMIF('BR 3'!B:B,'3-kurs'!C97,'BR 3'!G:G)</f>
        <v>0</v>
      </c>
      <c r="N97" s="12">
        <f t="shared" si="8"/>
        <v>15000000</v>
      </c>
      <c r="O97" s="50"/>
      <c r="P97" s="12">
        <f t="shared" si="9"/>
        <v>0</v>
      </c>
      <c r="Q97" s="48"/>
      <c r="T97" s="50">
        <f t="shared" si="7"/>
        <v>0</v>
      </c>
      <c r="U97" s="50">
        <v>0</v>
      </c>
      <c r="V97" s="50">
        <v>0</v>
      </c>
      <c r="W97" s="50"/>
      <c r="X97" s="558"/>
      <c r="Y97" s="558"/>
      <c r="Z97" s="558"/>
      <c r="AA97" s="55">
        <f t="shared" si="10"/>
        <v>15000000</v>
      </c>
      <c r="AB97" s="55">
        <f t="shared" si="11"/>
        <v>0</v>
      </c>
      <c r="AC97" s="55">
        <f t="shared" si="11"/>
        <v>15000000</v>
      </c>
      <c r="AD97" s="55">
        <f t="shared" si="12"/>
        <v>0</v>
      </c>
    </row>
    <row r="98" spans="1:30" s="51" customFormat="1" x14ac:dyDescent="0.25">
      <c r="A98" s="89">
        <f>SUBTOTAL(103,$B$2:B98)</f>
        <v>97</v>
      </c>
      <c r="B98" s="48" t="s">
        <v>2641</v>
      </c>
      <c r="C98" s="49">
        <v>61406055330025</v>
      </c>
      <c r="D98" s="49" t="str">
        <f>VLOOKUP(C98,'Hemis baza'!K:AJ,26,)</f>
        <v>438221100068</v>
      </c>
      <c r="E98" s="24" t="str">
        <f>VLOOKUP(C98,'Hemis baza'!K:AF,13,)</f>
        <v>To‘lov-shartnoma</v>
      </c>
      <c r="F98" s="109" t="str">
        <f>VLOOKUP(C98,'Hemis baza'!K:AF,3,)</f>
        <v>3-kurs</v>
      </c>
      <c r="G98" s="47" t="s">
        <v>4882</v>
      </c>
      <c r="H98" s="404" t="str">
        <f>VLOOKUP(C98,'Hemis baza'!K:AF,5,)</f>
        <v>1-22 AP</v>
      </c>
      <c r="I98" s="403" t="str">
        <f>VLOOKUP(C98,'Hemis baza'!K:AF,11,)</f>
        <v>Bakalavr</v>
      </c>
      <c r="J98" s="23" t="str">
        <f>VLOOKUP(C98,'Hemis baza'!K:AF,12,)</f>
        <v>Kunduzgi</v>
      </c>
      <c r="K98" s="77" t="s">
        <v>2642</v>
      </c>
      <c r="L98" s="50">
        <v>15000000</v>
      </c>
      <c r="M98" s="50">
        <f>SUMIF('BR 3'!B:B,'3-kurs'!C98,'BR 3'!G:G)</f>
        <v>7500000</v>
      </c>
      <c r="N98" s="12">
        <f t="shared" si="8"/>
        <v>7500000</v>
      </c>
      <c r="O98" s="50"/>
      <c r="P98" s="12">
        <f t="shared" si="9"/>
        <v>0</v>
      </c>
      <c r="Q98" s="48"/>
      <c r="T98" s="50">
        <f t="shared" si="7"/>
        <v>0</v>
      </c>
      <c r="U98" s="50">
        <v>7500000</v>
      </c>
      <c r="V98" s="50">
        <v>0</v>
      </c>
      <c r="W98" s="50"/>
      <c r="X98" s="558"/>
      <c r="Y98" s="558"/>
      <c r="Z98" s="558"/>
      <c r="AA98" s="55">
        <f t="shared" si="10"/>
        <v>15000000</v>
      </c>
      <c r="AB98" s="55">
        <f t="shared" si="11"/>
        <v>7500000</v>
      </c>
      <c r="AC98" s="55">
        <f t="shared" si="11"/>
        <v>7500000</v>
      </c>
      <c r="AD98" s="55">
        <f t="shared" si="12"/>
        <v>0</v>
      </c>
    </row>
    <row r="99" spans="1:30" s="51" customFormat="1" x14ac:dyDescent="0.25">
      <c r="A99" s="89">
        <f>SUBTOTAL(103,$B$2:B99)</f>
        <v>98</v>
      </c>
      <c r="B99" s="48" t="s">
        <v>2643</v>
      </c>
      <c r="C99" s="49">
        <v>62003005350017</v>
      </c>
      <c r="D99" s="49" t="str">
        <f>VLOOKUP(C99,'Hemis baza'!K:AJ,26,)</f>
        <v>438231100277</v>
      </c>
      <c r="E99" s="24" t="str">
        <f>VLOOKUP(C99,'Hemis baza'!K:AF,13,)</f>
        <v>To‘lov-shartnoma</v>
      </c>
      <c r="F99" s="109" t="str">
        <f>VLOOKUP(C99,'Hemis baza'!K:AF,3,)</f>
        <v>3-kurs</v>
      </c>
      <c r="G99" s="47" t="s">
        <v>121</v>
      </c>
      <c r="H99" s="404" t="str">
        <f>VLOOKUP(C99,'Hemis baza'!K:AF,5,)</f>
        <v>S2-22 BT</v>
      </c>
      <c r="I99" s="403" t="str">
        <f>VLOOKUP(C99,'Hemis baza'!K:AF,11,)</f>
        <v>Bakalavr</v>
      </c>
      <c r="J99" s="23" t="str">
        <f>VLOOKUP(C99,'Hemis baza'!K:AF,12,)</f>
        <v>Sirtqi</v>
      </c>
      <c r="K99" s="77" t="s">
        <v>2644</v>
      </c>
      <c r="L99" s="50">
        <v>12000000</v>
      </c>
      <c r="M99" s="50">
        <f>SUMIF('BR 3'!B:B,'3-kurs'!C99,'BR 3'!G:G)</f>
        <v>9500000</v>
      </c>
      <c r="N99" s="12">
        <f t="shared" si="8"/>
        <v>2500000</v>
      </c>
      <c r="O99" s="50"/>
      <c r="P99" s="12">
        <f t="shared" si="9"/>
        <v>0</v>
      </c>
      <c r="Q99" s="48"/>
      <c r="T99" s="50">
        <f t="shared" si="7"/>
        <v>0</v>
      </c>
      <c r="U99" s="50">
        <v>9500000</v>
      </c>
      <c r="V99" s="50">
        <v>0</v>
      </c>
      <c r="W99" s="50"/>
      <c r="X99" s="558"/>
      <c r="Y99" s="558"/>
      <c r="Z99" s="558"/>
      <c r="AA99" s="55">
        <f t="shared" si="10"/>
        <v>12000000</v>
      </c>
      <c r="AB99" s="55">
        <f t="shared" si="11"/>
        <v>9500000</v>
      </c>
      <c r="AC99" s="55">
        <f t="shared" si="11"/>
        <v>2500000</v>
      </c>
      <c r="AD99" s="55">
        <f t="shared" si="12"/>
        <v>0</v>
      </c>
    </row>
    <row r="100" spans="1:30" s="51" customFormat="1" x14ac:dyDescent="0.25">
      <c r="A100" s="89">
        <f>SUBTOTAL(103,$B$2:B100)</f>
        <v>99</v>
      </c>
      <c r="B100" s="48" t="s">
        <v>2645</v>
      </c>
      <c r="C100" s="49">
        <v>52202005670016</v>
      </c>
      <c r="D100" s="49" t="str">
        <f>VLOOKUP(C100,'Hemis baza'!K:AJ,26,)</f>
        <v>438231100094</v>
      </c>
      <c r="E100" s="24" t="str">
        <f>VLOOKUP(C100,'Hemis baza'!K:AF,13,)</f>
        <v>To‘lov-shartnoma</v>
      </c>
      <c r="F100" s="109" t="str">
        <f>VLOOKUP(C100,'Hemis baza'!K:AF,3,)</f>
        <v>3-kurs</v>
      </c>
      <c r="G100" s="307" t="s">
        <v>361</v>
      </c>
      <c r="H100" s="404" t="str">
        <f>VLOOKUP(C100,'Hemis baza'!K:AF,5,)</f>
        <v>S2-22 PSI</v>
      </c>
      <c r="I100" s="403" t="str">
        <f>VLOOKUP(C100,'Hemis baza'!K:AF,11,)</f>
        <v>Bakalavr</v>
      </c>
      <c r="J100" s="23" t="str">
        <f>VLOOKUP(C100,'Hemis baza'!K:AF,12,)</f>
        <v>Sirtqi</v>
      </c>
      <c r="K100" s="77" t="s">
        <v>2646</v>
      </c>
      <c r="L100" s="50">
        <v>12000000</v>
      </c>
      <c r="M100" s="50">
        <f>SUMIF('BR 3'!B:B,'3-kurs'!C100,'BR 3'!G:G)</f>
        <v>10500000</v>
      </c>
      <c r="N100" s="12">
        <f t="shared" si="8"/>
        <v>1500000</v>
      </c>
      <c r="O100" s="50"/>
      <c r="P100" s="12">
        <f t="shared" si="9"/>
        <v>0</v>
      </c>
      <c r="Q100" s="48"/>
      <c r="T100" s="50">
        <f t="shared" si="7"/>
        <v>0</v>
      </c>
      <c r="U100" s="50">
        <v>10500000</v>
      </c>
      <c r="V100" s="50">
        <v>916664</v>
      </c>
      <c r="W100" s="50"/>
      <c r="X100" s="558"/>
      <c r="Y100" s="558"/>
      <c r="Z100" s="558"/>
      <c r="AA100" s="55">
        <f t="shared" si="10"/>
        <v>12000000</v>
      </c>
      <c r="AB100" s="55">
        <f t="shared" si="11"/>
        <v>10500000</v>
      </c>
      <c r="AC100" s="55">
        <f t="shared" si="11"/>
        <v>1500000</v>
      </c>
      <c r="AD100" s="55">
        <f t="shared" si="12"/>
        <v>0</v>
      </c>
    </row>
    <row r="101" spans="1:30" s="51" customFormat="1" x14ac:dyDescent="0.25">
      <c r="A101" s="89">
        <f>SUBTOTAL(103,$B$2:B101)</f>
        <v>100</v>
      </c>
      <c r="B101" s="48" t="s">
        <v>2647</v>
      </c>
      <c r="C101" s="49">
        <v>50105025670050</v>
      </c>
      <c r="D101" s="49" t="str">
        <f>VLOOKUP(C101,'Hemis baza'!K:AJ,26,)</f>
        <v>438231100071</v>
      </c>
      <c r="E101" s="24" t="str">
        <f>VLOOKUP(C101,'Hemis baza'!K:AF,13,)</f>
        <v>To‘lov-shartnoma</v>
      </c>
      <c r="F101" s="109" t="str">
        <f>VLOOKUP(C101,'Hemis baza'!K:AF,3,)</f>
        <v>3-kurs</v>
      </c>
      <c r="G101" s="47" t="s">
        <v>309</v>
      </c>
      <c r="H101" s="404" t="str">
        <f>VLOOKUP(C101,'Hemis baza'!K:AF,5,)</f>
        <v>S1-22 Tarix</v>
      </c>
      <c r="I101" s="403" t="str">
        <f>VLOOKUP(C101,'Hemis baza'!K:AF,11,)</f>
        <v>Bakalavr</v>
      </c>
      <c r="J101" s="23" t="str">
        <f>VLOOKUP(C101,'Hemis baza'!K:AF,12,)</f>
        <v>Sirtqi</v>
      </c>
      <c r="K101" s="77" t="s">
        <v>2648</v>
      </c>
      <c r="L101" s="50">
        <v>12000000</v>
      </c>
      <c r="M101" s="50">
        <f>SUMIF('BR 3'!B:B,'3-kurs'!C101,'BR 3'!G:G)</f>
        <v>12000497.520000003</v>
      </c>
      <c r="N101" s="12">
        <f t="shared" si="8"/>
        <v>0</v>
      </c>
      <c r="O101" s="50"/>
      <c r="P101" s="12">
        <f t="shared" si="9"/>
        <v>497.52000000327826</v>
      </c>
      <c r="Q101" s="48"/>
      <c r="T101" s="50">
        <f t="shared" si="7"/>
        <v>0</v>
      </c>
      <c r="U101" s="50">
        <v>12000497.520000003</v>
      </c>
      <c r="V101" s="50">
        <v>0</v>
      </c>
      <c r="W101" s="50"/>
      <c r="X101" s="558"/>
      <c r="Y101" s="558"/>
      <c r="Z101" s="558"/>
      <c r="AA101" s="55">
        <f t="shared" si="10"/>
        <v>12000000</v>
      </c>
      <c r="AB101" s="55">
        <f t="shared" si="11"/>
        <v>12000497.520000003</v>
      </c>
      <c r="AC101" s="55">
        <f t="shared" si="11"/>
        <v>0</v>
      </c>
      <c r="AD101" s="55">
        <f t="shared" si="12"/>
        <v>497.52000000327826</v>
      </c>
    </row>
    <row r="102" spans="1:30" s="51" customFormat="1" x14ac:dyDescent="0.25">
      <c r="A102" s="89">
        <f>SUBTOTAL(103,$B$2:B102)</f>
        <v>101</v>
      </c>
      <c r="B102" s="48" t="s">
        <v>2649</v>
      </c>
      <c r="C102" s="49">
        <v>50607015330022</v>
      </c>
      <c r="D102" s="49" t="str">
        <f>VLOOKUP(C102,'Hemis baza'!K:AJ,26,)</f>
        <v>438221100164</v>
      </c>
      <c r="E102" s="24" t="str">
        <f>VLOOKUP(C102,'Hemis baza'!K:AF,13,)</f>
        <v>To‘lov-shartnoma</v>
      </c>
      <c r="F102" s="109" t="str">
        <f>VLOOKUP(C102,'Hemis baza'!K:AF,3,)</f>
        <v>3-kurs</v>
      </c>
      <c r="G102" s="47" t="s">
        <v>4882</v>
      </c>
      <c r="H102" s="404" t="str">
        <f>VLOOKUP(C102,'Hemis baza'!K:AF,5,)</f>
        <v>S1-22 AP</v>
      </c>
      <c r="I102" s="403" t="str">
        <f>VLOOKUP(C102,'Hemis baza'!K:AF,11,)</f>
        <v>Bakalavr</v>
      </c>
      <c r="J102" s="23" t="str">
        <f>VLOOKUP(C102,'Hemis baza'!K:AF,12,)</f>
        <v>Sirtqi</v>
      </c>
      <c r="K102" s="77" t="s">
        <v>2650</v>
      </c>
      <c r="L102" s="50">
        <v>12000000</v>
      </c>
      <c r="M102" s="50">
        <f>SUMIF('BR 3'!B:B,'3-kurs'!C102,'BR 3'!G:G)</f>
        <v>12000000</v>
      </c>
      <c r="N102" s="12">
        <f t="shared" si="8"/>
        <v>0</v>
      </c>
      <c r="O102" s="50"/>
      <c r="P102" s="12">
        <f t="shared" si="9"/>
        <v>0</v>
      </c>
      <c r="Q102" s="48"/>
      <c r="T102" s="50">
        <f t="shared" si="7"/>
        <v>0</v>
      </c>
      <c r="U102" s="50">
        <v>12000000</v>
      </c>
      <c r="V102" s="50">
        <v>0</v>
      </c>
      <c r="W102" s="50"/>
      <c r="X102" s="558"/>
      <c r="Y102" s="558"/>
      <c r="Z102" s="558"/>
      <c r="AA102" s="55">
        <f t="shared" si="10"/>
        <v>12000000</v>
      </c>
      <c r="AB102" s="55">
        <f t="shared" si="11"/>
        <v>12000000</v>
      </c>
      <c r="AC102" s="55">
        <f t="shared" si="11"/>
        <v>0</v>
      </c>
      <c r="AD102" s="55">
        <f t="shared" si="12"/>
        <v>0</v>
      </c>
    </row>
    <row r="103" spans="1:30" x14ac:dyDescent="0.25">
      <c r="A103" s="89">
        <f>SUBTOTAL(103,$B$2:B103)</f>
        <v>102</v>
      </c>
      <c r="B103" s="384" t="s">
        <v>2651</v>
      </c>
      <c r="C103" s="49">
        <v>43008901050077</v>
      </c>
      <c r="D103" s="49" t="e">
        <f>VLOOKUP(C103,'Hemis baza'!K:AJ,26,)</f>
        <v>#N/A</v>
      </c>
      <c r="E103" s="24" t="e">
        <f>VLOOKUP(C103,'Hemis baza'!K:AF,13,)</f>
        <v>#N/A</v>
      </c>
      <c r="F103" s="109" t="e">
        <f>VLOOKUP(C103,'Hemis baza'!K:AF,3,)</f>
        <v>#N/A</v>
      </c>
      <c r="G103" s="47"/>
      <c r="H103" s="404" t="e">
        <f>VLOOKUP(C103,'Hemis baza'!K:AF,5,)</f>
        <v>#N/A</v>
      </c>
      <c r="I103" s="403" t="e">
        <f>VLOOKUP(C103,'Hemis baza'!K:AF,11,)</f>
        <v>#N/A</v>
      </c>
      <c r="J103" s="23" t="e">
        <f>VLOOKUP(C103,'Hemis baza'!K:AF,12,)</f>
        <v>#N/A</v>
      </c>
      <c r="K103" s="77" t="s">
        <v>4708</v>
      </c>
      <c r="L103" s="342">
        <v>15000000</v>
      </c>
      <c r="M103" s="342">
        <f>SUMIF('BR 3'!B:B,'3-kurs'!C103,'BR 3'!G:G)</f>
        <v>-15000000</v>
      </c>
      <c r="N103" s="12">
        <f t="shared" si="8"/>
        <v>30000000</v>
      </c>
      <c r="O103" s="342"/>
      <c r="P103" s="12">
        <f t="shared" si="9"/>
        <v>0</v>
      </c>
      <c r="Q103" s="384"/>
      <c r="T103" s="342">
        <f t="shared" si="7"/>
        <v>0</v>
      </c>
      <c r="U103" s="342">
        <v>-15000000</v>
      </c>
      <c r="V103" s="342">
        <v>0</v>
      </c>
      <c r="W103" s="342"/>
      <c r="X103" s="559"/>
      <c r="Y103" s="559"/>
      <c r="Z103" s="559"/>
      <c r="AA103" s="55">
        <f t="shared" si="10"/>
        <v>15000000</v>
      </c>
      <c r="AB103" s="55">
        <f t="shared" si="11"/>
        <v>-15000000</v>
      </c>
      <c r="AC103" s="55">
        <f t="shared" si="11"/>
        <v>30000000</v>
      </c>
      <c r="AD103" s="55">
        <f t="shared" si="12"/>
        <v>0</v>
      </c>
    </row>
    <row r="104" spans="1:30" x14ac:dyDescent="0.25">
      <c r="A104" s="89">
        <f>SUBTOTAL(103,$B$2:B104)</f>
        <v>103</v>
      </c>
      <c r="B104" s="384" t="s">
        <v>2652</v>
      </c>
      <c r="C104" s="49">
        <v>30804821080026</v>
      </c>
      <c r="D104" s="49" t="str">
        <f>VLOOKUP(C104,'Hemis baza'!K:AJ,26,)</f>
        <v>438231100168</v>
      </c>
      <c r="E104" s="24" t="str">
        <f>VLOOKUP(C104,'Hemis baza'!K:AF,13,)</f>
        <v>To‘lov-shartnoma</v>
      </c>
      <c r="F104" s="109" t="str">
        <f>VLOOKUP(C104,'Hemis baza'!K:AF,3,)</f>
        <v>3-kurs</v>
      </c>
      <c r="G104" s="305" t="s">
        <v>140</v>
      </c>
      <c r="H104" s="404" t="str">
        <f>VLOOKUP(C104,'Hemis baza'!K:AF,5,)</f>
        <v>S1-22 MuzT</v>
      </c>
      <c r="I104" s="403" t="str">
        <f>VLOOKUP(C104,'Hemis baza'!K:AF,11,)</f>
        <v>Bakalavr</v>
      </c>
      <c r="J104" s="23" t="str">
        <f>VLOOKUP(C104,'Hemis baza'!K:AF,12,)</f>
        <v>Sirtqi</v>
      </c>
      <c r="K104" s="77" t="s">
        <v>2653</v>
      </c>
      <c r="L104" s="342">
        <v>12000000</v>
      </c>
      <c r="M104" s="342">
        <f>SUMIF('BR 3'!B:B,'3-kurs'!C104,'BR 3'!G:G)</f>
        <v>6319000</v>
      </c>
      <c r="N104" s="12">
        <f t="shared" si="8"/>
        <v>5681000</v>
      </c>
      <c r="O104" s="342"/>
      <c r="P104" s="12">
        <f t="shared" si="9"/>
        <v>0</v>
      </c>
      <c r="Q104" s="384"/>
      <c r="T104" s="342">
        <f t="shared" si="7"/>
        <v>0</v>
      </c>
      <c r="U104" s="342">
        <v>6319000</v>
      </c>
      <c r="V104" s="342">
        <v>0</v>
      </c>
      <c r="W104" s="342"/>
      <c r="X104" s="559"/>
      <c r="Y104" s="559"/>
      <c r="Z104" s="559"/>
      <c r="AA104" s="55">
        <f t="shared" si="10"/>
        <v>12000000</v>
      </c>
      <c r="AB104" s="55">
        <f t="shared" si="11"/>
        <v>6319000</v>
      </c>
      <c r="AC104" s="55">
        <f t="shared" si="11"/>
        <v>5681000</v>
      </c>
      <c r="AD104" s="55">
        <f t="shared" si="12"/>
        <v>0</v>
      </c>
    </row>
    <row r="105" spans="1:30" s="51" customFormat="1" x14ac:dyDescent="0.25">
      <c r="A105" s="89">
        <f>SUBTOTAL(103,$B$2:B105)</f>
        <v>104</v>
      </c>
      <c r="B105" s="48" t="s">
        <v>2654</v>
      </c>
      <c r="C105" s="49">
        <v>62811045320037</v>
      </c>
      <c r="D105" s="49" t="str">
        <f>VLOOKUP(C105,'Hemis baza'!K:AJ,26,)</f>
        <v>438221100101</v>
      </c>
      <c r="E105" s="24" t="str">
        <f>VLOOKUP(C105,'Hemis baza'!K:AF,13,)</f>
        <v>To‘lov-shartnoma</v>
      </c>
      <c r="F105" s="109" t="str">
        <f>VLOOKUP(C105,'Hemis baza'!K:AF,3,)</f>
        <v>3-kurs</v>
      </c>
      <c r="G105" s="47" t="s">
        <v>4882</v>
      </c>
      <c r="H105" s="404" t="str">
        <f>VLOOKUP(C105,'Hemis baza'!K:AF,5,)</f>
        <v>1-22 AP</v>
      </c>
      <c r="I105" s="403" t="str">
        <f>VLOOKUP(C105,'Hemis baza'!K:AF,11,)</f>
        <v>Bakalavr</v>
      </c>
      <c r="J105" s="23" t="str">
        <f>VLOOKUP(C105,'Hemis baza'!K:AF,12,)</f>
        <v>Kunduzgi</v>
      </c>
      <c r="K105" s="77" t="s">
        <v>2655</v>
      </c>
      <c r="L105" s="50">
        <v>15000000</v>
      </c>
      <c r="M105" s="50">
        <f>SUMIF('BR 3'!B:B,'3-kurs'!C105,'BR 3'!G:G)</f>
        <v>9000000</v>
      </c>
      <c r="N105" s="12">
        <f t="shared" si="8"/>
        <v>6000000</v>
      </c>
      <c r="O105" s="50"/>
      <c r="P105" s="12">
        <f t="shared" si="9"/>
        <v>0</v>
      </c>
      <c r="Q105" s="48"/>
      <c r="T105" s="50">
        <f t="shared" si="7"/>
        <v>0</v>
      </c>
      <c r="U105" s="50">
        <v>9000000</v>
      </c>
      <c r="V105" s="50">
        <v>0</v>
      </c>
      <c r="W105" s="50"/>
      <c r="X105" s="558"/>
      <c r="Y105" s="558"/>
      <c r="Z105" s="558"/>
      <c r="AA105" s="55">
        <f t="shared" si="10"/>
        <v>15000000</v>
      </c>
      <c r="AB105" s="55">
        <f t="shared" si="11"/>
        <v>9000000</v>
      </c>
      <c r="AC105" s="55">
        <f t="shared" si="11"/>
        <v>6000000</v>
      </c>
      <c r="AD105" s="55">
        <f t="shared" si="12"/>
        <v>0</v>
      </c>
    </row>
    <row r="106" spans="1:30" s="51" customFormat="1" x14ac:dyDescent="0.25">
      <c r="A106" s="89">
        <f>SUBTOTAL(103,$B$2:B106)</f>
        <v>105</v>
      </c>
      <c r="B106" s="48" t="s">
        <v>2656</v>
      </c>
      <c r="C106" s="49">
        <v>41007941120014</v>
      </c>
      <c r="D106" s="49" t="str">
        <f>VLOOKUP(C106,'Hemis baza'!K:AJ,26,)</f>
        <v>438221100187</v>
      </c>
      <c r="E106" s="24" t="str">
        <f>VLOOKUP(C106,'Hemis baza'!K:AF,13,)</f>
        <v>To‘lov-shartnoma</v>
      </c>
      <c r="F106" s="109" t="str">
        <f>VLOOKUP(C106,'Hemis baza'!K:AF,3,)</f>
        <v>3-kurs</v>
      </c>
      <c r="G106" s="47" t="s">
        <v>270</v>
      </c>
      <c r="H106" s="404" t="str">
        <f>VLOOKUP(C106,'Hemis baza'!K:AF,5,)</f>
        <v>1-22 XTA</v>
      </c>
      <c r="I106" s="403" t="str">
        <f>VLOOKUP(C106,'Hemis baza'!K:AF,11,)</f>
        <v>Bakalavr</v>
      </c>
      <c r="J106" s="23" t="str">
        <f>VLOOKUP(C106,'Hemis baza'!K:AF,12,)</f>
        <v>Kunduzgi</v>
      </c>
      <c r="K106" s="77" t="s">
        <v>2657</v>
      </c>
      <c r="L106" s="50">
        <v>15000000</v>
      </c>
      <c r="M106" s="50">
        <f>SUMIF('BR 3'!B:B,'3-kurs'!C106,'BR 3'!G:G)</f>
        <v>8000000</v>
      </c>
      <c r="N106" s="12">
        <f t="shared" si="8"/>
        <v>7000000</v>
      </c>
      <c r="O106" s="50"/>
      <c r="P106" s="12">
        <f t="shared" si="9"/>
        <v>0</v>
      </c>
      <c r="Q106" s="48" t="s">
        <v>7168</v>
      </c>
      <c r="T106" s="50">
        <f t="shared" si="7"/>
        <v>0</v>
      </c>
      <c r="U106" s="50">
        <v>8000000</v>
      </c>
      <c r="V106" s="50">
        <v>1000000</v>
      </c>
      <c r="W106" s="50"/>
      <c r="X106" s="558"/>
      <c r="Y106" s="558"/>
      <c r="Z106" s="558"/>
      <c r="AA106" s="55">
        <f t="shared" si="10"/>
        <v>15000000</v>
      </c>
      <c r="AB106" s="55">
        <f t="shared" si="11"/>
        <v>8000000</v>
      </c>
      <c r="AC106" s="55">
        <f t="shared" si="11"/>
        <v>7000000</v>
      </c>
      <c r="AD106" s="55">
        <f t="shared" si="12"/>
        <v>0</v>
      </c>
    </row>
    <row r="107" spans="1:30" s="51" customFormat="1" x14ac:dyDescent="0.25">
      <c r="A107" s="89">
        <f>SUBTOTAL(103,$B$2:B107)</f>
        <v>106</v>
      </c>
      <c r="B107" s="48" t="s">
        <v>2658</v>
      </c>
      <c r="C107" s="49">
        <v>60608035310060</v>
      </c>
      <c r="D107" s="49" t="e">
        <f>VLOOKUP(C107,'Hemis baza'!K:AJ,26,)</f>
        <v>#N/A</v>
      </c>
      <c r="E107" s="24" t="e">
        <f>VLOOKUP(C107,'Hemis baza'!K:AF,13,)</f>
        <v>#N/A</v>
      </c>
      <c r="F107" s="109" t="e">
        <f>VLOOKUP(C107,'Hemis baza'!K:AF,3,)</f>
        <v>#N/A</v>
      </c>
      <c r="G107" s="47"/>
      <c r="H107" s="404" t="e">
        <f>VLOOKUP(C107,'Hemis baza'!K:AF,5,)</f>
        <v>#N/A</v>
      </c>
      <c r="I107" s="403" t="e">
        <f>VLOOKUP(C107,'Hemis baza'!K:AF,11,)</f>
        <v>#N/A</v>
      </c>
      <c r="J107" s="23" t="e">
        <f>VLOOKUP(C107,'Hemis baza'!K:AF,12,)</f>
        <v>#N/A</v>
      </c>
      <c r="K107" s="77" t="s">
        <v>2659</v>
      </c>
      <c r="L107" s="50">
        <v>12000000</v>
      </c>
      <c r="M107" s="50">
        <f>SUMIF('BR 3'!B:B,'3-kurs'!C107,'BR 3'!G:G)</f>
        <v>0</v>
      </c>
      <c r="N107" s="12">
        <f t="shared" si="8"/>
        <v>12000000</v>
      </c>
      <c r="O107" s="50"/>
      <c r="P107" s="12">
        <f t="shared" si="9"/>
        <v>0</v>
      </c>
      <c r="Q107" s="48"/>
      <c r="T107" s="50">
        <f t="shared" si="7"/>
        <v>0</v>
      </c>
      <c r="U107" s="50">
        <v>0</v>
      </c>
      <c r="V107" s="50">
        <v>0</v>
      </c>
      <c r="W107" s="50"/>
      <c r="X107" s="558"/>
      <c r="Y107" s="558"/>
      <c r="Z107" s="558"/>
      <c r="AA107" s="55">
        <f t="shared" si="10"/>
        <v>12000000</v>
      </c>
      <c r="AB107" s="55">
        <f t="shared" si="11"/>
        <v>0</v>
      </c>
      <c r="AC107" s="55">
        <f t="shared" si="11"/>
        <v>12000000</v>
      </c>
      <c r="AD107" s="55">
        <f t="shared" si="12"/>
        <v>0</v>
      </c>
    </row>
    <row r="108" spans="1:30" s="51" customFormat="1" x14ac:dyDescent="0.25">
      <c r="A108" s="89">
        <f>SUBTOTAL(103,$B$2:B108)</f>
        <v>107</v>
      </c>
      <c r="B108" s="48" t="s">
        <v>2660</v>
      </c>
      <c r="C108" s="49">
        <v>40102941100051</v>
      </c>
      <c r="D108" s="49" t="str">
        <f>VLOOKUP(C108,'Hemis baza'!K:AJ,26,)</f>
        <v>438231100023</v>
      </c>
      <c r="E108" s="24" t="str">
        <f>VLOOKUP(C108,'Hemis baza'!K:AF,13,)</f>
        <v>To‘lov-shartnoma</v>
      </c>
      <c r="F108" s="109" t="str">
        <f>VLOOKUP(C108,'Hemis baza'!K:AF,3,)</f>
        <v>3-kurs</v>
      </c>
      <c r="G108" s="47" t="s">
        <v>36</v>
      </c>
      <c r="H108" s="404" t="str">
        <f>VLOOKUP(C108,'Hemis baza'!K:AF,5,)</f>
        <v>S2-22 MT</v>
      </c>
      <c r="I108" s="403" t="str">
        <f>VLOOKUP(C108,'Hemis baza'!K:AF,11,)</f>
        <v>Bakalavr</v>
      </c>
      <c r="J108" s="23" t="str">
        <f>VLOOKUP(C108,'Hemis baza'!K:AF,12,)</f>
        <v>Sirtqi</v>
      </c>
      <c r="K108" s="77" t="s">
        <v>2661</v>
      </c>
      <c r="L108" s="50">
        <v>12000000</v>
      </c>
      <c r="M108" s="50">
        <f>SUMIF('BR 3'!B:B,'3-kurs'!C108,'BR 3'!G:G)</f>
        <v>9000000</v>
      </c>
      <c r="N108" s="12">
        <f t="shared" si="8"/>
        <v>3000000</v>
      </c>
      <c r="O108" s="50"/>
      <c r="P108" s="12">
        <f t="shared" si="9"/>
        <v>0</v>
      </c>
      <c r="Q108" s="48"/>
      <c r="T108" s="50">
        <f t="shared" si="7"/>
        <v>0</v>
      </c>
      <c r="U108" s="50">
        <v>9000000</v>
      </c>
      <c r="V108" s="50">
        <v>0</v>
      </c>
      <c r="W108" s="50"/>
      <c r="X108" s="558"/>
      <c r="Y108" s="558"/>
      <c r="Z108" s="558"/>
      <c r="AA108" s="55">
        <f t="shared" si="10"/>
        <v>12000000</v>
      </c>
      <c r="AB108" s="55">
        <f t="shared" si="11"/>
        <v>9000000</v>
      </c>
      <c r="AC108" s="55">
        <f t="shared" si="11"/>
        <v>3000000</v>
      </c>
      <c r="AD108" s="55">
        <f t="shared" si="12"/>
        <v>0</v>
      </c>
    </row>
    <row r="109" spans="1:30" s="51" customFormat="1" x14ac:dyDescent="0.25">
      <c r="A109" s="89">
        <f>SUBTOTAL(103,$B$2:B109)</f>
        <v>108</v>
      </c>
      <c r="B109" s="48" t="s">
        <v>2662</v>
      </c>
      <c r="C109" s="49">
        <v>61809045270035</v>
      </c>
      <c r="D109" s="49" t="str">
        <f>VLOOKUP(C109,'Hemis baza'!K:AJ,26,)</f>
        <v>438221100098</v>
      </c>
      <c r="E109" s="24" t="str">
        <f>VLOOKUP(C109,'Hemis baza'!K:AF,13,)</f>
        <v>To‘lov-shartnoma</v>
      </c>
      <c r="F109" s="109" t="str">
        <f>VLOOKUP(C109,'Hemis baza'!K:AF,3,)</f>
        <v>3-kurs</v>
      </c>
      <c r="G109" s="47" t="s">
        <v>4882</v>
      </c>
      <c r="H109" s="404" t="str">
        <f>VLOOKUP(C109,'Hemis baza'!K:AF,5,)</f>
        <v>2-22 AP</v>
      </c>
      <c r="I109" s="403" t="str">
        <f>VLOOKUP(C109,'Hemis baza'!K:AF,11,)</f>
        <v>Bakalavr</v>
      </c>
      <c r="J109" s="23" t="str">
        <f>VLOOKUP(C109,'Hemis baza'!K:AF,12,)</f>
        <v>Kunduzgi</v>
      </c>
      <c r="K109" s="77" t="s">
        <v>2663</v>
      </c>
      <c r="L109" s="50">
        <v>15000000</v>
      </c>
      <c r="M109" s="50">
        <f>SUMIF('BR 3'!B:B,'3-kurs'!C109,'BR 3'!G:G)</f>
        <v>15000000</v>
      </c>
      <c r="N109" s="12">
        <f t="shared" si="8"/>
        <v>0</v>
      </c>
      <c r="O109" s="50"/>
      <c r="P109" s="12">
        <f t="shared" si="9"/>
        <v>0</v>
      </c>
      <c r="Q109" s="48"/>
      <c r="T109" s="50">
        <f t="shared" si="7"/>
        <v>3100000</v>
      </c>
      <c r="U109" s="50">
        <v>11900000</v>
      </c>
      <c r="V109" s="50">
        <v>0</v>
      </c>
      <c r="W109" s="50"/>
      <c r="X109" s="558"/>
      <c r="Y109" s="558"/>
      <c r="Z109" s="558"/>
      <c r="AA109" s="55">
        <f t="shared" si="10"/>
        <v>15000000</v>
      </c>
      <c r="AB109" s="55">
        <f t="shared" si="11"/>
        <v>15000000</v>
      </c>
      <c r="AC109" s="55">
        <f t="shared" si="11"/>
        <v>0</v>
      </c>
      <c r="AD109" s="55">
        <f t="shared" si="12"/>
        <v>0</v>
      </c>
    </row>
    <row r="110" spans="1:30" s="51" customFormat="1" x14ac:dyDescent="0.25">
      <c r="A110" s="89">
        <f>SUBTOTAL(103,$B$2:B110)</f>
        <v>109</v>
      </c>
      <c r="B110" s="48" t="s">
        <v>2664</v>
      </c>
      <c r="C110" s="49">
        <v>61706045350087</v>
      </c>
      <c r="D110" s="49" t="str">
        <f>VLOOKUP(C110,'Hemis baza'!K:AJ,26,)</f>
        <v>438221100097</v>
      </c>
      <c r="E110" s="24" t="str">
        <f>VLOOKUP(C110,'Hemis baza'!K:AF,13,)</f>
        <v>To‘lov-shartnoma</v>
      </c>
      <c r="F110" s="109" t="str">
        <f>VLOOKUP(C110,'Hemis baza'!K:AF,3,)</f>
        <v>3-kurs</v>
      </c>
      <c r="G110" s="47" t="s">
        <v>4882</v>
      </c>
      <c r="H110" s="404" t="str">
        <f>VLOOKUP(C110,'Hemis baza'!K:AF,5,)</f>
        <v>S3-22 AP</v>
      </c>
      <c r="I110" s="403" t="str">
        <f>VLOOKUP(C110,'Hemis baza'!K:AF,11,)</f>
        <v>Bakalavr</v>
      </c>
      <c r="J110" s="23" t="str">
        <f>VLOOKUP(C110,'Hemis baza'!K:AF,12,)</f>
        <v>Sirtqi</v>
      </c>
      <c r="K110" s="77" t="s">
        <v>2665</v>
      </c>
      <c r="L110" s="50">
        <v>12000000</v>
      </c>
      <c r="M110" s="50">
        <f>SUMIF('BR 3'!B:B,'3-kurs'!C110,'BR 3'!G:G)</f>
        <v>12000000</v>
      </c>
      <c r="N110" s="12">
        <f t="shared" si="8"/>
        <v>0</v>
      </c>
      <c r="O110" s="50"/>
      <c r="P110" s="12">
        <f t="shared" si="9"/>
        <v>0</v>
      </c>
      <c r="Q110" s="48"/>
      <c r="T110" s="50">
        <f t="shared" si="7"/>
        <v>0</v>
      </c>
      <c r="U110" s="50">
        <v>12000000</v>
      </c>
      <c r="V110" s="50">
        <v>0</v>
      </c>
      <c r="W110" s="50"/>
      <c r="X110" s="558"/>
      <c r="Y110" s="558"/>
      <c r="Z110" s="558"/>
      <c r="AA110" s="55">
        <f t="shared" si="10"/>
        <v>12000000</v>
      </c>
      <c r="AB110" s="55">
        <f t="shared" si="11"/>
        <v>12000000</v>
      </c>
      <c r="AC110" s="55">
        <f t="shared" si="11"/>
        <v>0</v>
      </c>
      <c r="AD110" s="55">
        <f t="shared" si="12"/>
        <v>0</v>
      </c>
    </row>
    <row r="111" spans="1:30" s="51" customFormat="1" x14ac:dyDescent="0.25">
      <c r="A111" s="89">
        <f>SUBTOTAL(103,$B$2:B111)</f>
        <v>110</v>
      </c>
      <c r="B111" s="48" t="s">
        <v>2666</v>
      </c>
      <c r="C111" s="49">
        <v>62709045290017</v>
      </c>
      <c r="D111" s="49" t="str">
        <f>VLOOKUP(C111,'Hemis baza'!K:AJ,26,)</f>
        <v>438221100024</v>
      </c>
      <c r="E111" s="24" t="str">
        <f>VLOOKUP(C111,'Hemis baza'!K:AF,13,)</f>
        <v>To‘lov-shartnoma</v>
      </c>
      <c r="F111" s="109" t="str">
        <f>VLOOKUP(C111,'Hemis baza'!K:AF,3,)</f>
        <v>3-kurs</v>
      </c>
      <c r="G111" s="47" t="s">
        <v>270</v>
      </c>
      <c r="H111" s="404" t="str">
        <f>VLOOKUP(C111,'Hemis baza'!K:AF,5,)</f>
        <v>2-22 XTA</v>
      </c>
      <c r="I111" s="403" t="str">
        <f>VLOOKUP(C111,'Hemis baza'!K:AF,11,)</f>
        <v>Bakalavr</v>
      </c>
      <c r="J111" s="23" t="str">
        <f>VLOOKUP(C111,'Hemis baza'!K:AF,12,)</f>
        <v>Kunduzgi</v>
      </c>
      <c r="K111" s="77" t="s">
        <v>2667</v>
      </c>
      <c r="L111" s="50">
        <v>15000000</v>
      </c>
      <c r="M111" s="50">
        <f>SUMIF('BR 3'!B:B,'3-kurs'!C111,'BR 3'!G:G)</f>
        <v>7500000</v>
      </c>
      <c r="N111" s="12">
        <f t="shared" si="8"/>
        <v>7500000</v>
      </c>
      <c r="O111" s="50"/>
      <c r="P111" s="12">
        <f t="shared" si="9"/>
        <v>0</v>
      </c>
      <c r="Q111" s="48"/>
      <c r="T111" s="50">
        <f t="shared" si="7"/>
        <v>0</v>
      </c>
      <c r="U111" s="50">
        <v>7500000</v>
      </c>
      <c r="V111" s="50">
        <v>0</v>
      </c>
      <c r="W111" s="50"/>
      <c r="X111" s="558"/>
      <c r="Y111" s="558"/>
      <c r="Z111" s="558"/>
      <c r="AA111" s="55">
        <f t="shared" si="10"/>
        <v>15000000</v>
      </c>
      <c r="AB111" s="55">
        <f t="shared" si="11"/>
        <v>7500000</v>
      </c>
      <c r="AC111" s="55">
        <f t="shared" si="11"/>
        <v>7500000</v>
      </c>
      <c r="AD111" s="55">
        <f t="shared" si="12"/>
        <v>0</v>
      </c>
    </row>
    <row r="112" spans="1:30" s="51" customFormat="1" x14ac:dyDescent="0.25">
      <c r="A112" s="89">
        <f>SUBTOTAL(103,$B$2:B112)</f>
        <v>111</v>
      </c>
      <c r="B112" s="48" t="s">
        <v>2668</v>
      </c>
      <c r="C112" s="49">
        <v>62107025300026</v>
      </c>
      <c r="D112" s="49" t="str">
        <f>VLOOKUP(C112,'Hemis baza'!K:AJ,26,)</f>
        <v>438231100183</v>
      </c>
      <c r="E112" s="24" t="str">
        <f>VLOOKUP(C112,'Hemis baza'!K:AF,13,)</f>
        <v>To‘lov-shartnoma</v>
      </c>
      <c r="F112" s="109" t="str">
        <f>VLOOKUP(C112,'Hemis baza'!K:AF,3,)</f>
        <v>3-kurs</v>
      </c>
      <c r="G112" s="47" t="s">
        <v>36</v>
      </c>
      <c r="H112" s="404" t="str">
        <f>VLOOKUP(C112,'Hemis baza'!K:AF,5,)</f>
        <v>S1-22 MT</v>
      </c>
      <c r="I112" s="403" t="str">
        <f>VLOOKUP(C112,'Hemis baza'!K:AF,11,)</f>
        <v>Bakalavr</v>
      </c>
      <c r="J112" s="23" t="str">
        <f>VLOOKUP(C112,'Hemis baza'!K:AF,12,)</f>
        <v>Sirtqi</v>
      </c>
      <c r="K112" s="77" t="s">
        <v>2669</v>
      </c>
      <c r="L112" s="50">
        <v>12000000</v>
      </c>
      <c r="M112" s="50">
        <f>SUMIF('BR 3'!B:B,'3-kurs'!C112,'BR 3'!G:G)</f>
        <v>12000000</v>
      </c>
      <c r="N112" s="12">
        <f t="shared" si="8"/>
        <v>0</v>
      </c>
      <c r="O112" s="50"/>
      <c r="P112" s="12">
        <f t="shared" si="9"/>
        <v>0</v>
      </c>
      <c r="Q112" s="48"/>
      <c r="T112" s="50">
        <f t="shared" si="7"/>
        <v>0</v>
      </c>
      <c r="U112" s="50">
        <v>12000000</v>
      </c>
      <c r="V112" s="50">
        <v>0</v>
      </c>
      <c r="W112" s="50"/>
      <c r="X112" s="558"/>
      <c r="Y112" s="558"/>
      <c r="Z112" s="558"/>
      <c r="AA112" s="55">
        <f t="shared" si="10"/>
        <v>12000000</v>
      </c>
      <c r="AB112" s="55">
        <f t="shared" si="11"/>
        <v>12000000</v>
      </c>
      <c r="AC112" s="55">
        <f t="shared" si="11"/>
        <v>0</v>
      </c>
      <c r="AD112" s="55">
        <f t="shared" si="12"/>
        <v>0</v>
      </c>
    </row>
    <row r="113" spans="1:30" s="51" customFormat="1" x14ac:dyDescent="0.25">
      <c r="A113" s="89">
        <f>SUBTOTAL(103,$B$2:B113)</f>
        <v>112</v>
      </c>
      <c r="B113" s="48" t="s">
        <v>2670</v>
      </c>
      <c r="C113" s="49">
        <v>42703801140086</v>
      </c>
      <c r="D113" s="49" t="str">
        <f>VLOOKUP(C113,'Hemis baza'!K:AJ,26,)</f>
        <v>438231100190</v>
      </c>
      <c r="E113" s="24" t="str">
        <f>VLOOKUP(C113,'Hemis baza'!K:AF,13,)</f>
        <v>To‘lov-shartnoma</v>
      </c>
      <c r="F113" s="109" t="str">
        <f>VLOOKUP(C113,'Hemis baza'!K:AF,3,)</f>
        <v>3-kurs</v>
      </c>
      <c r="G113" s="307" t="s">
        <v>318</v>
      </c>
      <c r="H113" s="404" t="str">
        <f>VLOOKUP(C113,'Hemis baza'!K:AF,5,)</f>
        <v>S2-22 IQT</v>
      </c>
      <c r="I113" s="403" t="str">
        <f>VLOOKUP(C113,'Hemis baza'!K:AF,11,)</f>
        <v>Bakalavr</v>
      </c>
      <c r="J113" s="23" t="str">
        <f>VLOOKUP(C113,'Hemis baza'!K:AF,12,)</f>
        <v>Sirtqi</v>
      </c>
      <c r="K113" s="77" t="s">
        <v>2671</v>
      </c>
      <c r="L113" s="50">
        <v>12000000</v>
      </c>
      <c r="M113" s="50">
        <f>SUMIF('BR 3'!B:B,'3-kurs'!C113,'BR 3'!G:G)</f>
        <v>6028000</v>
      </c>
      <c r="N113" s="12">
        <f t="shared" si="8"/>
        <v>5972000</v>
      </c>
      <c r="O113" s="50"/>
      <c r="P113" s="12">
        <f t="shared" si="9"/>
        <v>0</v>
      </c>
      <c r="Q113" s="48"/>
      <c r="T113" s="50">
        <f t="shared" si="7"/>
        <v>0</v>
      </c>
      <c r="U113" s="50">
        <v>6028000</v>
      </c>
      <c r="V113" s="50">
        <v>0</v>
      </c>
      <c r="W113" s="50"/>
      <c r="X113" s="558"/>
      <c r="Y113" s="558"/>
      <c r="Z113" s="558"/>
      <c r="AA113" s="55">
        <f t="shared" si="10"/>
        <v>12000000</v>
      </c>
      <c r="AB113" s="55">
        <f t="shared" si="11"/>
        <v>6028000</v>
      </c>
      <c r="AC113" s="55">
        <f t="shared" si="11"/>
        <v>5972000</v>
      </c>
      <c r="AD113" s="55">
        <f t="shared" si="12"/>
        <v>0</v>
      </c>
    </row>
    <row r="114" spans="1:30" s="51" customFormat="1" x14ac:dyDescent="0.25">
      <c r="A114" s="89">
        <f>SUBTOTAL(103,$B$2:B114)</f>
        <v>113</v>
      </c>
      <c r="B114" s="48" t="s">
        <v>2672</v>
      </c>
      <c r="C114" s="49">
        <v>51712045320046</v>
      </c>
      <c r="D114" s="49" t="str">
        <f>VLOOKUP(C114,'Hemis baza'!K:AJ,26,)</f>
        <v>438221100243</v>
      </c>
      <c r="E114" s="24" t="str">
        <f>VLOOKUP(C114,'Hemis baza'!K:AF,13,)</f>
        <v>To‘lov-shartnoma</v>
      </c>
      <c r="F114" s="109" t="str">
        <f>VLOOKUP(C114,'Hemis baza'!K:AF,3,)</f>
        <v>3-kurs</v>
      </c>
      <c r="G114" s="307" t="s">
        <v>361</v>
      </c>
      <c r="H114" s="404" t="str">
        <f>VLOOKUP(C114,'Hemis baza'!K:AF,5,)</f>
        <v>S3-22 PSI</v>
      </c>
      <c r="I114" s="403" t="str">
        <f>VLOOKUP(C114,'Hemis baza'!K:AF,11,)</f>
        <v>Bakalavr</v>
      </c>
      <c r="J114" s="23" t="str">
        <f>VLOOKUP(C114,'Hemis baza'!K:AF,12,)</f>
        <v>Sirtqi</v>
      </c>
      <c r="K114" s="77" t="s">
        <v>2673</v>
      </c>
      <c r="L114" s="50">
        <v>12000000</v>
      </c>
      <c r="M114" s="50">
        <f>SUMIF('BR 3'!B:B,'3-kurs'!C114,'BR 3'!G:G)</f>
        <v>7000000</v>
      </c>
      <c r="N114" s="12">
        <f t="shared" si="8"/>
        <v>5000000</v>
      </c>
      <c r="O114" s="50"/>
      <c r="P114" s="12">
        <f t="shared" si="9"/>
        <v>0</v>
      </c>
      <c r="Q114" s="48"/>
      <c r="T114" s="50">
        <f t="shared" si="7"/>
        <v>0</v>
      </c>
      <c r="U114" s="50">
        <v>7000000</v>
      </c>
      <c r="V114" s="50">
        <v>0</v>
      </c>
      <c r="W114" s="50"/>
      <c r="X114" s="558"/>
      <c r="Y114" s="558"/>
      <c r="Z114" s="558"/>
      <c r="AA114" s="55">
        <f t="shared" si="10"/>
        <v>12000000</v>
      </c>
      <c r="AB114" s="55">
        <f t="shared" si="11"/>
        <v>7000000</v>
      </c>
      <c r="AC114" s="55">
        <f t="shared" si="11"/>
        <v>5000000</v>
      </c>
      <c r="AD114" s="55">
        <f t="shared" si="12"/>
        <v>0</v>
      </c>
    </row>
    <row r="115" spans="1:30" s="51" customFormat="1" x14ac:dyDescent="0.25">
      <c r="A115" s="89">
        <f>SUBTOTAL(103,$B$2:B115)</f>
        <v>114</v>
      </c>
      <c r="B115" s="48" t="s">
        <v>2674</v>
      </c>
      <c r="C115" s="49">
        <v>30310995280037</v>
      </c>
      <c r="D115" s="49" t="str">
        <f>VLOOKUP(C115,'Hemis baza'!K:AJ,26,)</f>
        <v>438221100141</v>
      </c>
      <c r="E115" s="24" t="str">
        <f>VLOOKUP(C115,'Hemis baza'!K:AF,13,)</f>
        <v>To‘lov-shartnoma</v>
      </c>
      <c r="F115" s="109" t="str">
        <f>VLOOKUP(C115,'Hemis baza'!K:AF,3,)</f>
        <v>3-kurs</v>
      </c>
      <c r="G115" s="307" t="s">
        <v>361</v>
      </c>
      <c r="H115" s="404" t="str">
        <f>VLOOKUP(C115,'Hemis baza'!K:AF,5,)</f>
        <v>S1-22 PSI</v>
      </c>
      <c r="I115" s="403" t="str">
        <f>VLOOKUP(C115,'Hemis baza'!K:AF,11,)</f>
        <v>Bakalavr</v>
      </c>
      <c r="J115" s="23" t="str">
        <f>VLOOKUP(C115,'Hemis baza'!K:AF,12,)</f>
        <v>Sirtqi</v>
      </c>
      <c r="K115" s="77" t="s">
        <v>2675</v>
      </c>
      <c r="L115" s="50">
        <v>12000000</v>
      </c>
      <c r="M115" s="50">
        <f>SUMIF('BR 3'!B:B,'3-kurs'!C115,'BR 3'!G:G)</f>
        <v>12000000</v>
      </c>
      <c r="N115" s="12">
        <f t="shared" si="8"/>
        <v>0</v>
      </c>
      <c r="O115" s="50"/>
      <c r="P115" s="12">
        <f t="shared" si="9"/>
        <v>0</v>
      </c>
      <c r="Q115" s="48"/>
      <c r="T115" s="50">
        <f t="shared" si="7"/>
        <v>0</v>
      </c>
      <c r="U115" s="50">
        <v>12000000</v>
      </c>
      <c r="V115" s="50">
        <v>0</v>
      </c>
      <c r="W115" s="50"/>
      <c r="X115" s="558"/>
      <c r="Y115" s="558"/>
      <c r="Z115" s="558"/>
      <c r="AA115" s="55">
        <f t="shared" si="10"/>
        <v>12000000</v>
      </c>
      <c r="AB115" s="55">
        <f t="shared" si="11"/>
        <v>12000000</v>
      </c>
      <c r="AC115" s="55">
        <f t="shared" si="11"/>
        <v>0</v>
      </c>
      <c r="AD115" s="55">
        <f t="shared" si="12"/>
        <v>0</v>
      </c>
    </row>
    <row r="116" spans="1:30" s="51" customFormat="1" x14ac:dyDescent="0.25">
      <c r="A116" s="89">
        <f>SUBTOTAL(103,$B$2:B116)</f>
        <v>115</v>
      </c>
      <c r="B116" s="48" t="s">
        <v>2676</v>
      </c>
      <c r="C116" s="49">
        <v>40601961000025</v>
      </c>
      <c r="D116" s="49" t="str">
        <f>VLOOKUP(C116,'Hemis baza'!K:AJ,26,)</f>
        <v>438221100142</v>
      </c>
      <c r="E116" s="24" t="str">
        <f>VLOOKUP(C116,'Hemis baza'!K:AF,13,)</f>
        <v>To‘lov-shartnoma</v>
      </c>
      <c r="F116" s="109" t="str">
        <f>VLOOKUP(C116,'Hemis baza'!K:AF,3,)</f>
        <v>3-kurs</v>
      </c>
      <c r="G116" s="307" t="s">
        <v>361</v>
      </c>
      <c r="H116" s="404" t="str">
        <f>VLOOKUP(C116,'Hemis baza'!K:AF,5,)</f>
        <v>S3-22 PSI</v>
      </c>
      <c r="I116" s="403" t="str">
        <f>VLOOKUP(C116,'Hemis baza'!K:AF,11,)</f>
        <v>Bakalavr</v>
      </c>
      <c r="J116" s="23" t="str">
        <f>VLOOKUP(C116,'Hemis baza'!K:AF,12,)</f>
        <v>Sirtqi</v>
      </c>
      <c r="K116" s="77" t="s">
        <v>2677</v>
      </c>
      <c r="L116" s="50">
        <v>12000000</v>
      </c>
      <c r="M116" s="50">
        <f>SUMIF('BR 3'!B:B,'3-kurs'!C116,'BR 3'!G:G)</f>
        <v>9000000</v>
      </c>
      <c r="N116" s="12">
        <f t="shared" si="8"/>
        <v>3000000</v>
      </c>
      <c r="O116" s="50"/>
      <c r="P116" s="12">
        <f t="shared" si="9"/>
        <v>0</v>
      </c>
      <c r="Q116" s="48"/>
      <c r="T116" s="50">
        <f t="shared" si="7"/>
        <v>0</v>
      </c>
      <c r="U116" s="50">
        <v>9000000</v>
      </c>
      <c r="V116" s="50">
        <v>0</v>
      </c>
      <c r="W116" s="50"/>
      <c r="X116" s="558"/>
      <c r="Y116" s="558"/>
      <c r="Z116" s="558"/>
      <c r="AA116" s="55">
        <f t="shared" si="10"/>
        <v>12000000</v>
      </c>
      <c r="AB116" s="55">
        <f t="shared" si="11"/>
        <v>9000000</v>
      </c>
      <c r="AC116" s="55">
        <f t="shared" si="11"/>
        <v>3000000</v>
      </c>
      <c r="AD116" s="55">
        <f t="shared" si="12"/>
        <v>0</v>
      </c>
    </row>
    <row r="117" spans="1:30" s="51" customFormat="1" x14ac:dyDescent="0.25">
      <c r="A117" s="89">
        <f>SUBTOTAL(103,$B$2:B117)</f>
        <v>116</v>
      </c>
      <c r="B117" s="48" t="s">
        <v>2678</v>
      </c>
      <c r="C117" s="49">
        <v>40110680950019</v>
      </c>
      <c r="D117" s="49" t="str">
        <f>VLOOKUP(C117,'Hemis baza'!K:AJ,26,)</f>
        <v>438221100329</v>
      </c>
      <c r="E117" s="24" t="str">
        <f>VLOOKUP(C117,'Hemis baza'!K:AF,13,)</f>
        <v>To‘lov-shartnoma</v>
      </c>
      <c r="F117" s="109" t="str">
        <f>VLOOKUP(C117,'Hemis baza'!K:AF,3,)</f>
        <v>3-kurs</v>
      </c>
      <c r="G117" s="47" t="s">
        <v>4882</v>
      </c>
      <c r="H117" s="404" t="str">
        <f>VLOOKUP(C117,'Hemis baza'!K:AF,5,)</f>
        <v>S3-22 AP</v>
      </c>
      <c r="I117" s="403" t="str">
        <f>VLOOKUP(C117,'Hemis baza'!K:AF,11,)</f>
        <v>Bakalavr</v>
      </c>
      <c r="J117" s="23" t="str">
        <f>VLOOKUP(C117,'Hemis baza'!K:AF,12,)</f>
        <v>Sirtqi</v>
      </c>
      <c r="K117" s="77" t="s">
        <v>2679</v>
      </c>
      <c r="L117" s="50">
        <v>12000000</v>
      </c>
      <c r="M117" s="50">
        <f>SUMIF('BR 3'!B:B,'3-kurs'!C117,'BR 3'!G:G)</f>
        <v>12000000</v>
      </c>
      <c r="N117" s="12">
        <f t="shared" si="8"/>
        <v>0</v>
      </c>
      <c r="O117" s="50"/>
      <c r="P117" s="12">
        <f t="shared" si="9"/>
        <v>0</v>
      </c>
      <c r="Q117" s="48"/>
      <c r="T117" s="50">
        <f t="shared" si="7"/>
        <v>0</v>
      </c>
      <c r="U117" s="50">
        <v>12000000</v>
      </c>
      <c r="V117" s="50">
        <v>0</v>
      </c>
      <c r="W117" s="50"/>
      <c r="X117" s="558"/>
      <c r="Y117" s="558"/>
      <c r="Z117" s="558"/>
      <c r="AA117" s="55">
        <f t="shared" si="10"/>
        <v>12000000</v>
      </c>
      <c r="AB117" s="55">
        <f t="shared" si="11"/>
        <v>12000000</v>
      </c>
      <c r="AC117" s="55">
        <f t="shared" si="11"/>
        <v>0</v>
      </c>
      <c r="AD117" s="55">
        <f t="shared" si="12"/>
        <v>0</v>
      </c>
    </row>
    <row r="118" spans="1:30" s="51" customFormat="1" x14ac:dyDescent="0.25">
      <c r="A118" s="89">
        <f>SUBTOTAL(103,$B$2:B118)</f>
        <v>117</v>
      </c>
      <c r="B118" s="48" t="s">
        <v>2680</v>
      </c>
      <c r="C118" s="49">
        <v>41810901110075</v>
      </c>
      <c r="D118" s="49" t="str">
        <f>VLOOKUP(C118,'Hemis baza'!K:AJ,26,)</f>
        <v>438231100237</v>
      </c>
      <c r="E118" s="24" t="str">
        <f>VLOOKUP(C118,'Hemis baza'!K:AF,13,)</f>
        <v>To‘lov-shartnoma</v>
      </c>
      <c r="F118" s="109" t="str">
        <f>VLOOKUP(C118,'Hemis baza'!K:AF,3,)</f>
        <v>3-kurs</v>
      </c>
      <c r="G118" s="47" t="s">
        <v>121</v>
      </c>
      <c r="H118" s="404" t="str">
        <f>VLOOKUP(C118,'Hemis baza'!K:AF,5,)</f>
        <v>S1-22 BT</v>
      </c>
      <c r="I118" s="403" t="str">
        <f>VLOOKUP(C118,'Hemis baza'!K:AF,11,)</f>
        <v>Bakalavr</v>
      </c>
      <c r="J118" s="23" t="str">
        <f>VLOOKUP(C118,'Hemis baza'!K:AF,12,)</f>
        <v>Sirtqi</v>
      </c>
      <c r="K118" s="77" t="s">
        <v>2681</v>
      </c>
      <c r="L118" s="50">
        <v>12000000</v>
      </c>
      <c r="M118" s="50">
        <f>SUMIF('BR 3'!B:B,'3-kurs'!C118,'BR 3'!G:G)</f>
        <v>12000000</v>
      </c>
      <c r="N118" s="12">
        <f t="shared" si="8"/>
        <v>0</v>
      </c>
      <c r="O118" s="50"/>
      <c r="P118" s="12">
        <f t="shared" si="9"/>
        <v>0</v>
      </c>
      <c r="Q118" s="48"/>
      <c r="T118" s="50">
        <f t="shared" si="7"/>
        <v>0</v>
      </c>
      <c r="U118" s="50">
        <v>12000000</v>
      </c>
      <c r="V118" s="50">
        <v>0</v>
      </c>
      <c r="W118" s="50"/>
      <c r="X118" s="558"/>
      <c r="Y118" s="558"/>
      <c r="Z118" s="558"/>
      <c r="AA118" s="55">
        <f t="shared" si="10"/>
        <v>12000000</v>
      </c>
      <c r="AB118" s="55">
        <f t="shared" si="11"/>
        <v>12000000</v>
      </c>
      <c r="AC118" s="55">
        <f t="shared" si="11"/>
        <v>0</v>
      </c>
      <c r="AD118" s="55">
        <f t="shared" si="12"/>
        <v>0</v>
      </c>
    </row>
    <row r="119" spans="1:30" s="51" customFormat="1" x14ac:dyDescent="0.25">
      <c r="A119" s="89">
        <f>SUBTOTAL(103,$B$2:B119)</f>
        <v>118</v>
      </c>
      <c r="B119" s="48" t="s">
        <v>2682</v>
      </c>
      <c r="C119" s="49">
        <v>41511975300026</v>
      </c>
      <c r="D119" s="49" t="str">
        <f>VLOOKUP(C119,'Hemis baza'!K:AJ,26,)</f>
        <v>438231100246</v>
      </c>
      <c r="E119" s="24" t="str">
        <f>VLOOKUP(C119,'Hemis baza'!K:AF,13,)</f>
        <v>To‘lov-shartnoma</v>
      </c>
      <c r="F119" s="109" t="str">
        <f>VLOOKUP(C119,'Hemis baza'!K:AF,3,)</f>
        <v>3-kurs</v>
      </c>
      <c r="G119" s="47" t="s">
        <v>121</v>
      </c>
      <c r="H119" s="404" t="str">
        <f>VLOOKUP(C119,'Hemis baza'!K:AF,5,)</f>
        <v>S1-22 BT</v>
      </c>
      <c r="I119" s="403" t="str">
        <f>VLOOKUP(C119,'Hemis baza'!K:AF,11,)</f>
        <v>Bakalavr</v>
      </c>
      <c r="J119" s="23" t="str">
        <f>VLOOKUP(C119,'Hemis baza'!K:AF,12,)</f>
        <v>Sirtqi</v>
      </c>
      <c r="K119" s="77" t="s">
        <v>2683</v>
      </c>
      <c r="L119" s="50">
        <v>12000000</v>
      </c>
      <c r="M119" s="50">
        <f>SUMIF('BR 3'!B:B,'3-kurs'!C119,'BR 3'!G:G)</f>
        <v>12000660</v>
      </c>
      <c r="N119" s="12">
        <f t="shared" si="8"/>
        <v>0</v>
      </c>
      <c r="O119" s="50"/>
      <c r="P119" s="12">
        <f t="shared" si="9"/>
        <v>660</v>
      </c>
      <c r="Q119" s="48"/>
      <c r="T119" s="50">
        <f t="shared" si="7"/>
        <v>0</v>
      </c>
      <c r="U119" s="50">
        <v>12000660</v>
      </c>
      <c r="V119" s="50">
        <v>0</v>
      </c>
      <c r="W119" s="50"/>
      <c r="X119" s="558"/>
      <c r="Y119" s="558"/>
      <c r="Z119" s="558"/>
      <c r="AA119" s="55">
        <f t="shared" si="10"/>
        <v>12000000</v>
      </c>
      <c r="AB119" s="55">
        <f t="shared" si="11"/>
        <v>12000660</v>
      </c>
      <c r="AC119" s="55">
        <f t="shared" si="11"/>
        <v>0</v>
      </c>
      <c r="AD119" s="55">
        <f t="shared" si="12"/>
        <v>660</v>
      </c>
    </row>
    <row r="120" spans="1:30" x14ac:dyDescent="0.25">
      <c r="A120" s="89">
        <f>SUBTOTAL(103,$B$2:B120)</f>
        <v>119</v>
      </c>
      <c r="B120" s="384" t="s">
        <v>2684</v>
      </c>
      <c r="C120" s="49">
        <v>60108055260025</v>
      </c>
      <c r="D120" s="49" t="str">
        <f>VLOOKUP(C120,'Hemis baza'!K:AJ,26,)</f>
        <v>438221100185</v>
      </c>
      <c r="E120" s="24" t="str">
        <f>VLOOKUP(C120,'Hemis baza'!K:AF,13,)</f>
        <v>To‘lov-shartnoma</v>
      </c>
      <c r="F120" s="109" t="str">
        <f>VLOOKUP(C120,'Hemis baza'!K:AF,3,)</f>
        <v>3-kurs</v>
      </c>
      <c r="G120" s="47" t="s">
        <v>19615</v>
      </c>
      <c r="H120" s="404" t="str">
        <f>VLOOKUP(C120,'Hemis baza'!K:AF,5,)</f>
        <v>1-22 MBTXT</v>
      </c>
      <c r="I120" s="403" t="str">
        <f>VLOOKUP(C120,'Hemis baza'!K:AF,11,)</f>
        <v>Bakalavr</v>
      </c>
      <c r="J120" s="23" t="str">
        <f>VLOOKUP(C120,'Hemis baza'!K:AF,12,)</f>
        <v>Kunduzgi</v>
      </c>
      <c r="K120" s="77" t="s">
        <v>2685</v>
      </c>
      <c r="L120" s="342">
        <v>15000000</v>
      </c>
      <c r="M120" s="342">
        <f>SUMIF('BR 3'!B:B,'3-kurs'!C120,'BR 3'!G:G)</f>
        <v>0</v>
      </c>
      <c r="N120" s="12">
        <f t="shared" si="8"/>
        <v>15000000</v>
      </c>
      <c r="O120" s="342"/>
      <c r="P120" s="12">
        <f t="shared" si="9"/>
        <v>0</v>
      </c>
      <c r="Q120" s="384" t="s">
        <v>7169</v>
      </c>
      <c r="T120" s="342">
        <f t="shared" si="7"/>
        <v>0</v>
      </c>
      <c r="U120" s="342">
        <v>0</v>
      </c>
      <c r="V120" s="342">
        <v>0</v>
      </c>
      <c r="W120" s="342"/>
      <c r="X120" s="559"/>
      <c r="Y120" s="559"/>
      <c r="Z120" s="559"/>
      <c r="AA120" s="55">
        <f t="shared" si="10"/>
        <v>15000000</v>
      </c>
      <c r="AB120" s="55">
        <f t="shared" si="11"/>
        <v>0</v>
      </c>
      <c r="AC120" s="55">
        <f t="shared" si="11"/>
        <v>15000000</v>
      </c>
      <c r="AD120" s="55">
        <f t="shared" si="12"/>
        <v>0</v>
      </c>
    </row>
    <row r="121" spans="1:30" s="51" customFormat="1" x14ac:dyDescent="0.25">
      <c r="A121" s="89">
        <f>SUBTOTAL(103,$B$2:B121)</f>
        <v>120</v>
      </c>
      <c r="B121" s="48" t="s">
        <v>2686</v>
      </c>
      <c r="C121" s="49">
        <v>40312921010038</v>
      </c>
      <c r="D121" s="49" t="str">
        <f>VLOOKUP(C121,'Hemis baza'!K:AJ,26,)</f>
        <v>438231100022</v>
      </c>
      <c r="E121" s="24" t="str">
        <f>VLOOKUP(C121,'Hemis baza'!K:AF,13,)</f>
        <v>To‘lov-shartnoma</v>
      </c>
      <c r="F121" s="109" t="str">
        <f>VLOOKUP(C121,'Hemis baza'!K:AF,3,)</f>
        <v>3-kurs</v>
      </c>
      <c r="G121" s="47" t="s">
        <v>36</v>
      </c>
      <c r="H121" s="404" t="str">
        <f>VLOOKUP(C121,'Hemis baza'!K:AF,5,)</f>
        <v>S2-22 MT</v>
      </c>
      <c r="I121" s="403" t="str">
        <f>VLOOKUP(C121,'Hemis baza'!K:AF,11,)</f>
        <v>Bakalavr</v>
      </c>
      <c r="J121" s="23" t="str">
        <f>VLOOKUP(C121,'Hemis baza'!K:AF,12,)</f>
        <v>Sirtqi</v>
      </c>
      <c r="K121" s="52" t="s">
        <v>5069</v>
      </c>
      <c r="L121" s="50">
        <v>12000000</v>
      </c>
      <c r="M121" s="50">
        <f>SUMIF('BR 3'!B:B,'3-kurs'!C121,'BR 3'!G:G)</f>
        <v>5000000</v>
      </c>
      <c r="N121" s="12">
        <f t="shared" si="8"/>
        <v>7000000</v>
      </c>
      <c r="O121" s="48" t="s">
        <v>5611</v>
      </c>
      <c r="P121" s="12">
        <f t="shared" si="9"/>
        <v>0</v>
      </c>
      <c r="Q121" s="48"/>
      <c r="T121" s="50">
        <f t="shared" si="7"/>
        <v>0</v>
      </c>
      <c r="U121" s="50">
        <v>5000000</v>
      </c>
      <c r="V121" s="50">
        <v>0</v>
      </c>
      <c r="W121" s="50"/>
      <c r="X121" s="558"/>
      <c r="Y121" s="558"/>
      <c r="Z121" s="558"/>
      <c r="AA121" s="55">
        <f t="shared" si="10"/>
        <v>12000000</v>
      </c>
      <c r="AB121" s="55">
        <f t="shared" si="11"/>
        <v>5000000</v>
      </c>
      <c r="AC121" s="55">
        <f t="shared" si="11"/>
        <v>7000000</v>
      </c>
      <c r="AD121" s="55">
        <f t="shared" si="12"/>
        <v>0</v>
      </c>
    </row>
    <row r="122" spans="1:30" s="51" customFormat="1" x14ac:dyDescent="0.25">
      <c r="A122" s="89">
        <f>SUBTOTAL(103,$B$2:B122)</f>
        <v>121</v>
      </c>
      <c r="B122" s="48" t="s">
        <v>2687</v>
      </c>
      <c r="C122" s="49">
        <v>42511951000037</v>
      </c>
      <c r="D122" s="49" t="str">
        <f>VLOOKUP(C122,'Hemis baza'!K:AJ,26,)</f>
        <v>438221100212</v>
      </c>
      <c r="E122" s="24" t="str">
        <f>VLOOKUP(C122,'Hemis baza'!K:AF,13,)</f>
        <v>To‘lov-shartnoma</v>
      </c>
      <c r="F122" s="109" t="str">
        <f>VLOOKUP(C122,'Hemis baza'!K:AF,3,)</f>
        <v>3-kurs</v>
      </c>
      <c r="G122" s="47" t="s">
        <v>4882</v>
      </c>
      <c r="H122" s="404" t="str">
        <f>VLOOKUP(C122,'Hemis baza'!K:AF,5,)</f>
        <v>S2-22 AP</v>
      </c>
      <c r="I122" s="403" t="str">
        <f>VLOOKUP(C122,'Hemis baza'!K:AF,11,)</f>
        <v>Bakalavr</v>
      </c>
      <c r="J122" s="23" t="str">
        <f>VLOOKUP(C122,'Hemis baza'!K:AF,12,)</f>
        <v>Sirtqi</v>
      </c>
      <c r="K122" s="77" t="s">
        <v>2688</v>
      </c>
      <c r="L122" s="50">
        <v>12000000</v>
      </c>
      <c r="M122" s="50">
        <f>SUMIF('BR 3'!B:B,'3-kurs'!C122,'BR 3'!G:G)</f>
        <v>9182000</v>
      </c>
      <c r="N122" s="12">
        <f t="shared" si="8"/>
        <v>2818000</v>
      </c>
      <c r="O122" s="50"/>
      <c r="P122" s="12">
        <f t="shared" si="9"/>
        <v>0</v>
      </c>
      <c r="Q122" s="50" t="s">
        <v>7173</v>
      </c>
      <c r="T122" s="50">
        <f t="shared" si="7"/>
        <v>0</v>
      </c>
      <c r="U122" s="50">
        <v>9182000</v>
      </c>
      <c r="V122" s="50">
        <v>916664</v>
      </c>
      <c r="W122" s="50"/>
      <c r="X122" s="558"/>
      <c r="Y122" s="558"/>
      <c r="Z122" s="558"/>
      <c r="AA122" s="55">
        <f t="shared" si="10"/>
        <v>12000000</v>
      </c>
      <c r="AB122" s="55">
        <f t="shared" si="11"/>
        <v>9182000</v>
      </c>
      <c r="AC122" s="55">
        <f t="shared" si="11"/>
        <v>2818000</v>
      </c>
      <c r="AD122" s="55">
        <f t="shared" si="12"/>
        <v>0</v>
      </c>
    </row>
    <row r="123" spans="1:30" s="51" customFormat="1" x14ac:dyDescent="0.25">
      <c r="A123" s="89">
        <f>SUBTOTAL(103,$B$2:B123)</f>
        <v>122</v>
      </c>
      <c r="B123" s="48" t="s">
        <v>2689</v>
      </c>
      <c r="C123" s="49">
        <v>42412771140016</v>
      </c>
      <c r="D123" s="49" t="str">
        <f>VLOOKUP(C123,'Hemis baza'!K:AJ,26,)</f>
        <v>438231100131</v>
      </c>
      <c r="E123" s="24" t="str">
        <f>VLOOKUP(C123,'Hemis baza'!K:AF,13,)</f>
        <v>To‘lov-shartnoma</v>
      </c>
      <c r="F123" s="109" t="str">
        <f>VLOOKUP(C123,'Hemis baza'!K:AF,3,)</f>
        <v>3-kurs</v>
      </c>
      <c r="G123" s="307" t="s">
        <v>318</v>
      </c>
      <c r="H123" s="404" t="str">
        <f>VLOOKUP(C123,'Hemis baza'!K:AF,5,)</f>
        <v>S2-22 IQT</v>
      </c>
      <c r="I123" s="403" t="str">
        <f>VLOOKUP(C123,'Hemis baza'!K:AF,11,)</f>
        <v>Bakalavr</v>
      </c>
      <c r="J123" s="23" t="str">
        <f>VLOOKUP(C123,'Hemis baza'!K:AF,12,)</f>
        <v>Sirtqi</v>
      </c>
      <c r="K123" s="77" t="s">
        <v>2690</v>
      </c>
      <c r="L123" s="50">
        <v>12000000</v>
      </c>
      <c r="M123" s="50">
        <f>SUMIF('BR 3'!B:B,'3-kurs'!C123,'BR 3'!G:G)</f>
        <v>12000000</v>
      </c>
      <c r="N123" s="12">
        <f t="shared" si="8"/>
        <v>0</v>
      </c>
      <c r="O123" s="50"/>
      <c r="P123" s="12">
        <f t="shared" si="9"/>
        <v>0</v>
      </c>
      <c r="Q123" s="48"/>
      <c r="T123" s="50">
        <f t="shared" si="7"/>
        <v>0</v>
      </c>
      <c r="U123" s="50">
        <v>12000000</v>
      </c>
      <c r="V123" s="50">
        <v>0</v>
      </c>
      <c r="W123" s="50"/>
      <c r="X123" s="558"/>
      <c r="Y123" s="558"/>
      <c r="Z123" s="558"/>
      <c r="AA123" s="55">
        <f t="shared" si="10"/>
        <v>12000000</v>
      </c>
      <c r="AB123" s="55">
        <f t="shared" si="11"/>
        <v>12000000</v>
      </c>
      <c r="AC123" s="55">
        <f t="shared" si="11"/>
        <v>0</v>
      </c>
      <c r="AD123" s="55">
        <f t="shared" si="12"/>
        <v>0</v>
      </c>
    </row>
    <row r="124" spans="1:30" s="51" customFormat="1" x14ac:dyDescent="0.25">
      <c r="A124" s="89">
        <f>SUBTOTAL(103,$B$2:B124)</f>
        <v>123</v>
      </c>
      <c r="B124" s="48" t="s">
        <v>2691</v>
      </c>
      <c r="C124" s="49">
        <v>42212965300015</v>
      </c>
      <c r="D124" s="49" t="str">
        <f>VLOOKUP(C124,'Hemis baza'!K:AJ,26,)</f>
        <v>438231100250</v>
      </c>
      <c r="E124" s="24" t="str">
        <f>VLOOKUP(C124,'Hemis baza'!K:AF,13,)</f>
        <v>To‘lov-shartnoma</v>
      </c>
      <c r="F124" s="109" t="str">
        <f>VLOOKUP(C124,'Hemis baza'!K:AF,3,)</f>
        <v>3-kurs</v>
      </c>
      <c r="G124" s="47" t="s">
        <v>121</v>
      </c>
      <c r="H124" s="404" t="str">
        <f>VLOOKUP(C124,'Hemis baza'!K:AF,5,)</f>
        <v>S1-22 BT</v>
      </c>
      <c r="I124" s="403" t="str">
        <f>VLOOKUP(C124,'Hemis baza'!K:AF,11,)</f>
        <v>Bakalavr</v>
      </c>
      <c r="J124" s="23" t="str">
        <f>VLOOKUP(C124,'Hemis baza'!K:AF,12,)</f>
        <v>Sirtqi</v>
      </c>
      <c r="K124" s="77" t="s">
        <v>2692</v>
      </c>
      <c r="L124" s="50">
        <v>12000000</v>
      </c>
      <c r="M124" s="50">
        <f>SUMIF('BR 3'!B:B,'3-kurs'!C124,'BR 3'!G:G)</f>
        <v>12001600</v>
      </c>
      <c r="N124" s="12">
        <f t="shared" si="8"/>
        <v>0</v>
      </c>
      <c r="O124" s="50"/>
      <c r="P124" s="12">
        <f t="shared" si="9"/>
        <v>1600</v>
      </c>
      <c r="Q124" s="48"/>
      <c r="T124" s="50">
        <f t="shared" ref="T124:T185" si="13">M124-U124</f>
        <v>0</v>
      </c>
      <c r="U124" s="50">
        <v>12001600</v>
      </c>
      <c r="V124" s="50">
        <v>0</v>
      </c>
      <c r="W124" s="50"/>
      <c r="X124" s="558"/>
      <c r="Y124" s="558"/>
      <c r="Z124" s="558"/>
      <c r="AA124" s="55">
        <f t="shared" si="10"/>
        <v>12000000</v>
      </c>
      <c r="AB124" s="55">
        <f t="shared" si="11"/>
        <v>12001600</v>
      </c>
      <c r="AC124" s="55">
        <f t="shared" si="11"/>
        <v>0</v>
      </c>
      <c r="AD124" s="55">
        <f t="shared" si="12"/>
        <v>1600</v>
      </c>
    </row>
    <row r="125" spans="1:30" s="51" customFormat="1" x14ac:dyDescent="0.25">
      <c r="A125" s="89">
        <f>SUBTOTAL(103,$B$2:B125)</f>
        <v>124</v>
      </c>
      <c r="B125" s="48" t="s">
        <v>2693</v>
      </c>
      <c r="C125" s="49">
        <v>62105035350039</v>
      </c>
      <c r="D125" s="49" t="str">
        <f>VLOOKUP(C125,'Hemis baza'!K:AJ,26,)</f>
        <v>438221100010</v>
      </c>
      <c r="E125" s="24" t="str">
        <f>VLOOKUP(C125,'Hemis baza'!K:AF,13,)</f>
        <v>To‘lov-shartnoma</v>
      </c>
      <c r="F125" s="109" t="str">
        <f>VLOOKUP(C125,'Hemis baza'!K:AF,3,)</f>
        <v>3-kurs</v>
      </c>
      <c r="G125" s="47" t="s">
        <v>270</v>
      </c>
      <c r="H125" s="404" t="str">
        <f>VLOOKUP(C125,'Hemis baza'!K:AF,5,)</f>
        <v>2-22 XTA</v>
      </c>
      <c r="I125" s="403" t="str">
        <f>VLOOKUP(C125,'Hemis baza'!K:AF,11,)</f>
        <v>Bakalavr</v>
      </c>
      <c r="J125" s="23" t="str">
        <f>VLOOKUP(C125,'Hemis baza'!K:AF,12,)</f>
        <v>Kunduzgi</v>
      </c>
      <c r="K125" s="77" t="s">
        <v>2694</v>
      </c>
      <c r="L125" s="50">
        <v>15000000</v>
      </c>
      <c r="M125" s="50">
        <f>SUMIF('BR 3'!B:B,'3-kurs'!C125,'BR 3'!G:G)</f>
        <v>15000000</v>
      </c>
      <c r="N125" s="12">
        <f t="shared" si="8"/>
        <v>0</v>
      </c>
      <c r="O125" s="50"/>
      <c r="P125" s="12">
        <f t="shared" si="9"/>
        <v>0</v>
      </c>
      <c r="Q125" s="48"/>
      <c r="T125" s="50">
        <f t="shared" si="13"/>
        <v>0</v>
      </c>
      <c r="U125" s="50">
        <v>15000000</v>
      </c>
      <c r="V125" s="50">
        <v>1000000</v>
      </c>
      <c r="W125" s="50"/>
      <c r="X125" s="558"/>
      <c r="Y125" s="558"/>
      <c r="Z125" s="558"/>
      <c r="AA125" s="55">
        <f t="shared" si="10"/>
        <v>15000000</v>
      </c>
      <c r="AB125" s="55">
        <f t="shared" si="11"/>
        <v>15000000</v>
      </c>
      <c r="AC125" s="55">
        <f t="shared" si="11"/>
        <v>0</v>
      </c>
      <c r="AD125" s="55">
        <f t="shared" si="12"/>
        <v>0</v>
      </c>
    </row>
    <row r="126" spans="1:30" s="51" customFormat="1" x14ac:dyDescent="0.25">
      <c r="A126" s="89">
        <f>SUBTOTAL(103,$B$2:B126)</f>
        <v>125</v>
      </c>
      <c r="B126" s="48" t="s">
        <v>2695</v>
      </c>
      <c r="C126" s="49">
        <v>60402055360021</v>
      </c>
      <c r="D126" s="49" t="str">
        <f>VLOOKUP(C126,'Hemis baza'!K:AJ,26,)</f>
        <v>438221100222</v>
      </c>
      <c r="E126" s="24" t="str">
        <f>VLOOKUP(C126,'Hemis baza'!K:AF,13,)</f>
        <v>To‘lov-shartnoma</v>
      </c>
      <c r="F126" s="109" t="str">
        <f>VLOOKUP(C126,'Hemis baza'!K:AF,3,)</f>
        <v>3-kurs</v>
      </c>
      <c r="G126" s="47" t="s">
        <v>270</v>
      </c>
      <c r="H126" s="404" t="str">
        <f>VLOOKUP(C126,'Hemis baza'!K:AF,5,)</f>
        <v>2-22 XTA</v>
      </c>
      <c r="I126" s="403" t="str">
        <f>VLOOKUP(C126,'Hemis baza'!K:AF,11,)</f>
        <v>Bakalavr</v>
      </c>
      <c r="J126" s="23" t="str">
        <f>VLOOKUP(C126,'Hemis baza'!K:AF,12,)</f>
        <v>Kunduzgi</v>
      </c>
      <c r="K126" s="77" t="s">
        <v>2696</v>
      </c>
      <c r="L126" s="50">
        <v>15000000</v>
      </c>
      <c r="M126" s="50">
        <f>SUMIF('BR 3'!B:B,'3-kurs'!C126,'BR 3'!G:G)</f>
        <v>16500000</v>
      </c>
      <c r="N126" s="12">
        <f t="shared" si="8"/>
        <v>0</v>
      </c>
      <c r="O126" s="50"/>
      <c r="P126" s="12">
        <f t="shared" si="9"/>
        <v>1500000</v>
      </c>
      <c r="Q126" s="48"/>
      <c r="T126" s="50">
        <f t="shared" si="13"/>
        <v>0</v>
      </c>
      <c r="U126" s="50">
        <v>16500000</v>
      </c>
      <c r="V126" s="50">
        <v>0</v>
      </c>
      <c r="W126" s="50"/>
      <c r="X126" s="558"/>
      <c r="Y126" s="558"/>
      <c r="Z126" s="558"/>
      <c r="AA126" s="55">
        <f t="shared" si="10"/>
        <v>15000000</v>
      </c>
      <c r="AB126" s="55">
        <f t="shared" si="11"/>
        <v>16500000</v>
      </c>
      <c r="AC126" s="55">
        <f t="shared" si="11"/>
        <v>0</v>
      </c>
      <c r="AD126" s="55">
        <f t="shared" si="12"/>
        <v>1500000</v>
      </c>
    </row>
    <row r="127" spans="1:30" s="51" customFormat="1" x14ac:dyDescent="0.25">
      <c r="A127" s="89">
        <f>SUBTOTAL(103,$B$2:B127)</f>
        <v>126</v>
      </c>
      <c r="B127" s="48" t="s">
        <v>2697</v>
      </c>
      <c r="C127" s="49">
        <v>61412045310012</v>
      </c>
      <c r="D127" s="49" t="str">
        <f>VLOOKUP(C127,'Hemis baza'!K:AJ,26,)</f>
        <v>438221100026</v>
      </c>
      <c r="E127" s="24" t="str">
        <f>VLOOKUP(C127,'Hemis baza'!K:AF,13,)</f>
        <v>To‘lov-shartnoma</v>
      </c>
      <c r="F127" s="109" t="str">
        <f>VLOOKUP(C127,'Hemis baza'!K:AF,3,)</f>
        <v>3-kurs</v>
      </c>
      <c r="G127" s="47" t="s">
        <v>270</v>
      </c>
      <c r="H127" s="404" t="str">
        <f>VLOOKUP(C127,'Hemis baza'!K:AF,5,)</f>
        <v>2-22 XTA</v>
      </c>
      <c r="I127" s="403" t="str">
        <f>VLOOKUP(C127,'Hemis baza'!K:AF,11,)</f>
        <v>Bakalavr</v>
      </c>
      <c r="J127" s="23" t="str">
        <f>VLOOKUP(C127,'Hemis baza'!K:AF,12,)</f>
        <v>Kunduzgi</v>
      </c>
      <c r="K127" s="77" t="s">
        <v>2698</v>
      </c>
      <c r="L127" s="50">
        <v>15000000</v>
      </c>
      <c r="M127" s="50">
        <f>SUMIF('BR 3'!B:B,'3-kurs'!C127,'BR 3'!G:G)</f>
        <v>7500000</v>
      </c>
      <c r="N127" s="12">
        <f t="shared" si="8"/>
        <v>7500000</v>
      </c>
      <c r="O127" s="50"/>
      <c r="P127" s="12">
        <f t="shared" si="9"/>
        <v>0</v>
      </c>
      <c r="Q127" s="48"/>
      <c r="T127" s="50">
        <f t="shared" si="13"/>
        <v>0</v>
      </c>
      <c r="U127" s="50">
        <v>7500000</v>
      </c>
      <c r="V127" s="50">
        <v>0</v>
      </c>
      <c r="W127" s="50"/>
      <c r="X127" s="558"/>
      <c r="Y127" s="558"/>
      <c r="Z127" s="558"/>
      <c r="AA127" s="55">
        <f t="shared" si="10"/>
        <v>15000000</v>
      </c>
      <c r="AB127" s="55">
        <f t="shared" si="11"/>
        <v>7500000</v>
      </c>
      <c r="AC127" s="55">
        <f t="shared" si="11"/>
        <v>7500000</v>
      </c>
      <c r="AD127" s="55">
        <f t="shared" si="12"/>
        <v>0</v>
      </c>
    </row>
    <row r="128" spans="1:30" s="51" customFormat="1" x14ac:dyDescent="0.25">
      <c r="A128" s="89">
        <f>SUBTOTAL(103,$B$2:B128)</f>
        <v>127</v>
      </c>
      <c r="B128" s="48" t="s">
        <v>2699</v>
      </c>
      <c r="C128" s="49">
        <v>42904995310064</v>
      </c>
      <c r="D128" s="49" t="str">
        <f>VLOOKUP(C128,'Hemis baza'!K:AJ,26,)</f>
        <v>438231100328</v>
      </c>
      <c r="E128" s="24" t="str">
        <f>VLOOKUP(C128,'Hemis baza'!K:AF,13,)</f>
        <v>To‘lov-shartnoma</v>
      </c>
      <c r="F128" s="109" t="str">
        <f>VLOOKUP(C128,'Hemis baza'!K:AF,3,)</f>
        <v>3-kurs</v>
      </c>
      <c r="G128" s="305" t="s">
        <v>140</v>
      </c>
      <c r="H128" s="404" t="str">
        <f>VLOOKUP(C128,'Hemis baza'!K:AF,5,)</f>
        <v>S1-22 MuzT</v>
      </c>
      <c r="I128" s="403" t="str">
        <f>VLOOKUP(C128,'Hemis baza'!K:AF,11,)</f>
        <v>Bakalavr</v>
      </c>
      <c r="J128" s="23" t="str">
        <f>VLOOKUP(C128,'Hemis baza'!K:AF,12,)</f>
        <v>Sirtqi</v>
      </c>
      <c r="K128" s="77" t="s">
        <v>2700</v>
      </c>
      <c r="L128" s="50">
        <v>12000000</v>
      </c>
      <c r="M128" s="50">
        <f>SUMIF('BR 3'!B:B,'3-kurs'!C128,'BR 3'!G:G)</f>
        <v>6000000</v>
      </c>
      <c r="N128" s="12">
        <f t="shared" si="8"/>
        <v>6000000</v>
      </c>
      <c r="O128" s="50"/>
      <c r="P128" s="12">
        <f t="shared" si="9"/>
        <v>0</v>
      </c>
      <c r="Q128" s="48"/>
      <c r="T128" s="50">
        <f t="shared" si="13"/>
        <v>0</v>
      </c>
      <c r="U128" s="50">
        <v>6000000</v>
      </c>
      <c r="V128" s="50">
        <v>0</v>
      </c>
      <c r="W128" s="50"/>
      <c r="X128" s="558"/>
      <c r="Y128" s="558"/>
      <c r="Z128" s="558"/>
      <c r="AA128" s="55">
        <f t="shared" si="10"/>
        <v>12000000</v>
      </c>
      <c r="AB128" s="55">
        <f t="shared" si="11"/>
        <v>6000000</v>
      </c>
      <c r="AC128" s="55">
        <f t="shared" si="11"/>
        <v>6000000</v>
      </c>
      <c r="AD128" s="55">
        <f t="shared" si="12"/>
        <v>0</v>
      </c>
    </row>
    <row r="129" spans="1:30" s="51" customFormat="1" x14ac:dyDescent="0.25">
      <c r="A129" s="89">
        <f>SUBTOTAL(103,$B$2:B129)</f>
        <v>128</v>
      </c>
      <c r="B129" s="48" t="s">
        <v>2701</v>
      </c>
      <c r="C129" s="49">
        <v>61201055260042</v>
      </c>
      <c r="D129" s="49" t="str">
        <f>VLOOKUP(C129,'Hemis baza'!K:AJ,26,)</f>
        <v>438221100011</v>
      </c>
      <c r="E129" s="24" t="str">
        <f>VLOOKUP(C129,'Hemis baza'!K:AF,13,)</f>
        <v>To‘lov-shartnoma</v>
      </c>
      <c r="F129" s="109" t="str">
        <f>VLOOKUP(C129,'Hemis baza'!K:AF,3,)</f>
        <v>3-kurs</v>
      </c>
      <c r="G129" s="47" t="s">
        <v>270</v>
      </c>
      <c r="H129" s="404" t="str">
        <f>VLOOKUP(C129,'Hemis baza'!K:AF,5,)</f>
        <v>1-22 XTA</v>
      </c>
      <c r="I129" s="403" t="str">
        <f>VLOOKUP(C129,'Hemis baza'!K:AF,11,)</f>
        <v>Bakalavr</v>
      </c>
      <c r="J129" s="23" t="str">
        <f>VLOOKUP(C129,'Hemis baza'!K:AF,12,)</f>
        <v>Kunduzgi</v>
      </c>
      <c r="K129" s="77" t="s">
        <v>2702</v>
      </c>
      <c r="L129" s="50">
        <v>15000000</v>
      </c>
      <c r="M129" s="50">
        <f>SUMIF('BR 3'!B:B,'3-kurs'!C129,'BR 3'!G:G)</f>
        <v>8500000</v>
      </c>
      <c r="N129" s="12">
        <f t="shared" si="8"/>
        <v>6500000</v>
      </c>
      <c r="O129" s="50" t="s">
        <v>7175</v>
      </c>
      <c r="P129" s="12">
        <f t="shared" si="9"/>
        <v>0</v>
      </c>
      <c r="Q129" s="48"/>
      <c r="T129" s="50">
        <f t="shared" si="13"/>
        <v>0</v>
      </c>
      <c r="U129" s="50">
        <v>8500000</v>
      </c>
      <c r="V129" s="50">
        <v>0</v>
      </c>
      <c r="W129" s="50"/>
      <c r="X129" s="558"/>
      <c r="Y129" s="558"/>
      <c r="Z129" s="558"/>
      <c r="AA129" s="55">
        <f t="shared" si="10"/>
        <v>15000000</v>
      </c>
      <c r="AB129" s="55">
        <f t="shared" si="11"/>
        <v>8500000</v>
      </c>
      <c r="AC129" s="55">
        <f t="shared" si="11"/>
        <v>6500000</v>
      </c>
      <c r="AD129" s="55">
        <f t="shared" si="12"/>
        <v>0</v>
      </c>
    </row>
    <row r="130" spans="1:30" s="51" customFormat="1" x14ac:dyDescent="0.25">
      <c r="A130" s="89">
        <f>SUBTOTAL(103,$B$2:B130)</f>
        <v>129</v>
      </c>
      <c r="B130" s="48" t="s">
        <v>2703</v>
      </c>
      <c r="C130" s="49">
        <v>41812975280034</v>
      </c>
      <c r="D130" s="49" t="str">
        <f>VLOOKUP(C130,'Hemis baza'!K:AJ,26,)</f>
        <v>438231100308</v>
      </c>
      <c r="E130" s="24" t="str">
        <f>VLOOKUP(C130,'Hemis baza'!K:AF,13,)</f>
        <v>To‘lov-shartnoma</v>
      </c>
      <c r="F130" s="109" t="str">
        <f>VLOOKUP(C130,'Hemis baza'!K:AF,3,)</f>
        <v>3-kurs</v>
      </c>
      <c r="G130" s="307" t="s">
        <v>361</v>
      </c>
      <c r="H130" s="404" t="str">
        <f>VLOOKUP(C130,'Hemis baza'!K:AF,5,)</f>
        <v>S1-22 PSI</v>
      </c>
      <c r="I130" s="403" t="str">
        <f>VLOOKUP(C130,'Hemis baza'!K:AF,11,)</f>
        <v>Bakalavr</v>
      </c>
      <c r="J130" s="23" t="str">
        <f>VLOOKUP(C130,'Hemis baza'!K:AF,12,)</f>
        <v>Sirtqi</v>
      </c>
      <c r="K130" s="77" t="s">
        <v>2704</v>
      </c>
      <c r="L130" s="50">
        <v>12000000</v>
      </c>
      <c r="M130" s="50">
        <f>SUMIF('BR 3'!B:B,'3-kurs'!C130,'BR 3'!G:G)</f>
        <v>6000000</v>
      </c>
      <c r="N130" s="12">
        <f t="shared" ref="N130:N193" si="14">IF((L130)-M130&gt;0,(L130)-M130,0)</f>
        <v>6000000</v>
      </c>
      <c r="O130" s="50"/>
      <c r="P130" s="12">
        <f t="shared" ref="P130:P193" si="15">IF((L130)-M130&lt;0,M130-(L130),0)</f>
        <v>0</v>
      </c>
      <c r="Q130" s="48"/>
      <c r="T130" s="50">
        <f t="shared" si="13"/>
        <v>0</v>
      </c>
      <c r="U130" s="50">
        <v>6000000</v>
      </c>
      <c r="V130" s="50">
        <v>0</v>
      </c>
      <c r="W130" s="50"/>
      <c r="X130" s="558"/>
      <c r="Y130" s="558"/>
      <c r="Z130" s="558"/>
      <c r="AA130" s="55">
        <f t="shared" si="10"/>
        <v>12000000</v>
      </c>
      <c r="AB130" s="55">
        <f t="shared" si="11"/>
        <v>6000000</v>
      </c>
      <c r="AC130" s="55">
        <f t="shared" si="11"/>
        <v>6000000</v>
      </c>
      <c r="AD130" s="55">
        <f t="shared" si="12"/>
        <v>0</v>
      </c>
    </row>
    <row r="131" spans="1:30" s="51" customFormat="1" x14ac:dyDescent="0.25">
      <c r="A131" s="89">
        <f>SUBTOTAL(103,$B$2:B131)</f>
        <v>130</v>
      </c>
      <c r="B131" s="48" t="s">
        <v>2705</v>
      </c>
      <c r="C131" s="49">
        <v>62512045260010</v>
      </c>
      <c r="D131" s="49" t="str">
        <f>VLOOKUP(C131,'Hemis baza'!K:AJ,26,)</f>
        <v>438221100319</v>
      </c>
      <c r="E131" s="24" t="str">
        <f>VLOOKUP(C131,'Hemis baza'!K:AF,13,)</f>
        <v>To‘lov-shartnoma</v>
      </c>
      <c r="F131" s="109" t="str">
        <f>VLOOKUP(C131,'Hemis baza'!K:AF,3,)</f>
        <v>3-kurs</v>
      </c>
      <c r="G131" s="47" t="s">
        <v>19615</v>
      </c>
      <c r="H131" s="404" t="str">
        <f>VLOOKUP(C131,'Hemis baza'!K:AF,5,)</f>
        <v>1-22 MBTXT</v>
      </c>
      <c r="I131" s="403" t="str">
        <f>VLOOKUP(C131,'Hemis baza'!K:AF,11,)</f>
        <v>Bakalavr</v>
      </c>
      <c r="J131" s="23" t="str">
        <f>VLOOKUP(C131,'Hemis baza'!K:AF,12,)</f>
        <v>Kunduzgi</v>
      </c>
      <c r="K131" s="77" t="s">
        <v>2706</v>
      </c>
      <c r="L131" s="50">
        <v>15000000</v>
      </c>
      <c r="M131" s="50">
        <f>SUMIF('BR 3'!B:B,'3-kurs'!C131,'BR 3'!G:G)</f>
        <v>15000000</v>
      </c>
      <c r="N131" s="12">
        <f t="shared" si="14"/>
        <v>0</v>
      </c>
      <c r="O131" s="50"/>
      <c r="P131" s="12">
        <f t="shared" si="15"/>
        <v>0</v>
      </c>
      <c r="Q131" s="48"/>
      <c r="T131" s="50">
        <f t="shared" si="13"/>
        <v>0</v>
      </c>
      <c r="U131" s="50">
        <v>15000000</v>
      </c>
      <c r="V131" s="50">
        <v>0</v>
      </c>
      <c r="W131" s="50"/>
      <c r="X131" s="558"/>
      <c r="Y131" s="558"/>
      <c r="Z131" s="558"/>
      <c r="AA131" s="55">
        <f t="shared" ref="AA131:AA194" si="16">L131</f>
        <v>15000000</v>
      </c>
      <c r="AB131" s="55">
        <f t="shared" ref="AB131:AC193" si="17">M131</f>
        <v>15000000</v>
      </c>
      <c r="AC131" s="55">
        <f t="shared" si="17"/>
        <v>0</v>
      </c>
      <c r="AD131" s="55">
        <f t="shared" ref="AD131:AD193" si="18">P131</f>
        <v>0</v>
      </c>
    </row>
    <row r="132" spans="1:30" s="51" customFormat="1" x14ac:dyDescent="0.25">
      <c r="A132" s="89">
        <f>SUBTOTAL(103,$B$2:B132)</f>
        <v>131</v>
      </c>
      <c r="B132" s="48" t="s">
        <v>2707</v>
      </c>
      <c r="C132" s="49">
        <v>41806815260018</v>
      </c>
      <c r="D132" s="49" t="e">
        <f>VLOOKUP(C132,'Hemis baza'!K:AJ,26,)</f>
        <v>#N/A</v>
      </c>
      <c r="E132" s="24" t="e">
        <f>VLOOKUP(C132,'Hemis baza'!K:AF,13,)</f>
        <v>#N/A</v>
      </c>
      <c r="F132" s="109" t="e">
        <f>VLOOKUP(C132,'Hemis baza'!K:AF,3,)</f>
        <v>#N/A</v>
      </c>
      <c r="G132" s="47"/>
      <c r="H132" s="404" t="e">
        <f>VLOOKUP(C132,'Hemis baza'!K:AF,5,)</f>
        <v>#N/A</v>
      </c>
      <c r="I132" s="403" t="e">
        <f>VLOOKUP(C132,'Hemis baza'!K:AF,11,)</f>
        <v>#N/A</v>
      </c>
      <c r="J132" s="23" t="e">
        <f>VLOOKUP(C132,'Hemis baza'!K:AF,12,)</f>
        <v>#N/A</v>
      </c>
      <c r="K132" s="77" t="s">
        <v>4698</v>
      </c>
      <c r="L132" s="50">
        <v>15000000</v>
      </c>
      <c r="M132" s="50">
        <f>SUMIF('BR 3'!B:B,'3-kurs'!C132,'BR 3'!G:G)</f>
        <v>0</v>
      </c>
      <c r="N132" s="12">
        <f t="shared" si="14"/>
        <v>15000000</v>
      </c>
      <c r="O132" s="50"/>
      <c r="P132" s="12">
        <f t="shared" si="15"/>
        <v>0</v>
      </c>
      <c r="Q132" s="48"/>
      <c r="T132" s="50">
        <f t="shared" si="13"/>
        <v>0</v>
      </c>
      <c r="U132" s="50">
        <v>0</v>
      </c>
      <c r="V132" s="50">
        <v>0</v>
      </c>
      <c r="W132" s="50"/>
      <c r="X132" s="558"/>
      <c r="Y132" s="558"/>
      <c r="Z132" s="558"/>
      <c r="AA132" s="55">
        <f t="shared" si="16"/>
        <v>15000000</v>
      </c>
      <c r="AB132" s="55">
        <f t="shared" si="17"/>
        <v>0</v>
      </c>
      <c r="AC132" s="55">
        <f t="shared" si="17"/>
        <v>15000000</v>
      </c>
      <c r="AD132" s="55">
        <f t="shared" si="18"/>
        <v>0</v>
      </c>
    </row>
    <row r="133" spans="1:30" s="51" customFormat="1" x14ac:dyDescent="0.25">
      <c r="A133" s="89">
        <f>SUBTOTAL(103,$B$2:B133)</f>
        <v>132</v>
      </c>
      <c r="B133" s="48" t="s">
        <v>2708</v>
      </c>
      <c r="C133" s="49">
        <v>42606931090059</v>
      </c>
      <c r="D133" s="49" t="str">
        <f>VLOOKUP(C133,'Hemis baza'!K:AJ,26,)</f>
        <v>438221100281</v>
      </c>
      <c r="E133" s="24" t="str">
        <f>VLOOKUP(C133,'Hemis baza'!K:AF,13,)</f>
        <v>To‘lov-shartnoma</v>
      </c>
      <c r="F133" s="109" t="str">
        <f>VLOOKUP(C133,'Hemis baza'!K:AF,3,)</f>
        <v>3-kurs</v>
      </c>
      <c r="G133" s="47" t="s">
        <v>4882</v>
      </c>
      <c r="H133" s="404" t="str">
        <f>VLOOKUP(C133,'Hemis baza'!K:AF,5,)</f>
        <v>S3-22 AP</v>
      </c>
      <c r="I133" s="403" t="str">
        <f>VLOOKUP(C133,'Hemis baza'!K:AF,11,)</f>
        <v>Bakalavr</v>
      </c>
      <c r="J133" s="23" t="str">
        <f>VLOOKUP(C133,'Hemis baza'!K:AF,12,)</f>
        <v>Sirtqi</v>
      </c>
      <c r="K133" s="77" t="s">
        <v>2709</v>
      </c>
      <c r="L133" s="50">
        <v>12000000</v>
      </c>
      <c r="M133" s="50">
        <f>SUMIF('BR 3'!B:B,'3-kurs'!C133,'BR 3'!G:G)</f>
        <v>8000000</v>
      </c>
      <c r="N133" s="12">
        <f t="shared" si="14"/>
        <v>4000000</v>
      </c>
      <c r="O133" s="50"/>
      <c r="P133" s="12">
        <f t="shared" si="15"/>
        <v>0</v>
      </c>
      <c r="Q133" s="48"/>
      <c r="T133" s="50">
        <f t="shared" si="13"/>
        <v>0</v>
      </c>
      <c r="U133" s="50">
        <v>8000000</v>
      </c>
      <c r="V133" s="50">
        <v>0</v>
      </c>
      <c r="W133" s="50"/>
      <c r="X133" s="558"/>
      <c r="Y133" s="558"/>
      <c r="Z133" s="558"/>
      <c r="AA133" s="55">
        <f t="shared" si="16"/>
        <v>12000000</v>
      </c>
      <c r="AB133" s="55">
        <f t="shared" si="17"/>
        <v>8000000</v>
      </c>
      <c r="AC133" s="55">
        <f t="shared" si="17"/>
        <v>4000000</v>
      </c>
      <c r="AD133" s="55">
        <f t="shared" si="18"/>
        <v>0</v>
      </c>
    </row>
    <row r="134" spans="1:30" s="51" customFormat="1" x14ac:dyDescent="0.25">
      <c r="A134" s="89">
        <f>SUBTOTAL(103,$B$2:B134)</f>
        <v>133</v>
      </c>
      <c r="B134" s="48" t="s">
        <v>2710</v>
      </c>
      <c r="C134" s="49">
        <v>62003025780023</v>
      </c>
      <c r="D134" s="49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47" t="s">
        <v>36</v>
      </c>
      <c r="H134" s="404" t="e">
        <f>VLOOKUP(C134,'Hemis baza'!K:AF,5,)</f>
        <v>#N/A</v>
      </c>
      <c r="I134" s="403" t="e">
        <f>VLOOKUP(C134,'Hemis baza'!K:AF,11,)</f>
        <v>#N/A</v>
      </c>
      <c r="J134" s="23" t="e">
        <f>VLOOKUP(C134,'Hemis baza'!K:AF,12,)</f>
        <v>#N/A</v>
      </c>
      <c r="K134" s="77" t="s">
        <v>2711</v>
      </c>
      <c r="L134" s="50">
        <v>12000000</v>
      </c>
      <c r="M134" s="50">
        <f>SUMIF('BR 3'!B:B,'3-kurs'!C134,'BR 3'!G:G)</f>
        <v>6000000</v>
      </c>
      <c r="N134" s="12">
        <f t="shared" si="14"/>
        <v>6000000</v>
      </c>
      <c r="O134" s="50"/>
      <c r="P134" s="12">
        <f t="shared" si="15"/>
        <v>0</v>
      </c>
      <c r="Q134" s="48"/>
      <c r="T134" s="50">
        <f t="shared" si="13"/>
        <v>0</v>
      </c>
      <c r="U134" s="50">
        <v>6000000</v>
      </c>
      <c r="V134" s="50">
        <v>0</v>
      </c>
      <c r="W134" s="50"/>
      <c r="X134" s="558"/>
      <c r="Y134" s="558"/>
      <c r="Z134" s="558"/>
      <c r="AA134" s="55">
        <f t="shared" si="16"/>
        <v>12000000</v>
      </c>
      <c r="AB134" s="55">
        <f t="shared" si="17"/>
        <v>6000000</v>
      </c>
      <c r="AC134" s="55">
        <f t="shared" si="17"/>
        <v>6000000</v>
      </c>
      <c r="AD134" s="55">
        <f t="shared" si="18"/>
        <v>0</v>
      </c>
    </row>
    <row r="135" spans="1:30" s="51" customFormat="1" x14ac:dyDescent="0.25">
      <c r="A135" s="89">
        <f>SUBTOTAL(103,$B$2:B135)</f>
        <v>134</v>
      </c>
      <c r="B135" s="48" t="s">
        <v>2712</v>
      </c>
      <c r="C135" s="49">
        <v>43108975260023</v>
      </c>
      <c r="D135" s="49" t="str">
        <f>VLOOKUP(C135,'Hemis baza'!K:AJ,26,)</f>
        <v>438231100182</v>
      </c>
      <c r="E135" s="24" t="str">
        <f>VLOOKUP(C135,'Hemis baza'!K:AF,13,)</f>
        <v>To‘lov-shartnoma</v>
      </c>
      <c r="F135" s="109" t="str">
        <f>VLOOKUP(C135,'Hemis baza'!K:AF,3,)</f>
        <v>3-kurs</v>
      </c>
      <c r="G135" s="47" t="s">
        <v>121</v>
      </c>
      <c r="H135" s="404" t="str">
        <f>VLOOKUP(C135,'Hemis baza'!K:AF,5,)</f>
        <v>S2-22 BT</v>
      </c>
      <c r="I135" s="403" t="str">
        <f>VLOOKUP(C135,'Hemis baza'!K:AF,11,)</f>
        <v>Bakalavr</v>
      </c>
      <c r="J135" s="23" t="str">
        <f>VLOOKUP(C135,'Hemis baza'!K:AF,12,)</f>
        <v>Sirtqi</v>
      </c>
      <c r="K135" s="77" t="s">
        <v>2713</v>
      </c>
      <c r="L135" s="50">
        <v>12000000</v>
      </c>
      <c r="M135" s="50">
        <f>SUMIF('BR 3'!B:B,'3-kurs'!C135,'BR 3'!G:G)</f>
        <v>9000000</v>
      </c>
      <c r="N135" s="12">
        <f t="shared" si="14"/>
        <v>3000000</v>
      </c>
      <c r="O135" s="50"/>
      <c r="P135" s="12">
        <f t="shared" si="15"/>
        <v>0</v>
      </c>
      <c r="Q135" s="48"/>
      <c r="T135" s="50">
        <f t="shared" si="13"/>
        <v>0</v>
      </c>
      <c r="U135" s="50">
        <v>9000000</v>
      </c>
      <c r="V135" s="50">
        <v>0</v>
      </c>
      <c r="W135" s="50"/>
      <c r="X135" s="558"/>
      <c r="Y135" s="558"/>
      <c r="Z135" s="558"/>
      <c r="AA135" s="55">
        <f t="shared" si="16"/>
        <v>12000000</v>
      </c>
      <c r="AB135" s="55">
        <f t="shared" si="17"/>
        <v>9000000</v>
      </c>
      <c r="AC135" s="55">
        <f t="shared" si="17"/>
        <v>3000000</v>
      </c>
      <c r="AD135" s="55">
        <f t="shared" si="18"/>
        <v>0</v>
      </c>
    </row>
    <row r="136" spans="1:30" s="51" customFormat="1" x14ac:dyDescent="0.25">
      <c r="A136" s="89">
        <f>SUBTOTAL(103,$B$2:B136)</f>
        <v>135</v>
      </c>
      <c r="B136" s="48" t="s">
        <v>2714</v>
      </c>
      <c r="C136" s="49">
        <v>51908055780035</v>
      </c>
      <c r="D136" s="49" t="str">
        <f>VLOOKUP(C136,'Hemis baza'!K:AJ,26,)</f>
        <v>438221100313</v>
      </c>
      <c r="E136" s="24" t="str">
        <f>VLOOKUP(C136,'Hemis baza'!K:AF,13,)</f>
        <v>To‘lov-shartnoma</v>
      </c>
      <c r="F136" s="109" t="str">
        <f>VLOOKUP(C136,'Hemis baza'!K:AF,3,)</f>
        <v>3-kurs</v>
      </c>
      <c r="G136" s="47" t="s">
        <v>270</v>
      </c>
      <c r="H136" s="404" t="str">
        <f>VLOOKUP(C136,'Hemis baza'!K:AF,5,)</f>
        <v>1-22 XTA</v>
      </c>
      <c r="I136" s="403" t="str">
        <f>VLOOKUP(C136,'Hemis baza'!K:AF,11,)</f>
        <v>Bakalavr</v>
      </c>
      <c r="J136" s="23" t="str">
        <f>VLOOKUP(C136,'Hemis baza'!K:AF,12,)</f>
        <v>Kunduzgi</v>
      </c>
      <c r="K136" s="77" t="s">
        <v>2715</v>
      </c>
      <c r="L136" s="50">
        <v>15000000</v>
      </c>
      <c r="M136" s="50">
        <f>SUMIF('BR 3'!B:B,'3-kurs'!C136,'BR 3'!G:G)</f>
        <v>15001000</v>
      </c>
      <c r="N136" s="12">
        <f t="shared" si="14"/>
        <v>0</v>
      </c>
      <c r="O136" s="50"/>
      <c r="P136" s="12">
        <f t="shared" si="15"/>
        <v>1000</v>
      </c>
      <c r="Q136" s="48"/>
      <c r="T136" s="50">
        <f t="shared" si="13"/>
        <v>0</v>
      </c>
      <c r="U136" s="50">
        <v>15001000</v>
      </c>
      <c r="V136" s="50">
        <v>0</v>
      </c>
      <c r="W136" s="50"/>
      <c r="X136" s="558"/>
      <c r="Y136" s="558"/>
      <c r="Z136" s="558"/>
      <c r="AA136" s="55">
        <f t="shared" si="16"/>
        <v>15000000</v>
      </c>
      <c r="AB136" s="55">
        <f t="shared" si="17"/>
        <v>15001000</v>
      </c>
      <c r="AC136" s="55">
        <f t="shared" si="17"/>
        <v>0</v>
      </c>
      <c r="AD136" s="55">
        <f t="shared" si="18"/>
        <v>1000</v>
      </c>
    </row>
    <row r="137" spans="1:30" s="51" customFormat="1" x14ac:dyDescent="0.25">
      <c r="A137" s="89">
        <f>SUBTOTAL(103,$B$2:B137)</f>
        <v>136</v>
      </c>
      <c r="B137" s="48" t="s">
        <v>2716</v>
      </c>
      <c r="C137" s="49">
        <v>61402055310029</v>
      </c>
      <c r="D137" s="49" t="str">
        <f>VLOOKUP(C137,'Hemis baza'!K:AJ,26,)</f>
        <v>438221100033</v>
      </c>
      <c r="E137" s="24" t="str">
        <f>VLOOKUP(C137,'Hemis baza'!K:AF,13,)</f>
        <v>To‘lov-shartnoma</v>
      </c>
      <c r="F137" s="109" t="str">
        <f>VLOOKUP(C137,'Hemis baza'!K:AF,3,)</f>
        <v>3-kurs</v>
      </c>
      <c r="G137" s="47" t="s">
        <v>270</v>
      </c>
      <c r="H137" s="404" t="str">
        <f>VLOOKUP(C137,'Hemis baza'!K:AF,5,)</f>
        <v>2-22 XTA</v>
      </c>
      <c r="I137" s="403" t="str">
        <f>VLOOKUP(C137,'Hemis baza'!K:AF,11,)</f>
        <v>Bakalavr</v>
      </c>
      <c r="J137" s="23" t="str">
        <f>VLOOKUP(C137,'Hemis baza'!K:AF,12,)</f>
        <v>Kunduzgi</v>
      </c>
      <c r="K137" s="77" t="s">
        <v>2717</v>
      </c>
      <c r="L137" s="50">
        <v>15000000</v>
      </c>
      <c r="M137" s="50">
        <f>SUMIF('BR 3'!B:B,'3-kurs'!C137,'BR 3'!G:G)</f>
        <v>7500000</v>
      </c>
      <c r="N137" s="12">
        <f t="shared" si="14"/>
        <v>7500000</v>
      </c>
      <c r="O137" s="50"/>
      <c r="P137" s="12">
        <f t="shared" si="15"/>
        <v>0</v>
      </c>
      <c r="Q137" s="48"/>
      <c r="T137" s="50">
        <f t="shared" si="13"/>
        <v>0</v>
      </c>
      <c r="U137" s="50">
        <v>7500000</v>
      </c>
      <c r="V137" s="50">
        <v>0</v>
      </c>
      <c r="W137" s="50"/>
      <c r="X137" s="558"/>
      <c r="Y137" s="558"/>
      <c r="Z137" s="558"/>
      <c r="AA137" s="55">
        <f t="shared" si="16"/>
        <v>15000000</v>
      </c>
      <c r="AB137" s="55">
        <f t="shared" si="17"/>
        <v>7500000</v>
      </c>
      <c r="AC137" s="55">
        <f t="shared" si="17"/>
        <v>7500000</v>
      </c>
      <c r="AD137" s="55">
        <f t="shared" si="18"/>
        <v>0</v>
      </c>
    </row>
    <row r="138" spans="1:30" s="51" customFormat="1" x14ac:dyDescent="0.25">
      <c r="A138" s="89">
        <f>SUBTOTAL(103,$B$2:B138)</f>
        <v>137</v>
      </c>
      <c r="B138" s="48" t="s">
        <v>2719</v>
      </c>
      <c r="C138" s="49">
        <v>30205751050039</v>
      </c>
      <c r="D138" s="49" t="str">
        <f>VLOOKUP(C138,'Hemis baza'!K:AJ,26,)</f>
        <v>438231100065</v>
      </c>
      <c r="E138" s="24" t="str">
        <f>VLOOKUP(C138,'Hemis baza'!K:AF,13,)</f>
        <v>To‘lov-shartnoma</v>
      </c>
      <c r="F138" s="109" t="str">
        <f>VLOOKUP(C138,'Hemis baza'!K:AF,3,)</f>
        <v>3-kurs</v>
      </c>
      <c r="G138" s="305" t="s">
        <v>140</v>
      </c>
      <c r="H138" s="404" t="str">
        <f>VLOOKUP(C138,'Hemis baza'!K:AF,5,)</f>
        <v>S1-22 MuzT</v>
      </c>
      <c r="I138" s="403" t="str">
        <f>VLOOKUP(C138,'Hemis baza'!K:AF,11,)</f>
        <v>Bakalavr</v>
      </c>
      <c r="J138" s="23" t="str">
        <f>VLOOKUP(C138,'Hemis baza'!K:AF,12,)</f>
        <v>Sirtqi</v>
      </c>
      <c r="K138" s="77" t="s">
        <v>2720</v>
      </c>
      <c r="L138" s="50">
        <v>12000000</v>
      </c>
      <c r="M138" s="50">
        <f>SUMIF('BR 3'!B:B,'3-kurs'!C138,'BR 3'!G:G)</f>
        <v>10000338</v>
      </c>
      <c r="N138" s="12">
        <f t="shared" si="14"/>
        <v>1999662</v>
      </c>
      <c r="O138" s="50"/>
      <c r="P138" s="12">
        <f t="shared" si="15"/>
        <v>0</v>
      </c>
      <c r="Q138" s="48"/>
      <c r="T138" s="50">
        <f t="shared" si="13"/>
        <v>0</v>
      </c>
      <c r="U138" s="50">
        <v>10000338</v>
      </c>
      <c r="V138" s="50">
        <v>0</v>
      </c>
      <c r="W138" s="50"/>
      <c r="X138" s="558"/>
      <c r="Y138" s="558"/>
      <c r="Z138" s="558"/>
      <c r="AA138" s="55">
        <f t="shared" si="16"/>
        <v>12000000</v>
      </c>
      <c r="AB138" s="55">
        <f t="shared" si="17"/>
        <v>10000338</v>
      </c>
      <c r="AC138" s="55">
        <f t="shared" si="17"/>
        <v>1999662</v>
      </c>
      <c r="AD138" s="55">
        <f t="shared" si="18"/>
        <v>0</v>
      </c>
    </row>
    <row r="139" spans="1:30" s="51" customFormat="1" x14ac:dyDescent="0.25">
      <c r="A139" s="89">
        <f>SUBTOTAL(103,$B$2:B139)</f>
        <v>138</v>
      </c>
      <c r="B139" s="48" t="s">
        <v>2721</v>
      </c>
      <c r="C139" s="49">
        <v>41308935280018</v>
      </c>
      <c r="D139" s="49" t="str">
        <f>VLOOKUP(C139,'Hemis baza'!K:AJ,26,)</f>
        <v>438231100204</v>
      </c>
      <c r="E139" s="24" t="str">
        <f>VLOOKUP(C139,'Hemis baza'!K:AF,13,)</f>
        <v>To‘lov-shartnoma</v>
      </c>
      <c r="F139" s="109" t="str">
        <f>VLOOKUP(C139,'Hemis baza'!K:AF,3,)</f>
        <v>3-kurs</v>
      </c>
      <c r="G139" s="47" t="s">
        <v>121</v>
      </c>
      <c r="H139" s="404" t="str">
        <f>VLOOKUP(C139,'Hemis baza'!K:AF,5,)</f>
        <v>S1-22 BT</v>
      </c>
      <c r="I139" s="403" t="str">
        <f>VLOOKUP(C139,'Hemis baza'!K:AF,11,)</f>
        <v>Bakalavr</v>
      </c>
      <c r="J139" s="23" t="str">
        <f>VLOOKUP(C139,'Hemis baza'!K:AF,12,)</f>
        <v>Sirtqi</v>
      </c>
      <c r="K139" s="77" t="s">
        <v>2722</v>
      </c>
      <c r="L139" s="50">
        <v>12000000</v>
      </c>
      <c r="M139" s="50">
        <f>SUMIF('BR 3'!B:B,'3-kurs'!C139,'BR 3'!G:G)</f>
        <v>9700000</v>
      </c>
      <c r="N139" s="12">
        <f t="shared" si="14"/>
        <v>2300000</v>
      </c>
      <c r="O139" s="48" t="s">
        <v>7167</v>
      </c>
      <c r="P139" s="12">
        <f t="shared" si="15"/>
        <v>0</v>
      </c>
      <c r="Q139" s="48"/>
      <c r="T139" s="50">
        <f t="shared" si="13"/>
        <v>0</v>
      </c>
      <c r="U139" s="50">
        <v>9700000</v>
      </c>
      <c r="V139" s="50">
        <v>0</v>
      </c>
      <c r="W139" s="50"/>
      <c r="X139" s="558"/>
      <c r="Y139" s="558"/>
      <c r="Z139" s="558"/>
      <c r="AA139" s="55">
        <f t="shared" si="16"/>
        <v>12000000</v>
      </c>
      <c r="AB139" s="55">
        <f t="shared" si="17"/>
        <v>9700000</v>
      </c>
      <c r="AC139" s="55">
        <f t="shared" si="17"/>
        <v>2300000</v>
      </c>
      <c r="AD139" s="55">
        <f t="shared" si="18"/>
        <v>0</v>
      </c>
    </row>
    <row r="140" spans="1:30" s="51" customFormat="1" x14ac:dyDescent="0.25">
      <c r="A140" s="89">
        <f>SUBTOTAL(103,$B$2:B140)</f>
        <v>139</v>
      </c>
      <c r="B140" s="48" t="s">
        <v>2723</v>
      </c>
      <c r="C140" s="49">
        <v>40512951170072</v>
      </c>
      <c r="D140" s="49" t="str">
        <f>VLOOKUP(C140,'Hemis baza'!K:AJ,26,)</f>
        <v>438231100134</v>
      </c>
      <c r="E140" s="24" t="str">
        <f>VLOOKUP(C140,'Hemis baza'!K:AF,13,)</f>
        <v>To‘lov-shartnoma</v>
      </c>
      <c r="F140" s="109" t="str">
        <f>VLOOKUP(C140,'Hemis baza'!K:AF,3,)</f>
        <v>3-kurs</v>
      </c>
      <c r="G140" s="47" t="s">
        <v>270</v>
      </c>
      <c r="H140" s="404" t="str">
        <f>VLOOKUP(C140,'Hemis baza'!K:AF,5,)</f>
        <v>1-22 XTA</v>
      </c>
      <c r="I140" s="403" t="str">
        <f>VLOOKUP(C140,'Hemis baza'!K:AF,11,)</f>
        <v>Bakalavr</v>
      </c>
      <c r="J140" s="23" t="str">
        <f>VLOOKUP(C140,'Hemis baza'!K:AF,12,)</f>
        <v>Kunduzgi</v>
      </c>
      <c r="K140" s="77" t="s">
        <v>2724</v>
      </c>
      <c r="L140" s="50">
        <v>15000000</v>
      </c>
      <c r="M140" s="50">
        <f>SUMIF('BR 3'!B:B,'3-kurs'!C140,'BR 3'!G:G)</f>
        <v>12000000</v>
      </c>
      <c r="N140" s="12">
        <f t="shared" si="14"/>
        <v>3000000</v>
      </c>
      <c r="O140" s="50"/>
      <c r="P140" s="12">
        <f t="shared" si="15"/>
        <v>0</v>
      </c>
      <c r="Q140" s="48"/>
      <c r="T140" s="50">
        <f t="shared" si="13"/>
        <v>0</v>
      </c>
      <c r="U140" s="50">
        <v>12000000</v>
      </c>
      <c r="V140" s="50">
        <v>0</v>
      </c>
      <c r="W140" s="50"/>
      <c r="X140" s="558"/>
      <c r="Y140" s="558"/>
      <c r="Z140" s="558"/>
      <c r="AA140" s="55">
        <f t="shared" si="16"/>
        <v>15000000</v>
      </c>
      <c r="AB140" s="55">
        <f t="shared" si="17"/>
        <v>12000000</v>
      </c>
      <c r="AC140" s="55">
        <f t="shared" si="17"/>
        <v>3000000</v>
      </c>
      <c r="AD140" s="55">
        <f t="shared" si="18"/>
        <v>0</v>
      </c>
    </row>
    <row r="141" spans="1:30" x14ac:dyDescent="0.25">
      <c r="A141" s="89">
        <f>SUBTOTAL(103,$B$2:B141)</f>
        <v>140</v>
      </c>
      <c r="B141" s="384" t="s">
        <v>2725</v>
      </c>
      <c r="C141" s="49">
        <v>61804025300014</v>
      </c>
      <c r="D141" s="49" t="str">
        <f>VLOOKUP(C141,'Hemis baza'!K:AJ,26,)</f>
        <v>438221100028</v>
      </c>
      <c r="E141" s="24" t="str">
        <f>VLOOKUP(C141,'Hemis baza'!K:AF,13,)</f>
        <v>To‘lov-shartnoma</v>
      </c>
      <c r="F141" s="109" t="str">
        <f>VLOOKUP(C141,'Hemis baza'!K:AF,3,)</f>
        <v>3-kurs</v>
      </c>
      <c r="G141" s="47" t="s">
        <v>19615</v>
      </c>
      <c r="H141" s="404" t="str">
        <f>VLOOKUP(C141,'Hemis baza'!K:AF,5,)</f>
        <v>1-22 MBTXT</v>
      </c>
      <c r="I141" s="403" t="str">
        <f>VLOOKUP(C141,'Hemis baza'!K:AF,11,)</f>
        <v>Bakalavr</v>
      </c>
      <c r="J141" s="23" t="str">
        <f>VLOOKUP(C141,'Hemis baza'!K:AF,12,)</f>
        <v>Kunduzgi</v>
      </c>
      <c r="K141" s="77" t="s">
        <v>2726</v>
      </c>
      <c r="L141" s="342">
        <v>15000000</v>
      </c>
      <c r="M141" s="342">
        <f>SUMIF('BR 3'!B:B,'3-kurs'!C141,'BR 3'!G:G)</f>
        <v>10011900</v>
      </c>
      <c r="N141" s="12">
        <f t="shared" si="14"/>
        <v>4988100</v>
      </c>
      <c r="O141" s="342"/>
      <c r="P141" s="12">
        <f t="shared" si="15"/>
        <v>0</v>
      </c>
      <c r="Q141" s="384"/>
      <c r="T141" s="342">
        <f t="shared" si="13"/>
        <v>0</v>
      </c>
      <c r="U141" s="342">
        <v>10011900</v>
      </c>
      <c r="V141" s="342">
        <v>1000000</v>
      </c>
      <c r="W141" s="342"/>
      <c r="X141" s="559"/>
      <c r="Y141" s="559"/>
      <c r="Z141" s="559"/>
      <c r="AA141" s="55">
        <f t="shared" si="16"/>
        <v>15000000</v>
      </c>
      <c r="AB141" s="55">
        <f t="shared" si="17"/>
        <v>10011900</v>
      </c>
      <c r="AC141" s="55">
        <f t="shared" si="17"/>
        <v>4988100</v>
      </c>
      <c r="AD141" s="55">
        <f t="shared" si="18"/>
        <v>0</v>
      </c>
    </row>
    <row r="142" spans="1:30" s="51" customFormat="1" x14ac:dyDescent="0.25">
      <c r="A142" s="89">
        <f>SUBTOTAL(103,$B$2:B142)</f>
        <v>141</v>
      </c>
      <c r="B142" s="48" t="s">
        <v>2727</v>
      </c>
      <c r="C142" s="49">
        <v>62802035350051</v>
      </c>
      <c r="D142" s="49" t="e">
        <f>VLOOKUP(C142,'Hemis baza'!K:AJ,26,)</f>
        <v>#N/A</v>
      </c>
      <c r="E142" s="24" t="e">
        <f>VLOOKUP(C142,'Hemis baza'!K:AF,13,)</f>
        <v>#N/A</v>
      </c>
      <c r="F142" s="109" t="e">
        <f>VLOOKUP(C142,'Hemis baza'!K:AF,3,)</f>
        <v>#N/A</v>
      </c>
      <c r="G142" s="47"/>
      <c r="H142" s="404" t="e">
        <f>VLOOKUP(C142,'Hemis baza'!K:AF,5,)</f>
        <v>#N/A</v>
      </c>
      <c r="I142" s="403" t="e">
        <f>VLOOKUP(C142,'Hemis baza'!K:AF,11,)</f>
        <v>#N/A</v>
      </c>
      <c r="J142" s="23" t="e">
        <f>VLOOKUP(C142,'Hemis baza'!K:AF,12,)</f>
        <v>#N/A</v>
      </c>
      <c r="K142" s="77" t="s">
        <v>2728</v>
      </c>
      <c r="L142" s="50">
        <v>15000000</v>
      </c>
      <c r="M142" s="50">
        <f>SUMIF('BR 3'!B:B,'3-kurs'!C142,'BR 3'!G:G)</f>
        <v>0</v>
      </c>
      <c r="N142" s="12">
        <f t="shared" si="14"/>
        <v>15000000</v>
      </c>
      <c r="O142" s="50"/>
      <c r="P142" s="12">
        <f t="shared" si="15"/>
        <v>0</v>
      </c>
      <c r="Q142" s="48"/>
      <c r="T142" s="50">
        <f t="shared" si="13"/>
        <v>0</v>
      </c>
      <c r="U142" s="50">
        <v>0</v>
      </c>
      <c r="V142" s="50">
        <v>0</v>
      </c>
      <c r="W142" s="50"/>
      <c r="X142" s="558"/>
      <c r="Y142" s="558"/>
      <c r="Z142" s="558"/>
      <c r="AA142" s="55">
        <f t="shared" si="16"/>
        <v>15000000</v>
      </c>
      <c r="AB142" s="55">
        <f t="shared" si="17"/>
        <v>0</v>
      </c>
      <c r="AC142" s="55">
        <f t="shared" si="17"/>
        <v>15000000</v>
      </c>
      <c r="AD142" s="55">
        <f t="shared" si="18"/>
        <v>0</v>
      </c>
    </row>
    <row r="143" spans="1:30" x14ac:dyDescent="0.25">
      <c r="A143" s="89">
        <f>SUBTOTAL(103,$B$2:B143)</f>
        <v>142</v>
      </c>
      <c r="B143" s="384" t="s">
        <v>2729</v>
      </c>
      <c r="C143" s="49">
        <v>62606025270026</v>
      </c>
      <c r="D143" s="49" t="str">
        <f>VLOOKUP(C143,'Hemis baza'!K:AJ,26,)</f>
        <v>438221100316</v>
      </c>
      <c r="E143" s="24" t="str">
        <f>VLOOKUP(C143,'Hemis baza'!K:AF,13,)</f>
        <v>To‘lov-shartnoma</v>
      </c>
      <c r="F143" s="109" t="str">
        <f>VLOOKUP(C143,'Hemis baza'!K:AF,3,)</f>
        <v>3-kurs</v>
      </c>
      <c r="G143" s="47" t="s">
        <v>4882</v>
      </c>
      <c r="H143" s="404" t="str">
        <f>VLOOKUP(C143,'Hemis baza'!K:AF,5,)</f>
        <v>S3-22 AP</v>
      </c>
      <c r="I143" s="403" t="str">
        <f>VLOOKUP(C143,'Hemis baza'!K:AF,11,)</f>
        <v>Bakalavr</v>
      </c>
      <c r="J143" s="23" t="str">
        <f>VLOOKUP(C143,'Hemis baza'!K:AF,12,)</f>
        <v>Sirtqi</v>
      </c>
      <c r="K143" s="77" t="s">
        <v>2730</v>
      </c>
      <c r="L143" s="342">
        <v>12000000</v>
      </c>
      <c r="M143" s="342">
        <f>SUMIF('BR 3'!B:B,'3-kurs'!C143,'BR 3'!G:G)</f>
        <v>7000000</v>
      </c>
      <c r="N143" s="12">
        <f t="shared" si="14"/>
        <v>5000000</v>
      </c>
      <c r="O143" s="342"/>
      <c r="P143" s="12">
        <f t="shared" si="15"/>
        <v>0</v>
      </c>
      <c r="Q143" s="384"/>
      <c r="T143" s="342">
        <f t="shared" si="13"/>
        <v>0</v>
      </c>
      <c r="U143" s="342">
        <v>7000000</v>
      </c>
      <c r="V143" s="342">
        <v>2250000</v>
      </c>
      <c r="W143" s="342"/>
      <c r="X143" s="559"/>
      <c r="Y143" s="559"/>
      <c r="Z143" s="559"/>
      <c r="AA143" s="55">
        <f t="shared" si="16"/>
        <v>12000000</v>
      </c>
      <c r="AB143" s="55">
        <f t="shared" si="17"/>
        <v>7000000</v>
      </c>
      <c r="AC143" s="55">
        <f t="shared" si="17"/>
        <v>5000000</v>
      </c>
      <c r="AD143" s="55">
        <f t="shared" si="18"/>
        <v>0</v>
      </c>
    </row>
    <row r="144" spans="1:30" s="51" customFormat="1" x14ac:dyDescent="0.25">
      <c r="A144" s="89">
        <f>SUBTOTAL(103,$B$2:B144)</f>
        <v>143</v>
      </c>
      <c r="B144" s="48" t="s">
        <v>2731</v>
      </c>
      <c r="C144" s="49">
        <v>41311975260063</v>
      </c>
      <c r="D144" s="49" t="str">
        <f>VLOOKUP(C144,'Hemis baza'!K:AJ,26,)</f>
        <v>438231100180</v>
      </c>
      <c r="E144" s="24" t="str">
        <f>VLOOKUP(C144,'Hemis baza'!K:AF,13,)</f>
        <v>To‘lov-shartnoma</v>
      </c>
      <c r="F144" s="109" t="str">
        <f>VLOOKUP(C144,'Hemis baza'!K:AF,3,)</f>
        <v>3-kurs</v>
      </c>
      <c r="G144" s="47" t="s">
        <v>121</v>
      </c>
      <c r="H144" s="404" t="str">
        <f>VLOOKUP(C144,'Hemis baza'!K:AF,5,)</f>
        <v>S1-22 BT</v>
      </c>
      <c r="I144" s="403" t="str">
        <f>VLOOKUP(C144,'Hemis baza'!K:AF,11,)</f>
        <v>Bakalavr</v>
      </c>
      <c r="J144" s="23" t="str">
        <f>VLOOKUP(C144,'Hemis baza'!K:AF,12,)</f>
        <v>Sirtqi</v>
      </c>
      <c r="K144" s="77" t="s">
        <v>2732</v>
      </c>
      <c r="L144" s="50">
        <v>12000000</v>
      </c>
      <c r="M144" s="50">
        <f>SUMIF('BR 3'!B:B,'3-kurs'!C144,'BR 3'!G:G)</f>
        <v>2500000</v>
      </c>
      <c r="N144" s="12">
        <f t="shared" si="14"/>
        <v>9500000</v>
      </c>
      <c r="O144" s="50"/>
      <c r="P144" s="12">
        <f t="shared" si="15"/>
        <v>0</v>
      </c>
      <c r="Q144" s="48"/>
      <c r="T144" s="50">
        <f t="shared" si="13"/>
        <v>0</v>
      </c>
      <c r="U144" s="50">
        <v>2500000</v>
      </c>
      <c r="V144" s="50">
        <v>0</v>
      </c>
      <c r="W144" s="50"/>
      <c r="X144" s="558"/>
      <c r="Y144" s="558"/>
      <c r="Z144" s="558"/>
      <c r="AA144" s="55">
        <f t="shared" si="16"/>
        <v>12000000</v>
      </c>
      <c r="AB144" s="55">
        <f t="shared" si="17"/>
        <v>2500000</v>
      </c>
      <c r="AC144" s="55">
        <f t="shared" si="17"/>
        <v>9500000</v>
      </c>
      <c r="AD144" s="55">
        <f t="shared" si="18"/>
        <v>0</v>
      </c>
    </row>
    <row r="145" spans="1:30" s="51" customFormat="1" x14ac:dyDescent="0.25">
      <c r="A145" s="89">
        <f>SUBTOTAL(103,$B$2:B145)</f>
        <v>144</v>
      </c>
      <c r="B145" s="48" t="s">
        <v>2733</v>
      </c>
      <c r="C145" s="49">
        <v>40902975300016</v>
      </c>
      <c r="D145" s="49" t="str">
        <f>VLOOKUP(C145,'Hemis baza'!K:AJ,26,)</f>
        <v>438231100125</v>
      </c>
      <c r="E145" s="24" t="str">
        <f>VLOOKUP(C145,'Hemis baza'!K:AF,13,)</f>
        <v>To‘lov-shartnoma</v>
      </c>
      <c r="F145" s="109" t="str">
        <f>VLOOKUP(C145,'Hemis baza'!K:AF,3,)</f>
        <v>3-kurs</v>
      </c>
      <c r="G145" s="307" t="s">
        <v>318</v>
      </c>
      <c r="H145" s="404" t="str">
        <f>VLOOKUP(C145,'Hemis baza'!K:AF,5,)</f>
        <v>S2-22 IQT</v>
      </c>
      <c r="I145" s="403" t="str">
        <f>VLOOKUP(C145,'Hemis baza'!K:AF,11,)</f>
        <v>Bakalavr</v>
      </c>
      <c r="J145" s="23" t="str">
        <f>VLOOKUP(C145,'Hemis baza'!K:AF,12,)</f>
        <v>Sirtqi</v>
      </c>
      <c r="K145" s="77" t="s">
        <v>2734</v>
      </c>
      <c r="L145" s="50">
        <v>12000000</v>
      </c>
      <c r="M145" s="50">
        <f>SUMIF('BR 3'!B:B,'3-kurs'!C145,'BR 3'!G:G)</f>
        <v>8800000</v>
      </c>
      <c r="N145" s="12">
        <f t="shared" si="14"/>
        <v>3200000</v>
      </c>
      <c r="O145" s="50"/>
      <c r="P145" s="12">
        <f t="shared" si="15"/>
        <v>0</v>
      </c>
      <c r="Q145" s="48"/>
      <c r="T145" s="50">
        <f t="shared" si="13"/>
        <v>0</v>
      </c>
      <c r="U145" s="50">
        <v>8800000</v>
      </c>
      <c r="V145" s="50">
        <v>0</v>
      </c>
      <c r="W145" s="50"/>
      <c r="X145" s="558"/>
      <c r="Y145" s="558"/>
      <c r="Z145" s="558"/>
      <c r="AA145" s="55">
        <f t="shared" si="16"/>
        <v>12000000</v>
      </c>
      <c r="AB145" s="55">
        <f t="shared" si="17"/>
        <v>8800000</v>
      </c>
      <c r="AC145" s="55">
        <f t="shared" si="17"/>
        <v>3200000</v>
      </c>
      <c r="AD145" s="55">
        <f t="shared" si="18"/>
        <v>0</v>
      </c>
    </row>
    <row r="146" spans="1:30" s="51" customFormat="1" x14ac:dyDescent="0.25">
      <c r="A146" s="89">
        <f>SUBTOTAL(103,$B$2:B146)</f>
        <v>145</v>
      </c>
      <c r="B146" s="48" t="s">
        <v>2735</v>
      </c>
      <c r="C146" s="49">
        <v>41507951140027</v>
      </c>
      <c r="D146" s="49" t="str">
        <f>VLOOKUP(C146,'Hemis baza'!K:AJ,26,)</f>
        <v>438221100143</v>
      </c>
      <c r="E146" s="24" t="str">
        <f>VLOOKUP(C146,'Hemis baza'!K:AF,13,)</f>
        <v>To‘lov-shartnoma</v>
      </c>
      <c r="F146" s="109" t="str">
        <f>VLOOKUP(C146,'Hemis baza'!K:AF,3,)</f>
        <v>3-kurs</v>
      </c>
      <c r="G146" s="307" t="s">
        <v>361</v>
      </c>
      <c r="H146" s="404" t="str">
        <f>VLOOKUP(C146,'Hemis baza'!K:AF,5,)</f>
        <v>S3-22 PSI</v>
      </c>
      <c r="I146" s="403" t="str">
        <f>VLOOKUP(C146,'Hemis baza'!K:AF,11,)</f>
        <v>Bakalavr</v>
      </c>
      <c r="J146" s="23" t="str">
        <f>VLOOKUP(C146,'Hemis baza'!K:AF,12,)</f>
        <v>Sirtqi</v>
      </c>
      <c r="K146" s="77" t="s">
        <v>2736</v>
      </c>
      <c r="L146" s="50">
        <v>12000000</v>
      </c>
      <c r="M146" s="50">
        <f>SUMIF('BR 3'!B:B,'3-kurs'!C146,'BR 3'!G:G)</f>
        <v>10000000</v>
      </c>
      <c r="N146" s="12">
        <f t="shared" si="14"/>
        <v>2000000</v>
      </c>
      <c r="O146" s="50"/>
      <c r="P146" s="12">
        <f t="shared" si="15"/>
        <v>0</v>
      </c>
      <c r="Q146" s="48"/>
      <c r="T146" s="50">
        <f t="shared" si="13"/>
        <v>0</v>
      </c>
      <c r="U146" s="50">
        <v>10000000</v>
      </c>
      <c r="V146" s="50">
        <v>0</v>
      </c>
      <c r="W146" s="50"/>
      <c r="X146" s="558"/>
      <c r="Y146" s="558"/>
      <c r="Z146" s="558"/>
      <c r="AA146" s="55">
        <f t="shared" si="16"/>
        <v>12000000</v>
      </c>
      <c r="AB146" s="55">
        <f t="shared" si="17"/>
        <v>10000000</v>
      </c>
      <c r="AC146" s="55">
        <f t="shared" si="17"/>
        <v>2000000</v>
      </c>
      <c r="AD146" s="55">
        <f t="shared" si="18"/>
        <v>0</v>
      </c>
    </row>
    <row r="147" spans="1:30" s="51" customFormat="1" x14ac:dyDescent="0.25">
      <c r="A147" s="89">
        <f>SUBTOTAL(103,$B$2:B147)</f>
        <v>146</v>
      </c>
      <c r="B147" s="48" t="s">
        <v>2737</v>
      </c>
      <c r="C147" s="49">
        <v>42601985270011</v>
      </c>
      <c r="D147" s="49" t="str">
        <f>VLOOKUP(C147,'Hemis baza'!K:AJ,26,)</f>
        <v>438231100331</v>
      </c>
      <c r="E147" s="24" t="str">
        <f>VLOOKUP(C147,'Hemis baza'!K:AF,13,)</f>
        <v>To‘lov-shartnoma</v>
      </c>
      <c r="F147" s="109" t="str">
        <f>VLOOKUP(C147,'Hemis baza'!K:AF,3,)</f>
        <v>3-kurs</v>
      </c>
      <c r="G147" s="47" t="s">
        <v>36</v>
      </c>
      <c r="H147" s="404" t="str">
        <f>VLOOKUP(C147,'Hemis baza'!K:AF,5,)</f>
        <v>S1-22 MT</v>
      </c>
      <c r="I147" s="403" t="str">
        <f>VLOOKUP(C147,'Hemis baza'!K:AF,11,)</f>
        <v>Bakalavr</v>
      </c>
      <c r="J147" s="23" t="str">
        <f>VLOOKUP(C147,'Hemis baza'!K:AF,12,)</f>
        <v>Sirtqi</v>
      </c>
      <c r="K147" s="77" t="s">
        <v>2738</v>
      </c>
      <c r="L147" s="50">
        <v>12000000</v>
      </c>
      <c r="M147" s="50">
        <f>SUMIF('BR 3'!B:B,'3-kurs'!C147,'BR 3'!G:G)</f>
        <v>12000000</v>
      </c>
      <c r="N147" s="12">
        <f t="shared" si="14"/>
        <v>0</v>
      </c>
      <c r="O147" s="50"/>
      <c r="P147" s="12">
        <f t="shared" si="15"/>
        <v>0</v>
      </c>
      <c r="Q147" s="48"/>
      <c r="T147" s="50">
        <f t="shared" si="13"/>
        <v>0</v>
      </c>
      <c r="U147" s="50">
        <v>12000000</v>
      </c>
      <c r="V147" s="50">
        <v>0</v>
      </c>
      <c r="W147" s="50"/>
      <c r="X147" s="558"/>
      <c r="Y147" s="558"/>
      <c r="Z147" s="558"/>
      <c r="AA147" s="55">
        <f t="shared" si="16"/>
        <v>12000000</v>
      </c>
      <c r="AB147" s="55">
        <f t="shared" si="17"/>
        <v>12000000</v>
      </c>
      <c r="AC147" s="55">
        <f t="shared" si="17"/>
        <v>0</v>
      </c>
      <c r="AD147" s="55">
        <f t="shared" si="18"/>
        <v>0</v>
      </c>
    </row>
    <row r="148" spans="1:30" s="51" customFormat="1" x14ac:dyDescent="0.25">
      <c r="A148" s="89">
        <f>SUBTOTAL(103,$B$2:B148)</f>
        <v>147</v>
      </c>
      <c r="B148" s="48" t="s">
        <v>2739</v>
      </c>
      <c r="C148" s="49">
        <v>60107035350060</v>
      </c>
      <c r="D148" s="49" t="str">
        <f>VLOOKUP(C148,'Hemis baza'!K:AJ,26,)</f>
        <v>438221100226</v>
      </c>
      <c r="E148" s="24" t="str">
        <f>VLOOKUP(C148,'Hemis baza'!K:AF,13,)</f>
        <v>To‘lov-shartnoma</v>
      </c>
      <c r="F148" s="109" t="str">
        <f>VLOOKUP(C148,'Hemis baza'!K:AF,3,)</f>
        <v>3-kurs</v>
      </c>
      <c r="G148" s="47" t="s">
        <v>270</v>
      </c>
      <c r="H148" s="404" t="str">
        <f>VLOOKUP(C148,'Hemis baza'!K:AF,5,)</f>
        <v>2-22 XTA</v>
      </c>
      <c r="I148" s="403" t="str">
        <f>VLOOKUP(C148,'Hemis baza'!K:AF,11,)</f>
        <v>Bakalavr</v>
      </c>
      <c r="J148" s="23" t="str">
        <f>VLOOKUP(C148,'Hemis baza'!K:AF,12,)</f>
        <v>Kunduzgi</v>
      </c>
      <c r="K148" s="77" t="s">
        <v>2740</v>
      </c>
      <c r="L148" s="50">
        <v>15000000</v>
      </c>
      <c r="M148" s="50">
        <f>SUMIF('BR 3'!B:B,'3-kurs'!C148,'BR 3'!G:G)</f>
        <v>7500000</v>
      </c>
      <c r="N148" s="12">
        <f t="shared" si="14"/>
        <v>7500000</v>
      </c>
      <c r="O148" s="50"/>
      <c r="P148" s="12">
        <f t="shared" si="15"/>
        <v>0</v>
      </c>
      <c r="Q148" s="48"/>
      <c r="T148" s="50">
        <f t="shared" si="13"/>
        <v>0</v>
      </c>
      <c r="U148" s="50">
        <v>7500000</v>
      </c>
      <c r="V148" s="50">
        <v>0</v>
      </c>
      <c r="W148" s="50"/>
      <c r="X148" s="558"/>
      <c r="Y148" s="558"/>
      <c r="Z148" s="558"/>
      <c r="AA148" s="55">
        <f t="shared" si="16"/>
        <v>15000000</v>
      </c>
      <c r="AB148" s="55">
        <f t="shared" si="17"/>
        <v>7500000</v>
      </c>
      <c r="AC148" s="55">
        <f t="shared" si="17"/>
        <v>7500000</v>
      </c>
      <c r="AD148" s="55">
        <f t="shared" si="18"/>
        <v>0</v>
      </c>
    </row>
    <row r="149" spans="1:30" s="51" customFormat="1" x14ac:dyDescent="0.25">
      <c r="A149" s="89">
        <f>SUBTOTAL(103,$B$2:B149)</f>
        <v>148</v>
      </c>
      <c r="B149" s="48" t="s">
        <v>2741</v>
      </c>
      <c r="C149" s="49">
        <v>62911035300013</v>
      </c>
      <c r="D149" s="49" t="str">
        <f>VLOOKUP(C149,'Hemis baza'!K:AJ,26,)</f>
        <v>438221100102</v>
      </c>
      <c r="E149" s="24" t="str">
        <f>VLOOKUP(C149,'Hemis baza'!K:AF,13,)</f>
        <v>To‘lov-shartnoma</v>
      </c>
      <c r="F149" s="109" t="str">
        <f>VLOOKUP(C149,'Hemis baza'!K:AF,3,)</f>
        <v>3-kurs</v>
      </c>
      <c r="G149" s="47" t="s">
        <v>4882</v>
      </c>
      <c r="H149" s="404" t="str">
        <f>VLOOKUP(C149,'Hemis baza'!K:AF,5,)</f>
        <v>1-22 AP</v>
      </c>
      <c r="I149" s="403" t="str">
        <f>VLOOKUP(C149,'Hemis baza'!K:AF,11,)</f>
        <v>Bakalavr</v>
      </c>
      <c r="J149" s="23" t="str">
        <f>VLOOKUP(C149,'Hemis baza'!K:AF,12,)</f>
        <v>Kunduzgi</v>
      </c>
      <c r="K149" s="77" t="s">
        <v>2742</v>
      </c>
      <c r="L149" s="50">
        <v>15000000</v>
      </c>
      <c r="M149" s="50">
        <f>SUMIF('BR 3'!B:B,'3-kurs'!C149,'BR 3'!G:G)</f>
        <v>7500000</v>
      </c>
      <c r="N149" s="12">
        <f t="shared" si="14"/>
        <v>7500000</v>
      </c>
      <c r="O149" s="50"/>
      <c r="P149" s="12">
        <f t="shared" si="15"/>
        <v>0</v>
      </c>
      <c r="Q149" s="48"/>
      <c r="T149" s="50">
        <f t="shared" si="13"/>
        <v>0</v>
      </c>
      <c r="U149" s="50">
        <v>7500000</v>
      </c>
      <c r="V149" s="50">
        <v>0</v>
      </c>
      <c r="W149" s="50"/>
      <c r="X149" s="558"/>
      <c r="Y149" s="558"/>
      <c r="Z149" s="558"/>
      <c r="AA149" s="55">
        <f t="shared" si="16"/>
        <v>15000000</v>
      </c>
      <c r="AB149" s="55">
        <f t="shared" si="17"/>
        <v>7500000</v>
      </c>
      <c r="AC149" s="55">
        <f t="shared" si="17"/>
        <v>7500000</v>
      </c>
      <c r="AD149" s="55">
        <f t="shared" si="18"/>
        <v>0</v>
      </c>
    </row>
    <row r="150" spans="1:30" s="51" customFormat="1" x14ac:dyDescent="0.25">
      <c r="A150" s="89">
        <f>SUBTOTAL(103,$B$2:B150)</f>
        <v>149</v>
      </c>
      <c r="B150" s="48" t="s">
        <v>2743</v>
      </c>
      <c r="C150" s="49">
        <v>60101025270044</v>
      </c>
      <c r="D150" s="49" t="str">
        <f>VLOOKUP(C150,'Hemis baza'!K:AJ,26,)</f>
        <v>438221100120</v>
      </c>
      <c r="E150" s="24" t="str">
        <f>VLOOKUP(C150,'Hemis baza'!K:AF,13,)</f>
        <v>To‘lov-shartnoma</v>
      </c>
      <c r="F150" s="109" t="str">
        <f>VLOOKUP(C150,'Hemis baza'!K:AF,3,)</f>
        <v>3-kurs</v>
      </c>
      <c r="G150" s="47" t="s">
        <v>4882</v>
      </c>
      <c r="H150" s="404" t="str">
        <f>VLOOKUP(C150,'Hemis baza'!K:AF,5,)</f>
        <v>S1-22 AP</v>
      </c>
      <c r="I150" s="403" t="str">
        <f>VLOOKUP(C150,'Hemis baza'!K:AF,11,)</f>
        <v>Bakalavr</v>
      </c>
      <c r="J150" s="23" t="str">
        <f>VLOOKUP(C150,'Hemis baza'!K:AF,12,)</f>
        <v>Sirtqi</v>
      </c>
      <c r="K150" s="77" t="s">
        <v>2744</v>
      </c>
      <c r="L150" s="50">
        <v>12000000</v>
      </c>
      <c r="M150" s="50">
        <f>SUMIF('BR 3'!B:B,'3-kurs'!C150,'BR 3'!G:G)</f>
        <v>12000000</v>
      </c>
      <c r="N150" s="12">
        <f t="shared" si="14"/>
        <v>0</v>
      </c>
      <c r="O150" s="50"/>
      <c r="P150" s="12">
        <f t="shared" si="15"/>
        <v>0</v>
      </c>
      <c r="Q150" s="48"/>
      <c r="T150" s="50">
        <f t="shared" si="13"/>
        <v>0</v>
      </c>
      <c r="U150" s="50">
        <v>12000000</v>
      </c>
      <c r="V150" s="50">
        <v>0</v>
      </c>
      <c r="W150" s="50"/>
      <c r="X150" s="558"/>
      <c r="Y150" s="558"/>
      <c r="Z150" s="558"/>
      <c r="AA150" s="55">
        <f t="shared" si="16"/>
        <v>12000000</v>
      </c>
      <c r="AB150" s="55">
        <f t="shared" si="17"/>
        <v>12000000</v>
      </c>
      <c r="AC150" s="55">
        <f t="shared" si="17"/>
        <v>0</v>
      </c>
      <c r="AD150" s="55">
        <f t="shared" si="18"/>
        <v>0</v>
      </c>
    </row>
    <row r="151" spans="1:30" s="51" customFormat="1" x14ac:dyDescent="0.25">
      <c r="A151" s="89">
        <f>SUBTOTAL(103,$B$2:B151)</f>
        <v>150</v>
      </c>
      <c r="B151" s="48" t="s">
        <v>2745</v>
      </c>
      <c r="C151" s="49">
        <v>61406045270025</v>
      </c>
      <c r="D151" s="49" t="str">
        <f>VLOOKUP(C151,'Hemis baza'!K:AJ,26,)</f>
        <v>438221100034</v>
      </c>
      <c r="E151" s="24" t="str">
        <f>VLOOKUP(C151,'Hemis baza'!K:AF,13,)</f>
        <v>To‘lov-shartnoma</v>
      </c>
      <c r="F151" s="109" t="str">
        <f>VLOOKUP(C151,'Hemis baza'!K:AF,3,)</f>
        <v>3-kurs</v>
      </c>
      <c r="G151" s="47" t="s">
        <v>270</v>
      </c>
      <c r="H151" s="404" t="str">
        <f>VLOOKUP(C151,'Hemis baza'!K:AF,5,)</f>
        <v>2-22 XTA</v>
      </c>
      <c r="I151" s="403" t="str">
        <f>VLOOKUP(C151,'Hemis baza'!K:AF,11,)</f>
        <v>Bakalavr</v>
      </c>
      <c r="J151" s="23" t="str">
        <f>VLOOKUP(C151,'Hemis baza'!K:AF,12,)</f>
        <v>Kunduzgi</v>
      </c>
      <c r="K151" s="77" t="s">
        <v>2746</v>
      </c>
      <c r="L151" s="50">
        <v>15000000</v>
      </c>
      <c r="M151" s="50">
        <f>SUMIF('BR 3'!B:B,'3-kurs'!C151,'BR 3'!G:G)</f>
        <v>14000000</v>
      </c>
      <c r="N151" s="12">
        <f t="shared" si="14"/>
        <v>1000000</v>
      </c>
      <c r="O151" s="50"/>
      <c r="P151" s="12">
        <f t="shared" si="15"/>
        <v>0</v>
      </c>
      <c r="Q151" s="48"/>
      <c r="T151" s="50">
        <f t="shared" si="13"/>
        <v>0</v>
      </c>
      <c r="U151" s="50">
        <v>14000000</v>
      </c>
      <c r="V151" s="50">
        <v>0</v>
      </c>
      <c r="W151" s="50"/>
      <c r="X151" s="558"/>
      <c r="Y151" s="558"/>
      <c r="Z151" s="558"/>
      <c r="AA151" s="55">
        <f t="shared" si="16"/>
        <v>15000000</v>
      </c>
      <c r="AB151" s="55">
        <f t="shared" si="17"/>
        <v>14000000</v>
      </c>
      <c r="AC151" s="55">
        <f t="shared" si="17"/>
        <v>1000000</v>
      </c>
      <c r="AD151" s="55">
        <f t="shared" si="18"/>
        <v>0</v>
      </c>
    </row>
    <row r="152" spans="1:30" s="51" customFormat="1" x14ac:dyDescent="0.25">
      <c r="A152" s="89">
        <f>SUBTOTAL(103,$B$2:B152)</f>
        <v>151</v>
      </c>
      <c r="B152" s="48" t="s">
        <v>2747</v>
      </c>
      <c r="C152" s="49">
        <v>51012045310011</v>
      </c>
      <c r="D152" s="49" t="str">
        <f>VLOOKUP(C152,'Hemis baza'!K:AJ,26,)</f>
        <v>438221100121</v>
      </c>
      <c r="E152" s="24" t="str">
        <f>VLOOKUP(C152,'Hemis baza'!K:AF,13,)</f>
        <v>To‘lov-shartnoma</v>
      </c>
      <c r="F152" s="109" t="str">
        <f>VLOOKUP(C152,'Hemis baza'!K:AF,3,)</f>
        <v>3-kurs</v>
      </c>
      <c r="G152" s="47" t="s">
        <v>4882</v>
      </c>
      <c r="H152" s="404" t="str">
        <f>VLOOKUP(C152,'Hemis baza'!K:AF,5,)</f>
        <v>S2-22 AP</v>
      </c>
      <c r="I152" s="403" t="str">
        <f>VLOOKUP(C152,'Hemis baza'!K:AF,11,)</f>
        <v>Bakalavr</v>
      </c>
      <c r="J152" s="23" t="str">
        <f>VLOOKUP(C152,'Hemis baza'!K:AF,12,)</f>
        <v>Sirtqi</v>
      </c>
      <c r="K152" s="77" t="s">
        <v>2748</v>
      </c>
      <c r="L152" s="50">
        <v>12000000</v>
      </c>
      <c r="M152" s="50">
        <f>SUMIF('BR 3'!B:B,'3-kurs'!C152,'BR 3'!G:G)</f>
        <v>12000000</v>
      </c>
      <c r="N152" s="12">
        <f t="shared" si="14"/>
        <v>0</v>
      </c>
      <c r="O152" s="50"/>
      <c r="P152" s="12">
        <f t="shared" si="15"/>
        <v>0</v>
      </c>
      <c r="Q152" s="48"/>
      <c r="T152" s="50">
        <f t="shared" si="13"/>
        <v>8000000</v>
      </c>
      <c r="U152" s="50">
        <v>4000000</v>
      </c>
      <c r="V152" s="50">
        <v>0</v>
      </c>
      <c r="W152" s="50"/>
      <c r="X152" s="558"/>
      <c r="Y152" s="558"/>
      <c r="Z152" s="558"/>
      <c r="AA152" s="55">
        <f t="shared" si="16"/>
        <v>12000000</v>
      </c>
      <c r="AB152" s="55">
        <f t="shared" si="17"/>
        <v>12000000</v>
      </c>
      <c r="AC152" s="55">
        <f t="shared" si="17"/>
        <v>0</v>
      </c>
      <c r="AD152" s="55">
        <f t="shared" si="18"/>
        <v>0</v>
      </c>
    </row>
    <row r="153" spans="1:30" s="51" customFormat="1" x14ac:dyDescent="0.25">
      <c r="A153" s="89">
        <f>SUBTOTAL(103,$B$2:B153)</f>
        <v>152</v>
      </c>
      <c r="B153" s="48" t="s">
        <v>2749</v>
      </c>
      <c r="C153" s="49">
        <v>51003035260014</v>
      </c>
      <c r="D153" s="49" t="str">
        <f>VLOOKUP(C153,'Hemis baza'!K:AJ,26,)</f>
        <v>438221100175</v>
      </c>
      <c r="E153" s="24" t="str">
        <f>VLOOKUP(C153,'Hemis baza'!K:AF,13,)</f>
        <v>To‘lov-shartnoma</v>
      </c>
      <c r="F153" s="109" t="str">
        <f>VLOOKUP(C153,'Hemis baza'!K:AF,3,)</f>
        <v>3-kurs</v>
      </c>
      <c r="G153" s="47" t="s">
        <v>4882</v>
      </c>
      <c r="H153" s="404" t="str">
        <f>VLOOKUP(C153,'Hemis baza'!K:AF,5,)</f>
        <v>S3-22 AP</v>
      </c>
      <c r="I153" s="403" t="str">
        <f>VLOOKUP(C153,'Hemis baza'!K:AF,11,)</f>
        <v>Bakalavr</v>
      </c>
      <c r="J153" s="23" t="str">
        <f>VLOOKUP(C153,'Hemis baza'!K:AF,12,)</f>
        <v>Sirtqi</v>
      </c>
      <c r="K153" s="77" t="s">
        <v>2750</v>
      </c>
      <c r="L153" s="50">
        <v>12000000</v>
      </c>
      <c r="M153" s="50">
        <f>SUMIF('BR 3'!B:B,'3-kurs'!C153,'BR 3'!G:G)</f>
        <v>2000000</v>
      </c>
      <c r="N153" s="12">
        <f t="shared" si="14"/>
        <v>10000000</v>
      </c>
      <c r="O153" s="50">
        <v>15000000</v>
      </c>
      <c r="P153" s="12">
        <f t="shared" si="15"/>
        <v>0</v>
      </c>
      <c r="Q153" s="48" t="s">
        <v>7156</v>
      </c>
      <c r="T153" s="50">
        <f t="shared" si="13"/>
        <v>0</v>
      </c>
      <c r="U153" s="50">
        <v>2000000</v>
      </c>
      <c r="V153" s="50">
        <v>1000000</v>
      </c>
      <c r="W153" s="50"/>
      <c r="X153" s="558"/>
      <c r="Y153" s="558"/>
      <c r="Z153" s="558"/>
      <c r="AA153" s="55">
        <f t="shared" si="16"/>
        <v>12000000</v>
      </c>
      <c r="AB153" s="55">
        <f t="shared" si="17"/>
        <v>2000000</v>
      </c>
      <c r="AC153" s="55">
        <f t="shared" si="17"/>
        <v>10000000</v>
      </c>
      <c r="AD153" s="55">
        <f t="shared" si="18"/>
        <v>0</v>
      </c>
    </row>
    <row r="154" spans="1:30" s="51" customFormat="1" x14ac:dyDescent="0.25">
      <c r="A154" s="89">
        <f>SUBTOTAL(103,$B$2:B154)</f>
        <v>153</v>
      </c>
      <c r="B154" s="48" t="s">
        <v>2751</v>
      </c>
      <c r="C154" s="49">
        <v>61209025300013</v>
      </c>
      <c r="D154" s="49" t="str">
        <f>VLOOKUP(C154,'Hemis baza'!K:AJ,26,)</f>
        <v>438231100512</v>
      </c>
      <c r="E154" s="24" t="str">
        <f>VLOOKUP(C154,'Hemis baza'!K:AF,13,)</f>
        <v>To‘lov-shartnoma</v>
      </c>
      <c r="F154" s="109" t="str">
        <f>VLOOKUP(C154,'Hemis baza'!K:AF,3,)</f>
        <v>3-kurs</v>
      </c>
      <c r="G154" s="47" t="s">
        <v>309</v>
      </c>
      <c r="H154" s="404" t="str">
        <f>VLOOKUP(C154,'Hemis baza'!K:AF,5,)</f>
        <v>S1-22 Tarix</v>
      </c>
      <c r="I154" s="403" t="str">
        <f>VLOOKUP(C154,'Hemis baza'!K:AF,11,)</f>
        <v>Bakalavr</v>
      </c>
      <c r="J154" s="23" t="str">
        <f>VLOOKUP(C154,'Hemis baza'!K:AF,12,)</f>
        <v>Sirtqi</v>
      </c>
      <c r="K154" s="77" t="s">
        <v>4894</v>
      </c>
      <c r="L154" s="50">
        <v>12000000</v>
      </c>
      <c r="M154" s="50">
        <f>SUMIF('BR 3'!B:B,'3-kurs'!C154,'BR 3'!G:G)</f>
        <v>10500000</v>
      </c>
      <c r="N154" s="12">
        <f t="shared" si="14"/>
        <v>1500000</v>
      </c>
      <c r="O154" s="50"/>
      <c r="P154" s="12">
        <f t="shared" si="15"/>
        <v>0</v>
      </c>
      <c r="Q154" s="48"/>
      <c r="T154" s="50">
        <f t="shared" si="13"/>
        <v>0</v>
      </c>
      <c r="U154" s="50">
        <v>10500000</v>
      </c>
      <c r="V154" s="50">
        <v>0</v>
      </c>
      <c r="W154" s="50"/>
      <c r="X154" s="558"/>
      <c r="Y154" s="558"/>
      <c r="Z154" s="558"/>
      <c r="AA154" s="55">
        <f t="shared" si="16"/>
        <v>12000000</v>
      </c>
      <c r="AB154" s="55">
        <f t="shared" si="17"/>
        <v>10500000</v>
      </c>
      <c r="AC154" s="55">
        <f t="shared" si="17"/>
        <v>1500000</v>
      </c>
      <c r="AD154" s="55">
        <f t="shared" si="18"/>
        <v>0</v>
      </c>
    </row>
    <row r="155" spans="1:30" s="51" customFormat="1" x14ac:dyDescent="0.25">
      <c r="A155" s="89">
        <f>SUBTOTAL(103,$B$2:B155)</f>
        <v>154</v>
      </c>
      <c r="B155" s="48" t="s">
        <v>2752</v>
      </c>
      <c r="C155" s="49">
        <v>60105045300011</v>
      </c>
      <c r="D155" s="49" t="str">
        <f>VLOOKUP(C155,'Hemis baza'!K:AJ,26,)</f>
        <v>438231100222</v>
      </c>
      <c r="E155" s="24" t="str">
        <f>VLOOKUP(C155,'Hemis baza'!K:AF,13,)</f>
        <v>To‘lov-shartnoma</v>
      </c>
      <c r="F155" s="109" t="str">
        <f>VLOOKUP(C155,'Hemis baza'!K:AF,3,)</f>
        <v>3-kurs</v>
      </c>
      <c r="G155" s="47" t="s">
        <v>121</v>
      </c>
      <c r="H155" s="404" t="str">
        <f>VLOOKUP(C155,'Hemis baza'!K:AF,5,)</f>
        <v>S1-22 BT</v>
      </c>
      <c r="I155" s="403" t="str">
        <f>VLOOKUP(C155,'Hemis baza'!K:AF,11,)</f>
        <v>Bakalavr</v>
      </c>
      <c r="J155" s="23" t="str">
        <f>VLOOKUP(C155,'Hemis baza'!K:AF,12,)</f>
        <v>Sirtqi</v>
      </c>
      <c r="K155" s="77" t="s">
        <v>2753</v>
      </c>
      <c r="L155" s="50">
        <v>12000000</v>
      </c>
      <c r="M155" s="50">
        <f>SUMIF('BR 3'!B:B,'3-kurs'!C155,'BR 3'!G:G)</f>
        <v>10000000</v>
      </c>
      <c r="N155" s="12">
        <f t="shared" si="14"/>
        <v>2000000</v>
      </c>
      <c r="O155" s="50"/>
      <c r="P155" s="12">
        <f t="shared" si="15"/>
        <v>0</v>
      </c>
      <c r="Q155" s="48"/>
      <c r="T155" s="50">
        <f t="shared" si="13"/>
        <v>0</v>
      </c>
      <c r="U155" s="50">
        <v>10000000</v>
      </c>
      <c r="V155" s="50">
        <v>0</v>
      </c>
      <c r="W155" s="50"/>
      <c r="X155" s="558"/>
      <c r="Y155" s="558"/>
      <c r="Z155" s="558"/>
      <c r="AA155" s="55">
        <f t="shared" si="16"/>
        <v>12000000</v>
      </c>
      <c r="AB155" s="55">
        <f t="shared" si="17"/>
        <v>10000000</v>
      </c>
      <c r="AC155" s="55">
        <f t="shared" si="17"/>
        <v>2000000</v>
      </c>
      <c r="AD155" s="55">
        <f t="shared" si="18"/>
        <v>0</v>
      </c>
    </row>
    <row r="156" spans="1:30" s="51" customFormat="1" x14ac:dyDescent="0.25">
      <c r="A156" s="89">
        <f>SUBTOTAL(103,$B$2:B156)</f>
        <v>155</v>
      </c>
      <c r="B156" s="48" t="s">
        <v>2754</v>
      </c>
      <c r="C156" s="49">
        <v>42811945310080</v>
      </c>
      <c r="D156" s="49" t="str">
        <f>VLOOKUP(C156,'Hemis baza'!K:AJ,26,)</f>
        <v>438231100121</v>
      </c>
      <c r="E156" s="24" t="str">
        <f>VLOOKUP(C156,'Hemis baza'!K:AF,13,)</f>
        <v>To‘lov-shartnoma</v>
      </c>
      <c r="F156" s="109" t="str">
        <f>VLOOKUP(C156,'Hemis baza'!K:AF,3,)</f>
        <v>3-kurs</v>
      </c>
      <c r="G156" s="47" t="s">
        <v>121</v>
      </c>
      <c r="H156" s="404" t="str">
        <f>VLOOKUP(C156,'Hemis baza'!K:AF,5,)</f>
        <v>S1-22 BT</v>
      </c>
      <c r="I156" s="403" t="str">
        <f>VLOOKUP(C156,'Hemis baza'!K:AF,11,)</f>
        <v>Bakalavr</v>
      </c>
      <c r="J156" s="23" t="str">
        <f>VLOOKUP(C156,'Hemis baza'!K:AF,12,)</f>
        <v>Sirtqi</v>
      </c>
      <c r="K156" s="77" t="s">
        <v>2755</v>
      </c>
      <c r="L156" s="50">
        <v>12000000</v>
      </c>
      <c r="M156" s="50">
        <f>SUMIF('BR 3'!B:B,'3-kurs'!C156,'BR 3'!G:G)</f>
        <v>12000000</v>
      </c>
      <c r="N156" s="12">
        <f t="shared" si="14"/>
        <v>0</v>
      </c>
      <c r="O156" s="50"/>
      <c r="P156" s="12">
        <f t="shared" si="15"/>
        <v>0</v>
      </c>
      <c r="Q156" s="48"/>
      <c r="T156" s="50">
        <f t="shared" si="13"/>
        <v>0</v>
      </c>
      <c r="U156" s="50">
        <v>12000000</v>
      </c>
      <c r="V156" s="50">
        <v>0</v>
      </c>
      <c r="W156" s="50"/>
      <c r="X156" s="558"/>
      <c r="Y156" s="558"/>
      <c r="Z156" s="558"/>
      <c r="AA156" s="55">
        <f t="shared" si="16"/>
        <v>12000000</v>
      </c>
      <c r="AB156" s="55">
        <f t="shared" si="17"/>
        <v>12000000</v>
      </c>
      <c r="AC156" s="55">
        <f t="shared" si="17"/>
        <v>0</v>
      </c>
      <c r="AD156" s="55">
        <f t="shared" si="18"/>
        <v>0</v>
      </c>
    </row>
    <row r="157" spans="1:30" s="51" customFormat="1" x14ac:dyDescent="0.25">
      <c r="A157" s="89">
        <f>SUBTOTAL(103,$B$2:B157)</f>
        <v>156</v>
      </c>
      <c r="B157" s="48" t="s">
        <v>2756</v>
      </c>
      <c r="C157" s="49">
        <v>40309951010064</v>
      </c>
      <c r="D157" s="49" t="str">
        <f>VLOOKUP(C157,'Hemis baza'!K:AJ,26,)</f>
        <v>438221100200</v>
      </c>
      <c r="E157" s="24" t="str">
        <f>VLOOKUP(C157,'Hemis baza'!K:AF,13,)</f>
        <v>To‘lov-shartnoma</v>
      </c>
      <c r="F157" s="109" t="str">
        <f>VLOOKUP(C157,'Hemis baza'!K:AF,3,)</f>
        <v>3-kurs</v>
      </c>
      <c r="G157" s="47" t="s">
        <v>4882</v>
      </c>
      <c r="H157" s="404" t="str">
        <f>VLOOKUP(C157,'Hemis baza'!K:AF,5,)</f>
        <v>S2-22 AP</v>
      </c>
      <c r="I157" s="403" t="str">
        <f>VLOOKUP(C157,'Hemis baza'!K:AF,11,)</f>
        <v>Bakalavr</v>
      </c>
      <c r="J157" s="23" t="str">
        <f>VLOOKUP(C157,'Hemis baza'!K:AF,12,)</f>
        <v>Sirtqi</v>
      </c>
      <c r="K157" s="77" t="s">
        <v>2757</v>
      </c>
      <c r="L157" s="50">
        <v>12000000</v>
      </c>
      <c r="M157" s="50">
        <f>SUMIF('BR 3'!B:B,'3-kurs'!C157,'BR 3'!G:G)</f>
        <v>4000000</v>
      </c>
      <c r="N157" s="12">
        <f t="shared" si="14"/>
        <v>8000000</v>
      </c>
      <c r="O157" s="50"/>
      <c r="P157" s="12">
        <f t="shared" si="15"/>
        <v>0</v>
      </c>
      <c r="Q157" s="48"/>
      <c r="T157" s="50">
        <f t="shared" si="13"/>
        <v>0</v>
      </c>
      <c r="U157" s="50">
        <v>4000000</v>
      </c>
      <c r="V157" s="50">
        <v>0</v>
      </c>
      <c r="W157" s="50"/>
      <c r="X157" s="558"/>
      <c r="Y157" s="558"/>
      <c r="Z157" s="558"/>
      <c r="AA157" s="55">
        <f t="shared" si="16"/>
        <v>12000000</v>
      </c>
      <c r="AB157" s="55">
        <f t="shared" si="17"/>
        <v>4000000</v>
      </c>
      <c r="AC157" s="55">
        <f t="shared" si="17"/>
        <v>8000000</v>
      </c>
      <c r="AD157" s="55">
        <f t="shared" si="18"/>
        <v>0</v>
      </c>
    </row>
    <row r="158" spans="1:30" s="51" customFormat="1" x14ac:dyDescent="0.25">
      <c r="A158" s="89">
        <f>SUBTOTAL(103,$B$2:B158)</f>
        <v>157</v>
      </c>
      <c r="B158" s="48" t="s">
        <v>2758</v>
      </c>
      <c r="C158" s="49">
        <v>30202975380025</v>
      </c>
      <c r="D158" s="49" t="str">
        <f>VLOOKUP(C158,'Hemis baza'!K:AJ,26,)</f>
        <v>438231100235</v>
      </c>
      <c r="E158" s="24" t="str">
        <f>VLOOKUP(C158,'Hemis baza'!K:AF,13,)</f>
        <v>To‘lov-shartnoma</v>
      </c>
      <c r="F158" s="109" t="str">
        <f>VLOOKUP(C158,'Hemis baza'!K:AF,3,)</f>
        <v>3-kurs</v>
      </c>
      <c r="G158" s="307" t="s">
        <v>318</v>
      </c>
      <c r="H158" s="404" t="str">
        <f>VLOOKUP(C158,'Hemis baza'!K:AF,5,)</f>
        <v>S1-22 IQT</v>
      </c>
      <c r="I158" s="403" t="str">
        <f>VLOOKUP(C158,'Hemis baza'!K:AF,11,)</f>
        <v>Bakalavr</v>
      </c>
      <c r="J158" s="23" t="str">
        <f>VLOOKUP(C158,'Hemis baza'!K:AF,12,)</f>
        <v>Sirtqi</v>
      </c>
      <c r="K158" s="77" t="s">
        <v>2759</v>
      </c>
      <c r="L158" s="50">
        <v>12000000</v>
      </c>
      <c r="M158" s="50">
        <f>SUMIF('BR 3'!B:B,'3-kurs'!C158,'BR 3'!G:G)</f>
        <v>11000000</v>
      </c>
      <c r="N158" s="12">
        <f t="shared" si="14"/>
        <v>1000000</v>
      </c>
      <c r="O158" s="50">
        <v>2000000</v>
      </c>
      <c r="P158" s="12">
        <f t="shared" si="15"/>
        <v>0</v>
      </c>
      <c r="Q158" s="48"/>
      <c r="T158" s="50">
        <f t="shared" si="13"/>
        <v>0</v>
      </c>
      <c r="U158" s="50">
        <v>11000000</v>
      </c>
      <c r="V158" s="50">
        <v>0</v>
      </c>
      <c r="W158" s="50"/>
      <c r="X158" s="558"/>
      <c r="Y158" s="558"/>
      <c r="Z158" s="558"/>
      <c r="AA158" s="55">
        <f t="shared" si="16"/>
        <v>12000000</v>
      </c>
      <c r="AB158" s="55">
        <f t="shared" si="17"/>
        <v>11000000</v>
      </c>
      <c r="AC158" s="55">
        <f t="shared" si="17"/>
        <v>1000000</v>
      </c>
      <c r="AD158" s="55">
        <f t="shared" si="18"/>
        <v>0</v>
      </c>
    </row>
    <row r="159" spans="1:30" s="51" customFormat="1" x14ac:dyDescent="0.25">
      <c r="A159" s="89">
        <f>SUBTOTAL(103,$B$2:B159)</f>
        <v>158</v>
      </c>
      <c r="B159" s="48" t="s">
        <v>2760</v>
      </c>
      <c r="C159" s="49">
        <v>41707955330019</v>
      </c>
      <c r="D159" s="49" t="str">
        <f>VLOOKUP(C159,'Hemis baza'!K:AJ,26,)</f>
        <v>438221100330</v>
      </c>
      <c r="E159" s="24" t="str">
        <f>VLOOKUP(C159,'Hemis baza'!K:AF,13,)</f>
        <v>To‘lov-shartnoma</v>
      </c>
      <c r="F159" s="109" t="str">
        <f>VLOOKUP(C159,'Hemis baza'!K:AF,3,)</f>
        <v>3-kurs</v>
      </c>
      <c r="G159" s="47" t="s">
        <v>4882</v>
      </c>
      <c r="H159" s="404" t="str">
        <f>VLOOKUP(C159,'Hemis baza'!K:AF,5,)</f>
        <v>S3-22 AP</v>
      </c>
      <c r="I159" s="403" t="str">
        <f>VLOOKUP(C159,'Hemis baza'!K:AF,11,)</f>
        <v>Bakalavr</v>
      </c>
      <c r="J159" s="23" t="str">
        <f>VLOOKUP(C159,'Hemis baza'!K:AF,12,)</f>
        <v>Sirtqi</v>
      </c>
      <c r="K159" s="77" t="s">
        <v>2761</v>
      </c>
      <c r="L159" s="50">
        <v>12000000</v>
      </c>
      <c r="M159" s="50">
        <f>SUMIF('BR 3'!B:B,'3-kurs'!C159,'BR 3'!G:G)</f>
        <v>9000000</v>
      </c>
      <c r="N159" s="12">
        <f t="shared" si="14"/>
        <v>3000000</v>
      </c>
      <c r="O159" s="50"/>
      <c r="P159" s="12">
        <f t="shared" si="15"/>
        <v>0</v>
      </c>
      <c r="Q159" s="48"/>
      <c r="T159" s="50">
        <f t="shared" si="13"/>
        <v>0</v>
      </c>
      <c r="U159" s="50">
        <v>9000000</v>
      </c>
      <c r="V159" s="50">
        <v>0</v>
      </c>
      <c r="W159" s="50"/>
      <c r="X159" s="558"/>
      <c r="Y159" s="558"/>
      <c r="Z159" s="558"/>
      <c r="AA159" s="55">
        <f t="shared" si="16"/>
        <v>12000000</v>
      </c>
      <c r="AB159" s="55">
        <f t="shared" si="17"/>
        <v>9000000</v>
      </c>
      <c r="AC159" s="55">
        <f t="shared" si="17"/>
        <v>3000000</v>
      </c>
      <c r="AD159" s="55">
        <f t="shared" si="18"/>
        <v>0</v>
      </c>
    </row>
    <row r="160" spans="1:30" s="51" customFormat="1" x14ac:dyDescent="0.25">
      <c r="A160" s="89">
        <f>SUBTOTAL(103,$B$2:B160)</f>
        <v>159</v>
      </c>
      <c r="B160" s="48" t="s">
        <v>1599</v>
      </c>
      <c r="C160" s="49">
        <v>62504035380017</v>
      </c>
      <c r="D160" s="49" t="str">
        <f>VLOOKUP(C160,'Hemis baza'!K:AJ,26,)</f>
        <v>438221100203</v>
      </c>
      <c r="E160" s="24" t="str">
        <f>VLOOKUP(C160,'Hemis baza'!K:AF,13,)</f>
        <v>To‘lov-shartnoma</v>
      </c>
      <c r="F160" s="109" t="str">
        <f>VLOOKUP(C160,'Hemis baza'!K:AF,3,)</f>
        <v>3-kurs</v>
      </c>
      <c r="G160" s="47" t="s">
        <v>4882</v>
      </c>
      <c r="H160" s="404" t="str">
        <f>VLOOKUP(C160,'Hemis baza'!K:AF,5,)</f>
        <v>S3-22 AP</v>
      </c>
      <c r="I160" s="403" t="str">
        <f>VLOOKUP(C160,'Hemis baza'!K:AF,11,)</f>
        <v>Bakalavr</v>
      </c>
      <c r="J160" s="23" t="str">
        <f>VLOOKUP(C160,'Hemis baza'!K:AF,12,)</f>
        <v>Sirtqi</v>
      </c>
      <c r="K160" s="77" t="s">
        <v>2762</v>
      </c>
      <c r="L160" s="50">
        <v>12000000</v>
      </c>
      <c r="M160" s="50">
        <f>SUMIF('BR 3'!B:B,'3-kurs'!C160,'BR 3'!G:G)</f>
        <v>12000000</v>
      </c>
      <c r="N160" s="12">
        <f t="shared" si="14"/>
        <v>0</v>
      </c>
      <c r="O160" s="50"/>
      <c r="P160" s="12">
        <f t="shared" si="15"/>
        <v>0</v>
      </c>
      <c r="Q160" s="48"/>
      <c r="T160" s="50">
        <f t="shared" si="13"/>
        <v>0</v>
      </c>
      <c r="U160" s="50">
        <v>12000000</v>
      </c>
      <c r="V160" s="50">
        <v>0</v>
      </c>
      <c r="W160" s="50"/>
      <c r="X160" s="558"/>
      <c r="Y160" s="558"/>
      <c r="Z160" s="558"/>
      <c r="AA160" s="55">
        <f t="shared" si="16"/>
        <v>12000000</v>
      </c>
      <c r="AB160" s="55">
        <f t="shared" si="17"/>
        <v>12000000</v>
      </c>
      <c r="AC160" s="55">
        <f t="shared" si="17"/>
        <v>0</v>
      </c>
      <c r="AD160" s="55">
        <f t="shared" si="18"/>
        <v>0</v>
      </c>
    </row>
    <row r="161" spans="1:30" s="51" customFormat="1" x14ac:dyDescent="0.25">
      <c r="A161" s="89">
        <f>SUBTOTAL(103,$B$2:B161)</f>
        <v>160</v>
      </c>
      <c r="B161" s="48" t="s">
        <v>2763</v>
      </c>
      <c r="C161" s="49">
        <v>42711861110064</v>
      </c>
      <c r="D161" s="49" t="str">
        <f>VLOOKUP(C161,'Hemis baza'!K:AJ,26,)</f>
        <v>438231100233</v>
      </c>
      <c r="E161" s="24" t="str">
        <f>VLOOKUP(C161,'Hemis baza'!K:AF,13,)</f>
        <v>To‘lov-shartnoma</v>
      </c>
      <c r="F161" s="109" t="str">
        <f>VLOOKUP(C161,'Hemis baza'!K:AF,3,)</f>
        <v>3-kurs</v>
      </c>
      <c r="G161" s="47" t="s">
        <v>121</v>
      </c>
      <c r="H161" s="404" t="str">
        <f>VLOOKUP(C161,'Hemis baza'!K:AF,5,)</f>
        <v>S1-22 BT</v>
      </c>
      <c r="I161" s="403" t="str">
        <f>VLOOKUP(C161,'Hemis baza'!K:AF,11,)</f>
        <v>Bakalavr</v>
      </c>
      <c r="J161" s="23" t="str">
        <f>VLOOKUP(C161,'Hemis baza'!K:AF,12,)</f>
        <v>Sirtqi</v>
      </c>
      <c r="K161" s="77" t="s">
        <v>2764</v>
      </c>
      <c r="L161" s="50">
        <v>12000000</v>
      </c>
      <c r="M161" s="50">
        <f>SUMIF('BR 3'!B:B,'3-kurs'!C161,'BR 3'!G:G)</f>
        <v>11474000</v>
      </c>
      <c r="N161" s="12">
        <f t="shared" si="14"/>
        <v>526000</v>
      </c>
      <c r="O161" s="50"/>
      <c r="P161" s="12">
        <f t="shared" si="15"/>
        <v>0</v>
      </c>
      <c r="Q161" s="48"/>
      <c r="T161" s="50">
        <f t="shared" si="13"/>
        <v>0</v>
      </c>
      <c r="U161" s="50">
        <v>11474000</v>
      </c>
      <c r="V161" s="50">
        <v>0</v>
      </c>
      <c r="W161" s="50"/>
      <c r="X161" s="558"/>
      <c r="Y161" s="558"/>
      <c r="Z161" s="558"/>
      <c r="AA161" s="55">
        <f t="shared" si="16"/>
        <v>12000000</v>
      </c>
      <c r="AB161" s="55">
        <f t="shared" si="17"/>
        <v>11474000</v>
      </c>
      <c r="AC161" s="55">
        <f t="shared" si="17"/>
        <v>526000</v>
      </c>
      <c r="AD161" s="55">
        <f t="shared" si="18"/>
        <v>0</v>
      </c>
    </row>
    <row r="162" spans="1:30" s="51" customFormat="1" x14ac:dyDescent="0.25">
      <c r="A162" s="89">
        <f>SUBTOTAL(103,$B$2:B162)</f>
        <v>161</v>
      </c>
      <c r="B162" s="48" t="s">
        <v>2765</v>
      </c>
      <c r="C162" s="49">
        <v>40909941170011</v>
      </c>
      <c r="D162" s="49" t="e">
        <f>VLOOKUP(C162,'Hemis baza'!K:AJ,26,)</f>
        <v>#N/A</v>
      </c>
      <c r="E162" s="24" t="e">
        <f>VLOOKUP(C162,'Hemis baza'!K:AF,13,)</f>
        <v>#N/A</v>
      </c>
      <c r="F162" s="109" t="e">
        <f>VLOOKUP(C162,'Hemis baza'!K:AF,3,)</f>
        <v>#N/A</v>
      </c>
      <c r="G162" s="47"/>
      <c r="H162" s="404" t="e">
        <f>VLOOKUP(C162,'Hemis baza'!K:AF,5,)</f>
        <v>#N/A</v>
      </c>
      <c r="I162" s="403" t="e">
        <f>VLOOKUP(C162,'Hemis baza'!K:AF,11,)</f>
        <v>#N/A</v>
      </c>
      <c r="J162" s="23" t="e">
        <f>VLOOKUP(C162,'Hemis baza'!K:AF,12,)</f>
        <v>#N/A</v>
      </c>
      <c r="K162" s="77" t="s">
        <v>4699</v>
      </c>
      <c r="L162" s="50">
        <v>15000000</v>
      </c>
      <c r="M162" s="50">
        <f>SUMIF('BR 3'!B:B,'3-kurs'!C162,'BR 3'!G:G)</f>
        <v>0</v>
      </c>
      <c r="N162" s="12">
        <f t="shared" si="14"/>
        <v>15000000</v>
      </c>
      <c r="O162" s="50"/>
      <c r="P162" s="12">
        <f t="shared" si="15"/>
        <v>0</v>
      </c>
      <c r="Q162" s="48"/>
      <c r="T162" s="50">
        <f t="shared" si="13"/>
        <v>0</v>
      </c>
      <c r="U162" s="50">
        <v>0</v>
      </c>
      <c r="V162" s="50">
        <v>0</v>
      </c>
      <c r="W162" s="50"/>
      <c r="X162" s="558"/>
      <c r="Y162" s="558"/>
      <c r="Z162" s="558"/>
      <c r="AA162" s="55">
        <f t="shared" si="16"/>
        <v>15000000</v>
      </c>
      <c r="AB162" s="55">
        <f t="shared" si="17"/>
        <v>0</v>
      </c>
      <c r="AC162" s="55">
        <f t="shared" si="17"/>
        <v>15000000</v>
      </c>
      <c r="AD162" s="55">
        <f t="shared" si="18"/>
        <v>0</v>
      </c>
    </row>
    <row r="163" spans="1:30" s="51" customFormat="1" x14ac:dyDescent="0.25">
      <c r="A163" s="89">
        <f>SUBTOTAL(103,$B$2:B163)</f>
        <v>162</v>
      </c>
      <c r="B163" s="48" t="s">
        <v>2768</v>
      </c>
      <c r="C163" s="49">
        <v>51107035280042</v>
      </c>
      <c r="D163" s="49" t="str">
        <f>VLOOKUP(C163,'Hemis baza'!K:AJ,26,)</f>
        <v>438221100103</v>
      </c>
      <c r="E163" s="24" t="str">
        <f>VLOOKUP(C163,'Hemis baza'!K:AF,13,)</f>
        <v>To‘lov-shartnoma</v>
      </c>
      <c r="F163" s="109" t="str">
        <f>VLOOKUP(C163,'Hemis baza'!K:AF,3,)</f>
        <v>3-kurs</v>
      </c>
      <c r="G163" s="47" t="s">
        <v>4882</v>
      </c>
      <c r="H163" s="404" t="str">
        <f>VLOOKUP(C163,'Hemis baza'!K:AF,5,)</f>
        <v>S1-22 AP</v>
      </c>
      <c r="I163" s="403" t="str">
        <f>VLOOKUP(C163,'Hemis baza'!K:AF,11,)</f>
        <v>Bakalavr</v>
      </c>
      <c r="J163" s="23" t="str">
        <f>VLOOKUP(C163,'Hemis baza'!K:AF,12,)</f>
        <v>Sirtqi</v>
      </c>
      <c r="K163" s="77" t="s">
        <v>2769</v>
      </c>
      <c r="L163" s="50">
        <v>12000000</v>
      </c>
      <c r="M163" s="50">
        <f>SUMIF('BR 3'!B:B,'3-kurs'!C163,'BR 3'!G:G)</f>
        <v>7311500</v>
      </c>
      <c r="N163" s="12">
        <f t="shared" si="14"/>
        <v>4688500</v>
      </c>
      <c r="O163" s="50"/>
      <c r="P163" s="12">
        <f t="shared" si="15"/>
        <v>0</v>
      </c>
      <c r="Q163" s="48"/>
      <c r="T163" s="50">
        <f t="shared" si="13"/>
        <v>0</v>
      </c>
      <c r="U163" s="50">
        <v>7311500</v>
      </c>
      <c r="V163" s="50">
        <v>0</v>
      </c>
      <c r="W163" s="50"/>
      <c r="X163" s="558"/>
      <c r="Y163" s="558"/>
      <c r="Z163" s="558"/>
      <c r="AA163" s="55">
        <f t="shared" si="16"/>
        <v>12000000</v>
      </c>
      <c r="AB163" s="55">
        <f t="shared" si="17"/>
        <v>7311500</v>
      </c>
      <c r="AC163" s="55">
        <f t="shared" si="17"/>
        <v>4688500</v>
      </c>
      <c r="AD163" s="55">
        <f t="shared" si="18"/>
        <v>0</v>
      </c>
    </row>
    <row r="164" spans="1:30" s="51" customFormat="1" x14ac:dyDescent="0.25">
      <c r="A164" s="89">
        <f>SUBTOTAL(103,$B$2:B164)</f>
        <v>163</v>
      </c>
      <c r="B164" s="48" t="s">
        <v>2770</v>
      </c>
      <c r="C164" s="49">
        <v>50701055280010</v>
      </c>
      <c r="D164" s="49" t="str">
        <f>VLOOKUP(C164,'Hemis baza'!K:AJ,26,)</f>
        <v>438221100122</v>
      </c>
      <c r="E164" s="24" t="str">
        <f>VLOOKUP(C164,'Hemis baza'!K:AF,13,)</f>
        <v>To‘lov-shartnoma</v>
      </c>
      <c r="F164" s="109" t="str">
        <f>VLOOKUP(C164,'Hemis baza'!K:AF,3,)</f>
        <v>3-kurs</v>
      </c>
      <c r="G164" s="47" t="s">
        <v>4882</v>
      </c>
      <c r="H164" s="404" t="str">
        <f>VLOOKUP(C164,'Hemis baza'!K:AF,5,)</f>
        <v>S1-22 AP</v>
      </c>
      <c r="I164" s="403" t="str">
        <f>VLOOKUP(C164,'Hemis baza'!K:AF,11,)</f>
        <v>Bakalavr</v>
      </c>
      <c r="J164" s="23" t="str">
        <f>VLOOKUP(C164,'Hemis baza'!K:AF,12,)</f>
        <v>Sirtqi</v>
      </c>
      <c r="K164" s="77" t="s">
        <v>2771</v>
      </c>
      <c r="L164" s="50">
        <v>12000000</v>
      </c>
      <c r="M164" s="50">
        <f>SUMIF('BR 3'!B:B,'3-kurs'!C164,'BR 3'!G:G)</f>
        <v>9000000</v>
      </c>
      <c r="N164" s="12">
        <f t="shared" si="14"/>
        <v>3000000</v>
      </c>
      <c r="O164" s="50"/>
      <c r="P164" s="12">
        <f t="shared" si="15"/>
        <v>0</v>
      </c>
      <c r="Q164" s="48"/>
      <c r="T164" s="50">
        <f t="shared" si="13"/>
        <v>0</v>
      </c>
      <c r="U164" s="50">
        <v>9000000</v>
      </c>
      <c r="V164" s="50">
        <v>916664</v>
      </c>
      <c r="W164" s="50"/>
      <c r="X164" s="558"/>
      <c r="Y164" s="558"/>
      <c r="Z164" s="558"/>
      <c r="AA164" s="55">
        <f t="shared" si="16"/>
        <v>12000000</v>
      </c>
      <c r="AB164" s="55">
        <f t="shared" si="17"/>
        <v>9000000</v>
      </c>
      <c r="AC164" s="55">
        <f t="shared" si="17"/>
        <v>3000000</v>
      </c>
      <c r="AD164" s="55">
        <f t="shared" si="18"/>
        <v>0</v>
      </c>
    </row>
    <row r="165" spans="1:30" s="51" customFormat="1" x14ac:dyDescent="0.25">
      <c r="A165" s="89">
        <f>SUBTOTAL(103,$B$2:B165)</f>
        <v>164</v>
      </c>
      <c r="B165" s="48" t="s">
        <v>2772</v>
      </c>
      <c r="C165" s="49">
        <v>40612965300013</v>
      </c>
      <c r="D165" s="49" t="e">
        <f>VLOOKUP(C165,'Hemis baza'!K:AJ,26,)</f>
        <v>#N/A</v>
      </c>
      <c r="E165" s="24" t="e">
        <f>VLOOKUP(C165,'Hemis baza'!K:AF,13,)</f>
        <v>#N/A</v>
      </c>
      <c r="F165" s="109" t="e">
        <f>VLOOKUP(C165,'Hemis baza'!K:AF,3,)</f>
        <v>#N/A</v>
      </c>
      <c r="G165" s="47"/>
      <c r="H165" s="404" t="e">
        <f>VLOOKUP(C165,'Hemis baza'!K:AF,5,)</f>
        <v>#N/A</v>
      </c>
      <c r="I165" s="403" t="e">
        <f>VLOOKUP(C165,'Hemis baza'!K:AF,11,)</f>
        <v>#N/A</v>
      </c>
      <c r="J165" s="23" t="e">
        <f>VLOOKUP(C165,'Hemis baza'!K:AF,12,)</f>
        <v>#N/A</v>
      </c>
      <c r="K165" s="77" t="s">
        <v>4706</v>
      </c>
      <c r="L165" s="50">
        <v>15000000</v>
      </c>
      <c r="M165" s="50">
        <f>SUMIF('BR 3'!B:B,'3-kurs'!C165,'BR 3'!G:G)</f>
        <v>0</v>
      </c>
      <c r="N165" s="12">
        <f t="shared" si="14"/>
        <v>15000000</v>
      </c>
      <c r="O165" s="50"/>
      <c r="P165" s="12">
        <f t="shared" si="15"/>
        <v>0</v>
      </c>
      <c r="Q165" s="48"/>
      <c r="T165" s="50">
        <f t="shared" si="13"/>
        <v>0</v>
      </c>
      <c r="U165" s="50">
        <v>0</v>
      </c>
      <c r="V165" s="50">
        <v>0</v>
      </c>
      <c r="W165" s="50"/>
      <c r="X165" s="558"/>
      <c r="Y165" s="558"/>
      <c r="Z165" s="558"/>
      <c r="AA165" s="55">
        <f t="shared" si="16"/>
        <v>15000000</v>
      </c>
      <c r="AB165" s="55">
        <f t="shared" si="17"/>
        <v>0</v>
      </c>
      <c r="AC165" s="55">
        <f t="shared" si="17"/>
        <v>15000000</v>
      </c>
      <c r="AD165" s="55">
        <f t="shared" si="18"/>
        <v>0</v>
      </c>
    </row>
    <row r="166" spans="1:30" s="51" customFormat="1" x14ac:dyDescent="0.25">
      <c r="A166" s="89">
        <f>SUBTOTAL(103,$B$2:B166)</f>
        <v>165</v>
      </c>
      <c r="B166" s="48" t="s">
        <v>2773</v>
      </c>
      <c r="C166" s="49">
        <v>60507035310035</v>
      </c>
      <c r="D166" s="49" t="str">
        <f>VLOOKUP(C166,'Hemis baza'!K:AJ,26,)</f>
        <v>438221100035</v>
      </c>
      <c r="E166" s="24" t="str">
        <f>VLOOKUP(C166,'Hemis baza'!K:AF,13,)</f>
        <v>To‘lov-shartnoma</v>
      </c>
      <c r="F166" s="109" t="str">
        <f>VLOOKUP(C166,'Hemis baza'!K:AF,3,)</f>
        <v>3-kurs</v>
      </c>
      <c r="G166" s="47" t="s">
        <v>270</v>
      </c>
      <c r="H166" s="404" t="str">
        <f>VLOOKUP(C166,'Hemis baza'!K:AF,5,)</f>
        <v>2-22 XTA</v>
      </c>
      <c r="I166" s="403" t="str">
        <f>VLOOKUP(C166,'Hemis baza'!K:AF,11,)</f>
        <v>Bakalavr</v>
      </c>
      <c r="J166" s="23" t="str">
        <f>VLOOKUP(C166,'Hemis baza'!K:AF,12,)</f>
        <v>Kunduzgi</v>
      </c>
      <c r="K166" s="77" t="s">
        <v>2774</v>
      </c>
      <c r="L166" s="50">
        <v>15000000</v>
      </c>
      <c r="M166" s="50">
        <f>SUMIF('BR 3'!B:B,'3-kurs'!C166,'BR 3'!G:G)</f>
        <v>7500000</v>
      </c>
      <c r="N166" s="12">
        <f t="shared" si="14"/>
        <v>7500000</v>
      </c>
      <c r="O166" s="50"/>
      <c r="P166" s="12">
        <f t="shared" si="15"/>
        <v>0</v>
      </c>
      <c r="Q166" s="48"/>
      <c r="T166" s="50">
        <f t="shared" si="13"/>
        <v>0</v>
      </c>
      <c r="U166" s="50">
        <v>7500000</v>
      </c>
      <c r="V166" s="50">
        <v>0</v>
      </c>
      <c r="W166" s="50"/>
      <c r="X166" s="558"/>
      <c r="Y166" s="558"/>
      <c r="Z166" s="558"/>
      <c r="AA166" s="55">
        <f t="shared" si="16"/>
        <v>15000000</v>
      </c>
      <c r="AB166" s="55">
        <f t="shared" si="17"/>
        <v>7500000</v>
      </c>
      <c r="AC166" s="55">
        <f t="shared" si="17"/>
        <v>7500000</v>
      </c>
      <c r="AD166" s="55">
        <f t="shared" si="18"/>
        <v>0</v>
      </c>
    </row>
    <row r="167" spans="1:30" s="51" customFormat="1" x14ac:dyDescent="0.25">
      <c r="A167" s="89">
        <f>SUBTOTAL(103,$B$2:B167)</f>
        <v>166</v>
      </c>
      <c r="B167" s="48" t="s">
        <v>2775</v>
      </c>
      <c r="C167" s="49">
        <v>52802055260085</v>
      </c>
      <c r="D167" s="49" t="str">
        <f>VLOOKUP(C167,'Hemis baza'!K:AJ,26,)</f>
        <v>438221100095</v>
      </c>
      <c r="E167" s="24" t="str">
        <f>VLOOKUP(C167,'Hemis baza'!K:AF,13,)</f>
        <v>To‘lov-shartnoma</v>
      </c>
      <c r="F167" s="109" t="str">
        <f>VLOOKUP(C167,'Hemis baza'!K:AF,3,)</f>
        <v>3-kurs</v>
      </c>
      <c r="G167" s="47" t="s">
        <v>4882</v>
      </c>
      <c r="H167" s="404" t="str">
        <f>VLOOKUP(C167,'Hemis baza'!K:AF,5,)</f>
        <v>2-22 AP</v>
      </c>
      <c r="I167" s="403" t="str">
        <f>VLOOKUP(C167,'Hemis baza'!K:AF,11,)</f>
        <v>Bakalavr</v>
      </c>
      <c r="J167" s="23" t="str">
        <f>VLOOKUP(C167,'Hemis baza'!K:AF,12,)</f>
        <v>Kunduzgi</v>
      </c>
      <c r="K167" s="77" t="s">
        <v>2776</v>
      </c>
      <c r="L167" s="50">
        <v>15000000</v>
      </c>
      <c r="M167" s="50">
        <f>SUMIF('BR 3'!B:B,'3-kurs'!C167,'BR 3'!G:G)</f>
        <v>10000000</v>
      </c>
      <c r="N167" s="12">
        <f t="shared" si="14"/>
        <v>5000000</v>
      </c>
      <c r="O167" s="50"/>
      <c r="P167" s="12">
        <f t="shared" si="15"/>
        <v>0</v>
      </c>
      <c r="Q167" s="48"/>
      <c r="T167" s="50">
        <f t="shared" si="13"/>
        <v>0</v>
      </c>
      <c r="U167" s="50">
        <v>10000000</v>
      </c>
      <c r="V167" s="50">
        <v>0</v>
      </c>
      <c r="W167" s="50"/>
      <c r="X167" s="558"/>
      <c r="Y167" s="558"/>
      <c r="Z167" s="558"/>
      <c r="AA167" s="55">
        <f t="shared" si="16"/>
        <v>15000000</v>
      </c>
      <c r="AB167" s="55">
        <f t="shared" si="17"/>
        <v>10000000</v>
      </c>
      <c r="AC167" s="55">
        <f t="shared" si="17"/>
        <v>5000000</v>
      </c>
      <c r="AD167" s="55">
        <f t="shared" si="18"/>
        <v>0</v>
      </c>
    </row>
    <row r="168" spans="1:30" s="51" customFormat="1" x14ac:dyDescent="0.25">
      <c r="A168" s="89">
        <f>SUBTOTAL(103,$B$2:B168)</f>
        <v>167</v>
      </c>
      <c r="B168" s="48" t="s">
        <v>2777</v>
      </c>
      <c r="C168" s="49">
        <v>60502045300023</v>
      </c>
      <c r="D168" s="49" t="str">
        <f>VLOOKUP(C168,'Hemis baza'!K:AJ,26,)</f>
        <v>438221100272</v>
      </c>
      <c r="E168" s="24" t="str">
        <f>VLOOKUP(C168,'Hemis baza'!K:AF,13,)</f>
        <v>Davlat granti</v>
      </c>
      <c r="F168" s="109" t="str">
        <f>VLOOKUP(C168,'Hemis baza'!K:AF,3,)</f>
        <v>3-kurs</v>
      </c>
      <c r="G168" s="47" t="s">
        <v>19615</v>
      </c>
      <c r="H168" s="404" t="str">
        <f>VLOOKUP(C168,'Hemis baza'!K:AF,5,)</f>
        <v>1-22 MBTXT</v>
      </c>
      <c r="I168" s="403" t="str">
        <f>VLOOKUP(C168,'Hemis baza'!K:AF,11,)</f>
        <v>Bakalavr</v>
      </c>
      <c r="J168" s="23" t="str">
        <f>VLOOKUP(C168,'Hemis baza'!K:AF,12,)</f>
        <v>Kunduzgi</v>
      </c>
      <c r="K168" s="77" t="s">
        <v>2778</v>
      </c>
      <c r="L168" s="50">
        <v>15000000</v>
      </c>
      <c r="M168" s="50">
        <f>SUMIF('BR 3'!B:B,'3-kurs'!C168,'BR 3'!G:G)</f>
        <v>15000000</v>
      </c>
      <c r="N168" s="12">
        <f t="shared" si="14"/>
        <v>0</v>
      </c>
      <c r="O168" s="50"/>
      <c r="P168" s="12">
        <f t="shared" si="15"/>
        <v>0</v>
      </c>
      <c r="Q168" s="48"/>
      <c r="T168" s="50">
        <f t="shared" si="13"/>
        <v>0</v>
      </c>
      <c r="U168" s="50">
        <v>15000000</v>
      </c>
      <c r="V168" s="50">
        <v>0</v>
      </c>
      <c r="W168" s="50"/>
      <c r="X168" s="558"/>
      <c r="Y168" s="558"/>
      <c r="Z168" s="558"/>
      <c r="AA168" s="55">
        <f t="shared" si="16"/>
        <v>15000000</v>
      </c>
      <c r="AB168" s="55">
        <f t="shared" si="17"/>
        <v>15000000</v>
      </c>
      <c r="AC168" s="55">
        <f t="shared" si="17"/>
        <v>0</v>
      </c>
      <c r="AD168" s="55">
        <f t="shared" si="18"/>
        <v>0</v>
      </c>
    </row>
    <row r="169" spans="1:30" s="51" customFormat="1" x14ac:dyDescent="0.25">
      <c r="A169" s="89">
        <f>SUBTOTAL(103,$B$2:B169)</f>
        <v>168</v>
      </c>
      <c r="B169" s="48" t="s">
        <v>2779</v>
      </c>
      <c r="C169" s="49">
        <v>42508851000023</v>
      </c>
      <c r="D169" s="49" t="e">
        <f>VLOOKUP(C169,'Hemis baza'!K:AJ,26,)</f>
        <v>#N/A</v>
      </c>
      <c r="E169" s="24" t="e">
        <f>VLOOKUP(C169,'Hemis baza'!K:AF,13,)</f>
        <v>#N/A</v>
      </c>
      <c r="F169" s="109" t="e">
        <f>VLOOKUP(C169,'Hemis baza'!K:AF,3,)</f>
        <v>#N/A</v>
      </c>
      <c r="G169" s="47"/>
      <c r="H169" s="404" t="e">
        <f>VLOOKUP(C169,'Hemis baza'!K:AF,5,)</f>
        <v>#N/A</v>
      </c>
      <c r="I169" s="403" t="e">
        <f>VLOOKUP(C169,'Hemis baza'!K:AF,11,)</f>
        <v>#N/A</v>
      </c>
      <c r="J169" s="23" t="e">
        <f>VLOOKUP(C169,'Hemis baza'!K:AF,12,)</f>
        <v>#N/A</v>
      </c>
      <c r="K169" s="77" t="s">
        <v>4672</v>
      </c>
      <c r="L169" s="50">
        <v>15000000</v>
      </c>
      <c r="M169" s="50">
        <f>SUMIF('BR 3'!B:B,'3-kurs'!C169,'BR 3'!G:G)</f>
        <v>0</v>
      </c>
      <c r="N169" s="12">
        <f t="shared" si="14"/>
        <v>15000000</v>
      </c>
      <c r="O169" s="50"/>
      <c r="P169" s="12">
        <f t="shared" si="15"/>
        <v>0</v>
      </c>
      <c r="Q169" s="48"/>
      <c r="T169" s="50">
        <f t="shared" si="13"/>
        <v>0</v>
      </c>
      <c r="U169" s="50">
        <v>0</v>
      </c>
      <c r="V169" s="50">
        <v>0</v>
      </c>
      <c r="W169" s="50"/>
      <c r="X169" s="558"/>
      <c r="Y169" s="558"/>
      <c r="Z169" s="558"/>
      <c r="AA169" s="55">
        <f t="shared" si="16"/>
        <v>15000000</v>
      </c>
      <c r="AB169" s="55">
        <f t="shared" si="17"/>
        <v>0</v>
      </c>
      <c r="AC169" s="55">
        <f t="shared" si="17"/>
        <v>15000000</v>
      </c>
      <c r="AD169" s="55">
        <f t="shared" si="18"/>
        <v>0</v>
      </c>
    </row>
    <row r="170" spans="1:30" s="51" customFormat="1" x14ac:dyDescent="0.25">
      <c r="A170" s="89">
        <f>SUBTOTAL(103,$B$2:B170)</f>
        <v>169</v>
      </c>
      <c r="B170" s="48" t="s">
        <v>2780</v>
      </c>
      <c r="C170" s="49">
        <v>61605055280011</v>
      </c>
      <c r="D170" s="49" t="str">
        <f>VLOOKUP(C170,'Hemis baza'!K:AJ,26,)</f>
        <v>438221100144</v>
      </c>
      <c r="E170" s="24" t="str">
        <f>VLOOKUP(C170,'Hemis baza'!K:AF,13,)</f>
        <v>To‘lov-shartnoma</v>
      </c>
      <c r="F170" s="109" t="str">
        <f>VLOOKUP(C170,'Hemis baza'!K:AF,3,)</f>
        <v>3-kurs</v>
      </c>
      <c r="G170" s="307" t="s">
        <v>361</v>
      </c>
      <c r="H170" s="404" t="str">
        <f>VLOOKUP(C170,'Hemis baza'!K:AF,5,)</f>
        <v>S3-22 PSI</v>
      </c>
      <c r="I170" s="403" t="str">
        <f>VLOOKUP(C170,'Hemis baza'!K:AF,11,)</f>
        <v>Bakalavr</v>
      </c>
      <c r="J170" s="23" t="str">
        <f>VLOOKUP(C170,'Hemis baza'!K:AF,12,)</f>
        <v>Sirtqi</v>
      </c>
      <c r="K170" s="77" t="s">
        <v>2781</v>
      </c>
      <c r="L170" s="50">
        <v>12000000</v>
      </c>
      <c r="M170" s="50">
        <f>SUMIF('BR 3'!B:B,'3-kurs'!C170,'BR 3'!G:G)</f>
        <v>12920000</v>
      </c>
      <c r="N170" s="12">
        <f t="shared" si="14"/>
        <v>0</v>
      </c>
      <c r="O170" s="50"/>
      <c r="P170" s="12">
        <f t="shared" si="15"/>
        <v>920000</v>
      </c>
      <c r="Q170" s="48"/>
      <c r="T170" s="50">
        <f t="shared" si="13"/>
        <v>0</v>
      </c>
      <c r="U170" s="50">
        <v>12920000</v>
      </c>
      <c r="V170" s="50">
        <v>916664</v>
      </c>
      <c r="W170" s="50"/>
      <c r="X170" s="558"/>
      <c r="Y170" s="558"/>
      <c r="Z170" s="558"/>
      <c r="AA170" s="55">
        <f t="shared" si="16"/>
        <v>12000000</v>
      </c>
      <c r="AB170" s="55">
        <f t="shared" si="17"/>
        <v>12920000</v>
      </c>
      <c r="AC170" s="55">
        <f t="shared" si="17"/>
        <v>0</v>
      </c>
      <c r="AD170" s="55">
        <f t="shared" si="18"/>
        <v>920000</v>
      </c>
    </row>
    <row r="171" spans="1:30" s="51" customFormat="1" x14ac:dyDescent="0.25">
      <c r="A171" s="89">
        <f>SUBTOTAL(103,$B$2:B171)</f>
        <v>170</v>
      </c>
      <c r="B171" s="48" t="s">
        <v>2782</v>
      </c>
      <c r="C171" s="49">
        <v>62004035260017</v>
      </c>
      <c r="D171" s="49" t="str">
        <f>VLOOKUP(C171,'Hemis baza'!K:AJ,26,)</f>
        <v>438221100293</v>
      </c>
      <c r="E171" s="24" t="str">
        <f>VLOOKUP(C171,'Hemis baza'!K:AF,13,)</f>
        <v>To‘lov-shartnoma</v>
      </c>
      <c r="F171" s="109" t="str">
        <f>VLOOKUP(C171,'Hemis baza'!K:AF,3,)</f>
        <v>3-kurs</v>
      </c>
      <c r="G171" s="47" t="s">
        <v>19615</v>
      </c>
      <c r="H171" s="404" t="str">
        <f>VLOOKUP(C171,'Hemis baza'!K:AF,5,)</f>
        <v>1-22 MBTXT</v>
      </c>
      <c r="I171" s="403" t="str">
        <f>VLOOKUP(C171,'Hemis baza'!K:AF,11,)</f>
        <v>Bakalavr</v>
      </c>
      <c r="J171" s="23" t="str">
        <f>VLOOKUP(C171,'Hemis baza'!K:AF,12,)</f>
        <v>Kunduzgi</v>
      </c>
      <c r="K171" s="77" t="s">
        <v>2783</v>
      </c>
      <c r="L171" s="50">
        <v>15000000</v>
      </c>
      <c r="M171" s="50">
        <f>SUMIF('BR 3'!B:B,'3-kurs'!C171,'BR 3'!G:G)</f>
        <v>16000000</v>
      </c>
      <c r="N171" s="12">
        <f t="shared" si="14"/>
        <v>0</v>
      </c>
      <c r="O171" s="50"/>
      <c r="P171" s="12">
        <f t="shared" si="15"/>
        <v>1000000</v>
      </c>
      <c r="Q171" s="48"/>
      <c r="T171" s="50">
        <f t="shared" si="13"/>
        <v>0</v>
      </c>
      <c r="U171" s="50">
        <v>16000000</v>
      </c>
      <c r="V171" s="50">
        <v>1000000</v>
      </c>
      <c r="W171" s="50"/>
      <c r="X171" s="558"/>
      <c r="Y171" s="558"/>
      <c r="Z171" s="558"/>
      <c r="AA171" s="55">
        <f t="shared" si="16"/>
        <v>15000000</v>
      </c>
      <c r="AB171" s="55">
        <f t="shared" si="17"/>
        <v>16000000</v>
      </c>
      <c r="AC171" s="55">
        <f t="shared" si="17"/>
        <v>0</v>
      </c>
      <c r="AD171" s="55">
        <f t="shared" si="18"/>
        <v>1000000</v>
      </c>
    </row>
    <row r="172" spans="1:30" s="51" customFormat="1" x14ac:dyDescent="0.25">
      <c r="A172" s="89">
        <f>SUBTOTAL(103,$B$2:B172)</f>
        <v>171</v>
      </c>
      <c r="B172" s="48" t="s">
        <v>2784</v>
      </c>
      <c r="C172" s="49">
        <v>52602015280010</v>
      </c>
      <c r="D172" s="49" t="str">
        <f>VLOOKUP(C172,'Hemis baza'!K:AJ,26,)</f>
        <v>438221100276</v>
      </c>
      <c r="E172" s="24" t="str">
        <f>VLOOKUP(C172,'Hemis baza'!K:AF,13,)</f>
        <v>To‘lov-shartnoma</v>
      </c>
      <c r="F172" s="109" t="str">
        <f>VLOOKUP(C172,'Hemis baza'!K:AF,3,)</f>
        <v>3-kurs</v>
      </c>
      <c r="G172" s="47" t="s">
        <v>4882</v>
      </c>
      <c r="H172" s="404" t="str">
        <f>VLOOKUP(C172,'Hemis baza'!K:AF,5,)</f>
        <v>S1-22 AP</v>
      </c>
      <c r="I172" s="403" t="str">
        <f>VLOOKUP(C172,'Hemis baza'!K:AF,11,)</f>
        <v>Bakalavr</v>
      </c>
      <c r="J172" s="23" t="str">
        <f>VLOOKUP(C172,'Hemis baza'!K:AF,12,)</f>
        <v>Sirtqi</v>
      </c>
      <c r="K172" s="77" t="s">
        <v>2785</v>
      </c>
      <c r="L172" s="50">
        <v>12000000</v>
      </c>
      <c r="M172" s="50">
        <f>SUMIF('BR 3'!B:B,'3-kurs'!C172,'BR 3'!G:G)</f>
        <v>6000000</v>
      </c>
      <c r="N172" s="12">
        <f t="shared" si="14"/>
        <v>6000000</v>
      </c>
      <c r="O172" s="50"/>
      <c r="P172" s="12">
        <f t="shared" si="15"/>
        <v>0</v>
      </c>
      <c r="Q172" s="50" t="s">
        <v>7173</v>
      </c>
      <c r="T172" s="50">
        <f t="shared" si="13"/>
        <v>0</v>
      </c>
      <c r="U172" s="50">
        <v>6000000</v>
      </c>
      <c r="V172" s="50">
        <v>5499984</v>
      </c>
      <c r="W172" s="50"/>
      <c r="X172" s="558"/>
      <c r="Y172" s="558"/>
      <c r="Z172" s="558"/>
      <c r="AA172" s="55">
        <f t="shared" si="16"/>
        <v>12000000</v>
      </c>
      <c r="AB172" s="55">
        <f t="shared" si="17"/>
        <v>6000000</v>
      </c>
      <c r="AC172" s="55">
        <f t="shared" si="17"/>
        <v>6000000</v>
      </c>
      <c r="AD172" s="55">
        <f t="shared" si="18"/>
        <v>0</v>
      </c>
    </row>
    <row r="173" spans="1:30" s="51" customFormat="1" x14ac:dyDescent="0.25">
      <c r="A173" s="89">
        <f>SUBTOTAL(103,$B$2:B173)</f>
        <v>172</v>
      </c>
      <c r="B173" s="48" t="s">
        <v>2786</v>
      </c>
      <c r="C173" s="49">
        <v>51409015280016</v>
      </c>
      <c r="D173" s="49" t="str">
        <f>VLOOKUP(C173,'Hemis baza'!K:AJ,26,)</f>
        <v>438221100298</v>
      </c>
      <c r="E173" s="24" t="str">
        <f>VLOOKUP(C173,'Hemis baza'!K:AF,13,)</f>
        <v>To‘lov-shartnoma</v>
      </c>
      <c r="F173" s="109" t="str">
        <f>VLOOKUP(C173,'Hemis baza'!K:AF,3,)</f>
        <v>3-kurs</v>
      </c>
      <c r="G173" s="47" t="s">
        <v>4882</v>
      </c>
      <c r="H173" s="404" t="str">
        <f>VLOOKUP(C173,'Hemis baza'!K:AF,5,)</f>
        <v>S2-22 AP</v>
      </c>
      <c r="I173" s="403" t="str">
        <f>VLOOKUP(C173,'Hemis baza'!K:AF,11,)</f>
        <v>Bakalavr</v>
      </c>
      <c r="J173" s="23" t="str">
        <f>VLOOKUP(C173,'Hemis baza'!K:AF,12,)</f>
        <v>Sirtqi</v>
      </c>
      <c r="K173" s="77" t="s">
        <v>2787</v>
      </c>
      <c r="L173" s="50">
        <v>12000000</v>
      </c>
      <c r="M173" s="50">
        <f>SUMIF('BR 3'!B:B,'3-kurs'!C173,'BR 3'!G:G)</f>
        <v>3000000</v>
      </c>
      <c r="N173" s="12">
        <f t="shared" si="14"/>
        <v>9000000</v>
      </c>
      <c r="O173" s="50"/>
      <c r="P173" s="12">
        <f t="shared" si="15"/>
        <v>0</v>
      </c>
      <c r="Q173" s="48"/>
      <c r="T173" s="50">
        <f t="shared" si="13"/>
        <v>0</v>
      </c>
      <c r="U173" s="50">
        <v>3000000</v>
      </c>
      <c r="V173" s="50">
        <v>0</v>
      </c>
      <c r="W173" s="50"/>
      <c r="X173" s="558"/>
      <c r="Y173" s="558"/>
      <c r="Z173" s="558"/>
      <c r="AA173" s="55">
        <f t="shared" si="16"/>
        <v>12000000</v>
      </c>
      <c r="AB173" s="55">
        <f t="shared" si="17"/>
        <v>3000000</v>
      </c>
      <c r="AC173" s="55">
        <f t="shared" si="17"/>
        <v>9000000</v>
      </c>
      <c r="AD173" s="55">
        <f t="shared" si="18"/>
        <v>0</v>
      </c>
    </row>
    <row r="174" spans="1:30" s="51" customFormat="1" x14ac:dyDescent="0.25">
      <c r="A174" s="89">
        <f>SUBTOTAL(103,$B$2:B174)</f>
        <v>173</v>
      </c>
      <c r="B174" s="48" t="s">
        <v>2788</v>
      </c>
      <c r="C174" s="49">
        <v>52409046280068</v>
      </c>
      <c r="D174" s="49" t="str">
        <f>VLOOKUP(C174,'Hemis baza'!K:AJ,26,)</f>
        <v>438221100145</v>
      </c>
      <c r="E174" s="24" t="str">
        <f>VLOOKUP(C174,'Hemis baza'!K:AF,13,)</f>
        <v>To‘lov-shartnoma</v>
      </c>
      <c r="F174" s="109" t="str">
        <f>VLOOKUP(C174,'Hemis baza'!K:AF,3,)</f>
        <v>3-kurs</v>
      </c>
      <c r="G174" s="307" t="s">
        <v>361</v>
      </c>
      <c r="H174" s="404" t="str">
        <f>VLOOKUP(C174,'Hemis baza'!K:AF,5,)</f>
        <v>S3-22 PSI</v>
      </c>
      <c r="I174" s="403" t="str">
        <f>VLOOKUP(C174,'Hemis baza'!K:AF,11,)</f>
        <v>Bakalavr</v>
      </c>
      <c r="J174" s="23" t="str">
        <f>VLOOKUP(C174,'Hemis baza'!K:AF,12,)</f>
        <v>Sirtqi</v>
      </c>
      <c r="K174" s="77" t="s">
        <v>2789</v>
      </c>
      <c r="L174" s="50">
        <v>12000000</v>
      </c>
      <c r="M174" s="50">
        <f>SUMIF('BR 3'!B:B,'3-kurs'!C174,'BR 3'!G:G)</f>
        <v>8734000</v>
      </c>
      <c r="N174" s="12">
        <f t="shared" si="14"/>
        <v>3266000</v>
      </c>
      <c r="O174" s="50"/>
      <c r="P174" s="12">
        <f t="shared" si="15"/>
        <v>0</v>
      </c>
      <c r="Q174" s="48"/>
      <c r="T174" s="50">
        <f t="shared" si="13"/>
        <v>0</v>
      </c>
      <c r="U174" s="50">
        <v>8734000</v>
      </c>
      <c r="V174" s="50">
        <v>0</v>
      </c>
      <c r="W174" s="50"/>
      <c r="X174" s="558"/>
      <c r="Y174" s="558"/>
      <c r="Z174" s="558"/>
      <c r="AA174" s="55">
        <f t="shared" si="16"/>
        <v>12000000</v>
      </c>
      <c r="AB174" s="55">
        <f t="shared" si="17"/>
        <v>8734000</v>
      </c>
      <c r="AC174" s="55">
        <f t="shared" si="17"/>
        <v>3266000</v>
      </c>
      <c r="AD174" s="55">
        <f t="shared" si="18"/>
        <v>0</v>
      </c>
    </row>
    <row r="175" spans="1:30" s="51" customFormat="1" x14ac:dyDescent="0.25">
      <c r="A175" s="89">
        <f>SUBTOTAL(103,$B$2:B175)</f>
        <v>174</v>
      </c>
      <c r="B175" s="48" t="s">
        <v>2790</v>
      </c>
      <c r="C175" s="49">
        <v>40206975300011</v>
      </c>
      <c r="D175" s="49" t="str">
        <f>VLOOKUP(C175,'Hemis baza'!K:AJ,26,)</f>
        <v>438221100296</v>
      </c>
      <c r="E175" s="24" t="str">
        <f>VLOOKUP(C175,'Hemis baza'!K:AF,13,)</f>
        <v>To‘lov-shartnoma</v>
      </c>
      <c r="F175" s="109" t="str">
        <f>VLOOKUP(C175,'Hemis baza'!K:AF,3,)</f>
        <v>3-kurs</v>
      </c>
      <c r="G175" s="307" t="s">
        <v>361</v>
      </c>
      <c r="H175" s="404" t="str">
        <f>VLOOKUP(C175,'Hemis baza'!K:AF,5,)</f>
        <v>S3-22 PSI</v>
      </c>
      <c r="I175" s="403" t="str">
        <f>VLOOKUP(C175,'Hemis baza'!K:AF,11,)</f>
        <v>Bakalavr</v>
      </c>
      <c r="J175" s="23" t="str">
        <f>VLOOKUP(C175,'Hemis baza'!K:AF,12,)</f>
        <v>Sirtqi</v>
      </c>
      <c r="K175" s="77" t="s">
        <v>2791</v>
      </c>
      <c r="L175" s="50">
        <v>12000000</v>
      </c>
      <c r="M175" s="50">
        <f>SUMIF('BR 3'!B:B,'3-kurs'!C175,'BR 3'!G:G)</f>
        <v>6100000</v>
      </c>
      <c r="N175" s="12">
        <f t="shared" si="14"/>
        <v>5900000</v>
      </c>
      <c r="O175" s="50"/>
      <c r="P175" s="12">
        <f t="shared" si="15"/>
        <v>0</v>
      </c>
      <c r="Q175" s="48"/>
      <c r="T175" s="50">
        <f t="shared" si="13"/>
        <v>0</v>
      </c>
      <c r="U175" s="50">
        <v>6100000</v>
      </c>
      <c r="V175" s="50">
        <v>0</v>
      </c>
      <c r="W175" s="50"/>
      <c r="X175" s="558"/>
      <c r="Y175" s="558"/>
      <c r="Z175" s="558"/>
      <c r="AA175" s="55">
        <f t="shared" si="16"/>
        <v>12000000</v>
      </c>
      <c r="AB175" s="55">
        <f t="shared" si="17"/>
        <v>6100000</v>
      </c>
      <c r="AC175" s="55">
        <f t="shared" si="17"/>
        <v>5900000</v>
      </c>
      <c r="AD175" s="55">
        <f t="shared" si="18"/>
        <v>0</v>
      </c>
    </row>
    <row r="176" spans="1:30" s="51" customFormat="1" x14ac:dyDescent="0.25">
      <c r="A176" s="89">
        <f>SUBTOTAL(103,$B$2:B176)</f>
        <v>175</v>
      </c>
      <c r="B176" s="48" t="s">
        <v>2792</v>
      </c>
      <c r="C176" s="49">
        <v>60101005300011</v>
      </c>
      <c r="D176" s="49" t="str">
        <f>VLOOKUP(C176,'Hemis baza'!K:AJ,26,)</f>
        <v>438221100297</v>
      </c>
      <c r="E176" s="24" t="str">
        <f>VLOOKUP(C176,'Hemis baza'!K:AF,13,)</f>
        <v>To‘lov-shartnoma</v>
      </c>
      <c r="F176" s="109" t="str">
        <f>VLOOKUP(C176,'Hemis baza'!K:AF,3,)</f>
        <v>3-kurs</v>
      </c>
      <c r="G176" s="307" t="s">
        <v>361</v>
      </c>
      <c r="H176" s="404" t="str">
        <f>VLOOKUP(C176,'Hemis baza'!K:AF,5,)</f>
        <v>S3-22 PSI</v>
      </c>
      <c r="I176" s="403" t="str">
        <f>VLOOKUP(C176,'Hemis baza'!K:AF,11,)</f>
        <v>Bakalavr</v>
      </c>
      <c r="J176" s="23" t="str">
        <f>VLOOKUP(C176,'Hemis baza'!K:AF,12,)</f>
        <v>Sirtqi</v>
      </c>
      <c r="K176" s="77" t="s">
        <v>2793</v>
      </c>
      <c r="L176" s="50">
        <v>12000000</v>
      </c>
      <c r="M176" s="50">
        <f>SUMIF('BR 3'!B:B,'3-kurs'!C176,'BR 3'!G:G)</f>
        <v>6500000</v>
      </c>
      <c r="N176" s="12">
        <f t="shared" si="14"/>
        <v>5500000</v>
      </c>
      <c r="O176" s="50"/>
      <c r="P176" s="12">
        <f t="shared" si="15"/>
        <v>0</v>
      </c>
      <c r="Q176" s="48"/>
      <c r="T176" s="50">
        <f t="shared" si="13"/>
        <v>0</v>
      </c>
      <c r="U176" s="50">
        <v>6500000</v>
      </c>
      <c r="V176" s="50">
        <v>0</v>
      </c>
      <c r="W176" s="50"/>
      <c r="X176" s="558"/>
      <c r="Y176" s="558"/>
      <c r="Z176" s="558"/>
      <c r="AA176" s="55">
        <f t="shared" si="16"/>
        <v>12000000</v>
      </c>
      <c r="AB176" s="55">
        <f t="shared" si="17"/>
        <v>6500000</v>
      </c>
      <c r="AC176" s="55">
        <f t="shared" si="17"/>
        <v>5500000</v>
      </c>
      <c r="AD176" s="55">
        <f t="shared" si="18"/>
        <v>0</v>
      </c>
    </row>
    <row r="177" spans="1:30" s="51" customFormat="1" x14ac:dyDescent="0.25">
      <c r="A177" s="89">
        <f>SUBTOTAL(103,$B$2:B177)</f>
        <v>176</v>
      </c>
      <c r="B177" s="48" t="s">
        <v>2794</v>
      </c>
      <c r="C177" s="49">
        <v>62004005380011</v>
      </c>
      <c r="D177" s="49" t="str">
        <f>VLOOKUP(C177,'Hemis baza'!K:AJ,26,)</f>
        <v>438231100126</v>
      </c>
      <c r="E177" s="24" t="str">
        <f>VLOOKUP(C177,'Hemis baza'!K:AF,13,)</f>
        <v>To‘lov-shartnoma</v>
      </c>
      <c r="F177" s="109" t="str">
        <f>VLOOKUP(C177,'Hemis baza'!K:AF,3,)</f>
        <v>3-kurs</v>
      </c>
      <c r="G177" s="307" t="s">
        <v>318</v>
      </c>
      <c r="H177" s="404" t="str">
        <f>VLOOKUP(C177,'Hemis baza'!K:AF,5,)</f>
        <v>S1-22 IQT</v>
      </c>
      <c r="I177" s="403" t="str">
        <f>VLOOKUP(C177,'Hemis baza'!K:AF,11,)</f>
        <v>Bakalavr</v>
      </c>
      <c r="J177" s="23" t="str">
        <f>VLOOKUP(C177,'Hemis baza'!K:AF,12,)</f>
        <v>Sirtqi</v>
      </c>
      <c r="K177" s="77" t="s">
        <v>2795</v>
      </c>
      <c r="L177" s="50">
        <v>12000000</v>
      </c>
      <c r="M177" s="50">
        <f>SUMIF('BR 3'!B:B,'3-kurs'!C177,'BR 3'!G:G)</f>
        <v>12000000</v>
      </c>
      <c r="N177" s="12">
        <f t="shared" si="14"/>
        <v>0</v>
      </c>
      <c r="O177" s="50"/>
      <c r="P177" s="12">
        <f t="shared" si="15"/>
        <v>0</v>
      </c>
      <c r="Q177" s="48"/>
      <c r="T177" s="50">
        <f t="shared" si="13"/>
        <v>0</v>
      </c>
      <c r="U177" s="50">
        <v>12000000</v>
      </c>
      <c r="V177" s="50">
        <v>0</v>
      </c>
      <c r="W177" s="50"/>
      <c r="X177" s="558"/>
      <c r="Y177" s="558"/>
      <c r="Z177" s="558"/>
      <c r="AA177" s="55">
        <f t="shared" si="16"/>
        <v>12000000</v>
      </c>
      <c r="AB177" s="55">
        <f t="shared" si="17"/>
        <v>12000000</v>
      </c>
      <c r="AC177" s="55">
        <f t="shared" si="17"/>
        <v>0</v>
      </c>
      <c r="AD177" s="55">
        <f t="shared" si="18"/>
        <v>0</v>
      </c>
    </row>
    <row r="178" spans="1:30" s="51" customFormat="1" x14ac:dyDescent="0.25">
      <c r="A178" s="89">
        <f>SUBTOTAL(103,$B$2:B178)</f>
        <v>177</v>
      </c>
      <c r="B178" s="48" t="s">
        <v>2796</v>
      </c>
      <c r="C178" s="49">
        <v>62009025260046</v>
      </c>
      <c r="D178" s="49" t="str">
        <f>VLOOKUP(C178,'Hemis baza'!K:AJ,26,)</f>
        <v>438221100199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47" t="s">
        <v>4882</v>
      </c>
      <c r="H178" s="404" t="str">
        <f>VLOOKUP(C178,'Hemis baza'!K:AF,5,)</f>
        <v>S2-22 AP</v>
      </c>
      <c r="I178" s="403" t="str">
        <f>VLOOKUP(C178,'Hemis baza'!K:AF,11,)</f>
        <v>Bakalavr</v>
      </c>
      <c r="J178" s="23" t="str">
        <f>VLOOKUP(C178,'Hemis baza'!K:AF,12,)</f>
        <v>Sirtqi</v>
      </c>
      <c r="K178" s="77" t="s">
        <v>2797</v>
      </c>
      <c r="L178" s="50">
        <v>12000000</v>
      </c>
      <c r="M178" s="50">
        <f>SUMIF('BR 3'!B:B,'3-kurs'!C178,'BR 3'!G:G)</f>
        <v>7000000</v>
      </c>
      <c r="N178" s="12">
        <f t="shared" si="14"/>
        <v>5000000</v>
      </c>
      <c r="O178" s="50"/>
      <c r="P178" s="12">
        <f t="shared" si="15"/>
        <v>0</v>
      </c>
      <c r="Q178" s="48"/>
      <c r="T178" s="50">
        <f t="shared" si="13"/>
        <v>0</v>
      </c>
      <c r="U178" s="50">
        <v>7000000</v>
      </c>
      <c r="V178" s="50">
        <v>916664</v>
      </c>
      <c r="W178" s="50"/>
      <c r="X178" s="558"/>
      <c r="Y178" s="558"/>
      <c r="Z178" s="558"/>
      <c r="AA178" s="55">
        <f t="shared" si="16"/>
        <v>12000000</v>
      </c>
      <c r="AB178" s="55">
        <f t="shared" si="17"/>
        <v>7000000</v>
      </c>
      <c r="AC178" s="55">
        <f t="shared" si="17"/>
        <v>5000000</v>
      </c>
      <c r="AD178" s="55">
        <f t="shared" si="18"/>
        <v>0</v>
      </c>
    </row>
    <row r="179" spans="1:30" s="51" customFormat="1" x14ac:dyDescent="0.25">
      <c r="A179" s="89">
        <f>SUBTOTAL(103,$B$2:B179)</f>
        <v>178</v>
      </c>
      <c r="B179" s="48" t="s">
        <v>2800</v>
      </c>
      <c r="C179" s="49">
        <v>40811911140011</v>
      </c>
      <c r="D179" s="49" t="str">
        <f>VLOOKUP(C179,'Hemis baza'!K:AJ,26,)</f>
        <v>438231100282</v>
      </c>
      <c r="E179" s="24" t="str">
        <f>VLOOKUP(C179,'Hemis baza'!K:AF,13,)</f>
        <v>To‘lov-shartnoma</v>
      </c>
      <c r="F179" s="109" t="str">
        <f>VLOOKUP(C179,'Hemis baza'!K:AF,3,)</f>
        <v>3-kurs</v>
      </c>
      <c r="G179" s="47" t="s">
        <v>36</v>
      </c>
      <c r="H179" s="404" t="str">
        <f>VLOOKUP(C179,'Hemis baza'!K:AF,5,)</f>
        <v>S2-22 MT</v>
      </c>
      <c r="I179" s="403" t="str">
        <f>VLOOKUP(C179,'Hemis baza'!K:AF,11,)</f>
        <v>Bakalavr</v>
      </c>
      <c r="J179" s="23" t="str">
        <f>VLOOKUP(C179,'Hemis baza'!K:AF,12,)</f>
        <v>Sirtqi</v>
      </c>
      <c r="K179" s="77" t="s">
        <v>2801</v>
      </c>
      <c r="L179" s="50">
        <v>12000000</v>
      </c>
      <c r="M179" s="50">
        <f>SUMIF('BR 3'!B:B,'3-kurs'!C179,'BR 3'!G:G)</f>
        <v>8935000</v>
      </c>
      <c r="N179" s="12">
        <f t="shared" si="14"/>
        <v>3065000</v>
      </c>
      <c r="O179" s="50"/>
      <c r="P179" s="12">
        <f t="shared" si="15"/>
        <v>0</v>
      </c>
      <c r="Q179" s="48"/>
      <c r="T179" s="50">
        <f t="shared" si="13"/>
        <v>0</v>
      </c>
      <c r="U179" s="50">
        <v>8935000</v>
      </c>
      <c r="V179" s="50">
        <v>0</v>
      </c>
      <c r="W179" s="50"/>
      <c r="X179" s="558"/>
      <c r="Y179" s="558"/>
      <c r="Z179" s="558"/>
      <c r="AA179" s="55">
        <f t="shared" si="16"/>
        <v>12000000</v>
      </c>
      <c r="AB179" s="55">
        <f t="shared" si="17"/>
        <v>8935000</v>
      </c>
      <c r="AC179" s="55">
        <f t="shared" si="17"/>
        <v>3065000</v>
      </c>
      <c r="AD179" s="55">
        <f t="shared" si="18"/>
        <v>0</v>
      </c>
    </row>
    <row r="180" spans="1:30" s="51" customFormat="1" x14ac:dyDescent="0.25">
      <c r="A180" s="89">
        <f>SUBTOTAL(103,$B$2:B180)</f>
        <v>179</v>
      </c>
      <c r="B180" s="48" t="s">
        <v>2802</v>
      </c>
      <c r="C180" s="49">
        <v>40907871070139</v>
      </c>
      <c r="D180" s="49" t="str">
        <f>VLOOKUP(C180,'Hemis baza'!K:AJ,26,)</f>
        <v>438231100171</v>
      </c>
      <c r="E180" s="24" t="str">
        <f>VLOOKUP(C180,'Hemis baza'!K:AF,13,)</f>
        <v>To‘lov-shartnoma</v>
      </c>
      <c r="F180" s="109" t="str">
        <f>VLOOKUP(C180,'Hemis baza'!K:AF,3,)</f>
        <v>3-kurs</v>
      </c>
      <c r="G180" s="47" t="s">
        <v>181</v>
      </c>
      <c r="H180" s="404" t="str">
        <f>VLOOKUP(C180,'Hemis baza'!K:AF,5,)</f>
        <v>S1-22 O`TA</v>
      </c>
      <c r="I180" s="403" t="str">
        <f>VLOOKUP(C180,'Hemis baza'!K:AF,11,)</f>
        <v>Bakalavr</v>
      </c>
      <c r="J180" s="23" t="str">
        <f>VLOOKUP(C180,'Hemis baza'!K:AF,12,)</f>
        <v>Sirtqi</v>
      </c>
      <c r="K180" s="77" t="s">
        <v>2803</v>
      </c>
      <c r="L180" s="50">
        <v>12000000</v>
      </c>
      <c r="M180" s="50">
        <f>SUMIF('BR 3'!B:B,'3-kurs'!C180,'BR 3'!G:G)</f>
        <v>6000000</v>
      </c>
      <c r="N180" s="12">
        <f t="shared" si="14"/>
        <v>6000000</v>
      </c>
      <c r="O180" s="50"/>
      <c r="P180" s="12">
        <f t="shared" si="15"/>
        <v>0</v>
      </c>
      <c r="Q180" s="48"/>
      <c r="T180" s="50">
        <f t="shared" si="13"/>
        <v>0</v>
      </c>
      <c r="U180" s="50">
        <v>6000000</v>
      </c>
      <c r="V180" s="50">
        <v>0</v>
      </c>
      <c r="W180" s="50"/>
      <c r="X180" s="558"/>
      <c r="Y180" s="558"/>
      <c r="Z180" s="558"/>
      <c r="AA180" s="55">
        <f t="shared" si="16"/>
        <v>12000000</v>
      </c>
      <c r="AB180" s="55">
        <f t="shared" si="17"/>
        <v>6000000</v>
      </c>
      <c r="AC180" s="55">
        <f t="shared" si="17"/>
        <v>6000000</v>
      </c>
      <c r="AD180" s="55">
        <f t="shared" si="18"/>
        <v>0</v>
      </c>
    </row>
    <row r="181" spans="1:30" s="51" customFormat="1" x14ac:dyDescent="0.25">
      <c r="A181" s="89">
        <f>SUBTOTAL(103,$B$2:B181)</f>
        <v>180</v>
      </c>
      <c r="B181" s="48" t="s">
        <v>2804</v>
      </c>
      <c r="C181" s="49">
        <v>61306055310107</v>
      </c>
      <c r="D181" s="49" t="str">
        <f>VLOOKUP(C181,'Hemis baza'!K:AJ,26,)</f>
        <v>438221100268</v>
      </c>
      <c r="E181" s="24" t="str">
        <f>VLOOKUP(C181,'Hemis baza'!K:AF,13,)</f>
        <v>Davlat granti</v>
      </c>
      <c r="F181" s="109" t="str">
        <f>VLOOKUP(C181,'Hemis baza'!K:AF,3,)</f>
        <v>3-kurs</v>
      </c>
      <c r="G181" s="47" t="s">
        <v>4882</v>
      </c>
      <c r="H181" s="404" t="str">
        <f>VLOOKUP(C181,'Hemis baza'!K:AF,5,)</f>
        <v>1-22 AP</v>
      </c>
      <c r="I181" s="403" t="str">
        <f>VLOOKUP(C181,'Hemis baza'!K:AF,11,)</f>
        <v>Bakalavr</v>
      </c>
      <c r="J181" s="23" t="str">
        <f>VLOOKUP(C181,'Hemis baza'!K:AF,12,)</f>
        <v>Kunduzgi</v>
      </c>
      <c r="K181" s="77" t="s">
        <v>2805</v>
      </c>
      <c r="L181" s="50">
        <v>15000000</v>
      </c>
      <c r="M181" s="50">
        <f>SUMIF('BR 3'!B:B,'3-kurs'!C181,'BR 3'!G:G)</f>
        <v>15000000</v>
      </c>
      <c r="N181" s="12">
        <f t="shared" si="14"/>
        <v>0</v>
      </c>
      <c r="O181" s="50"/>
      <c r="P181" s="12">
        <f t="shared" si="15"/>
        <v>0</v>
      </c>
      <c r="Q181" s="48"/>
      <c r="T181" s="50">
        <f t="shared" si="13"/>
        <v>0</v>
      </c>
      <c r="U181" s="50">
        <v>15000000</v>
      </c>
      <c r="V181" s="50">
        <v>0</v>
      </c>
      <c r="W181" s="50"/>
      <c r="X181" s="558"/>
      <c r="Y181" s="558"/>
      <c r="Z181" s="558"/>
      <c r="AA181" s="55">
        <f t="shared" si="16"/>
        <v>15000000</v>
      </c>
      <c r="AB181" s="55">
        <f t="shared" si="17"/>
        <v>15000000</v>
      </c>
      <c r="AC181" s="55">
        <f t="shared" si="17"/>
        <v>0</v>
      </c>
      <c r="AD181" s="55">
        <f t="shared" si="18"/>
        <v>0</v>
      </c>
    </row>
    <row r="182" spans="1:30" s="51" customFormat="1" x14ac:dyDescent="0.25">
      <c r="A182" s="89">
        <f>SUBTOTAL(103,$B$2:B182)</f>
        <v>181</v>
      </c>
      <c r="B182" s="48" t="s">
        <v>2806</v>
      </c>
      <c r="C182" s="49">
        <v>52112015310045</v>
      </c>
      <c r="D182" s="49" t="str">
        <f>VLOOKUP(C182,'Hemis baza'!K:AJ,26,)</f>
        <v>438231100192</v>
      </c>
      <c r="E182" s="24" t="str">
        <f>VLOOKUP(C182,'Hemis baza'!K:AF,13,)</f>
        <v>To‘lov-shartnoma</v>
      </c>
      <c r="F182" s="109" t="str">
        <f>VLOOKUP(C182,'Hemis baza'!K:AF,3,)</f>
        <v>3-kurs</v>
      </c>
      <c r="G182" s="307" t="s">
        <v>361</v>
      </c>
      <c r="H182" s="404" t="str">
        <f>VLOOKUP(C182,'Hemis baza'!K:AF,5,)</f>
        <v>S1-22 PSI</v>
      </c>
      <c r="I182" s="403" t="str">
        <f>VLOOKUP(C182,'Hemis baza'!K:AF,11,)</f>
        <v>Bakalavr</v>
      </c>
      <c r="J182" s="23" t="str">
        <f>VLOOKUP(C182,'Hemis baza'!K:AF,12,)</f>
        <v>Sirtqi</v>
      </c>
      <c r="K182" s="77" t="s">
        <v>2807</v>
      </c>
      <c r="L182" s="50">
        <v>12000000</v>
      </c>
      <c r="M182" s="50">
        <f>SUMIF('BR 3'!B:B,'3-kurs'!C182,'BR 3'!G:G)</f>
        <v>9100000</v>
      </c>
      <c r="N182" s="12">
        <f t="shared" si="14"/>
        <v>2900000</v>
      </c>
      <c r="O182" s="50"/>
      <c r="P182" s="12">
        <f t="shared" si="15"/>
        <v>0</v>
      </c>
      <c r="Q182" s="48"/>
      <c r="T182" s="50">
        <f t="shared" si="13"/>
        <v>0</v>
      </c>
      <c r="U182" s="50">
        <v>9100000</v>
      </c>
      <c r="V182" s="50">
        <v>0</v>
      </c>
      <c r="W182" s="50"/>
      <c r="X182" s="558"/>
      <c r="Y182" s="558"/>
      <c r="Z182" s="558"/>
      <c r="AA182" s="55">
        <f t="shared" si="16"/>
        <v>12000000</v>
      </c>
      <c r="AB182" s="55">
        <f t="shared" si="17"/>
        <v>9100000</v>
      </c>
      <c r="AC182" s="55">
        <f t="shared" si="17"/>
        <v>2900000</v>
      </c>
      <c r="AD182" s="55">
        <f t="shared" si="18"/>
        <v>0</v>
      </c>
    </row>
    <row r="183" spans="1:30" s="51" customFormat="1" x14ac:dyDescent="0.25">
      <c r="A183" s="89">
        <f>SUBTOTAL(103,$B$2:B183)</f>
        <v>182</v>
      </c>
      <c r="B183" s="48" t="s">
        <v>2808</v>
      </c>
      <c r="C183" s="49">
        <v>52501005290047</v>
      </c>
      <c r="D183" s="49" t="str">
        <f>VLOOKUP(C183,'Hemis baza'!K:AJ,26,)</f>
        <v>438231100287</v>
      </c>
      <c r="E183" s="24" t="str">
        <f>VLOOKUP(C183,'Hemis baza'!K:AF,13,)</f>
        <v>To‘lov-shartnoma</v>
      </c>
      <c r="F183" s="109" t="str">
        <f>VLOOKUP(C183,'Hemis baza'!K:AF,3,)</f>
        <v>3-kurs</v>
      </c>
      <c r="G183" s="307" t="s">
        <v>318</v>
      </c>
      <c r="H183" s="404" t="str">
        <f>VLOOKUP(C183,'Hemis baza'!K:AF,5,)</f>
        <v>S2-22 IQT</v>
      </c>
      <c r="I183" s="403" t="str">
        <f>VLOOKUP(C183,'Hemis baza'!K:AF,11,)</f>
        <v>Bakalavr</v>
      </c>
      <c r="J183" s="23" t="str">
        <f>VLOOKUP(C183,'Hemis baza'!K:AF,12,)</f>
        <v>Sirtqi</v>
      </c>
      <c r="K183" s="77" t="s">
        <v>2809</v>
      </c>
      <c r="L183" s="50">
        <v>12000000</v>
      </c>
      <c r="M183" s="50">
        <f>SUMIF('BR 3'!B:B,'3-kurs'!C183,'BR 3'!G:G)</f>
        <v>3000000</v>
      </c>
      <c r="N183" s="12">
        <f t="shared" si="14"/>
        <v>9000000</v>
      </c>
      <c r="O183" s="50"/>
      <c r="P183" s="12">
        <f t="shared" si="15"/>
        <v>0</v>
      </c>
      <c r="Q183" s="48"/>
      <c r="T183" s="50">
        <f t="shared" si="13"/>
        <v>0</v>
      </c>
      <c r="U183" s="50">
        <v>3000000</v>
      </c>
      <c r="V183" s="50">
        <v>0</v>
      </c>
      <c r="W183" s="50"/>
      <c r="X183" s="558"/>
      <c r="Y183" s="558"/>
      <c r="Z183" s="558"/>
      <c r="AA183" s="55">
        <f t="shared" si="16"/>
        <v>12000000</v>
      </c>
      <c r="AB183" s="55">
        <f t="shared" si="17"/>
        <v>3000000</v>
      </c>
      <c r="AC183" s="55">
        <f t="shared" si="17"/>
        <v>9000000</v>
      </c>
      <c r="AD183" s="55">
        <f t="shared" si="18"/>
        <v>0</v>
      </c>
    </row>
    <row r="184" spans="1:30" s="51" customFormat="1" x14ac:dyDescent="0.25">
      <c r="A184" s="89">
        <f>SUBTOTAL(103,$B$2:B184)</f>
        <v>183</v>
      </c>
      <c r="B184" s="48" t="s">
        <v>2810</v>
      </c>
      <c r="C184" s="49">
        <v>60406045280029</v>
      </c>
      <c r="D184" s="49" t="e">
        <f>VLOOKUP(C184,'Hemis baza'!K:AJ,26,)</f>
        <v>#N/A</v>
      </c>
      <c r="E184" s="24" t="e">
        <f>VLOOKUP(C184,'Hemis baza'!K:AF,13,)</f>
        <v>#N/A</v>
      </c>
      <c r="F184" s="109" t="e">
        <f>VLOOKUP(C184,'Hemis baza'!K:AF,3,)</f>
        <v>#N/A</v>
      </c>
      <c r="G184" s="47"/>
      <c r="H184" s="404" t="e">
        <f>VLOOKUP(C184,'Hemis baza'!K:AF,5,)</f>
        <v>#N/A</v>
      </c>
      <c r="I184" s="403" t="e">
        <f>VLOOKUP(C184,'Hemis baza'!K:AF,11,)</f>
        <v>#N/A</v>
      </c>
      <c r="J184" s="23" t="e">
        <f>VLOOKUP(C184,'Hemis baza'!K:AF,12,)</f>
        <v>#N/A</v>
      </c>
      <c r="K184" s="77" t="s">
        <v>2811</v>
      </c>
      <c r="L184" s="50">
        <v>15000000</v>
      </c>
      <c r="M184" s="50">
        <f>SUMIF('BR 3'!B:B,'3-kurs'!C184,'BR 3'!G:G)</f>
        <v>0</v>
      </c>
      <c r="N184" s="12">
        <f t="shared" si="14"/>
        <v>15000000</v>
      </c>
      <c r="O184" s="50"/>
      <c r="P184" s="12">
        <f t="shared" si="15"/>
        <v>0</v>
      </c>
      <c r="Q184" s="48"/>
      <c r="T184" s="50">
        <f t="shared" si="13"/>
        <v>0</v>
      </c>
      <c r="U184" s="50">
        <v>0</v>
      </c>
      <c r="V184" s="50">
        <v>1000000</v>
      </c>
      <c r="W184" s="50"/>
      <c r="X184" s="558"/>
      <c r="Y184" s="558"/>
      <c r="Z184" s="558"/>
      <c r="AA184" s="55">
        <f t="shared" si="16"/>
        <v>15000000</v>
      </c>
      <c r="AB184" s="55">
        <f t="shared" si="17"/>
        <v>0</v>
      </c>
      <c r="AC184" s="55">
        <f t="shared" si="17"/>
        <v>15000000</v>
      </c>
      <c r="AD184" s="55">
        <f t="shared" si="18"/>
        <v>0</v>
      </c>
    </row>
    <row r="185" spans="1:30" s="51" customFormat="1" x14ac:dyDescent="0.25">
      <c r="A185" s="89">
        <f>SUBTOTAL(103,$B$2:B185)</f>
        <v>184</v>
      </c>
      <c r="B185" s="48" t="s">
        <v>2812</v>
      </c>
      <c r="C185" s="49">
        <v>60305025280021</v>
      </c>
      <c r="D185" s="49" t="str">
        <f>VLOOKUP(C185,'Hemis baza'!K:AJ,26,)</f>
        <v>438231100276</v>
      </c>
      <c r="E185" s="24" t="str">
        <f>VLOOKUP(C185,'Hemis baza'!K:AF,13,)</f>
        <v>To‘lov-shartnoma</v>
      </c>
      <c r="F185" s="109" t="str">
        <f>VLOOKUP(C185,'Hemis baza'!K:AF,3,)</f>
        <v>3-kurs</v>
      </c>
      <c r="G185" s="47" t="s">
        <v>36</v>
      </c>
      <c r="H185" s="404" t="str">
        <f>VLOOKUP(C185,'Hemis baza'!K:AF,5,)</f>
        <v>S1-22 MT</v>
      </c>
      <c r="I185" s="403" t="str">
        <f>VLOOKUP(C185,'Hemis baza'!K:AF,11,)</f>
        <v>Bakalavr</v>
      </c>
      <c r="J185" s="23" t="str">
        <f>VLOOKUP(C185,'Hemis baza'!K:AF,12,)</f>
        <v>Sirtqi</v>
      </c>
      <c r="K185" s="77" t="s">
        <v>2813</v>
      </c>
      <c r="L185" s="50">
        <v>12000000</v>
      </c>
      <c r="M185" s="50">
        <f>SUMIF('BR 3'!B:B,'3-kurs'!C185,'BR 3'!G:G)</f>
        <v>12000000</v>
      </c>
      <c r="N185" s="12">
        <f t="shared" si="14"/>
        <v>0</v>
      </c>
      <c r="O185" s="50"/>
      <c r="P185" s="12">
        <f t="shared" si="15"/>
        <v>0</v>
      </c>
      <c r="Q185" s="48"/>
      <c r="T185" s="50">
        <f t="shared" si="13"/>
        <v>0</v>
      </c>
      <c r="U185" s="50">
        <v>12000000</v>
      </c>
      <c r="V185" s="50">
        <v>0</v>
      </c>
      <c r="W185" s="50"/>
      <c r="X185" s="558"/>
      <c r="Y185" s="558"/>
      <c r="Z185" s="558"/>
      <c r="AA185" s="55">
        <f t="shared" si="16"/>
        <v>12000000</v>
      </c>
      <c r="AB185" s="55">
        <f t="shared" si="17"/>
        <v>12000000</v>
      </c>
      <c r="AC185" s="55">
        <f t="shared" si="17"/>
        <v>0</v>
      </c>
      <c r="AD185" s="55">
        <f t="shared" si="18"/>
        <v>0</v>
      </c>
    </row>
    <row r="186" spans="1:30" s="51" customFormat="1" x14ac:dyDescent="0.25">
      <c r="A186" s="89">
        <f>SUBTOTAL(103,$B$2:B186)</f>
        <v>185</v>
      </c>
      <c r="B186" s="48" t="s">
        <v>2814</v>
      </c>
      <c r="C186" s="49">
        <v>41606961010020</v>
      </c>
      <c r="D186" s="49" t="str">
        <f>VLOOKUP(C186,'Hemis baza'!K:AJ,26,)</f>
        <v>438231100118</v>
      </c>
      <c r="E186" s="24" t="str">
        <f>VLOOKUP(C186,'Hemis baza'!K:AF,13,)</f>
        <v>To‘lov-shartnoma</v>
      </c>
      <c r="F186" s="109" t="str">
        <f>VLOOKUP(C186,'Hemis baza'!K:AF,3,)</f>
        <v>3-kurs</v>
      </c>
      <c r="G186" s="47" t="s">
        <v>121</v>
      </c>
      <c r="H186" s="404" t="str">
        <f>VLOOKUP(C186,'Hemis baza'!K:AF,5,)</f>
        <v>S1-22 BT</v>
      </c>
      <c r="I186" s="403" t="str">
        <f>VLOOKUP(C186,'Hemis baza'!K:AF,11,)</f>
        <v>Bakalavr</v>
      </c>
      <c r="J186" s="23" t="str">
        <f>VLOOKUP(C186,'Hemis baza'!K:AF,12,)</f>
        <v>Sirtqi</v>
      </c>
      <c r="K186" s="77" t="s">
        <v>2815</v>
      </c>
      <c r="L186" s="50">
        <v>12000000</v>
      </c>
      <c r="M186" s="50">
        <f>SUMIF('BR 3'!B:B,'3-kurs'!C186,'BR 3'!G:G)</f>
        <v>8971000</v>
      </c>
      <c r="N186" s="12">
        <f t="shared" si="14"/>
        <v>3029000</v>
      </c>
      <c r="O186" s="50"/>
      <c r="P186" s="12">
        <f t="shared" si="15"/>
        <v>0</v>
      </c>
      <c r="Q186" s="48"/>
      <c r="T186" s="50">
        <f t="shared" ref="T186:T248" si="19">M186-U186</f>
        <v>0</v>
      </c>
      <c r="U186" s="50">
        <v>8971000</v>
      </c>
      <c r="V186" s="50">
        <v>0</v>
      </c>
      <c r="W186" s="50"/>
      <c r="X186" s="558"/>
      <c r="Y186" s="558"/>
      <c r="Z186" s="558"/>
      <c r="AA186" s="55">
        <f t="shared" si="16"/>
        <v>12000000</v>
      </c>
      <c r="AB186" s="55">
        <f t="shared" si="17"/>
        <v>8971000</v>
      </c>
      <c r="AC186" s="55">
        <f t="shared" si="17"/>
        <v>3029000</v>
      </c>
      <c r="AD186" s="55">
        <f t="shared" si="18"/>
        <v>0</v>
      </c>
    </row>
    <row r="187" spans="1:30" s="51" customFormat="1" x14ac:dyDescent="0.25">
      <c r="A187" s="89">
        <f>SUBTOTAL(103,$B$2:B187)</f>
        <v>186</v>
      </c>
      <c r="B187" s="48" t="s">
        <v>2816</v>
      </c>
      <c r="C187" s="49">
        <v>61402055270020</v>
      </c>
      <c r="D187" s="49" t="str">
        <f>VLOOKUP(C187,'Hemis baza'!K:AJ,26,)</f>
        <v>438221100123</v>
      </c>
      <c r="E187" s="24" t="str">
        <f>VLOOKUP(C187,'Hemis baza'!K:AF,13,)</f>
        <v>To‘lov-shartnoma</v>
      </c>
      <c r="F187" s="109" t="str">
        <f>VLOOKUP(C187,'Hemis baza'!K:AF,3,)</f>
        <v>3-kurs</v>
      </c>
      <c r="G187" s="47" t="s">
        <v>4882</v>
      </c>
      <c r="H187" s="404" t="str">
        <f>VLOOKUP(C187,'Hemis baza'!K:AF,5,)</f>
        <v>S1-22 AP</v>
      </c>
      <c r="I187" s="403" t="str">
        <f>VLOOKUP(C187,'Hemis baza'!K:AF,11,)</f>
        <v>Bakalavr</v>
      </c>
      <c r="J187" s="23" t="str">
        <f>VLOOKUP(C187,'Hemis baza'!K:AF,12,)</f>
        <v>Sirtqi</v>
      </c>
      <c r="K187" s="77" t="s">
        <v>2817</v>
      </c>
      <c r="L187" s="50">
        <v>12000000</v>
      </c>
      <c r="M187" s="50">
        <f>SUMIF('BR 3'!B:B,'3-kurs'!C187,'BR 3'!G:G)</f>
        <v>12000000</v>
      </c>
      <c r="N187" s="12">
        <f t="shared" si="14"/>
        <v>0</v>
      </c>
      <c r="O187" s="50"/>
      <c r="P187" s="12">
        <f t="shared" si="15"/>
        <v>0</v>
      </c>
      <c r="Q187" s="48"/>
      <c r="T187" s="50">
        <f t="shared" si="19"/>
        <v>0</v>
      </c>
      <c r="U187" s="50">
        <v>12000000</v>
      </c>
      <c r="V187" s="50">
        <v>0</v>
      </c>
      <c r="W187" s="50"/>
      <c r="X187" s="558"/>
      <c r="Y187" s="558"/>
      <c r="Z187" s="558"/>
      <c r="AA187" s="55">
        <f t="shared" si="16"/>
        <v>12000000</v>
      </c>
      <c r="AB187" s="55">
        <f t="shared" si="17"/>
        <v>12000000</v>
      </c>
      <c r="AC187" s="55">
        <f t="shared" si="17"/>
        <v>0</v>
      </c>
      <c r="AD187" s="55">
        <f t="shared" si="18"/>
        <v>0</v>
      </c>
    </row>
    <row r="188" spans="1:30" s="51" customFormat="1" x14ac:dyDescent="0.25">
      <c r="A188" s="89">
        <f>SUBTOTAL(103,$B$2:B188)</f>
        <v>187</v>
      </c>
      <c r="B188" s="48" t="s">
        <v>2818</v>
      </c>
      <c r="C188" s="49">
        <v>41006961000104</v>
      </c>
      <c r="D188" s="49" t="str">
        <f>VLOOKUP(C188,'Hemis baza'!K:AJ,26,)</f>
        <v>438231100012</v>
      </c>
      <c r="E188" s="24" t="str">
        <f>VLOOKUP(C188,'Hemis baza'!K:AF,13,)</f>
        <v>To‘lov-shartnoma</v>
      </c>
      <c r="F188" s="109" t="str">
        <f>VLOOKUP(C188,'Hemis baza'!K:AF,3,)</f>
        <v>3-kurs</v>
      </c>
      <c r="G188" s="47" t="s">
        <v>121</v>
      </c>
      <c r="H188" s="404" t="str">
        <f>VLOOKUP(C188,'Hemis baza'!K:AF,5,)</f>
        <v>S1-22 BT</v>
      </c>
      <c r="I188" s="403" t="str">
        <f>VLOOKUP(C188,'Hemis baza'!K:AF,11,)</f>
        <v>Bakalavr</v>
      </c>
      <c r="J188" s="23" t="str">
        <f>VLOOKUP(C188,'Hemis baza'!K:AF,12,)</f>
        <v>Sirtqi</v>
      </c>
      <c r="K188" s="77" t="s">
        <v>2819</v>
      </c>
      <c r="L188" s="50">
        <v>12000000</v>
      </c>
      <c r="M188" s="50">
        <f>SUMIF('BR 3'!B:B,'3-kurs'!C188,'BR 3'!G:G)</f>
        <v>4950000</v>
      </c>
      <c r="N188" s="12">
        <f t="shared" si="14"/>
        <v>7050000</v>
      </c>
      <c r="O188" s="50"/>
      <c r="P188" s="12">
        <f t="shared" si="15"/>
        <v>0</v>
      </c>
      <c r="Q188" s="48"/>
      <c r="T188" s="50">
        <f t="shared" si="19"/>
        <v>0</v>
      </c>
      <c r="U188" s="50">
        <v>4950000</v>
      </c>
      <c r="V188" s="50">
        <v>0</v>
      </c>
      <c r="W188" s="50"/>
      <c r="X188" s="558"/>
      <c r="Y188" s="558"/>
      <c r="Z188" s="558"/>
      <c r="AA188" s="55">
        <f t="shared" si="16"/>
        <v>12000000</v>
      </c>
      <c r="AB188" s="55">
        <f t="shared" si="17"/>
        <v>4950000</v>
      </c>
      <c r="AC188" s="55">
        <f t="shared" si="17"/>
        <v>7050000</v>
      </c>
      <c r="AD188" s="55">
        <f t="shared" si="18"/>
        <v>0</v>
      </c>
    </row>
    <row r="189" spans="1:30" x14ac:dyDescent="0.25">
      <c r="A189" s="89">
        <f>SUBTOTAL(103,$B$2:B189)</f>
        <v>188</v>
      </c>
      <c r="B189" s="384" t="s">
        <v>2820</v>
      </c>
      <c r="C189" s="49">
        <v>40207941000171</v>
      </c>
      <c r="D189" s="49" t="str">
        <f>VLOOKUP(C189,'Hemis baza'!K:AJ,26,)</f>
        <v>438221100343</v>
      </c>
      <c r="E189" s="24" t="str">
        <f>VLOOKUP(C189,'Hemis baza'!K:AF,13,)</f>
        <v>To‘lov-shartnoma</v>
      </c>
      <c r="F189" s="109" t="str">
        <f>VLOOKUP(C189,'Hemis baza'!K:AF,3,)</f>
        <v>3-kurs</v>
      </c>
      <c r="G189" s="47" t="s">
        <v>270</v>
      </c>
      <c r="H189" s="404" t="str">
        <f>VLOOKUP(C189,'Hemis baza'!K:AF,5,)</f>
        <v>1-22 XTA</v>
      </c>
      <c r="I189" s="403" t="str">
        <f>VLOOKUP(C189,'Hemis baza'!K:AF,11,)</f>
        <v>Bakalavr</v>
      </c>
      <c r="J189" s="23" t="str">
        <f>VLOOKUP(C189,'Hemis baza'!K:AF,12,)</f>
        <v>Kunduzgi</v>
      </c>
      <c r="K189" s="77" t="s">
        <v>2512</v>
      </c>
      <c r="L189" s="342">
        <v>15000000</v>
      </c>
      <c r="M189" s="342">
        <f>SUMIF('BR 3'!B:B,'3-kurs'!C189,'BR 3'!G:G)</f>
        <v>4000000</v>
      </c>
      <c r="N189" s="12">
        <f t="shared" si="14"/>
        <v>11000000</v>
      </c>
      <c r="O189" s="342"/>
      <c r="P189" s="12">
        <f t="shared" si="15"/>
        <v>0</v>
      </c>
      <c r="Q189" s="384"/>
      <c r="T189" s="342">
        <f t="shared" si="19"/>
        <v>0</v>
      </c>
      <c r="U189" s="342">
        <v>4000000</v>
      </c>
      <c r="V189" s="342">
        <v>0</v>
      </c>
      <c r="W189" s="342"/>
      <c r="X189" s="559"/>
      <c r="Y189" s="559"/>
      <c r="Z189" s="559"/>
      <c r="AA189" s="55">
        <f t="shared" si="16"/>
        <v>15000000</v>
      </c>
      <c r="AB189" s="55">
        <f t="shared" si="17"/>
        <v>4000000</v>
      </c>
      <c r="AC189" s="55">
        <f t="shared" si="17"/>
        <v>11000000</v>
      </c>
      <c r="AD189" s="55">
        <f t="shared" si="18"/>
        <v>0</v>
      </c>
    </row>
    <row r="190" spans="1:30" s="51" customFormat="1" x14ac:dyDescent="0.25">
      <c r="A190" s="89">
        <f>SUBTOTAL(103,$B$2:B190)</f>
        <v>189</v>
      </c>
      <c r="B190" s="48" t="s">
        <v>2821</v>
      </c>
      <c r="C190" s="49">
        <v>41609965330035</v>
      </c>
      <c r="D190" s="49" t="str">
        <f>VLOOKUP(C190,'Hemis baza'!K:AJ,26,)</f>
        <v>438231100195</v>
      </c>
      <c r="E190" s="24" t="str">
        <f>VLOOKUP(C190,'Hemis baza'!K:AF,13,)</f>
        <v>To‘lov-shartnoma</v>
      </c>
      <c r="F190" s="109" t="str">
        <f>VLOOKUP(C190,'Hemis baza'!K:AF,3,)</f>
        <v>3-kurs</v>
      </c>
      <c r="G190" s="47" t="s">
        <v>181</v>
      </c>
      <c r="H190" s="404" t="str">
        <f>VLOOKUP(C190,'Hemis baza'!K:AF,5,)</f>
        <v>S1-22 O`TA</v>
      </c>
      <c r="I190" s="403" t="str">
        <f>VLOOKUP(C190,'Hemis baza'!K:AF,11,)</f>
        <v>Bakalavr</v>
      </c>
      <c r="J190" s="23" t="str">
        <f>VLOOKUP(C190,'Hemis baza'!K:AF,12,)</f>
        <v>Sirtqi</v>
      </c>
      <c r="K190" s="77" t="s">
        <v>2822</v>
      </c>
      <c r="L190" s="50">
        <v>12000000</v>
      </c>
      <c r="M190" s="50">
        <f>SUMIF('BR 3'!B:B,'3-kurs'!C190,'BR 3'!G:G)</f>
        <v>8000000</v>
      </c>
      <c r="N190" s="12">
        <f t="shared" si="14"/>
        <v>4000000</v>
      </c>
      <c r="O190" s="50">
        <v>500000</v>
      </c>
      <c r="P190" s="12">
        <f t="shared" si="15"/>
        <v>0</v>
      </c>
      <c r="Q190" s="48"/>
      <c r="T190" s="50">
        <f t="shared" si="19"/>
        <v>0</v>
      </c>
      <c r="U190" s="50">
        <v>8000000</v>
      </c>
      <c r="V190" s="50">
        <v>0</v>
      </c>
      <c r="W190" s="50"/>
      <c r="X190" s="558"/>
      <c r="Y190" s="558"/>
      <c r="Z190" s="558"/>
      <c r="AA190" s="55">
        <f t="shared" si="16"/>
        <v>12000000</v>
      </c>
      <c r="AB190" s="55">
        <f t="shared" si="17"/>
        <v>8000000</v>
      </c>
      <c r="AC190" s="55">
        <f t="shared" si="17"/>
        <v>4000000</v>
      </c>
      <c r="AD190" s="55">
        <f t="shared" si="18"/>
        <v>0</v>
      </c>
    </row>
    <row r="191" spans="1:30" s="51" customFormat="1" x14ac:dyDescent="0.25">
      <c r="A191" s="89">
        <f>SUBTOTAL(103,$B$2:B191)</f>
        <v>190</v>
      </c>
      <c r="B191" s="48" t="s">
        <v>2823</v>
      </c>
      <c r="C191" s="49">
        <v>41004912400023</v>
      </c>
      <c r="D191" s="49" t="str">
        <f>VLOOKUP(C191,'Hemis baza'!K:AJ,26,)</f>
        <v>438231100292</v>
      </c>
      <c r="E191" s="24" t="str">
        <f>VLOOKUP(C191,'Hemis baza'!K:AF,13,)</f>
        <v>To‘lov-shartnoma</v>
      </c>
      <c r="F191" s="109" t="str">
        <f>VLOOKUP(C191,'Hemis baza'!K:AF,3,)</f>
        <v>3-kurs</v>
      </c>
      <c r="G191" s="47" t="s">
        <v>121</v>
      </c>
      <c r="H191" s="404" t="str">
        <f>VLOOKUP(C191,'Hemis baza'!K:AF,5,)</f>
        <v>S2-22 BT</v>
      </c>
      <c r="I191" s="403" t="str">
        <f>VLOOKUP(C191,'Hemis baza'!K:AF,11,)</f>
        <v>Bakalavr</v>
      </c>
      <c r="J191" s="23" t="str">
        <f>VLOOKUP(C191,'Hemis baza'!K:AF,12,)</f>
        <v>Sirtqi</v>
      </c>
      <c r="K191" s="77" t="s">
        <v>2824</v>
      </c>
      <c r="L191" s="50">
        <v>12000000</v>
      </c>
      <c r="M191" s="50">
        <f>SUMIF('BR 3'!B:B,'3-kurs'!C191,'BR 3'!G:G)</f>
        <v>12000000</v>
      </c>
      <c r="N191" s="12">
        <f t="shared" si="14"/>
        <v>0</v>
      </c>
      <c r="O191" s="50"/>
      <c r="P191" s="12">
        <f t="shared" si="15"/>
        <v>0</v>
      </c>
      <c r="Q191" s="48"/>
      <c r="T191" s="50">
        <f t="shared" si="19"/>
        <v>0</v>
      </c>
      <c r="U191" s="50">
        <v>12000000</v>
      </c>
      <c r="V191" s="50">
        <v>0</v>
      </c>
      <c r="W191" s="50"/>
      <c r="X191" s="558"/>
      <c r="Y191" s="558"/>
      <c r="Z191" s="558"/>
      <c r="AA191" s="55">
        <f t="shared" si="16"/>
        <v>12000000</v>
      </c>
      <c r="AB191" s="55">
        <f t="shared" si="17"/>
        <v>12000000</v>
      </c>
      <c r="AC191" s="55">
        <f t="shared" si="17"/>
        <v>0</v>
      </c>
      <c r="AD191" s="55">
        <f t="shared" si="18"/>
        <v>0</v>
      </c>
    </row>
    <row r="192" spans="1:30" s="51" customFormat="1" x14ac:dyDescent="0.25">
      <c r="A192" s="89">
        <f>SUBTOTAL(103,$B$2:B192)</f>
        <v>191</v>
      </c>
      <c r="B192" s="48" t="s">
        <v>2825</v>
      </c>
      <c r="C192" s="49">
        <v>41202861070126</v>
      </c>
      <c r="D192" s="49" t="str">
        <f>VLOOKUP(C192,'Hemis baza'!K:AJ,26,)</f>
        <v>438231100054</v>
      </c>
      <c r="E192" s="24" t="str">
        <f>VLOOKUP(C192,'Hemis baza'!K:AF,13,)</f>
        <v>To‘lov-shartnoma</v>
      </c>
      <c r="F192" s="109" t="str">
        <f>VLOOKUP(C192,'Hemis baza'!K:AF,3,)</f>
        <v>3-kurs</v>
      </c>
      <c r="G192" s="47" t="s">
        <v>36</v>
      </c>
      <c r="H192" s="404" t="str">
        <f>VLOOKUP(C192,'Hemis baza'!K:AF,5,)</f>
        <v>S2-22 MT</v>
      </c>
      <c r="I192" s="403" t="str">
        <f>VLOOKUP(C192,'Hemis baza'!K:AF,11,)</f>
        <v>Bakalavr</v>
      </c>
      <c r="J192" s="23" t="str">
        <f>VLOOKUP(C192,'Hemis baza'!K:AF,12,)</f>
        <v>Sirtqi</v>
      </c>
      <c r="K192" s="77" t="s">
        <v>2826</v>
      </c>
      <c r="L192" s="50">
        <v>12000000</v>
      </c>
      <c r="M192" s="50">
        <f>SUMIF('BR 3'!B:B,'3-kurs'!C192,'BR 3'!G:G)</f>
        <v>4000000</v>
      </c>
      <c r="N192" s="12">
        <f t="shared" si="14"/>
        <v>8000000</v>
      </c>
      <c r="O192" s="50"/>
      <c r="P192" s="12">
        <f t="shared" si="15"/>
        <v>0</v>
      </c>
      <c r="Q192" s="48"/>
      <c r="T192" s="50">
        <f t="shared" si="19"/>
        <v>0</v>
      </c>
      <c r="U192" s="50">
        <v>4000000</v>
      </c>
      <c r="V192" s="50">
        <v>0</v>
      </c>
      <c r="W192" s="50"/>
      <c r="X192" s="558"/>
      <c r="Y192" s="558"/>
      <c r="Z192" s="558"/>
      <c r="AA192" s="55">
        <f t="shared" si="16"/>
        <v>12000000</v>
      </c>
      <c r="AB192" s="55">
        <f t="shared" si="17"/>
        <v>4000000</v>
      </c>
      <c r="AC192" s="55">
        <f t="shared" si="17"/>
        <v>8000000</v>
      </c>
      <c r="AD192" s="55">
        <f t="shared" si="18"/>
        <v>0</v>
      </c>
    </row>
    <row r="193" spans="1:30" s="51" customFormat="1" x14ac:dyDescent="0.25">
      <c r="A193" s="89">
        <f>SUBTOTAL(103,$B$2:B193)</f>
        <v>192</v>
      </c>
      <c r="B193" s="48" t="s">
        <v>2827</v>
      </c>
      <c r="C193" s="49">
        <v>62606045300039</v>
      </c>
      <c r="D193" s="49" t="str">
        <f>VLOOKUP(C193,'Hemis baza'!K:AJ,26,)</f>
        <v>438231100325</v>
      </c>
      <c r="E193" s="24" t="str">
        <f>VLOOKUP(C193,'Hemis baza'!K:AF,13,)</f>
        <v>To‘lov-shartnoma</v>
      </c>
      <c r="F193" s="109" t="str">
        <f>VLOOKUP(C193,'Hemis baza'!K:AF,3,)</f>
        <v>3-kurs</v>
      </c>
      <c r="G193" s="47" t="s">
        <v>36</v>
      </c>
      <c r="H193" s="404" t="str">
        <f>VLOOKUP(C193,'Hemis baza'!K:AF,5,)</f>
        <v>S1-22 MT</v>
      </c>
      <c r="I193" s="403" t="str">
        <f>VLOOKUP(C193,'Hemis baza'!K:AF,11,)</f>
        <v>Bakalavr</v>
      </c>
      <c r="J193" s="23" t="str">
        <f>VLOOKUP(C193,'Hemis baza'!K:AF,12,)</f>
        <v>Sirtqi</v>
      </c>
      <c r="K193" s="77" t="s">
        <v>2828</v>
      </c>
      <c r="L193" s="50">
        <v>12000000</v>
      </c>
      <c r="M193" s="50">
        <f>SUMIF('BR 3'!B:B,'3-kurs'!C193,'BR 3'!G:G)</f>
        <v>9023000</v>
      </c>
      <c r="N193" s="12">
        <f t="shared" si="14"/>
        <v>2977000</v>
      </c>
      <c r="O193" s="50"/>
      <c r="P193" s="12">
        <f t="shared" si="15"/>
        <v>0</v>
      </c>
      <c r="Q193" s="48"/>
      <c r="T193" s="50">
        <f t="shared" si="19"/>
        <v>0</v>
      </c>
      <c r="U193" s="50">
        <v>9023000</v>
      </c>
      <c r="V193" s="50">
        <v>0</v>
      </c>
      <c r="W193" s="50"/>
      <c r="X193" s="558"/>
      <c r="Y193" s="558"/>
      <c r="Z193" s="558"/>
      <c r="AA193" s="55">
        <f t="shared" si="16"/>
        <v>12000000</v>
      </c>
      <c r="AB193" s="55">
        <f t="shared" si="17"/>
        <v>9023000</v>
      </c>
      <c r="AC193" s="55">
        <f t="shared" si="17"/>
        <v>2977000</v>
      </c>
      <c r="AD193" s="55">
        <f t="shared" si="18"/>
        <v>0</v>
      </c>
    </row>
    <row r="194" spans="1:30" s="51" customFormat="1" x14ac:dyDescent="0.25">
      <c r="A194" s="89">
        <f>SUBTOTAL(103,$B$2:B194)</f>
        <v>193</v>
      </c>
      <c r="B194" s="48" t="s">
        <v>2829</v>
      </c>
      <c r="C194" s="49">
        <v>62110055260024</v>
      </c>
      <c r="D194" s="49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7"/>
      <c r="H194" s="404" t="e">
        <f>VLOOKUP(C194,'Hemis baza'!K:AF,5,)</f>
        <v>#N/A</v>
      </c>
      <c r="I194" s="403" t="e">
        <f>VLOOKUP(C194,'Hemis baza'!K:AF,11,)</f>
        <v>#N/A</v>
      </c>
      <c r="J194" s="23" t="e">
        <f>VLOOKUP(C194,'Hemis baza'!K:AF,12,)</f>
        <v>#N/A</v>
      </c>
      <c r="K194" s="77" t="s">
        <v>2830</v>
      </c>
      <c r="L194" s="50">
        <v>12000000</v>
      </c>
      <c r="M194" s="50">
        <f>SUMIF('BR 3'!B:B,'3-kurs'!C194,'BR 3'!G:G)</f>
        <v>0</v>
      </c>
      <c r="N194" s="12">
        <f t="shared" ref="N194:N257" si="20">IF((L194)-M194&gt;0,(L194)-M194,0)</f>
        <v>12000000</v>
      </c>
      <c r="O194" s="50"/>
      <c r="P194" s="12">
        <f t="shared" ref="P194:P257" si="21">IF((L194)-M194&lt;0,M194-(L194),0)</f>
        <v>0</v>
      </c>
      <c r="Q194" s="48"/>
      <c r="T194" s="50">
        <f t="shared" si="19"/>
        <v>0</v>
      </c>
      <c r="U194" s="50">
        <v>0</v>
      </c>
      <c r="V194" s="50">
        <v>0</v>
      </c>
      <c r="W194" s="50"/>
      <c r="X194" s="558"/>
      <c r="Y194" s="558"/>
      <c r="Z194" s="558"/>
      <c r="AA194" s="55">
        <f t="shared" si="16"/>
        <v>12000000</v>
      </c>
      <c r="AB194" s="55">
        <f t="shared" ref="AB194:AC257" si="22">M194</f>
        <v>0</v>
      </c>
      <c r="AC194" s="55">
        <f t="shared" si="22"/>
        <v>12000000</v>
      </c>
      <c r="AD194" s="55">
        <f t="shared" ref="AD194:AD257" si="23">P194</f>
        <v>0</v>
      </c>
    </row>
    <row r="195" spans="1:30" s="51" customFormat="1" x14ac:dyDescent="0.25">
      <c r="A195" s="89">
        <f>SUBTOTAL(103,$B$2:B195)</f>
        <v>194</v>
      </c>
      <c r="B195" s="48" t="s">
        <v>2831</v>
      </c>
      <c r="C195" s="49">
        <v>40701951050048</v>
      </c>
      <c r="D195" s="49" t="str">
        <f>VLOOKUP(C195,'Hemis baza'!K:AJ,26,)</f>
        <v>438231100274</v>
      </c>
      <c r="E195" s="24" t="str">
        <f>VLOOKUP(C195,'Hemis baza'!K:AF,13,)</f>
        <v>To‘lov-shartnoma</v>
      </c>
      <c r="F195" s="109" t="str">
        <f>VLOOKUP(C195,'Hemis baza'!K:AF,3,)</f>
        <v>3-kurs</v>
      </c>
      <c r="G195" s="47" t="s">
        <v>121</v>
      </c>
      <c r="H195" s="404" t="str">
        <f>VLOOKUP(C195,'Hemis baza'!K:AF,5,)</f>
        <v>S2-22 BT</v>
      </c>
      <c r="I195" s="403" t="str">
        <f>VLOOKUP(C195,'Hemis baza'!K:AF,11,)</f>
        <v>Bakalavr</v>
      </c>
      <c r="J195" s="23" t="str">
        <f>VLOOKUP(C195,'Hemis baza'!K:AF,12,)</f>
        <v>Sirtqi</v>
      </c>
      <c r="K195" s="77" t="s">
        <v>2832</v>
      </c>
      <c r="L195" s="50">
        <v>12000000</v>
      </c>
      <c r="M195" s="50">
        <f>SUMIF('BR 3'!B:B,'3-kurs'!C195,'BR 3'!G:G)</f>
        <v>9000000</v>
      </c>
      <c r="N195" s="12">
        <f t="shared" si="20"/>
        <v>3000000</v>
      </c>
      <c r="O195" s="50"/>
      <c r="P195" s="12">
        <f t="shared" si="21"/>
        <v>0</v>
      </c>
      <c r="Q195" s="48"/>
      <c r="T195" s="50">
        <f t="shared" si="19"/>
        <v>0</v>
      </c>
      <c r="U195" s="50">
        <v>9000000</v>
      </c>
      <c r="V195" s="50">
        <v>0</v>
      </c>
      <c r="W195" s="50"/>
      <c r="X195" s="558"/>
      <c r="Y195" s="558"/>
      <c r="Z195" s="558"/>
      <c r="AA195" s="55">
        <f t="shared" ref="AA195:AA258" si="24">L195</f>
        <v>12000000</v>
      </c>
      <c r="AB195" s="55">
        <f t="shared" si="22"/>
        <v>9000000</v>
      </c>
      <c r="AC195" s="55">
        <f t="shared" si="22"/>
        <v>3000000</v>
      </c>
      <c r="AD195" s="55">
        <f t="shared" si="23"/>
        <v>0</v>
      </c>
    </row>
    <row r="196" spans="1:30" s="51" customFormat="1" x14ac:dyDescent="0.25">
      <c r="A196" s="89">
        <f>SUBTOTAL(103,$B$2:B196)</f>
        <v>195</v>
      </c>
      <c r="B196" s="48" t="s">
        <v>2833</v>
      </c>
      <c r="C196" s="49">
        <v>31405871060036</v>
      </c>
      <c r="D196" s="49" t="str">
        <f>VLOOKUP(C196,'Hemis baza'!K:AJ,26,)</f>
        <v>438221100327</v>
      </c>
      <c r="E196" s="24" t="str">
        <f>VLOOKUP(C196,'Hemis baza'!K:AF,13,)</f>
        <v>To‘lov-shartnoma</v>
      </c>
      <c r="F196" s="109" t="str">
        <f>VLOOKUP(C196,'Hemis baza'!K:AF,3,)</f>
        <v>3-kurs</v>
      </c>
      <c r="G196" s="47" t="s">
        <v>4882</v>
      </c>
      <c r="H196" s="404" t="str">
        <f>VLOOKUP(C196,'Hemis baza'!K:AF,5,)</f>
        <v>S3-22 AP</v>
      </c>
      <c r="I196" s="403" t="str">
        <f>VLOOKUP(C196,'Hemis baza'!K:AF,11,)</f>
        <v>Bakalavr</v>
      </c>
      <c r="J196" s="23" t="str">
        <f>VLOOKUP(C196,'Hemis baza'!K:AF,12,)</f>
        <v>Sirtqi</v>
      </c>
      <c r="K196" s="77" t="s">
        <v>2834</v>
      </c>
      <c r="L196" s="50">
        <v>12000000</v>
      </c>
      <c r="M196" s="50">
        <f>SUMIF('BR 3'!B:B,'3-kurs'!C196,'BR 3'!G:G)</f>
        <v>8000000</v>
      </c>
      <c r="N196" s="12">
        <f t="shared" si="20"/>
        <v>4000000</v>
      </c>
      <c r="O196" s="50"/>
      <c r="P196" s="12">
        <f t="shared" si="21"/>
        <v>0</v>
      </c>
      <c r="Q196" s="48"/>
      <c r="T196" s="50">
        <f t="shared" si="19"/>
        <v>0</v>
      </c>
      <c r="U196" s="50">
        <v>8000000</v>
      </c>
      <c r="V196" s="50">
        <v>0</v>
      </c>
      <c r="W196" s="50"/>
      <c r="X196" s="558"/>
      <c r="Y196" s="558"/>
      <c r="Z196" s="558"/>
      <c r="AA196" s="55">
        <f t="shared" si="24"/>
        <v>12000000</v>
      </c>
      <c r="AB196" s="55">
        <f t="shared" si="22"/>
        <v>8000000</v>
      </c>
      <c r="AC196" s="55">
        <f t="shared" si="22"/>
        <v>4000000</v>
      </c>
      <c r="AD196" s="55">
        <f t="shared" si="23"/>
        <v>0</v>
      </c>
    </row>
    <row r="197" spans="1:30" s="51" customFormat="1" x14ac:dyDescent="0.25">
      <c r="A197" s="89">
        <f>SUBTOTAL(103,$B$2:B197)</f>
        <v>196</v>
      </c>
      <c r="B197" s="48" t="s">
        <v>2835</v>
      </c>
      <c r="C197" s="49">
        <v>62702005300016</v>
      </c>
      <c r="D197" s="49" t="str">
        <f>VLOOKUP(C197,'Hemis baza'!K:AJ,26,)</f>
        <v>438231100082</v>
      </c>
      <c r="E197" s="24" t="str">
        <f>VLOOKUP(C197,'Hemis baza'!K:AF,13,)</f>
        <v>To‘lov-shartnoma</v>
      </c>
      <c r="F197" s="109" t="str">
        <f>VLOOKUP(C197,'Hemis baza'!K:AF,3,)</f>
        <v>3-kurs</v>
      </c>
      <c r="G197" s="307" t="s">
        <v>318</v>
      </c>
      <c r="H197" s="404" t="str">
        <f>VLOOKUP(C197,'Hemis baza'!K:AF,5,)</f>
        <v>S1-22 IQT</v>
      </c>
      <c r="I197" s="403" t="str">
        <f>VLOOKUP(C197,'Hemis baza'!K:AF,11,)</f>
        <v>Bakalavr</v>
      </c>
      <c r="J197" s="23" t="str">
        <f>VLOOKUP(C197,'Hemis baza'!K:AF,12,)</f>
        <v>Sirtqi</v>
      </c>
      <c r="K197" s="77" t="s">
        <v>2836</v>
      </c>
      <c r="L197" s="50">
        <v>12000000</v>
      </c>
      <c r="M197" s="50">
        <f>SUMIF('BR 3'!B:B,'3-kurs'!C197,'BR 3'!G:G)</f>
        <v>9100000</v>
      </c>
      <c r="N197" s="12">
        <f t="shared" si="20"/>
        <v>2900000</v>
      </c>
      <c r="O197" s="50"/>
      <c r="P197" s="12">
        <f t="shared" si="21"/>
        <v>0</v>
      </c>
      <c r="Q197" s="48"/>
      <c r="T197" s="50">
        <f t="shared" si="19"/>
        <v>0</v>
      </c>
      <c r="U197" s="50">
        <v>9100000</v>
      </c>
      <c r="V197" s="50">
        <v>0</v>
      </c>
      <c r="W197" s="50"/>
      <c r="X197" s="558"/>
      <c r="Y197" s="558"/>
      <c r="Z197" s="558"/>
      <c r="AA197" s="55">
        <f t="shared" si="24"/>
        <v>12000000</v>
      </c>
      <c r="AB197" s="55">
        <f t="shared" si="22"/>
        <v>9100000</v>
      </c>
      <c r="AC197" s="55">
        <f t="shared" si="22"/>
        <v>2900000</v>
      </c>
      <c r="AD197" s="55">
        <f t="shared" si="23"/>
        <v>0</v>
      </c>
    </row>
    <row r="198" spans="1:30" s="51" customFormat="1" x14ac:dyDescent="0.25">
      <c r="A198" s="89">
        <f>SUBTOTAL(103,$B$2:B198)</f>
        <v>197</v>
      </c>
      <c r="B198" s="48" t="s">
        <v>2837</v>
      </c>
      <c r="C198" s="49">
        <v>50109045300023</v>
      </c>
      <c r="D198" s="49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7" t="s">
        <v>309</v>
      </c>
      <c r="H198" s="404" t="e">
        <f>VLOOKUP(C198,'Hemis baza'!K:AF,5,)</f>
        <v>#N/A</v>
      </c>
      <c r="I198" s="403" t="e">
        <f>VLOOKUP(C198,'Hemis baza'!K:AF,11,)</f>
        <v>#N/A</v>
      </c>
      <c r="J198" s="23" t="e">
        <f>VLOOKUP(C198,'Hemis baza'!K:AF,12,)</f>
        <v>#N/A</v>
      </c>
      <c r="K198" s="77" t="s">
        <v>2838</v>
      </c>
      <c r="L198" s="50">
        <v>12000000</v>
      </c>
      <c r="M198" s="50">
        <f>SUMIF('BR 3'!B:B,'3-kurs'!C198,'BR 3'!G:G)</f>
        <v>6000000</v>
      </c>
      <c r="N198" s="12">
        <f t="shared" si="20"/>
        <v>6000000</v>
      </c>
      <c r="O198" s="50"/>
      <c r="P198" s="12">
        <f t="shared" si="21"/>
        <v>0</v>
      </c>
      <c r="Q198" s="50" t="s">
        <v>7173</v>
      </c>
      <c r="T198" s="50">
        <f t="shared" si="19"/>
        <v>0</v>
      </c>
      <c r="U198" s="50">
        <v>6000000</v>
      </c>
      <c r="V198" s="50">
        <v>916664</v>
      </c>
      <c r="W198" s="50"/>
      <c r="X198" s="558"/>
      <c r="Y198" s="558"/>
      <c r="Z198" s="558"/>
      <c r="AA198" s="55">
        <f t="shared" si="24"/>
        <v>12000000</v>
      </c>
      <c r="AB198" s="55">
        <f t="shared" si="22"/>
        <v>6000000</v>
      </c>
      <c r="AC198" s="55">
        <f t="shared" si="22"/>
        <v>6000000</v>
      </c>
      <c r="AD198" s="55">
        <f t="shared" si="23"/>
        <v>0</v>
      </c>
    </row>
    <row r="199" spans="1:30" s="51" customFormat="1" x14ac:dyDescent="0.25">
      <c r="A199" s="89">
        <f>SUBTOTAL(103,$B$2:B199)</f>
        <v>198</v>
      </c>
      <c r="B199" s="48" t="s">
        <v>2839</v>
      </c>
      <c r="C199" s="49">
        <v>42311931060057</v>
      </c>
      <c r="D199" s="49" t="str">
        <f>VLOOKUP(C199,'Hemis baza'!K:AJ,26,)</f>
        <v>438231100143</v>
      </c>
      <c r="E199" s="24" t="str">
        <f>VLOOKUP(C199,'Hemis baza'!K:AF,13,)</f>
        <v>To‘lov-shartnoma</v>
      </c>
      <c r="F199" s="109" t="str">
        <f>VLOOKUP(C199,'Hemis baza'!K:AF,3,)</f>
        <v>3-kurs</v>
      </c>
      <c r="G199" s="47" t="s">
        <v>36</v>
      </c>
      <c r="H199" s="404" t="str">
        <f>VLOOKUP(C199,'Hemis baza'!K:AF,5,)</f>
        <v>S1-22 MT</v>
      </c>
      <c r="I199" s="403" t="str">
        <f>VLOOKUP(C199,'Hemis baza'!K:AF,11,)</f>
        <v>Bakalavr</v>
      </c>
      <c r="J199" s="23" t="str">
        <f>VLOOKUP(C199,'Hemis baza'!K:AF,12,)</f>
        <v>Sirtqi</v>
      </c>
      <c r="K199" s="77" t="s">
        <v>2840</v>
      </c>
      <c r="L199" s="50">
        <v>12000000</v>
      </c>
      <c r="M199" s="50">
        <f>SUMIF('BR 3'!B:B,'3-kurs'!C199,'BR 3'!G:G)</f>
        <v>12000000</v>
      </c>
      <c r="N199" s="12">
        <f t="shared" si="20"/>
        <v>0</v>
      </c>
      <c r="O199" s="50"/>
      <c r="P199" s="12">
        <f t="shared" si="21"/>
        <v>0</v>
      </c>
      <c r="Q199" s="48"/>
      <c r="T199" s="50">
        <f t="shared" si="19"/>
        <v>0</v>
      </c>
      <c r="U199" s="50">
        <v>12000000</v>
      </c>
      <c r="V199" s="50">
        <v>0</v>
      </c>
      <c r="W199" s="50"/>
      <c r="X199" s="558"/>
      <c r="Y199" s="558"/>
      <c r="Z199" s="558"/>
      <c r="AA199" s="55">
        <f t="shared" si="24"/>
        <v>12000000</v>
      </c>
      <c r="AB199" s="55">
        <f t="shared" si="22"/>
        <v>12000000</v>
      </c>
      <c r="AC199" s="55">
        <f t="shared" si="22"/>
        <v>0</v>
      </c>
      <c r="AD199" s="55">
        <f t="shared" si="23"/>
        <v>0</v>
      </c>
    </row>
    <row r="200" spans="1:30" s="51" customFormat="1" x14ac:dyDescent="0.25">
      <c r="A200" s="89">
        <f>SUBTOTAL(103,$B$2:B200)</f>
        <v>199</v>
      </c>
      <c r="B200" s="48" t="s">
        <v>2841</v>
      </c>
      <c r="C200" s="49">
        <v>40801894040031</v>
      </c>
      <c r="D200" s="49" t="str">
        <f>VLOOKUP(C200,'Hemis baza'!K:AJ,26,)</f>
        <v>438221100269</v>
      </c>
      <c r="E200" s="24" t="str">
        <f>VLOOKUP(C200,'Hemis baza'!K:AF,13,)</f>
        <v>To‘lov-shartnoma</v>
      </c>
      <c r="F200" s="109" t="str">
        <f>VLOOKUP(C200,'Hemis baza'!K:AF,3,)</f>
        <v>3-kurs</v>
      </c>
      <c r="G200" s="307" t="s">
        <v>361</v>
      </c>
      <c r="H200" s="404" t="str">
        <f>VLOOKUP(C200,'Hemis baza'!K:AF,5,)</f>
        <v>S2-22 PSI</v>
      </c>
      <c r="I200" s="403" t="str">
        <f>VLOOKUP(C200,'Hemis baza'!K:AF,11,)</f>
        <v>Bakalavr</v>
      </c>
      <c r="J200" s="23" t="str">
        <f>VLOOKUP(C200,'Hemis baza'!K:AF,12,)</f>
        <v>Sirtqi</v>
      </c>
      <c r="K200" s="77" t="s">
        <v>2842</v>
      </c>
      <c r="L200" s="50">
        <v>12000000</v>
      </c>
      <c r="M200" s="50">
        <f>SUMIF('BR 3'!B:B,'3-kurs'!C200,'BR 3'!G:G)</f>
        <v>9000000</v>
      </c>
      <c r="N200" s="12">
        <f t="shared" si="20"/>
        <v>3000000</v>
      </c>
      <c r="O200" s="50"/>
      <c r="P200" s="12">
        <f t="shared" si="21"/>
        <v>0</v>
      </c>
      <c r="Q200" s="48"/>
      <c r="T200" s="50">
        <f t="shared" si="19"/>
        <v>0</v>
      </c>
      <c r="U200" s="50">
        <v>9000000</v>
      </c>
      <c r="V200" s="50">
        <v>0</v>
      </c>
      <c r="W200" s="50"/>
      <c r="X200" s="558"/>
      <c r="Y200" s="558"/>
      <c r="Z200" s="558"/>
      <c r="AA200" s="55">
        <f t="shared" si="24"/>
        <v>12000000</v>
      </c>
      <c r="AB200" s="55">
        <f t="shared" si="22"/>
        <v>9000000</v>
      </c>
      <c r="AC200" s="55">
        <f t="shared" si="22"/>
        <v>3000000</v>
      </c>
      <c r="AD200" s="55">
        <f t="shared" si="23"/>
        <v>0</v>
      </c>
    </row>
    <row r="201" spans="1:30" s="51" customFormat="1" x14ac:dyDescent="0.25">
      <c r="A201" s="89">
        <f>SUBTOTAL(103,$B$2:B201)</f>
        <v>200</v>
      </c>
      <c r="B201" s="48" t="s">
        <v>2843</v>
      </c>
      <c r="C201" s="49">
        <v>42301861070033</v>
      </c>
      <c r="D201" s="49" t="e">
        <f>VLOOKUP(C201,'Hemis baza'!K:AJ,26,)</f>
        <v>#N/A</v>
      </c>
      <c r="E201" s="24" t="e">
        <f>VLOOKUP(C201,'Hemis baza'!K:AF,13,)</f>
        <v>#N/A</v>
      </c>
      <c r="F201" s="109" t="e">
        <f>VLOOKUP(C201,'Hemis baza'!K:AF,3,)</f>
        <v>#N/A</v>
      </c>
      <c r="G201" s="47"/>
      <c r="H201" s="404" t="e">
        <f>VLOOKUP(C201,'Hemis baza'!K:AF,5,)</f>
        <v>#N/A</v>
      </c>
      <c r="I201" s="403" t="e">
        <f>VLOOKUP(C201,'Hemis baza'!K:AF,11,)</f>
        <v>#N/A</v>
      </c>
      <c r="J201" s="23" t="e">
        <f>VLOOKUP(C201,'Hemis baza'!K:AF,12,)</f>
        <v>#N/A</v>
      </c>
      <c r="K201" s="77" t="s">
        <v>5070</v>
      </c>
      <c r="L201" s="50">
        <v>15000000</v>
      </c>
      <c r="M201" s="50">
        <f>SUMIF('BR 3'!B:B,'3-kurs'!C201,'BR 3'!G:G)</f>
        <v>0</v>
      </c>
      <c r="N201" s="12">
        <f t="shared" si="20"/>
        <v>15000000</v>
      </c>
      <c r="O201" s="50"/>
      <c r="P201" s="12">
        <f t="shared" si="21"/>
        <v>0</v>
      </c>
      <c r="Q201" s="48"/>
      <c r="T201" s="50">
        <f t="shared" si="19"/>
        <v>0</v>
      </c>
      <c r="U201" s="50">
        <v>0</v>
      </c>
      <c r="V201" s="50">
        <v>0</v>
      </c>
      <c r="W201" s="50"/>
      <c r="X201" s="558"/>
      <c r="Y201" s="558"/>
      <c r="Z201" s="558"/>
      <c r="AA201" s="55">
        <f t="shared" si="24"/>
        <v>15000000</v>
      </c>
      <c r="AB201" s="55">
        <f t="shared" si="22"/>
        <v>0</v>
      </c>
      <c r="AC201" s="55">
        <f t="shared" si="22"/>
        <v>15000000</v>
      </c>
      <c r="AD201" s="55">
        <f t="shared" si="23"/>
        <v>0</v>
      </c>
    </row>
    <row r="202" spans="1:30" x14ac:dyDescent="0.25">
      <c r="A202" s="89">
        <f>SUBTOTAL(103,$B$2:B202)</f>
        <v>201</v>
      </c>
      <c r="B202" s="384" t="s">
        <v>2844</v>
      </c>
      <c r="C202" s="49">
        <v>42202891140036</v>
      </c>
      <c r="D202" s="49" t="str">
        <f>VLOOKUP(C202,'Hemis baza'!K:AJ,26,)</f>
        <v>438231100081</v>
      </c>
      <c r="E202" s="24" t="str">
        <f>VLOOKUP(C202,'Hemis baza'!K:AF,13,)</f>
        <v>To‘lov-shartnoma</v>
      </c>
      <c r="F202" s="109" t="str">
        <f>VLOOKUP(C202,'Hemis baza'!K:AF,3,)</f>
        <v>3-kurs</v>
      </c>
      <c r="G202" s="307" t="s">
        <v>318</v>
      </c>
      <c r="H202" s="404" t="str">
        <f>VLOOKUP(C202,'Hemis baza'!K:AF,5,)</f>
        <v>S1-22 IQT</v>
      </c>
      <c r="I202" s="403" t="str">
        <f>VLOOKUP(C202,'Hemis baza'!K:AF,11,)</f>
        <v>Bakalavr</v>
      </c>
      <c r="J202" s="23" t="str">
        <f>VLOOKUP(C202,'Hemis baza'!K:AF,12,)</f>
        <v>Sirtqi</v>
      </c>
      <c r="K202" s="77" t="s">
        <v>2845</v>
      </c>
      <c r="L202" s="342">
        <v>12000000</v>
      </c>
      <c r="M202" s="342">
        <f>SUMIF('BR 3'!B:B,'3-kurs'!C202,'BR 3'!G:G)</f>
        <v>3000000</v>
      </c>
      <c r="N202" s="12">
        <f t="shared" si="20"/>
        <v>9000000</v>
      </c>
      <c r="O202" s="342"/>
      <c r="P202" s="12">
        <f t="shared" si="21"/>
        <v>0</v>
      </c>
      <c r="Q202" s="384" t="s">
        <v>7170</v>
      </c>
      <c r="T202" s="342">
        <f t="shared" si="19"/>
        <v>0</v>
      </c>
      <c r="U202" s="342">
        <v>3000000</v>
      </c>
      <c r="V202" s="342">
        <v>0</v>
      </c>
      <c r="W202" s="342"/>
      <c r="X202" s="559"/>
      <c r="Y202" s="559"/>
      <c r="Z202" s="559"/>
      <c r="AA202" s="55">
        <f t="shared" si="24"/>
        <v>12000000</v>
      </c>
      <c r="AB202" s="55">
        <f t="shared" si="22"/>
        <v>3000000</v>
      </c>
      <c r="AC202" s="55">
        <f t="shared" si="22"/>
        <v>9000000</v>
      </c>
      <c r="AD202" s="55">
        <f t="shared" si="23"/>
        <v>0</v>
      </c>
    </row>
    <row r="203" spans="1:30" s="51" customFormat="1" x14ac:dyDescent="0.25">
      <c r="A203" s="89">
        <f>SUBTOTAL(103,$B$2:B203)</f>
        <v>202</v>
      </c>
      <c r="B203" s="48" t="s">
        <v>2846</v>
      </c>
      <c r="C203" s="49">
        <v>41502861100037</v>
      </c>
      <c r="D203" s="49" t="str">
        <f>VLOOKUP(C203,'Hemis baza'!K:AJ,26,)</f>
        <v>438231100173</v>
      </c>
      <c r="E203" s="24" t="str">
        <f>VLOOKUP(C203,'Hemis baza'!K:AF,13,)</f>
        <v>To‘lov-shartnoma</v>
      </c>
      <c r="F203" s="109" t="str">
        <f>VLOOKUP(C203,'Hemis baza'!K:AF,3,)</f>
        <v>3-kurs</v>
      </c>
      <c r="G203" s="47" t="s">
        <v>121</v>
      </c>
      <c r="H203" s="404" t="str">
        <f>VLOOKUP(C203,'Hemis baza'!K:AF,5,)</f>
        <v>S1-22 BT</v>
      </c>
      <c r="I203" s="403" t="str">
        <f>VLOOKUP(C203,'Hemis baza'!K:AF,11,)</f>
        <v>Bakalavr</v>
      </c>
      <c r="J203" s="23" t="str">
        <f>VLOOKUP(C203,'Hemis baza'!K:AF,12,)</f>
        <v>Sirtqi</v>
      </c>
      <c r="K203" s="77" t="s">
        <v>2847</v>
      </c>
      <c r="L203" s="50">
        <v>12000000</v>
      </c>
      <c r="M203" s="50">
        <f>SUMIF('BR 3'!B:B,'3-kurs'!C203,'BR 3'!G:G)</f>
        <v>8044000</v>
      </c>
      <c r="N203" s="12">
        <f t="shared" si="20"/>
        <v>3956000</v>
      </c>
      <c r="O203" s="50"/>
      <c r="P203" s="12">
        <f t="shared" si="21"/>
        <v>0</v>
      </c>
      <c r="Q203" s="48"/>
      <c r="T203" s="50">
        <f t="shared" si="19"/>
        <v>0</v>
      </c>
      <c r="U203" s="50">
        <v>8044000</v>
      </c>
      <c r="V203" s="50">
        <v>0</v>
      </c>
      <c r="W203" s="50"/>
      <c r="X203" s="558"/>
      <c r="Y203" s="558"/>
      <c r="Z203" s="558"/>
      <c r="AA203" s="55">
        <f t="shared" si="24"/>
        <v>12000000</v>
      </c>
      <c r="AB203" s="55">
        <f t="shared" si="22"/>
        <v>8044000</v>
      </c>
      <c r="AC203" s="55">
        <f t="shared" si="22"/>
        <v>3956000</v>
      </c>
      <c r="AD203" s="55">
        <f t="shared" si="23"/>
        <v>0</v>
      </c>
    </row>
    <row r="204" spans="1:30" x14ac:dyDescent="0.25">
      <c r="A204" s="89">
        <f>SUBTOTAL(103,$B$2:B204)</f>
        <v>203</v>
      </c>
      <c r="B204" s="384" t="s">
        <v>2848</v>
      </c>
      <c r="C204" s="49">
        <v>41210921010027</v>
      </c>
      <c r="D204" s="49" t="e">
        <f>VLOOKUP(C204,'Hemis baza'!K:AJ,26,)</f>
        <v>#N/A</v>
      </c>
      <c r="E204" s="24" t="e">
        <f>VLOOKUP(C204,'Hemis baza'!K:AF,13,)</f>
        <v>#N/A</v>
      </c>
      <c r="F204" s="109" t="e">
        <f>VLOOKUP(C204,'Hemis baza'!K:AF,3,)</f>
        <v>#N/A</v>
      </c>
      <c r="G204" s="47"/>
      <c r="H204" s="404" t="e">
        <f>VLOOKUP(C204,'Hemis baza'!K:AF,5,)</f>
        <v>#N/A</v>
      </c>
      <c r="I204" s="403" t="e">
        <f>VLOOKUP(C204,'Hemis baza'!K:AF,11,)</f>
        <v>#N/A</v>
      </c>
      <c r="J204" s="23" t="e">
        <f>VLOOKUP(C204,'Hemis baza'!K:AF,12,)</f>
        <v>#N/A</v>
      </c>
      <c r="K204" s="77" t="s">
        <v>2849</v>
      </c>
      <c r="L204" s="342">
        <v>12000000</v>
      </c>
      <c r="M204" s="342">
        <f>SUMIF('BR 3'!B:B,'3-kurs'!C204,'BR 3'!G:G)</f>
        <v>-17500000</v>
      </c>
      <c r="N204" s="12">
        <f t="shared" si="20"/>
        <v>29500000</v>
      </c>
      <c r="O204" s="342"/>
      <c r="P204" s="12">
        <f t="shared" si="21"/>
        <v>0</v>
      </c>
      <c r="Q204" s="384"/>
      <c r="T204" s="342">
        <f t="shared" si="19"/>
        <v>0</v>
      </c>
      <c r="U204" s="342">
        <v>-17500000</v>
      </c>
      <c r="V204" s="342">
        <v>0</v>
      </c>
      <c r="W204" s="342"/>
      <c r="X204" s="559"/>
      <c r="Y204" s="559"/>
      <c r="Z204" s="559"/>
      <c r="AA204" s="55">
        <f t="shared" si="24"/>
        <v>12000000</v>
      </c>
      <c r="AB204" s="55">
        <f t="shared" si="22"/>
        <v>-17500000</v>
      </c>
      <c r="AC204" s="55">
        <f t="shared" si="22"/>
        <v>29500000</v>
      </c>
      <c r="AD204" s="55">
        <f t="shared" si="23"/>
        <v>0</v>
      </c>
    </row>
    <row r="205" spans="1:30" s="51" customFormat="1" x14ac:dyDescent="0.25">
      <c r="A205" s="89">
        <f>SUBTOTAL(103,$B$2:B205)</f>
        <v>204</v>
      </c>
      <c r="B205" s="48" t="s">
        <v>2850</v>
      </c>
      <c r="C205" s="49">
        <v>42012955300016</v>
      </c>
      <c r="D205" s="49" t="str">
        <f>VLOOKUP(C205,'Hemis baza'!K:AJ,26,)</f>
        <v>438221100326</v>
      </c>
      <c r="E205" s="24" t="str">
        <f>VLOOKUP(C205,'Hemis baza'!K:AF,13,)</f>
        <v>To‘lov-shartnoma</v>
      </c>
      <c r="F205" s="109" t="str">
        <f>VLOOKUP(C205,'Hemis baza'!K:AF,3,)</f>
        <v>3-kurs</v>
      </c>
      <c r="G205" s="47" t="s">
        <v>4882</v>
      </c>
      <c r="H205" s="404" t="str">
        <f>VLOOKUP(C205,'Hemis baza'!K:AF,5,)</f>
        <v>S3-22 AP</v>
      </c>
      <c r="I205" s="403" t="str">
        <f>VLOOKUP(C205,'Hemis baza'!K:AF,11,)</f>
        <v>Bakalavr</v>
      </c>
      <c r="J205" s="23" t="str">
        <f>VLOOKUP(C205,'Hemis baza'!K:AF,12,)</f>
        <v>Sirtqi</v>
      </c>
      <c r="K205" s="77" t="s">
        <v>2851</v>
      </c>
      <c r="L205" s="50">
        <v>12000000</v>
      </c>
      <c r="M205" s="50">
        <f>SUMIF('BR 3'!B:B,'3-kurs'!C205,'BR 3'!G:G)</f>
        <v>12000000</v>
      </c>
      <c r="N205" s="12">
        <f t="shared" si="20"/>
        <v>0</v>
      </c>
      <c r="O205" s="50"/>
      <c r="P205" s="12">
        <f t="shared" si="21"/>
        <v>0</v>
      </c>
      <c r="Q205" s="48"/>
      <c r="T205" s="50">
        <f t="shared" si="19"/>
        <v>0</v>
      </c>
      <c r="U205" s="50">
        <v>12000000</v>
      </c>
      <c r="V205" s="50">
        <v>0</v>
      </c>
      <c r="W205" s="50"/>
      <c r="X205" s="558"/>
      <c r="Y205" s="558"/>
      <c r="Z205" s="558"/>
      <c r="AA205" s="55">
        <f t="shared" si="24"/>
        <v>12000000</v>
      </c>
      <c r="AB205" s="55">
        <f t="shared" si="22"/>
        <v>12000000</v>
      </c>
      <c r="AC205" s="55">
        <f t="shared" si="22"/>
        <v>0</v>
      </c>
      <c r="AD205" s="55">
        <f t="shared" si="23"/>
        <v>0</v>
      </c>
    </row>
    <row r="206" spans="1:30" s="51" customFormat="1" x14ac:dyDescent="0.25">
      <c r="A206" s="89">
        <f>SUBTOTAL(103,$B$2:B206)</f>
        <v>205</v>
      </c>
      <c r="B206" s="48" t="s">
        <v>2854</v>
      </c>
      <c r="C206" s="49">
        <v>40807985300024</v>
      </c>
      <c r="D206" s="49" t="e">
        <f>VLOOKUP(C206,'Hemis baza'!K:AJ,26,)</f>
        <v>#N/A</v>
      </c>
      <c r="E206" s="24" t="e">
        <f>VLOOKUP(C206,'Hemis baza'!K:AF,13,)</f>
        <v>#N/A</v>
      </c>
      <c r="F206" s="109" t="e">
        <f>VLOOKUP(C206,'Hemis baza'!K:AF,3,)</f>
        <v>#N/A</v>
      </c>
      <c r="G206" s="47"/>
      <c r="H206" s="404" t="e">
        <f>VLOOKUP(C206,'Hemis baza'!K:AF,5,)</f>
        <v>#N/A</v>
      </c>
      <c r="I206" s="403" t="e">
        <f>VLOOKUP(C206,'Hemis baza'!K:AF,11,)</f>
        <v>#N/A</v>
      </c>
      <c r="J206" s="23" t="e">
        <f>VLOOKUP(C206,'Hemis baza'!K:AF,12,)</f>
        <v>#N/A</v>
      </c>
      <c r="K206" s="77" t="s">
        <v>5071</v>
      </c>
      <c r="L206" s="50">
        <v>15000000</v>
      </c>
      <c r="M206" s="50">
        <f>SUMIF('BR 3'!B:B,'3-kurs'!C206,'BR 3'!G:G)</f>
        <v>0</v>
      </c>
      <c r="N206" s="12">
        <f t="shared" si="20"/>
        <v>15000000</v>
      </c>
      <c r="O206" s="50"/>
      <c r="P206" s="12">
        <f t="shared" si="21"/>
        <v>0</v>
      </c>
      <c r="Q206" s="48"/>
      <c r="T206" s="50">
        <f t="shared" si="19"/>
        <v>0</v>
      </c>
      <c r="U206" s="50">
        <v>0</v>
      </c>
      <c r="V206" s="50">
        <v>0</v>
      </c>
      <c r="W206" s="50"/>
      <c r="X206" s="558"/>
      <c r="Y206" s="558"/>
      <c r="Z206" s="558"/>
      <c r="AA206" s="55">
        <f t="shared" si="24"/>
        <v>15000000</v>
      </c>
      <c r="AB206" s="55">
        <f t="shared" si="22"/>
        <v>0</v>
      </c>
      <c r="AC206" s="55">
        <f t="shared" si="22"/>
        <v>15000000</v>
      </c>
      <c r="AD206" s="55">
        <f t="shared" si="23"/>
        <v>0</v>
      </c>
    </row>
    <row r="207" spans="1:30" s="51" customFormat="1" x14ac:dyDescent="0.25">
      <c r="A207" s="89">
        <f>SUBTOTAL(103,$B$2:B207)</f>
        <v>206</v>
      </c>
      <c r="B207" s="48" t="s">
        <v>2855</v>
      </c>
      <c r="C207" s="49">
        <v>62103015300010</v>
      </c>
      <c r="D207" s="49" t="str">
        <f>VLOOKUP(C207,'Hemis baza'!K:AJ,26,)</f>
        <v>438221100086</v>
      </c>
      <c r="E207" s="24" t="str">
        <f>VLOOKUP(C207,'Hemis baza'!K:AF,13,)</f>
        <v>To‘lov-shartnoma</v>
      </c>
      <c r="F207" s="109" t="str">
        <f>VLOOKUP(C207,'Hemis baza'!K:AF,3,)</f>
        <v>3-kurs</v>
      </c>
      <c r="G207" s="47" t="s">
        <v>4882</v>
      </c>
      <c r="H207" s="404" t="str">
        <f>VLOOKUP(C207,'Hemis baza'!K:AF,5,)</f>
        <v>1-22 AP</v>
      </c>
      <c r="I207" s="403" t="str">
        <f>VLOOKUP(C207,'Hemis baza'!K:AF,11,)</f>
        <v>Bakalavr</v>
      </c>
      <c r="J207" s="23" t="str">
        <f>VLOOKUP(C207,'Hemis baza'!K:AF,12,)</f>
        <v>Kunduzgi</v>
      </c>
      <c r="K207" s="77" t="s">
        <v>2856</v>
      </c>
      <c r="L207" s="50">
        <v>15000000</v>
      </c>
      <c r="M207" s="50">
        <f>SUMIF('BR 3'!B:B,'3-kurs'!C207,'BR 3'!G:G)</f>
        <v>13300000</v>
      </c>
      <c r="N207" s="12">
        <f t="shared" si="20"/>
        <v>1700000</v>
      </c>
      <c r="O207" s="50"/>
      <c r="P207" s="12">
        <f t="shared" si="21"/>
        <v>0</v>
      </c>
      <c r="Q207" s="48"/>
      <c r="T207" s="50">
        <f t="shared" si="19"/>
        <v>0</v>
      </c>
      <c r="U207" s="50">
        <v>13300000</v>
      </c>
      <c r="V207" s="50">
        <v>0</v>
      </c>
      <c r="W207" s="50"/>
      <c r="X207" s="558"/>
      <c r="Y207" s="558"/>
      <c r="Z207" s="558"/>
      <c r="AA207" s="55">
        <f t="shared" si="24"/>
        <v>15000000</v>
      </c>
      <c r="AB207" s="55">
        <f t="shared" si="22"/>
        <v>13300000</v>
      </c>
      <c r="AC207" s="55">
        <f t="shared" si="22"/>
        <v>1700000</v>
      </c>
      <c r="AD207" s="55">
        <f t="shared" si="23"/>
        <v>0</v>
      </c>
    </row>
    <row r="208" spans="1:30" s="51" customFormat="1" x14ac:dyDescent="0.25">
      <c r="A208" s="89">
        <f>SUBTOTAL(103,$B$2:B208)</f>
        <v>207</v>
      </c>
      <c r="B208" s="48" t="s">
        <v>2857</v>
      </c>
      <c r="C208" s="49">
        <v>41008751050098</v>
      </c>
      <c r="D208" s="49" t="str">
        <f>VLOOKUP(C208,'Hemis baza'!K:AJ,26,)</f>
        <v>438231100006</v>
      </c>
      <c r="E208" s="24" t="str">
        <f>VLOOKUP(C208,'Hemis baza'!K:AF,13,)</f>
        <v>To‘lov-shartnoma</v>
      </c>
      <c r="F208" s="109" t="str">
        <f>VLOOKUP(C208,'Hemis baza'!K:AF,3,)</f>
        <v>3-kurs</v>
      </c>
      <c r="G208" s="307" t="s">
        <v>361</v>
      </c>
      <c r="H208" s="404" t="str">
        <f>VLOOKUP(C208,'Hemis baza'!K:AF,5,)</f>
        <v>S1-22 PSI</v>
      </c>
      <c r="I208" s="403" t="str">
        <f>VLOOKUP(C208,'Hemis baza'!K:AF,11,)</f>
        <v>Bakalavr</v>
      </c>
      <c r="J208" s="23" t="str">
        <f>VLOOKUP(C208,'Hemis baza'!K:AF,12,)</f>
        <v>Sirtqi</v>
      </c>
      <c r="K208" s="77" t="s">
        <v>2858</v>
      </c>
      <c r="L208" s="50">
        <v>12000000</v>
      </c>
      <c r="M208" s="50">
        <f>SUMIF('BR 3'!B:B,'3-kurs'!C208,'BR 3'!G:G)</f>
        <v>15000000</v>
      </c>
      <c r="N208" s="12">
        <f t="shared" si="20"/>
        <v>0</v>
      </c>
      <c r="O208" s="50"/>
      <c r="P208" s="12">
        <f t="shared" si="21"/>
        <v>3000000</v>
      </c>
      <c r="Q208" s="48"/>
      <c r="T208" s="50">
        <f t="shared" si="19"/>
        <v>0</v>
      </c>
      <c r="U208" s="50">
        <v>15000000</v>
      </c>
      <c r="V208" s="50">
        <v>0</v>
      </c>
      <c r="W208" s="50"/>
      <c r="X208" s="558"/>
      <c r="Y208" s="558"/>
      <c r="Z208" s="558"/>
      <c r="AA208" s="55">
        <f t="shared" si="24"/>
        <v>12000000</v>
      </c>
      <c r="AB208" s="55">
        <f t="shared" si="22"/>
        <v>15000000</v>
      </c>
      <c r="AC208" s="55">
        <f t="shared" si="22"/>
        <v>0</v>
      </c>
      <c r="AD208" s="55">
        <f t="shared" si="23"/>
        <v>3000000</v>
      </c>
    </row>
    <row r="209" spans="1:30" s="51" customFormat="1" x14ac:dyDescent="0.25">
      <c r="A209" s="89">
        <f>SUBTOTAL(103,$B$2:B209)</f>
        <v>208</v>
      </c>
      <c r="B209" s="48" t="s">
        <v>2859</v>
      </c>
      <c r="C209" s="49">
        <v>40901941010069</v>
      </c>
      <c r="D209" s="49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47"/>
      <c r="H209" s="404" t="e">
        <f>VLOOKUP(C209,'Hemis baza'!K:AF,5,)</f>
        <v>#N/A</v>
      </c>
      <c r="I209" s="403" t="e">
        <f>VLOOKUP(C209,'Hemis baza'!K:AF,11,)</f>
        <v>#N/A</v>
      </c>
      <c r="J209" s="23" t="e">
        <f>VLOOKUP(C209,'Hemis baza'!K:AF,12,)</f>
        <v>#N/A</v>
      </c>
      <c r="K209" s="77" t="s">
        <v>2860</v>
      </c>
      <c r="L209" s="50">
        <v>12000000</v>
      </c>
      <c r="M209" s="50">
        <f>SUMIF('BR 3'!B:B,'3-kurs'!C209,'BR 3'!G:G)</f>
        <v>0</v>
      </c>
      <c r="N209" s="12">
        <f t="shared" si="20"/>
        <v>12000000</v>
      </c>
      <c r="O209" s="50"/>
      <c r="P209" s="12">
        <f t="shared" si="21"/>
        <v>0</v>
      </c>
      <c r="Q209" s="48"/>
      <c r="T209" s="50">
        <f t="shared" si="19"/>
        <v>0</v>
      </c>
      <c r="U209" s="50">
        <v>0</v>
      </c>
      <c r="V209" s="50">
        <v>0</v>
      </c>
      <c r="W209" s="50"/>
      <c r="X209" s="558"/>
      <c r="Y209" s="558"/>
      <c r="Z209" s="558"/>
      <c r="AA209" s="55">
        <f t="shared" si="24"/>
        <v>12000000</v>
      </c>
      <c r="AB209" s="55">
        <f t="shared" si="22"/>
        <v>0</v>
      </c>
      <c r="AC209" s="55">
        <f t="shared" si="22"/>
        <v>12000000</v>
      </c>
      <c r="AD209" s="55">
        <f t="shared" si="23"/>
        <v>0</v>
      </c>
    </row>
    <row r="210" spans="1:30" s="51" customFormat="1" x14ac:dyDescent="0.25">
      <c r="A210" s="89">
        <f>SUBTOTAL(103,$B$2:B210)</f>
        <v>209</v>
      </c>
      <c r="B210" s="48" t="s">
        <v>2861</v>
      </c>
      <c r="C210" s="49">
        <v>60106055340019</v>
      </c>
      <c r="D210" s="49" t="str">
        <f>VLOOKUP(C210,'Hemis baza'!K:AJ,26,)</f>
        <v>438221100030</v>
      </c>
      <c r="E210" s="24" t="str">
        <f>VLOOKUP(C210,'Hemis baza'!K:AF,13,)</f>
        <v>To‘lov-shartnoma</v>
      </c>
      <c r="F210" s="109" t="str">
        <f>VLOOKUP(C210,'Hemis baza'!K:AF,3,)</f>
        <v>3-kurs</v>
      </c>
      <c r="G210" s="47" t="s">
        <v>19615</v>
      </c>
      <c r="H210" s="404" t="str">
        <f>VLOOKUP(C210,'Hemis baza'!K:AF,5,)</f>
        <v>1-22 MBTXT</v>
      </c>
      <c r="I210" s="403" t="str">
        <f>VLOOKUP(C210,'Hemis baza'!K:AF,11,)</f>
        <v>Bakalavr</v>
      </c>
      <c r="J210" s="23" t="str">
        <f>VLOOKUP(C210,'Hemis baza'!K:AF,12,)</f>
        <v>Kunduzgi</v>
      </c>
      <c r="K210" s="77" t="s">
        <v>2862</v>
      </c>
      <c r="L210" s="50">
        <v>15000000</v>
      </c>
      <c r="M210" s="50">
        <f>SUMIF('BR 3'!B:B,'3-kurs'!C210,'BR 3'!G:G)</f>
        <v>16000000</v>
      </c>
      <c r="N210" s="12">
        <f t="shared" si="20"/>
        <v>0</v>
      </c>
      <c r="O210" s="50"/>
      <c r="P210" s="12">
        <f t="shared" si="21"/>
        <v>1000000</v>
      </c>
      <c r="Q210" s="48"/>
      <c r="T210" s="50">
        <f t="shared" si="19"/>
        <v>0</v>
      </c>
      <c r="U210" s="50">
        <v>16000000</v>
      </c>
      <c r="V210" s="50">
        <v>1000000</v>
      </c>
      <c r="W210" s="50"/>
      <c r="X210" s="558"/>
      <c r="Y210" s="558"/>
      <c r="Z210" s="558"/>
      <c r="AA210" s="55">
        <f t="shared" si="24"/>
        <v>15000000</v>
      </c>
      <c r="AB210" s="55">
        <f t="shared" si="22"/>
        <v>16000000</v>
      </c>
      <c r="AC210" s="55">
        <f t="shared" si="22"/>
        <v>0</v>
      </c>
      <c r="AD210" s="55">
        <f t="shared" si="23"/>
        <v>1000000</v>
      </c>
    </row>
    <row r="211" spans="1:30" s="51" customFormat="1" x14ac:dyDescent="0.25">
      <c r="A211" s="89">
        <f>SUBTOTAL(103,$B$2:B211)</f>
        <v>210</v>
      </c>
      <c r="B211" s="48" t="s">
        <v>2863</v>
      </c>
      <c r="C211" s="49">
        <v>61106045270022</v>
      </c>
      <c r="D211" s="49" t="str">
        <f>VLOOKUP(C211,'Hemis baza'!K:AJ,26,)</f>
        <v>438221100191</v>
      </c>
      <c r="E211" s="24" t="str">
        <f>VLOOKUP(C211,'Hemis baza'!K:AF,13,)</f>
        <v>To‘lov-shartnoma</v>
      </c>
      <c r="F211" s="109" t="str">
        <f>VLOOKUP(C211,'Hemis baza'!K:AF,3,)</f>
        <v>3-kurs</v>
      </c>
      <c r="G211" s="47" t="s">
        <v>4882</v>
      </c>
      <c r="H211" s="404" t="str">
        <f>VLOOKUP(C211,'Hemis baza'!K:AF,5,)</f>
        <v>2-22 AP</v>
      </c>
      <c r="I211" s="403" t="str">
        <f>VLOOKUP(C211,'Hemis baza'!K:AF,11,)</f>
        <v>Bakalavr</v>
      </c>
      <c r="J211" s="23" t="str">
        <f>VLOOKUP(C211,'Hemis baza'!K:AF,12,)</f>
        <v>Kunduzgi</v>
      </c>
      <c r="K211" s="77" t="s">
        <v>2864</v>
      </c>
      <c r="L211" s="50">
        <v>15000000</v>
      </c>
      <c r="M211" s="50">
        <f>SUMIF('BR 3'!B:B,'3-kurs'!C211,'BR 3'!G:G)</f>
        <v>15000000</v>
      </c>
      <c r="N211" s="12">
        <f t="shared" si="20"/>
        <v>0</v>
      </c>
      <c r="O211" s="50"/>
      <c r="P211" s="12">
        <f t="shared" si="21"/>
        <v>0</v>
      </c>
      <c r="Q211" s="48"/>
      <c r="T211" s="50">
        <f t="shared" si="19"/>
        <v>0</v>
      </c>
      <c r="U211" s="50">
        <v>15000000</v>
      </c>
      <c r="V211" s="50">
        <v>0</v>
      </c>
      <c r="W211" s="50"/>
      <c r="X211" s="558"/>
      <c r="Y211" s="558"/>
      <c r="Z211" s="558"/>
      <c r="AA211" s="55">
        <f t="shared" si="24"/>
        <v>15000000</v>
      </c>
      <c r="AB211" s="55">
        <f t="shared" si="22"/>
        <v>15000000</v>
      </c>
      <c r="AC211" s="55">
        <f t="shared" si="22"/>
        <v>0</v>
      </c>
      <c r="AD211" s="55">
        <f t="shared" si="23"/>
        <v>0</v>
      </c>
    </row>
    <row r="212" spans="1:30" s="51" customFormat="1" x14ac:dyDescent="0.25">
      <c r="A212" s="89">
        <f>SUBTOTAL(103,$B$2:B212)</f>
        <v>211</v>
      </c>
      <c r="B212" s="48" t="s">
        <v>2865</v>
      </c>
      <c r="C212" s="49">
        <v>31403995280026</v>
      </c>
      <c r="D212" s="49" t="str">
        <f>VLOOKUP(C212,'Hemis baza'!K:AJ,26,)</f>
        <v>438221100344</v>
      </c>
      <c r="E212" s="24" t="str">
        <f>VLOOKUP(C212,'Hemis baza'!K:AF,13,)</f>
        <v>To‘lov-shartnoma</v>
      </c>
      <c r="F212" s="109" t="str">
        <f>VLOOKUP(C212,'Hemis baza'!K:AF,3,)</f>
        <v>3-kurs</v>
      </c>
      <c r="G212" s="47" t="s">
        <v>4882</v>
      </c>
      <c r="H212" s="404" t="str">
        <f>VLOOKUP(C212,'Hemis baza'!K:AF,5,)</f>
        <v>S1-22 AP</v>
      </c>
      <c r="I212" s="403" t="str">
        <f>VLOOKUP(C212,'Hemis baza'!K:AF,11,)</f>
        <v>Bakalavr</v>
      </c>
      <c r="J212" s="23" t="str">
        <f>VLOOKUP(C212,'Hemis baza'!K:AF,12,)</f>
        <v>Sirtqi</v>
      </c>
      <c r="K212" s="77" t="s">
        <v>2866</v>
      </c>
      <c r="L212" s="50">
        <v>12000000</v>
      </c>
      <c r="M212" s="50">
        <f>SUMIF('BR 3'!B:B,'3-kurs'!C212,'BR 3'!G:G)</f>
        <v>12000000</v>
      </c>
      <c r="N212" s="12">
        <f t="shared" si="20"/>
        <v>0</v>
      </c>
      <c r="O212" s="50"/>
      <c r="P212" s="12">
        <f t="shared" si="21"/>
        <v>0</v>
      </c>
      <c r="Q212" s="48"/>
      <c r="T212" s="50">
        <f t="shared" si="19"/>
        <v>0</v>
      </c>
      <c r="U212" s="50">
        <v>12000000</v>
      </c>
      <c r="V212" s="50">
        <v>0</v>
      </c>
      <c r="W212" s="50"/>
      <c r="X212" s="558"/>
      <c r="Y212" s="558"/>
      <c r="Z212" s="558"/>
      <c r="AA212" s="55">
        <f t="shared" si="24"/>
        <v>12000000</v>
      </c>
      <c r="AB212" s="55">
        <f t="shared" si="22"/>
        <v>12000000</v>
      </c>
      <c r="AC212" s="55">
        <f t="shared" si="22"/>
        <v>0</v>
      </c>
      <c r="AD212" s="55">
        <f t="shared" si="23"/>
        <v>0</v>
      </c>
    </row>
    <row r="213" spans="1:30" s="51" customFormat="1" x14ac:dyDescent="0.25">
      <c r="A213" s="89">
        <f>SUBTOTAL(103,$B$2:B213)</f>
        <v>212</v>
      </c>
      <c r="B213" s="48" t="s">
        <v>2867</v>
      </c>
      <c r="C213" s="49">
        <v>50202045310075</v>
      </c>
      <c r="D213" s="49" t="str">
        <f>VLOOKUP(C213,'Hemis baza'!K:AJ,26,)</f>
        <v>438221100125</v>
      </c>
      <c r="E213" s="24" t="str">
        <f>VLOOKUP(C213,'Hemis baza'!K:AF,13,)</f>
        <v>To‘lov-shartnoma</v>
      </c>
      <c r="F213" s="109" t="str">
        <f>VLOOKUP(C213,'Hemis baza'!K:AF,3,)</f>
        <v>3-kurs</v>
      </c>
      <c r="G213" s="47" t="s">
        <v>4882</v>
      </c>
      <c r="H213" s="404" t="str">
        <f>VLOOKUP(C213,'Hemis baza'!K:AF,5,)</f>
        <v>S1-22 AP</v>
      </c>
      <c r="I213" s="403" t="str">
        <f>VLOOKUP(C213,'Hemis baza'!K:AF,11,)</f>
        <v>Bakalavr</v>
      </c>
      <c r="J213" s="23" t="str">
        <f>VLOOKUP(C213,'Hemis baza'!K:AF,12,)</f>
        <v>Sirtqi</v>
      </c>
      <c r="K213" s="77" t="s">
        <v>2868</v>
      </c>
      <c r="L213" s="50">
        <v>12000000</v>
      </c>
      <c r="M213" s="50">
        <f>SUMIF('BR 3'!B:B,'3-kurs'!C213,'BR 3'!G:G)</f>
        <v>9100000</v>
      </c>
      <c r="N213" s="12">
        <f t="shared" si="20"/>
        <v>2900000</v>
      </c>
      <c r="O213" s="50"/>
      <c r="P213" s="12">
        <f t="shared" si="21"/>
        <v>0</v>
      </c>
      <c r="Q213" s="48"/>
      <c r="T213" s="50">
        <f t="shared" si="19"/>
        <v>0</v>
      </c>
      <c r="U213" s="50">
        <v>9100000</v>
      </c>
      <c r="V213" s="50">
        <v>0</v>
      </c>
      <c r="W213" s="50"/>
      <c r="X213" s="558"/>
      <c r="Y213" s="558"/>
      <c r="Z213" s="558"/>
      <c r="AA213" s="55">
        <f t="shared" si="24"/>
        <v>12000000</v>
      </c>
      <c r="AB213" s="55">
        <f t="shared" si="22"/>
        <v>9100000</v>
      </c>
      <c r="AC213" s="55">
        <f t="shared" si="22"/>
        <v>2900000</v>
      </c>
      <c r="AD213" s="55">
        <f t="shared" si="23"/>
        <v>0</v>
      </c>
    </row>
    <row r="214" spans="1:30" s="51" customFormat="1" x14ac:dyDescent="0.25">
      <c r="A214" s="89">
        <f>SUBTOTAL(103,$B$2:B214)</f>
        <v>213</v>
      </c>
      <c r="B214" s="48" t="s">
        <v>2869</v>
      </c>
      <c r="C214" s="49">
        <v>42208961140010</v>
      </c>
      <c r="D214" s="49" t="str">
        <f>VLOOKUP(C214,'Hemis baza'!K:AJ,26,)</f>
        <v>438221100332</v>
      </c>
      <c r="E214" s="24" t="str">
        <f>VLOOKUP(C214,'Hemis baza'!K:AF,13,)</f>
        <v>To‘lov-shartnoma</v>
      </c>
      <c r="F214" s="109" t="str">
        <f>VLOOKUP(C214,'Hemis baza'!K:AF,3,)</f>
        <v>3-kurs</v>
      </c>
      <c r="G214" s="47" t="s">
        <v>4882</v>
      </c>
      <c r="H214" s="404" t="str">
        <f>VLOOKUP(C214,'Hemis baza'!K:AF,5,)</f>
        <v>S3-22 AP</v>
      </c>
      <c r="I214" s="403" t="str">
        <f>VLOOKUP(C214,'Hemis baza'!K:AF,11,)</f>
        <v>Bakalavr</v>
      </c>
      <c r="J214" s="23" t="str">
        <f>VLOOKUP(C214,'Hemis baza'!K:AF,12,)</f>
        <v>Sirtqi</v>
      </c>
      <c r="K214" s="77" t="s">
        <v>2870</v>
      </c>
      <c r="L214" s="50">
        <v>12000000</v>
      </c>
      <c r="M214" s="50">
        <f>SUMIF('BR 3'!B:B,'3-kurs'!C214,'BR 3'!G:G)</f>
        <v>12000000</v>
      </c>
      <c r="N214" s="12">
        <f t="shared" si="20"/>
        <v>0</v>
      </c>
      <c r="O214" s="50"/>
      <c r="P214" s="12">
        <f t="shared" si="21"/>
        <v>0</v>
      </c>
      <c r="Q214" s="48"/>
      <c r="T214" s="50">
        <f t="shared" si="19"/>
        <v>0</v>
      </c>
      <c r="U214" s="50">
        <v>12000000</v>
      </c>
      <c r="V214" s="50">
        <v>0</v>
      </c>
      <c r="W214" s="50"/>
      <c r="X214" s="558"/>
      <c r="Y214" s="558"/>
      <c r="Z214" s="558"/>
      <c r="AA214" s="55">
        <f t="shared" si="24"/>
        <v>12000000</v>
      </c>
      <c r="AB214" s="55">
        <f t="shared" si="22"/>
        <v>12000000</v>
      </c>
      <c r="AC214" s="55">
        <f t="shared" si="22"/>
        <v>0</v>
      </c>
      <c r="AD214" s="55">
        <f t="shared" si="23"/>
        <v>0</v>
      </c>
    </row>
    <row r="215" spans="1:30" s="51" customFormat="1" x14ac:dyDescent="0.25">
      <c r="A215" s="89">
        <f>SUBTOTAL(103,$B$2:B215)</f>
        <v>214</v>
      </c>
      <c r="B215" s="48" t="s">
        <v>2871</v>
      </c>
      <c r="C215" s="49">
        <v>62401025380027</v>
      </c>
      <c r="D215" s="49" t="str">
        <f>VLOOKUP(C215,'Hemis baza'!K:AJ,26,)</f>
        <v>438221100331</v>
      </c>
      <c r="E215" s="24" t="str">
        <f>VLOOKUP(C215,'Hemis baza'!K:AF,13,)</f>
        <v>To‘lov-shartnoma</v>
      </c>
      <c r="F215" s="109" t="str">
        <f>VLOOKUP(C215,'Hemis baza'!K:AF,3,)</f>
        <v>3-kurs</v>
      </c>
      <c r="G215" s="47" t="s">
        <v>4882</v>
      </c>
      <c r="H215" s="404" t="str">
        <f>VLOOKUP(C215,'Hemis baza'!K:AF,5,)</f>
        <v>S3-22 AP</v>
      </c>
      <c r="I215" s="403" t="str">
        <f>VLOOKUP(C215,'Hemis baza'!K:AF,11,)</f>
        <v>Bakalavr</v>
      </c>
      <c r="J215" s="23" t="str">
        <f>VLOOKUP(C215,'Hemis baza'!K:AF,12,)</f>
        <v>Sirtqi</v>
      </c>
      <c r="K215" s="77" t="s">
        <v>2872</v>
      </c>
      <c r="L215" s="50">
        <v>12000000</v>
      </c>
      <c r="M215" s="50">
        <f>SUMIF('BR 3'!B:B,'3-kurs'!C215,'BR 3'!G:G)</f>
        <v>12000000</v>
      </c>
      <c r="N215" s="12">
        <f t="shared" si="20"/>
        <v>0</v>
      </c>
      <c r="O215" s="50"/>
      <c r="P215" s="12">
        <f t="shared" si="21"/>
        <v>0</v>
      </c>
      <c r="Q215" s="48"/>
      <c r="T215" s="50">
        <f t="shared" si="19"/>
        <v>0</v>
      </c>
      <c r="U215" s="50">
        <v>12000000</v>
      </c>
      <c r="V215" s="50">
        <v>0</v>
      </c>
      <c r="W215" s="50"/>
      <c r="X215" s="558"/>
      <c r="Y215" s="558"/>
      <c r="Z215" s="558"/>
      <c r="AA215" s="55">
        <f t="shared" si="24"/>
        <v>12000000</v>
      </c>
      <c r="AB215" s="55">
        <f t="shared" si="22"/>
        <v>12000000</v>
      </c>
      <c r="AC215" s="55">
        <f t="shared" si="22"/>
        <v>0</v>
      </c>
      <c r="AD215" s="55">
        <f t="shared" si="23"/>
        <v>0</v>
      </c>
    </row>
    <row r="216" spans="1:30" s="51" customFormat="1" x14ac:dyDescent="0.25">
      <c r="A216" s="89">
        <f>SUBTOTAL(103,$B$2:B216)</f>
        <v>215</v>
      </c>
      <c r="B216" s="48" t="s">
        <v>2873</v>
      </c>
      <c r="C216" s="49">
        <v>60903015260037</v>
      </c>
      <c r="D216" s="49" t="str">
        <f>VLOOKUP(C216,'Hemis baza'!K:AJ,26,)</f>
        <v>438221100299</v>
      </c>
      <c r="E216" s="24" t="str">
        <f>VLOOKUP(C216,'Hemis baza'!K:AF,13,)</f>
        <v>To‘lov-shartnoma</v>
      </c>
      <c r="F216" s="109" t="str">
        <f>VLOOKUP(C216,'Hemis baza'!K:AF,3,)</f>
        <v>3-kurs</v>
      </c>
      <c r="G216" s="307" t="s">
        <v>361</v>
      </c>
      <c r="H216" s="404" t="str">
        <f>VLOOKUP(C216,'Hemis baza'!K:AF,5,)</f>
        <v>S3-22 PSI</v>
      </c>
      <c r="I216" s="403" t="str">
        <f>VLOOKUP(C216,'Hemis baza'!K:AF,11,)</f>
        <v>Bakalavr</v>
      </c>
      <c r="J216" s="23" t="str">
        <f>VLOOKUP(C216,'Hemis baza'!K:AF,12,)</f>
        <v>Sirtqi</v>
      </c>
      <c r="K216" s="77" t="s">
        <v>2874</v>
      </c>
      <c r="L216" s="50">
        <v>12000000</v>
      </c>
      <c r="M216" s="50">
        <f>SUMIF('BR 3'!B:B,'3-kurs'!C216,'BR 3'!G:G)</f>
        <v>6000000</v>
      </c>
      <c r="N216" s="12">
        <f t="shared" si="20"/>
        <v>6000000</v>
      </c>
      <c r="O216" s="50"/>
      <c r="P216" s="12">
        <f t="shared" si="21"/>
        <v>0</v>
      </c>
      <c r="Q216" s="48"/>
      <c r="T216" s="50">
        <f t="shared" si="19"/>
        <v>0</v>
      </c>
      <c r="U216" s="50">
        <v>6000000</v>
      </c>
      <c r="V216" s="50">
        <v>0</v>
      </c>
      <c r="W216" s="50"/>
      <c r="X216" s="558"/>
      <c r="Y216" s="558"/>
      <c r="Z216" s="558"/>
      <c r="AA216" s="55">
        <f t="shared" si="24"/>
        <v>12000000</v>
      </c>
      <c r="AB216" s="55">
        <f t="shared" si="22"/>
        <v>6000000</v>
      </c>
      <c r="AC216" s="55">
        <f t="shared" si="22"/>
        <v>6000000</v>
      </c>
      <c r="AD216" s="55">
        <f t="shared" si="23"/>
        <v>0</v>
      </c>
    </row>
    <row r="217" spans="1:30" s="51" customFormat="1" x14ac:dyDescent="0.25">
      <c r="A217" s="89">
        <f>SUBTOTAL(103,$B$2:B217)</f>
        <v>216</v>
      </c>
      <c r="B217" s="48" t="s">
        <v>2875</v>
      </c>
      <c r="C217" s="49">
        <v>60503035350017</v>
      </c>
      <c r="D217" s="49" t="str">
        <f>VLOOKUP(C217,'Hemis baza'!K:AJ,26,)</f>
        <v>438221100263</v>
      </c>
      <c r="E217" s="24" t="str">
        <f>VLOOKUP(C217,'Hemis baza'!K:AF,13,)</f>
        <v>To‘lov-shartnoma</v>
      </c>
      <c r="F217" s="109" t="str">
        <f>VLOOKUP(C217,'Hemis baza'!K:AF,3,)</f>
        <v>3-kurs</v>
      </c>
      <c r="G217" s="307" t="s">
        <v>361</v>
      </c>
      <c r="H217" s="404" t="str">
        <f>VLOOKUP(C217,'Hemis baza'!K:AF,5,)</f>
        <v>S3-22 PSI</v>
      </c>
      <c r="I217" s="403" t="str">
        <f>VLOOKUP(C217,'Hemis baza'!K:AF,11,)</f>
        <v>Bakalavr</v>
      </c>
      <c r="J217" s="23" t="str">
        <f>VLOOKUP(C217,'Hemis baza'!K:AF,12,)</f>
        <v>Sirtqi</v>
      </c>
      <c r="K217" s="77" t="s">
        <v>2876</v>
      </c>
      <c r="L217" s="50">
        <v>12000000</v>
      </c>
      <c r="M217" s="50">
        <f>SUMIF('BR 3'!B:B,'3-kurs'!C217,'BR 3'!G:G)</f>
        <v>12000000</v>
      </c>
      <c r="N217" s="12">
        <f t="shared" si="20"/>
        <v>0</v>
      </c>
      <c r="O217" s="50"/>
      <c r="P217" s="12">
        <f t="shared" si="21"/>
        <v>0</v>
      </c>
      <c r="Q217" s="48"/>
      <c r="T217" s="50">
        <f t="shared" si="19"/>
        <v>3000000</v>
      </c>
      <c r="U217" s="50">
        <v>9000000</v>
      </c>
      <c r="V217" s="50">
        <v>0</v>
      </c>
      <c r="W217" s="50"/>
      <c r="X217" s="558"/>
      <c r="Y217" s="558"/>
      <c r="Z217" s="558"/>
      <c r="AA217" s="55">
        <f t="shared" si="24"/>
        <v>12000000</v>
      </c>
      <c r="AB217" s="55">
        <f t="shared" si="22"/>
        <v>12000000</v>
      </c>
      <c r="AC217" s="55">
        <f t="shared" si="22"/>
        <v>0</v>
      </c>
      <c r="AD217" s="55">
        <f t="shared" si="23"/>
        <v>0</v>
      </c>
    </row>
    <row r="218" spans="1:30" s="51" customFormat="1" x14ac:dyDescent="0.25">
      <c r="A218" s="89">
        <f>SUBTOTAL(103,$B$2:B218)</f>
        <v>217</v>
      </c>
      <c r="B218" s="48" t="s">
        <v>2877</v>
      </c>
      <c r="C218" s="49">
        <v>62610045290023</v>
      </c>
      <c r="D218" s="49" t="str">
        <f>VLOOKUP(C218,'Hemis baza'!K:AJ,26,)</f>
        <v>438231100052</v>
      </c>
      <c r="E218" s="24" t="str">
        <f>VLOOKUP(C218,'Hemis baza'!K:AF,13,)</f>
        <v>To‘lov-shartnoma</v>
      </c>
      <c r="F218" s="109" t="str">
        <f>VLOOKUP(C218,'Hemis baza'!K:AF,3,)</f>
        <v>3-kurs</v>
      </c>
      <c r="G218" s="47" t="s">
        <v>36</v>
      </c>
      <c r="H218" s="404" t="str">
        <f>VLOOKUP(C218,'Hemis baza'!K:AF,5,)</f>
        <v>S2-22 MT</v>
      </c>
      <c r="I218" s="403" t="str">
        <f>VLOOKUP(C218,'Hemis baza'!K:AF,11,)</f>
        <v>Bakalavr</v>
      </c>
      <c r="J218" s="23" t="str">
        <f>VLOOKUP(C218,'Hemis baza'!K:AF,12,)</f>
        <v>Sirtqi</v>
      </c>
      <c r="K218" s="77" t="s">
        <v>2878</v>
      </c>
      <c r="L218" s="50">
        <v>12000000</v>
      </c>
      <c r="M218" s="50">
        <f>SUMIF('BR 3'!B:B,'3-kurs'!C218,'BR 3'!G:G)</f>
        <v>7333000</v>
      </c>
      <c r="N218" s="12">
        <f t="shared" si="20"/>
        <v>4667000</v>
      </c>
      <c r="O218" s="50"/>
      <c r="P218" s="12">
        <f t="shared" si="21"/>
        <v>0</v>
      </c>
      <c r="Q218" s="48"/>
      <c r="T218" s="50">
        <f t="shared" si="19"/>
        <v>0</v>
      </c>
      <c r="U218" s="50">
        <v>7333000</v>
      </c>
      <c r="V218" s="50">
        <v>916665</v>
      </c>
      <c r="W218" s="50"/>
      <c r="X218" s="558"/>
      <c r="Y218" s="558"/>
      <c r="Z218" s="558"/>
      <c r="AA218" s="55">
        <f t="shared" si="24"/>
        <v>12000000</v>
      </c>
      <c r="AB218" s="55">
        <f t="shared" si="22"/>
        <v>7333000</v>
      </c>
      <c r="AC218" s="55">
        <f t="shared" si="22"/>
        <v>4667000</v>
      </c>
      <c r="AD218" s="55">
        <f t="shared" si="23"/>
        <v>0</v>
      </c>
    </row>
    <row r="219" spans="1:30" s="51" customFormat="1" x14ac:dyDescent="0.25">
      <c r="A219" s="89">
        <f>SUBTOTAL(103,$B$2:B219)</f>
        <v>218</v>
      </c>
      <c r="B219" s="48" t="s">
        <v>2879</v>
      </c>
      <c r="C219" s="49">
        <v>41504961010016</v>
      </c>
      <c r="D219" s="49" t="str">
        <f>VLOOKUP(C219,'Hemis baza'!K:AJ,26,)</f>
        <v>438231100045</v>
      </c>
      <c r="E219" s="24" t="str">
        <f>VLOOKUP(C219,'Hemis baza'!K:AF,13,)</f>
        <v>To‘lov-shartnoma</v>
      </c>
      <c r="F219" s="109" t="str">
        <f>VLOOKUP(C219,'Hemis baza'!K:AF,3,)</f>
        <v>3-kurs</v>
      </c>
      <c r="G219" s="47" t="s">
        <v>121</v>
      </c>
      <c r="H219" s="404" t="str">
        <f>VLOOKUP(C219,'Hemis baza'!K:AF,5,)</f>
        <v>S1-22 BT</v>
      </c>
      <c r="I219" s="403" t="str">
        <f>VLOOKUP(C219,'Hemis baza'!K:AF,11,)</f>
        <v>Bakalavr</v>
      </c>
      <c r="J219" s="23" t="str">
        <f>VLOOKUP(C219,'Hemis baza'!K:AF,12,)</f>
        <v>Sirtqi</v>
      </c>
      <c r="K219" s="77" t="s">
        <v>2880</v>
      </c>
      <c r="L219" s="50">
        <v>12000000</v>
      </c>
      <c r="M219" s="50">
        <f>SUMIF('BR 3'!B:B,'3-kurs'!C219,'BR 3'!G:G)</f>
        <v>11986874</v>
      </c>
      <c r="N219" s="12">
        <f t="shared" si="20"/>
        <v>13126</v>
      </c>
      <c r="O219" s="50">
        <v>500000</v>
      </c>
      <c r="P219" s="12">
        <f t="shared" si="21"/>
        <v>0</v>
      </c>
      <c r="Q219" s="48"/>
      <c r="T219" s="50">
        <f t="shared" si="19"/>
        <v>0</v>
      </c>
      <c r="U219" s="50">
        <v>11986874</v>
      </c>
      <c r="V219" s="50">
        <v>0</v>
      </c>
      <c r="W219" s="50"/>
      <c r="X219" s="558"/>
      <c r="Y219" s="558"/>
      <c r="Z219" s="558"/>
      <c r="AA219" s="55">
        <f t="shared" si="24"/>
        <v>12000000</v>
      </c>
      <c r="AB219" s="55">
        <f t="shared" si="22"/>
        <v>11986874</v>
      </c>
      <c r="AC219" s="55">
        <f t="shared" si="22"/>
        <v>13126</v>
      </c>
      <c r="AD219" s="55">
        <f t="shared" si="23"/>
        <v>0</v>
      </c>
    </row>
    <row r="220" spans="1:30" s="51" customFormat="1" x14ac:dyDescent="0.25">
      <c r="A220" s="89">
        <f>SUBTOTAL(103,$B$2:B220)</f>
        <v>219</v>
      </c>
      <c r="B220" s="48" t="s">
        <v>2881</v>
      </c>
      <c r="C220" s="49">
        <v>60709045280021</v>
      </c>
      <c r="D220" s="49" t="str">
        <f>VLOOKUP(C220,'Hemis baza'!K:AJ,26,)</f>
        <v>438221100012</v>
      </c>
      <c r="E220" s="24" t="str">
        <f>VLOOKUP(C220,'Hemis baza'!K:AF,13,)</f>
        <v>To‘lov-shartnoma</v>
      </c>
      <c r="F220" s="109" t="str">
        <f>VLOOKUP(C220,'Hemis baza'!K:AF,3,)</f>
        <v>3-kurs</v>
      </c>
      <c r="G220" s="47" t="s">
        <v>270</v>
      </c>
      <c r="H220" s="404" t="str">
        <f>VLOOKUP(C220,'Hemis baza'!K:AF,5,)</f>
        <v>1-22 XTA</v>
      </c>
      <c r="I220" s="403" t="str">
        <f>VLOOKUP(C220,'Hemis baza'!K:AF,11,)</f>
        <v>Bakalavr</v>
      </c>
      <c r="J220" s="23" t="str">
        <f>VLOOKUP(C220,'Hemis baza'!K:AF,12,)</f>
        <v>Kunduzgi</v>
      </c>
      <c r="K220" s="77" t="s">
        <v>2882</v>
      </c>
      <c r="L220" s="50">
        <v>15000000</v>
      </c>
      <c r="M220" s="50">
        <f>SUMIF('BR 3'!B:B,'3-kurs'!C220,'BR 3'!G:G)</f>
        <v>15000000</v>
      </c>
      <c r="N220" s="12">
        <f t="shared" si="20"/>
        <v>0</v>
      </c>
      <c r="O220" s="50"/>
      <c r="P220" s="12">
        <f t="shared" si="21"/>
        <v>0</v>
      </c>
      <c r="Q220" s="48"/>
      <c r="T220" s="50">
        <f t="shared" si="19"/>
        <v>0</v>
      </c>
      <c r="U220" s="50">
        <v>15000000</v>
      </c>
      <c r="V220" s="50">
        <v>0</v>
      </c>
      <c r="W220" s="50"/>
      <c r="X220" s="558"/>
      <c r="Y220" s="558"/>
      <c r="Z220" s="558"/>
      <c r="AA220" s="55">
        <f t="shared" si="24"/>
        <v>15000000</v>
      </c>
      <c r="AB220" s="55">
        <f t="shared" si="22"/>
        <v>15000000</v>
      </c>
      <c r="AC220" s="55">
        <f t="shared" si="22"/>
        <v>0</v>
      </c>
      <c r="AD220" s="55">
        <f t="shared" si="23"/>
        <v>0</v>
      </c>
    </row>
    <row r="221" spans="1:30" s="51" customFormat="1" x14ac:dyDescent="0.25">
      <c r="A221" s="89">
        <f>SUBTOTAL(103,$B$2:B221)</f>
        <v>220</v>
      </c>
      <c r="B221" s="48" t="s">
        <v>2883</v>
      </c>
      <c r="C221" s="49">
        <v>40907891100041</v>
      </c>
      <c r="D221" s="49" t="str">
        <f>VLOOKUP(C221,'Hemis baza'!K:AJ,26,)</f>
        <v>438221100234</v>
      </c>
      <c r="E221" s="24" t="str">
        <f>VLOOKUP(C221,'Hemis baza'!K:AF,13,)</f>
        <v>To‘lov-shartnoma</v>
      </c>
      <c r="F221" s="109" t="str">
        <f>VLOOKUP(C221,'Hemis baza'!K:AF,3,)</f>
        <v>3-kurs</v>
      </c>
      <c r="G221" s="307" t="s">
        <v>361</v>
      </c>
      <c r="H221" s="404" t="str">
        <f>VLOOKUP(C221,'Hemis baza'!K:AF,5,)</f>
        <v>S3-22 PSI</v>
      </c>
      <c r="I221" s="403" t="str">
        <f>VLOOKUP(C221,'Hemis baza'!K:AF,11,)</f>
        <v>Bakalavr</v>
      </c>
      <c r="J221" s="23" t="str">
        <f>VLOOKUP(C221,'Hemis baza'!K:AF,12,)</f>
        <v>Sirtqi</v>
      </c>
      <c r="K221" s="77" t="s">
        <v>2884</v>
      </c>
      <c r="L221" s="50">
        <v>12000000</v>
      </c>
      <c r="M221" s="50">
        <f>SUMIF('BR 3'!B:B,'3-kurs'!C221,'BR 3'!G:G)</f>
        <v>6000000</v>
      </c>
      <c r="N221" s="12">
        <f t="shared" si="20"/>
        <v>6000000</v>
      </c>
      <c r="O221" s="50"/>
      <c r="P221" s="12">
        <f t="shared" si="21"/>
        <v>0</v>
      </c>
      <c r="Q221" s="48"/>
      <c r="T221" s="50">
        <f t="shared" si="19"/>
        <v>0</v>
      </c>
      <c r="U221" s="50">
        <v>6000000</v>
      </c>
      <c r="V221" s="50">
        <v>0</v>
      </c>
      <c r="W221" s="50"/>
      <c r="X221" s="558"/>
      <c r="Y221" s="558"/>
      <c r="Z221" s="558"/>
      <c r="AA221" s="55">
        <f t="shared" si="24"/>
        <v>12000000</v>
      </c>
      <c r="AB221" s="55">
        <f t="shared" si="22"/>
        <v>6000000</v>
      </c>
      <c r="AC221" s="55">
        <f t="shared" si="22"/>
        <v>6000000</v>
      </c>
      <c r="AD221" s="55">
        <f t="shared" si="23"/>
        <v>0</v>
      </c>
    </row>
    <row r="222" spans="1:30" s="51" customFormat="1" x14ac:dyDescent="0.25">
      <c r="A222" s="89">
        <f>SUBTOTAL(103,$B$2:B222)</f>
        <v>221</v>
      </c>
      <c r="B222" s="48" t="s">
        <v>2885</v>
      </c>
      <c r="C222" s="49">
        <v>41008931140045</v>
      </c>
      <c r="D222" s="49" t="str">
        <f>VLOOKUP(C222,'Hemis baza'!K:AJ,26,)</f>
        <v>438231100241</v>
      </c>
      <c r="E222" s="24" t="str">
        <f>VLOOKUP(C222,'Hemis baza'!K:AF,13,)</f>
        <v>To‘lov-shartnoma</v>
      </c>
      <c r="F222" s="109" t="str">
        <f>VLOOKUP(C222,'Hemis baza'!K:AF,3,)</f>
        <v>3-kurs</v>
      </c>
      <c r="G222" s="47" t="s">
        <v>36</v>
      </c>
      <c r="H222" s="404" t="str">
        <f>VLOOKUP(C222,'Hemis baza'!K:AF,5,)</f>
        <v>S2-22 MT</v>
      </c>
      <c r="I222" s="403" t="str">
        <f>VLOOKUP(C222,'Hemis baza'!K:AF,11,)</f>
        <v>Bakalavr</v>
      </c>
      <c r="J222" s="23" t="str">
        <f>VLOOKUP(C222,'Hemis baza'!K:AF,12,)</f>
        <v>Sirtqi</v>
      </c>
      <c r="K222" s="77" t="s">
        <v>2886</v>
      </c>
      <c r="L222" s="50">
        <v>12000000</v>
      </c>
      <c r="M222" s="50">
        <f>SUMIF('BR 3'!B:B,'3-kurs'!C222,'BR 3'!G:G)</f>
        <v>12000000</v>
      </c>
      <c r="N222" s="12">
        <f t="shared" si="20"/>
        <v>0</v>
      </c>
      <c r="O222" s="50"/>
      <c r="P222" s="12">
        <f t="shared" si="21"/>
        <v>0</v>
      </c>
      <c r="Q222" s="48"/>
      <c r="T222" s="50">
        <f t="shared" si="19"/>
        <v>0</v>
      </c>
      <c r="U222" s="50">
        <v>12000000</v>
      </c>
      <c r="V222" s="50">
        <v>0</v>
      </c>
      <c r="W222" s="50"/>
      <c r="X222" s="558"/>
      <c r="Y222" s="558"/>
      <c r="Z222" s="558"/>
      <c r="AA222" s="55">
        <f t="shared" si="24"/>
        <v>12000000</v>
      </c>
      <c r="AB222" s="55">
        <f t="shared" si="22"/>
        <v>12000000</v>
      </c>
      <c r="AC222" s="55">
        <f t="shared" si="22"/>
        <v>0</v>
      </c>
      <c r="AD222" s="55">
        <f t="shared" si="23"/>
        <v>0</v>
      </c>
    </row>
    <row r="223" spans="1:30" s="51" customFormat="1" x14ac:dyDescent="0.25">
      <c r="A223" s="89">
        <f>SUBTOTAL(103,$B$2:B223)</f>
        <v>222</v>
      </c>
      <c r="B223" s="48" t="s">
        <v>2887</v>
      </c>
      <c r="C223" s="49">
        <v>42701985260046</v>
      </c>
      <c r="D223" s="49" t="str">
        <f>VLOOKUP(C223,'Hemis baza'!K:AJ,26,)</f>
        <v>438221100323</v>
      </c>
      <c r="E223" s="24" t="str">
        <f>VLOOKUP(C223,'Hemis baza'!K:AF,13,)</f>
        <v>To‘lov-shartnoma</v>
      </c>
      <c r="F223" s="109" t="str">
        <f>VLOOKUP(C223,'Hemis baza'!K:AF,3,)</f>
        <v>3-kurs</v>
      </c>
      <c r="G223" s="307" t="s">
        <v>361</v>
      </c>
      <c r="H223" s="404" t="str">
        <f>VLOOKUP(C223,'Hemis baza'!K:AF,5,)</f>
        <v>S3-22 PSI</v>
      </c>
      <c r="I223" s="403" t="str">
        <f>VLOOKUP(C223,'Hemis baza'!K:AF,11,)</f>
        <v>Bakalavr</v>
      </c>
      <c r="J223" s="23" t="str">
        <f>VLOOKUP(C223,'Hemis baza'!K:AF,12,)</f>
        <v>Sirtqi</v>
      </c>
      <c r="K223" s="77" t="s">
        <v>2888</v>
      </c>
      <c r="L223" s="50">
        <v>12000000</v>
      </c>
      <c r="M223" s="50">
        <f>SUMIF('BR 3'!B:B,'3-kurs'!C223,'BR 3'!G:G)</f>
        <v>12000000</v>
      </c>
      <c r="N223" s="12">
        <f t="shared" si="20"/>
        <v>0</v>
      </c>
      <c r="O223" s="50"/>
      <c r="P223" s="12">
        <f t="shared" si="21"/>
        <v>0</v>
      </c>
      <c r="Q223" s="48"/>
      <c r="T223" s="50">
        <f t="shared" si="19"/>
        <v>0</v>
      </c>
      <c r="U223" s="50">
        <v>12000000</v>
      </c>
      <c r="V223" s="50">
        <v>0</v>
      </c>
      <c r="W223" s="50"/>
      <c r="X223" s="558"/>
      <c r="Y223" s="558"/>
      <c r="Z223" s="558"/>
      <c r="AA223" s="55">
        <f t="shared" si="24"/>
        <v>12000000</v>
      </c>
      <c r="AB223" s="55">
        <f t="shared" si="22"/>
        <v>12000000</v>
      </c>
      <c r="AC223" s="55">
        <f t="shared" si="22"/>
        <v>0</v>
      </c>
      <c r="AD223" s="55">
        <f t="shared" si="23"/>
        <v>0</v>
      </c>
    </row>
    <row r="224" spans="1:30" s="51" customFormat="1" x14ac:dyDescent="0.25">
      <c r="A224" s="89">
        <f>SUBTOTAL(103,$B$2:B224)</f>
        <v>223</v>
      </c>
      <c r="B224" s="48" t="s">
        <v>2889</v>
      </c>
      <c r="C224" s="49">
        <v>52106015300029</v>
      </c>
      <c r="D224" s="49" t="str">
        <f>VLOOKUP(C224,'Hemis baza'!K:AJ,26,)</f>
        <v>438221100166</v>
      </c>
      <c r="E224" s="24" t="str">
        <f>VLOOKUP(C224,'Hemis baza'!K:AF,13,)</f>
        <v>To‘lov-shartnoma</v>
      </c>
      <c r="F224" s="109" t="str">
        <f>VLOOKUP(C224,'Hemis baza'!K:AF,3,)</f>
        <v>3-kurs</v>
      </c>
      <c r="G224" s="47" t="s">
        <v>4882</v>
      </c>
      <c r="H224" s="404" t="str">
        <f>VLOOKUP(C224,'Hemis baza'!K:AF,5,)</f>
        <v>S1-22 AP</v>
      </c>
      <c r="I224" s="403" t="str">
        <f>VLOOKUP(C224,'Hemis baza'!K:AF,11,)</f>
        <v>Bakalavr</v>
      </c>
      <c r="J224" s="23" t="str">
        <f>VLOOKUP(C224,'Hemis baza'!K:AF,12,)</f>
        <v>Sirtqi</v>
      </c>
      <c r="K224" s="77" t="s">
        <v>2890</v>
      </c>
      <c r="L224" s="50">
        <v>12000000</v>
      </c>
      <c r="M224" s="50">
        <f>SUMIF('BR 3'!B:B,'3-kurs'!C224,'BR 3'!G:G)</f>
        <v>5900000</v>
      </c>
      <c r="N224" s="12">
        <f t="shared" si="20"/>
        <v>6100000</v>
      </c>
      <c r="O224" s="50"/>
      <c r="P224" s="12">
        <f t="shared" si="21"/>
        <v>0</v>
      </c>
      <c r="Q224" s="48"/>
      <c r="T224" s="50">
        <f t="shared" si="19"/>
        <v>0</v>
      </c>
      <c r="U224" s="50">
        <v>5900000</v>
      </c>
      <c r="V224" s="50">
        <v>0</v>
      </c>
      <c r="W224" s="50"/>
      <c r="X224" s="558"/>
      <c r="Y224" s="558"/>
      <c r="Z224" s="558"/>
      <c r="AA224" s="55">
        <f t="shared" si="24"/>
        <v>12000000</v>
      </c>
      <c r="AB224" s="55">
        <f t="shared" si="22"/>
        <v>5900000</v>
      </c>
      <c r="AC224" s="55">
        <f t="shared" si="22"/>
        <v>6100000</v>
      </c>
      <c r="AD224" s="55">
        <f t="shared" si="23"/>
        <v>0</v>
      </c>
    </row>
    <row r="225" spans="1:30" s="51" customFormat="1" x14ac:dyDescent="0.25">
      <c r="A225" s="89">
        <f>SUBTOTAL(103,$B$2:B225)</f>
        <v>224</v>
      </c>
      <c r="B225" s="48" t="s">
        <v>2891</v>
      </c>
      <c r="C225" s="49">
        <v>52706055260062</v>
      </c>
      <c r="D225" s="49" t="str">
        <f>VLOOKUP(C225,'Hemis baza'!K:AJ,26,)</f>
        <v>438221100080</v>
      </c>
      <c r="E225" s="24" t="str">
        <f>VLOOKUP(C225,'Hemis baza'!K:AF,13,)</f>
        <v>To‘lov-shartnoma</v>
      </c>
      <c r="F225" s="109" t="str">
        <f>VLOOKUP(C225,'Hemis baza'!K:AF,3,)</f>
        <v>3-kurs</v>
      </c>
      <c r="G225" s="47" t="s">
        <v>4882</v>
      </c>
      <c r="H225" s="404" t="str">
        <f>VLOOKUP(C225,'Hemis baza'!K:AF,5,)</f>
        <v>1-22 AP</v>
      </c>
      <c r="I225" s="403" t="str">
        <f>VLOOKUP(C225,'Hemis baza'!K:AF,11,)</f>
        <v>Bakalavr</v>
      </c>
      <c r="J225" s="23" t="str">
        <f>VLOOKUP(C225,'Hemis baza'!K:AF,12,)</f>
        <v>Kunduzgi</v>
      </c>
      <c r="K225" s="77" t="s">
        <v>2892</v>
      </c>
      <c r="L225" s="50">
        <v>15000000</v>
      </c>
      <c r="M225" s="50">
        <f>SUMIF('BR 3'!B:B,'3-kurs'!C225,'BR 3'!G:G)</f>
        <v>16000000</v>
      </c>
      <c r="N225" s="12">
        <f t="shared" si="20"/>
        <v>0</v>
      </c>
      <c r="O225" s="50"/>
      <c r="P225" s="12">
        <f t="shared" si="21"/>
        <v>1000000</v>
      </c>
      <c r="Q225" s="48"/>
      <c r="T225" s="50">
        <f t="shared" si="19"/>
        <v>0</v>
      </c>
      <c r="U225" s="50">
        <v>16000000</v>
      </c>
      <c r="V225" s="50">
        <v>3500000</v>
      </c>
      <c r="W225" s="50"/>
      <c r="X225" s="558"/>
      <c r="Y225" s="558"/>
      <c r="Z225" s="558"/>
      <c r="AA225" s="55">
        <f t="shared" si="24"/>
        <v>15000000</v>
      </c>
      <c r="AB225" s="55">
        <f t="shared" si="22"/>
        <v>16000000</v>
      </c>
      <c r="AC225" s="55">
        <f t="shared" si="22"/>
        <v>0</v>
      </c>
      <c r="AD225" s="55">
        <f t="shared" si="23"/>
        <v>1000000</v>
      </c>
    </row>
    <row r="226" spans="1:30" s="51" customFormat="1" x14ac:dyDescent="0.25">
      <c r="A226" s="89">
        <f>SUBTOTAL(103,$B$2:B226)</f>
        <v>225</v>
      </c>
      <c r="B226" s="48" t="s">
        <v>2893</v>
      </c>
      <c r="C226" s="49">
        <v>40411951010020</v>
      </c>
      <c r="D226" s="49" t="str">
        <f>VLOOKUP(C226,'Hemis baza'!K:AJ,26,)</f>
        <v>438231100124</v>
      </c>
      <c r="E226" s="24" t="str">
        <f>VLOOKUP(C226,'Hemis baza'!K:AF,13,)</f>
        <v>To‘lov-shartnoma</v>
      </c>
      <c r="F226" s="109" t="str">
        <f>VLOOKUP(C226,'Hemis baza'!K:AF,3,)</f>
        <v>3-kurs</v>
      </c>
      <c r="G226" s="47" t="s">
        <v>121</v>
      </c>
      <c r="H226" s="404" t="str">
        <f>VLOOKUP(C226,'Hemis baza'!K:AF,5,)</f>
        <v>S2-22 BT</v>
      </c>
      <c r="I226" s="403" t="str">
        <f>VLOOKUP(C226,'Hemis baza'!K:AF,11,)</f>
        <v>Bakalavr</v>
      </c>
      <c r="J226" s="23" t="str">
        <f>VLOOKUP(C226,'Hemis baza'!K:AF,12,)</f>
        <v>Sirtqi</v>
      </c>
      <c r="K226" s="77" t="s">
        <v>2894</v>
      </c>
      <c r="L226" s="50">
        <v>12000000</v>
      </c>
      <c r="M226" s="50">
        <f>SUMIF('BR 3'!B:B,'3-kurs'!C226,'BR 3'!G:G)</f>
        <v>6000000</v>
      </c>
      <c r="N226" s="12">
        <f t="shared" si="20"/>
        <v>6000000</v>
      </c>
      <c r="O226" s="50"/>
      <c r="P226" s="12">
        <f t="shared" si="21"/>
        <v>0</v>
      </c>
      <c r="Q226" s="48"/>
      <c r="T226" s="50">
        <f t="shared" si="19"/>
        <v>0</v>
      </c>
      <c r="U226" s="50">
        <v>6000000</v>
      </c>
      <c r="V226" s="50">
        <v>0</v>
      </c>
      <c r="W226" s="50"/>
      <c r="X226" s="558"/>
      <c r="Y226" s="558"/>
      <c r="Z226" s="558"/>
      <c r="AA226" s="55">
        <f t="shared" si="24"/>
        <v>12000000</v>
      </c>
      <c r="AB226" s="55">
        <f t="shared" si="22"/>
        <v>6000000</v>
      </c>
      <c r="AC226" s="55">
        <f t="shared" si="22"/>
        <v>6000000</v>
      </c>
      <c r="AD226" s="55">
        <f t="shared" si="23"/>
        <v>0</v>
      </c>
    </row>
    <row r="227" spans="1:30" s="51" customFormat="1" x14ac:dyDescent="0.25">
      <c r="A227" s="89">
        <f>SUBTOTAL(103,$B$2:B227)</f>
        <v>226</v>
      </c>
      <c r="B227" s="48" t="s">
        <v>2895</v>
      </c>
      <c r="C227" s="49">
        <v>41408915300034</v>
      </c>
      <c r="D227" s="49" t="str">
        <f>VLOOKUP(C227,'Hemis baza'!K:AJ,26,)</f>
        <v>438231100186</v>
      </c>
      <c r="E227" s="24" t="str">
        <f>VLOOKUP(C227,'Hemis baza'!K:AF,13,)</f>
        <v>To‘lov-shartnoma</v>
      </c>
      <c r="F227" s="109" t="str">
        <f>VLOOKUP(C227,'Hemis baza'!K:AF,3,)</f>
        <v>3-kurs</v>
      </c>
      <c r="G227" s="47" t="s">
        <v>36</v>
      </c>
      <c r="H227" s="404" t="str">
        <f>VLOOKUP(C227,'Hemis baza'!K:AF,5,)</f>
        <v>S2-22 MT</v>
      </c>
      <c r="I227" s="403" t="str">
        <f>VLOOKUP(C227,'Hemis baza'!K:AF,11,)</f>
        <v>Bakalavr</v>
      </c>
      <c r="J227" s="23" t="str">
        <f>VLOOKUP(C227,'Hemis baza'!K:AF,12,)</f>
        <v>Sirtqi</v>
      </c>
      <c r="K227" s="77" t="s">
        <v>2896</v>
      </c>
      <c r="L227" s="50">
        <v>12000000</v>
      </c>
      <c r="M227" s="50">
        <f>SUMIF('BR 3'!B:B,'3-kurs'!C227,'BR 3'!G:G)</f>
        <v>12000000</v>
      </c>
      <c r="N227" s="12">
        <f t="shared" si="20"/>
        <v>0</v>
      </c>
      <c r="O227" s="50"/>
      <c r="P227" s="12">
        <f t="shared" si="21"/>
        <v>0</v>
      </c>
      <c r="Q227" s="48"/>
      <c r="T227" s="50">
        <f t="shared" si="19"/>
        <v>0</v>
      </c>
      <c r="U227" s="50">
        <v>12000000</v>
      </c>
      <c r="V227" s="50">
        <v>916665</v>
      </c>
      <c r="W227" s="50"/>
      <c r="X227" s="558"/>
      <c r="Y227" s="558"/>
      <c r="Z227" s="558"/>
      <c r="AA227" s="55">
        <f t="shared" si="24"/>
        <v>12000000</v>
      </c>
      <c r="AB227" s="55">
        <f t="shared" si="22"/>
        <v>12000000</v>
      </c>
      <c r="AC227" s="55">
        <f t="shared" si="22"/>
        <v>0</v>
      </c>
      <c r="AD227" s="55">
        <f t="shared" si="23"/>
        <v>0</v>
      </c>
    </row>
    <row r="228" spans="1:30" s="51" customFormat="1" x14ac:dyDescent="0.25">
      <c r="A228" s="89">
        <f>SUBTOTAL(103,$B$2:B228)</f>
        <v>227</v>
      </c>
      <c r="B228" s="48" t="s">
        <v>2897</v>
      </c>
      <c r="C228" s="49">
        <v>40808975300037</v>
      </c>
      <c r="D228" s="49" t="str">
        <f>VLOOKUP(C228,'Hemis baza'!K:AJ,26,)</f>
        <v>438231100289</v>
      </c>
      <c r="E228" s="24" t="str">
        <f>VLOOKUP(C228,'Hemis baza'!K:AF,13,)</f>
        <v>To‘lov-shartnoma</v>
      </c>
      <c r="F228" s="109" t="str">
        <f>VLOOKUP(C228,'Hemis baza'!K:AF,3,)</f>
        <v>3-kurs</v>
      </c>
      <c r="G228" s="47" t="s">
        <v>121</v>
      </c>
      <c r="H228" s="404" t="str">
        <f>VLOOKUP(C228,'Hemis baza'!K:AF,5,)</f>
        <v>S2-22 BT</v>
      </c>
      <c r="I228" s="403" t="str">
        <f>VLOOKUP(C228,'Hemis baza'!K:AF,11,)</f>
        <v>Bakalavr</v>
      </c>
      <c r="J228" s="23" t="str">
        <f>VLOOKUP(C228,'Hemis baza'!K:AF,12,)</f>
        <v>Sirtqi</v>
      </c>
      <c r="K228" s="77" t="s">
        <v>2898</v>
      </c>
      <c r="L228" s="50">
        <v>12000000</v>
      </c>
      <c r="M228" s="50">
        <f>SUMIF('BR 3'!B:B,'3-kurs'!C228,'BR 3'!G:G)</f>
        <v>12000000</v>
      </c>
      <c r="N228" s="12">
        <f t="shared" si="20"/>
        <v>0</v>
      </c>
      <c r="O228" s="50"/>
      <c r="P228" s="12">
        <f t="shared" si="21"/>
        <v>0</v>
      </c>
      <c r="Q228" s="48"/>
      <c r="T228" s="50">
        <f t="shared" si="19"/>
        <v>0</v>
      </c>
      <c r="U228" s="50">
        <v>12000000</v>
      </c>
      <c r="V228" s="50">
        <v>0</v>
      </c>
      <c r="W228" s="50"/>
      <c r="X228" s="558"/>
      <c r="Y228" s="558"/>
      <c r="Z228" s="558"/>
      <c r="AA228" s="55">
        <f t="shared" si="24"/>
        <v>12000000</v>
      </c>
      <c r="AB228" s="55">
        <f t="shared" si="22"/>
        <v>12000000</v>
      </c>
      <c r="AC228" s="55">
        <f t="shared" si="22"/>
        <v>0</v>
      </c>
      <c r="AD228" s="55">
        <f t="shared" si="23"/>
        <v>0</v>
      </c>
    </row>
    <row r="229" spans="1:30" x14ac:dyDescent="0.25">
      <c r="A229" s="89">
        <f>SUBTOTAL(103,$B$2:B229)</f>
        <v>228</v>
      </c>
      <c r="B229" s="384" t="s">
        <v>2899</v>
      </c>
      <c r="C229" s="49">
        <v>50304005290017</v>
      </c>
      <c r="D229" s="49" t="e">
        <f>VLOOKUP(C229,'Hemis baza'!K:AJ,26,)</f>
        <v>#N/A</v>
      </c>
      <c r="E229" s="24" t="e">
        <f>VLOOKUP(C229,'Hemis baza'!K:AF,13,)</f>
        <v>#N/A</v>
      </c>
      <c r="F229" s="109" t="e">
        <f>VLOOKUP(C229,'Hemis baza'!K:AF,3,)</f>
        <v>#N/A</v>
      </c>
      <c r="G229" s="47"/>
      <c r="H229" s="404" t="e">
        <f>VLOOKUP(C229,'Hemis baza'!K:AF,5,)</f>
        <v>#N/A</v>
      </c>
      <c r="I229" s="403" t="e">
        <f>VLOOKUP(C229,'Hemis baza'!K:AF,11,)</f>
        <v>#N/A</v>
      </c>
      <c r="J229" s="23" t="e">
        <f>VLOOKUP(C229,'Hemis baza'!K:AF,12,)</f>
        <v>#N/A</v>
      </c>
      <c r="K229" s="77" t="s">
        <v>2900</v>
      </c>
      <c r="L229" s="342">
        <v>12000000</v>
      </c>
      <c r="M229" s="342">
        <f>SUMIF('BR 3'!B:B,'3-kurs'!C229,'BR 3'!G:G)</f>
        <v>-12000000</v>
      </c>
      <c r="N229" s="12">
        <f t="shared" si="20"/>
        <v>24000000</v>
      </c>
      <c r="O229" s="342"/>
      <c r="P229" s="12">
        <f t="shared" si="21"/>
        <v>0</v>
      </c>
      <c r="Q229" s="384"/>
      <c r="T229" s="342">
        <f t="shared" si="19"/>
        <v>0</v>
      </c>
      <c r="U229" s="342">
        <v>-12000000</v>
      </c>
      <c r="V229" s="342">
        <v>0</v>
      </c>
      <c r="W229" s="342"/>
      <c r="X229" s="559"/>
      <c r="Y229" s="559"/>
      <c r="Z229" s="559"/>
      <c r="AA229" s="55">
        <f t="shared" si="24"/>
        <v>12000000</v>
      </c>
      <c r="AB229" s="55">
        <f t="shared" si="22"/>
        <v>-12000000</v>
      </c>
      <c r="AC229" s="55">
        <f t="shared" si="22"/>
        <v>24000000</v>
      </c>
      <c r="AD229" s="55">
        <f t="shared" si="23"/>
        <v>0</v>
      </c>
    </row>
    <row r="230" spans="1:30" s="51" customFormat="1" x14ac:dyDescent="0.25">
      <c r="A230" s="89">
        <f>SUBTOTAL(103,$B$2:B230)</f>
        <v>229</v>
      </c>
      <c r="B230" s="48" t="s">
        <v>2901</v>
      </c>
      <c r="C230" s="49">
        <v>40411881140084</v>
      </c>
      <c r="D230" s="49" t="str">
        <f>VLOOKUP(C230,'Hemis baza'!K:AJ,26,)</f>
        <v>438231100044</v>
      </c>
      <c r="E230" s="24" t="str">
        <f>VLOOKUP(C230,'Hemis baza'!K:AF,13,)</f>
        <v>To‘lov-shartnoma</v>
      </c>
      <c r="F230" s="109" t="str">
        <f>VLOOKUP(C230,'Hemis baza'!K:AF,3,)</f>
        <v>3-kurs</v>
      </c>
      <c r="G230" s="47" t="s">
        <v>121</v>
      </c>
      <c r="H230" s="404" t="str">
        <f>VLOOKUP(C230,'Hemis baza'!K:AF,5,)</f>
        <v>S1-22 BT</v>
      </c>
      <c r="I230" s="403" t="str">
        <f>VLOOKUP(C230,'Hemis baza'!K:AF,11,)</f>
        <v>Bakalavr</v>
      </c>
      <c r="J230" s="23" t="str">
        <f>VLOOKUP(C230,'Hemis baza'!K:AF,12,)</f>
        <v>Sirtqi</v>
      </c>
      <c r="K230" s="77" t="s">
        <v>2902</v>
      </c>
      <c r="L230" s="50">
        <v>12000000</v>
      </c>
      <c r="M230" s="50">
        <f>SUMIF('BR 3'!B:B,'3-kurs'!C230,'BR 3'!G:G)</f>
        <v>10024000</v>
      </c>
      <c r="N230" s="12">
        <f t="shared" si="20"/>
        <v>1976000</v>
      </c>
      <c r="O230" s="50"/>
      <c r="P230" s="12">
        <f t="shared" si="21"/>
        <v>0</v>
      </c>
      <c r="Q230" s="48"/>
      <c r="T230" s="50">
        <f t="shared" si="19"/>
        <v>0</v>
      </c>
      <c r="U230" s="50">
        <v>10024000</v>
      </c>
      <c r="V230" s="50">
        <v>0</v>
      </c>
      <c r="W230" s="50"/>
      <c r="X230" s="558"/>
      <c r="Y230" s="558"/>
      <c r="Z230" s="558"/>
      <c r="AA230" s="55">
        <f t="shared" si="24"/>
        <v>12000000</v>
      </c>
      <c r="AB230" s="55">
        <f t="shared" si="22"/>
        <v>10024000</v>
      </c>
      <c r="AC230" s="55">
        <f t="shared" si="22"/>
        <v>1976000</v>
      </c>
      <c r="AD230" s="55">
        <f t="shared" si="23"/>
        <v>0</v>
      </c>
    </row>
    <row r="231" spans="1:30" s="51" customFormat="1" x14ac:dyDescent="0.25">
      <c r="A231" s="89">
        <f>SUBTOTAL(103,$B$2:B231)</f>
        <v>230</v>
      </c>
      <c r="B231" s="48" t="s">
        <v>2903</v>
      </c>
      <c r="C231" s="49">
        <v>63105055260049</v>
      </c>
      <c r="D231" s="49" t="str">
        <f>VLOOKUP(C231,'Hemis baza'!K:AJ,26,)</f>
        <v>438221100275</v>
      </c>
      <c r="E231" s="24" t="str">
        <f>VLOOKUP(C231,'Hemis baza'!K:AF,13,)</f>
        <v>Davlat granti</v>
      </c>
      <c r="F231" s="109" t="str">
        <f>VLOOKUP(C231,'Hemis baza'!K:AF,3,)</f>
        <v>3-kurs</v>
      </c>
      <c r="G231" s="47" t="s">
        <v>19615</v>
      </c>
      <c r="H231" s="404" t="str">
        <f>VLOOKUP(C231,'Hemis baza'!K:AF,5,)</f>
        <v>1-22 MBTXT</v>
      </c>
      <c r="I231" s="403" t="str">
        <f>VLOOKUP(C231,'Hemis baza'!K:AF,11,)</f>
        <v>Bakalavr</v>
      </c>
      <c r="J231" s="23" t="str">
        <f>VLOOKUP(C231,'Hemis baza'!K:AF,12,)</f>
        <v>Kunduzgi</v>
      </c>
      <c r="K231" s="77" t="s">
        <v>2904</v>
      </c>
      <c r="L231" s="50">
        <v>15000000</v>
      </c>
      <c r="M231" s="50">
        <f>SUMIF('BR 3'!B:B,'3-kurs'!C231,'BR 3'!G:G)</f>
        <v>15000000</v>
      </c>
      <c r="N231" s="12">
        <f t="shared" si="20"/>
        <v>0</v>
      </c>
      <c r="O231" s="50"/>
      <c r="P231" s="12">
        <f t="shared" si="21"/>
        <v>0</v>
      </c>
      <c r="Q231" s="48"/>
      <c r="T231" s="50">
        <f t="shared" si="19"/>
        <v>0</v>
      </c>
      <c r="U231" s="50">
        <v>15000000</v>
      </c>
      <c r="V231" s="50">
        <v>0</v>
      </c>
      <c r="W231" s="50"/>
      <c r="X231" s="558"/>
      <c r="Y231" s="558"/>
      <c r="Z231" s="558"/>
      <c r="AA231" s="55">
        <f t="shared" si="24"/>
        <v>15000000</v>
      </c>
      <c r="AB231" s="55">
        <f t="shared" si="22"/>
        <v>15000000</v>
      </c>
      <c r="AC231" s="55">
        <f t="shared" si="22"/>
        <v>0</v>
      </c>
      <c r="AD231" s="55">
        <f t="shared" si="23"/>
        <v>0</v>
      </c>
    </row>
    <row r="232" spans="1:30" s="51" customFormat="1" x14ac:dyDescent="0.25">
      <c r="A232" s="89">
        <f>SUBTOTAL(103,$B$2:B232)</f>
        <v>231</v>
      </c>
      <c r="B232" s="48" t="s">
        <v>2905</v>
      </c>
      <c r="C232" s="49">
        <v>60703045350023</v>
      </c>
      <c r="D232" s="49" t="str">
        <f>VLOOKUP(C232,'Hemis baza'!K:AJ,26,)</f>
        <v>438231100176</v>
      </c>
      <c r="E232" s="24" t="str">
        <f>VLOOKUP(C232,'Hemis baza'!K:AF,13,)</f>
        <v>To‘lov-shartnoma</v>
      </c>
      <c r="F232" s="109" t="str">
        <f>VLOOKUP(C232,'Hemis baza'!K:AF,3,)</f>
        <v>3-kurs</v>
      </c>
      <c r="G232" s="47" t="s">
        <v>121</v>
      </c>
      <c r="H232" s="404" t="str">
        <f>VLOOKUP(C232,'Hemis baza'!K:AF,5,)</f>
        <v>S1-22 BT</v>
      </c>
      <c r="I232" s="403" t="str">
        <f>VLOOKUP(C232,'Hemis baza'!K:AF,11,)</f>
        <v>Bakalavr</v>
      </c>
      <c r="J232" s="23" t="str">
        <f>VLOOKUP(C232,'Hemis baza'!K:AF,12,)</f>
        <v>Sirtqi</v>
      </c>
      <c r="K232" s="77" t="s">
        <v>2906</v>
      </c>
      <c r="L232" s="50">
        <v>12000000</v>
      </c>
      <c r="M232" s="50">
        <f>SUMIF('BR 3'!B:B,'3-kurs'!C232,'BR 3'!G:G)</f>
        <v>9000000</v>
      </c>
      <c r="N232" s="12">
        <f t="shared" si="20"/>
        <v>3000000</v>
      </c>
      <c r="O232" s="50"/>
      <c r="P232" s="12">
        <f t="shared" si="21"/>
        <v>0</v>
      </c>
      <c r="Q232" s="48"/>
      <c r="T232" s="50">
        <f t="shared" si="19"/>
        <v>0</v>
      </c>
      <c r="U232" s="50">
        <v>9000000</v>
      </c>
      <c r="V232" s="50">
        <v>0</v>
      </c>
      <c r="W232" s="50"/>
      <c r="X232" s="558"/>
      <c r="Y232" s="558"/>
      <c r="Z232" s="558"/>
      <c r="AA232" s="55">
        <f t="shared" si="24"/>
        <v>12000000</v>
      </c>
      <c r="AB232" s="55">
        <f t="shared" si="22"/>
        <v>9000000</v>
      </c>
      <c r="AC232" s="55">
        <f t="shared" si="22"/>
        <v>3000000</v>
      </c>
      <c r="AD232" s="55">
        <f t="shared" si="23"/>
        <v>0</v>
      </c>
    </row>
    <row r="233" spans="1:30" s="51" customFormat="1" x14ac:dyDescent="0.25">
      <c r="A233" s="89">
        <f>SUBTOTAL(103,$B$2:B233)</f>
        <v>232</v>
      </c>
      <c r="B233" s="48" t="s">
        <v>2907</v>
      </c>
      <c r="C233" s="49">
        <v>41608995270016</v>
      </c>
      <c r="D233" s="49" t="str">
        <f>VLOOKUP(C233,'Hemis baza'!K:AJ,26,)</f>
        <v>438231100191</v>
      </c>
      <c r="E233" s="24" t="str">
        <f>VLOOKUP(C233,'Hemis baza'!K:AF,13,)</f>
        <v>To‘lov-shartnoma</v>
      </c>
      <c r="F233" s="109" t="str">
        <f>VLOOKUP(C233,'Hemis baza'!K:AF,3,)</f>
        <v>3-kurs</v>
      </c>
      <c r="G233" s="47" t="s">
        <v>36</v>
      </c>
      <c r="H233" s="404" t="str">
        <f>VLOOKUP(C233,'Hemis baza'!K:AF,5,)</f>
        <v>S1-22 MT</v>
      </c>
      <c r="I233" s="403" t="str">
        <f>VLOOKUP(C233,'Hemis baza'!K:AF,11,)</f>
        <v>Bakalavr</v>
      </c>
      <c r="J233" s="23" t="str">
        <f>VLOOKUP(C233,'Hemis baza'!K:AF,12,)</f>
        <v>Sirtqi</v>
      </c>
      <c r="K233" s="77" t="s">
        <v>2908</v>
      </c>
      <c r="L233" s="50">
        <v>12000000</v>
      </c>
      <c r="M233" s="50">
        <f>SUMIF('BR 3'!B:B,'3-kurs'!C233,'BR 3'!G:G)</f>
        <v>9000000</v>
      </c>
      <c r="N233" s="12">
        <f t="shared" si="20"/>
        <v>3000000</v>
      </c>
      <c r="O233" s="50"/>
      <c r="P233" s="12">
        <f t="shared" si="21"/>
        <v>0</v>
      </c>
      <c r="Q233" s="48"/>
      <c r="T233" s="50">
        <f t="shared" si="19"/>
        <v>0</v>
      </c>
      <c r="U233" s="50">
        <v>9000000</v>
      </c>
      <c r="V233" s="50">
        <v>0</v>
      </c>
      <c r="W233" s="50"/>
      <c r="X233" s="558"/>
      <c r="Y233" s="558"/>
      <c r="Z233" s="558"/>
      <c r="AA233" s="55">
        <f t="shared" si="24"/>
        <v>12000000</v>
      </c>
      <c r="AB233" s="55">
        <f t="shared" si="22"/>
        <v>9000000</v>
      </c>
      <c r="AC233" s="55">
        <f t="shared" si="22"/>
        <v>3000000</v>
      </c>
      <c r="AD233" s="55">
        <f t="shared" si="23"/>
        <v>0</v>
      </c>
    </row>
    <row r="234" spans="1:30" s="51" customFormat="1" x14ac:dyDescent="0.25">
      <c r="A234" s="89">
        <f>SUBTOTAL(103,$B$2:B234)</f>
        <v>233</v>
      </c>
      <c r="B234" s="48" t="s">
        <v>2912</v>
      </c>
      <c r="C234" s="49">
        <v>40703881000032</v>
      </c>
      <c r="D234" s="49" t="str">
        <f>VLOOKUP(C234,'Hemis baza'!K:AJ,26,)</f>
        <v>438231100033</v>
      </c>
      <c r="E234" s="24" t="str">
        <f>VLOOKUP(C234,'Hemis baza'!K:AF,13,)</f>
        <v>To‘lov-shartnoma</v>
      </c>
      <c r="F234" s="109" t="str">
        <f>VLOOKUP(C234,'Hemis baza'!K:AF,3,)</f>
        <v>3-kurs</v>
      </c>
      <c r="G234" s="307" t="s">
        <v>318</v>
      </c>
      <c r="H234" s="404" t="str">
        <f>VLOOKUP(C234,'Hemis baza'!K:AF,5,)</f>
        <v>S1-22 IQT</v>
      </c>
      <c r="I234" s="403" t="str">
        <f>VLOOKUP(C234,'Hemis baza'!K:AF,11,)</f>
        <v>Bakalavr</v>
      </c>
      <c r="J234" s="23" t="str">
        <f>VLOOKUP(C234,'Hemis baza'!K:AF,12,)</f>
        <v>Sirtqi</v>
      </c>
      <c r="K234" s="77" t="s">
        <v>2913</v>
      </c>
      <c r="L234" s="50">
        <v>12000000</v>
      </c>
      <c r="M234" s="50">
        <f>SUMIF('BR 3'!B:B,'3-kurs'!C234,'BR 3'!G:G)</f>
        <v>12000000</v>
      </c>
      <c r="N234" s="12">
        <f t="shared" si="20"/>
        <v>0</v>
      </c>
      <c r="O234" s="50"/>
      <c r="P234" s="12">
        <f t="shared" si="21"/>
        <v>0</v>
      </c>
      <c r="Q234" s="48"/>
      <c r="T234" s="50">
        <f t="shared" si="19"/>
        <v>0</v>
      </c>
      <c r="U234" s="50">
        <v>12000000</v>
      </c>
      <c r="V234" s="50">
        <v>0</v>
      </c>
      <c r="W234" s="50"/>
      <c r="X234" s="558"/>
      <c r="Y234" s="558"/>
      <c r="Z234" s="558"/>
      <c r="AA234" s="55">
        <f t="shared" si="24"/>
        <v>12000000</v>
      </c>
      <c r="AB234" s="55">
        <f t="shared" si="22"/>
        <v>12000000</v>
      </c>
      <c r="AC234" s="55">
        <f t="shared" si="22"/>
        <v>0</v>
      </c>
      <c r="AD234" s="55">
        <f t="shared" si="23"/>
        <v>0</v>
      </c>
    </row>
    <row r="235" spans="1:30" s="51" customFormat="1" x14ac:dyDescent="0.25">
      <c r="A235" s="89">
        <f>SUBTOTAL(103,$B$2:B235)</f>
        <v>234</v>
      </c>
      <c r="B235" s="48" t="s">
        <v>2914</v>
      </c>
      <c r="C235" s="49">
        <v>60807045380027</v>
      </c>
      <c r="D235" s="49" t="str">
        <f>VLOOKUP(C235,'Hemis baza'!K:AJ,26,)</f>
        <v>438221100325</v>
      </c>
      <c r="E235" s="24" t="str">
        <f>VLOOKUP(C235,'Hemis baza'!K:AF,13,)</f>
        <v>To‘lov-shartnoma</v>
      </c>
      <c r="F235" s="109" t="str">
        <f>VLOOKUP(C235,'Hemis baza'!K:AF,3,)</f>
        <v>3-kurs</v>
      </c>
      <c r="G235" s="47" t="s">
        <v>4882</v>
      </c>
      <c r="H235" s="404" t="str">
        <f>VLOOKUP(C235,'Hemis baza'!K:AF,5,)</f>
        <v>S2-22 AP</v>
      </c>
      <c r="I235" s="403" t="str">
        <f>VLOOKUP(C235,'Hemis baza'!K:AF,11,)</f>
        <v>Bakalavr</v>
      </c>
      <c r="J235" s="23" t="str">
        <f>VLOOKUP(C235,'Hemis baza'!K:AF,12,)</f>
        <v>Sirtqi</v>
      </c>
      <c r="K235" s="77" t="s">
        <v>2915</v>
      </c>
      <c r="L235" s="50">
        <f>12000000-1000000</f>
        <v>11000000</v>
      </c>
      <c r="M235" s="50">
        <f>SUMIF('BR 3'!B:B,'3-kurs'!C235,'BR 3'!G:G)</f>
        <v>7000000</v>
      </c>
      <c r="N235" s="12">
        <f t="shared" si="20"/>
        <v>4000000</v>
      </c>
      <c r="O235" s="50">
        <v>1000000</v>
      </c>
      <c r="P235" s="12">
        <f t="shared" si="21"/>
        <v>0</v>
      </c>
      <c r="Q235" s="48" t="s">
        <v>5607</v>
      </c>
      <c r="T235" s="50">
        <f t="shared" si="19"/>
        <v>0</v>
      </c>
      <c r="U235" s="50">
        <v>7000000</v>
      </c>
      <c r="V235" s="50">
        <v>0</v>
      </c>
      <c r="W235" s="50"/>
      <c r="X235" s="558"/>
      <c r="Y235" s="558"/>
      <c r="Z235" s="558"/>
      <c r="AA235" s="55">
        <f t="shared" si="24"/>
        <v>11000000</v>
      </c>
      <c r="AB235" s="55">
        <f t="shared" si="22"/>
        <v>7000000</v>
      </c>
      <c r="AC235" s="55">
        <f t="shared" si="22"/>
        <v>4000000</v>
      </c>
      <c r="AD235" s="55">
        <f t="shared" si="23"/>
        <v>0</v>
      </c>
    </row>
    <row r="236" spans="1:30" s="51" customFormat="1" x14ac:dyDescent="0.25">
      <c r="A236" s="89">
        <f>SUBTOTAL(103,$B$2:B236)</f>
        <v>235</v>
      </c>
      <c r="B236" s="48" t="s">
        <v>2916</v>
      </c>
      <c r="C236" s="49">
        <v>40810975380012</v>
      </c>
      <c r="D236" s="49" t="str">
        <f>VLOOKUP(C236,'Hemis baza'!K:AJ,26,)</f>
        <v>438231100035</v>
      </c>
      <c r="E236" s="24" t="str">
        <f>VLOOKUP(C236,'Hemis baza'!K:AF,13,)</f>
        <v>To‘lov-shartnoma</v>
      </c>
      <c r="F236" s="109" t="str">
        <f>VLOOKUP(C236,'Hemis baza'!K:AF,3,)</f>
        <v>3-kurs</v>
      </c>
      <c r="G236" s="307" t="s">
        <v>318</v>
      </c>
      <c r="H236" s="404" t="str">
        <f>VLOOKUP(C236,'Hemis baza'!K:AF,5,)</f>
        <v>S1-22 IQT</v>
      </c>
      <c r="I236" s="403" t="str">
        <f>VLOOKUP(C236,'Hemis baza'!K:AF,11,)</f>
        <v>Bakalavr</v>
      </c>
      <c r="J236" s="23" t="str">
        <f>VLOOKUP(C236,'Hemis baza'!K:AF,12,)</f>
        <v>Sirtqi</v>
      </c>
      <c r="K236" s="52" t="s">
        <v>5069</v>
      </c>
      <c r="L236" s="50">
        <v>12000000</v>
      </c>
      <c r="M236" s="50">
        <f>SUMIF('BR 3'!B:B,'3-kurs'!C236,'BR 3'!G:G)</f>
        <v>12000000</v>
      </c>
      <c r="N236" s="12">
        <f t="shared" si="20"/>
        <v>0</v>
      </c>
      <c r="O236" s="50">
        <v>23000000</v>
      </c>
      <c r="P236" s="12">
        <f t="shared" si="21"/>
        <v>0</v>
      </c>
      <c r="Q236" s="48" t="s">
        <v>5611</v>
      </c>
      <c r="T236" s="50">
        <f t="shared" si="19"/>
        <v>0</v>
      </c>
      <c r="U236" s="50">
        <v>12000000</v>
      </c>
      <c r="V236" s="50">
        <v>0</v>
      </c>
      <c r="W236" s="50"/>
      <c r="X236" s="558"/>
      <c r="Y236" s="558"/>
      <c r="Z236" s="558"/>
      <c r="AA236" s="55">
        <f t="shared" si="24"/>
        <v>12000000</v>
      </c>
      <c r="AB236" s="55">
        <f t="shared" si="22"/>
        <v>12000000</v>
      </c>
      <c r="AC236" s="55">
        <f t="shared" si="22"/>
        <v>0</v>
      </c>
      <c r="AD236" s="55">
        <f t="shared" si="23"/>
        <v>0</v>
      </c>
    </row>
    <row r="237" spans="1:30" s="51" customFormat="1" x14ac:dyDescent="0.25">
      <c r="A237" s="89">
        <f>SUBTOTAL(103,$B$2:B237)</f>
        <v>236</v>
      </c>
      <c r="B237" s="48" t="s">
        <v>2917</v>
      </c>
      <c r="C237" s="49">
        <v>40612881000143</v>
      </c>
      <c r="D237" s="49" t="str">
        <f>VLOOKUP(C237,'Hemis baza'!K:AJ,26,)</f>
        <v>438221100168</v>
      </c>
      <c r="E237" s="24" t="str">
        <f>VLOOKUP(C237,'Hemis baza'!K:AF,13,)</f>
        <v>To‘lov-shartnoma</v>
      </c>
      <c r="F237" s="109" t="str">
        <f>VLOOKUP(C237,'Hemis baza'!K:AF,3,)</f>
        <v>3-kurs</v>
      </c>
      <c r="G237" s="47" t="s">
        <v>4882</v>
      </c>
      <c r="H237" s="404" t="str">
        <f>VLOOKUP(C237,'Hemis baza'!K:AF,5,)</f>
        <v>S1-22 AP</v>
      </c>
      <c r="I237" s="403" t="str">
        <f>VLOOKUP(C237,'Hemis baza'!K:AF,11,)</f>
        <v>Bakalavr</v>
      </c>
      <c r="J237" s="23" t="str">
        <f>VLOOKUP(C237,'Hemis baza'!K:AF,12,)</f>
        <v>Sirtqi</v>
      </c>
      <c r="K237" s="77" t="s">
        <v>2918</v>
      </c>
      <c r="L237" s="50">
        <v>12000000</v>
      </c>
      <c r="M237" s="50">
        <f>SUMIF('BR 3'!B:B,'3-kurs'!C237,'BR 3'!G:G)</f>
        <v>10400000</v>
      </c>
      <c r="N237" s="12">
        <f t="shared" si="20"/>
        <v>1600000</v>
      </c>
      <c r="O237" s="50"/>
      <c r="P237" s="12">
        <f t="shared" si="21"/>
        <v>0</v>
      </c>
      <c r="Q237" s="48"/>
      <c r="T237" s="50">
        <f t="shared" si="19"/>
        <v>0</v>
      </c>
      <c r="U237" s="50">
        <v>10400000</v>
      </c>
      <c r="V237" s="50">
        <v>0</v>
      </c>
      <c r="W237" s="50"/>
      <c r="X237" s="558"/>
      <c r="Y237" s="558"/>
      <c r="Z237" s="558"/>
      <c r="AA237" s="55">
        <f t="shared" si="24"/>
        <v>12000000</v>
      </c>
      <c r="AB237" s="55">
        <f t="shared" si="22"/>
        <v>10400000</v>
      </c>
      <c r="AC237" s="55">
        <f t="shared" si="22"/>
        <v>1600000</v>
      </c>
      <c r="AD237" s="55">
        <f t="shared" si="23"/>
        <v>0</v>
      </c>
    </row>
    <row r="238" spans="1:30" s="51" customFormat="1" x14ac:dyDescent="0.25">
      <c r="A238" s="89">
        <f>SUBTOTAL(103,$B$2:B238)</f>
        <v>237</v>
      </c>
      <c r="B238" s="48" t="s">
        <v>2919</v>
      </c>
      <c r="C238" s="49">
        <v>51009045260057</v>
      </c>
      <c r="D238" s="49" t="str">
        <f>VLOOKUP(C238,'Hemis baza'!K:AJ,26,)</f>
        <v>438221100085</v>
      </c>
      <c r="E238" s="24" t="str">
        <f>VLOOKUP(C238,'Hemis baza'!K:AF,13,)</f>
        <v>To‘lov-shartnoma</v>
      </c>
      <c r="F238" s="109" t="str">
        <f>VLOOKUP(C238,'Hemis baza'!K:AF,3,)</f>
        <v>3-kurs</v>
      </c>
      <c r="G238" s="47" t="s">
        <v>4882</v>
      </c>
      <c r="H238" s="404" t="str">
        <f>VLOOKUP(C238,'Hemis baza'!K:AF,5,)</f>
        <v>1-22 AP</v>
      </c>
      <c r="I238" s="403" t="str">
        <f>VLOOKUP(C238,'Hemis baza'!K:AF,11,)</f>
        <v>Bakalavr</v>
      </c>
      <c r="J238" s="23" t="str">
        <f>VLOOKUP(C238,'Hemis baza'!K:AF,12,)</f>
        <v>Kunduzgi</v>
      </c>
      <c r="K238" s="77" t="s">
        <v>2920</v>
      </c>
      <c r="L238" s="50">
        <v>15000000</v>
      </c>
      <c r="M238" s="50">
        <f>SUMIF('BR 3'!B:B,'3-kurs'!C238,'BR 3'!G:G)</f>
        <v>8250000</v>
      </c>
      <c r="N238" s="12">
        <f t="shared" si="20"/>
        <v>6750000</v>
      </c>
      <c r="O238" s="50"/>
      <c r="P238" s="12">
        <f t="shared" si="21"/>
        <v>0</v>
      </c>
      <c r="Q238" s="50" t="s">
        <v>7173</v>
      </c>
      <c r="T238" s="50">
        <f t="shared" si="19"/>
        <v>0</v>
      </c>
      <c r="U238" s="50">
        <v>8250000</v>
      </c>
      <c r="V238" s="50">
        <v>2000000</v>
      </c>
      <c r="W238" s="50"/>
      <c r="X238" s="558"/>
      <c r="Y238" s="558"/>
      <c r="Z238" s="558"/>
      <c r="AA238" s="55">
        <f t="shared" si="24"/>
        <v>15000000</v>
      </c>
      <c r="AB238" s="55">
        <f t="shared" si="22"/>
        <v>8250000</v>
      </c>
      <c r="AC238" s="55">
        <f t="shared" si="22"/>
        <v>6750000</v>
      </c>
      <c r="AD238" s="55">
        <f t="shared" si="23"/>
        <v>0</v>
      </c>
    </row>
    <row r="239" spans="1:30" s="51" customFormat="1" x14ac:dyDescent="0.25">
      <c r="A239" s="89">
        <f>SUBTOTAL(103,$B$2:B239)</f>
        <v>238</v>
      </c>
      <c r="B239" s="48" t="s">
        <v>2921</v>
      </c>
      <c r="C239" s="49">
        <v>41309961000067</v>
      </c>
      <c r="D239" s="49" t="str">
        <f>VLOOKUP(C239,'Hemis baza'!K:AJ,26,)</f>
        <v>438221100115</v>
      </c>
      <c r="E239" s="24" t="str">
        <f>VLOOKUP(C239,'Hemis baza'!K:AF,13,)</f>
        <v>To‘lov-shartnoma</v>
      </c>
      <c r="F239" s="109" t="str">
        <f>VLOOKUP(C239,'Hemis baza'!K:AF,3,)</f>
        <v>3-kurs</v>
      </c>
      <c r="G239" s="307" t="s">
        <v>361</v>
      </c>
      <c r="H239" s="404" t="str">
        <f>VLOOKUP(C239,'Hemis baza'!K:AF,5,)</f>
        <v>S2-22 PSI</v>
      </c>
      <c r="I239" s="403" t="str">
        <f>VLOOKUP(C239,'Hemis baza'!K:AF,11,)</f>
        <v>Bakalavr</v>
      </c>
      <c r="J239" s="23" t="str">
        <f>VLOOKUP(C239,'Hemis baza'!K:AF,12,)</f>
        <v>Sirtqi</v>
      </c>
      <c r="K239" s="77" t="s">
        <v>2922</v>
      </c>
      <c r="L239" s="50">
        <v>12000000</v>
      </c>
      <c r="M239" s="50">
        <f>SUMIF('BR 3'!B:B,'3-kurs'!C239,'BR 3'!G:G)</f>
        <v>12000000</v>
      </c>
      <c r="N239" s="12">
        <f t="shared" si="20"/>
        <v>0</v>
      </c>
      <c r="O239" s="50"/>
      <c r="P239" s="12">
        <f t="shared" si="21"/>
        <v>0</v>
      </c>
      <c r="Q239" s="48"/>
      <c r="T239" s="50">
        <f t="shared" si="19"/>
        <v>0</v>
      </c>
      <c r="U239" s="50">
        <v>12000000</v>
      </c>
      <c r="V239" s="50">
        <v>0</v>
      </c>
      <c r="W239" s="50"/>
      <c r="X239" s="558"/>
      <c r="Y239" s="558"/>
      <c r="Z239" s="558"/>
      <c r="AA239" s="55">
        <f t="shared" si="24"/>
        <v>12000000</v>
      </c>
      <c r="AB239" s="55">
        <f t="shared" si="22"/>
        <v>12000000</v>
      </c>
      <c r="AC239" s="55">
        <f t="shared" si="22"/>
        <v>0</v>
      </c>
      <c r="AD239" s="55">
        <f t="shared" si="23"/>
        <v>0</v>
      </c>
    </row>
    <row r="240" spans="1:30" s="51" customFormat="1" x14ac:dyDescent="0.25">
      <c r="A240" s="89">
        <f>SUBTOTAL(103,$B$2:B240)</f>
        <v>239</v>
      </c>
      <c r="B240" s="48" t="s">
        <v>2923</v>
      </c>
      <c r="C240" s="49">
        <v>62404025350025</v>
      </c>
      <c r="D240" s="49" t="str">
        <f>VLOOKUP(C240,'Hemis baza'!K:AJ,26,)</f>
        <v>438221100278</v>
      </c>
      <c r="E240" s="24" t="str">
        <f>VLOOKUP(C240,'Hemis baza'!K:AF,13,)</f>
        <v>To‘lov-shartnoma</v>
      </c>
      <c r="F240" s="109" t="str">
        <f>VLOOKUP(C240,'Hemis baza'!K:AF,3,)</f>
        <v>3-kurs</v>
      </c>
      <c r="G240" s="47" t="s">
        <v>4882</v>
      </c>
      <c r="H240" s="404" t="str">
        <f>VLOOKUP(C240,'Hemis baza'!K:AF,5,)</f>
        <v>1-22 AP</v>
      </c>
      <c r="I240" s="403" t="str">
        <f>VLOOKUP(C240,'Hemis baza'!K:AF,11,)</f>
        <v>Bakalavr</v>
      </c>
      <c r="J240" s="23" t="str">
        <f>VLOOKUP(C240,'Hemis baza'!K:AF,12,)</f>
        <v>Kunduzgi</v>
      </c>
      <c r="K240" s="77" t="s">
        <v>2924</v>
      </c>
      <c r="L240" s="50">
        <v>15000000</v>
      </c>
      <c r="M240" s="50">
        <f>SUMIF('BR 3'!B:B,'3-kurs'!C240,'BR 3'!G:G)</f>
        <v>15000000</v>
      </c>
      <c r="N240" s="12">
        <f t="shared" si="20"/>
        <v>0</v>
      </c>
      <c r="O240" s="50"/>
      <c r="P240" s="12">
        <f t="shared" si="21"/>
        <v>0</v>
      </c>
      <c r="Q240" s="48"/>
      <c r="T240" s="50">
        <f t="shared" si="19"/>
        <v>0</v>
      </c>
      <c r="U240" s="50">
        <v>15000000</v>
      </c>
      <c r="V240" s="50">
        <v>0</v>
      </c>
      <c r="W240" s="50"/>
      <c r="X240" s="558"/>
      <c r="Y240" s="558"/>
      <c r="Z240" s="558"/>
      <c r="AA240" s="55">
        <f t="shared" si="24"/>
        <v>15000000</v>
      </c>
      <c r="AB240" s="55">
        <f t="shared" si="22"/>
        <v>15000000</v>
      </c>
      <c r="AC240" s="55">
        <f t="shared" si="22"/>
        <v>0</v>
      </c>
      <c r="AD240" s="55">
        <f t="shared" si="23"/>
        <v>0</v>
      </c>
    </row>
    <row r="241" spans="1:30" s="51" customFormat="1" x14ac:dyDescent="0.25">
      <c r="A241" s="89">
        <f>SUBTOTAL(103,$B$2:B241)</f>
        <v>240</v>
      </c>
      <c r="B241" s="48" t="s">
        <v>2925</v>
      </c>
      <c r="C241" s="49">
        <v>40805921010011</v>
      </c>
      <c r="D241" s="49" t="str">
        <f>VLOOKUP(C241,'Hemis baza'!K:AJ,26,)</f>
        <v>438231100011</v>
      </c>
      <c r="E241" s="24" t="str">
        <f>VLOOKUP(C241,'Hemis baza'!K:AF,13,)</f>
        <v>To‘lov-shartnoma</v>
      </c>
      <c r="F241" s="109" t="str">
        <f>VLOOKUP(C241,'Hemis baza'!K:AF,3,)</f>
        <v>3-kurs</v>
      </c>
      <c r="G241" s="47" t="s">
        <v>121</v>
      </c>
      <c r="H241" s="404" t="str">
        <f>VLOOKUP(C241,'Hemis baza'!K:AF,5,)</f>
        <v>S1-22 BT</v>
      </c>
      <c r="I241" s="403" t="str">
        <f>VLOOKUP(C241,'Hemis baza'!K:AF,11,)</f>
        <v>Bakalavr</v>
      </c>
      <c r="J241" s="23" t="str">
        <f>VLOOKUP(C241,'Hemis baza'!K:AF,12,)</f>
        <v>Sirtqi</v>
      </c>
      <c r="K241" s="77" t="s">
        <v>2926</v>
      </c>
      <c r="L241" s="50">
        <v>12000000</v>
      </c>
      <c r="M241" s="50">
        <f>SUMIF('BR 3'!B:B,'3-kurs'!C241,'BR 3'!G:G)</f>
        <v>6000000</v>
      </c>
      <c r="N241" s="12">
        <f t="shared" si="20"/>
        <v>6000000</v>
      </c>
      <c r="O241" s="50"/>
      <c r="P241" s="12">
        <f t="shared" si="21"/>
        <v>0</v>
      </c>
      <c r="Q241" s="48"/>
      <c r="T241" s="50">
        <f t="shared" si="19"/>
        <v>0</v>
      </c>
      <c r="U241" s="50">
        <v>6000000</v>
      </c>
      <c r="V241" s="50">
        <v>0</v>
      </c>
      <c r="W241" s="50"/>
      <c r="X241" s="558"/>
      <c r="Y241" s="558"/>
      <c r="Z241" s="558"/>
      <c r="AA241" s="55">
        <f t="shared" si="24"/>
        <v>12000000</v>
      </c>
      <c r="AB241" s="55">
        <f t="shared" si="22"/>
        <v>6000000</v>
      </c>
      <c r="AC241" s="55">
        <f t="shared" si="22"/>
        <v>6000000</v>
      </c>
      <c r="AD241" s="55">
        <f t="shared" si="23"/>
        <v>0</v>
      </c>
    </row>
    <row r="242" spans="1:30" x14ac:dyDescent="0.25">
      <c r="A242" s="89">
        <f>SUBTOTAL(103,$B$2:B242)</f>
        <v>241</v>
      </c>
      <c r="B242" s="384" t="s">
        <v>2927</v>
      </c>
      <c r="C242" s="49">
        <v>32404861080026</v>
      </c>
      <c r="D242" s="49" t="str">
        <f>VLOOKUP(C242,'Hemis baza'!K:AJ,26,)</f>
        <v>438231100169</v>
      </c>
      <c r="E242" s="24" t="str">
        <f>VLOOKUP(C242,'Hemis baza'!K:AF,13,)</f>
        <v>To‘lov-shartnoma</v>
      </c>
      <c r="F242" s="109" t="str">
        <f>VLOOKUP(C242,'Hemis baza'!K:AF,3,)</f>
        <v>3-kurs</v>
      </c>
      <c r="G242" s="305" t="s">
        <v>140</v>
      </c>
      <c r="H242" s="404" t="str">
        <f>VLOOKUP(C242,'Hemis baza'!K:AF,5,)</f>
        <v>S1-22 MuzT</v>
      </c>
      <c r="I242" s="403" t="str">
        <f>VLOOKUP(C242,'Hemis baza'!K:AF,11,)</f>
        <v>Bakalavr</v>
      </c>
      <c r="J242" s="23" t="str">
        <f>VLOOKUP(C242,'Hemis baza'!K:AF,12,)</f>
        <v>Sirtqi</v>
      </c>
      <c r="K242" s="77" t="s">
        <v>2928</v>
      </c>
      <c r="L242" s="342">
        <v>12000000</v>
      </c>
      <c r="M242" s="342">
        <f>SUMIF('BR 3'!B:B,'3-kurs'!C242,'BR 3'!G:G)</f>
        <v>5929000</v>
      </c>
      <c r="N242" s="12">
        <f t="shared" si="20"/>
        <v>6071000</v>
      </c>
      <c r="O242" s="342"/>
      <c r="P242" s="12">
        <f t="shared" si="21"/>
        <v>0</v>
      </c>
      <c r="Q242" s="384"/>
      <c r="T242" s="342">
        <f t="shared" si="19"/>
        <v>0</v>
      </c>
      <c r="U242" s="342">
        <v>5929000</v>
      </c>
      <c r="V242" s="342">
        <v>0</v>
      </c>
      <c r="W242" s="342"/>
      <c r="X242" s="559"/>
      <c r="Y242" s="559"/>
      <c r="Z242" s="559"/>
      <c r="AA242" s="55">
        <f t="shared" si="24"/>
        <v>12000000</v>
      </c>
      <c r="AB242" s="55">
        <f t="shared" si="22"/>
        <v>5929000</v>
      </c>
      <c r="AC242" s="55">
        <f t="shared" si="22"/>
        <v>6071000</v>
      </c>
      <c r="AD242" s="55">
        <f t="shared" si="23"/>
        <v>0</v>
      </c>
    </row>
    <row r="243" spans="1:30" s="51" customFormat="1" x14ac:dyDescent="0.25">
      <c r="A243" s="89">
        <f>SUBTOTAL(103,$B$2:B243)</f>
        <v>242</v>
      </c>
      <c r="B243" s="48" t="s">
        <v>2929</v>
      </c>
      <c r="C243" s="49">
        <v>43004881140036</v>
      </c>
      <c r="D243" s="49" t="str">
        <f>VLOOKUP(C243,'Hemis baza'!K:AJ,26,)</f>
        <v>438231100133</v>
      </c>
      <c r="E243" s="24" t="str">
        <f>VLOOKUP(C243,'Hemis baza'!K:AF,13,)</f>
        <v>To‘lov-shartnoma</v>
      </c>
      <c r="F243" s="109" t="str">
        <f>VLOOKUP(C243,'Hemis baza'!K:AF,3,)</f>
        <v>3-kurs</v>
      </c>
      <c r="G243" s="307" t="s">
        <v>318</v>
      </c>
      <c r="H243" s="404" t="str">
        <f>VLOOKUP(C243,'Hemis baza'!K:AF,5,)</f>
        <v>S1-22 IQT</v>
      </c>
      <c r="I243" s="403" t="str">
        <f>VLOOKUP(C243,'Hemis baza'!K:AF,11,)</f>
        <v>Bakalavr</v>
      </c>
      <c r="J243" s="23" t="str">
        <f>VLOOKUP(C243,'Hemis baza'!K:AF,12,)</f>
        <v>Sirtqi</v>
      </c>
      <c r="K243" s="77" t="s">
        <v>2930</v>
      </c>
      <c r="L243" s="50">
        <v>12000000</v>
      </c>
      <c r="M243" s="50">
        <f>SUMIF('BR 3'!B:B,'3-kurs'!C243,'BR 3'!G:G)</f>
        <v>12000000</v>
      </c>
      <c r="N243" s="12">
        <f t="shared" si="20"/>
        <v>0</v>
      </c>
      <c r="O243" s="50"/>
      <c r="P243" s="12">
        <f t="shared" si="21"/>
        <v>0</v>
      </c>
      <c r="Q243" s="48"/>
      <c r="T243" s="50">
        <f t="shared" si="19"/>
        <v>0</v>
      </c>
      <c r="U243" s="50">
        <v>12000000</v>
      </c>
      <c r="V243" s="50">
        <v>0</v>
      </c>
      <c r="W243" s="50"/>
      <c r="X243" s="558"/>
      <c r="Y243" s="558"/>
      <c r="Z243" s="558"/>
      <c r="AA243" s="55">
        <f t="shared" si="24"/>
        <v>12000000</v>
      </c>
      <c r="AB243" s="55">
        <f t="shared" si="22"/>
        <v>12000000</v>
      </c>
      <c r="AC243" s="55">
        <f t="shared" si="22"/>
        <v>0</v>
      </c>
      <c r="AD243" s="55">
        <f t="shared" si="23"/>
        <v>0</v>
      </c>
    </row>
    <row r="244" spans="1:30" s="51" customFormat="1" x14ac:dyDescent="0.25">
      <c r="A244" s="89">
        <f>SUBTOTAL(103,$B$2:B244)</f>
        <v>243</v>
      </c>
      <c r="B244" s="48" t="s">
        <v>2931</v>
      </c>
      <c r="C244" s="49">
        <v>62603045380029</v>
      </c>
      <c r="D244" s="49" t="str">
        <f>VLOOKUP(C244,'Hemis baza'!K:AJ,26,)</f>
        <v>438231100049</v>
      </c>
      <c r="E244" s="24" t="str">
        <f>VLOOKUP(C244,'Hemis baza'!K:AF,13,)</f>
        <v>To‘lov-shartnoma</v>
      </c>
      <c r="F244" s="109" t="str">
        <f>VLOOKUP(C244,'Hemis baza'!K:AF,3,)</f>
        <v>3-kurs</v>
      </c>
      <c r="G244" s="47" t="s">
        <v>121</v>
      </c>
      <c r="H244" s="404" t="str">
        <f>VLOOKUP(C244,'Hemis baza'!K:AF,5,)</f>
        <v>S1-22 BT</v>
      </c>
      <c r="I244" s="403" t="str">
        <f>VLOOKUP(C244,'Hemis baza'!K:AF,11,)</f>
        <v>Bakalavr</v>
      </c>
      <c r="J244" s="23" t="str">
        <f>VLOOKUP(C244,'Hemis baza'!K:AF,12,)</f>
        <v>Sirtqi</v>
      </c>
      <c r="K244" s="77" t="s">
        <v>2932</v>
      </c>
      <c r="L244" s="50">
        <v>12000000</v>
      </c>
      <c r="M244" s="50">
        <f>SUMIF('BR 3'!B:B,'3-kurs'!C244,'BR 3'!G:G)</f>
        <v>12000000</v>
      </c>
      <c r="N244" s="12">
        <f t="shared" si="20"/>
        <v>0</v>
      </c>
      <c r="O244" s="50"/>
      <c r="P244" s="12">
        <f t="shared" si="21"/>
        <v>0</v>
      </c>
      <c r="Q244" s="48"/>
      <c r="T244" s="50">
        <f t="shared" si="19"/>
        <v>0</v>
      </c>
      <c r="U244" s="50">
        <v>12000000</v>
      </c>
      <c r="V244" s="50">
        <v>0</v>
      </c>
      <c r="W244" s="50"/>
      <c r="X244" s="558"/>
      <c r="Y244" s="558"/>
      <c r="Z244" s="558"/>
      <c r="AA244" s="55">
        <f t="shared" si="24"/>
        <v>12000000</v>
      </c>
      <c r="AB244" s="55">
        <f t="shared" si="22"/>
        <v>12000000</v>
      </c>
      <c r="AC244" s="55">
        <f t="shared" si="22"/>
        <v>0</v>
      </c>
      <c r="AD244" s="55">
        <f t="shared" si="23"/>
        <v>0</v>
      </c>
    </row>
    <row r="245" spans="1:30" s="51" customFormat="1" x14ac:dyDescent="0.25">
      <c r="A245" s="89">
        <f>SUBTOTAL(103,$B$2:B245)</f>
        <v>244</v>
      </c>
      <c r="B245" s="48" t="s">
        <v>2933</v>
      </c>
      <c r="C245" s="49">
        <v>42304961140026</v>
      </c>
      <c r="D245" s="49" t="str">
        <f>VLOOKUP(C245,'Hemis baza'!K:AJ,26,)</f>
        <v>438231100304</v>
      </c>
      <c r="E245" s="24" t="str">
        <f>VLOOKUP(C245,'Hemis baza'!K:AF,13,)</f>
        <v>To‘lov-shartnoma</v>
      </c>
      <c r="F245" s="109" t="str">
        <f>VLOOKUP(C245,'Hemis baza'!K:AF,3,)</f>
        <v>3-kurs</v>
      </c>
      <c r="G245" s="47" t="s">
        <v>36</v>
      </c>
      <c r="H245" s="404" t="str">
        <f>VLOOKUP(C245,'Hemis baza'!K:AF,5,)</f>
        <v>S1-22 MT</v>
      </c>
      <c r="I245" s="403" t="str">
        <f>VLOOKUP(C245,'Hemis baza'!K:AF,11,)</f>
        <v>Bakalavr</v>
      </c>
      <c r="J245" s="23" t="str">
        <f>VLOOKUP(C245,'Hemis baza'!K:AF,12,)</f>
        <v>Sirtqi</v>
      </c>
      <c r="K245" s="77" t="s">
        <v>2934</v>
      </c>
      <c r="L245" s="50">
        <v>12000000</v>
      </c>
      <c r="M245" s="50">
        <f>SUMIF('BR 3'!B:B,'3-kurs'!C245,'BR 3'!G:G)</f>
        <v>12000000</v>
      </c>
      <c r="N245" s="12">
        <f t="shared" si="20"/>
        <v>0</v>
      </c>
      <c r="O245" s="50"/>
      <c r="P245" s="12">
        <f t="shared" si="21"/>
        <v>0</v>
      </c>
      <c r="Q245" s="48"/>
      <c r="T245" s="50">
        <f t="shared" si="19"/>
        <v>0</v>
      </c>
      <c r="U245" s="50">
        <v>12000000</v>
      </c>
      <c r="V245" s="50">
        <v>0</v>
      </c>
      <c r="W245" s="50"/>
      <c r="X245" s="558"/>
      <c r="Y245" s="558"/>
      <c r="Z245" s="558"/>
      <c r="AA245" s="55">
        <f t="shared" si="24"/>
        <v>12000000</v>
      </c>
      <c r="AB245" s="55">
        <f t="shared" si="22"/>
        <v>12000000</v>
      </c>
      <c r="AC245" s="55">
        <f t="shared" si="22"/>
        <v>0</v>
      </c>
      <c r="AD245" s="55">
        <f t="shared" si="23"/>
        <v>0</v>
      </c>
    </row>
    <row r="246" spans="1:30" s="51" customFormat="1" x14ac:dyDescent="0.25">
      <c r="A246" s="89">
        <f>SUBTOTAL(103,$B$2:B246)</f>
        <v>245</v>
      </c>
      <c r="B246" s="48" t="s">
        <v>2935</v>
      </c>
      <c r="C246" s="49">
        <v>41611873120046</v>
      </c>
      <c r="D246" s="49" t="str">
        <f>VLOOKUP(C246,'Hemis baza'!K:AJ,26,)</f>
        <v>438231100315</v>
      </c>
      <c r="E246" s="24" t="str">
        <f>VLOOKUP(C246,'Hemis baza'!K:AF,13,)</f>
        <v>To‘lov-shartnoma</v>
      </c>
      <c r="F246" s="109" t="str">
        <f>VLOOKUP(C246,'Hemis baza'!K:AF,3,)</f>
        <v>3-kurs</v>
      </c>
      <c r="G246" s="307" t="s">
        <v>318</v>
      </c>
      <c r="H246" s="404" t="str">
        <f>VLOOKUP(C246,'Hemis baza'!K:AF,5,)</f>
        <v>S2-22 IQT</v>
      </c>
      <c r="I246" s="403" t="str">
        <f>VLOOKUP(C246,'Hemis baza'!K:AF,11,)</f>
        <v>Bakalavr</v>
      </c>
      <c r="J246" s="23" t="str">
        <f>VLOOKUP(C246,'Hemis baza'!K:AF,12,)</f>
        <v>Sirtqi</v>
      </c>
      <c r="K246" s="77" t="s">
        <v>2936</v>
      </c>
      <c r="L246" s="50">
        <v>12000000</v>
      </c>
      <c r="M246" s="50">
        <f>SUMIF('BR 3'!B:B,'3-kurs'!C246,'BR 3'!G:G)</f>
        <v>6000000</v>
      </c>
      <c r="N246" s="12">
        <f t="shared" si="20"/>
        <v>6000000</v>
      </c>
      <c r="O246" s="50"/>
      <c r="P246" s="12">
        <f t="shared" si="21"/>
        <v>0</v>
      </c>
      <c r="Q246" s="48"/>
      <c r="T246" s="50">
        <f t="shared" si="19"/>
        <v>0</v>
      </c>
      <c r="U246" s="50">
        <v>6000000</v>
      </c>
      <c r="V246" s="50">
        <v>0</v>
      </c>
      <c r="W246" s="50"/>
      <c r="X246" s="558"/>
      <c r="Y246" s="558"/>
      <c r="Z246" s="558"/>
      <c r="AA246" s="55">
        <f t="shared" si="24"/>
        <v>12000000</v>
      </c>
      <c r="AB246" s="55">
        <f t="shared" si="22"/>
        <v>6000000</v>
      </c>
      <c r="AC246" s="55">
        <f t="shared" si="22"/>
        <v>6000000</v>
      </c>
      <c r="AD246" s="55">
        <f t="shared" si="23"/>
        <v>0</v>
      </c>
    </row>
    <row r="247" spans="1:30" s="51" customFormat="1" x14ac:dyDescent="0.25">
      <c r="A247" s="89">
        <f>SUBTOTAL(103,$B$2:B247)</f>
        <v>246</v>
      </c>
      <c r="B247" s="48" t="s">
        <v>2937</v>
      </c>
      <c r="C247" s="49">
        <v>63112045380014</v>
      </c>
      <c r="D247" s="49" t="str">
        <f>VLOOKUP(C247,'Hemis baza'!K:AJ,26,)</f>
        <v>438221100274</v>
      </c>
      <c r="E247" s="24" t="str">
        <f>VLOOKUP(C247,'Hemis baza'!K:AF,13,)</f>
        <v>Davlat granti</v>
      </c>
      <c r="F247" s="109" t="str">
        <f>VLOOKUP(C247,'Hemis baza'!K:AF,3,)</f>
        <v>3-kurs</v>
      </c>
      <c r="G247" s="47" t="s">
        <v>19615</v>
      </c>
      <c r="H247" s="404" t="str">
        <f>VLOOKUP(C247,'Hemis baza'!K:AF,5,)</f>
        <v>1-22 MBTXT</v>
      </c>
      <c r="I247" s="403" t="str">
        <f>VLOOKUP(C247,'Hemis baza'!K:AF,11,)</f>
        <v>Bakalavr</v>
      </c>
      <c r="J247" s="23" t="str">
        <f>VLOOKUP(C247,'Hemis baza'!K:AF,12,)</f>
        <v>Kunduzgi</v>
      </c>
      <c r="K247" s="77" t="s">
        <v>2938</v>
      </c>
      <c r="L247" s="50">
        <v>15000000</v>
      </c>
      <c r="M247" s="50">
        <f>SUMIF('BR 3'!B:B,'3-kurs'!C247,'BR 3'!G:G)</f>
        <v>15000000</v>
      </c>
      <c r="N247" s="12">
        <f t="shared" si="20"/>
        <v>0</v>
      </c>
      <c r="O247" s="50"/>
      <c r="P247" s="12">
        <f t="shared" si="21"/>
        <v>0</v>
      </c>
      <c r="Q247" s="48"/>
      <c r="T247" s="50">
        <f t="shared" si="19"/>
        <v>0</v>
      </c>
      <c r="U247" s="50">
        <v>15000000</v>
      </c>
      <c r="V247" s="50">
        <v>0</v>
      </c>
      <c r="W247" s="50"/>
      <c r="X247" s="558"/>
      <c r="Y247" s="558"/>
      <c r="Z247" s="558"/>
      <c r="AA247" s="55">
        <f t="shared" si="24"/>
        <v>15000000</v>
      </c>
      <c r="AB247" s="55">
        <f t="shared" si="22"/>
        <v>15000000</v>
      </c>
      <c r="AC247" s="55">
        <f t="shared" si="22"/>
        <v>0</v>
      </c>
      <c r="AD247" s="55">
        <f t="shared" si="23"/>
        <v>0</v>
      </c>
    </row>
    <row r="248" spans="1:30" s="51" customFormat="1" x14ac:dyDescent="0.25">
      <c r="A248" s="89">
        <f>SUBTOTAL(103,$B$2:B248)</f>
        <v>247</v>
      </c>
      <c r="B248" s="48" t="s">
        <v>2939</v>
      </c>
      <c r="C248" s="49">
        <v>40808851000020</v>
      </c>
      <c r="D248" s="49" t="e">
        <f>VLOOKUP(C248,'Hemis baza'!K:AJ,26,)</f>
        <v>#N/A</v>
      </c>
      <c r="E248" s="24" t="e">
        <f>VLOOKUP(C248,'Hemis baza'!K:AF,13,)</f>
        <v>#N/A</v>
      </c>
      <c r="F248" s="109" t="e">
        <f>VLOOKUP(C248,'Hemis baza'!K:AF,3,)</f>
        <v>#N/A</v>
      </c>
      <c r="G248" s="47"/>
      <c r="H248" s="404" t="e">
        <f>VLOOKUP(C248,'Hemis baza'!K:AF,5,)</f>
        <v>#N/A</v>
      </c>
      <c r="I248" s="403" t="e">
        <f>VLOOKUP(C248,'Hemis baza'!K:AF,11,)</f>
        <v>#N/A</v>
      </c>
      <c r="J248" s="23" t="e">
        <f>VLOOKUP(C248,'Hemis baza'!K:AF,12,)</f>
        <v>#N/A</v>
      </c>
      <c r="K248" s="77" t="s">
        <v>4674</v>
      </c>
      <c r="L248" s="50">
        <v>15000000</v>
      </c>
      <c r="M248" s="50">
        <f>SUMIF('BR 3'!B:B,'3-kurs'!C248,'BR 3'!G:G)</f>
        <v>0</v>
      </c>
      <c r="N248" s="12">
        <f t="shared" si="20"/>
        <v>15000000</v>
      </c>
      <c r="O248" s="50"/>
      <c r="P248" s="12">
        <f t="shared" si="21"/>
        <v>0</v>
      </c>
      <c r="Q248" s="48"/>
      <c r="T248" s="50">
        <f t="shared" si="19"/>
        <v>0</v>
      </c>
      <c r="U248" s="50">
        <v>0</v>
      </c>
      <c r="V248" s="50">
        <v>0</v>
      </c>
      <c r="W248" s="50"/>
      <c r="X248" s="558"/>
      <c r="Y248" s="558"/>
      <c r="Z248" s="558"/>
      <c r="AA248" s="55">
        <f t="shared" si="24"/>
        <v>15000000</v>
      </c>
      <c r="AB248" s="55">
        <f t="shared" si="22"/>
        <v>0</v>
      </c>
      <c r="AC248" s="55">
        <f t="shared" si="22"/>
        <v>15000000</v>
      </c>
      <c r="AD248" s="55">
        <f t="shared" si="23"/>
        <v>0</v>
      </c>
    </row>
    <row r="249" spans="1:30" s="51" customFormat="1" x14ac:dyDescent="0.25">
      <c r="A249" s="89">
        <f>SUBTOTAL(103,$B$2:B249)</f>
        <v>248</v>
      </c>
      <c r="B249" s="48" t="s">
        <v>2940</v>
      </c>
      <c r="C249" s="49">
        <v>30101975300025</v>
      </c>
      <c r="D249" s="49" t="str">
        <f>VLOOKUP(C249,'Hemis baza'!K:AJ,26,)</f>
        <v>438221100238</v>
      </c>
      <c r="E249" s="24" t="str">
        <f>VLOOKUP(C249,'Hemis baza'!K:AF,13,)</f>
        <v>To‘lov-shartnoma</v>
      </c>
      <c r="F249" s="109" t="str">
        <f>VLOOKUP(C249,'Hemis baza'!K:AF,3,)</f>
        <v>3-kurs</v>
      </c>
      <c r="G249" s="307" t="s">
        <v>361</v>
      </c>
      <c r="H249" s="404" t="str">
        <f>VLOOKUP(C249,'Hemis baza'!K:AF,5,)</f>
        <v>S3-22 PSI</v>
      </c>
      <c r="I249" s="403" t="str">
        <f>VLOOKUP(C249,'Hemis baza'!K:AF,11,)</f>
        <v>Bakalavr</v>
      </c>
      <c r="J249" s="23" t="str">
        <f>VLOOKUP(C249,'Hemis baza'!K:AF,12,)</f>
        <v>Sirtqi</v>
      </c>
      <c r="K249" s="77" t="s">
        <v>2941</v>
      </c>
      <c r="L249" s="50">
        <v>12000000</v>
      </c>
      <c r="M249" s="50">
        <f>SUMIF('BR 3'!B:B,'3-kurs'!C249,'BR 3'!G:G)</f>
        <v>12918000</v>
      </c>
      <c r="N249" s="12">
        <f t="shared" si="20"/>
        <v>0</v>
      </c>
      <c r="O249" s="50"/>
      <c r="P249" s="12">
        <f t="shared" si="21"/>
        <v>918000</v>
      </c>
      <c r="Q249" s="48"/>
      <c r="T249" s="50">
        <f t="shared" ref="T249:T310" si="25">M249-U249</f>
        <v>0</v>
      </c>
      <c r="U249" s="50">
        <v>12918000</v>
      </c>
      <c r="V249" s="50">
        <v>916664</v>
      </c>
      <c r="W249" s="50"/>
      <c r="X249" s="558"/>
      <c r="Y249" s="558"/>
      <c r="Z249" s="558"/>
      <c r="AA249" s="55">
        <f t="shared" si="24"/>
        <v>12000000</v>
      </c>
      <c r="AB249" s="55">
        <f t="shared" si="22"/>
        <v>12918000</v>
      </c>
      <c r="AC249" s="55">
        <f t="shared" si="22"/>
        <v>0</v>
      </c>
      <c r="AD249" s="55">
        <f t="shared" si="23"/>
        <v>918000</v>
      </c>
    </row>
    <row r="250" spans="1:30" s="51" customFormat="1" x14ac:dyDescent="0.25">
      <c r="A250" s="89">
        <f>SUBTOTAL(103,$B$2:B250)</f>
        <v>249</v>
      </c>
      <c r="B250" s="48" t="s">
        <v>2942</v>
      </c>
      <c r="C250" s="49">
        <v>62101055380025</v>
      </c>
      <c r="D250" s="49" t="str">
        <f>VLOOKUP(C250,'Hemis baza'!K:AJ,26,)</f>
        <v>438221100317</v>
      </c>
      <c r="E250" s="24" t="str">
        <f>VLOOKUP(C250,'Hemis baza'!K:AF,13,)</f>
        <v>To‘lov-shartnoma</v>
      </c>
      <c r="F250" s="109" t="str">
        <f>VLOOKUP(C250,'Hemis baza'!K:AF,3,)</f>
        <v>3-kurs</v>
      </c>
      <c r="G250" s="47" t="s">
        <v>4882</v>
      </c>
      <c r="H250" s="404" t="str">
        <f>VLOOKUP(C250,'Hemis baza'!K:AF,5,)</f>
        <v>2-22 AP</v>
      </c>
      <c r="I250" s="403" t="str">
        <f>VLOOKUP(C250,'Hemis baza'!K:AF,11,)</f>
        <v>Bakalavr</v>
      </c>
      <c r="J250" s="23" t="str">
        <f>VLOOKUP(C250,'Hemis baza'!K:AF,12,)</f>
        <v>Kunduzgi</v>
      </c>
      <c r="K250" s="77" t="s">
        <v>2943</v>
      </c>
      <c r="L250" s="50">
        <v>15000000</v>
      </c>
      <c r="M250" s="50">
        <f>SUMIF('BR 3'!B:B,'3-kurs'!C250,'BR 3'!G:G)</f>
        <v>9500000</v>
      </c>
      <c r="N250" s="12">
        <f t="shared" si="20"/>
        <v>5500000</v>
      </c>
      <c r="O250" s="50"/>
      <c r="P250" s="12">
        <f t="shared" si="21"/>
        <v>0</v>
      </c>
      <c r="Q250" s="48"/>
      <c r="T250" s="50">
        <f t="shared" si="25"/>
        <v>0</v>
      </c>
      <c r="U250" s="50">
        <v>9500000</v>
      </c>
      <c r="V250" s="50">
        <v>3000000</v>
      </c>
      <c r="W250" s="50"/>
      <c r="X250" s="558"/>
      <c r="Y250" s="558"/>
      <c r="Z250" s="558"/>
      <c r="AA250" s="55">
        <f t="shared" si="24"/>
        <v>15000000</v>
      </c>
      <c r="AB250" s="55">
        <f t="shared" si="22"/>
        <v>9500000</v>
      </c>
      <c r="AC250" s="55">
        <f t="shared" si="22"/>
        <v>5500000</v>
      </c>
      <c r="AD250" s="55">
        <f t="shared" si="23"/>
        <v>0</v>
      </c>
    </row>
    <row r="251" spans="1:30" s="51" customFormat="1" x14ac:dyDescent="0.25">
      <c r="A251" s="89">
        <f>SUBTOTAL(103,$B$2:B251)</f>
        <v>250</v>
      </c>
      <c r="B251" s="48" t="s">
        <v>2944</v>
      </c>
      <c r="C251" s="49">
        <v>61805045360068</v>
      </c>
      <c r="D251" s="49" t="str">
        <f>VLOOKUP(C251,'Hemis baza'!K:AJ,26,)</f>
        <v>438221100146</v>
      </c>
      <c r="E251" s="24" t="str">
        <f>VLOOKUP(C251,'Hemis baza'!K:AF,13,)</f>
        <v>To‘lov-shartnoma</v>
      </c>
      <c r="F251" s="109" t="str">
        <f>VLOOKUP(C251,'Hemis baza'!K:AF,3,)</f>
        <v>3-kurs</v>
      </c>
      <c r="G251" s="307" t="s">
        <v>361</v>
      </c>
      <c r="H251" s="404" t="str">
        <f>VLOOKUP(C251,'Hemis baza'!K:AF,5,)</f>
        <v>S3-22 PSI</v>
      </c>
      <c r="I251" s="403" t="str">
        <f>VLOOKUP(C251,'Hemis baza'!K:AF,11,)</f>
        <v>Bakalavr</v>
      </c>
      <c r="J251" s="23" t="str">
        <f>VLOOKUP(C251,'Hemis baza'!K:AF,12,)</f>
        <v>Sirtqi</v>
      </c>
      <c r="K251" s="77" t="s">
        <v>2945</v>
      </c>
      <c r="L251" s="50">
        <v>12000000</v>
      </c>
      <c r="M251" s="50">
        <f>SUMIF('BR 3'!B:B,'3-kurs'!C251,'BR 3'!G:G)</f>
        <v>12000000</v>
      </c>
      <c r="N251" s="12">
        <f t="shared" si="20"/>
        <v>0</v>
      </c>
      <c r="O251" s="50"/>
      <c r="P251" s="12">
        <f t="shared" si="21"/>
        <v>0</v>
      </c>
      <c r="Q251" s="48"/>
      <c r="T251" s="50">
        <f t="shared" si="25"/>
        <v>0</v>
      </c>
      <c r="U251" s="50">
        <v>12000000</v>
      </c>
      <c r="V251" s="50">
        <v>0</v>
      </c>
      <c r="W251" s="50"/>
      <c r="X251" s="558"/>
      <c r="Y251" s="558"/>
      <c r="Z251" s="558"/>
      <c r="AA251" s="55">
        <f t="shared" si="24"/>
        <v>12000000</v>
      </c>
      <c r="AB251" s="55">
        <f t="shared" si="22"/>
        <v>12000000</v>
      </c>
      <c r="AC251" s="55">
        <f t="shared" si="22"/>
        <v>0</v>
      </c>
      <c r="AD251" s="55">
        <f t="shared" si="23"/>
        <v>0</v>
      </c>
    </row>
    <row r="252" spans="1:30" s="51" customFormat="1" x14ac:dyDescent="0.25">
      <c r="A252" s="89">
        <f>SUBTOTAL(103,$B$2:B252)</f>
        <v>251</v>
      </c>
      <c r="B252" s="48" t="s">
        <v>2946</v>
      </c>
      <c r="C252" s="49">
        <v>62303005260030</v>
      </c>
      <c r="D252" s="49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47"/>
      <c r="H252" s="404" t="e">
        <f>VLOOKUP(C252,'Hemis baza'!K:AF,5,)</f>
        <v>#N/A</v>
      </c>
      <c r="I252" s="403" t="e">
        <f>VLOOKUP(C252,'Hemis baza'!K:AF,11,)</f>
        <v>#N/A</v>
      </c>
      <c r="J252" s="23" t="e">
        <f>VLOOKUP(C252,'Hemis baza'!K:AF,12,)</f>
        <v>#N/A</v>
      </c>
      <c r="K252" s="77" t="s">
        <v>4657</v>
      </c>
      <c r="L252" s="50">
        <v>15000000</v>
      </c>
      <c r="M252" s="50">
        <f>SUMIF('BR 3'!B:B,'3-kurs'!C252,'BR 3'!G:G)</f>
        <v>0</v>
      </c>
      <c r="N252" s="12">
        <f t="shared" si="20"/>
        <v>15000000</v>
      </c>
      <c r="O252" s="50"/>
      <c r="P252" s="12">
        <f t="shared" si="21"/>
        <v>0</v>
      </c>
      <c r="Q252" s="48"/>
      <c r="T252" s="50">
        <f t="shared" si="25"/>
        <v>0</v>
      </c>
      <c r="U252" s="50">
        <v>0</v>
      </c>
      <c r="V252" s="50">
        <v>0</v>
      </c>
      <c r="W252" s="50"/>
      <c r="X252" s="558"/>
      <c r="Y252" s="558"/>
      <c r="Z252" s="558"/>
      <c r="AA252" s="55">
        <f t="shared" si="24"/>
        <v>15000000</v>
      </c>
      <c r="AB252" s="55">
        <f t="shared" si="22"/>
        <v>0</v>
      </c>
      <c r="AC252" s="55">
        <f t="shared" si="22"/>
        <v>15000000</v>
      </c>
      <c r="AD252" s="55">
        <f t="shared" si="23"/>
        <v>0</v>
      </c>
    </row>
    <row r="253" spans="1:30" s="51" customFormat="1" x14ac:dyDescent="0.25">
      <c r="A253" s="89">
        <f>SUBTOTAL(103,$B$2:B253)</f>
        <v>252</v>
      </c>
      <c r="B253" s="48" t="s">
        <v>2947</v>
      </c>
      <c r="C253" s="49">
        <v>31410985290024</v>
      </c>
      <c r="D253" s="49" t="e">
        <f>VLOOKUP(C253,'Hemis baza'!K:AJ,26,)</f>
        <v>#N/A</v>
      </c>
      <c r="E253" s="24" t="e">
        <f>VLOOKUP(C253,'Hemis baza'!K:AF,13,)</f>
        <v>#N/A</v>
      </c>
      <c r="F253" s="109" t="e">
        <f>VLOOKUP(C253,'Hemis baza'!K:AF,3,)</f>
        <v>#N/A</v>
      </c>
      <c r="G253" s="47"/>
      <c r="H253" s="404" t="e">
        <f>VLOOKUP(C253,'Hemis baza'!K:AF,5,)</f>
        <v>#N/A</v>
      </c>
      <c r="I253" s="403" t="e">
        <f>VLOOKUP(C253,'Hemis baza'!K:AF,11,)</f>
        <v>#N/A</v>
      </c>
      <c r="J253" s="23" t="e">
        <f>VLOOKUP(C253,'Hemis baza'!K:AF,12,)</f>
        <v>#N/A</v>
      </c>
      <c r="K253" s="77" t="s">
        <v>2948</v>
      </c>
      <c r="L253" s="50">
        <v>12000000</v>
      </c>
      <c r="M253" s="50">
        <f>SUMIF('BR 3'!B:B,'3-kurs'!C253,'BR 3'!G:G)</f>
        <v>-12000000</v>
      </c>
      <c r="N253" s="12">
        <f t="shared" si="20"/>
        <v>24000000</v>
      </c>
      <c r="O253" s="50" t="s">
        <v>7186</v>
      </c>
      <c r="P253" s="12">
        <f t="shared" si="21"/>
        <v>0</v>
      </c>
      <c r="Q253" s="48" t="s">
        <v>7157</v>
      </c>
      <c r="T253" s="50">
        <f t="shared" si="25"/>
        <v>0</v>
      </c>
      <c r="U253" s="50">
        <v>-12000000</v>
      </c>
      <c r="V253" s="50">
        <v>0</v>
      </c>
      <c r="W253" s="50"/>
      <c r="X253" s="558"/>
      <c r="Y253" s="558"/>
      <c r="Z253" s="558"/>
      <c r="AA253" s="55">
        <f t="shared" si="24"/>
        <v>12000000</v>
      </c>
      <c r="AB253" s="55">
        <f t="shared" si="22"/>
        <v>-12000000</v>
      </c>
      <c r="AC253" s="55">
        <f t="shared" si="22"/>
        <v>24000000</v>
      </c>
      <c r="AD253" s="55">
        <f t="shared" si="23"/>
        <v>0</v>
      </c>
    </row>
    <row r="254" spans="1:30" s="51" customFormat="1" x14ac:dyDescent="0.25">
      <c r="A254" s="89">
        <f>SUBTOTAL(103,$B$2:B254)</f>
        <v>253</v>
      </c>
      <c r="B254" s="48" t="s">
        <v>2949</v>
      </c>
      <c r="C254" s="49">
        <v>32712995380010</v>
      </c>
      <c r="D254" s="49" t="str">
        <f>VLOOKUP(C254,'Hemis baza'!K:AJ,26,)</f>
        <v>438231100062</v>
      </c>
      <c r="E254" s="24" t="str">
        <f>VLOOKUP(C254,'Hemis baza'!K:AF,13,)</f>
        <v>To‘lov-shartnoma</v>
      </c>
      <c r="F254" s="109" t="str">
        <f>VLOOKUP(C254,'Hemis baza'!K:AF,3,)</f>
        <v>3-kurs</v>
      </c>
      <c r="G254" s="305" t="s">
        <v>140</v>
      </c>
      <c r="H254" s="404" t="str">
        <f>VLOOKUP(C254,'Hemis baza'!K:AF,5,)</f>
        <v>S1-22 MuzT</v>
      </c>
      <c r="I254" s="403" t="str">
        <f>VLOOKUP(C254,'Hemis baza'!K:AF,11,)</f>
        <v>Bakalavr</v>
      </c>
      <c r="J254" s="23" t="str">
        <f>VLOOKUP(C254,'Hemis baza'!K:AF,12,)</f>
        <v>Sirtqi</v>
      </c>
      <c r="K254" s="77" t="s">
        <v>2950</v>
      </c>
      <c r="L254" s="50">
        <v>12000000</v>
      </c>
      <c r="M254" s="50">
        <f>SUMIF('BR 3'!B:B,'3-kurs'!C254,'BR 3'!G:G)</f>
        <v>12000000</v>
      </c>
      <c r="N254" s="12">
        <f t="shared" si="20"/>
        <v>0</v>
      </c>
      <c r="O254" s="50"/>
      <c r="P254" s="12">
        <f t="shared" si="21"/>
        <v>0</v>
      </c>
      <c r="Q254" s="48"/>
      <c r="T254" s="50">
        <f t="shared" si="25"/>
        <v>0</v>
      </c>
      <c r="U254" s="50">
        <v>12000000</v>
      </c>
      <c r="V254" s="50">
        <v>0</v>
      </c>
      <c r="W254" s="50"/>
      <c r="X254" s="558"/>
      <c r="Y254" s="558"/>
      <c r="Z254" s="558"/>
      <c r="AA254" s="55">
        <f t="shared" si="24"/>
        <v>12000000</v>
      </c>
      <c r="AB254" s="55">
        <f t="shared" si="22"/>
        <v>12000000</v>
      </c>
      <c r="AC254" s="55">
        <f t="shared" si="22"/>
        <v>0</v>
      </c>
      <c r="AD254" s="55">
        <f t="shared" si="23"/>
        <v>0</v>
      </c>
    </row>
    <row r="255" spans="1:30" s="51" customFormat="1" x14ac:dyDescent="0.25">
      <c r="A255" s="89">
        <f>SUBTOTAL(103,$B$2:B255)</f>
        <v>254</v>
      </c>
      <c r="B255" s="48" t="s">
        <v>2951</v>
      </c>
      <c r="C255" s="49">
        <v>61507056060099</v>
      </c>
      <c r="D255" s="49" t="str">
        <f>VLOOKUP(C255,'Hemis baza'!K:AJ,26,)</f>
        <v>438221100192</v>
      </c>
      <c r="E255" s="24" t="str">
        <f>VLOOKUP(C255,'Hemis baza'!K:AF,13,)</f>
        <v>To‘lov-shartnoma</v>
      </c>
      <c r="F255" s="109" t="str">
        <f>VLOOKUP(C255,'Hemis baza'!K:AF,3,)</f>
        <v>3-kurs</v>
      </c>
      <c r="G255" s="47" t="s">
        <v>4882</v>
      </c>
      <c r="H255" s="404" t="str">
        <f>VLOOKUP(C255,'Hemis baza'!K:AF,5,)</f>
        <v>S3-22 AP</v>
      </c>
      <c r="I255" s="403" t="str">
        <f>VLOOKUP(C255,'Hemis baza'!K:AF,11,)</f>
        <v>Bakalavr</v>
      </c>
      <c r="J255" s="23" t="str">
        <f>VLOOKUP(C255,'Hemis baza'!K:AF,12,)</f>
        <v>Sirtqi</v>
      </c>
      <c r="K255" s="77" t="s">
        <v>2952</v>
      </c>
      <c r="L255" s="50">
        <v>12000000</v>
      </c>
      <c r="M255" s="50">
        <f>SUMIF('BR 3'!B:B,'3-kurs'!C255,'BR 3'!G:G)</f>
        <v>12020000</v>
      </c>
      <c r="N255" s="12">
        <f t="shared" si="20"/>
        <v>0</v>
      </c>
      <c r="O255" s="50"/>
      <c r="P255" s="12">
        <f t="shared" si="21"/>
        <v>20000</v>
      </c>
      <c r="Q255" s="48"/>
      <c r="T255" s="50">
        <f t="shared" si="25"/>
        <v>0</v>
      </c>
      <c r="U255" s="50">
        <v>12020000</v>
      </c>
      <c r="V255" s="50">
        <v>0</v>
      </c>
      <c r="W255" s="50"/>
      <c r="X255" s="558"/>
      <c r="Y255" s="558"/>
      <c r="Z255" s="558"/>
      <c r="AA255" s="55">
        <f t="shared" si="24"/>
        <v>12000000</v>
      </c>
      <c r="AB255" s="55">
        <f t="shared" si="22"/>
        <v>12020000</v>
      </c>
      <c r="AC255" s="55">
        <f t="shared" si="22"/>
        <v>0</v>
      </c>
      <c r="AD255" s="55">
        <f t="shared" si="23"/>
        <v>20000</v>
      </c>
    </row>
    <row r="256" spans="1:30" s="51" customFormat="1" x14ac:dyDescent="0.25">
      <c r="A256" s="89">
        <f>SUBTOTAL(103,$B$2:B256)</f>
        <v>255</v>
      </c>
      <c r="B256" s="48" t="s">
        <v>2953</v>
      </c>
      <c r="C256" s="49">
        <v>32904861140048</v>
      </c>
      <c r="D256" s="49" t="str">
        <f>VLOOKUP(C256,'Hemis baza'!K:AJ,26,)</f>
        <v>438231100059</v>
      </c>
      <c r="E256" s="24" t="str">
        <f>VLOOKUP(C256,'Hemis baza'!K:AF,13,)</f>
        <v>To‘lov-shartnoma</v>
      </c>
      <c r="F256" s="109" t="str">
        <f>VLOOKUP(C256,'Hemis baza'!K:AF,3,)</f>
        <v>3-kurs</v>
      </c>
      <c r="G256" s="305" t="s">
        <v>140</v>
      </c>
      <c r="H256" s="404" t="str">
        <f>VLOOKUP(C256,'Hemis baza'!K:AF,5,)</f>
        <v>S1-22 MuzT</v>
      </c>
      <c r="I256" s="403" t="str">
        <f>VLOOKUP(C256,'Hemis baza'!K:AF,11,)</f>
        <v>Bakalavr</v>
      </c>
      <c r="J256" s="23" t="str">
        <f>VLOOKUP(C256,'Hemis baza'!K:AF,12,)</f>
        <v>Sirtqi</v>
      </c>
      <c r="K256" s="77" t="s">
        <v>2954</v>
      </c>
      <c r="L256" s="50">
        <v>12000000</v>
      </c>
      <c r="M256" s="50">
        <f>SUMIF('BR 3'!B:B,'3-kurs'!C256,'BR 3'!G:G)</f>
        <v>9032766</v>
      </c>
      <c r="N256" s="12">
        <f t="shared" si="20"/>
        <v>2967234</v>
      </c>
      <c r="O256" s="50"/>
      <c r="P256" s="12">
        <f t="shared" si="21"/>
        <v>0</v>
      </c>
      <c r="Q256" s="48"/>
      <c r="T256" s="50">
        <f t="shared" si="25"/>
        <v>0</v>
      </c>
      <c r="U256" s="50">
        <v>9032766</v>
      </c>
      <c r="V256" s="50">
        <v>0</v>
      </c>
      <c r="W256" s="50"/>
      <c r="X256" s="558"/>
      <c r="Y256" s="558"/>
      <c r="Z256" s="558"/>
      <c r="AA256" s="55">
        <f t="shared" si="24"/>
        <v>12000000</v>
      </c>
      <c r="AB256" s="55">
        <f t="shared" si="22"/>
        <v>9032766</v>
      </c>
      <c r="AC256" s="55">
        <f t="shared" si="22"/>
        <v>2967234</v>
      </c>
      <c r="AD256" s="55">
        <f t="shared" si="23"/>
        <v>0</v>
      </c>
    </row>
    <row r="257" spans="1:30" s="51" customFormat="1" x14ac:dyDescent="0.25">
      <c r="A257" s="89">
        <f>SUBTOTAL(103,$B$2:B257)</f>
        <v>256</v>
      </c>
      <c r="B257" s="48" t="s">
        <v>2955</v>
      </c>
      <c r="C257" s="49">
        <v>60603055350012</v>
      </c>
      <c r="D257" s="49" t="str">
        <f>VLOOKUP(C257,'Hemis baza'!K:AJ,26,)</f>
        <v>438221100031</v>
      </c>
      <c r="E257" s="24" t="str">
        <f>VLOOKUP(C257,'Hemis baza'!K:AF,13,)</f>
        <v>To‘lov-shartnoma</v>
      </c>
      <c r="F257" s="109" t="str">
        <f>VLOOKUP(C257,'Hemis baza'!K:AF,3,)</f>
        <v>3-kurs</v>
      </c>
      <c r="G257" s="47" t="s">
        <v>19615</v>
      </c>
      <c r="H257" s="404" t="str">
        <f>VLOOKUP(C257,'Hemis baza'!K:AF,5,)</f>
        <v>1-22 MBTXT</v>
      </c>
      <c r="I257" s="403" t="str">
        <f>VLOOKUP(C257,'Hemis baza'!K:AF,11,)</f>
        <v>Bakalavr</v>
      </c>
      <c r="J257" s="23" t="str">
        <f>VLOOKUP(C257,'Hemis baza'!K:AF,12,)</f>
        <v>Kunduzgi</v>
      </c>
      <c r="K257" s="77" t="s">
        <v>2956</v>
      </c>
      <c r="L257" s="50">
        <v>15000000</v>
      </c>
      <c r="M257" s="50">
        <f>SUMIF('BR 3'!B:B,'3-kurs'!C257,'BR 3'!G:G)</f>
        <v>9000000</v>
      </c>
      <c r="N257" s="12">
        <f t="shared" si="20"/>
        <v>6000000</v>
      </c>
      <c r="O257" s="50"/>
      <c r="P257" s="12">
        <f t="shared" si="21"/>
        <v>0</v>
      </c>
      <c r="Q257" s="48"/>
      <c r="T257" s="50">
        <f t="shared" si="25"/>
        <v>0</v>
      </c>
      <c r="U257" s="50">
        <v>9000000</v>
      </c>
      <c r="V257" s="50">
        <v>1000000</v>
      </c>
      <c r="W257" s="50"/>
      <c r="X257" s="558"/>
      <c r="Y257" s="558"/>
      <c r="Z257" s="558"/>
      <c r="AA257" s="55">
        <f t="shared" si="24"/>
        <v>15000000</v>
      </c>
      <c r="AB257" s="55">
        <f t="shared" si="22"/>
        <v>9000000</v>
      </c>
      <c r="AC257" s="55">
        <f t="shared" si="22"/>
        <v>6000000</v>
      </c>
      <c r="AD257" s="55">
        <f t="shared" si="23"/>
        <v>0</v>
      </c>
    </row>
    <row r="258" spans="1:30" s="51" customFormat="1" x14ac:dyDescent="0.25">
      <c r="A258" s="89">
        <f>SUBTOTAL(103,$B$2:B258)</f>
        <v>257</v>
      </c>
      <c r="B258" s="48" t="s">
        <v>2957</v>
      </c>
      <c r="C258" s="49">
        <v>53112035350026</v>
      </c>
      <c r="D258" s="49" t="e">
        <f>VLOOKUP(C258,'Hemis baza'!K:AJ,26,)</f>
        <v>#N/A</v>
      </c>
      <c r="E258" s="24" t="e">
        <f>VLOOKUP(C258,'Hemis baza'!K:AF,13,)</f>
        <v>#N/A</v>
      </c>
      <c r="F258" s="109" t="e">
        <f>VLOOKUP(C258,'Hemis baza'!K:AF,3,)</f>
        <v>#N/A</v>
      </c>
      <c r="G258" s="47"/>
      <c r="H258" s="404" t="e">
        <f>VLOOKUP(C258,'Hemis baza'!K:AF,5,)</f>
        <v>#N/A</v>
      </c>
      <c r="I258" s="403" t="e">
        <f>VLOOKUP(C258,'Hemis baza'!K:AF,11,)</f>
        <v>#N/A</v>
      </c>
      <c r="J258" s="23" t="e">
        <f>VLOOKUP(C258,'Hemis baza'!K:AF,12,)</f>
        <v>#N/A</v>
      </c>
      <c r="K258" s="77" t="s">
        <v>2958</v>
      </c>
      <c r="L258" s="50">
        <v>15000000</v>
      </c>
      <c r="M258" s="50">
        <f>SUMIF('BR 3'!B:B,'3-kurs'!C258,'BR 3'!G:G)</f>
        <v>0</v>
      </c>
      <c r="N258" s="12">
        <f t="shared" ref="N258:N321" si="26">IF((L258)-M258&gt;0,(L258)-M258,0)</f>
        <v>15000000</v>
      </c>
      <c r="O258" s="50"/>
      <c r="P258" s="12">
        <f t="shared" ref="P258:P321" si="27">IF((L258)-M258&lt;0,M258-(L258),0)</f>
        <v>0</v>
      </c>
      <c r="Q258" s="48"/>
      <c r="T258" s="50">
        <f t="shared" si="25"/>
        <v>0</v>
      </c>
      <c r="U258" s="50">
        <v>0</v>
      </c>
      <c r="V258" s="50">
        <v>0</v>
      </c>
      <c r="W258" s="50"/>
      <c r="X258" s="558"/>
      <c r="Y258" s="558"/>
      <c r="Z258" s="558"/>
      <c r="AA258" s="55">
        <f t="shared" si="24"/>
        <v>15000000</v>
      </c>
      <c r="AB258" s="55">
        <f t="shared" ref="AB258:AC321" si="28">M258</f>
        <v>0</v>
      </c>
      <c r="AC258" s="55">
        <f t="shared" si="28"/>
        <v>15000000</v>
      </c>
      <c r="AD258" s="55">
        <f t="shared" ref="AD258:AD321" si="29">P258</f>
        <v>0</v>
      </c>
    </row>
    <row r="259" spans="1:30" s="51" customFormat="1" x14ac:dyDescent="0.25">
      <c r="A259" s="89">
        <f>SUBTOTAL(103,$B$2:B259)</f>
        <v>258</v>
      </c>
      <c r="B259" s="48" t="s">
        <v>2959</v>
      </c>
      <c r="C259" s="49">
        <v>42806841070060</v>
      </c>
      <c r="D259" s="49" t="str">
        <f>VLOOKUP(C259,'Hemis baza'!K:AJ,26,)</f>
        <v>438231100234</v>
      </c>
      <c r="E259" s="24" t="str">
        <f>VLOOKUP(C259,'Hemis baza'!K:AF,13,)</f>
        <v>To‘lov-shartnoma</v>
      </c>
      <c r="F259" s="109" t="str">
        <f>VLOOKUP(C259,'Hemis baza'!K:AF,3,)</f>
        <v>3-kurs</v>
      </c>
      <c r="G259" s="47" t="s">
        <v>121</v>
      </c>
      <c r="H259" s="404" t="str">
        <f>VLOOKUP(C259,'Hemis baza'!K:AF,5,)</f>
        <v>S1-22 BT</v>
      </c>
      <c r="I259" s="403" t="str">
        <f>VLOOKUP(C259,'Hemis baza'!K:AF,11,)</f>
        <v>Bakalavr</v>
      </c>
      <c r="J259" s="23" t="str">
        <f>VLOOKUP(C259,'Hemis baza'!K:AF,12,)</f>
        <v>Sirtqi</v>
      </c>
      <c r="K259" s="77" t="s">
        <v>2960</v>
      </c>
      <c r="L259" s="50">
        <v>12000000</v>
      </c>
      <c r="M259" s="50">
        <f>SUMIF('BR 3'!B:B,'3-kurs'!C259,'BR 3'!G:G)</f>
        <v>7000000</v>
      </c>
      <c r="N259" s="12">
        <f t="shared" si="26"/>
        <v>5000000</v>
      </c>
      <c r="O259" s="50"/>
      <c r="P259" s="12">
        <f t="shared" si="27"/>
        <v>0</v>
      </c>
      <c r="Q259" s="48"/>
      <c r="T259" s="50">
        <f t="shared" si="25"/>
        <v>0</v>
      </c>
      <c r="U259" s="50">
        <v>7000000</v>
      </c>
      <c r="V259" s="50">
        <v>0</v>
      </c>
      <c r="W259" s="50"/>
      <c r="X259" s="558"/>
      <c r="Y259" s="558"/>
      <c r="Z259" s="558"/>
      <c r="AA259" s="55">
        <f t="shared" ref="AA259:AA322" si="30">L259</f>
        <v>12000000</v>
      </c>
      <c r="AB259" s="55">
        <f t="shared" si="28"/>
        <v>7000000</v>
      </c>
      <c r="AC259" s="55">
        <f t="shared" si="28"/>
        <v>5000000</v>
      </c>
      <c r="AD259" s="55">
        <f t="shared" si="29"/>
        <v>0</v>
      </c>
    </row>
    <row r="260" spans="1:30" s="51" customFormat="1" x14ac:dyDescent="0.25">
      <c r="A260" s="89">
        <f>SUBTOTAL(103,$B$2:B260)</f>
        <v>259</v>
      </c>
      <c r="B260" s="48" t="s">
        <v>2961</v>
      </c>
      <c r="C260" s="49">
        <v>41403941000097</v>
      </c>
      <c r="D260" s="49" t="str">
        <f>VLOOKUP(C260,'Hemis baza'!K:AJ,26,)</f>
        <v>438221100169</v>
      </c>
      <c r="E260" s="24" t="str">
        <f>VLOOKUP(C260,'Hemis baza'!K:AF,13,)</f>
        <v>To‘lov-shartnoma</v>
      </c>
      <c r="F260" s="109" t="str">
        <f>VLOOKUP(C260,'Hemis baza'!K:AF,3,)</f>
        <v>3-kurs</v>
      </c>
      <c r="G260" s="47" t="s">
        <v>4882</v>
      </c>
      <c r="H260" s="404" t="str">
        <f>VLOOKUP(C260,'Hemis baza'!K:AF,5,)</f>
        <v>S1-22 AP</v>
      </c>
      <c r="I260" s="403" t="str">
        <f>VLOOKUP(C260,'Hemis baza'!K:AF,11,)</f>
        <v>Bakalavr</v>
      </c>
      <c r="J260" s="23" t="str">
        <f>VLOOKUP(C260,'Hemis baza'!K:AF,12,)</f>
        <v>Sirtqi</v>
      </c>
      <c r="K260" s="77" t="s">
        <v>2962</v>
      </c>
      <c r="L260" s="50">
        <v>12000000</v>
      </c>
      <c r="M260" s="50">
        <f>SUMIF('BR 3'!B:B,'3-kurs'!C260,'BR 3'!G:G)</f>
        <v>6000000</v>
      </c>
      <c r="N260" s="12">
        <f t="shared" si="26"/>
        <v>6000000</v>
      </c>
      <c r="O260" s="50"/>
      <c r="P260" s="12">
        <f t="shared" si="27"/>
        <v>0</v>
      </c>
      <c r="Q260" s="48"/>
      <c r="T260" s="50">
        <f t="shared" si="25"/>
        <v>0</v>
      </c>
      <c r="U260" s="50">
        <v>6000000</v>
      </c>
      <c r="V260" s="50">
        <v>0</v>
      </c>
      <c r="W260" s="50"/>
      <c r="X260" s="558"/>
      <c r="Y260" s="558"/>
      <c r="Z260" s="558"/>
      <c r="AA260" s="55">
        <f t="shared" si="30"/>
        <v>12000000</v>
      </c>
      <c r="AB260" s="55">
        <f t="shared" si="28"/>
        <v>6000000</v>
      </c>
      <c r="AC260" s="55">
        <f t="shared" si="28"/>
        <v>6000000</v>
      </c>
      <c r="AD260" s="55">
        <f t="shared" si="29"/>
        <v>0</v>
      </c>
    </row>
    <row r="261" spans="1:30" s="51" customFormat="1" x14ac:dyDescent="0.25">
      <c r="A261" s="89">
        <f>SUBTOTAL(103,$B$2:B261)</f>
        <v>260</v>
      </c>
      <c r="B261" s="48" t="s">
        <v>2963</v>
      </c>
      <c r="C261" s="49">
        <v>42904871070129</v>
      </c>
      <c r="D261" s="49" t="str">
        <f>VLOOKUP(C261,'Hemis baza'!K:AJ,26,)</f>
        <v>438231100197</v>
      </c>
      <c r="E261" s="24" t="str">
        <f>VLOOKUP(C261,'Hemis baza'!K:AF,13,)</f>
        <v>To‘lov-shartnoma</v>
      </c>
      <c r="F261" s="109" t="str">
        <f>VLOOKUP(C261,'Hemis baza'!K:AF,3,)</f>
        <v>3-kurs</v>
      </c>
      <c r="G261" s="47" t="s">
        <v>309</v>
      </c>
      <c r="H261" s="404" t="str">
        <f>VLOOKUP(C261,'Hemis baza'!K:AF,5,)</f>
        <v>S1-22 Tarix</v>
      </c>
      <c r="I261" s="403" t="str">
        <f>VLOOKUP(C261,'Hemis baza'!K:AF,11,)</f>
        <v>Bakalavr</v>
      </c>
      <c r="J261" s="23" t="str">
        <f>VLOOKUP(C261,'Hemis baza'!K:AF,12,)</f>
        <v>Sirtqi</v>
      </c>
      <c r="K261" s="77" t="s">
        <v>2964</v>
      </c>
      <c r="L261" s="50">
        <v>12000000</v>
      </c>
      <c r="M261" s="50">
        <f>SUMIF('BR 3'!B:B,'3-kurs'!C261,'BR 3'!G:G)</f>
        <v>7500000</v>
      </c>
      <c r="N261" s="12">
        <f t="shared" si="26"/>
        <v>4500000</v>
      </c>
      <c r="O261" s="50"/>
      <c r="P261" s="12">
        <f t="shared" si="27"/>
        <v>0</v>
      </c>
      <c r="Q261" s="48"/>
      <c r="T261" s="50">
        <f t="shared" si="25"/>
        <v>0</v>
      </c>
      <c r="U261" s="50">
        <v>7500000</v>
      </c>
      <c r="V261" s="50">
        <v>0</v>
      </c>
      <c r="W261" s="50"/>
      <c r="X261" s="558"/>
      <c r="Y261" s="558"/>
      <c r="Z261" s="558"/>
      <c r="AA261" s="55">
        <f t="shared" si="30"/>
        <v>12000000</v>
      </c>
      <c r="AB261" s="55">
        <f t="shared" si="28"/>
        <v>7500000</v>
      </c>
      <c r="AC261" s="55">
        <f t="shared" si="28"/>
        <v>4500000</v>
      </c>
      <c r="AD261" s="55">
        <f t="shared" si="29"/>
        <v>0</v>
      </c>
    </row>
    <row r="262" spans="1:30" s="51" customFormat="1" x14ac:dyDescent="0.25">
      <c r="A262" s="89">
        <f>SUBTOTAL(103,$B$2:B262)</f>
        <v>261</v>
      </c>
      <c r="B262" s="48" t="s">
        <v>2965</v>
      </c>
      <c r="C262" s="49">
        <v>61404035660012</v>
      </c>
      <c r="D262" s="49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7"/>
      <c r="H262" s="404" t="e">
        <f>VLOOKUP(C262,'Hemis baza'!K:AF,5,)</f>
        <v>#N/A</v>
      </c>
      <c r="I262" s="403" t="e">
        <f>VLOOKUP(C262,'Hemis baza'!K:AF,11,)</f>
        <v>#N/A</v>
      </c>
      <c r="J262" s="23" t="e">
        <f>VLOOKUP(C262,'Hemis baza'!K:AF,12,)</f>
        <v>#N/A</v>
      </c>
      <c r="K262" s="77" t="s">
        <v>2966</v>
      </c>
      <c r="L262" s="50">
        <v>15000000</v>
      </c>
      <c r="M262" s="50">
        <f>SUMIF('BR 3'!B:B,'3-kurs'!C262,'BR 3'!G:G)</f>
        <v>0</v>
      </c>
      <c r="N262" s="12">
        <f t="shared" si="26"/>
        <v>15000000</v>
      </c>
      <c r="O262" s="50"/>
      <c r="P262" s="12">
        <f t="shared" si="27"/>
        <v>0</v>
      </c>
      <c r="Q262" s="48"/>
      <c r="T262" s="50">
        <f t="shared" si="25"/>
        <v>0</v>
      </c>
      <c r="U262" s="50">
        <v>0</v>
      </c>
      <c r="V262" s="50">
        <v>0</v>
      </c>
      <c r="W262" s="50"/>
      <c r="X262" s="558"/>
      <c r="Y262" s="558"/>
      <c r="Z262" s="558"/>
      <c r="AA262" s="55">
        <f t="shared" si="30"/>
        <v>15000000</v>
      </c>
      <c r="AB262" s="55">
        <f t="shared" si="28"/>
        <v>0</v>
      </c>
      <c r="AC262" s="55">
        <f t="shared" si="28"/>
        <v>15000000</v>
      </c>
      <c r="AD262" s="55">
        <f t="shared" si="29"/>
        <v>0</v>
      </c>
    </row>
    <row r="263" spans="1:30" s="51" customFormat="1" x14ac:dyDescent="0.25">
      <c r="A263" s="89">
        <f>SUBTOTAL(103,$B$2:B263)</f>
        <v>262</v>
      </c>
      <c r="B263" s="48" t="s">
        <v>2967</v>
      </c>
      <c r="C263" s="49">
        <v>32611861140081</v>
      </c>
      <c r="D263" s="49" t="str">
        <f>VLOOKUP(C263,'Hemis baza'!K:AJ,26,)</f>
        <v>438231100096</v>
      </c>
      <c r="E263" s="24" t="str">
        <f>VLOOKUP(C263,'Hemis baza'!K:AF,13,)</f>
        <v>To‘lov-shartnoma</v>
      </c>
      <c r="F263" s="109" t="str">
        <f>VLOOKUP(C263,'Hemis baza'!K:AF,3,)</f>
        <v>3-kurs</v>
      </c>
      <c r="G263" s="305" t="s">
        <v>140</v>
      </c>
      <c r="H263" s="404" t="str">
        <f>VLOOKUP(C263,'Hemis baza'!K:AF,5,)</f>
        <v>S1-22 MuzT</v>
      </c>
      <c r="I263" s="403" t="str">
        <f>VLOOKUP(C263,'Hemis baza'!K:AF,11,)</f>
        <v>Bakalavr</v>
      </c>
      <c r="J263" s="23" t="str">
        <f>VLOOKUP(C263,'Hemis baza'!K:AF,12,)</f>
        <v>Sirtqi</v>
      </c>
      <c r="K263" s="77" t="s">
        <v>2968</v>
      </c>
      <c r="L263" s="50">
        <v>12000000</v>
      </c>
      <c r="M263" s="50">
        <f>SUMIF('BR 3'!B:B,'3-kurs'!C263,'BR 3'!G:G)</f>
        <v>6000000</v>
      </c>
      <c r="N263" s="12">
        <f t="shared" si="26"/>
        <v>6000000</v>
      </c>
      <c r="O263" s="50"/>
      <c r="P263" s="12">
        <f t="shared" si="27"/>
        <v>0</v>
      </c>
      <c r="Q263" s="48"/>
      <c r="T263" s="50">
        <f t="shared" si="25"/>
        <v>0</v>
      </c>
      <c r="U263" s="50">
        <v>6000000</v>
      </c>
      <c r="V263" s="50">
        <v>0</v>
      </c>
      <c r="W263" s="50"/>
      <c r="X263" s="558"/>
      <c r="Y263" s="558"/>
      <c r="Z263" s="558"/>
      <c r="AA263" s="55">
        <f t="shared" si="30"/>
        <v>12000000</v>
      </c>
      <c r="AB263" s="55">
        <f t="shared" si="28"/>
        <v>6000000</v>
      </c>
      <c r="AC263" s="55">
        <f t="shared" si="28"/>
        <v>6000000</v>
      </c>
      <c r="AD263" s="55">
        <f t="shared" si="29"/>
        <v>0</v>
      </c>
    </row>
    <row r="264" spans="1:30" s="51" customFormat="1" x14ac:dyDescent="0.25">
      <c r="A264" s="89">
        <f>SUBTOTAL(103,$B$2:B264)</f>
        <v>263</v>
      </c>
      <c r="B264" s="48" t="s">
        <v>2969</v>
      </c>
      <c r="C264" s="49">
        <v>61506055310022</v>
      </c>
      <c r="D264" s="49" t="str">
        <f>VLOOKUP(C264,'Hemis baza'!K:AJ,26,)</f>
        <v>438221100318</v>
      </c>
      <c r="E264" s="24" t="str">
        <f>VLOOKUP(C264,'Hemis baza'!K:AF,13,)</f>
        <v>To‘lov-shartnoma</v>
      </c>
      <c r="F264" s="109" t="str">
        <f>VLOOKUP(C264,'Hemis baza'!K:AF,3,)</f>
        <v>3-kurs</v>
      </c>
      <c r="G264" s="47" t="s">
        <v>19615</v>
      </c>
      <c r="H264" s="404" t="str">
        <f>VLOOKUP(C264,'Hemis baza'!K:AF,5,)</f>
        <v>1-22 MBTXT</v>
      </c>
      <c r="I264" s="403" t="str">
        <f>VLOOKUP(C264,'Hemis baza'!K:AF,11,)</f>
        <v>Bakalavr</v>
      </c>
      <c r="J264" s="23" t="str">
        <f>VLOOKUP(C264,'Hemis baza'!K:AF,12,)</f>
        <v>Kunduzgi</v>
      </c>
      <c r="K264" s="77" t="s">
        <v>2970</v>
      </c>
      <c r="L264" s="50">
        <v>15000000</v>
      </c>
      <c r="M264" s="50">
        <f>SUMIF('BR 3'!B:B,'3-kurs'!C264,'BR 3'!G:G)</f>
        <v>7500000</v>
      </c>
      <c r="N264" s="12">
        <f t="shared" si="26"/>
        <v>7500000</v>
      </c>
      <c r="O264" s="55"/>
      <c r="P264" s="12">
        <f t="shared" si="27"/>
        <v>0</v>
      </c>
      <c r="Q264" s="50" t="s">
        <v>7173</v>
      </c>
      <c r="T264" s="50">
        <f t="shared" si="25"/>
        <v>0</v>
      </c>
      <c r="U264" s="50">
        <v>7500000</v>
      </c>
      <c r="V264" s="50">
        <v>1000000</v>
      </c>
      <c r="W264" s="50"/>
      <c r="X264" s="558"/>
      <c r="Y264" s="558"/>
      <c r="Z264" s="558"/>
      <c r="AA264" s="55">
        <f t="shared" si="30"/>
        <v>15000000</v>
      </c>
      <c r="AB264" s="55">
        <f t="shared" si="28"/>
        <v>7500000</v>
      </c>
      <c r="AC264" s="55">
        <f t="shared" si="28"/>
        <v>7500000</v>
      </c>
      <c r="AD264" s="55">
        <f t="shared" si="29"/>
        <v>0</v>
      </c>
    </row>
    <row r="265" spans="1:30" s="51" customFormat="1" x14ac:dyDescent="0.25">
      <c r="A265" s="89">
        <f>SUBTOTAL(103,$B$2:B265)</f>
        <v>264</v>
      </c>
      <c r="B265" s="48" t="s">
        <v>2971</v>
      </c>
      <c r="C265" s="49">
        <v>32808995980018</v>
      </c>
      <c r="D265" s="49" t="e">
        <f>VLOOKUP(C265,'Hemis baza'!K:AJ,26,)</f>
        <v>#N/A</v>
      </c>
      <c r="E265" s="24" t="e">
        <f>VLOOKUP(C265,'Hemis baza'!K:AF,13,)</f>
        <v>#N/A</v>
      </c>
      <c r="F265" s="109" t="e">
        <f>VLOOKUP(C265,'Hemis baza'!K:AF,3,)</f>
        <v>#N/A</v>
      </c>
      <c r="G265" s="47"/>
      <c r="H265" s="404" t="e">
        <f>VLOOKUP(C265,'Hemis baza'!K:AF,5,)</f>
        <v>#N/A</v>
      </c>
      <c r="I265" s="403" t="e">
        <f>VLOOKUP(C265,'Hemis baza'!K:AF,11,)</f>
        <v>#N/A</v>
      </c>
      <c r="J265" s="23" t="e">
        <f>VLOOKUP(C265,'Hemis baza'!K:AF,12,)</f>
        <v>#N/A</v>
      </c>
      <c r="K265" s="77" t="s">
        <v>4708</v>
      </c>
      <c r="L265" s="50">
        <v>15000000</v>
      </c>
      <c r="M265" s="50">
        <f>SUMIF('BR 3'!B:B,'3-kurs'!C265,'BR 3'!G:G)</f>
        <v>0</v>
      </c>
      <c r="N265" s="12">
        <f t="shared" si="26"/>
        <v>15000000</v>
      </c>
      <c r="O265" s="55"/>
      <c r="P265" s="12">
        <f t="shared" si="27"/>
        <v>0</v>
      </c>
      <c r="Q265" s="50"/>
      <c r="T265" s="50">
        <f t="shared" si="25"/>
        <v>0</v>
      </c>
      <c r="U265" s="50">
        <v>0</v>
      </c>
      <c r="V265" s="50">
        <v>0</v>
      </c>
      <c r="W265" s="50"/>
      <c r="X265" s="558"/>
      <c r="Y265" s="558"/>
      <c r="Z265" s="558"/>
      <c r="AA265" s="55">
        <f t="shared" si="30"/>
        <v>15000000</v>
      </c>
      <c r="AB265" s="55">
        <f t="shared" si="28"/>
        <v>0</v>
      </c>
      <c r="AC265" s="55">
        <f t="shared" si="28"/>
        <v>15000000</v>
      </c>
      <c r="AD265" s="55">
        <f t="shared" si="29"/>
        <v>0</v>
      </c>
    </row>
    <row r="266" spans="1:30" s="51" customFormat="1" x14ac:dyDescent="0.25">
      <c r="A266" s="89">
        <f>SUBTOTAL(103,$B$2:B266)</f>
        <v>265</v>
      </c>
      <c r="B266" s="48" t="s">
        <v>2972</v>
      </c>
      <c r="C266" s="49">
        <v>61504005260018</v>
      </c>
      <c r="D266" s="49" t="str">
        <f>VLOOKUP(C266,'Hemis baza'!K:AJ,26,)</f>
        <v>438221100170</v>
      </c>
      <c r="E266" s="24" t="str">
        <f>VLOOKUP(C266,'Hemis baza'!K:AF,13,)</f>
        <v>To‘lov-shartnoma</v>
      </c>
      <c r="F266" s="109" t="str">
        <f>VLOOKUP(C266,'Hemis baza'!K:AF,3,)</f>
        <v>3-kurs</v>
      </c>
      <c r="G266" s="47" t="s">
        <v>36</v>
      </c>
      <c r="H266" s="404" t="str">
        <f>VLOOKUP(C266,'Hemis baza'!K:AF,5,)</f>
        <v>S2-22 MT</v>
      </c>
      <c r="I266" s="403" t="str">
        <f>VLOOKUP(C266,'Hemis baza'!K:AF,11,)</f>
        <v>Bakalavr</v>
      </c>
      <c r="J266" s="23" t="str">
        <f>VLOOKUP(C266,'Hemis baza'!K:AF,12,)</f>
        <v>Sirtqi</v>
      </c>
      <c r="K266" s="77" t="s">
        <v>2973</v>
      </c>
      <c r="L266" s="50">
        <v>12000000</v>
      </c>
      <c r="M266" s="50">
        <f>SUMIF('BR 3'!B:B,'3-kurs'!C266,'BR 3'!G:G)</f>
        <v>12000000</v>
      </c>
      <c r="N266" s="12">
        <f t="shared" si="26"/>
        <v>0</v>
      </c>
      <c r="O266" s="55"/>
      <c r="P266" s="12">
        <f t="shared" si="27"/>
        <v>0</v>
      </c>
      <c r="Q266" s="50"/>
      <c r="T266" s="50">
        <f t="shared" si="25"/>
        <v>0</v>
      </c>
      <c r="U266" s="50">
        <v>12000000</v>
      </c>
      <c r="V266" s="50">
        <v>0</v>
      </c>
      <c r="W266" s="50"/>
      <c r="X266" s="558"/>
      <c r="Y266" s="558"/>
      <c r="Z266" s="558"/>
      <c r="AA266" s="55">
        <f t="shared" si="30"/>
        <v>12000000</v>
      </c>
      <c r="AB266" s="55">
        <f t="shared" si="28"/>
        <v>12000000</v>
      </c>
      <c r="AC266" s="55">
        <f t="shared" si="28"/>
        <v>0</v>
      </c>
      <c r="AD266" s="55">
        <f t="shared" si="29"/>
        <v>0</v>
      </c>
    </row>
    <row r="267" spans="1:30" s="51" customFormat="1" x14ac:dyDescent="0.25">
      <c r="A267" s="89">
        <f>SUBTOTAL(103,$B$2:B267)</f>
        <v>266</v>
      </c>
      <c r="B267" s="48" t="s">
        <v>2974</v>
      </c>
      <c r="C267" s="49">
        <v>41707801140047</v>
      </c>
      <c r="D267" s="49" t="str">
        <f>VLOOKUP(C267,'Hemis baza'!K:AJ,26,)</f>
        <v>438231100199</v>
      </c>
      <c r="E267" s="24" t="str">
        <f>VLOOKUP(C267,'Hemis baza'!K:AF,13,)</f>
        <v>To‘lov-shartnoma</v>
      </c>
      <c r="F267" s="109" t="str">
        <f>VLOOKUP(C267,'Hemis baza'!K:AF,3,)</f>
        <v>3-kurs</v>
      </c>
      <c r="G267" s="307" t="s">
        <v>318</v>
      </c>
      <c r="H267" s="404" t="str">
        <f>VLOOKUP(C267,'Hemis baza'!K:AF,5,)</f>
        <v>S2-22 IQT</v>
      </c>
      <c r="I267" s="403" t="str">
        <f>VLOOKUP(C267,'Hemis baza'!K:AF,11,)</f>
        <v>Bakalavr</v>
      </c>
      <c r="J267" s="23" t="str">
        <f>VLOOKUP(C267,'Hemis baza'!K:AF,12,)</f>
        <v>Sirtqi</v>
      </c>
      <c r="K267" s="77" t="s">
        <v>2975</v>
      </c>
      <c r="L267" s="50">
        <v>12000000</v>
      </c>
      <c r="M267" s="50">
        <f>SUMIF('BR 3'!B:B,'3-kurs'!C267,'BR 3'!G:G)</f>
        <v>12000000</v>
      </c>
      <c r="N267" s="12">
        <f t="shared" si="26"/>
        <v>0</v>
      </c>
      <c r="O267" s="55"/>
      <c r="P267" s="12">
        <f t="shared" si="27"/>
        <v>0</v>
      </c>
      <c r="Q267" s="50"/>
      <c r="T267" s="50">
        <f t="shared" si="25"/>
        <v>0</v>
      </c>
      <c r="U267" s="50">
        <v>12000000</v>
      </c>
      <c r="V267" s="50">
        <v>0</v>
      </c>
      <c r="W267" s="50"/>
      <c r="X267" s="558"/>
      <c r="Y267" s="558"/>
      <c r="Z267" s="558"/>
      <c r="AA267" s="55">
        <f t="shared" si="30"/>
        <v>12000000</v>
      </c>
      <c r="AB267" s="55">
        <f t="shared" si="28"/>
        <v>12000000</v>
      </c>
      <c r="AC267" s="55">
        <f t="shared" si="28"/>
        <v>0</v>
      </c>
      <c r="AD267" s="55">
        <f t="shared" si="29"/>
        <v>0</v>
      </c>
    </row>
    <row r="268" spans="1:30" s="51" customFormat="1" x14ac:dyDescent="0.25">
      <c r="A268" s="89">
        <f>SUBTOTAL(103,$B$2:B268)</f>
        <v>267</v>
      </c>
      <c r="B268" s="48" t="s">
        <v>2976</v>
      </c>
      <c r="C268" s="49">
        <v>42604985320016</v>
      </c>
      <c r="D268" s="49" t="str">
        <f>VLOOKUP(C268,'Hemis baza'!K:AJ,26,)</f>
        <v>438221100310</v>
      </c>
      <c r="E268" s="24" t="str">
        <f>VLOOKUP(C268,'Hemis baza'!K:AF,13,)</f>
        <v>To‘lov-shartnoma</v>
      </c>
      <c r="F268" s="109" t="str">
        <f>VLOOKUP(C268,'Hemis baza'!K:AF,3,)</f>
        <v>3-kurs</v>
      </c>
      <c r="G268" s="47" t="s">
        <v>4882</v>
      </c>
      <c r="H268" s="404" t="str">
        <f>VLOOKUP(C268,'Hemis baza'!K:AF,5,)</f>
        <v>S3-22 AP</v>
      </c>
      <c r="I268" s="403" t="str">
        <f>VLOOKUP(C268,'Hemis baza'!K:AF,11,)</f>
        <v>Bakalavr</v>
      </c>
      <c r="J268" s="23" t="str">
        <f>VLOOKUP(C268,'Hemis baza'!K:AF,12,)</f>
        <v>Sirtqi</v>
      </c>
      <c r="K268" s="77" t="s">
        <v>2977</v>
      </c>
      <c r="L268" s="50">
        <v>12000000</v>
      </c>
      <c r="M268" s="50">
        <f>SUMIF('BR 3'!B:B,'3-kurs'!C268,'BR 3'!G:G)</f>
        <v>11400000</v>
      </c>
      <c r="N268" s="12">
        <f t="shared" si="26"/>
        <v>600000</v>
      </c>
      <c r="O268" s="55"/>
      <c r="P268" s="12">
        <f t="shared" si="27"/>
        <v>0</v>
      </c>
      <c r="Q268" s="50"/>
      <c r="T268" s="50">
        <f t="shared" si="25"/>
        <v>0</v>
      </c>
      <c r="U268" s="50">
        <v>11400000</v>
      </c>
      <c r="V268" s="50">
        <v>0</v>
      </c>
      <c r="W268" s="50"/>
      <c r="X268" s="558"/>
      <c r="Y268" s="558"/>
      <c r="Z268" s="558"/>
      <c r="AA268" s="55">
        <f t="shared" si="30"/>
        <v>12000000</v>
      </c>
      <c r="AB268" s="55">
        <f t="shared" si="28"/>
        <v>11400000</v>
      </c>
      <c r="AC268" s="55">
        <f t="shared" si="28"/>
        <v>600000</v>
      </c>
      <c r="AD268" s="55">
        <f t="shared" si="29"/>
        <v>0</v>
      </c>
    </row>
    <row r="269" spans="1:30" s="51" customFormat="1" x14ac:dyDescent="0.25">
      <c r="A269" s="89">
        <f>SUBTOTAL(103,$B$2:B269)</f>
        <v>268</v>
      </c>
      <c r="B269" s="48" t="s">
        <v>2978</v>
      </c>
      <c r="C269" s="49">
        <v>62609035380013</v>
      </c>
      <c r="D269" s="49" t="str">
        <f>VLOOKUP(C269,'Hemis baza'!K:AJ,26,)</f>
        <v>438221100037</v>
      </c>
      <c r="E269" s="24" t="str">
        <f>VLOOKUP(C269,'Hemis baza'!K:AF,13,)</f>
        <v>To‘lov-shartnoma</v>
      </c>
      <c r="F269" s="109" t="str">
        <f>VLOOKUP(C269,'Hemis baza'!K:AF,3,)</f>
        <v>3-kurs</v>
      </c>
      <c r="G269" s="47" t="s">
        <v>270</v>
      </c>
      <c r="H269" s="404" t="str">
        <f>VLOOKUP(C269,'Hemis baza'!K:AF,5,)</f>
        <v>2-22 XTA</v>
      </c>
      <c r="I269" s="403" t="str">
        <f>VLOOKUP(C269,'Hemis baza'!K:AF,11,)</f>
        <v>Bakalavr</v>
      </c>
      <c r="J269" s="23" t="str">
        <f>VLOOKUP(C269,'Hemis baza'!K:AF,12,)</f>
        <v>Kunduzgi</v>
      </c>
      <c r="K269" s="77" t="s">
        <v>2979</v>
      </c>
      <c r="L269" s="50">
        <v>15000000</v>
      </c>
      <c r="M269" s="50">
        <f>SUMIF('BR 3'!B:B,'3-kurs'!C269,'BR 3'!G:G)</f>
        <v>11500000</v>
      </c>
      <c r="N269" s="12">
        <f t="shared" si="26"/>
        <v>3500000</v>
      </c>
      <c r="O269" s="55"/>
      <c r="P269" s="12">
        <f t="shared" si="27"/>
        <v>0</v>
      </c>
      <c r="Q269" s="50"/>
      <c r="T269" s="50">
        <f t="shared" si="25"/>
        <v>0</v>
      </c>
      <c r="U269" s="50">
        <v>11500000</v>
      </c>
      <c r="V269" s="50">
        <v>0</v>
      </c>
      <c r="W269" s="50"/>
      <c r="X269" s="558"/>
      <c r="Y269" s="558"/>
      <c r="Z269" s="558"/>
      <c r="AA269" s="55">
        <f t="shared" si="30"/>
        <v>15000000</v>
      </c>
      <c r="AB269" s="55">
        <f t="shared" si="28"/>
        <v>11500000</v>
      </c>
      <c r="AC269" s="55">
        <f t="shared" si="28"/>
        <v>3500000</v>
      </c>
      <c r="AD269" s="55">
        <f t="shared" si="29"/>
        <v>0</v>
      </c>
    </row>
    <row r="270" spans="1:30" s="51" customFormat="1" x14ac:dyDescent="0.25">
      <c r="A270" s="89">
        <f>SUBTOTAL(103,$B$2:B270)</f>
        <v>269</v>
      </c>
      <c r="B270" s="48" t="s">
        <v>2980</v>
      </c>
      <c r="C270" s="49">
        <v>40212931110035</v>
      </c>
      <c r="D270" s="49" t="str">
        <f>VLOOKUP(C270,'Hemis baza'!K:AJ,26,)</f>
        <v>438221100306</v>
      </c>
      <c r="E270" s="24" t="str">
        <f>VLOOKUP(C270,'Hemis baza'!K:AF,13,)</f>
        <v>To‘lov-shartnoma</v>
      </c>
      <c r="F270" s="109" t="str">
        <f>VLOOKUP(C270,'Hemis baza'!K:AF,3,)</f>
        <v>3-kurs</v>
      </c>
      <c r="G270" s="47" t="s">
        <v>4882</v>
      </c>
      <c r="H270" s="404" t="str">
        <f>VLOOKUP(C270,'Hemis baza'!K:AF,5,)</f>
        <v>S3-22 AP</v>
      </c>
      <c r="I270" s="403" t="str">
        <f>VLOOKUP(C270,'Hemis baza'!K:AF,11,)</f>
        <v>Bakalavr</v>
      </c>
      <c r="J270" s="23" t="str">
        <f>VLOOKUP(C270,'Hemis baza'!K:AF,12,)</f>
        <v>Sirtqi</v>
      </c>
      <c r="K270" s="77" t="s">
        <v>2981</v>
      </c>
      <c r="L270" s="50">
        <v>12000000</v>
      </c>
      <c r="M270" s="50">
        <f>SUMIF('BR 3'!B:B,'3-kurs'!C270,'BR 3'!G:G)</f>
        <v>11998400</v>
      </c>
      <c r="N270" s="12">
        <f t="shared" si="26"/>
        <v>1600</v>
      </c>
      <c r="O270" s="55"/>
      <c r="P270" s="12">
        <f t="shared" si="27"/>
        <v>0</v>
      </c>
      <c r="Q270" s="50"/>
      <c r="T270" s="50">
        <f t="shared" si="25"/>
        <v>0</v>
      </c>
      <c r="U270" s="50">
        <v>11998400</v>
      </c>
      <c r="V270" s="50">
        <v>0</v>
      </c>
      <c r="W270" s="50"/>
      <c r="X270" s="558"/>
      <c r="Y270" s="558"/>
      <c r="Z270" s="558"/>
      <c r="AA270" s="55">
        <f t="shared" si="30"/>
        <v>12000000</v>
      </c>
      <c r="AB270" s="55">
        <f t="shared" si="28"/>
        <v>11998400</v>
      </c>
      <c r="AC270" s="55">
        <f t="shared" si="28"/>
        <v>1600</v>
      </c>
      <c r="AD270" s="55">
        <f t="shared" si="29"/>
        <v>0</v>
      </c>
    </row>
    <row r="271" spans="1:30" s="51" customFormat="1" x14ac:dyDescent="0.25">
      <c r="A271" s="89">
        <f>SUBTOTAL(103,$B$2:B271)</f>
        <v>270</v>
      </c>
      <c r="B271" s="48" t="s">
        <v>2982</v>
      </c>
      <c r="C271" s="49">
        <v>62611045360019</v>
      </c>
      <c r="D271" s="49" t="str">
        <f>VLOOKUP(C271,'Hemis baza'!K:AJ,26,)</f>
        <v>438221100013</v>
      </c>
      <c r="E271" s="24" t="str">
        <f>VLOOKUP(C271,'Hemis baza'!K:AF,13,)</f>
        <v>To‘lov-shartnoma</v>
      </c>
      <c r="F271" s="109" t="str">
        <f>VLOOKUP(C271,'Hemis baza'!K:AF,3,)</f>
        <v>3-kurs</v>
      </c>
      <c r="G271" s="47" t="s">
        <v>270</v>
      </c>
      <c r="H271" s="404" t="str">
        <f>VLOOKUP(C271,'Hemis baza'!K:AF,5,)</f>
        <v>1-22 XTA</v>
      </c>
      <c r="I271" s="403" t="str">
        <f>VLOOKUP(C271,'Hemis baza'!K:AF,11,)</f>
        <v>Bakalavr</v>
      </c>
      <c r="J271" s="23" t="str">
        <f>VLOOKUP(C271,'Hemis baza'!K:AF,12,)</f>
        <v>Kunduzgi</v>
      </c>
      <c r="K271" s="77" t="s">
        <v>2983</v>
      </c>
      <c r="L271" s="50">
        <v>15000000</v>
      </c>
      <c r="M271" s="50">
        <f>SUMIF('BR 3'!B:B,'3-kurs'!C271,'BR 3'!G:G)</f>
        <v>10500000</v>
      </c>
      <c r="N271" s="12">
        <f t="shared" si="26"/>
        <v>4500000</v>
      </c>
      <c r="O271" s="55"/>
      <c r="P271" s="12">
        <f t="shared" si="27"/>
        <v>0</v>
      </c>
      <c r="Q271" s="50"/>
      <c r="T271" s="50">
        <f t="shared" si="25"/>
        <v>0</v>
      </c>
      <c r="U271" s="50">
        <v>10500000</v>
      </c>
      <c r="V271" s="50">
        <v>0</v>
      </c>
      <c r="W271" s="50"/>
      <c r="X271" s="558"/>
      <c r="Y271" s="558"/>
      <c r="Z271" s="558"/>
      <c r="AA271" s="55">
        <f t="shared" si="30"/>
        <v>15000000</v>
      </c>
      <c r="AB271" s="55">
        <f t="shared" si="28"/>
        <v>10500000</v>
      </c>
      <c r="AC271" s="55">
        <f t="shared" si="28"/>
        <v>4500000</v>
      </c>
      <c r="AD271" s="55">
        <f t="shared" si="29"/>
        <v>0</v>
      </c>
    </row>
    <row r="272" spans="1:30" s="51" customFormat="1" x14ac:dyDescent="0.25">
      <c r="A272" s="89">
        <f>SUBTOTAL(103,$B$2:B272)</f>
        <v>271</v>
      </c>
      <c r="B272" s="48" t="s">
        <v>2984</v>
      </c>
      <c r="C272" s="49">
        <v>31904941550012</v>
      </c>
      <c r="D272" s="49" t="str">
        <f>VLOOKUP(C272,'Hemis baza'!K:AJ,26,)</f>
        <v>438231100266</v>
      </c>
      <c r="E272" s="24" t="str">
        <f>VLOOKUP(C272,'Hemis baza'!K:AF,13,)</f>
        <v>To‘lov-shartnoma</v>
      </c>
      <c r="F272" s="109" t="str">
        <f>VLOOKUP(C272,'Hemis baza'!K:AF,3,)</f>
        <v>3-kurs</v>
      </c>
      <c r="G272" s="307" t="s">
        <v>361</v>
      </c>
      <c r="H272" s="404" t="str">
        <f>VLOOKUP(C272,'Hemis baza'!K:AF,5,)</f>
        <v>S2-22 PSI</v>
      </c>
      <c r="I272" s="403" t="str">
        <f>VLOOKUP(C272,'Hemis baza'!K:AF,11,)</f>
        <v>Bakalavr</v>
      </c>
      <c r="J272" s="23" t="str">
        <f>VLOOKUP(C272,'Hemis baza'!K:AF,12,)</f>
        <v>Sirtqi</v>
      </c>
      <c r="K272" s="77" t="s">
        <v>2985</v>
      </c>
      <c r="L272" s="50">
        <v>12000000</v>
      </c>
      <c r="M272" s="50">
        <f>SUMIF('BR 3'!B:B,'3-kurs'!C272,'BR 3'!G:G)</f>
        <v>12000000</v>
      </c>
      <c r="N272" s="12">
        <f t="shared" si="26"/>
        <v>0</v>
      </c>
      <c r="O272" s="55"/>
      <c r="P272" s="12">
        <f t="shared" si="27"/>
        <v>0</v>
      </c>
      <c r="Q272" s="50"/>
      <c r="T272" s="50">
        <f t="shared" si="25"/>
        <v>0</v>
      </c>
      <c r="U272" s="50">
        <v>12000000</v>
      </c>
      <c r="V272" s="50">
        <v>0</v>
      </c>
      <c r="W272" s="50"/>
      <c r="X272" s="558"/>
      <c r="Y272" s="558"/>
      <c r="Z272" s="558"/>
      <c r="AA272" s="55">
        <f t="shared" si="30"/>
        <v>12000000</v>
      </c>
      <c r="AB272" s="55">
        <f t="shared" si="28"/>
        <v>12000000</v>
      </c>
      <c r="AC272" s="55">
        <f t="shared" si="28"/>
        <v>0</v>
      </c>
      <c r="AD272" s="55">
        <f t="shared" si="29"/>
        <v>0</v>
      </c>
    </row>
    <row r="273" spans="1:30" s="51" customFormat="1" x14ac:dyDescent="0.25">
      <c r="A273" s="89">
        <f>SUBTOTAL(103,$B$2:B273)</f>
        <v>272</v>
      </c>
      <c r="B273" s="48" t="s">
        <v>2986</v>
      </c>
      <c r="C273" s="49">
        <v>60405025300010</v>
      </c>
      <c r="D273" s="49" t="str">
        <f>VLOOKUP(C273,'Hemis baza'!K:AJ,26,)</f>
        <v>438231100053</v>
      </c>
      <c r="E273" s="24" t="str">
        <f>VLOOKUP(C273,'Hemis baza'!K:AF,13,)</f>
        <v>To‘lov-shartnoma</v>
      </c>
      <c r="F273" s="109" t="str">
        <f>VLOOKUP(C273,'Hemis baza'!K:AF,3,)</f>
        <v>3-kurs</v>
      </c>
      <c r="G273" s="47" t="s">
        <v>36</v>
      </c>
      <c r="H273" s="404" t="str">
        <f>VLOOKUP(C273,'Hemis baza'!K:AF,5,)</f>
        <v>S1-22 MT</v>
      </c>
      <c r="I273" s="403" t="str">
        <f>VLOOKUP(C273,'Hemis baza'!K:AF,11,)</f>
        <v>Bakalavr</v>
      </c>
      <c r="J273" s="23" t="str">
        <f>VLOOKUP(C273,'Hemis baza'!K:AF,12,)</f>
        <v>Sirtqi</v>
      </c>
      <c r="K273" s="77" t="s">
        <v>2987</v>
      </c>
      <c r="L273" s="50">
        <v>12000000</v>
      </c>
      <c r="M273" s="50">
        <f>SUMIF('BR 3'!B:B,'3-kurs'!C273,'BR 3'!G:G)</f>
        <v>9000000</v>
      </c>
      <c r="N273" s="12">
        <f t="shared" si="26"/>
        <v>3000000</v>
      </c>
      <c r="O273" s="55"/>
      <c r="P273" s="12">
        <f t="shared" si="27"/>
        <v>0</v>
      </c>
      <c r="Q273" s="50"/>
      <c r="T273" s="50">
        <f t="shared" si="25"/>
        <v>0</v>
      </c>
      <c r="U273" s="50">
        <v>9000000</v>
      </c>
      <c r="V273" s="50">
        <v>0</v>
      </c>
      <c r="W273" s="50"/>
      <c r="X273" s="558"/>
      <c r="Y273" s="558"/>
      <c r="Z273" s="558"/>
      <c r="AA273" s="55">
        <f t="shared" si="30"/>
        <v>12000000</v>
      </c>
      <c r="AB273" s="55">
        <f t="shared" si="28"/>
        <v>9000000</v>
      </c>
      <c r="AC273" s="55">
        <f t="shared" si="28"/>
        <v>3000000</v>
      </c>
      <c r="AD273" s="55">
        <f t="shared" si="29"/>
        <v>0</v>
      </c>
    </row>
    <row r="274" spans="1:30" s="51" customFormat="1" x14ac:dyDescent="0.25">
      <c r="A274" s="89">
        <f>SUBTOTAL(103,$B$2:B274)</f>
        <v>273</v>
      </c>
      <c r="B274" s="48" t="s">
        <v>2988</v>
      </c>
      <c r="C274" s="49">
        <v>42102891080025</v>
      </c>
      <c r="D274" s="49" t="str">
        <f>VLOOKUP(C274,'Hemis baza'!K:AJ,26,)</f>
        <v>438231100294</v>
      </c>
      <c r="E274" s="24" t="str">
        <f>VLOOKUP(C274,'Hemis baza'!K:AF,13,)</f>
        <v>To‘lov-shartnoma</v>
      </c>
      <c r="F274" s="109" t="str">
        <f>VLOOKUP(C274,'Hemis baza'!K:AF,3,)</f>
        <v>3-kurs</v>
      </c>
      <c r="G274" s="47" t="s">
        <v>36</v>
      </c>
      <c r="H274" s="404" t="str">
        <f>VLOOKUP(C274,'Hemis baza'!K:AF,5,)</f>
        <v>S2-22 MT</v>
      </c>
      <c r="I274" s="403" t="str">
        <f>VLOOKUP(C274,'Hemis baza'!K:AF,11,)</f>
        <v>Bakalavr</v>
      </c>
      <c r="J274" s="23" t="str">
        <f>VLOOKUP(C274,'Hemis baza'!K:AF,12,)</f>
        <v>Sirtqi</v>
      </c>
      <c r="K274" s="77" t="s">
        <v>2989</v>
      </c>
      <c r="L274" s="50">
        <v>12000000</v>
      </c>
      <c r="M274" s="50">
        <f>SUMIF('BR 3'!B:B,'3-kurs'!C274,'BR 3'!G:G)</f>
        <v>12005000</v>
      </c>
      <c r="N274" s="12">
        <f t="shared" si="26"/>
        <v>0</v>
      </c>
      <c r="O274" s="55"/>
      <c r="P274" s="12">
        <f t="shared" si="27"/>
        <v>5000</v>
      </c>
      <c r="Q274" s="50"/>
      <c r="T274" s="50">
        <f t="shared" si="25"/>
        <v>0</v>
      </c>
      <c r="U274" s="50">
        <v>12005000</v>
      </c>
      <c r="V274" s="50">
        <v>0</v>
      </c>
      <c r="W274" s="50"/>
      <c r="X274" s="558"/>
      <c r="Y274" s="558"/>
      <c r="Z274" s="558"/>
      <c r="AA274" s="55">
        <f t="shared" si="30"/>
        <v>12000000</v>
      </c>
      <c r="AB274" s="55">
        <f t="shared" si="28"/>
        <v>12005000</v>
      </c>
      <c r="AC274" s="55">
        <f t="shared" si="28"/>
        <v>0</v>
      </c>
      <c r="AD274" s="55">
        <f t="shared" si="29"/>
        <v>5000</v>
      </c>
    </row>
    <row r="275" spans="1:30" s="51" customFormat="1" x14ac:dyDescent="0.25">
      <c r="A275" s="89">
        <f>SUBTOTAL(103,$B$2:B275)</f>
        <v>274</v>
      </c>
      <c r="B275" s="48" t="s">
        <v>2990</v>
      </c>
      <c r="C275" s="49">
        <v>51612045360029</v>
      </c>
      <c r="D275" s="49" t="str">
        <f>VLOOKUP(C275,'Hemis baza'!K:AJ,26,)</f>
        <v>438221100204</v>
      </c>
      <c r="E275" s="24" t="str">
        <f>VLOOKUP(C275,'Hemis baza'!K:AF,13,)</f>
        <v>To‘lov-shartnoma</v>
      </c>
      <c r="F275" s="109" t="str">
        <f>VLOOKUP(C275,'Hemis baza'!K:AF,3,)</f>
        <v>3-kurs</v>
      </c>
      <c r="G275" s="47" t="s">
        <v>4882</v>
      </c>
      <c r="H275" s="404" t="str">
        <f>VLOOKUP(C275,'Hemis baza'!K:AF,5,)</f>
        <v>S3-22 AP</v>
      </c>
      <c r="I275" s="403" t="str">
        <f>VLOOKUP(C275,'Hemis baza'!K:AF,11,)</f>
        <v>Bakalavr</v>
      </c>
      <c r="J275" s="23" t="str">
        <f>VLOOKUP(C275,'Hemis baza'!K:AF,12,)</f>
        <v>Sirtqi</v>
      </c>
      <c r="K275" s="77" t="s">
        <v>2991</v>
      </c>
      <c r="L275" s="50">
        <v>12000000</v>
      </c>
      <c r="M275" s="50">
        <f>SUMIF('BR 3'!B:B,'3-kurs'!C275,'BR 3'!G:G)</f>
        <v>9000000</v>
      </c>
      <c r="N275" s="12">
        <f t="shared" si="26"/>
        <v>3000000</v>
      </c>
      <c r="O275" s="55"/>
      <c r="P275" s="12">
        <f t="shared" si="27"/>
        <v>0</v>
      </c>
      <c r="Q275" s="50"/>
      <c r="T275" s="50">
        <f t="shared" si="25"/>
        <v>0</v>
      </c>
      <c r="U275" s="50">
        <v>9000000</v>
      </c>
      <c r="V275" s="50">
        <v>0</v>
      </c>
      <c r="W275" s="50"/>
      <c r="X275" s="558"/>
      <c r="Y275" s="558"/>
      <c r="Z275" s="558"/>
      <c r="AA275" s="55">
        <f t="shared" si="30"/>
        <v>12000000</v>
      </c>
      <c r="AB275" s="55">
        <f t="shared" si="28"/>
        <v>9000000</v>
      </c>
      <c r="AC275" s="55">
        <f t="shared" si="28"/>
        <v>3000000</v>
      </c>
      <c r="AD275" s="55">
        <f t="shared" si="29"/>
        <v>0</v>
      </c>
    </row>
    <row r="276" spans="1:30" s="51" customFormat="1" x14ac:dyDescent="0.25">
      <c r="A276" s="89">
        <f>SUBTOTAL(103,$B$2:B276)</f>
        <v>275</v>
      </c>
      <c r="B276" s="48" t="s">
        <v>2992</v>
      </c>
      <c r="C276" s="49">
        <v>40601985780031</v>
      </c>
      <c r="D276" s="49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7"/>
      <c r="H276" s="404" t="e">
        <f>VLOOKUP(C276,'Hemis baza'!K:AF,5,)</f>
        <v>#N/A</v>
      </c>
      <c r="I276" s="403" t="e">
        <f>VLOOKUP(C276,'Hemis baza'!K:AF,11,)</f>
        <v>#N/A</v>
      </c>
      <c r="J276" s="23" t="e">
        <f>VLOOKUP(C276,'Hemis baza'!K:AF,12,)</f>
        <v>#N/A</v>
      </c>
      <c r="K276" s="77" t="s">
        <v>2993</v>
      </c>
      <c r="L276" s="50">
        <v>12000000</v>
      </c>
      <c r="M276" s="50">
        <f>SUMIF('BR 3'!B:B,'3-kurs'!C276,'BR 3'!G:G)</f>
        <v>0</v>
      </c>
      <c r="N276" s="12">
        <f t="shared" si="26"/>
        <v>12000000</v>
      </c>
      <c r="O276" s="55"/>
      <c r="P276" s="12">
        <f t="shared" si="27"/>
        <v>0</v>
      </c>
      <c r="Q276" s="50"/>
      <c r="T276" s="50">
        <f t="shared" si="25"/>
        <v>0</v>
      </c>
      <c r="U276" s="50">
        <v>0</v>
      </c>
      <c r="V276" s="50">
        <v>0</v>
      </c>
      <c r="W276" s="50"/>
      <c r="X276" s="558"/>
      <c r="Y276" s="558"/>
      <c r="Z276" s="558"/>
      <c r="AA276" s="55">
        <f t="shared" si="30"/>
        <v>12000000</v>
      </c>
      <c r="AB276" s="55">
        <f t="shared" si="28"/>
        <v>0</v>
      </c>
      <c r="AC276" s="55">
        <f t="shared" si="28"/>
        <v>12000000</v>
      </c>
      <c r="AD276" s="55">
        <f t="shared" si="29"/>
        <v>0</v>
      </c>
    </row>
    <row r="277" spans="1:30" s="51" customFormat="1" x14ac:dyDescent="0.25">
      <c r="A277" s="89">
        <f>SUBTOTAL(103,$B$2:B277)</f>
        <v>276</v>
      </c>
      <c r="B277" s="48" t="s">
        <v>2994</v>
      </c>
      <c r="C277" s="49">
        <v>63112025300021</v>
      </c>
      <c r="D277" s="49" t="str">
        <f>VLOOKUP(C277,'Hemis baza'!K:AJ,26,)</f>
        <v>438231100215</v>
      </c>
      <c r="E277" s="24" t="str">
        <f>VLOOKUP(C277,'Hemis baza'!K:AF,13,)</f>
        <v>To‘lov-shartnoma</v>
      </c>
      <c r="F277" s="109" t="str">
        <f>VLOOKUP(C277,'Hemis baza'!K:AF,3,)</f>
        <v>3-kurs</v>
      </c>
      <c r="G277" s="47" t="s">
        <v>121</v>
      </c>
      <c r="H277" s="404" t="str">
        <f>VLOOKUP(C277,'Hemis baza'!K:AF,5,)</f>
        <v>S1-22 BT</v>
      </c>
      <c r="I277" s="403" t="str">
        <f>VLOOKUP(C277,'Hemis baza'!K:AF,11,)</f>
        <v>Bakalavr</v>
      </c>
      <c r="J277" s="23" t="str">
        <f>VLOOKUP(C277,'Hemis baza'!K:AF,12,)</f>
        <v>Sirtqi</v>
      </c>
      <c r="K277" s="77" t="s">
        <v>2995</v>
      </c>
      <c r="L277" s="50">
        <v>12000000</v>
      </c>
      <c r="M277" s="50">
        <f>SUMIF('BR 3'!B:B,'3-kurs'!C277,'BR 3'!G:G)</f>
        <v>12000000</v>
      </c>
      <c r="N277" s="12">
        <f t="shared" si="26"/>
        <v>0</v>
      </c>
      <c r="O277" s="55"/>
      <c r="P277" s="12">
        <f t="shared" si="27"/>
        <v>0</v>
      </c>
      <c r="Q277" s="50"/>
      <c r="T277" s="50">
        <f t="shared" si="25"/>
        <v>0</v>
      </c>
      <c r="U277" s="50">
        <v>12000000</v>
      </c>
      <c r="V277" s="50">
        <v>0</v>
      </c>
      <c r="W277" s="50"/>
      <c r="X277" s="558"/>
      <c r="Y277" s="558"/>
      <c r="Z277" s="558"/>
      <c r="AA277" s="55">
        <f t="shared" si="30"/>
        <v>12000000</v>
      </c>
      <c r="AB277" s="55">
        <f t="shared" si="28"/>
        <v>12000000</v>
      </c>
      <c r="AC277" s="55">
        <f t="shared" si="28"/>
        <v>0</v>
      </c>
      <c r="AD277" s="55">
        <f t="shared" si="29"/>
        <v>0</v>
      </c>
    </row>
    <row r="278" spans="1:30" s="51" customFormat="1" x14ac:dyDescent="0.25">
      <c r="A278" s="89">
        <f>SUBTOTAL(103,$B$2:B278)</f>
        <v>277</v>
      </c>
      <c r="B278" s="48" t="s">
        <v>2996</v>
      </c>
      <c r="C278" s="49">
        <v>60703045370010</v>
      </c>
      <c r="D278" s="49" t="str">
        <f>VLOOKUP(C278,'Hemis baza'!K:AJ,26,)</f>
        <v>438221100305</v>
      </c>
      <c r="E278" s="24" t="str">
        <f>VLOOKUP(C278,'Hemis baza'!K:AF,13,)</f>
        <v>To‘lov-shartnoma</v>
      </c>
      <c r="F278" s="109" t="str">
        <f>VLOOKUP(C278,'Hemis baza'!K:AF,3,)</f>
        <v>3-kurs</v>
      </c>
      <c r="G278" s="47" t="s">
        <v>4882</v>
      </c>
      <c r="H278" s="404" t="str">
        <f>VLOOKUP(C278,'Hemis baza'!K:AF,5,)</f>
        <v>2-22 AP</v>
      </c>
      <c r="I278" s="403" t="str">
        <f>VLOOKUP(C278,'Hemis baza'!K:AF,11,)</f>
        <v>Bakalavr</v>
      </c>
      <c r="J278" s="23" t="str">
        <f>VLOOKUP(C278,'Hemis baza'!K:AF,12,)</f>
        <v>Kunduzgi</v>
      </c>
      <c r="K278" s="77" t="s">
        <v>2997</v>
      </c>
      <c r="L278" s="50">
        <v>15000000</v>
      </c>
      <c r="M278" s="50">
        <f>SUMIF('BR 3'!B:B,'3-kurs'!C278,'BR 3'!G:G)</f>
        <v>11850000</v>
      </c>
      <c r="N278" s="12">
        <f t="shared" si="26"/>
        <v>3150000</v>
      </c>
      <c r="O278" s="55"/>
      <c r="P278" s="12">
        <f t="shared" si="27"/>
        <v>0</v>
      </c>
      <c r="Q278" s="50" t="s">
        <v>7173</v>
      </c>
      <c r="T278" s="50">
        <f t="shared" si="25"/>
        <v>0</v>
      </c>
      <c r="U278" s="50">
        <v>11850000</v>
      </c>
      <c r="V278" s="50">
        <v>1000000</v>
      </c>
      <c r="W278" s="50"/>
      <c r="X278" s="558"/>
      <c r="Y278" s="558"/>
      <c r="Z278" s="558"/>
      <c r="AA278" s="55">
        <f t="shared" si="30"/>
        <v>15000000</v>
      </c>
      <c r="AB278" s="55">
        <f t="shared" si="28"/>
        <v>11850000</v>
      </c>
      <c r="AC278" s="55">
        <f t="shared" si="28"/>
        <v>3150000</v>
      </c>
      <c r="AD278" s="55">
        <f t="shared" si="29"/>
        <v>0</v>
      </c>
    </row>
    <row r="279" spans="1:30" s="51" customFormat="1" x14ac:dyDescent="0.25">
      <c r="A279" s="89">
        <f>SUBTOTAL(103,$B$2:B279)</f>
        <v>278</v>
      </c>
      <c r="B279" s="48" t="s">
        <v>2998</v>
      </c>
      <c r="C279" s="49">
        <v>41509975260055</v>
      </c>
      <c r="D279" s="49" t="str">
        <f>VLOOKUP(C279,'Hemis baza'!K:AJ,26,)</f>
        <v>438221100171</v>
      </c>
      <c r="E279" s="24" t="str">
        <f>VLOOKUP(C279,'Hemis baza'!K:AF,13,)</f>
        <v>To‘lov-shartnoma</v>
      </c>
      <c r="F279" s="109" t="str">
        <f>VLOOKUP(C279,'Hemis baza'!K:AF,3,)</f>
        <v>3-kurs</v>
      </c>
      <c r="G279" s="47" t="s">
        <v>4882</v>
      </c>
      <c r="H279" s="404" t="str">
        <f>VLOOKUP(C279,'Hemis baza'!K:AF,5,)</f>
        <v>S1-22 AP</v>
      </c>
      <c r="I279" s="403" t="str">
        <f>VLOOKUP(C279,'Hemis baza'!K:AF,11,)</f>
        <v>Bakalavr</v>
      </c>
      <c r="J279" s="23" t="str">
        <f>VLOOKUP(C279,'Hemis baza'!K:AF,12,)</f>
        <v>Sirtqi</v>
      </c>
      <c r="K279" s="77" t="s">
        <v>2999</v>
      </c>
      <c r="L279" s="50">
        <v>12000000</v>
      </c>
      <c r="M279" s="50">
        <f>SUMIF('BR 3'!B:B,'3-kurs'!C279,'BR 3'!G:G)</f>
        <v>12000000</v>
      </c>
      <c r="N279" s="12">
        <f t="shared" si="26"/>
        <v>0</v>
      </c>
      <c r="O279" s="55"/>
      <c r="P279" s="12">
        <f t="shared" si="27"/>
        <v>0</v>
      </c>
      <c r="Q279" s="50"/>
      <c r="T279" s="50">
        <f t="shared" si="25"/>
        <v>6000000</v>
      </c>
      <c r="U279" s="50">
        <v>6000000</v>
      </c>
      <c r="V279" s="50">
        <v>0</v>
      </c>
      <c r="W279" s="50"/>
      <c r="X279" s="558"/>
      <c r="Y279" s="558"/>
      <c r="Z279" s="558"/>
      <c r="AA279" s="55">
        <f t="shared" si="30"/>
        <v>12000000</v>
      </c>
      <c r="AB279" s="55">
        <f t="shared" si="28"/>
        <v>12000000</v>
      </c>
      <c r="AC279" s="55">
        <f t="shared" si="28"/>
        <v>0</v>
      </c>
      <c r="AD279" s="55">
        <f t="shared" si="29"/>
        <v>0</v>
      </c>
    </row>
    <row r="280" spans="1:30" s="51" customFormat="1" x14ac:dyDescent="0.25">
      <c r="A280" s="89">
        <f>SUBTOTAL(103,$B$2:B280)</f>
        <v>279</v>
      </c>
      <c r="B280" s="48" t="s">
        <v>3000</v>
      </c>
      <c r="C280" s="49">
        <v>61208055300028</v>
      </c>
      <c r="D280" s="49" t="str">
        <f>VLOOKUP(C280,'Hemis baza'!K:AJ,26,)</f>
        <v>438221100104</v>
      </c>
      <c r="E280" s="24" t="str">
        <f>VLOOKUP(C280,'Hemis baza'!K:AF,13,)</f>
        <v>To‘lov-shartnoma</v>
      </c>
      <c r="F280" s="109" t="str">
        <f>VLOOKUP(C280,'Hemis baza'!K:AF,3,)</f>
        <v>3-kurs</v>
      </c>
      <c r="G280" s="47" t="s">
        <v>4882</v>
      </c>
      <c r="H280" s="404" t="str">
        <f>VLOOKUP(C280,'Hemis baza'!K:AF,5,)</f>
        <v>S1-22 AP</v>
      </c>
      <c r="I280" s="403" t="str">
        <f>VLOOKUP(C280,'Hemis baza'!K:AF,11,)</f>
        <v>Bakalavr</v>
      </c>
      <c r="J280" s="23" t="str">
        <f>VLOOKUP(C280,'Hemis baza'!K:AF,12,)</f>
        <v>Sirtqi</v>
      </c>
      <c r="K280" s="77" t="s">
        <v>3001</v>
      </c>
      <c r="L280" s="50">
        <v>15000000</v>
      </c>
      <c r="M280" s="50">
        <f>SUMIF('BR 3'!B:B,'3-kurs'!C280,'BR 3'!G:G)</f>
        <v>3500000</v>
      </c>
      <c r="N280" s="12">
        <f t="shared" si="26"/>
        <v>11500000</v>
      </c>
      <c r="O280" s="55"/>
      <c r="P280" s="12">
        <f t="shared" si="27"/>
        <v>0</v>
      </c>
      <c r="Q280" s="50"/>
      <c r="T280" s="50">
        <f t="shared" si="25"/>
        <v>0</v>
      </c>
      <c r="U280" s="50">
        <v>3500000</v>
      </c>
      <c r="V280" s="50">
        <v>0</v>
      </c>
      <c r="W280" s="50"/>
      <c r="X280" s="558"/>
      <c r="Y280" s="558"/>
      <c r="Z280" s="558"/>
      <c r="AA280" s="55">
        <f t="shared" si="30"/>
        <v>15000000</v>
      </c>
      <c r="AB280" s="55">
        <f t="shared" si="28"/>
        <v>3500000</v>
      </c>
      <c r="AC280" s="55">
        <f t="shared" si="28"/>
        <v>11500000</v>
      </c>
      <c r="AD280" s="55">
        <f t="shared" si="29"/>
        <v>0</v>
      </c>
    </row>
    <row r="281" spans="1:30" s="51" customFormat="1" x14ac:dyDescent="0.25">
      <c r="A281" s="89">
        <f>SUBTOTAL(103,$B$2:B281)</f>
        <v>280</v>
      </c>
      <c r="B281" s="48" t="s">
        <v>3002</v>
      </c>
      <c r="C281" s="49">
        <v>60410055290022</v>
      </c>
      <c r="D281" s="49" t="str">
        <f>VLOOKUP(C281,'Hemis baza'!K:AJ,26,)</f>
        <v>438221100038</v>
      </c>
      <c r="E281" s="24" t="str">
        <f>VLOOKUP(C281,'Hemis baza'!K:AF,13,)</f>
        <v>To‘lov-shartnoma</v>
      </c>
      <c r="F281" s="109" t="str">
        <f>VLOOKUP(C281,'Hemis baza'!K:AF,3,)</f>
        <v>3-kurs</v>
      </c>
      <c r="G281" s="47" t="s">
        <v>270</v>
      </c>
      <c r="H281" s="404" t="str">
        <f>VLOOKUP(C281,'Hemis baza'!K:AF,5,)</f>
        <v>2-22 XTA</v>
      </c>
      <c r="I281" s="403" t="str">
        <f>VLOOKUP(C281,'Hemis baza'!K:AF,11,)</f>
        <v>Bakalavr</v>
      </c>
      <c r="J281" s="23" t="str">
        <f>VLOOKUP(C281,'Hemis baza'!K:AF,12,)</f>
        <v>Kunduzgi</v>
      </c>
      <c r="K281" s="77" t="s">
        <v>3003</v>
      </c>
      <c r="L281" s="50">
        <v>15000000</v>
      </c>
      <c r="M281" s="50">
        <f>SUMIF('BR 3'!B:B,'3-kurs'!C281,'BR 3'!G:G)</f>
        <v>15000000</v>
      </c>
      <c r="N281" s="12">
        <f t="shared" si="26"/>
        <v>0</v>
      </c>
      <c r="O281" s="55"/>
      <c r="P281" s="12">
        <f t="shared" si="27"/>
        <v>0</v>
      </c>
      <c r="Q281" s="50"/>
      <c r="T281" s="50">
        <f t="shared" si="25"/>
        <v>0</v>
      </c>
      <c r="U281" s="50">
        <v>15000000</v>
      </c>
      <c r="V281" s="50">
        <v>0</v>
      </c>
      <c r="W281" s="50"/>
      <c r="X281" s="558"/>
      <c r="Y281" s="558"/>
      <c r="Z281" s="558"/>
      <c r="AA281" s="55">
        <f t="shared" si="30"/>
        <v>15000000</v>
      </c>
      <c r="AB281" s="55">
        <f t="shared" si="28"/>
        <v>15000000</v>
      </c>
      <c r="AC281" s="55">
        <f t="shared" si="28"/>
        <v>0</v>
      </c>
      <c r="AD281" s="55">
        <f t="shared" si="29"/>
        <v>0</v>
      </c>
    </row>
    <row r="282" spans="1:30" s="51" customFormat="1" x14ac:dyDescent="0.25">
      <c r="A282" s="89">
        <f>SUBTOTAL(103,$B$2:B282)</f>
        <v>281</v>
      </c>
      <c r="B282" s="48" t="s">
        <v>3004</v>
      </c>
      <c r="C282" s="49">
        <v>41908985330015</v>
      </c>
      <c r="D282" s="49" t="str">
        <f>VLOOKUP(C282,'Hemis baza'!K:AJ,26,)</f>
        <v>438231100087</v>
      </c>
      <c r="E282" s="24" t="str">
        <f>VLOOKUP(C282,'Hemis baza'!K:AF,13,)</f>
        <v>To‘lov-shartnoma</v>
      </c>
      <c r="F282" s="109" t="str">
        <f>VLOOKUP(C282,'Hemis baza'!K:AF,3,)</f>
        <v>3-kurs</v>
      </c>
      <c r="G282" s="47" t="s">
        <v>36</v>
      </c>
      <c r="H282" s="404" t="str">
        <f>VLOOKUP(C282,'Hemis baza'!K:AF,5,)</f>
        <v>S1-22 MT</v>
      </c>
      <c r="I282" s="403" t="str">
        <f>VLOOKUP(C282,'Hemis baza'!K:AF,11,)</f>
        <v>Bakalavr</v>
      </c>
      <c r="J282" s="23" t="str">
        <f>VLOOKUP(C282,'Hemis baza'!K:AF,12,)</f>
        <v>Sirtqi</v>
      </c>
      <c r="K282" s="77" t="s">
        <v>3005</v>
      </c>
      <c r="L282" s="50">
        <v>12000000</v>
      </c>
      <c r="M282" s="50">
        <f>SUMIF('BR 3'!B:B,'3-kurs'!C282,'BR 3'!G:G)</f>
        <v>11197050</v>
      </c>
      <c r="N282" s="12">
        <f t="shared" si="26"/>
        <v>802950</v>
      </c>
      <c r="O282" s="55"/>
      <c r="P282" s="12">
        <f t="shared" si="27"/>
        <v>0</v>
      </c>
      <c r="Q282" s="50"/>
      <c r="T282" s="50">
        <f t="shared" si="25"/>
        <v>980000</v>
      </c>
      <c r="U282" s="50">
        <v>10217050</v>
      </c>
      <c r="V282" s="50">
        <v>0</v>
      </c>
      <c r="W282" s="50"/>
      <c r="X282" s="558"/>
      <c r="Y282" s="558"/>
      <c r="Z282" s="558"/>
      <c r="AA282" s="55">
        <f t="shared" si="30"/>
        <v>12000000</v>
      </c>
      <c r="AB282" s="55">
        <f t="shared" si="28"/>
        <v>11197050</v>
      </c>
      <c r="AC282" s="55">
        <f t="shared" si="28"/>
        <v>802950</v>
      </c>
      <c r="AD282" s="55">
        <f t="shared" si="29"/>
        <v>0</v>
      </c>
    </row>
    <row r="283" spans="1:30" s="51" customFormat="1" x14ac:dyDescent="0.25">
      <c r="A283" s="89">
        <f>SUBTOTAL(103,$B$2:B283)</f>
        <v>282</v>
      </c>
      <c r="B283" s="48" t="s">
        <v>3006</v>
      </c>
      <c r="C283" s="49">
        <v>62909045380020</v>
      </c>
      <c r="D283" s="49" t="str">
        <f>VLOOKUP(C283,'Hemis baza'!K:AJ,26,)</f>
        <v>438221100053</v>
      </c>
      <c r="E283" s="24" t="str">
        <f>VLOOKUP(C283,'Hemis baza'!K:AF,13,)</f>
        <v>To‘lov-shartnoma</v>
      </c>
      <c r="F283" s="109" t="str">
        <f>VLOOKUP(C283,'Hemis baza'!K:AF,3,)</f>
        <v>3-kurs</v>
      </c>
      <c r="G283" s="47" t="s">
        <v>270</v>
      </c>
      <c r="H283" s="404" t="str">
        <f>VLOOKUP(C283,'Hemis baza'!K:AF,5,)</f>
        <v>2-22 XTA</v>
      </c>
      <c r="I283" s="403" t="str">
        <f>VLOOKUP(C283,'Hemis baza'!K:AF,11,)</f>
        <v>Bakalavr</v>
      </c>
      <c r="J283" s="23" t="str">
        <f>VLOOKUP(C283,'Hemis baza'!K:AF,12,)</f>
        <v>Kunduzgi</v>
      </c>
      <c r="K283" s="77" t="s">
        <v>3007</v>
      </c>
      <c r="L283" s="50">
        <v>15000000</v>
      </c>
      <c r="M283" s="50">
        <f>SUMIF('BR 3'!B:B,'3-kurs'!C283,'BR 3'!G:G)</f>
        <v>15000000</v>
      </c>
      <c r="N283" s="12">
        <f t="shared" si="26"/>
        <v>0</v>
      </c>
      <c r="O283" s="55"/>
      <c r="P283" s="12">
        <f t="shared" si="27"/>
        <v>0</v>
      </c>
      <c r="Q283" s="50"/>
      <c r="T283" s="50">
        <f t="shared" si="25"/>
        <v>0</v>
      </c>
      <c r="U283" s="50">
        <v>15000000</v>
      </c>
      <c r="V283" s="50">
        <v>0</v>
      </c>
      <c r="W283" s="50"/>
      <c r="X283" s="558"/>
      <c r="Y283" s="558"/>
      <c r="Z283" s="558"/>
      <c r="AA283" s="55">
        <f t="shared" si="30"/>
        <v>15000000</v>
      </c>
      <c r="AB283" s="55">
        <f t="shared" si="28"/>
        <v>15000000</v>
      </c>
      <c r="AC283" s="55">
        <f t="shared" si="28"/>
        <v>0</v>
      </c>
      <c r="AD283" s="55">
        <f t="shared" si="29"/>
        <v>0</v>
      </c>
    </row>
    <row r="284" spans="1:30" s="51" customFormat="1" x14ac:dyDescent="0.25">
      <c r="A284" s="89">
        <f>SUBTOTAL(103,$B$2:B284)</f>
        <v>283</v>
      </c>
      <c r="B284" s="48" t="s">
        <v>3008</v>
      </c>
      <c r="C284" s="49">
        <v>31908995380010</v>
      </c>
      <c r="D284" s="49" t="str">
        <f>VLOOKUP(C284,'Hemis baza'!K:AJ,26,)</f>
        <v>438231100269</v>
      </c>
      <c r="E284" s="24" t="str">
        <f>VLOOKUP(C284,'Hemis baza'!K:AF,13,)</f>
        <v>To‘lov-shartnoma</v>
      </c>
      <c r="F284" s="109" t="str">
        <f>VLOOKUP(C284,'Hemis baza'!K:AF,3,)</f>
        <v>3-kurs</v>
      </c>
      <c r="G284" s="307" t="s">
        <v>361</v>
      </c>
      <c r="H284" s="404" t="str">
        <f>VLOOKUP(C284,'Hemis baza'!K:AF,5,)</f>
        <v>S1-22 PSI</v>
      </c>
      <c r="I284" s="403" t="str">
        <f>VLOOKUP(C284,'Hemis baza'!K:AF,11,)</f>
        <v>Bakalavr</v>
      </c>
      <c r="J284" s="23" t="str">
        <f>VLOOKUP(C284,'Hemis baza'!K:AF,12,)</f>
        <v>Sirtqi</v>
      </c>
      <c r="K284" s="77" t="s">
        <v>3009</v>
      </c>
      <c r="L284" s="50">
        <v>12000000</v>
      </c>
      <c r="M284" s="50">
        <f>SUMIF('BR 3'!B:B,'3-kurs'!C284,'BR 3'!G:G)</f>
        <v>7000000</v>
      </c>
      <c r="N284" s="12">
        <f t="shared" si="26"/>
        <v>5000000</v>
      </c>
      <c r="O284" s="55"/>
      <c r="P284" s="12">
        <f t="shared" si="27"/>
        <v>0</v>
      </c>
      <c r="Q284" s="50"/>
      <c r="T284" s="50">
        <f t="shared" si="25"/>
        <v>0</v>
      </c>
      <c r="U284" s="50">
        <v>7000000</v>
      </c>
      <c r="V284" s="50">
        <v>0</v>
      </c>
      <c r="W284" s="50"/>
      <c r="X284" s="558"/>
      <c r="Y284" s="558"/>
      <c r="Z284" s="558"/>
      <c r="AA284" s="55">
        <f t="shared" si="30"/>
        <v>12000000</v>
      </c>
      <c r="AB284" s="55">
        <f t="shared" si="28"/>
        <v>7000000</v>
      </c>
      <c r="AC284" s="55">
        <f t="shared" si="28"/>
        <v>5000000</v>
      </c>
      <c r="AD284" s="55">
        <f t="shared" si="29"/>
        <v>0</v>
      </c>
    </row>
    <row r="285" spans="1:30" s="51" customFormat="1" x14ac:dyDescent="0.25">
      <c r="A285" s="89">
        <f>SUBTOTAL(103,$B$2:B285)</f>
        <v>284</v>
      </c>
      <c r="B285" s="48" t="s">
        <v>4315</v>
      </c>
      <c r="C285" s="49">
        <v>61608045360010</v>
      </c>
      <c r="D285" s="49" t="str">
        <f>VLOOKUP(C285,'Hemis baza'!K:AJ,26,)</f>
        <v>438221100056</v>
      </c>
      <c r="E285" s="24" t="str">
        <f>VLOOKUP(C285,'Hemis baza'!K:AF,13,)</f>
        <v>To‘lov-shartnoma</v>
      </c>
      <c r="F285" s="109" t="str">
        <f>VLOOKUP(C285,'Hemis baza'!K:AF,3,)</f>
        <v>3-kurs</v>
      </c>
      <c r="G285" s="47" t="s">
        <v>19615</v>
      </c>
      <c r="H285" s="404" t="str">
        <f>VLOOKUP(C285,'Hemis baza'!K:AF,5,)</f>
        <v>1-22 MBTXT</v>
      </c>
      <c r="I285" s="403" t="str">
        <f>VLOOKUP(C285,'Hemis baza'!K:AF,11,)</f>
        <v>Bakalavr</v>
      </c>
      <c r="J285" s="23" t="str">
        <f>VLOOKUP(C285,'Hemis baza'!K:AF,12,)</f>
        <v>Kunduzgi</v>
      </c>
      <c r="K285" s="77" t="s">
        <v>4323</v>
      </c>
      <c r="L285" s="50">
        <v>15000000</v>
      </c>
      <c r="M285" s="50">
        <f>SUMIF('BR 3'!B:B,'3-kurs'!C285,'BR 3'!G:G)</f>
        <v>8000000</v>
      </c>
      <c r="N285" s="12">
        <f t="shared" si="26"/>
        <v>7000000</v>
      </c>
      <c r="O285" s="55"/>
      <c r="P285" s="12">
        <f t="shared" si="27"/>
        <v>0</v>
      </c>
      <c r="Q285" s="50" t="s">
        <v>7173</v>
      </c>
      <c r="T285" s="50">
        <f t="shared" si="25"/>
        <v>0</v>
      </c>
      <c r="U285" s="50">
        <v>8000000</v>
      </c>
      <c r="V285" s="50">
        <v>2250000</v>
      </c>
      <c r="W285" s="50"/>
      <c r="X285" s="558"/>
      <c r="Y285" s="558"/>
      <c r="Z285" s="558"/>
      <c r="AA285" s="55">
        <f t="shared" si="30"/>
        <v>15000000</v>
      </c>
      <c r="AB285" s="55">
        <f t="shared" si="28"/>
        <v>8000000</v>
      </c>
      <c r="AC285" s="55">
        <f t="shared" si="28"/>
        <v>7000000</v>
      </c>
      <c r="AD285" s="55">
        <f t="shared" si="29"/>
        <v>0</v>
      </c>
    </row>
    <row r="286" spans="1:30" s="51" customFormat="1" x14ac:dyDescent="0.25">
      <c r="A286" s="89">
        <f>SUBTOTAL(103,$B$2:B286)</f>
        <v>285</v>
      </c>
      <c r="B286" s="48" t="s">
        <v>3010</v>
      </c>
      <c r="C286" s="49">
        <v>41203955350016</v>
      </c>
      <c r="D286" s="49" t="str">
        <f>VLOOKUP(C286,'Hemis baza'!K:AJ,26,)</f>
        <v>438231100174</v>
      </c>
      <c r="E286" s="24" t="str">
        <f>VLOOKUP(C286,'Hemis baza'!K:AF,13,)</f>
        <v>To‘lov-shartnoma</v>
      </c>
      <c r="F286" s="109" t="str">
        <f>VLOOKUP(C286,'Hemis baza'!K:AF,3,)</f>
        <v>3-kurs</v>
      </c>
      <c r="G286" s="47" t="s">
        <v>121</v>
      </c>
      <c r="H286" s="404" t="str">
        <f>VLOOKUP(C286,'Hemis baza'!K:AF,5,)</f>
        <v>S2-22 BT</v>
      </c>
      <c r="I286" s="403" t="str">
        <f>VLOOKUP(C286,'Hemis baza'!K:AF,11,)</f>
        <v>Bakalavr</v>
      </c>
      <c r="J286" s="23" t="str">
        <f>VLOOKUP(C286,'Hemis baza'!K:AF,12,)</f>
        <v>Sirtqi</v>
      </c>
      <c r="K286" s="77" t="s">
        <v>3011</v>
      </c>
      <c r="L286" s="50">
        <v>12000000</v>
      </c>
      <c r="M286" s="50">
        <f>SUMIF('BR 3'!B:B,'3-kurs'!C286,'BR 3'!G:G)</f>
        <v>12000000</v>
      </c>
      <c r="N286" s="12">
        <f t="shared" si="26"/>
        <v>0</v>
      </c>
      <c r="O286" s="55"/>
      <c r="P286" s="12">
        <f t="shared" si="27"/>
        <v>0</v>
      </c>
      <c r="Q286" s="50"/>
      <c r="T286" s="50">
        <f t="shared" si="25"/>
        <v>0</v>
      </c>
      <c r="U286" s="50">
        <v>12000000</v>
      </c>
      <c r="V286" s="50">
        <v>0</v>
      </c>
      <c r="W286" s="50"/>
      <c r="X286" s="558"/>
      <c r="Y286" s="558"/>
      <c r="Z286" s="558"/>
      <c r="AA286" s="55">
        <f t="shared" si="30"/>
        <v>12000000</v>
      </c>
      <c r="AB286" s="55">
        <f t="shared" si="28"/>
        <v>12000000</v>
      </c>
      <c r="AC286" s="55">
        <f t="shared" si="28"/>
        <v>0</v>
      </c>
      <c r="AD286" s="55">
        <f t="shared" si="29"/>
        <v>0</v>
      </c>
    </row>
    <row r="287" spans="1:30" s="51" customFormat="1" x14ac:dyDescent="0.25">
      <c r="A287" s="89">
        <f>SUBTOTAL(103,$B$2:B287)</f>
        <v>286</v>
      </c>
      <c r="B287" s="48" t="s">
        <v>3012</v>
      </c>
      <c r="C287" s="49">
        <v>42510911050024</v>
      </c>
      <c r="D287" s="49" t="str">
        <f>VLOOKUP(C287,'Hemis baza'!K:AJ,26,)</f>
        <v>438231100024</v>
      </c>
      <c r="E287" s="24" t="str">
        <f>VLOOKUP(C287,'Hemis baza'!K:AF,13,)</f>
        <v>To‘lov-shartnoma</v>
      </c>
      <c r="F287" s="109" t="str">
        <f>VLOOKUP(C287,'Hemis baza'!K:AF,3,)</f>
        <v>3-kurs</v>
      </c>
      <c r="G287" s="47" t="s">
        <v>36</v>
      </c>
      <c r="H287" s="404" t="str">
        <f>VLOOKUP(C287,'Hemis baza'!K:AF,5,)</f>
        <v>S2-22 MT</v>
      </c>
      <c r="I287" s="403" t="str">
        <f>VLOOKUP(C287,'Hemis baza'!K:AF,11,)</f>
        <v>Bakalavr</v>
      </c>
      <c r="J287" s="23" t="str">
        <f>VLOOKUP(C287,'Hemis baza'!K:AF,12,)</f>
        <v>Sirtqi</v>
      </c>
      <c r="K287" s="77" t="s">
        <v>3013</v>
      </c>
      <c r="L287" s="50">
        <v>12000000</v>
      </c>
      <c r="M287" s="50">
        <f>SUMIF('BR 3'!B:B,'3-kurs'!C287,'BR 3'!G:G)</f>
        <v>12000000</v>
      </c>
      <c r="N287" s="12">
        <f t="shared" si="26"/>
        <v>0</v>
      </c>
      <c r="O287" s="55"/>
      <c r="P287" s="12">
        <f t="shared" si="27"/>
        <v>0</v>
      </c>
      <c r="Q287" s="50"/>
      <c r="T287" s="50">
        <f t="shared" si="25"/>
        <v>0</v>
      </c>
      <c r="U287" s="50">
        <v>12000000</v>
      </c>
      <c r="V287" s="50">
        <v>0</v>
      </c>
      <c r="W287" s="50"/>
      <c r="X287" s="558"/>
      <c r="Y287" s="558"/>
      <c r="Z287" s="558"/>
      <c r="AA287" s="55">
        <f t="shared" si="30"/>
        <v>12000000</v>
      </c>
      <c r="AB287" s="55">
        <f t="shared" si="28"/>
        <v>12000000</v>
      </c>
      <c r="AC287" s="55">
        <f t="shared" si="28"/>
        <v>0</v>
      </c>
      <c r="AD287" s="55">
        <f t="shared" si="29"/>
        <v>0</v>
      </c>
    </row>
    <row r="288" spans="1:30" s="51" customFormat="1" x14ac:dyDescent="0.25">
      <c r="A288" s="89">
        <f>SUBTOTAL(103,$B$2:B288)</f>
        <v>287</v>
      </c>
      <c r="B288" s="48" t="s">
        <v>3014</v>
      </c>
      <c r="C288" s="49">
        <v>42805901140060</v>
      </c>
      <c r="D288" s="49" t="str">
        <f>VLOOKUP(C288,'Hemis baza'!K:AJ,26,)</f>
        <v>438231100489</v>
      </c>
      <c r="E288" s="24" t="str">
        <f>VLOOKUP(C288,'Hemis baza'!K:AF,13,)</f>
        <v>To‘lov-shartnoma</v>
      </c>
      <c r="F288" s="109" t="str">
        <f>VLOOKUP(C288,'Hemis baza'!K:AF,3,)</f>
        <v>3-kurs</v>
      </c>
      <c r="G288" s="47" t="s">
        <v>121</v>
      </c>
      <c r="H288" s="404" t="str">
        <f>VLOOKUP(C288,'Hemis baza'!K:AF,5,)</f>
        <v>S2-22 BT</v>
      </c>
      <c r="I288" s="403" t="str">
        <f>VLOOKUP(C288,'Hemis baza'!K:AF,11,)</f>
        <v>Bakalavr</v>
      </c>
      <c r="J288" s="23" t="str">
        <f>VLOOKUP(C288,'Hemis baza'!K:AF,12,)</f>
        <v>Sirtqi</v>
      </c>
      <c r="K288" s="77" t="s">
        <v>4895</v>
      </c>
      <c r="L288" s="50">
        <v>12000000</v>
      </c>
      <c r="M288" s="50">
        <f>SUMIF('BR 3'!B:B,'3-kurs'!C288,'BR 3'!G:G)</f>
        <v>12000000</v>
      </c>
      <c r="N288" s="12">
        <f t="shared" si="26"/>
        <v>0</v>
      </c>
      <c r="O288" s="55"/>
      <c r="P288" s="12">
        <f t="shared" si="27"/>
        <v>0</v>
      </c>
      <c r="Q288" s="50"/>
      <c r="T288" s="50">
        <f t="shared" si="25"/>
        <v>0</v>
      </c>
      <c r="U288" s="50">
        <v>12000000</v>
      </c>
      <c r="V288" s="50">
        <v>0</v>
      </c>
      <c r="W288" s="50"/>
      <c r="X288" s="558"/>
      <c r="Y288" s="558"/>
      <c r="Z288" s="558"/>
      <c r="AA288" s="55">
        <f t="shared" si="30"/>
        <v>12000000</v>
      </c>
      <c r="AB288" s="55">
        <f t="shared" si="28"/>
        <v>12000000</v>
      </c>
      <c r="AC288" s="55">
        <f t="shared" si="28"/>
        <v>0</v>
      </c>
      <c r="AD288" s="55">
        <f t="shared" si="29"/>
        <v>0</v>
      </c>
    </row>
    <row r="289" spans="1:30" s="51" customFormat="1" x14ac:dyDescent="0.25">
      <c r="A289" s="89">
        <f>SUBTOTAL(103,$B$2:B289)</f>
        <v>288</v>
      </c>
      <c r="B289" s="48" t="s">
        <v>3015</v>
      </c>
      <c r="C289" s="49">
        <v>62402055310084</v>
      </c>
      <c r="D289" s="49" t="str">
        <f>VLOOKUP(C289,'Hemis baza'!K:AJ,26,)</f>
        <v>438221100304</v>
      </c>
      <c r="E289" s="24" t="str">
        <f>VLOOKUP(C289,'Hemis baza'!K:AF,13,)</f>
        <v>To‘lov-shartnoma</v>
      </c>
      <c r="F289" s="109" t="str">
        <f>VLOOKUP(C289,'Hemis baza'!K:AF,3,)</f>
        <v>3-kurs</v>
      </c>
      <c r="G289" s="47" t="s">
        <v>19615</v>
      </c>
      <c r="H289" s="404" t="str">
        <f>VLOOKUP(C289,'Hemis baza'!K:AF,5,)</f>
        <v>1-22 MBTXT</v>
      </c>
      <c r="I289" s="403" t="str">
        <f>VLOOKUP(C289,'Hemis baza'!K:AF,11,)</f>
        <v>Bakalavr</v>
      </c>
      <c r="J289" s="23" t="str">
        <f>VLOOKUP(C289,'Hemis baza'!K:AF,12,)</f>
        <v>Kunduzgi</v>
      </c>
      <c r="K289" s="77" t="s">
        <v>3016</v>
      </c>
      <c r="L289" s="50">
        <v>15000000</v>
      </c>
      <c r="M289" s="50">
        <f>SUMIF('BR 3'!B:B,'3-kurs'!C289,'BR 3'!G:G)</f>
        <v>14000000</v>
      </c>
      <c r="N289" s="12">
        <f t="shared" si="26"/>
        <v>1000000</v>
      </c>
      <c r="O289" s="55"/>
      <c r="P289" s="12">
        <f t="shared" si="27"/>
        <v>0</v>
      </c>
      <c r="Q289" s="50" t="s">
        <v>7173</v>
      </c>
      <c r="T289" s="50">
        <f t="shared" si="25"/>
        <v>0</v>
      </c>
      <c r="U289" s="50">
        <v>14000000</v>
      </c>
      <c r="V289" s="50">
        <v>1000000</v>
      </c>
      <c r="W289" s="50"/>
      <c r="X289" s="558"/>
      <c r="Y289" s="558"/>
      <c r="Z289" s="558"/>
      <c r="AA289" s="55">
        <f t="shared" si="30"/>
        <v>15000000</v>
      </c>
      <c r="AB289" s="55">
        <f t="shared" si="28"/>
        <v>14000000</v>
      </c>
      <c r="AC289" s="55">
        <f t="shared" si="28"/>
        <v>1000000</v>
      </c>
      <c r="AD289" s="55">
        <f t="shared" si="29"/>
        <v>0</v>
      </c>
    </row>
    <row r="290" spans="1:30" s="51" customFormat="1" x14ac:dyDescent="0.25">
      <c r="A290" s="89">
        <f>SUBTOTAL(103,$B$2:B290)</f>
        <v>289</v>
      </c>
      <c r="B290" s="48" t="s">
        <v>3017</v>
      </c>
      <c r="C290" s="49">
        <v>61406015290042</v>
      </c>
      <c r="D290" s="49" t="str">
        <f>VLOOKUP(C290,'Hemis baza'!K:AJ,26,)</f>
        <v>438231100073</v>
      </c>
      <c r="E290" s="24" t="str">
        <f>VLOOKUP(C290,'Hemis baza'!K:AF,13,)</f>
        <v>To‘lov-shartnoma</v>
      </c>
      <c r="F290" s="109" t="str">
        <f>VLOOKUP(C290,'Hemis baza'!K:AF,3,)</f>
        <v>3-kurs</v>
      </c>
      <c r="G290" s="47" t="s">
        <v>181</v>
      </c>
      <c r="H290" s="404" t="str">
        <f>VLOOKUP(C290,'Hemis baza'!K:AF,5,)</f>
        <v>S1-22 O`TA</v>
      </c>
      <c r="I290" s="403" t="str">
        <f>VLOOKUP(C290,'Hemis baza'!K:AF,11,)</f>
        <v>Bakalavr</v>
      </c>
      <c r="J290" s="23" t="str">
        <f>VLOOKUP(C290,'Hemis baza'!K:AF,12,)</f>
        <v>Sirtqi</v>
      </c>
      <c r="K290" s="77" t="s">
        <v>3018</v>
      </c>
      <c r="L290" s="50">
        <v>12000000</v>
      </c>
      <c r="M290" s="50">
        <f>SUMIF('BR 3'!B:B,'3-kurs'!C290,'BR 3'!G:G)</f>
        <v>8000000</v>
      </c>
      <c r="N290" s="12">
        <f t="shared" si="26"/>
        <v>4000000</v>
      </c>
      <c r="O290" s="50"/>
      <c r="P290" s="12">
        <f t="shared" si="27"/>
        <v>0</v>
      </c>
      <c r="Q290" s="48"/>
      <c r="T290" s="50">
        <f t="shared" si="25"/>
        <v>0</v>
      </c>
      <c r="U290" s="50">
        <v>8000000</v>
      </c>
      <c r="V290" s="50">
        <v>0</v>
      </c>
      <c r="W290" s="50"/>
      <c r="X290" s="558"/>
      <c r="Y290" s="558"/>
      <c r="Z290" s="558"/>
      <c r="AA290" s="55">
        <f t="shared" si="30"/>
        <v>12000000</v>
      </c>
      <c r="AB290" s="55">
        <f t="shared" si="28"/>
        <v>8000000</v>
      </c>
      <c r="AC290" s="55">
        <f t="shared" si="28"/>
        <v>4000000</v>
      </c>
      <c r="AD290" s="55">
        <f t="shared" si="29"/>
        <v>0</v>
      </c>
    </row>
    <row r="291" spans="1:30" s="51" customFormat="1" x14ac:dyDescent="0.25">
      <c r="A291" s="89">
        <f>SUBTOTAL(103,$B$2:B291)</f>
        <v>290</v>
      </c>
      <c r="B291" s="48" t="s">
        <v>3019</v>
      </c>
      <c r="C291" s="49">
        <v>40208901000044</v>
      </c>
      <c r="D291" s="49" t="str">
        <f>VLOOKUP(C291,'Hemis baza'!K:AJ,26,)</f>
        <v>438231100057</v>
      </c>
      <c r="E291" s="24" t="str">
        <f>VLOOKUP(C291,'Hemis baza'!K:AF,13,)</f>
        <v>To‘lov-shartnoma</v>
      </c>
      <c r="F291" s="109" t="str">
        <f>VLOOKUP(C291,'Hemis baza'!K:AF,3,)</f>
        <v>3-kurs</v>
      </c>
      <c r="G291" s="47" t="s">
        <v>36</v>
      </c>
      <c r="H291" s="404" t="str">
        <f>VLOOKUP(C291,'Hemis baza'!K:AF,5,)</f>
        <v>S1-22 MT</v>
      </c>
      <c r="I291" s="403" t="str">
        <f>VLOOKUP(C291,'Hemis baza'!K:AF,11,)</f>
        <v>Bakalavr</v>
      </c>
      <c r="J291" s="23" t="str">
        <f>VLOOKUP(C291,'Hemis baza'!K:AF,12,)</f>
        <v>Sirtqi</v>
      </c>
      <c r="K291" s="77" t="s">
        <v>3020</v>
      </c>
      <c r="L291" s="50">
        <v>12000000</v>
      </c>
      <c r="M291" s="50">
        <f>SUMIF('BR 3'!B:B,'3-kurs'!C291,'BR 3'!G:G)</f>
        <v>12500000</v>
      </c>
      <c r="N291" s="12">
        <f t="shared" si="26"/>
        <v>0</v>
      </c>
      <c r="O291" s="50"/>
      <c r="P291" s="12">
        <f t="shared" si="27"/>
        <v>500000</v>
      </c>
      <c r="Q291" s="48"/>
      <c r="T291" s="50">
        <f t="shared" si="25"/>
        <v>0</v>
      </c>
      <c r="U291" s="50">
        <v>12500000</v>
      </c>
      <c r="V291" s="50">
        <v>0</v>
      </c>
      <c r="W291" s="50"/>
      <c r="X291" s="558"/>
      <c r="Y291" s="558"/>
      <c r="Z291" s="558"/>
      <c r="AA291" s="55">
        <f t="shared" si="30"/>
        <v>12000000</v>
      </c>
      <c r="AB291" s="55">
        <f t="shared" si="28"/>
        <v>12500000</v>
      </c>
      <c r="AC291" s="55">
        <f t="shared" si="28"/>
        <v>0</v>
      </c>
      <c r="AD291" s="55">
        <f t="shared" si="29"/>
        <v>500000</v>
      </c>
    </row>
    <row r="292" spans="1:30" s="51" customFormat="1" x14ac:dyDescent="0.25">
      <c r="A292" s="89">
        <f>SUBTOTAL(103,$B$2:B292)</f>
        <v>291</v>
      </c>
      <c r="B292" s="48" t="s">
        <v>3021</v>
      </c>
      <c r="C292" s="49">
        <v>31403811140042</v>
      </c>
      <c r="D292" s="49" t="str">
        <f>VLOOKUP(C292,'Hemis baza'!K:AJ,26,)</f>
        <v>438231100161</v>
      </c>
      <c r="E292" s="24" t="str">
        <f>VLOOKUP(C292,'Hemis baza'!K:AF,13,)</f>
        <v>To‘lov-shartnoma</v>
      </c>
      <c r="F292" s="109" t="str">
        <f>VLOOKUP(C292,'Hemis baza'!K:AF,3,)</f>
        <v>3-kurs</v>
      </c>
      <c r="G292" s="307" t="s">
        <v>318</v>
      </c>
      <c r="H292" s="404" t="str">
        <f>VLOOKUP(C292,'Hemis baza'!K:AF,5,)</f>
        <v>S1-22 IQT</v>
      </c>
      <c r="I292" s="403" t="str">
        <f>VLOOKUP(C292,'Hemis baza'!K:AF,11,)</f>
        <v>Bakalavr</v>
      </c>
      <c r="J292" s="23" t="str">
        <f>VLOOKUP(C292,'Hemis baza'!K:AF,12,)</f>
        <v>Sirtqi</v>
      </c>
      <c r="K292" s="77" t="s">
        <v>3022</v>
      </c>
      <c r="L292" s="50">
        <v>12000000</v>
      </c>
      <c r="M292" s="50">
        <f>SUMIF('BR 3'!B:B,'3-kurs'!C292,'BR 3'!G:G)</f>
        <v>12000000</v>
      </c>
      <c r="N292" s="12">
        <f t="shared" si="26"/>
        <v>0</v>
      </c>
      <c r="O292" s="50"/>
      <c r="P292" s="12">
        <f t="shared" si="27"/>
        <v>0</v>
      </c>
      <c r="Q292" s="48"/>
      <c r="T292" s="50">
        <f t="shared" si="25"/>
        <v>0</v>
      </c>
      <c r="U292" s="50">
        <v>12000000</v>
      </c>
      <c r="V292" s="50">
        <v>0</v>
      </c>
      <c r="W292" s="50"/>
      <c r="X292" s="558"/>
      <c r="Y292" s="558"/>
      <c r="Z292" s="558"/>
      <c r="AA292" s="55">
        <f t="shared" si="30"/>
        <v>12000000</v>
      </c>
      <c r="AB292" s="55">
        <f t="shared" si="28"/>
        <v>12000000</v>
      </c>
      <c r="AC292" s="55">
        <f t="shared" si="28"/>
        <v>0</v>
      </c>
      <c r="AD292" s="55">
        <f t="shared" si="29"/>
        <v>0</v>
      </c>
    </row>
    <row r="293" spans="1:30" s="51" customFormat="1" x14ac:dyDescent="0.25">
      <c r="A293" s="89">
        <f>SUBTOTAL(103,$B$2:B293)</f>
        <v>292</v>
      </c>
      <c r="B293" s="48" t="s">
        <v>3023</v>
      </c>
      <c r="C293" s="49">
        <v>61102045310036</v>
      </c>
      <c r="D293" s="49" t="str">
        <f>VLOOKUP(C293,'Hemis baza'!K:AJ,26,)</f>
        <v>438221100039</v>
      </c>
      <c r="E293" s="24" t="str">
        <f>VLOOKUP(C293,'Hemis baza'!K:AF,13,)</f>
        <v>To‘lov-shartnoma</v>
      </c>
      <c r="F293" s="109" t="str">
        <f>VLOOKUP(C293,'Hemis baza'!K:AF,3,)</f>
        <v>3-kurs</v>
      </c>
      <c r="G293" s="47" t="s">
        <v>270</v>
      </c>
      <c r="H293" s="404" t="str">
        <f>VLOOKUP(C293,'Hemis baza'!K:AF,5,)</f>
        <v>2-22 XTA</v>
      </c>
      <c r="I293" s="403" t="str">
        <f>VLOOKUP(C293,'Hemis baza'!K:AF,11,)</f>
        <v>Bakalavr</v>
      </c>
      <c r="J293" s="23" t="str">
        <f>VLOOKUP(C293,'Hemis baza'!K:AF,12,)</f>
        <v>Kunduzgi</v>
      </c>
      <c r="K293" s="77" t="s">
        <v>3024</v>
      </c>
      <c r="L293" s="50">
        <v>15000000</v>
      </c>
      <c r="M293" s="50">
        <f>SUMIF('BR 3'!B:B,'3-kurs'!C293,'BR 3'!G:G)</f>
        <v>15000000</v>
      </c>
      <c r="N293" s="12">
        <f t="shared" si="26"/>
        <v>0</v>
      </c>
      <c r="O293" s="50"/>
      <c r="P293" s="12">
        <f t="shared" si="27"/>
        <v>0</v>
      </c>
      <c r="Q293" s="48"/>
      <c r="T293" s="50">
        <f t="shared" si="25"/>
        <v>3500000</v>
      </c>
      <c r="U293" s="50">
        <v>11500000</v>
      </c>
      <c r="V293" s="50">
        <v>0</v>
      </c>
      <c r="W293" s="50"/>
      <c r="X293" s="558"/>
      <c r="Y293" s="558"/>
      <c r="Z293" s="558"/>
      <c r="AA293" s="55">
        <f t="shared" si="30"/>
        <v>15000000</v>
      </c>
      <c r="AB293" s="55">
        <f t="shared" si="28"/>
        <v>15000000</v>
      </c>
      <c r="AC293" s="55">
        <f t="shared" si="28"/>
        <v>0</v>
      </c>
      <c r="AD293" s="55">
        <f t="shared" si="29"/>
        <v>0</v>
      </c>
    </row>
    <row r="294" spans="1:30" s="51" customFormat="1" x14ac:dyDescent="0.25">
      <c r="A294" s="89">
        <f>SUBTOTAL(103,$B$2:B294)</f>
        <v>293</v>
      </c>
      <c r="B294" s="48" t="s">
        <v>3025</v>
      </c>
      <c r="C294" s="49">
        <v>62307035370017</v>
      </c>
      <c r="D294" s="49" t="str">
        <f>VLOOKUP(C294,'Hemis baza'!K:AJ,26,)</f>
        <v>438221100223</v>
      </c>
      <c r="E294" s="24" t="str">
        <f>VLOOKUP(C294,'Hemis baza'!K:AF,13,)</f>
        <v>To‘lov-shartnoma</v>
      </c>
      <c r="F294" s="109" t="str">
        <f>VLOOKUP(C294,'Hemis baza'!K:AF,3,)</f>
        <v>3-kurs</v>
      </c>
      <c r="G294" s="47" t="s">
        <v>270</v>
      </c>
      <c r="H294" s="404" t="str">
        <f>VLOOKUP(C294,'Hemis baza'!K:AF,5,)</f>
        <v>1-22 XTA</v>
      </c>
      <c r="I294" s="403" t="str">
        <f>VLOOKUP(C294,'Hemis baza'!K:AF,11,)</f>
        <v>Bakalavr</v>
      </c>
      <c r="J294" s="23" t="str">
        <f>VLOOKUP(C294,'Hemis baza'!K:AF,12,)</f>
        <v>Kunduzgi</v>
      </c>
      <c r="K294" s="77" t="s">
        <v>3026</v>
      </c>
      <c r="L294" s="50">
        <v>15000000</v>
      </c>
      <c r="M294" s="50">
        <f>SUMIF('BR 3'!B:B,'3-kurs'!C294,'BR 3'!G:G)</f>
        <v>15000000</v>
      </c>
      <c r="N294" s="12">
        <f t="shared" si="26"/>
        <v>0</v>
      </c>
      <c r="O294" s="50"/>
      <c r="P294" s="12">
        <f t="shared" si="27"/>
        <v>0</v>
      </c>
      <c r="Q294" s="48"/>
      <c r="T294" s="50">
        <f t="shared" si="25"/>
        <v>0</v>
      </c>
      <c r="U294" s="50">
        <v>15000000</v>
      </c>
      <c r="V294" s="50">
        <v>0</v>
      </c>
      <c r="W294" s="50"/>
      <c r="X294" s="558"/>
      <c r="Y294" s="558"/>
      <c r="Z294" s="558"/>
      <c r="AA294" s="55">
        <f t="shared" si="30"/>
        <v>15000000</v>
      </c>
      <c r="AB294" s="55">
        <f t="shared" si="28"/>
        <v>15000000</v>
      </c>
      <c r="AC294" s="55">
        <f t="shared" si="28"/>
        <v>0</v>
      </c>
      <c r="AD294" s="55">
        <f t="shared" si="29"/>
        <v>0</v>
      </c>
    </row>
    <row r="295" spans="1:30" s="51" customFormat="1" x14ac:dyDescent="0.25">
      <c r="A295" s="89">
        <f>SUBTOTAL(103,$B$2:B295)</f>
        <v>294</v>
      </c>
      <c r="B295" s="48" t="s">
        <v>3027</v>
      </c>
      <c r="C295" s="49">
        <v>51803055300022</v>
      </c>
      <c r="D295" s="49" t="str">
        <f>VLOOKUP(C295,'Hemis baza'!K:AJ,26,)</f>
        <v>438221100179</v>
      </c>
      <c r="E295" s="24" t="str">
        <f>VLOOKUP(C295,'Hemis baza'!K:AF,13,)</f>
        <v>To‘lov-shartnoma</v>
      </c>
      <c r="F295" s="109" t="str">
        <f>VLOOKUP(C295,'Hemis baza'!K:AF,3,)</f>
        <v>3-kurs</v>
      </c>
      <c r="G295" s="47" t="s">
        <v>4882</v>
      </c>
      <c r="H295" s="404" t="str">
        <f>VLOOKUP(C295,'Hemis baza'!K:AF,5,)</f>
        <v>S2-22 AP</v>
      </c>
      <c r="I295" s="403" t="str">
        <f>VLOOKUP(C295,'Hemis baza'!K:AF,11,)</f>
        <v>Bakalavr</v>
      </c>
      <c r="J295" s="23" t="str">
        <f>VLOOKUP(C295,'Hemis baza'!K:AF,12,)</f>
        <v>Sirtqi</v>
      </c>
      <c r="K295" s="77" t="s">
        <v>3028</v>
      </c>
      <c r="L295" s="50">
        <v>12000000</v>
      </c>
      <c r="M295" s="50">
        <f>SUMIF('BR 3'!B:B,'3-kurs'!C295,'BR 3'!G:G)</f>
        <v>-2083000</v>
      </c>
      <c r="N295" s="12">
        <f t="shared" si="26"/>
        <v>14083000</v>
      </c>
      <c r="O295" s="50" t="s">
        <v>7187</v>
      </c>
      <c r="P295" s="12">
        <f t="shared" si="27"/>
        <v>0</v>
      </c>
      <c r="Q295" s="48" t="s">
        <v>7158</v>
      </c>
      <c r="T295" s="50">
        <f t="shared" si="25"/>
        <v>0</v>
      </c>
      <c r="U295" s="50">
        <v>-2083000</v>
      </c>
      <c r="V295" s="50">
        <v>916664</v>
      </c>
      <c r="W295" s="50"/>
      <c r="X295" s="558"/>
      <c r="Y295" s="558"/>
      <c r="Z295" s="558"/>
      <c r="AA295" s="55">
        <f t="shared" si="30"/>
        <v>12000000</v>
      </c>
      <c r="AB295" s="55">
        <f t="shared" si="28"/>
        <v>-2083000</v>
      </c>
      <c r="AC295" s="55">
        <f t="shared" si="28"/>
        <v>14083000</v>
      </c>
      <c r="AD295" s="55">
        <f t="shared" si="29"/>
        <v>0</v>
      </c>
    </row>
    <row r="296" spans="1:30" s="51" customFormat="1" x14ac:dyDescent="0.25">
      <c r="A296" s="89">
        <f>SUBTOTAL(103,$B$2:B296)</f>
        <v>295</v>
      </c>
      <c r="B296" s="48" t="s">
        <v>3029</v>
      </c>
      <c r="C296" s="49">
        <v>62612045300041</v>
      </c>
      <c r="D296" s="49" t="str">
        <f>VLOOKUP(C296,'Hemis baza'!K:AJ,26,)</f>
        <v>438231100002</v>
      </c>
      <c r="E296" s="24" t="str">
        <f>VLOOKUP(C296,'Hemis baza'!K:AF,13,)</f>
        <v>To‘lov-shartnoma</v>
      </c>
      <c r="F296" s="109" t="str">
        <f>VLOOKUP(C296,'Hemis baza'!K:AF,3,)</f>
        <v>3-kurs</v>
      </c>
      <c r="G296" s="307" t="s">
        <v>361</v>
      </c>
      <c r="H296" s="404" t="str">
        <f>VLOOKUP(C296,'Hemis baza'!K:AF,5,)</f>
        <v>S1-22 PSI</v>
      </c>
      <c r="I296" s="403" t="str">
        <f>VLOOKUP(C296,'Hemis baza'!K:AF,11,)</f>
        <v>Bakalavr</v>
      </c>
      <c r="J296" s="23" t="str">
        <f>VLOOKUP(C296,'Hemis baza'!K:AF,12,)</f>
        <v>Sirtqi</v>
      </c>
      <c r="K296" s="77" t="s">
        <v>3030</v>
      </c>
      <c r="L296" s="50">
        <v>12000000</v>
      </c>
      <c r="M296" s="50">
        <f>SUMIF('BR 3'!B:B,'3-kurs'!C296,'BR 3'!G:G)</f>
        <v>7000000</v>
      </c>
      <c r="N296" s="12">
        <f t="shared" si="26"/>
        <v>5000000</v>
      </c>
      <c r="O296" s="50"/>
      <c r="P296" s="12">
        <f t="shared" si="27"/>
        <v>0</v>
      </c>
      <c r="Q296" s="48"/>
      <c r="T296" s="50">
        <f t="shared" si="25"/>
        <v>0</v>
      </c>
      <c r="U296" s="50">
        <v>7000000</v>
      </c>
      <c r="V296" s="50">
        <v>0</v>
      </c>
      <c r="W296" s="50"/>
      <c r="X296" s="558"/>
      <c r="Y296" s="558"/>
      <c r="Z296" s="558"/>
      <c r="AA296" s="55">
        <f t="shared" si="30"/>
        <v>12000000</v>
      </c>
      <c r="AB296" s="55">
        <f t="shared" si="28"/>
        <v>7000000</v>
      </c>
      <c r="AC296" s="55">
        <f t="shared" si="28"/>
        <v>5000000</v>
      </c>
      <c r="AD296" s="55">
        <f t="shared" si="29"/>
        <v>0</v>
      </c>
    </row>
    <row r="297" spans="1:30" x14ac:dyDescent="0.25">
      <c r="A297" s="89">
        <f>SUBTOTAL(103,$B$2:B297)</f>
        <v>296</v>
      </c>
      <c r="B297" s="384" t="s">
        <v>3031</v>
      </c>
      <c r="C297" s="49">
        <v>60208035360054</v>
      </c>
      <c r="D297" s="49" t="str">
        <f>VLOOKUP(C297,'Hemis baza'!K:AJ,26,)</f>
        <v>438221100279</v>
      </c>
      <c r="E297" s="24" t="str">
        <f>VLOOKUP(C297,'Hemis baza'!K:AF,13,)</f>
        <v>To‘lov-shartnoma</v>
      </c>
      <c r="F297" s="109" t="str">
        <f>VLOOKUP(C297,'Hemis baza'!K:AF,3,)</f>
        <v>3-kurs</v>
      </c>
      <c r="G297" s="47" t="s">
        <v>4882</v>
      </c>
      <c r="H297" s="404" t="str">
        <f>VLOOKUP(C297,'Hemis baza'!K:AF,5,)</f>
        <v>S2-22 AP</v>
      </c>
      <c r="I297" s="403" t="str">
        <f>VLOOKUP(C297,'Hemis baza'!K:AF,11,)</f>
        <v>Bakalavr</v>
      </c>
      <c r="J297" s="23" t="str">
        <f>VLOOKUP(C297,'Hemis baza'!K:AF,12,)</f>
        <v>Sirtqi</v>
      </c>
      <c r="K297" s="77" t="s">
        <v>2538</v>
      </c>
      <c r="L297" s="342">
        <v>12000000</v>
      </c>
      <c r="M297" s="342">
        <f>SUMIF('BR 3'!B:B,'3-kurs'!C297,'BR 3'!G:G)</f>
        <v>-1000000</v>
      </c>
      <c r="N297" s="12">
        <f t="shared" si="26"/>
        <v>13000000</v>
      </c>
      <c r="O297" s="342"/>
      <c r="P297" s="12">
        <f t="shared" si="27"/>
        <v>0</v>
      </c>
      <c r="Q297" s="384"/>
      <c r="T297" s="342">
        <f t="shared" si="25"/>
        <v>0</v>
      </c>
      <c r="U297" s="342">
        <v>-1000000</v>
      </c>
      <c r="V297" s="342">
        <v>1833328</v>
      </c>
      <c r="W297" s="342"/>
      <c r="X297" s="559"/>
      <c r="Y297" s="559"/>
      <c r="Z297" s="559"/>
      <c r="AA297" s="55">
        <f t="shared" si="30"/>
        <v>12000000</v>
      </c>
      <c r="AB297" s="55">
        <f t="shared" si="28"/>
        <v>-1000000</v>
      </c>
      <c r="AC297" s="55">
        <f t="shared" si="28"/>
        <v>13000000</v>
      </c>
      <c r="AD297" s="55">
        <f t="shared" si="29"/>
        <v>0</v>
      </c>
    </row>
    <row r="298" spans="1:30" s="51" customFormat="1" x14ac:dyDescent="0.25">
      <c r="A298" s="89">
        <f>SUBTOTAL(103,$B$2:B298)</f>
        <v>297</v>
      </c>
      <c r="B298" s="48" t="s">
        <v>3032</v>
      </c>
      <c r="C298" s="49">
        <v>43003831140115</v>
      </c>
      <c r="D298" s="49" t="str">
        <f>VLOOKUP(C298,'Hemis baza'!K:AJ,26,)</f>
        <v>438231100202</v>
      </c>
      <c r="E298" s="24" t="str">
        <f>VLOOKUP(C298,'Hemis baza'!K:AF,13,)</f>
        <v>To‘lov-shartnoma</v>
      </c>
      <c r="F298" s="109" t="str">
        <f>VLOOKUP(C298,'Hemis baza'!K:AF,3,)</f>
        <v>3-kurs</v>
      </c>
      <c r="G298" s="307" t="s">
        <v>318</v>
      </c>
      <c r="H298" s="404" t="str">
        <f>VLOOKUP(C298,'Hemis baza'!K:AF,5,)</f>
        <v>S1-22 IQT</v>
      </c>
      <c r="I298" s="403" t="str">
        <f>VLOOKUP(C298,'Hemis baza'!K:AF,11,)</f>
        <v>Bakalavr</v>
      </c>
      <c r="J298" s="23" t="str">
        <f>VLOOKUP(C298,'Hemis baza'!K:AF,12,)</f>
        <v>Sirtqi</v>
      </c>
      <c r="K298" s="77" t="s">
        <v>3033</v>
      </c>
      <c r="L298" s="50">
        <v>12000000</v>
      </c>
      <c r="M298" s="50">
        <f>SUMIF('BR 3'!B:B,'3-kurs'!C298,'BR 3'!G:G)</f>
        <v>12000000</v>
      </c>
      <c r="N298" s="12">
        <f t="shared" si="26"/>
        <v>0</v>
      </c>
      <c r="O298" s="50"/>
      <c r="P298" s="12">
        <f t="shared" si="27"/>
        <v>0</v>
      </c>
      <c r="Q298" s="48"/>
      <c r="T298" s="50">
        <f t="shared" si="25"/>
        <v>0</v>
      </c>
      <c r="U298" s="50">
        <v>12000000</v>
      </c>
      <c r="V298" s="50">
        <v>0</v>
      </c>
      <c r="W298" s="50"/>
      <c r="X298" s="558"/>
      <c r="Y298" s="558"/>
      <c r="Z298" s="558"/>
      <c r="AA298" s="55">
        <f t="shared" si="30"/>
        <v>12000000</v>
      </c>
      <c r="AB298" s="55">
        <f t="shared" si="28"/>
        <v>12000000</v>
      </c>
      <c r="AC298" s="55">
        <f t="shared" si="28"/>
        <v>0</v>
      </c>
      <c r="AD298" s="55">
        <f t="shared" si="29"/>
        <v>0</v>
      </c>
    </row>
    <row r="299" spans="1:30" s="51" customFormat="1" x14ac:dyDescent="0.25">
      <c r="A299" s="89">
        <f>SUBTOTAL(103,$B$2:B299)</f>
        <v>298</v>
      </c>
      <c r="B299" s="48" t="s">
        <v>3036</v>
      </c>
      <c r="C299" s="49">
        <v>40511821060017</v>
      </c>
      <c r="D299" s="49" t="str">
        <f>VLOOKUP(C299,'Hemis baza'!K:AJ,26,)</f>
        <v>438221100245</v>
      </c>
      <c r="E299" s="24" t="str">
        <f>VLOOKUP(C299,'Hemis baza'!K:AF,13,)</f>
        <v>To‘lov-shartnoma</v>
      </c>
      <c r="F299" s="109" t="str">
        <f>VLOOKUP(C299,'Hemis baza'!K:AF,3,)</f>
        <v>3-kurs</v>
      </c>
      <c r="G299" s="47" t="s">
        <v>4882</v>
      </c>
      <c r="H299" s="404" t="str">
        <f>VLOOKUP(C299,'Hemis baza'!K:AF,5,)</f>
        <v>S3-22 AP</v>
      </c>
      <c r="I299" s="403" t="str">
        <f>VLOOKUP(C299,'Hemis baza'!K:AF,11,)</f>
        <v>Bakalavr</v>
      </c>
      <c r="J299" s="23" t="str">
        <f>VLOOKUP(C299,'Hemis baza'!K:AF,12,)</f>
        <v>Sirtqi</v>
      </c>
      <c r="K299" s="77" t="s">
        <v>3037</v>
      </c>
      <c r="L299" s="50">
        <v>12000000</v>
      </c>
      <c r="M299" s="50">
        <f>SUMIF('BR 3'!B:B,'3-kurs'!C299,'BR 3'!G:G)</f>
        <v>9000000</v>
      </c>
      <c r="N299" s="12">
        <f t="shared" si="26"/>
        <v>3000000</v>
      </c>
      <c r="O299" s="50"/>
      <c r="P299" s="12">
        <f t="shared" si="27"/>
        <v>0</v>
      </c>
      <c r="Q299" s="48"/>
      <c r="T299" s="50">
        <f t="shared" si="25"/>
        <v>0</v>
      </c>
      <c r="U299" s="50">
        <v>9000000</v>
      </c>
      <c r="V299" s="50">
        <v>0</v>
      </c>
      <c r="W299" s="50"/>
      <c r="X299" s="558"/>
      <c r="Y299" s="558"/>
      <c r="Z299" s="558"/>
      <c r="AA299" s="55">
        <f t="shared" si="30"/>
        <v>12000000</v>
      </c>
      <c r="AB299" s="55">
        <f t="shared" si="28"/>
        <v>9000000</v>
      </c>
      <c r="AC299" s="55">
        <f t="shared" si="28"/>
        <v>3000000</v>
      </c>
      <c r="AD299" s="55">
        <f t="shared" si="29"/>
        <v>0</v>
      </c>
    </row>
    <row r="300" spans="1:30" s="51" customFormat="1" x14ac:dyDescent="0.25">
      <c r="A300" s="89">
        <f>SUBTOTAL(103,$B$2:B300)</f>
        <v>299</v>
      </c>
      <c r="B300" s="48" t="s">
        <v>3038</v>
      </c>
      <c r="C300" s="49">
        <v>42104901050066</v>
      </c>
      <c r="D300" s="49" t="str">
        <f>VLOOKUP(C300,'Hemis baza'!K:AJ,26,)</f>
        <v>438221100300</v>
      </c>
      <c r="E300" s="24" t="str">
        <f>VLOOKUP(C300,'Hemis baza'!K:AF,13,)</f>
        <v>To‘lov-shartnoma</v>
      </c>
      <c r="F300" s="109" t="str">
        <f>VLOOKUP(C300,'Hemis baza'!K:AF,3,)</f>
        <v>3-kurs</v>
      </c>
      <c r="G300" s="47" t="s">
        <v>4882</v>
      </c>
      <c r="H300" s="404" t="str">
        <f>VLOOKUP(C300,'Hemis baza'!K:AF,5,)</f>
        <v>S2-22 AP</v>
      </c>
      <c r="I300" s="403" t="str">
        <f>VLOOKUP(C300,'Hemis baza'!K:AF,11,)</f>
        <v>Bakalavr</v>
      </c>
      <c r="J300" s="23" t="str">
        <f>VLOOKUP(C300,'Hemis baza'!K:AF,12,)</f>
        <v>Sirtqi</v>
      </c>
      <c r="K300" s="77" t="s">
        <v>3039</v>
      </c>
      <c r="L300" s="50">
        <v>12000000</v>
      </c>
      <c r="M300" s="50">
        <f>SUMIF('BR 3'!B:B,'3-kurs'!C300,'BR 3'!G:G)</f>
        <v>3100000</v>
      </c>
      <c r="N300" s="12">
        <f t="shared" si="26"/>
        <v>8900000</v>
      </c>
      <c r="O300" s="50"/>
      <c r="P300" s="12">
        <f t="shared" si="27"/>
        <v>0</v>
      </c>
      <c r="Q300" s="48"/>
      <c r="T300" s="50">
        <f t="shared" si="25"/>
        <v>0</v>
      </c>
      <c r="U300" s="50">
        <v>3100000</v>
      </c>
      <c r="V300" s="50">
        <v>0</v>
      </c>
      <c r="W300" s="50"/>
      <c r="X300" s="558"/>
      <c r="Y300" s="558"/>
      <c r="Z300" s="558"/>
      <c r="AA300" s="55">
        <f t="shared" si="30"/>
        <v>12000000</v>
      </c>
      <c r="AB300" s="55">
        <f t="shared" si="28"/>
        <v>3100000</v>
      </c>
      <c r="AC300" s="55">
        <f t="shared" si="28"/>
        <v>8900000</v>
      </c>
      <c r="AD300" s="55">
        <f t="shared" si="29"/>
        <v>0</v>
      </c>
    </row>
    <row r="301" spans="1:30" s="51" customFormat="1" x14ac:dyDescent="0.25">
      <c r="A301" s="89">
        <f>SUBTOTAL(103,$B$2:B301)</f>
        <v>300</v>
      </c>
      <c r="B301" s="48" t="s">
        <v>3040</v>
      </c>
      <c r="C301" s="49">
        <v>40508934160095</v>
      </c>
      <c r="D301" s="49" t="str">
        <f>VLOOKUP(C301,'Hemis baza'!K:AJ,26,)</f>
        <v>438231100310</v>
      </c>
      <c r="E301" s="24" t="str">
        <f>VLOOKUP(C301,'Hemis baza'!K:AF,13,)</f>
        <v>To‘lov-shartnoma</v>
      </c>
      <c r="F301" s="109" t="str">
        <f>VLOOKUP(C301,'Hemis baza'!K:AF,3,)</f>
        <v>3-kurs</v>
      </c>
      <c r="G301" s="307" t="s">
        <v>361</v>
      </c>
      <c r="H301" s="404" t="str">
        <f>VLOOKUP(C301,'Hemis baza'!K:AF,5,)</f>
        <v>S1-22 PSI</v>
      </c>
      <c r="I301" s="403" t="str">
        <f>VLOOKUP(C301,'Hemis baza'!K:AF,11,)</f>
        <v>Bakalavr</v>
      </c>
      <c r="J301" s="23" t="str">
        <f>VLOOKUP(C301,'Hemis baza'!K:AF,12,)</f>
        <v>Sirtqi</v>
      </c>
      <c r="K301" s="77" t="s">
        <v>3041</v>
      </c>
      <c r="L301" s="50">
        <v>12000000</v>
      </c>
      <c r="M301" s="50">
        <f>SUMIF('BR 3'!B:B,'3-kurs'!C301,'BR 3'!G:G)</f>
        <v>-11000000</v>
      </c>
      <c r="N301" s="12">
        <f t="shared" si="26"/>
        <v>23000000</v>
      </c>
      <c r="O301" s="337" t="s">
        <v>7178</v>
      </c>
      <c r="P301" s="12">
        <f t="shared" si="27"/>
        <v>0</v>
      </c>
      <c r="Q301" s="48"/>
      <c r="T301" s="50">
        <f t="shared" si="25"/>
        <v>0</v>
      </c>
      <c r="U301" s="50">
        <v>-11000000</v>
      </c>
      <c r="V301" s="50">
        <v>0</v>
      </c>
      <c r="W301" s="50"/>
      <c r="X301" s="558"/>
      <c r="Y301" s="558"/>
      <c r="Z301" s="558"/>
      <c r="AA301" s="55">
        <f t="shared" si="30"/>
        <v>12000000</v>
      </c>
      <c r="AB301" s="55">
        <f t="shared" si="28"/>
        <v>-11000000</v>
      </c>
      <c r="AC301" s="55">
        <f t="shared" si="28"/>
        <v>23000000</v>
      </c>
      <c r="AD301" s="55">
        <f t="shared" si="29"/>
        <v>0</v>
      </c>
    </row>
    <row r="302" spans="1:30" s="51" customFormat="1" x14ac:dyDescent="0.25">
      <c r="A302" s="89">
        <f>SUBTOTAL(103,$B$2:B302)</f>
        <v>301</v>
      </c>
      <c r="B302" s="48" t="s">
        <v>3042</v>
      </c>
      <c r="C302" s="49">
        <v>61802045310040</v>
      </c>
      <c r="D302" s="49" t="str">
        <f>VLOOKUP(C302,'Hemis baza'!K:AJ,26,)</f>
        <v>438221100070</v>
      </c>
      <c r="E302" s="24" t="str">
        <f>VLOOKUP(C302,'Hemis baza'!K:AF,13,)</f>
        <v>To‘lov-shartnoma</v>
      </c>
      <c r="F302" s="109" t="str">
        <f>VLOOKUP(C302,'Hemis baza'!K:AF,3,)</f>
        <v>3-kurs</v>
      </c>
      <c r="G302" s="307" t="s">
        <v>361</v>
      </c>
      <c r="H302" s="404" t="str">
        <f>VLOOKUP(C302,'Hemis baza'!K:AF,5,)</f>
        <v>S3-22 PSI</v>
      </c>
      <c r="I302" s="403" t="str">
        <f>VLOOKUP(C302,'Hemis baza'!K:AF,11,)</f>
        <v>Bakalavr</v>
      </c>
      <c r="J302" s="23" t="str">
        <f>VLOOKUP(C302,'Hemis baza'!K:AF,12,)</f>
        <v>Sirtqi</v>
      </c>
      <c r="K302" s="77" t="s">
        <v>3043</v>
      </c>
      <c r="L302" s="50">
        <v>12000000</v>
      </c>
      <c r="M302" s="50">
        <f>SUMIF('BR 3'!B:B,'3-kurs'!C302,'BR 3'!G:G)</f>
        <v>12000000</v>
      </c>
      <c r="N302" s="12">
        <f t="shared" si="26"/>
        <v>0</v>
      </c>
      <c r="O302" s="50"/>
      <c r="P302" s="12">
        <f t="shared" si="27"/>
        <v>0</v>
      </c>
      <c r="Q302" s="48"/>
      <c r="T302" s="50">
        <f t="shared" si="25"/>
        <v>0</v>
      </c>
      <c r="U302" s="50">
        <v>12000000</v>
      </c>
      <c r="V302" s="50">
        <v>0</v>
      </c>
      <c r="W302" s="50"/>
      <c r="X302" s="558"/>
      <c r="Y302" s="558"/>
      <c r="Z302" s="558"/>
      <c r="AA302" s="55">
        <f t="shared" si="30"/>
        <v>12000000</v>
      </c>
      <c r="AB302" s="55">
        <f t="shared" si="28"/>
        <v>12000000</v>
      </c>
      <c r="AC302" s="55">
        <f t="shared" si="28"/>
        <v>0</v>
      </c>
      <c r="AD302" s="55">
        <f t="shared" si="29"/>
        <v>0</v>
      </c>
    </row>
    <row r="303" spans="1:30" s="51" customFormat="1" x14ac:dyDescent="0.25">
      <c r="A303" s="89">
        <f>SUBTOTAL(103,$B$2:B303)</f>
        <v>302</v>
      </c>
      <c r="B303" s="48" t="s">
        <v>3044</v>
      </c>
      <c r="C303" s="49">
        <v>30509995260042</v>
      </c>
      <c r="D303" s="49" t="e">
        <f>VLOOKUP(C303,'Hemis baza'!K:AJ,26,)</f>
        <v>#N/A</v>
      </c>
      <c r="E303" s="24" t="e">
        <f>VLOOKUP(C303,'Hemis baza'!K:AF,13,)</f>
        <v>#N/A</v>
      </c>
      <c r="F303" s="109" t="e">
        <f>VLOOKUP(C303,'Hemis baza'!K:AF,3,)</f>
        <v>#N/A</v>
      </c>
      <c r="G303" s="47"/>
      <c r="H303" s="404" t="e">
        <f>VLOOKUP(C303,'Hemis baza'!K:AF,5,)</f>
        <v>#N/A</v>
      </c>
      <c r="I303" s="403" t="e">
        <f>VLOOKUP(C303,'Hemis baza'!K:AF,11,)</f>
        <v>#N/A</v>
      </c>
      <c r="J303" s="23" t="e">
        <f>VLOOKUP(C303,'Hemis baza'!K:AF,12,)</f>
        <v>#N/A</v>
      </c>
      <c r="K303" s="77" t="s">
        <v>4655</v>
      </c>
      <c r="L303" s="50">
        <v>15000000</v>
      </c>
      <c r="M303" s="50">
        <f>SUMIF('BR 3'!B:B,'3-kurs'!C303,'BR 3'!G:G)</f>
        <v>0</v>
      </c>
      <c r="N303" s="12">
        <f t="shared" si="26"/>
        <v>15000000</v>
      </c>
      <c r="O303" s="50"/>
      <c r="P303" s="12">
        <f t="shared" si="27"/>
        <v>0</v>
      </c>
      <c r="Q303" s="48"/>
      <c r="T303" s="50">
        <f t="shared" si="25"/>
        <v>0</v>
      </c>
      <c r="U303" s="50">
        <v>0</v>
      </c>
      <c r="V303" s="50">
        <v>0</v>
      </c>
      <c r="W303" s="50"/>
      <c r="X303" s="558"/>
      <c r="Y303" s="558"/>
      <c r="Z303" s="558"/>
      <c r="AA303" s="55">
        <f t="shared" si="30"/>
        <v>15000000</v>
      </c>
      <c r="AB303" s="55">
        <f t="shared" si="28"/>
        <v>0</v>
      </c>
      <c r="AC303" s="55">
        <f t="shared" si="28"/>
        <v>15000000</v>
      </c>
      <c r="AD303" s="55">
        <f t="shared" si="29"/>
        <v>0</v>
      </c>
    </row>
    <row r="304" spans="1:30" x14ac:dyDescent="0.25">
      <c r="A304" s="89">
        <f>SUBTOTAL(103,$B$2:B304)</f>
        <v>303</v>
      </c>
      <c r="B304" s="384" t="s">
        <v>3045</v>
      </c>
      <c r="C304" s="49">
        <v>32804961010015</v>
      </c>
      <c r="D304" s="49" t="str">
        <f>VLOOKUP(C304,'Hemis baza'!K:AJ,26,)</f>
        <v>438231100019</v>
      </c>
      <c r="E304" s="24" t="str">
        <f>VLOOKUP(C304,'Hemis baza'!K:AF,13,)</f>
        <v>To‘lov-shartnoma</v>
      </c>
      <c r="F304" s="109" t="str">
        <f>VLOOKUP(C304,'Hemis baza'!K:AF,3,)</f>
        <v>3-kurs</v>
      </c>
      <c r="G304" s="305" t="s">
        <v>140</v>
      </c>
      <c r="H304" s="404" t="str">
        <f>VLOOKUP(C304,'Hemis baza'!K:AF,5,)</f>
        <v>S1-22 MuzT</v>
      </c>
      <c r="I304" s="403" t="str">
        <f>VLOOKUP(C304,'Hemis baza'!K:AF,11,)</f>
        <v>Bakalavr</v>
      </c>
      <c r="J304" s="23" t="str">
        <f>VLOOKUP(C304,'Hemis baza'!K:AF,12,)</f>
        <v>Sirtqi</v>
      </c>
      <c r="K304" s="77" t="s">
        <v>3046</v>
      </c>
      <c r="L304" s="342">
        <v>12000000</v>
      </c>
      <c r="M304" s="342">
        <f>SUMIF('BR 3'!B:B,'3-kurs'!C304,'BR 3'!G:G)</f>
        <v>3000000</v>
      </c>
      <c r="N304" s="12">
        <f t="shared" si="26"/>
        <v>9000000</v>
      </c>
      <c r="O304" s="342"/>
      <c r="P304" s="12">
        <f t="shared" si="27"/>
        <v>0</v>
      </c>
      <c r="Q304" s="384"/>
      <c r="T304" s="342">
        <f t="shared" si="25"/>
        <v>0</v>
      </c>
      <c r="U304" s="342">
        <v>3000000</v>
      </c>
      <c r="V304" s="342">
        <v>0</v>
      </c>
      <c r="W304" s="342"/>
      <c r="X304" s="559"/>
      <c r="Y304" s="559"/>
      <c r="Z304" s="559"/>
      <c r="AA304" s="55">
        <f t="shared" si="30"/>
        <v>12000000</v>
      </c>
      <c r="AB304" s="55">
        <f t="shared" si="28"/>
        <v>3000000</v>
      </c>
      <c r="AC304" s="55">
        <f t="shared" si="28"/>
        <v>9000000</v>
      </c>
      <c r="AD304" s="55">
        <f t="shared" si="29"/>
        <v>0</v>
      </c>
    </row>
    <row r="305" spans="1:30" x14ac:dyDescent="0.25">
      <c r="A305" s="89">
        <f>SUBTOTAL(103,$B$2:B305)</f>
        <v>304</v>
      </c>
      <c r="B305" s="384" t="s">
        <v>3047</v>
      </c>
      <c r="C305" s="49">
        <v>61104015300027</v>
      </c>
      <c r="D305" s="49" t="e">
        <f>VLOOKUP(C305,'Hemis baza'!K:AJ,26,)</f>
        <v>#N/A</v>
      </c>
      <c r="E305" s="24" t="e">
        <f>VLOOKUP(C305,'Hemis baza'!K:AF,13,)</f>
        <v>#N/A</v>
      </c>
      <c r="F305" s="109" t="e">
        <f>VLOOKUP(C305,'Hemis baza'!K:AF,3,)</f>
        <v>#N/A</v>
      </c>
      <c r="G305" s="47"/>
      <c r="H305" s="404" t="e">
        <f>VLOOKUP(C305,'Hemis baza'!K:AF,5,)</f>
        <v>#N/A</v>
      </c>
      <c r="I305" s="403" t="e">
        <f>VLOOKUP(C305,'Hemis baza'!K:AF,11,)</f>
        <v>#N/A</v>
      </c>
      <c r="J305" s="23" t="e">
        <f>VLOOKUP(C305,'Hemis baza'!K:AF,12,)</f>
        <v>#N/A</v>
      </c>
      <c r="K305" s="77" t="s">
        <v>3048</v>
      </c>
      <c r="L305" s="342">
        <v>12000000</v>
      </c>
      <c r="M305" s="342">
        <f>SUMIF('BR 3'!B:B,'3-kurs'!C305,'BR 3'!G:G)</f>
        <v>-10000000</v>
      </c>
      <c r="N305" s="12">
        <f t="shared" si="26"/>
        <v>22000000</v>
      </c>
      <c r="O305" s="342"/>
      <c r="P305" s="12">
        <f t="shared" si="27"/>
        <v>0</v>
      </c>
      <c r="Q305" s="384"/>
      <c r="T305" s="342">
        <f t="shared" si="25"/>
        <v>0</v>
      </c>
      <c r="U305" s="342">
        <v>-10000000</v>
      </c>
      <c r="V305" s="342">
        <v>458332</v>
      </c>
      <c r="W305" s="342"/>
      <c r="X305" s="559"/>
      <c r="Y305" s="559"/>
      <c r="Z305" s="559"/>
      <c r="AA305" s="55">
        <f t="shared" si="30"/>
        <v>12000000</v>
      </c>
      <c r="AB305" s="55">
        <f t="shared" si="28"/>
        <v>-10000000</v>
      </c>
      <c r="AC305" s="55">
        <f t="shared" si="28"/>
        <v>22000000</v>
      </c>
      <c r="AD305" s="55">
        <f t="shared" si="29"/>
        <v>0</v>
      </c>
    </row>
    <row r="306" spans="1:30" s="51" customFormat="1" x14ac:dyDescent="0.25">
      <c r="A306" s="89">
        <f>SUBTOTAL(103,$B$2:B306)</f>
        <v>305</v>
      </c>
      <c r="B306" s="48" t="s">
        <v>3049</v>
      </c>
      <c r="C306" s="49">
        <v>62402045280023</v>
      </c>
      <c r="D306" s="49" t="str">
        <f>VLOOKUP(C306,'Hemis baza'!K:AJ,26,)</f>
        <v>438221100221</v>
      </c>
      <c r="E306" s="24" t="str">
        <f>VLOOKUP(C306,'Hemis baza'!K:AF,13,)</f>
        <v>To‘lov-shartnoma</v>
      </c>
      <c r="F306" s="109" t="str">
        <f>VLOOKUP(C306,'Hemis baza'!K:AF,3,)</f>
        <v>3-kurs</v>
      </c>
      <c r="G306" s="47" t="s">
        <v>270</v>
      </c>
      <c r="H306" s="404" t="str">
        <f>VLOOKUP(C306,'Hemis baza'!K:AF,5,)</f>
        <v>1-22 XTA</v>
      </c>
      <c r="I306" s="403" t="str">
        <f>VLOOKUP(C306,'Hemis baza'!K:AF,11,)</f>
        <v>Bakalavr</v>
      </c>
      <c r="J306" s="23" t="str">
        <f>VLOOKUP(C306,'Hemis baza'!K:AF,12,)</f>
        <v>Kunduzgi</v>
      </c>
      <c r="K306" s="77" t="s">
        <v>3050</v>
      </c>
      <c r="L306" s="50">
        <v>15000000</v>
      </c>
      <c r="M306" s="50">
        <f>SUMIF('BR 3'!B:B,'3-kurs'!C306,'BR 3'!G:G)</f>
        <v>7500000</v>
      </c>
      <c r="N306" s="12">
        <f t="shared" si="26"/>
        <v>7500000</v>
      </c>
      <c r="O306" s="50"/>
      <c r="P306" s="12">
        <f t="shared" si="27"/>
        <v>0</v>
      </c>
      <c r="Q306" s="48"/>
      <c r="T306" s="50">
        <f t="shared" si="25"/>
        <v>0</v>
      </c>
      <c r="U306" s="50">
        <v>7500000</v>
      </c>
      <c r="V306" s="50">
        <v>0</v>
      </c>
      <c r="W306" s="50"/>
      <c r="X306" s="558"/>
      <c r="Y306" s="558"/>
      <c r="Z306" s="558"/>
      <c r="AA306" s="55">
        <f t="shared" si="30"/>
        <v>15000000</v>
      </c>
      <c r="AB306" s="55">
        <f t="shared" si="28"/>
        <v>7500000</v>
      </c>
      <c r="AC306" s="55">
        <f t="shared" si="28"/>
        <v>7500000</v>
      </c>
      <c r="AD306" s="55">
        <f t="shared" si="29"/>
        <v>0</v>
      </c>
    </row>
    <row r="307" spans="1:30" s="51" customFormat="1" x14ac:dyDescent="0.25">
      <c r="A307" s="89">
        <f>SUBTOTAL(103,$B$2:B307)</f>
        <v>306</v>
      </c>
      <c r="B307" s="48" t="s">
        <v>3051</v>
      </c>
      <c r="C307" s="49">
        <v>50811025300012</v>
      </c>
      <c r="D307" s="49" t="str">
        <f>VLOOKUP(C307,'Hemis baza'!K:AJ,26,)</f>
        <v>438221100198</v>
      </c>
      <c r="E307" s="24" t="str">
        <f>VLOOKUP(C307,'Hemis baza'!K:AF,13,)</f>
        <v>To‘lov-shartnoma</v>
      </c>
      <c r="F307" s="109" t="str">
        <f>VLOOKUP(C307,'Hemis baza'!K:AF,3,)</f>
        <v>3-kurs</v>
      </c>
      <c r="G307" s="47" t="s">
        <v>4882</v>
      </c>
      <c r="H307" s="404" t="str">
        <f>VLOOKUP(C307,'Hemis baza'!K:AF,5,)</f>
        <v>2-22 AP</v>
      </c>
      <c r="I307" s="403" t="str">
        <f>VLOOKUP(C307,'Hemis baza'!K:AF,11,)</f>
        <v>Bakalavr</v>
      </c>
      <c r="J307" s="23" t="str">
        <f>VLOOKUP(C307,'Hemis baza'!K:AF,12,)</f>
        <v>Kunduzgi</v>
      </c>
      <c r="K307" s="77" t="s">
        <v>3052</v>
      </c>
      <c r="L307" s="50">
        <v>15000000</v>
      </c>
      <c r="M307" s="50">
        <f>SUMIF('BR 3'!B:B,'3-kurs'!C307,'BR 3'!G:G)</f>
        <v>2000000</v>
      </c>
      <c r="N307" s="12">
        <f t="shared" si="26"/>
        <v>13000000</v>
      </c>
      <c r="O307" s="50">
        <f>30000000+15000000</f>
        <v>45000000</v>
      </c>
      <c r="P307" s="12">
        <f t="shared" si="27"/>
        <v>0</v>
      </c>
      <c r="Q307" s="48" t="s">
        <v>7165</v>
      </c>
      <c r="T307" s="50">
        <f t="shared" si="25"/>
        <v>0</v>
      </c>
      <c r="U307" s="50">
        <v>2000000</v>
      </c>
      <c r="V307" s="50">
        <v>0</v>
      </c>
      <c r="W307" s="50"/>
      <c r="X307" s="558"/>
      <c r="Y307" s="558"/>
      <c r="Z307" s="558"/>
      <c r="AA307" s="55">
        <f t="shared" si="30"/>
        <v>15000000</v>
      </c>
      <c r="AB307" s="55">
        <f t="shared" si="28"/>
        <v>2000000</v>
      </c>
      <c r="AC307" s="55">
        <f t="shared" si="28"/>
        <v>13000000</v>
      </c>
      <c r="AD307" s="55">
        <f t="shared" si="29"/>
        <v>0</v>
      </c>
    </row>
    <row r="308" spans="1:30" s="51" customFormat="1" x14ac:dyDescent="0.25">
      <c r="A308" s="89">
        <f>SUBTOTAL(103,$B$2:B308)</f>
        <v>307</v>
      </c>
      <c r="B308" s="48" t="s">
        <v>3053</v>
      </c>
      <c r="C308" s="49">
        <v>41512851140028</v>
      </c>
      <c r="D308" s="49" t="str">
        <f>VLOOKUP(C308,'Hemis baza'!K:AJ,26,)</f>
        <v>438231100242</v>
      </c>
      <c r="E308" s="24" t="str">
        <f>VLOOKUP(C308,'Hemis baza'!K:AF,13,)</f>
        <v>To‘lov-shartnoma</v>
      </c>
      <c r="F308" s="109" t="str">
        <f>VLOOKUP(C308,'Hemis baza'!K:AF,3,)</f>
        <v>3-kurs</v>
      </c>
      <c r="G308" s="47" t="s">
        <v>36</v>
      </c>
      <c r="H308" s="404" t="str">
        <f>VLOOKUP(C308,'Hemis baza'!K:AF,5,)</f>
        <v>S2-22 MT</v>
      </c>
      <c r="I308" s="403" t="str">
        <f>VLOOKUP(C308,'Hemis baza'!K:AF,11,)</f>
        <v>Bakalavr</v>
      </c>
      <c r="J308" s="23" t="str">
        <f>VLOOKUP(C308,'Hemis baza'!K:AF,12,)</f>
        <v>Sirtqi</v>
      </c>
      <c r="K308" s="77" t="s">
        <v>3054</v>
      </c>
      <c r="L308" s="50">
        <v>12000000</v>
      </c>
      <c r="M308" s="50">
        <f>SUMIF('BR 3'!B:B,'3-kurs'!C308,'BR 3'!G:G)</f>
        <v>9000000</v>
      </c>
      <c r="N308" s="12">
        <f t="shared" si="26"/>
        <v>3000000</v>
      </c>
      <c r="O308" s="50"/>
      <c r="P308" s="12">
        <f t="shared" si="27"/>
        <v>0</v>
      </c>
      <c r="Q308" s="48"/>
      <c r="T308" s="50">
        <f t="shared" si="25"/>
        <v>0</v>
      </c>
      <c r="U308" s="50">
        <v>9000000</v>
      </c>
      <c r="V308" s="50">
        <v>0</v>
      </c>
      <c r="W308" s="50"/>
      <c r="X308" s="558"/>
      <c r="Y308" s="558"/>
      <c r="Z308" s="558"/>
      <c r="AA308" s="55">
        <f t="shared" si="30"/>
        <v>12000000</v>
      </c>
      <c r="AB308" s="55">
        <f t="shared" si="28"/>
        <v>9000000</v>
      </c>
      <c r="AC308" s="55">
        <f t="shared" si="28"/>
        <v>3000000</v>
      </c>
      <c r="AD308" s="55">
        <f t="shared" si="29"/>
        <v>0</v>
      </c>
    </row>
    <row r="309" spans="1:30" x14ac:dyDescent="0.25">
      <c r="A309" s="89">
        <f>SUBTOTAL(103,$B$2:B309)</f>
        <v>308</v>
      </c>
      <c r="B309" s="384" t="s">
        <v>3057</v>
      </c>
      <c r="C309" s="49">
        <v>31705995300068</v>
      </c>
      <c r="D309" s="49" t="e">
        <f>VLOOKUP(C309,'Hemis baza'!K:AJ,26,)</f>
        <v>#N/A</v>
      </c>
      <c r="E309" s="24" t="e">
        <f>VLOOKUP(C309,'Hemis baza'!K:AF,13,)</f>
        <v>#N/A</v>
      </c>
      <c r="F309" s="109" t="e">
        <f>VLOOKUP(C309,'Hemis baza'!K:AF,3,)</f>
        <v>#N/A</v>
      </c>
      <c r="G309" s="47"/>
      <c r="H309" s="404" t="e">
        <f>VLOOKUP(C309,'Hemis baza'!K:AF,5,)</f>
        <v>#N/A</v>
      </c>
      <c r="I309" s="403" t="e">
        <f>VLOOKUP(C309,'Hemis baza'!K:AF,11,)</f>
        <v>#N/A</v>
      </c>
      <c r="J309" s="23" t="e">
        <f>VLOOKUP(C309,'Hemis baza'!K:AF,12,)</f>
        <v>#N/A</v>
      </c>
      <c r="K309" s="77" t="s">
        <v>3058</v>
      </c>
      <c r="L309" s="342">
        <v>12000000</v>
      </c>
      <c r="M309" s="342">
        <f>SUMIF('BR 3'!B:B,'3-kurs'!C309,'BR 3'!G:G)</f>
        <v>-10000000</v>
      </c>
      <c r="N309" s="12">
        <f t="shared" si="26"/>
        <v>22000000</v>
      </c>
      <c r="O309" s="342"/>
      <c r="P309" s="12">
        <f t="shared" si="27"/>
        <v>0</v>
      </c>
      <c r="Q309" s="384"/>
      <c r="T309" s="342">
        <f t="shared" si="25"/>
        <v>0</v>
      </c>
      <c r="U309" s="342">
        <v>-10000000</v>
      </c>
      <c r="V309" s="342">
        <v>0</v>
      </c>
      <c r="W309" s="342"/>
      <c r="X309" s="559"/>
      <c r="Y309" s="559"/>
      <c r="Z309" s="559"/>
      <c r="AA309" s="55">
        <f t="shared" si="30"/>
        <v>12000000</v>
      </c>
      <c r="AB309" s="55">
        <f t="shared" si="28"/>
        <v>-10000000</v>
      </c>
      <c r="AC309" s="55">
        <f t="shared" si="28"/>
        <v>22000000</v>
      </c>
      <c r="AD309" s="55">
        <f t="shared" si="29"/>
        <v>0</v>
      </c>
    </row>
    <row r="310" spans="1:30" s="51" customFormat="1" x14ac:dyDescent="0.25">
      <c r="A310" s="89">
        <f>SUBTOTAL(103,$B$2:B310)</f>
        <v>309</v>
      </c>
      <c r="B310" s="48" t="s">
        <v>3059</v>
      </c>
      <c r="C310" s="49">
        <v>60604035340014</v>
      </c>
      <c r="D310" s="49" t="str">
        <f>VLOOKUP(C310,'Hemis baza'!K:AJ,26,)</f>
        <v>438221100137</v>
      </c>
      <c r="E310" s="24" t="str">
        <f>VLOOKUP(C310,'Hemis baza'!K:AF,13,)</f>
        <v>To‘lov-shartnoma</v>
      </c>
      <c r="F310" s="109" t="str">
        <f>VLOOKUP(C310,'Hemis baza'!K:AF,3,)</f>
        <v>3-kurs</v>
      </c>
      <c r="G310" s="47" t="s">
        <v>4882</v>
      </c>
      <c r="H310" s="404" t="str">
        <f>VLOOKUP(C310,'Hemis baza'!K:AF,5,)</f>
        <v>S2-22 AP</v>
      </c>
      <c r="I310" s="403" t="str">
        <f>VLOOKUP(C310,'Hemis baza'!K:AF,11,)</f>
        <v>Bakalavr</v>
      </c>
      <c r="J310" s="23" t="str">
        <f>VLOOKUP(C310,'Hemis baza'!K:AF,12,)</f>
        <v>Sirtqi</v>
      </c>
      <c r="K310" s="77" t="s">
        <v>3060</v>
      </c>
      <c r="L310" s="50">
        <v>12000000</v>
      </c>
      <c r="M310" s="50">
        <f>SUMIF('BR 3'!B:B,'3-kurs'!C310,'BR 3'!G:G)</f>
        <v>12000000</v>
      </c>
      <c r="N310" s="12">
        <f t="shared" si="26"/>
        <v>0</v>
      </c>
      <c r="O310" s="50"/>
      <c r="P310" s="12">
        <f t="shared" si="27"/>
        <v>0</v>
      </c>
      <c r="Q310" s="48"/>
      <c r="T310" s="50">
        <f t="shared" si="25"/>
        <v>0</v>
      </c>
      <c r="U310" s="50">
        <v>12000000</v>
      </c>
      <c r="V310" s="50">
        <v>0</v>
      </c>
      <c r="W310" s="50"/>
      <c r="X310" s="558"/>
      <c r="Y310" s="558"/>
      <c r="Z310" s="558"/>
      <c r="AA310" s="55">
        <f t="shared" si="30"/>
        <v>12000000</v>
      </c>
      <c r="AB310" s="55">
        <f t="shared" si="28"/>
        <v>12000000</v>
      </c>
      <c r="AC310" s="55">
        <f t="shared" si="28"/>
        <v>0</v>
      </c>
      <c r="AD310" s="55">
        <f t="shared" si="29"/>
        <v>0</v>
      </c>
    </row>
    <row r="311" spans="1:30" s="51" customFormat="1" x14ac:dyDescent="0.25">
      <c r="A311" s="89">
        <f>SUBTOTAL(103,$B$2:B311)</f>
        <v>310</v>
      </c>
      <c r="B311" s="48" t="s">
        <v>3061</v>
      </c>
      <c r="C311" s="49">
        <v>51109045300026</v>
      </c>
      <c r="D311" s="49" t="str">
        <f>VLOOKUP(C311,'Hemis baza'!K:AJ,26,)</f>
        <v>438221100270</v>
      </c>
      <c r="E311" s="24" t="str">
        <f>VLOOKUP(C311,'Hemis baza'!K:AF,13,)</f>
        <v>Davlat granti</v>
      </c>
      <c r="F311" s="109" t="str">
        <f>VLOOKUP(C311,'Hemis baza'!K:AF,3,)</f>
        <v>3-kurs</v>
      </c>
      <c r="G311" s="47" t="s">
        <v>4882</v>
      </c>
      <c r="H311" s="404" t="str">
        <f>VLOOKUP(C311,'Hemis baza'!K:AF,5,)</f>
        <v>1-22 AP</v>
      </c>
      <c r="I311" s="403" t="str">
        <f>VLOOKUP(C311,'Hemis baza'!K:AF,11,)</f>
        <v>Bakalavr</v>
      </c>
      <c r="J311" s="23" t="str">
        <f>VLOOKUP(C311,'Hemis baza'!K:AF,12,)</f>
        <v>Kunduzgi</v>
      </c>
      <c r="K311" s="77" t="s">
        <v>3062</v>
      </c>
      <c r="L311" s="50">
        <v>15000000</v>
      </c>
      <c r="M311" s="50">
        <f>SUMIF('BR 3'!B:B,'3-kurs'!C311,'BR 3'!G:G)</f>
        <v>15000000</v>
      </c>
      <c r="N311" s="12">
        <f t="shared" si="26"/>
        <v>0</v>
      </c>
      <c r="O311" s="50"/>
      <c r="P311" s="12">
        <f t="shared" si="27"/>
        <v>0</v>
      </c>
      <c r="Q311" s="48"/>
      <c r="T311" s="50">
        <f t="shared" ref="T311:T370" si="31">M311-U311</f>
        <v>0</v>
      </c>
      <c r="U311" s="50">
        <v>15000000</v>
      </c>
      <c r="V311" s="50">
        <v>0</v>
      </c>
      <c r="W311" s="50"/>
      <c r="X311" s="558"/>
      <c r="Y311" s="558"/>
      <c r="Z311" s="558"/>
      <c r="AA311" s="55">
        <f t="shared" si="30"/>
        <v>15000000</v>
      </c>
      <c r="AB311" s="55">
        <f t="shared" si="28"/>
        <v>15000000</v>
      </c>
      <c r="AC311" s="55">
        <f t="shared" si="28"/>
        <v>0</v>
      </c>
      <c r="AD311" s="55">
        <f t="shared" si="29"/>
        <v>0</v>
      </c>
    </row>
    <row r="312" spans="1:30" s="51" customFormat="1" x14ac:dyDescent="0.25">
      <c r="A312" s="89">
        <f>SUBTOTAL(103,$B$2:B312)</f>
        <v>311</v>
      </c>
      <c r="B312" s="48" t="s">
        <v>3063</v>
      </c>
      <c r="C312" s="49">
        <v>61806015300013</v>
      </c>
      <c r="D312" s="49" t="str">
        <f>VLOOKUP(C312,'Hemis baza'!K:AJ,26,)</f>
        <v>438231100175</v>
      </c>
      <c r="E312" s="24" t="str">
        <f>VLOOKUP(C312,'Hemis baza'!K:AF,13,)</f>
        <v>To‘lov-shartnoma</v>
      </c>
      <c r="F312" s="109" t="str">
        <f>VLOOKUP(C312,'Hemis baza'!K:AF,3,)</f>
        <v>3-kurs</v>
      </c>
      <c r="G312" s="47" t="s">
        <v>121</v>
      </c>
      <c r="H312" s="404" t="str">
        <f>VLOOKUP(C312,'Hemis baza'!K:AF,5,)</f>
        <v>S1-22 BT</v>
      </c>
      <c r="I312" s="403" t="str">
        <f>VLOOKUP(C312,'Hemis baza'!K:AF,11,)</f>
        <v>Bakalavr</v>
      </c>
      <c r="J312" s="23" t="str">
        <f>VLOOKUP(C312,'Hemis baza'!K:AF,12,)</f>
        <v>Sirtqi</v>
      </c>
      <c r="K312" s="77" t="s">
        <v>3064</v>
      </c>
      <c r="L312" s="50">
        <v>12000000</v>
      </c>
      <c r="M312" s="50">
        <f>SUMIF('BR 3'!B:B,'3-kurs'!C312,'BR 3'!G:G)</f>
        <v>10200000</v>
      </c>
      <c r="N312" s="12">
        <f t="shared" si="26"/>
        <v>1800000</v>
      </c>
      <c r="O312" s="50"/>
      <c r="P312" s="12">
        <f t="shared" si="27"/>
        <v>0</v>
      </c>
      <c r="Q312" s="48"/>
      <c r="T312" s="50">
        <f t="shared" si="31"/>
        <v>0</v>
      </c>
      <c r="U312" s="50">
        <v>10200000</v>
      </c>
      <c r="V312" s="50">
        <v>0</v>
      </c>
      <c r="W312" s="50"/>
      <c r="X312" s="558"/>
      <c r="Y312" s="558"/>
      <c r="Z312" s="558"/>
      <c r="AA312" s="55">
        <f t="shared" si="30"/>
        <v>12000000</v>
      </c>
      <c r="AB312" s="55">
        <f t="shared" si="28"/>
        <v>10200000</v>
      </c>
      <c r="AC312" s="55">
        <f t="shared" si="28"/>
        <v>1800000</v>
      </c>
      <c r="AD312" s="55">
        <f t="shared" si="29"/>
        <v>0</v>
      </c>
    </row>
    <row r="313" spans="1:30" s="51" customFormat="1" x14ac:dyDescent="0.25">
      <c r="A313" s="89">
        <f>SUBTOTAL(103,$B$2:B313)</f>
        <v>312</v>
      </c>
      <c r="B313" s="48" t="s">
        <v>3067</v>
      </c>
      <c r="C313" s="49">
        <v>52007026120016</v>
      </c>
      <c r="D313" s="49" t="str">
        <f>VLOOKUP(C313,'Hemis baza'!K:AJ,26,)</f>
        <v>438231100069</v>
      </c>
      <c r="E313" s="24" t="str">
        <f>VLOOKUP(C313,'Hemis baza'!K:AF,13,)</f>
        <v>To‘lov-shartnoma</v>
      </c>
      <c r="F313" s="109" t="str">
        <f>VLOOKUP(C313,'Hemis baza'!K:AF,3,)</f>
        <v>3-kurs</v>
      </c>
      <c r="G313" s="47" t="s">
        <v>309</v>
      </c>
      <c r="H313" s="404" t="str">
        <f>VLOOKUP(C313,'Hemis baza'!K:AF,5,)</f>
        <v>S1-22 Tarix</v>
      </c>
      <c r="I313" s="403" t="str">
        <f>VLOOKUP(C313,'Hemis baza'!K:AF,11,)</f>
        <v>Bakalavr</v>
      </c>
      <c r="J313" s="23" t="str">
        <f>VLOOKUP(C313,'Hemis baza'!K:AF,12,)</f>
        <v>Sirtqi</v>
      </c>
      <c r="K313" s="77" t="s">
        <v>3068</v>
      </c>
      <c r="L313" s="50">
        <v>12000000</v>
      </c>
      <c r="M313" s="50">
        <f>SUMIF('BR 3'!B:B,'3-kurs'!C313,'BR 3'!G:G)</f>
        <v>11000000</v>
      </c>
      <c r="N313" s="12">
        <f t="shared" si="26"/>
        <v>1000000</v>
      </c>
      <c r="O313" s="50"/>
      <c r="P313" s="12">
        <f t="shared" si="27"/>
        <v>0</v>
      </c>
      <c r="Q313" s="48"/>
      <c r="T313" s="50">
        <f t="shared" si="31"/>
        <v>0</v>
      </c>
      <c r="U313" s="50">
        <v>11000000</v>
      </c>
      <c r="V313" s="50">
        <v>0</v>
      </c>
      <c r="W313" s="50"/>
      <c r="X313" s="558"/>
      <c r="Y313" s="558"/>
      <c r="Z313" s="558"/>
      <c r="AA313" s="55">
        <f t="shared" si="30"/>
        <v>12000000</v>
      </c>
      <c r="AB313" s="55">
        <f t="shared" si="28"/>
        <v>11000000</v>
      </c>
      <c r="AC313" s="55">
        <f t="shared" si="28"/>
        <v>1000000</v>
      </c>
      <c r="AD313" s="55">
        <f t="shared" si="29"/>
        <v>0</v>
      </c>
    </row>
    <row r="314" spans="1:30" s="51" customFormat="1" x14ac:dyDescent="0.25">
      <c r="A314" s="89">
        <f>SUBTOTAL(103,$B$2:B314)</f>
        <v>313</v>
      </c>
      <c r="B314" s="48" t="s">
        <v>3069</v>
      </c>
      <c r="C314" s="49">
        <v>61002055310063</v>
      </c>
      <c r="D314" s="49" t="str">
        <f>VLOOKUP(C314,'Hemis baza'!K:AJ,26,)</f>
        <v>438221100287</v>
      </c>
      <c r="E314" s="24" t="str">
        <f>VLOOKUP(C314,'Hemis baza'!K:AF,13,)</f>
        <v>To‘lov-shartnoma</v>
      </c>
      <c r="F314" s="109" t="str">
        <f>VLOOKUP(C314,'Hemis baza'!K:AF,3,)</f>
        <v>3-kurs</v>
      </c>
      <c r="G314" s="47" t="s">
        <v>270</v>
      </c>
      <c r="H314" s="404" t="str">
        <f>VLOOKUP(C314,'Hemis baza'!K:AF,5,)</f>
        <v>1-22 XTA</v>
      </c>
      <c r="I314" s="403" t="str">
        <f>VLOOKUP(C314,'Hemis baza'!K:AF,11,)</f>
        <v>Bakalavr</v>
      </c>
      <c r="J314" s="23" t="str">
        <f>VLOOKUP(C314,'Hemis baza'!K:AF,12,)</f>
        <v>Kunduzgi</v>
      </c>
      <c r="K314" s="77" t="s">
        <v>3070</v>
      </c>
      <c r="L314" s="50">
        <v>15000000</v>
      </c>
      <c r="M314" s="50">
        <f>SUMIF('BR 3'!B:B,'3-kurs'!C314,'BR 3'!G:G)</f>
        <v>22500000</v>
      </c>
      <c r="N314" s="12">
        <f t="shared" si="26"/>
        <v>0</v>
      </c>
      <c r="O314" s="50"/>
      <c r="P314" s="12">
        <f t="shared" si="27"/>
        <v>7500000</v>
      </c>
      <c r="Q314" s="48"/>
      <c r="T314" s="50">
        <f t="shared" si="31"/>
        <v>0</v>
      </c>
      <c r="U314" s="50">
        <v>22500000</v>
      </c>
      <c r="V314" s="50">
        <v>0</v>
      </c>
      <c r="W314" s="50"/>
      <c r="X314" s="558"/>
      <c r="Y314" s="558"/>
      <c r="Z314" s="558"/>
      <c r="AA314" s="55">
        <f t="shared" si="30"/>
        <v>15000000</v>
      </c>
      <c r="AB314" s="55">
        <f t="shared" si="28"/>
        <v>22500000</v>
      </c>
      <c r="AC314" s="55">
        <f t="shared" si="28"/>
        <v>0</v>
      </c>
      <c r="AD314" s="55">
        <f t="shared" si="29"/>
        <v>7500000</v>
      </c>
    </row>
    <row r="315" spans="1:30" s="51" customFormat="1" x14ac:dyDescent="0.25">
      <c r="A315" s="89">
        <f>SUBTOTAL(103,$B$2:B315)</f>
        <v>314</v>
      </c>
      <c r="B315" s="48" t="s">
        <v>3071</v>
      </c>
      <c r="C315" s="49">
        <v>51505035310059</v>
      </c>
      <c r="D315" s="49" t="e">
        <f>VLOOKUP(C315,'Hemis baza'!K:AJ,26,)</f>
        <v>#N/A</v>
      </c>
      <c r="E315" s="24" t="e">
        <f>VLOOKUP(C315,'Hemis baza'!K:AF,13,)</f>
        <v>#N/A</v>
      </c>
      <c r="F315" s="109" t="e">
        <f>VLOOKUP(C315,'Hemis baza'!K:AF,3,)</f>
        <v>#N/A</v>
      </c>
      <c r="G315" s="47"/>
      <c r="H315" s="404" t="e">
        <f>VLOOKUP(C315,'Hemis baza'!K:AF,5,)</f>
        <v>#N/A</v>
      </c>
      <c r="I315" s="403" t="e">
        <f>VLOOKUP(C315,'Hemis baza'!K:AF,11,)</f>
        <v>#N/A</v>
      </c>
      <c r="J315" s="23" t="e">
        <f>VLOOKUP(C315,'Hemis baza'!K:AF,12,)</f>
        <v>#N/A</v>
      </c>
      <c r="K315" s="77" t="s">
        <v>3072</v>
      </c>
      <c r="L315" s="50">
        <v>15000000</v>
      </c>
      <c r="M315" s="50">
        <f>SUMIF('BR 3'!B:B,'3-kurs'!C315,'BR 3'!G:G)</f>
        <v>0</v>
      </c>
      <c r="N315" s="12">
        <f t="shared" si="26"/>
        <v>15000000</v>
      </c>
      <c r="O315" s="50"/>
      <c r="P315" s="12">
        <f t="shared" si="27"/>
        <v>0</v>
      </c>
      <c r="Q315" s="48"/>
      <c r="T315" s="50">
        <f t="shared" si="31"/>
        <v>0</v>
      </c>
      <c r="U315" s="50">
        <v>0</v>
      </c>
      <c r="V315" s="50">
        <v>0</v>
      </c>
      <c r="W315" s="50"/>
      <c r="X315" s="558"/>
      <c r="Y315" s="558"/>
      <c r="Z315" s="558"/>
      <c r="AA315" s="55">
        <f t="shared" si="30"/>
        <v>15000000</v>
      </c>
      <c r="AB315" s="55">
        <f t="shared" si="28"/>
        <v>0</v>
      </c>
      <c r="AC315" s="55">
        <f t="shared" si="28"/>
        <v>15000000</v>
      </c>
      <c r="AD315" s="55">
        <f t="shared" si="29"/>
        <v>0</v>
      </c>
    </row>
    <row r="316" spans="1:30" s="51" customFormat="1" x14ac:dyDescent="0.25">
      <c r="A316" s="89">
        <f>SUBTOTAL(103,$B$2:B316)</f>
        <v>315</v>
      </c>
      <c r="B316" s="48" t="s">
        <v>3073</v>
      </c>
      <c r="C316" s="49">
        <v>42206881140017</v>
      </c>
      <c r="D316" s="49" t="str">
        <f>VLOOKUP(C316,'Hemis baza'!K:AJ,26,)</f>
        <v>438231100288</v>
      </c>
      <c r="E316" s="24" t="str">
        <f>VLOOKUP(C316,'Hemis baza'!K:AF,13,)</f>
        <v>To‘lov-shartnoma</v>
      </c>
      <c r="F316" s="109" t="str">
        <f>VLOOKUP(C316,'Hemis baza'!K:AF,3,)</f>
        <v>3-kurs</v>
      </c>
      <c r="G316" s="47" t="s">
        <v>36</v>
      </c>
      <c r="H316" s="404" t="str">
        <f>VLOOKUP(C316,'Hemis baza'!K:AF,5,)</f>
        <v>S2-22 MT</v>
      </c>
      <c r="I316" s="403" t="str">
        <f>VLOOKUP(C316,'Hemis baza'!K:AF,11,)</f>
        <v>Bakalavr</v>
      </c>
      <c r="J316" s="23" t="str">
        <f>VLOOKUP(C316,'Hemis baza'!K:AF,12,)</f>
        <v>Sirtqi</v>
      </c>
      <c r="K316" s="77" t="s">
        <v>3074</v>
      </c>
      <c r="L316" s="50">
        <v>12000000</v>
      </c>
      <c r="M316" s="50">
        <f>SUMIF('BR 3'!B:B,'3-kurs'!C316,'BR 3'!G:G)</f>
        <v>12000000</v>
      </c>
      <c r="N316" s="12">
        <f t="shared" si="26"/>
        <v>0</v>
      </c>
      <c r="O316" s="50"/>
      <c r="P316" s="12">
        <f t="shared" si="27"/>
        <v>0</v>
      </c>
      <c r="Q316" s="48"/>
      <c r="T316" s="50">
        <f t="shared" si="31"/>
        <v>0</v>
      </c>
      <c r="U316" s="50">
        <v>12000000</v>
      </c>
      <c r="V316" s="50">
        <v>0</v>
      </c>
      <c r="W316" s="50"/>
      <c r="X316" s="558"/>
      <c r="Y316" s="558"/>
      <c r="Z316" s="558"/>
      <c r="AA316" s="55">
        <f t="shared" si="30"/>
        <v>12000000</v>
      </c>
      <c r="AB316" s="55">
        <f t="shared" si="28"/>
        <v>12000000</v>
      </c>
      <c r="AC316" s="55">
        <f t="shared" si="28"/>
        <v>0</v>
      </c>
      <c r="AD316" s="55">
        <f t="shared" si="29"/>
        <v>0</v>
      </c>
    </row>
    <row r="317" spans="1:30" s="51" customFormat="1" x14ac:dyDescent="0.25">
      <c r="A317" s="89">
        <f>SUBTOTAL(103,$B$2:B317)</f>
        <v>316</v>
      </c>
      <c r="B317" s="48" t="s">
        <v>3075</v>
      </c>
      <c r="C317" s="49">
        <v>40207781140051</v>
      </c>
      <c r="D317" s="49" t="str">
        <f>VLOOKUP(C317,'Hemis baza'!K:AJ,26,)</f>
        <v>438231100488</v>
      </c>
      <c r="E317" s="24" t="str">
        <f>VLOOKUP(C317,'Hemis baza'!K:AF,13,)</f>
        <v>To‘lov-shartnoma</v>
      </c>
      <c r="F317" s="109" t="str">
        <f>VLOOKUP(C317,'Hemis baza'!K:AF,3,)</f>
        <v>3-kurs</v>
      </c>
      <c r="G317" s="47" t="s">
        <v>121</v>
      </c>
      <c r="H317" s="404" t="str">
        <f>VLOOKUP(C317,'Hemis baza'!K:AF,5,)</f>
        <v>S2-22 BT</v>
      </c>
      <c r="I317" s="403" t="str">
        <f>VLOOKUP(C317,'Hemis baza'!K:AF,11,)</f>
        <v>Bakalavr</v>
      </c>
      <c r="J317" s="23" t="str">
        <f>VLOOKUP(C317,'Hemis baza'!K:AF,12,)</f>
        <v>Sirtqi</v>
      </c>
      <c r="K317" s="77" t="s">
        <v>4896</v>
      </c>
      <c r="L317" s="50">
        <v>12000000</v>
      </c>
      <c r="M317" s="50">
        <f>SUMIF('BR 3'!B:B,'3-kurs'!C317,'BR 3'!G:G)</f>
        <v>7500000</v>
      </c>
      <c r="N317" s="12">
        <f t="shared" si="26"/>
        <v>4500000</v>
      </c>
      <c r="O317" s="50"/>
      <c r="P317" s="12">
        <f t="shared" si="27"/>
        <v>0</v>
      </c>
      <c r="Q317" s="48"/>
      <c r="T317" s="50">
        <f t="shared" si="31"/>
        <v>0</v>
      </c>
      <c r="U317" s="50">
        <v>7500000</v>
      </c>
      <c r="V317" s="50">
        <v>0</v>
      </c>
      <c r="W317" s="50"/>
      <c r="X317" s="558"/>
      <c r="Y317" s="558"/>
      <c r="Z317" s="558"/>
      <c r="AA317" s="55">
        <f t="shared" si="30"/>
        <v>12000000</v>
      </c>
      <c r="AB317" s="55">
        <f t="shared" si="28"/>
        <v>7500000</v>
      </c>
      <c r="AC317" s="55">
        <f t="shared" si="28"/>
        <v>4500000</v>
      </c>
      <c r="AD317" s="55">
        <f t="shared" si="29"/>
        <v>0</v>
      </c>
    </row>
    <row r="318" spans="1:30" s="51" customFormat="1" x14ac:dyDescent="0.25">
      <c r="A318" s="89">
        <f>SUBTOTAL(103,$B$2:B318)</f>
        <v>317</v>
      </c>
      <c r="B318" s="48" t="s">
        <v>3076</v>
      </c>
      <c r="C318" s="49">
        <v>40903951140033</v>
      </c>
      <c r="D318" s="49" t="str">
        <f>VLOOKUP(C318,'Hemis baza'!K:AJ,26,)</f>
        <v>438221100251</v>
      </c>
      <c r="E318" s="24" t="str">
        <f>VLOOKUP(C318,'Hemis baza'!K:AF,13,)</f>
        <v>To‘lov-shartnoma</v>
      </c>
      <c r="F318" s="109" t="str">
        <f>VLOOKUP(C318,'Hemis baza'!K:AF,3,)</f>
        <v>3-kurs</v>
      </c>
      <c r="G318" s="47" t="s">
        <v>4882</v>
      </c>
      <c r="H318" s="404" t="str">
        <f>VLOOKUP(C318,'Hemis baza'!K:AF,5,)</f>
        <v>S1-22 AP</v>
      </c>
      <c r="I318" s="403" t="str">
        <f>VLOOKUP(C318,'Hemis baza'!K:AF,11,)</f>
        <v>Bakalavr</v>
      </c>
      <c r="J318" s="23" t="str">
        <f>VLOOKUP(C318,'Hemis baza'!K:AF,12,)</f>
        <v>Sirtqi</v>
      </c>
      <c r="K318" s="77" t="s">
        <v>3077</v>
      </c>
      <c r="L318" s="50">
        <v>12000000</v>
      </c>
      <c r="M318" s="50">
        <f>SUMIF('BR 3'!B:B,'3-kurs'!C318,'BR 3'!G:G)</f>
        <v>12000000</v>
      </c>
      <c r="N318" s="12">
        <f t="shared" si="26"/>
        <v>0</v>
      </c>
      <c r="O318" s="50"/>
      <c r="P318" s="12">
        <f t="shared" si="27"/>
        <v>0</v>
      </c>
      <c r="Q318" s="48"/>
      <c r="T318" s="50">
        <f t="shared" si="31"/>
        <v>0</v>
      </c>
      <c r="U318" s="50">
        <v>12000000</v>
      </c>
      <c r="V318" s="50">
        <v>0</v>
      </c>
      <c r="W318" s="50"/>
      <c r="X318" s="558"/>
      <c r="Y318" s="558"/>
      <c r="Z318" s="558"/>
      <c r="AA318" s="55">
        <f t="shared" si="30"/>
        <v>12000000</v>
      </c>
      <c r="AB318" s="55">
        <f t="shared" si="28"/>
        <v>12000000</v>
      </c>
      <c r="AC318" s="55">
        <f t="shared" si="28"/>
        <v>0</v>
      </c>
      <c r="AD318" s="55">
        <f t="shared" si="29"/>
        <v>0</v>
      </c>
    </row>
    <row r="319" spans="1:30" s="51" customFormat="1" x14ac:dyDescent="0.25">
      <c r="A319" s="89">
        <f>SUBTOTAL(103,$B$2:B319)</f>
        <v>318</v>
      </c>
      <c r="B319" s="48" t="s">
        <v>3078</v>
      </c>
      <c r="C319" s="49">
        <v>42208821140059</v>
      </c>
      <c r="D319" s="49" t="str">
        <f>VLOOKUP(C319,'Hemis baza'!K:AJ,26,)</f>
        <v>438231100184</v>
      </c>
      <c r="E319" s="24" t="str">
        <f>VLOOKUP(C319,'Hemis baza'!K:AF,13,)</f>
        <v>To‘lov-shartnoma</v>
      </c>
      <c r="F319" s="109" t="str">
        <f>VLOOKUP(C319,'Hemis baza'!K:AF,3,)</f>
        <v>3-kurs</v>
      </c>
      <c r="G319" s="47" t="s">
        <v>121</v>
      </c>
      <c r="H319" s="404" t="str">
        <f>VLOOKUP(C319,'Hemis baza'!K:AF,5,)</f>
        <v>S2-22 BT</v>
      </c>
      <c r="I319" s="403" t="str">
        <f>VLOOKUP(C319,'Hemis baza'!K:AF,11,)</f>
        <v>Bakalavr</v>
      </c>
      <c r="J319" s="23" t="str">
        <f>VLOOKUP(C319,'Hemis baza'!K:AF,12,)</f>
        <v>Sirtqi</v>
      </c>
      <c r="K319" s="77" t="s">
        <v>3079</v>
      </c>
      <c r="L319" s="50">
        <v>12000000</v>
      </c>
      <c r="M319" s="50">
        <f>SUMIF('BR 3'!B:B,'3-kurs'!C319,'BR 3'!G:G)</f>
        <v>9000000</v>
      </c>
      <c r="N319" s="12">
        <f t="shared" si="26"/>
        <v>3000000</v>
      </c>
      <c r="O319" s="50"/>
      <c r="P319" s="12">
        <f t="shared" si="27"/>
        <v>0</v>
      </c>
      <c r="Q319" s="48"/>
      <c r="T319" s="50">
        <f t="shared" si="31"/>
        <v>0</v>
      </c>
      <c r="U319" s="50">
        <v>9000000</v>
      </c>
      <c r="V319" s="50">
        <v>0</v>
      </c>
      <c r="W319" s="50"/>
      <c r="X319" s="558"/>
      <c r="Y319" s="558"/>
      <c r="Z319" s="558"/>
      <c r="AA319" s="55">
        <f t="shared" si="30"/>
        <v>12000000</v>
      </c>
      <c r="AB319" s="55">
        <f t="shared" si="28"/>
        <v>9000000</v>
      </c>
      <c r="AC319" s="55">
        <f t="shared" si="28"/>
        <v>3000000</v>
      </c>
      <c r="AD319" s="55">
        <f t="shared" si="29"/>
        <v>0</v>
      </c>
    </row>
    <row r="320" spans="1:30" s="51" customFormat="1" x14ac:dyDescent="0.25">
      <c r="A320" s="89">
        <f>SUBTOTAL(103,$B$2:B320)</f>
        <v>319</v>
      </c>
      <c r="B320" s="48" t="s">
        <v>3080</v>
      </c>
      <c r="C320" s="49">
        <v>40611925300012</v>
      </c>
      <c r="D320" s="49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7" t="s">
        <v>270</v>
      </c>
      <c r="H320" s="404" t="e">
        <f>VLOOKUP(C320,'Hemis baza'!K:AF,5,)</f>
        <v>#N/A</v>
      </c>
      <c r="I320" s="403" t="e">
        <f>VLOOKUP(C320,'Hemis baza'!K:AF,11,)</f>
        <v>#N/A</v>
      </c>
      <c r="J320" s="23" t="e">
        <f>VLOOKUP(C320,'Hemis baza'!K:AF,12,)</f>
        <v>#N/A</v>
      </c>
      <c r="K320" s="77" t="s">
        <v>3081</v>
      </c>
      <c r="L320" s="50">
        <v>15000000</v>
      </c>
      <c r="M320" s="50">
        <f>SUMIF('BR 3'!B:B,'3-kurs'!C320,'BR 3'!G:G)</f>
        <v>0</v>
      </c>
      <c r="N320" s="12">
        <f t="shared" si="26"/>
        <v>15000000</v>
      </c>
      <c r="O320" s="50"/>
      <c r="P320" s="12">
        <f t="shared" si="27"/>
        <v>0</v>
      </c>
      <c r="Q320" s="48"/>
      <c r="T320" s="50">
        <f t="shared" si="31"/>
        <v>0</v>
      </c>
      <c r="U320" s="50">
        <v>0</v>
      </c>
      <c r="V320" s="50">
        <v>0</v>
      </c>
      <c r="W320" s="50"/>
      <c r="X320" s="558"/>
      <c r="Y320" s="558"/>
      <c r="Z320" s="558"/>
      <c r="AA320" s="55">
        <f t="shared" si="30"/>
        <v>15000000</v>
      </c>
      <c r="AB320" s="55">
        <f t="shared" si="28"/>
        <v>0</v>
      </c>
      <c r="AC320" s="55">
        <f t="shared" si="28"/>
        <v>15000000</v>
      </c>
      <c r="AD320" s="55">
        <f t="shared" si="29"/>
        <v>0</v>
      </c>
    </row>
    <row r="321" spans="1:30" s="51" customFormat="1" x14ac:dyDescent="0.25">
      <c r="A321" s="89">
        <f>SUBTOTAL(103,$B$2:B321)</f>
        <v>320</v>
      </c>
      <c r="B321" s="48" t="s">
        <v>3082</v>
      </c>
      <c r="C321" s="49">
        <v>62006005300035</v>
      </c>
      <c r="D321" s="49" t="str">
        <f>VLOOKUP(C321,'Hemis baza'!K:AJ,26,)</f>
        <v>438231100264</v>
      </c>
      <c r="E321" s="24" t="str">
        <f>VLOOKUP(C321,'Hemis baza'!K:AF,13,)</f>
        <v>To‘lov-shartnoma</v>
      </c>
      <c r="F321" s="109" t="str">
        <f>VLOOKUP(C321,'Hemis baza'!K:AF,3,)</f>
        <v>3-kurs</v>
      </c>
      <c r="G321" s="307" t="s">
        <v>361</v>
      </c>
      <c r="H321" s="404" t="str">
        <f>VLOOKUP(C321,'Hemis baza'!K:AF,5,)</f>
        <v>S2-22 PSI</v>
      </c>
      <c r="I321" s="403" t="str">
        <f>VLOOKUP(C321,'Hemis baza'!K:AF,11,)</f>
        <v>Bakalavr</v>
      </c>
      <c r="J321" s="23" t="str">
        <f>VLOOKUP(C321,'Hemis baza'!K:AF,12,)</f>
        <v>Sirtqi</v>
      </c>
      <c r="K321" s="77" t="s">
        <v>3083</v>
      </c>
      <c r="L321" s="50">
        <v>12000000</v>
      </c>
      <c r="M321" s="50">
        <f>SUMIF('BR 3'!B:B,'3-kurs'!C321,'BR 3'!G:G)</f>
        <v>12000000</v>
      </c>
      <c r="N321" s="12">
        <f t="shared" si="26"/>
        <v>0</v>
      </c>
      <c r="O321" s="50"/>
      <c r="P321" s="12">
        <f t="shared" si="27"/>
        <v>0</v>
      </c>
      <c r="Q321" s="48"/>
      <c r="T321" s="50">
        <f t="shared" si="31"/>
        <v>0</v>
      </c>
      <c r="U321" s="50">
        <v>12000000</v>
      </c>
      <c r="V321" s="50">
        <v>0</v>
      </c>
      <c r="W321" s="50"/>
      <c r="X321" s="558"/>
      <c r="Y321" s="558"/>
      <c r="Z321" s="558"/>
      <c r="AA321" s="55">
        <f t="shared" si="30"/>
        <v>12000000</v>
      </c>
      <c r="AB321" s="55">
        <f t="shared" si="28"/>
        <v>12000000</v>
      </c>
      <c r="AC321" s="55">
        <f t="shared" si="28"/>
        <v>0</v>
      </c>
      <c r="AD321" s="55">
        <f t="shared" si="29"/>
        <v>0</v>
      </c>
    </row>
    <row r="322" spans="1:30" s="51" customFormat="1" x14ac:dyDescent="0.25">
      <c r="A322" s="89">
        <f>SUBTOTAL(103,$B$2:B322)</f>
        <v>321</v>
      </c>
      <c r="B322" s="48" t="s">
        <v>3084</v>
      </c>
      <c r="C322" s="49">
        <v>60509045780031</v>
      </c>
      <c r="D322" s="49" t="str">
        <f>VLOOKUP(C322,'Hemis baza'!K:AJ,26,)</f>
        <v>438221100105</v>
      </c>
      <c r="E322" s="24" t="str">
        <f>VLOOKUP(C322,'Hemis baza'!K:AF,13,)</f>
        <v>To‘lov-shartnoma</v>
      </c>
      <c r="F322" s="109" t="str">
        <f>VLOOKUP(C322,'Hemis baza'!K:AF,3,)</f>
        <v>3-kurs</v>
      </c>
      <c r="G322" s="47" t="s">
        <v>36</v>
      </c>
      <c r="H322" s="404" t="str">
        <f>VLOOKUP(C322,'Hemis baza'!K:AF,5,)</f>
        <v>S2-22 MT</v>
      </c>
      <c r="I322" s="403" t="str">
        <f>VLOOKUP(C322,'Hemis baza'!K:AF,11,)</f>
        <v>Bakalavr</v>
      </c>
      <c r="J322" s="23" t="str">
        <f>VLOOKUP(C322,'Hemis baza'!K:AF,12,)</f>
        <v>Sirtqi</v>
      </c>
      <c r="K322" s="77" t="s">
        <v>3085</v>
      </c>
      <c r="L322" s="50">
        <v>12000000</v>
      </c>
      <c r="M322" s="50">
        <f>SUMIF('BR 3'!B:B,'3-kurs'!C322,'BR 3'!G:G)</f>
        <v>3000000</v>
      </c>
      <c r="N322" s="12">
        <f t="shared" ref="N322:N385" si="32">IF((L322)-M322&gt;0,(L322)-M322,0)</f>
        <v>9000000</v>
      </c>
      <c r="O322" s="50"/>
      <c r="P322" s="12">
        <f t="shared" ref="P322:P385" si="33">IF((L322)-M322&lt;0,M322-(L322),0)</f>
        <v>0</v>
      </c>
      <c r="Q322" s="48"/>
      <c r="T322" s="50">
        <f t="shared" si="31"/>
        <v>0</v>
      </c>
      <c r="U322" s="50">
        <v>3000000</v>
      </c>
      <c r="V322" s="50">
        <v>0</v>
      </c>
      <c r="W322" s="50"/>
      <c r="X322" s="558"/>
      <c r="Y322" s="558"/>
      <c r="Z322" s="558"/>
      <c r="AA322" s="55">
        <f t="shared" si="30"/>
        <v>12000000</v>
      </c>
      <c r="AB322" s="55">
        <f t="shared" ref="AB322:AC385" si="34">M322</f>
        <v>3000000</v>
      </c>
      <c r="AC322" s="55">
        <f t="shared" si="34"/>
        <v>9000000</v>
      </c>
      <c r="AD322" s="55">
        <f t="shared" ref="AD322:AD385" si="35">P322</f>
        <v>0</v>
      </c>
    </row>
    <row r="323" spans="1:30" s="51" customFormat="1" x14ac:dyDescent="0.25">
      <c r="A323" s="89">
        <f>SUBTOTAL(103,$B$2:B323)</f>
        <v>322</v>
      </c>
      <c r="B323" s="48" t="s">
        <v>3086</v>
      </c>
      <c r="C323" s="49">
        <v>32212921000039</v>
      </c>
      <c r="D323" s="49" t="str">
        <f>VLOOKUP(C323,'Hemis baza'!K:AJ,26,)</f>
        <v>438231100165</v>
      </c>
      <c r="E323" s="24" t="str">
        <f>VLOOKUP(C323,'Hemis baza'!K:AF,13,)</f>
        <v>To‘lov-shartnoma</v>
      </c>
      <c r="F323" s="109" t="str">
        <f>VLOOKUP(C323,'Hemis baza'!K:AF,3,)</f>
        <v>3-kurs</v>
      </c>
      <c r="G323" s="305" t="s">
        <v>140</v>
      </c>
      <c r="H323" s="404" t="str">
        <f>VLOOKUP(C323,'Hemis baza'!K:AF,5,)</f>
        <v>S1-22 MuzT</v>
      </c>
      <c r="I323" s="403" t="str">
        <f>VLOOKUP(C323,'Hemis baza'!K:AF,11,)</f>
        <v>Bakalavr</v>
      </c>
      <c r="J323" s="23" t="str">
        <f>VLOOKUP(C323,'Hemis baza'!K:AF,12,)</f>
        <v>Sirtqi</v>
      </c>
      <c r="K323" s="77" t="s">
        <v>3087</v>
      </c>
      <c r="L323" s="50">
        <v>12000000</v>
      </c>
      <c r="M323" s="50">
        <f>SUMIF('BR 3'!B:B,'3-kurs'!C323,'BR 3'!G:G)</f>
        <v>6095119</v>
      </c>
      <c r="N323" s="12">
        <f t="shared" si="32"/>
        <v>5904881</v>
      </c>
      <c r="O323" s="50"/>
      <c r="P323" s="12">
        <f t="shared" si="33"/>
        <v>0</v>
      </c>
      <c r="Q323" s="48"/>
      <c r="T323" s="50">
        <f t="shared" si="31"/>
        <v>0</v>
      </c>
      <c r="U323" s="50">
        <v>6095119</v>
      </c>
      <c r="V323" s="50">
        <v>0</v>
      </c>
      <c r="W323" s="50"/>
      <c r="X323" s="558"/>
      <c r="Y323" s="558"/>
      <c r="Z323" s="558"/>
      <c r="AA323" s="55">
        <f t="shared" ref="AA323:AA386" si="36">L323</f>
        <v>12000000</v>
      </c>
      <c r="AB323" s="55">
        <f t="shared" si="34"/>
        <v>6095119</v>
      </c>
      <c r="AC323" s="55">
        <f t="shared" si="34"/>
        <v>5904881</v>
      </c>
      <c r="AD323" s="55">
        <f t="shared" si="35"/>
        <v>0</v>
      </c>
    </row>
    <row r="324" spans="1:30" s="51" customFormat="1" x14ac:dyDescent="0.25">
      <c r="A324" s="89">
        <f>SUBTOTAL(103,$B$2:B324)</f>
        <v>323</v>
      </c>
      <c r="B324" s="48" t="s">
        <v>3088</v>
      </c>
      <c r="C324" s="49">
        <v>31209965330034</v>
      </c>
      <c r="D324" s="49" t="str">
        <f>VLOOKUP(C324,'Hemis baza'!K:AJ,26,)</f>
        <v>438221100340</v>
      </c>
      <c r="E324" s="24" t="str">
        <f>VLOOKUP(C324,'Hemis baza'!K:AF,13,)</f>
        <v>To‘lov-shartnoma</v>
      </c>
      <c r="F324" s="109" t="str">
        <f>VLOOKUP(C324,'Hemis baza'!K:AF,3,)</f>
        <v>3-kurs</v>
      </c>
      <c r="G324" s="47" t="s">
        <v>4882</v>
      </c>
      <c r="H324" s="404" t="str">
        <f>VLOOKUP(C324,'Hemis baza'!K:AF,5,)</f>
        <v>S2-22 AP</v>
      </c>
      <c r="I324" s="403" t="str">
        <f>VLOOKUP(C324,'Hemis baza'!K:AF,11,)</f>
        <v>Bakalavr</v>
      </c>
      <c r="J324" s="23" t="str">
        <f>VLOOKUP(C324,'Hemis baza'!K:AF,12,)</f>
        <v>Sirtqi</v>
      </c>
      <c r="K324" s="77" t="s">
        <v>3089</v>
      </c>
      <c r="L324" s="50">
        <v>12000000</v>
      </c>
      <c r="M324" s="50">
        <f>SUMIF('BR 3'!B:B,'3-kurs'!C324,'BR 3'!G:G)</f>
        <v>9005500</v>
      </c>
      <c r="N324" s="12">
        <f t="shared" si="32"/>
        <v>2994500</v>
      </c>
      <c r="O324" s="50"/>
      <c r="P324" s="12">
        <f t="shared" si="33"/>
        <v>0</v>
      </c>
      <c r="Q324" s="48"/>
      <c r="T324" s="50">
        <f t="shared" si="31"/>
        <v>0</v>
      </c>
      <c r="U324" s="50">
        <v>9005500</v>
      </c>
      <c r="V324" s="50">
        <v>0</v>
      </c>
      <c r="W324" s="50"/>
      <c r="X324" s="558"/>
      <c r="Y324" s="558"/>
      <c r="Z324" s="558"/>
      <c r="AA324" s="55">
        <f t="shared" si="36"/>
        <v>12000000</v>
      </c>
      <c r="AB324" s="55">
        <f t="shared" si="34"/>
        <v>9005500</v>
      </c>
      <c r="AC324" s="55">
        <f t="shared" si="34"/>
        <v>2994500</v>
      </c>
      <c r="AD324" s="55">
        <f t="shared" si="35"/>
        <v>0</v>
      </c>
    </row>
    <row r="325" spans="1:30" s="51" customFormat="1" x14ac:dyDescent="0.25">
      <c r="A325" s="89">
        <f>SUBTOTAL(103,$B$2:B325)</f>
        <v>324</v>
      </c>
      <c r="B325" s="48" t="s">
        <v>3090</v>
      </c>
      <c r="C325" s="49">
        <v>32604995300029</v>
      </c>
      <c r="D325" s="49" t="str">
        <f>VLOOKUP(C325,'Hemis baza'!K:AJ,26,)</f>
        <v>438231100332</v>
      </c>
      <c r="E325" s="24" t="str">
        <f>VLOOKUP(C325,'Hemis baza'!K:AF,13,)</f>
        <v>To‘lov-shartnoma</v>
      </c>
      <c r="F325" s="109" t="str">
        <f>VLOOKUP(C325,'Hemis baza'!K:AF,3,)</f>
        <v>3-kurs</v>
      </c>
      <c r="G325" s="307" t="s">
        <v>318</v>
      </c>
      <c r="H325" s="404" t="str">
        <f>VLOOKUP(C325,'Hemis baza'!K:AF,5,)</f>
        <v>S2-22 IQT</v>
      </c>
      <c r="I325" s="403" t="str">
        <f>VLOOKUP(C325,'Hemis baza'!K:AF,11,)</f>
        <v>Bakalavr</v>
      </c>
      <c r="J325" s="23" t="str">
        <f>VLOOKUP(C325,'Hemis baza'!K:AF,12,)</f>
        <v>Sirtqi</v>
      </c>
      <c r="K325" s="77" t="s">
        <v>2936</v>
      </c>
      <c r="L325" s="50">
        <v>12000000</v>
      </c>
      <c r="M325" s="50">
        <f>SUMIF('BR 3'!B:B,'3-kurs'!C325,'BR 3'!G:G)</f>
        <v>9400000</v>
      </c>
      <c r="N325" s="12">
        <f t="shared" si="32"/>
        <v>2600000</v>
      </c>
      <c r="O325" s="50"/>
      <c r="P325" s="12">
        <f t="shared" si="33"/>
        <v>0</v>
      </c>
      <c r="Q325" s="48"/>
      <c r="T325" s="50">
        <f t="shared" si="31"/>
        <v>0</v>
      </c>
      <c r="U325" s="50">
        <v>9400000</v>
      </c>
      <c r="V325" s="50">
        <v>5499984</v>
      </c>
      <c r="W325" s="50"/>
      <c r="X325" s="558"/>
      <c r="Y325" s="558"/>
      <c r="Z325" s="558"/>
      <c r="AA325" s="55">
        <f t="shared" si="36"/>
        <v>12000000</v>
      </c>
      <c r="AB325" s="55">
        <f t="shared" si="34"/>
        <v>9400000</v>
      </c>
      <c r="AC325" s="55">
        <f t="shared" si="34"/>
        <v>2600000</v>
      </c>
      <c r="AD325" s="55">
        <f t="shared" si="35"/>
        <v>0</v>
      </c>
    </row>
    <row r="326" spans="1:30" s="51" customFormat="1" x14ac:dyDescent="0.25">
      <c r="A326" s="89">
        <f>SUBTOTAL(103,$B$2:B326)</f>
        <v>325</v>
      </c>
      <c r="B326" s="48" t="s">
        <v>3091</v>
      </c>
      <c r="C326" s="49">
        <v>41005790930013</v>
      </c>
      <c r="D326" s="49" t="str">
        <f>VLOOKUP(C326,'Hemis baza'!K:AJ,26,)</f>
        <v>438221100262</v>
      </c>
      <c r="E326" s="24" t="str">
        <f>VLOOKUP(C326,'Hemis baza'!K:AF,13,)</f>
        <v>To‘lov-shartnoma</v>
      </c>
      <c r="F326" s="109" t="str">
        <f>VLOOKUP(C326,'Hemis baza'!K:AF,3,)</f>
        <v>3-kurs</v>
      </c>
      <c r="G326" s="307" t="s">
        <v>361</v>
      </c>
      <c r="H326" s="404" t="str">
        <f>VLOOKUP(C326,'Hemis baza'!K:AF,5,)</f>
        <v>S2-22 PSI</v>
      </c>
      <c r="I326" s="403" t="str">
        <f>VLOOKUP(C326,'Hemis baza'!K:AF,11,)</f>
        <v>Bakalavr</v>
      </c>
      <c r="J326" s="23" t="str">
        <f>VLOOKUP(C326,'Hemis baza'!K:AF,12,)</f>
        <v>Sirtqi</v>
      </c>
      <c r="K326" s="77" t="s">
        <v>3092</v>
      </c>
      <c r="L326" s="50">
        <v>12000000</v>
      </c>
      <c r="M326" s="50">
        <f>SUMIF('BR 3'!B:B,'3-kurs'!C326,'BR 3'!G:G)</f>
        <v>11000000</v>
      </c>
      <c r="N326" s="12">
        <f t="shared" si="32"/>
        <v>1000000</v>
      </c>
      <c r="O326" s="50"/>
      <c r="P326" s="12">
        <f t="shared" si="33"/>
        <v>0</v>
      </c>
      <c r="Q326" s="48"/>
      <c r="T326" s="50">
        <f t="shared" si="31"/>
        <v>0</v>
      </c>
      <c r="U326" s="50">
        <v>11000000</v>
      </c>
      <c r="V326" s="50">
        <v>0</v>
      </c>
      <c r="W326" s="50"/>
      <c r="X326" s="558"/>
      <c r="Y326" s="558"/>
      <c r="Z326" s="558"/>
      <c r="AA326" s="55">
        <f t="shared" si="36"/>
        <v>12000000</v>
      </c>
      <c r="AB326" s="55">
        <f t="shared" si="34"/>
        <v>11000000</v>
      </c>
      <c r="AC326" s="55">
        <f t="shared" si="34"/>
        <v>1000000</v>
      </c>
      <c r="AD326" s="55">
        <f t="shared" si="35"/>
        <v>0</v>
      </c>
    </row>
    <row r="327" spans="1:30" s="51" customFormat="1" x14ac:dyDescent="0.25">
      <c r="A327" s="89">
        <f>SUBTOTAL(103,$B$2:B327)</f>
        <v>326</v>
      </c>
      <c r="B327" s="48" t="s">
        <v>3093</v>
      </c>
      <c r="C327" s="49">
        <v>40812881110073</v>
      </c>
      <c r="D327" s="49" t="str">
        <f>VLOOKUP(C327,'Hemis baza'!K:AJ,26,)</f>
        <v>438231100316</v>
      </c>
      <c r="E327" s="24" t="str">
        <f>VLOOKUP(C327,'Hemis baza'!K:AF,13,)</f>
        <v>To‘lov-shartnoma</v>
      </c>
      <c r="F327" s="109" t="str">
        <f>VLOOKUP(C327,'Hemis baza'!K:AF,3,)</f>
        <v>3-kurs</v>
      </c>
      <c r="G327" s="47" t="s">
        <v>181</v>
      </c>
      <c r="H327" s="404" t="str">
        <f>VLOOKUP(C327,'Hemis baza'!K:AF,5,)</f>
        <v>S1-22 O`TA</v>
      </c>
      <c r="I327" s="403" t="str">
        <f>VLOOKUP(C327,'Hemis baza'!K:AF,11,)</f>
        <v>Bakalavr</v>
      </c>
      <c r="J327" s="23" t="str">
        <f>VLOOKUP(C327,'Hemis baza'!K:AF,12,)</f>
        <v>Sirtqi</v>
      </c>
      <c r="K327" s="77" t="s">
        <v>3094</v>
      </c>
      <c r="L327" s="50">
        <v>12000000</v>
      </c>
      <c r="M327" s="50">
        <f>SUMIF('BR 3'!B:B,'3-kurs'!C327,'BR 3'!G:G)</f>
        <v>12000000</v>
      </c>
      <c r="N327" s="12">
        <f t="shared" si="32"/>
        <v>0</v>
      </c>
      <c r="O327" s="50"/>
      <c r="P327" s="12">
        <f t="shared" si="33"/>
        <v>0</v>
      </c>
      <c r="Q327" s="48"/>
      <c r="T327" s="50">
        <f t="shared" si="31"/>
        <v>0</v>
      </c>
      <c r="U327" s="50">
        <v>12000000</v>
      </c>
      <c r="V327" s="50">
        <v>0</v>
      </c>
      <c r="W327" s="50"/>
      <c r="X327" s="558"/>
      <c r="Y327" s="558"/>
      <c r="Z327" s="558"/>
      <c r="AA327" s="55">
        <f t="shared" si="36"/>
        <v>12000000</v>
      </c>
      <c r="AB327" s="55">
        <f t="shared" si="34"/>
        <v>12000000</v>
      </c>
      <c r="AC327" s="55">
        <f t="shared" si="34"/>
        <v>0</v>
      </c>
      <c r="AD327" s="55">
        <f t="shared" si="35"/>
        <v>0</v>
      </c>
    </row>
    <row r="328" spans="1:30" s="51" customFormat="1" x14ac:dyDescent="0.25">
      <c r="A328" s="89">
        <f>SUBTOTAL(103,$B$2:B328)</f>
        <v>327</v>
      </c>
      <c r="B328" s="48" t="s">
        <v>3095</v>
      </c>
      <c r="C328" s="49">
        <v>62908045310073</v>
      </c>
      <c r="D328" s="49" t="str">
        <f>VLOOKUP(C328,'Hemis baza'!K:AJ,26,)</f>
        <v>438221100071</v>
      </c>
      <c r="E328" s="24" t="str">
        <f>VLOOKUP(C328,'Hemis baza'!K:AF,13,)</f>
        <v>To‘lov-shartnoma</v>
      </c>
      <c r="F328" s="109" t="str">
        <f>VLOOKUP(C328,'Hemis baza'!K:AF,3,)</f>
        <v>3-kurs</v>
      </c>
      <c r="G328" s="47" t="s">
        <v>4882</v>
      </c>
      <c r="H328" s="404" t="str">
        <f>VLOOKUP(C328,'Hemis baza'!K:AF,5,)</f>
        <v>2-22 AP</v>
      </c>
      <c r="I328" s="403" t="str">
        <f>VLOOKUP(C328,'Hemis baza'!K:AF,11,)</f>
        <v>Bakalavr</v>
      </c>
      <c r="J328" s="23" t="str">
        <f>VLOOKUP(C328,'Hemis baza'!K:AF,12,)</f>
        <v>Kunduzgi</v>
      </c>
      <c r="K328" s="77" t="s">
        <v>3096</v>
      </c>
      <c r="L328" s="50">
        <v>15000000</v>
      </c>
      <c r="M328" s="50">
        <f>SUMIF('BR 3'!B:B,'3-kurs'!C328,'BR 3'!G:G)</f>
        <v>7600000</v>
      </c>
      <c r="N328" s="12">
        <f t="shared" si="32"/>
        <v>7400000</v>
      </c>
      <c r="O328" s="50"/>
      <c r="P328" s="12">
        <f t="shared" si="33"/>
        <v>0</v>
      </c>
      <c r="Q328" s="48"/>
      <c r="T328" s="50">
        <f t="shared" si="31"/>
        <v>0</v>
      </c>
      <c r="U328" s="50">
        <v>7600000</v>
      </c>
      <c r="V328" s="50">
        <v>0</v>
      </c>
      <c r="W328" s="50"/>
      <c r="X328" s="558"/>
      <c r="Y328" s="558"/>
      <c r="Z328" s="558"/>
      <c r="AA328" s="55">
        <f t="shared" si="36"/>
        <v>15000000</v>
      </c>
      <c r="AB328" s="55">
        <f t="shared" si="34"/>
        <v>7600000</v>
      </c>
      <c r="AC328" s="55">
        <f t="shared" si="34"/>
        <v>7400000</v>
      </c>
      <c r="AD328" s="55">
        <f t="shared" si="35"/>
        <v>0</v>
      </c>
    </row>
    <row r="329" spans="1:30" s="51" customFormat="1" x14ac:dyDescent="0.25">
      <c r="A329" s="89">
        <f>SUBTOTAL(103,$B$2:B329)</f>
        <v>328</v>
      </c>
      <c r="B329" s="48" t="s">
        <v>3097</v>
      </c>
      <c r="C329" s="49">
        <v>41802965310025</v>
      </c>
      <c r="D329" s="49" t="str">
        <f>VLOOKUP(C329,'Hemis baza'!K:AJ,26,)</f>
        <v>438231100149</v>
      </c>
      <c r="E329" s="24" t="str">
        <f>VLOOKUP(C329,'Hemis baza'!K:AF,13,)</f>
        <v>To‘lov-shartnoma</v>
      </c>
      <c r="F329" s="109" t="str">
        <f>VLOOKUP(C329,'Hemis baza'!K:AF,3,)</f>
        <v>3-kurs</v>
      </c>
      <c r="G329" s="47" t="s">
        <v>36</v>
      </c>
      <c r="H329" s="404" t="str">
        <f>VLOOKUP(C329,'Hemis baza'!K:AF,5,)</f>
        <v>S1-22 MT</v>
      </c>
      <c r="I329" s="403" t="str">
        <f>VLOOKUP(C329,'Hemis baza'!K:AF,11,)</f>
        <v>Bakalavr</v>
      </c>
      <c r="J329" s="23" t="str">
        <f>VLOOKUP(C329,'Hemis baza'!K:AF,12,)</f>
        <v>Sirtqi</v>
      </c>
      <c r="K329" s="77" t="s">
        <v>3098</v>
      </c>
      <c r="L329" s="50">
        <v>12000000</v>
      </c>
      <c r="M329" s="50">
        <f>SUMIF('BR 3'!B:B,'3-kurs'!C329,'BR 3'!G:G)</f>
        <v>12000000</v>
      </c>
      <c r="N329" s="12">
        <f t="shared" si="32"/>
        <v>0</v>
      </c>
      <c r="O329" s="50"/>
      <c r="P329" s="12">
        <f t="shared" si="33"/>
        <v>0</v>
      </c>
      <c r="Q329" s="48"/>
      <c r="T329" s="50">
        <f t="shared" si="31"/>
        <v>0</v>
      </c>
      <c r="U329" s="50">
        <v>12000000</v>
      </c>
      <c r="V329" s="50">
        <v>0</v>
      </c>
      <c r="W329" s="50"/>
      <c r="X329" s="558"/>
      <c r="Y329" s="558"/>
      <c r="Z329" s="558"/>
      <c r="AA329" s="55">
        <f t="shared" si="36"/>
        <v>12000000</v>
      </c>
      <c r="AB329" s="55">
        <f t="shared" si="34"/>
        <v>12000000</v>
      </c>
      <c r="AC329" s="55">
        <f t="shared" si="34"/>
        <v>0</v>
      </c>
      <c r="AD329" s="55">
        <f t="shared" si="35"/>
        <v>0</v>
      </c>
    </row>
    <row r="330" spans="1:30" s="51" customFormat="1" x14ac:dyDescent="0.25">
      <c r="A330" s="89">
        <f>SUBTOTAL(103,$B$2:B330)</f>
        <v>329</v>
      </c>
      <c r="B330" s="48" t="s">
        <v>3099</v>
      </c>
      <c r="C330" s="49">
        <v>60412055290059</v>
      </c>
      <c r="D330" s="49" t="str">
        <f>VLOOKUP(C330,'Hemis baza'!K:AJ,26,)</f>
        <v>438221100042</v>
      </c>
      <c r="E330" s="24" t="str">
        <f>VLOOKUP(C330,'Hemis baza'!K:AF,13,)</f>
        <v>To‘lov-shartnoma</v>
      </c>
      <c r="F330" s="109" t="str">
        <f>VLOOKUP(C330,'Hemis baza'!K:AF,3,)</f>
        <v>3-kurs</v>
      </c>
      <c r="G330" s="47" t="s">
        <v>270</v>
      </c>
      <c r="H330" s="404" t="str">
        <f>VLOOKUP(C330,'Hemis baza'!K:AF,5,)</f>
        <v>2-22 XTA</v>
      </c>
      <c r="I330" s="403" t="str">
        <f>VLOOKUP(C330,'Hemis baza'!K:AF,11,)</f>
        <v>Bakalavr</v>
      </c>
      <c r="J330" s="23" t="str">
        <f>VLOOKUP(C330,'Hemis baza'!K:AF,12,)</f>
        <v>Kunduzgi</v>
      </c>
      <c r="K330" s="77" t="s">
        <v>3100</v>
      </c>
      <c r="L330" s="50">
        <v>15000000</v>
      </c>
      <c r="M330" s="50">
        <f>SUMIF('BR 3'!B:B,'3-kurs'!C330,'BR 3'!G:G)</f>
        <v>7617000</v>
      </c>
      <c r="N330" s="12">
        <f t="shared" si="32"/>
        <v>7383000</v>
      </c>
      <c r="O330" s="50"/>
      <c r="P330" s="12">
        <f t="shared" si="33"/>
        <v>0</v>
      </c>
      <c r="Q330" s="48"/>
      <c r="T330" s="50">
        <f t="shared" si="31"/>
        <v>0</v>
      </c>
      <c r="U330" s="50">
        <v>7617000</v>
      </c>
      <c r="V330" s="50">
        <v>0</v>
      </c>
      <c r="W330" s="50"/>
      <c r="X330" s="558"/>
      <c r="Y330" s="558"/>
      <c r="Z330" s="558"/>
      <c r="AA330" s="55">
        <f t="shared" si="36"/>
        <v>15000000</v>
      </c>
      <c r="AB330" s="55">
        <f t="shared" si="34"/>
        <v>7617000</v>
      </c>
      <c r="AC330" s="55">
        <f t="shared" si="34"/>
        <v>7383000</v>
      </c>
      <c r="AD330" s="55">
        <f t="shared" si="35"/>
        <v>0</v>
      </c>
    </row>
    <row r="331" spans="1:30" s="51" customFormat="1" x14ac:dyDescent="0.25">
      <c r="A331" s="89">
        <f>SUBTOTAL(103,$B$2:B331)</f>
        <v>330</v>
      </c>
      <c r="B331" s="48" t="s">
        <v>3101</v>
      </c>
      <c r="C331" s="49">
        <v>60505055330020</v>
      </c>
      <c r="D331" s="49" t="str">
        <f>VLOOKUP(C331,'Hemis baza'!K:AJ,26,)</f>
        <v>438221100314</v>
      </c>
      <c r="E331" s="24" t="str">
        <f>VLOOKUP(C331,'Hemis baza'!K:AF,13,)</f>
        <v>To‘lov-shartnoma</v>
      </c>
      <c r="F331" s="109" t="str">
        <f>VLOOKUP(C331,'Hemis baza'!K:AF,3,)</f>
        <v>3-kurs</v>
      </c>
      <c r="G331" s="47" t="s">
        <v>19615</v>
      </c>
      <c r="H331" s="404" t="str">
        <f>VLOOKUP(C331,'Hemis baza'!K:AF,5,)</f>
        <v>1-22 MBTXT</v>
      </c>
      <c r="I331" s="403" t="str">
        <f>VLOOKUP(C331,'Hemis baza'!K:AF,11,)</f>
        <v>Bakalavr</v>
      </c>
      <c r="J331" s="23" t="str">
        <f>VLOOKUP(C331,'Hemis baza'!K:AF,12,)</f>
        <v>Kunduzgi</v>
      </c>
      <c r="K331" s="77" t="s">
        <v>3102</v>
      </c>
      <c r="L331" s="50">
        <v>15000000</v>
      </c>
      <c r="M331" s="50">
        <f>SUMIF('BR 3'!B:B,'3-kurs'!C331,'BR 3'!G:G)</f>
        <v>12000000</v>
      </c>
      <c r="N331" s="12">
        <f t="shared" si="32"/>
        <v>3000000</v>
      </c>
      <c r="O331" s="50"/>
      <c r="P331" s="12">
        <f t="shared" si="33"/>
        <v>0</v>
      </c>
      <c r="Q331" s="48"/>
      <c r="T331" s="50">
        <f t="shared" si="31"/>
        <v>0</v>
      </c>
      <c r="U331" s="50">
        <v>12000000</v>
      </c>
      <c r="V331" s="50">
        <v>1000000</v>
      </c>
      <c r="W331" s="50"/>
      <c r="X331" s="558"/>
      <c r="Y331" s="558"/>
      <c r="Z331" s="558"/>
      <c r="AA331" s="55">
        <f t="shared" si="36"/>
        <v>15000000</v>
      </c>
      <c r="AB331" s="55">
        <f t="shared" si="34"/>
        <v>12000000</v>
      </c>
      <c r="AC331" s="55">
        <f t="shared" si="34"/>
        <v>3000000</v>
      </c>
      <c r="AD331" s="55">
        <f t="shared" si="35"/>
        <v>0</v>
      </c>
    </row>
    <row r="332" spans="1:30" s="51" customFormat="1" x14ac:dyDescent="0.25">
      <c r="A332" s="89">
        <f>SUBTOTAL(103,$B$2:B332)</f>
        <v>331</v>
      </c>
      <c r="B332" s="48" t="s">
        <v>3103</v>
      </c>
      <c r="C332" s="49">
        <v>42908931140078</v>
      </c>
      <c r="D332" s="49" t="str">
        <f>VLOOKUP(C332,'Hemis baza'!K:AJ,26,)</f>
        <v>438231100085</v>
      </c>
      <c r="E332" s="24" t="str">
        <f>VLOOKUP(C332,'Hemis baza'!K:AF,13,)</f>
        <v>To‘lov-shartnoma</v>
      </c>
      <c r="F332" s="109" t="str">
        <f>VLOOKUP(C332,'Hemis baza'!K:AF,3,)</f>
        <v>3-kurs</v>
      </c>
      <c r="G332" s="47" t="s">
        <v>181</v>
      </c>
      <c r="H332" s="404" t="str">
        <f>VLOOKUP(C332,'Hemis baza'!K:AF,5,)</f>
        <v>S1-22 O`TA</v>
      </c>
      <c r="I332" s="403" t="str">
        <f>VLOOKUP(C332,'Hemis baza'!K:AF,11,)</f>
        <v>Bakalavr</v>
      </c>
      <c r="J332" s="23" t="str">
        <f>VLOOKUP(C332,'Hemis baza'!K:AF,12,)</f>
        <v>Sirtqi</v>
      </c>
      <c r="K332" s="77" t="s">
        <v>3104</v>
      </c>
      <c r="L332" s="50">
        <v>12000000</v>
      </c>
      <c r="M332" s="50">
        <f>SUMIF('BR 3'!B:B,'3-kurs'!C332,'BR 3'!G:G)</f>
        <v>9000000</v>
      </c>
      <c r="N332" s="12">
        <f t="shared" si="32"/>
        <v>3000000</v>
      </c>
      <c r="O332" s="50"/>
      <c r="P332" s="12">
        <f t="shared" si="33"/>
        <v>0</v>
      </c>
      <c r="Q332" s="48"/>
      <c r="T332" s="50">
        <f t="shared" si="31"/>
        <v>0</v>
      </c>
      <c r="U332" s="50">
        <v>9000000</v>
      </c>
      <c r="V332" s="50">
        <v>0</v>
      </c>
      <c r="W332" s="50"/>
      <c r="X332" s="558"/>
      <c r="Y332" s="558"/>
      <c r="Z332" s="558"/>
      <c r="AA332" s="55">
        <f t="shared" si="36"/>
        <v>12000000</v>
      </c>
      <c r="AB332" s="55">
        <f t="shared" si="34"/>
        <v>9000000</v>
      </c>
      <c r="AC332" s="55">
        <f t="shared" si="34"/>
        <v>3000000</v>
      </c>
      <c r="AD332" s="55">
        <f t="shared" si="35"/>
        <v>0</v>
      </c>
    </row>
    <row r="333" spans="1:30" s="51" customFormat="1" x14ac:dyDescent="0.25">
      <c r="A333" s="89">
        <f>SUBTOTAL(103,$B$2:B333)</f>
        <v>332</v>
      </c>
      <c r="B333" s="48" t="s">
        <v>3105</v>
      </c>
      <c r="C333" s="49">
        <v>60608045290017</v>
      </c>
      <c r="D333" s="49" t="str">
        <f>VLOOKUP(C333,'Hemis baza'!K:AJ,26,)</f>
        <v>438231100172</v>
      </c>
      <c r="E333" s="24" t="str">
        <f>VLOOKUP(C333,'Hemis baza'!K:AF,13,)</f>
        <v>To‘lov-shartnoma</v>
      </c>
      <c r="F333" s="109" t="str">
        <f>VLOOKUP(C333,'Hemis baza'!K:AF,3,)</f>
        <v>3-kurs</v>
      </c>
      <c r="G333" s="47" t="s">
        <v>181</v>
      </c>
      <c r="H333" s="404" t="str">
        <f>VLOOKUP(C333,'Hemis baza'!K:AF,5,)</f>
        <v>S1-22 O`TA</v>
      </c>
      <c r="I333" s="403" t="str">
        <f>VLOOKUP(C333,'Hemis baza'!K:AF,11,)</f>
        <v>Bakalavr</v>
      </c>
      <c r="J333" s="23" t="str">
        <f>VLOOKUP(C333,'Hemis baza'!K:AF,12,)</f>
        <v>Sirtqi</v>
      </c>
      <c r="K333" s="77" t="s">
        <v>3106</v>
      </c>
      <c r="L333" s="50">
        <v>12000000</v>
      </c>
      <c r="M333" s="50">
        <f>SUMIF('BR 3'!B:B,'3-kurs'!C333,'BR 3'!G:G)</f>
        <v>10880000</v>
      </c>
      <c r="N333" s="12">
        <f t="shared" si="32"/>
        <v>1120000</v>
      </c>
      <c r="O333" s="50"/>
      <c r="P333" s="12">
        <f t="shared" si="33"/>
        <v>0</v>
      </c>
      <c r="Q333" s="48"/>
      <c r="T333" s="50">
        <f t="shared" si="31"/>
        <v>0</v>
      </c>
      <c r="U333" s="50">
        <v>10880000</v>
      </c>
      <c r="V333" s="50">
        <v>0</v>
      </c>
      <c r="W333" s="50"/>
      <c r="X333" s="558"/>
      <c r="Y333" s="558"/>
      <c r="Z333" s="558"/>
      <c r="AA333" s="55">
        <f t="shared" si="36"/>
        <v>12000000</v>
      </c>
      <c r="AB333" s="55">
        <f t="shared" si="34"/>
        <v>10880000</v>
      </c>
      <c r="AC333" s="55">
        <f t="shared" si="34"/>
        <v>1120000</v>
      </c>
      <c r="AD333" s="55">
        <f t="shared" si="35"/>
        <v>0</v>
      </c>
    </row>
    <row r="334" spans="1:30" s="51" customFormat="1" x14ac:dyDescent="0.25">
      <c r="A334" s="89">
        <f>SUBTOTAL(103,$B$2:B334)</f>
        <v>333</v>
      </c>
      <c r="B334" s="48" t="s">
        <v>3107</v>
      </c>
      <c r="C334" s="49">
        <v>61605035330013</v>
      </c>
      <c r="D334" s="49" t="str">
        <f>VLOOKUP(C334,'Hemis baza'!K:AJ,26,)</f>
        <v>438221100126</v>
      </c>
      <c r="E334" s="24" t="str">
        <f>VLOOKUP(C334,'Hemis baza'!K:AF,13,)</f>
        <v>To‘lov-shartnoma</v>
      </c>
      <c r="F334" s="109" t="str">
        <f>VLOOKUP(C334,'Hemis baza'!K:AF,3,)</f>
        <v>3-kurs</v>
      </c>
      <c r="G334" s="47" t="s">
        <v>4882</v>
      </c>
      <c r="H334" s="404" t="str">
        <f>VLOOKUP(C334,'Hemis baza'!K:AF,5,)</f>
        <v>S1-22 AP</v>
      </c>
      <c r="I334" s="403" t="str">
        <f>VLOOKUP(C334,'Hemis baza'!K:AF,11,)</f>
        <v>Bakalavr</v>
      </c>
      <c r="J334" s="23" t="str">
        <f>VLOOKUP(C334,'Hemis baza'!K:AF,12,)</f>
        <v>Sirtqi</v>
      </c>
      <c r="K334" s="77" t="s">
        <v>3108</v>
      </c>
      <c r="L334" s="50">
        <v>12000000</v>
      </c>
      <c r="M334" s="50">
        <f>SUMIF('BR 3'!B:B,'3-kurs'!C334,'BR 3'!G:G)</f>
        <v>11752000</v>
      </c>
      <c r="N334" s="12">
        <f t="shared" si="32"/>
        <v>248000</v>
      </c>
      <c r="O334" s="50"/>
      <c r="P334" s="12">
        <f t="shared" si="33"/>
        <v>0</v>
      </c>
      <c r="Q334" s="48"/>
      <c r="T334" s="50">
        <f t="shared" si="31"/>
        <v>0</v>
      </c>
      <c r="U334" s="50">
        <v>11752000</v>
      </c>
      <c r="V334" s="50">
        <v>0</v>
      </c>
      <c r="W334" s="50"/>
      <c r="X334" s="558"/>
      <c r="Y334" s="558"/>
      <c r="Z334" s="558"/>
      <c r="AA334" s="55">
        <f t="shared" si="36"/>
        <v>12000000</v>
      </c>
      <c r="AB334" s="55">
        <f t="shared" si="34"/>
        <v>11752000</v>
      </c>
      <c r="AC334" s="55">
        <f t="shared" si="34"/>
        <v>248000</v>
      </c>
      <c r="AD334" s="55">
        <f t="shared" si="35"/>
        <v>0</v>
      </c>
    </row>
    <row r="335" spans="1:30" x14ac:dyDescent="0.25">
      <c r="A335" s="89">
        <f>SUBTOTAL(103,$B$2:B335)</f>
        <v>334</v>
      </c>
      <c r="B335" s="384" t="s">
        <v>3109</v>
      </c>
      <c r="C335" s="49">
        <v>60804045320040</v>
      </c>
      <c r="D335" s="49" t="str">
        <f>VLOOKUP(C335,'Hemis baza'!K:AJ,26,)</f>
        <v>438221100309</v>
      </c>
      <c r="E335" s="24" t="str">
        <f>VLOOKUP(C335,'Hemis baza'!K:AF,13,)</f>
        <v>To‘lov-shartnoma</v>
      </c>
      <c r="F335" s="109" t="str">
        <f>VLOOKUP(C335,'Hemis baza'!K:AF,3,)</f>
        <v>3-kurs</v>
      </c>
      <c r="G335" s="47" t="s">
        <v>4882</v>
      </c>
      <c r="H335" s="404" t="str">
        <f>VLOOKUP(C335,'Hemis baza'!K:AF,5,)</f>
        <v>S3-22 AP</v>
      </c>
      <c r="I335" s="403" t="str">
        <f>VLOOKUP(C335,'Hemis baza'!K:AF,11,)</f>
        <v>Bakalavr</v>
      </c>
      <c r="J335" s="23" t="str">
        <f>VLOOKUP(C335,'Hemis baza'!K:AF,12,)</f>
        <v>Sirtqi</v>
      </c>
      <c r="K335" s="77" t="s">
        <v>3110</v>
      </c>
      <c r="L335" s="342">
        <v>12000000</v>
      </c>
      <c r="M335" s="342">
        <f>SUMIF('BR 3'!B:B,'3-kurs'!C335,'BR 3'!G:G)</f>
        <v>-4000000</v>
      </c>
      <c r="N335" s="12">
        <f t="shared" si="32"/>
        <v>16000000</v>
      </c>
      <c r="O335" s="342"/>
      <c r="P335" s="12">
        <f t="shared" si="33"/>
        <v>0</v>
      </c>
      <c r="Q335" s="384"/>
      <c r="T335" s="342">
        <f t="shared" si="31"/>
        <v>0</v>
      </c>
      <c r="U335" s="342">
        <v>-4000000</v>
      </c>
      <c r="V335" s="342">
        <v>0</v>
      </c>
      <c r="W335" s="342"/>
      <c r="X335" s="559"/>
      <c r="Y335" s="559"/>
      <c r="Z335" s="559"/>
      <c r="AA335" s="55">
        <f t="shared" si="36"/>
        <v>12000000</v>
      </c>
      <c r="AB335" s="55">
        <f t="shared" si="34"/>
        <v>-4000000</v>
      </c>
      <c r="AC335" s="55">
        <f t="shared" si="34"/>
        <v>16000000</v>
      </c>
      <c r="AD335" s="55">
        <f t="shared" si="35"/>
        <v>0</v>
      </c>
    </row>
    <row r="336" spans="1:30" s="51" customFormat="1" x14ac:dyDescent="0.25">
      <c r="A336" s="89">
        <f>SUBTOTAL(103,$B$2:B336)</f>
        <v>335</v>
      </c>
      <c r="B336" s="48" t="s">
        <v>3111</v>
      </c>
      <c r="C336" s="49">
        <v>60802025310012</v>
      </c>
      <c r="D336" s="49" t="str">
        <f>VLOOKUP(C336,'Hemis baza'!K:AJ,26,)</f>
        <v>438231100255</v>
      </c>
      <c r="E336" s="24" t="str">
        <f>VLOOKUP(C336,'Hemis baza'!K:AF,13,)</f>
        <v>To‘lov-shartnoma</v>
      </c>
      <c r="F336" s="109" t="str">
        <f>VLOOKUP(C336,'Hemis baza'!K:AF,3,)</f>
        <v>3-kurs</v>
      </c>
      <c r="G336" s="47" t="s">
        <v>121</v>
      </c>
      <c r="H336" s="404" t="str">
        <f>VLOOKUP(C336,'Hemis baza'!K:AF,5,)</f>
        <v>S2-22 BT</v>
      </c>
      <c r="I336" s="403" t="str">
        <f>VLOOKUP(C336,'Hemis baza'!K:AF,11,)</f>
        <v>Bakalavr</v>
      </c>
      <c r="J336" s="23" t="str">
        <f>VLOOKUP(C336,'Hemis baza'!K:AF,12,)</f>
        <v>Sirtqi</v>
      </c>
      <c r="K336" s="77" t="s">
        <v>3112</v>
      </c>
      <c r="L336" s="50">
        <v>12000000</v>
      </c>
      <c r="M336" s="50">
        <f>SUMIF('BR 3'!B:B,'3-kurs'!C336,'BR 3'!G:G)</f>
        <v>5000000</v>
      </c>
      <c r="N336" s="12">
        <f t="shared" si="32"/>
        <v>7000000</v>
      </c>
      <c r="O336" s="50"/>
      <c r="P336" s="12">
        <f t="shared" si="33"/>
        <v>0</v>
      </c>
      <c r="Q336" s="48"/>
      <c r="T336" s="50">
        <f t="shared" si="31"/>
        <v>0</v>
      </c>
      <c r="U336" s="50">
        <v>5000000</v>
      </c>
      <c r="V336" s="50">
        <v>0</v>
      </c>
      <c r="W336" s="50"/>
      <c r="X336" s="558"/>
      <c r="Y336" s="558"/>
      <c r="Z336" s="558"/>
      <c r="AA336" s="55">
        <f t="shared" si="36"/>
        <v>12000000</v>
      </c>
      <c r="AB336" s="55">
        <f t="shared" si="34"/>
        <v>5000000</v>
      </c>
      <c r="AC336" s="55">
        <f t="shared" si="34"/>
        <v>7000000</v>
      </c>
      <c r="AD336" s="55">
        <f t="shared" si="35"/>
        <v>0</v>
      </c>
    </row>
    <row r="337" spans="1:30" s="51" customFormat="1" x14ac:dyDescent="0.25">
      <c r="A337" s="89">
        <f>SUBTOTAL(103,$B$2:B337)</f>
        <v>336</v>
      </c>
      <c r="B337" s="48" t="s">
        <v>3113</v>
      </c>
      <c r="C337" s="49">
        <v>41008851120051</v>
      </c>
      <c r="D337" s="49" t="str">
        <f>VLOOKUP(C337,'Hemis baza'!K:AJ,26,)</f>
        <v>438221100252</v>
      </c>
      <c r="E337" s="24" t="str">
        <f>VLOOKUP(C337,'Hemis baza'!K:AF,13,)</f>
        <v>To‘lov-shartnoma</v>
      </c>
      <c r="F337" s="109" t="str">
        <f>VLOOKUP(C337,'Hemis baza'!K:AF,3,)</f>
        <v>3-kurs</v>
      </c>
      <c r="G337" s="47" t="s">
        <v>4882</v>
      </c>
      <c r="H337" s="404" t="str">
        <f>VLOOKUP(C337,'Hemis baza'!K:AF,5,)</f>
        <v>S2-22 AP</v>
      </c>
      <c r="I337" s="403" t="str">
        <f>VLOOKUP(C337,'Hemis baza'!K:AF,11,)</f>
        <v>Bakalavr</v>
      </c>
      <c r="J337" s="23" t="str">
        <f>VLOOKUP(C337,'Hemis baza'!K:AF,12,)</f>
        <v>Sirtqi</v>
      </c>
      <c r="K337" s="77" t="s">
        <v>3114</v>
      </c>
      <c r="L337" s="50">
        <v>12000000</v>
      </c>
      <c r="M337" s="50">
        <f>SUMIF('BR 3'!B:B,'3-kurs'!C337,'BR 3'!G:G)</f>
        <v>6288000</v>
      </c>
      <c r="N337" s="12">
        <f t="shared" si="32"/>
        <v>5712000</v>
      </c>
      <c r="O337" s="50"/>
      <c r="P337" s="12">
        <f t="shared" si="33"/>
        <v>0</v>
      </c>
      <c r="Q337" s="48"/>
      <c r="T337" s="50">
        <f t="shared" si="31"/>
        <v>0</v>
      </c>
      <c r="U337" s="50">
        <v>6288000</v>
      </c>
      <c r="V337" s="50">
        <v>0</v>
      </c>
      <c r="W337" s="50"/>
      <c r="X337" s="558"/>
      <c r="Y337" s="558"/>
      <c r="Z337" s="558"/>
      <c r="AA337" s="55">
        <f t="shared" si="36"/>
        <v>12000000</v>
      </c>
      <c r="AB337" s="55">
        <f t="shared" si="34"/>
        <v>6288000</v>
      </c>
      <c r="AC337" s="55">
        <f t="shared" si="34"/>
        <v>5712000</v>
      </c>
      <c r="AD337" s="55">
        <f t="shared" si="35"/>
        <v>0</v>
      </c>
    </row>
    <row r="338" spans="1:30" s="51" customFormat="1" x14ac:dyDescent="0.25">
      <c r="A338" s="89">
        <f>SUBTOTAL(103,$B$2:B338)</f>
        <v>337</v>
      </c>
      <c r="B338" s="48" t="s">
        <v>3115</v>
      </c>
      <c r="C338" s="49">
        <v>62703025300013</v>
      </c>
      <c r="D338" s="49" t="str">
        <f>VLOOKUP(C338,'Hemis baza'!K:AJ,26,)</f>
        <v>438221100111</v>
      </c>
      <c r="E338" s="24" t="str">
        <f>VLOOKUP(C338,'Hemis baza'!K:AF,13,)</f>
        <v>To‘lov-shartnoma</v>
      </c>
      <c r="F338" s="109" t="str">
        <f>VLOOKUP(C338,'Hemis baza'!K:AF,3,)</f>
        <v>3-kurs</v>
      </c>
      <c r="G338" s="47" t="s">
        <v>4882</v>
      </c>
      <c r="H338" s="404" t="str">
        <f>VLOOKUP(C338,'Hemis baza'!K:AF,5,)</f>
        <v>S3-22 AP</v>
      </c>
      <c r="I338" s="403" t="str">
        <f>VLOOKUP(C338,'Hemis baza'!K:AF,11,)</f>
        <v>Bakalavr</v>
      </c>
      <c r="J338" s="23" t="str">
        <f>VLOOKUP(C338,'Hemis baza'!K:AF,12,)</f>
        <v>Sirtqi</v>
      </c>
      <c r="K338" s="77" t="s">
        <v>3116</v>
      </c>
      <c r="L338" s="50">
        <v>12000000</v>
      </c>
      <c r="M338" s="50">
        <f>SUMIF('BR 3'!B:B,'3-kurs'!C338,'BR 3'!G:G)</f>
        <v>10310000</v>
      </c>
      <c r="N338" s="12">
        <f t="shared" si="32"/>
        <v>1690000</v>
      </c>
      <c r="O338" s="50"/>
      <c r="P338" s="12">
        <f t="shared" si="33"/>
        <v>0</v>
      </c>
      <c r="Q338" s="48"/>
      <c r="T338" s="50">
        <f t="shared" si="31"/>
        <v>0</v>
      </c>
      <c r="U338" s="50">
        <v>10310000</v>
      </c>
      <c r="V338" s="50">
        <v>0</v>
      </c>
      <c r="W338" s="50"/>
      <c r="X338" s="558"/>
      <c r="Y338" s="558"/>
      <c r="Z338" s="558"/>
      <c r="AA338" s="55">
        <f t="shared" si="36"/>
        <v>12000000</v>
      </c>
      <c r="AB338" s="55">
        <f t="shared" si="34"/>
        <v>10310000</v>
      </c>
      <c r="AC338" s="55">
        <f t="shared" si="34"/>
        <v>1690000</v>
      </c>
      <c r="AD338" s="55">
        <f t="shared" si="35"/>
        <v>0</v>
      </c>
    </row>
    <row r="339" spans="1:30" s="51" customFormat="1" x14ac:dyDescent="0.25">
      <c r="A339" s="89">
        <f>SUBTOTAL(103,$B$2:B339)</f>
        <v>338</v>
      </c>
      <c r="B339" s="48" t="s">
        <v>3117</v>
      </c>
      <c r="C339" s="49">
        <v>60208055280020</v>
      </c>
      <c r="D339" s="49" t="str">
        <f>VLOOKUP(C339,'Hemis baza'!K:AJ,26,)</f>
        <v>438221100147</v>
      </c>
      <c r="E339" s="24" t="str">
        <f>VLOOKUP(C339,'Hemis baza'!K:AF,13,)</f>
        <v>To‘lov-shartnoma</v>
      </c>
      <c r="F339" s="109" t="str">
        <f>VLOOKUP(C339,'Hemis baza'!K:AF,3,)</f>
        <v>3-kurs</v>
      </c>
      <c r="G339" s="307" t="s">
        <v>361</v>
      </c>
      <c r="H339" s="404" t="str">
        <f>VLOOKUP(C339,'Hemis baza'!K:AF,5,)</f>
        <v>S1-22 PSI</v>
      </c>
      <c r="I339" s="403" t="str">
        <f>VLOOKUP(C339,'Hemis baza'!K:AF,11,)</f>
        <v>Bakalavr</v>
      </c>
      <c r="J339" s="23" t="str">
        <f>VLOOKUP(C339,'Hemis baza'!K:AF,12,)</f>
        <v>Sirtqi</v>
      </c>
      <c r="K339" s="77" t="s">
        <v>3118</v>
      </c>
      <c r="L339" s="50">
        <v>12000000</v>
      </c>
      <c r="M339" s="50">
        <f>SUMIF('BR 3'!B:B,'3-kurs'!C339,'BR 3'!G:G)</f>
        <v>7446000</v>
      </c>
      <c r="N339" s="12">
        <f t="shared" si="32"/>
        <v>4554000</v>
      </c>
      <c r="O339" s="50"/>
      <c r="P339" s="12">
        <f t="shared" si="33"/>
        <v>0</v>
      </c>
      <c r="Q339" s="48"/>
      <c r="T339" s="50">
        <f t="shared" si="31"/>
        <v>0</v>
      </c>
      <c r="U339" s="50">
        <v>7446000</v>
      </c>
      <c r="V339" s="50">
        <v>0</v>
      </c>
      <c r="W339" s="50"/>
      <c r="X339" s="558"/>
      <c r="Y339" s="558"/>
      <c r="Z339" s="558"/>
      <c r="AA339" s="55">
        <f t="shared" si="36"/>
        <v>12000000</v>
      </c>
      <c r="AB339" s="55">
        <f t="shared" si="34"/>
        <v>7446000</v>
      </c>
      <c r="AC339" s="55">
        <f t="shared" si="34"/>
        <v>4554000</v>
      </c>
      <c r="AD339" s="55">
        <f t="shared" si="35"/>
        <v>0</v>
      </c>
    </row>
    <row r="340" spans="1:30" s="51" customFormat="1" x14ac:dyDescent="0.25">
      <c r="A340" s="89">
        <f>SUBTOTAL(103,$B$2:B340)</f>
        <v>339</v>
      </c>
      <c r="B340" s="48" t="s">
        <v>3119</v>
      </c>
      <c r="C340" s="49">
        <v>60103045330016</v>
      </c>
      <c r="D340" s="49" t="str">
        <f>VLOOKUP(C340,'Hemis baza'!K:AJ,26,)</f>
        <v>438221100106</v>
      </c>
      <c r="E340" s="24" t="str">
        <f>VLOOKUP(C340,'Hemis baza'!K:AF,13,)</f>
        <v>To‘lov-shartnoma</v>
      </c>
      <c r="F340" s="109" t="str">
        <f>VLOOKUP(C340,'Hemis baza'!K:AF,3,)</f>
        <v>3-kurs</v>
      </c>
      <c r="G340" s="47" t="s">
        <v>4882</v>
      </c>
      <c r="H340" s="404" t="str">
        <f>VLOOKUP(C340,'Hemis baza'!K:AF,5,)</f>
        <v>1-22 AP</v>
      </c>
      <c r="I340" s="403" t="str">
        <f>VLOOKUP(C340,'Hemis baza'!K:AF,11,)</f>
        <v>Bakalavr</v>
      </c>
      <c r="J340" s="23" t="str">
        <f>VLOOKUP(C340,'Hemis baza'!K:AF,12,)</f>
        <v>Kunduzgi</v>
      </c>
      <c r="K340" s="77" t="s">
        <v>3120</v>
      </c>
      <c r="L340" s="50">
        <v>15000000</v>
      </c>
      <c r="M340" s="50">
        <f>SUMIF('BR 3'!B:B,'3-kurs'!C340,'BR 3'!G:G)</f>
        <v>7500000</v>
      </c>
      <c r="N340" s="12">
        <f t="shared" si="32"/>
        <v>7500000</v>
      </c>
      <c r="O340" s="50">
        <v>500000</v>
      </c>
      <c r="P340" s="12">
        <f t="shared" si="33"/>
        <v>0</v>
      </c>
      <c r="Q340" s="48"/>
      <c r="T340" s="50">
        <f t="shared" si="31"/>
        <v>0</v>
      </c>
      <c r="U340" s="50">
        <v>7500000</v>
      </c>
      <c r="V340" s="50">
        <v>0</v>
      </c>
      <c r="W340" s="50"/>
      <c r="X340" s="558"/>
      <c r="Y340" s="558"/>
      <c r="Z340" s="558"/>
      <c r="AA340" s="55">
        <f t="shared" si="36"/>
        <v>15000000</v>
      </c>
      <c r="AB340" s="55">
        <f t="shared" si="34"/>
        <v>7500000</v>
      </c>
      <c r="AC340" s="55">
        <f t="shared" si="34"/>
        <v>7500000</v>
      </c>
      <c r="AD340" s="55">
        <f t="shared" si="35"/>
        <v>0</v>
      </c>
    </row>
    <row r="341" spans="1:30" x14ac:dyDescent="0.25">
      <c r="A341" s="89">
        <f>SUBTOTAL(103,$B$2:B341)</f>
        <v>340</v>
      </c>
      <c r="B341" s="384" t="s">
        <v>3121</v>
      </c>
      <c r="C341" s="49">
        <v>62510035260062</v>
      </c>
      <c r="D341" s="49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7"/>
      <c r="H341" s="404" t="e">
        <f>VLOOKUP(C341,'Hemis baza'!K:AF,5,)</f>
        <v>#N/A</v>
      </c>
      <c r="I341" s="403" t="e">
        <f>VLOOKUP(C341,'Hemis baza'!K:AF,11,)</f>
        <v>#N/A</v>
      </c>
      <c r="J341" s="23" t="e">
        <f>VLOOKUP(C341,'Hemis baza'!K:AF,12,)</f>
        <v>#N/A</v>
      </c>
      <c r="K341" s="77" t="s">
        <v>3122</v>
      </c>
      <c r="L341" s="342">
        <v>15000000</v>
      </c>
      <c r="M341" s="342">
        <f>SUMIF('BR 3'!B:B,'3-kurs'!C341,'BR 3'!G:G)</f>
        <v>-13000000</v>
      </c>
      <c r="N341" s="12">
        <f t="shared" si="32"/>
        <v>28000000</v>
      </c>
      <c r="O341" s="342"/>
      <c r="P341" s="12">
        <f t="shared" si="33"/>
        <v>0</v>
      </c>
      <c r="Q341" s="384"/>
      <c r="T341" s="342">
        <f t="shared" si="31"/>
        <v>0</v>
      </c>
      <c r="U341" s="342">
        <v>-13000000</v>
      </c>
      <c r="V341" s="342">
        <v>1250000</v>
      </c>
      <c r="W341" s="342"/>
      <c r="X341" s="559"/>
      <c r="Y341" s="559"/>
      <c r="Z341" s="559"/>
      <c r="AA341" s="55">
        <f t="shared" si="36"/>
        <v>15000000</v>
      </c>
      <c r="AB341" s="55">
        <f t="shared" si="34"/>
        <v>-13000000</v>
      </c>
      <c r="AC341" s="55">
        <f t="shared" si="34"/>
        <v>28000000</v>
      </c>
      <c r="AD341" s="55">
        <f t="shared" si="35"/>
        <v>0</v>
      </c>
    </row>
    <row r="342" spans="1:30" s="51" customFormat="1" x14ac:dyDescent="0.25">
      <c r="A342" s="89">
        <f>SUBTOTAL(103,$B$2:B342)</f>
        <v>341</v>
      </c>
      <c r="B342" s="48" t="s">
        <v>3125</v>
      </c>
      <c r="C342" s="49">
        <v>41312861140047</v>
      </c>
      <c r="D342" s="49" t="str">
        <f>VLOOKUP(C342,'Hemis baza'!K:AJ,26,)</f>
        <v>438221100127</v>
      </c>
      <c r="E342" s="24" t="str">
        <f>VLOOKUP(C342,'Hemis baza'!K:AF,13,)</f>
        <v>To‘lov-shartnoma</v>
      </c>
      <c r="F342" s="109" t="str">
        <f>VLOOKUP(C342,'Hemis baza'!K:AF,3,)</f>
        <v>3-kurs</v>
      </c>
      <c r="G342" s="47" t="s">
        <v>4882</v>
      </c>
      <c r="H342" s="404" t="str">
        <f>VLOOKUP(C342,'Hemis baza'!K:AF,5,)</f>
        <v>S1-22 AP</v>
      </c>
      <c r="I342" s="403" t="str">
        <f>VLOOKUP(C342,'Hemis baza'!K:AF,11,)</f>
        <v>Bakalavr</v>
      </c>
      <c r="J342" s="23" t="str">
        <f>VLOOKUP(C342,'Hemis baza'!K:AF,12,)</f>
        <v>Sirtqi</v>
      </c>
      <c r="K342" s="77" t="s">
        <v>3126</v>
      </c>
      <c r="L342" s="50">
        <v>12000000</v>
      </c>
      <c r="M342" s="50">
        <f>SUMIF('BR 3'!B:B,'3-kurs'!C342,'BR 3'!G:G)</f>
        <v>13102344</v>
      </c>
      <c r="N342" s="12">
        <f t="shared" si="32"/>
        <v>0</v>
      </c>
      <c r="O342" s="50"/>
      <c r="P342" s="12">
        <f t="shared" si="33"/>
        <v>1102344</v>
      </c>
      <c r="Q342" s="48"/>
      <c r="T342" s="50">
        <f t="shared" si="31"/>
        <v>0</v>
      </c>
      <c r="U342" s="50">
        <v>13102344</v>
      </c>
      <c r="V342" s="50">
        <v>0</v>
      </c>
      <c r="W342" s="50"/>
      <c r="X342" s="558"/>
      <c r="Y342" s="558"/>
      <c r="Z342" s="558"/>
      <c r="AA342" s="55">
        <f t="shared" si="36"/>
        <v>12000000</v>
      </c>
      <c r="AB342" s="55">
        <f t="shared" si="34"/>
        <v>13102344</v>
      </c>
      <c r="AC342" s="55">
        <f t="shared" si="34"/>
        <v>0</v>
      </c>
      <c r="AD342" s="55">
        <f t="shared" si="35"/>
        <v>1102344</v>
      </c>
    </row>
    <row r="343" spans="1:30" s="51" customFormat="1" x14ac:dyDescent="0.25">
      <c r="A343" s="89">
        <f>SUBTOTAL(103,$B$2:B343)</f>
        <v>342</v>
      </c>
      <c r="B343" s="48" t="s">
        <v>3127</v>
      </c>
      <c r="C343" s="49">
        <v>41705861140050</v>
      </c>
      <c r="D343" s="49" t="str">
        <f>VLOOKUP(C343,'Hemis baza'!K:AJ,26,)</f>
        <v>438231100228</v>
      </c>
      <c r="E343" s="24" t="str">
        <f>VLOOKUP(C343,'Hemis baza'!K:AF,13,)</f>
        <v>To‘lov-shartnoma</v>
      </c>
      <c r="F343" s="109" t="str">
        <f>VLOOKUP(C343,'Hemis baza'!K:AF,3,)</f>
        <v>3-kurs</v>
      </c>
      <c r="G343" s="307" t="s">
        <v>318</v>
      </c>
      <c r="H343" s="404" t="str">
        <f>VLOOKUP(C343,'Hemis baza'!K:AF,5,)</f>
        <v>S2-22 IQT</v>
      </c>
      <c r="I343" s="403" t="str">
        <f>VLOOKUP(C343,'Hemis baza'!K:AF,11,)</f>
        <v>Bakalavr</v>
      </c>
      <c r="J343" s="23" t="str">
        <f>VLOOKUP(C343,'Hemis baza'!K:AF,12,)</f>
        <v>Sirtqi</v>
      </c>
      <c r="K343" s="77" t="s">
        <v>3128</v>
      </c>
      <c r="L343" s="50">
        <v>12000000</v>
      </c>
      <c r="M343" s="50">
        <f>SUMIF('BR 3'!B:B,'3-kurs'!C343,'BR 3'!G:G)</f>
        <v>9000000</v>
      </c>
      <c r="N343" s="12">
        <f t="shared" si="32"/>
        <v>3000000</v>
      </c>
      <c r="O343" s="50"/>
      <c r="P343" s="12">
        <f t="shared" si="33"/>
        <v>0</v>
      </c>
      <c r="Q343" s="48"/>
      <c r="T343" s="50">
        <f t="shared" si="31"/>
        <v>1000000</v>
      </c>
      <c r="U343" s="50">
        <v>8000000</v>
      </c>
      <c r="V343" s="50">
        <v>0</v>
      </c>
      <c r="W343" s="50"/>
      <c r="X343" s="558"/>
      <c r="Y343" s="558"/>
      <c r="Z343" s="558"/>
      <c r="AA343" s="55">
        <f t="shared" si="36"/>
        <v>12000000</v>
      </c>
      <c r="AB343" s="55">
        <f t="shared" si="34"/>
        <v>9000000</v>
      </c>
      <c r="AC343" s="55">
        <f t="shared" si="34"/>
        <v>3000000</v>
      </c>
      <c r="AD343" s="55">
        <f t="shared" si="35"/>
        <v>0</v>
      </c>
    </row>
    <row r="344" spans="1:30" s="51" customFormat="1" x14ac:dyDescent="0.25">
      <c r="A344" s="89">
        <f>SUBTOTAL(103,$B$2:B344)</f>
        <v>343</v>
      </c>
      <c r="B344" s="48" t="s">
        <v>3130</v>
      </c>
      <c r="C344" s="49">
        <v>42201975300012</v>
      </c>
      <c r="D344" s="49" t="str">
        <f>VLOOKUP(C344,'Hemis baza'!K:AJ,26,)</f>
        <v>438221100201</v>
      </c>
      <c r="E344" s="24" t="str">
        <f>VLOOKUP(C344,'Hemis baza'!K:AF,13,)</f>
        <v>To‘lov-shartnoma</v>
      </c>
      <c r="F344" s="109" t="str">
        <f>VLOOKUP(C344,'Hemis baza'!K:AF,3,)</f>
        <v>3-kurs</v>
      </c>
      <c r="G344" s="47" t="s">
        <v>121</v>
      </c>
      <c r="H344" s="404" t="str">
        <f>VLOOKUP(C344,'Hemis baza'!K:AF,5,)</f>
        <v>S1-22 BT</v>
      </c>
      <c r="I344" s="403" t="str">
        <f>VLOOKUP(C344,'Hemis baza'!K:AF,11,)</f>
        <v>Bakalavr</v>
      </c>
      <c r="J344" s="23" t="str">
        <f>VLOOKUP(C344,'Hemis baza'!K:AF,12,)</f>
        <v>Sirtqi</v>
      </c>
      <c r="K344" s="77" t="s">
        <v>3131</v>
      </c>
      <c r="L344" s="50">
        <v>12000000</v>
      </c>
      <c r="M344" s="50">
        <f>SUMIF('BR 3'!B:B,'3-kurs'!C344,'BR 3'!G:G)</f>
        <v>12500000</v>
      </c>
      <c r="N344" s="12">
        <f t="shared" si="32"/>
        <v>0</v>
      </c>
      <c r="O344" s="50"/>
      <c r="P344" s="12">
        <f t="shared" si="33"/>
        <v>500000</v>
      </c>
      <c r="Q344" s="48"/>
      <c r="T344" s="50">
        <f t="shared" si="31"/>
        <v>0</v>
      </c>
      <c r="U344" s="50">
        <v>12500000</v>
      </c>
      <c r="V344" s="50">
        <v>0</v>
      </c>
      <c r="W344" s="50"/>
      <c r="X344" s="558"/>
      <c r="Y344" s="558"/>
      <c r="Z344" s="558"/>
      <c r="AA344" s="55">
        <f t="shared" si="36"/>
        <v>12000000</v>
      </c>
      <c r="AB344" s="55">
        <f t="shared" si="34"/>
        <v>12500000</v>
      </c>
      <c r="AC344" s="55">
        <f t="shared" si="34"/>
        <v>0</v>
      </c>
      <c r="AD344" s="55">
        <f t="shared" si="35"/>
        <v>500000</v>
      </c>
    </row>
    <row r="345" spans="1:30" s="51" customFormat="1" x14ac:dyDescent="0.25">
      <c r="A345" s="89">
        <f>SUBTOTAL(103,$B$2:B345)</f>
        <v>344</v>
      </c>
      <c r="B345" s="48" t="s">
        <v>3132</v>
      </c>
      <c r="C345" s="49">
        <v>50107025260024</v>
      </c>
      <c r="D345" s="49" t="str">
        <f>VLOOKUP(C345,'Hemis baza'!K:AJ,26,)</f>
        <v>438221100322</v>
      </c>
      <c r="E345" s="24" t="str">
        <f>VLOOKUP(C345,'Hemis baza'!K:AF,13,)</f>
        <v>To‘lov-shartnoma</v>
      </c>
      <c r="F345" s="109" t="str">
        <f>VLOOKUP(C345,'Hemis baza'!K:AF,3,)</f>
        <v>3-kurs</v>
      </c>
      <c r="G345" s="307" t="s">
        <v>361</v>
      </c>
      <c r="H345" s="404" t="str">
        <f>VLOOKUP(C345,'Hemis baza'!K:AF,5,)</f>
        <v>S3-22 PSI</v>
      </c>
      <c r="I345" s="403" t="str">
        <f>VLOOKUP(C345,'Hemis baza'!K:AF,11,)</f>
        <v>Bakalavr</v>
      </c>
      <c r="J345" s="23" t="str">
        <f>VLOOKUP(C345,'Hemis baza'!K:AF,12,)</f>
        <v>Sirtqi</v>
      </c>
      <c r="K345" s="77" t="s">
        <v>3133</v>
      </c>
      <c r="L345" s="50">
        <v>12000000</v>
      </c>
      <c r="M345" s="50">
        <f>SUMIF('BR 3'!B:B,'3-kurs'!C345,'BR 3'!G:G)</f>
        <v>7000000</v>
      </c>
      <c r="N345" s="12">
        <f t="shared" si="32"/>
        <v>5000000</v>
      </c>
      <c r="O345" s="50"/>
      <c r="P345" s="12">
        <f t="shared" si="33"/>
        <v>0</v>
      </c>
      <c r="Q345" s="48"/>
      <c r="T345" s="50">
        <f t="shared" si="31"/>
        <v>0</v>
      </c>
      <c r="U345" s="50">
        <v>7000000</v>
      </c>
      <c r="V345" s="50">
        <v>0</v>
      </c>
      <c r="W345" s="50"/>
      <c r="X345" s="558"/>
      <c r="Y345" s="558"/>
      <c r="Z345" s="558"/>
      <c r="AA345" s="55">
        <f t="shared" si="36"/>
        <v>12000000</v>
      </c>
      <c r="AB345" s="55">
        <f t="shared" si="34"/>
        <v>7000000</v>
      </c>
      <c r="AC345" s="55">
        <f t="shared" si="34"/>
        <v>5000000</v>
      </c>
      <c r="AD345" s="55">
        <f t="shared" si="35"/>
        <v>0</v>
      </c>
    </row>
    <row r="346" spans="1:30" s="51" customFormat="1" x14ac:dyDescent="0.25">
      <c r="A346" s="89">
        <f>SUBTOTAL(103,$B$2:B346)</f>
        <v>345</v>
      </c>
      <c r="B346" s="48" t="s">
        <v>3134</v>
      </c>
      <c r="C346" s="49">
        <v>40402975260036</v>
      </c>
      <c r="D346" s="49" t="str">
        <f>VLOOKUP(C346,'Hemis baza'!K:AJ,26,)</f>
        <v>438221100061</v>
      </c>
      <c r="E346" s="24" t="str">
        <f>VLOOKUP(C346,'Hemis baza'!K:AF,13,)</f>
        <v>To‘lov-shartnoma</v>
      </c>
      <c r="F346" s="109" t="str">
        <f>VLOOKUP(C346,'Hemis baza'!K:AF,3,)</f>
        <v>3-kurs</v>
      </c>
      <c r="G346" s="47" t="s">
        <v>19615</v>
      </c>
      <c r="H346" s="404" t="str">
        <f>VLOOKUP(C346,'Hemis baza'!K:AF,5,)</f>
        <v>1-22 MBTXT</v>
      </c>
      <c r="I346" s="403" t="str">
        <f>VLOOKUP(C346,'Hemis baza'!K:AF,11,)</f>
        <v>Bakalavr</v>
      </c>
      <c r="J346" s="23" t="str">
        <f>VLOOKUP(C346,'Hemis baza'!K:AF,12,)</f>
        <v>Kunduzgi</v>
      </c>
      <c r="K346" s="77" t="s">
        <v>3135</v>
      </c>
      <c r="L346" s="50">
        <v>15000000</v>
      </c>
      <c r="M346" s="50">
        <f>SUMIF('BR 3'!B:B,'3-kurs'!C346,'BR 3'!G:G)</f>
        <v>15000000</v>
      </c>
      <c r="N346" s="12">
        <f t="shared" si="32"/>
        <v>0</v>
      </c>
      <c r="O346" s="50"/>
      <c r="P346" s="12">
        <f t="shared" si="33"/>
        <v>0</v>
      </c>
      <c r="Q346" s="48"/>
      <c r="T346" s="50">
        <f t="shared" si="31"/>
        <v>0</v>
      </c>
      <c r="U346" s="50">
        <v>15000000</v>
      </c>
      <c r="V346" s="50">
        <v>0</v>
      </c>
      <c r="W346" s="50"/>
      <c r="X346" s="558"/>
      <c r="Y346" s="558"/>
      <c r="Z346" s="558"/>
      <c r="AA346" s="55">
        <f t="shared" si="36"/>
        <v>15000000</v>
      </c>
      <c r="AB346" s="55">
        <f t="shared" si="34"/>
        <v>15000000</v>
      </c>
      <c r="AC346" s="55">
        <f t="shared" si="34"/>
        <v>0</v>
      </c>
      <c r="AD346" s="55">
        <f t="shared" si="35"/>
        <v>0</v>
      </c>
    </row>
    <row r="347" spans="1:30" s="51" customFormat="1" x14ac:dyDescent="0.25">
      <c r="A347" s="89">
        <f>SUBTOTAL(103,$B$2:B347)</f>
        <v>346</v>
      </c>
      <c r="B347" s="48" t="s">
        <v>3136</v>
      </c>
      <c r="C347" s="49">
        <v>61103045280037</v>
      </c>
      <c r="D347" s="49" t="str">
        <f>VLOOKUP(C347,'Hemis baza'!K:AJ,26,)</f>
        <v>438221100216</v>
      </c>
      <c r="E347" s="24" t="str">
        <f>VLOOKUP(C347,'Hemis baza'!K:AF,13,)</f>
        <v>To‘lov-shartnoma</v>
      </c>
      <c r="F347" s="109" t="str">
        <f>VLOOKUP(C347,'Hemis baza'!K:AF,3,)</f>
        <v>3-kurs</v>
      </c>
      <c r="G347" s="47" t="s">
        <v>270</v>
      </c>
      <c r="H347" s="404" t="str">
        <f>VLOOKUP(C347,'Hemis baza'!K:AF,5,)</f>
        <v>1-22 XTA</v>
      </c>
      <c r="I347" s="403" t="str">
        <f>VLOOKUP(C347,'Hemis baza'!K:AF,11,)</f>
        <v>Bakalavr</v>
      </c>
      <c r="J347" s="23" t="str">
        <f>VLOOKUP(C347,'Hemis baza'!K:AF,12,)</f>
        <v>Kunduzgi</v>
      </c>
      <c r="K347" s="77" t="s">
        <v>3137</v>
      </c>
      <c r="L347" s="50">
        <v>15000000</v>
      </c>
      <c r="M347" s="50">
        <f>SUMIF('BR 3'!B:B,'3-kurs'!C347,'BR 3'!G:G)</f>
        <v>14050000</v>
      </c>
      <c r="N347" s="12">
        <f t="shared" si="32"/>
        <v>950000</v>
      </c>
      <c r="O347" s="50"/>
      <c r="P347" s="12">
        <f t="shared" si="33"/>
        <v>0</v>
      </c>
      <c r="Q347" s="48"/>
      <c r="T347" s="50">
        <f t="shared" si="31"/>
        <v>0</v>
      </c>
      <c r="U347" s="50">
        <v>14050000</v>
      </c>
      <c r="V347" s="50">
        <v>0</v>
      </c>
      <c r="W347" s="50"/>
      <c r="X347" s="558"/>
      <c r="Y347" s="558"/>
      <c r="Z347" s="558"/>
      <c r="AA347" s="55">
        <f t="shared" si="36"/>
        <v>15000000</v>
      </c>
      <c r="AB347" s="55">
        <f t="shared" si="34"/>
        <v>14050000</v>
      </c>
      <c r="AC347" s="55">
        <f t="shared" si="34"/>
        <v>950000</v>
      </c>
      <c r="AD347" s="55">
        <f t="shared" si="35"/>
        <v>0</v>
      </c>
    </row>
    <row r="348" spans="1:30" s="51" customFormat="1" x14ac:dyDescent="0.25">
      <c r="A348" s="89">
        <f>SUBTOTAL(103,$B$2:B348)</f>
        <v>347</v>
      </c>
      <c r="B348" s="48" t="s">
        <v>3138</v>
      </c>
      <c r="C348" s="49">
        <v>42608861120095</v>
      </c>
      <c r="D348" s="49" t="str">
        <f>VLOOKUP(C348,'Hemis baza'!K:AJ,26,)</f>
        <v>438221100249</v>
      </c>
      <c r="E348" s="24" t="str">
        <f>VLOOKUP(C348,'Hemis baza'!K:AF,13,)</f>
        <v>To‘lov-shartnoma</v>
      </c>
      <c r="F348" s="109" t="str">
        <f>VLOOKUP(C348,'Hemis baza'!K:AF,3,)</f>
        <v>3-kurs</v>
      </c>
      <c r="G348" s="47" t="s">
        <v>4882</v>
      </c>
      <c r="H348" s="404" t="str">
        <f>VLOOKUP(C348,'Hemis baza'!K:AF,5,)</f>
        <v>S1-22 AP</v>
      </c>
      <c r="I348" s="403" t="str">
        <f>VLOOKUP(C348,'Hemis baza'!K:AF,11,)</f>
        <v>Bakalavr</v>
      </c>
      <c r="J348" s="23" t="str">
        <f>VLOOKUP(C348,'Hemis baza'!K:AF,12,)</f>
        <v>Sirtqi</v>
      </c>
      <c r="K348" s="77" t="s">
        <v>3139</v>
      </c>
      <c r="L348" s="50">
        <v>12000000</v>
      </c>
      <c r="M348" s="50">
        <f>SUMIF('BR 3'!B:B,'3-kurs'!C348,'BR 3'!G:G)</f>
        <v>12000000</v>
      </c>
      <c r="N348" s="12">
        <f t="shared" si="32"/>
        <v>0</v>
      </c>
      <c r="O348" s="50"/>
      <c r="P348" s="12">
        <f t="shared" si="33"/>
        <v>0</v>
      </c>
      <c r="Q348" s="48"/>
      <c r="T348" s="50">
        <f t="shared" si="31"/>
        <v>0</v>
      </c>
      <c r="U348" s="50">
        <v>12000000</v>
      </c>
      <c r="V348" s="50">
        <v>0</v>
      </c>
      <c r="W348" s="50"/>
      <c r="X348" s="558"/>
      <c r="Y348" s="558"/>
      <c r="Z348" s="558"/>
      <c r="AA348" s="55">
        <f t="shared" si="36"/>
        <v>12000000</v>
      </c>
      <c r="AB348" s="55">
        <f t="shared" si="34"/>
        <v>12000000</v>
      </c>
      <c r="AC348" s="55">
        <f t="shared" si="34"/>
        <v>0</v>
      </c>
      <c r="AD348" s="55">
        <f t="shared" si="35"/>
        <v>0</v>
      </c>
    </row>
    <row r="349" spans="1:30" s="51" customFormat="1" x14ac:dyDescent="0.25">
      <c r="A349" s="89">
        <f>SUBTOTAL(103,$B$2:B349)</f>
        <v>348</v>
      </c>
      <c r="B349" s="48" t="s">
        <v>3140</v>
      </c>
      <c r="C349" s="49">
        <v>32410921060013</v>
      </c>
      <c r="D349" s="49" t="str">
        <f>VLOOKUP(C349,'Hemis baza'!K:AJ,26,)</f>
        <v>438231100291</v>
      </c>
      <c r="E349" s="24" t="str">
        <f>VLOOKUP(C349,'Hemis baza'!K:AF,13,)</f>
        <v>To‘lov-shartnoma</v>
      </c>
      <c r="F349" s="109" t="str">
        <f>VLOOKUP(C349,'Hemis baza'!K:AF,3,)</f>
        <v>3-kurs</v>
      </c>
      <c r="G349" s="47" t="s">
        <v>309</v>
      </c>
      <c r="H349" s="404" t="str">
        <f>VLOOKUP(C349,'Hemis baza'!K:AF,5,)</f>
        <v>S1-22 Tarix</v>
      </c>
      <c r="I349" s="403" t="str">
        <f>VLOOKUP(C349,'Hemis baza'!K:AF,11,)</f>
        <v>Bakalavr</v>
      </c>
      <c r="J349" s="23" t="str">
        <f>VLOOKUP(C349,'Hemis baza'!K:AF,12,)</f>
        <v>Sirtqi</v>
      </c>
      <c r="K349" s="77" t="s">
        <v>3141</v>
      </c>
      <c r="L349" s="50">
        <v>12000000</v>
      </c>
      <c r="M349" s="50">
        <f>SUMIF('BR 3'!B:B,'3-kurs'!C349,'BR 3'!G:G)</f>
        <v>13000000</v>
      </c>
      <c r="N349" s="12">
        <f t="shared" si="32"/>
        <v>0</v>
      </c>
      <c r="O349" s="50"/>
      <c r="P349" s="12">
        <f t="shared" si="33"/>
        <v>1000000</v>
      </c>
      <c r="Q349" s="48"/>
      <c r="T349" s="50">
        <f t="shared" si="31"/>
        <v>0</v>
      </c>
      <c r="U349" s="50">
        <v>13000000</v>
      </c>
      <c r="V349" s="50">
        <v>0</v>
      </c>
      <c r="W349" s="50"/>
      <c r="X349" s="558"/>
      <c r="Y349" s="558"/>
      <c r="Z349" s="558"/>
      <c r="AA349" s="55">
        <f t="shared" si="36"/>
        <v>12000000</v>
      </c>
      <c r="AB349" s="55">
        <f t="shared" si="34"/>
        <v>13000000</v>
      </c>
      <c r="AC349" s="55">
        <f t="shared" si="34"/>
        <v>0</v>
      </c>
      <c r="AD349" s="55">
        <f t="shared" si="35"/>
        <v>1000000</v>
      </c>
    </row>
    <row r="350" spans="1:30" s="51" customFormat="1" x14ac:dyDescent="0.25">
      <c r="A350" s="89">
        <f>SUBTOTAL(103,$B$2:B350)</f>
        <v>349</v>
      </c>
      <c r="B350" s="48" t="s">
        <v>3142</v>
      </c>
      <c r="C350" s="49">
        <v>42910911140015</v>
      </c>
      <c r="D350" s="49" t="str">
        <f>VLOOKUP(C350,'Hemis baza'!K:AJ,26,)</f>
        <v>438231100226</v>
      </c>
      <c r="E350" s="24" t="str">
        <f>VLOOKUP(C350,'Hemis baza'!K:AF,13,)</f>
        <v>To‘lov-shartnoma</v>
      </c>
      <c r="F350" s="109" t="str">
        <f>VLOOKUP(C350,'Hemis baza'!K:AF,3,)</f>
        <v>3-kurs</v>
      </c>
      <c r="G350" s="47" t="s">
        <v>121</v>
      </c>
      <c r="H350" s="404" t="str">
        <f>VLOOKUP(C350,'Hemis baza'!K:AF,5,)</f>
        <v>S2-22 BT</v>
      </c>
      <c r="I350" s="403" t="str">
        <f>VLOOKUP(C350,'Hemis baza'!K:AF,11,)</f>
        <v>Bakalavr</v>
      </c>
      <c r="J350" s="23" t="str">
        <f>VLOOKUP(C350,'Hemis baza'!K:AF,12,)</f>
        <v>Sirtqi</v>
      </c>
      <c r="K350" s="77" t="s">
        <v>3143</v>
      </c>
      <c r="L350" s="50">
        <v>12000000</v>
      </c>
      <c r="M350" s="50">
        <f>SUMIF('BR 3'!B:B,'3-kurs'!C350,'BR 3'!G:G)</f>
        <v>12000000</v>
      </c>
      <c r="N350" s="12">
        <f t="shared" si="32"/>
        <v>0</v>
      </c>
      <c r="O350" s="50"/>
      <c r="P350" s="12">
        <f t="shared" si="33"/>
        <v>0</v>
      </c>
      <c r="Q350" s="48"/>
      <c r="T350" s="50">
        <f t="shared" si="31"/>
        <v>0</v>
      </c>
      <c r="U350" s="50">
        <v>12000000</v>
      </c>
      <c r="V350" s="50">
        <v>0</v>
      </c>
      <c r="W350" s="50"/>
      <c r="X350" s="558"/>
      <c r="Y350" s="558"/>
      <c r="Z350" s="558"/>
      <c r="AA350" s="55">
        <f t="shared" si="36"/>
        <v>12000000</v>
      </c>
      <c r="AB350" s="55">
        <f t="shared" si="34"/>
        <v>12000000</v>
      </c>
      <c r="AC350" s="55">
        <f t="shared" si="34"/>
        <v>0</v>
      </c>
      <c r="AD350" s="55">
        <f t="shared" si="35"/>
        <v>0</v>
      </c>
    </row>
    <row r="351" spans="1:30" s="51" customFormat="1" x14ac:dyDescent="0.25">
      <c r="A351" s="89">
        <f>SUBTOTAL(103,$B$2:B351)</f>
        <v>350</v>
      </c>
      <c r="B351" s="48" t="s">
        <v>1897</v>
      </c>
      <c r="C351" s="49">
        <v>30510961140020</v>
      </c>
      <c r="D351" s="49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7"/>
      <c r="H351" s="404" t="e">
        <f>VLOOKUP(C351,'Hemis baza'!K:AF,5,)</f>
        <v>#N/A</v>
      </c>
      <c r="I351" s="403" t="e">
        <f>VLOOKUP(C351,'Hemis baza'!K:AF,11,)</f>
        <v>#N/A</v>
      </c>
      <c r="J351" s="23" t="e">
        <f>VLOOKUP(C351,'Hemis baza'!K:AF,12,)</f>
        <v>#N/A</v>
      </c>
      <c r="K351" s="77" t="s">
        <v>4676</v>
      </c>
      <c r="L351" s="50">
        <v>15000000</v>
      </c>
      <c r="M351" s="50">
        <f>SUMIF('BR 3'!B:B,'3-kurs'!C351,'BR 3'!G:G)</f>
        <v>0</v>
      </c>
      <c r="N351" s="12">
        <f t="shared" si="32"/>
        <v>15000000</v>
      </c>
      <c r="O351" s="50"/>
      <c r="P351" s="12">
        <f t="shared" si="33"/>
        <v>0</v>
      </c>
      <c r="Q351" s="48"/>
      <c r="T351" s="50">
        <f t="shared" si="31"/>
        <v>0</v>
      </c>
      <c r="U351" s="50">
        <v>0</v>
      </c>
      <c r="V351" s="50">
        <v>0</v>
      </c>
      <c r="W351" s="50"/>
      <c r="X351" s="558"/>
      <c r="Y351" s="558"/>
      <c r="Z351" s="558"/>
      <c r="AA351" s="55">
        <f t="shared" si="36"/>
        <v>15000000</v>
      </c>
      <c r="AB351" s="55">
        <f t="shared" si="34"/>
        <v>0</v>
      </c>
      <c r="AC351" s="55">
        <f t="shared" si="34"/>
        <v>15000000</v>
      </c>
      <c r="AD351" s="55">
        <f t="shared" si="35"/>
        <v>0</v>
      </c>
    </row>
    <row r="352" spans="1:30" s="51" customFormat="1" x14ac:dyDescent="0.25">
      <c r="A352" s="89">
        <f>SUBTOTAL(103,$B$2:B352)</f>
        <v>351</v>
      </c>
      <c r="B352" s="48" t="s">
        <v>3144</v>
      </c>
      <c r="C352" s="49">
        <v>50306035330037</v>
      </c>
      <c r="D352" s="49" t="str">
        <f>VLOOKUP(C352,'Hemis baza'!K:AJ,26,)</f>
        <v>438221100254</v>
      </c>
      <c r="E352" s="24" t="str">
        <f>VLOOKUP(C352,'Hemis baza'!K:AF,13,)</f>
        <v>To‘lov-shartnoma</v>
      </c>
      <c r="F352" s="109" t="str">
        <f>VLOOKUP(C352,'Hemis baza'!K:AF,3,)</f>
        <v>3-kurs</v>
      </c>
      <c r="G352" s="47" t="s">
        <v>4882</v>
      </c>
      <c r="H352" s="404" t="str">
        <f>VLOOKUP(C352,'Hemis baza'!K:AF,5,)</f>
        <v>S2-22 AP</v>
      </c>
      <c r="I352" s="403" t="str">
        <f>VLOOKUP(C352,'Hemis baza'!K:AF,11,)</f>
        <v>Bakalavr</v>
      </c>
      <c r="J352" s="23" t="str">
        <f>VLOOKUP(C352,'Hemis baza'!K:AF,12,)</f>
        <v>Sirtqi</v>
      </c>
      <c r="K352" s="77" t="s">
        <v>3145</v>
      </c>
      <c r="L352" s="50">
        <v>12000000</v>
      </c>
      <c r="M352" s="50">
        <f>SUMIF('BR 3'!B:B,'3-kurs'!C352,'BR 3'!G:G)</f>
        <v>11478000</v>
      </c>
      <c r="N352" s="12">
        <f t="shared" si="32"/>
        <v>522000</v>
      </c>
      <c r="O352" s="50"/>
      <c r="P352" s="12">
        <f t="shared" si="33"/>
        <v>0</v>
      </c>
      <c r="Q352" s="48"/>
      <c r="T352" s="50">
        <f t="shared" si="31"/>
        <v>8223000</v>
      </c>
      <c r="U352" s="50">
        <v>3255000</v>
      </c>
      <c r="V352" s="50">
        <v>916664</v>
      </c>
      <c r="W352" s="50"/>
      <c r="X352" s="558"/>
      <c r="Y352" s="558"/>
      <c r="Z352" s="558"/>
      <c r="AA352" s="55">
        <f t="shared" si="36"/>
        <v>12000000</v>
      </c>
      <c r="AB352" s="55">
        <f t="shared" si="34"/>
        <v>11478000</v>
      </c>
      <c r="AC352" s="55">
        <f t="shared" si="34"/>
        <v>522000</v>
      </c>
      <c r="AD352" s="55">
        <f t="shared" si="35"/>
        <v>0</v>
      </c>
    </row>
    <row r="353" spans="1:30" s="51" customFormat="1" x14ac:dyDescent="0.25">
      <c r="A353" s="89">
        <f>SUBTOTAL(103,$B$2:B353)</f>
        <v>352</v>
      </c>
      <c r="B353" s="48" t="s">
        <v>3146</v>
      </c>
      <c r="C353" s="49">
        <v>31612891140044</v>
      </c>
      <c r="D353" s="49" t="str">
        <f>VLOOKUP(C353,'Hemis baza'!K:AJ,26,)</f>
        <v>438231100150</v>
      </c>
      <c r="E353" s="24" t="str">
        <f>VLOOKUP(C353,'Hemis baza'!K:AF,13,)</f>
        <v>To‘lov-shartnoma</v>
      </c>
      <c r="F353" s="109" t="str">
        <f>VLOOKUP(C353,'Hemis baza'!K:AF,3,)</f>
        <v>3-kurs</v>
      </c>
      <c r="G353" s="305" t="s">
        <v>140</v>
      </c>
      <c r="H353" s="404" t="str">
        <f>VLOOKUP(C353,'Hemis baza'!K:AF,5,)</f>
        <v>S1-22 MuzT</v>
      </c>
      <c r="I353" s="403" t="str">
        <f>VLOOKUP(C353,'Hemis baza'!K:AF,11,)</f>
        <v>Bakalavr</v>
      </c>
      <c r="J353" s="23" t="str">
        <f>VLOOKUP(C353,'Hemis baza'!K:AF,12,)</f>
        <v>Sirtqi</v>
      </c>
      <c r="K353" s="77" t="s">
        <v>3147</v>
      </c>
      <c r="L353" s="50">
        <v>12000000</v>
      </c>
      <c r="M353" s="50">
        <f>SUMIF('BR 3'!B:B,'3-kurs'!C353,'BR 3'!G:G)</f>
        <v>10300499</v>
      </c>
      <c r="N353" s="12">
        <f t="shared" si="32"/>
        <v>1699501</v>
      </c>
      <c r="O353" s="50"/>
      <c r="P353" s="12">
        <f t="shared" si="33"/>
        <v>0</v>
      </c>
      <c r="Q353" s="48"/>
      <c r="T353" s="50">
        <f t="shared" si="31"/>
        <v>0</v>
      </c>
      <c r="U353" s="50">
        <v>10300499</v>
      </c>
      <c r="V353" s="50">
        <v>0</v>
      </c>
      <c r="W353" s="50"/>
      <c r="X353" s="558"/>
      <c r="Y353" s="558"/>
      <c r="Z353" s="558"/>
      <c r="AA353" s="55">
        <f t="shared" si="36"/>
        <v>12000000</v>
      </c>
      <c r="AB353" s="55">
        <f t="shared" si="34"/>
        <v>10300499</v>
      </c>
      <c r="AC353" s="55">
        <f t="shared" si="34"/>
        <v>1699501</v>
      </c>
      <c r="AD353" s="55">
        <f t="shared" si="35"/>
        <v>0</v>
      </c>
    </row>
    <row r="354" spans="1:30" s="51" customFormat="1" x14ac:dyDescent="0.25">
      <c r="A354" s="89">
        <f>SUBTOTAL(103,$B$2:B354)</f>
        <v>353</v>
      </c>
      <c r="B354" s="48" t="s">
        <v>3148</v>
      </c>
      <c r="C354" s="49">
        <v>40803985260023</v>
      </c>
      <c r="D354" s="49" t="e">
        <f>VLOOKUP(C354,'Hemis baza'!K:AJ,26,)</f>
        <v>#N/A</v>
      </c>
      <c r="E354" s="24" t="e">
        <f>VLOOKUP(C354,'Hemis baza'!K:AF,13,)</f>
        <v>#N/A</v>
      </c>
      <c r="F354" s="109" t="e">
        <f>VLOOKUP(C354,'Hemis baza'!K:AF,3,)</f>
        <v>#N/A</v>
      </c>
      <c r="G354" s="47"/>
      <c r="H354" s="404" t="e">
        <f>VLOOKUP(C354,'Hemis baza'!K:AF,5,)</f>
        <v>#N/A</v>
      </c>
      <c r="I354" s="403" t="e">
        <f>VLOOKUP(C354,'Hemis baza'!K:AF,11,)</f>
        <v>#N/A</v>
      </c>
      <c r="J354" s="23" t="e">
        <f>VLOOKUP(C354,'Hemis baza'!K:AF,12,)</f>
        <v>#N/A</v>
      </c>
      <c r="K354" s="77" t="s">
        <v>4677</v>
      </c>
      <c r="L354" s="50">
        <v>15000000</v>
      </c>
      <c r="M354" s="50">
        <f>SUMIF('BR 3'!B:B,'3-kurs'!C354,'BR 3'!G:G)</f>
        <v>0</v>
      </c>
      <c r="N354" s="12">
        <f t="shared" si="32"/>
        <v>15000000</v>
      </c>
      <c r="O354" s="50"/>
      <c r="P354" s="12">
        <f t="shared" si="33"/>
        <v>0</v>
      </c>
      <c r="Q354" s="48"/>
      <c r="T354" s="50">
        <f t="shared" si="31"/>
        <v>0</v>
      </c>
      <c r="U354" s="50">
        <v>0</v>
      </c>
      <c r="V354" s="50">
        <v>0</v>
      </c>
      <c r="W354" s="50"/>
      <c r="X354" s="558"/>
      <c r="Y354" s="558"/>
      <c r="Z354" s="558"/>
      <c r="AA354" s="55">
        <f t="shared" si="36"/>
        <v>15000000</v>
      </c>
      <c r="AB354" s="55">
        <f t="shared" si="34"/>
        <v>0</v>
      </c>
      <c r="AC354" s="55">
        <f t="shared" si="34"/>
        <v>15000000</v>
      </c>
      <c r="AD354" s="55">
        <f t="shared" si="35"/>
        <v>0</v>
      </c>
    </row>
    <row r="355" spans="1:30" s="51" customFormat="1" x14ac:dyDescent="0.25">
      <c r="A355" s="89">
        <f>SUBTOTAL(103,$B$2:B355)</f>
        <v>354</v>
      </c>
      <c r="B355" s="48" t="s">
        <v>3149</v>
      </c>
      <c r="C355" s="49">
        <v>41902891090010</v>
      </c>
      <c r="D355" s="49" t="str">
        <f>VLOOKUP(C355,'Hemis baza'!K:AJ,26,)</f>
        <v>438231100060</v>
      </c>
      <c r="E355" s="24" t="str">
        <f>VLOOKUP(C355,'Hemis baza'!K:AF,13,)</f>
        <v>To‘lov-shartnoma</v>
      </c>
      <c r="F355" s="109" t="str">
        <f>VLOOKUP(C355,'Hemis baza'!K:AF,3,)</f>
        <v>3-kurs</v>
      </c>
      <c r="G355" s="305" t="s">
        <v>140</v>
      </c>
      <c r="H355" s="404" t="str">
        <f>VLOOKUP(C355,'Hemis baza'!K:AF,5,)</f>
        <v>S1-22 MuzT</v>
      </c>
      <c r="I355" s="403" t="str">
        <f>VLOOKUP(C355,'Hemis baza'!K:AF,11,)</f>
        <v>Bakalavr</v>
      </c>
      <c r="J355" s="23" t="str">
        <f>VLOOKUP(C355,'Hemis baza'!K:AF,12,)</f>
        <v>Sirtqi</v>
      </c>
      <c r="K355" s="77" t="s">
        <v>3150</v>
      </c>
      <c r="L355" s="50">
        <v>12000000</v>
      </c>
      <c r="M355" s="50">
        <f>SUMIF('BR 3'!B:B,'3-kurs'!C355,'BR 3'!G:G)</f>
        <v>12000000</v>
      </c>
      <c r="N355" s="12">
        <f t="shared" si="32"/>
        <v>0</v>
      </c>
      <c r="O355" s="50"/>
      <c r="P355" s="12">
        <f t="shared" si="33"/>
        <v>0</v>
      </c>
      <c r="Q355" s="48"/>
      <c r="T355" s="50">
        <f t="shared" si="31"/>
        <v>0</v>
      </c>
      <c r="U355" s="50">
        <v>12000000</v>
      </c>
      <c r="V355" s="50">
        <v>0</v>
      </c>
      <c r="W355" s="50"/>
      <c r="X355" s="558"/>
      <c r="Y355" s="558"/>
      <c r="Z355" s="558"/>
      <c r="AA355" s="55">
        <f t="shared" si="36"/>
        <v>12000000</v>
      </c>
      <c r="AB355" s="55">
        <f t="shared" si="34"/>
        <v>12000000</v>
      </c>
      <c r="AC355" s="55">
        <f t="shared" si="34"/>
        <v>0</v>
      </c>
      <c r="AD355" s="55">
        <f t="shared" si="35"/>
        <v>0</v>
      </c>
    </row>
    <row r="356" spans="1:30" s="51" customFormat="1" x14ac:dyDescent="0.25">
      <c r="A356" s="89">
        <f>SUBTOTAL(103,$B$2:B356)</f>
        <v>355</v>
      </c>
      <c r="B356" s="48" t="s">
        <v>3151</v>
      </c>
      <c r="C356" s="49">
        <v>41604951000082</v>
      </c>
      <c r="D356" s="49" t="str">
        <f>VLOOKUP(C356,'Hemis baza'!K:AJ,26,)</f>
        <v>438231100181</v>
      </c>
      <c r="E356" s="24" t="str">
        <f>VLOOKUP(C356,'Hemis baza'!K:AF,13,)</f>
        <v>To‘lov-shartnoma</v>
      </c>
      <c r="F356" s="109" t="str">
        <f>VLOOKUP(C356,'Hemis baza'!K:AF,3,)</f>
        <v>3-kurs</v>
      </c>
      <c r="G356" s="47" t="s">
        <v>121</v>
      </c>
      <c r="H356" s="404" t="str">
        <f>VLOOKUP(C356,'Hemis baza'!K:AF,5,)</f>
        <v>S1-22 BT</v>
      </c>
      <c r="I356" s="403" t="str">
        <f>VLOOKUP(C356,'Hemis baza'!K:AF,11,)</f>
        <v>Bakalavr</v>
      </c>
      <c r="J356" s="23" t="str">
        <f>VLOOKUP(C356,'Hemis baza'!K:AF,12,)</f>
        <v>Sirtqi</v>
      </c>
      <c r="K356" s="77" t="s">
        <v>3152</v>
      </c>
      <c r="L356" s="50">
        <v>12000000</v>
      </c>
      <c r="M356" s="50">
        <f>SUMIF('BR 3'!B:B,'3-kurs'!C356,'BR 3'!G:G)</f>
        <v>12000000</v>
      </c>
      <c r="N356" s="12">
        <f t="shared" si="32"/>
        <v>0</v>
      </c>
      <c r="O356" s="50"/>
      <c r="P356" s="12">
        <f t="shared" si="33"/>
        <v>0</v>
      </c>
      <c r="Q356" s="48"/>
      <c r="T356" s="50">
        <f t="shared" si="31"/>
        <v>0</v>
      </c>
      <c r="U356" s="50">
        <v>12000000</v>
      </c>
      <c r="V356" s="50">
        <v>0</v>
      </c>
      <c r="W356" s="50"/>
      <c r="X356" s="558"/>
      <c r="Y356" s="558"/>
      <c r="Z356" s="558"/>
      <c r="AA356" s="55">
        <f t="shared" si="36"/>
        <v>12000000</v>
      </c>
      <c r="AB356" s="55">
        <f t="shared" si="34"/>
        <v>12000000</v>
      </c>
      <c r="AC356" s="55">
        <f t="shared" si="34"/>
        <v>0</v>
      </c>
      <c r="AD356" s="55">
        <f t="shared" si="35"/>
        <v>0</v>
      </c>
    </row>
    <row r="357" spans="1:30" s="51" customFormat="1" x14ac:dyDescent="0.25">
      <c r="A357" s="89">
        <f>SUBTOTAL(103,$B$2:B357)</f>
        <v>356</v>
      </c>
      <c r="B357" s="48" t="s">
        <v>3153</v>
      </c>
      <c r="C357" s="49">
        <v>62710025310025</v>
      </c>
      <c r="D357" s="49" t="str">
        <f>VLOOKUP(C357,'Hemis baza'!K:AJ,26,)</f>
        <v>438221100157</v>
      </c>
      <c r="E357" s="24" t="str">
        <f>VLOOKUP(C357,'Hemis baza'!K:AF,13,)</f>
        <v>To‘lov-shartnoma</v>
      </c>
      <c r="F357" s="109" t="str">
        <f>VLOOKUP(C357,'Hemis baza'!K:AF,3,)</f>
        <v>3-kurs</v>
      </c>
      <c r="G357" s="307" t="s">
        <v>361</v>
      </c>
      <c r="H357" s="404" t="str">
        <f>VLOOKUP(C357,'Hemis baza'!K:AF,5,)</f>
        <v>S2-22 PSI</v>
      </c>
      <c r="I357" s="403" t="str">
        <f>VLOOKUP(C357,'Hemis baza'!K:AF,11,)</f>
        <v>Bakalavr</v>
      </c>
      <c r="J357" s="23" t="str">
        <f>VLOOKUP(C357,'Hemis baza'!K:AF,12,)</f>
        <v>Sirtqi</v>
      </c>
      <c r="K357" s="77" t="s">
        <v>3154</v>
      </c>
      <c r="L357" s="50">
        <v>12000000</v>
      </c>
      <c r="M357" s="50">
        <f>SUMIF('BR 3'!B:B,'3-kurs'!C357,'BR 3'!G:G)</f>
        <v>12000000</v>
      </c>
      <c r="N357" s="12">
        <f t="shared" si="32"/>
        <v>0</v>
      </c>
      <c r="O357" s="50"/>
      <c r="P357" s="12">
        <f t="shared" si="33"/>
        <v>0</v>
      </c>
      <c r="Q357" s="48"/>
      <c r="T357" s="50">
        <f t="shared" si="31"/>
        <v>0</v>
      </c>
      <c r="U357" s="50">
        <v>12000000</v>
      </c>
      <c r="V357" s="50">
        <v>0</v>
      </c>
      <c r="W357" s="50"/>
      <c r="X357" s="558"/>
      <c r="Y357" s="558"/>
      <c r="Z357" s="558"/>
      <c r="AA357" s="55">
        <f t="shared" si="36"/>
        <v>12000000</v>
      </c>
      <c r="AB357" s="55">
        <f t="shared" si="34"/>
        <v>12000000</v>
      </c>
      <c r="AC357" s="55">
        <f t="shared" si="34"/>
        <v>0</v>
      </c>
      <c r="AD357" s="55">
        <f t="shared" si="35"/>
        <v>0</v>
      </c>
    </row>
    <row r="358" spans="1:30" s="51" customFormat="1" x14ac:dyDescent="0.25">
      <c r="A358" s="89">
        <f>SUBTOTAL(103,$B$2:B358)</f>
        <v>357</v>
      </c>
      <c r="B358" s="48" t="s">
        <v>3155</v>
      </c>
      <c r="C358" s="49">
        <v>31707961010010</v>
      </c>
      <c r="D358" s="49" t="str">
        <f>VLOOKUP(C358,'Hemis baza'!K:AJ,26,)</f>
        <v>438231100298</v>
      </c>
      <c r="E358" s="24" t="str">
        <f>VLOOKUP(C358,'Hemis baza'!K:AF,13,)</f>
        <v>To‘lov-shartnoma</v>
      </c>
      <c r="F358" s="109" t="str">
        <f>VLOOKUP(C358,'Hemis baza'!K:AF,3,)</f>
        <v>3-kurs</v>
      </c>
      <c r="G358" s="307" t="s">
        <v>361</v>
      </c>
      <c r="H358" s="404" t="str">
        <f>VLOOKUP(C358,'Hemis baza'!K:AF,5,)</f>
        <v>S2-22 PSI</v>
      </c>
      <c r="I358" s="403" t="str">
        <f>VLOOKUP(C358,'Hemis baza'!K:AF,11,)</f>
        <v>Bakalavr</v>
      </c>
      <c r="J358" s="23" t="str">
        <f>VLOOKUP(C358,'Hemis baza'!K:AF,12,)</f>
        <v>Sirtqi</v>
      </c>
      <c r="K358" s="77" t="s">
        <v>3156</v>
      </c>
      <c r="L358" s="50">
        <v>12000000</v>
      </c>
      <c r="M358" s="50">
        <f>SUMIF('BR 3'!B:B,'3-kurs'!C358,'BR 3'!G:G)</f>
        <v>3500000</v>
      </c>
      <c r="N358" s="12">
        <f t="shared" si="32"/>
        <v>8500000</v>
      </c>
      <c r="O358" s="50"/>
      <c r="P358" s="12">
        <f t="shared" si="33"/>
        <v>0</v>
      </c>
      <c r="Q358" s="48"/>
      <c r="T358" s="50">
        <f t="shared" si="31"/>
        <v>0</v>
      </c>
      <c r="U358" s="50">
        <v>3500000</v>
      </c>
      <c r="V358" s="50">
        <v>0</v>
      </c>
      <c r="W358" s="50"/>
      <c r="X358" s="558"/>
      <c r="Y358" s="558"/>
      <c r="Z358" s="558"/>
      <c r="AA358" s="55">
        <f t="shared" si="36"/>
        <v>12000000</v>
      </c>
      <c r="AB358" s="55">
        <f t="shared" si="34"/>
        <v>3500000</v>
      </c>
      <c r="AC358" s="55">
        <f t="shared" si="34"/>
        <v>8500000</v>
      </c>
      <c r="AD358" s="55">
        <f t="shared" si="35"/>
        <v>0</v>
      </c>
    </row>
    <row r="359" spans="1:30" s="51" customFormat="1" x14ac:dyDescent="0.25">
      <c r="A359" s="89">
        <f>SUBTOTAL(103,$B$2:B359)</f>
        <v>358</v>
      </c>
      <c r="B359" s="48" t="s">
        <v>3157</v>
      </c>
      <c r="C359" s="49">
        <v>62911015380015</v>
      </c>
      <c r="D359" s="49" t="str">
        <f>VLOOKUP(C359,'Hemis baza'!K:AJ,26,)</f>
        <v>438231100167</v>
      </c>
      <c r="E359" s="24" t="str">
        <f>VLOOKUP(C359,'Hemis baza'!K:AF,13,)</f>
        <v>To‘lov-shartnoma</v>
      </c>
      <c r="F359" s="109" t="str">
        <f>VLOOKUP(C359,'Hemis baza'!K:AF,3,)</f>
        <v>3-kurs</v>
      </c>
      <c r="G359" s="305" t="s">
        <v>140</v>
      </c>
      <c r="H359" s="404" t="str">
        <f>VLOOKUP(C359,'Hemis baza'!K:AF,5,)</f>
        <v>S1-22 MuzT</v>
      </c>
      <c r="I359" s="403" t="str">
        <f>VLOOKUP(C359,'Hemis baza'!K:AF,11,)</f>
        <v>Bakalavr</v>
      </c>
      <c r="J359" s="23" t="str">
        <f>VLOOKUP(C359,'Hemis baza'!K:AF,12,)</f>
        <v>Sirtqi</v>
      </c>
      <c r="K359" s="77" t="s">
        <v>3158</v>
      </c>
      <c r="L359" s="50">
        <v>12000000</v>
      </c>
      <c r="M359" s="50">
        <f>SUMIF('BR 3'!B:B,'3-kurs'!C359,'BR 3'!G:G)</f>
        <v>6000000</v>
      </c>
      <c r="N359" s="12">
        <f t="shared" si="32"/>
        <v>6000000</v>
      </c>
      <c r="O359" s="50"/>
      <c r="P359" s="12">
        <f t="shared" si="33"/>
        <v>0</v>
      </c>
      <c r="Q359" s="48"/>
      <c r="T359" s="50">
        <f t="shared" si="31"/>
        <v>0</v>
      </c>
      <c r="U359" s="50">
        <v>6000000</v>
      </c>
      <c r="V359" s="50">
        <v>0</v>
      </c>
      <c r="W359" s="50"/>
      <c r="X359" s="558"/>
      <c r="Y359" s="558"/>
      <c r="Z359" s="558"/>
      <c r="AA359" s="55">
        <f t="shared" si="36"/>
        <v>12000000</v>
      </c>
      <c r="AB359" s="55">
        <f t="shared" si="34"/>
        <v>6000000</v>
      </c>
      <c r="AC359" s="55">
        <f t="shared" si="34"/>
        <v>6000000</v>
      </c>
      <c r="AD359" s="55">
        <f t="shared" si="35"/>
        <v>0</v>
      </c>
    </row>
    <row r="360" spans="1:30" s="51" customFormat="1" x14ac:dyDescent="0.25">
      <c r="A360" s="89">
        <f>SUBTOTAL(103,$B$2:B360)</f>
        <v>359</v>
      </c>
      <c r="B360" s="48" t="s">
        <v>3159</v>
      </c>
      <c r="C360" s="49">
        <v>60207045290058</v>
      </c>
      <c r="D360" s="49" t="str">
        <f>VLOOKUP(C360,'Hemis baza'!K:AJ,26,)</f>
        <v>438231100048</v>
      </c>
      <c r="E360" s="24" t="str">
        <f>VLOOKUP(C360,'Hemis baza'!K:AF,13,)</f>
        <v>To‘lov-shartnoma</v>
      </c>
      <c r="F360" s="109" t="str">
        <f>VLOOKUP(C360,'Hemis baza'!K:AF,3,)</f>
        <v>3-kurs</v>
      </c>
      <c r="G360" s="47" t="s">
        <v>121</v>
      </c>
      <c r="H360" s="404" t="str">
        <f>VLOOKUP(C360,'Hemis baza'!K:AF,5,)</f>
        <v>S1-22 BT</v>
      </c>
      <c r="I360" s="403" t="str">
        <f>VLOOKUP(C360,'Hemis baza'!K:AF,11,)</f>
        <v>Bakalavr</v>
      </c>
      <c r="J360" s="23" t="str">
        <f>VLOOKUP(C360,'Hemis baza'!K:AF,12,)</f>
        <v>Sirtqi</v>
      </c>
      <c r="K360" s="77" t="s">
        <v>3160</v>
      </c>
      <c r="L360" s="50">
        <v>12000000</v>
      </c>
      <c r="M360" s="50">
        <f>SUMIF('BR 3'!B:B,'3-kurs'!C360,'BR 3'!G:G)</f>
        <v>5000000</v>
      </c>
      <c r="N360" s="12">
        <f t="shared" si="32"/>
        <v>7000000</v>
      </c>
      <c r="O360" s="50">
        <v>11000000</v>
      </c>
      <c r="P360" s="12">
        <f t="shared" si="33"/>
        <v>0</v>
      </c>
      <c r="Q360" s="48" t="s">
        <v>7159</v>
      </c>
      <c r="T360" s="50">
        <f t="shared" si="31"/>
        <v>0</v>
      </c>
      <c r="U360" s="50">
        <v>5000000</v>
      </c>
      <c r="V360" s="50">
        <v>0</v>
      </c>
      <c r="W360" s="50"/>
      <c r="X360" s="558"/>
      <c r="Y360" s="558"/>
      <c r="Z360" s="558"/>
      <c r="AA360" s="55">
        <f t="shared" si="36"/>
        <v>12000000</v>
      </c>
      <c r="AB360" s="55">
        <f t="shared" si="34"/>
        <v>5000000</v>
      </c>
      <c r="AC360" s="55">
        <f t="shared" si="34"/>
        <v>7000000</v>
      </c>
      <c r="AD360" s="55">
        <f t="shared" si="35"/>
        <v>0</v>
      </c>
    </row>
    <row r="361" spans="1:30" x14ac:dyDescent="0.25">
      <c r="A361" s="89">
        <f>SUBTOTAL(103,$B$2:B361)</f>
        <v>360</v>
      </c>
      <c r="B361" s="384" t="s">
        <v>3161</v>
      </c>
      <c r="C361" s="49">
        <v>61910035380020</v>
      </c>
      <c r="D361" s="49" t="e">
        <f>VLOOKUP(C361,'Hemis baza'!K:AJ,26,)</f>
        <v>#N/A</v>
      </c>
      <c r="E361" s="24" t="e">
        <f>VLOOKUP(C361,'Hemis baza'!K:AF,13,)</f>
        <v>#N/A</v>
      </c>
      <c r="F361" s="109" t="e">
        <f>VLOOKUP(C361,'Hemis baza'!K:AF,3,)</f>
        <v>#N/A</v>
      </c>
      <c r="G361" s="47"/>
      <c r="H361" s="404" t="e">
        <f>VLOOKUP(C361,'Hemis baza'!K:AF,5,)</f>
        <v>#N/A</v>
      </c>
      <c r="I361" s="403" t="e">
        <f>VLOOKUP(C361,'Hemis baza'!K:AF,11,)</f>
        <v>#N/A</v>
      </c>
      <c r="J361" s="23" t="e">
        <f>VLOOKUP(C361,'Hemis baza'!K:AF,12,)</f>
        <v>#N/A</v>
      </c>
      <c r="K361" s="77" t="s">
        <v>3162</v>
      </c>
      <c r="L361" s="342">
        <v>12000000</v>
      </c>
      <c r="M361" s="342">
        <f>SUMIF('BR 3'!B:B,'3-kurs'!C361,'BR 3'!G:G)</f>
        <v>-6000000</v>
      </c>
      <c r="N361" s="12">
        <f t="shared" si="32"/>
        <v>18000000</v>
      </c>
      <c r="O361" s="342"/>
      <c r="P361" s="12">
        <f t="shared" si="33"/>
        <v>0</v>
      </c>
      <c r="Q361" s="384"/>
      <c r="T361" s="342">
        <f t="shared" si="31"/>
        <v>0</v>
      </c>
      <c r="U361" s="342">
        <v>-6000000</v>
      </c>
      <c r="V361" s="342">
        <v>0</v>
      </c>
      <c r="W361" s="342"/>
      <c r="X361" s="559"/>
      <c r="Y361" s="559"/>
      <c r="Z361" s="559"/>
      <c r="AA361" s="55">
        <f t="shared" si="36"/>
        <v>12000000</v>
      </c>
      <c r="AB361" s="55">
        <f t="shared" si="34"/>
        <v>-6000000</v>
      </c>
      <c r="AC361" s="55">
        <f t="shared" si="34"/>
        <v>18000000</v>
      </c>
      <c r="AD361" s="55">
        <f t="shared" si="35"/>
        <v>0</v>
      </c>
    </row>
    <row r="362" spans="1:30" s="51" customFormat="1" x14ac:dyDescent="0.25">
      <c r="A362" s="89">
        <f>SUBTOTAL(103,$B$2:B362)</f>
        <v>361</v>
      </c>
      <c r="B362" s="48" t="s">
        <v>3163</v>
      </c>
      <c r="C362" s="49">
        <v>62006045300019</v>
      </c>
      <c r="D362" s="49" t="str">
        <f>VLOOKUP(C362,'Hemis baza'!K:AJ,26,)</f>
        <v>438231100050</v>
      </c>
      <c r="E362" s="24" t="str">
        <f>VLOOKUP(C362,'Hemis baza'!K:AF,13,)</f>
        <v>To‘lov-shartnoma</v>
      </c>
      <c r="F362" s="109" t="str">
        <f>VLOOKUP(C362,'Hemis baza'!K:AF,3,)</f>
        <v>3-kurs</v>
      </c>
      <c r="G362" s="307" t="s">
        <v>361</v>
      </c>
      <c r="H362" s="404" t="str">
        <f>VLOOKUP(C362,'Hemis baza'!K:AF,5,)</f>
        <v>S2-22 PSI</v>
      </c>
      <c r="I362" s="403" t="str">
        <f>VLOOKUP(C362,'Hemis baza'!K:AF,11,)</f>
        <v>Bakalavr</v>
      </c>
      <c r="J362" s="23" t="str">
        <f>VLOOKUP(C362,'Hemis baza'!K:AF,12,)</f>
        <v>Sirtqi</v>
      </c>
      <c r="K362" s="77" t="s">
        <v>3164</v>
      </c>
      <c r="L362" s="50">
        <v>12000000</v>
      </c>
      <c r="M362" s="50">
        <f>SUMIF('BR 3'!B:B,'3-kurs'!C362,'BR 3'!G:G)</f>
        <v>10000000</v>
      </c>
      <c r="N362" s="12">
        <f t="shared" si="32"/>
        <v>2000000</v>
      </c>
      <c r="O362" s="50"/>
      <c r="P362" s="12">
        <f t="shared" si="33"/>
        <v>0</v>
      </c>
      <c r="Q362" s="48"/>
      <c r="T362" s="50">
        <f t="shared" si="31"/>
        <v>7000000</v>
      </c>
      <c r="U362" s="50">
        <v>3000000</v>
      </c>
      <c r="V362" s="50">
        <v>0</v>
      </c>
      <c r="W362" s="50"/>
      <c r="X362" s="558"/>
      <c r="Y362" s="558"/>
      <c r="Z362" s="558"/>
      <c r="AA362" s="55">
        <f t="shared" si="36"/>
        <v>12000000</v>
      </c>
      <c r="AB362" s="55">
        <f t="shared" si="34"/>
        <v>10000000</v>
      </c>
      <c r="AC362" s="55">
        <f t="shared" si="34"/>
        <v>2000000</v>
      </c>
      <c r="AD362" s="55">
        <f t="shared" si="35"/>
        <v>0</v>
      </c>
    </row>
    <row r="363" spans="1:30" s="51" customFormat="1" x14ac:dyDescent="0.25">
      <c r="A363" s="89">
        <f>SUBTOTAL(103,$B$2:B363)</f>
        <v>362</v>
      </c>
      <c r="B363" s="48" t="s">
        <v>3165</v>
      </c>
      <c r="C363" s="49">
        <v>61202045370015</v>
      </c>
      <c r="D363" s="49" t="str">
        <f>VLOOKUP(C363,'Hemis baza'!K:AJ,26,)</f>
        <v>438231100251</v>
      </c>
      <c r="E363" s="24" t="str">
        <f>VLOOKUP(C363,'Hemis baza'!K:AF,13,)</f>
        <v>To‘lov-shartnoma</v>
      </c>
      <c r="F363" s="109" t="str">
        <f>VLOOKUP(C363,'Hemis baza'!K:AF,3,)</f>
        <v>3-kurs</v>
      </c>
      <c r="G363" s="47" t="s">
        <v>121</v>
      </c>
      <c r="H363" s="404" t="str">
        <f>VLOOKUP(C363,'Hemis baza'!K:AF,5,)</f>
        <v>S2-22 BT</v>
      </c>
      <c r="I363" s="403" t="str">
        <f>VLOOKUP(C363,'Hemis baza'!K:AF,11,)</f>
        <v>Bakalavr</v>
      </c>
      <c r="J363" s="23" t="str">
        <f>VLOOKUP(C363,'Hemis baza'!K:AF,12,)</f>
        <v>Sirtqi</v>
      </c>
      <c r="K363" s="77" t="s">
        <v>3166</v>
      </c>
      <c r="L363" s="50">
        <v>12000000</v>
      </c>
      <c r="M363" s="50">
        <f>SUMIF('BR 3'!B:B,'3-kurs'!C363,'BR 3'!G:G)</f>
        <v>12000000</v>
      </c>
      <c r="N363" s="12">
        <f t="shared" si="32"/>
        <v>0</v>
      </c>
      <c r="O363" s="50"/>
      <c r="P363" s="12">
        <f t="shared" si="33"/>
        <v>0</v>
      </c>
      <c r="Q363" s="48"/>
      <c r="T363" s="50">
        <f t="shared" si="31"/>
        <v>0</v>
      </c>
      <c r="U363" s="50">
        <v>12000000</v>
      </c>
      <c r="V363" s="50">
        <v>0</v>
      </c>
      <c r="W363" s="50"/>
      <c r="X363" s="558"/>
      <c r="Y363" s="558"/>
      <c r="Z363" s="558"/>
      <c r="AA363" s="55">
        <f t="shared" si="36"/>
        <v>12000000</v>
      </c>
      <c r="AB363" s="55">
        <f t="shared" si="34"/>
        <v>12000000</v>
      </c>
      <c r="AC363" s="55">
        <f t="shared" si="34"/>
        <v>0</v>
      </c>
      <c r="AD363" s="55">
        <f t="shared" si="35"/>
        <v>0</v>
      </c>
    </row>
    <row r="364" spans="1:30" s="51" customFormat="1" x14ac:dyDescent="0.25">
      <c r="A364" s="89">
        <f>SUBTOTAL(103,$B$2:B364)</f>
        <v>363</v>
      </c>
      <c r="B364" s="48" t="s">
        <v>3167</v>
      </c>
      <c r="C364" s="49">
        <v>62403015380019</v>
      </c>
      <c r="D364" s="49" t="str">
        <f>VLOOKUP(C364,'Hemis baza'!K:AJ,26,)</f>
        <v>438231100166</v>
      </c>
      <c r="E364" s="24" t="str">
        <f>VLOOKUP(C364,'Hemis baza'!K:AF,13,)</f>
        <v>To‘lov-shartnoma</v>
      </c>
      <c r="F364" s="109" t="str">
        <f>VLOOKUP(C364,'Hemis baza'!K:AF,3,)</f>
        <v>3-kurs</v>
      </c>
      <c r="G364" s="305" t="s">
        <v>140</v>
      </c>
      <c r="H364" s="404" t="str">
        <f>VLOOKUP(C364,'Hemis baza'!K:AF,5,)</f>
        <v>S1-22 MuzT</v>
      </c>
      <c r="I364" s="403" t="str">
        <f>VLOOKUP(C364,'Hemis baza'!K:AF,11,)</f>
        <v>Bakalavr</v>
      </c>
      <c r="J364" s="23" t="str">
        <f>VLOOKUP(C364,'Hemis baza'!K:AF,12,)</f>
        <v>Sirtqi</v>
      </c>
      <c r="K364" s="77" t="s">
        <v>3168</v>
      </c>
      <c r="L364" s="50">
        <v>12000000</v>
      </c>
      <c r="M364" s="50">
        <f>SUMIF('BR 3'!B:B,'3-kurs'!C364,'BR 3'!G:G)</f>
        <v>9500000</v>
      </c>
      <c r="N364" s="12">
        <f t="shared" si="32"/>
        <v>2500000</v>
      </c>
      <c r="O364" s="50"/>
      <c r="P364" s="12">
        <f t="shared" si="33"/>
        <v>0</v>
      </c>
      <c r="Q364" s="48"/>
      <c r="T364" s="50">
        <f t="shared" si="31"/>
        <v>1500000</v>
      </c>
      <c r="U364" s="50">
        <v>8000000</v>
      </c>
      <c r="V364" s="50">
        <v>0</v>
      </c>
      <c r="W364" s="50"/>
      <c r="X364" s="558"/>
      <c r="Y364" s="558"/>
      <c r="Z364" s="558"/>
      <c r="AA364" s="55">
        <f t="shared" si="36"/>
        <v>12000000</v>
      </c>
      <c r="AB364" s="55">
        <f t="shared" si="34"/>
        <v>9500000</v>
      </c>
      <c r="AC364" s="55">
        <f t="shared" si="34"/>
        <v>2500000</v>
      </c>
      <c r="AD364" s="55">
        <f t="shared" si="35"/>
        <v>0</v>
      </c>
    </row>
    <row r="365" spans="1:30" s="51" customFormat="1" x14ac:dyDescent="0.25">
      <c r="A365" s="89">
        <f>SUBTOTAL(103,$B$2:B365)</f>
        <v>364</v>
      </c>
      <c r="B365" s="48" t="s">
        <v>3171</v>
      </c>
      <c r="C365" s="49">
        <v>61805045780011</v>
      </c>
      <c r="D365" s="49" t="str">
        <f>VLOOKUP(C365,'Hemis baza'!K:AJ,26,)</f>
        <v>438221100225</v>
      </c>
      <c r="E365" s="24" t="str">
        <f>VLOOKUP(C365,'Hemis baza'!K:AF,13,)</f>
        <v>To‘lov-shartnoma</v>
      </c>
      <c r="F365" s="109" t="str">
        <f>VLOOKUP(C365,'Hemis baza'!K:AF,3,)</f>
        <v>3-kurs</v>
      </c>
      <c r="G365" s="47" t="s">
        <v>270</v>
      </c>
      <c r="H365" s="404" t="str">
        <f>VLOOKUP(C365,'Hemis baza'!K:AF,5,)</f>
        <v>2-22 XTA</v>
      </c>
      <c r="I365" s="403" t="str">
        <f>VLOOKUP(C365,'Hemis baza'!K:AF,11,)</f>
        <v>Bakalavr</v>
      </c>
      <c r="J365" s="23" t="str">
        <f>VLOOKUP(C365,'Hemis baza'!K:AF,12,)</f>
        <v>Kunduzgi</v>
      </c>
      <c r="K365" s="77" t="s">
        <v>3172</v>
      </c>
      <c r="L365" s="50">
        <v>15000000</v>
      </c>
      <c r="M365" s="50">
        <f>SUMIF('BR 3'!B:B,'3-kurs'!C365,'BR 3'!G:G)</f>
        <v>15000000</v>
      </c>
      <c r="N365" s="12">
        <f t="shared" si="32"/>
        <v>0</v>
      </c>
      <c r="O365" s="50"/>
      <c r="P365" s="12">
        <f t="shared" si="33"/>
        <v>0</v>
      </c>
      <c r="Q365" s="48"/>
      <c r="T365" s="50">
        <f t="shared" si="31"/>
        <v>0</v>
      </c>
      <c r="U365" s="50">
        <v>15000000</v>
      </c>
      <c r="V365" s="50">
        <v>0</v>
      </c>
      <c r="W365" s="50"/>
      <c r="X365" s="558"/>
      <c r="Y365" s="558"/>
      <c r="Z365" s="558"/>
      <c r="AA365" s="55">
        <f t="shared" si="36"/>
        <v>15000000</v>
      </c>
      <c r="AB365" s="55">
        <f t="shared" si="34"/>
        <v>15000000</v>
      </c>
      <c r="AC365" s="55">
        <f t="shared" si="34"/>
        <v>0</v>
      </c>
      <c r="AD365" s="55">
        <f t="shared" si="35"/>
        <v>0</v>
      </c>
    </row>
    <row r="366" spans="1:30" s="51" customFormat="1" x14ac:dyDescent="0.25">
      <c r="A366" s="89">
        <f>SUBTOTAL(103,$B$2:B366)</f>
        <v>365</v>
      </c>
      <c r="B366" s="48" t="s">
        <v>3173</v>
      </c>
      <c r="C366" s="49">
        <v>41911841160019</v>
      </c>
      <c r="D366" s="49" t="str">
        <f>VLOOKUP(C366,'Hemis baza'!K:AJ,26,)</f>
        <v>438231100109</v>
      </c>
      <c r="E366" s="24" t="str">
        <f>VLOOKUP(C366,'Hemis baza'!K:AF,13,)</f>
        <v>To‘lov-shartnoma</v>
      </c>
      <c r="F366" s="109" t="str">
        <f>VLOOKUP(C366,'Hemis baza'!K:AF,3,)</f>
        <v>3-kurs</v>
      </c>
      <c r="G366" s="47" t="s">
        <v>36</v>
      </c>
      <c r="H366" s="404" t="str">
        <f>VLOOKUP(C366,'Hemis baza'!K:AF,5,)</f>
        <v>S1-22 MT</v>
      </c>
      <c r="I366" s="403" t="str">
        <f>VLOOKUP(C366,'Hemis baza'!K:AF,11,)</f>
        <v>Bakalavr</v>
      </c>
      <c r="J366" s="23" t="str">
        <f>VLOOKUP(C366,'Hemis baza'!K:AF,12,)</f>
        <v>Sirtqi</v>
      </c>
      <c r="K366" s="77" t="s">
        <v>3174</v>
      </c>
      <c r="L366" s="50">
        <v>12000000</v>
      </c>
      <c r="M366" s="50">
        <f>SUMIF('BR 3'!B:B,'3-kurs'!C366,'BR 3'!G:G)</f>
        <v>12050000</v>
      </c>
      <c r="N366" s="12">
        <f t="shared" si="32"/>
        <v>0</v>
      </c>
      <c r="O366" s="50"/>
      <c r="P366" s="12">
        <f t="shared" si="33"/>
        <v>50000</v>
      </c>
      <c r="Q366" s="48"/>
      <c r="T366" s="50">
        <f t="shared" si="31"/>
        <v>0</v>
      </c>
      <c r="U366" s="50">
        <v>12050000</v>
      </c>
      <c r="V366" s="50">
        <v>0</v>
      </c>
      <c r="W366" s="50"/>
      <c r="X366" s="558"/>
      <c r="Y366" s="558"/>
      <c r="Z366" s="558"/>
      <c r="AA366" s="55">
        <f t="shared" si="36"/>
        <v>12000000</v>
      </c>
      <c r="AB366" s="55">
        <f t="shared" si="34"/>
        <v>12050000</v>
      </c>
      <c r="AC366" s="55">
        <f t="shared" si="34"/>
        <v>0</v>
      </c>
      <c r="AD366" s="55">
        <f t="shared" si="35"/>
        <v>50000</v>
      </c>
    </row>
    <row r="367" spans="1:30" s="51" customFormat="1" x14ac:dyDescent="0.25">
      <c r="A367" s="89">
        <f>SUBTOTAL(103,$B$2:B367)</f>
        <v>366</v>
      </c>
      <c r="B367" s="48" t="s">
        <v>3175</v>
      </c>
      <c r="C367" s="49">
        <v>52007045300022</v>
      </c>
      <c r="D367" s="49" t="str">
        <f>VLOOKUP(C367,'Hemis baza'!K:AJ,26,)</f>
        <v>438231100334</v>
      </c>
      <c r="E367" s="24" t="str">
        <f>VLOOKUP(C367,'Hemis baza'!K:AF,13,)</f>
        <v>To‘lov-shartnoma</v>
      </c>
      <c r="F367" s="109" t="str">
        <f>VLOOKUP(C367,'Hemis baza'!K:AF,3,)</f>
        <v>3-kurs</v>
      </c>
      <c r="G367" s="307" t="s">
        <v>361</v>
      </c>
      <c r="H367" s="404" t="str">
        <f>VLOOKUP(C367,'Hemis baza'!K:AF,5,)</f>
        <v>S2-22 PSI</v>
      </c>
      <c r="I367" s="403" t="str">
        <f>VLOOKUP(C367,'Hemis baza'!K:AF,11,)</f>
        <v>Bakalavr</v>
      </c>
      <c r="J367" s="23" t="str">
        <f>VLOOKUP(C367,'Hemis baza'!K:AF,12,)</f>
        <v>Sirtqi</v>
      </c>
      <c r="K367" s="77" t="s">
        <v>3176</v>
      </c>
      <c r="L367" s="50">
        <v>12000000</v>
      </c>
      <c r="M367" s="50">
        <f>SUMIF('BR 3'!B:B,'3-kurs'!C367,'BR 3'!G:G)</f>
        <v>5000000</v>
      </c>
      <c r="N367" s="12">
        <f t="shared" si="32"/>
        <v>7000000</v>
      </c>
      <c r="O367" s="50" t="s">
        <v>7188</v>
      </c>
      <c r="P367" s="12">
        <f t="shared" si="33"/>
        <v>0</v>
      </c>
      <c r="Q367" s="48" t="s">
        <v>7159</v>
      </c>
      <c r="T367" s="50">
        <f t="shared" si="31"/>
        <v>0</v>
      </c>
      <c r="U367" s="50">
        <v>5000000</v>
      </c>
      <c r="V367" s="50">
        <v>0</v>
      </c>
      <c r="W367" s="50"/>
      <c r="X367" s="558"/>
      <c r="Y367" s="558"/>
      <c r="Z367" s="558"/>
      <c r="AA367" s="55">
        <f t="shared" si="36"/>
        <v>12000000</v>
      </c>
      <c r="AB367" s="55">
        <f t="shared" si="34"/>
        <v>5000000</v>
      </c>
      <c r="AC367" s="55">
        <f t="shared" si="34"/>
        <v>7000000</v>
      </c>
      <c r="AD367" s="55">
        <f t="shared" si="35"/>
        <v>0</v>
      </c>
    </row>
    <row r="368" spans="1:30" s="51" customFormat="1" x14ac:dyDescent="0.25">
      <c r="A368" s="89">
        <f>SUBTOTAL(103,$B$2:B368)</f>
        <v>367</v>
      </c>
      <c r="B368" s="48" t="s">
        <v>3177</v>
      </c>
      <c r="C368" s="49">
        <v>41711881110065</v>
      </c>
      <c r="D368" s="49" t="str">
        <f>VLOOKUP(C368,'Hemis baza'!K:AJ,26,)</f>
        <v>438231100155</v>
      </c>
      <c r="E368" s="24" t="str">
        <f>VLOOKUP(C368,'Hemis baza'!K:AF,13,)</f>
        <v>To‘lov-shartnoma</v>
      </c>
      <c r="F368" s="109" t="str">
        <f>VLOOKUP(C368,'Hemis baza'!K:AF,3,)</f>
        <v>3-kurs</v>
      </c>
      <c r="G368" s="307" t="s">
        <v>318</v>
      </c>
      <c r="H368" s="404" t="str">
        <f>VLOOKUP(C368,'Hemis baza'!K:AF,5,)</f>
        <v>S1-22 IQT</v>
      </c>
      <c r="I368" s="403" t="str">
        <f>VLOOKUP(C368,'Hemis baza'!K:AF,11,)</f>
        <v>Bakalavr</v>
      </c>
      <c r="J368" s="23" t="str">
        <f>VLOOKUP(C368,'Hemis baza'!K:AF,12,)</f>
        <v>Sirtqi</v>
      </c>
      <c r="K368" s="77" t="s">
        <v>3178</v>
      </c>
      <c r="L368" s="50">
        <v>12000000</v>
      </c>
      <c r="M368" s="50">
        <f>SUMIF('BR 3'!B:B,'3-kurs'!C368,'BR 3'!G:G)</f>
        <v>9680000</v>
      </c>
      <c r="N368" s="12">
        <f t="shared" si="32"/>
        <v>2320000</v>
      </c>
      <c r="O368" s="50"/>
      <c r="P368" s="12">
        <f t="shared" si="33"/>
        <v>0</v>
      </c>
      <c r="Q368" s="48"/>
      <c r="T368" s="50">
        <f t="shared" si="31"/>
        <v>780000</v>
      </c>
      <c r="U368" s="50">
        <v>8900000</v>
      </c>
      <c r="V368" s="50">
        <v>0</v>
      </c>
      <c r="W368" s="50"/>
      <c r="X368" s="558"/>
      <c r="Y368" s="558"/>
      <c r="Z368" s="558"/>
      <c r="AA368" s="55">
        <f t="shared" si="36"/>
        <v>12000000</v>
      </c>
      <c r="AB368" s="55">
        <f t="shared" si="34"/>
        <v>9680000</v>
      </c>
      <c r="AC368" s="55">
        <f t="shared" si="34"/>
        <v>2320000</v>
      </c>
      <c r="AD368" s="55">
        <f t="shared" si="35"/>
        <v>0</v>
      </c>
    </row>
    <row r="369" spans="1:30" s="51" customFormat="1" x14ac:dyDescent="0.25">
      <c r="A369" s="89">
        <f>SUBTOTAL(103,$B$2:B369)</f>
        <v>368</v>
      </c>
      <c r="B369" s="48" t="s">
        <v>3179</v>
      </c>
      <c r="C369" s="49">
        <v>41412911140037</v>
      </c>
      <c r="D369" s="49" t="str">
        <f>VLOOKUP(C369,'Hemis baza'!K:AJ,26,)</f>
        <v>438231100281</v>
      </c>
      <c r="E369" s="24" t="str">
        <f>VLOOKUP(C369,'Hemis baza'!K:AF,13,)</f>
        <v>To‘lov-shartnoma</v>
      </c>
      <c r="F369" s="109" t="str">
        <f>VLOOKUP(C369,'Hemis baza'!K:AF,3,)</f>
        <v>3-kurs</v>
      </c>
      <c r="G369" s="47" t="s">
        <v>36</v>
      </c>
      <c r="H369" s="404" t="str">
        <f>VLOOKUP(C369,'Hemis baza'!K:AF,5,)</f>
        <v>S1-22 MT</v>
      </c>
      <c r="I369" s="403" t="str">
        <f>VLOOKUP(C369,'Hemis baza'!K:AF,11,)</f>
        <v>Bakalavr</v>
      </c>
      <c r="J369" s="23" t="str">
        <f>VLOOKUP(C369,'Hemis baza'!K:AF,12,)</f>
        <v>Sirtqi</v>
      </c>
      <c r="K369" s="77" t="s">
        <v>3180</v>
      </c>
      <c r="L369" s="50">
        <v>12000000</v>
      </c>
      <c r="M369" s="50">
        <f>SUMIF('BR 3'!B:B,'3-kurs'!C369,'BR 3'!G:G)</f>
        <v>12000000</v>
      </c>
      <c r="N369" s="12">
        <f t="shared" si="32"/>
        <v>0</v>
      </c>
      <c r="O369" s="50"/>
      <c r="P369" s="12">
        <f t="shared" si="33"/>
        <v>0</v>
      </c>
      <c r="Q369" s="48"/>
      <c r="T369" s="50">
        <f t="shared" si="31"/>
        <v>0</v>
      </c>
      <c r="U369" s="50">
        <v>12000000</v>
      </c>
      <c r="V369" s="50">
        <v>0</v>
      </c>
      <c r="W369" s="50"/>
      <c r="X369" s="558"/>
      <c r="Y369" s="558"/>
      <c r="Z369" s="558"/>
      <c r="AA369" s="55">
        <f t="shared" si="36"/>
        <v>12000000</v>
      </c>
      <c r="AB369" s="55">
        <f t="shared" si="34"/>
        <v>12000000</v>
      </c>
      <c r="AC369" s="55">
        <f t="shared" si="34"/>
        <v>0</v>
      </c>
      <c r="AD369" s="55">
        <f t="shared" si="35"/>
        <v>0</v>
      </c>
    </row>
    <row r="370" spans="1:30" s="51" customFormat="1" x14ac:dyDescent="0.25">
      <c r="A370" s="89">
        <f>SUBTOTAL(103,$B$2:B370)</f>
        <v>369</v>
      </c>
      <c r="B370" s="48" t="s">
        <v>3181</v>
      </c>
      <c r="C370" s="49">
        <v>31506975280039</v>
      </c>
      <c r="D370" s="49" t="str">
        <f>VLOOKUP(C370,'Hemis baza'!K:AJ,26,)</f>
        <v>438231100314</v>
      </c>
      <c r="E370" s="24" t="str">
        <f>VLOOKUP(C370,'Hemis baza'!K:AF,13,)</f>
        <v>To‘lov-shartnoma</v>
      </c>
      <c r="F370" s="109" t="str">
        <f>VLOOKUP(C370,'Hemis baza'!K:AF,3,)</f>
        <v>3-kurs</v>
      </c>
      <c r="G370" s="307" t="s">
        <v>318</v>
      </c>
      <c r="H370" s="404" t="str">
        <f>VLOOKUP(C370,'Hemis baza'!K:AF,5,)</f>
        <v>S2-22 IQT</v>
      </c>
      <c r="I370" s="403" t="str">
        <f>VLOOKUP(C370,'Hemis baza'!K:AF,11,)</f>
        <v>Bakalavr</v>
      </c>
      <c r="J370" s="23" t="str">
        <f>VLOOKUP(C370,'Hemis baza'!K:AF,12,)</f>
        <v>Sirtqi</v>
      </c>
      <c r="K370" s="77" t="s">
        <v>3182</v>
      </c>
      <c r="L370" s="50">
        <v>12000000</v>
      </c>
      <c r="M370" s="50">
        <f>SUMIF('BR 3'!B:B,'3-kurs'!C370,'BR 3'!G:G)</f>
        <v>5800000</v>
      </c>
      <c r="N370" s="12">
        <f t="shared" si="32"/>
        <v>6200000</v>
      </c>
      <c r="O370" s="50"/>
      <c r="P370" s="12">
        <f t="shared" si="33"/>
        <v>0</v>
      </c>
      <c r="Q370" s="48"/>
      <c r="T370" s="50">
        <f t="shared" si="31"/>
        <v>0</v>
      </c>
      <c r="U370" s="50">
        <v>5800000</v>
      </c>
      <c r="V370" s="50">
        <v>0</v>
      </c>
      <c r="W370" s="50"/>
      <c r="X370" s="558"/>
      <c r="Y370" s="558"/>
      <c r="Z370" s="558"/>
      <c r="AA370" s="55">
        <f t="shared" si="36"/>
        <v>12000000</v>
      </c>
      <c r="AB370" s="55">
        <f t="shared" si="34"/>
        <v>5800000</v>
      </c>
      <c r="AC370" s="55">
        <f t="shared" si="34"/>
        <v>6200000</v>
      </c>
      <c r="AD370" s="55">
        <f t="shared" si="35"/>
        <v>0</v>
      </c>
    </row>
    <row r="371" spans="1:30" s="51" customFormat="1" x14ac:dyDescent="0.25">
      <c r="A371" s="89">
        <f>SUBTOTAL(103,$B$2:B371)</f>
        <v>370</v>
      </c>
      <c r="B371" s="48" t="s">
        <v>3183</v>
      </c>
      <c r="C371" s="49">
        <v>51705045300020</v>
      </c>
      <c r="D371" s="49" t="str">
        <f>VLOOKUP(C371,'Hemis baza'!K:AJ,26,)</f>
        <v>438221100083</v>
      </c>
      <c r="E371" s="24" t="str">
        <f>VLOOKUP(C371,'Hemis baza'!K:AF,13,)</f>
        <v>To‘lov-shartnoma</v>
      </c>
      <c r="F371" s="109" t="str">
        <f>VLOOKUP(C371,'Hemis baza'!K:AF,3,)</f>
        <v>3-kurs</v>
      </c>
      <c r="G371" s="47" t="s">
        <v>4882</v>
      </c>
      <c r="H371" s="404" t="str">
        <f>VLOOKUP(C371,'Hemis baza'!K:AF,5,)</f>
        <v>2-22 AP</v>
      </c>
      <c r="I371" s="403" t="str">
        <f>VLOOKUP(C371,'Hemis baza'!K:AF,11,)</f>
        <v>Bakalavr</v>
      </c>
      <c r="J371" s="23" t="str">
        <f>VLOOKUP(C371,'Hemis baza'!K:AF,12,)</f>
        <v>Kunduzgi</v>
      </c>
      <c r="K371" s="77" t="s">
        <v>3184</v>
      </c>
      <c r="L371" s="50">
        <v>15000000</v>
      </c>
      <c r="M371" s="50">
        <f>SUMIF('BR 3'!B:B,'3-kurs'!C371,'BR 3'!G:G)</f>
        <v>8500000</v>
      </c>
      <c r="N371" s="12">
        <f t="shared" si="32"/>
        <v>6500000</v>
      </c>
      <c r="O371" s="50"/>
      <c r="P371" s="12">
        <f t="shared" si="33"/>
        <v>0</v>
      </c>
      <c r="Q371" s="48"/>
      <c r="T371" s="50">
        <f t="shared" ref="T371:T433" si="37">M371-U371</f>
        <v>0</v>
      </c>
      <c r="U371" s="50">
        <v>8500000</v>
      </c>
      <c r="V371" s="50">
        <v>1000000</v>
      </c>
      <c r="W371" s="50"/>
      <c r="X371" s="558"/>
      <c r="Y371" s="558"/>
      <c r="Z371" s="558"/>
      <c r="AA371" s="55">
        <f t="shared" si="36"/>
        <v>15000000</v>
      </c>
      <c r="AB371" s="55">
        <f t="shared" si="34"/>
        <v>8500000</v>
      </c>
      <c r="AC371" s="55">
        <f t="shared" si="34"/>
        <v>6500000</v>
      </c>
      <c r="AD371" s="55">
        <f t="shared" si="35"/>
        <v>0</v>
      </c>
    </row>
    <row r="372" spans="1:30" s="51" customFormat="1" x14ac:dyDescent="0.25">
      <c r="A372" s="89">
        <f>SUBTOTAL(103,$B$2:B372)</f>
        <v>371</v>
      </c>
      <c r="B372" s="48" t="s">
        <v>3185</v>
      </c>
      <c r="C372" s="49">
        <v>42601941010031</v>
      </c>
      <c r="D372" s="49" t="str">
        <f>VLOOKUP(C372,'Hemis baza'!K:AJ,26,)</f>
        <v>438221100241</v>
      </c>
      <c r="E372" s="24" t="str">
        <f>VLOOKUP(C372,'Hemis baza'!K:AF,13,)</f>
        <v>To‘lov-shartnoma</v>
      </c>
      <c r="F372" s="109" t="str">
        <f>VLOOKUP(C372,'Hemis baza'!K:AF,3,)</f>
        <v>3-kurs</v>
      </c>
      <c r="G372" s="307" t="s">
        <v>361</v>
      </c>
      <c r="H372" s="404" t="str">
        <f>VLOOKUP(C372,'Hemis baza'!K:AF,5,)</f>
        <v>S3-22 PSI</v>
      </c>
      <c r="I372" s="403" t="str">
        <f>VLOOKUP(C372,'Hemis baza'!K:AF,11,)</f>
        <v>Bakalavr</v>
      </c>
      <c r="J372" s="23" t="str">
        <f>VLOOKUP(C372,'Hemis baza'!K:AF,12,)</f>
        <v>Sirtqi</v>
      </c>
      <c r="K372" s="77" t="s">
        <v>3186</v>
      </c>
      <c r="L372" s="50">
        <v>12000000</v>
      </c>
      <c r="M372" s="50">
        <f>SUMIF('BR 3'!B:B,'3-kurs'!C372,'BR 3'!G:G)</f>
        <v>10000000</v>
      </c>
      <c r="N372" s="12">
        <f t="shared" si="32"/>
        <v>2000000</v>
      </c>
      <c r="O372" s="50"/>
      <c r="P372" s="12">
        <f t="shared" si="33"/>
        <v>0</v>
      </c>
      <c r="Q372" s="48"/>
      <c r="T372" s="50">
        <f t="shared" si="37"/>
        <v>0</v>
      </c>
      <c r="U372" s="50">
        <v>10000000</v>
      </c>
      <c r="V372" s="50">
        <v>916664</v>
      </c>
      <c r="W372" s="50"/>
      <c r="X372" s="558"/>
      <c r="Y372" s="558"/>
      <c r="Z372" s="558"/>
      <c r="AA372" s="55">
        <f t="shared" si="36"/>
        <v>12000000</v>
      </c>
      <c r="AB372" s="55">
        <f t="shared" si="34"/>
        <v>10000000</v>
      </c>
      <c r="AC372" s="55">
        <f t="shared" si="34"/>
        <v>2000000</v>
      </c>
      <c r="AD372" s="55">
        <f t="shared" si="35"/>
        <v>0</v>
      </c>
    </row>
    <row r="373" spans="1:30" x14ac:dyDescent="0.25">
      <c r="A373" s="89">
        <f>SUBTOTAL(103,$B$2:B373)</f>
        <v>372</v>
      </c>
      <c r="B373" s="384" t="s">
        <v>3187</v>
      </c>
      <c r="C373" s="49">
        <v>32905861140041</v>
      </c>
      <c r="D373" s="49" t="e">
        <f>VLOOKUP(C373,'Hemis baza'!K:AJ,26,)</f>
        <v>#N/A</v>
      </c>
      <c r="E373" s="24" t="e">
        <f>VLOOKUP(C373,'Hemis baza'!K:AF,13,)</f>
        <v>#N/A</v>
      </c>
      <c r="F373" s="109" t="e">
        <f>VLOOKUP(C373,'Hemis baza'!K:AF,3,)</f>
        <v>#N/A</v>
      </c>
      <c r="G373" s="47"/>
      <c r="H373" s="404" t="e">
        <f>VLOOKUP(C373,'Hemis baza'!K:AF,5,)</f>
        <v>#N/A</v>
      </c>
      <c r="I373" s="403" t="e">
        <f>VLOOKUP(C373,'Hemis baza'!K:AF,11,)</f>
        <v>#N/A</v>
      </c>
      <c r="J373" s="23" t="e">
        <f>VLOOKUP(C373,'Hemis baza'!K:AF,12,)</f>
        <v>#N/A</v>
      </c>
      <c r="K373" s="77" t="s">
        <v>3188</v>
      </c>
      <c r="L373" s="342">
        <v>12000000</v>
      </c>
      <c r="M373" s="342">
        <f>SUMIF('BR 3'!B:B,'3-kurs'!C373,'BR 3'!G:G)</f>
        <v>-17500000</v>
      </c>
      <c r="N373" s="12">
        <f t="shared" si="32"/>
        <v>29500000</v>
      </c>
      <c r="O373" s="342"/>
      <c r="P373" s="12">
        <f t="shared" si="33"/>
        <v>0</v>
      </c>
      <c r="Q373" s="384"/>
      <c r="T373" s="342">
        <f t="shared" si="37"/>
        <v>0</v>
      </c>
      <c r="U373" s="342">
        <v>-17500000</v>
      </c>
      <c r="V373" s="342">
        <v>0</v>
      </c>
      <c r="W373" s="342"/>
      <c r="X373" s="559"/>
      <c r="Y373" s="559"/>
      <c r="Z373" s="559"/>
      <c r="AA373" s="55">
        <f t="shared" si="36"/>
        <v>12000000</v>
      </c>
      <c r="AB373" s="55">
        <f t="shared" si="34"/>
        <v>-17500000</v>
      </c>
      <c r="AC373" s="55">
        <f t="shared" si="34"/>
        <v>29500000</v>
      </c>
      <c r="AD373" s="55">
        <f t="shared" si="35"/>
        <v>0</v>
      </c>
    </row>
    <row r="374" spans="1:30" s="51" customFormat="1" x14ac:dyDescent="0.25">
      <c r="A374" s="89">
        <f>SUBTOTAL(103,$B$2:B374)</f>
        <v>373</v>
      </c>
      <c r="B374" s="48" t="s">
        <v>3189</v>
      </c>
      <c r="C374" s="49">
        <v>51603035380022</v>
      </c>
      <c r="D374" s="49" t="str">
        <f>VLOOKUP(C374,'Hemis baza'!K:AJ,26,)</f>
        <v>438221100148</v>
      </c>
      <c r="E374" s="24" t="str">
        <f>VLOOKUP(C374,'Hemis baza'!K:AF,13,)</f>
        <v>To‘lov-shartnoma</v>
      </c>
      <c r="F374" s="109" t="str">
        <f>VLOOKUP(C374,'Hemis baza'!K:AF,3,)</f>
        <v>3-kurs</v>
      </c>
      <c r="G374" s="307" t="s">
        <v>361</v>
      </c>
      <c r="H374" s="404" t="str">
        <f>VLOOKUP(C374,'Hemis baza'!K:AF,5,)</f>
        <v>S3-22 PSI</v>
      </c>
      <c r="I374" s="403" t="str">
        <f>VLOOKUP(C374,'Hemis baza'!K:AF,11,)</f>
        <v>Bakalavr</v>
      </c>
      <c r="J374" s="23" t="str">
        <f>VLOOKUP(C374,'Hemis baza'!K:AF,12,)</f>
        <v>Sirtqi</v>
      </c>
      <c r="K374" s="77" t="s">
        <v>3190</v>
      </c>
      <c r="L374" s="50">
        <v>12000000</v>
      </c>
      <c r="M374" s="50">
        <f>SUMIF('BR 3'!B:B,'3-kurs'!C374,'BR 3'!G:G)</f>
        <v>9500000</v>
      </c>
      <c r="N374" s="12">
        <f t="shared" si="32"/>
        <v>2500000</v>
      </c>
      <c r="O374" s="50"/>
      <c r="P374" s="12">
        <f t="shared" si="33"/>
        <v>0</v>
      </c>
      <c r="Q374" s="48"/>
      <c r="T374" s="50">
        <f t="shared" si="37"/>
        <v>0</v>
      </c>
      <c r="U374" s="50">
        <v>9500000</v>
      </c>
      <c r="V374" s="50">
        <v>0</v>
      </c>
      <c r="W374" s="50"/>
      <c r="X374" s="558"/>
      <c r="Y374" s="558"/>
      <c r="Z374" s="558"/>
      <c r="AA374" s="55">
        <f t="shared" si="36"/>
        <v>12000000</v>
      </c>
      <c r="AB374" s="55">
        <f t="shared" si="34"/>
        <v>9500000</v>
      </c>
      <c r="AC374" s="55">
        <f t="shared" si="34"/>
        <v>2500000</v>
      </c>
      <c r="AD374" s="55">
        <f t="shared" si="35"/>
        <v>0</v>
      </c>
    </row>
    <row r="375" spans="1:30" s="51" customFormat="1" x14ac:dyDescent="0.25">
      <c r="A375" s="89">
        <f>SUBTOTAL(103,$B$2:B375)</f>
        <v>374</v>
      </c>
      <c r="B375" s="48" t="s">
        <v>3191</v>
      </c>
      <c r="C375" s="49">
        <v>40102925300013</v>
      </c>
      <c r="D375" s="49" t="str">
        <f>VLOOKUP(C375,'Hemis baza'!K:AJ,26,)</f>
        <v>438231100008</v>
      </c>
      <c r="E375" s="24" t="str">
        <f>VLOOKUP(C375,'Hemis baza'!K:AF,13,)</f>
        <v>To‘lov-shartnoma</v>
      </c>
      <c r="F375" s="109" t="str">
        <f>VLOOKUP(C375,'Hemis baza'!K:AF,3,)</f>
        <v>3-kurs</v>
      </c>
      <c r="G375" s="47" t="s">
        <v>121</v>
      </c>
      <c r="H375" s="404" t="str">
        <f>VLOOKUP(C375,'Hemis baza'!K:AF,5,)</f>
        <v>S2-22 BT</v>
      </c>
      <c r="I375" s="403" t="str">
        <f>VLOOKUP(C375,'Hemis baza'!K:AF,11,)</f>
        <v>Bakalavr</v>
      </c>
      <c r="J375" s="23" t="str">
        <f>VLOOKUP(C375,'Hemis baza'!K:AF,12,)</f>
        <v>Sirtqi</v>
      </c>
      <c r="K375" s="77" t="s">
        <v>3192</v>
      </c>
      <c r="L375" s="50">
        <v>12000000</v>
      </c>
      <c r="M375" s="50">
        <f>SUMIF('BR 3'!B:B,'3-kurs'!C375,'BR 3'!G:G)</f>
        <v>12000000</v>
      </c>
      <c r="N375" s="12">
        <f t="shared" si="32"/>
        <v>0</v>
      </c>
      <c r="O375" s="50"/>
      <c r="P375" s="12">
        <f t="shared" si="33"/>
        <v>0</v>
      </c>
      <c r="Q375" s="48"/>
      <c r="T375" s="50">
        <f t="shared" si="37"/>
        <v>0</v>
      </c>
      <c r="U375" s="50">
        <v>12000000</v>
      </c>
      <c r="V375" s="50">
        <v>0</v>
      </c>
      <c r="W375" s="50"/>
      <c r="X375" s="558"/>
      <c r="Y375" s="558"/>
      <c r="Z375" s="558"/>
      <c r="AA375" s="55">
        <f t="shared" si="36"/>
        <v>12000000</v>
      </c>
      <c r="AB375" s="55">
        <f t="shared" si="34"/>
        <v>12000000</v>
      </c>
      <c r="AC375" s="55">
        <f t="shared" si="34"/>
        <v>0</v>
      </c>
      <c r="AD375" s="55">
        <f t="shared" si="35"/>
        <v>0</v>
      </c>
    </row>
    <row r="376" spans="1:30" s="51" customFormat="1" x14ac:dyDescent="0.25">
      <c r="A376" s="89">
        <f>SUBTOTAL(103,$B$2:B376)</f>
        <v>375</v>
      </c>
      <c r="B376" s="48" t="s">
        <v>3193</v>
      </c>
      <c r="C376" s="49">
        <v>62506035350012</v>
      </c>
      <c r="D376" s="49" t="str">
        <f>VLOOKUP(C376,'Hemis baza'!K:AJ,26,)</f>
        <v>438231100047</v>
      </c>
      <c r="E376" s="24" t="str">
        <f>VLOOKUP(C376,'Hemis baza'!K:AF,13,)</f>
        <v>To‘lov-shartnoma</v>
      </c>
      <c r="F376" s="109" t="str">
        <f>VLOOKUP(C376,'Hemis baza'!K:AF,3,)</f>
        <v>3-kurs</v>
      </c>
      <c r="G376" s="47" t="s">
        <v>121</v>
      </c>
      <c r="H376" s="404" t="str">
        <f>VLOOKUP(C376,'Hemis baza'!K:AF,5,)</f>
        <v>S2-22 BT</v>
      </c>
      <c r="I376" s="403" t="str">
        <f>VLOOKUP(C376,'Hemis baza'!K:AF,11,)</f>
        <v>Bakalavr</v>
      </c>
      <c r="J376" s="23" t="str">
        <f>VLOOKUP(C376,'Hemis baza'!K:AF,12,)</f>
        <v>Sirtqi</v>
      </c>
      <c r="K376" s="77" t="s">
        <v>3194</v>
      </c>
      <c r="L376" s="50">
        <v>12000000</v>
      </c>
      <c r="M376" s="50">
        <f>SUMIF('BR 3'!B:B,'3-kurs'!C376,'BR 3'!G:G)</f>
        <v>3000000</v>
      </c>
      <c r="N376" s="12">
        <f t="shared" si="32"/>
        <v>9000000</v>
      </c>
      <c r="O376" s="50"/>
      <c r="P376" s="12">
        <f t="shared" si="33"/>
        <v>0</v>
      </c>
      <c r="Q376" s="48"/>
      <c r="T376" s="50">
        <f t="shared" si="37"/>
        <v>0</v>
      </c>
      <c r="U376" s="50">
        <v>3000000</v>
      </c>
      <c r="V376" s="50">
        <v>0</v>
      </c>
      <c r="W376" s="50"/>
      <c r="X376" s="558"/>
      <c r="Y376" s="558"/>
      <c r="Z376" s="558"/>
      <c r="AA376" s="55">
        <f t="shared" si="36"/>
        <v>12000000</v>
      </c>
      <c r="AB376" s="55">
        <f t="shared" si="34"/>
        <v>3000000</v>
      </c>
      <c r="AC376" s="55">
        <f t="shared" si="34"/>
        <v>9000000</v>
      </c>
      <c r="AD376" s="55">
        <f t="shared" si="35"/>
        <v>0</v>
      </c>
    </row>
    <row r="377" spans="1:30" s="51" customFormat="1" x14ac:dyDescent="0.25">
      <c r="A377" s="89">
        <f>SUBTOTAL(103,$B$2:B377)</f>
        <v>376</v>
      </c>
      <c r="B377" s="48" t="s">
        <v>3195</v>
      </c>
      <c r="C377" s="49">
        <v>42505871140010</v>
      </c>
      <c r="D377" s="49" t="str">
        <f>VLOOKUP(C377,'Hemis baza'!K:AJ,26,)</f>
        <v>438231100005</v>
      </c>
      <c r="E377" s="24" t="str">
        <f>VLOOKUP(C377,'Hemis baza'!K:AF,13,)</f>
        <v>To‘lov-shartnoma</v>
      </c>
      <c r="F377" s="109" t="str">
        <f>VLOOKUP(C377,'Hemis baza'!K:AF,3,)</f>
        <v>3-kurs</v>
      </c>
      <c r="G377" s="307" t="s">
        <v>361</v>
      </c>
      <c r="H377" s="404" t="str">
        <f>VLOOKUP(C377,'Hemis baza'!K:AF,5,)</f>
        <v>S1-22 PSI</v>
      </c>
      <c r="I377" s="403" t="str">
        <f>VLOOKUP(C377,'Hemis baza'!K:AF,11,)</f>
        <v>Bakalavr</v>
      </c>
      <c r="J377" s="23" t="str">
        <f>VLOOKUP(C377,'Hemis baza'!K:AF,12,)</f>
        <v>Sirtqi</v>
      </c>
      <c r="K377" s="77" t="s">
        <v>3196</v>
      </c>
      <c r="L377" s="50">
        <v>12000000</v>
      </c>
      <c r="M377" s="50">
        <f>SUMIF('BR 3'!B:B,'3-kurs'!C377,'BR 3'!G:G)</f>
        <v>12000000</v>
      </c>
      <c r="N377" s="12">
        <f t="shared" si="32"/>
        <v>0</v>
      </c>
      <c r="O377" s="50"/>
      <c r="P377" s="12">
        <f t="shared" si="33"/>
        <v>0</v>
      </c>
      <c r="Q377" s="48"/>
      <c r="T377" s="50">
        <f t="shared" si="37"/>
        <v>0</v>
      </c>
      <c r="U377" s="50">
        <v>12000000</v>
      </c>
      <c r="V377" s="50">
        <v>0</v>
      </c>
      <c r="W377" s="50"/>
      <c r="X377" s="558"/>
      <c r="Y377" s="558"/>
      <c r="Z377" s="558"/>
      <c r="AA377" s="55">
        <f t="shared" si="36"/>
        <v>12000000</v>
      </c>
      <c r="AB377" s="55">
        <f t="shared" si="34"/>
        <v>12000000</v>
      </c>
      <c r="AC377" s="55">
        <f t="shared" si="34"/>
        <v>0</v>
      </c>
      <c r="AD377" s="55">
        <f t="shared" si="35"/>
        <v>0</v>
      </c>
    </row>
    <row r="378" spans="1:30" s="51" customFormat="1" x14ac:dyDescent="0.25">
      <c r="A378" s="89">
        <f>SUBTOTAL(103,$B$2:B378)</f>
        <v>377</v>
      </c>
      <c r="B378" s="48" t="s">
        <v>3197</v>
      </c>
      <c r="C378" s="49">
        <v>61204055260058</v>
      </c>
      <c r="D378" s="49" t="str">
        <f>VLOOKUP(C378,'Hemis baza'!K:AJ,26,)</f>
        <v>438221100232</v>
      </c>
      <c r="E378" s="24" t="str">
        <f>VLOOKUP(C378,'Hemis baza'!K:AF,13,)</f>
        <v>To‘lov-shartnoma</v>
      </c>
      <c r="F378" s="109" t="str">
        <f>VLOOKUP(C378,'Hemis baza'!K:AF,3,)</f>
        <v>3-kurs</v>
      </c>
      <c r="G378" s="47" t="s">
        <v>4882</v>
      </c>
      <c r="H378" s="404" t="str">
        <f>VLOOKUP(C378,'Hemis baza'!K:AF,5,)</f>
        <v>2-22 AP</v>
      </c>
      <c r="I378" s="403" t="str">
        <f>VLOOKUP(C378,'Hemis baza'!K:AF,11,)</f>
        <v>Bakalavr</v>
      </c>
      <c r="J378" s="23" t="str">
        <f>VLOOKUP(C378,'Hemis baza'!K:AF,12,)</f>
        <v>Kunduzgi</v>
      </c>
      <c r="K378" s="77" t="s">
        <v>3198</v>
      </c>
      <c r="L378" s="50">
        <v>15000000</v>
      </c>
      <c r="M378" s="50">
        <f>SUMIF('BR 3'!B:B,'3-kurs'!C378,'BR 3'!G:G)</f>
        <v>7500000</v>
      </c>
      <c r="N378" s="12">
        <f t="shared" si="32"/>
        <v>7500000</v>
      </c>
      <c r="O378" s="50"/>
      <c r="P378" s="12">
        <f t="shared" si="33"/>
        <v>0</v>
      </c>
      <c r="Q378" s="48"/>
      <c r="T378" s="50">
        <f t="shared" si="37"/>
        <v>0</v>
      </c>
      <c r="U378" s="50">
        <v>7500000</v>
      </c>
      <c r="V378" s="50">
        <v>0</v>
      </c>
      <c r="W378" s="50"/>
      <c r="X378" s="558"/>
      <c r="Y378" s="558"/>
      <c r="Z378" s="558"/>
      <c r="AA378" s="55">
        <f t="shared" si="36"/>
        <v>15000000</v>
      </c>
      <c r="AB378" s="55">
        <f t="shared" si="34"/>
        <v>7500000</v>
      </c>
      <c r="AC378" s="55">
        <f t="shared" si="34"/>
        <v>7500000</v>
      </c>
      <c r="AD378" s="55">
        <f t="shared" si="35"/>
        <v>0</v>
      </c>
    </row>
    <row r="379" spans="1:30" s="51" customFormat="1" x14ac:dyDescent="0.25">
      <c r="A379" s="89">
        <f>SUBTOTAL(103,$B$2:B379)</f>
        <v>378</v>
      </c>
      <c r="B379" s="48" t="s">
        <v>3199</v>
      </c>
      <c r="C379" s="49">
        <v>62803025330022</v>
      </c>
      <c r="D379" s="49" t="str">
        <f>VLOOKUP(C379,'Hemis baza'!K:AJ,26,)</f>
        <v>438231100335</v>
      </c>
      <c r="E379" s="24" t="str">
        <f>VLOOKUP(C379,'Hemis baza'!K:AF,13,)</f>
        <v>To‘lov-shartnoma</v>
      </c>
      <c r="F379" s="109" t="str">
        <f>VLOOKUP(C379,'Hemis baza'!K:AF,3,)</f>
        <v>3-kurs</v>
      </c>
      <c r="G379" s="47" t="s">
        <v>121</v>
      </c>
      <c r="H379" s="404" t="str">
        <f>VLOOKUP(C379,'Hemis baza'!K:AF,5,)</f>
        <v>S1-22 BT</v>
      </c>
      <c r="I379" s="403" t="str">
        <f>VLOOKUP(C379,'Hemis baza'!K:AF,11,)</f>
        <v>Bakalavr</v>
      </c>
      <c r="J379" s="23" t="str">
        <f>VLOOKUP(C379,'Hemis baza'!K:AF,12,)</f>
        <v>Sirtqi</v>
      </c>
      <c r="K379" s="77" t="s">
        <v>3200</v>
      </c>
      <c r="L379" s="50">
        <v>12000000</v>
      </c>
      <c r="M379" s="50">
        <f>SUMIF('BR 3'!B:B,'3-kurs'!C379,'BR 3'!G:G)</f>
        <v>12000000</v>
      </c>
      <c r="N379" s="12">
        <f t="shared" si="32"/>
        <v>0</v>
      </c>
      <c r="O379" s="50"/>
      <c r="P379" s="12">
        <f t="shared" si="33"/>
        <v>0</v>
      </c>
      <c r="Q379" s="48"/>
      <c r="T379" s="50">
        <f t="shared" si="37"/>
        <v>0</v>
      </c>
      <c r="U379" s="50">
        <v>12000000</v>
      </c>
      <c r="V379" s="50">
        <v>0</v>
      </c>
      <c r="W379" s="50"/>
      <c r="X379" s="558"/>
      <c r="Y379" s="558"/>
      <c r="Z379" s="558"/>
      <c r="AA379" s="55">
        <f t="shared" si="36"/>
        <v>12000000</v>
      </c>
      <c r="AB379" s="55">
        <f t="shared" si="34"/>
        <v>12000000</v>
      </c>
      <c r="AC379" s="55">
        <f t="shared" si="34"/>
        <v>0</v>
      </c>
      <c r="AD379" s="55">
        <f t="shared" si="35"/>
        <v>0</v>
      </c>
    </row>
    <row r="380" spans="1:30" s="51" customFormat="1" x14ac:dyDescent="0.25">
      <c r="A380" s="89">
        <f>SUBTOTAL(103,$B$2:B380)</f>
        <v>379</v>
      </c>
      <c r="B380" s="48" t="s">
        <v>3201</v>
      </c>
      <c r="C380" s="49">
        <v>62804045300011</v>
      </c>
      <c r="D380" s="49" t="str">
        <f>VLOOKUP(C380,'Hemis baza'!K:AJ,26,)</f>
        <v>438231100009</v>
      </c>
      <c r="E380" s="24" t="str">
        <f>VLOOKUP(C380,'Hemis baza'!K:AF,13,)</f>
        <v>To‘lov-shartnoma</v>
      </c>
      <c r="F380" s="109" t="str">
        <f>VLOOKUP(C380,'Hemis baza'!K:AF,3,)</f>
        <v>3-kurs</v>
      </c>
      <c r="G380" s="47" t="s">
        <v>121</v>
      </c>
      <c r="H380" s="404" t="str">
        <f>VLOOKUP(C380,'Hemis baza'!K:AF,5,)</f>
        <v>S1-22 BT</v>
      </c>
      <c r="I380" s="403" t="str">
        <f>VLOOKUP(C380,'Hemis baza'!K:AF,11,)</f>
        <v>Bakalavr</v>
      </c>
      <c r="J380" s="23" t="str">
        <f>VLOOKUP(C380,'Hemis baza'!K:AF,12,)</f>
        <v>Sirtqi</v>
      </c>
      <c r="K380" s="77" t="s">
        <v>3202</v>
      </c>
      <c r="L380" s="50">
        <v>12000000</v>
      </c>
      <c r="M380" s="50">
        <f>SUMIF('BR 3'!B:B,'3-kurs'!C380,'BR 3'!G:G)</f>
        <v>12500000</v>
      </c>
      <c r="N380" s="12">
        <f t="shared" si="32"/>
        <v>0</v>
      </c>
      <c r="O380" s="50"/>
      <c r="P380" s="12">
        <f t="shared" si="33"/>
        <v>500000</v>
      </c>
      <c r="Q380" s="48"/>
      <c r="T380" s="50">
        <f t="shared" si="37"/>
        <v>0</v>
      </c>
      <c r="U380" s="50">
        <v>12500000</v>
      </c>
      <c r="V380" s="50">
        <v>1145830</v>
      </c>
      <c r="W380" s="50"/>
      <c r="X380" s="558"/>
      <c r="Y380" s="558"/>
      <c r="Z380" s="558"/>
      <c r="AA380" s="55">
        <f t="shared" si="36"/>
        <v>12000000</v>
      </c>
      <c r="AB380" s="55">
        <f t="shared" si="34"/>
        <v>12500000</v>
      </c>
      <c r="AC380" s="55">
        <f t="shared" si="34"/>
        <v>0</v>
      </c>
      <c r="AD380" s="55">
        <f t="shared" si="35"/>
        <v>500000</v>
      </c>
    </row>
    <row r="381" spans="1:30" s="51" customFormat="1" x14ac:dyDescent="0.25">
      <c r="A381" s="89">
        <f>SUBTOTAL(103,$B$2:B381)</f>
        <v>380</v>
      </c>
      <c r="B381" s="48" t="s">
        <v>3203</v>
      </c>
      <c r="C381" s="49">
        <v>62804045300028</v>
      </c>
      <c r="D381" s="49" t="str">
        <f>VLOOKUP(C381,'Hemis baza'!K:AJ,26,)</f>
        <v>438231100007</v>
      </c>
      <c r="E381" s="24" t="str">
        <f>VLOOKUP(C381,'Hemis baza'!K:AF,13,)</f>
        <v>To‘lov-shartnoma</v>
      </c>
      <c r="F381" s="109" t="str">
        <f>VLOOKUP(C381,'Hemis baza'!K:AF,3,)</f>
        <v>3-kurs</v>
      </c>
      <c r="G381" s="307" t="s">
        <v>361</v>
      </c>
      <c r="H381" s="404" t="str">
        <f>VLOOKUP(C381,'Hemis baza'!K:AF,5,)</f>
        <v>S1-22 PSI</v>
      </c>
      <c r="I381" s="403" t="str">
        <f>VLOOKUP(C381,'Hemis baza'!K:AF,11,)</f>
        <v>Bakalavr</v>
      </c>
      <c r="J381" s="23" t="str">
        <f>VLOOKUP(C381,'Hemis baza'!K:AF,12,)</f>
        <v>Sirtqi</v>
      </c>
      <c r="K381" s="77" t="s">
        <v>3204</v>
      </c>
      <c r="L381" s="50">
        <v>12000000</v>
      </c>
      <c r="M381" s="50">
        <f>SUMIF('BR 3'!B:B,'3-kurs'!C381,'BR 3'!G:G)</f>
        <v>12000000</v>
      </c>
      <c r="N381" s="12">
        <f t="shared" si="32"/>
        <v>0</v>
      </c>
      <c r="O381" s="50"/>
      <c r="P381" s="12">
        <f t="shared" si="33"/>
        <v>0</v>
      </c>
      <c r="Q381" s="48"/>
      <c r="T381" s="50">
        <f t="shared" si="37"/>
        <v>0</v>
      </c>
      <c r="U381" s="50">
        <v>12000000</v>
      </c>
      <c r="V381" s="50">
        <v>0</v>
      </c>
      <c r="W381" s="50"/>
      <c r="X381" s="558"/>
      <c r="Y381" s="558"/>
      <c r="Z381" s="558"/>
      <c r="AA381" s="55">
        <f t="shared" si="36"/>
        <v>12000000</v>
      </c>
      <c r="AB381" s="55">
        <f t="shared" si="34"/>
        <v>12000000</v>
      </c>
      <c r="AC381" s="55">
        <f t="shared" si="34"/>
        <v>0</v>
      </c>
      <c r="AD381" s="55">
        <f t="shared" si="35"/>
        <v>0</v>
      </c>
    </row>
    <row r="382" spans="1:30" s="51" customFormat="1" x14ac:dyDescent="0.25">
      <c r="A382" s="89">
        <f>SUBTOTAL(103,$B$2:B382)</f>
        <v>381</v>
      </c>
      <c r="B382" s="48" t="s">
        <v>3205</v>
      </c>
      <c r="C382" s="49">
        <v>41204925780013</v>
      </c>
      <c r="D382" s="49" t="str">
        <f>VLOOKUP(C382,'Hemis baza'!K:AJ,26,)</f>
        <v>438231100110</v>
      </c>
      <c r="E382" s="24" t="str">
        <f>VLOOKUP(C382,'Hemis baza'!K:AF,13,)</f>
        <v>To‘lov-shartnoma</v>
      </c>
      <c r="F382" s="109" t="str">
        <f>VLOOKUP(C382,'Hemis baza'!K:AF,3,)</f>
        <v>3-kurs</v>
      </c>
      <c r="G382" s="47" t="s">
        <v>36</v>
      </c>
      <c r="H382" s="404" t="str">
        <f>VLOOKUP(C382,'Hemis baza'!K:AF,5,)</f>
        <v>S2-22 MT</v>
      </c>
      <c r="I382" s="403" t="str">
        <f>VLOOKUP(C382,'Hemis baza'!K:AF,11,)</f>
        <v>Bakalavr</v>
      </c>
      <c r="J382" s="23" t="str">
        <f>VLOOKUP(C382,'Hemis baza'!K:AF,12,)</f>
        <v>Sirtqi</v>
      </c>
      <c r="K382" s="77" t="s">
        <v>3206</v>
      </c>
      <c r="L382" s="50">
        <v>12000000</v>
      </c>
      <c r="M382" s="50">
        <f>SUMIF('BR 3'!B:B,'3-kurs'!C382,'BR 3'!G:G)</f>
        <v>12000000</v>
      </c>
      <c r="N382" s="12">
        <f t="shared" si="32"/>
        <v>0</v>
      </c>
      <c r="O382" s="50"/>
      <c r="P382" s="12">
        <f t="shared" si="33"/>
        <v>0</v>
      </c>
      <c r="Q382" s="48"/>
      <c r="T382" s="50">
        <f t="shared" si="37"/>
        <v>0</v>
      </c>
      <c r="U382" s="50">
        <v>12000000</v>
      </c>
      <c r="V382" s="50">
        <v>0</v>
      </c>
      <c r="W382" s="50"/>
      <c r="X382" s="558"/>
      <c r="Y382" s="558"/>
      <c r="Z382" s="558"/>
      <c r="AA382" s="55">
        <f t="shared" si="36"/>
        <v>12000000</v>
      </c>
      <c r="AB382" s="55">
        <f t="shared" si="34"/>
        <v>12000000</v>
      </c>
      <c r="AC382" s="55">
        <f t="shared" si="34"/>
        <v>0</v>
      </c>
      <c r="AD382" s="55">
        <f t="shared" si="35"/>
        <v>0</v>
      </c>
    </row>
    <row r="383" spans="1:30" s="51" customFormat="1" x14ac:dyDescent="0.25">
      <c r="A383" s="89">
        <f>SUBTOTAL(103,$B$2:B383)</f>
        <v>382</v>
      </c>
      <c r="B383" s="48" t="s">
        <v>3207</v>
      </c>
      <c r="C383" s="49">
        <v>42703901140063</v>
      </c>
      <c r="D383" s="49" t="str">
        <f>VLOOKUP(C383,'Hemis baza'!K:AJ,26,)</f>
        <v>438221100149</v>
      </c>
      <c r="E383" s="24" t="str">
        <f>VLOOKUP(C383,'Hemis baza'!K:AF,13,)</f>
        <v>To‘lov-shartnoma</v>
      </c>
      <c r="F383" s="109" t="str">
        <f>VLOOKUP(C383,'Hemis baza'!K:AF,3,)</f>
        <v>3-kurs</v>
      </c>
      <c r="G383" s="307" t="s">
        <v>361</v>
      </c>
      <c r="H383" s="404" t="str">
        <f>VLOOKUP(C383,'Hemis baza'!K:AF,5,)</f>
        <v>S3-22 PSI</v>
      </c>
      <c r="I383" s="403" t="str">
        <f>VLOOKUP(C383,'Hemis baza'!K:AF,11,)</f>
        <v>Bakalavr</v>
      </c>
      <c r="J383" s="23" t="str">
        <f>VLOOKUP(C383,'Hemis baza'!K:AF,12,)</f>
        <v>Sirtqi</v>
      </c>
      <c r="K383" s="77" t="s">
        <v>3208</v>
      </c>
      <c r="L383" s="50">
        <v>12000000</v>
      </c>
      <c r="M383" s="50">
        <f>SUMIF('BR 3'!B:B,'3-kurs'!C383,'BR 3'!G:G)</f>
        <v>8000000</v>
      </c>
      <c r="N383" s="12">
        <f t="shared" si="32"/>
        <v>4000000</v>
      </c>
      <c r="O383" s="50"/>
      <c r="P383" s="12">
        <f t="shared" si="33"/>
        <v>0</v>
      </c>
      <c r="Q383" s="48"/>
      <c r="T383" s="50">
        <f t="shared" si="37"/>
        <v>0</v>
      </c>
      <c r="U383" s="50">
        <v>8000000</v>
      </c>
      <c r="V383" s="50">
        <v>0</v>
      </c>
      <c r="W383" s="50"/>
      <c r="X383" s="558"/>
      <c r="Y383" s="558"/>
      <c r="Z383" s="558"/>
      <c r="AA383" s="55">
        <f t="shared" si="36"/>
        <v>12000000</v>
      </c>
      <c r="AB383" s="55">
        <f t="shared" si="34"/>
        <v>8000000</v>
      </c>
      <c r="AC383" s="55">
        <f t="shared" si="34"/>
        <v>4000000</v>
      </c>
      <c r="AD383" s="55">
        <f t="shared" si="35"/>
        <v>0</v>
      </c>
    </row>
    <row r="384" spans="1:30" s="51" customFormat="1" x14ac:dyDescent="0.25">
      <c r="A384" s="89">
        <f>SUBTOTAL(103,$B$2:B384)</f>
        <v>383</v>
      </c>
      <c r="B384" s="48" t="s">
        <v>3209</v>
      </c>
      <c r="C384" s="49">
        <v>31505931050026</v>
      </c>
      <c r="D384" s="49" t="str">
        <f>VLOOKUP(C384,'Hemis baza'!K:AJ,26,)</f>
        <v>438231100152</v>
      </c>
      <c r="E384" s="24" t="str">
        <f>VLOOKUP(C384,'Hemis baza'!K:AF,13,)</f>
        <v>To‘lov-shartnoma</v>
      </c>
      <c r="F384" s="109" t="str">
        <f>VLOOKUP(C384,'Hemis baza'!K:AF,3,)</f>
        <v>3-kurs</v>
      </c>
      <c r="G384" s="305" t="s">
        <v>140</v>
      </c>
      <c r="H384" s="404" t="str">
        <f>VLOOKUP(C384,'Hemis baza'!K:AF,5,)</f>
        <v>S1-22 MuzT</v>
      </c>
      <c r="I384" s="403" t="str">
        <f>VLOOKUP(C384,'Hemis baza'!K:AF,11,)</f>
        <v>Bakalavr</v>
      </c>
      <c r="J384" s="23" t="str">
        <f>VLOOKUP(C384,'Hemis baza'!K:AF,12,)</f>
        <v>Sirtqi</v>
      </c>
      <c r="K384" s="77" t="s">
        <v>3210</v>
      </c>
      <c r="L384" s="50">
        <v>12000000</v>
      </c>
      <c r="M384" s="50">
        <f>SUMIF('BR 3'!B:B,'3-kurs'!C384,'BR 3'!G:G)</f>
        <v>6450000</v>
      </c>
      <c r="N384" s="12">
        <f t="shared" si="32"/>
        <v>5550000</v>
      </c>
      <c r="O384" s="50"/>
      <c r="P384" s="12">
        <f t="shared" si="33"/>
        <v>0</v>
      </c>
      <c r="Q384" s="48"/>
      <c r="T384" s="50">
        <f t="shared" si="37"/>
        <v>0</v>
      </c>
      <c r="U384" s="50">
        <v>6450000</v>
      </c>
      <c r="V384" s="50">
        <v>0</v>
      </c>
      <c r="W384" s="50"/>
      <c r="X384" s="558"/>
      <c r="Y384" s="558"/>
      <c r="Z384" s="558"/>
      <c r="AA384" s="55">
        <f t="shared" si="36"/>
        <v>12000000</v>
      </c>
      <c r="AB384" s="55">
        <f t="shared" si="34"/>
        <v>6450000</v>
      </c>
      <c r="AC384" s="55">
        <f t="shared" si="34"/>
        <v>5550000</v>
      </c>
      <c r="AD384" s="55">
        <f t="shared" si="35"/>
        <v>0</v>
      </c>
    </row>
    <row r="385" spans="1:30" s="51" customFormat="1" x14ac:dyDescent="0.25">
      <c r="A385" s="89">
        <f>SUBTOTAL(103,$B$2:B385)</f>
        <v>384</v>
      </c>
      <c r="B385" s="48" t="s">
        <v>3211</v>
      </c>
      <c r="C385" s="49">
        <v>62505025380037</v>
      </c>
      <c r="D385" s="49" t="str">
        <f>VLOOKUP(C385,'Hemis baza'!K:AJ,26,)</f>
        <v>438231100267</v>
      </c>
      <c r="E385" s="24" t="str">
        <f>VLOOKUP(C385,'Hemis baza'!K:AF,13,)</f>
        <v>To‘lov-shartnoma</v>
      </c>
      <c r="F385" s="109" t="str">
        <f>VLOOKUP(C385,'Hemis baza'!K:AF,3,)</f>
        <v>3-kurs</v>
      </c>
      <c r="G385" s="47" t="s">
        <v>181</v>
      </c>
      <c r="H385" s="404" t="str">
        <f>VLOOKUP(C385,'Hemis baza'!K:AF,5,)</f>
        <v>S1-22 O`TA</v>
      </c>
      <c r="I385" s="403" t="str">
        <f>VLOOKUP(C385,'Hemis baza'!K:AF,11,)</f>
        <v>Bakalavr</v>
      </c>
      <c r="J385" s="23" t="str">
        <f>VLOOKUP(C385,'Hemis baza'!K:AF,12,)</f>
        <v>Sirtqi</v>
      </c>
      <c r="K385" s="77" t="s">
        <v>3212</v>
      </c>
      <c r="L385" s="50">
        <v>12000000</v>
      </c>
      <c r="M385" s="50">
        <f>SUMIF('BR 3'!B:B,'3-kurs'!C385,'BR 3'!G:G)</f>
        <v>12450000</v>
      </c>
      <c r="N385" s="12">
        <f t="shared" si="32"/>
        <v>0</v>
      </c>
      <c r="O385" s="50"/>
      <c r="P385" s="12">
        <f t="shared" si="33"/>
        <v>450000</v>
      </c>
      <c r="Q385" s="48"/>
      <c r="T385" s="50">
        <f t="shared" si="37"/>
        <v>0</v>
      </c>
      <c r="U385" s="50">
        <v>12450000</v>
      </c>
      <c r="V385" s="50">
        <v>0</v>
      </c>
      <c r="W385" s="50"/>
      <c r="X385" s="558"/>
      <c r="Y385" s="558"/>
      <c r="Z385" s="558"/>
      <c r="AA385" s="55">
        <f t="shared" si="36"/>
        <v>12000000</v>
      </c>
      <c r="AB385" s="55">
        <f t="shared" si="34"/>
        <v>12450000</v>
      </c>
      <c r="AC385" s="55">
        <f t="shared" si="34"/>
        <v>0</v>
      </c>
      <c r="AD385" s="55">
        <f t="shared" si="35"/>
        <v>450000</v>
      </c>
    </row>
    <row r="386" spans="1:30" s="51" customFormat="1" x14ac:dyDescent="0.25">
      <c r="A386" s="89">
        <f>SUBTOTAL(103,$B$2:B386)</f>
        <v>385</v>
      </c>
      <c r="B386" s="48" t="s">
        <v>3213</v>
      </c>
      <c r="C386" s="49">
        <v>41405965280028</v>
      </c>
      <c r="D386" s="49" t="str">
        <f>VLOOKUP(C386,'Hemis baza'!K:AJ,26,)</f>
        <v>438221100150</v>
      </c>
      <c r="E386" s="24" t="str">
        <f>VLOOKUP(C386,'Hemis baza'!K:AF,13,)</f>
        <v>To‘lov-shartnoma</v>
      </c>
      <c r="F386" s="109" t="str">
        <f>VLOOKUP(C386,'Hemis baza'!K:AF,3,)</f>
        <v>3-kurs</v>
      </c>
      <c r="G386" s="307" t="s">
        <v>361</v>
      </c>
      <c r="H386" s="404" t="str">
        <f>VLOOKUP(C386,'Hemis baza'!K:AF,5,)</f>
        <v>S1-22 PSI</v>
      </c>
      <c r="I386" s="403" t="str">
        <f>VLOOKUP(C386,'Hemis baza'!K:AF,11,)</f>
        <v>Bakalavr</v>
      </c>
      <c r="J386" s="23" t="str">
        <f>VLOOKUP(C386,'Hemis baza'!K:AF,12,)</f>
        <v>Sirtqi</v>
      </c>
      <c r="K386" s="77" t="s">
        <v>3214</v>
      </c>
      <c r="L386" s="50">
        <v>12000000</v>
      </c>
      <c r="M386" s="50">
        <f>SUMIF('BR 3'!B:B,'3-kurs'!C386,'BR 3'!G:G)</f>
        <v>12000000</v>
      </c>
      <c r="N386" s="12">
        <f t="shared" ref="N386:N449" si="38">IF((L386)-M386&gt;0,(L386)-M386,0)</f>
        <v>0</v>
      </c>
      <c r="O386" s="50"/>
      <c r="P386" s="12">
        <f t="shared" ref="P386:P449" si="39">IF((L386)-M386&lt;0,M386-(L386),0)</f>
        <v>0</v>
      </c>
      <c r="Q386" s="48"/>
      <c r="T386" s="50">
        <f t="shared" si="37"/>
        <v>2000000</v>
      </c>
      <c r="U386" s="50">
        <v>10000000</v>
      </c>
      <c r="V386" s="50">
        <v>0</v>
      </c>
      <c r="W386" s="50"/>
      <c r="X386" s="558"/>
      <c r="Y386" s="558"/>
      <c r="Z386" s="558"/>
      <c r="AA386" s="55">
        <f t="shared" si="36"/>
        <v>12000000</v>
      </c>
      <c r="AB386" s="55">
        <f t="shared" ref="AB386:AC449" si="40">M386</f>
        <v>12000000</v>
      </c>
      <c r="AC386" s="55">
        <f t="shared" si="40"/>
        <v>0</v>
      </c>
      <c r="AD386" s="55">
        <f t="shared" ref="AD386:AD449" si="41">P386</f>
        <v>0</v>
      </c>
    </row>
    <row r="387" spans="1:30" s="51" customFormat="1" x14ac:dyDescent="0.25">
      <c r="A387" s="89">
        <f>SUBTOTAL(103,$B$2:B387)</f>
        <v>386</v>
      </c>
      <c r="B387" s="48" t="s">
        <v>3215</v>
      </c>
      <c r="C387" s="49">
        <v>63004046350014</v>
      </c>
      <c r="D387" s="49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7"/>
      <c r="H387" s="404" t="e">
        <f>VLOOKUP(C387,'Hemis baza'!K:AF,5,)</f>
        <v>#N/A</v>
      </c>
      <c r="I387" s="403" t="e">
        <f>VLOOKUP(C387,'Hemis baza'!K:AF,11,)</f>
        <v>#N/A</v>
      </c>
      <c r="J387" s="23" t="e">
        <f>VLOOKUP(C387,'Hemis baza'!K:AF,12,)</f>
        <v>#N/A</v>
      </c>
      <c r="K387" s="77" t="s">
        <v>3216</v>
      </c>
      <c r="L387" s="50">
        <v>12000000</v>
      </c>
      <c r="M387" s="50">
        <f>SUMIF('BR 3'!B:B,'3-kurs'!C387,'BR 3'!G:G)</f>
        <v>1376000</v>
      </c>
      <c r="N387" s="12">
        <f t="shared" si="38"/>
        <v>10624000</v>
      </c>
      <c r="O387" s="50"/>
      <c r="P387" s="12">
        <f t="shared" si="39"/>
        <v>0</v>
      </c>
      <c r="Q387" s="48"/>
      <c r="T387" s="50">
        <f t="shared" si="37"/>
        <v>0</v>
      </c>
      <c r="U387" s="50">
        <v>1376000</v>
      </c>
      <c r="V387" s="50">
        <v>1374996</v>
      </c>
      <c r="W387" s="50"/>
      <c r="X387" s="558"/>
      <c r="Y387" s="558"/>
      <c r="Z387" s="558"/>
      <c r="AA387" s="55">
        <f t="shared" ref="AA387:AA450" si="42">L387</f>
        <v>12000000</v>
      </c>
      <c r="AB387" s="55">
        <f t="shared" si="40"/>
        <v>1376000</v>
      </c>
      <c r="AC387" s="55">
        <f t="shared" si="40"/>
        <v>10624000</v>
      </c>
      <c r="AD387" s="55">
        <f t="shared" si="41"/>
        <v>0</v>
      </c>
    </row>
    <row r="388" spans="1:30" s="51" customFormat="1" x14ac:dyDescent="0.25">
      <c r="A388" s="89">
        <f>SUBTOTAL(103,$B$2:B388)</f>
        <v>387</v>
      </c>
      <c r="B388" s="48" t="s">
        <v>1954</v>
      </c>
      <c r="C388" s="49">
        <v>42312891080048</v>
      </c>
      <c r="D388" s="49" t="str">
        <f>VLOOKUP(C388,'Hemis baza'!K:AJ,26,)</f>
        <v>438231100219</v>
      </c>
      <c r="E388" s="24" t="str">
        <f>VLOOKUP(C388,'Hemis baza'!K:AF,13,)</f>
        <v>To‘lov-shartnoma</v>
      </c>
      <c r="F388" s="109" t="str">
        <f>VLOOKUP(C388,'Hemis baza'!K:AF,3,)</f>
        <v>3-kurs</v>
      </c>
      <c r="G388" s="47" t="s">
        <v>121</v>
      </c>
      <c r="H388" s="404" t="str">
        <f>VLOOKUP(C388,'Hemis baza'!K:AF,5,)</f>
        <v>S1-22 BT</v>
      </c>
      <c r="I388" s="403" t="str">
        <f>VLOOKUP(C388,'Hemis baza'!K:AF,11,)</f>
        <v>Bakalavr</v>
      </c>
      <c r="J388" s="23" t="str">
        <f>VLOOKUP(C388,'Hemis baza'!K:AF,12,)</f>
        <v>Sirtqi</v>
      </c>
      <c r="K388" s="77" t="s">
        <v>3217</v>
      </c>
      <c r="L388" s="50">
        <v>12000000</v>
      </c>
      <c r="M388" s="50">
        <f>SUMIF('BR 3'!B:B,'3-kurs'!C388,'BR 3'!G:G)</f>
        <v>12000000</v>
      </c>
      <c r="N388" s="12">
        <f t="shared" si="38"/>
        <v>0</v>
      </c>
      <c r="O388" s="50"/>
      <c r="P388" s="12">
        <f t="shared" si="39"/>
        <v>0</v>
      </c>
      <c r="Q388" s="48"/>
      <c r="T388" s="50">
        <f t="shared" si="37"/>
        <v>0</v>
      </c>
      <c r="U388" s="50">
        <v>12000000</v>
      </c>
      <c r="V388" s="50">
        <v>0</v>
      </c>
      <c r="W388" s="50"/>
      <c r="X388" s="558"/>
      <c r="Y388" s="558"/>
      <c r="Z388" s="558"/>
      <c r="AA388" s="55">
        <f t="shared" si="42"/>
        <v>12000000</v>
      </c>
      <c r="AB388" s="55">
        <f t="shared" si="40"/>
        <v>12000000</v>
      </c>
      <c r="AC388" s="55">
        <f t="shared" si="40"/>
        <v>0</v>
      </c>
      <c r="AD388" s="55">
        <f t="shared" si="41"/>
        <v>0</v>
      </c>
    </row>
    <row r="389" spans="1:30" s="51" customFormat="1" x14ac:dyDescent="0.25">
      <c r="A389" s="89">
        <f>SUBTOTAL(103,$B$2:B389)</f>
        <v>388</v>
      </c>
      <c r="B389" s="48" t="s">
        <v>3218</v>
      </c>
      <c r="C389" s="49">
        <v>62602025300033</v>
      </c>
      <c r="D389" s="49" t="e">
        <f>VLOOKUP(C389,'Hemis baza'!K:AJ,26,)</f>
        <v>#N/A</v>
      </c>
      <c r="E389" s="24" t="e">
        <f>VLOOKUP(C389,'Hemis baza'!K:AF,13,)</f>
        <v>#N/A</v>
      </c>
      <c r="F389" s="109" t="e">
        <f>VLOOKUP(C389,'Hemis baza'!K:AF,3,)</f>
        <v>#N/A</v>
      </c>
      <c r="G389" s="47" t="s">
        <v>36</v>
      </c>
      <c r="H389" s="404" t="e">
        <f>VLOOKUP(C389,'Hemis baza'!K:AF,5,)</f>
        <v>#N/A</v>
      </c>
      <c r="I389" s="403" t="e">
        <f>VLOOKUP(C389,'Hemis baza'!K:AF,11,)</f>
        <v>#N/A</v>
      </c>
      <c r="J389" s="23" t="e">
        <f>VLOOKUP(C389,'Hemis baza'!K:AF,12,)</f>
        <v>#N/A</v>
      </c>
      <c r="K389" s="77" t="s">
        <v>3219</v>
      </c>
      <c r="L389" s="50">
        <v>12000000</v>
      </c>
      <c r="M389" s="50">
        <f>SUMIF('BR 3'!B:B,'3-kurs'!C389,'BR 3'!G:G)</f>
        <v>0</v>
      </c>
      <c r="N389" s="12">
        <f t="shared" si="38"/>
        <v>12000000</v>
      </c>
      <c r="O389" s="50"/>
      <c r="P389" s="12">
        <f t="shared" si="39"/>
        <v>0</v>
      </c>
      <c r="Q389" s="48"/>
      <c r="T389" s="50">
        <f t="shared" si="37"/>
        <v>0</v>
      </c>
      <c r="U389" s="50">
        <v>0</v>
      </c>
      <c r="V389" s="50">
        <v>0</v>
      </c>
      <c r="W389" s="50"/>
      <c r="X389" s="558"/>
      <c r="Y389" s="558"/>
      <c r="Z389" s="558"/>
      <c r="AA389" s="55">
        <f t="shared" si="42"/>
        <v>12000000</v>
      </c>
      <c r="AB389" s="55">
        <f t="shared" si="40"/>
        <v>0</v>
      </c>
      <c r="AC389" s="55">
        <f t="shared" si="40"/>
        <v>12000000</v>
      </c>
      <c r="AD389" s="55">
        <f t="shared" si="41"/>
        <v>0</v>
      </c>
    </row>
    <row r="390" spans="1:30" s="51" customFormat="1" x14ac:dyDescent="0.25">
      <c r="A390" s="89">
        <f>SUBTOTAL(103,$B$2:B390)</f>
        <v>389</v>
      </c>
      <c r="B390" s="48" t="s">
        <v>3220</v>
      </c>
      <c r="C390" s="49">
        <v>31004985300016</v>
      </c>
      <c r="D390" s="49" t="str">
        <f>VLOOKUP(C390,'Hemis baza'!K:AJ,26,)</f>
        <v>438221100151</v>
      </c>
      <c r="E390" s="24" t="str">
        <f>VLOOKUP(C390,'Hemis baza'!K:AF,13,)</f>
        <v>To‘lov-shartnoma</v>
      </c>
      <c r="F390" s="109" t="str">
        <f>VLOOKUP(C390,'Hemis baza'!K:AF,3,)</f>
        <v>3-kurs</v>
      </c>
      <c r="G390" s="47" t="s">
        <v>4882</v>
      </c>
      <c r="H390" s="404" t="str">
        <f>VLOOKUP(C390,'Hemis baza'!K:AF,5,)</f>
        <v>2-22 AP</v>
      </c>
      <c r="I390" s="403" t="str">
        <f>VLOOKUP(C390,'Hemis baza'!K:AF,11,)</f>
        <v>Bakalavr</v>
      </c>
      <c r="J390" s="23" t="str">
        <f>VLOOKUP(C390,'Hemis baza'!K:AF,12,)</f>
        <v>Kunduzgi</v>
      </c>
      <c r="K390" s="77" t="s">
        <v>3221</v>
      </c>
      <c r="L390" s="50">
        <v>15000000</v>
      </c>
      <c r="M390" s="50">
        <f>SUMIF('BR 3'!B:B,'3-kurs'!C390,'BR 3'!G:G)</f>
        <v>15000000</v>
      </c>
      <c r="N390" s="12">
        <f t="shared" si="38"/>
        <v>0</v>
      </c>
      <c r="O390" s="50"/>
      <c r="P390" s="12">
        <f t="shared" si="39"/>
        <v>0</v>
      </c>
      <c r="Q390" s="48"/>
      <c r="T390" s="50">
        <f t="shared" si="37"/>
        <v>0</v>
      </c>
      <c r="U390" s="50">
        <v>15000000</v>
      </c>
      <c r="V390" s="50">
        <v>0</v>
      </c>
      <c r="W390" s="50"/>
      <c r="X390" s="558"/>
      <c r="Y390" s="558"/>
      <c r="Z390" s="558"/>
      <c r="AA390" s="55">
        <f t="shared" si="42"/>
        <v>15000000</v>
      </c>
      <c r="AB390" s="55">
        <f t="shared" si="40"/>
        <v>15000000</v>
      </c>
      <c r="AC390" s="55">
        <f t="shared" si="40"/>
        <v>0</v>
      </c>
      <c r="AD390" s="55">
        <f t="shared" si="41"/>
        <v>0</v>
      </c>
    </row>
    <row r="391" spans="1:30" s="51" customFormat="1" x14ac:dyDescent="0.25">
      <c r="A391" s="89">
        <f>SUBTOTAL(103,$B$2:B391)</f>
        <v>390</v>
      </c>
      <c r="B391" s="48" t="s">
        <v>3222</v>
      </c>
      <c r="C391" s="49">
        <v>51408045300019</v>
      </c>
      <c r="D391" s="49" t="str">
        <f>VLOOKUP(C391,'Hemis baza'!K:AJ,26,)</f>
        <v>438231100016</v>
      </c>
      <c r="E391" s="24" t="str">
        <f>VLOOKUP(C391,'Hemis baza'!K:AF,13,)</f>
        <v>To‘lov-shartnoma</v>
      </c>
      <c r="F391" s="109" t="str">
        <f>VLOOKUP(C391,'Hemis baza'!K:AF,3,)</f>
        <v>3-kurs</v>
      </c>
      <c r="G391" s="305" t="s">
        <v>140</v>
      </c>
      <c r="H391" s="404" t="str">
        <f>VLOOKUP(C391,'Hemis baza'!K:AF,5,)</f>
        <v>S1-22 MuzT</v>
      </c>
      <c r="I391" s="403" t="str">
        <f>VLOOKUP(C391,'Hemis baza'!K:AF,11,)</f>
        <v>Bakalavr</v>
      </c>
      <c r="J391" s="23" t="str">
        <f>VLOOKUP(C391,'Hemis baza'!K:AF,12,)</f>
        <v>Sirtqi</v>
      </c>
      <c r="K391" s="77" t="s">
        <v>3223</v>
      </c>
      <c r="L391" s="50">
        <v>12000000</v>
      </c>
      <c r="M391" s="50">
        <f>SUMIF('BR 3'!B:B,'3-kurs'!C391,'BR 3'!G:G)</f>
        <v>9280559</v>
      </c>
      <c r="N391" s="12">
        <f t="shared" si="38"/>
        <v>2719441</v>
      </c>
      <c r="O391" s="50"/>
      <c r="P391" s="12">
        <f t="shared" si="39"/>
        <v>0</v>
      </c>
      <c r="Q391" s="48"/>
      <c r="T391" s="50">
        <f t="shared" si="37"/>
        <v>0</v>
      </c>
      <c r="U391" s="50">
        <v>9280559</v>
      </c>
      <c r="V391" s="50">
        <v>0</v>
      </c>
      <c r="W391" s="50"/>
      <c r="X391" s="558"/>
      <c r="Y391" s="558"/>
      <c r="Z391" s="558"/>
      <c r="AA391" s="55">
        <f t="shared" si="42"/>
        <v>12000000</v>
      </c>
      <c r="AB391" s="55">
        <f t="shared" si="40"/>
        <v>9280559</v>
      </c>
      <c r="AC391" s="55">
        <f t="shared" si="40"/>
        <v>2719441</v>
      </c>
      <c r="AD391" s="55">
        <f t="shared" si="41"/>
        <v>0</v>
      </c>
    </row>
    <row r="392" spans="1:30" s="51" customFormat="1" x14ac:dyDescent="0.25">
      <c r="A392" s="89">
        <f>SUBTOTAL(103,$B$2:B392)</f>
        <v>391</v>
      </c>
      <c r="B392" s="48" t="s">
        <v>3224</v>
      </c>
      <c r="C392" s="49">
        <v>51310005310010</v>
      </c>
      <c r="D392" s="49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307" t="s">
        <v>318</v>
      </c>
      <c r="H392" s="404" t="e">
        <f>VLOOKUP(C392,'Hemis baza'!K:AF,5,)</f>
        <v>#N/A</v>
      </c>
      <c r="I392" s="403" t="e">
        <f>VLOOKUP(C392,'Hemis baza'!K:AF,11,)</f>
        <v>#N/A</v>
      </c>
      <c r="J392" s="23" t="e">
        <f>VLOOKUP(C392,'Hemis baza'!K:AF,12,)</f>
        <v>#N/A</v>
      </c>
      <c r="K392" s="77" t="s">
        <v>3225</v>
      </c>
      <c r="L392" s="50">
        <v>12000000</v>
      </c>
      <c r="M392" s="50">
        <f>SUMIF('BR 3'!B:B,'3-kurs'!C392,'BR 3'!G:G)</f>
        <v>0</v>
      </c>
      <c r="N392" s="12">
        <f t="shared" si="38"/>
        <v>12000000</v>
      </c>
      <c r="O392" s="50"/>
      <c r="P392" s="12">
        <f t="shared" si="39"/>
        <v>0</v>
      </c>
      <c r="Q392" s="48"/>
      <c r="T392" s="50">
        <f t="shared" si="37"/>
        <v>0</v>
      </c>
      <c r="U392" s="50">
        <v>0</v>
      </c>
      <c r="V392" s="50">
        <v>0</v>
      </c>
      <c r="W392" s="50"/>
      <c r="X392" s="558"/>
      <c r="Y392" s="558"/>
      <c r="Z392" s="558"/>
      <c r="AA392" s="55">
        <f t="shared" si="42"/>
        <v>12000000</v>
      </c>
      <c r="AB392" s="55">
        <f t="shared" si="40"/>
        <v>0</v>
      </c>
      <c r="AC392" s="55">
        <f t="shared" si="40"/>
        <v>12000000</v>
      </c>
      <c r="AD392" s="55">
        <f t="shared" si="41"/>
        <v>0</v>
      </c>
    </row>
    <row r="393" spans="1:30" s="51" customFormat="1" x14ac:dyDescent="0.25">
      <c r="A393" s="89">
        <f>SUBTOTAL(103,$B$2:B393)</f>
        <v>392</v>
      </c>
      <c r="B393" s="48" t="s">
        <v>3228</v>
      </c>
      <c r="C393" s="49">
        <v>41104851120050</v>
      </c>
      <c r="D393" s="49" t="str">
        <f>VLOOKUP(C393,'Hemis baza'!K:AJ,26,)</f>
        <v>438221100207</v>
      </c>
      <c r="E393" s="24" t="str">
        <f>VLOOKUP(C393,'Hemis baza'!K:AF,13,)</f>
        <v>To‘lov-shartnoma</v>
      </c>
      <c r="F393" s="109" t="str">
        <f>VLOOKUP(C393,'Hemis baza'!K:AF,3,)</f>
        <v>3-kurs</v>
      </c>
      <c r="G393" s="47" t="s">
        <v>4882</v>
      </c>
      <c r="H393" s="404" t="str">
        <f>VLOOKUP(C393,'Hemis baza'!K:AF,5,)</f>
        <v>S3-22 AP</v>
      </c>
      <c r="I393" s="403" t="str">
        <f>VLOOKUP(C393,'Hemis baza'!K:AF,11,)</f>
        <v>Bakalavr</v>
      </c>
      <c r="J393" s="23" t="str">
        <f>VLOOKUP(C393,'Hemis baza'!K:AF,12,)</f>
        <v>Sirtqi</v>
      </c>
      <c r="K393" s="77" t="s">
        <v>3229</v>
      </c>
      <c r="L393" s="50">
        <v>12000000</v>
      </c>
      <c r="M393" s="50">
        <f>SUMIF('BR 3'!B:B,'3-kurs'!C393,'BR 3'!G:G)</f>
        <v>9000000</v>
      </c>
      <c r="N393" s="12">
        <f t="shared" si="38"/>
        <v>3000000</v>
      </c>
      <c r="O393" s="50"/>
      <c r="P393" s="12">
        <f t="shared" si="39"/>
        <v>0</v>
      </c>
      <c r="Q393" s="48"/>
      <c r="T393" s="50">
        <f t="shared" si="37"/>
        <v>0</v>
      </c>
      <c r="U393" s="50">
        <v>9000000</v>
      </c>
      <c r="V393" s="50">
        <v>0</v>
      </c>
      <c r="W393" s="50"/>
      <c r="X393" s="558"/>
      <c r="Y393" s="558"/>
      <c r="Z393" s="558"/>
      <c r="AA393" s="55">
        <f t="shared" si="42"/>
        <v>12000000</v>
      </c>
      <c r="AB393" s="55">
        <f t="shared" si="40"/>
        <v>9000000</v>
      </c>
      <c r="AC393" s="55">
        <f t="shared" si="40"/>
        <v>3000000</v>
      </c>
      <c r="AD393" s="55">
        <f t="shared" si="41"/>
        <v>0</v>
      </c>
    </row>
    <row r="394" spans="1:30" s="51" customFormat="1" x14ac:dyDescent="0.25">
      <c r="A394" s="89">
        <f>SUBTOTAL(103,$B$2:B394)</f>
        <v>393</v>
      </c>
      <c r="B394" s="48" t="s">
        <v>3230</v>
      </c>
      <c r="C394" s="49">
        <v>62802035250043</v>
      </c>
      <c r="D394" s="49" t="str">
        <f>VLOOKUP(C394,'Hemis baza'!K:AJ,26,)</f>
        <v>438221100328</v>
      </c>
      <c r="E394" s="24" t="str">
        <f>VLOOKUP(C394,'Hemis baza'!K:AF,13,)</f>
        <v>To‘lov-shartnoma</v>
      </c>
      <c r="F394" s="109" t="str">
        <f>VLOOKUP(C394,'Hemis baza'!K:AF,3,)</f>
        <v>3-kurs</v>
      </c>
      <c r="G394" s="47" t="s">
        <v>4882</v>
      </c>
      <c r="H394" s="404" t="str">
        <f>VLOOKUP(C394,'Hemis baza'!K:AF,5,)</f>
        <v>S3-22 AP</v>
      </c>
      <c r="I394" s="403" t="str">
        <f>VLOOKUP(C394,'Hemis baza'!K:AF,11,)</f>
        <v>Bakalavr</v>
      </c>
      <c r="J394" s="23" t="str">
        <f>VLOOKUP(C394,'Hemis baza'!K:AF,12,)</f>
        <v>Sirtqi</v>
      </c>
      <c r="K394" s="77" t="s">
        <v>3231</v>
      </c>
      <c r="L394" s="50">
        <v>12000000</v>
      </c>
      <c r="M394" s="50">
        <f>SUMIF('BR 3'!B:B,'3-kurs'!C394,'BR 3'!G:G)</f>
        <v>12000000</v>
      </c>
      <c r="N394" s="12">
        <f t="shared" si="38"/>
        <v>0</v>
      </c>
      <c r="O394" s="50"/>
      <c r="P394" s="12">
        <f t="shared" si="39"/>
        <v>0</v>
      </c>
      <c r="Q394" s="48"/>
      <c r="T394" s="50">
        <f t="shared" si="37"/>
        <v>0</v>
      </c>
      <c r="U394" s="50">
        <v>12000000</v>
      </c>
      <c r="V394" s="50">
        <v>0</v>
      </c>
      <c r="W394" s="50"/>
      <c r="X394" s="558"/>
      <c r="Y394" s="558"/>
      <c r="Z394" s="558"/>
      <c r="AA394" s="55">
        <f t="shared" si="42"/>
        <v>12000000</v>
      </c>
      <c r="AB394" s="55">
        <f t="shared" si="40"/>
        <v>12000000</v>
      </c>
      <c r="AC394" s="55">
        <f t="shared" si="40"/>
        <v>0</v>
      </c>
      <c r="AD394" s="55">
        <f t="shared" si="41"/>
        <v>0</v>
      </c>
    </row>
    <row r="395" spans="1:30" s="51" customFormat="1" x14ac:dyDescent="0.25">
      <c r="A395" s="89">
        <f>SUBTOTAL(103,$B$2:B395)</f>
        <v>394</v>
      </c>
      <c r="B395" s="48" t="s">
        <v>3232</v>
      </c>
      <c r="C395" s="49">
        <v>42108951010010</v>
      </c>
      <c r="D395" s="49" t="str">
        <f>VLOOKUP(C395,'Hemis baza'!K:AJ,26,)</f>
        <v>438231100115</v>
      </c>
      <c r="E395" s="24" t="str">
        <f>VLOOKUP(C395,'Hemis baza'!K:AF,13,)</f>
        <v>To‘lov-shartnoma</v>
      </c>
      <c r="F395" s="109" t="str">
        <f>VLOOKUP(C395,'Hemis baza'!K:AF,3,)</f>
        <v>3-kurs</v>
      </c>
      <c r="G395" s="47" t="s">
        <v>121</v>
      </c>
      <c r="H395" s="404" t="str">
        <f>VLOOKUP(C395,'Hemis baza'!K:AF,5,)</f>
        <v>S1-22 BT</v>
      </c>
      <c r="I395" s="403" t="str">
        <f>VLOOKUP(C395,'Hemis baza'!K:AF,11,)</f>
        <v>Bakalavr</v>
      </c>
      <c r="J395" s="23" t="str">
        <f>VLOOKUP(C395,'Hemis baza'!K:AF,12,)</f>
        <v>Sirtqi</v>
      </c>
      <c r="K395" s="77" t="s">
        <v>3233</v>
      </c>
      <c r="L395" s="50">
        <v>12000000</v>
      </c>
      <c r="M395" s="50">
        <f>SUMIF('BR 3'!B:B,'3-kurs'!C395,'BR 3'!G:G)</f>
        <v>8000000</v>
      </c>
      <c r="N395" s="12">
        <f t="shared" si="38"/>
        <v>4000000</v>
      </c>
      <c r="O395" s="50"/>
      <c r="P395" s="12">
        <f t="shared" si="39"/>
        <v>0</v>
      </c>
      <c r="Q395" s="48"/>
      <c r="T395" s="50">
        <f t="shared" si="37"/>
        <v>0</v>
      </c>
      <c r="U395" s="50">
        <v>8000000</v>
      </c>
      <c r="V395" s="50">
        <v>0</v>
      </c>
      <c r="W395" s="50"/>
      <c r="X395" s="558"/>
      <c r="Y395" s="558"/>
      <c r="Z395" s="558"/>
      <c r="AA395" s="55">
        <f t="shared" si="42"/>
        <v>12000000</v>
      </c>
      <c r="AB395" s="55">
        <f t="shared" si="40"/>
        <v>8000000</v>
      </c>
      <c r="AC395" s="55">
        <f t="shared" si="40"/>
        <v>4000000</v>
      </c>
      <c r="AD395" s="55">
        <f t="shared" si="41"/>
        <v>0</v>
      </c>
    </row>
    <row r="396" spans="1:30" s="51" customFormat="1" x14ac:dyDescent="0.25">
      <c r="A396" s="89">
        <f>SUBTOTAL(103,$B$2:B396)</f>
        <v>395</v>
      </c>
      <c r="B396" s="48" t="s">
        <v>3234</v>
      </c>
      <c r="C396" s="49">
        <v>60105015300027</v>
      </c>
      <c r="D396" s="49" t="str">
        <f>VLOOKUP(C396,'Hemis baza'!K:AJ,26,)</f>
        <v>438221100209</v>
      </c>
      <c r="E396" s="24" t="str">
        <f>VLOOKUP(C396,'Hemis baza'!K:AF,13,)</f>
        <v>To‘lov-shartnoma</v>
      </c>
      <c r="F396" s="109" t="str">
        <f>VLOOKUP(C396,'Hemis baza'!K:AF,3,)</f>
        <v>3-kurs</v>
      </c>
      <c r="G396" s="47" t="s">
        <v>4882</v>
      </c>
      <c r="H396" s="404" t="str">
        <f>VLOOKUP(C396,'Hemis baza'!K:AF,5,)</f>
        <v>S3-22 AP</v>
      </c>
      <c r="I396" s="403" t="str">
        <f>VLOOKUP(C396,'Hemis baza'!K:AF,11,)</f>
        <v>Bakalavr</v>
      </c>
      <c r="J396" s="23" t="str">
        <f>VLOOKUP(C396,'Hemis baza'!K:AF,12,)</f>
        <v>Sirtqi</v>
      </c>
      <c r="K396" s="77" t="s">
        <v>3235</v>
      </c>
      <c r="L396" s="50">
        <v>12000000</v>
      </c>
      <c r="M396" s="50">
        <f>SUMIF('BR 3'!B:B,'3-kurs'!C396,'BR 3'!G:G)</f>
        <v>12000000</v>
      </c>
      <c r="N396" s="12">
        <f t="shared" si="38"/>
        <v>0</v>
      </c>
      <c r="O396" s="50"/>
      <c r="P396" s="12">
        <f t="shared" si="39"/>
        <v>0</v>
      </c>
      <c r="Q396" s="48"/>
      <c r="T396" s="50">
        <f t="shared" si="37"/>
        <v>0</v>
      </c>
      <c r="U396" s="50">
        <v>12000000</v>
      </c>
      <c r="V396" s="50">
        <v>0</v>
      </c>
      <c r="W396" s="50"/>
      <c r="X396" s="558"/>
      <c r="Y396" s="558"/>
      <c r="Z396" s="558"/>
      <c r="AA396" s="55">
        <f t="shared" si="42"/>
        <v>12000000</v>
      </c>
      <c r="AB396" s="55">
        <f t="shared" si="40"/>
        <v>12000000</v>
      </c>
      <c r="AC396" s="55">
        <f t="shared" si="40"/>
        <v>0</v>
      </c>
      <c r="AD396" s="55">
        <f t="shared" si="41"/>
        <v>0</v>
      </c>
    </row>
    <row r="397" spans="1:30" x14ac:dyDescent="0.25">
      <c r="A397" s="89">
        <f>SUBTOTAL(103,$B$2:B397)</f>
        <v>396</v>
      </c>
      <c r="B397" s="384" t="s">
        <v>3236</v>
      </c>
      <c r="C397" s="49">
        <v>41609985300045</v>
      </c>
      <c r="D397" s="49" t="str">
        <f>VLOOKUP(C397,'Hemis baza'!K:AJ,26,)</f>
        <v>438231100284</v>
      </c>
      <c r="E397" s="24" t="str">
        <f>VLOOKUP(C397,'Hemis baza'!K:AF,13,)</f>
        <v>To‘lov-shartnoma</v>
      </c>
      <c r="F397" s="109" t="str">
        <f>VLOOKUP(C397,'Hemis baza'!K:AF,3,)</f>
        <v>3-kurs</v>
      </c>
      <c r="G397" s="307" t="s">
        <v>361</v>
      </c>
      <c r="H397" s="404" t="str">
        <f>VLOOKUP(C397,'Hemis baza'!K:AF,5,)</f>
        <v>S2-22 PSI</v>
      </c>
      <c r="I397" s="403" t="str">
        <f>VLOOKUP(C397,'Hemis baza'!K:AF,11,)</f>
        <v>Bakalavr</v>
      </c>
      <c r="J397" s="23" t="str">
        <f>VLOOKUP(C397,'Hemis baza'!K:AF,12,)</f>
        <v>Sirtqi</v>
      </c>
      <c r="K397" s="77" t="s">
        <v>3237</v>
      </c>
      <c r="L397" s="342">
        <v>12000000</v>
      </c>
      <c r="M397" s="342">
        <f>SUMIF('BR 3'!B:B,'3-kurs'!C397,'BR 3'!G:G)</f>
        <v>-1000000</v>
      </c>
      <c r="N397" s="12">
        <f t="shared" si="38"/>
        <v>13000000</v>
      </c>
      <c r="O397" s="342"/>
      <c r="P397" s="12">
        <f t="shared" si="39"/>
        <v>0</v>
      </c>
      <c r="Q397" s="384"/>
      <c r="T397" s="342">
        <f t="shared" si="37"/>
        <v>0</v>
      </c>
      <c r="U397" s="342">
        <v>-1000000</v>
      </c>
      <c r="V397" s="342">
        <v>0</v>
      </c>
      <c r="W397" s="342"/>
      <c r="X397" s="559"/>
      <c r="Y397" s="559"/>
      <c r="Z397" s="559"/>
      <c r="AA397" s="55">
        <f t="shared" si="42"/>
        <v>12000000</v>
      </c>
      <c r="AB397" s="55">
        <f t="shared" si="40"/>
        <v>-1000000</v>
      </c>
      <c r="AC397" s="55">
        <f t="shared" si="40"/>
        <v>13000000</v>
      </c>
      <c r="AD397" s="55">
        <f t="shared" si="41"/>
        <v>0</v>
      </c>
    </row>
    <row r="398" spans="1:30" s="51" customFormat="1" x14ac:dyDescent="0.25">
      <c r="A398" s="89">
        <f>SUBTOTAL(103,$B$2:B398)</f>
        <v>397</v>
      </c>
      <c r="B398" s="48" t="s">
        <v>3238</v>
      </c>
      <c r="C398" s="49">
        <v>42605891110076</v>
      </c>
      <c r="D398" s="49" t="e">
        <f>VLOOKUP(C398,'Hemis baza'!K:AJ,26,)</f>
        <v>#N/A</v>
      </c>
      <c r="E398" s="24" t="e">
        <f>VLOOKUP(C398,'Hemis baza'!K:AF,13,)</f>
        <v>#N/A</v>
      </c>
      <c r="F398" s="109" t="e">
        <f>VLOOKUP(C398,'Hemis baza'!K:AF,3,)</f>
        <v>#N/A</v>
      </c>
      <c r="G398" s="307" t="s">
        <v>361</v>
      </c>
      <c r="H398" s="404" t="e">
        <f>VLOOKUP(C398,'Hemis baza'!K:AF,5,)</f>
        <v>#N/A</v>
      </c>
      <c r="I398" s="403" t="e">
        <f>VLOOKUP(C398,'Hemis baza'!K:AF,11,)</f>
        <v>#N/A</v>
      </c>
      <c r="J398" s="23" t="e">
        <f>VLOOKUP(C398,'Hemis baza'!K:AF,12,)</f>
        <v>#N/A</v>
      </c>
      <c r="K398" s="77" t="s">
        <v>3239</v>
      </c>
      <c r="L398" s="50">
        <v>12000000</v>
      </c>
      <c r="M398" s="50">
        <f>SUMIF('BR 3'!B:B,'3-kurs'!C398,'BR 3'!G:G)</f>
        <v>0</v>
      </c>
      <c r="N398" s="12">
        <f t="shared" si="38"/>
        <v>12000000</v>
      </c>
      <c r="O398" s="50"/>
      <c r="P398" s="12">
        <f t="shared" si="39"/>
        <v>0</v>
      </c>
      <c r="Q398" s="48"/>
      <c r="T398" s="50">
        <f t="shared" si="37"/>
        <v>0</v>
      </c>
      <c r="U398" s="50">
        <v>0</v>
      </c>
      <c r="V398" s="50">
        <v>0</v>
      </c>
      <c r="W398" s="50"/>
      <c r="X398" s="558"/>
      <c r="Y398" s="558"/>
      <c r="Z398" s="558"/>
      <c r="AA398" s="55">
        <f t="shared" si="42"/>
        <v>12000000</v>
      </c>
      <c r="AB398" s="55">
        <f t="shared" si="40"/>
        <v>0</v>
      </c>
      <c r="AC398" s="55">
        <f t="shared" si="40"/>
        <v>12000000</v>
      </c>
      <c r="AD398" s="55">
        <f t="shared" si="41"/>
        <v>0</v>
      </c>
    </row>
    <row r="399" spans="1:30" s="51" customFormat="1" x14ac:dyDescent="0.25">
      <c r="A399" s="89">
        <f>SUBTOTAL(103,$B$2:B399)</f>
        <v>398</v>
      </c>
      <c r="B399" s="48" t="s">
        <v>3240</v>
      </c>
      <c r="C399" s="49">
        <v>62602045380019</v>
      </c>
      <c r="D399" s="49" t="str">
        <f>VLOOKUP(C399,'Hemis baza'!K:AJ,26,)</f>
        <v>438221100091</v>
      </c>
      <c r="E399" s="24" t="str">
        <f>VLOOKUP(C399,'Hemis baza'!K:AF,13,)</f>
        <v>To‘lov-shartnoma</v>
      </c>
      <c r="F399" s="109" t="str">
        <f>VLOOKUP(C399,'Hemis baza'!K:AF,3,)</f>
        <v>3-kurs</v>
      </c>
      <c r="G399" s="47" t="s">
        <v>4882</v>
      </c>
      <c r="H399" s="404" t="str">
        <f>VLOOKUP(C399,'Hemis baza'!K:AF,5,)</f>
        <v>S3-22 AP</v>
      </c>
      <c r="I399" s="403" t="str">
        <f>VLOOKUP(C399,'Hemis baza'!K:AF,11,)</f>
        <v>Bakalavr</v>
      </c>
      <c r="J399" s="23" t="str">
        <f>VLOOKUP(C399,'Hemis baza'!K:AF,12,)</f>
        <v>Sirtqi</v>
      </c>
      <c r="K399" s="77" t="s">
        <v>3241</v>
      </c>
      <c r="L399" s="50">
        <v>12000000</v>
      </c>
      <c r="M399" s="50">
        <f>SUMIF('BR 3'!B:B,'3-kurs'!C399,'BR 3'!G:G)</f>
        <v>10500000</v>
      </c>
      <c r="N399" s="12">
        <f t="shared" si="38"/>
        <v>1500000</v>
      </c>
      <c r="O399" s="50"/>
      <c r="P399" s="12">
        <f t="shared" si="39"/>
        <v>0</v>
      </c>
      <c r="Q399" s="48"/>
      <c r="T399" s="50">
        <f t="shared" si="37"/>
        <v>0</v>
      </c>
      <c r="U399" s="50">
        <v>10500000</v>
      </c>
      <c r="V399" s="50">
        <v>0</v>
      </c>
      <c r="W399" s="50"/>
      <c r="X399" s="558"/>
      <c r="Y399" s="558"/>
      <c r="Z399" s="558"/>
      <c r="AA399" s="55">
        <f t="shared" si="42"/>
        <v>12000000</v>
      </c>
      <c r="AB399" s="55">
        <f t="shared" si="40"/>
        <v>10500000</v>
      </c>
      <c r="AC399" s="55">
        <f t="shared" si="40"/>
        <v>1500000</v>
      </c>
      <c r="AD399" s="55">
        <f t="shared" si="41"/>
        <v>0</v>
      </c>
    </row>
    <row r="400" spans="1:30" s="51" customFormat="1" x14ac:dyDescent="0.25">
      <c r="A400" s="89">
        <f>SUBTOTAL(103,$B$2:B400)</f>
        <v>399</v>
      </c>
      <c r="B400" s="48" t="s">
        <v>3242</v>
      </c>
      <c r="C400" s="49">
        <v>41508975300013</v>
      </c>
      <c r="D400" s="49" t="str">
        <f>VLOOKUP(C400,'Hemis baza'!K:AJ,26,)</f>
        <v>438231100156</v>
      </c>
      <c r="E400" s="24" t="str">
        <f>VLOOKUP(C400,'Hemis baza'!K:AF,13,)</f>
        <v>To‘lov-shartnoma</v>
      </c>
      <c r="F400" s="109" t="str">
        <f>VLOOKUP(C400,'Hemis baza'!K:AF,3,)</f>
        <v>3-kurs</v>
      </c>
      <c r="G400" s="47" t="s">
        <v>36</v>
      </c>
      <c r="H400" s="404" t="str">
        <f>VLOOKUP(C400,'Hemis baza'!K:AF,5,)</f>
        <v>S1-22 MT</v>
      </c>
      <c r="I400" s="403" t="str">
        <f>VLOOKUP(C400,'Hemis baza'!K:AF,11,)</f>
        <v>Bakalavr</v>
      </c>
      <c r="J400" s="23" t="str">
        <f>VLOOKUP(C400,'Hemis baza'!K:AF,12,)</f>
        <v>Sirtqi</v>
      </c>
      <c r="K400" s="77" t="s">
        <v>3243</v>
      </c>
      <c r="L400" s="50">
        <v>12000000</v>
      </c>
      <c r="M400" s="50">
        <f>SUMIF('BR 3'!B:B,'3-kurs'!C400,'BR 3'!G:G)</f>
        <v>9000000</v>
      </c>
      <c r="N400" s="12">
        <f t="shared" si="38"/>
        <v>3000000</v>
      </c>
      <c r="O400" s="50"/>
      <c r="P400" s="12">
        <f t="shared" si="39"/>
        <v>0</v>
      </c>
      <c r="Q400" s="48"/>
      <c r="T400" s="50">
        <f t="shared" si="37"/>
        <v>0</v>
      </c>
      <c r="U400" s="50">
        <v>9000000</v>
      </c>
      <c r="V400" s="50">
        <v>0</v>
      </c>
      <c r="W400" s="50"/>
      <c r="X400" s="558"/>
      <c r="Y400" s="558"/>
      <c r="Z400" s="558"/>
      <c r="AA400" s="55">
        <f t="shared" si="42"/>
        <v>12000000</v>
      </c>
      <c r="AB400" s="55">
        <f t="shared" si="40"/>
        <v>9000000</v>
      </c>
      <c r="AC400" s="55">
        <f t="shared" si="40"/>
        <v>3000000</v>
      </c>
      <c r="AD400" s="55">
        <f t="shared" si="41"/>
        <v>0</v>
      </c>
    </row>
    <row r="401" spans="1:30" s="51" customFormat="1" x14ac:dyDescent="0.25">
      <c r="A401" s="89">
        <f>SUBTOTAL(103,$B$2:B401)</f>
        <v>400</v>
      </c>
      <c r="B401" s="48" t="s">
        <v>3244</v>
      </c>
      <c r="C401" s="49">
        <v>41311881140031</v>
      </c>
      <c r="D401" s="49" t="str">
        <f>VLOOKUP(C401,'Hemis baza'!K:AJ,26,)</f>
        <v>438221100128</v>
      </c>
      <c r="E401" s="24" t="str">
        <f>VLOOKUP(C401,'Hemis baza'!K:AF,13,)</f>
        <v>To‘lov-shartnoma</v>
      </c>
      <c r="F401" s="109" t="str">
        <f>VLOOKUP(C401,'Hemis baza'!K:AF,3,)</f>
        <v>3-kurs</v>
      </c>
      <c r="G401" s="47" t="s">
        <v>4882</v>
      </c>
      <c r="H401" s="404" t="str">
        <f>VLOOKUP(C401,'Hemis baza'!K:AF,5,)</f>
        <v>S2-22 AP</v>
      </c>
      <c r="I401" s="403" t="str">
        <f>VLOOKUP(C401,'Hemis baza'!K:AF,11,)</f>
        <v>Bakalavr</v>
      </c>
      <c r="J401" s="23" t="str">
        <f>VLOOKUP(C401,'Hemis baza'!K:AF,12,)</f>
        <v>Sirtqi</v>
      </c>
      <c r="K401" s="77" t="s">
        <v>3245</v>
      </c>
      <c r="L401" s="50">
        <v>12000000</v>
      </c>
      <c r="M401" s="50">
        <f>SUMIF('BR 3'!B:B,'3-kurs'!C401,'BR 3'!G:G)</f>
        <v>10000500</v>
      </c>
      <c r="N401" s="12">
        <f t="shared" si="38"/>
        <v>1999500</v>
      </c>
      <c r="O401" s="50"/>
      <c r="P401" s="12">
        <f t="shared" si="39"/>
        <v>0</v>
      </c>
      <c r="Q401" s="48"/>
      <c r="T401" s="50">
        <f t="shared" si="37"/>
        <v>0</v>
      </c>
      <c r="U401" s="50">
        <v>10000500</v>
      </c>
      <c r="V401" s="50">
        <v>0</v>
      </c>
      <c r="W401" s="50"/>
      <c r="X401" s="558"/>
      <c r="Y401" s="558"/>
      <c r="Z401" s="558"/>
      <c r="AA401" s="55">
        <f t="shared" si="42"/>
        <v>12000000</v>
      </c>
      <c r="AB401" s="55">
        <f t="shared" si="40"/>
        <v>10000500</v>
      </c>
      <c r="AC401" s="55">
        <f t="shared" si="40"/>
        <v>1999500</v>
      </c>
      <c r="AD401" s="55">
        <f t="shared" si="41"/>
        <v>0</v>
      </c>
    </row>
    <row r="402" spans="1:30" x14ac:dyDescent="0.25">
      <c r="A402" s="89">
        <f>SUBTOTAL(103,$B$2:B402)</f>
        <v>401</v>
      </c>
      <c r="B402" s="384" t="s">
        <v>3246</v>
      </c>
      <c r="C402" s="49">
        <v>43012831110017</v>
      </c>
      <c r="D402" s="49" t="e">
        <f>VLOOKUP(C402,'Hemis baza'!K:AJ,26,)</f>
        <v>#N/A</v>
      </c>
      <c r="E402" s="24" t="e">
        <f>VLOOKUP(C402,'Hemis baza'!K:AF,13,)</f>
        <v>#N/A</v>
      </c>
      <c r="F402" s="109" t="e">
        <f>VLOOKUP(C402,'Hemis baza'!K:AF,3,)</f>
        <v>#N/A</v>
      </c>
      <c r="G402" s="47"/>
      <c r="H402" s="404" t="e">
        <f>VLOOKUP(C402,'Hemis baza'!K:AF,5,)</f>
        <v>#N/A</v>
      </c>
      <c r="I402" s="403" t="e">
        <f>VLOOKUP(C402,'Hemis baza'!K:AF,11,)</f>
        <v>#N/A</v>
      </c>
      <c r="J402" s="23" t="e">
        <f>VLOOKUP(C402,'Hemis baza'!K:AF,12,)</f>
        <v>#N/A</v>
      </c>
      <c r="K402" s="77" t="s">
        <v>4679</v>
      </c>
      <c r="L402" s="342">
        <v>15000000</v>
      </c>
      <c r="M402" s="342">
        <f>SUMIF('BR 3'!B:B,'3-kurs'!C402,'BR 3'!G:G)</f>
        <v>-5000000</v>
      </c>
      <c r="N402" s="12">
        <f t="shared" si="38"/>
        <v>20000000</v>
      </c>
      <c r="O402" s="342"/>
      <c r="P402" s="12">
        <f t="shared" si="39"/>
        <v>0</v>
      </c>
      <c r="Q402" s="384"/>
      <c r="T402" s="342">
        <f t="shared" si="37"/>
        <v>0</v>
      </c>
      <c r="U402" s="342">
        <v>-5000000</v>
      </c>
      <c r="V402" s="342">
        <v>0</v>
      </c>
      <c r="W402" s="342"/>
      <c r="X402" s="559"/>
      <c r="Y402" s="559"/>
      <c r="Z402" s="559"/>
      <c r="AA402" s="55">
        <f t="shared" si="42"/>
        <v>15000000</v>
      </c>
      <c r="AB402" s="55">
        <f t="shared" si="40"/>
        <v>-5000000</v>
      </c>
      <c r="AC402" s="55">
        <f t="shared" si="40"/>
        <v>20000000</v>
      </c>
      <c r="AD402" s="55">
        <f t="shared" si="41"/>
        <v>0</v>
      </c>
    </row>
    <row r="403" spans="1:30" s="51" customFormat="1" x14ac:dyDescent="0.25">
      <c r="A403" s="89">
        <f>SUBTOTAL(103,$B$2:B403)</f>
        <v>402</v>
      </c>
      <c r="B403" s="48" t="s">
        <v>3249</v>
      </c>
      <c r="C403" s="49">
        <v>62404045340039</v>
      </c>
      <c r="D403" s="49" t="str">
        <f>VLOOKUP(C403,'Hemis baza'!K:AJ,26,)</f>
        <v>438231100179</v>
      </c>
      <c r="E403" s="24" t="str">
        <f>VLOOKUP(C403,'Hemis baza'!K:AF,13,)</f>
        <v>To‘lov-shartnoma</v>
      </c>
      <c r="F403" s="109" t="str">
        <f>VLOOKUP(C403,'Hemis baza'!K:AF,3,)</f>
        <v>3-kurs</v>
      </c>
      <c r="G403" s="47" t="s">
        <v>121</v>
      </c>
      <c r="H403" s="404" t="str">
        <f>VLOOKUP(C403,'Hemis baza'!K:AF,5,)</f>
        <v>S2-22 BT</v>
      </c>
      <c r="I403" s="403" t="str">
        <f>VLOOKUP(C403,'Hemis baza'!K:AF,11,)</f>
        <v>Bakalavr</v>
      </c>
      <c r="J403" s="23" t="str">
        <f>VLOOKUP(C403,'Hemis baza'!K:AF,12,)</f>
        <v>Sirtqi</v>
      </c>
      <c r="K403" s="77" t="s">
        <v>3250</v>
      </c>
      <c r="L403" s="50">
        <v>12000000</v>
      </c>
      <c r="M403" s="50">
        <f>SUMIF('BR 3'!B:B,'3-kurs'!C403,'BR 3'!G:G)</f>
        <v>6000000</v>
      </c>
      <c r="N403" s="12">
        <f t="shared" si="38"/>
        <v>6000000</v>
      </c>
      <c r="O403" s="50"/>
      <c r="P403" s="12">
        <f t="shared" si="39"/>
        <v>0</v>
      </c>
      <c r="Q403" s="48"/>
      <c r="T403" s="50">
        <f t="shared" si="37"/>
        <v>0</v>
      </c>
      <c r="U403" s="50">
        <v>6000000</v>
      </c>
      <c r="V403" s="50">
        <v>0</v>
      </c>
      <c r="W403" s="50"/>
      <c r="X403" s="558"/>
      <c r="Y403" s="558"/>
      <c r="Z403" s="558"/>
      <c r="AA403" s="55">
        <f t="shared" si="42"/>
        <v>12000000</v>
      </c>
      <c r="AB403" s="55">
        <f t="shared" si="40"/>
        <v>6000000</v>
      </c>
      <c r="AC403" s="55">
        <f t="shared" si="40"/>
        <v>6000000</v>
      </c>
      <c r="AD403" s="55">
        <f t="shared" si="41"/>
        <v>0</v>
      </c>
    </row>
    <row r="404" spans="1:30" s="51" customFormat="1" x14ac:dyDescent="0.25">
      <c r="A404" s="89">
        <f>SUBTOTAL(103,$B$2:B404)</f>
        <v>403</v>
      </c>
      <c r="B404" s="48" t="s">
        <v>3251</v>
      </c>
      <c r="C404" s="49">
        <v>41910901140039</v>
      </c>
      <c r="D404" s="49" t="str">
        <f>VLOOKUP(C404,'Hemis baza'!K:AJ,26,)</f>
        <v>438221100058</v>
      </c>
      <c r="E404" s="24" t="str">
        <f>VLOOKUP(C404,'Hemis baza'!K:AF,13,)</f>
        <v>To‘lov-shartnoma</v>
      </c>
      <c r="F404" s="109" t="str">
        <f>VLOOKUP(C404,'Hemis baza'!K:AF,3,)</f>
        <v>3-kurs</v>
      </c>
      <c r="G404" s="47" t="s">
        <v>19615</v>
      </c>
      <c r="H404" s="404" t="str">
        <f>VLOOKUP(C404,'Hemis baza'!K:AF,5,)</f>
        <v>1-22 MBTXT</v>
      </c>
      <c r="I404" s="403" t="str">
        <f>VLOOKUP(C404,'Hemis baza'!K:AF,11,)</f>
        <v>Bakalavr</v>
      </c>
      <c r="J404" s="23" t="str">
        <f>VLOOKUP(C404,'Hemis baza'!K:AF,12,)</f>
        <v>Kunduzgi</v>
      </c>
      <c r="K404" s="77" t="s">
        <v>3252</v>
      </c>
      <c r="L404" s="50">
        <v>15000000</v>
      </c>
      <c r="M404" s="50">
        <f>SUMIF('BR 3'!B:B,'3-kurs'!C404,'BR 3'!G:G)</f>
        <v>5000000</v>
      </c>
      <c r="N404" s="12">
        <f t="shared" si="38"/>
        <v>10000000</v>
      </c>
      <c r="O404" s="50"/>
      <c r="P404" s="12">
        <f t="shared" si="39"/>
        <v>0</v>
      </c>
      <c r="Q404" s="48"/>
      <c r="T404" s="50">
        <f t="shared" si="37"/>
        <v>0</v>
      </c>
      <c r="U404" s="50">
        <v>5000000</v>
      </c>
      <c r="V404" s="50">
        <v>1000000</v>
      </c>
      <c r="W404" s="50"/>
      <c r="X404" s="558"/>
      <c r="Y404" s="558"/>
      <c r="Z404" s="558"/>
      <c r="AA404" s="55">
        <f t="shared" si="42"/>
        <v>15000000</v>
      </c>
      <c r="AB404" s="55">
        <f t="shared" si="40"/>
        <v>5000000</v>
      </c>
      <c r="AC404" s="55">
        <f t="shared" si="40"/>
        <v>10000000</v>
      </c>
      <c r="AD404" s="55">
        <f t="shared" si="41"/>
        <v>0</v>
      </c>
    </row>
    <row r="405" spans="1:30" s="51" customFormat="1" x14ac:dyDescent="0.25">
      <c r="A405" s="89">
        <f>SUBTOTAL(103,$B$2:B405)</f>
        <v>404</v>
      </c>
      <c r="B405" s="48" t="s">
        <v>3253</v>
      </c>
      <c r="C405" s="49">
        <v>41502941010016</v>
      </c>
      <c r="D405" s="49" t="str">
        <f>VLOOKUP(C405,'Hemis baza'!K:AJ,26,)</f>
        <v>438231100272</v>
      </c>
      <c r="E405" s="24" t="str">
        <f>VLOOKUP(C405,'Hemis baza'!K:AF,13,)</f>
        <v>To‘lov-shartnoma</v>
      </c>
      <c r="F405" s="109" t="str">
        <f>VLOOKUP(C405,'Hemis baza'!K:AF,3,)</f>
        <v>3-kurs</v>
      </c>
      <c r="G405" s="47" t="s">
        <v>36</v>
      </c>
      <c r="H405" s="404" t="str">
        <f>VLOOKUP(C405,'Hemis baza'!K:AF,5,)</f>
        <v>S1-22 MT</v>
      </c>
      <c r="I405" s="403" t="str">
        <f>VLOOKUP(C405,'Hemis baza'!K:AF,11,)</f>
        <v>Bakalavr</v>
      </c>
      <c r="J405" s="23" t="str">
        <f>VLOOKUP(C405,'Hemis baza'!K:AF,12,)</f>
        <v>Sirtqi</v>
      </c>
      <c r="K405" s="77" t="s">
        <v>3254</v>
      </c>
      <c r="L405" s="50">
        <v>12000000</v>
      </c>
      <c r="M405" s="50">
        <f>SUMIF('BR 3'!B:B,'3-kurs'!C405,'BR 3'!G:G)</f>
        <v>14000000</v>
      </c>
      <c r="N405" s="12">
        <f t="shared" si="38"/>
        <v>0</v>
      </c>
      <c r="O405" s="50"/>
      <c r="P405" s="12">
        <f t="shared" si="39"/>
        <v>2000000</v>
      </c>
      <c r="Q405" s="48"/>
      <c r="T405" s="50">
        <f t="shared" si="37"/>
        <v>0</v>
      </c>
      <c r="U405" s="50">
        <v>14000000</v>
      </c>
      <c r="V405" s="50">
        <v>0</v>
      </c>
      <c r="W405" s="50"/>
      <c r="X405" s="558"/>
      <c r="Y405" s="558"/>
      <c r="Z405" s="558"/>
      <c r="AA405" s="55">
        <f t="shared" si="42"/>
        <v>12000000</v>
      </c>
      <c r="AB405" s="55">
        <f t="shared" si="40"/>
        <v>14000000</v>
      </c>
      <c r="AC405" s="55">
        <f t="shared" si="40"/>
        <v>0</v>
      </c>
      <c r="AD405" s="55">
        <f t="shared" si="41"/>
        <v>2000000</v>
      </c>
    </row>
    <row r="406" spans="1:30" s="51" customFormat="1" x14ac:dyDescent="0.25">
      <c r="A406" s="89">
        <f>SUBTOTAL(103,$B$2:B406)</f>
        <v>405</v>
      </c>
      <c r="B406" s="48" t="s">
        <v>3255</v>
      </c>
      <c r="C406" s="49">
        <v>60510045310069</v>
      </c>
      <c r="D406" s="49" t="str">
        <f>VLOOKUP(C406,'Hemis baza'!K:AJ,26,)</f>
        <v>438221100088</v>
      </c>
      <c r="E406" s="24" t="str">
        <f>VLOOKUP(C406,'Hemis baza'!K:AF,13,)</f>
        <v>To‘lov-shartnoma</v>
      </c>
      <c r="F406" s="109" t="str">
        <f>VLOOKUP(C406,'Hemis baza'!K:AF,3,)</f>
        <v>3-kurs</v>
      </c>
      <c r="G406" s="47" t="s">
        <v>4882</v>
      </c>
      <c r="H406" s="404" t="str">
        <f>VLOOKUP(C406,'Hemis baza'!K:AF,5,)</f>
        <v>S3-22 AP</v>
      </c>
      <c r="I406" s="403" t="str">
        <f>VLOOKUP(C406,'Hemis baza'!K:AF,11,)</f>
        <v>Bakalavr</v>
      </c>
      <c r="J406" s="23" t="str">
        <f>VLOOKUP(C406,'Hemis baza'!K:AF,12,)</f>
        <v>Sirtqi</v>
      </c>
      <c r="K406" s="77" t="s">
        <v>3256</v>
      </c>
      <c r="L406" s="50">
        <v>12000000</v>
      </c>
      <c r="M406" s="50">
        <f>SUMIF('BR 3'!B:B,'3-kurs'!C406,'BR 3'!G:G)</f>
        <v>10000000</v>
      </c>
      <c r="N406" s="12">
        <f t="shared" si="38"/>
        <v>2000000</v>
      </c>
      <c r="O406" s="50"/>
      <c r="P406" s="12">
        <f t="shared" si="39"/>
        <v>0</v>
      </c>
      <c r="Q406" s="48"/>
      <c r="T406" s="50">
        <f t="shared" si="37"/>
        <v>0</v>
      </c>
      <c r="U406" s="50">
        <v>10000000</v>
      </c>
      <c r="V406" s="50">
        <v>1000000</v>
      </c>
      <c r="W406" s="50"/>
      <c r="X406" s="558"/>
      <c r="Y406" s="558"/>
      <c r="Z406" s="558"/>
      <c r="AA406" s="55">
        <f t="shared" si="42"/>
        <v>12000000</v>
      </c>
      <c r="AB406" s="55">
        <f t="shared" si="40"/>
        <v>10000000</v>
      </c>
      <c r="AC406" s="55">
        <f t="shared" si="40"/>
        <v>2000000</v>
      </c>
      <c r="AD406" s="55">
        <f t="shared" si="41"/>
        <v>0</v>
      </c>
    </row>
    <row r="407" spans="1:30" s="51" customFormat="1" x14ac:dyDescent="0.25">
      <c r="A407" s="89">
        <f>SUBTOTAL(103,$B$2:B407)</f>
        <v>406</v>
      </c>
      <c r="B407" s="48" t="s">
        <v>3257</v>
      </c>
      <c r="C407" s="49">
        <v>60807045300014</v>
      </c>
      <c r="D407" s="49" t="str">
        <f>VLOOKUP(C407,'Hemis baza'!K:AJ,26,)</f>
        <v>438221100059</v>
      </c>
      <c r="E407" s="24" t="str">
        <f>VLOOKUP(C407,'Hemis baza'!K:AF,13,)</f>
        <v>To‘lov-shartnoma</v>
      </c>
      <c r="F407" s="109" t="str">
        <f>VLOOKUP(C407,'Hemis baza'!K:AF,3,)</f>
        <v>3-kurs</v>
      </c>
      <c r="G407" s="47" t="s">
        <v>19615</v>
      </c>
      <c r="H407" s="404" t="str">
        <f>VLOOKUP(C407,'Hemis baza'!K:AF,5,)</f>
        <v>1-22 MBTXT</v>
      </c>
      <c r="I407" s="403" t="str">
        <f>VLOOKUP(C407,'Hemis baza'!K:AF,11,)</f>
        <v>Bakalavr</v>
      </c>
      <c r="J407" s="23" t="str">
        <f>VLOOKUP(C407,'Hemis baza'!K:AF,12,)</f>
        <v>Kunduzgi</v>
      </c>
      <c r="K407" s="77" t="s">
        <v>3258</v>
      </c>
      <c r="L407" s="50">
        <v>15000000</v>
      </c>
      <c r="M407" s="50">
        <f>SUMIF('BR 3'!B:B,'3-kurs'!C407,'BR 3'!G:G)</f>
        <v>15000000</v>
      </c>
      <c r="N407" s="12">
        <f t="shared" si="38"/>
        <v>0</v>
      </c>
      <c r="O407" s="50"/>
      <c r="P407" s="12">
        <f t="shared" si="39"/>
        <v>0</v>
      </c>
      <c r="Q407" s="48"/>
      <c r="T407" s="50">
        <f t="shared" si="37"/>
        <v>0</v>
      </c>
      <c r="U407" s="50">
        <v>15000000</v>
      </c>
      <c r="V407" s="50">
        <v>1000000</v>
      </c>
      <c r="W407" s="50"/>
      <c r="X407" s="558"/>
      <c r="Y407" s="558"/>
      <c r="Z407" s="558"/>
      <c r="AA407" s="55">
        <f t="shared" si="42"/>
        <v>15000000</v>
      </c>
      <c r="AB407" s="55">
        <f t="shared" si="40"/>
        <v>15000000</v>
      </c>
      <c r="AC407" s="55">
        <f t="shared" si="40"/>
        <v>0</v>
      </c>
      <c r="AD407" s="55">
        <f t="shared" si="41"/>
        <v>0</v>
      </c>
    </row>
    <row r="408" spans="1:30" s="51" customFormat="1" x14ac:dyDescent="0.25">
      <c r="A408" s="89">
        <f>SUBTOTAL(103,$B$2:B408)</f>
        <v>407</v>
      </c>
      <c r="B408" s="48" t="s">
        <v>3259</v>
      </c>
      <c r="C408" s="49">
        <v>61105035780024</v>
      </c>
      <c r="D408" s="49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7"/>
      <c r="H408" s="404" t="e">
        <f>VLOOKUP(C408,'Hemis baza'!K:AF,5,)</f>
        <v>#N/A</v>
      </c>
      <c r="I408" s="403" t="e">
        <f>VLOOKUP(C408,'Hemis baza'!K:AF,11,)</f>
        <v>#N/A</v>
      </c>
      <c r="J408" s="23" t="e">
        <f>VLOOKUP(C408,'Hemis baza'!K:AF,12,)</f>
        <v>#N/A</v>
      </c>
      <c r="K408" s="77" t="s">
        <v>3260</v>
      </c>
      <c r="L408" s="50">
        <v>15000000</v>
      </c>
      <c r="M408" s="50">
        <f>SUMIF('BR 3'!B:B,'3-kurs'!C408,'BR 3'!G:G)</f>
        <v>0</v>
      </c>
      <c r="N408" s="12">
        <f t="shared" si="38"/>
        <v>15000000</v>
      </c>
      <c r="O408" s="50"/>
      <c r="P408" s="12">
        <f t="shared" si="39"/>
        <v>0</v>
      </c>
      <c r="Q408" s="48"/>
      <c r="T408" s="50">
        <f t="shared" si="37"/>
        <v>0</v>
      </c>
      <c r="U408" s="50">
        <v>0</v>
      </c>
      <c r="V408" s="50">
        <v>0</v>
      </c>
      <c r="W408" s="50"/>
      <c r="X408" s="558"/>
      <c r="Y408" s="558"/>
      <c r="Z408" s="558"/>
      <c r="AA408" s="55">
        <f t="shared" si="42"/>
        <v>15000000</v>
      </c>
      <c r="AB408" s="55">
        <f t="shared" si="40"/>
        <v>0</v>
      </c>
      <c r="AC408" s="55">
        <f t="shared" si="40"/>
        <v>15000000</v>
      </c>
      <c r="AD408" s="55">
        <f t="shared" si="41"/>
        <v>0</v>
      </c>
    </row>
    <row r="409" spans="1:30" s="51" customFormat="1" x14ac:dyDescent="0.25">
      <c r="A409" s="89">
        <f>SUBTOTAL(103,$B$2:B409)</f>
        <v>408</v>
      </c>
      <c r="B409" s="48" t="s">
        <v>3261</v>
      </c>
      <c r="C409" s="49">
        <v>32805911140046</v>
      </c>
      <c r="D409" s="49" t="str">
        <f>VLOOKUP(C409,'Hemis baza'!K:AJ,26,)</f>
        <v>438231100321</v>
      </c>
      <c r="E409" s="24" t="str">
        <f>VLOOKUP(C409,'Hemis baza'!K:AF,13,)</f>
        <v>To‘lov-shartnoma</v>
      </c>
      <c r="F409" s="109" t="str">
        <f>VLOOKUP(C409,'Hemis baza'!K:AF,3,)</f>
        <v>3-kurs</v>
      </c>
      <c r="G409" s="307" t="s">
        <v>318</v>
      </c>
      <c r="H409" s="404" t="str">
        <f>VLOOKUP(C409,'Hemis baza'!K:AF,5,)</f>
        <v>S2-22 IQT</v>
      </c>
      <c r="I409" s="403" t="str">
        <f>VLOOKUP(C409,'Hemis baza'!K:AF,11,)</f>
        <v>Bakalavr</v>
      </c>
      <c r="J409" s="23" t="str">
        <f>VLOOKUP(C409,'Hemis baza'!K:AF,12,)</f>
        <v>Sirtqi</v>
      </c>
      <c r="K409" s="52" t="s">
        <v>5069</v>
      </c>
      <c r="L409" s="50">
        <v>12000000</v>
      </c>
      <c r="M409" s="50">
        <f>SUMIF('BR 3'!B:B,'3-kurs'!C409,'BR 3'!G:G)</f>
        <v>-12000000</v>
      </c>
      <c r="N409" s="12">
        <f t="shared" si="38"/>
        <v>24000000</v>
      </c>
      <c r="O409" s="48" t="s">
        <v>7171</v>
      </c>
      <c r="P409" s="12">
        <f t="shared" si="39"/>
        <v>0</v>
      </c>
      <c r="Q409" s="48"/>
      <c r="T409" s="50">
        <f t="shared" si="37"/>
        <v>0</v>
      </c>
      <c r="U409" s="50">
        <v>-12000000</v>
      </c>
      <c r="V409" s="50">
        <v>0</v>
      </c>
      <c r="W409" s="50"/>
      <c r="X409" s="558"/>
      <c r="Y409" s="558"/>
      <c r="Z409" s="558"/>
      <c r="AA409" s="55">
        <f t="shared" si="42"/>
        <v>12000000</v>
      </c>
      <c r="AB409" s="55">
        <f t="shared" si="40"/>
        <v>-12000000</v>
      </c>
      <c r="AC409" s="55">
        <f t="shared" si="40"/>
        <v>24000000</v>
      </c>
      <c r="AD409" s="55">
        <f t="shared" si="41"/>
        <v>0</v>
      </c>
    </row>
    <row r="410" spans="1:30" x14ac:dyDescent="0.25">
      <c r="A410" s="89">
        <f>SUBTOTAL(103,$B$2:B410)</f>
        <v>409</v>
      </c>
      <c r="B410" s="384" t="s">
        <v>3262</v>
      </c>
      <c r="C410" s="49">
        <v>51103005290022</v>
      </c>
      <c r="D410" s="49" t="e">
        <f>VLOOKUP(C410,'Hemis baza'!K:AJ,26,)</f>
        <v>#N/A</v>
      </c>
      <c r="E410" s="24" t="e">
        <f>VLOOKUP(C410,'Hemis baza'!K:AF,13,)</f>
        <v>#N/A</v>
      </c>
      <c r="F410" s="109" t="e">
        <f>VLOOKUP(C410,'Hemis baza'!K:AF,3,)</f>
        <v>#N/A</v>
      </c>
      <c r="G410" s="47"/>
      <c r="H410" s="404" t="e">
        <f>VLOOKUP(C410,'Hemis baza'!K:AF,5,)</f>
        <v>#N/A</v>
      </c>
      <c r="I410" s="403" t="e">
        <f>VLOOKUP(C410,'Hemis baza'!K:AF,11,)</f>
        <v>#N/A</v>
      </c>
      <c r="J410" s="23" t="e">
        <f>VLOOKUP(C410,'Hemis baza'!K:AF,12,)</f>
        <v>#N/A</v>
      </c>
      <c r="K410" s="77" t="s">
        <v>3263</v>
      </c>
      <c r="L410" s="342">
        <v>12000000</v>
      </c>
      <c r="M410" s="342">
        <f>SUMIF('BR 3'!B:B,'3-kurs'!C410,'BR 3'!G:G)</f>
        <v>-4500000</v>
      </c>
      <c r="N410" s="12">
        <f t="shared" si="38"/>
        <v>16500000</v>
      </c>
      <c r="O410" s="342"/>
      <c r="P410" s="12">
        <f t="shared" si="39"/>
        <v>0</v>
      </c>
      <c r="Q410" s="384"/>
      <c r="T410" s="342">
        <f t="shared" si="37"/>
        <v>0</v>
      </c>
      <c r="U410" s="342">
        <v>-4500000</v>
      </c>
      <c r="V410" s="342">
        <v>0</v>
      </c>
      <c r="W410" s="342"/>
      <c r="X410" s="559"/>
      <c r="Y410" s="559"/>
      <c r="Z410" s="559"/>
      <c r="AA410" s="55">
        <f t="shared" si="42"/>
        <v>12000000</v>
      </c>
      <c r="AB410" s="55">
        <f t="shared" si="40"/>
        <v>-4500000</v>
      </c>
      <c r="AC410" s="55">
        <f t="shared" si="40"/>
        <v>16500000</v>
      </c>
      <c r="AD410" s="55">
        <f t="shared" si="41"/>
        <v>0</v>
      </c>
    </row>
    <row r="411" spans="1:30" s="51" customFormat="1" x14ac:dyDescent="0.25">
      <c r="A411" s="89">
        <f>SUBTOTAL(103,$B$2:B411)</f>
        <v>410</v>
      </c>
      <c r="B411" s="48" t="s">
        <v>3264</v>
      </c>
      <c r="C411" s="49">
        <v>61402055300022</v>
      </c>
      <c r="D411" s="49" t="str">
        <f>VLOOKUP(C411,'Hemis baza'!K:AJ,26,)</f>
        <v>438221100094</v>
      </c>
      <c r="E411" s="24" t="str">
        <f>VLOOKUP(C411,'Hemis baza'!K:AF,13,)</f>
        <v>To‘lov-shartnoma</v>
      </c>
      <c r="F411" s="109" t="str">
        <f>VLOOKUP(C411,'Hemis baza'!K:AF,3,)</f>
        <v>3-kurs</v>
      </c>
      <c r="G411" s="47" t="s">
        <v>4882</v>
      </c>
      <c r="H411" s="404" t="str">
        <f>VLOOKUP(C411,'Hemis baza'!K:AF,5,)</f>
        <v>S3-22 AP</v>
      </c>
      <c r="I411" s="403" t="str">
        <f>VLOOKUP(C411,'Hemis baza'!K:AF,11,)</f>
        <v>Bakalavr</v>
      </c>
      <c r="J411" s="23" t="str">
        <f>VLOOKUP(C411,'Hemis baza'!K:AF,12,)</f>
        <v>Sirtqi</v>
      </c>
      <c r="K411" s="77" t="s">
        <v>3265</v>
      </c>
      <c r="L411" s="50">
        <v>12000000</v>
      </c>
      <c r="M411" s="50">
        <f>SUMIF('BR 3'!B:B,'3-kurs'!C411,'BR 3'!G:G)</f>
        <v>6000000</v>
      </c>
      <c r="N411" s="12">
        <f t="shared" si="38"/>
        <v>6000000</v>
      </c>
      <c r="O411" s="50"/>
      <c r="P411" s="12">
        <f t="shared" si="39"/>
        <v>0</v>
      </c>
      <c r="Q411" s="48"/>
      <c r="T411" s="50">
        <f t="shared" si="37"/>
        <v>0</v>
      </c>
      <c r="U411" s="50">
        <v>6000000</v>
      </c>
      <c r="V411" s="50">
        <v>0</v>
      </c>
      <c r="W411" s="50"/>
      <c r="X411" s="558"/>
      <c r="Y411" s="558"/>
      <c r="Z411" s="558"/>
      <c r="AA411" s="55">
        <f t="shared" si="42"/>
        <v>12000000</v>
      </c>
      <c r="AB411" s="55">
        <f t="shared" si="40"/>
        <v>6000000</v>
      </c>
      <c r="AC411" s="55">
        <f t="shared" si="40"/>
        <v>6000000</v>
      </c>
      <c r="AD411" s="55">
        <f t="shared" si="41"/>
        <v>0</v>
      </c>
    </row>
    <row r="412" spans="1:30" s="51" customFormat="1" x14ac:dyDescent="0.25">
      <c r="A412" s="89">
        <f>SUBTOTAL(103,$B$2:B412)</f>
        <v>411</v>
      </c>
      <c r="B412" s="48" t="s">
        <v>3266</v>
      </c>
      <c r="C412" s="49">
        <v>30604901100026</v>
      </c>
      <c r="D412" s="49" t="str">
        <f>VLOOKUP(C412,'Hemis baza'!K:AJ,26,)</f>
        <v>438221100129</v>
      </c>
      <c r="E412" s="24" t="str">
        <f>VLOOKUP(C412,'Hemis baza'!K:AF,13,)</f>
        <v>To‘lov-shartnoma</v>
      </c>
      <c r="F412" s="109" t="str">
        <f>VLOOKUP(C412,'Hemis baza'!K:AF,3,)</f>
        <v>3-kurs</v>
      </c>
      <c r="G412" s="307" t="s">
        <v>361</v>
      </c>
      <c r="H412" s="404" t="str">
        <f>VLOOKUP(C412,'Hemis baza'!K:AF,5,)</f>
        <v>S2-22 PSI</v>
      </c>
      <c r="I412" s="403" t="str">
        <f>VLOOKUP(C412,'Hemis baza'!K:AF,11,)</f>
        <v>Bakalavr</v>
      </c>
      <c r="J412" s="23" t="str">
        <f>VLOOKUP(C412,'Hemis baza'!K:AF,12,)</f>
        <v>Sirtqi</v>
      </c>
      <c r="K412" s="77" t="s">
        <v>3267</v>
      </c>
      <c r="L412" s="50">
        <v>12000000</v>
      </c>
      <c r="M412" s="50">
        <f>SUMIF('BR 3'!B:B,'3-kurs'!C412,'BR 3'!G:G)</f>
        <v>12000000</v>
      </c>
      <c r="N412" s="12">
        <f t="shared" si="38"/>
        <v>0</v>
      </c>
      <c r="O412" s="50"/>
      <c r="P412" s="12">
        <f t="shared" si="39"/>
        <v>0</v>
      </c>
      <c r="Q412" s="48"/>
      <c r="T412" s="50">
        <f t="shared" si="37"/>
        <v>0</v>
      </c>
      <c r="U412" s="50">
        <v>12000000</v>
      </c>
      <c r="V412" s="50">
        <v>0</v>
      </c>
      <c r="W412" s="50"/>
      <c r="X412" s="558"/>
      <c r="Y412" s="558"/>
      <c r="Z412" s="558"/>
      <c r="AA412" s="55">
        <f t="shared" si="42"/>
        <v>12000000</v>
      </c>
      <c r="AB412" s="55">
        <f t="shared" si="40"/>
        <v>12000000</v>
      </c>
      <c r="AC412" s="55">
        <f t="shared" si="40"/>
        <v>0</v>
      </c>
      <c r="AD412" s="55">
        <f t="shared" si="41"/>
        <v>0</v>
      </c>
    </row>
    <row r="413" spans="1:30" s="51" customFormat="1" x14ac:dyDescent="0.25">
      <c r="A413" s="89">
        <f>SUBTOTAL(103,$B$2:B413)</f>
        <v>412</v>
      </c>
      <c r="B413" s="48" t="s">
        <v>3268</v>
      </c>
      <c r="C413" s="49">
        <v>60307045300026</v>
      </c>
      <c r="D413" s="49" t="str">
        <f>VLOOKUP(C413,'Hemis baza'!K:AJ,26,)</f>
        <v>438231100086</v>
      </c>
      <c r="E413" s="24" t="str">
        <f>VLOOKUP(C413,'Hemis baza'!K:AF,13,)</f>
        <v>To‘lov-shartnoma</v>
      </c>
      <c r="F413" s="109" t="str">
        <f>VLOOKUP(C413,'Hemis baza'!K:AF,3,)</f>
        <v>3-kurs</v>
      </c>
      <c r="G413" s="47" t="s">
        <v>181</v>
      </c>
      <c r="H413" s="404" t="str">
        <f>VLOOKUP(C413,'Hemis baza'!K:AF,5,)</f>
        <v>S1-22 O`TA</v>
      </c>
      <c r="I413" s="403" t="str">
        <f>VLOOKUP(C413,'Hemis baza'!K:AF,11,)</f>
        <v>Bakalavr</v>
      </c>
      <c r="J413" s="23" t="str">
        <f>VLOOKUP(C413,'Hemis baza'!K:AF,12,)</f>
        <v>Sirtqi</v>
      </c>
      <c r="K413" s="77" t="s">
        <v>3269</v>
      </c>
      <c r="L413" s="50">
        <v>12000000</v>
      </c>
      <c r="M413" s="50">
        <f>SUMIF('BR 3'!B:B,'3-kurs'!C413,'BR 3'!G:G)</f>
        <v>7000000</v>
      </c>
      <c r="N413" s="12">
        <f t="shared" si="38"/>
        <v>5000000</v>
      </c>
      <c r="O413" s="50"/>
      <c r="P413" s="12">
        <f t="shared" si="39"/>
        <v>0</v>
      </c>
      <c r="Q413" s="48"/>
      <c r="T413" s="50">
        <f t="shared" si="37"/>
        <v>0</v>
      </c>
      <c r="U413" s="50">
        <v>7000000</v>
      </c>
      <c r="V413" s="50">
        <v>916664</v>
      </c>
      <c r="W413" s="50"/>
      <c r="X413" s="558"/>
      <c r="Y413" s="558"/>
      <c r="Z413" s="558"/>
      <c r="AA413" s="55">
        <f t="shared" si="42"/>
        <v>12000000</v>
      </c>
      <c r="AB413" s="55">
        <f t="shared" si="40"/>
        <v>7000000</v>
      </c>
      <c r="AC413" s="55">
        <f t="shared" si="40"/>
        <v>5000000</v>
      </c>
      <c r="AD413" s="55">
        <f t="shared" si="41"/>
        <v>0</v>
      </c>
    </row>
    <row r="414" spans="1:30" s="51" customFormat="1" x14ac:dyDescent="0.25">
      <c r="A414" s="89">
        <f>SUBTOTAL(103,$B$2:B414)</f>
        <v>413</v>
      </c>
      <c r="B414" s="48" t="s">
        <v>3270</v>
      </c>
      <c r="C414" s="49">
        <v>41105965260038</v>
      </c>
      <c r="D414" s="49" t="str">
        <f>VLOOKUP(C414,'Hemis baza'!K:AJ,26,)</f>
        <v>438231100026</v>
      </c>
      <c r="E414" s="24" t="str">
        <f>VLOOKUP(C414,'Hemis baza'!K:AF,13,)</f>
        <v>To‘lov-shartnoma</v>
      </c>
      <c r="F414" s="109" t="str">
        <f>VLOOKUP(C414,'Hemis baza'!K:AF,3,)</f>
        <v>3-kurs</v>
      </c>
      <c r="G414" s="47" t="s">
        <v>36</v>
      </c>
      <c r="H414" s="404" t="str">
        <f>VLOOKUP(C414,'Hemis baza'!K:AF,5,)</f>
        <v>S2-22 MT</v>
      </c>
      <c r="I414" s="403" t="str">
        <f>VLOOKUP(C414,'Hemis baza'!K:AF,11,)</f>
        <v>Bakalavr</v>
      </c>
      <c r="J414" s="23" t="str">
        <f>VLOOKUP(C414,'Hemis baza'!K:AF,12,)</f>
        <v>Sirtqi</v>
      </c>
      <c r="K414" s="77" t="s">
        <v>3271</v>
      </c>
      <c r="L414" s="50">
        <v>12000000</v>
      </c>
      <c r="M414" s="50">
        <f>SUMIF('BR 3'!B:B,'3-kurs'!C414,'BR 3'!G:G)</f>
        <v>7819494</v>
      </c>
      <c r="N414" s="12">
        <f t="shared" si="38"/>
        <v>4180506</v>
      </c>
      <c r="O414" s="50"/>
      <c r="P414" s="12">
        <f t="shared" si="39"/>
        <v>0</v>
      </c>
      <c r="Q414" s="48"/>
      <c r="T414" s="50">
        <f t="shared" si="37"/>
        <v>0</v>
      </c>
      <c r="U414" s="50">
        <v>7819494</v>
      </c>
      <c r="V414" s="50">
        <v>0</v>
      </c>
      <c r="W414" s="50"/>
      <c r="X414" s="558"/>
      <c r="Y414" s="558"/>
      <c r="Z414" s="558"/>
      <c r="AA414" s="55">
        <f t="shared" si="42"/>
        <v>12000000</v>
      </c>
      <c r="AB414" s="55">
        <f t="shared" si="40"/>
        <v>7819494</v>
      </c>
      <c r="AC414" s="55">
        <f t="shared" si="40"/>
        <v>4180506</v>
      </c>
      <c r="AD414" s="55">
        <f t="shared" si="41"/>
        <v>0</v>
      </c>
    </row>
    <row r="415" spans="1:30" s="51" customFormat="1" x14ac:dyDescent="0.25">
      <c r="A415" s="89">
        <f>SUBTOTAL(103,$B$2:B415)</f>
        <v>414</v>
      </c>
      <c r="B415" s="48" t="s">
        <v>3272</v>
      </c>
      <c r="C415" s="49">
        <v>40804931080083</v>
      </c>
      <c r="D415" s="49" t="str">
        <f>VLOOKUP(C415,'Hemis baza'!K:AJ,26,)</f>
        <v>438231100223</v>
      </c>
      <c r="E415" s="24" t="str">
        <f>VLOOKUP(C415,'Hemis baza'!K:AF,13,)</f>
        <v>To‘lov-shartnoma</v>
      </c>
      <c r="F415" s="109" t="str">
        <f>VLOOKUP(C415,'Hemis baza'!K:AF,3,)</f>
        <v>3-kurs</v>
      </c>
      <c r="G415" s="47" t="s">
        <v>121</v>
      </c>
      <c r="H415" s="404" t="str">
        <f>VLOOKUP(C415,'Hemis baza'!K:AF,5,)</f>
        <v>S2-22 BT</v>
      </c>
      <c r="I415" s="403" t="str">
        <f>VLOOKUP(C415,'Hemis baza'!K:AF,11,)</f>
        <v>Bakalavr</v>
      </c>
      <c r="J415" s="23" t="str">
        <f>VLOOKUP(C415,'Hemis baza'!K:AF,12,)</f>
        <v>Sirtqi</v>
      </c>
      <c r="K415" s="77" t="s">
        <v>3273</v>
      </c>
      <c r="L415" s="50">
        <v>12000000</v>
      </c>
      <c r="M415" s="50">
        <f>SUMIF('BR 3'!B:B,'3-kurs'!C415,'BR 3'!G:G)</f>
        <v>9000000</v>
      </c>
      <c r="N415" s="12">
        <f t="shared" si="38"/>
        <v>3000000</v>
      </c>
      <c r="O415" s="50"/>
      <c r="P415" s="12">
        <f t="shared" si="39"/>
        <v>0</v>
      </c>
      <c r="Q415" s="48"/>
      <c r="T415" s="50">
        <f t="shared" si="37"/>
        <v>0</v>
      </c>
      <c r="U415" s="50">
        <v>9000000</v>
      </c>
      <c r="V415" s="50">
        <v>0</v>
      </c>
      <c r="W415" s="50"/>
      <c r="X415" s="558"/>
      <c r="Y415" s="558"/>
      <c r="Z415" s="558"/>
      <c r="AA415" s="55">
        <f t="shared" si="42"/>
        <v>12000000</v>
      </c>
      <c r="AB415" s="55">
        <f t="shared" si="40"/>
        <v>9000000</v>
      </c>
      <c r="AC415" s="55">
        <f t="shared" si="40"/>
        <v>3000000</v>
      </c>
      <c r="AD415" s="55">
        <f t="shared" si="41"/>
        <v>0</v>
      </c>
    </row>
    <row r="416" spans="1:30" s="51" customFormat="1" x14ac:dyDescent="0.25">
      <c r="A416" s="89">
        <f>SUBTOTAL(103,$B$2:B416)</f>
        <v>415</v>
      </c>
      <c r="B416" s="48" t="s">
        <v>3274</v>
      </c>
      <c r="C416" s="49">
        <v>60906035350065</v>
      </c>
      <c r="D416" s="49" t="e">
        <f>VLOOKUP(C416,'Hemis baza'!K:AJ,26,)</f>
        <v>#N/A</v>
      </c>
      <c r="E416" s="24" t="e">
        <f>VLOOKUP(C416,'Hemis baza'!K:AF,13,)</f>
        <v>#N/A</v>
      </c>
      <c r="F416" s="109" t="e">
        <f>VLOOKUP(C416,'Hemis baza'!K:AF,3,)</f>
        <v>#N/A</v>
      </c>
      <c r="G416" s="47"/>
      <c r="H416" s="404" t="e">
        <f>VLOOKUP(C416,'Hemis baza'!K:AF,5,)</f>
        <v>#N/A</v>
      </c>
      <c r="I416" s="403" t="e">
        <f>VLOOKUP(C416,'Hemis baza'!K:AF,11,)</f>
        <v>#N/A</v>
      </c>
      <c r="J416" s="23" t="e">
        <f>VLOOKUP(C416,'Hemis baza'!K:AF,12,)</f>
        <v>#N/A</v>
      </c>
      <c r="K416" s="77" t="s">
        <v>3275</v>
      </c>
      <c r="L416" s="50">
        <v>12000000</v>
      </c>
      <c r="M416" s="50">
        <f>SUMIF('BR 3'!B:B,'3-kurs'!C416,'BR 3'!G:G)</f>
        <v>-3600000</v>
      </c>
      <c r="N416" s="12">
        <f t="shared" si="38"/>
        <v>15600000</v>
      </c>
      <c r="O416" s="50"/>
      <c r="P416" s="12">
        <f t="shared" si="39"/>
        <v>0</v>
      </c>
      <c r="Q416" s="48"/>
      <c r="T416" s="50">
        <f t="shared" si="37"/>
        <v>0</v>
      </c>
      <c r="U416" s="50">
        <v>-3600000</v>
      </c>
      <c r="V416" s="50">
        <v>0</v>
      </c>
      <c r="W416" s="50"/>
      <c r="X416" s="558"/>
      <c r="Y416" s="558"/>
      <c r="Z416" s="558"/>
      <c r="AA416" s="55">
        <f t="shared" si="42"/>
        <v>12000000</v>
      </c>
      <c r="AB416" s="55">
        <f t="shared" si="40"/>
        <v>-3600000</v>
      </c>
      <c r="AC416" s="55">
        <f t="shared" si="40"/>
        <v>15600000</v>
      </c>
      <c r="AD416" s="55">
        <f t="shared" si="41"/>
        <v>0</v>
      </c>
    </row>
    <row r="417" spans="1:30" s="51" customFormat="1" x14ac:dyDescent="0.25">
      <c r="A417" s="89">
        <f>SUBTOTAL(103,$B$2:B417)</f>
        <v>416</v>
      </c>
      <c r="B417" s="48" t="s">
        <v>3276</v>
      </c>
      <c r="C417" s="49">
        <v>60702005310031</v>
      </c>
      <c r="D417" s="49" t="str">
        <f>VLOOKUP(C417,'Hemis baza'!K:AJ,26,)</f>
        <v>438231100245</v>
      </c>
      <c r="E417" s="24" t="str">
        <f>VLOOKUP(C417,'Hemis baza'!K:AF,13,)</f>
        <v>To‘lov-shartnoma</v>
      </c>
      <c r="F417" s="109" t="str">
        <f>VLOOKUP(C417,'Hemis baza'!K:AF,3,)</f>
        <v>3-kurs</v>
      </c>
      <c r="G417" s="47" t="s">
        <v>121</v>
      </c>
      <c r="H417" s="404" t="str">
        <f>VLOOKUP(C417,'Hemis baza'!K:AF,5,)</f>
        <v>S2-22 BT</v>
      </c>
      <c r="I417" s="403" t="str">
        <f>VLOOKUP(C417,'Hemis baza'!K:AF,11,)</f>
        <v>Bakalavr</v>
      </c>
      <c r="J417" s="23" t="str">
        <f>VLOOKUP(C417,'Hemis baza'!K:AF,12,)</f>
        <v>Sirtqi</v>
      </c>
      <c r="K417" s="77" t="s">
        <v>3277</v>
      </c>
      <c r="L417" s="50">
        <v>12000000</v>
      </c>
      <c r="M417" s="50">
        <f>SUMIF('BR 3'!B:B,'3-kurs'!C417,'BR 3'!G:G)</f>
        <v>12000000</v>
      </c>
      <c r="N417" s="12">
        <f t="shared" si="38"/>
        <v>0</v>
      </c>
      <c r="O417" s="50"/>
      <c r="P417" s="12">
        <f t="shared" si="39"/>
        <v>0</v>
      </c>
      <c r="Q417" s="48"/>
      <c r="T417" s="50">
        <f t="shared" si="37"/>
        <v>0</v>
      </c>
      <c r="U417" s="50">
        <v>12000000</v>
      </c>
      <c r="V417" s="50">
        <v>0</v>
      </c>
      <c r="W417" s="50"/>
      <c r="X417" s="558"/>
      <c r="Y417" s="558"/>
      <c r="Z417" s="558"/>
      <c r="AA417" s="55">
        <f t="shared" si="42"/>
        <v>12000000</v>
      </c>
      <c r="AB417" s="55">
        <f t="shared" si="40"/>
        <v>12000000</v>
      </c>
      <c r="AC417" s="55">
        <f t="shared" si="40"/>
        <v>0</v>
      </c>
      <c r="AD417" s="55">
        <f t="shared" si="41"/>
        <v>0</v>
      </c>
    </row>
    <row r="418" spans="1:30" s="51" customFormat="1" x14ac:dyDescent="0.25">
      <c r="A418" s="89">
        <f>SUBTOTAL(103,$B$2:B418)</f>
        <v>417</v>
      </c>
      <c r="B418" s="48" t="s">
        <v>3278</v>
      </c>
      <c r="C418" s="49">
        <v>40512775350029</v>
      </c>
      <c r="D418" s="49" t="e">
        <f>VLOOKUP(C418,'Hemis baza'!K:AJ,26,)</f>
        <v>#N/A</v>
      </c>
      <c r="E418" s="24" t="e">
        <f>VLOOKUP(C418,'Hemis baza'!K:AF,13,)</f>
        <v>#N/A</v>
      </c>
      <c r="F418" s="109" t="e">
        <f>VLOOKUP(C418,'Hemis baza'!K:AF,3,)</f>
        <v>#N/A</v>
      </c>
      <c r="G418" s="47"/>
      <c r="H418" s="404" t="e">
        <f>VLOOKUP(C418,'Hemis baza'!K:AF,5,)</f>
        <v>#N/A</v>
      </c>
      <c r="I418" s="403" t="e">
        <f>VLOOKUP(C418,'Hemis baza'!K:AF,11,)</f>
        <v>#N/A</v>
      </c>
      <c r="J418" s="23" t="e">
        <f>VLOOKUP(C418,'Hemis baza'!K:AF,12,)</f>
        <v>#N/A</v>
      </c>
      <c r="K418" s="77" t="s">
        <v>4680</v>
      </c>
      <c r="L418" s="50">
        <v>15000000</v>
      </c>
      <c r="M418" s="50">
        <f>SUMIF('BR 3'!B:B,'3-kurs'!C418,'BR 3'!G:G)</f>
        <v>0</v>
      </c>
      <c r="N418" s="12">
        <f t="shared" si="38"/>
        <v>15000000</v>
      </c>
      <c r="O418" s="50"/>
      <c r="P418" s="12">
        <f t="shared" si="39"/>
        <v>0</v>
      </c>
      <c r="Q418" s="48"/>
      <c r="T418" s="50">
        <f t="shared" si="37"/>
        <v>0</v>
      </c>
      <c r="U418" s="50">
        <v>0</v>
      </c>
      <c r="V418" s="50">
        <v>0</v>
      </c>
      <c r="W418" s="50"/>
      <c r="X418" s="558"/>
      <c r="Y418" s="558"/>
      <c r="Z418" s="558"/>
      <c r="AA418" s="55">
        <f t="shared" si="42"/>
        <v>15000000</v>
      </c>
      <c r="AB418" s="55">
        <f t="shared" si="40"/>
        <v>0</v>
      </c>
      <c r="AC418" s="55">
        <f t="shared" si="40"/>
        <v>15000000</v>
      </c>
      <c r="AD418" s="55">
        <f t="shared" si="41"/>
        <v>0</v>
      </c>
    </row>
    <row r="419" spans="1:30" s="51" customFormat="1" x14ac:dyDescent="0.25">
      <c r="A419" s="89">
        <f>SUBTOTAL(103,$B$2:B419)</f>
        <v>418</v>
      </c>
      <c r="B419" s="48" t="s">
        <v>3279</v>
      </c>
      <c r="C419" s="49">
        <v>42607931010063</v>
      </c>
      <c r="D419" s="49" t="str">
        <f>VLOOKUP(C419,'Hemis baza'!K:AJ,26,)</f>
        <v>438231100112</v>
      </c>
      <c r="E419" s="24" t="str">
        <f>VLOOKUP(C419,'Hemis baza'!K:AF,13,)</f>
        <v>To‘lov-shartnoma</v>
      </c>
      <c r="F419" s="109" t="str">
        <f>VLOOKUP(C419,'Hemis baza'!K:AF,3,)</f>
        <v>3-kurs</v>
      </c>
      <c r="G419" s="47" t="s">
        <v>36</v>
      </c>
      <c r="H419" s="404" t="str">
        <f>VLOOKUP(C419,'Hemis baza'!K:AF,5,)</f>
        <v>S1-22 MT</v>
      </c>
      <c r="I419" s="403" t="str">
        <f>VLOOKUP(C419,'Hemis baza'!K:AF,11,)</f>
        <v>Bakalavr</v>
      </c>
      <c r="J419" s="23" t="str">
        <f>VLOOKUP(C419,'Hemis baza'!K:AF,12,)</f>
        <v>Sirtqi</v>
      </c>
      <c r="K419" s="77" t="s">
        <v>3280</v>
      </c>
      <c r="L419" s="50">
        <v>12000000</v>
      </c>
      <c r="M419" s="50">
        <f>SUMIF('BR 3'!B:B,'3-kurs'!C419,'BR 3'!G:G)</f>
        <v>10500000</v>
      </c>
      <c r="N419" s="12">
        <f t="shared" si="38"/>
        <v>1500000</v>
      </c>
      <c r="O419" s="50"/>
      <c r="P419" s="12">
        <f t="shared" si="39"/>
        <v>0</v>
      </c>
      <c r="Q419" s="48"/>
      <c r="T419" s="50">
        <f t="shared" si="37"/>
        <v>0</v>
      </c>
      <c r="U419" s="50">
        <v>10500000</v>
      </c>
      <c r="V419" s="50">
        <v>0</v>
      </c>
      <c r="W419" s="50"/>
      <c r="X419" s="558"/>
      <c r="Y419" s="558"/>
      <c r="Z419" s="558"/>
      <c r="AA419" s="55">
        <f t="shared" si="42"/>
        <v>12000000</v>
      </c>
      <c r="AB419" s="55">
        <f t="shared" si="40"/>
        <v>10500000</v>
      </c>
      <c r="AC419" s="55">
        <f t="shared" si="40"/>
        <v>1500000</v>
      </c>
      <c r="AD419" s="55">
        <f t="shared" si="41"/>
        <v>0</v>
      </c>
    </row>
    <row r="420" spans="1:30" s="51" customFormat="1" x14ac:dyDescent="0.25">
      <c r="A420" s="89">
        <f>SUBTOTAL(103,$B$2:B420)</f>
        <v>419</v>
      </c>
      <c r="B420" s="48" t="s">
        <v>3281</v>
      </c>
      <c r="C420" s="49">
        <v>40308951140018</v>
      </c>
      <c r="D420" s="49" t="str">
        <f>VLOOKUP(C420,'Hemis baza'!K:AJ,26,)</f>
        <v>438231100256</v>
      </c>
      <c r="E420" s="24" t="str">
        <f>VLOOKUP(C420,'Hemis baza'!K:AF,13,)</f>
        <v>To‘lov-shartnoma</v>
      </c>
      <c r="F420" s="109" t="str">
        <f>VLOOKUP(C420,'Hemis baza'!K:AF,3,)</f>
        <v>3-kurs</v>
      </c>
      <c r="G420" s="47" t="s">
        <v>36</v>
      </c>
      <c r="H420" s="404" t="str">
        <f>VLOOKUP(C420,'Hemis baza'!K:AF,5,)</f>
        <v>S1-22 MT</v>
      </c>
      <c r="I420" s="403" t="str">
        <f>VLOOKUP(C420,'Hemis baza'!K:AF,11,)</f>
        <v>Bakalavr</v>
      </c>
      <c r="J420" s="23" t="str">
        <f>VLOOKUP(C420,'Hemis baza'!K:AF,12,)</f>
        <v>Sirtqi</v>
      </c>
      <c r="K420" s="77" t="s">
        <v>3282</v>
      </c>
      <c r="L420" s="50">
        <v>12000000</v>
      </c>
      <c r="M420" s="50">
        <f>SUMIF('BR 3'!B:B,'3-kurs'!C420,'BR 3'!G:G)</f>
        <v>12000000</v>
      </c>
      <c r="N420" s="12">
        <f t="shared" si="38"/>
        <v>0</v>
      </c>
      <c r="O420" s="50"/>
      <c r="P420" s="12">
        <f t="shared" si="39"/>
        <v>0</v>
      </c>
      <c r="Q420" s="48"/>
      <c r="T420" s="50">
        <f t="shared" si="37"/>
        <v>0</v>
      </c>
      <c r="U420" s="50">
        <v>12000000</v>
      </c>
      <c r="V420" s="50">
        <v>0</v>
      </c>
      <c r="W420" s="50"/>
      <c r="X420" s="558"/>
      <c r="Y420" s="558"/>
      <c r="Z420" s="558"/>
      <c r="AA420" s="55">
        <f t="shared" si="42"/>
        <v>12000000</v>
      </c>
      <c r="AB420" s="55">
        <f t="shared" si="40"/>
        <v>12000000</v>
      </c>
      <c r="AC420" s="55">
        <f t="shared" si="40"/>
        <v>0</v>
      </c>
      <c r="AD420" s="55">
        <f t="shared" si="41"/>
        <v>0</v>
      </c>
    </row>
    <row r="421" spans="1:30" s="51" customFormat="1" x14ac:dyDescent="0.25">
      <c r="A421" s="89">
        <f>SUBTOTAL(103,$B$2:B421)</f>
        <v>420</v>
      </c>
      <c r="B421" s="48" t="s">
        <v>3283</v>
      </c>
      <c r="C421" s="49">
        <v>42704815380019</v>
      </c>
      <c r="D421" s="49" t="str">
        <f>VLOOKUP(C421,'Hemis baza'!K:AJ,26,)</f>
        <v>438231100020</v>
      </c>
      <c r="E421" s="24" t="str">
        <f>VLOOKUP(C421,'Hemis baza'!K:AF,13,)</f>
        <v>To‘lov-shartnoma</v>
      </c>
      <c r="F421" s="109" t="str">
        <f>VLOOKUP(C421,'Hemis baza'!K:AF,3,)</f>
        <v>3-kurs</v>
      </c>
      <c r="G421" s="305" t="s">
        <v>140</v>
      </c>
      <c r="H421" s="404" t="str">
        <f>VLOOKUP(C421,'Hemis baza'!K:AF,5,)</f>
        <v>S1-22 MuzT</v>
      </c>
      <c r="I421" s="403" t="str">
        <f>VLOOKUP(C421,'Hemis baza'!K:AF,11,)</f>
        <v>Bakalavr</v>
      </c>
      <c r="J421" s="23" t="str">
        <f>VLOOKUP(C421,'Hemis baza'!K:AF,12,)</f>
        <v>Sirtqi</v>
      </c>
      <c r="K421" s="77" t="s">
        <v>3284</v>
      </c>
      <c r="L421" s="50">
        <v>12000000</v>
      </c>
      <c r="M421" s="50">
        <f>SUMIF('BR 3'!B:B,'3-kurs'!C421,'BR 3'!G:G)</f>
        <v>10029072</v>
      </c>
      <c r="N421" s="12">
        <f t="shared" si="38"/>
        <v>1970928</v>
      </c>
      <c r="O421" s="50"/>
      <c r="P421" s="12">
        <f t="shared" si="39"/>
        <v>0</v>
      </c>
      <c r="Q421" s="48"/>
      <c r="T421" s="50">
        <f t="shared" si="37"/>
        <v>0</v>
      </c>
      <c r="U421" s="50">
        <v>10029072</v>
      </c>
      <c r="V421" s="50">
        <v>0</v>
      </c>
      <c r="W421" s="50"/>
      <c r="X421" s="558"/>
      <c r="Y421" s="558"/>
      <c r="Z421" s="558"/>
      <c r="AA421" s="55">
        <f t="shared" si="42"/>
        <v>12000000</v>
      </c>
      <c r="AB421" s="55">
        <f t="shared" si="40"/>
        <v>10029072</v>
      </c>
      <c r="AC421" s="55">
        <f t="shared" si="40"/>
        <v>1970928</v>
      </c>
      <c r="AD421" s="55">
        <f t="shared" si="41"/>
        <v>0</v>
      </c>
    </row>
    <row r="422" spans="1:30" s="51" customFormat="1" x14ac:dyDescent="0.25">
      <c r="A422" s="89">
        <f>SUBTOTAL(103,$B$2:B422)</f>
        <v>421</v>
      </c>
      <c r="B422" s="48" t="s">
        <v>3285</v>
      </c>
      <c r="C422" s="49">
        <v>61310015350012</v>
      </c>
      <c r="D422" s="49" t="str">
        <f>VLOOKUP(C422,'Hemis baza'!K:AJ,26,)</f>
        <v>438231100122</v>
      </c>
      <c r="E422" s="24" t="str">
        <f>VLOOKUP(C422,'Hemis baza'!K:AF,13,)</f>
        <v>To‘lov-shartnoma</v>
      </c>
      <c r="F422" s="109" t="str">
        <f>VLOOKUP(C422,'Hemis baza'!K:AF,3,)</f>
        <v>3-kurs</v>
      </c>
      <c r="G422" s="47" t="s">
        <v>121</v>
      </c>
      <c r="H422" s="404" t="str">
        <f>VLOOKUP(C422,'Hemis baza'!K:AF,5,)</f>
        <v>S1-22 BT</v>
      </c>
      <c r="I422" s="403" t="str">
        <f>VLOOKUP(C422,'Hemis baza'!K:AF,11,)</f>
        <v>Bakalavr</v>
      </c>
      <c r="J422" s="23" t="str">
        <f>VLOOKUP(C422,'Hemis baza'!K:AF,12,)</f>
        <v>Sirtqi</v>
      </c>
      <c r="K422" s="77" t="s">
        <v>3286</v>
      </c>
      <c r="L422" s="50">
        <v>12000000</v>
      </c>
      <c r="M422" s="50">
        <f>SUMIF('BR 3'!B:B,'3-kurs'!C422,'BR 3'!G:G)</f>
        <v>12000000</v>
      </c>
      <c r="N422" s="12">
        <f t="shared" si="38"/>
        <v>0</v>
      </c>
      <c r="O422" s="50"/>
      <c r="P422" s="12">
        <f t="shared" si="39"/>
        <v>0</v>
      </c>
      <c r="Q422" s="48"/>
      <c r="T422" s="50">
        <f t="shared" si="37"/>
        <v>0</v>
      </c>
      <c r="U422" s="50">
        <v>12000000</v>
      </c>
      <c r="V422" s="50">
        <v>0</v>
      </c>
      <c r="W422" s="50"/>
      <c r="X422" s="558"/>
      <c r="Y422" s="558"/>
      <c r="Z422" s="558"/>
      <c r="AA422" s="55">
        <f t="shared" si="42"/>
        <v>12000000</v>
      </c>
      <c r="AB422" s="55">
        <f t="shared" si="40"/>
        <v>12000000</v>
      </c>
      <c r="AC422" s="55">
        <f t="shared" si="40"/>
        <v>0</v>
      </c>
      <c r="AD422" s="55">
        <f t="shared" si="41"/>
        <v>0</v>
      </c>
    </row>
    <row r="423" spans="1:30" s="51" customFormat="1" x14ac:dyDescent="0.25">
      <c r="A423" s="89">
        <f>SUBTOTAL(103,$B$2:B423)</f>
        <v>422</v>
      </c>
      <c r="B423" s="48" t="s">
        <v>3287</v>
      </c>
      <c r="C423" s="49">
        <v>42002951000083</v>
      </c>
      <c r="D423" s="49" t="str">
        <f>VLOOKUP(C423,'Hemis baza'!K:AJ,26,)</f>
        <v>438231100107</v>
      </c>
      <c r="E423" s="24" t="str">
        <f>VLOOKUP(C423,'Hemis baza'!K:AF,13,)</f>
        <v>To‘lov-shartnoma</v>
      </c>
      <c r="F423" s="109" t="str">
        <f>VLOOKUP(C423,'Hemis baza'!K:AF,3,)</f>
        <v>3-kurs</v>
      </c>
      <c r="G423" s="305" t="s">
        <v>140</v>
      </c>
      <c r="H423" s="404" t="str">
        <f>VLOOKUP(C423,'Hemis baza'!K:AF,5,)</f>
        <v>S1-22 MuzT</v>
      </c>
      <c r="I423" s="403" t="str">
        <f>VLOOKUP(C423,'Hemis baza'!K:AF,11,)</f>
        <v>Bakalavr</v>
      </c>
      <c r="J423" s="23" t="str">
        <f>VLOOKUP(C423,'Hemis baza'!K:AF,12,)</f>
        <v>Sirtqi</v>
      </c>
      <c r="K423" s="77" t="s">
        <v>3288</v>
      </c>
      <c r="L423" s="50">
        <v>12000000</v>
      </c>
      <c r="M423" s="50">
        <f>SUMIF('BR 3'!B:B,'3-kurs'!C423,'BR 3'!G:G)</f>
        <v>10000000</v>
      </c>
      <c r="N423" s="12">
        <f t="shared" si="38"/>
        <v>2000000</v>
      </c>
      <c r="O423" s="50"/>
      <c r="P423" s="12">
        <f t="shared" si="39"/>
        <v>0</v>
      </c>
      <c r="Q423" s="48"/>
      <c r="T423" s="50">
        <f t="shared" si="37"/>
        <v>0</v>
      </c>
      <c r="U423" s="50">
        <v>10000000</v>
      </c>
      <c r="V423" s="50">
        <v>0</v>
      </c>
      <c r="W423" s="50"/>
      <c r="X423" s="558"/>
      <c r="Y423" s="558"/>
      <c r="Z423" s="558"/>
      <c r="AA423" s="55">
        <f t="shared" si="42"/>
        <v>12000000</v>
      </c>
      <c r="AB423" s="55">
        <f t="shared" si="40"/>
        <v>10000000</v>
      </c>
      <c r="AC423" s="55">
        <f t="shared" si="40"/>
        <v>2000000</v>
      </c>
      <c r="AD423" s="55">
        <f t="shared" si="41"/>
        <v>0</v>
      </c>
    </row>
    <row r="424" spans="1:30" s="51" customFormat="1" x14ac:dyDescent="0.25">
      <c r="A424" s="89">
        <f>SUBTOTAL(103,$B$2:B424)</f>
        <v>423</v>
      </c>
      <c r="B424" s="48" t="s">
        <v>3289</v>
      </c>
      <c r="C424" s="49">
        <v>40311810970028</v>
      </c>
      <c r="D424" s="49" t="str">
        <f>VLOOKUP(C424,'Hemis baza'!K:AJ,26,)</f>
        <v>438231100323</v>
      </c>
      <c r="E424" s="24" t="str">
        <f>VLOOKUP(C424,'Hemis baza'!K:AF,13,)</f>
        <v>To‘lov-shartnoma</v>
      </c>
      <c r="F424" s="109" t="str">
        <f>VLOOKUP(C424,'Hemis baza'!K:AF,3,)</f>
        <v>3-kurs</v>
      </c>
      <c r="G424" s="47" t="s">
        <v>121</v>
      </c>
      <c r="H424" s="404" t="str">
        <f>VLOOKUP(C424,'Hemis baza'!K:AF,5,)</f>
        <v>S2-22 BT</v>
      </c>
      <c r="I424" s="403" t="str">
        <f>VLOOKUP(C424,'Hemis baza'!K:AF,11,)</f>
        <v>Bakalavr</v>
      </c>
      <c r="J424" s="23" t="str">
        <f>VLOOKUP(C424,'Hemis baza'!K:AF,12,)</f>
        <v>Sirtqi</v>
      </c>
      <c r="K424" s="77" t="s">
        <v>3290</v>
      </c>
      <c r="L424" s="50">
        <v>12000000</v>
      </c>
      <c r="M424" s="50">
        <f>SUMIF('BR 3'!B:B,'3-kurs'!C424,'BR 3'!G:G)</f>
        <v>8000000</v>
      </c>
      <c r="N424" s="12">
        <f t="shared" si="38"/>
        <v>4000000</v>
      </c>
      <c r="O424" s="50"/>
      <c r="P424" s="12">
        <f t="shared" si="39"/>
        <v>0</v>
      </c>
      <c r="Q424" s="48"/>
      <c r="T424" s="50">
        <f t="shared" si="37"/>
        <v>0</v>
      </c>
      <c r="U424" s="50">
        <v>8000000</v>
      </c>
      <c r="V424" s="50">
        <v>0</v>
      </c>
      <c r="W424" s="50"/>
      <c r="X424" s="558"/>
      <c r="Y424" s="558"/>
      <c r="Z424" s="558"/>
      <c r="AA424" s="55">
        <f t="shared" si="42"/>
        <v>12000000</v>
      </c>
      <c r="AB424" s="55">
        <f t="shared" si="40"/>
        <v>8000000</v>
      </c>
      <c r="AC424" s="55">
        <f t="shared" si="40"/>
        <v>4000000</v>
      </c>
      <c r="AD424" s="55">
        <f t="shared" si="41"/>
        <v>0</v>
      </c>
    </row>
    <row r="425" spans="1:30" s="51" customFormat="1" x14ac:dyDescent="0.25">
      <c r="A425" s="89">
        <f>SUBTOTAL(103,$B$2:B425)</f>
        <v>424</v>
      </c>
      <c r="B425" s="48" t="s">
        <v>3291</v>
      </c>
      <c r="C425" s="49">
        <v>43112995260026</v>
      </c>
      <c r="D425" s="49" t="str">
        <f>VLOOKUP(C425,'Hemis baza'!K:AJ,26,)</f>
        <v>438231100326</v>
      </c>
      <c r="E425" s="24" t="str">
        <f>VLOOKUP(C425,'Hemis baza'!K:AF,13,)</f>
        <v>To‘lov-shartnoma</v>
      </c>
      <c r="F425" s="109" t="str">
        <f>VLOOKUP(C425,'Hemis baza'!K:AF,3,)</f>
        <v>3-kurs</v>
      </c>
      <c r="G425" s="47" t="s">
        <v>121</v>
      </c>
      <c r="H425" s="404" t="str">
        <f>VLOOKUP(C425,'Hemis baza'!K:AF,5,)</f>
        <v>S2-22 BT</v>
      </c>
      <c r="I425" s="403" t="str">
        <f>VLOOKUP(C425,'Hemis baza'!K:AF,11,)</f>
        <v>Bakalavr</v>
      </c>
      <c r="J425" s="23" t="str">
        <f>VLOOKUP(C425,'Hemis baza'!K:AF,12,)</f>
        <v>Sirtqi</v>
      </c>
      <c r="K425" s="77" t="s">
        <v>3292</v>
      </c>
      <c r="L425" s="50">
        <v>12000000</v>
      </c>
      <c r="M425" s="50">
        <f>SUMIF('BR 3'!B:B,'3-kurs'!C425,'BR 3'!G:G)</f>
        <v>12000000</v>
      </c>
      <c r="N425" s="12">
        <f t="shared" si="38"/>
        <v>0</v>
      </c>
      <c r="O425" s="50"/>
      <c r="P425" s="12">
        <f t="shared" si="39"/>
        <v>0</v>
      </c>
      <c r="Q425" s="48"/>
      <c r="T425" s="50">
        <f t="shared" si="37"/>
        <v>0</v>
      </c>
      <c r="U425" s="50">
        <v>12000000</v>
      </c>
      <c r="V425" s="50">
        <v>0</v>
      </c>
      <c r="W425" s="50"/>
      <c r="X425" s="558"/>
      <c r="Y425" s="558"/>
      <c r="Z425" s="558"/>
      <c r="AA425" s="55">
        <f t="shared" si="42"/>
        <v>12000000</v>
      </c>
      <c r="AB425" s="55">
        <f t="shared" si="40"/>
        <v>12000000</v>
      </c>
      <c r="AC425" s="55">
        <f t="shared" si="40"/>
        <v>0</v>
      </c>
      <c r="AD425" s="55">
        <f t="shared" si="41"/>
        <v>0</v>
      </c>
    </row>
    <row r="426" spans="1:30" s="51" customFormat="1" x14ac:dyDescent="0.25">
      <c r="A426" s="89">
        <f>SUBTOTAL(103,$B$2:B426)</f>
        <v>425</v>
      </c>
      <c r="B426" s="48" t="s">
        <v>3293</v>
      </c>
      <c r="C426" s="49">
        <v>41908841060050</v>
      </c>
      <c r="D426" s="49" t="str">
        <f>VLOOKUP(C426,'Hemis baza'!K:AJ,26,)</f>
        <v>438231100320</v>
      </c>
      <c r="E426" s="24" t="str">
        <f>VLOOKUP(C426,'Hemis baza'!K:AF,13,)</f>
        <v>To‘lov-shartnoma</v>
      </c>
      <c r="F426" s="109" t="str">
        <f>VLOOKUP(C426,'Hemis baza'!K:AF,3,)</f>
        <v>3-kurs</v>
      </c>
      <c r="G426" s="47" t="s">
        <v>121</v>
      </c>
      <c r="H426" s="404" t="str">
        <f>VLOOKUP(C426,'Hemis baza'!K:AF,5,)</f>
        <v>S2-22 BT</v>
      </c>
      <c r="I426" s="403" t="str">
        <f>VLOOKUP(C426,'Hemis baza'!K:AF,11,)</f>
        <v>Bakalavr</v>
      </c>
      <c r="J426" s="23" t="str">
        <f>VLOOKUP(C426,'Hemis baza'!K:AF,12,)</f>
        <v>Sirtqi</v>
      </c>
      <c r="K426" s="77" t="s">
        <v>3294</v>
      </c>
      <c r="L426" s="50">
        <v>12000000</v>
      </c>
      <c r="M426" s="50">
        <f>SUMIF('BR 3'!B:B,'3-kurs'!C426,'BR 3'!G:G)</f>
        <v>12000000</v>
      </c>
      <c r="N426" s="12">
        <f t="shared" si="38"/>
        <v>0</v>
      </c>
      <c r="O426" s="50"/>
      <c r="P426" s="12">
        <f t="shared" si="39"/>
        <v>0</v>
      </c>
      <c r="Q426" s="48"/>
      <c r="T426" s="50">
        <f t="shared" si="37"/>
        <v>0</v>
      </c>
      <c r="U426" s="50">
        <v>12000000</v>
      </c>
      <c r="V426" s="50">
        <v>458332</v>
      </c>
      <c r="W426" s="50"/>
      <c r="X426" s="558"/>
      <c r="Y426" s="558"/>
      <c r="Z426" s="558"/>
      <c r="AA426" s="55">
        <f t="shared" si="42"/>
        <v>12000000</v>
      </c>
      <c r="AB426" s="55">
        <f t="shared" si="40"/>
        <v>12000000</v>
      </c>
      <c r="AC426" s="55">
        <f t="shared" si="40"/>
        <v>0</v>
      </c>
      <c r="AD426" s="55">
        <f t="shared" si="41"/>
        <v>0</v>
      </c>
    </row>
    <row r="427" spans="1:30" s="51" customFormat="1" x14ac:dyDescent="0.25">
      <c r="A427" s="89">
        <f>SUBTOTAL(103,$B$2:B427)</f>
        <v>426</v>
      </c>
      <c r="B427" s="48" t="s">
        <v>3295</v>
      </c>
      <c r="C427" s="49">
        <v>42012941010028</v>
      </c>
      <c r="D427" s="49" t="str">
        <f>VLOOKUP(C427,'Hemis baza'!K:AJ,26,)</f>
        <v>438231100123</v>
      </c>
      <c r="E427" s="24" t="str">
        <f>VLOOKUP(C427,'Hemis baza'!K:AF,13,)</f>
        <v>To‘lov-shartnoma</v>
      </c>
      <c r="F427" s="109" t="str">
        <f>VLOOKUP(C427,'Hemis baza'!K:AF,3,)</f>
        <v>3-kurs</v>
      </c>
      <c r="G427" s="47" t="s">
        <v>121</v>
      </c>
      <c r="H427" s="404" t="str">
        <f>VLOOKUP(C427,'Hemis baza'!K:AF,5,)</f>
        <v>S2-22 BT</v>
      </c>
      <c r="I427" s="403" t="str">
        <f>VLOOKUP(C427,'Hemis baza'!K:AF,11,)</f>
        <v>Bakalavr</v>
      </c>
      <c r="J427" s="23" t="str">
        <f>VLOOKUP(C427,'Hemis baza'!K:AF,12,)</f>
        <v>Sirtqi</v>
      </c>
      <c r="K427" s="77" t="s">
        <v>3296</v>
      </c>
      <c r="L427" s="50">
        <v>12000000</v>
      </c>
      <c r="M427" s="50">
        <f>SUMIF('BR 3'!B:B,'3-kurs'!C427,'BR 3'!G:G)</f>
        <v>11400000</v>
      </c>
      <c r="N427" s="12">
        <f t="shared" si="38"/>
        <v>600000</v>
      </c>
      <c r="O427" s="50"/>
      <c r="P427" s="12">
        <f t="shared" si="39"/>
        <v>0</v>
      </c>
      <c r="Q427" s="48"/>
      <c r="T427" s="50">
        <f t="shared" si="37"/>
        <v>0</v>
      </c>
      <c r="U427" s="50">
        <v>11400000</v>
      </c>
      <c r="V427" s="50">
        <v>0</v>
      </c>
      <c r="W427" s="50"/>
      <c r="X427" s="558"/>
      <c r="Y427" s="558"/>
      <c r="Z427" s="558"/>
      <c r="AA427" s="55">
        <f t="shared" si="42"/>
        <v>12000000</v>
      </c>
      <c r="AB427" s="55">
        <f t="shared" si="40"/>
        <v>11400000</v>
      </c>
      <c r="AC427" s="55">
        <f t="shared" si="40"/>
        <v>600000</v>
      </c>
      <c r="AD427" s="55">
        <f t="shared" si="41"/>
        <v>0</v>
      </c>
    </row>
    <row r="428" spans="1:30" s="51" customFormat="1" x14ac:dyDescent="0.25">
      <c r="A428" s="89">
        <f>SUBTOTAL(103,$B$2:B428)</f>
        <v>427</v>
      </c>
      <c r="B428" s="48" t="s">
        <v>3297</v>
      </c>
      <c r="C428" s="49">
        <v>40901891140041</v>
      </c>
      <c r="D428" s="49" t="str">
        <f>VLOOKUP(C428,'Hemis baza'!K:AJ,26,)</f>
        <v>438231100148</v>
      </c>
      <c r="E428" s="24" t="str">
        <f>VLOOKUP(C428,'Hemis baza'!K:AF,13,)</f>
        <v>To‘lov-shartnoma</v>
      </c>
      <c r="F428" s="109" t="str">
        <f>VLOOKUP(C428,'Hemis baza'!K:AF,3,)</f>
        <v>3-kurs</v>
      </c>
      <c r="G428" s="47" t="s">
        <v>36</v>
      </c>
      <c r="H428" s="404" t="str">
        <f>VLOOKUP(C428,'Hemis baza'!K:AF,5,)</f>
        <v>S1-22 MT</v>
      </c>
      <c r="I428" s="403" t="str">
        <f>VLOOKUP(C428,'Hemis baza'!K:AF,11,)</f>
        <v>Bakalavr</v>
      </c>
      <c r="J428" s="23" t="str">
        <f>VLOOKUP(C428,'Hemis baza'!K:AF,12,)</f>
        <v>Sirtqi</v>
      </c>
      <c r="K428" s="77" t="s">
        <v>3298</v>
      </c>
      <c r="L428" s="50">
        <v>12000000</v>
      </c>
      <c r="M428" s="50">
        <f>SUMIF('BR 3'!B:B,'3-kurs'!C428,'BR 3'!G:G)</f>
        <v>9000000</v>
      </c>
      <c r="N428" s="12">
        <f t="shared" si="38"/>
        <v>3000000</v>
      </c>
      <c r="O428" s="50"/>
      <c r="P428" s="12">
        <f t="shared" si="39"/>
        <v>0</v>
      </c>
      <c r="Q428" s="48"/>
      <c r="T428" s="50">
        <f t="shared" si="37"/>
        <v>0</v>
      </c>
      <c r="U428" s="50">
        <v>9000000</v>
      </c>
      <c r="V428" s="50">
        <v>0</v>
      </c>
      <c r="W428" s="50"/>
      <c r="X428" s="558"/>
      <c r="Y428" s="558"/>
      <c r="Z428" s="558"/>
      <c r="AA428" s="55">
        <f t="shared" si="42"/>
        <v>12000000</v>
      </c>
      <c r="AB428" s="55">
        <f t="shared" si="40"/>
        <v>9000000</v>
      </c>
      <c r="AC428" s="55">
        <f t="shared" si="40"/>
        <v>3000000</v>
      </c>
      <c r="AD428" s="55">
        <f t="shared" si="41"/>
        <v>0</v>
      </c>
    </row>
    <row r="429" spans="1:30" s="51" customFormat="1" x14ac:dyDescent="0.25">
      <c r="A429" s="89">
        <f>SUBTOTAL(103,$B$2:B429)</f>
        <v>428</v>
      </c>
      <c r="B429" s="48" t="s">
        <v>3299</v>
      </c>
      <c r="C429" s="49">
        <v>51405015270017</v>
      </c>
      <c r="D429" s="49" t="str">
        <f>VLOOKUP(C429,'Hemis baza'!K:AJ,26,)</f>
        <v>438231100003</v>
      </c>
      <c r="E429" s="24" t="str">
        <f>VLOOKUP(C429,'Hemis baza'!K:AF,13,)</f>
        <v>To‘lov-shartnoma</v>
      </c>
      <c r="F429" s="109" t="str">
        <f>VLOOKUP(C429,'Hemis baza'!K:AF,3,)</f>
        <v>3-kurs</v>
      </c>
      <c r="G429" s="307" t="s">
        <v>361</v>
      </c>
      <c r="H429" s="404" t="str">
        <f>VLOOKUP(C429,'Hemis baza'!K:AF,5,)</f>
        <v>S1-22 PSI</v>
      </c>
      <c r="I429" s="403" t="str">
        <f>VLOOKUP(C429,'Hemis baza'!K:AF,11,)</f>
        <v>Bakalavr</v>
      </c>
      <c r="J429" s="23" t="str">
        <f>VLOOKUP(C429,'Hemis baza'!K:AF,12,)</f>
        <v>Sirtqi</v>
      </c>
      <c r="K429" s="77" t="s">
        <v>3300</v>
      </c>
      <c r="L429" s="50">
        <v>12000000</v>
      </c>
      <c r="M429" s="50">
        <f>SUMIF('BR 3'!B:B,'3-kurs'!C429,'BR 3'!G:G)</f>
        <v>12000000</v>
      </c>
      <c r="N429" s="12">
        <f t="shared" si="38"/>
        <v>0</v>
      </c>
      <c r="O429" s="50"/>
      <c r="P429" s="12">
        <f t="shared" si="39"/>
        <v>0</v>
      </c>
      <c r="Q429" s="48"/>
      <c r="T429" s="50">
        <f t="shared" si="37"/>
        <v>0</v>
      </c>
      <c r="U429" s="50">
        <v>12000000</v>
      </c>
      <c r="V429" s="50">
        <v>0</v>
      </c>
      <c r="W429" s="50"/>
      <c r="X429" s="558"/>
      <c r="Y429" s="558"/>
      <c r="Z429" s="558"/>
      <c r="AA429" s="55">
        <f t="shared" si="42"/>
        <v>12000000</v>
      </c>
      <c r="AB429" s="55">
        <f t="shared" si="40"/>
        <v>12000000</v>
      </c>
      <c r="AC429" s="55">
        <f t="shared" si="40"/>
        <v>0</v>
      </c>
      <c r="AD429" s="55">
        <f t="shared" si="41"/>
        <v>0</v>
      </c>
    </row>
    <row r="430" spans="1:30" s="51" customFormat="1" x14ac:dyDescent="0.25">
      <c r="A430" s="89">
        <f>SUBTOTAL(103,$B$2:B430)</f>
        <v>429</v>
      </c>
      <c r="B430" s="48" t="s">
        <v>3301</v>
      </c>
      <c r="C430" s="49">
        <v>62608035300014</v>
      </c>
      <c r="D430" s="49" t="str">
        <f>VLOOKUP(C430,'Hemis baza'!K:AJ,26,)</f>
        <v>438231100279</v>
      </c>
      <c r="E430" s="24" t="str">
        <f>VLOOKUP(C430,'Hemis baza'!K:AF,13,)</f>
        <v>To‘lov-shartnoma</v>
      </c>
      <c r="F430" s="109" t="str">
        <f>VLOOKUP(C430,'Hemis baza'!K:AF,3,)</f>
        <v>3-kurs</v>
      </c>
      <c r="G430" s="47" t="s">
        <v>121</v>
      </c>
      <c r="H430" s="404" t="str">
        <f>VLOOKUP(C430,'Hemis baza'!K:AF,5,)</f>
        <v>S2-22 BT</v>
      </c>
      <c r="I430" s="403" t="str">
        <f>VLOOKUP(C430,'Hemis baza'!K:AF,11,)</f>
        <v>Bakalavr</v>
      </c>
      <c r="J430" s="23" t="str">
        <f>VLOOKUP(C430,'Hemis baza'!K:AF,12,)</f>
        <v>Sirtqi</v>
      </c>
      <c r="K430" s="77" t="s">
        <v>3302</v>
      </c>
      <c r="L430" s="50">
        <v>12000000</v>
      </c>
      <c r="M430" s="50">
        <f>SUMIF('BR 3'!B:B,'3-kurs'!C430,'BR 3'!G:G)</f>
        <v>12000000</v>
      </c>
      <c r="N430" s="12">
        <f t="shared" si="38"/>
        <v>0</v>
      </c>
      <c r="O430" s="50"/>
      <c r="P430" s="12">
        <f t="shared" si="39"/>
        <v>0</v>
      </c>
      <c r="Q430" s="48"/>
      <c r="T430" s="50">
        <f t="shared" si="37"/>
        <v>0</v>
      </c>
      <c r="U430" s="50">
        <v>12000000</v>
      </c>
      <c r="V430" s="50">
        <v>0</v>
      </c>
      <c r="W430" s="50"/>
      <c r="X430" s="558"/>
      <c r="Y430" s="558"/>
      <c r="Z430" s="558"/>
      <c r="AA430" s="55">
        <f t="shared" si="42"/>
        <v>12000000</v>
      </c>
      <c r="AB430" s="55">
        <f t="shared" si="40"/>
        <v>12000000</v>
      </c>
      <c r="AC430" s="55">
        <f t="shared" si="40"/>
        <v>0</v>
      </c>
      <c r="AD430" s="55">
        <f t="shared" si="41"/>
        <v>0</v>
      </c>
    </row>
    <row r="431" spans="1:30" s="51" customFormat="1" x14ac:dyDescent="0.25">
      <c r="A431" s="89">
        <f>SUBTOTAL(103,$B$2:B431)</f>
        <v>430</v>
      </c>
      <c r="B431" s="48" t="s">
        <v>3303</v>
      </c>
      <c r="C431" s="49">
        <v>51209035270035</v>
      </c>
      <c r="D431" s="49" t="str">
        <f>VLOOKUP(C431,'Hemis baza'!K:AJ,26,)</f>
        <v>438231100043</v>
      </c>
      <c r="E431" s="24" t="str">
        <f>VLOOKUP(C431,'Hemis baza'!K:AF,13,)</f>
        <v>To‘lov-shartnoma</v>
      </c>
      <c r="F431" s="109" t="str">
        <f>VLOOKUP(C431,'Hemis baza'!K:AF,3,)</f>
        <v>3-kurs</v>
      </c>
      <c r="G431" s="305" t="s">
        <v>140</v>
      </c>
      <c r="H431" s="404" t="str">
        <f>VLOOKUP(C431,'Hemis baza'!K:AF,5,)</f>
        <v>S1-22 MuzT</v>
      </c>
      <c r="I431" s="403" t="str">
        <f>VLOOKUP(C431,'Hemis baza'!K:AF,11,)</f>
        <v>Bakalavr</v>
      </c>
      <c r="J431" s="23" t="str">
        <f>VLOOKUP(C431,'Hemis baza'!K:AF,12,)</f>
        <v>Sirtqi</v>
      </c>
      <c r="K431" s="77" t="s">
        <v>3304</v>
      </c>
      <c r="L431" s="50">
        <v>12000000</v>
      </c>
      <c r="M431" s="50">
        <f>SUMIF('BR 3'!B:B,'3-kurs'!C431,'BR 3'!G:G)</f>
        <v>8743681</v>
      </c>
      <c r="N431" s="12">
        <f t="shared" si="38"/>
        <v>3256319</v>
      </c>
      <c r="O431" s="50"/>
      <c r="P431" s="12">
        <f t="shared" si="39"/>
        <v>0</v>
      </c>
      <c r="Q431" s="48"/>
      <c r="T431" s="50">
        <f t="shared" si="37"/>
        <v>0</v>
      </c>
      <c r="U431" s="50">
        <v>8743681</v>
      </c>
      <c r="V431" s="50">
        <v>0</v>
      </c>
      <c r="W431" s="50"/>
      <c r="X431" s="558"/>
      <c r="Y431" s="558"/>
      <c r="Z431" s="558"/>
      <c r="AA431" s="55">
        <f t="shared" si="42"/>
        <v>12000000</v>
      </c>
      <c r="AB431" s="55">
        <f t="shared" si="40"/>
        <v>8743681</v>
      </c>
      <c r="AC431" s="55">
        <f t="shared" si="40"/>
        <v>3256319</v>
      </c>
      <c r="AD431" s="55">
        <f t="shared" si="41"/>
        <v>0</v>
      </c>
    </row>
    <row r="432" spans="1:30" s="51" customFormat="1" x14ac:dyDescent="0.25">
      <c r="A432" s="89">
        <f>SUBTOTAL(103,$B$2:B432)</f>
        <v>431</v>
      </c>
      <c r="B432" s="48" t="s">
        <v>3305</v>
      </c>
      <c r="C432" s="49">
        <v>51903005260043</v>
      </c>
      <c r="D432" s="49" t="str">
        <f>VLOOKUP(C432,'Hemis baza'!K:AJ,26,)</f>
        <v>438221100107</v>
      </c>
      <c r="E432" s="24" t="str">
        <f>VLOOKUP(C432,'Hemis baza'!K:AF,13,)</f>
        <v>To‘lov-shartnoma</v>
      </c>
      <c r="F432" s="109" t="str">
        <f>VLOOKUP(C432,'Hemis baza'!K:AF,3,)</f>
        <v>3-kurs</v>
      </c>
      <c r="G432" s="47" t="s">
        <v>4882</v>
      </c>
      <c r="H432" s="404" t="str">
        <f>VLOOKUP(C432,'Hemis baza'!K:AF,5,)</f>
        <v>S3-22 AP</v>
      </c>
      <c r="I432" s="403" t="str">
        <f>VLOOKUP(C432,'Hemis baza'!K:AF,11,)</f>
        <v>Bakalavr</v>
      </c>
      <c r="J432" s="23" t="str">
        <f>VLOOKUP(C432,'Hemis baza'!K:AF,12,)</f>
        <v>Sirtqi</v>
      </c>
      <c r="K432" s="77" t="s">
        <v>3306</v>
      </c>
      <c r="L432" s="50">
        <v>12000000</v>
      </c>
      <c r="M432" s="50">
        <f>SUMIF('BR 3'!B:B,'3-kurs'!C432,'BR 3'!G:G)</f>
        <v>2500000</v>
      </c>
      <c r="N432" s="12">
        <f t="shared" si="38"/>
        <v>9500000</v>
      </c>
      <c r="O432" s="50"/>
      <c r="P432" s="12">
        <f t="shared" si="39"/>
        <v>0</v>
      </c>
      <c r="Q432" s="48"/>
      <c r="T432" s="50">
        <f t="shared" si="37"/>
        <v>0</v>
      </c>
      <c r="U432" s="50">
        <v>2500000</v>
      </c>
      <c r="V432" s="50">
        <v>0</v>
      </c>
      <c r="W432" s="50"/>
      <c r="X432" s="558"/>
      <c r="Y432" s="558"/>
      <c r="Z432" s="558"/>
      <c r="AA432" s="55">
        <f t="shared" si="42"/>
        <v>12000000</v>
      </c>
      <c r="AB432" s="55">
        <f t="shared" si="40"/>
        <v>2500000</v>
      </c>
      <c r="AC432" s="55">
        <f t="shared" si="40"/>
        <v>9500000</v>
      </c>
      <c r="AD432" s="55">
        <f t="shared" si="41"/>
        <v>0</v>
      </c>
    </row>
    <row r="433" spans="1:30" s="51" customFormat="1" x14ac:dyDescent="0.25">
      <c r="A433" s="89">
        <f>SUBTOTAL(103,$B$2:B433)</f>
        <v>432</v>
      </c>
      <c r="B433" s="48" t="s">
        <v>3307</v>
      </c>
      <c r="C433" s="49">
        <v>52601015270041</v>
      </c>
      <c r="D433" s="49" t="str">
        <f>VLOOKUP(C433,'Hemis baza'!K:AJ,26,)</f>
        <v>438221100282</v>
      </c>
      <c r="E433" s="24" t="str">
        <f>VLOOKUP(C433,'Hemis baza'!K:AF,13,)</f>
        <v>To‘lov-shartnoma</v>
      </c>
      <c r="F433" s="109" t="str">
        <f>VLOOKUP(C433,'Hemis baza'!K:AF,3,)</f>
        <v>3-kurs</v>
      </c>
      <c r="G433" s="47" t="s">
        <v>4882</v>
      </c>
      <c r="H433" s="404" t="str">
        <f>VLOOKUP(C433,'Hemis baza'!K:AF,5,)</f>
        <v>S3-22 AP</v>
      </c>
      <c r="I433" s="403" t="str">
        <f>VLOOKUP(C433,'Hemis baza'!K:AF,11,)</f>
        <v>Bakalavr</v>
      </c>
      <c r="J433" s="23" t="str">
        <f>VLOOKUP(C433,'Hemis baza'!K:AF,12,)</f>
        <v>Sirtqi</v>
      </c>
      <c r="K433" s="77" t="s">
        <v>3308</v>
      </c>
      <c r="L433" s="50">
        <v>12000000</v>
      </c>
      <c r="M433" s="50">
        <f>SUMIF('BR 3'!B:B,'3-kurs'!C433,'BR 3'!G:G)</f>
        <v>12000000</v>
      </c>
      <c r="N433" s="12">
        <f t="shared" si="38"/>
        <v>0</v>
      </c>
      <c r="O433" s="50"/>
      <c r="P433" s="12">
        <f t="shared" si="39"/>
        <v>0</v>
      </c>
      <c r="Q433" s="48"/>
      <c r="T433" s="50">
        <f t="shared" si="37"/>
        <v>0</v>
      </c>
      <c r="U433" s="50">
        <v>12000000</v>
      </c>
      <c r="V433" s="50">
        <v>0</v>
      </c>
      <c r="W433" s="50"/>
      <c r="X433" s="558"/>
      <c r="Y433" s="558"/>
      <c r="Z433" s="558"/>
      <c r="AA433" s="55">
        <f t="shared" si="42"/>
        <v>12000000</v>
      </c>
      <c r="AB433" s="55">
        <f t="shared" si="40"/>
        <v>12000000</v>
      </c>
      <c r="AC433" s="55">
        <f t="shared" si="40"/>
        <v>0</v>
      </c>
      <c r="AD433" s="55">
        <f t="shared" si="41"/>
        <v>0</v>
      </c>
    </row>
    <row r="434" spans="1:30" s="51" customFormat="1" x14ac:dyDescent="0.25">
      <c r="A434" s="89">
        <f>SUBTOTAL(103,$B$2:B434)</f>
        <v>433</v>
      </c>
      <c r="B434" s="48" t="s">
        <v>3309</v>
      </c>
      <c r="C434" s="49">
        <v>60405045350026</v>
      </c>
      <c r="D434" s="49" t="str">
        <f>VLOOKUP(C434,'Hemis baza'!K:AJ,26,)</f>
        <v>438231100056</v>
      </c>
      <c r="E434" s="24" t="str">
        <f>VLOOKUP(C434,'Hemis baza'!K:AF,13,)</f>
        <v>To‘lov-shartnoma</v>
      </c>
      <c r="F434" s="109" t="str">
        <f>VLOOKUP(C434,'Hemis baza'!K:AF,3,)</f>
        <v>3-kurs</v>
      </c>
      <c r="G434" s="47" t="s">
        <v>36</v>
      </c>
      <c r="H434" s="404" t="str">
        <f>VLOOKUP(C434,'Hemis baza'!K:AF,5,)</f>
        <v>S2-22 MT</v>
      </c>
      <c r="I434" s="403" t="str">
        <f>VLOOKUP(C434,'Hemis baza'!K:AF,11,)</f>
        <v>Bakalavr</v>
      </c>
      <c r="J434" s="23" t="str">
        <f>VLOOKUP(C434,'Hemis baza'!K:AF,12,)</f>
        <v>Sirtqi</v>
      </c>
      <c r="K434" s="77" t="s">
        <v>3310</v>
      </c>
      <c r="L434" s="50">
        <v>12000000</v>
      </c>
      <c r="M434" s="50">
        <f>SUMIF('BR 3'!B:B,'3-kurs'!C434,'BR 3'!G:G)</f>
        <v>8001792</v>
      </c>
      <c r="N434" s="12">
        <f t="shared" si="38"/>
        <v>3998208</v>
      </c>
      <c r="O434" s="50"/>
      <c r="P434" s="12">
        <f t="shared" si="39"/>
        <v>0</v>
      </c>
      <c r="Q434" s="48"/>
      <c r="T434" s="50">
        <f t="shared" ref="T434:T495" si="43">M434-U434</f>
        <v>0</v>
      </c>
      <c r="U434" s="50">
        <v>8001792</v>
      </c>
      <c r="V434" s="50">
        <v>916665</v>
      </c>
      <c r="W434" s="50"/>
      <c r="X434" s="558"/>
      <c r="Y434" s="558"/>
      <c r="Z434" s="558"/>
      <c r="AA434" s="55">
        <f t="shared" si="42"/>
        <v>12000000</v>
      </c>
      <c r="AB434" s="55">
        <f t="shared" si="40"/>
        <v>8001792</v>
      </c>
      <c r="AC434" s="55">
        <f t="shared" si="40"/>
        <v>3998208</v>
      </c>
      <c r="AD434" s="55">
        <f t="shared" si="41"/>
        <v>0</v>
      </c>
    </row>
    <row r="435" spans="1:30" s="51" customFormat="1" x14ac:dyDescent="0.25">
      <c r="A435" s="89">
        <f>SUBTOTAL(103,$B$2:B435)</f>
        <v>434</v>
      </c>
      <c r="B435" s="48" t="s">
        <v>3311</v>
      </c>
      <c r="C435" s="49">
        <v>63006055780019</v>
      </c>
      <c r="D435" s="49" t="str">
        <f>VLOOKUP(C435,'Hemis baza'!K:AJ,26,)</f>
        <v>438231100254</v>
      </c>
      <c r="E435" s="24" t="str">
        <f>VLOOKUP(C435,'Hemis baza'!K:AF,13,)</f>
        <v>To‘lov-shartnoma</v>
      </c>
      <c r="F435" s="109" t="str">
        <f>VLOOKUP(C435,'Hemis baza'!K:AF,3,)</f>
        <v>3-kurs</v>
      </c>
      <c r="G435" s="47" t="s">
        <v>309</v>
      </c>
      <c r="H435" s="404" t="str">
        <f>VLOOKUP(C435,'Hemis baza'!K:AF,5,)</f>
        <v>S1-22 Tarix</v>
      </c>
      <c r="I435" s="403" t="str">
        <f>VLOOKUP(C435,'Hemis baza'!K:AF,11,)</f>
        <v>Bakalavr</v>
      </c>
      <c r="J435" s="23" t="str">
        <f>VLOOKUP(C435,'Hemis baza'!K:AF,12,)</f>
        <v>Sirtqi</v>
      </c>
      <c r="K435" s="77" t="s">
        <v>3312</v>
      </c>
      <c r="L435" s="50">
        <v>12000000</v>
      </c>
      <c r="M435" s="50">
        <f>SUMIF('BR 3'!B:B,'3-kurs'!C435,'BR 3'!G:G)</f>
        <v>12000000</v>
      </c>
      <c r="N435" s="12">
        <f t="shared" si="38"/>
        <v>0</v>
      </c>
      <c r="O435" s="50"/>
      <c r="P435" s="12">
        <f t="shared" si="39"/>
        <v>0</v>
      </c>
      <c r="Q435" s="48"/>
      <c r="T435" s="50">
        <f t="shared" si="43"/>
        <v>0</v>
      </c>
      <c r="U435" s="50">
        <v>12000000</v>
      </c>
      <c r="V435" s="50">
        <v>1374996</v>
      </c>
      <c r="W435" s="50"/>
      <c r="X435" s="558"/>
      <c r="Y435" s="558"/>
      <c r="Z435" s="558"/>
      <c r="AA435" s="55">
        <f t="shared" si="42"/>
        <v>12000000</v>
      </c>
      <c r="AB435" s="55">
        <f t="shared" si="40"/>
        <v>12000000</v>
      </c>
      <c r="AC435" s="55">
        <f t="shared" si="40"/>
        <v>0</v>
      </c>
      <c r="AD435" s="55">
        <f t="shared" si="41"/>
        <v>0</v>
      </c>
    </row>
    <row r="436" spans="1:30" s="51" customFormat="1" x14ac:dyDescent="0.25">
      <c r="A436" s="89">
        <f>SUBTOTAL(103,$B$2:B436)</f>
        <v>435</v>
      </c>
      <c r="B436" s="48" t="s">
        <v>3313</v>
      </c>
      <c r="C436" s="49">
        <v>30612825250011</v>
      </c>
      <c r="D436" s="49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7"/>
      <c r="H436" s="404" t="e">
        <f>VLOOKUP(C436,'Hemis baza'!K:AF,5,)</f>
        <v>#N/A</v>
      </c>
      <c r="I436" s="403" t="e">
        <f>VLOOKUP(C436,'Hemis baza'!K:AF,11,)</f>
        <v>#N/A</v>
      </c>
      <c r="J436" s="23" t="e">
        <f>VLOOKUP(C436,'Hemis baza'!K:AF,12,)</f>
        <v>#N/A</v>
      </c>
      <c r="K436" s="77" t="s">
        <v>4700</v>
      </c>
      <c r="L436" s="50">
        <v>15000000</v>
      </c>
      <c r="M436" s="50">
        <f>SUMIF('BR 3'!B:B,'3-kurs'!C436,'BR 3'!G:G)</f>
        <v>-500000</v>
      </c>
      <c r="N436" s="12">
        <f t="shared" si="38"/>
        <v>15500000</v>
      </c>
      <c r="O436" s="50"/>
      <c r="P436" s="12">
        <f t="shared" si="39"/>
        <v>0</v>
      </c>
      <c r="Q436" s="48"/>
      <c r="T436" s="50">
        <f t="shared" si="43"/>
        <v>0</v>
      </c>
      <c r="U436" s="50">
        <v>-500000</v>
      </c>
      <c r="V436" s="50">
        <v>0</v>
      </c>
      <c r="W436" s="50"/>
      <c r="X436" s="558"/>
      <c r="Y436" s="558"/>
      <c r="Z436" s="558"/>
      <c r="AA436" s="55">
        <f t="shared" si="42"/>
        <v>15000000</v>
      </c>
      <c r="AB436" s="55">
        <f t="shared" si="40"/>
        <v>-500000</v>
      </c>
      <c r="AC436" s="55">
        <f t="shared" si="40"/>
        <v>15500000</v>
      </c>
      <c r="AD436" s="55">
        <f t="shared" si="41"/>
        <v>0</v>
      </c>
    </row>
    <row r="437" spans="1:30" s="51" customFormat="1" x14ac:dyDescent="0.25">
      <c r="A437" s="89">
        <f>SUBTOTAL(103,$B$2:B437)</f>
        <v>436</v>
      </c>
      <c r="B437" s="311" t="s">
        <v>3314</v>
      </c>
      <c r="C437" s="49">
        <v>32305985300046</v>
      </c>
      <c r="D437" s="49" t="e">
        <f>VLOOKUP(C437,'Hemis baza'!K:AJ,26,)</f>
        <v>#N/A</v>
      </c>
      <c r="E437" s="24" t="e">
        <f>VLOOKUP(C437,'Hemis baza'!K:AF,13,)</f>
        <v>#N/A</v>
      </c>
      <c r="F437" s="109" t="e">
        <f>VLOOKUP(C437,'Hemis baza'!K:AF,3,)</f>
        <v>#N/A</v>
      </c>
      <c r="G437" s="47"/>
      <c r="H437" s="404" t="e">
        <f>VLOOKUP(C437,'Hemis baza'!K:AF,5,)</f>
        <v>#N/A</v>
      </c>
      <c r="I437" s="403" t="e">
        <f>VLOOKUP(C437,'Hemis baza'!K:AF,11,)</f>
        <v>#N/A</v>
      </c>
      <c r="J437" s="23" t="e">
        <f>VLOOKUP(C437,'Hemis baza'!K:AF,12,)</f>
        <v>#N/A</v>
      </c>
      <c r="K437" s="52" t="s">
        <v>5069</v>
      </c>
      <c r="L437" s="50">
        <v>15000000</v>
      </c>
      <c r="M437" s="50">
        <f>SUMIF('BR 3'!B:B,'3-kurs'!C437,'BR 3'!G:G)</f>
        <v>0</v>
      </c>
      <c r="N437" s="12">
        <f t="shared" si="38"/>
        <v>15000000</v>
      </c>
      <c r="O437" s="50" t="s">
        <v>7189</v>
      </c>
      <c r="P437" s="12">
        <f t="shared" si="39"/>
        <v>0</v>
      </c>
      <c r="Q437" s="48" t="s">
        <v>5613</v>
      </c>
      <c r="T437" s="50">
        <f t="shared" si="43"/>
        <v>0</v>
      </c>
      <c r="U437" s="50">
        <v>0</v>
      </c>
      <c r="V437" s="50">
        <v>0</v>
      </c>
      <c r="W437" s="50"/>
      <c r="X437" s="558"/>
      <c r="Y437" s="558"/>
      <c r="Z437" s="558"/>
      <c r="AA437" s="55">
        <f t="shared" si="42"/>
        <v>15000000</v>
      </c>
      <c r="AB437" s="55">
        <f t="shared" si="40"/>
        <v>0</v>
      </c>
      <c r="AC437" s="55">
        <f t="shared" si="40"/>
        <v>15000000</v>
      </c>
      <c r="AD437" s="55">
        <f t="shared" si="41"/>
        <v>0</v>
      </c>
    </row>
    <row r="438" spans="1:30" s="51" customFormat="1" x14ac:dyDescent="0.25">
      <c r="A438" s="89">
        <f>SUBTOTAL(103,$B$2:B438)</f>
        <v>437</v>
      </c>
      <c r="B438" s="48" t="s">
        <v>3315</v>
      </c>
      <c r="C438" s="49">
        <v>30503871060021</v>
      </c>
      <c r="D438" s="49" t="str">
        <f>VLOOKUP(C438,'Hemis baza'!K:AJ,26,)</f>
        <v>438231100200</v>
      </c>
      <c r="E438" s="24" t="str">
        <f>VLOOKUP(C438,'Hemis baza'!K:AF,13,)</f>
        <v>To‘lov-shartnoma</v>
      </c>
      <c r="F438" s="109" t="str">
        <f>VLOOKUP(C438,'Hemis baza'!K:AF,3,)</f>
        <v>3-kurs</v>
      </c>
      <c r="G438" s="307" t="s">
        <v>318</v>
      </c>
      <c r="H438" s="404" t="str">
        <f>VLOOKUP(C438,'Hemis baza'!K:AF,5,)</f>
        <v>S1-22 IQT</v>
      </c>
      <c r="I438" s="403" t="str">
        <f>VLOOKUP(C438,'Hemis baza'!K:AF,11,)</f>
        <v>Bakalavr</v>
      </c>
      <c r="J438" s="23" t="str">
        <f>VLOOKUP(C438,'Hemis baza'!K:AF,12,)</f>
        <v>Sirtqi</v>
      </c>
      <c r="K438" s="77" t="s">
        <v>3316</v>
      </c>
      <c r="L438" s="50">
        <v>12000000</v>
      </c>
      <c r="M438" s="50">
        <f>SUMIF('BR 3'!B:B,'3-kurs'!C438,'BR 3'!G:G)</f>
        <v>12075000</v>
      </c>
      <c r="N438" s="12">
        <f t="shared" si="38"/>
        <v>0</v>
      </c>
      <c r="O438" s="50"/>
      <c r="P438" s="12">
        <f t="shared" si="39"/>
        <v>75000</v>
      </c>
      <c r="Q438" s="48"/>
      <c r="T438" s="50">
        <f t="shared" si="43"/>
        <v>0</v>
      </c>
      <c r="U438" s="50">
        <v>12075000</v>
      </c>
      <c r="V438" s="50">
        <v>0</v>
      </c>
      <c r="W438" s="50"/>
      <c r="X438" s="558"/>
      <c r="Y438" s="558"/>
      <c r="Z438" s="558"/>
      <c r="AA438" s="55">
        <f t="shared" si="42"/>
        <v>12000000</v>
      </c>
      <c r="AB438" s="55">
        <f t="shared" si="40"/>
        <v>12075000</v>
      </c>
      <c r="AC438" s="55">
        <f t="shared" si="40"/>
        <v>0</v>
      </c>
      <c r="AD438" s="55">
        <f t="shared" si="41"/>
        <v>75000</v>
      </c>
    </row>
    <row r="439" spans="1:30" s="51" customFormat="1" x14ac:dyDescent="0.25">
      <c r="A439" s="89">
        <f>SUBTOTAL(103,$B$2:B439)</f>
        <v>438</v>
      </c>
      <c r="B439" s="48" t="s">
        <v>3317</v>
      </c>
      <c r="C439" s="49">
        <v>60510045780031</v>
      </c>
      <c r="D439" s="49" t="str">
        <f>VLOOKUP(C439,'Hemis baza'!K:AJ,26,)</f>
        <v>438221100045</v>
      </c>
      <c r="E439" s="24" t="str">
        <f>VLOOKUP(C439,'Hemis baza'!K:AF,13,)</f>
        <v>To‘lov-shartnoma</v>
      </c>
      <c r="F439" s="109" t="str">
        <f>VLOOKUP(C439,'Hemis baza'!K:AF,3,)</f>
        <v>3-kurs</v>
      </c>
      <c r="G439" s="47" t="s">
        <v>270</v>
      </c>
      <c r="H439" s="404" t="str">
        <f>VLOOKUP(C439,'Hemis baza'!K:AF,5,)</f>
        <v>2-22 XTA</v>
      </c>
      <c r="I439" s="403" t="str">
        <f>VLOOKUP(C439,'Hemis baza'!K:AF,11,)</f>
        <v>Bakalavr</v>
      </c>
      <c r="J439" s="23" t="str">
        <f>VLOOKUP(C439,'Hemis baza'!K:AF,12,)</f>
        <v>Kunduzgi</v>
      </c>
      <c r="K439" s="77" t="s">
        <v>3318</v>
      </c>
      <c r="L439" s="50">
        <v>15000000</v>
      </c>
      <c r="M439" s="50">
        <f>SUMIF('BR 3'!B:B,'3-kurs'!C439,'BR 3'!G:G)</f>
        <v>5001024</v>
      </c>
      <c r="N439" s="12">
        <f t="shared" si="38"/>
        <v>9998976</v>
      </c>
      <c r="O439" s="50"/>
      <c r="P439" s="12">
        <f t="shared" si="39"/>
        <v>0</v>
      </c>
      <c r="Q439" s="48"/>
      <c r="T439" s="50">
        <f t="shared" si="43"/>
        <v>0</v>
      </c>
      <c r="U439" s="50">
        <v>5001024</v>
      </c>
      <c r="V439" s="50">
        <v>0</v>
      </c>
      <c r="W439" s="50"/>
      <c r="X439" s="558"/>
      <c r="Y439" s="558"/>
      <c r="Z439" s="558"/>
      <c r="AA439" s="55">
        <f t="shared" si="42"/>
        <v>15000000</v>
      </c>
      <c r="AB439" s="55">
        <f t="shared" si="40"/>
        <v>5001024</v>
      </c>
      <c r="AC439" s="55">
        <f t="shared" si="40"/>
        <v>9998976</v>
      </c>
      <c r="AD439" s="55">
        <f t="shared" si="41"/>
        <v>0</v>
      </c>
    </row>
    <row r="440" spans="1:30" s="51" customFormat="1" x14ac:dyDescent="0.25">
      <c r="A440" s="89">
        <f>SUBTOTAL(103,$B$2:B440)</f>
        <v>439</v>
      </c>
      <c r="B440" s="48" t="s">
        <v>3319</v>
      </c>
      <c r="C440" s="49">
        <v>60408055370019</v>
      </c>
      <c r="D440" s="49" t="str">
        <f>VLOOKUP(C440,'Hemis baza'!K:AJ,26,)</f>
        <v>438221100130</v>
      </c>
      <c r="E440" s="24" t="str">
        <f>VLOOKUP(C440,'Hemis baza'!K:AF,13,)</f>
        <v>To‘lov-shartnoma</v>
      </c>
      <c r="F440" s="109" t="str">
        <f>VLOOKUP(C440,'Hemis baza'!K:AF,3,)</f>
        <v>3-kurs</v>
      </c>
      <c r="G440" s="47" t="s">
        <v>4882</v>
      </c>
      <c r="H440" s="404" t="str">
        <f>VLOOKUP(C440,'Hemis baza'!K:AF,5,)</f>
        <v>S1-22 AP</v>
      </c>
      <c r="I440" s="403" t="str">
        <f>VLOOKUP(C440,'Hemis baza'!K:AF,11,)</f>
        <v>Bakalavr</v>
      </c>
      <c r="J440" s="23" t="str">
        <f>VLOOKUP(C440,'Hemis baza'!K:AF,12,)</f>
        <v>Sirtqi</v>
      </c>
      <c r="K440" s="77" t="s">
        <v>3320</v>
      </c>
      <c r="L440" s="50">
        <v>12000000</v>
      </c>
      <c r="M440" s="50">
        <f>SUMIF('BR 3'!B:B,'3-kurs'!C440,'BR 3'!G:G)</f>
        <v>12000000</v>
      </c>
      <c r="N440" s="12">
        <f t="shared" si="38"/>
        <v>0</v>
      </c>
      <c r="O440" s="50"/>
      <c r="P440" s="12">
        <f t="shared" si="39"/>
        <v>0</v>
      </c>
      <c r="Q440" s="48"/>
      <c r="T440" s="50">
        <f t="shared" si="43"/>
        <v>0</v>
      </c>
      <c r="U440" s="50">
        <v>12000000</v>
      </c>
      <c r="V440" s="50">
        <v>0</v>
      </c>
      <c r="W440" s="50"/>
      <c r="X440" s="558"/>
      <c r="Y440" s="558"/>
      <c r="Z440" s="558"/>
      <c r="AA440" s="55">
        <f t="shared" si="42"/>
        <v>12000000</v>
      </c>
      <c r="AB440" s="55">
        <f t="shared" si="40"/>
        <v>12000000</v>
      </c>
      <c r="AC440" s="55">
        <f t="shared" si="40"/>
        <v>0</v>
      </c>
      <c r="AD440" s="55">
        <f t="shared" si="41"/>
        <v>0</v>
      </c>
    </row>
    <row r="441" spans="1:30" s="51" customFormat="1" x14ac:dyDescent="0.25">
      <c r="A441" s="89">
        <f>SUBTOTAL(103,$B$2:B441)</f>
        <v>440</v>
      </c>
      <c r="B441" s="48" t="s">
        <v>3321</v>
      </c>
      <c r="C441" s="49">
        <v>41302941040015</v>
      </c>
      <c r="D441" s="49" t="str">
        <f>VLOOKUP(C441,'Hemis baza'!K:AJ,26,)</f>
        <v>438231100330</v>
      </c>
      <c r="E441" s="24" t="str">
        <f>VLOOKUP(C441,'Hemis baza'!K:AF,13,)</f>
        <v>To‘lov-shartnoma</v>
      </c>
      <c r="F441" s="109" t="str">
        <f>VLOOKUP(C441,'Hemis baza'!K:AF,3,)</f>
        <v>3-kurs</v>
      </c>
      <c r="G441" s="47" t="s">
        <v>36</v>
      </c>
      <c r="H441" s="404" t="str">
        <f>VLOOKUP(C441,'Hemis baza'!K:AF,5,)</f>
        <v>S2-22 MT</v>
      </c>
      <c r="I441" s="403" t="str">
        <f>VLOOKUP(C441,'Hemis baza'!K:AF,11,)</f>
        <v>Bakalavr</v>
      </c>
      <c r="J441" s="23" t="str">
        <f>VLOOKUP(C441,'Hemis baza'!K:AF,12,)</f>
        <v>Sirtqi</v>
      </c>
      <c r="K441" s="77" t="s">
        <v>3322</v>
      </c>
      <c r="L441" s="50">
        <v>12000000</v>
      </c>
      <c r="M441" s="50">
        <f>SUMIF('BR 3'!B:B,'3-kurs'!C441,'BR 3'!G:G)</f>
        <v>12000000</v>
      </c>
      <c r="N441" s="12">
        <f t="shared" si="38"/>
        <v>0</v>
      </c>
      <c r="O441" s="50"/>
      <c r="P441" s="12">
        <f t="shared" si="39"/>
        <v>0</v>
      </c>
      <c r="Q441" s="48"/>
      <c r="T441" s="50">
        <f t="shared" si="43"/>
        <v>0</v>
      </c>
      <c r="U441" s="50">
        <v>12000000</v>
      </c>
      <c r="V441" s="50">
        <v>916665</v>
      </c>
      <c r="W441" s="50"/>
      <c r="X441" s="558"/>
      <c r="Y441" s="558"/>
      <c r="Z441" s="558"/>
      <c r="AA441" s="55">
        <f t="shared" si="42"/>
        <v>12000000</v>
      </c>
      <c r="AB441" s="55">
        <f t="shared" si="40"/>
        <v>12000000</v>
      </c>
      <c r="AC441" s="55">
        <f t="shared" si="40"/>
        <v>0</v>
      </c>
      <c r="AD441" s="55">
        <f t="shared" si="41"/>
        <v>0</v>
      </c>
    </row>
    <row r="442" spans="1:30" s="51" customFormat="1" x14ac:dyDescent="0.25">
      <c r="A442" s="89">
        <f>SUBTOTAL(103,$B$2:B442)</f>
        <v>441</v>
      </c>
      <c r="B442" s="48" t="s">
        <v>3323</v>
      </c>
      <c r="C442" s="49">
        <v>41012881050114</v>
      </c>
      <c r="D442" s="49" t="str">
        <f>VLOOKUP(C442,'Hemis baza'!K:AJ,26,)</f>
        <v>438221100259</v>
      </c>
      <c r="E442" s="24" t="str">
        <f>VLOOKUP(C442,'Hemis baza'!K:AF,13,)</f>
        <v>To‘lov-shartnoma</v>
      </c>
      <c r="F442" s="109" t="str">
        <f>VLOOKUP(C442,'Hemis baza'!K:AF,3,)</f>
        <v>3-kurs</v>
      </c>
      <c r="G442" s="307" t="s">
        <v>361</v>
      </c>
      <c r="H442" s="404" t="str">
        <f>VLOOKUP(C442,'Hemis baza'!K:AF,5,)</f>
        <v>S1-22 PSI</v>
      </c>
      <c r="I442" s="403" t="str">
        <f>VLOOKUP(C442,'Hemis baza'!K:AF,11,)</f>
        <v>Bakalavr</v>
      </c>
      <c r="J442" s="23" t="str">
        <f>VLOOKUP(C442,'Hemis baza'!K:AF,12,)</f>
        <v>Sirtqi</v>
      </c>
      <c r="K442" s="77" t="s">
        <v>3324</v>
      </c>
      <c r="L442" s="50">
        <v>12000000</v>
      </c>
      <c r="M442" s="50">
        <f>SUMIF('BR 3'!B:B,'3-kurs'!C442,'BR 3'!G:G)</f>
        <v>12000000</v>
      </c>
      <c r="N442" s="12">
        <f t="shared" si="38"/>
        <v>0</v>
      </c>
      <c r="O442" s="50"/>
      <c r="P442" s="12">
        <f t="shared" si="39"/>
        <v>0</v>
      </c>
      <c r="Q442" s="48"/>
      <c r="T442" s="50">
        <f t="shared" si="43"/>
        <v>0</v>
      </c>
      <c r="U442" s="50">
        <v>12000000</v>
      </c>
      <c r="V442" s="50">
        <v>0</v>
      </c>
      <c r="W442" s="50"/>
      <c r="X442" s="558"/>
      <c r="Y442" s="558"/>
      <c r="Z442" s="558"/>
      <c r="AA442" s="55">
        <f t="shared" si="42"/>
        <v>12000000</v>
      </c>
      <c r="AB442" s="55">
        <f t="shared" si="40"/>
        <v>12000000</v>
      </c>
      <c r="AC442" s="55">
        <f t="shared" si="40"/>
        <v>0</v>
      </c>
      <c r="AD442" s="55">
        <f t="shared" si="41"/>
        <v>0</v>
      </c>
    </row>
    <row r="443" spans="1:30" s="51" customFormat="1" x14ac:dyDescent="0.25">
      <c r="A443" s="89">
        <f>SUBTOTAL(103,$B$2:B443)</f>
        <v>442</v>
      </c>
      <c r="B443" s="48" t="s">
        <v>3325</v>
      </c>
      <c r="C443" s="49">
        <v>53110045260023</v>
      </c>
      <c r="D443" s="49" t="str">
        <f>VLOOKUP(C443,'Hemis baza'!K:AJ,26,)</f>
        <v>438221100131</v>
      </c>
      <c r="E443" s="24" t="str">
        <f>VLOOKUP(C443,'Hemis baza'!K:AF,13,)</f>
        <v>To‘lov-shartnoma</v>
      </c>
      <c r="F443" s="109" t="str">
        <f>VLOOKUP(C443,'Hemis baza'!K:AF,3,)</f>
        <v>3-kurs</v>
      </c>
      <c r="G443" s="47" t="s">
        <v>4882</v>
      </c>
      <c r="H443" s="404" t="str">
        <f>VLOOKUP(C443,'Hemis baza'!K:AF,5,)</f>
        <v>S1-22 AP</v>
      </c>
      <c r="I443" s="403" t="str">
        <f>VLOOKUP(C443,'Hemis baza'!K:AF,11,)</f>
        <v>Bakalavr</v>
      </c>
      <c r="J443" s="23" t="str">
        <f>VLOOKUP(C443,'Hemis baza'!K:AF,12,)</f>
        <v>Sirtqi</v>
      </c>
      <c r="K443" s="77" t="s">
        <v>3326</v>
      </c>
      <c r="L443" s="50">
        <v>12000000</v>
      </c>
      <c r="M443" s="50">
        <f>SUMIF('BR 3'!B:B,'3-kurs'!C443,'BR 3'!G:G)</f>
        <v>9478000</v>
      </c>
      <c r="N443" s="12">
        <f t="shared" si="38"/>
        <v>2522000</v>
      </c>
      <c r="O443" s="50"/>
      <c r="P443" s="12">
        <f t="shared" si="39"/>
        <v>0</v>
      </c>
      <c r="Q443" s="48"/>
      <c r="T443" s="50">
        <f t="shared" si="43"/>
        <v>0</v>
      </c>
      <c r="U443" s="50">
        <v>9478000</v>
      </c>
      <c r="V443" s="50">
        <v>0</v>
      </c>
      <c r="W443" s="50"/>
      <c r="X443" s="558"/>
      <c r="Y443" s="558"/>
      <c r="Z443" s="558"/>
      <c r="AA443" s="55">
        <f t="shared" si="42"/>
        <v>12000000</v>
      </c>
      <c r="AB443" s="55">
        <f t="shared" si="40"/>
        <v>9478000</v>
      </c>
      <c r="AC443" s="55">
        <f t="shared" si="40"/>
        <v>2522000</v>
      </c>
      <c r="AD443" s="55">
        <f t="shared" si="41"/>
        <v>0</v>
      </c>
    </row>
    <row r="444" spans="1:30" s="51" customFormat="1" x14ac:dyDescent="0.25">
      <c r="A444" s="89">
        <f>SUBTOTAL(103,$B$2:B444)</f>
        <v>443</v>
      </c>
      <c r="B444" s="48" t="s">
        <v>3327</v>
      </c>
      <c r="C444" s="49">
        <v>42807941000135</v>
      </c>
      <c r="D444" s="49" t="str">
        <f>VLOOKUP(C444,'Hemis baza'!K:AJ,26,)</f>
        <v>438221100337</v>
      </c>
      <c r="E444" s="24" t="str">
        <f>VLOOKUP(C444,'Hemis baza'!K:AF,13,)</f>
        <v>To‘lov-shartnoma</v>
      </c>
      <c r="F444" s="109" t="str">
        <f>VLOOKUP(C444,'Hemis baza'!K:AF,3,)</f>
        <v>3-kurs</v>
      </c>
      <c r="G444" s="47" t="s">
        <v>4882</v>
      </c>
      <c r="H444" s="404" t="str">
        <f>VLOOKUP(C444,'Hemis baza'!K:AF,5,)</f>
        <v>S3-22 AP</v>
      </c>
      <c r="I444" s="403" t="str">
        <f>VLOOKUP(C444,'Hemis baza'!K:AF,11,)</f>
        <v>Bakalavr</v>
      </c>
      <c r="J444" s="23" t="str">
        <f>VLOOKUP(C444,'Hemis baza'!K:AF,12,)</f>
        <v>Sirtqi</v>
      </c>
      <c r="K444" s="77" t="s">
        <v>3328</v>
      </c>
      <c r="L444" s="50">
        <v>12000000</v>
      </c>
      <c r="M444" s="50">
        <f>SUMIF('BR 3'!B:B,'3-kurs'!C444,'BR 3'!G:G)</f>
        <v>9000000</v>
      </c>
      <c r="N444" s="12">
        <f t="shared" si="38"/>
        <v>3000000</v>
      </c>
      <c r="O444" s="50"/>
      <c r="P444" s="12">
        <f t="shared" si="39"/>
        <v>0</v>
      </c>
      <c r="Q444" s="48"/>
      <c r="T444" s="50">
        <f t="shared" si="43"/>
        <v>0</v>
      </c>
      <c r="U444" s="50">
        <v>9000000</v>
      </c>
      <c r="V444" s="50">
        <v>916664</v>
      </c>
      <c r="W444" s="50"/>
      <c r="X444" s="558"/>
      <c r="Y444" s="558"/>
      <c r="Z444" s="558"/>
      <c r="AA444" s="55">
        <f t="shared" si="42"/>
        <v>12000000</v>
      </c>
      <c r="AB444" s="55">
        <f t="shared" si="40"/>
        <v>9000000</v>
      </c>
      <c r="AC444" s="55">
        <f t="shared" si="40"/>
        <v>3000000</v>
      </c>
      <c r="AD444" s="55">
        <f t="shared" si="41"/>
        <v>0</v>
      </c>
    </row>
    <row r="445" spans="1:30" s="51" customFormat="1" x14ac:dyDescent="0.25">
      <c r="A445" s="89">
        <f>SUBTOTAL(103,$B$2:B445)</f>
        <v>444</v>
      </c>
      <c r="B445" s="48" t="s">
        <v>3329</v>
      </c>
      <c r="C445" s="49">
        <v>42007851050051</v>
      </c>
      <c r="D445" s="49" t="str">
        <f>VLOOKUP(C445,'Hemis baza'!K:AJ,26,)</f>
        <v>438231100091</v>
      </c>
      <c r="E445" s="24" t="str">
        <f>VLOOKUP(C445,'Hemis baza'!K:AF,13,)</f>
        <v>To‘lov-shartnoma</v>
      </c>
      <c r="F445" s="109" t="str">
        <f>VLOOKUP(C445,'Hemis baza'!K:AF,3,)</f>
        <v>3-kurs</v>
      </c>
      <c r="G445" s="307" t="s">
        <v>361</v>
      </c>
      <c r="H445" s="404" t="str">
        <f>VLOOKUP(C445,'Hemis baza'!K:AF,5,)</f>
        <v>S1-22 PSI</v>
      </c>
      <c r="I445" s="403" t="str">
        <f>VLOOKUP(C445,'Hemis baza'!K:AF,11,)</f>
        <v>Bakalavr</v>
      </c>
      <c r="J445" s="23" t="str">
        <f>VLOOKUP(C445,'Hemis baza'!K:AF,12,)</f>
        <v>Sirtqi</v>
      </c>
      <c r="K445" s="77" t="s">
        <v>3330</v>
      </c>
      <c r="L445" s="50">
        <v>12000000</v>
      </c>
      <c r="M445" s="50">
        <f>SUMIF('BR 3'!B:B,'3-kurs'!C445,'BR 3'!G:G)</f>
        <v>8600000</v>
      </c>
      <c r="N445" s="12">
        <f t="shared" si="38"/>
        <v>3400000</v>
      </c>
      <c r="O445" s="50"/>
      <c r="P445" s="12">
        <f t="shared" si="39"/>
        <v>0</v>
      </c>
      <c r="Q445" s="48"/>
      <c r="T445" s="50">
        <f t="shared" si="43"/>
        <v>0</v>
      </c>
      <c r="U445" s="50">
        <v>8600000</v>
      </c>
      <c r="V445" s="50">
        <v>0</v>
      </c>
      <c r="W445" s="50"/>
      <c r="X445" s="558"/>
      <c r="Y445" s="558"/>
      <c r="Z445" s="558"/>
      <c r="AA445" s="55">
        <f t="shared" si="42"/>
        <v>12000000</v>
      </c>
      <c r="AB445" s="55">
        <f t="shared" si="40"/>
        <v>8600000</v>
      </c>
      <c r="AC445" s="55">
        <f t="shared" si="40"/>
        <v>3400000</v>
      </c>
      <c r="AD445" s="55">
        <f t="shared" si="41"/>
        <v>0</v>
      </c>
    </row>
    <row r="446" spans="1:30" s="51" customFormat="1" x14ac:dyDescent="0.25">
      <c r="A446" s="89">
        <f>SUBTOTAL(103,$B$2:B446)</f>
        <v>445</v>
      </c>
      <c r="B446" s="48" t="s">
        <v>3331</v>
      </c>
      <c r="C446" s="49">
        <v>61110045300016</v>
      </c>
      <c r="D446" s="49" t="str">
        <f>VLOOKUP(C446,'Hemis baza'!K:AJ,26,)</f>
        <v>438221100084</v>
      </c>
      <c r="E446" s="24" t="str">
        <f>VLOOKUP(C446,'Hemis baza'!K:AF,13,)</f>
        <v>To‘lov-shartnoma</v>
      </c>
      <c r="F446" s="109" t="str">
        <f>VLOOKUP(C446,'Hemis baza'!K:AF,3,)</f>
        <v>3-kurs</v>
      </c>
      <c r="G446" s="47" t="s">
        <v>4882</v>
      </c>
      <c r="H446" s="404" t="str">
        <f>VLOOKUP(C446,'Hemis baza'!K:AF,5,)</f>
        <v>1-22 AP</v>
      </c>
      <c r="I446" s="403" t="str">
        <f>VLOOKUP(C446,'Hemis baza'!K:AF,11,)</f>
        <v>Bakalavr</v>
      </c>
      <c r="J446" s="23" t="str">
        <f>VLOOKUP(C446,'Hemis baza'!K:AF,12,)</f>
        <v>Kunduzgi</v>
      </c>
      <c r="K446" s="77" t="s">
        <v>3332</v>
      </c>
      <c r="L446" s="50">
        <v>15000000</v>
      </c>
      <c r="M446" s="50">
        <f>SUMIF('BR 3'!B:B,'3-kurs'!C446,'BR 3'!G:G)</f>
        <v>15000000</v>
      </c>
      <c r="N446" s="12">
        <f t="shared" si="38"/>
        <v>0</v>
      </c>
      <c r="O446" s="50"/>
      <c r="P446" s="12">
        <f t="shared" si="39"/>
        <v>0</v>
      </c>
      <c r="Q446" s="48"/>
      <c r="T446" s="50">
        <f t="shared" si="43"/>
        <v>0</v>
      </c>
      <c r="U446" s="50">
        <v>15000000</v>
      </c>
      <c r="V446" s="50">
        <v>0</v>
      </c>
      <c r="W446" s="50"/>
      <c r="X446" s="558"/>
      <c r="Y446" s="558"/>
      <c r="Z446" s="558"/>
      <c r="AA446" s="55">
        <f t="shared" si="42"/>
        <v>15000000</v>
      </c>
      <c r="AB446" s="55">
        <f t="shared" si="40"/>
        <v>15000000</v>
      </c>
      <c r="AC446" s="55">
        <f t="shared" si="40"/>
        <v>0</v>
      </c>
      <c r="AD446" s="55">
        <f t="shared" si="41"/>
        <v>0</v>
      </c>
    </row>
    <row r="447" spans="1:30" s="51" customFormat="1" x14ac:dyDescent="0.25">
      <c r="A447" s="89">
        <f>SUBTOTAL(103,$B$2:B447)</f>
        <v>446</v>
      </c>
      <c r="B447" s="48" t="s">
        <v>3333</v>
      </c>
      <c r="C447" s="49">
        <v>60804055270010</v>
      </c>
      <c r="D447" s="49" t="str">
        <f>VLOOKUP(C447,'Hemis baza'!K:AJ,26,)</f>
        <v>438221100108</v>
      </c>
      <c r="E447" s="24" t="str">
        <f>VLOOKUP(C447,'Hemis baza'!K:AF,13,)</f>
        <v>To‘lov-shartnoma</v>
      </c>
      <c r="F447" s="109" t="str">
        <f>VLOOKUP(C447,'Hemis baza'!K:AF,3,)</f>
        <v>3-kurs</v>
      </c>
      <c r="G447" s="47" t="s">
        <v>4882</v>
      </c>
      <c r="H447" s="404" t="str">
        <f>VLOOKUP(C447,'Hemis baza'!K:AF,5,)</f>
        <v>1-22 AP</v>
      </c>
      <c r="I447" s="403" t="str">
        <f>VLOOKUP(C447,'Hemis baza'!K:AF,11,)</f>
        <v>Bakalavr</v>
      </c>
      <c r="J447" s="23" t="str">
        <f>VLOOKUP(C447,'Hemis baza'!K:AF,12,)</f>
        <v>Kunduzgi</v>
      </c>
      <c r="K447" s="77" t="s">
        <v>3334</v>
      </c>
      <c r="L447" s="50">
        <v>15000000</v>
      </c>
      <c r="M447" s="50">
        <f>SUMIF('BR 3'!B:B,'3-kurs'!C447,'BR 3'!G:G)</f>
        <v>11503000</v>
      </c>
      <c r="N447" s="12">
        <f t="shared" si="38"/>
        <v>3497000</v>
      </c>
      <c r="O447" s="50"/>
      <c r="P447" s="12">
        <f t="shared" si="39"/>
        <v>0</v>
      </c>
      <c r="Q447" s="48"/>
      <c r="T447" s="50">
        <f t="shared" si="43"/>
        <v>0</v>
      </c>
      <c r="U447" s="50">
        <v>11503000</v>
      </c>
      <c r="V447" s="50">
        <v>0</v>
      </c>
      <c r="W447" s="50"/>
      <c r="X447" s="558"/>
      <c r="Y447" s="558"/>
      <c r="Z447" s="558"/>
      <c r="AA447" s="55">
        <f t="shared" si="42"/>
        <v>15000000</v>
      </c>
      <c r="AB447" s="55">
        <f t="shared" si="40"/>
        <v>11503000</v>
      </c>
      <c r="AC447" s="55">
        <f t="shared" si="40"/>
        <v>3497000</v>
      </c>
      <c r="AD447" s="55">
        <f t="shared" si="41"/>
        <v>0</v>
      </c>
    </row>
    <row r="448" spans="1:30" s="51" customFormat="1" x14ac:dyDescent="0.25">
      <c r="A448" s="89">
        <f>SUBTOTAL(103,$B$2:B448)</f>
        <v>447</v>
      </c>
      <c r="B448" s="48" t="s">
        <v>3335</v>
      </c>
      <c r="C448" s="49">
        <v>31601871140103</v>
      </c>
      <c r="D448" s="49" t="str">
        <f>VLOOKUP(C448,'Hemis baza'!K:AJ,26,)</f>
        <v>438231100058</v>
      </c>
      <c r="E448" s="24" t="str">
        <f>VLOOKUP(C448,'Hemis baza'!K:AF,13,)</f>
        <v>To‘lov-shartnoma</v>
      </c>
      <c r="F448" s="109" t="str">
        <f>VLOOKUP(C448,'Hemis baza'!K:AF,3,)</f>
        <v>3-kurs</v>
      </c>
      <c r="G448" s="305" t="s">
        <v>140</v>
      </c>
      <c r="H448" s="404" t="str">
        <f>VLOOKUP(C448,'Hemis baza'!K:AF,5,)</f>
        <v>S1-22 MuzT</v>
      </c>
      <c r="I448" s="403" t="str">
        <f>VLOOKUP(C448,'Hemis baza'!K:AF,11,)</f>
        <v>Bakalavr</v>
      </c>
      <c r="J448" s="23" t="str">
        <f>VLOOKUP(C448,'Hemis baza'!K:AF,12,)</f>
        <v>Sirtqi</v>
      </c>
      <c r="K448" s="77" t="s">
        <v>3336</v>
      </c>
      <c r="L448" s="50">
        <v>12000000</v>
      </c>
      <c r="M448" s="50">
        <f>SUMIF('BR 3'!B:B,'3-kurs'!C448,'BR 3'!G:G)</f>
        <v>12000000</v>
      </c>
      <c r="N448" s="12">
        <f t="shared" si="38"/>
        <v>0</v>
      </c>
      <c r="O448" s="50"/>
      <c r="P448" s="12">
        <f t="shared" si="39"/>
        <v>0</v>
      </c>
      <c r="Q448" s="48"/>
      <c r="T448" s="50">
        <f t="shared" si="43"/>
        <v>0</v>
      </c>
      <c r="U448" s="50">
        <v>12000000</v>
      </c>
      <c r="V448" s="50">
        <v>0</v>
      </c>
      <c r="W448" s="50"/>
      <c r="X448" s="558"/>
      <c r="Y448" s="558"/>
      <c r="Z448" s="558"/>
      <c r="AA448" s="55">
        <f t="shared" si="42"/>
        <v>12000000</v>
      </c>
      <c r="AB448" s="55">
        <f t="shared" si="40"/>
        <v>12000000</v>
      </c>
      <c r="AC448" s="55">
        <f t="shared" si="40"/>
        <v>0</v>
      </c>
      <c r="AD448" s="55">
        <f t="shared" si="41"/>
        <v>0</v>
      </c>
    </row>
    <row r="449" spans="1:30" s="51" customFormat="1" x14ac:dyDescent="0.25">
      <c r="A449" s="89">
        <f>SUBTOTAL(103,$B$2:B449)</f>
        <v>448</v>
      </c>
      <c r="B449" s="48" t="s">
        <v>3337</v>
      </c>
      <c r="C449" s="49">
        <v>61901055360033</v>
      </c>
      <c r="D449" s="49" t="str">
        <f>VLOOKUP(C449,'Hemis baza'!K:AJ,26,)</f>
        <v>438221100186</v>
      </c>
      <c r="E449" s="24" t="str">
        <f>VLOOKUP(C449,'Hemis baza'!K:AF,13,)</f>
        <v>To‘lov-shartnoma</v>
      </c>
      <c r="F449" s="109" t="str">
        <f>VLOOKUP(C449,'Hemis baza'!K:AF,3,)</f>
        <v>3-kurs</v>
      </c>
      <c r="G449" s="47" t="s">
        <v>19615</v>
      </c>
      <c r="H449" s="404" t="str">
        <f>VLOOKUP(C449,'Hemis baza'!K:AF,5,)</f>
        <v>1-22 MBTXT</v>
      </c>
      <c r="I449" s="403" t="str">
        <f>VLOOKUP(C449,'Hemis baza'!K:AF,11,)</f>
        <v>Bakalavr</v>
      </c>
      <c r="J449" s="23" t="str">
        <f>VLOOKUP(C449,'Hemis baza'!K:AF,12,)</f>
        <v>Kunduzgi</v>
      </c>
      <c r="K449" s="77" t="s">
        <v>3338</v>
      </c>
      <c r="L449" s="50">
        <v>15000000</v>
      </c>
      <c r="M449" s="50">
        <f>SUMIF('BR 3'!B:B,'3-kurs'!C449,'BR 3'!G:G)</f>
        <v>16038000</v>
      </c>
      <c r="N449" s="12">
        <f t="shared" si="38"/>
        <v>0</v>
      </c>
      <c r="O449" s="50"/>
      <c r="P449" s="12">
        <f t="shared" si="39"/>
        <v>1038000</v>
      </c>
      <c r="Q449" s="48"/>
      <c r="T449" s="50">
        <f t="shared" si="43"/>
        <v>0</v>
      </c>
      <c r="U449" s="50">
        <v>16038000</v>
      </c>
      <c r="V449" s="50">
        <v>1000000</v>
      </c>
      <c r="W449" s="50"/>
      <c r="X449" s="558"/>
      <c r="Y449" s="558"/>
      <c r="Z449" s="558"/>
      <c r="AA449" s="55">
        <f t="shared" si="42"/>
        <v>15000000</v>
      </c>
      <c r="AB449" s="55">
        <f t="shared" si="40"/>
        <v>16038000</v>
      </c>
      <c r="AC449" s="55">
        <f t="shared" si="40"/>
        <v>0</v>
      </c>
      <c r="AD449" s="55">
        <f t="shared" si="41"/>
        <v>1038000</v>
      </c>
    </row>
    <row r="450" spans="1:30" s="51" customFormat="1" x14ac:dyDescent="0.25">
      <c r="A450" s="89">
        <f>SUBTOTAL(103,$B$2:B450)</f>
        <v>449</v>
      </c>
      <c r="B450" s="48" t="s">
        <v>3339</v>
      </c>
      <c r="C450" s="49">
        <v>40507931010028</v>
      </c>
      <c r="D450" s="49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7" t="s">
        <v>36</v>
      </c>
      <c r="H450" s="404" t="e">
        <f>VLOOKUP(C450,'Hemis baza'!K:AF,5,)</f>
        <v>#N/A</v>
      </c>
      <c r="I450" s="403" t="e">
        <f>VLOOKUP(C450,'Hemis baza'!K:AF,11,)</f>
        <v>#N/A</v>
      </c>
      <c r="J450" s="23" t="e">
        <f>VLOOKUP(C450,'Hemis baza'!K:AF,12,)</f>
        <v>#N/A</v>
      </c>
      <c r="K450" s="77" t="s">
        <v>3340</v>
      </c>
      <c r="L450" s="50">
        <v>12000000</v>
      </c>
      <c r="M450" s="50">
        <f>SUMIF('BR 3'!B:B,'3-kurs'!C450,'BR 3'!G:G)</f>
        <v>0</v>
      </c>
      <c r="N450" s="12">
        <f t="shared" ref="N450:N513" si="44">IF((L450)-M450&gt;0,(L450)-M450,0)</f>
        <v>12000000</v>
      </c>
      <c r="O450" s="50"/>
      <c r="P450" s="12">
        <f t="shared" ref="P450:P513" si="45">IF((L450)-M450&lt;0,M450-(L450),0)</f>
        <v>0</v>
      </c>
      <c r="Q450" s="48"/>
      <c r="T450" s="50">
        <f t="shared" si="43"/>
        <v>0</v>
      </c>
      <c r="U450" s="50">
        <v>0</v>
      </c>
      <c r="V450" s="50">
        <v>0</v>
      </c>
      <c r="W450" s="50"/>
      <c r="X450" s="558"/>
      <c r="Y450" s="558"/>
      <c r="Z450" s="558"/>
      <c r="AA450" s="55">
        <f t="shared" si="42"/>
        <v>12000000</v>
      </c>
      <c r="AB450" s="55">
        <f t="shared" ref="AB450:AC512" si="46">M450</f>
        <v>0</v>
      </c>
      <c r="AC450" s="55">
        <f t="shared" si="46"/>
        <v>12000000</v>
      </c>
      <c r="AD450" s="55">
        <f t="shared" ref="AD450:AD512" si="47">P450</f>
        <v>0</v>
      </c>
    </row>
    <row r="451" spans="1:30" s="51" customFormat="1" x14ac:dyDescent="0.25">
      <c r="A451" s="89">
        <f>SUBTOTAL(103,$B$2:B451)</f>
        <v>450</v>
      </c>
      <c r="B451" s="48" t="s">
        <v>3341</v>
      </c>
      <c r="C451" s="49">
        <v>60402015350033</v>
      </c>
      <c r="D451" s="49" t="str">
        <f>VLOOKUP(C451,'Hemis baza'!K:AJ,26,)</f>
        <v>438221100280</v>
      </c>
      <c r="E451" s="24" t="str">
        <f>VLOOKUP(C451,'Hemis baza'!K:AF,13,)</f>
        <v>To‘lov-shartnoma</v>
      </c>
      <c r="F451" s="109" t="str">
        <f>VLOOKUP(C451,'Hemis baza'!K:AF,3,)</f>
        <v>3-kurs</v>
      </c>
      <c r="G451" s="47" t="s">
        <v>4882</v>
      </c>
      <c r="H451" s="404" t="str">
        <f>VLOOKUP(C451,'Hemis baza'!K:AF,5,)</f>
        <v>1-22 AP</v>
      </c>
      <c r="I451" s="403" t="str">
        <f>VLOOKUP(C451,'Hemis baza'!K:AF,11,)</f>
        <v>Bakalavr</v>
      </c>
      <c r="J451" s="23" t="str">
        <f>VLOOKUP(C451,'Hemis baza'!K:AF,12,)</f>
        <v>Kunduzgi</v>
      </c>
      <c r="K451" s="77" t="s">
        <v>3342</v>
      </c>
      <c r="L451" s="50">
        <v>15000000</v>
      </c>
      <c r="M451" s="50">
        <f>SUMIF('BR 3'!B:B,'3-kurs'!C451,'BR 3'!G:G)</f>
        <v>10000000</v>
      </c>
      <c r="N451" s="12">
        <f t="shared" si="44"/>
        <v>5000000</v>
      </c>
      <c r="O451" s="50"/>
      <c r="P451" s="12">
        <f t="shared" si="45"/>
        <v>0</v>
      </c>
      <c r="Q451" s="48"/>
      <c r="T451" s="50">
        <f t="shared" si="43"/>
        <v>0</v>
      </c>
      <c r="U451" s="50">
        <v>10000000</v>
      </c>
      <c r="V451" s="50">
        <v>0</v>
      </c>
      <c r="W451" s="50"/>
      <c r="X451" s="558"/>
      <c r="Y451" s="558"/>
      <c r="Z451" s="558"/>
      <c r="AA451" s="55">
        <f t="shared" ref="AA451:AA514" si="48">L451</f>
        <v>15000000</v>
      </c>
      <c r="AB451" s="55">
        <f t="shared" si="46"/>
        <v>10000000</v>
      </c>
      <c r="AC451" s="55">
        <f t="shared" si="46"/>
        <v>5000000</v>
      </c>
      <c r="AD451" s="55">
        <f t="shared" si="47"/>
        <v>0</v>
      </c>
    </row>
    <row r="452" spans="1:30" s="51" customFormat="1" x14ac:dyDescent="0.25">
      <c r="A452" s="89">
        <f>SUBTOTAL(103,$B$2:B452)</f>
        <v>451</v>
      </c>
      <c r="B452" s="48" t="s">
        <v>3343</v>
      </c>
      <c r="C452" s="49">
        <v>33112965280015</v>
      </c>
      <c r="D452" s="49" t="str">
        <f>VLOOKUP(C452,'Hemis baza'!K:AJ,26,)</f>
        <v>438221100181</v>
      </c>
      <c r="E452" s="24" t="str">
        <f>VLOOKUP(C452,'Hemis baza'!K:AF,13,)</f>
        <v>To‘lov-shartnoma</v>
      </c>
      <c r="F452" s="109" t="str">
        <f>VLOOKUP(C452,'Hemis baza'!K:AF,3,)</f>
        <v>3-kurs</v>
      </c>
      <c r="G452" s="47" t="s">
        <v>4882</v>
      </c>
      <c r="H452" s="404" t="str">
        <f>VLOOKUP(C452,'Hemis baza'!K:AF,5,)</f>
        <v>S2-22 AP</v>
      </c>
      <c r="I452" s="403" t="str">
        <f>VLOOKUP(C452,'Hemis baza'!K:AF,11,)</f>
        <v>Bakalavr</v>
      </c>
      <c r="J452" s="23" t="str">
        <f>VLOOKUP(C452,'Hemis baza'!K:AF,12,)</f>
        <v>Sirtqi</v>
      </c>
      <c r="K452" s="77" t="s">
        <v>3344</v>
      </c>
      <c r="L452" s="50">
        <v>12000000</v>
      </c>
      <c r="M452" s="50">
        <f>SUMIF('BR 3'!B:B,'3-kurs'!C452,'BR 3'!G:G)</f>
        <v>6000000</v>
      </c>
      <c r="N452" s="12">
        <f t="shared" si="44"/>
        <v>6000000</v>
      </c>
      <c r="O452" s="50"/>
      <c r="P452" s="12">
        <f t="shared" si="45"/>
        <v>0</v>
      </c>
      <c r="Q452" s="48"/>
      <c r="T452" s="50">
        <f t="shared" si="43"/>
        <v>0</v>
      </c>
      <c r="U452" s="50">
        <v>6000000</v>
      </c>
      <c r="V452" s="50">
        <v>0</v>
      </c>
      <c r="W452" s="50"/>
      <c r="X452" s="558"/>
      <c r="Y452" s="558"/>
      <c r="Z452" s="558"/>
      <c r="AA452" s="55">
        <f t="shared" si="48"/>
        <v>12000000</v>
      </c>
      <c r="AB452" s="55">
        <f t="shared" si="46"/>
        <v>6000000</v>
      </c>
      <c r="AC452" s="55">
        <f t="shared" si="46"/>
        <v>6000000</v>
      </c>
      <c r="AD452" s="55">
        <f t="shared" si="47"/>
        <v>0</v>
      </c>
    </row>
    <row r="453" spans="1:30" s="51" customFormat="1" x14ac:dyDescent="0.25">
      <c r="A453" s="89">
        <f>SUBTOTAL(103,$B$2:B453)</f>
        <v>452</v>
      </c>
      <c r="B453" s="48" t="s">
        <v>3345</v>
      </c>
      <c r="C453" s="49">
        <v>51005045350035</v>
      </c>
      <c r="D453" s="49" t="str">
        <f>VLOOKUP(C453,'Hemis baza'!K:AJ,26,)</f>
        <v>438221100092</v>
      </c>
      <c r="E453" s="24" t="str">
        <f>VLOOKUP(C453,'Hemis baza'!K:AF,13,)</f>
        <v>To‘lov-shartnoma</v>
      </c>
      <c r="F453" s="109" t="str">
        <f>VLOOKUP(C453,'Hemis baza'!K:AF,3,)</f>
        <v>3-kurs</v>
      </c>
      <c r="G453" s="47" t="s">
        <v>4882</v>
      </c>
      <c r="H453" s="404" t="str">
        <f>VLOOKUP(C453,'Hemis baza'!K:AF,5,)</f>
        <v>S3-22 AP</v>
      </c>
      <c r="I453" s="403" t="str">
        <f>VLOOKUP(C453,'Hemis baza'!K:AF,11,)</f>
        <v>Bakalavr</v>
      </c>
      <c r="J453" s="23" t="str">
        <f>VLOOKUP(C453,'Hemis baza'!K:AF,12,)</f>
        <v>Sirtqi</v>
      </c>
      <c r="K453" s="77" t="s">
        <v>3346</v>
      </c>
      <c r="L453" s="50">
        <v>15000000</v>
      </c>
      <c r="M453" s="50">
        <f>SUMIF('BR 3'!B:B,'3-kurs'!C453,'BR 3'!G:G)</f>
        <v>12000000</v>
      </c>
      <c r="N453" s="12">
        <f t="shared" si="44"/>
        <v>3000000</v>
      </c>
      <c r="O453" s="50"/>
      <c r="P453" s="12">
        <f t="shared" si="45"/>
        <v>0</v>
      </c>
      <c r="Q453" s="48"/>
      <c r="T453" s="50">
        <f t="shared" si="43"/>
        <v>0</v>
      </c>
      <c r="U453" s="50">
        <v>12000000</v>
      </c>
      <c r="V453" s="50">
        <v>0</v>
      </c>
      <c r="W453" s="50"/>
      <c r="X453" s="558"/>
      <c r="Y453" s="558"/>
      <c r="Z453" s="558"/>
      <c r="AA453" s="55">
        <f t="shared" si="48"/>
        <v>15000000</v>
      </c>
      <c r="AB453" s="55">
        <f t="shared" si="46"/>
        <v>12000000</v>
      </c>
      <c r="AC453" s="55">
        <f t="shared" si="46"/>
        <v>3000000</v>
      </c>
      <c r="AD453" s="55">
        <f t="shared" si="47"/>
        <v>0</v>
      </c>
    </row>
    <row r="454" spans="1:30" s="51" customFormat="1" x14ac:dyDescent="0.25">
      <c r="A454" s="89">
        <f>SUBTOTAL(103,$B$2:B454)</f>
        <v>453</v>
      </c>
      <c r="B454" s="48" t="s">
        <v>3349</v>
      </c>
      <c r="C454" s="49">
        <v>61808045260042</v>
      </c>
      <c r="D454" s="49" t="str">
        <f>VLOOKUP(C454,'Hemis baza'!K:AJ,26,)</f>
        <v>438221100172</v>
      </c>
      <c r="E454" s="24" t="str">
        <f>VLOOKUP(C454,'Hemis baza'!K:AF,13,)</f>
        <v>To‘lov-shartnoma</v>
      </c>
      <c r="F454" s="109" t="str">
        <f>VLOOKUP(C454,'Hemis baza'!K:AF,3,)</f>
        <v>3-kurs</v>
      </c>
      <c r="G454" s="47" t="s">
        <v>4882</v>
      </c>
      <c r="H454" s="404" t="str">
        <f>VLOOKUP(C454,'Hemis baza'!K:AF,5,)</f>
        <v>S1-22 AP</v>
      </c>
      <c r="I454" s="403" t="str">
        <f>VLOOKUP(C454,'Hemis baza'!K:AF,11,)</f>
        <v>Bakalavr</v>
      </c>
      <c r="J454" s="23" t="str">
        <f>VLOOKUP(C454,'Hemis baza'!K:AF,12,)</f>
        <v>Sirtqi</v>
      </c>
      <c r="K454" s="77" t="s">
        <v>3350</v>
      </c>
      <c r="L454" s="50">
        <v>15000000</v>
      </c>
      <c r="M454" s="50">
        <f>SUMIF('BR 3'!B:B,'3-kurs'!C454,'BR 3'!G:G)</f>
        <v>12000000</v>
      </c>
      <c r="N454" s="12">
        <f t="shared" si="44"/>
        <v>3000000</v>
      </c>
      <c r="O454" s="50"/>
      <c r="P454" s="12">
        <f t="shared" si="45"/>
        <v>0</v>
      </c>
      <c r="Q454" s="48"/>
      <c r="T454" s="50">
        <f t="shared" si="43"/>
        <v>0</v>
      </c>
      <c r="U454" s="50">
        <v>12000000</v>
      </c>
      <c r="V454" s="50">
        <v>0</v>
      </c>
      <c r="W454" s="50"/>
      <c r="X454" s="558"/>
      <c r="Y454" s="558"/>
      <c r="Z454" s="558"/>
      <c r="AA454" s="55">
        <f t="shared" si="48"/>
        <v>15000000</v>
      </c>
      <c r="AB454" s="55">
        <f t="shared" si="46"/>
        <v>12000000</v>
      </c>
      <c r="AC454" s="55">
        <f t="shared" si="46"/>
        <v>3000000</v>
      </c>
      <c r="AD454" s="55">
        <f t="shared" si="47"/>
        <v>0</v>
      </c>
    </row>
    <row r="455" spans="1:30" s="51" customFormat="1" x14ac:dyDescent="0.25">
      <c r="A455" s="89">
        <f>SUBTOTAL(103,$B$2:B455)</f>
        <v>454</v>
      </c>
      <c r="B455" s="48" t="s">
        <v>3351</v>
      </c>
      <c r="C455" s="49">
        <v>62807045380016</v>
      </c>
      <c r="D455" s="49" t="str">
        <f>VLOOKUP(C455,'Hemis baza'!K:AJ,26,)</f>
        <v>438221100113</v>
      </c>
      <c r="E455" s="24" t="str">
        <f>VLOOKUP(C455,'Hemis baza'!K:AF,13,)</f>
        <v>To‘lov-shartnoma</v>
      </c>
      <c r="F455" s="109" t="str">
        <f>VLOOKUP(C455,'Hemis baza'!K:AF,3,)</f>
        <v>3-kurs</v>
      </c>
      <c r="G455" s="307" t="s">
        <v>361</v>
      </c>
      <c r="H455" s="404" t="str">
        <f>VLOOKUP(C455,'Hemis baza'!K:AF,5,)</f>
        <v>S3-22 PSI</v>
      </c>
      <c r="I455" s="403" t="str">
        <f>VLOOKUP(C455,'Hemis baza'!K:AF,11,)</f>
        <v>Bakalavr</v>
      </c>
      <c r="J455" s="23" t="str">
        <f>VLOOKUP(C455,'Hemis baza'!K:AF,12,)</f>
        <v>Sirtqi</v>
      </c>
      <c r="K455" s="77" t="s">
        <v>3352</v>
      </c>
      <c r="L455" s="50">
        <v>12000000</v>
      </c>
      <c r="M455" s="50">
        <f>SUMIF('BR 3'!B:B,'3-kurs'!C455,'BR 3'!G:G)</f>
        <v>12500000</v>
      </c>
      <c r="N455" s="12">
        <f t="shared" si="44"/>
        <v>0</v>
      </c>
      <c r="O455" s="50"/>
      <c r="P455" s="12">
        <f t="shared" si="45"/>
        <v>500000</v>
      </c>
      <c r="Q455" s="48"/>
      <c r="T455" s="50">
        <f t="shared" si="43"/>
        <v>0</v>
      </c>
      <c r="U455" s="50">
        <v>12500000</v>
      </c>
      <c r="V455" s="50">
        <v>0</v>
      </c>
      <c r="W455" s="50"/>
      <c r="X455" s="558"/>
      <c r="Y455" s="558"/>
      <c r="Z455" s="558"/>
      <c r="AA455" s="55">
        <f t="shared" si="48"/>
        <v>12000000</v>
      </c>
      <c r="AB455" s="55">
        <f t="shared" si="46"/>
        <v>12500000</v>
      </c>
      <c r="AC455" s="55">
        <f t="shared" si="46"/>
        <v>0</v>
      </c>
      <c r="AD455" s="55">
        <f t="shared" si="47"/>
        <v>500000</v>
      </c>
    </row>
    <row r="456" spans="1:30" s="51" customFormat="1" x14ac:dyDescent="0.25">
      <c r="A456" s="89">
        <f>SUBTOTAL(103,$B$2:B456)</f>
        <v>455</v>
      </c>
      <c r="B456" s="48" t="s">
        <v>3353</v>
      </c>
      <c r="C456" s="49">
        <v>41512955300018</v>
      </c>
      <c r="D456" s="49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7" t="s">
        <v>121</v>
      </c>
      <c r="H456" s="404" t="e">
        <f>VLOOKUP(C456,'Hemis baza'!K:AF,5,)</f>
        <v>#N/A</v>
      </c>
      <c r="I456" s="403" t="e">
        <f>VLOOKUP(C456,'Hemis baza'!K:AF,11,)</f>
        <v>#N/A</v>
      </c>
      <c r="J456" s="23" t="e">
        <f>VLOOKUP(C456,'Hemis baza'!K:AF,12,)</f>
        <v>#N/A</v>
      </c>
      <c r="K456" s="77" t="s">
        <v>3354</v>
      </c>
      <c r="L456" s="50">
        <v>12000000</v>
      </c>
      <c r="M456" s="50">
        <f>SUMIF('BR 3'!B:B,'3-kurs'!C456,'BR 3'!G:G)</f>
        <v>0</v>
      </c>
      <c r="N456" s="12">
        <f t="shared" si="44"/>
        <v>12000000</v>
      </c>
      <c r="O456" s="50"/>
      <c r="P456" s="12">
        <f t="shared" si="45"/>
        <v>0</v>
      </c>
      <c r="Q456" s="48"/>
      <c r="T456" s="50">
        <f t="shared" si="43"/>
        <v>0</v>
      </c>
      <c r="U456" s="50">
        <v>0</v>
      </c>
      <c r="V456" s="50">
        <v>0</v>
      </c>
      <c r="W456" s="50"/>
      <c r="X456" s="558"/>
      <c r="Y456" s="558"/>
      <c r="Z456" s="558"/>
      <c r="AA456" s="55">
        <f t="shared" si="48"/>
        <v>12000000</v>
      </c>
      <c r="AB456" s="55">
        <f t="shared" si="46"/>
        <v>0</v>
      </c>
      <c r="AC456" s="55">
        <f t="shared" si="46"/>
        <v>12000000</v>
      </c>
      <c r="AD456" s="55">
        <f t="shared" si="47"/>
        <v>0</v>
      </c>
    </row>
    <row r="457" spans="1:30" s="51" customFormat="1" x14ac:dyDescent="0.25">
      <c r="A457" s="89">
        <f>SUBTOTAL(103,$B$2:B457)</f>
        <v>456</v>
      </c>
      <c r="B457" s="48" t="s">
        <v>3355</v>
      </c>
      <c r="C457" s="49">
        <v>62402055270016</v>
      </c>
      <c r="D457" s="49" t="str">
        <f>VLOOKUP(C457,'Hemis baza'!K:AJ,26,)</f>
        <v>438231100092</v>
      </c>
      <c r="E457" s="24" t="str">
        <f>VLOOKUP(C457,'Hemis baza'!K:AF,13,)</f>
        <v>To‘lov-shartnoma</v>
      </c>
      <c r="F457" s="109" t="str">
        <f>VLOOKUP(C457,'Hemis baza'!K:AF,3,)</f>
        <v>3-kurs</v>
      </c>
      <c r="G457" s="307" t="s">
        <v>361</v>
      </c>
      <c r="H457" s="404" t="str">
        <f>VLOOKUP(C457,'Hemis baza'!K:AF,5,)</f>
        <v>S1-22 PSI</v>
      </c>
      <c r="I457" s="403" t="str">
        <f>VLOOKUP(C457,'Hemis baza'!K:AF,11,)</f>
        <v>Bakalavr</v>
      </c>
      <c r="J457" s="23" t="str">
        <f>VLOOKUP(C457,'Hemis baza'!K:AF,12,)</f>
        <v>Sirtqi</v>
      </c>
      <c r="K457" s="77" t="s">
        <v>3356</v>
      </c>
      <c r="L457" s="50">
        <v>12000000</v>
      </c>
      <c r="M457" s="50">
        <f>SUMIF('BR 3'!B:B,'3-kurs'!C457,'BR 3'!G:G)</f>
        <v>12000000</v>
      </c>
      <c r="N457" s="12">
        <f t="shared" si="44"/>
        <v>0</v>
      </c>
      <c r="O457" s="50"/>
      <c r="P457" s="12">
        <f t="shared" si="45"/>
        <v>0</v>
      </c>
      <c r="Q457" s="48"/>
      <c r="T457" s="50">
        <f t="shared" si="43"/>
        <v>0</v>
      </c>
      <c r="U457" s="50">
        <v>12000000</v>
      </c>
      <c r="V457" s="50">
        <v>0</v>
      </c>
      <c r="W457" s="50"/>
      <c r="X457" s="558"/>
      <c r="Y457" s="558"/>
      <c r="Z457" s="558"/>
      <c r="AA457" s="55">
        <f t="shared" si="48"/>
        <v>12000000</v>
      </c>
      <c r="AB457" s="55">
        <f t="shared" si="46"/>
        <v>12000000</v>
      </c>
      <c r="AC457" s="55">
        <f t="shared" si="46"/>
        <v>0</v>
      </c>
      <c r="AD457" s="55">
        <f t="shared" si="47"/>
        <v>0</v>
      </c>
    </row>
    <row r="458" spans="1:30" s="51" customFormat="1" x14ac:dyDescent="0.25">
      <c r="A458" s="89">
        <f>SUBTOTAL(103,$B$2:B458)</f>
        <v>457</v>
      </c>
      <c r="B458" s="48" t="s">
        <v>3357</v>
      </c>
      <c r="C458" s="49">
        <v>31906985260081</v>
      </c>
      <c r="D458" s="49" t="str">
        <f>VLOOKUP(C458,'Hemis baza'!K:AJ,26,)</f>
        <v>438231100098</v>
      </c>
      <c r="E458" s="24" t="str">
        <f>VLOOKUP(C458,'Hemis baza'!K:AF,13,)</f>
        <v>To‘lov-shartnoma</v>
      </c>
      <c r="F458" s="109" t="str">
        <f>VLOOKUP(C458,'Hemis baza'!K:AF,3,)</f>
        <v>3-kurs</v>
      </c>
      <c r="G458" s="307" t="s">
        <v>318</v>
      </c>
      <c r="H458" s="404" t="str">
        <f>VLOOKUP(C458,'Hemis baza'!K:AF,5,)</f>
        <v>S1-22 IQT</v>
      </c>
      <c r="I458" s="403" t="str">
        <f>VLOOKUP(C458,'Hemis baza'!K:AF,11,)</f>
        <v>Bakalavr</v>
      </c>
      <c r="J458" s="23" t="str">
        <f>VLOOKUP(C458,'Hemis baza'!K:AF,12,)</f>
        <v>Sirtqi</v>
      </c>
      <c r="K458" s="77" t="s">
        <v>3358</v>
      </c>
      <c r="L458" s="50">
        <v>12000000</v>
      </c>
      <c r="M458" s="50">
        <f>SUMIF('BR 3'!B:B,'3-kurs'!C458,'BR 3'!G:G)</f>
        <v>6000000</v>
      </c>
      <c r="N458" s="12">
        <f t="shared" si="44"/>
        <v>6000000</v>
      </c>
      <c r="O458" s="50"/>
      <c r="P458" s="12">
        <f t="shared" si="45"/>
        <v>0</v>
      </c>
      <c r="Q458" s="48"/>
      <c r="T458" s="50">
        <f t="shared" si="43"/>
        <v>0</v>
      </c>
      <c r="U458" s="50">
        <v>6000000</v>
      </c>
      <c r="V458" s="50">
        <v>0</v>
      </c>
      <c r="W458" s="50"/>
      <c r="X458" s="558"/>
      <c r="Y458" s="558"/>
      <c r="Z458" s="558"/>
      <c r="AA458" s="55">
        <f t="shared" si="48"/>
        <v>12000000</v>
      </c>
      <c r="AB458" s="55">
        <f t="shared" si="46"/>
        <v>6000000</v>
      </c>
      <c r="AC458" s="55">
        <f t="shared" si="46"/>
        <v>6000000</v>
      </c>
      <c r="AD458" s="55">
        <f t="shared" si="47"/>
        <v>0</v>
      </c>
    </row>
    <row r="459" spans="1:30" x14ac:dyDescent="0.25">
      <c r="A459" s="89">
        <f>SUBTOTAL(103,$B$2:B459)</f>
        <v>458</v>
      </c>
      <c r="B459" s="384" t="s">
        <v>3359</v>
      </c>
      <c r="C459" s="49">
        <v>41310871090059</v>
      </c>
      <c r="D459" s="49" t="e">
        <f>VLOOKUP(C459,'Hemis baza'!K:AJ,26,)</f>
        <v>#N/A</v>
      </c>
      <c r="E459" s="24" t="e">
        <f>VLOOKUP(C459,'Hemis baza'!K:AF,13,)</f>
        <v>#N/A</v>
      </c>
      <c r="F459" s="109" t="e">
        <f>VLOOKUP(C459,'Hemis baza'!K:AF,3,)</f>
        <v>#N/A</v>
      </c>
      <c r="G459" s="47"/>
      <c r="H459" s="404" t="e">
        <f>VLOOKUP(C459,'Hemis baza'!K:AF,5,)</f>
        <v>#N/A</v>
      </c>
      <c r="I459" s="403" t="e">
        <f>VLOOKUP(C459,'Hemis baza'!K:AF,11,)</f>
        <v>#N/A</v>
      </c>
      <c r="J459" s="23" t="e">
        <f>VLOOKUP(C459,'Hemis baza'!K:AF,12,)</f>
        <v>#N/A</v>
      </c>
      <c r="K459" s="77" t="s">
        <v>3360</v>
      </c>
      <c r="L459" s="342">
        <v>12000000</v>
      </c>
      <c r="M459" s="342">
        <f>SUMIF('BR 3'!B:B,'3-kurs'!C459,'BR 3'!G:G)</f>
        <v>-12000000</v>
      </c>
      <c r="N459" s="12">
        <f t="shared" si="44"/>
        <v>24000000</v>
      </c>
      <c r="O459" s="342"/>
      <c r="P459" s="12">
        <f t="shared" si="45"/>
        <v>0</v>
      </c>
      <c r="Q459" s="384"/>
      <c r="T459" s="342">
        <f t="shared" si="43"/>
        <v>0</v>
      </c>
      <c r="U459" s="342">
        <v>-12000000</v>
      </c>
      <c r="V459" s="342">
        <v>0</v>
      </c>
      <c r="W459" s="342"/>
      <c r="X459" s="559"/>
      <c r="Y459" s="559"/>
      <c r="Z459" s="559"/>
      <c r="AA459" s="55">
        <f t="shared" si="48"/>
        <v>12000000</v>
      </c>
      <c r="AB459" s="55">
        <f t="shared" si="46"/>
        <v>-12000000</v>
      </c>
      <c r="AC459" s="55">
        <f t="shared" si="46"/>
        <v>24000000</v>
      </c>
      <c r="AD459" s="55">
        <f t="shared" si="47"/>
        <v>0</v>
      </c>
    </row>
    <row r="460" spans="1:30" s="51" customFormat="1" x14ac:dyDescent="0.25">
      <c r="A460" s="89">
        <f>SUBTOTAL(103,$B$2:B460)</f>
        <v>459</v>
      </c>
      <c r="B460" s="48" t="s">
        <v>3361</v>
      </c>
      <c r="C460" s="49">
        <v>40711805260026</v>
      </c>
      <c r="D460" s="49" t="e">
        <f>VLOOKUP(C460,'Hemis baza'!K:AJ,26,)</f>
        <v>#N/A</v>
      </c>
      <c r="E460" s="24" t="e">
        <f>VLOOKUP(C460,'Hemis baza'!K:AF,13,)</f>
        <v>#N/A</v>
      </c>
      <c r="F460" s="109" t="e">
        <f>VLOOKUP(C460,'Hemis baza'!K:AF,3,)</f>
        <v>#N/A</v>
      </c>
      <c r="G460" s="47"/>
      <c r="H460" s="404" t="e">
        <f>VLOOKUP(C460,'Hemis baza'!K:AF,5,)</f>
        <v>#N/A</v>
      </c>
      <c r="I460" s="403" t="e">
        <f>VLOOKUP(C460,'Hemis baza'!K:AF,11,)</f>
        <v>#N/A</v>
      </c>
      <c r="J460" s="23" t="e">
        <f>VLOOKUP(C460,'Hemis baza'!K:AF,12,)</f>
        <v>#N/A</v>
      </c>
      <c r="K460" s="77" t="s">
        <v>4681</v>
      </c>
      <c r="L460" s="50">
        <v>15000000</v>
      </c>
      <c r="M460" s="50">
        <f>SUMIF('BR 3'!B:B,'3-kurs'!C460,'BR 3'!G:G)</f>
        <v>0</v>
      </c>
      <c r="N460" s="12">
        <f t="shared" si="44"/>
        <v>15000000</v>
      </c>
      <c r="O460" s="50"/>
      <c r="P460" s="12">
        <f t="shared" si="45"/>
        <v>0</v>
      </c>
      <c r="Q460" s="48"/>
      <c r="T460" s="50">
        <f t="shared" si="43"/>
        <v>0</v>
      </c>
      <c r="U460" s="50">
        <v>0</v>
      </c>
      <c r="V460" s="50">
        <v>0</v>
      </c>
      <c r="W460" s="50"/>
      <c r="X460" s="558"/>
      <c r="Y460" s="558"/>
      <c r="Z460" s="558"/>
      <c r="AA460" s="55">
        <f t="shared" si="48"/>
        <v>15000000</v>
      </c>
      <c r="AB460" s="55">
        <f t="shared" si="46"/>
        <v>0</v>
      </c>
      <c r="AC460" s="55">
        <f t="shared" si="46"/>
        <v>15000000</v>
      </c>
      <c r="AD460" s="55">
        <f t="shared" si="47"/>
        <v>0</v>
      </c>
    </row>
    <row r="461" spans="1:30" s="51" customFormat="1" x14ac:dyDescent="0.25">
      <c r="A461" s="89">
        <f>SUBTOTAL(103,$B$2:B461)</f>
        <v>460</v>
      </c>
      <c r="B461" s="48" t="s">
        <v>3362</v>
      </c>
      <c r="C461" s="49">
        <v>52706015300025</v>
      </c>
      <c r="D461" s="49" t="str">
        <f>VLOOKUP(C461,'Hemis baza'!K:AJ,26,)</f>
        <v>438231100075</v>
      </c>
      <c r="E461" s="24" t="str">
        <f>VLOOKUP(C461,'Hemis baza'!K:AF,13,)</f>
        <v>To‘lov-shartnoma</v>
      </c>
      <c r="F461" s="109" t="str">
        <f>VLOOKUP(C461,'Hemis baza'!K:AF,3,)</f>
        <v>3-kurs</v>
      </c>
      <c r="G461" s="47" t="s">
        <v>309</v>
      </c>
      <c r="H461" s="404" t="str">
        <f>VLOOKUP(C461,'Hemis baza'!K:AF,5,)</f>
        <v>S1-22 Tarix</v>
      </c>
      <c r="I461" s="403" t="str">
        <f>VLOOKUP(C461,'Hemis baza'!K:AF,11,)</f>
        <v>Bakalavr</v>
      </c>
      <c r="J461" s="23" t="str">
        <f>VLOOKUP(C461,'Hemis baza'!K:AF,12,)</f>
        <v>Sirtqi</v>
      </c>
      <c r="K461" s="77" t="s">
        <v>3363</v>
      </c>
      <c r="L461" s="50">
        <v>12000000</v>
      </c>
      <c r="M461" s="50">
        <f>SUMIF('BR 3'!B:B,'3-kurs'!C461,'BR 3'!G:G)</f>
        <v>6000000</v>
      </c>
      <c r="N461" s="12">
        <f t="shared" si="44"/>
        <v>6000000</v>
      </c>
      <c r="O461" s="50"/>
      <c r="P461" s="12">
        <f t="shared" si="45"/>
        <v>0</v>
      </c>
      <c r="Q461" s="48"/>
      <c r="T461" s="50">
        <f t="shared" si="43"/>
        <v>0</v>
      </c>
      <c r="U461" s="50">
        <v>6000000</v>
      </c>
      <c r="V461" s="50">
        <v>0</v>
      </c>
      <c r="W461" s="50"/>
      <c r="X461" s="558"/>
      <c r="Y461" s="558"/>
      <c r="Z461" s="558"/>
      <c r="AA461" s="55">
        <f t="shared" si="48"/>
        <v>12000000</v>
      </c>
      <c r="AB461" s="55">
        <f t="shared" si="46"/>
        <v>6000000</v>
      </c>
      <c r="AC461" s="55">
        <f t="shared" si="46"/>
        <v>6000000</v>
      </c>
      <c r="AD461" s="55">
        <f t="shared" si="47"/>
        <v>0</v>
      </c>
    </row>
    <row r="462" spans="1:30" s="51" customFormat="1" x14ac:dyDescent="0.25">
      <c r="A462" s="89">
        <f>SUBTOTAL(103,$B$2:B462)</f>
        <v>461</v>
      </c>
      <c r="B462" s="48" t="s">
        <v>3364</v>
      </c>
      <c r="C462" s="49">
        <v>40405861110123</v>
      </c>
      <c r="D462" s="49" t="str">
        <f>VLOOKUP(C462,'Hemis baza'!K:AJ,26,)</f>
        <v>438221100308</v>
      </c>
      <c r="E462" s="24" t="str">
        <f>VLOOKUP(C462,'Hemis baza'!K:AF,13,)</f>
        <v>To‘lov-shartnoma</v>
      </c>
      <c r="F462" s="109" t="str">
        <f>VLOOKUP(C462,'Hemis baza'!K:AF,3,)</f>
        <v>3-kurs</v>
      </c>
      <c r="G462" s="47" t="s">
        <v>4882</v>
      </c>
      <c r="H462" s="404" t="str">
        <f>VLOOKUP(C462,'Hemis baza'!K:AF,5,)</f>
        <v>S3-22 AP</v>
      </c>
      <c r="I462" s="403" t="str">
        <f>VLOOKUP(C462,'Hemis baza'!K:AF,11,)</f>
        <v>Bakalavr</v>
      </c>
      <c r="J462" s="23" t="str">
        <f>VLOOKUP(C462,'Hemis baza'!K:AF,12,)</f>
        <v>Sirtqi</v>
      </c>
      <c r="K462" s="77" t="s">
        <v>3365</v>
      </c>
      <c r="L462" s="50">
        <v>12000000</v>
      </c>
      <c r="M462" s="50">
        <f>SUMIF('BR 3'!B:B,'3-kurs'!C462,'BR 3'!G:G)</f>
        <v>9000000</v>
      </c>
      <c r="N462" s="12">
        <f t="shared" si="44"/>
        <v>3000000</v>
      </c>
      <c r="O462" s="50"/>
      <c r="P462" s="12">
        <f t="shared" si="45"/>
        <v>0</v>
      </c>
      <c r="Q462" s="48"/>
      <c r="T462" s="50">
        <f t="shared" si="43"/>
        <v>0</v>
      </c>
      <c r="U462" s="50">
        <v>9000000</v>
      </c>
      <c r="V462" s="50">
        <v>0</v>
      </c>
      <c r="W462" s="50"/>
      <c r="X462" s="558"/>
      <c r="Y462" s="558"/>
      <c r="Z462" s="558"/>
      <c r="AA462" s="55">
        <f t="shared" si="48"/>
        <v>12000000</v>
      </c>
      <c r="AB462" s="55">
        <f t="shared" si="46"/>
        <v>9000000</v>
      </c>
      <c r="AC462" s="55">
        <f t="shared" si="46"/>
        <v>3000000</v>
      </c>
      <c r="AD462" s="55">
        <f t="shared" si="47"/>
        <v>0</v>
      </c>
    </row>
    <row r="463" spans="1:30" s="51" customFormat="1" x14ac:dyDescent="0.25">
      <c r="A463" s="89">
        <f>SUBTOTAL(103,$B$2:B463)</f>
        <v>462</v>
      </c>
      <c r="B463" s="48" t="s">
        <v>3366</v>
      </c>
      <c r="C463" s="49">
        <v>62711055330016</v>
      </c>
      <c r="D463" s="49" t="str">
        <f>VLOOKUP(C463,'Hemis baza'!K:AJ,26,)</f>
        <v>438221100264</v>
      </c>
      <c r="E463" s="24" t="str">
        <f>VLOOKUP(C463,'Hemis baza'!K:AF,13,)</f>
        <v>To‘lov-shartnoma</v>
      </c>
      <c r="F463" s="109" t="str">
        <f>VLOOKUP(C463,'Hemis baza'!K:AF,3,)</f>
        <v>3-kurs</v>
      </c>
      <c r="G463" s="47" t="s">
        <v>4882</v>
      </c>
      <c r="H463" s="404" t="str">
        <f>VLOOKUP(C463,'Hemis baza'!K:AF,5,)</f>
        <v>S3-22 AP</v>
      </c>
      <c r="I463" s="403" t="str">
        <f>VLOOKUP(C463,'Hemis baza'!K:AF,11,)</f>
        <v>Bakalavr</v>
      </c>
      <c r="J463" s="23" t="str">
        <f>VLOOKUP(C463,'Hemis baza'!K:AF,12,)</f>
        <v>Sirtqi</v>
      </c>
      <c r="K463" s="77" t="s">
        <v>3367</v>
      </c>
      <c r="L463" s="50">
        <v>12000000</v>
      </c>
      <c r="M463" s="50">
        <f>SUMIF('BR 3'!B:B,'3-kurs'!C463,'BR 3'!G:G)</f>
        <v>11000000</v>
      </c>
      <c r="N463" s="12">
        <f t="shared" si="44"/>
        <v>1000000</v>
      </c>
      <c r="O463" s="50"/>
      <c r="P463" s="12">
        <f t="shared" si="45"/>
        <v>0</v>
      </c>
      <c r="Q463" s="48"/>
      <c r="T463" s="50">
        <f t="shared" si="43"/>
        <v>0</v>
      </c>
      <c r="U463" s="50">
        <v>11000000</v>
      </c>
      <c r="V463" s="50">
        <v>0</v>
      </c>
      <c r="W463" s="50"/>
      <c r="X463" s="558"/>
      <c r="Y463" s="558"/>
      <c r="Z463" s="558"/>
      <c r="AA463" s="55">
        <f t="shared" si="48"/>
        <v>12000000</v>
      </c>
      <c r="AB463" s="55">
        <f t="shared" si="46"/>
        <v>11000000</v>
      </c>
      <c r="AC463" s="55">
        <f t="shared" si="46"/>
        <v>1000000</v>
      </c>
      <c r="AD463" s="55">
        <f t="shared" si="47"/>
        <v>0</v>
      </c>
    </row>
    <row r="464" spans="1:30" s="51" customFormat="1" x14ac:dyDescent="0.25">
      <c r="A464" s="89">
        <f>SUBTOTAL(103,$B$2:B464)</f>
        <v>463</v>
      </c>
      <c r="B464" s="48" t="s">
        <v>3368</v>
      </c>
      <c r="C464" s="49">
        <v>61105035350036</v>
      </c>
      <c r="D464" s="49" t="str">
        <f>VLOOKUP(C464,'Hemis baza'!K:AJ,26,)</f>
        <v>438221100081</v>
      </c>
      <c r="E464" s="24" t="str">
        <f>VLOOKUP(C464,'Hemis baza'!K:AF,13,)</f>
        <v>To‘lov-shartnoma</v>
      </c>
      <c r="F464" s="109" t="str">
        <f>VLOOKUP(C464,'Hemis baza'!K:AF,3,)</f>
        <v>3-kurs</v>
      </c>
      <c r="G464" s="47" t="s">
        <v>4882</v>
      </c>
      <c r="H464" s="404" t="str">
        <f>VLOOKUP(C464,'Hemis baza'!K:AF,5,)</f>
        <v>1-22 AP</v>
      </c>
      <c r="I464" s="403" t="str">
        <f>VLOOKUP(C464,'Hemis baza'!K:AF,11,)</f>
        <v>Bakalavr</v>
      </c>
      <c r="J464" s="23" t="str">
        <f>VLOOKUP(C464,'Hemis baza'!K:AF,12,)</f>
        <v>Kunduzgi</v>
      </c>
      <c r="K464" s="77" t="s">
        <v>3369</v>
      </c>
      <c r="L464" s="50">
        <v>15000000</v>
      </c>
      <c r="M464" s="50">
        <f>SUMIF('BR 3'!B:B,'3-kurs'!C464,'BR 3'!G:G)</f>
        <v>7500000</v>
      </c>
      <c r="N464" s="12">
        <f t="shared" si="44"/>
        <v>7500000</v>
      </c>
      <c r="O464" s="50"/>
      <c r="P464" s="12">
        <f t="shared" si="45"/>
        <v>0</v>
      </c>
      <c r="Q464" s="48"/>
      <c r="T464" s="50">
        <f t="shared" si="43"/>
        <v>0</v>
      </c>
      <c r="U464" s="50">
        <v>7500000</v>
      </c>
      <c r="V464" s="50">
        <v>0</v>
      </c>
      <c r="W464" s="50"/>
      <c r="X464" s="558"/>
      <c r="Y464" s="558"/>
      <c r="Z464" s="558"/>
      <c r="AA464" s="55">
        <f t="shared" si="48"/>
        <v>15000000</v>
      </c>
      <c r="AB464" s="55">
        <f t="shared" si="46"/>
        <v>7500000</v>
      </c>
      <c r="AC464" s="55">
        <f t="shared" si="46"/>
        <v>7500000</v>
      </c>
      <c r="AD464" s="55">
        <f t="shared" si="47"/>
        <v>0</v>
      </c>
    </row>
    <row r="465" spans="1:30" s="51" customFormat="1" x14ac:dyDescent="0.25">
      <c r="A465" s="89">
        <f>SUBTOTAL(103,$B$2:B465)</f>
        <v>464</v>
      </c>
      <c r="B465" s="48" t="s">
        <v>3370</v>
      </c>
      <c r="C465" s="49">
        <v>62912045260014</v>
      </c>
      <c r="D465" s="49" t="str">
        <f>VLOOKUP(C465,'Hemis baza'!K:AJ,26,)</f>
        <v>438221100294</v>
      </c>
      <c r="E465" s="24" t="str">
        <f>VLOOKUP(C465,'Hemis baza'!K:AF,13,)</f>
        <v>To‘lov-shartnoma</v>
      </c>
      <c r="F465" s="109" t="str">
        <f>VLOOKUP(C465,'Hemis baza'!K:AF,3,)</f>
        <v>3-kurs</v>
      </c>
      <c r="G465" s="47" t="s">
        <v>4882</v>
      </c>
      <c r="H465" s="404" t="str">
        <f>VLOOKUP(C465,'Hemis baza'!K:AF,5,)</f>
        <v>1-22 AP</v>
      </c>
      <c r="I465" s="403" t="str">
        <f>VLOOKUP(C465,'Hemis baza'!K:AF,11,)</f>
        <v>Bakalavr</v>
      </c>
      <c r="J465" s="23" t="str">
        <f>VLOOKUP(C465,'Hemis baza'!K:AF,12,)</f>
        <v>Kunduzgi</v>
      </c>
      <c r="K465" s="77" t="s">
        <v>3371</v>
      </c>
      <c r="L465" s="50">
        <v>15000000</v>
      </c>
      <c r="M465" s="50">
        <f>SUMIF('BR 3'!B:B,'3-kurs'!C465,'BR 3'!G:G)</f>
        <v>7500000</v>
      </c>
      <c r="N465" s="12">
        <f t="shared" si="44"/>
        <v>7500000</v>
      </c>
      <c r="O465" s="50"/>
      <c r="P465" s="12">
        <f t="shared" si="45"/>
        <v>0</v>
      </c>
      <c r="Q465" s="48"/>
      <c r="T465" s="50">
        <f t="shared" si="43"/>
        <v>0</v>
      </c>
      <c r="U465" s="50">
        <v>7500000</v>
      </c>
      <c r="V465" s="50">
        <v>0</v>
      </c>
      <c r="W465" s="50"/>
      <c r="X465" s="558"/>
      <c r="Y465" s="558"/>
      <c r="Z465" s="558"/>
      <c r="AA465" s="55">
        <f t="shared" si="48"/>
        <v>15000000</v>
      </c>
      <c r="AB465" s="55">
        <f t="shared" si="46"/>
        <v>7500000</v>
      </c>
      <c r="AC465" s="55">
        <f t="shared" si="46"/>
        <v>7500000</v>
      </c>
      <c r="AD465" s="55">
        <f t="shared" si="47"/>
        <v>0</v>
      </c>
    </row>
    <row r="466" spans="1:30" s="51" customFormat="1" x14ac:dyDescent="0.25">
      <c r="A466" s="89">
        <f>SUBTOTAL(103,$B$2:B466)</f>
        <v>465</v>
      </c>
      <c r="B466" s="48" t="s">
        <v>3372</v>
      </c>
      <c r="C466" s="49">
        <v>61704045370016</v>
      </c>
      <c r="D466" s="49" t="str">
        <f>VLOOKUP(C466,'Hemis baza'!K:AJ,26,)</f>
        <v>438221100265</v>
      </c>
      <c r="E466" s="24" t="str">
        <f>VLOOKUP(C466,'Hemis baza'!K:AF,13,)</f>
        <v>To‘lov-shartnoma</v>
      </c>
      <c r="F466" s="109" t="str">
        <f>VLOOKUP(C466,'Hemis baza'!K:AF,3,)</f>
        <v>3-kurs</v>
      </c>
      <c r="G466" s="47" t="s">
        <v>270</v>
      </c>
      <c r="H466" s="404" t="str">
        <f>VLOOKUP(C466,'Hemis baza'!K:AF,5,)</f>
        <v>2-22 XTA</v>
      </c>
      <c r="I466" s="403" t="str">
        <f>VLOOKUP(C466,'Hemis baza'!K:AF,11,)</f>
        <v>Bakalavr</v>
      </c>
      <c r="J466" s="23" t="str">
        <f>VLOOKUP(C466,'Hemis baza'!K:AF,12,)</f>
        <v>Kunduzgi</v>
      </c>
      <c r="K466" s="77" t="s">
        <v>3373</v>
      </c>
      <c r="L466" s="50">
        <v>15000000</v>
      </c>
      <c r="M466" s="50">
        <f>SUMIF('BR 3'!B:B,'3-kurs'!C466,'BR 3'!G:G)</f>
        <v>15000000</v>
      </c>
      <c r="N466" s="12">
        <f t="shared" si="44"/>
        <v>0</v>
      </c>
      <c r="O466" s="50"/>
      <c r="P466" s="12">
        <f t="shared" si="45"/>
        <v>0</v>
      </c>
      <c r="Q466" s="48"/>
      <c r="T466" s="50">
        <f t="shared" si="43"/>
        <v>0</v>
      </c>
      <c r="U466" s="50">
        <v>15000000</v>
      </c>
      <c r="V466" s="50">
        <v>0</v>
      </c>
      <c r="W466" s="50"/>
      <c r="X466" s="558"/>
      <c r="Y466" s="558"/>
      <c r="Z466" s="558"/>
      <c r="AA466" s="55">
        <f t="shared" si="48"/>
        <v>15000000</v>
      </c>
      <c r="AB466" s="55">
        <f t="shared" si="46"/>
        <v>15000000</v>
      </c>
      <c r="AC466" s="55">
        <f t="shared" si="46"/>
        <v>0</v>
      </c>
      <c r="AD466" s="55">
        <f t="shared" si="47"/>
        <v>0</v>
      </c>
    </row>
    <row r="467" spans="1:30" s="51" customFormat="1" x14ac:dyDescent="0.25">
      <c r="A467" s="89">
        <f>SUBTOTAL(103,$B$2:B467)</f>
        <v>466</v>
      </c>
      <c r="B467" s="48" t="s">
        <v>3374</v>
      </c>
      <c r="C467" s="49">
        <v>60604055320069</v>
      </c>
      <c r="D467" s="49" t="e">
        <f>VLOOKUP(C467,'Hemis baza'!K:AJ,26,)</f>
        <v>#N/A</v>
      </c>
      <c r="E467" s="24" t="e">
        <f>VLOOKUP(C467,'Hemis baza'!K:AF,13,)</f>
        <v>#N/A</v>
      </c>
      <c r="F467" s="109" t="e">
        <f>VLOOKUP(C467,'Hemis baza'!K:AF,3,)</f>
        <v>#N/A</v>
      </c>
      <c r="G467" s="47" t="s">
        <v>270</v>
      </c>
      <c r="H467" s="404" t="e">
        <f>VLOOKUP(C467,'Hemis baza'!K:AF,5,)</f>
        <v>#N/A</v>
      </c>
      <c r="I467" s="403" t="e">
        <f>VLOOKUP(C467,'Hemis baza'!K:AF,11,)</f>
        <v>#N/A</v>
      </c>
      <c r="J467" s="23" t="e">
        <f>VLOOKUP(C467,'Hemis baza'!K:AF,12,)</f>
        <v>#N/A</v>
      </c>
      <c r="K467" s="77" t="s">
        <v>3375</v>
      </c>
      <c r="L467" s="50">
        <v>15000000</v>
      </c>
      <c r="M467" s="50">
        <f>SUMIF('BR 3'!B:B,'3-kurs'!C467,'BR 3'!G:G)</f>
        <v>-7500000</v>
      </c>
      <c r="N467" s="12">
        <f t="shared" si="44"/>
        <v>22500000</v>
      </c>
      <c r="O467" s="50">
        <v>15000000</v>
      </c>
      <c r="P467" s="12">
        <f t="shared" si="45"/>
        <v>0</v>
      </c>
      <c r="Q467" s="48"/>
      <c r="T467" s="50">
        <f t="shared" si="43"/>
        <v>0</v>
      </c>
      <c r="U467" s="50">
        <v>-7500000</v>
      </c>
      <c r="V467" s="50">
        <v>0</v>
      </c>
      <c r="W467" s="50"/>
      <c r="X467" s="558"/>
      <c r="Y467" s="558"/>
      <c r="Z467" s="558"/>
      <c r="AA467" s="55">
        <f t="shared" si="48"/>
        <v>15000000</v>
      </c>
      <c r="AB467" s="55">
        <f t="shared" si="46"/>
        <v>-7500000</v>
      </c>
      <c r="AC467" s="55">
        <f t="shared" si="46"/>
        <v>22500000</v>
      </c>
      <c r="AD467" s="55">
        <f t="shared" si="47"/>
        <v>0</v>
      </c>
    </row>
    <row r="468" spans="1:30" x14ac:dyDescent="0.25">
      <c r="A468" s="89">
        <f>SUBTOTAL(103,$B$2:B468)</f>
        <v>467</v>
      </c>
      <c r="B468" s="384" t="s">
        <v>3376</v>
      </c>
      <c r="C468" s="49">
        <v>31108985300026</v>
      </c>
      <c r="D468" s="49" t="str">
        <f>VLOOKUP(C468,'Hemis baza'!K:AJ,26,)</f>
        <v>438221100253</v>
      </c>
      <c r="E468" s="24" t="str">
        <f>VLOOKUP(C468,'Hemis baza'!K:AF,13,)</f>
        <v>To‘lov-shartnoma</v>
      </c>
      <c r="F468" s="109" t="str">
        <f>VLOOKUP(C468,'Hemis baza'!K:AF,3,)</f>
        <v>3-kurs</v>
      </c>
      <c r="G468" s="47" t="s">
        <v>4882</v>
      </c>
      <c r="H468" s="404" t="str">
        <f>VLOOKUP(C468,'Hemis baza'!K:AF,5,)</f>
        <v>S1-22 AP</v>
      </c>
      <c r="I468" s="403" t="str">
        <f>VLOOKUP(C468,'Hemis baza'!K:AF,11,)</f>
        <v>Bakalavr</v>
      </c>
      <c r="J468" s="23" t="str">
        <f>VLOOKUP(C468,'Hemis baza'!K:AF,12,)</f>
        <v>Sirtqi</v>
      </c>
      <c r="K468" s="77" t="s">
        <v>3377</v>
      </c>
      <c r="L468" s="342">
        <v>12000000</v>
      </c>
      <c r="M468" s="342">
        <f>SUMIF('BR 3'!B:B,'3-kurs'!C468,'BR 3'!G:G)</f>
        <v>3040000</v>
      </c>
      <c r="N468" s="12">
        <f t="shared" si="44"/>
        <v>8960000</v>
      </c>
      <c r="O468" s="342"/>
      <c r="P468" s="12">
        <f t="shared" si="45"/>
        <v>0</v>
      </c>
      <c r="Q468" s="384"/>
      <c r="T468" s="342">
        <f t="shared" si="43"/>
        <v>0</v>
      </c>
      <c r="U468" s="342">
        <v>3040000</v>
      </c>
      <c r="V468" s="342">
        <v>0</v>
      </c>
      <c r="W468" s="342"/>
      <c r="X468" s="559"/>
      <c r="Y468" s="559"/>
      <c r="Z468" s="559"/>
      <c r="AA468" s="55">
        <f t="shared" si="48"/>
        <v>12000000</v>
      </c>
      <c r="AB468" s="55">
        <f t="shared" si="46"/>
        <v>3040000</v>
      </c>
      <c r="AC468" s="55">
        <f t="shared" si="46"/>
        <v>8960000</v>
      </c>
      <c r="AD468" s="55">
        <f t="shared" si="47"/>
        <v>0</v>
      </c>
    </row>
    <row r="469" spans="1:30" s="51" customFormat="1" x14ac:dyDescent="0.25">
      <c r="A469" s="89">
        <f>SUBTOTAL(103,$B$2:B469)</f>
        <v>468</v>
      </c>
      <c r="B469" s="48" t="s">
        <v>3380</v>
      </c>
      <c r="C469" s="49">
        <v>52108015290027</v>
      </c>
      <c r="D469" s="49" t="str">
        <f>VLOOKUP(C469,'Hemis baza'!K:AJ,26,)</f>
        <v>438221100206</v>
      </c>
      <c r="E469" s="24" t="str">
        <f>VLOOKUP(C469,'Hemis baza'!K:AF,13,)</f>
        <v>To‘lov-shartnoma</v>
      </c>
      <c r="F469" s="109" t="str">
        <f>VLOOKUP(C469,'Hemis baza'!K:AF,3,)</f>
        <v>3-kurs</v>
      </c>
      <c r="G469" s="47" t="s">
        <v>4882</v>
      </c>
      <c r="H469" s="404" t="str">
        <f>VLOOKUP(C469,'Hemis baza'!K:AF,5,)</f>
        <v>S3-22 AP</v>
      </c>
      <c r="I469" s="403" t="str">
        <f>VLOOKUP(C469,'Hemis baza'!K:AF,11,)</f>
        <v>Bakalavr</v>
      </c>
      <c r="J469" s="23" t="str">
        <f>VLOOKUP(C469,'Hemis baza'!K:AF,12,)</f>
        <v>Sirtqi</v>
      </c>
      <c r="K469" s="77" t="s">
        <v>3381</v>
      </c>
      <c r="L469" s="50">
        <v>12000000</v>
      </c>
      <c r="M469" s="50">
        <f>SUMIF('BR 3'!B:B,'3-kurs'!C469,'BR 3'!G:G)</f>
        <v>3091000</v>
      </c>
      <c r="N469" s="12">
        <f t="shared" si="44"/>
        <v>8909000</v>
      </c>
      <c r="O469" s="50"/>
      <c r="P469" s="12">
        <f t="shared" si="45"/>
        <v>0</v>
      </c>
      <c r="Q469" s="48"/>
      <c r="T469" s="50">
        <f t="shared" si="43"/>
        <v>0</v>
      </c>
      <c r="U469" s="50">
        <v>3091000</v>
      </c>
      <c r="V469" s="50">
        <v>0</v>
      </c>
      <c r="W469" s="50"/>
      <c r="X469" s="558"/>
      <c r="Y469" s="558"/>
      <c r="Z469" s="558"/>
      <c r="AA469" s="55">
        <f t="shared" si="48"/>
        <v>12000000</v>
      </c>
      <c r="AB469" s="55">
        <f t="shared" si="46"/>
        <v>3091000</v>
      </c>
      <c r="AC469" s="55">
        <f t="shared" si="46"/>
        <v>8909000</v>
      </c>
      <c r="AD469" s="55">
        <f t="shared" si="47"/>
        <v>0</v>
      </c>
    </row>
    <row r="470" spans="1:30" s="51" customFormat="1" x14ac:dyDescent="0.25">
      <c r="A470" s="89">
        <f>SUBTOTAL(103,$B$2:B470)</f>
        <v>469</v>
      </c>
      <c r="B470" s="48" t="s">
        <v>3382</v>
      </c>
      <c r="C470" s="49">
        <v>30505941000102</v>
      </c>
      <c r="D470" s="49" t="str">
        <f>VLOOKUP(C470,'Hemis baza'!K:AJ,26,)</f>
        <v>438221100152</v>
      </c>
      <c r="E470" s="24" t="str">
        <f>VLOOKUP(C470,'Hemis baza'!K:AF,13,)</f>
        <v>To‘lov-shartnoma</v>
      </c>
      <c r="F470" s="109" t="str">
        <f>VLOOKUP(C470,'Hemis baza'!K:AF,3,)</f>
        <v>3-kurs</v>
      </c>
      <c r="G470" s="307" t="s">
        <v>361</v>
      </c>
      <c r="H470" s="404" t="str">
        <f>VLOOKUP(C470,'Hemis baza'!K:AF,5,)</f>
        <v>S1-22 PSI</v>
      </c>
      <c r="I470" s="403" t="str">
        <f>VLOOKUP(C470,'Hemis baza'!K:AF,11,)</f>
        <v>Bakalavr</v>
      </c>
      <c r="J470" s="23" t="str">
        <f>VLOOKUP(C470,'Hemis baza'!K:AF,12,)</f>
        <v>Sirtqi</v>
      </c>
      <c r="K470" s="77" t="s">
        <v>3383</v>
      </c>
      <c r="L470" s="50">
        <v>12000000</v>
      </c>
      <c r="M470" s="50">
        <f>SUMIF('BR 3'!B:B,'3-kurs'!C470,'BR 3'!G:G)</f>
        <v>5200000</v>
      </c>
      <c r="N470" s="12">
        <f t="shared" si="44"/>
        <v>6800000</v>
      </c>
      <c r="O470" s="50"/>
      <c r="P470" s="12">
        <f t="shared" si="45"/>
        <v>0</v>
      </c>
      <c r="Q470" s="48"/>
      <c r="T470" s="50">
        <f t="shared" si="43"/>
        <v>0</v>
      </c>
      <c r="U470" s="50">
        <v>5200000</v>
      </c>
      <c r="V470" s="50">
        <v>0</v>
      </c>
      <c r="W470" s="50"/>
      <c r="X470" s="558"/>
      <c r="Y470" s="558"/>
      <c r="Z470" s="558"/>
      <c r="AA470" s="55">
        <f t="shared" si="48"/>
        <v>12000000</v>
      </c>
      <c r="AB470" s="55">
        <f t="shared" si="46"/>
        <v>5200000</v>
      </c>
      <c r="AC470" s="55">
        <f t="shared" si="46"/>
        <v>6800000</v>
      </c>
      <c r="AD470" s="55">
        <f t="shared" si="47"/>
        <v>0</v>
      </c>
    </row>
    <row r="471" spans="1:30" s="51" customFormat="1" x14ac:dyDescent="0.25">
      <c r="A471" s="89">
        <f>SUBTOTAL(103,$B$2:B471)</f>
        <v>470</v>
      </c>
      <c r="B471" s="48" t="s">
        <v>3384</v>
      </c>
      <c r="C471" s="49">
        <v>32611951000031</v>
      </c>
      <c r="D471" s="49" t="str">
        <f>VLOOKUP(C471,'Hemis baza'!K:AJ,26,)</f>
        <v>438231100286</v>
      </c>
      <c r="E471" s="24" t="str">
        <f>VLOOKUP(C471,'Hemis baza'!K:AF,13,)</f>
        <v>To‘lov-shartnoma</v>
      </c>
      <c r="F471" s="109" t="str">
        <f>VLOOKUP(C471,'Hemis baza'!K:AF,3,)</f>
        <v>3-kurs</v>
      </c>
      <c r="G471" s="307" t="s">
        <v>318</v>
      </c>
      <c r="H471" s="404" t="str">
        <f>VLOOKUP(C471,'Hemis baza'!K:AF,5,)</f>
        <v>S2-22 IQT</v>
      </c>
      <c r="I471" s="403" t="str">
        <f>VLOOKUP(C471,'Hemis baza'!K:AF,11,)</f>
        <v>Bakalavr</v>
      </c>
      <c r="J471" s="23" t="str">
        <f>VLOOKUP(C471,'Hemis baza'!K:AF,12,)</f>
        <v>Sirtqi</v>
      </c>
      <c r="K471" s="77" t="s">
        <v>3385</v>
      </c>
      <c r="L471" s="50">
        <v>12000000</v>
      </c>
      <c r="M471" s="50">
        <f>SUMIF('BR 3'!B:B,'3-kurs'!C471,'BR 3'!G:G)</f>
        <v>12000000</v>
      </c>
      <c r="N471" s="12">
        <f t="shared" si="44"/>
        <v>0</v>
      </c>
      <c r="O471" s="50"/>
      <c r="P471" s="12">
        <f t="shared" si="45"/>
        <v>0</v>
      </c>
      <c r="Q471" s="48"/>
      <c r="T471" s="50">
        <f t="shared" si="43"/>
        <v>0</v>
      </c>
      <c r="U471" s="50">
        <v>12000000</v>
      </c>
      <c r="V471" s="50">
        <v>0</v>
      </c>
      <c r="W471" s="50"/>
      <c r="X471" s="558"/>
      <c r="Y471" s="558"/>
      <c r="Z471" s="558"/>
      <c r="AA471" s="55">
        <f t="shared" si="48"/>
        <v>12000000</v>
      </c>
      <c r="AB471" s="55">
        <f t="shared" si="46"/>
        <v>12000000</v>
      </c>
      <c r="AC471" s="55">
        <f t="shared" si="46"/>
        <v>0</v>
      </c>
      <c r="AD471" s="55">
        <f t="shared" si="47"/>
        <v>0</v>
      </c>
    </row>
    <row r="472" spans="1:30" s="51" customFormat="1" x14ac:dyDescent="0.25">
      <c r="A472" s="89">
        <f>SUBTOTAL(103,$B$2:B472)</f>
        <v>471</v>
      </c>
      <c r="B472" s="48" t="s">
        <v>3386</v>
      </c>
      <c r="C472" s="49">
        <v>62803005280015</v>
      </c>
      <c r="D472" s="49" t="e">
        <f>VLOOKUP(C472,'Hemis baza'!K:AJ,26,)</f>
        <v>#N/A</v>
      </c>
      <c r="E472" s="24" t="e">
        <f>VLOOKUP(C472,'Hemis baza'!K:AF,13,)</f>
        <v>#N/A</v>
      </c>
      <c r="F472" s="109" t="e">
        <f>VLOOKUP(C472,'Hemis baza'!K:AF,3,)</f>
        <v>#N/A</v>
      </c>
      <c r="G472" s="47"/>
      <c r="H472" s="404" t="e">
        <f>VLOOKUP(C472,'Hemis baza'!K:AF,5,)</f>
        <v>#N/A</v>
      </c>
      <c r="I472" s="403" t="e">
        <f>VLOOKUP(C472,'Hemis baza'!K:AF,11,)</f>
        <v>#N/A</v>
      </c>
      <c r="J472" s="23" t="e">
        <f>VLOOKUP(C472,'Hemis baza'!K:AF,12,)</f>
        <v>#N/A</v>
      </c>
      <c r="K472" s="77" t="s">
        <v>4683</v>
      </c>
      <c r="L472" s="50">
        <v>15000000</v>
      </c>
      <c r="M472" s="50">
        <f>SUMIF('BR 3'!B:B,'3-kurs'!C472,'BR 3'!G:G)</f>
        <v>0</v>
      </c>
      <c r="N472" s="12">
        <f t="shared" si="44"/>
        <v>15000000</v>
      </c>
      <c r="O472" s="50"/>
      <c r="P472" s="12">
        <f t="shared" si="45"/>
        <v>0</v>
      </c>
      <c r="Q472" s="48"/>
      <c r="T472" s="50">
        <f t="shared" si="43"/>
        <v>0</v>
      </c>
      <c r="U472" s="50">
        <v>0</v>
      </c>
      <c r="V472" s="50">
        <v>0</v>
      </c>
      <c r="W472" s="50"/>
      <c r="X472" s="558"/>
      <c r="Y472" s="558"/>
      <c r="Z472" s="558"/>
      <c r="AA472" s="55">
        <f t="shared" si="48"/>
        <v>15000000</v>
      </c>
      <c r="AB472" s="55">
        <f t="shared" si="46"/>
        <v>0</v>
      </c>
      <c r="AC472" s="55">
        <f t="shared" si="46"/>
        <v>15000000</v>
      </c>
      <c r="AD472" s="55">
        <f t="shared" si="47"/>
        <v>0</v>
      </c>
    </row>
    <row r="473" spans="1:30" s="51" customFormat="1" x14ac:dyDescent="0.25">
      <c r="A473" s="89">
        <f>SUBTOTAL(103,$B$2:B473)</f>
        <v>472</v>
      </c>
      <c r="B473" s="48" t="s">
        <v>3387</v>
      </c>
      <c r="C473" s="49">
        <v>41512821140010</v>
      </c>
      <c r="D473" s="49" t="str">
        <f>VLOOKUP(C473,'Hemis baza'!K:AJ,26,)</f>
        <v>438231100119</v>
      </c>
      <c r="E473" s="24" t="str">
        <f>VLOOKUP(C473,'Hemis baza'!K:AF,13,)</f>
        <v>To‘lov-shartnoma</v>
      </c>
      <c r="F473" s="109" t="str">
        <f>VLOOKUP(C473,'Hemis baza'!K:AF,3,)</f>
        <v>3-kurs</v>
      </c>
      <c r="G473" s="47" t="s">
        <v>121</v>
      </c>
      <c r="H473" s="404" t="str">
        <f>VLOOKUP(C473,'Hemis baza'!K:AF,5,)</f>
        <v>S1-22 BT</v>
      </c>
      <c r="I473" s="403" t="str">
        <f>VLOOKUP(C473,'Hemis baza'!K:AF,11,)</f>
        <v>Bakalavr</v>
      </c>
      <c r="J473" s="23" t="str">
        <f>VLOOKUP(C473,'Hemis baza'!K:AF,12,)</f>
        <v>Sirtqi</v>
      </c>
      <c r="K473" s="77" t="s">
        <v>3388</v>
      </c>
      <c r="L473" s="50">
        <v>12000000</v>
      </c>
      <c r="M473" s="50">
        <f>SUMIF('BR 3'!B:B,'3-kurs'!C473,'BR 3'!G:G)</f>
        <v>7900000</v>
      </c>
      <c r="N473" s="12">
        <f t="shared" si="44"/>
        <v>4100000</v>
      </c>
      <c r="O473" s="50"/>
      <c r="P473" s="12">
        <f t="shared" si="45"/>
        <v>0</v>
      </c>
      <c r="Q473" s="48"/>
      <c r="T473" s="50">
        <f t="shared" si="43"/>
        <v>0</v>
      </c>
      <c r="U473" s="50">
        <v>7900000</v>
      </c>
      <c r="V473" s="50">
        <v>0</v>
      </c>
      <c r="W473" s="50"/>
      <c r="X473" s="558"/>
      <c r="Y473" s="558"/>
      <c r="Z473" s="558"/>
      <c r="AA473" s="55">
        <f t="shared" si="48"/>
        <v>12000000</v>
      </c>
      <c r="AB473" s="55">
        <f t="shared" si="46"/>
        <v>7900000</v>
      </c>
      <c r="AC473" s="55">
        <f t="shared" si="46"/>
        <v>4100000</v>
      </c>
      <c r="AD473" s="55">
        <f t="shared" si="47"/>
        <v>0</v>
      </c>
    </row>
    <row r="474" spans="1:30" s="51" customFormat="1" x14ac:dyDescent="0.25">
      <c r="A474" s="89">
        <f>SUBTOTAL(103,$B$2:B474)</f>
        <v>473</v>
      </c>
      <c r="B474" s="48" t="s">
        <v>3389</v>
      </c>
      <c r="C474" s="49">
        <v>60911015320031</v>
      </c>
      <c r="D474" s="49" t="str">
        <f>VLOOKUP(C474,'Hemis baza'!K:AJ,26,)</f>
        <v>438221100284</v>
      </c>
      <c r="E474" s="24" t="str">
        <f>VLOOKUP(C474,'Hemis baza'!K:AF,13,)</f>
        <v>To‘lov-shartnoma</v>
      </c>
      <c r="F474" s="109" t="str">
        <f>VLOOKUP(C474,'Hemis baza'!K:AF,3,)</f>
        <v>3-kurs</v>
      </c>
      <c r="G474" s="47" t="s">
        <v>270</v>
      </c>
      <c r="H474" s="404" t="str">
        <f>VLOOKUP(C474,'Hemis baza'!K:AF,5,)</f>
        <v>1-22 XTA</v>
      </c>
      <c r="I474" s="403" t="str">
        <f>VLOOKUP(C474,'Hemis baza'!K:AF,11,)</f>
        <v>Bakalavr</v>
      </c>
      <c r="J474" s="23" t="str">
        <f>VLOOKUP(C474,'Hemis baza'!K:AF,12,)</f>
        <v>Kunduzgi</v>
      </c>
      <c r="K474" s="77" t="s">
        <v>3390</v>
      </c>
      <c r="L474" s="50">
        <v>15000000</v>
      </c>
      <c r="M474" s="50">
        <f>SUMIF('BR 3'!B:B,'3-kurs'!C474,'BR 3'!G:G)</f>
        <v>5000000</v>
      </c>
      <c r="N474" s="12">
        <f t="shared" si="44"/>
        <v>10000000</v>
      </c>
      <c r="O474" s="50"/>
      <c r="P474" s="12">
        <f t="shared" si="45"/>
        <v>0</v>
      </c>
      <c r="Q474" s="48"/>
      <c r="T474" s="50">
        <f t="shared" si="43"/>
        <v>5000000</v>
      </c>
      <c r="U474" s="50">
        <v>0</v>
      </c>
      <c r="V474" s="50">
        <v>0</v>
      </c>
      <c r="W474" s="50"/>
      <c r="X474" s="558"/>
      <c r="Y474" s="558"/>
      <c r="Z474" s="558"/>
      <c r="AA474" s="55">
        <f t="shared" si="48"/>
        <v>15000000</v>
      </c>
      <c r="AB474" s="55">
        <f t="shared" si="46"/>
        <v>5000000</v>
      </c>
      <c r="AC474" s="55">
        <f t="shared" si="46"/>
        <v>10000000</v>
      </c>
      <c r="AD474" s="55">
        <f t="shared" si="47"/>
        <v>0</v>
      </c>
    </row>
    <row r="475" spans="1:30" s="51" customFormat="1" x14ac:dyDescent="0.25">
      <c r="A475" s="89">
        <f>SUBTOTAL(103,$B$2:B475)</f>
        <v>474</v>
      </c>
      <c r="B475" s="48" t="s">
        <v>3391</v>
      </c>
      <c r="C475" s="49">
        <v>41603901000091</v>
      </c>
      <c r="D475" s="49" t="str">
        <f>VLOOKUP(C475,'Hemis baza'!K:AJ,26,)</f>
        <v>438221100312</v>
      </c>
      <c r="E475" s="24" t="str">
        <f>VLOOKUP(C475,'Hemis baza'!K:AF,13,)</f>
        <v>To‘lov-shartnoma</v>
      </c>
      <c r="F475" s="109" t="str">
        <f>VLOOKUP(C475,'Hemis baza'!K:AF,3,)</f>
        <v>3-kurs</v>
      </c>
      <c r="G475" s="307" t="s">
        <v>361</v>
      </c>
      <c r="H475" s="404" t="str">
        <f>VLOOKUP(C475,'Hemis baza'!K:AF,5,)</f>
        <v>S2-22 PSI</v>
      </c>
      <c r="I475" s="403" t="str">
        <f>VLOOKUP(C475,'Hemis baza'!K:AF,11,)</f>
        <v>Bakalavr</v>
      </c>
      <c r="J475" s="23" t="str">
        <f>VLOOKUP(C475,'Hemis baza'!K:AF,12,)</f>
        <v>Sirtqi</v>
      </c>
      <c r="K475" s="77" t="s">
        <v>3392</v>
      </c>
      <c r="L475" s="50">
        <v>12000000</v>
      </c>
      <c r="M475" s="50">
        <f>SUMIF('BR 3'!B:B,'3-kurs'!C475,'BR 3'!G:G)</f>
        <v>12000000</v>
      </c>
      <c r="N475" s="12">
        <f t="shared" si="44"/>
        <v>0</v>
      </c>
      <c r="O475" s="50"/>
      <c r="P475" s="12">
        <f t="shared" si="45"/>
        <v>0</v>
      </c>
      <c r="Q475" s="48"/>
      <c r="T475" s="50">
        <f t="shared" si="43"/>
        <v>0</v>
      </c>
      <c r="U475" s="50">
        <v>12000000</v>
      </c>
      <c r="V475" s="50">
        <v>0</v>
      </c>
      <c r="W475" s="50"/>
      <c r="X475" s="558"/>
      <c r="Y475" s="558"/>
      <c r="Z475" s="558"/>
      <c r="AA475" s="55">
        <f t="shared" si="48"/>
        <v>12000000</v>
      </c>
      <c r="AB475" s="55">
        <f t="shared" si="46"/>
        <v>12000000</v>
      </c>
      <c r="AC475" s="55">
        <f t="shared" si="46"/>
        <v>0</v>
      </c>
      <c r="AD475" s="55">
        <f t="shared" si="47"/>
        <v>0</v>
      </c>
    </row>
    <row r="476" spans="1:30" s="51" customFormat="1" x14ac:dyDescent="0.25">
      <c r="A476" s="89">
        <f>SUBTOTAL(103,$B$2:B476)</f>
        <v>475</v>
      </c>
      <c r="B476" s="48" t="s">
        <v>3393</v>
      </c>
      <c r="C476" s="49">
        <v>40705830950027</v>
      </c>
      <c r="D476" s="49" t="e">
        <f>VLOOKUP(C476,'Hemis baza'!K:AJ,26,)</f>
        <v>#N/A</v>
      </c>
      <c r="E476" s="24" t="e">
        <f>VLOOKUP(C476,'Hemis baza'!K:AF,13,)</f>
        <v>#N/A</v>
      </c>
      <c r="F476" s="109" t="e">
        <f>VLOOKUP(C476,'Hemis baza'!K:AF,3,)</f>
        <v>#N/A</v>
      </c>
      <c r="G476" s="47"/>
      <c r="H476" s="404" t="e">
        <f>VLOOKUP(C476,'Hemis baza'!K:AF,5,)</f>
        <v>#N/A</v>
      </c>
      <c r="I476" s="403" t="e">
        <f>VLOOKUP(C476,'Hemis baza'!K:AF,11,)</f>
        <v>#N/A</v>
      </c>
      <c r="J476" s="23" t="e">
        <f>VLOOKUP(C476,'Hemis baza'!K:AF,12,)</f>
        <v>#N/A</v>
      </c>
      <c r="K476" s="77" t="s">
        <v>4685</v>
      </c>
      <c r="L476" s="50">
        <v>15000000</v>
      </c>
      <c r="M476" s="50">
        <f>SUMIF('BR 3'!B:B,'3-kurs'!C476,'BR 3'!G:G)</f>
        <v>0</v>
      </c>
      <c r="N476" s="12">
        <f t="shared" si="44"/>
        <v>15000000</v>
      </c>
      <c r="O476" s="50"/>
      <c r="P476" s="12">
        <f t="shared" si="45"/>
        <v>0</v>
      </c>
      <c r="Q476" s="48"/>
      <c r="T476" s="50">
        <f t="shared" si="43"/>
        <v>0</v>
      </c>
      <c r="U476" s="50">
        <v>0</v>
      </c>
      <c r="V476" s="50">
        <v>0</v>
      </c>
      <c r="W476" s="50"/>
      <c r="X476" s="558"/>
      <c r="Y476" s="558"/>
      <c r="Z476" s="558"/>
      <c r="AA476" s="55">
        <f t="shared" si="48"/>
        <v>15000000</v>
      </c>
      <c r="AB476" s="55">
        <f t="shared" si="46"/>
        <v>0</v>
      </c>
      <c r="AC476" s="55">
        <f t="shared" si="46"/>
        <v>15000000</v>
      </c>
      <c r="AD476" s="55">
        <f t="shared" si="47"/>
        <v>0</v>
      </c>
    </row>
    <row r="477" spans="1:30" s="51" customFormat="1" x14ac:dyDescent="0.25">
      <c r="A477" s="89">
        <f>SUBTOTAL(103,$B$2:B477)</f>
        <v>476</v>
      </c>
      <c r="B477" s="48" t="s">
        <v>3394</v>
      </c>
      <c r="C477" s="49">
        <v>60709045780033</v>
      </c>
      <c r="D477" s="49" t="e">
        <f>VLOOKUP(C477,'Hemis baza'!K:AJ,26,)</f>
        <v>#N/A</v>
      </c>
      <c r="E477" s="24" t="e">
        <f>VLOOKUP(C477,'Hemis baza'!K:AF,13,)</f>
        <v>#N/A</v>
      </c>
      <c r="F477" s="109" t="e">
        <f>VLOOKUP(C477,'Hemis baza'!K:AF,3,)</f>
        <v>#N/A</v>
      </c>
      <c r="G477" s="47"/>
      <c r="H477" s="404" t="e">
        <f>VLOOKUP(C477,'Hemis baza'!K:AF,5,)</f>
        <v>#N/A</v>
      </c>
      <c r="I477" s="403" t="e">
        <f>VLOOKUP(C477,'Hemis baza'!K:AF,11,)</f>
        <v>#N/A</v>
      </c>
      <c r="J477" s="23" t="e">
        <f>VLOOKUP(C477,'Hemis baza'!K:AF,12,)</f>
        <v>#N/A</v>
      </c>
      <c r="K477" s="77" t="s">
        <v>3395</v>
      </c>
      <c r="L477" s="50">
        <v>15000000</v>
      </c>
      <c r="M477" s="50">
        <f>SUMIF('BR 3'!B:B,'3-kurs'!C477,'BR 3'!G:G)</f>
        <v>0</v>
      </c>
      <c r="N477" s="12">
        <f t="shared" si="44"/>
        <v>15000000</v>
      </c>
      <c r="O477" s="50"/>
      <c r="P477" s="12">
        <f t="shared" si="45"/>
        <v>0</v>
      </c>
      <c r="Q477" s="48"/>
      <c r="T477" s="50">
        <f t="shared" si="43"/>
        <v>0</v>
      </c>
      <c r="U477" s="50">
        <v>0</v>
      </c>
      <c r="V477" s="50">
        <v>0</v>
      </c>
      <c r="W477" s="50"/>
      <c r="X477" s="558"/>
      <c r="Y477" s="558"/>
      <c r="Z477" s="558"/>
      <c r="AA477" s="55">
        <f t="shared" si="48"/>
        <v>15000000</v>
      </c>
      <c r="AB477" s="55">
        <f t="shared" si="46"/>
        <v>0</v>
      </c>
      <c r="AC477" s="55">
        <f t="shared" si="46"/>
        <v>15000000</v>
      </c>
      <c r="AD477" s="55">
        <f t="shared" si="47"/>
        <v>0</v>
      </c>
    </row>
    <row r="478" spans="1:30" s="51" customFormat="1" x14ac:dyDescent="0.25">
      <c r="A478" s="89">
        <f>SUBTOTAL(103,$B$2:B478)</f>
        <v>477</v>
      </c>
      <c r="B478" s="48" t="s">
        <v>3396</v>
      </c>
      <c r="C478" s="49">
        <v>50111005260036</v>
      </c>
      <c r="D478" s="49" t="str">
        <f>VLOOKUP(C478,'Hemis baza'!K:AJ,26,)</f>
        <v>438231100300</v>
      </c>
      <c r="E478" s="24" t="str">
        <f>VLOOKUP(C478,'Hemis baza'!K:AF,13,)</f>
        <v>To‘lov-shartnoma</v>
      </c>
      <c r="F478" s="109" t="str">
        <f>VLOOKUP(C478,'Hemis baza'!K:AF,3,)</f>
        <v>3-kurs</v>
      </c>
      <c r="G478" s="307" t="s">
        <v>361</v>
      </c>
      <c r="H478" s="404" t="str">
        <f>VLOOKUP(C478,'Hemis baza'!K:AF,5,)</f>
        <v>S2-22 PSI</v>
      </c>
      <c r="I478" s="403" t="str">
        <f>VLOOKUP(C478,'Hemis baza'!K:AF,11,)</f>
        <v>Bakalavr</v>
      </c>
      <c r="J478" s="23" t="str">
        <f>VLOOKUP(C478,'Hemis baza'!K:AF,12,)</f>
        <v>Sirtqi</v>
      </c>
      <c r="K478" s="77" t="s">
        <v>3397</v>
      </c>
      <c r="L478" s="50">
        <v>12000000</v>
      </c>
      <c r="M478" s="50">
        <f>SUMIF('BR 3'!B:B,'3-kurs'!C478,'BR 3'!G:G)</f>
        <v>3003500</v>
      </c>
      <c r="N478" s="12">
        <f t="shared" si="44"/>
        <v>8996500</v>
      </c>
      <c r="O478" s="50"/>
      <c r="P478" s="12">
        <f t="shared" si="45"/>
        <v>0</v>
      </c>
      <c r="Q478" s="48"/>
      <c r="T478" s="50">
        <f t="shared" si="43"/>
        <v>0</v>
      </c>
      <c r="U478" s="50">
        <v>3003500</v>
      </c>
      <c r="V478" s="50">
        <v>0</v>
      </c>
      <c r="W478" s="50"/>
      <c r="X478" s="558"/>
      <c r="Y478" s="558"/>
      <c r="Z478" s="558"/>
      <c r="AA478" s="55">
        <f t="shared" si="48"/>
        <v>12000000</v>
      </c>
      <c r="AB478" s="55">
        <f t="shared" si="46"/>
        <v>3003500</v>
      </c>
      <c r="AC478" s="55">
        <f t="shared" si="46"/>
        <v>8996500</v>
      </c>
      <c r="AD478" s="55">
        <f t="shared" si="47"/>
        <v>0</v>
      </c>
    </row>
    <row r="479" spans="1:30" s="51" customFormat="1" x14ac:dyDescent="0.25">
      <c r="A479" s="89">
        <f>SUBTOTAL(103,$B$2:B479)</f>
        <v>478</v>
      </c>
      <c r="B479" s="48" t="s">
        <v>3400</v>
      </c>
      <c r="C479" s="49">
        <v>40207925300019</v>
      </c>
      <c r="D479" s="49" t="str">
        <f>VLOOKUP(C479,'Hemis baza'!K:AJ,26,)</f>
        <v>438231100188</v>
      </c>
      <c r="E479" s="24" t="str">
        <f>VLOOKUP(C479,'Hemis baza'!K:AF,13,)</f>
        <v>To‘lov-shartnoma</v>
      </c>
      <c r="F479" s="109" t="str">
        <f>VLOOKUP(C479,'Hemis baza'!K:AF,3,)</f>
        <v>3-kurs</v>
      </c>
      <c r="G479" s="47" t="s">
        <v>36</v>
      </c>
      <c r="H479" s="404" t="str">
        <f>VLOOKUP(C479,'Hemis baza'!K:AF,5,)</f>
        <v>S1-22 MT</v>
      </c>
      <c r="I479" s="403" t="str">
        <f>VLOOKUP(C479,'Hemis baza'!K:AF,11,)</f>
        <v>Bakalavr</v>
      </c>
      <c r="J479" s="23" t="str">
        <f>VLOOKUP(C479,'Hemis baza'!K:AF,12,)</f>
        <v>Sirtqi</v>
      </c>
      <c r="K479" s="77" t="s">
        <v>3401</v>
      </c>
      <c r="L479" s="50">
        <v>12000000</v>
      </c>
      <c r="M479" s="50">
        <f>SUMIF('BR 3'!B:B,'3-kurs'!C479,'BR 3'!G:G)</f>
        <v>10550000</v>
      </c>
      <c r="N479" s="12">
        <f t="shared" si="44"/>
        <v>1450000</v>
      </c>
      <c r="O479" s="50"/>
      <c r="P479" s="12">
        <f t="shared" si="45"/>
        <v>0</v>
      </c>
      <c r="Q479" s="48" t="s">
        <v>7176</v>
      </c>
      <c r="T479" s="50">
        <f t="shared" si="43"/>
        <v>0</v>
      </c>
      <c r="U479" s="50">
        <v>10550000</v>
      </c>
      <c r="V479" s="50">
        <v>916665</v>
      </c>
      <c r="W479" s="50"/>
      <c r="X479" s="558"/>
      <c r="Y479" s="558"/>
      <c r="Z479" s="558"/>
      <c r="AA479" s="55">
        <f t="shared" si="48"/>
        <v>12000000</v>
      </c>
      <c r="AB479" s="55">
        <f t="shared" si="46"/>
        <v>10550000</v>
      </c>
      <c r="AC479" s="55">
        <f t="shared" si="46"/>
        <v>1450000</v>
      </c>
      <c r="AD479" s="55">
        <f t="shared" si="47"/>
        <v>0</v>
      </c>
    </row>
    <row r="480" spans="1:30" s="51" customFormat="1" x14ac:dyDescent="0.25">
      <c r="A480" s="89">
        <f>SUBTOTAL(103,$B$2:B480)</f>
        <v>479</v>
      </c>
      <c r="B480" s="48" t="s">
        <v>3402</v>
      </c>
      <c r="C480" s="49">
        <v>40207925300026</v>
      </c>
      <c r="D480" s="49" t="str">
        <f>VLOOKUP(C480,'Hemis baza'!K:AJ,26,)</f>
        <v>438231100209</v>
      </c>
      <c r="E480" s="24" t="str">
        <f>VLOOKUP(C480,'Hemis baza'!K:AF,13,)</f>
        <v>To‘lov-shartnoma</v>
      </c>
      <c r="F480" s="109" t="str">
        <f>VLOOKUP(C480,'Hemis baza'!K:AF,3,)</f>
        <v>3-kurs</v>
      </c>
      <c r="G480" s="47" t="s">
        <v>36</v>
      </c>
      <c r="H480" s="404" t="str">
        <f>VLOOKUP(C480,'Hemis baza'!K:AF,5,)</f>
        <v>S1-22 MT</v>
      </c>
      <c r="I480" s="403" t="str">
        <f>VLOOKUP(C480,'Hemis baza'!K:AF,11,)</f>
        <v>Bakalavr</v>
      </c>
      <c r="J480" s="23" t="str">
        <f>VLOOKUP(C480,'Hemis baza'!K:AF,12,)</f>
        <v>Sirtqi</v>
      </c>
      <c r="K480" s="77" t="s">
        <v>3403</v>
      </c>
      <c r="L480" s="50">
        <v>12000000</v>
      </c>
      <c r="M480" s="50">
        <f>SUMIF('BR 3'!B:B,'3-kurs'!C480,'BR 3'!G:G)</f>
        <v>6975000</v>
      </c>
      <c r="N480" s="12">
        <f t="shared" si="44"/>
        <v>5025000</v>
      </c>
      <c r="O480" s="50"/>
      <c r="P480" s="12">
        <f t="shared" si="45"/>
        <v>0</v>
      </c>
      <c r="Q480" s="48" t="s">
        <v>7176</v>
      </c>
      <c r="T480" s="50">
        <f t="shared" si="43"/>
        <v>0</v>
      </c>
      <c r="U480" s="50">
        <v>6975000</v>
      </c>
      <c r="V480" s="50">
        <v>916665</v>
      </c>
      <c r="W480" s="50"/>
      <c r="X480" s="558"/>
      <c r="Y480" s="558"/>
      <c r="Z480" s="558"/>
      <c r="AA480" s="55">
        <f t="shared" si="48"/>
        <v>12000000</v>
      </c>
      <c r="AB480" s="55">
        <f t="shared" si="46"/>
        <v>6975000</v>
      </c>
      <c r="AC480" s="55">
        <f t="shared" si="46"/>
        <v>5025000</v>
      </c>
      <c r="AD480" s="55">
        <f t="shared" si="47"/>
        <v>0</v>
      </c>
    </row>
    <row r="481" spans="1:30" s="51" customFormat="1" x14ac:dyDescent="0.25">
      <c r="A481" s="89">
        <f>SUBTOTAL(103,$B$2:B481)</f>
        <v>480</v>
      </c>
      <c r="B481" s="48" t="s">
        <v>3404</v>
      </c>
      <c r="C481" s="49">
        <v>61909045310028</v>
      </c>
      <c r="D481" s="49" t="str">
        <f>VLOOKUP(C481,'Hemis baza'!K:AJ,26,)</f>
        <v>438221100063</v>
      </c>
      <c r="E481" s="24" t="str">
        <f>VLOOKUP(C481,'Hemis baza'!K:AF,13,)</f>
        <v>To‘lov-shartnoma</v>
      </c>
      <c r="F481" s="109" t="str">
        <f>VLOOKUP(C481,'Hemis baza'!K:AF,3,)</f>
        <v>3-kurs</v>
      </c>
      <c r="G481" s="47" t="s">
        <v>270</v>
      </c>
      <c r="H481" s="404" t="str">
        <f>VLOOKUP(C481,'Hemis baza'!K:AF,5,)</f>
        <v>1-22 XTA</v>
      </c>
      <c r="I481" s="403" t="str">
        <f>VLOOKUP(C481,'Hemis baza'!K:AF,11,)</f>
        <v>Bakalavr</v>
      </c>
      <c r="J481" s="23" t="str">
        <f>VLOOKUP(C481,'Hemis baza'!K:AF,12,)</f>
        <v>Kunduzgi</v>
      </c>
      <c r="K481" s="77" t="s">
        <v>3405</v>
      </c>
      <c r="L481" s="50">
        <v>15000000</v>
      </c>
      <c r="M481" s="50">
        <f>SUMIF('BR 3'!B:B,'3-kurs'!C481,'BR 3'!G:G)</f>
        <v>7500000</v>
      </c>
      <c r="N481" s="12">
        <f t="shared" si="44"/>
        <v>7500000</v>
      </c>
      <c r="O481" s="50"/>
      <c r="P481" s="12">
        <f t="shared" si="45"/>
        <v>0</v>
      </c>
      <c r="Q481" s="48"/>
      <c r="T481" s="50">
        <f t="shared" si="43"/>
        <v>0</v>
      </c>
      <c r="U481" s="50">
        <v>7500000</v>
      </c>
      <c r="V481" s="50">
        <v>0</v>
      </c>
      <c r="W481" s="50"/>
      <c r="X481" s="558"/>
      <c r="Y481" s="558"/>
      <c r="Z481" s="558"/>
      <c r="AA481" s="55">
        <f t="shared" si="48"/>
        <v>15000000</v>
      </c>
      <c r="AB481" s="55">
        <f t="shared" si="46"/>
        <v>7500000</v>
      </c>
      <c r="AC481" s="55">
        <f t="shared" si="46"/>
        <v>7500000</v>
      </c>
      <c r="AD481" s="55">
        <f t="shared" si="47"/>
        <v>0</v>
      </c>
    </row>
    <row r="482" spans="1:30" s="51" customFormat="1" x14ac:dyDescent="0.25">
      <c r="A482" s="89">
        <f>SUBTOTAL(103,$B$2:B482)</f>
        <v>481</v>
      </c>
      <c r="B482" s="48" t="s">
        <v>3406</v>
      </c>
      <c r="C482" s="49">
        <v>41712965300024</v>
      </c>
      <c r="D482" s="49" t="str">
        <f>VLOOKUP(C482,'Hemis baza'!K:AJ,26,)</f>
        <v>438231100513</v>
      </c>
      <c r="E482" s="24" t="str">
        <f>VLOOKUP(C482,'Hemis baza'!K:AF,13,)</f>
        <v>To‘lov-shartnoma</v>
      </c>
      <c r="F482" s="109" t="str">
        <f>VLOOKUP(C482,'Hemis baza'!K:AF,3,)</f>
        <v>3-kurs</v>
      </c>
      <c r="G482" s="47" t="s">
        <v>121</v>
      </c>
      <c r="H482" s="404" t="str">
        <f>VLOOKUP(C482,'Hemis baza'!K:AF,5,)</f>
        <v>S2-22 BT</v>
      </c>
      <c r="I482" s="403" t="str">
        <f>VLOOKUP(C482,'Hemis baza'!K:AF,11,)</f>
        <v>Bakalavr</v>
      </c>
      <c r="J482" s="23" t="str">
        <f>VLOOKUP(C482,'Hemis baza'!K:AF,12,)</f>
        <v>Sirtqi</v>
      </c>
      <c r="K482" s="77" t="s">
        <v>4893</v>
      </c>
      <c r="L482" s="50">
        <v>12000000</v>
      </c>
      <c r="M482" s="50">
        <f>SUMIF('BR 3'!B:B,'3-kurs'!C482,'BR 3'!G:G)</f>
        <v>4250000</v>
      </c>
      <c r="N482" s="12">
        <f t="shared" si="44"/>
        <v>7750000</v>
      </c>
      <c r="O482" s="50"/>
      <c r="P482" s="12">
        <f t="shared" si="45"/>
        <v>0</v>
      </c>
      <c r="Q482" s="48"/>
      <c r="T482" s="50">
        <f t="shared" si="43"/>
        <v>0</v>
      </c>
      <c r="U482" s="50">
        <v>4250000</v>
      </c>
      <c r="V482" s="50">
        <v>0</v>
      </c>
      <c r="W482" s="50"/>
      <c r="X482" s="558"/>
      <c r="Y482" s="558"/>
      <c r="Z482" s="558"/>
      <c r="AA482" s="55">
        <f t="shared" si="48"/>
        <v>12000000</v>
      </c>
      <c r="AB482" s="55">
        <f t="shared" si="46"/>
        <v>4250000</v>
      </c>
      <c r="AC482" s="55">
        <f t="shared" si="46"/>
        <v>7750000</v>
      </c>
      <c r="AD482" s="55">
        <f t="shared" si="47"/>
        <v>0</v>
      </c>
    </row>
    <row r="483" spans="1:30" s="51" customFormat="1" x14ac:dyDescent="0.25">
      <c r="A483" s="89">
        <f>SUBTOTAL(103,$B$2:B483)</f>
        <v>482</v>
      </c>
      <c r="B483" s="48" t="s">
        <v>3407</v>
      </c>
      <c r="C483" s="49">
        <v>60804045300015</v>
      </c>
      <c r="D483" s="49" t="str">
        <f>VLOOKUP(C483,'Hemis baza'!K:AJ,26,)</f>
        <v>438221100315</v>
      </c>
      <c r="E483" s="24" t="str">
        <f>VLOOKUP(C483,'Hemis baza'!K:AF,13,)</f>
        <v>To‘lov-shartnoma</v>
      </c>
      <c r="F483" s="109" t="str">
        <f>VLOOKUP(C483,'Hemis baza'!K:AF,3,)</f>
        <v>3-kurs</v>
      </c>
      <c r="G483" s="47" t="s">
        <v>4882</v>
      </c>
      <c r="H483" s="404" t="str">
        <f>VLOOKUP(C483,'Hemis baza'!K:AF,5,)</f>
        <v>2-22 AP</v>
      </c>
      <c r="I483" s="403" t="str">
        <f>VLOOKUP(C483,'Hemis baza'!K:AF,11,)</f>
        <v>Bakalavr</v>
      </c>
      <c r="J483" s="23" t="str">
        <f>VLOOKUP(C483,'Hemis baza'!K:AF,12,)</f>
        <v>Kunduzgi</v>
      </c>
      <c r="K483" s="77" t="s">
        <v>3408</v>
      </c>
      <c r="L483" s="50">
        <v>15000000</v>
      </c>
      <c r="M483" s="50">
        <f>SUMIF('BR 3'!B:B,'3-kurs'!C483,'BR 3'!G:G)</f>
        <v>11500000</v>
      </c>
      <c r="N483" s="12">
        <f t="shared" si="44"/>
        <v>3500000</v>
      </c>
      <c r="O483" s="50"/>
      <c r="P483" s="12">
        <f t="shared" si="45"/>
        <v>0</v>
      </c>
      <c r="Q483" s="48" t="s">
        <v>7176</v>
      </c>
      <c r="T483" s="50">
        <f t="shared" si="43"/>
        <v>0</v>
      </c>
      <c r="U483" s="50">
        <v>11500000</v>
      </c>
      <c r="V483" s="50">
        <v>4500000</v>
      </c>
      <c r="W483" s="50"/>
      <c r="X483" s="558"/>
      <c r="Y483" s="558"/>
      <c r="Z483" s="558"/>
      <c r="AA483" s="55">
        <f t="shared" si="48"/>
        <v>15000000</v>
      </c>
      <c r="AB483" s="55">
        <f t="shared" si="46"/>
        <v>11500000</v>
      </c>
      <c r="AC483" s="55">
        <f t="shared" si="46"/>
        <v>3500000</v>
      </c>
      <c r="AD483" s="55">
        <f t="shared" si="47"/>
        <v>0</v>
      </c>
    </row>
    <row r="484" spans="1:30" s="51" customFormat="1" x14ac:dyDescent="0.25">
      <c r="A484" s="89">
        <f>SUBTOTAL(103,$B$2:B484)</f>
        <v>483</v>
      </c>
      <c r="B484" s="48" t="s">
        <v>3409</v>
      </c>
      <c r="C484" s="49">
        <v>41306861140073</v>
      </c>
      <c r="D484" s="49" t="str">
        <f>VLOOKUP(C484,'Hemis baza'!K:AJ,26,)</f>
        <v>438231100010</v>
      </c>
      <c r="E484" s="24" t="str">
        <f>VLOOKUP(C484,'Hemis baza'!K:AF,13,)</f>
        <v>To‘lov-shartnoma</v>
      </c>
      <c r="F484" s="109" t="str">
        <f>VLOOKUP(C484,'Hemis baza'!K:AF,3,)</f>
        <v>3-kurs</v>
      </c>
      <c r="G484" s="47" t="s">
        <v>121</v>
      </c>
      <c r="H484" s="404" t="str">
        <f>VLOOKUP(C484,'Hemis baza'!K:AF,5,)</f>
        <v>S2-22 BT</v>
      </c>
      <c r="I484" s="403" t="str">
        <f>VLOOKUP(C484,'Hemis baza'!K:AF,11,)</f>
        <v>Bakalavr</v>
      </c>
      <c r="J484" s="23" t="str">
        <f>VLOOKUP(C484,'Hemis baza'!K:AF,12,)</f>
        <v>Sirtqi</v>
      </c>
      <c r="K484" s="77" t="s">
        <v>3410</v>
      </c>
      <c r="L484" s="50">
        <v>12000000</v>
      </c>
      <c r="M484" s="50">
        <f>SUMIF('BR 3'!B:B,'3-kurs'!C484,'BR 3'!G:G)</f>
        <v>12000000</v>
      </c>
      <c r="N484" s="12">
        <f t="shared" si="44"/>
        <v>0</v>
      </c>
      <c r="O484" s="50"/>
      <c r="P484" s="12">
        <f t="shared" si="45"/>
        <v>0</v>
      </c>
      <c r="Q484" s="48"/>
      <c r="T484" s="50">
        <f t="shared" si="43"/>
        <v>0</v>
      </c>
      <c r="U484" s="50">
        <v>12000000</v>
      </c>
      <c r="V484" s="50">
        <v>0</v>
      </c>
      <c r="W484" s="50"/>
      <c r="X484" s="558"/>
      <c r="Y484" s="558"/>
      <c r="Z484" s="558"/>
      <c r="AA484" s="55">
        <f t="shared" si="48"/>
        <v>12000000</v>
      </c>
      <c r="AB484" s="55">
        <f t="shared" si="46"/>
        <v>12000000</v>
      </c>
      <c r="AC484" s="55">
        <f t="shared" si="46"/>
        <v>0</v>
      </c>
      <c r="AD484" s="55">
        <f t="shared" si="47"/>
        <v>0</v>
      </c>
    </row>
    <row r="485" spans="1:30" s="51" customFormat="1" x14ac:dyDescent="0.25">
      <c r="A485" s="89">
        <f>SUBTOTAL(103,$B$2:B485)</f>
        <v>484</v>
      </c>
      <c r="B485" s="48" t="s">
        <v>3411</v>
      </c>
      <c r="C485" s="49">
        <v>32201911000070</v>
      </c>
      <c r="D485" s="49" t="str">
        <f>VLOOKUP(C485,'Hemis baza'!K:AJ,26,)</f>
        <v>438231100283</v>
      </c>
      <c r="E485" s="24" t="str">
        <f>VLOOKUP(C485,'Hemis baza'!K:AF,13,)</f>
        <v>To‘lov-shartnoma</v>
      </c>
      <c r="F485" s="109" t="str">
        <f>VLOOKUP(C485,'Hemis baza'!K:AF,3,)</f>
        <v>3-kurs</v>
      </c>
      <c r="G485" s="307" t="s">
        <v>318</v>
      </c>
      <c r="H485" s="404" t="str">
        <f>VLOOKUP(C485,'Hemis baza'!K:AF,5,)</f>
        <v>S2-22 IQT</v>
      </c>
      <c r="I485" s="403" t="str">
        <f>VLOOKUP(C485,'Hemis baza'!K:AF,11,)</f>
        <v>Bakalavr</v>
      </c>
      <c r="J485" s="23" t="str">
        <f>VLOOKUP(C485,'Hemis baza'!K:AF,12,)</f>
        <v>Sirtqi</v>
      </c>
      <c r="K485" s="77" t="s">
        <v>3412</v>
      </c>
      <c r="L485" s="50">
        <v>12000000</v>
      </c>
      <c r="M485" s="50">
        <f>SUMIF('BR 3'!B:B,'3-kurs'!C485,'BR 3'!G:G)</f>
        <v>12000000</v>
      </c>
      <c r="N485" s="12">
        <f t="shared" si="44"/>
        <v>0</v>
      </c>
      <c r="O485" s="50"/>
      <c r="P485" s="12">
        <f t="shared" si="45"/>
        <v>0</v>
      </c>
      <c r="Q485" s="48" t="s">
        <v>7176</v>
      </c>
      <c r="T485" s="50">
        <f t="shared" si="43"/>
        <v>0</v>
      </c>
      <c r="U485" s="50">
        <v>12000000</v>
      </c>
      <c r="V485" s="50">
        <v>2749992</v>
      </c>
      <c r="W485" s="50"/>
      <c r="X485" s="558"/>
      <c r="Y485" s="558"/>
      <c r="Z485" s="558"/>
      <c r="AA485" s="55">
        <f t="shared" si="48"/>
        <v>12000000</v>
      </c>
      <c r="AB485" s="55">
        <f t="shared" si="46"/>
        <v>12000000</v>
      </c>
      <c r="AC485" s="55">
        <f t="shared" si="46"/>
        <v>0</v>
      </c>
      <c r="AD485" s="55">
        <f t="shared" si="47"/>
        <v>0</v>
      </c>
    </row>
    <row r="486" spans="1:30" s="51" customFormat="1" x14ac:dyDescent="0.25">
      <c r="A486" s="89">
        <f>SUBTOTAL(103,$B$2:B486)</f>
        <v>485</v>
      </c>
      <c r="B486" s="48" t="s">
        <v>3413</v>
      </c>
      <c r="C486" s="49">
        <v>50310045300018</v>
      </c>
      <c r="D486" s="49" t="str">
        <f>VLOOKUP(C486,'Hemis baza'!K:AJ,26,)</f>
        <v>438221100109</v>
      </c>
      <c r="E486" s="24" t="str">
        <f>VLOOKUP(C486,'Hemis baza'!K:AF,13,)</f>
        <v>To‘lov-shartnoma</v>
      </c>
      <c r="F486" s="109" t="str">
        <f>VLOOKUP(C486,'Hemis baza'!K:AF,3,)</f>
        <v>3-kurs</v>
      </c>
      <c r="G486" s="47" t="s">
        <v>4882</v>
      </c>
      <c r="H486" s="404" t="str">
        <f>VLOOKUP(C486,'Hemis baza'!K:AF,5,)</f>
        <v>S3-22 AP</v>
      </c>
      <c r="I486" s="403" t="str">
        <f>VLOOKUP(C486,'Hemis baza'!K:AF,11,)</f>
        <v>Bakalavr</v>
      </c>
      <c r="J486" s="23" t="str">
        <f>VLOOKUP(C486,'Hemis baza'!K:AF,12,)</f>
        <v>Sirtqi</v>
      </c>
      <c r="K486" s="77" t="s">
        <v>3414</v>
      </c>
      <c r="L486" s="50">
        <v>15000000</v>
      </c>
      <c r="M486" s="50">
        <f>SUMIF('BR 3'!B:B,'3-kurs'!C486,'BR 3'!G:G)</f>
        <v>15000000</v>
      </c>
      <c r="N486" s="12">
        <f t="shared" si="44"/>
        <v>0</v>
      </c>
      <c r="O486" s="50"/>
      <c r="P486" s="12">
        <f t="shared" si="45"/>
        <v>0</v>
      </c>
      <c r="Q486" s="48"/>
      <c r="T486" s="50">
        <f t="shared" si="43"/>
        <v>0</v>
      </c>
      <c r="U486" s="50">
        <v>15000000</v>
      </c>
      <c r="V486" s="50">
        <v>0</v>
      </c>
      <c r="W486" s="50"/>
      <c r="X486" s="558"/>
      <c r="Y486" s="558"/>
      <c r="Z486" s="558"/>
      <c r="AA486" s="55">
        <f t="shared" si="48"/>
        <v>15000000</v>
      </c>
      <c r="AB486" s="55">
        <f t="shared" si="46"/>
        <v>15000000</v>
      </c>
      <c r="AC486" s="55">
        <f t="shared" si="46"/>
        <v>0</v>
      </c>
      <c r="AD486" s="55">
        <f t="shared" si="47"/>
        <v>0</v>
      </c>
    </row>
    <row r="487" spans="1:30" s="51" customFormat="1" x14ac:dyDescent="0.25">
      <c r="A487" s="89">
        <f>SUBTOTAL(103,$B$2:B487)</f>
        <v>486</v>
      </c>
      <c r="B487" s="48" t="s">
        <v>3415</v>
      </c>
      <c r="C487" s="49">
        <v>41701901140103</v>
      </c>
      <c r="D487" s="49" t="str">
        <f>VLOOKUP(C487,'Hemis baza'!K:AJ,26,)</f>
        <v>438231100273</v>
      </c>
      <c r="E487" s="24" t="str">
        <f>VLOOKUP(C487,'Hemis baza'!K:AF,13,)</f>
        <v>To‘lov-shartnoma</v>
      </c>
      <c r="F487" s="109" t="str">
        <f>VLOOKUP(C487,'Hemis baza'!K:AF,3,)</f>
        <v>3-kurs</v>
      </c>
      <c r="G487" s="47" t="s">
        <v>36</v>
      </c>
      <c r="H487" s="404" t="str">
        <f>VLOOKUP(C487,'Hemis baza'!K:AF,5,)</f>
        <v>S1-22 MT</v>
      </c>
      <c r="I487" s="403" t="str">
        <f>VLOOKUP(C487,'Hemis baza'!K:AF,11,)</f>
        <v>Bakalavr</v>
      </c>
      <c r="J487" s="23" t="str">
        <f>VLOOKUP(C487,'Hemis baza'!K:AF,12,)</f>
        <v>Sirtqi</v>
      </c>
      <c r="K487" s="77" t="s">
        <v>3416</v>
      </c>
      <c r="L487" s="50">
        <v>12000000</v>
      </c>
      <c r="M487" s="50">
        <f>SUMIF('BR 3'!B:B,'3-kurs'!C487,'BR 3'!G:G)</f>
        <v>12200000</v>
      </c>
      <c r="N487" s="12">
        <f t="shared" si="44"/>
        <v>0</v>
      </c>
      <c r="O487" s="50"/>
      <c r="P487" s="12">
        <f t="shared" si="45"/>
        <v>200000</v>
      </c>
      <c r="Q487" s="48"/>
      <c r="T487" s="50">
        <f t="shared" si="43"/>
        <v>0</v>
      </c>
      <c r="U487" s="50">
        <v>12200000</v>
      </c>
      <c r="V487" s="50">
        <v>0</v>
      </c>
      <c r="W487" s="50"/>
      <c r="X487" s="558"/>
      <c r="Y487" s="558"/>
      <c r="Z487" s="558"/>
      <c r="AA487" s="55">
        <f t="shared" si="48"/>
        <v>12000000</v>
      </c>
      <c r="AB487" s="55">
        <f t="shared" si="46"/>
        <v>12200000</v>
      </c>
      <c r="AC487" s="55">
        <f t="shared" si="46"/>
        <v>0</v>
      </c>
      <c r="AD487" s="55">
        <f t="shared" si="47"/>
        <v>200000</v>
      </c>
    </row>
    <row r="488" spans="1:30" s="51" customFormat="1" x14ac:dyDescent="0.25">
      <c r="A488" s="89">
        <f>SUBTOTAL(103,$B$2:B488)</f>
        <v>487</v>
      </c>
      <c r="B488" s="48" t="s">
        <v>3417</v>
      </c>
      <c r="C488" s="49">
        <v>42804925380018</v>
      </c>
      <c r="D488" s="49" t="str">
        <f>VLOOKUP(C488,'Hemis baza'!K:AJ,26,)</f>
        <v>438231100051</v>
      </c>
      <c r="E488" s="24" t="str">
        <f>VLOOKUP(C488,'Hemis baza'!K:AF,13,)</f>
        <v>To‘lov-shartnoma</v>
      </c>
      <c r="F488" s="109" t="str">
        <f>VLOOKUP(C488,'Hemis baza'!K:AF,3,)</f>
        <v>3-kurs</v>
      </c>
      <c r="G488" s="307" t="s">
        <v>361</v>
      </c>
      <c r="H488" s="404" t="str">
        <f>VLOOKUP(C488,'Hemis baza'!K:AF,5,)</f>
        <v>S1-22 PSI</v>
      </c>
      <c r="I488" s="403" t="str">
        <f>VLOOKUP(C488,'Hemis baza'!K:AF,11,)</f>
        <v>Bakalavr</v>
      </c>
      <c r="J488" s="23" t="str">
        <f>VLOOKUP(C488,'Hemis baza'!K:AF,12,)</f>
        <v>Sirtqi</v>
      </c>
      <c r="K488" s="77" t="s">
        <v>3418</v>
      </c>
      <c r="L488" s="50">
        <v>12000000</v>
      </c>
      <c r="M488" s="50">
        <f>SUMIF('BR 3'!B:B,'3-kurs'!C488,'BR 3'!G:G)</f>
        <v>9000000</v>
      </c>
      <c r="N488" s="12">
        <f t="shared" si="44"/>
        <v>3000000</v>
      </c>
      <c r="O488" s="50"/>
      <c r="P488" s="12">
        <f t="shared" si="45"/>
        <v>0</v>
      </c>
      <c r="Q488" s="48"/>
      <c r="T488" s="50">
        <f t="shared" si="43"/>
        <v>0</v>
      </c>
      <c r="U488" s="50">
        <v>9000000</v>
      </c>
      <c r="V488" s="50">
        <v>0</v>
      </c>
      <c r="W488" s="50"/>
      <c r="X488" s="558"/>
      <c r="Y488" s="558"/>
      <c r="Z488" s="558"/>
      <c r="AA488" s="55">
        <f t="shared" si="48"/>
        <v>12000000</v>
      </c>
      <c r="AB488" s="55">
        <f t="shared" si="46"/>
        <v>9000000</v>
      </c>
      <c r="AC488" s="55">
        <f t="shared" si="46"/>
        <v>3000000</v>
      </c>
      <c r="AD488" s="55">
        <f t="shared" si="47"/>
        <v>0</v>
      </c>
    </row>
    <row r="489" spans="1:30" s="51" customFormat="1" x14ac:dyDescent="0.25">
      <c r="A489" s="89">
        <f>SUBTOTAL(103,$B$2:B489)</f>
        <v>488</v>
      </c>
      <c r="B489" s="48" t="s">
        <v>3419</v>
      </c>
      <c r="C489" s="49">
        <v>41508841060056</v>
      </c>
      <c r="D489" s="49" t="e">
        <f>VLOOKUP(C489,'Hemis baza'!K:AJ,26,)</f>
        <v>#N/A</v>
      </c>
      <c r="E489" s="24" t="e">
        <f>VLOOKUP(C489,'Hemis baza'!K:AF,13,)</f>
        <v>#N/A</v>
      </c>
      <c r="F489" s="109" t="e">
        <f>VLOOKUP(C489,'Hemis baza'!K:AF,3,)</f>
        <v>#N/A</v>
      </c>
      <c r="G489" s="47"/>
      <c r="H489" s="404" t="e">
        <f>VLOOKUP(C489,'Hemis baza'!K:AF,5,)</f>
        <v>#N/A</v>
      </c>
      <c r="I489" s="403" t="e">
        <f>VLOOKUP(C489,'Hemis baza'!K:AF,11,)</f>
        <v>#N/A</v>
      </c>
      <c r="J489" s="23" t="e">
        <f>VLOOKUP(C489,'Hemis baza'!K:AF,12,)</f>
        <v>#N/A</v>
      </c>
      <c r="K489" s="77" t="s">
        <v>4686</v>
      </c>
      <c r="L489" s="50">
        <v>15000000</v>
      </c>
      <c r="M489" s="50">
        <f>SUMIF('BR 3'!B:B,'3-kurs'!C489,'BR 3'!G:G)</f>
        <v>0</v>
      </c>
      <c r="N489" s="12">
        <f t="shared" si="44"/>
        <v>15000000</v>
      </c>
      <c r="O489" s="50"/>
      <c r="P489" s="12">
        <f t="shared" si="45"/>
        <v>0</v>
      </c>
      <c r="Q489" s="48"/>
      <c r="T489" s="50">
        <f t="shared" si="43"/>
        <v>0</v>
      </c>
      <c r="U489" s="50">
        <v>0</v>
      </c>
      <c r="V489" s="50">
        <v>0</v>
      </c>
      <c r="W489" s="50"/>
      <c r="X489" s="558"/>
      <c r="Y489" s="558"/>
      <c r="Z489" s="558"/>
      <c r="AA489" s="55">
        <f t="shared" si="48"/>
        <v>15000000</v>
      </c>
      <c r="AB489" s="55">
        <f t="shared" si="46"/>
        <v>0</v>
      </c>
      <c r="AC489" s="55">
        <f t="shared" si="46"/>
        <v>15000000</v>
      </c>
      <c r="AD489" s="55">
        <f t="shared" si="47"/>
        <v>0</v>
      </c>
    </row>
    <row r="490" spans="1:30" s="51" customFormat="1" x14ac:dyDescent="0.25">
      <c r="A490" s="89">
        <f>SUBTOTAL(103,$B$2:B490)</f>
        <v>489</v>
      </c>
      <c r="B490" s="48" t="s">
        <v>3420</v>
      </c>
      <c r="C490" s="49">
        <v>61401045280027</v>
      </c>
      <c r="D490" s="49" t="str">
        <f>VLOOKUP(C490,'Hemis baza'!K:AJ,26,)</f>
        <v>438231100004</v>
      </c>
      <c r="E490" s="24" t="str">
        <f>VLOOKUP(C490,'Hemis baza'!K:AF,13,)</f>
        <v>To‘lov-shartnoma</v>
      </c>
      <c r="F490" s="109" t="str">
        <f>VLOOKUP(C490,'Hemis baza'!K:AF,3,)</f>
        <v>3-kurs</v>
      </c>
      <c r="G490" s="307" t="s">
        <v>361</v>
      </c>
      <c r="H490" s="404" t="str">
        <f>VLOOKUP(C490,'Hemis baza'!K:AF,5,)</f>
        <v>S1-22 PSI</v>
      </c>
      <c r="I490" s="403" t="str">
        <f>VLOOKUP(C490,'Hemis baza'!K:AF,11,)</f>
        <v>Bakalavr</v>
      </c>
      <c r="J490" s="23" t="str">
        <f>VLOOKUP(C490,'Hemis baza'!K:AF,12,)</f>
        <v>Sirtqi</v>
      </c>
      <c r="K490" s="77" t="s">
        <v>3421</v>
      </c>
      <c r="L490" s="50">
        <v>12000000</v>
      </c>
      <c r="M490" s="50">
        <f>SUMIF('BR 3'!B:B,'3-kurs'!C490,'BR 3'!G:G)</f>
        <v>1900000</v>
      </c>
      <c r="N490" s="12">
        <f t="shared" si="44"/>
        <v>10100000</v>
      </c>
      <c r="O490" s="50"/>
      <c r="P490" s="12">
        <f t="shared" si="45"/>
        <v>0</v>
      </c>
      <c r="Q490" s="48"/>
      <c r="T490" s="50">
        <f t="shared" si="43"/>
        <v>0</v>
      </c>
      <c r="U490" s="50">
        <v>1900000</v>
      </c>
      <c r="V490" s="50">
        <v>0</v>
      </c>
      <c r="W490" s="50"/>
      <c r="X490" s="558"/>
      <c r="Y490" s="558"/>
      <c r="Z490" s="558"/>
      <c r="AA490" s="55">
        <f t="shared" si="48"/>
        <v>12000000</v>
      </c>
      <c r="AB490" s="55">
        <f t="shared" si="46"/>
        <v>1900000</v>
      </c>
      <c r="AC490" s="55">
        <f t="shared" si="46"/>
        <v>10100000</v>
      </c>
      <c r="AD490" s="55">
        <f t="shared" si="47"/>
        <v>0</v>
      </c>
    </row>
    <row r="491" spans="1:30" s="51" customFormat="1" x14ac:dyDescent="0.25">
      <c r="A491" s="89">
        <f>SUBTOTAL(103,$B$2:B491)</f>
        <v>490</v>
      </c>
      <c r="B491" s="48" t="s">
        <v>3422</v>
      </c>
      <c r="C491" s="49">
        <v>61304055350022</v>
      </c>
      <c r="D491" s="49" t="str">
        <f>VLOOKUP(C491,'Hemis baza'!K:AJ,26,)</f>
        <v>438221100093</v>
      </c>
      <c r="E491" s="24" t="str">
        <f>VLOOKUP(C491,'Hemis baza'!K:AF,13,)</f>
        <v>To‘lov-shartnoma</v>
      </c>
      <c r="F491" s="109" t="str">
        <f>VLOOKUP(C491,'Hemis baza'!K:AF,3,)</f>
        <v>3-kurs</v>
      </c>
      <c r="G491" s="47" t="s">
        <v>4882</v>
      </c>
      <c r="H491" s="404" t="str">
        <f>VLOOKUP(C491,'Hemis baza'!K:AF,5,)</f>
        <v>2-22 AP</v>
      </c>
      <c r="I491" s="403" t="str">
        <f>VLOOKUP(C491,'Hemis baza'!K:AF,11,)</f>
        <v>Bakalavr</v>
      </c>
      <c r="J491" s="23" t="str">
        <f>VLOOKUP(C491,'Hemis baza'!K:AF,12,)</f>
        <v>Kunduzgi</v>
      </c>
      <c r="K491" s="77" t="s">
        <v>3423</v>
      </c>
      <c r="L491" s="50">
        <v>15000000</v>
      </c>
      <c r="M491" s="50">
        <f>SUMIF('BR 3'!B:B,'3-kurs'!C491,'BR 3'!G:G)</f>
        <v>15000000</v>
      </c>
      <c r="N491" s="12">
        <f t="shared" si="44"/>
        <v>0</v>
      </c>
      <c r="O491" s="50"/>
      <c r="P491" s="12">
        <f t="shared" si="45"/>
        <v>0</v>
      </c>
      <c r="Q491" s="48"/>
      <c r="T491" s="50">
        <f t="shared" si="43"/>
        <v>0</v>
      </c>
      <c r="U491" s="50">
        <v>15000000</v>
      </c>
      <c r="V491" s="50">
        <v>0</v>
      </c>
      <c r="W491" s="50"/>
      <c r="X491" s="558"/>
      <c r="Y491" s="558"/>
      <c r="Z491" s="558"/>
      <c r="AA491" s="55">
        <f t="shared" si="48"/>
        <v>15000000</v>
      </c>
      <c r="AB491" s="55">
        <f t="shared" si="46"/>
        <v>15000000</v>
      </c>
      <c r="AC491" s="55">
        <f t="shared" si="46"/>
        <v>0</v>
      </c>
      <c r="AD491" s="55">
        <f t="shared" si="47"/>
        <v>0</v>
      </c>
    </row>
    <row r="492" spans="1:30" s="51" customFormat="1" x14ac:dyDescent="0.25">
      <c r="A492" s="89">
        <f>SUBTOTAL(103,$B$2:B492)</f>
        <v>491</v>
      </c>
      <c r="B492" s="48" t="s">
        <v>3424</v>
      </c>
      <c r="C492" s="49">
        <v>31905891140049</v>
      </c>
      <c r="D492" s="49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7"/>
      <c r="H492" s="404" t="e">
        <f>VLOOKUP(C492,'Hemis baza'!K:AF,5,)</f>
        <v>#N/A</v>
      </c>
      <c r="I492" s="403" t="e">
        <f>VLOOKUP(C492,'Hemis baza'!K:AF,11,)</f>
        <v>#N/A</v>
      </c>
      <c r="J492" s="23" t="e">
        <f>VLOOKUP(C492,'Hemis baza'!K:AF,12,)</f>
        <v>#N/A</v>
      </c>
      <c r="K492" s="77" t="s">
        <v>5072</v>
      </c>
      <c r="L492" s="50">
        <v>15000000</v>
      </c>
      <c r="M492" s="50">
        <f>SUMIF('BR 3'!B:B,'3-kurs'!C492,'BR 3'!G:G)</f>
        <v>11000</v>
      </c>
      <c r="N492" s="12">
        <f t="shared" si="44"/>
        <v>14989000</v>
      </c>
      <c r="O492" s="50">
        <v>1000000</v>
      </c>
      <c r="P492" s="12">
        <f t="shared" si="45"/>
        <v>0</v>
      </c>
      <c r="Q492" s="48"/>
      <c r="T492" s="50">
        <f t="shared" si="43"/>
        <v>0</v>
      </c>
      <c r="U492" s="50">
        <v>11000</v>
      </c>
      <c r="V492" s="50">
        <v>0</v>
      </c>
      <c r="W492" s="50"/>
      <c r="X492" s="558"/>
      <c r="Y492" s="558"/>
      <c r="Z492" s="558"/>
      <c r="AA492" s="55">
        <f t="shared" si="48"/>
        <v>15000000</v>
      </c>
      <c r="AB492" s="55">
        <f t="shared" si="46"/>
        <v>11000</v>
      </c>
      <c r="AC492" s="55">
        <f t="shared" si="46"/>
        <v>14989000</v>
      </c>
      <c r="AD492" s="55">
        <f t="shared" si="47"/>
        <v>0</v>
      </c>
    </row>
    <row r="493" spans="1:30" s="51" customFormat="1" x14ac:dyDescent="0.25">
      <c r="A493" s="89">
        <f>SUBTOTAL(103,$B$2:B493)</f>
        <v>492</v>
      </c>
      <c r="B493" s="48" t="s">
        <v>3425</v>
      </c>
      <c r="C493" s="49">
        <v>32702985380016</v>
      </c>
      <c r="D493" s="49" t="str">
        <f>VLOOKUP(C493,'Hemis baza'!K:AJ,26,)</f>
        <v>438231100139</v>
      </c>
      <c r="E493" s="24" t="str">
        <f>VLOOKUP(C493,'Hemis baza'!K:AF,13,)</f>
        <v>To‘lov-shartnoma</v>
      </c>
      <c r="F493" s="109" t="str">
        <f>VLOOKUP(C493,'Hemis baza'!K:AF,3,)</f>
        <v>3-kurs</v>
      </c>
      <c r="G493" s="307" t="s">
        <v>361</v>
      </c>
      <c r="H493" s="404" t="str">
        <f>VLOOKUP(C493,'Hemis baza'!K:AF,5,)</f>
        <v>S1-22 PSI</v>
      </c>
      <c r="I493" s="403" t="str">
        <f>VLOOKUP(C493,'Hemis baza'!K:AF,11,)</f>
        <v>Bakalavr</v>
      </c>
      <c r="J493" s="23" t="str">
        <f>VLOOKUP(C493,'Hemis baza'!K:AF,12,)</f>
        <v>Sirtqi</v>
      </c>
      <c r="K493" s="77" t="s">
        <v>3426</v>
      </c>
      <c r="L493" s="50">
        <v>12000000</v>
      </c>
      <c r="M493" s="50">
        <f>SUMIF('BR 3'!B:B,'3-kurs'!C493,'BR 3'!G:G)</f>
        <v>12000000</v>
      </c>
      <c r="N493" s="12">
        <f t="shared" si="44"/>
        <v>0</v>
      </c>
      <c r="O493" s="50"/>
      <c r="P493" s="12">
        <f t="shared" si="45"/>
        <v>0</v>
      </c>
      <c r="Q493" s="48"/>
      <c r="T493" s="50">
        <f t="shared" si="43"/>
        <v>0</v>
      </c>
      <c r="U493" s="50">
        <v>12000000</v>
      </c>
      <c r="V493" s="50">
        <v>0</v>
      </c>
      <c r="W493" s="50"/>
      <c r="X493" s="558"/>
      <c r="Y493" s="558"/>
      <c r="Z493" s="558"/>
      <c r="AA493" s="55">
        <f t="shared" si="48"/>
        <v>12000000</v>
      </c>
      <c r="AB493" s="55">
        <f t="shared" si="46"/>
        <v>12000000</v>
      </c>
      <c r="AC493" s="55">
        <f t="shared" si="46"/>
        <v>0</v>
      </c>
      <c r="AD493" s="55">
        <f t="shared" si="47"/>
        <v>0</v>
      </c>
    </row>
    <row r="494" spans="1:30" s="51" customFormat="1" x14ac:dyDescent="0.25">
      <c r="A494" s="89">
        <f>SUBTOTAL(103,$B$2:B494)</f>
        <v>493</v>
      </c>
      <c r="B494" s="48" t="s">
        <v>3427</v>
      </c>
      <c r="C494" s="49">
        <v>41806835300011</v>
      </c>
      <c r="D494" s="49" t="str">
        <f>VLOOKUP(C494,'Hemis baza'!K:AJ,26,)</f>
        <v>438231100129</v>
      </c>
      <c r="E494" s="24" t="str">
        <f>VLOOKUP(C494,'Hemis baza'!K:AF,13,)</f>
        <v>To‘lov-shartnoma</v>
      </c>
      <c r="F494" s="109" t="str">
        <f>VLOOKUP(C494,'Hemis baza'!K:AF,3,)</f>
        <v>3-kurs</v>
      </c>
      <c r="G494" s="307" t="s">
        <v>318</v>
      </c>
      <c r="H494" s="404" t="str">
        <f>VLOOKUP(C494,'Hemis baza'!K:AF,5,)</f>
        <v>S2-22 IQT</v>
      </c>
      <c r="I494" s="403" t="str">
        <f>VLOOKUP(C494,'Hemis baza'!K:AF,11,)</f>
        <v>Bakalavr</v>
      </c>
      <c r="J494" s="23" t="str">
        <f>VLOOKUP(C494,'Hemis baza'!K:AF,12,)</f>
        <v>Sirtqi</v>
      </c>
      <c r="K494" s="77" t="s">
        <v>3428</v>
      </c>
      <c r="L494" s="50">
        <v>12000000</v>
      </c>
      <c r="M494" s="50">
        <f>SUMIF('BR 3'!B:B,'3-kurs'!C494,'BR 3'!G:G)</f>
        <v>12000000</v>
      </c>
      <c r="N494" s="12">
        <f t="shared" si="44"/>
        <v>0</v>
      </c>
      <c r="O494" s="50"/>
      <c r="P494" s="12">
        <f t="shared" si="45"/>
        <v>0</v>
      </c>
      <c r="Q494" s="48"/>
      <c r="T494" s="50">
        <f t="shared" si="43"/>
        <v>0</v>
      </c>
      <c r="U494" s="50">
        <v>12000000</v>
      </c>
      <c r="V494" s="50">
        <v>0</v>
      </c>
      <c r="W494" s="50"/>
      <c r="X494" s="558"/>
      <c r="Y494" s="558"/>
      <c r="Z494" s="558"/>
      <c r="AA494" s="55">
        <f t="shared" si="48"/>
        <v>12000000</v>
      </c>
      <c r="AB494" s="55">
        <f t="shared" si="46"/>
        <v>12000000</v>
      </c>
      <c r="AC494" s="55">
        <f t="shared" si="46"/>
        <v>0</v>
      </c>
      <c r="AD494" s="55">
        <f t="shared" si="47"/>
        <v>0</v>
      </c>
    </row>
    <row r="495" spans="1:30" s="51" customFormat="1" x14ac:dyDescent="0.25">
      <c r="A495" s="89">
        <f>SUBTOTAL(103,$B$2:B495)</f>
        <v>494</v>
      </c>
      <c r="B495" s="48" t="s">
        <v>3429</v>
      </c>
      <c r="C495" s="49">
        <v>40107902400016</v>
      </c>
      <c r="D495" s="49" t="str">
        <f>VLOOKUP(C495,'Hemis baza'!K:AJ,26,)</f>
        <v>438231100212</v>
      </c>
      <c r="E495" s="24" t="str">
        <f>VLOOKUP(C495,'Hemis baza'!K:AF,13,)</f>
        <v>To‘lov-shartnoma</v>
      </c>
      <c r="F495" s="109" t="str">
        <f>VLOOKUP(C495,'Hemis baza'!K:AF,3,)</f>
        <v>3-kurs</v>
      </c>
      <c r="G495" s="47" t="s">
        <v>36</v>
      </c>
      <c r="H495" s="404" t="str">
        <f>VLOOKUP(C495,'Hemis baza'!K:AF,5,)</f>
        <v>S1-22 MT</v>
      </c>
      <c r="I495" s="403" t="str">
        <f>VLOOKUP(C495,'Hemis baza'!K:AF,11,)</f>
        <v>Bakalavr</v>
      </c>
      <c r="J495" s="23" t="str">
        <f>VLOOKUP(C495,'Hemis baza'!K:AF,12,)</f>
        <v>Sirtqi</v>
      </c>
      <c r="K495" s="77" t="s">
        <v>3430</v>
      </c>
      <c r="L495" s="50">
        <v>12000000</v>
      </c>
      <c r="M495" s="50">
        <f>SUMIF('BR 3'!B:B,'3-kurs'!C495,'BR 3'!G:G)</f>
        <v>12000000</v>
      </c>
      <c r="N495" s="12">
        <f t="shared" si="44"/>
        <v>0</v>
      </c>
      <c r="O495" s="50"/>
      <c r="P495" s="12">
        <f t="shared" si="45"/>
        <v>0</v>
      </c>
      <c r="Q495" s="48"/>
      <c r="T495" s="50">
        <f t="shared" si="43"/>
        <v>0</v>
      </c>
      <c r="U495" s="50">
        <v>12000000</v>
      </c>
      <c r="V495" s="50">
        <v>0</v>
      </c>
      <c r="W495" s="50"/>
      <c r="X495" s="558"/>
      <c r="Y495" s="558"/>
      <c r="Z495" s="558"/>
      <c r="AA495" s="55">
        <f t="shared" si="48"/>
        <v>12000000</v>
      </c>
      <c r="AB495" s="55">
        <f t="shared" si="46"/>
        <v>12000000</v>
      </c>
      <c r="AC495" s="55">
        <f t="shared" si="46"/>
        <v>0</v>
      </c>
      <c r="AD495" s="55">
        <f t="shared" si="47"/>
        <v>0</v>
      </c>
    </row>
    <row r="496" spans="1:30" s="51" customFormat="1" x14ac:dyDescent="0.25">
      <c r="A496" s="89">
        <f>SUBTOTAL(103,$B$2:B496)</f>
        <v>495</v>
      </c>
      <c r="B496" s="48" t="s">
        <v>3431</v>
      </c>
      <c r="C496" s="49">
        <v>40312851090010</v>
      </c>
      <c r="D496" s="49" t="str">
        <f>VLOOKUP(C496,'Hemis baza'!K:AJ,26,)</f>
        <v>438221100250</v>
      </c>
      <c r="E496" s="24" t="str">
        <f>VLOOKUP(C496,'Hemis baza'!K:AF,13,)</f>
        <v>To‘lov-shartnoma</v>
      </c>
      <c r="F496" s="109" t="str">
        <f>VLOOKUP(C496,'Hemis baza'!K:AF,3,)</f>
        <v>3-kurs</v>
      </c>
      <c r="G496" s="47" t="s">
        <v>4882</v>
      </c>
      <c r="H496" s="404" t="str">
        <f>VLOOKUP(C496,'Hemis baza'!K:AF,5,)</f>
        <v>S1-22 AP</v>
      </c>
      <c r="I496" s="403" t="str">
        <f>VLOOKUP(C496,'Hemis baza'!K:AF,11,)</f>
        <v>Bakalavr</v>
      </c>
      <c r="J496" s="23" t="str">
        <f>VLOOKUP(C496,'Hemis baza'!K:AF,12,)</f>
        <v>Sirtqi</v>
      </c>
      <c r="K496" s="77" t="s">
        <v>3432</v>
      </c>
      <c r="L496" s="50">
        <v>12000000</v>
      </c>
      <c r="M496" s="50">
        <f>SUMIF('BR 3'!B:B,'3-kurs'!C496,'BR 3'!G:G)</f>
        <v>12000000</v>
      </c>
      <c r="N496" s="12">
        <f t="shared" si="44"/>
        <v>0</v>
      </c>
      <c r="O496" s="50"/>
      <c r="P496" s="12">
        <f t="shared" si="45"/>
        <v>0</v>
      </c>
      <c r="Q496" s="48"/>
      <c r="T496" s="50">
        <f t="shared" ref="T496:T559" si="49">M496-U496</f>
        <v>0</v>
      </c>
      <c r="U496" s="50">
        <v>12000000</v>
      </c>
      <c r="V496" s="50">
        <v>0</v>
      </c>
      <c r="W496" s="50"/>
      <c r="X496" s="558"/>
      <c r="Y496" s="558"/>
      <c r="Z496" s="558"/>
      <c r="AA496" s="55">
        <f t="shared" si="48"/>
        <v>12000000</v>
      </c>
      <c r="AB496" s="55">
        <f t="shared" si="46"/>
        <v>12000000</v>
      </c>
      <c r="AC496" s="55">
        <f t="shared" si="46"/>
        <v>0</v>
      </c>
      <c r="AD496" s="55">
        <f t="shared" si="47"/>
        <v>0</v>
      </c>
    </row>
    <row r="497" spans="1:30" s="51" customFormat="1" x14ac:dyDescent="0.25">
      <c r="A497" s="89">
        <f>SUBTOTAL(103,$B$2:B497)</f>
        <v>496</v>
      </c>
      <c r="B497" s="48" t="s">
        <v>3433</v>
      </c>
      <c r="C497" s="49">
        <v>41001985300021</v>
      </c>
      <c r="D497" s="49" t="e">
        <f>VLOOKUP(C497,'Hemis baza'!K:AJ,26,)</f>
        <v>#N/A</v>
      </c>
      <c r="E497" s="24" t="e">
        <f>VLOOKUP(C497,'Hemis baza'!K:AF,13,)</f>
        <v>#N/A</v>
      </c>
      <c r="F497" s="109" t="e">
        <f>VLOOKUP(C497,'Hemis baza'!K:AF,3,)</f>
        <v>#N/A</v>
      </c>
      <c r="G497" s="47" t="s">
        <v>4882</v>
      </c>
      <c r="H497" s="404" t="e">
        <f>VLOOKUP(C497,'Hemis baza'!K:AF,5,)</f>
        <v>#N/A</v>
      </c>
      <c r="I497" s="403" t="e">
        <f>VLOOKUP(C497,'Hemis baza'!K:AF,11,)</f>
        <v>#N/A</v>
      </c>
      <c r="J497" s="23" t="e">
        <f>VLOOKUP(C497,'Hemis baza'!K:AF,12,)</f>
        <v>#N/A</v>
      </c>
      <c r="K497" s="77" t="s">
        <v>3434</v>
      </c>
      <c r="L497" s="50">
        <v>12000000</v>
      </c>
      <c r="M497" s="50">
        <f>SUMIF('BR 3'!B:B,'3-kurs'!C497,'BR 3'!G:G)</f>
        <v>0</v>
      </c>
      <c r="N497" s="12">
        <f t="shared" si="44"/>
        <v>12000000</v>
      </c>
      <c r="O497" s="50"/>
      <c r="P497" s="12">
        <f t="shared" si="45"/>
        <v>0</v>
      </c>
      <c r="Q497" s="48"/>
      <c r="T497" s="50">
        <f t="shared" si="49"/>
        <v>0</v>
      </c>
      <c r="U497" s="50">
        <v>0</v>
      </c>
      <c r="V497" s="50">
        <v>0</v>
      </c>
      <c r="W497" s="50"/>
      <c r="X497" s="558"/>
      <c r="Y497" s="558"/>
      <c r="Z497" s="558"/>
      <c r="AA497" s="55">
        <f t="shared" si="48"/>
        <v>12000000</v>
      </c>
      <c r="AB497" s="55">
        <f t="shared" si="46"/>
        <v>0</v>
      </c>
      <c r="AC497" s="55">
        <f t="shared" si="46"/>
        <v>12000000</v>
      </c>
      <c r="AD497" s="55">
        <f t="shared" si="47"/>
        <v>0</v>
      </c>
    </row>
    <row r="498" spans="1:30" s="51" customFormat="1" x14ac:dyDescent="0.25">
      <c r="A498" s="89">
        <f>SUBTOTAL(103,$B$2:B498)</f>
        <v>497</v>
      </c>
      <c r="B498" s="48" t="s">
        <v>3435</v>
      </c>
      <c r="C498" s="49">
        <v>61105045270050</v>
      </c>
      <c r="D498" s="49" t="str">
        <f>VLOOKUP(C498,'Hemis baza'!K:AJ,26,)</f>
        <v>438221100194</v>
      </c>
      <c r="E498" s="24" t="str">
        <f>VLOOKUP(C498,'Hemis baza'!K:AF,13,)</f>
        <v>To‘lov-shartnoma</v>
      </c>
      <c r="F498" s="109" t="str">
        <f>VLOOKUP(C498,'Hemis baza'!K:AF,3,)</f>
        <v>3-kurs</v>
      </c>
      <c r="G498" s="47" t="s">
        <v>4882</v>
      </c>
      <c r="H498" s="404" t="str">
        <f>VLOOKUP(C498,'Hemis baza'!K:AF,5,)</f>
        <v>2-22 AP</v>
      </c>
      <c r="I498" s="403" t="str">
        <f>VLOOKUP(C498,'Hemis baza'!K:AF,11,)</f>
        <v>Bakalavr</v>
      </c>
      <c r="J498" s="23" t="str">
        <f>VLOOKUP(C498,'Hemis baza'!K:AF,12,)</f>
        <v>Kunduzgi</v>
      </c>
      <c r="K498" s="77" t="s">
        <v>3436</v>
      </c>
      <c r="L498" s="50">
        <v>15000000</v>
      </c>
      <c r="M498" s="50">
        <f>SUMIF('BR 3'!B:B,'3-kurs'!C498,'BR 3'!G:G)</f>
        <v>15000000</v>
      </c>
      <c r="N498" s="12">
        <f t="shared" si="44"/>
        <v>0</v>
      </c>
      <c r="O498" s="50"/>
      <c r="P498" s="12">
        <f t="shared" si="45"/>
        <v>0</v>
      </c>
      <c r="Q498" s="48"/>
      <c r="T498" s="50">
        <f t="shared" si="49"/>
        <v>0</v>
      </c>
      <c r="U498" s="50">
        <v>15000000</v>
      </c>
      <c r="V498" s="50">
        <v>0</v>
      </c>
      <c r="W498" s="50"/>
      <c r="X498" s="558"/>
      <c r="Y498" s="558"/>
      <c r="Z498" s="558"/>
      <c r="AA498" s="55">
        <f t="shared" si="48"/>
        <v>15000000</v>
      </c>
      <c r="AB498" s="55">
        <f t="shared" si="46"/>
        <v>15000000</v>
      </c>
      <c r="AC498" s="55">
        <f t="shared" si="46"/>
        <v>0</v>
      </c>
      <c r="AD498" s="55">
        <f t="shared" si="47"/>
        <v>0</v>
      </c>
    </row>
    <row r="499" spans="1:30" s="51" customFormat="1" x14ac:dyDescent="0.25">
      <c r="A499" s="89">
        <f>SUBTOTAL(103,$B$2:B499)</f>
        <v>498</v>
      </c>
      <c r="B499" s="48" t="s">
        <v>3437</v>
      </c>
      <c r="C499" s="49">
        <v>51908055320015</v>
      </c>
      <c r="D499" s="49" t="str">
        <f>VLOOKUP(C499,'Hemis baza'!K:AJ,26,)</f>
        <v>438231100198</v>
      </c>
      <c r="E499" s="24" t="str">
        <f>VLOOKUP(C499,'Hemis baza'!K:AF,13,)</f>
        <v>To‘lov-shartnoma</v>
      </c>
      <c r="F499" s="109" t="str">
        <f>VLOOKUP(C499,'Hemis baza'!K:AF,3,)</f>
        <v>3-kurs</v>
      </c>
      <c r="G499" s="305" t="s">
        <v>140</v>
      </c>
      <c r="H499" s="404" t="str">
        <f>VLOOKUP(C499,'Hemis baza'!K:AF,5,)</f>
        <v>S1-22 MuzT</v>
      </c>
      <c r="I499" s="403" t="str">
        <f>VLOOKUP(C499,'Hemis baza'!K:AF,11,)</f>
        <v>Bakalavr</v>
      </c>
      <c r="J499" s="23" t="str">
        <f>VLOOKUP(C499,'Hemis baza'!K:AF,12,)</f>
        <v>Sirtqi</v>
      </c>
      <c r="K499" s="77" t="s">
        <v>3438</v>
      </c>
      <c r="L499" s="50">
        <v>12000000</v>
      </c>
      <c r="M499" s="50">
        <f>SUMIF('BR 3'!B:B,'3-kurs'!C499,'BR 3'!G:G)</f>
        <v>12004450</v>
      </c>
      <c r="N499" s="12">
        <f t="shared" si="44"/>
        <v>0</v>
      </c>
      <c r="O499" s="50"/>
      <c r="P499" s="12">
        <f t="shared" si="45"/>
        <v>4450</v>
      </c>
      <c r="Q499" s="48"/>
      <c r="T499" s="50">
        <f t="shared" si="49"/>
        <v>0</v>
      </c>
      <c r="U499" s="50">
        <v>12004450</v>
      </c>
      <c r="V499" s="50">
        <v>0</v>
      </c>
      <c r="W499" s="50"/>
      <c r="X499" s="558"/>
      <c r="Y499" s="558"/>
      <c r="Z499" s="558"/>
      <c r="AA499" s="55">
        <f t="shared" si="48"/>
        <v>12000000</v>
      </c>
      <c r="AB499" s="55">
        <f t="shared" si="46"/>
        <v>12004450</v>
      </c>
      <c r="AC499" s="55">
        <f t="shared" si="46"/>
        <v>0</v>
      </c>
      <c r="AD499" s="55">
        <f t="shared" si="47"/>
        <v>4450</v>
      </c>
    </row>
    <row r="500" spans="1:30" s="51" customFormat="1" x14ac:dyDescent="0.25">
      <c r="A500" s="89">
        <f>SUBTOTAL(103,$B$2:B500)</f>
        <v>499</v>
      </c>
      <c r="B500" s="48" t="s">
        <v>3439</v>
      </c>
      <c r="C500" s="49">
        <v>63011045300014</v>
      </c>
      <c r="D500" s="49" t="str">
        <f>VLOOKUP(C500,'Hemis baza'!K:AJ,26,)</f>
        <v>438221100019</v>
      </c>
      <c r="E500" s="24" t="str">
        <f>VLOOKUP(C500,'Hemis baza'!K:AF,13,)</f>
        <v>To‘lov-shartnoma</v>
      </c>
      <c r="F500" s="109" t="str">
        <f>VLOOKUP(C500,'Hemis baza'!K:AF,3,)</f>
        <v>3-kurs</v>
      </c>
      <c r="G500" s="47" t="s">
        <v>270</v>
      </c>
      <c r="H500" s="404" t="str">
        <f>VLOOKUP(C500,'Hemis baza'!K:AF,5,)</f>
        <v>1-22 XTA</v>
      </c>
      <c r="I500" s="403" t="str">
        <f>VLOOKUP(C500,'Hemis baza'!K:AF,11,)</f>
        <v>Bakalavr</v>
      </c>
      <c r="J500" s="23" t="str">
        <f>VLOOKUP(C500,'Hemis baza'!K:AF,12,)</f>
        <v>Kunduzgi</v>
      </c>
      <c r="K500" s="77" t="s">
        <v>3440</v>
      </c>
      <c r="L500" s="50">
        <v>15000000</v>
      </c>
      <c r="M500" s="50">
        <f>SUMIF('BR 3'!B:B,'3-kurs'!C500,'BR 3'!G:G)</f>
        <v>15000000</v>
      </c>
      <c r="N500" s="12">
        <f t="shared" si="44"/>
        <v>0</v>
      </c>
      <c r="O500" s="50"/>
      <c r="P500" s="12">
        <f t="shared" si="45"/>
        <v>0</v>
      </c>
      <c r="Q500" s="48"/>
      <c r="T500" s="50">
        <f t="shared" si="49"/>
        <v>0</v>
      </c>
      <c r="U500" s="50">
        <v>15000000</v>
      </c>
      <c r="V500" s="50">
        <v>0</v>
      </c>
      <c r="W500" s="50"/>
      <c r="X500" s="558"/>
      <c r="Y500" s="558"/>
      <c r="Z500" s="558"/>
      <c r="AA500" s="55">
        <f t="shared" si="48"/>
        <v>15000000</v>
      </c>
      <c r="AB500" s="55">
        <f t="shared" si="46"/>
        <v>15000000</v>
      </c>
      <c r="AC500" s="55">
        <f t="shared" si="46"/>
        <v>0</v>
      </c>
      <c r="AD500" s="55">
        <f t="shared" si="47"/>
        <v>0</v>
      </c>
    </row>
    <row r="501" spans="1:30" s="51" customFormat="1" x14ac:dyDescent="0.25">
      <c r="A501" s="89">
        <f>SUBTOTAL(103,$B$2:B501)</f>
        <v>500</v>
      </c>
      <c r="B501" s="48" t="s">
        <v>3441</v>
      </c>
      <c r="C501" s="49">
        <v>61711035300018</v>
      </c>
      <c r="D501" s="49" t="str">
        <f>VLOOKUP(C501,'Hemis baza'!K:AJ,26,)</f>
        <v>438221100240</v>
      </c>
      <c r="E501" s="24" t="str">
        <f>VLOOKUP(C501,'Hemis baza'!K:AF,13,)</f>
        <v>To‘lov-shartnoma</v>
      </c>
      <c r="F501" s="109" t="str">
        <f>VLOOKUP(C501,'Hemis baza'!K:AF,3,)</f>
        <v>3-kurs</v>
      </c>
      <c r="G501" s="47" t="s">
        <v>4882</v>
      </c>
      <c r="H501" s="404" t="str">
        <f>VLOOKUP(C501,'Hemis baza'!K:AF,5,)</f>
        <v>S3-22 AP</v>
      </c>
      <c r="I501" s="403" t="str">
        <f>VLOOKUP(C501,'Hemis baza'!K:AF,11,)</f>
        <v>Bakalavr</v>
      </c>
      <c r="J501" s="23" t="str">
        <f>VLOOKUP(C501,'Hemis baza'!K:AF,12,)</f>
        <v>Sirtqi</v>
      </c>
      <c r="K501" s="77" t="s">
        <v>3442</v>
      </c>
      <c r="L501" s="50">
        <v>12000000</v>
      </c>
      <c r="M501" s="50">
        <f>SUMIF('BR 3'!B:B,'3-kurs'!C501,'BR 3'!G:G)</f>
        <v>3000000</v>
      </c>
      <c r="N501" s="12">
        <f t="shared" si="44"/>
        <v>9000000</v>
      </c>
      <c r="O501" s="50"/>
      <c r="P501" s="12">
        <f t="shared" si="45"/>
        <v>0</v>
      </c>
      <c r="Q501" s="48"/>
      <c r="T501" s="50">
        <f t="shared" si="49"/>
        <v>0</v>
      </c>
      <c r="U501" s="50">
        <v>3000000</v>
      </c>
      <c r="V501" s="50">
        <v>0</v>
      </c>
      <c r="W501" s="50"/>
      <c r="X501" s="558"/>
      <c r="Y501" s="558"/>
      <c r="Z501" s="558"/>
      <c r="AA501" s="55">
        <f t="shared" si="48"/>
        <v>12000000</v>
      </c>
      <c r="AB501" s="55">
        <f t="shared" si="46"/>
        <v>3000000</v>
      </c>
      <c r="AC501" s="55">
        <f t="shared" si="46"/>
        <v>9000000</v>
      </c>
      <c r="AD501" s="55">
        <f t="shared" si="47"/>
        <v>0</v>
      </c>
    </row>
    <row r="502" spans="1:30" s="51" customFormat="1" x14ac:dyDescent="0.25">
      <c r="A502" s="89">
        <f>SUBTOTAL(103,$B$2:B502)</f>
        <v>501</v>
      </c>
      <c r="B502" s="48" t="s">
        <v>3443</v>
      </c>
      <c r="C502" s="49">
        <v>40804901140061</v>
      </c>
      <c r="D502" s="49" t="str">
        <f>VLOOKUP(C502,'Hemis baza'!K:AJ,26,)</f>
        <v>438231100140</v>
      </c>
      <c r="E502" s="24" t="str">
        <f>VLOOKUP(C502,'Hemis baza'!K:AF,13,)</f>
        <v>To‘lov-shartnoma</v>
      </c>
      <c r="F502" s="109" t="str">
        <f>VLOOKUP(C502,'Hemis baza'!K:AF,3,)</f>
        <v>3-kurs</v>
      </c>
      <c r="G502" s="307" t="s">
        <v>361</v>
      </c>
      <c r="H502" s="404" t="str">
        <f>VLOOKUP(C502,'Hemis baza'!K:AF,5,)</f>
        <v>S1-22 PSI</v>
      </c>
      <c r="I502" s="403" t="str">
        <f>VLOOKUP(C502,'Hemis baza'!K:AF,11,)</f>
        <v>Bakalavr</v>
      </c>
      <c r="J502" s="23" t="str">
        <f>VLOOKUP(C502,'Hemis baza'!K:AF,12,)</f>
        <v>Sirtqi</v>
      </c>
      <c r="K502" s="77" t="s">
        <v>3444</v>
      </c>
      <c r="L502" s="50">
        <v>12000000</v>
      </c>
      <c r="M502" s="50">
        <f>SUMIF('BR 3'!B:B,'3-kurs'!C502,'BR 3'!G:G)</f>
        <v>13300000</v>
      </c>
      <c r="N502" s="12">
        <f t="shared" si="44"/>
        <v>0</v>
      </c>
      <c r="O502" s="50"/>
      <c r="P502" s="12">
        <f t="shared" si="45"/>
        <v>1300000</v>
      </c>
      <c r="Q502" s="48"/>
      <c r="T502" s="50">
        <f t="shared" si="49"/>
        <v>0</v>
      </c>
      <c r="U502" s="50">
        <v>13300000</v>
      </c>
      <c r="V502" s="50">
        <v>0</v>
      </c>
      <c r="W502" s="50"/>
      <c r="X502" s="558"/>
      <c r="Y502" s="558"/>
      <c r="Z502" s="558"/>
      <c r="AA502" s="55">
        <f t="shared" si="48"/>
        <v>12000000</v>
      </c>
      <c r="AB502" s="55">
        <f t="shared" si="46"/>
        <v>13300000</v>
      </c>
      <c r="AC502" s="55">
        <f t="shared" si="46"/>
        <v>0</v>
      </c>
      <c r="AD502" s="55">
        <f t="shared" si="47"/>
        <v>1300000</v>
      </c>
    </row>
    <row r="503" spans="1:30" s="51" customFormat="1" x14ac:dyDescent="0.25">
      <c r="A503" s="89">
        <f>SUBTOTAL(103,$B$2:B503)</f>
        <v>502</v>
      </c>
      <c r="B503" s="48" t="s">
        <v>3445</v>
      </c>
      <c r="C503" s="49">
        <v>61210035360029</v>
      </c>
      <c r="D503" s="49" t="e">
        <f>VLOOKUP(C503,'Hemis baza'!K:AJ,26,)</f>
        <v>#N/A</v>
      </c>
      <c r="E503" s="24" t="e">
        <f>VLOOKUP(C503,'Hemis baza'!K:AF,13,)</f>
        <v>#N/A</v>
      </c>
      <c r="F503" s="109" t="e">
        <f>VLOOKUP(C503,'Hemis baza'!K:AF,3,)</f>
        <v>#N/A</v>
      </c>
      <c r="G503" s="47"/>
      <c r="H503" s="404" t="e">
        <f>VLOOKUP(C503,'Hemis baza'!K:AF,5,)</f>
        <v>#N/A</v>
      </c>
      <c r="I503" s="403" t="e">
        <f>VLOOKUP(C503,'Hemis baza'!K:AF,11,)</f>
        <v>#N/A</v>
      </c>
      <c r="J503" s="23" t="e">
        <f>VLOOKUP(C503,'Hemis baza'!K:AF,12,)</f>
        <v>#N/A</v>
      </c>
      <c r="K503" s="77" t="s">
        <v>3446</v>
      </c>
      <c r="L503" s="50">
        <v>15000000</v>
      </c>
      <c r="M503" s="50">
        <f>SUMIF('BR 3'!B:B,'3-kurs'!C503,'BR 3'!G:G)</f>
        <v>0</v>
      </c>
      <c r="N503" s="12">
        <f t="shared" si="44"/>
        <v>15000000</v>
      </c>
      <c r="O503" s="50"/>
      <c r="P503" s="12">
        <f t="shared" si="45"/>
        <v>0</v>
      </c>
      <c r="Q503" s="48"/>
      <c r="T503" s="50">
        <f t="shared" si="49"/>
        <v>0</v>
      </c>
      <c r="U503" s="50">
        <v>0</v>
      </c>
      <c r="V503" s="50">
        <v>1000000</v>
      </c>
      <c r="W503" s="50"/>
      <c r="X503" s="558"/>
      <c r="Y503" s="558"/>
      <c r="Z503" s="558"/>
      <c r="AA503" s="55">
        <f t="shared" si="48"/>
        <v>15000000</v>
      </c>
      <c r="AB503" s="55">
        <f t="shared" si="46"/>
        <v>0</v>
      </c>
      <c r="AC503" s="55">
        <f t="shared" si="46"/>
        <v>15000000</v>
      </c>
      <c r="AD503" s="55">
        <f t="shared" si="47"/>
        <v>0</v>
      </c>
    </row>
    <row r="504" spans="1:30" s="51" customFormat="1" x14ac:dyDescent="0.25">
      <c r="A504" s="89">
        <f>SUBTOTAL(103,$B$2:B504)</f>
        <v>503</v>
      </c>
      <c r="B504" s="48" t="s">
        <v>3447</v>
      </c>
      <c r="C504" s="49">
        <v>30604965090015</v>
      </c>
      <c r="D504" s="49" t="str">
        <f>VLOOKUP(C504,'Hemis baza'!K:AJ,26,)</f>
        <v>438231100244</v>
      </c>
      <c r="E504" s="24" t="str">
        <f>VLOOKUP(C504,'Hemis baza'!K:AF,13,)</f>
        <v>To‘lov-shartnoma</v>
      </c>
      <c r="F504" s="109" t="str">
        <f>VLOOKUP(C504,'Hemis baza'!K:AF,3,)</f>
        <v>3-kurs</v>
      </c>
      <c r="G504" s="307" t="s">
        <v>361</v>
      </c>
      <c r="H504" s="404" t="str">
        <f>VLOOKUP(C504,'Hemis baza'!K:AF,5,)</f>
        <v>S2-22 PSI</v>
      </c>
      <c r="I504" s="403" t="str">
        <f>VLOOKUP(C504,'Hemis baza'!K:AF,11,)</f>
        <v>Bakalavr</v>
      </c>
      <c r="J504" s="23" t="str">
        <f>VLOOKUP(C504,'Hemis baza'!K:AF,12,)</f>
        <v>Sirtqi</v>
      </c>
      <c r="K504" s="77" t="s">
        <v>3448</v>
      </c>
      <c r="L504" s="50">
        <v>12000000</v>
      </c>
      <c r="M504" s="50">
        <f>SUMIF('BR 3'!B:B,'3-kurs'!C504,'BR 3'!G:G)</f>
        <v>11055000</v>
      </c>
      <c r="N504" s="12">
        <f t="shared" si="44"/>
        <v>945000</v>
      </c>
      <c r="O504" s="50"/>
      <c r="P504" s="12">
        <f t="shared" si="45"/>
        <v>0</v>
      </c>
      <c r="Q504" s="48"/>
      <c r="T504" s="50">
        <f t="shared" si="49"/>
        <v>1400000</v>
      </c>
      <c r="U504" s="50">
        <v>9655000</v>
      </c>
      <c r="V504" s="50">
        <v>0</v>
      </c>
      <c r="W504" s="50"/>
      <c r="X504" s="558"/>
      <c r="Y504" s="558"/>
      <c r="Z504" s="558"/>
      <c r="AA504" s="55">
        <f t="shared" si="48"/>
        <v>12000000</v>
      </c>
      <c r="AB504" s="55">
        <f t="shared" si="46"/>
        <v>11055000</v>
      </c>
      <c r="AC504" s="55">
        <f t="shared" si="46"/>
        <v>945000</v>
      </c>
      <c r="AD504" s="55">
        <f t="shared" si="47"/>
        <v>0</v>
      </c>
    </row>
    <row r="505" spans="1:30" s="51" customFormat="1" x14ac:dyDescent="0.25">
      <c r="A505" s="89">
        <f>SUBTOTAL(103,$B$2:B505)</f>
        <v>504</v>
      </c>
      <c r="B505" s="48" t="s">
        <v>3449</v>
      </c>
      <c r="C505" s="49">
        <v>62809035350021</v>
      </c>
      <c r="D505" s="49" t="str">
        <f>VLOOKUP(C505,'Hemis baza'!K:AJ,26,)</f>
        <v>438231100224</v>
      </c>
      <c r="E505" s="24" t="str">
        <f>VLOOKUP(C505,'Hemis baza'!K:AF,13,)</f>
        <v>To‘lov-shartnoma</v>
      </c>
      <c r="F505" s="109" t="str">
        <f>VLOOKUP(C505,'Hemis baza'!K:AF,3,)</f>
        <v>3-kurs</v>
      </c>
      <c r="G505" s="47" t="s">
        <v>121</v>
      </c>
      <c r="H505" s="404" t="str">
        <f>VLOOKUP(C505,'Hemis baza'!K:AF,5,)</f>
        <v>S2-22 BT</v>
      </c>
      <c r="I505" s="403" t="str">
        <f>VLOOKUP(C505,'Hemis baza'!K:AF,11,)</f>
        <v>Bakalavr</v>
      </c>
      <c r="J505" s="23" t="str">
        <f>VLOOKUP(C505,'Hemis baza'!K:AF,12,)</f>
        <v>Sirtqi</v>
      </c>
      <c r="K505" s="77" t="s">
        <v>3450</v>
      </c>
      <c r="L505" s="50">
        <v>12000000</v>
      </c>
      <c r="M505" s="50">
        <f>SUMIF('BR 3'!B:B,'3-kurs'!C505,'BR 3'!G:G)</f>
        <v>12000000</v>
      </c>
      <c r="N505" s="12">
        <f t="shared" si="44"/>
        <v>0</v>
      </c>
      <c r="O505" s="50"/>
      <c r="P505" s="12">
        <f t="shared" si="45"/>
        <v>0</v>
      </c>
      <c r="Q505" s="48"/>
      <c r="T505" s="50">
        <f t="shared" si="49"/>
        <v>1665000</v>
      </c>
      <c r="U505" s="50">
        <v>10335000</v>
      </c>
      <c r="V505" s="50">
        <v>0</v>
      </c>
      <c r="W505" s="50"/>
      <c r="X505" s="558"/>
      <c r="Y505" s="558"/>
      <c r="Z505" s="558"/>
      <c r="AA505" s="55">
        <f t="shared" si="48"/>
        <v>12000000</v>
      </c>
      <c r="AB505" s="55">
        <f t="shared" si="46"/>
        <v>12000000</v>
      </c>
      <c r="AC505" s="55">
        <f t="shared" si="46"/>
        <v>0</v>
      </c>
      <c r="AD505" s="55">
        <f t="shared" si="47"/>
        <v>0</v>
      </c>
    </row>
    <row r="506" spans="1:30" s="51" customFormat="1" x14ac:dyDescent="0.25">
      <c r="A506" s="89">
        <f>SUBTOTAL(103,$B$2:B506)</f>
        <v>505</v>
      </c>
      <c r="B506" s="48" t="s">
        <v>3451</v>
      </c>
      <c r="C506" s="49">
        <v>60609036070034</v>
      </c>
      <c r="D506" s="49" t="str">
        <f>VLOOKUP(C506,'Hemis baza'!K:AJ,26,)</f>
        <v>438221100082</v>
      </c>
      <c r="E506" s="24" t="str">
        <f>VLOOKUP(C506,'Hemis baza'!K:AF,13,)</f>
        <v>Davlat granti</v>
      </c>
      <c r="F506" s="109" t="str">
        <f>VLOOKUP(C506,'Hemis baza'!K:AF,3,)</f>
        <v>3-kurs</v>
      </c>
      <c r="G506" s="47" t="s">
        <v>4882</v>
      </c>
      <c r="H506" s="404" t="str">
        <f>VLOOKUP(C506,'Hemis baza'!K:AF,5,)</f>
        <v>2-22 AP</v>
      </c>
      <c r="I506" s="403" t="str">
        <f>VLOOKUP(C506,'Hemis baza'!K:AF,11,)</f>
        <v>Bakalavr</v>
      </c>
      <c r="J506" s="23" t="str">
        <f>VLOOKUP(C506,'Hemis baza'!K:AF,12,)</f>
        <v>Kunduzgi</v>
      </c>
      <c r="K506" s="77" t="s">
        <v>3452</v>
      </c>
      <c r="L506" s="50">
        <v>15000000</v>
      </c>
      <c r="M506" s="50">
        <f>SUMIF('BR 3'!B:B,'3-kurs'!C506,'BR 3'!G:G)</f>
        <v>22500000</v>
      </c>
      <c r="N506" s="12">
        <f t="shared" si="44"/>
        <v>0</v>
      </c>
      <c r="O506" s="50"/>
      <c r="P506" s="12">
        <f t="shared" si="45"/>
        <v>7500000</v>
      </c>
      <c r="Q506" s="48"/>
      <c r="T506" s="50">
        <f t="shared" si="49"/>
        <v>0</v>
      </c>
      <c r="U506" s="50">
        <v>22500000</v>
      </c>
      <c r="V506" s="50">
        <v>0</v>
      </c>
      <c r="W506" s="50"/>
      <c r="X506" s="558"/>
      <c r="Y506" s="558"/>
      <c r="Z506" s="558"/>
      <c r="AA506" s="55">
        <f t="shared" si="48"/>
        <v>15000000</v>
      </c>
      <c r="AB506" s="55">
        <f t="shared" si="46"/>
        <v>22500000</v>
      </c>
      <c r="AC506" s="55">
        <f t="shared" si="46"/>
        <v>0</v>
      </c>
      <c r="AD506" s="55">
        <f t="shared" si="47"/>
        <v>7500000</v>
      </c>
    </row>
    <row r="507" spans="1:30" s="51" customFormat="1" x14ac:dyDescent="0.25">
      <c r="A507" s="89">
        <f>SUBTOTAL(103,$B$2:B507)</f>
        <v>506</v>
      </c>
      <c r="B507" s="48" t="s">
        <v>3453</v>
      </c>
      <c r="C507" s="49">
        <v>62408045360011</v>
      </c>
      <c r="D507" s="49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7"/>
      <c r="H507" s="404" t="e">
        <f>VLOOKUP(C507,'Hemis baza'!K:AF,5,)</f>
        <v>#N/A</v>
      </c>
      <c r="I507" s="403" t="e">
        <f>VLOOKUP(C507,'Hemis baza'!K:AF,11,)</f>
        <v>#N/A</v>
      </c>
      <c r="J507" s="23" t="e">
        <f>VLOOKUP(C507,'Hemis baza'!K:AF,12,)</f>
        <v>#N/A</v>
      </c>
      <c r="K507" s="77" t="s">
        <v>3454</v>
      </c>
      <c r="L507" s="50">
        <v>15000000</v>
      </c>
      <c r="M507" s="50">
        <f>SUMIF('BR 3'!B:B,'3-kurs'!C507,'BR 3'!G:G)</f>
        <v>0</v>
      </c>
      <c r="N507" s="12">
        <f t="shared" si="44"/>
        <v>15000000</v>
      </c>
      <c r="O507" s="50"/>
      <c r="P507" s="12">
        <f t="shared" si="45"/>
        <v>0</v>
      </c>
      <c r="Q507" s="48"/>
      <c r="T507" s="50">
        <f t="shared" si="49"/>
        <v>0</v>
      </c>
      <c r="U507" s="50">
        <v>0</v>
      </c>
      <c r="V507" s="50">
        <v>0</v>
      </c>
      <c r="W507" s="50"/>
      <c r="X507" s="558"/>
      <c r="Y507" s="558"/>
      <c r="Z507" s="558"/>
      <c r="AA507" s="55">
        <f t="shared" si="48"/>
        <v>15000000</v>
      </c>
      <c r="AB507" s="55">
        <f t="shared" si="46"/>
        <v>0</v>
      </c>
      <c r="AC507" s="55">
        <f t="shared" si="46"/>
        <v>15000000</v>
      </c>
      <c r="AD507" s="55">
        <f t="shared" si="47"/>
        <v>0</v>
      </c>
    </row>
    <row r="508" spans="1:30" s="51" customFormat="1" x14ac:dyDescent="0.25">
      <c r="A508" s="89">
        <f>SUBTOTAL(103,$B$2:B508)</f>
        <v>507</v>
      </c>
      <c r="B508" s="48" t="s">
        <v>3455</v>
      </c>
      <c r="C508" s="49">
        <v>41410891140036</v>
      </c>
      <c r="D508" s="49" t="str">
        <f>VLOOKUP(C508,'Hemis baza'!K:AJ,26,)</f>
        <v>438231100307</v>
      </c>
      <c r="E508" s="24" t="str">
        <f>VLOOKUP(C508,'Hemis baza'!K:AF,13,)</f>
        <v>To‘lov-shartnoma</v>
      </c>
      <c r="F508" s="109" t="str">
        <f>VLOOKUP(C508,'Hemis baza'!K:AF,3,)</f>
        <v>3-kurs</v>
      </c>
      <c r="G508" s="47" t="s">
        <v>36</v>
      </c>
      <c r="H508" s="404" t="str">
        <f>VLOOKUP(C508,'Hemis baza'!K:AF,5,)</f>
        <v>S1-22 MT</v>
      </c>
      <c r="I508" s="403" t="str">
        <f>VLOOKUP(C508,'Hemis baza'!K:AF,11,)</f>
        <v>Bakalavr</v>
      </c>
      <c r="J508" s="23" t="str">
        <f>VLOOKUP(C508,'Hemis baza'!K:AF,12,)</f>
        <v>Sirtqi</v>
      </c>
      <c r="K508" s="77" t="s">
        <v>3456</v>
      </c>
      <c r="L508" s="50">
        <v>12000000</v>
      </c>
      <c r="M508" s="50">
        <f>SUMIF('BR 3'!B:B,'3-kurs'!C508,'BR 3'!G:G)</f>
        <v>11940000</v>
      </c>
      <c r="N508" s="12">
        <f t="shared" si="44"/>
        <v>60000</v>
      </c>
      <c r="O508" s="50"/>
      <c r="P508" s="12">
        <f t="shared" si="45"/>
        <v>0</v>
      </c>
      <c r="Q508" s="48"/>
      <c r="T508" s="50">
        <f t="shared" si="49"/>
        <v>0</v>
      </c>
      <c r="U508" s="50">
        <v>11940000</v>
      </c>
      <c r="V508" s="50">
        <v>0</v>
      </c>
      <c r="W508" s="50"/>
      <c r="X508" s="558"/>
      <c r="Y508" s="558"/>
      <c r="Z508" s="558"/>
      <c r="AA508" s="55">
        <f t="shared" si="48"/>
        <v>12000000</v>
      </c>
      <c r="AB508" s="55">
        <f t="shared" si="46"/>
        <v>11940000</v>
      </c>
      <c r="AC508" s="55">
        <f t="shared" si="46"/>
        <v>60000</v>
      </c>
      <c r="AD508" s="55">
        <f t="shared" si="47"/>
        <v>0</v>
      </c>
    </row>
    <row r="509" spans="1:30" s="51" customFormat="1" x14ac:dyDescent="0.25">
      <c r="A509" s="89">
        <f>SUBTOTAL(103,$B$2:B509)</f>
        <v>508</v>
      </c>
      <c r="B509" s="48" t="s">
        <v>3457</v>
      </c>
      <c r="C509" s="49">
        <v>60109045340035</v>
      </c>
      <c r="D509" s="49" t="str">
        <f>VLOOKUP(C509,'Hemis baza'!K:AJ,26,)</f>
        <v>438221100153</v>
      </c>
      <c r="E509" s="24" t="str">
        <f>VLOOKUP(C509,'Hemis baza'!K:AF,13,)</f>
        <v>To‘lov-shartnoma</v>
      </c>
      <c r="F509" s="109" t="str">
        <f>VLOOKUP(C509,'Hemis baza'!K:AF,3,)</f>
        <v>3-kurs</v>
      </c>
      <c r="G509" s="307" t="s">
        <v>361</v>
      </c>
      <c r="H509" s="404" t="str">
        <f>VLOOKUP(C509,'Hemis baza'!K:AF,5,)</f>
        <v>S3-22 PSI</v>
      </c>
      <c r="I509" s="403" t="str">
        <f>VLOOKUP(C509,'Hemis baza'!K:AF,11,)</f>
        <v>Bakalavr</v>
      </c>
      <c r="J509" s="23" t="str">
        <f>VLOOKUP(C509,'Hemis baza'!K:AF,12,)</f>
        <v>Sirtqi</v>
      </c>
      <c r="K509" s="77" t="s">
        <v>3458</v>
      </c>
      <c r="L509" s="50">
        <v>12000000</v>
      </c>
      <c r="M509" s="50">
        <f>SUMIF('BR 3'!B:B,'3-kurs'!C509,'BR 3'!G:G)</f>
        <v>12000000</v>
      </c>
      <c r="N509" s="12">
        <f t="shared" si="44"/>
        <v>0</v>
      </c>
      <c r="O509" s="50"/>
      <c r="P509" s="12">
        <f t="shared" si="45"/>
        <v>0</v>
      </c>
      <c r="Q509" s="48"/>
      <c r="T509" s="50">
        <f t="shared" si="49"/>
        <v>0</v>
      </c>
      <c r="U509" s="50">
        <v>12000000</v>
      </c>
      <c r="V509" s="50">
        <v>0</v>
      </c>
      <c r="W509" s="50"/>
      <c r="X509" s="558"/>
      <c r="Y509" s="558"/>
      <c r="Z509" s="558"/>
      <c r="AA509" s="55">
        <f t="shared" si="48"/>
        <v>12000000</v>
      </c>
      <c r="AB509" s="55">
        <f t="shared" si="46"/>
        <v>12000000</v>
      </c>
      <c r="AC509" s="55">
        <f t="shared" si="46"/>
        <v>0</v>
      </c>
      <c r="AD509" s="55">
        <f t="shared" si="47"/>
        <v>0</v>
      </c>
    </row>
    <row r="510" spans="1:30" s="51" customFormat="1" x14ac:dyDescent="0.25">
      <c r="A510" s="89">
        <f>SUBTOTAL(103,$B$2:B510)</f>
        <v>509</v>
      </c>
      <c r="B510" s="48" t="s">
        <v>3459</v>
      </c>
      <c r="C510" s="49">
        <v>62408046280017</v>
      </c>
      <c r="D510" s="49" t="str">
        <f>VLOOKUP(C510,'Hemis baza'!K:AJ,26,)</f>
        <v>438231100194</v>
      </c>
      <c r="E510" s="24" t="str">
        <f>VLOOKUP(C510,'Hemis baza'!K:AF,13,)</f>
        <v>To‘lov-shartnoma</v>
      </c>
      <c r="F510" s="109" t="str">
        <f>VLOOKUP(C510,'Hemis baza'!K:AF,3,)</f>
        <v>3-kurs</v>
      </c>
      <c r="G510" s="47" t="s">
        <v>181</v>
      </c>
      <c r="H510" s="404" t="str">
        <f>VLOOKUP(C510,'Hemis baza'!K:AF,5,)</f>
        <v>S1-22 O`TA</v>
      </c>
      <c r="I510" s="403" t="str">
        <f>VLOOKUP(C510,'Hemis baza'!K:AF,11,)</f>
        <v>Bakalavr</v>
      </c>
      <c r="J510" s="23" t="str">
        <f>VLOOKUP(C510,'Hemis baza'!K:AF,12,)</f>
        <v>Sirtqi</v>
      </c>
      <c r="K510" s="77" t="s">
        <v>3460</v>
      </c>
      <c r="L510" s="50">
        <v>12000000</v>
      </c>
      <c r="M510" s="50">
        <f>SUMIF('BR 3'!B:B,'3-kurs'!C510,'BR 3'!G:G)</f>
        <v>10600000</v>
      </c>
      <c r="N510" s="12">
        <f t="shared" si="44"/>
        <v>1400000</v>
      </c>
      <c r="O510" s="50"/>
      <c r="P510" s="12">
        <f t="shared" si="45"/>
        <v>0</v>
      </c>
      <c r="Q510" s="48"/>
      <c r="T510" s="50">
        <f t="shared" si="49"/>
        <v>0</v>
      </c>
      <c r="U510" s="50">
        <v>10600000</v>
      </c>
      <c r="V510" s="50">
        <v>0</v>
      </c>
      <c r="W510" s="50"/>
      <c r="X510" s="558"/>
      <c r="Y510" s="558"/>
      <c r="Z510" s="558"/>
      <c r="AA510" s="55">
        <f t="shared" si="48"/>
        <v>12000000</v>
      </c>
      <c r="AB510" s="55">
        <f t="shared" si="46"/>
        <v>10600000</v>
      </c>
      <c r="AC510" s="55">
        <f t="shared" si="46"/>
        <v>1400000</v>
      </c>
      <c r="AD510" s="55">
        <f t="shared" si="47"/>
        <v>0</v>
      </c>
    </row>
    <row r="511" spans="1:30" s="51" customFormat="1" x14ac:dyDescent="0.25">
      <c r="A511" s="89">
        <f>SUBTOTAL(103,$B$2:B511)</f>
        <v>510</v>
      </c>
      <c r="B511" s="48" t="s">
        <v>3461</v>
      </c>
      <c r="C511" s="49">
        <v>42907805250011</v>
      </c>
      <c r="D511" s="49" t="e">
        <f>VLOOKUP(C511,'Hemis baza'!K:AJ,26,)</f>
        <v>#N/A</v>
      </c>
      <c r="E511" s="24" t="e">
        <f>VLOOKUP(C511,'Hemis baza'!K:AF,13,)</f>
        <v>#N/A</v>
      </c>
      <c r="F511" s="109" t="e">
        <f>VLOOKUP(C511,'Hemis baza'!K:AF,3,)</f>
        <v>#N/A</v>
      </c>
      <c r="G511" s="47"/>
      <c r="H511" s="404" t="e">
        <f>VLOOKUP(C511,'Hemis baza'!K:AF,5,)</f>
        <v>#N/A</v>
      </c>
      <c r="I511" s="403" t="e">
        <f>VLOOKUP(C511,'Hemis baza'!K:AF,11,)</f>
        <v>#N/A</v>
      </c>
      <c r="J511" s="23" t="e">
        <f>VLOOKUP(C511,'Hemis baza'!K:AF,12,)</f>
        <v>#N/A</v>
      </c>
      <c r="K511" s="77" t="s">
        <v>4687</v>
      </c>
      <c r="L511" s="50">
        <v>15000000</v>
      </c>
      <c r="M511" s="50">
        <f>SUMIF('BR 3'!B:B,'3-kurs'!C511,'BR 3'!G:G)</f>
        <v>0</v>
      </c>
      <c r="N511" s="12">
        <f t="shared" si="44"/>
        <v>15000000</v>
      </c>
      <c r="O511" s="50"/>
      <c r="P511" s="12">
        <f t="shared" si="45"/>
        <v>0</v>
      </c>
      <c r="Q511" s="48"/>
      <c r="T511" s="50">
        <f t="shared" si="49"/>
        <v>0</v>
      </c>
      <c r="U511" s="50">
        <v>0</v>
      </c>
      <c r="V511" s="50">
        <v>0</v>
      </c>
      <c r="W511" s="50"/>
      <c r="X511" s="558"/>
      <c r="Y511" s="558"/>
      <c r="Z511" s="558"/>
      <c r="AA511" s="55">
        <f t="shared" si="48"/>
        <v>15000000</v>
      </c>
      <c r="AB511" s="55">
        <f t="shared" si="46"/>
        <v>0</v>
      </c>
      <c r="AC511" s="55">
        <f t="shared" si="46"/>
        <v>15000000</v>
      </c>
      <c r="AD511" s="55">
        <f t="shared" si="47"/>
        <v>0</v>
      </c>
    </row>
    <row r="512" spans="1:30" s="51" customFormat="1" x14ac:dyDescent="0.25">
      <c r="A512" s="89">
        <f>SUBTOTAL(103,$B$2:B512)</f>
        <v>511</v>
      </c>
      <c r="B512" s="48" t="s">
        <v>3462</v>
      </c>
      <c r="C512" s="49">
        <v>61501005260019</v>
      </c>
      <c r="D512" s="49" t="e">
        <f>VLOOKUP(C512,'Hemis baza'!K:AJ,26,)</f>
        <v>#N/A</v>
      </c>
      <c r="E512" s="24" t="e">
        <f>VLOOKUP(C512,'Hemis baza'!K:AF,13,)</f>
        <v>#N/A</v>
      </c>
      <c r="F512" s="109" t="e">
        <f>VLOOKUP(C512,'Hemis baza'!K:AF,3,)</f>
        <v>#N/A</v>
      </c>
      <c r="G512" s="47"/>
      <c r="H512" s="404" t="e">
        <f>VLOOKUP(C512,'Hemis baza'!K:AF,5,)</f>
        <v>#N/A</v>
      </c>
      <c r="I512" s="403" t="e">
        <f>VLOOKUP(C512,'Hemis baza'!K:AF,11,)</f>
        <v>#N/A</v>
      </c>
      <c r="J512" s="23" t="e">
        <f>VLOOKUP(C512,'Hemis baza'!K:AF,12,)</f>
        <v>#N/A</v>
      </c>
      <c r="K512" s="77" t="s">
        <v>5068</v>
      </c>
      <c r="L512" s="50">
        <v>15000000</v>
      </c>
      <c r="M512" s="50">
        <f>SUMIF('BR 3'!B:B,'3-kurs'!C512,'BR 3'!G:G)</f>
        <v>12500</v>
      </c>
      <c r="N512" s="12">
        <f t="shared" si="44"/>
        <v>14987500</v>
      </c>
      <c r="O512" s="50"/>
      <c r="P512" s="12">
        <f t="shared" si="45"/>
        <v>0</v>
      </c>
      <c r="Q512" s="48"/>
      <c r="T512" s="50">
        <f t="shared" si="49"/>
        <v>0</v>
      </c>
      <c r="U512" s="50">
        <v>12500</v>
      </c>
      <c r="V512" s="50">
        <v>0</v>
      </c>
      <c r="W512" s="50"/>
      <c r="X512" s="558"/>
      <c r="Y512" s="558"/>
      <c r="Z512" s="558"/>
      <c r="AA512" s="55">
        <f t="shared" si="48"/>
        <v>15000000</v>
      </c>
      <c r="AB512" s="55">
        <f t="shared" si="46"/>
        <v>12500</v>
      </c>
      <c r="AC512" s="55">
        <f t="shared" si="46"/>
        <v>14987500</v>
      </c>
      <c r="AD512" s="55">
        <f t="shared" si="47"/>
        <v>0</v>
      </c>
    </row>
    <row r="513" spans="1:30" s="51" customFormat="1" x14ac:dyDescent="0.25">
      <c r="A513" s="89">
        <f>SUBTOTAL(103,$B$2:B513)</f>
        <v>512</v>
      </c>
      <c r="B513" s="48" t="s">
        <v>3463</v>
      </c>
      <c r="C513" s="49">
        <v>63005045350021</v>
      </c>
      <c r="D513" s="49" t="str">
        <f>VLOOKUP(C513,'Hemis baza'!K:AJ,26,)</f>
        <v>438221100047</v>
      </c>
      <c r="E513" s="24" t="str">
        <f>VLOOKUP(C513,'Hemis baza'!K:AF,13,)</f>
        <v>To‘lov-shartnoma</v>
      </c>
      <c r="F513" s="109" t="str">
        <f>VLOOKUP(C513,'Hemis baza'!K:AF,3,)</f>
        <v>3-kurs</v>
      </c>
      <c r="G513" s="47" t="s">
        <v>270</v>
      </c>
      <c r="H513" s="404" t="str">
        <f>VLOOKUP(C513,'Hemis baza'!K:AF,5,)</f>
        <v>2-22 XTA</v>
      </c>
      <c r="I513" s="403" t="str">
        <f>VLOOKUP(C513,'Hemis baza'!K:AF,11,)</f>
        <v>Bakalavr</v>
      </c>
      <c r="J513" s="23" t="str">
        <f>VLOOKUP(C513,'Hemis baza'!K:AF,12,)</f>
        <v>Kunduzgi</v>
      </c>
      <c r="K513" s="77" t="s">
        <v>3464</v>
      </c>
      <c r="L513" s="50">
        <v>15000000</v>
      </c>
      <c r="M513" s="50">
        <f>SUMIF('BR 3'!B:B,'3-kurs'!C513,'BR 3'!G:G)</f>
        <v>7500000</v>
      </c>
      <c r="N513" s="12">
        <f t="shared" si="44"/>
        <v>7500000</v>
      </c>
      <c r="O513" s="50"/>
      <c r="P513" s="12">
        <f t="shared" si="45"/>
        <v>0</v>
      </c>
      <c r="Q513" s="48"/>
      <c r="T513" s="50">
        <f t="shared" si="49"/>
        <v>0</v>
      </c>
      <c r="U513" s="50">
        <v>7500000</v>
      </c>
      <c r="V513" s="50">
        <v>0</v>
      </c>
      <c r="W513" s="50"/>
      <c r="X513" s="558"/>
      <c r="Y513" s="558"/>
      <c r="Z513" s="558"/>
      <c r="AA513" s="55">
        <f t="shared" si="48"/>
        <v>15000000</v>
      </c>
      <c r="AB513" s="55">
        <f t="shared" ref="AB513:AC576" si="50">M513</f>
        <v>7500000</v>
      </c>
      <c r="AC513" s="55">
        <f t="shared" si="50"/>
        <v>7500000</v>
      </c>
      <c r="AD513" s="55">
        <f t="shared" ref="AD513:AD576" si="51">P513</f>
        <v>0</v>
      </c>
    </row>
    <row r="514" spans="1:30" s="51" customFormat="1" x14ac:dyDescent="0.25">
      <c r="A514" s="89">
        <f>SUBTOTAL(103,$B$2:B514)</f>
        <v>513</v>
      </c>
      <c r="B514" s="48" t="s">
        <v>3465</v>
      </c>
      <c r="C514" s="49">
        <v>40101791150018</v>
      </c>
      <c r="D514" s="49" t="str">
        <f>VLOOKUP(C514,'Hemis baza'!K:AJ,26,)</f>
        <v>438221100154</v>
      </c>
      <c r="E514" s="24" t="str">
        <f>VLOOKUP(C514,'Hemis baza'!K:AF,13,)</f>
        <v>To‘lov-shartnoma</v>
      </c>
      <c r="F514" s="109" t="str">
        <f>VLOOKUP(C514,'Hemis baza'!K:AF,3,)</f>
        <v>3-kurs</v>
      </c>
      <c r="G514" s="307" t="s">
        <v>361</v>
      </c>
      <c r="H514" s="404" t="str">
        <f>VLOOKUP(C514,'Hemis baza'!K:AF,5,)</f>
        <v>S3-22 PSI</v>
      </c>
      <c r="I514" s="403" t="str">
        <f>VLOOKUP(C514,'Hemis baza'!K:AF,11,)</f>
        <v>Bakalavr</v>
      </c>
      <c r="J514" s="23" t="str">
        <f>VLOOKUP(C514,'Hemis baza'!K:AF,12,)</f>
        <v>Sirtqi</v>
      </c>
      <c r="K514" s="77" t="s">
        <v>3466</v>
      </c>
      <c r="L514" s="50">
        <v>12000000</v>
      </c>
      <c r="M514" s="50">
        <f>SUMIF('BR 3'!B:B,'3-kurs'!C514,'BR 3'!G:G)</f>
        <v>6000000</v>
      </c>
      <c r="N514" s="12">
        <f t="shared" ref="N514:N577" si="52">IF((L514)-M514&gt;0,(L514)-M514,0)</f>
        <v>6000000</v>
      </c>
      <c r="O514" s="50"/>
      <c r="P514" s="12">
        <f t="shared" ref="P514:P577" si="53">IF((L514)-M514&lt;0,M514-(L514),0)</f>
        <v>0</v>
      </c>
      <c r="Q514" s="48"/>
      <c r="T514" s="50">
        <f t="shared" si="49"/>
        <v>0</v>
      </c>
      <c r="U514" s="50">
        <v>6000000</v>
      </c>
      <c r="V514" s="50">
        <v>0</v>
      </c>
      <c r="W514" s="50"/>
      <c r="X514" s="558"/>
      <c r="Y514" s="558"/>
      <c r="Z514" s="558"/>
      <c r="AA514" s="55">
        <f t="shared" si="48"/>
        <v>12000000</v>
      </c>
      <c r="AB514" s="55">
        <f t="shared" si="50"/>
        <v>6000000</v>
      </c>
      <c r="AC514" s="55">
        <f t="shared" si="50"/>
        <v>6000000</v>
      </c>
      <c r="AD514" s="55">
        <f t="shared" si="51"/>
        <v>0</v>
      </c>
    </row>
    <row r="515" spans="1:30" s="51" customFormat="1" x14ac:dyDescent="0.25">
      <c r="A515" s="89">
        <f>SUBTOTAL(103,$B$2:B515)</f>
        <v>514</v>
      </c>
      <c r="B515" s="48" t="s">
        <v>3467</v>
      </c>
      <c r="C515" s="49">
        <v>62411005300031</v>
      </c>
      <c r="D515" s="49" t="str">
        <f>VLOOKUP(C515,'Hemis baza'!K:AJ,26,)</f>
        <v>438231100306</v>
      </c>
      <c r="E515" s="24" t="str">
        <f>VLOOKUP(C515,'Hemis baza'!K:AF,13,)</f>
        <v>To‘lov-shartnoma</v>
      </c>
      <c r="F515" s="109" t="str">
        <f>VLOOKUP(C515,'Hemis baza'!K:AF,3,)</f>
        <v>3-kurs</v>
      </c>
      <c r="G515" s="47" t="s">
        <v>36</v>
      </c>
      <c r="H515" s="404" t="str">
        <f>VLOOKUP(C515,'Hemis baza'!K:AF,5,)</f>
        <v>S1-22 MT</v>
      </c>
      <c r="I515" s="403" t="str">
        <f>VLOOKUP(C515,'Hemis baza'!K:AF,11,)</f>
        <v>Bakalavr</v>
      </c>
      <c r="J515" s="23" t="str">
        <f>VLOOKUP(C515,'Hemis baza'!K:AF,12,)</f>
        <v>Sirtqi</v>
      </c>
      <c r="K515" s="77" t="s">
        <v>3468</v>
      </c>
      <c r="L515" s="50">
        <v>12000000</v>
      </c>
      <c r="M515" s="50">
        <f>SUMIF('BR 3'!B:B,'3-kurs'!C515,'BR 3'!G:G)</f>
        <v>6000000</v>
      </c>
      <c r="N515" s="12">
        <f t="shared" si="52"/>
        <v>6000000</v>
      </c>
      <c r="O515" s="50"/>
      <c r="P515" s="12">
        <f t="shared" si="53"/>
        <v>0</v>
      </c>
      <c r="Q515" s="48"/>
      <c r="T515" s="50">
        <f t="shared" si="49"/>
        <v>0</v>
      </c>
      <c r="U515" s="50">
        <v>6000000</v>
      </c>
      <c r="V515" s="50">
        <v>0</v>
      </c>
      <c r="W515" s="50"/>
      <c r="X515" s="558"/>
      <c r="Y515" s="558"/>
      <c r="Z515" s="558"/>
      <c r="AA515" s="55">
        <f t="shared" ref="AA515:AA578" si="54">L515</f>
        <v>12000000</v>
      </c>
      <c r="AB515" s="55">
        <f t="shared" si="50"/>
        <v>6000000</v>
      </c>
      <c r="AC515" s="55">
        <f t="shared" si="50"/>
        <v>6000000</v>
      </c>
      <c r="AD515" s="55">
        <f t="shared" si="51"/>
        <v>0</v>
      </c>
    </row>
    <row r="516" spans="1:30" s="51" customFormat="1" x14ac:dyDescent="0.25">
      <c r="A516" s="89">
        <f>SUBTOTAL(103,$B$2:B516)</f>
        <v>515</v>
      </c>
      <c r="B516" s="48" t="s">
        <v>3469</v>
      </c>
      <c r="C516" s="49">
        <v>60304045320014</v>
      </c>
      <c r="D516" s="49" t="str">
        <f>VLOOKUP(C516,'Hemis baza'!K:AJ,26,)</f>
        <v>438221100277</v>
      </c>
      <c r="E516" s="24" t="str">
        <f>VLOOKUP(C516,'Hemis baza'!K:AF,13,)</f>
        <v>To‘lov-shartnoma</v>
      </c>
      <c r="F516" s="109" t="str">
        <f>VLOOKUP(C516,'Hemis baza'!K:AF,3,)</f>
        <v>3-kurs</v>
      </c>
      <c r="G516" s="47" t="s">
        <v>4882</v>
      </c>
      <c r="H516" s="404" t="str">
        <f>VLOOKUP(C516,'Hemis baza'!K:AF,5,)</f>
        <v>1-22 AP</v>
      </c>
      <c r="I516" s="403" t="str">
        <f>VLOOKUP(C516,'Hemis baza'!K:AF,11,)</f>
        <v>Bakalavr</v>
      </c>
      <c r="J516" s="23" t="str">
        <f>VLOOKUP(C516,'Hemis baza'!K:AF,12,)</f>
        <v>Kunduzgi</v>
      </c>
      <c r="K516" s="77" t="s">
        <v>3470</v>
      </c>
      <c r="L516" s="50">
        <v>15000000</v>
      </c>
      <c r="M516" s="50">
        <f>SUMIF('BR 3'!B:B,'3-kurs'!C516,'BR 3'!G:G)</f>
        <v>15000000</v>
      </c>
      <c r="N516" s="12">
        <f t="shared" si="52"/>
        <v>0</v>
      </c>
      <c r="O516" s="50"/>
      <c r="P516" s="12">
        <f t="shared" si="53"/>
        <v>0</v>
      </c>
      <c r="Q516" s="48"/>
      <c r="T516" s="50">
        <f t="shared" si="49"/>
        <v>0</v>
      </c>
      <c r="U516" s="50">
        <v>15000000</v>
      </c>
      <c r="V516" s="50">
        <v>0</v>
      </c>
      <c r="W516" s="50"/>
      <c r="X516" s="558"/>
      <c r="Y516" s="558"/>
      <c r="Z516" s="558"/>
      <c r="AA516" s="55">
        <f t="shared" si="54"/>
        <v>15000000</v>
      </c>
      <c r="AB516" s="55">
        <f t="shared" si="50"/>
        <v>15000000</v>
      </c>
      <c r="AC516" s="55">
        <f t="shared" si="50"/>
        <v>0</v>
      </c>
      <c r="AD516" s="55">
        <f t="shared" si="51"/>
        <v>0</v>
      </c>
    </row>
    <row r="517" spans="1:30" s="51" customFormat="1" x14ac:dyDescent="0.25">
      <c r="A517" s="89">
        <f>SUBTOTAL(103,$B$2:B517)</f>
        <v>516</v>
      </c>
      <c r="B517" s="48" t="s">
        <v>3471</v>
      </c>
      <c r="C517" s="49">
        <v>43105851140123</v>
      </c>
      <c r="D517" s="49" t="str">
        <f>VLOOKUP(C517,'Hemis baza'!K:AJ,26,)</f>
        <v>438231100153</v>
      </c>
      <c r="E517" s="24" t="str">
        <f>VLOOKUP(C517,'Hemis baza'!K:AF,13,)</f>
        <v>To‘lov-shartnoma</v>
      </c>
      <c r="F517" s="109" t="str">
        <f>VLOOKUP(C517,'Hemis baza'!K:AF,3,)</f>
        <v>3-kurs</v>
      </c>
      <c r="G517" s="47" t="s">
        <v>36</v>
      </c>
      <c r="H517" s="404" t="str">
        <f>VLOOKUP(C517,'Hemis baza'!K:AF,5,)</f>
        <v>S1-22 MT</v>
      </c>
      <c r="I517" s="403" t="str">
        <f>VLOOKUP(C517,'Hemis baza'!K:AF,11,)</f>
        <v>Bakalavr</v>
      </c>
      <c r="J517" s="23" t="str">
        <f>VLOOKUP(C517,'Hemis baza'!K:AF,12,)</f>
        <v>Sirtqi</v>
      </c>
      <c r="K517" s="77" t="s">
        <v>3472</v>
      </c>
      <c r="L517" s="50">
        <v>12000000</v>
      </c>
      <c r="M517" s="50">
        <f>SUMIF('BR 3'!B:B,'3-kurs'!C517,'BR 3'!G:G)</f>
        <v>10000000</v>
      </c>
      <c r="N517" s="12">
        <f t="shared" si="52"/>
        <v>2000000</v>
      </c>
      <c r="O517" s="50"/>
      <c r="P517" s="12">
        <f t="shared" si="53"/>
        <v>0</v>
      </c>
      <c r="Q517" s="48"/>
      <c r="T517" s="50">
        <f t="shared" si="49"/>
        <v>0</v>
      </c>
      <c r="U517" s="50">
        <v>10000000</v>
      </c>
      <c r="V517" s="50">
        <v>0</v>
      </c>
      <c r="W517" s="50"/>
      <c r="X517" s="558"/>
      <c r="Y517" s="558"/>
      <c r="Z517" s="558"/>
      <c r="AA517" s="55">
        <f t="shared" si="54"/>
        <v>12000000</v>
      </c>
      <c r="AB517" s="55">
        <f t="shared" si="50"/>
        <v>10000000</v>
      </c>
      <c r="AC517" s="55">
        <f t="shared" si="50"/>
        <v>2000000</v>
      </c>
      <c r="AD517" s="55">
        <f t="shared" si="51"/>
        <v>0</v>
      </c>
    </row>
    <row r="518" spans="1:30" s="51" customFormat="1" x14ac:dyDescent="0.25">
      <c r="A518" s="89">
        <f>SUBTOTAL(103,$B$2:B518)</f>
        <v>517</v>
      </c>
      <c r="B518" s="48" t="s">
        <v>3473</v>
      </c>
      <c r="C518" s="49">
        <v>62804035260053</v>
      </c>
      <c r="D518" s="49" t="str">
        <f>VLOOKUP(C518,'Hemis baza'!K:AJ,26,)</f>
        <v>438231100157</v>
      </c>
      <c r="E518" s="24" t="str">
        <f>VLOOKUP(C518,'Hemis baza'!K:AF,13,)</f>
        <v>To‘lov-shartnoma</v>
      </c>
      <c r="F518" s="109" t="str">
        <f>VLOOKUP(C518,'Hemis baza'!K:AF,3,)</f>
        <v>3-kurs</v>
      </c>
      <c r="G518" s="47" t="s">
        <v>36</v>
      </c>
      <c r="H518" s="404" t="str">
        <f>VLOOKUP(C518,'Hemis baza'!K:AF,5,)</f>
        <v>S2-22 MT</v>
      </c>
      <c r="I518" s="403" t="str">
        <f>VLOOKUP(C518,'Hemis baza'!K:AF,11,)</f>
        <v>Bakalavr</v>
      </c>
      <c r="J518" s="23" t="str">
        <f>VLOOKUP(C518,'Hemis baza'!K:AF,12,)</f>
        <v>Sirtqi</v>
      </c>
      <c r="K518" s="77" t="s">
        <v>3474</v>
      </c>
      <c r="L518" s="50">
        <v>12000000</v>
      </c>
      <c r="M518" s="50">
        <f>SUMIF('BR 3'!B:B,'3-kurs'!C518,'BR 3'!G:G)</f>
        <v>9000000</v>
      </c>
      <c r="N518" s="12">
        <f t="shared" si="52"/>
        <v>3000000</v>
      </c>
      <c r="O518" s="50"/>
      <c r="P518" s="12">
        <f t="shared" si="53"/>
        <v>0</v>
      </c>
      <c r="Q518" s="48"/>
      <c r="T518" s="50">
        <f t="shared" si="49"/>
        <v>0</v>
      </c>
      <c r="U518" s="50">
        <v>9000000</v>
      </c>
      <c r="V518" s="50">
        <v>1222220</v>
      </c>
      <c r="W518" s="50"/>
      <c r="X518" s="558"/>
      <c r="Y518" s="558"/>
      <c r="Z518" s="558"/>
      <c r="AA518" s="55">
        <f t="shared" si="54"/>
        <v>12000000</v>
      </c>
      <c r="AB518" s="55">
        <f t="shared" si="50"/>
        <v>9000000</v>
      </c>
      <c r="AC518" s="55">
        <f t="shared" si="50"/>
        <v>3000000</v>
      </c>
      <c r="AD518" s="55">
        <f t="shared" si="51"/>
        <v>0</v>
      </c>
    </row>
    <row r="519" spans="1:30" x14ac:dyDescent="0.25">
      <c r="A519" s="89">
        <f>SUBTOTAL(103,$B$2:B519)</f>
        <v>518</v>
      </c>
      <c r="B519" s="384" t="s">
        <v>3475</v>
      </c>
      <c r="C519" s="49">
        <v>52408015360068</v>
      </c>
      <c r="D519" s="49" t="str">
        <f>VLOOKUP(C519,'Hemis baza'!K:AJ,26,)</f>
        <v>438231100193</v>
      </c>
      <c r="E519" s="24" t="str">
        <f>VLOOKUP(C519,'Hemis baza'!K:AF,13,)</f>
        <v>To‘lov-shartnoma</v>
      </c>
      <c r="F519" s="109" t="str">
        <f>VLOOKUP(C519,'Hemis baza'!K:AF,3,)</f>
        <v>3-kurs</v>
      </c>
      <c r="G519" s="307" t="s">
        <v>361</v>
      </c>
      <c r="H519" s="404" t="str">
        <f>VLOOKUP(C519,'Hemis baza'!K:AF,5,)</f>
        <v>S1-22 PSI</v>
      </c>
      <c r="I519" s="403" t="str">
        <f>VLOOKUP(C519,'Hemis baza'!K:AF,11,)</f>
        <v>Bakalavr</v>
      </c>
      <c r="J519" s="23" t="str">
        <f>VLOOKUP(C519,'Hemis baza'!K:AF,12,)</f>
        <v>Sirtqi</v>
      </c>
      <c r="K519" s="77" t="s">
        <v>3476</v>
      </c>
      <c r="L519" s="342">
        <v>12000000</v>
      </c>
      <c r="M519" s="342">
        <f>SUMIF('BR 3'!B:B,'3-kurs'!C519,'BR 3'!G:G)</f>
        <v>4121000</v>
      </c>
      <c r="N519" s="12">
        <f t="shared" si="52"/>
        <v>7879000</v>
      </c>
      <c r="O519" s="342"/>
      <c r="P519" s="12">
        <f t="shared" si="53"/>
        <v>0</v>
      </c>
      <c r="Q519" s="384"/>
      <c r="T519" s="342">
        <f t="shared" si="49"/>
        <v>0</v>
      </c>
      <c r="U519" s="342">
        <v>4121000</v>
      </c>
      <c r="V519" s="342">
        <v>0</v>
      </c>
      <c r="W519" s="342"/>
      <c r="X519" s="559"/>
      <c r="Y519" s="559"/>
      <c r="Z519" s="559"/>
      <c r="AA519" s="55">
        <f t="shared" si="54"/>
        <v>12000000</v>
      </c>
      <c r="AB519" s="55">
        <f t="shared" si="50"/>
        <v>4121000</v>
      </c>
      <c r="AC519" s="55">
        <f t="shared" si="50"/>
        <v>7879000</v>
      </c>
      <c r="AD519" s="55">
        <f t="shared" si="51"/>
        <v>0</v>
      </c>
    </row>
    <row r="520" spans="1:30" s="51" customFormat="1" x14ac:dyDescent="0.25">
      <c r="A520" s="89">
        <f>SUBTOTAL(103,$B$2:B520)</f>
        <v>519</v>
      </c>
      <c r="B520" s="48" t="s">
        <v>3477</v>
      </c>
      <c r="C520" s="49">
        <v>62112045360017</v>
      </c>
      <c r="D520" s="49" t="str">
        <f>VLOOKUP(C520,'Hemis baza'!K:AJ,26,)</f>
        <v>438231100066</v>
      </c>
      <c r="E520" s="24" t="str">
        <f>VLOOKUP(C520,'Hemis baza'!K:AF,13,)</f>
        <v>To‘lov-shartnoma</v>
      </c>
      <c r="F520" s="109" t="str">
        <f>VLOOKUP(C520,'Hemis baza'!K:AF,3,)</f>
        <v>3-kurs</v>
      </c>
      <c r="G520" s="47" t="s">
        <v>309</v>
      </c>
      <c r="H520" s="404" t="str">
        <f>VLOOKUP(C520,'Hemis baza'!K:AF,5,)</f>
        <v>S1-22 Tarix</v>
      </c>
      <c r="I520" s="403" t="str">
        <f>VLOOKUP(C520,'Hemis baza'!K:AF,11,)</f>
        <v>Bakalavr</v>
      </c>
      <c r="J520" s="23" t="str">
        <f>VLOOKUP(C520,'Hemis baza'!K:AF,12,)</f>
        <v>Sirtqi</v>
      </c>
      <c r="K520" s="77" t="s">
        <v>3478</v>
      </c>
      <c r="L520" s="50">
        <v>12000000</v>
      </c>
      <c r="M520" s="50">
        <f>SUMIF('BR 3'!B:B,'3-kurs'!C520,'BR 3'!G:G)</f>
        <v>12000000</v>
      </c>
      <c r="N520" s="12">
        <f t="shared" si="52"/>
        <v>0</v>
      </c>
      <c r="O520" s="50"/>
      <c r="P520" s="12">
        <f t="shared" si="53"/>
        <v>0</v>
      </c>
      <c r="Q520" s="48"/>
      <c r="T520" s="50">
        <f t="shared" si="49"/>
        <v>6000000</v>
      </c>
      <c r="U520" s="50">
        <v>6000000</v>
      </c>
      <c r="V520" s="50">
        <v>0</v>
      </c>
      <c r="W520" s="50"/>
      <c r="X520" s="558"/>
      <c r="Y520" s="558"/>
      <c r="Z520" s="558"/>
      <c r="AA520" s="55">
        <f t="shared" si="54"/>
        <v>12000000</v>
      </c>
      <c r="AB520" s="55">
        <f t="shared" si="50"/>
        <v>12000000</v>
      </c>
      <c r="AC520" s="55">
        <f t="shared" si="50"/>
        <v>0</v>
      </c>
      <c r="AD520" s="55">
        <f t="shared" si="51"/>
        <v>0</v>
      </c>
    </row>
    <row r="521" spans="1:30" s="51" customFormat="1" x14ac:dyDescent="0.25">
      <c r="A521" s="89">
        <f>SUBTOTAL(103,$B$2:B521)</f>
        <v>520</v>
      </c>
      <c r="B521" s="48" t="s">
        <v>3479</v>
      </c>
      <c r="C521" s="49">
        <v>42702861140047</v>
      </c>
      <c r="D521" s="49" t="str">
        <f>VLOOKUP(C521,'Hemis baza'!K:AJ,26,)</f>
        <v>438231100106</v>
      </c>
      <c r="E521" s="24" t="str">
        <f>VLOOKUP(C521,'Hemis baza'!K:AF,13,)</f>
        <v>To‘lov-shartnoma</v>
      </c>
      <c r="F521" s="109" t="str">
        <f>VLOOKUP(C521,'Hemis baza'!K:AF,3,)</f>
        <v>3-kurs</v>
      </c>
      <c r="G521" s="305" t="s">
        <v>140</v>
      </c>
      <c r="H521" s="404" t="str">
        <f>VLOOKUP(C521,'Hemis baza'!K:AF,5,)</f>
        <v>S1-22 MuzT</v>
      </c>
      <c r="I521" s="403" t="str">
        <f>VLOOKUP(C521,'Hemis baza'!K:AF,11,)</f>
        <v>Bakalavr</v>
      </c>
      <c r="J521" s="23" t="str">
        <f>VLOOKUP(C521,'Hemis baza'!K:AF,12,)</f>
        <v>Sirtqi</v>
      </c>
      <c r="K521" s="77" t="s">
        <v>3480</v>
      </c>
      <c r="L521" s="50">
        <v>12000000</v>
      </c>
      <c r="M521" s="50">
        <f>SUMIF('BR 3'!B:B,'3-kurs'!C521,'BR 3'!G:G)</f>
        <v>8800000</v>
      </c>
      <c r="N521" s="12">
        <f t="shared" si="52"/>
        <v>3200000</v>
      </c>
      <c r="O521" s="50"/>
      <c r="P521" s="12">
        <f t="shared" si="53"/>
        <v>0</v>
      </c>
      <c r="Q521" s="48"/>
      <c r="T521" s="50">
        <f t="shared" si="49"/>
        <v>1000000</v>
      </c>
      <c r="U521" s="50">
        <v>7800000</v>
      </c>
      <c r="V521" s="50">
        <v>0</v>
      </c>
      <c r="W521" s="50"/>
      <c r="X521" s="558"/>
      <c r="Y521" s="558"/>
      <c r="Z521" s="558"/>
      <c r="AA521" s="55">
        <f t="shared" si="54"/>
        <v>12000000</v>
      </c>
      <c r="AB521" s="55">
        <f t="shared" si="50"/>
        <v>8800000</v>
      </c>
      <c r="AC521" s="55">
        <f t="shared" si="50"/>
        <v>3200000</v>
      </c>
      <c r="AD521" s="55">
        <f t="shared" si="51"/>
        <v>0</v>
      </c>
    </row>
    <row r="522" spans="1:30" s="51" customFormat="1" x14ac:dyDescent="0.25">
      <c r="A522" s="89">
        <f>SUBTOTAL(103,$B$2:B522)</f>
        <v>521</v>
      </c>
      <c r="B522" s="48" t="s">
        <v>3481</v>
      </c>
      <c r="C522" s="49">
        <v>31901891000024</v>
      </c>
      <c r="D522" s="49" t="str">
        <f>VLOOKUP(C522,'Hemis baza'!K:AJ,26,)</f>
        <v>438221100261</v>
      </c>
      <c r="E522" s="24" t="str">
        <f>VLOOKUP(C522,'Hemis baza'!K:AF,13,)</f>
        <v>To‘lov-shartnoma</v>
      </c>
      <c r="F522" s="109" t="str">
        <f>VLOOKUP(C522,'Hemis baza'!K:AF,3,)</f>
        <v>3-kurs</v>
      </c>
      <c r="G522" s="307" t="s">
        <v>361</v>
      </c>
      <c r="H522" s="404" t="str">
        <f>VLOOKUP(C522,'Hemis baza'!K:AF,5,)</f>
        <v>S3-22 PSI</v>
      </c>
      <c r="I522" s="403" t="str">
        <f>VLOOKUP(C522,'Hemis baza'!K:AF,11,)</f>
        <v>Bakalavr</v>
      </c>
      <c r="J522" s="23" t="str">
        <f>VLOOKUP(C522,'Hemis baza'!K:AF,12,)</f>
        <v>Sirtqi</v>
      </c>
      <c r="K522" s="77" t="s">
        <v>3482</v>
      </c>
      <c r="L522" s="50">
        <v>12000000</v>
      </c>
      <c r="M522" s="50">
        <f>SUMIF('BR 3'!B:B,'3-kurs'!C522,'BR 3'!G:G)</f>
        <v>12000000</v>
      </c>
      <c r="N522" s="12">
        <f t="shared" si="52"/>
        <v>0</v>
      </c>
      <c r="O522" s="50"/>
      <c r="P522" s="12">
        <f t="shared" si="53"/>
        <v>0</v>
      </c>
      <c r="Q522" s="48"/>
      <c r="T522" s="50">
        <f t="shared" si="49"/>
        <v>0</v>
      </c>
      <c r="U522" s="50">
        <v>12000000</v>
      </c>
      <c r="V522" s="50">
        <v>0</v>
      </c>
      <c r="W522" s="50"/>
      <c r="X522" s="558"/>
      <c r="Y522" s="558"/>
      <c r="Z522" s="558"/>
      <c r="AA522" s="55">
        <f t="shared" si="54"/>
        <v>12000000</v>
      </c>
      <c r="AB522" s="55">
        <f t="shared" si="50"/>
        <v>12000000</v>
      </c>
      <c r="AC522" s="55">
        <f t="shared" si="50"/>
        <v>0</v>
      </c>
      <c r="AD522" s="55">
        <f t="shared" si="51"/>
        <v>0</v>
      </c>
    </row>
    <row r="523" spans="1:30" s="51" customFormat="1" x14ac:dyDescent="0.25">
      <c r="A523" s="89">
        <f>SUBTOTAL(103,$B$2:B523)</f>
        <v>522</v>
      </c>
      <c r="B523" s="48" t="s">
        <v>3483</v>
      </c>
      <c r="C523" s="49">
        <v>61912025340014</v>
      </c>
      <c r="D523" s="49" t="str">
        <f>VLOOKUP(C523,'Hemis baza'!K:AJ,26,)</f>
        <v>438221100334</v>
      </c>
      <c r="E523" s="24" t="str">
        <f>VLOOKUP(C523,'Hemis baza'!K:AF,13,)</f>
        <v>To‘lov-shartnoma</v>
      </c>
      <c r="F523" s="109" t="str">
        <f>VLOOKUP(C523,'Hemis baza'!K:AF,3,)</f>
        <v>3-kurs</v>
      </c>
      <c r="G523" s="307" t="s">
        <v>361</v>
      </c>
      <c r="H523" s="404" t="str">
        <f>VLOOKUP(C523,'Hemis baza'!K:AF,5,)</f>
        <v>S3-22 PSI</v>
      </c>
      <c r="I523" s="403" t="str">
        <f>VLOOKUP(C523,'Hemis baza'!K:AF,11,)</f>
        <v>Bakalavr</v>
      </c>
      <c r="J523" s="23" t="str">
        <f>VLOOKUP(C523,'Hemis baza'!K:AF,12,)</f>
        <v>Sirtqi</v>
      </c>
      <c r="K523" s="77" t="s">
        <v>3484</v>
      </c>
      <c r="L523" s="50">
        <v>12000000</v>
      </c>
      <c r="M523" s="50">
        <f>SUMIF('BR 3'!B:B,'3-kurs'!C523,'BR 3'!G:G)</f>
        <v>12000000</v>
      </c>
      <c r="N523" s="12">
        <f t="shared" si="52"/>
        <v>0</v>
      </c>
      <c r="O523" s="50" t="s">
        <v>7190</v>
      </c>
      <c r="P523" s="12">
        <f t="shared" si="53"/>
        <v>0</v>
      </c>
      <c r="Q523" s="48" t="s">
        <v>7176</v>
      </c>
      <c r="T523" s="50">
        <f t="shared" si="49"/>
        <v>0</v>
      </c>
      <c r="U523" s="50">
        <v>12000000</v>
      </c>
      <c r="V523" s="50">
        <v>5499984</v>
      </c>
      <c r="W523" s="50"/>
      <c r="X523" s="558"/>
      <c r="Y523" s="558"/>
      <c r="Z523" s="558"/>
      <c r="AA523" s="55">
        <f t="shared" si="54"/>
        <v>12000000</v>
      </c>
      <c r="AB523" s="55">
        <f t="shared" si="50"/>
        <v>12000000</v>
      </c>
      <c r="AC523" s="55">
        <f t="shared" si="50"/>
        <v>0</v>
      </c>
      <c r="AD523" s="55">
        <f t="shared" si="51"/>
        <v>0</v>
      </c>
    </row>
    <row r="524" spans="1:30" x14ac:dyDescent="0.25">
      <c r="A524" s="89">
        <f>SUBTOTAL(103,$B$2:B524)</f>
        <v>523</v>
      </c>
      <c r="B524" s="384" t="s">
        <v>3485</v>
      </c>
      <c r="C524" s="49">
        <v>61003055350019</v>
      </c>
      <c r="D524" s="49" t="str">
        <f>VLOOKUP(C524,'Hemis baza'!K:AJ,26,)</f>
        <v>438221100073</v>
      </c>
      <c r="E524" s="24" t="str">
        <f>VLOOKUP(C524,'Hemis baza'!K:AF,13,)</f>
        <v>To‘lov-shartnoma</v>
      </c>
      <c r="F524" s="109" t="str">
        <f>VLOOKUP(C524,'Hemis baza'!K:AF,3,)</f>
        <v>3-kurs</v>
      </c>
      <c r="G524" s="47" t="s">
        <v>4882</v>
      </c>
      <c r="H524" s="404" t="str">
        <f>VLOOKUP(C524,'Hemis baza'!K:AF,5,)</f>
        <v>1-22 AP</v>
      </c>
      <c r="I524" s="403" t="str">
        <f>VLOOKUP(C524,'Hemis baza'!K:AF,11,)</f>
        <v>Bakalavr</v>
      </c>
      <c r="J524" s="23" t="str">
        <f>VLOOKUP(C524,'Hemis baza'!K:AF,12,)</f>
        <v>Kunduzgi</v>
      </c>
      <c r="K524" s="77" t="s">
        <v>3486</v>
      </c>
      <c r="L524" s="342">
        <v>15000000</v>
      </c>
      <c r="M524" s="342">
        <f>SUMIF('BR 3'!B:B,'3-kurs'!C524,'BR 3'!G:G)</f>
        <v>7500000</v>
      </c>
      <c r="N524" s="12">
        <f t="shared" si="52"/>
        <v>7500000</v>
      </c>
      <c r="O524" s="342"/>
      <c r="P524" s="12">
        <f t="shared" si="53"/>
        <v>0</v>
      </c>
      <c r="Q524" s="384"/>
      <c r="T524" s="342">
        <f t="shared" si="49"/>
        <v>0</v>
      </c>
      <c r="U524" s="342">
        <v>7500000</v>
      </c>
      <c r="V524" s="342">
        <v>0</v>
      </c>
      <c r="W524" s="342"/>
      <c r="X524" s="559"/>
      <c r="Y524" s="559"/>
      <c r="Z524" s="559"/>
      <c r="AA524" s="55">
        <f t="shared" si="54"/>
        <v>15000000</v>
      </c>
      <c r="AB524" s="55">
        <f t="shared" si="50"/>
        <v>7500000</v>
      </c>
      <c r="AC524" s="55">
        <f t="shared" si="50"/>
        <v>7500000</v>
      </c>
      <c r="AD524" s="55">
        <f t="shared" si="51"/>
        <v>0</v>
      </c>
    </row>
    <row r="525" spans="1:30" s="51" customFormat="1" x14ac:dyDescent="0.25">
      <c r="A525" s="89">
        <f>SUBTOTAL(103,$B$2:B525)</f>
        <v>524</v>
      </c>
      <c r="B525" s="48" t="s">
        <v>3487</v>
      </c>
      <c r="C525" s="49">
        <v>42010921100077</v>
      </c>
      <c r="D525" s="49" t="str">
        <f>VLOOKUP(C525,'Hemis baza'!K:AJ,26,)</f>
        <v>438221100335</v>
      </c>
      <c r="E525" s="24" t="str">
        <f>VLOOKUP(C525,'Hemis baza'!K:AF,13,)</f>
        <v>To‘lov-shartnoma</v>
      </c>
      <c r="F525" s="109" t="str">
        <f>VLOOKUP(C525,'Hemis baza'!K:AF,3,)</f>
        <v>3-kurs</v>
      </c>
      <c r="G525" s="307" t="s">
        <v>361</v>
      </c>
      <c r="H525" s="404" t="str">
        <f>VLOOKUP(C525,'Hemis baza'!K:AF,5,)</f>
        <v>S3-22 PSI</v>
      </c>
      <c r="I525" s="403" t="str">
        <f>VLOOKUP(C525,'Hemis baza'!K:AF,11,)</f>
        <v>Bakalavr</v>
      </c>
      <c r="J525" s="23" t="str">
        <f>VLOOKUP(C525,'Hemis baza'!K:AF,12,)</f>
        <v>Sirtqi</v>
      </c>
      <c r="K525" s="77" t="s">
        <v>3488</v>
      </c>
      <c r="L525" s="50">
        <v>12000000</v>
      </c>
      <c r="M525" s="50">
        <f>SUMIF('BR 3'!B:B,'3-kurs'!C525,'BR 3'!G:G)</f>
        <v>12000000</v>
      </c>
      <c r="N525" s="12">
        <f t="shared" si="52"/>
        <v>0</v>
      </c>
      <c r="O525" s="50"/>
      <c r="P525" s="12">
        <f t="shared" si="53"/>
        <v>0</v>
      </c>
      <c r="Q525" s="48"/>
      <c r="T525" s="50">
        <f t="shared" si="49"/>
        <v>0</v>
      </c>
      <c r="U525" s="50">
        <v>12000000</v>
      </c>
      <c r="V525" s="50">
        <v>0</v>
      </c>
      <c r="W525" s="50"/>
      <c r="X525" s="558"/>
      <c r="Y525" s="558"/>
      <c r="Z525" s="558"/>
      <c r="AA525" s="55">
        <f t="shared" si="54"/>
        <v>12000000</v>
      </c>
      <c r="AB525" s="55">
        <f t="shared" si="50"/>
        <v>12000000</v>
      </c>
      <c r="AC525" s="55">
        <f t="shared" si="50"/>
        <v>0</v>
      </c>
      <c r="AD525" s="55">
        <f t="shared" si="51"/>
        <v>0</v>
      </c>
    </row>
    <row r="526" spans="1:30" s="51" customFormat="1" x14ac:dyDescent="0.25">
      <c r="A526" s="89">
        <f>SUBTOTAL(103,$B$2:B526)</f>
        <v>525</v>
      </c>
      <c r="B526" s="48" t="s">
        <v>3489</v>
      </c>
      <c r="C526" s="49">
        <v>40505951010040</v>
      </c>
      <c r="D526" s="49" t="str">
        <f>VLOOKUP(C526,'Hemis baza'!K:AJ,26,)</f>
        <v>438231100270</v>
      </c>
      <c r="E526" s="24" t="str">
        <f>VLOOKUP(C526,'Hemis baza'!K:AF,13,)</f>
        <v>To‘lov-shartnoma</v>
      </c>
      <c r="F526" s="109" t="str">
        <f>VLOOKUP(C526,'Hemis baza'!K:AF,3,)</f>
        <v>3-kurs</v>
      </c>
      <c r="G526" s="47" t="s">
        <v>36</v>
      </c>
      <c r="H526" s="404" t="str">
        <f>VLOOKUP(C526,'Hemis baza'!K:AF,5,)</f>
        <v>S1-22 MT</v>
      </c>
      <c r="I526" s="403" t="str">
        <f>VLOOKUP(C526,'Hemis baza'!K:AF,11,)</f>
        <v>Bakalavr</v>
      </c>
      <c r="J526" s="23" t="str">
        <f>VLOOKUP(C526,'Hemis baza'!K:AF,12,)</f>
        <v>Sirtqi</v>
      </c>
      <c r="K526" s="77" t="s">
        <v>3490</v>
      </c>
      <c r="L526" s="50">
        <v>12000000</v>
      </c>
      <c r="M526" s="50">
        <f>SUMIF('BR 3'!B:B,'3-kurs'!C526,'BR 3'!G:G)</f>
        <v>11890520</v>
      </c>
      <c r="N526" s="12">
        <f t="shared" si="52"/>
        <v>109480</v>
      </c>
      <c r="O526" s="50"/>
      <c r="P526" s="12">
        <f t="shared" si="53"/>
        <v>0</v>
      </c>
      <c r="Q526" s="48"/>
      <c r="T526" s="50">
        <f t="shared" si="49"/>
        <v>0</v>
      </c>
      <c r="U526" s="50">
        <v>11890520</v>
      </c>
      <c r="V526" s="50">
        <v>0</v>
      </c>
      <c r="W526" s="50"/>
      <c r="X526" s="558"/>
      <c r="Y526" s="558"/>
      <c r="Z526" s="558"/>
      <c r="AA526" s="55">
        <f t="shared" si="54"/>
        <v>12000000</v>
      </c>
      <c r="AB526" s="55">
        <f t="shared" si="50"/>
        <v>11890520</v>
      </c>
      <c r="AC526" s="55">
        <f t="shared" si="50"/>
        <v>109480</v>
      </c>
      <c r="AD526" s="55">
        <f t="shared" si="51"/>
        <v>0</v>
      </c>
    </row>
    <row r="527" spans="1:30" s="51" customFormat="1" x14ac:dyDescent="0.25">
      <c r="A527" s="89">
        <f>SUBTOTAL(103,$B$2:B527)</f>
        <v>526</v>
      </c>
      <c r="B527" s="48" t="s">
        <v>3491</v>
      </c>
      <c r="C527" s="49">
        <v>61004045670067</v>
      </c>
      <c r="D527" s="49" t="e">
        <f>VLOOKUP(C527,'Hemis baza'!K:AJ,26,)</f>
        <v>#N/A</v>
      </c>
      <c r="E527" s="24" t="e">
        <f>VLOOKUP(C527,'Hemis baza'!K:AF,13,)</f>
        <v>#N/A</v>
      </c>
      <c r="F527" s="109" t="e">
        <f>VLOOKUP(C527,'Hemis baza'!K:AF,3,)</f>
        <v>#N/A</v>
      </c>
      <c r="G527" s="47"/>
      <c r="H527" s="404" t="e">
        <f>VLOOKUP(C527,'Hemis baza'!K:AF,5,)</f>
        <v>#N/A</v>
      </c>
      <c r="I527" s="403" t="e">
        <f>VLOOKUP(C527,'Hemis baza'!K:AF,11,)</f>
        <v>#N/A</v>
      </c>
      <c r="J527" s="23" t="e">
        <f>VLOOKUP(C527,'Hemis baza'!K:AF,12,)</f>
        <v>#N/A</v>
      </c>
      <c r="K527" s="77" t="s">
        <v>3492</v>
      </c>
      <c r="L527" s="50">
        <v>15000000</v>
      </c>
      <c r="M527" s="50">
        <f>SUMIF('BR 3'!B:B,'3-kurs'!C527,'BR 3'!G:G)</f>
        <v>0</v>
      </c>
      <c r="N527" s="12">
        <f t="shared" si="52"/>
        <v>15000000</v>
      </c>
      <c r="O527" s="50"/>
      <c r="P527" s="12">
        <f t="shared" si="53"/>
        <v>0</v>
      </c>
      <c r="Q527" s="48"/>
      <c r="T527" s="50">
        <f t="shared" si="49"/>
        <v>0</v>
      </c>
      <c r="U527" s="50">
        <v>0</v>
      </c>
      <c r="V527" s="50">
        <v>0</v>
      </c>
      <c r="W527" s="50"/>
      <c r="X527" s="558"/>
      <c r="Y527" s="558"/>
      <c r="Z527" s="558"/>
      <c r="AA527" s="55">
        <f t="shared" si="54"/>
        <v>15000000</v>
      </c>
      <c r="AB527" s="55">
        <f t="shared" si="50"/>
        <v>0</v>
      </c>
      <c r="AC527" s="55">
        <f t="shared" si="50"/>
        <v>15000000</v>
      </c>
      <c r="AD527" s="55">
        <f t="shared" si="51"/>
        <v>0</v>
      </c>
    </row>
    <row r="528" spans="1:30" s="51" customFormat="1" x14ac:dyDescent="0.25">
      <c r="A528" s="89">
        <f>SUBTOTAL(103,$B$2:B528)</f>
        <v>527</v>
      </c>
      <c r="B528" s="48" t="s">
        <v>3493</v>
      </c>
      <c r="C528" s="49">
        <v>61605045380015</v>
      </c>
      <c r="D528" s="49" t="str">
        <f>VLOOKUP(C528,'Hemis baza'!K:AJ,26,)</f>
        <v>438221100087</v>
      </c>
      <c r="E528" s="24" t="str">
        <f>VLOOKUP(C528,'Hemis baza'!K:AF,13,)</f>
        <v>To‘lov-shartnoma</v>
      </c>
      <c r="F528" s="109" t="str">
        <f>VLOOKUP(C528,'Hemis baza'!K:AF,3,)</f>
        <v>3-kurs</v>
      </c>
      <c r="G528" s="47" t="s">
        <v>4882</v>
      </c>
      <c r="H528" s="404" t="str">
        <f>VLOOKUP(C528,'Hemis baza'!K:AF,5,)</f>
        <v>2-22 AP</v>
      </c>
      <c r="I528" s="403" t="str">
        <f>VLOOKUP(C528,'Hemis baza'!K:AF,11,)</f>
        <v>Bakalavr</v>
      </c>
      <c r="J528" s="23" t="str">
        <f>VLOOKUP(C528,'Hemis baza'!K:AF,12,)</f>
        <v>Kunduzgi</v>
      </c>
      <c r="K528" s="77" t="s">
        <v>3494</v>
      </c>
      <c r="L528" s="50">
        <v>15000000</v>
      </c>
      <c r="M528" s="50">
        <f>SUMIF('BR 3'!B:B,'3-kurs'!C528,'BR 3'!G:G)</f>
        <v>15000000</v>
      </c>
      <c r="N528" s="12">
        <f t="shared" si="52"/>
        <v>0</v>
      </c>
      <c r="O528" s="50"/>
      <c r="P528" s="12">
        <f t="shared" si="53"/>
        <v>0</v>
      </c>
      <c r="Q528" s="48"/>
      <c r="T528" s="50">
        <f t="shared" si="49"/>
        <v>0</v>
      </c>
      <c r="U528" s="50">
        <v>15000000</v>
      </c>
      <c r="V528" s="50">
        <v>0</v>
      </c>
      <c r="W528" s="50"/>
      <c r="X528" s="558"/>
      <c r="Y528" s="558"/>
      <c r="Z528" s="558"/>
      <c r="AA528" s="55">
        <f t="shared" si="54"/>
        <v>15000000</v>
      </c>
      <c r="AB528" s="55">
        <f t="shared" si="50"/>
        <v>15000000</v>
      </c>
      <c r="AC528" s="55">
        <f t="shared" si="50"/>
        <v>0</v>
      </c>
      <c r="AD528" s="55">
        <f t="shared" si="51"/>
        <v>0</v>
      </c>
    </row>
    <row r="529" spans="1:30" s="51" customFormat="1" x14ac:dyDescent="0.25">
      <c r="A529" s="89">
        <f>SUBTOTAL(103,$B$2:B529)</f>
        <v>528</v>
      </c>
      <c r="B529" s="48" t="s">
        <v>3495</v>
      </c>
      <c r="C529" s="49">
        <v>40811943960065</v>
      </c>
      <c r="D529" s="49" t="str">
        <f>VLOOKUP(C529,'Hemis baza'!K:AJ,26,)</f>
        <v>438231100311</v>
      </c>
      <c r="E529" s="24" t="str">
        <f>VLOOKUP(C529,'Hemis baza'!K:AF,13,)</f>
        <v>To‘lov-shartnoma</v>
      </c>
      <c r="F529" s="109" t="str">
        <f>VLOOKUP(C529,'Hemis baza'!K:AF,3,)</f>
        <v>3-kurs</v>
      </c>
      <c r="G529" s="307" t="s">
        <v>361</v>
      </c>
      <c r="H529" s="404" t="str">
        <f>VLOOKUP(C529,'Hemis baza'!K:AF,5,)</f>
        <v>S1-22 PSI</v>
      </c>
      <c r="I529" s="403" t="str">
        <f>VLOOKUP(C529,'Hemis baza'!K:AF,11,)</f>
        <v>Bakalavr</v>
      </c>
      <c r="J529" s="23" t="str">
        <f>VLOOKUP(C529,'Hemis baza'!K:AF,12,)</f>
        <v>Sirtqi</v>
      </c>
      <c r="K529" s="77" t="s">
        <v>3496</v>
      </c>
      <c r="L529" s="50">
        <v>12000000</v>
      </c>
      <c r="M529" s="50">
        <f>SUMIF('BR 3'!B:B,'3-kurs'!C529,'BR 3'!G:G)</f>
        <v>3000000</v>
      </c>
      <c r="N529" s="12">
        <f t="shared" si="52"/>
        <v>9000000</v>
      </c>
      <c r="O529" s="50"/>
      <c r="P529" s="12">
        <f t="shared" si="53"/>
        <v>0</v>
      </c>
      <c r="Q529" s="48"/>
      <c r="T529" s="50">
        <f t="shared" si="49"/>
        <v>0</v>
      </c>
      <c r="U529" s="50">
        <v>3000000</v>
      </c>
      <c r="V529" s="50">
        <v>0</v>
      </c>
      <c r="W529" s="50"/>
      <c r="X529" s="558"/>
      <c r="Y529" s="558"/>
      <c r="Z529" s="558"/>
      <c r="AA529" s="55">
        <f t="shared" si="54"/>
        <v>12000000</v>
      </c>
      <c r="AB529" s="55">
        <f t="shared" si="50"/>
        <v>3000000</v>
      </c>
      <c r="AC529" s="55">
        <f t="shared" si="50"/>
        <v>9000000</v>
      </c>
      <c r="AD529" s="55">
        <f t="shared" si="51"/>
        <v>0</v>
      </c>
    </row>
    <row r="530" spans="1:30" s="51" customFormat="1" x14ac:dyDescent="0.25">
      <c r="A530" s="89">
        <f>SUBTOTAL(103,$B$2:B530)</f>
        <v>529</v>
      </c>
      <c r="B530" s="48" t="s">
        <v>3497</v>
      </c>
      <c r="C530" s="49">
        <v>51010045300032</v>
      </c>
      <c r="D530" s="49" t="str">
        <f>VLOOKUP(C530,'Hemis baza'!K:AJ,26,)</f>
        <v>438221100133</v>
      </c>
      <c r="E530" s="24" t="str">
        <f>VLOOKUP(C530,'Hemis baza'!K:AF,13,)</f>
        <v>To‘lov-shartnoma</v>
      </c>
      <c r="F530" s="109" t="str">
        <f>VLOOKUP(C530,'Hemis baza'!K:AF,3,)</f>
        <v>3-kurs</v>
      </c>
      <c r="G530" s="47" t="s">
        <v>4882</v>
      </c>
      <c r="H530" s="404" t="str">
        <f>VLOOKUP(C530,'Hemis baza'!K:AF,5,)</f>
        <v>S2-22 AP</v>
      </c>
      <c r="I530" s="403" t="str">
        <f>VLOOKUP(C530,'Hemis baza'!K:AF,11,)</f>
        <v>Bakalavr</v>
      </c>
      <c r="J530" s="23" t="str">
        <f>VLOOKUP(C530,'Hemis baza'!K:AF,12,)</f>
        <v>Sirtqi</v>
      </c>
      <c r="K530" s="77" t="s">
        <v>3498</v>
      </c>
      <c r="L530" s="50">
        <v>12000000</v>
      </c>
      <c r="M530" s="50">
        <f>SUMIF('BR 3'!B:B,'3-kurs'!C530,'BR 3'!G:G)</f>
        <v>12000000</v>
      </c>
      <c r="N530" s="12">
        <f t="shared" si="52"/>
        <v>0</v>
      </c>
      <c r="O530" s="50"/>
      <c r="P530" s="12">
        <f t="shared" si="53"/>
        <v>0</v>
      </c>
      <c r="Q530" s="48"/>
      <c r="T530" s="50">
        <f t="shared" si="49"/>
        <v>0</v>
      </c>
      <c r="U530" s="50">
        <v>12000000</v>
      </c>
      <c r="V530" s="50">
        <v>916664</v>
      </c>
      <c r="W530" s="50"/>
      <c r="X530" s="558"/>
      <c r="Y530" s="558"/>
      <c r="Z530" s="558"/>
      <c r="AA530" s="55">
        <f t="shared" si="54"/>
        <v>12000000</v>
      </c>
      <c r="AB530" s="55">
        <f t="shared" si="50"/>
        <v>12000000</v>
      </c>
      <c r="AC530" s="55">
        <f t="shared" si="50"/>
        <v>0</v>
      </c>
      <c r="AD530" s="55">
        <f t="shared" si="51"/>
        <v>0</v>
      </c>
    </row>
    <row r="531" spans="1:30" s="51" customFormat="1" x14ac:dyDescent="0.25">
      <c r="A531" s="89">
        <f>SUBTOTAL(103,$B$2:B531)</f>
        <v>530</v>
      </c>
      <c r="B531" s="48" t="s">
        <v>3499</v>
      </c>
      <c r="C531" s="49">
        <v>43004881140081</v>
      </c>
      <c r="D531" s="49" t="str">
        <f>VLOOKUP(C531,'Hemis baza'!K:AJ,26,)</f>
        <v>438231100322</v>
      </c>
      <c r="E531" s="24" t="str">
        <f>VLOOKUP(C531,'Hemis baza'!K:AF,13,)</f>
        <v>To‘lov-shartnoma</v>
      </c>
      <c r="F531" s="109" t="str">
        <f>VLOOKUP(C531,'Hemis baza'!K:AF,3,)</f>
        <v>3-kurs</v>
      </c>
      <c r="G531" s="47" t="s">
        <v>181</v>
      </c>
      <c r="H531" s="404" t="str">
        <f>VLOOKUP(C531,'Hemis baza'!K:AF,5,)</f>
        <v>S1-22 O`TA</v>
      </c>
      <c r="I531" s="403" t="str">
        <f>VLOOKUP(C531,'Hemis baza'!K:AF,11,)</f>
        <v>Bakalavr</v>
      </c>
      <c r="J531" s="23" t="str">
        <f>VLOOKUP(C531,'Hemis baza'!K:AF,12,)</f>
        <v>Sirtqi</v>
      </c>
      <c r="K531" s="77" t="s">
        <v>3500</v>
      </c>
      <c r="L531" s="50">
        <v>12000000</v>
      </c>
      <c r="M531" s="50">
        <f>SUMIF('BR 3'!B:B,'3-kurs'!C531,'BR 3'!G:G)</f>
        <v>12000000</v>
      </c>
      <c r="N531" s="12">
        <f t="shared" si="52"/>
        <v>0</v>
      </c>
      <c r="O531" s="50"/>
      <c r="P531" s="12">
        <f t="shared" si="53"/>
        <v>0</v>
      </c>
      <c r="Q531" s="48"/>
      <c r="T531" s="50">
        <f t="shared" si="49"/>
        <v>0</v>
      </c>
      <c r="U531" s="50">
        <v>12000000</v>
      </c>
      <c r="V531" s="50">
        <v>0</v>
      </c>
      <c r="W531" s="50"/>
      <c r="X531" s="558"/>
      <c r="Y531" s="558"/>
      <c r="Z531" s="558"/>
      <c r="AA531" s="55">
        <f t="shared" si="54"/>
        <v>12000000</v>
      </c>
      <c r="AB531" s="55">
        <f t="shared" si="50"/>
        <v>12000000</v>
      </c>
      <c r="AC531" s="55">
        <f t="shared" si="50"/>
        <v>0</v>
      </c>
      <c r="AD531" s="55">
        <f t="shared" si="51"/>
        <v>0</v>
      </c>
    </row>
    <row r="532" spans="1:30" x14ac:dyDescent="0.25">
      <c r="A532" s="89">
        <f>SUBTOTAL(103,$B$2:B532)</f>
        <v>531</v>
      </c>
      <c r="B532" s="384" t="s">
        <v>3501</v>
      </c>
      <c r="C532" s="49">
        <v>32206831050011</v>
      </c>
      <c r="D532" s="49" t="str">
        <f>VLOOKUP(C532,'Hemis baza'!K:AJ,26,)</f>
        <v>438231100038</v>
      </c>
      <c r="E532" s="24" t="str">
        <f>VLOOKUP(C532,'Hemis baza'!K:AF,13,)</f>
        <v>To‘lov-shartnoma</v>
      </c>
      <c r="F532" s="109" t="str">
        <f>VLOOKUP(C532,'Hemis baza'!K:AF,3,)</f>
        <v>3-kurs</v>
      </c>
      <c r="G532" s="47" t="s">
        <v>309</v>
      </c>
      <c r="H532" s="404" t="str">
        <f>VLOOKUP(C532,'Hemis baza'!K:AF,5,)</f>
        <v>S1-22 Tarix</v>
      </c>
      <c r="I532" s="403" t="str">
        <f>VLOOKUP(C532,'Hemis baza'!K:AF,11,)</f>
        <v>Bakalavr</v>
      </c>
      <c r="J532" s="23" t="str">
        <f>VLOOKUP(C532,'Hemis baza'!K:AF,12,)</f>
        <v>Sirtqi</v>
      </c>
      <c r="K532" s="77" t="s">
        <v>3502</v>
      </c>
      <c r="L532" s="342">
        <v>12000000</v>
      </c>
      <c r="M532" s="342">
        <f>SUMIF('BR 3'!B:B,'3-kurs'!C532,'BR 3'!G:G)</f>
        <v>7000000</v>
      </c>
      <c r="N532" s="12">
        <f t="shared" si="52"/>
        <v>5000000</v>
      </c>
      <c r="O532" s="342"/>
      <c r="P532" s="12">
        <f t="shared" si="53"/>
        <v>0</v>
      </c>
      <c r="Q532" s="384"/>
      <c r="T532" s="342">
        <f t="shared" si="49"/>
        <v>0</v>
      </c>
      <c r="U532" s="342">
        <v>7000000</v>
      </c>
      <c r="V532" s="342">
        <v>0</v>
      </c>
      <c r="W532" s="342"/>
      <c r="X532" s="559"/>
      <c r="Y532" s="559"/>
      <c r="Z532" s="559"/>
      <c r="AA532" s="55">
        <f t="shared" si="54"/>
        <v>12000000</v>
      </c>
      <c r="AB532" s="55">
        <f t="shared" si="50"/>
        <v>7000000</v>
      </c>
      <c r="AC532" s="55">
        <f t="shared" si="50"/>
        <v>5000000</v>
      </c>
      <c r="AD532" s="55">
        <f t="shared" si="51"/>
        <v>0</v>
      </c>
    </row>
    <row r="533" spans="1:30" s="51" customFormat="1" x14ac:dyDescent="0.25">
      <c r="A533" s="89">
        <f>SUBTOTAL(103,$B$2:B533)</f>
        <v>532</v>
      </c>
      <c r="B533" s="48" t="s">
        <v>3503</v>
      </c>
      <c r="C533" s="49">
        <v>62512005280061</v>
      </c>
      <c r="D533" s="49" t="e">
        <f>VLOOKUP(C533,'Hemis baza'!K:AJ,26,)</f>
        <v>#N/A</v>
      </c>
      <c r="E533" s="24" t="e">
        <f>VLOOKUP(C533,'Hemis baza'!K:AF,13,)</f>
        <v>#N/A</v>
      </c>
      <c r="F533" s="109" t="e">
        <f>VLOOKUP(C533,'Hemis baza'!K:AF,3,)</f>
        <v>#N/A</v>
      </c>
      <c r="G533" s="47" t="s">
        <v>181</v>
      </c>
      <c r="H533" s="404" t="e">
        <f>VLOOKUP(C533,'Hemis baza'!K:AF,5,)</f>
        <v>#N/A</v>
      </c>
      <c r="I533" s="403" t="e">
        <f>VLOOKUP(C533,'Hemis baza'!K:AF,11,)</f>
        <v>#N/A</v>
      </c>
      <c r="J533" s="23" t="e">
        <f>VLOOKUP(C533,'Hemis baza'!K:AF,12,)</f>
        <v>#N/A</v>
      </c>
      <c r="K533" s="77" t="s">
        <v>3504</v>
      </c>
      <c r="L533" s="50">
        <v>12000000</v>
      </c>
      <c r="M533" s="50">
        <f>SUMIF('BR 3'!B:B,'3-kurs'!C533,'BR 3'!G:G)</f>
        <v>0</v>
      </c>
      <c r="N533" s="12">
        <f t="shared" si="52"/>
        <v>12000000</v>
      </c>
      <c r="O533" s="50"/>
      <c r="P533" s="12">
        <f t="shared" si="53"/>
        <v>0</v>
      </c>
      <c r="Q533" s="48"/>
      <c r="T533" s="50">
        <f t="shared" si="49"/>
        <v>0</v>
      </c>
      <c r="U533" s="50">
        <v>0</v>
      </c>
      <c r="V533" s="50">
        <v>0</v>
      </c>
      <c r="W533" s="50"/>
      <c r="X533" s="558"/>
      <c r="Y533" s="558"/>
      <c r="Z533" s="558"/>
      <c r="AA533" s="55">
        <f t="shared" si="54"/>
        <v>12000000</v>
      </c>
      <c r="AB533" s="55">
        <f t="shared" si="50"/>
        <v>0</v>
      </c>
      <c r="AC533" s="55">
        <f t="shared" si="50"/>
        <v>12000000</v>
      </c>
      <c r="AD533" s="55">
        <f t="shared" si="51"/>
        <v>0</v>
      </c>
    </row>
    <row r="534" spans="1:30" s="51" customFormat="1" x14ac:dyDescent="0.25">
      <c r="A534" s="89">
        <f>SUBTOTAL(103,$B$2:B534)</f>
        <v>533</v>
      </c>
      <c r="B534" s="48" t="s">
        <v>3505</v>
      </c>
      <c r="C534" s="49">
        <v>61301045310059</v>
      </c>
      <c r="D534" s="49" t="e">
        <f>VLOOKUP(C534,'Hemis baza'!K:AJ,26,)</f>
        <v>#N/A</v>
      </c>
      <c r="E534" s="24" t="e">
        <f>VLOOKUP(C534,'Hemis baza'!K:AF,13,)</f>
        <v>#N/A</v>
      </c>
      <c r="F534" s="109" t="e">
        <f>VLOOKUP(C534,'Hemis baza'!K:AF,3,)</f>
        <v>#N/A</v>
      </c>
      <c r="G534" s="47"/>
      <c r="H534" s="404" t="e">
        <f>VLOOKUP(C534,'Hemis baza'!K:AF,5,)</f>
        <v>#N/A</v>
      </c>
      <c r="I534" s="403" t="e">
        <f>VLOOKUP(C534,'Hemis baza'!K:AF,11,)</f>
        <v>#N/A</v>
      </c>
      <c r="J534" s="23" t="e">
        <f>VLOOKUP(C534,'Hemis baza'!K:AF,12,)</f>
        <v>#N/A</v>
      </c>
      <c r="K534" s="77" t="s">
        <v>3506</v>
      </c>
      <c r="L534" s="50">
        <v>15000000</v>
      </c>
      <c r="M534" s="50">
        <f>SUMIF('BR 3'!B:B,'3-kurs'!C534,'BR 3'!G:G)</f>
        <v>0</v>
      </c>
      <c r="N534" s="12">
        <f t="shared" si="52"/>
        <v>15000000</v>
      </c>
      <c r="O534" s="50"/>
      <c r="P534" s="12">
        <f t="shared" si="53"/>
        <v>0</v>
      </c>
      <c r="Q534" s="48"/>
      <c r="T534" s="50">
        <f t="shared" si="49"/>
        <v>0</v>
      </c>
      <c r="U534" s="50">
        <v>0</v>
      </c>
      <c r="V534" s="50">
        <v>0</v>
      </c>
      <c r="W534" s="50"/>
      <c r="X534" s="558"/>
      <c r="Y534" s="558"/>
      <c r="Z534" s="558"/>
      <c r="AA534" s="55">
        <f t="shared" si="54"/>
        <v>15000000</v>
      </c>
      <c r="AB534" s="55">
        <f t="shared" si="50"/>
        <v>0</v>
      </c>
      <c r="AC534" s="55">
        <f t="shared" si="50"/>
        <v>15000000</v>
      </c>
      <c r="AD534" s="55">
        <f t="shared" si="51"/>
        <v>0</v>
      </c>
    </row>
    <row r="535" spans="1:30" x14ac:dyDescent="0.25">
      <c r="A535" s="89">
        <f>SUBTOTAL(103,$B$2:B535)</f>
        <v>534</v>
      </c>
      <c r="B535" s="384" t="s">
        <v>3507</v>
      </c>
      <c r="C535" s="49">
        <v>30206681060015</v>
      </c>
      <c r="D535" s="49" t="e">
        <f>VLOOKUP(C535,'Hemis baza'!K:AJ,26,)</f>
        <v>#N/A</v>
      </c>
      <c r="E535" s="24" t="e">
        <f>VLOOKUP(C535,'Hemis baza'!K:AF,13,)</f>
        <v>#N/A</v>
      </c>
      <c r="F535" s="109" t="e">
        <f>VLOOKUP(C535,'Hemis baza'!K:AF,3,)</f>
        <v>#N/A</v>
      </c>
      <c r="G535" s="47"/>
      <c r="H535" s="404" t="e">
        <f>VLOOKUP(C535,'Hemis baza'!K:AF,5,)</f>
        <v>#N/A</v>
      </c>
      <c r="I535" s="403" t="e">
        <f>VLOOKUP(C535,'Hemis baza'!K:AF,11,)</f>
        <v>#N/A</v>
      </c>
      <c r="J535" s="23" t="e">
        <f>VLOOKUP(C535,'Hemis baza'!K:AF,12,)</f>
        <v>#N/A</v>
      </c>
      <c r="K535" s="77" t="s">
        <v>3508</v>
      </c>
      <c r="L535" s="342">
        <v>12000000</v>
      </c>
      <c r="M535" s="342">
        <f>SUMIF('BR 3'!B:B,'3-kurs'!C535,'BR 3'!G:G)</f>
        <v>-7000000</v>
      </c>
      <c r="N535" s="12">
        <f t="shared" si="52"/>
        <v>19000000</v>
      </c>
      <c r="O535" s="342"/>
      <c r="P535" s="12">
        <f t="shared" si="53"/>
        <v>0</v>
      </c>
      <c r="Q535" s="384"/>
      <c r="T535" s="342">
        <f t="shared" si="49"/>
        <v>0</v>
      </c>
      <c r="U535" s="342">
        <v>-7000000</v>
      </c>
      <c r="V535" s="342">
        <v>0</v>
      </c>
      <c r="W535" s="342"/>
      <c r="X535" s="559"/>
      <c r="Y535" s="559"/>
      <c r="Z535" s="559"/>
      <c r="AA535" s="55">
        <f t="shared" si="54"/>
        <v>12000000</v>
      </c>
      <c r="AB535" s="55">
        <f t="shared" si="50"/>
        <v>-7000000</v>
      </c>
      <c r="AC535" s="55">
        <f t="shared" si="50"/>
        <v>19000000</v>
      </c>
      <c r="AD535" s="55">
        <f t="shared" si="51"/>
        <v>0</v>
      </c>
    </row>
    <row r="536" spans="1:30" s="51" customFormat="1" x14ac:dyDescent="0.25">
      <c r="A536" s="89">
        <f>SUBTOTAL(103,$B$2:B536)</f>
        <v>535</v>
      </c>
      <c r="B536" s="48" t="s">
        <v>3509</v>
      </c>
      <c r="C536" s="49">
        <v>51202025300022</v>
      </c>
      <c r="D536" s="49" t="str">
        <f>VLOOKUP(C536,'Hemis baza'!K:AJ,26,)</f>
        <v>438231100327</v>
      </c>
      <c r="E536" s="24" t="str">
        <f>VLOOKUP(C536,'Hemis baza'!K:AF,13,)</f>
        <v>To‘lov-shartnoma</v>
      </c>
      <c r="F536" s="109" t="str">
        <f>VLOOKUP(C536,'Hemis baza'!K:AF,3,)</f>
        <v>3-kurs</v>
      </c>
      <c r="G536" s="47" t="s">
        <v>309</v>
      </c>
      <c r="H536" s="404" t="str">
        <f>VLOOKUP(C536,'Hemis baza'!K:AF,5,)</f>
        <v>S1-22 Tarix</v>
      </c>
      <c r="I536" s="403" t="str">
        <f>VLOOKUP(C536,'Hemis baza'!K:AF,11,)</f>
        <v>Bakalavr</v>
      </c>
      <c r="J536" s="23" t="str">
        <f>VLOOKUP(C536,'Hemis baza'!K:AF,12,)</f>
        <v>Sirtqi</v>
      </c>
      <c r="K536" s="77" t="s">
        <v>3510</v>
      </c>
      <c r="L536" s="50">
        <v>12000000</v>
      </c>
      <c r="M536" s="50">
        <f>SUMIF('BR 3'!B:B,'3-kurs'!C536,'BR 3'!G:G)</f>
        <v>8000000</v>
      </c>
      <c r="N536" s="12">
        <f t="shared" si="52"/>
        <v>4000000</v>
      </c>
      <c r="O536" s="50"/>
      <c r="P536" s="12">
        <f t="shared" si="53"/>
        <v>0</v>
      </c>
      <c r="Q536" s="48"/>
      <c r="T536" s="50">
        <f t="shared" si="49"/>
        <v>0</v>
      </c>
      <c r="U536" s="50">
        <v>8000000</v>
      </c>
      <c r="V536" s="50">
        <v>0</v>
      </c>
      <c r="W536" s="50"/>
      <c r="X536" s="558"/>
      <c r="Y536" s="558"/>
      <c r="Z536" s="558"/>
      <c r="AA536" s="55">
        <f t="shared" si="54"/>
        <v>12000000</v>
      </c>
      <c r="AB536" s="55">
        <f t="shared" si="50"/>
        <v>8000000</v>
      </c>
      <c r="AC536" s="55">
        <f t="shared" si="50"/>
        <v>4000000</v>
      </c>
      <c r="AD536" s="55">
        <f t="shared" si="51"/>
        <v>0</v>
      </c>
    </row>
    <row r="537" spans="1:30" s="51" customFormat="1" x14ac:dyDescent="0.25">
      <c r="A537" s="89">
        <f>SUBTOTAL(103,$B$2:B537)</f>
        <v>536</v>
      </c>
      <c r="B537" s="48" t="s">
        <v>3511</v>
      </c>
      <c r="C537" s="49">
        <v>41611965300013</v>
      </c>
      <c r="D537" s="49" t="str">
        <f>VLOOKUP(C537,'Hemis baza'!K:AJ,26,)</f>
        <v>438231100130</v>
      </c>
      <c r="E537" s="24" t="str">
        <f>VLOOKUP(C537,'Hemis baza'!K:AF,13,)</f>
        <v>To‘lov-shartnoma</v>
      </c>
      <c r="F537" s="109" t="str">
        <f>VLOOKUP(C537,'Hemis baza'!K:AF,3,)</f>
        <v>3-kurs</v>
      </c>
      <c r="G537" s="307" t="s">
        <v>318</v>
      </c>
      <c r="H537" s="404" t="str">
        <f>VLOOKUP(C537,'Hemis baza'!K:AF,5,)</f>
        <v>S2-22 IQT</v>
      </c>
      <c r="I537" s="403" t="str">
        <f>VLOOKUP(C537,'Hemis baza'!K:AF,11,)</f>
        <v>Bakalavr</v>
      </c>
      <c r="J537" s="23" t="str">
        <f>VLOOKUP(C537,'Hemis baza'!K:AF,12,)</f>
        <v>Sirtqi</v>
      </c>
      <c r="K537" s="77" t="s">
        <v>3512</v>
      </c>
      <c r="L537" s="50">
        <v>12000000</v>
      </c>
      <c r="M537" s="50">
        <f>SUMIF('BR 3'!B:B,'3-kurs'!C537,'BR 3'!G:G)</f>
        <v>12001000</v>
      </c>
      <c r="N537" s="12">
        <f t="shared" si="52"/>
        <v>0</v>
      </c>
      <c r="O537" s="50"/>
      <c r="P537" s="12">
        <f t="shared" si="53"/>
        <v>1000</v>
      </c>
      <c r="Q537" s="48"/>
      <c r="T537" s="50">
        <f t="shared" si="49"/>
        <v>0</v>
      </c>
      <c r="U537" s="50">
        <v>12001000</v>
      </c>
      <c r="V537" s="50">
        <v>0</v>
      </c>
      <c r="W537" s="50"/>
      <c r="X537" s="558"/>
      <c r="Y537" s="558"/>
      <c r="Z537" s="558"/>
      <c r="AA537" s="55">
        <f t="shared" si="54"/>
        <v>12000000</v>
      </c>
      <c r="AB537" s="55">
        <f t="shared" si="50"/>
        <v>12001000</v>
      </c>
      <c r="AC537" s="55">
        <f t="shared" si="50"/>
        <v>0</v>
      </c>
      <c r="AD537" s="55">
        <f t="shared" si="51"/>
        <v>1000</v>
      </c>
    </row>
    <row r="538" spans="1:30" s="51" customFormat="1" x14ac:dyDescent="0.25">
      <c r="A538" s="89">
        <f>SUBTOTAL(103,$B$2:B538)</f>
        <v>537</v>
      </c>
      <c r="B538" s="48" t="s">
        <v>3513</v>
      </c>
      <c r="C538" s="49">
        <v>61306015270023</v>
      </c>
      <c r="D538" s="49" t="str">
        <f>VLOOKUP(C538,'Hemis baza'!K:AJ,26,)</f>
        <v>438231100211</v>
      </c>
      <c r="E538" s="24" t="str">
        <f>VLOOKUP(C538,'Hemis baza'!K:AF,13,)</f>
        <v>To‘lov-shartnoma</v>
      </c>
      <c r="F538" s="109" t="str">
        <f>VLOOKUP(C538,'Hemis baza'!K:AF,3,)</f>
        <v>3-kurs</v>
      </c>
      <c r="G538" s="47" t="s">
        <v>36</v>
      </c>
      <c r="H538" s="404" t="str">
        <f>VLOOKUP(C538,'Hemis baza'!K:AF,5,)</f>
        <v>S2-22 MT</v>
      </c>
      <c r="I538" s="403" t="str">
        <f>VLOOKUP(C538,'Hemis baza'!K:AF,11,)</f>
        <v>Bakalavr</v>
      </c>
      <c r="J538" s="23" t="str">
        <f>VLOOKUP(C538,'Hemis baza'!K:AF,12,)</f>
        <v>Sirtqi</v>
      </c>
      <c r="K538" s="77" t="s">
        <v>3514</v>
      </c>
      <c r="L538" s="50">
        <v>12000000</v>
      </c>
      <c r="M538" s="50">
        <f>SUMIF('BR 3'!B:B,'3-kurs'!C538,'BR 3'!G:G)</f>
        <v>11002000</v>
      </c>
      <c r="N538" s="12">
        <f t="shared" si="52"/>
        <v>998000</v>
      </c>
      <c r="O538" s="50"/>
      <c r="P538" s="12">
        <f t="shared" si="53"/>
        <v>0</v>
      </c>
      <c r="Q538" s="48"/>
      <c r="T538" s="50">
        <f t="shared" si="49"/>
        <v>0</v>
      </c>
      <c r="U538" s="50">
        <v>11002000</v>
      </c>
      <c r="V538" s="50">
        <v>916665</v>
      </c>
      <c r="W538" s="50"/>
      <c r="X538" s="558"/>
      <c r="Y538" s="558"/>
      <c r="Z538" s="558"/>
      <c r="AA538" s="55">
        <f t="shared" si="54"/>
        <v>12000000</v>
      </c>
      <c r="AB538" s="55">
        <f t="shared" si="50"/>
        <v>11002000</v>
      </c>
      <c r="AC538" s="55">
        <f t="shared" si="50"/>
        <v>998000</v>
      </c>
      <c r="AD538" s="55">
        <f t="shared" si="51"/>
        <v>0</v>
      </c>
    </row>
    <row r="539" spans="1:30" s="51" customFormat="1" x14ac:dyDescent="0.25">
      <c r="A539" s="89">
        <f>SUBTOTAL(103,$B$2:B539)</f>
        <v>538</v>
      </c>
      <c r="B539" s="48" t="s">
        <v>3515</v>
      </c>
      <c r="C539" s="49">
        <v>43009951010053</v>
      </c>
      <c r="D539" s="49" t="str">
        <f>VLOOKUP(C539,'Hemis baza'!K:AJ,26,)</f>
        <v>438231100031</v>
      </c>
      <c r="E539" s="24" t="str">
        <f>VLOOKUP(C539,'Hemis baza'!K:AF,13,)</f>
        <v>To‘lov-shartnoma</v>
      </c>
      <c r="F539" s="109" t="str">
        <f>VLOOKUP(C539,'Hemis baza'!K:AF,3,)</f>
        <v>3-kurs</v>
      </c>
      <c r="G539" s="307" t="s">
        <v>318</v>
      </c>
      <c r="H539" s="404" t="str">
        <f>VLOOKUP(C539,'Hemis baza'!K:AF,5,)</f>
        <v>S2-22 IQT</v>
      </c>
      <c r="I539" s="403" t="str">
        <f>VLOOKUP(C539,'Hemis baza'!K:AF,11,)</f>
        <v>Bakalavr</v>
      </c>
      <c r="J539" s="23" t="str">
        <f>VLOOKUP(C539,'Hemis baza'!K:AF,12,)</f>
        <v>Sirtqi</v>
      </c>
      <c r="K539" s="77" t="s">
        <v>3516</v>
      </c>
      <c r="L539" s="50">
        <v>12000000</v>
      </c>
      <c r="M539" s="50">
        <f>SUMIF('BR 3'!B:B,'3-kurs'!C539,'BR 3'!G:G)</f>
        <v>9500000</v>
      </c>
      <c r="N539" s="12">
        <f t="shared" si="52"/>
        <v>2500000</v>
      </c>
      <c r="O539" s="50"/>
      <c r="P539" s="12">
        <f t="shared" si="53"/>
        <v>0</v>
      </c>
      <c r="Q539" s="48"/>
      <c r="T539" s="50">
        <f t="shared" si="49"/>
        <v>0</v>
      </c>
      <c r="U539" s="50">
        <v>9500000</v>
      </c>
      <c r="V539" s="50">
        <v>0</v>
      </c>
      <c r="W539" s="50"/>
      <c r="X539" s="558"/>
      <c r="Y539" s="558"/>
      <c r="Z539" s="558"/>
      <c r="AA539" s="55">
        <f t="shared" si="54"/>
        <v>12000000</v>
      </c>
      <c r="AB539" s="55">
        <f t="shared" si="50"/>
        <v>9500000</v>
      </c>
      <c r="AC539" s="55">
        <f t="shared" si="50"/>
        <v>2500000</v>
      </c>
      <c r="AD539" s="55">
        <f t="shared" si="51"/>
        <v>0</v>
      </c>
    </row>
    <row r="540" spans="1:30" s="51" customFormat="1" x14ac:dyDescent="0.25">
      <c r="A540" s="89">
        <f>SUBTOTAL(103,$B$2:B540)</f>
        <v>539</v>
      </c>
      <c r="B540" s="48" t="s">
        <v>3517</v>
      </c>
      <c r="C540" s="49">
        <v>61410045300033</v>
      </c>
      <c r="D540" s="49" t="e">
        <f>VLOOKUP(C540,'Hemis baza'!K:AJ,26,)</f>
        <v>#N/A</v>
      </c>
      <c r="E540" s="24" t="e">
        <f>VLOOKUP(C540,'Hemis baza'!K:AF,13,)</f>
        <v>#N/A</v>
      </c>
      <c r="F540" s="109" t="e">
        <f>VLOOKUP(C540,'Hemis baza'!K:AF,3,)</f>
        <v>#N/A</v>
      </c>
      <c r="G540" s="47" t="s">
        <v>36</v>
      </c>
      <c r="H540" s="404" t="e">
        <f>VLOOKUP(C540,'Hemis baza'!K:AF,5,)</f>
        <v>#N/A</v>
      </c>
      <c r="I540" s="403" t="e">
        <f>VLOOKUP(C540,'Hemis baza'!K:AF,11,)</f>
        <v>#N/A</v>
      </c>
      <c r="J540" s="23" t="e">
        <f>VLOOKUP(C540,'Hemis baza'!K:AF,12,)</f>
        <v>#N/A</v>
      </c>
      <c r="K540" s="77" t="s">
        <v>3518</v>
      </c>
      <c r="L540" s="50">
        <v>12000000</v>
      </c>
      <c r="M540" s="50">
        <f>SUMIF('BR 3'!B:B,'3-kurs'!C540,'BR 3'!G:G)</f>
        <v>-15802</v>
      </c>
      <c r="N540" s="12">
        <f t="shared" si="52"/>
        <v>12015802</v>
      </c>
      <c r="O540" s="50"/>
      <c r="P540" s="12">
        <f t="shared" si="53"/>
        <v>0</v>
      </c>
      <c r="Q540" s="48"/>
      <c r="T540" s="50">
        <f t="shared" si="49"/>
        <v>0</v>
      </c>
      <c r="U540" s="50">
        <v>-15802</v>
      </c>
      <c r="V540" s="50">
        <v>916665</v>
      </c>
      <c r="W540" s="50"/>
      <c r="X540" s="558"/>
      <c r="Y540" s="558"/>
      <c r="Z540" s="558"/>
      <c r="AA540" s="55">
        <f t="shared" si="54"/>
        <v>12000000</v>
      </c>
      <c r="AB540" s="55">
        <f t="shared" si="50"/>
        <v>-15802</v>
      </c>
      <c r="AC540" s="55">
        <f t="shared" si="50"/>
        <v>12015802</v>
      </c>
      <c r="AD540" s="55">
        <f t="shared" si="51"/>
        <v>0</v>
      </c>
    </row>
    <row r="541" spans="1:30" s="51" customFormat="1" x14ac:dyDescent="0.25">
      <c r="A541" s="89">
        <f>SUBTOTAL(103,$B$2:B541)</f>
        <v>540</v>
      </c>
      <c r="B541" s="48" t="s">
        <v>3519</v>
      </c>
      <c r="C541" s="49">
        <v>42810911050034</v>
      </c>
      <c r="D541" s="49" t="str">
        <f>VLOOKUP(C541,'Hemis baza'!K:AJ,26,)</f>
        <v>438231100220</v>
      </c>
      <c r="E541" s="24" t="str">
        <f>VLOOKUP(C541,'Hemis baza'!K:AF,13,)</f>
        <v>To‘lov-shartnoma</v>
      </c>
      <c r="F541" s="109" t="str">
        <f>VLOOKUP(C541,'Hemis baza'!K:AF,3,)</f>
        <v>3-kurs</v>
      </c>
      <c r="G541" s="47" t="s">
        <v>121</v>
      </c>
      <c r="H541" s="404" t="str">
        <f>VLOOKUP(C541,'Hemis baza'!K:AF,5,)</f>
        <v>S1-22 BT</v>
      </c>
      <c r="I541" s="403" t="str">
        <f>VLOOKUP(C541,'Hemis baza'!K:AF,11,)</f>
        <v>Bakalavr</v>
      </c>
      <c r="J541" s="23" t="str">
        <f>VLOOKUP(C541,'Hemis baza'!K:AF,12,)</f>
        <v>Sirtqi</v>
      </c>
      <c r="K541" s="77" t="s">
        <v>3520</v>
      </c>
      <c r="L541" s="50">
        <v>12000000</v>
      </c>
      <c r="M541" s="50">
        <f>SUMIF('BR 3'!B:B,'3-kurs'!C541,'BR 3'!G:G)</f>
        <v>9420600</v>
      </c>
      <c r="N541" s="12">
        <f t="shared" si="52"/>
        <v>2579400</v>
      </c>
      <c r="O541" s="50"/>
      <c r="P541" s="12">
        <f t="shared" si="53"/>
        <v>0</v>
      </c>
      <c r="Q541" s="48"/>
      <c r="T541" s="50">
        <f t="shared" si="49"/>
        <v>0</v>
      </c>
      <c r="U541" s="50">
        <v>9420600</v>
      </c>
      <c r="V541" s="50">
        <v>0</v>
      </c>
      <c r="W541" s="50"/>
      <c r="X541" s="558"/>
      <c r="Y541" s="558"/>
      <c r="Z541" s="558"/>
      <c r="AA541" s="55">
        <f t="shared" si="54"/>
        <v>12000000</v>
      </c>
      <c r="AB541" s="55">
        <f t="shared" si="50"/>
        <v>9420600</v>
      </c>
      <c r="AC541" s="55">
        <f t="shared" si="50"/>
        <v>2579400</v>
      </c>
      <c r="AD541" s="55">
        <f t="shared" si="51"/>
        <v>0</v>
      </c>
    </row>
    <row r="542" spans="1:30" x14ac:dyDescent="0.25">
      <c r="A542" s="89">
        <f>SUBTOTAL(103,$B$2:B542)</f>
        <v>541</v>
      </c>
      <c r="B542" s="384" t="s">
        <v>3521</v>
      </c>
      <c r="C542" s="49">
        <v>61306055360056</v>
      </c>
      <c r="D542" s="49" t="str">
        <f>VLOOKUP(C542,'Hemis baza'!K:AJ,26,)</f>
        <v>438221100295</v>
      </c>
      <c r="E542" s="24" t="str">
        <f>VLOOKUP(C542,'Hemis baza'!K:AF,13,)</f>
        <v>To‘lov-shartnoma</v>
      </c>
      <c r="F542" s="109" t="str">
        <f>VLOOKUP(C542,'Hemis baza'!K:AF,3,)</f>
        <v>3-kurs</v>
      </c>
      <c r="G542" s="47" t="s">
        <v>4882</v>
      </c>
      <c r="H542" s="404" t="str">
        <f>VLOOKUP(C542,'Hemis baza'!K:AF,5,)</f>
        <v>2-22 AP</v>
      </c>
      <c r="I542" s="403" t="str">
        <f>VLOOKUP(C542,'Hemis baza'!K:AF,11,)</f>
        <v>Bakalavr</v>
      </c>
      <c r="J542" s="23" t="str">
        <f>VLOOKUP(C542,'Hemis baza'!K:AF,12,)</f>
        <v>Kunduzgi</v>
      </c>
      <c r="K542" s="77" t="s">
        <v>3522</v>
      </c>
      <c r="L542" s="342">
        <v>15000000</v>
      </c>
      <c r="M542" s="342">
        <f>SUMIF('BR 3'!B:B,'3-kurs'!C542,'BR 3'!G:G)</f>
        <v>6500000</v>
      </c>
      <c r="N542" s="12">
        <f t="shared" si="52"/>
        <v>8500000</v>
      </c>
      <c r="O542" s="342"/>
      <c r="P542" s="12">
        <f t="shared" si="53"/>
        <v>0</v>
      </c>
      <c r="Q542" s="384"/>
      <c r="T542" s="342">
        <f t="shared" si="49"/>
        <v>0</v>
      </c>
      <c r="U542" s="342">
        <v>6500000</v>
      </c>
      <c r="V542" s="342">
        <v>0</v>
      </c>
      <c r="W542" s="342"/>
      <c r="X542" s="559"/>
      <c r="Y542" s="559"/>
      <c r="Z542" s="559"/>
      <c r="AA542" s="55">
        <f t="shared" si="54"/>
        <v>15000000</v>
      </c>
      <c r="AB542" s="55">
        <f t="shared" si="50"/>
        <v>6500000</v>
      </c>
      <c r="AC542" s="55">
        <f t="shared" si="50"/>
        <v>8500000</v>
      </c>
      <c r="AD542" s="55">
        <f t="shared" si="51"/>
        <v>0</v>
      </c>
    </row>
    <row r="543" spans="1:30" s="51" customFormat="1" x14ac:dyDescent="0.25">
      <c r="A543" s="89">
        <f>SUBTOTAL(103,$B$2:B543)</f>
        <v>542</v>
      </c>
      <c r="B543" s="48" t="s">
        <v>3523</v>
      </c>
      <c r="C543" s="49">
        <v>42509901170015</v>
      </c>
      <c r="D543" s="49" t="str">
        <f>VLOOKUP(C543,'Hemis baza'!K:AJ,26,)</f>
        <v>438231100144</v>
      </c>
      <c r="E543" s="24" t="str">
        <f>VLOOKUP(C543,'Hemis baza'!K:AF,13,)</f>
        <v>To‘lov-shartnoma</v>
      </c>
      <c r="F543" s="109" t="str">
        <f>VLOOKUP(C543,'Hemis baza'!K:AF,3,)</f>
        <v>3-kurs</v>
      </c>
      <c r="G543" s="47" t="s">
        <v>36</v>
      </c>
      <c r="H543" s="404" t="str">
        <f>VLOOKUP(C543,'Hemis baza'!K:AF,5,)</f>
        <v>S1-22 MT</v>
      </c>
      <c r="I543" s="403" t="str">
        <f>VLOOKUP(C543,'Hemis baza'!K:AF,11,)</f>
        <v>Bakalavr</v>
      </c>
      <c r="J543" s="23" t="str">
        <f>VLOOKUP(C543,'Hemis baza'!K:AF,12,)</f>
        <v>Sirtqi</v>
      </c>
      <c r="K543" s="77" t="s">
        <v>3524</v>
      </c>
      <c r="L543" s="50">
        <v>12000000</v>
      </c>
      <c r="M543" s="50">
        <f>SUMIF('BR 3'!B:B,'3-kurs'!C543,'BR 3'!G:G)</f>
        <v>9156174</v>
      </c>
      <c r="N543" s="12">
        <f t="shared" si="52"/>
        <v>2843826</v>
      </c>
      <c r="O543" s="50"/>
      <c r="P543" s="12">
        <f t="shared" si="53"/>
        <v>0</v>
      </c>
      <c r="Q543" s="48"/>
      <c r="T543" s="50">
        <f t="shared" si="49"/>
        <v>0</v>
      </c>
      <c r="U543" s="50">
        <v>9156174</v>
      </c>
      <c r="V543" s="50">
        <v>0</v>
      </c>
      <c r="W543" s="50"/>
      <c r="X543" s="558"/>
      <c r="Y543" s="558"/>
      <c r="Z543" s="558"/>
      <c r="AA543" s="55">
        <f t="shared" si="54"/>
        <v>12000000</v>
      </c>
      <c r="AB543" s="55">
        <f t="shared" si="50"/>
        <v>9156174</v>
      </c>
      <c r="AC543" s="55">
        <f t="shared" si="50"/>
        <v>2843826</v>
      </c>
      <c r="AD543" s="55">
        <f t="shared" si="51"/>
        <v>0</v>
      </c>
    </row>
    <row r="544" spans="1:30" s="51" customFormat="1" x14ac:dyDescent="0.25">
      <c r="A544" s="89">
        <f>SUBTOTAL(103,$B$2:B544)</f>
        <v>543</v>
      </c>
      <c r="B544" s="48" t="s">
        <v>3525</v>
      </c>
      <c r="C544" s="49">
        <v>40506965310069</v>
      </c>
      <c r="D544" s="49" t="str">
        <f>VLOOKUP(C544,'Hemis baza'!K:AJ,26,)</f>
        <v>438231100178</v>
      </c>
      <c r="E544" s="24" t="str">
        <f>VLOOKUP(C544,'Hemis baza'!K:AF,13,)</f>
        <v>To‘lov-shartnoma</v>
      </c>
      <c r="F544" s="109" t="str">
        <f>VLOOKUP(C544,'Hemis baza'!K:AF,3,)</f>
        <v>3-kurs</v>
      </c>
      <c r="G544" s="47" t="s">
        <v>121</v>
      </c>
      <c r="H544" s="404" t="str">
        <f>VLOOKUP(C544,'Hemis baza'!K:AF,5,)</f>
        <v>S1-22 BT</v>
      </c>
      <c r="I544" s="403" t="str">
        <f>VLOOKUP(C544,'Hemis baza'!K:AF,11,)</f>
        <v>Bakalavr</v>
      </c>
      <c r="J544" s="23" t="str">
        <f>VLOOKUP(C544,'Hemis baza'!K:AF,12,)</f>
        <v>Sirtqi</v>
      </c>
      <c r="K544" s="77" t="s">
        <v>3526</v>
      </c>
      <c r="L544" s="50">
        <v>12000000</v>
      </c>
      <c r="M544" s="50">
        <f>SUMIF('BR 3'!B:B,'3-kurs'!C544,'BR 3'!G:G)</f>
        <v>9000000</v>
      </c>
      <c r="N544" s="12">
        <f t="shared" si="52"/>
        <v>3000000</v>
      </c>
      <c r="O544" s="50"/>
      <c r="P544" s="12">
        <f t="shared" si="53"/>
        <v>0</v>
      </c>
      <c r="Q544" s="48"/>
      <c r="T544" s="50">
        <f t="shared" si="49"/>
        <v>0</v>
      </c>
      <c r="U544" s="50">
        <v>9000000</v>
      </c>
      <c r="V544" s="50">
        <v>0</v>
      </c>
      <c r="W544" s="50"/>
      <c r="X544" s="558"/>
      <c r="Y544" s="558"/>
      <c r="Z544" s="558"/>
      <c r="AA544" s="55">
        <f t="shared" si="54"/>
        <v>12000000</v>
      </c>
      <c r="AB544" s="55">
        <f t="shared" si="50"/>
        <v>9000000</v>
      </c>
      <c r="AC544" s="55">
        <f t="shared" si="50"/>
        <v>3000000</v>
      </c>
      <c r="AD544" s="55">
        <f t="shared" si="51"/>
        <v>0</v>
      </c>
    </row>
    <row r="545" spans="1:30" s="51" customFormat="1" x14ac:dyDescent="0.25">
      <c r="A545" s="89">
        <f>SUBTOTAL(103,$B$2:B545)</f>
        <v>544</v>
      </c>
      <c r="B545" s="48" t="s">
        <v>3527</v>
      </c>
      <c r="C545" s="49">
        <v>51311035300017</v>
      </c>
      <c r="D545" s="49" t="str">
        <f>VLOOKUP(C545,'Hemis baza'!K:AJ,26,)</f>
        <v>438221100134</v>
      </c>
      <c r="E545" s="24" t="str">
        <f>VLOOKUP(C545,'Hemis baza'!K:AF,13,)</f>
        <v>To‘lov-shartnoma</v>
      </c>
      <c r="F545" s="109" t="str">
        <f>VLOOKUP(C545,'Hemis baza'!K:AF,3,)</f>
        <v>3-kurs</v>
      </c>
      <c r="G545" s="47" t="s">
        <v>4882</v>
      </c>
      <c r="H545" s="404" t="str">
        <f>VLOOKUP(C545,'Hemis baza'!K:AF,5,)</f>
        <v>S2-22 AP</v>
      </c>
      <c r="I545" s="403" t="str">
        <f>VLOOKUP(C545,'Hemis baza'!K:AF,11,)</f>
        <v>Bakalavr</v>
      </c>
      <c r="J545" s="23" t="str">
        <f>VLOOKUP(C545,'Hemis baza'!K:AF,12,)</f>
        <v>Sirtqi</v>
      </c>
      <c r="K545" s="77" t="s">
        <v>3528</v>
      </c>
      <c r="L545" s="50">
        <v>12000000</v>
      </c>
      <c r="M545" s="50">
        <f>SUMIF('BR 3'!B:B,'3-kurs'!C545,'BR 3'!G:G)</f>
        <v>12000000</v>
      </c>
      <c r="N545" s="12">
        <f t="shared" si="52"/>
        <v>0</v>
      </c>
      <c r="O545" s="50"/>
      <c r="P545" s="12">
        <f t="shared" si="53"/>
        <v>0</v>
      </c>
      <c r="Q545" s="48"/>
      <c r="T545" s="50">
        <f t="shared" si="49"/>
        <v>0</v>
      </c>
      <c r="U545" s="50">
        <v>12000000</v>
      </c>
      <c r="V545" s="50">
        <v>0</v>
      </c>
      <c r="W545" s="50"/>
      <c r="X545" s="558"/>
      <c r="Y545" s="558"/>
      <c r="Z545" s="558"/>
      <c r="AA545" s="55">
        <f t="shared" si="54"/>
        <v>12000000</v>
      </c>
      <c r="AB545" s="55">
        <f t="shared" si="50"/>
        <v>12000000</v>
      </c>
      <c r="AC545" s="55">
        <f t="shared" si="50"/>
        <v>0</v>
      </c>
      <c r="AD545" s="55">
        <f t="shared" si="51"/>
        <v>0</v>
      </c>
    </row>
    <row r="546" spans="1:30" s="51" customFormat="1" x14ac:dyDescent="0.25">
      <c r="A546" s="89">
        <f>SUBTOTAL(103,$B$2:B546)</f>
        <v>545</v>
      </c>
      <c r="B546" s="48" t="s">
        <v>2206</v>
      </c>
      <c r="C546" s="49">
        <v>30606871050093</v>
      </c>
      <c r="D546" s="49" t="str">
        <f>VLOOKUP(C546,'Hemis baza'!K:AJ,26,)</f>
        <v>438231100206</v>
      </c>
      <c r="E546" s="24" t="str">
        <f>VLOOKUP(C546,'Hemis baza'!K:AF,13,)</f>
        <v>To‘lov-shartnoma</v>
      </c>
      <c r="F546" s="109" t="str">
        <f>VLOOKUP(C546,'Hemis baza'!K:AF,3,)</f>
        <v>3-kurs</v>
      </c>
      <c r="G546" s="307" t="s">
        <v>318</v>
      </c>
      <c r="H546" s="404" t="str">
        <f>VLOOKUP(C546,'Hemis baza'!K:AF,5,)</f>
        <v>S1-22 IQT</v>
      </c>
      <c r="I546" s="403" t="str">
        <f>VLOOKUP(C546,'Hemis baza'!K:AF,11,)</f>
        <v>Bakalavr</v>
      </c>
      <c r="J546" s="23" t="str">
        <f>VLOOKUP(C546,'Hemis baza'!K:AF,12,)</f>
        <v>Sirtqi</v>
      </c>
      <c r="K546" s="77" t="s">
        <v>3529</v>
      </c>
      <c r="L546" s="50">
        <v>12000000</v>
      </c>
      <c r="M546" s="50">
        <f>SUMIF('BR 3'!B:B,'3-kurs'!C546,'BR 3'!G:G)</f>
        <v>6000000</v>
      </c>
      <c r="N546" s="12">
        <f t="shared" si="52"/>
        <v>6000000</v>
      </c>
      <c r="O546" s="50"/>
      <c r="P546" s="12">
        <f t="shared" si="53"/>
        <v>0</v>
      </c>
      <c r="Q546" s="48"/>
      <c r="T546" s="50">
        <f t="shared" si="49"/>
        <v>0</v>
      </c>
      <c r="U546" s="50">
        <v>6000000</v>
      </c>
      <c r="V546" s="50">
        <v>0</v>
      </c>
      <c r="W546" s="50"/>
      <c r="X546" s="558"/>
      <c r="Y546" s="558"/>
      <c r="Z546" s="558"/>
      <c r="AA546" s="55">
        <f t="shared" si="54"/>
        <v>12000000</v>
      </c>
      <c r="AB546" s="55">
        <f t="shared" si="50"/>
        <v>6000000</v>
      </c>
      <c r="AC546" s="55">
        <f t="shared" si="50"/>
        <v>6000000</v>
      </c>
      <c r="AD546" s="55">
        <f t="shared" si="51"/>
        <v>0</v>
      </c>
    </row>
    <row r="547" spans="1:30" s="51" customFormat="1" x14ac:dyDescent="0.25">
      <c r="A547" s="89">
        <f>SUBTOTAL(103,$B$2:B547)</f>
        <v>546</v>
      </c>
      <c r="B547" s="48" t="s">
        <v>3530</v>
      </c>
      <c r="C547" s="49">
        <v>30310915300029</v>
      </c>
      <c r="D547" s="49" t="str">
        <f>VLOOKUP(C547,'Hemis baza'!K:AJ,26,)</f>
        <v>438231100079</v>
      </c>
      <c r="E547" s="24" t="str">
        <f>VLOOKUP(C547,'Hemis baza'!K:AF,13,)</f>
        <v>To‘lov-shartnoma</v>
      </c>
      <c r="F547" s="109" t="str">
        <f>VLOOKUP(C547,'Hemis baza'!K:AF,3,)</f>
        <v>3-kurs</v>
      </c>
      <c r="G547" s="307" t="s">
        <v>318</v>
      </c>
      <c r="H547" s="404" t="str">
        <f>VLOOKUP(C547,'Hemis baza'!K:AF,5,)</f>
        <v>S1-22 IQT</v>
      </c>
      <c r="I547" s="403" t="str">
        <f>VLOOKUP(C547,'Hemis baza'!K:AF,11,)</f>
        <v>Bakalavr</v>
      </c>
      <c r="J547" s="23" t="str">
        <f>VLOOKUP(C547,'Hemis baza'!K:AF,12,)</f>
        <v>Sirtqi</v>
      </c>
      <c r="K547" s="77" t="s">
        <v>3531</v>
      </c>
      <c r="L547" s="50">
        <v>12000000</v>
      </c>
      <c r="M547" s="50">
        <f>SUMIF('BR 3'!B:B,'3-kurs'!C547,'BR 3'!G:G)</f>
        <v>11000000</v>
      </c>
      <c r="N547" s="12">
        <f t="shared" si="52"/>
        <v>1000000</v>
      </c>
      <c r="O547" s="50"/>
      <c r="P547" s="12">
        <f t="shared" si="53"/>
        <v>0</v>
      </c>
      <c r="Q547" s="48"/>
      <c r="T547" s="50">
        <f t="shared" si="49"/>
        <v>0</v>
      </c>
      <c r="U547" s="50">
        <v>11000000</v>
      </c>
      <c r="V547" s="50">
        <v>0</v>
      </c>
      <c r="W547" s="50"/>
      <c r="X547" s="558"/>
      <c r="Y547" s="558"/>
      <c r="Z547" s="558"/>
      <c r="AA547" s="55">
        <f t="shared" si="54"/>
        <v>12000000</v>
      </c>
      <c r="AB547" s="55">
        <f t="shared" si="50"/>
        <v>11000000</v>
      </c>
      <c r="AC547" s="55">
        <f t="shared" si="50"/>
        <v>1000000</v>
      </c>
      <c r="AD547" s="55">
        <f t="shared" si="51"/>
        <v>0</v>
      </c>
    </row>
    <row r="548" spans="1:30" s="51" customFormat="1" x14ac:dyDescent="0.25">
      <c r="A548" s="89">
        <f>SUBTOTAL(103,$B$2:B548)</f>
        <v>547</v>
      </c>
      <c r="B548" s="48" t="s">
        <v>3532</v>
      </c>
      <c r="C548" s="49">
        <v>62502055300026</v>
      </c>
      <c r="D548" s="49" t="str">
        <f>VLOOKUP(C548,'Hemis baza'!K:AJ,26,)</f>
        <v>438221100229</v>
      </c>
      <c r="E548" s="24" t="str">
        <f>VLOOKUP(C548,'Hemis baza'!K:AF,13,)</f>
        <v>To‘lov-shartnoma</v>
      </c>
      <c r="F548" s="109" t="str">
        <f>VLOOKUP(C548,'Hemis baza'!K:AF,3,)</f>
        <v>3-kurs</v>
      </c>
      <c r="G548" s="47" t="s">
        <v>19615</v>
      </c>
      <c r="H548" s="404" t="str">
        <f>VLOOKUP(C548,'Hemis baza'!K:AF,5,)</f>
        <v>1-22 MBTXT</v>
      </c>
      <c r="I548" s="403" t="str">
        <f>VLOOKUP(C548,'Hemis baza'!K:AF,11,)</f>
        <v>Bakalavr</v>
      </c>
      <c r="J548" s="23" t="str">
        <f>VLOOKUP(C548,'Hemis baza'!K:AF,12,)</f>
        <v>Kunduzgi</v>
      </c>
      <c r="K548" s="77" t="s">
        <v>3533</v>
      </c>
      <c r="L548" s="50">
        <v>15000000</v>
      </c>
      <c r="M548" s="50">
        <f>SUMIF('BR 3'!B:B,'3-kurs'!C548,'BR 3'!G:G)</f>
        <v>15000000</v>
      </c>
      <c r="N548" s="12">
        <f t="shared" si="52"/>
        <v>0</v>
      </c>
      <c r="O548" s="50"/>
      <c r="P548" s="12">
        <f t="shared" si="53"/>
        <v>0</v>
      </c>
      <c r="Q548" s="48" t="s">
        <v>7176</v>
      </c>
      <c r="T548" s="50">
        <f t="shared" si="49"/>
        <v>0</v>
      </c>
      <c r="U548" s="50">
        <v>15000000</v>
      </c>
      <c r="V548" s="50">
        <v>1000000</v>
      </c>
      <c r="W548" s="50"/>
      <c r="X548" s="558"/>
      <c r="Y548" s="558"/>
      <c r="Z548" s="558"/>
      <c r="AA548" s="55">
        <f t="shared" si="54"/>
        <v>15000000</v>
      </c>
      <c r="AB548" s="55">
        <f t="shared" si="50"/>
        <v>15000000</v>
      </c>
      <c r="AC548" s="55">
        <f t="shared" si="50"/>
        <v>0</v>
      </c>
      <c r="AD548" s="55">
        <f t="shared" si="51"/>
        <v>0</v>
      </c>
    </row>
    <row r="549" spans="1:30" s="51" customFormat="1" x14ac:dyDescent="0.25">
      <c r="A549" s="89">
        <f>SUBTOTAL(103,$B$2:B549)</f>
        <v>548</v>
      </c>
      <c r="B549" s="48" t="s">
        <v>3534</v>
      </c>
      <c r="C549" s="49">
        <v>62111045320016</v>
      </c>
      <c r="D549" s="49" t="str">
        <f>VLOOKUP(C549,'Hemis baza'!K:AJ,26,)</f>
        <v>438221100110</v>
      </c>
      <c r="E549" s="24" t="str">
        <f>VLOOKUP(C549,'Hemis baza'!K:AF,13,)</f>
        <v>To‘lov-shartnoma</v>
      </c>
      <c r="F549" s="109" t="str">
        <f>VLOOKUP(C549,'Hemis baza'!K:AF,3,)</f>
        <v>3-kurs</v>
      </c>
      <c r="G549" s="47" t="s">
        <v>4882</v>
      </c>
      <c r="H549" s="404" t="str">
        <f>VLOOKUP(C549,'Hemis baza'!K:AF,5,)</f>
        <v>1-22 AP</v>
      </c>
      <c r="I549" s="403" t="str">
        <f>VLOOKUP(C549,'Hemis baza'!K:AF,11,)</f>
        <v>Bakalavr</v>
      </c>
      <c r="J549" s="23" t="str">
        <f>VLOOKUP(C549,'Hemis baza'!K:AF,12,)</f>
        <v>Kunduzgi</v>
      </c>
      <c r="K549" s="77" t="s">
        <v>3535</v>
      </c>
      <c r="L549" s="50">
        <v>15000000</v>
      </c>
      <c r="M549" s="50">
        <f>SUMIF('BR 3'!B:B,'3-kurs'!C549,'BR 3'!G:G)</f>
        <v>12000000</v>
      </c>
      <c r="N549" s="12">
        <f t="shared" si="52"/>
        <v>3000000</v>
      </c>
      <c r="O549" s="50"/>
      <c r="P549" s="12">
        <f t="shared" si="53"/>
        <v>0</v>
      </c>
      <c r="Q549" s="48"/>
      <c r="T549" s="50">
        <f t="shared" si="49"/>
        <v>2000000</v>
      </c>
      <c r="U549" s="50">
        <v>10000000</v>
      </c>
      <c r="V549" s="50">
        <v>0</v>
      </c>
      <c r="W549" s="50"/>
      <c r="X549" s="558"/>
      <c r="Y549" s="558"/>
      <c r="Z549" s="558"/>
      <c r="AA549" s="55">
        <f t="shared" si="54"/>
        <v>15000000</v>
      </c>
      <c r="AB549" s="55">
        <f t="shared" si="50"/>
        <v>12000000</v>
      </c>
      <c r="AC549" s="55">
        <f t="shared" si="50"/>
        <v>3000000</v>
      </c>
      <c r="AD549" s="55">
        <f t="shared" si="51"/>
        <v>0</v>
      </c>
    </row>
    <row r="550" spans="1:30" s="51" customFormat="1" x14ac:dyDescent="0.25">
      <c r="A550" s="89">
        <f>SUBTOTAL(103,$B$2:B550)</f>
        <v>549</v>
      </c>
      <c r="B550" s="48" t="s">
        <v>3536</v>
      </c>
      <c r="C550" s="49">
        <v>41105985360019</v>
      </c>
      <c r="D550" s="49" t="str">
        <f>VLOOKUP(C550,'Hemis baza'!K:AJ,26,)</f>
        <v>438221100237</v>
      </c>
      <c r="E550" s="24" t="str">
        <f>VLOOKUP(C550,'Hemis baza'!K:AF,13,)</f>
        <v>To‘lov-shartnoma</v>
      </c>
      <c r="F550" s="109" t="str">
        <f>VLOOKUP(C550,'Hemis baza'!K:AF,3,)</f>
        <v>3-kurs</v>
      </c>
      <c r="G550" s="307" t="s">
        <v>361</v>
      </c>
      <c r="H550" s="404" t="str">
        <f>VLOOKUP(C550,'Hemis baza'!K:AF,5,)</f>
        <v>S3-22 PSI</v>
      </c>
      <c r="I550" s="403" t="str">
        <f>VLOOKUP(C550,'Hemis baza'!K:AF,11,)</f>
        <v>Bakalavr</v>
      </c>
      <c r="J550" s="23" t="str">
        <f>VLOOKUP(C550,'Hemis baza'!K:AF,12,)</f>
        <v>Sirtqi</v>
      </c>
      <c r="K550" s="77" t="s">
        <v>3537</v>
      </c>
      <c r="L550" s="50">
        <v>12000000</v>
      </c>
      <c r="M550" s="50">
        <f>SUMIF('BR 3'!B:B,'3-kurs'!C550,'BR 3'!G:G)</f>
        <v>12000000</v>
      </c>
      <c r="N550" s="12">
        <f t="shared" si="52"/>
        <v>0</v>
      </c>
      <c r="O550" s="50"/>
      <c r="P550" s="12">
        <f t="shared" si="53"/>
        <v>0</v>
      </c>
      <c r="Q550" s="48"/>
      <c r="T550" s="50">
        <f t="shared" si="49"/>
        <v>0</v>
      </c>
      <c r="U550" s="50">
        <v>12000000</v>
      </c>
      <c r="V550" s="50">
        <v>0</v>
      </c>
      <c r="W550" s="50"/>
      <c r="X550" s="558"/>
      <c r="Y550" s="558"/>
      <c r="Z550" s="558"/>
      <c r="AA550" s="55">
        <f t="shared" si="54"/>
        <v>12000000</v>
      </c>
      <c r="AB550" s="55">
        <f t="shared" si="50"/>
        <v>12000000</v>
      </c>
      <c r="AC550" s="55">
        <f t="shared" si="50"/>
        <v>0</v>
      </c>
      <c r="AD550" s="55">
        <f t="shared" si="51"/>
        <v>0</v>
      </c>
    </row>
    <row r="551" spans="1:30" s="51" customFormat="1" x14ac:dyDescent="0.25">
      <c r="A551" s="89">
        <f>SUBTOTAL(103,$B$2:B551)</f>
        <v>550</v>
      </c>
      <c r="B551" s="48" t="s">
        <v>3538</v>
      </c>
      <c r="C551" s="49">
        <v>62308045300025</v>
      </c>
      <c r="D551" s="49" t="str">
        <f>VLOOKUP(C551,'Hemis baza'!K:AJ,26,)</f>
        <v>438221100074</v>
      </c>
      <c r="E551" s="24" t="str">
        <f>VLOOKUP(C551,'Hemis baza'!K:AF,13,)</f>
        <v>To‘lov-shartnoma</v>
      </c>
      <c r="F551" s="109" t="str">
        <f>VLOOKUP(C551,'Hemis baza'!K:AF,3,)</f>
        <v>3-kurs</v>
      </c>
      <c r="G551" s="47" t="s">
        <v>4882</v>
      </c>
      <c r="H551" s="404" t="str">
        <f>VLOOKUP(C551,'Hemis baza'!K:AF,5,)</f>
        <v>1-22 AP</v>
      </c>
      <c r="I551" s="403" t="str">
        <f>VLOOKUP(C551,'Hemis baza'!K:AF,11,)</f>
        <v>Bakalavr</v>
      </c>
      <c r="J551" s="23" t="str">
        <f>VLOOKUP(C551,'Hemis baza'!K:AF,12,)</f>
        <v>Kunduzgi</v>
      </c>
      <c r="K551" s="77" t="s">
        <v>3539</v>
      </c>
      <c r="L551" s="50">
        <v>15000000</v>
      </c>
      <c r="M551" s="50">
        <f>SUMIF('BR 3'!B:B,'3-kurs'!C551,'BR 3'!G:G)</f>
        <v>15000000</v>
      </c>
      <c r="N551" s="12">
        <f t="shared" si="52"/>
        <v>0</v>
      </c>
      <c r="O551" s="50"/>
      <c r="P551" s="12">
        <f t="shared" si="53"/>
        <v>0</v>
      </c>
      <c r="Q551" s="48"/>
      <c r="T551" s="50">
        <f t="shared" si="49"/>
        <v>0</v>
      </c>
      <c r="U551" s="50">
        <v>15000000</v>
      </c>
      <c r="V551" s="50">
        <v>0</v>
      </c>
      <c r="W551" s="50"/>
      <c r="X551" s="558"/>
      <c r="Y551" s="558"/>
      <c r="Z551" s="558"/>
      <c r="AA551" s="55">
        <f t="shared" si="54"/>
        <v>15000000</v>
      </c>
      <c r="AB551" s="55">
        <f t="shared" si="50"/>
        <v>15000000</v>
      </c>
      <c r="AC551" s="55">
        <f t="shared" si="50"/>
        <v>0</v>
      </c>
      <c r="AD551" s="55">
        <f t="shared" si="51"/>
        <v>0</v>
      </c>
    </row>
    <row r="552" spans="1:30" s="51" customFormat="1" x14ac:dyDescent="0.25">
      <c r="A552" s="89">
        <f>SUBTOTAL(103,$B$2:B552)</f>
        <v>551</v>
      </c>
      <c r="B552" s="48" t="s">
        <v>3540</v>
      </c>
      <c r="C552" s="49">
        <v>61408045300016</v>
      </c>
      <c r="D552" s="49" t="str">
        <f>VLOOKUP(C552,'Hemis baza'!K:AJ,26,)</f>
        <v>438221100271</v>
      </c>
      <c r="E552" s="24" t="str">
        <f>VLOOKUP(C552,'Hemis baza'!K:AF,13,)</f>
        <v>Davlat granti</v>
      </c>
      <c r="F552" s="109" t="str">
        <f>VLOOKUP(C552,'Hemis baza'!K:AF,3,)</f>
        <v>3-kurs</v>
      </c>
      <c r="G552" s="47" t="s">
        <v>19615</v>
      </c>
      <c r="H552" s="404" t="str">
        <f>VLOOKUP(C552,'Hemis baza'!K:AF,5,)</f>
        <v>1-22 MBTXT</v>
      </c>
      <c r="I552" s="403" t="str">
        <f>VLOOKUP(C552,'Hemis baza'!K:AF,11,)</f>
        <v>Bakalavr</v>
      </c>
      <c r="J552" s="23" t="str">
        <f>VLOOKUP(C552,'Hemis baza'!K:AF,12,)</f>
        <v>Kunduzgi</v>
      </c>
      <c r="K552" s="77" t="s">
        <v>3541</v>
      </c>
      <c r="L552" s="50">
        <v>15000000</v>
      </c>
      <c r="M552" s="50">
        <f>SUMIF('BR 3'!B:B,'3-kurs'!C552,'BR 3'!G:G)</f>
        <v>15000000</v>
      </c>
      <c r="N552" s="12">
        <f t="shared" si="52"/>
        <v>0</v>
      </c>
      <c r="O552" s="50"/>
      <c r="P552" s="12">
        <f t="shared" si="53"/>
        <v>0</v>
      </c>
      <c r="Q552" s="48"/>
      <c r="T552" s="50">
        <f t="shared" si="49"/>
        <v>0</v>
      </c>
      <c r="U552" s="50">
        <v>15000000</v>
      </c>
      <c r="V552" s="50">
        <v>0</v>
      </c>
      <c r="W552" s="50"/>
      <c r="X552" s="558"/>
      <c r="Y552" s="558"/>
      <c r="Z552" s="558"/>
      <c r="AA552" s="55">
        <f t="shared" si="54"/>
        <v>15000000</v>
      </c>
      <c r="AB552" s="55">
        <f t="shared" si="50"/>
        <v>15000000</v>
      </c>
      <c r="AC552" s="55">
        <f t="shared" si="50"/>
        <v>0</v>
      </c>
      <c r="AD552" s="55">
        <f t="shared" si="51"/>
        <v>0</v>
      </c>
    </row>
    <row r="553" spans="1:30" s="51" customFormat="1" x14ac:dyDescent="0.25">
      <c r="A553" s="89">
        <f>SUBTOTAL(103,$B$2:B553)</f>
        <v>552</v>
      </c>
      <c r="B553" s="48" t="s">
        <v>3542</v>
      </c>
      <c r="C553" s="49">
        <v>62906045280013</v>
      </c>
      <c r="D553" s="49" t="str">
        <f>VLOOKUP(C553,'Hemis baza'!K:AJ,26,)</f>
        <v>438221100075</v>
      </c>
      <c r="E553" s="24" t="str">
        <f>VLOOKUP(C553,'Hemis baza'!K:AF,13,)</f>
        <v>To‘lov-shartnoma</v>
      </c>
      <c r="F553" s="109" t="str">
        <f>VLOOKUP(C553,'Hemis baza'!K:AF,3,)</f>
        <v>3-kurs</v>
      </c>
      <c r="G553" s="47" t="s">
        <v>4882</v>
      </c>
      <c r="H553" s="404" t="str">
        <f>VLOOKUP(C553,'Hemis baza'!K:AF,5,)</f>
        <v>2-22 AP</v>
      </c>
      <c r="I553" s="403" t="str">
        <f>VLOOKUP(C553,'Hemis baza'!K:AF,11,)</f>
        <v>Bakalavr</v>
      </c>
      <c r="J553" s="23" t="str">
        <f>VLOOKUP(C553,'Hemis baza'!K:AF,12,)</f>
        <v>Kunduzgi</v>
      </c>
      <c r="K553" s="77" t="s">
        <v>3543</v>
      </c>
      <c r="L553" s="50">
        <v>15000000</v>
      </c>
      <c r="M553" s="50">
        <f>SUMIF('BR 3'!B:B,'3-kurs'!C553,'BR 3'!G:G)</f>
        <v>10000000</v>
      </c>
      <c r="N553" s="12">
        <f t="shared" si="52"/>
        <v>5000000</v>
      </c>
      <c r="O553" s="50"/>
      <c r="P553" s="12">
        <f t="shared" si="53"/>
        <v>0</v>
      </c>
      <c r="Q553" s="48"/>
      <c r="T553" s="50">
        <f t="shared" si="49"/>
        <v>0</v>
      </c>
      <c r="U553" s="50">
        <v>10000000</v>
      </c>
      <c r="V553" s="50">
        <v>0</v>
      </c>
      <c r="W553" s="50"/>
      <c r="X553" s="558"/>
      <c r="Y553" s="558"/>
      <c r="Z553" s="558"/>
      <c r="AA553" s="55">
        <f t="shared" si="54"/>
        <v>15000000</v>
      </c>
      <c r="AB553" s="55">
        <f t="shared" si="50"/>
        <v>10000000</v>
      </c>
      <c r="AC553" s="55">
        <f t="shared" si="50"/>
        <v>5000000</v>
      </c>
      <c r="AD553" s="55">
        <f t="shared" si="51"/>
        <v>0</v>
      </c>
    </row>
    <row r="554" spans="1:30" s="51" customFormat="1" x14ac:dyDescent="0.25">
      <c r="A554" s="89">
        <f>SUBTOTAL(103,$B$2:B554)</f>
        <v>553</v>
      </c>
      <c r="B554" s="48" t="s">
        <v>3544</v>
      </c>
      <c r="C554" s="49">
        <v>32310951050054</v>
      </c>
      <c r="D554" s="49" t="str">
        <f>VLOOKUP(C554,'Hemis baza'!K:AJ,26,)</f>
        <v>438221100255</v>
      </c>
      <c r="E554" s="24" t="str">
        <f>VLOOKUP(C554,'Hemis baza'!K:AF,13,)</f>
        <v>To‘lov-shartnoma</v>
      </c>
      <c r="F554" s="109" t="str">
        <f>VLOOKUP(C554,'Hemis baza'!K:AF,3,)</f>
        <v>3-kurs</v>
      </c>
      <c r="G554" s="47" t="s">
        <v>4882</v>
      </c>
      <c r="H554" s="404" t="str">
        <f>VLOOKUP(C554,'Hemis baza'!K:AF,5,)</f>
        <v>S2-22 AP</v>
      </c>
      <c r="I554" s="403" t="str">
        <f>VLOOKUP(C554,'Hemis baza'!K:AF,11,)</f>
        <v>Bakalavr</v>
      </c>
      <c r="J554" s="23" t="str">
        <f>VLOOKUP(C554,'Hemis baza'!K:AF,12,)</f>
        <v>Sirtqi</v>
      </c>
      <c r="K554" s="77" t="s">
        <v>3545</v>
      </c>
      <c r="L554" s="50">
        <v>12000000</v>
      </c>
      <c r="M554" s="50">
        <f>SUMIF('BR 3'!B:B,'3-kurs'!C554,'BR 3'!G:G)</f>
        <v>10000000</v>
      </c>
      <c r="N554" s="12">
        <f t="shared" si="52"/>
        <v>2000000</v>
      </c>
      <c r="O554" s="50"/>
      <c r="P554" s="12">
        <f t="shared" si="53"/>
        <v>0</v>
      </c>
      <c r="Q554" s="48"/>
      <c r="T554" s="50">
        <f t="shared" si="49"/>
        <v>0</v>
      </c>
      <c r="U554" s="50">
        <v>10000000</v>
      </c>
      <c r="V554" s="50">
        <v>0</v>
      </c>
      <c r="W554" s="50"/>
      <c r="X554" s="558"/>
      <c r="Y554" s="558"/>
      <c r="Z554" s="558"/>
      <c r="AA554" s="55">
        <f t="shared" si="54"/>
        <v>12000000</v>
      </c>
      <c r="AB554" s="55">
        <f t="shared" si="50"/>
        <v>10000000</v>
      </c>
      <c r="AC554" s="55">
        <f t="shared" si="50"/>
        <v>2000000</v>
      </c>
      <c r="AD554" s="55">
        <f t="shared" si="51"/>
        <v>0</v>
      </c>
    </row>
    <row r="555" spans="1:30" s="51" customFormat="1" x14ac:dyDescent="0.25">
      <c r="A555" s="89">
        <f>SUBTOTAL(103,$B$2:B555)</f>
        <v>554</v>
      </c>
      <c r="B555" s="48" t="s">
        <v>3546</v>
      </c>
      <c r="C555" s="49">
        <v>52508045260021</v>
      </c>
      <c r="D555" s="49" t="e">
        <f>VLOOKUP(C555,'Hemis baza'!K:AJ,26,)</f>
        <v>#N/A</v>
      </c>
      <c r="E555" s="24" t="e">
        <f>VLOOKUP(C555,'Hemis baza'!K:AF,13,)</f>
        <v>#N/A</v>
      </c>
      <c r="F555" s="109" t="e">
        <f>VLOOKUP(C555,'Hemis baza'!K:AF,3,)</f>
        <v>#N/A</v>
      </c>
      <c r="G555" s="307" t="s">
        <v>361</v>
      </c>
      <c r="H555" s="404" t="e">
        <f>VLOOKUP(C555,'Hemis baza'!K:AF,5,)</f>
        <v>#N/A</v>
      </c>
      <c r="I555" s="403" t="e">
        <f>VLOOKUP(C555,'Hemis baza'!K:AF,11,)</f>
        <v>#N/A</v>
      </c>
      <c r="J555" s="23" t="e">
        <f>VLOOKUP(C555,'Hemis baza'!K:AF,12,)</f>
        <v>#N/A</v>
      </c>
      <c r="K555" s="77" t="s">
        <v>3547</v>
      </c>
      <c r="L555" s="50">
        <v>12000000</v>
      </c>
      <c r="M555" s="50">
        <f>SUMIF('BR 3'!B:B,'3-kurs'!C555,'BR 3'!G:G)</f>
        <v>-1529000</v>
      </c>
      <c r="N555" s="12">
        <f t="shared" si="52"/>
        <v>13529000</v>
      </c>
      <c r="O555" s="50"/>
      <c r="P555" s="12">
        <f t="shared" si="53"/>
        <v>0</v>
      </c>
      <c r="Q555" s="48"/>
      <c r="T555" s="50">
        <f t="shared" si="49"/>
        <v>0</v>
      </c>
      <c r="U555" s="50">
        <v>-1529000</v>
      </c>
      <c r="V555" s="50">
        <v>0</v>
      </c>
      <c r="W555" s="50"/>
      <c r="X555" s="558"/>
      <c r="Y555" s="558"/>
      <c r="Z555" s="558"/>
      <c r="AA555" s="55">
        <f t="shared" si="54"/>
        <v>12000000</v>
      </c>
      <c r="AB555" s="55">
        <f t="shared" si="50"/>
        <v>-1529000</v>
      </c>
      <c r="AC555" s="55">
        <f t="shared" si="50"/>
        <v>13529000</v>
      </c>
      <c r="AD555" s="55">
        <f t="shared" si="51"/>
        <v>0</v>
      </c>
    </row>
    <row r="556" spans="1:30" s="51" customFormat="1" x14ac:dyDescent="0.25">
      <c r="A556" s="89">
        <f>SUBTOTAL(103,$B$2:B556)</f>
        <v>555</v>
      </c>
      <c r="B556" s="48" t="s">
        <v>3548</v>
      </c>
      <c r="C556" s="49">
        <v>61009015300014</v>
      </c>
      <c r="D556" s="49" t="str">
        <f>VLOOKUP(C556,'Hemis baza'!K:AJ,26,)</f>
        <v>438231100278</v>
      </c>
      <c r="E556" s="24" t="str">
        <f>VLOOKUP(C556,'Hemis baza'!K:AF,13,)</f>
        <v>To‘lov-shartnoma</v>
      </c>
      <c r="F556" s="109" t="str">
        <f>VLOOKUP(C556,'Hemis baza'!K:AF,3,)</f>
        <v>3-kurs</v>
      </c>
      <c r="G556" s="307" t="s">
        <v>361</v>
      </c>
      <c r="H556" s="404" t="str">
        <f>VLOOKUP(C556,'Hemis baza'!K:AF,5,)</f>
        <v>S2-22 PSI</v>
      </c>
      <c r="I556" s="403" t="str">
        <f>VLOOKUP(C556,'Hemis baza'!K:AF,11,)</f>
        <v>Bakalavr</v>
      </c>
      <c r="J556" s="23" t="str">
        <f>VLOOKUP(C556,'Hemis baza'!K:AF,12,)</f>
        <v>Sirtqi</v>
      </c>
      <c r="K556" s="77" t="s">
        <v>3549</v>
      </c>
      <c r="L556" s="50">
        <v>12000000</v>
      </c>
      <c r="M556" s="50">
        <f>SUMIF('BR 3'!B:B,'3-kurs'!C556,'BR 3'!G:G)</f>
        <v>12000000</v>
      </c>
      <c r="N556" s="12">
        <f t="shared" si="52"/>
        <v>0</v>
      </c>
      <c r="O556" s="50"/>
      <c r="P556" s="12">
        <f t="shared" si="53"/>
        <v>0</v>
      </c>
      <c r="Q556" s="48"/>
      <c r="T556" s="50">
        <f t="shared" si="49"/>
        <v>0</v>
      </c>
      <c r="U556" s="50">
        <v>12000000</v>
      </c>
      <c r="V556" s="50">
        <v>0</v>
      </c>
      <c r="W556" s="50"/>
      <c r="X556" s="558"/>
      <c r="Y556" s="558"/>
      <c r="Z556" s="558"/>
      <c r="AA556" s="55">
        <f t="shared" si="54"/>
        <v>12000000</v>
      </c>
      <c r="AB556" s="55">
        <f t="shared" si="50"/>
        <v>12000000</v>
      </c>
      <c r="AC556" s="55">
        <f t="shared" si="50"/>
        <v>0</v>
      </c>
      <c r="AD556" s="55">
        <f t="shared" si="51"/>
        <v>0</v>
      </c>
    </row>
    <row r="557" spans="1:30" s="51" customFormat="1" x14ac:dyDescent="0.25">
      <c r="A557" s="89">
        <f>SUBTOTAL(103,$B$2:B557)</f>
        <v>556</v>
      </c>
      <c r="B557" s="48" t="s">
        <v>3550</v>
      </c>
      <c r="C557" s="49">
        <v>32201951140022</v>
      </c>
      <c r="D557" s="49" t="str">
        <f>VLOOKUP(C557,'Hemis baza'!K:AJ,26,)</f>
        <v>438231100018</v>
      </c>
      <c r="E557" s="24" t="str">
        <f>VLOOKUP(C557,'Hemis baza'!K:AF,13,)</f>
        <v>To‘lov-shartnoma</v>
      </c>
      <c r="F557" s="109" t="str">
        <f>VLOOKUP(C557,'Hemis baza'!K:AF,3,)</f>
        <v>3-kurs</v>
      </c>
      <c r="G557" s="305" t="s">
        <v>140</v>
      </c>
      <c r="H557" s="404" t="str">
        <f>VLOOKUP(C557,'Hemis baza'!K:AF,5,)</f>
        <v>S1-22 MuzT</v>
      </c>
      <c r="I557" s="403" t="str">
        <f>VLOOKUP(C557,'Hemis baza'!K:AF,11,)</f>
        <v>Bakalavr</v>
      </c>
      <c r="J557" s="23" t="str">
        <f>VLOOKUP(C557,'Hemis baza'!K:AF,12,)</f>
        <v>Sirtqi</v>
      </c>
      <c r="K557" s="77" t="s">
        <v>3551</v>
      </c>
      <c r="L557" s="50">
        <v>12000000</v>
      </c>
      <c r="M557" s="50">
        <f>SUMIF('BR 3'!B:B,'3-kurs'!C557,'BR 3'!G:G)</f>
        <v>12000575</v>
      </c>
      <c r="N557" s="12">
        <f t="shared" si="52"/>
        <v>0</v>
      </c>
      <c r="O557" s="50"/>
      <c r="P557" s="12">
        <f t="shared" si="53"/>
        <v>575</v>
      </c>
      <c r="Q557" s="48"/>
      <c r="T557" s="50">
        <f t="shared" si="49"/>
        <v>0</v>
      </c>
      <c r="U557" s="50">
        <v>12000575</v>
      </c>
      <c r="V557" s="50">
        <v>0</v>
      </c>
      <c r="W557" s="50"/>
      <c r="X557" s="558"/>
      <c r="Y557" s="558"/>
      <c r="Z557" s="558"/>
      <c r="AA557" s="55">
        <f t="shared" si="54"/>
        <v>12000000</v>
      </c>
      <c r="AB557" s="55">
        <f t="shared" si="50"/>
        <v>12000575</v>
      </c>
      <c r="AC557" s="55">
        <f t="shared" si="50"/>
        <v>0</v>
      </c>
      <c r="AD557" s="55">
        <f t="shared" si="51"/>
        <v>575</v>
      </c>
    </row>
    <row r="558" spans="1:30" s="51" customFormat="1" x14ac:dyDescent="0.25">
      <c r="A558" s="89">
        <f>SUBTOTAL(103,$B$2:B558)</f>
        <v>557</v>
      </c>
      <c r="B558" s="48" t="s">
        <v>3552</v>
      </c>
      <c r="C558" s="49">
        <v>41403941140010</v>
      </c>
      <c r="D558" s="49" t="str">
        <f>VLOOKUP(C558,'Hemis baza'!K:AJ,26,)</f>
        <v>438231100137</v>
      </c>
      <c r="E558" s="24" t="str">
        <f>VLOOKUP(C558,'Hemis baza'!K:AF,13,)</f>
        <v>To‘lov-shartnoma</v>
      </c>
      <c r="F558" s="109" t="str">
        <f>VLOOKUP(C558,'Hemis baza'!K:AF,3,)</f>
        <v>3-kurs</v>
      </c>
      <c r="G558" s="307" t="s">
        <v>361</v>
      </c>
      <c r="H558" s="404" t="str">
        <f>VLOOKUP(C558,'Hemis baza'!K:AF,5,)</f>
        <v>S1-22 PSI</v>
      </c>
      <c r="I558" s="403" t="str">
        <f>VLOOKUP(C558,'Hemis baza'!K:AF,11,)</f>
        <v>Bakalavr</v>
      </c>
      <c r="J558" s="23" t="str">
        <f>VLOOKUP(C558,'Hemis baza'!K:AF,12,)</f>
        <v>Sirtqi</v>
      </c>
      <c r="K558" s="77" t="s">
        <v>3553</v>
      </c>
      <c r="L558" s="50">
        <v>12000000</v>
      </c>
      <c r="M558" s="50">
        <f>SUMIF('BR 3'!B:B,'3-kurs'!C558,'BR 3'!G:G)</f>
        <v>12000000</v>
      </c>
      <c r="N558" s="12">
        <f t="shared" si="52"/>
        <v>0</v>
      </c>
      <c r="O558" s="50"/>
      <c r="P558" s="12">
        <f t="shared" si="53"/>
        <v>0</v>
      </c>
      <c r="Q558" s="48"/>
      <c r="T558" s="50">
        <f t="shared" si="49"/>
        <v>0</v>
      </c>
      <c r="U558" s="50">
        <v>12000000</v>
      </c>
      <c r="V558" s="50">
        <v>0</v>
      </c>
      <c r="W558" s="50"/>
      <c r="X558" s="558"/>
      <c r="Y558" s="558"/>
      <c r="Z558" s="558"/>
      <c r="AA558" s="55">
        <f t="shared" si="54"/>
        <v>12000000</v>
      </c>
      <c r="AB558" s="55">
        <f t="shared" si="50"/>
        <v>12000000</v>
      </c>
      <c r="AC558" s="55">
        <f t="shared" si="50"/>
        <v>0</v>
      </c>
      <c r="AD558" s="55">
        <f t="shared" si="51"/>
        <v>0</v>
      </c>
    </row>
    <row r="559" spans="1:30" s="51" customFormat="1" x14ac:dyDescent="0.25">
      <c r="A559" s="89">
        <f>SUBTOTAL(103,$B$2:B559)</f>
        <v>558</v>
      </c>
      <c r="B559" s="48" t="s">
        <v>3554</v>
      </c>
      <c r="C559" s="49">
        <v>63008055310067</v>
      </c>
      <c r="D559" s="49" t="str">
        <f>VLOOKUP(C559,'Hemis baza'!K:AJ,26,)</f>
        <v>438221100076</v>
      </c>
      <c r="E559" s="24" t="str">
        <f>VLOOKUP(C559,'Hemis baza'!K:AF,13,)</f>
        <v>To‘lov-shartnoma</v>
      </c>
      <c r="F559" s="109" t="str">
        <f>VLOOKUP(C559,'Hemis baza'!K:AF,3,)</f>
        <v>3-kurs</v>
      </c>
      <c r="G559" s="307" t="s">
        <v>361</v>
      </c>
      <c r="H559" s="404" t="str">
        <f>VLOOKUP(C559,'Hemis baza'!K:AF,5,)</f>
        <v>S3-22 PSI</v>
      </c>
      <c r="I559" s="403" t="str">
        <f>VLOOKUP(C559,'Hemis baza'!K:AF,11,)</f>
        <v>Bakalavr</v>
      </c>
      <c r="J559" s="23" t="str">
        <f>VLOOKUP(C559,'Hemis baza'!K:AF,12,)</f>
        <v>Sirtqi</v>
      </c>
      <c r="K559" s="77" t="s">
        <v>3555</v>
      </c>
      <c r="L559" s="50">
        <v>15000000</v>
      </c>
      <c r="M559" s="50">
        <f>SUMIF('BR 3'!B:B,'3-kurs'!C559,'BR 3'!G:G)</f>
        <v>6037255</v>
      </c>
      <c r="N559" s="12">
        <f t="shared" si="52"/>
        <v>8962745</v>
      </c>
      <c r="O559" s="50"/>
      <c r="P559" s="12">
        <f t="shared" si="53"/>
        <v>0</v>
      </c>
      <c r="Q559" s="48"/>
      <c r="T559" s="50">
        <f t="shared" si="49"/>
        <v>0</v>
      </c>
      <c r="U559" s="50">
        <v>6037255</v>
      </c>
      <c r="V559" s="50">
        <v>0</v>
      </c>
      <c r="W559" s="50"/>
      <c r="X559" s="558"/>
      <c r="Y559" s="558"/>
      <c r="Z559" s="558"/>
      <c r="AA559" s="55">
        <f t="shared" si="54"/>
        <v>15000000</v>
      </c>
      <c r="AB559" s="55">
        <f t="shared" si="50"/>
        <v>6037255</v>
      </c>
      <c r="AC559" s="55">
        <f t="shared" si="50"/>
        <v>8962745</v>
      </c>
      <c r="AD559" s="55">
        <f t="shared" si="51"/>
        <v>0</v>
      </c>
    </row>
    <row r="560" spans="1:30" s="51" customFormat="1" x14ac:dyDescent="0.25">
      <c r="A560" s="89">
        <f>SUBTOTAL(103,$B$2:B560)</f>
        <v>559</v>
      </c>
      <c r="B560" s="48" t="s">
        <v>3556</v>
      </c>
      <c r="C560" s="49">
        <v>41909891080052</v>
      </c>
      <c r="D560" s="49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7"/>
      <c r="H560" s="404" t="e">
        <f>VLOOKUP(C560,'Hemis baza'!K:AF,5,)</f>
        <v>#N/A</v>
      </c>
      <c r="I560" s="403" t="e">
        <f>VLOOKUP(C560,'Hemis baza'!K:AF,11,)</f>
        <v>#N/A</v>
      </c>
      <c r="J560" s="23" t="e">
        <f>VLOOKUP(C560,'Hemis baza'!K:AF,12,)</f>
        <v>#N/A</v>
      </c>
      <c r="K560" s="77" t="s">
        <v>4701</v>
      </c>
      <c r="L560" s="50">
        <v>15000000</v>
      </c>
      <c r="M560" s="50">
        <f>SUMIF('BR 3'!B:B,'3-kurs'!C560,'BR 3'!G:G)</f>
        <v>0</v>
      </c>
      <c r="N560" s="12">
        <f t="shared" si="52"/>
        <v>15000000</v>
      </c>
      <c r="O560" s="50"/>
      <c r="P560" s="12">
        <f t="shared" si="53"/>
        <v>0</v>
      </c>
      <c r="Q560" s="48"/>
      <c r="T560" s="50">
        <f t="shared" ref="T560:T619" si="55">M560-U560</f>
        <v>0</v>
      </c>
      <c r="U560" s="50">
        <v>0</v>
      </c>
      <c r="V560" s="50">
        <v>0</v>
      </c>
      <c r="W560" s="50"/>
      <c r="X560" s="558"/>
      <c r="Y560" s="558"/>
      <c r="Z560" s="558"/>
      <c r="AA560" s="55">
        <f t="shared" si="54"/>
        <v>15000000</v>
      </c>
      <c r="AB560" s="55">
        <f t="shared" si="50"/>
        <v>0</v>
      </c>
      <c r="AC560" s="55">
        <f t="shared" si="50"/>
        <v>15000000</v>
      </c>
      <c r="AD560" s="55">
        <f t="shared" si="51"/>
        <v>0</v>
      </c>
    </row>
    <row r="561" spans="1:30" s="51" customFormat="1" x14ac:dyDescent="0.25">
      <c r="A561" s="89">
        <f>SUBTOTAL(103,$B$2:B561)</f>
        <v>560</v>
      </c>
      <c r="B561" s="48" t="s">
        <v>3557</v>
      </c>
      <c r="C561" s="49">
        <v>61004045760023</v>
      </c>
      <c r="D561" s="49" t="str">
        <f>VLOOKUP(C561,'Hemis baza'!K:AJ,26,)</f>
        <v>438221100050</v>
      </c>
      <c r="E561" s="24" t="str">
        <f>VLOOKUP(C561,'Hemis baza'!K:AF,13,)</f>
        <v>To‘lov-shartnoma</v>
      </c>
      <c r="F561" s="109" t="str">
        <f>VLOOKUP(C561,'Hemis baza'!K:AF,3,)</f>
        <v>3-kurs</v>
      </c>
      <c r="G561" s="47" t="s">
        <v>270</v>
      </c>
      <c r="H561" s="404" t="str">
        <f>VLOOKUP(C561,'Hemis baza'!K:AF,5,)</f>
        <v>2-22 XTA</v>
      </c>
      <c r="I561" s="403" t="str">
        <f>VLOOKUP(C561,'Hemis baza'!K:AF,11,)</f>
        <v>Bakalavr</v>
      </c>
      <c r="J561" s="23" t="str">
        <f>VLOOKUP(C561,'Hemis baza'!K:AF,12,)</f>
        <v>Kunduzgi</v>
      </c>
      <c r="K561" s="77" t="s">
        <v>3558</v>
      </c>
      <c r="L561" s="50">
        <v>15000000</v>
      </c>
      <c r="M561" s="50">
        <f>SUMIF('BR 3'!B:B,'3-kurs'!C561,'BR 3'!G:G)</f>
        <v>15009000</v>
      </c>
      <c r="N561" s="12">
        <f t="shared" si="52"/>
        <v>0</v>
      </c>
      <c r="O561" s="50"/>
      <c r="P561" s="12">
        <f t="shared" si="53"/>
        <v>9000</v>
      </c>
      <c r="Q561" s="48"/>
      <c r="T561" s="50">
        <f t="shared" si="55"/>
        <v>0</v>
      </c>
      <c r="U561" s="50">
        <v>15009000</v>
      </c>
      <c r="V561" s="50">
        <v>0</v>
      </c>
      <c r="W561" s="50"/>
      <c r="X561" s="558"/>
      <c r="Y561" s="558"/>
      <c r="Z561" s="558"/>
      <c r="AA561" s="55">
        <f t="shared" si="54"/>
        <v>15000000</v>
      </c>
      <c r="AB561" s="55">
        <f t="shared" si="50"/>
        <v>15009000</v>
      </c>
      <c r="AC561" s="55">
        <f t="shared" si="50"/>
        <v>0</v>
      </c>
      <c r="AD561" s="55">
        <f t="shared" si="51"/>
        <v>9000</v>
      </c>
    </row>
    <row r="562" spans="1:30" s="51" customFormat="1" x14ac:dyDescent="0.25">
      <c r="A562" s="89">
        <f>SUBTOTAL(103,$B$2:B562)</f>
        <v>561</v>
      </c>
      <c r="B562" s="48" t="s">
        <v>3559</v>
      </c>
      <c r="C562" s="49">
        <v>63006025300025</v>
      </c>
      <c r="D562" s="49" t="str">
        <f>VLOOKUP(C562,'Hemis baza'!K:AJ,26,)</f>
        <v>438221100155</v>
      </c>
      <c r="E562" s="24" t="str">
        <f>VLOOKUP(C562,'Hemis baza'!K:AF,13,)</f>
        <v>To‘lov-shartnoma</v>
      </c>
      <c r="F562" s="109" t="str">
        <f>VLOOKUP(C562,'Hemis baza'!K:AF,3,)</f>
        <v>3-kurs</v>
      </c>
      <c r="G562" s="307" t="s">
        <v>361</v>
      </c>
      <c r="H562" s="404" t="str">
        <f>VLOOKUP(C562,'Hemis baza'!K:AF,5,)</f>
        <v>S1-22 PSI</v>
      </c>
      <c r="I562" s="403" t="str">
        <f>VLOOKUP(C562,'Hemis baza'!K:AF,11,)</f>
        <v>Bakalavr</v>
      </c>
      <c r="J562" s="23" t="str">
        <f>VLOOKUP(C562,'Hemis baza'!K:AF,12,)</f>
        <v>Sirtqi</v>
      </c>
      <c r="K562" s="77" t="s">
        <v>3560</v>
      </c>
      <c r="L562" s="50">
        <v>12000000</v>
      </c>
      <c r="M562" s="50">
        <f>SUMIF('BR 3'!B:B,'3-kurs'!C562,'BR 3'!G:G)</f>
        <v>12000000</v>
      </c>
      <c r="N562" s="12">
        <f t="shared" si="52"/>
        <v>0</v>
      </c>
      <c r="O562" s="50"/>
      <c r="P562" s="12">
        <f t="shared" si="53"/>
        <v>0</v>
      </c>
      <c r="Q562" s="48"/>
      <c r="T562" s="50">
        <f t="shared" si="55"/>
        <v>0</v>
      </c>
      <c r="U562" s="50">
        <v>12000000</v>
      </c>
      <c r="V562" s="50">
        <v>0</v>
      </c>
      <c r="W562" s="50"/>
      <c r="X562" s="558"/>
      <c r="Y562" s="558"/>
      <c r="Z562" s="558"/>
      <c r="AA562" s="55">
        <f t="shared" si="54"/>
        <v>12000000</v>
      </c>
      <c r="AB562" s="55">
        <f t="shared" si="50"/>
        <v>12000000</v>
      </c>
      <c r="AC562" s="55">
        <f t="shared" si="50"/>
        <v>0</v>
      </c>
      <c r="AD562" s="55">
        <f t="shared" si="51"/>
        <v>0</v>
      </c>
    </row>
    <row r="563" spans="1:30" s="51" customFormat="1" x14ac:dyDescent="0.25">
      <c r="A563" s="89">
        <f>SUBTOTAL(103,$B$2:B563)</f>
        <v>562</v>
      </c>
      <c r="B563" s="48" t="s">
        <v>3561</v>
      </c>
      <c r="C563" s="49">
        <v>42806995310021</v>
      </c>
      <c r="D563" s="49" t="str">
        <f>VLOOKUP(C563,'Hemis baza'!K:AJ,26,)</f>
        <v>438231100213</v>
      </c>
      <c r="E563" s="24" t="str">
        <f>VLOOKUP(C563,'Hemis baza'!K:AF,13,)</f>
        <v>To‘lov-shartnoma</v>
      </c>
      <c r="F563" s="109" t="str">
        <f>VLOOKUP(C563,'Hemis baza'!K:AF,3,)</f>
        <v>3-kurs</v>
      </c>
      <c r="G563" s="47" t="s">
        <v>36</v>
      </c>
      <c r="H563" s="404" t="str">
        <f>VLOOKUP(C563,'Hemis baza'!K:AF,5,)</f>
        <v>S2-22 MT</v>
      </c>
      <c r="I563" s="403" t="str">
        <f>VLOOKUP(C563,'Hemis baza'!K:AF,11,)</f>
        <v>Bakalavr</v>
      </c>
      <c r="J563" s="23" t="str">
        <f>VLOOKUP(C563,'Hemis baza'!K:AF,12,)</f>
        <v>Sirtqi</v>
      </c>
      <c r="K563" s="77" t="s">
        <v>3562</v>
      </c>
      <c r="L563" s="50">
        <v>12000000</v>
      </c>
      <c r="M563" s="50">
        <f>SUMIF('BR 3'!B:B,'3-kurs'!C563,'BR 3'!G:G)</f>
        <v>11625630</v>
      </c>
      <c r="N563" s="12">
        <f t="shared" si="52"/>
        <v>374370</v>
      </c>
      <c r="O563" s="50"/>
      <c r="P563" s="12">
        <f t="shared" si="53"/>
        <v>0</v>
      </c>
      <c r="Q563" s="48"/>
      <c r="T563" s="50">
        <f t="shared" si="55"/>
        <v>0</v>
      </c>
      <c r="U563" s="50">
        <v>11625630</v>
      </c>
      <c r="V563" s="50">
        <v>0</v>
      </c>
      <c r="W563" s="50"/>
      <c r="X563" s="558"/>
      <c r="Y563" s="558"/>
      <c r="Z563" s="558"/>
      <c r="AA563" s="55">
        <f t="shared" si="54"/>
        <v>12000000</v>
      </c>
      <c r="AB563" s="55">
        <f t="shared" si="50"/>
        <v>11625630</v>
      </c>
      <c r="AC563" s="55">
        <f t="shared" si="50"/>
        <v>374370</v>
      </c>
      <c r="AD563" s="55">
        <f t="shared" si="51"/>
        <v>0</v>
      </c>
    </row>
    <row r="564" spans="1:30" s="51" customFormat="1" x14ac:dyDescent="0.25">
      <c r="A564" s="89">
        <f>SUBTOTAL(103,$B$2:B564)</f>
        <v>563</v>
      </c>
      <c r="B564" s="48" t="s">
        <v>3563</v>
      </c>
      <c r="C564" s="49">
        <v>62107046050025</v>
      </c>
      <c r="D564" s="49" t="str">
        <f>VLOOKUP(C564,'Hemis baza'!K:AJ,26,)</f>
        <v>438231100196</v>
      </c>
      <c r="E564" s="24" t="str">
        <f>VLOOKUP(C564,'Hemis baza'!K:AF,13,)</f>
        <v>To‘lov-shartnoma</v>
      </c>
      <c r="F564" s="109" t="str">
        <f>VLOOKUP(C564,'Hemis baza'!K:AF,3,)</f>
        <v>3-kurs</v>
      </c>
      <c r="G564" s="47" t="s">
        <v>181</v>
      </c>
      <c r="H564" s="404" t="str">
        <f>VLOOKUP(C564,'Hemis baza'!K:AF,5,)</f>
        <v>S1-22 O`TA</v>
      </c>
      <c r="I564" s="403" t="str">
        <f>VLOOKUP(C564,'Hemis baza'!K:AF,11,)</f>
        <v>Bakalavr</v>
      </c>
      <c r="J564" s="23" t="str">
        <f>VLOOKUP(C564,'Hemis baza'!K:AF,12,)</f>
        <v>Sirtqi</v>
      </c>
      <c r="K564" s="77" t="s">
        <v>3564</v>
      </c>
      <c r="L564" s="50">
        <v>12000000</v>
      </c>
      <c r="M564" s="50">
        <f>SUMIF('BR 3'!B:B,'3-kurs'!C564,'BR 3'!G:G)</f>
        <v>12000000</v>
      </c>
      <c r="N564" s="12">
        <f t="shared" si="52"/>
        <v>0</v>
      </c>
      <c r="O564" s="50"/>
      <c r="P564" s="12">
        <f t="shared" si="53"/>
        <v>0</v>
      </c>
      <c r="Q564" s="48"/>
      <c r="T564" s="50">
        <f t="shared" si="55"/>
        <v>0</v>
      </c>
      <c r="U564" s="50">
        <v>12000000</v>
      </c>
      <c r="V564" s="50">
        <v>0</v>
      </c>
      <c r="W564" s="50"/>
      <c r="X564" s="558"/>
      <c r="Y564" s="558"/>
      <c r="Z564" s="558"/>
      <c r="AA564" s="55">
        <f t="shared" si="54"/>
        <v>12000000</v>
      </c>
      <c r="AB564" s="55">
        <f t="shared" si="50"/>
        <v>12000000</v>
      </c>
      <c r="AC564" s="55">
        <f t="shared" si="50"/>
        <v>0</v>
      </c>
      <c r="AD564" s="55">
        <f t="shared" si="51"/>
        <v>0</v>
      </c>
    </row>
    <row r="565" spans="1:30" s="51" customFormat="1" x14ac:dyDescent="0.25">
      <c r="A565" s="89">
        <f>SUBTOTAL(103,$B$2:B565)</f>
        <v>564</v>
      </c>
      <c r="B565" s="48" t="s">
        <v>3565</v>
      </c>
      <c r="C565" s="49">
        <v>60909015300010</v>
      </c>
      <c r="D565" s="49" t="str">
        <f>VLOOKUP(C565,'Hemis baza'!K:AJ,26,)</f>
        <v>438231100141</v>
      </c>
      <c r="E565" s="24" t="str">
        <f>VLOOKUP(C565,'Hemis baza'!K:AF,13,)</f>
        <v>To‘lov-shartnoma</v>
      </c>
      <c r="F565" s="109" t="str">
        <f>VLOOKUP(C565,'Hemis baza'!K:AF,3,)</f>
        <v>3-kurs</v>
      </c>
      <c r="G565" s="47" t="s">
        <v>36</v>
      </c>
      <c r="H565" s="404" t="str">
        <f>VLOOKUP(C565,'Hemis baza'!K:AF,5,)</f>
        <v>S2-22 MT</v>
      </c>
      <c r="I565" s="403" t="str">
        <f>VLOOKUP(C565,'Hemis baza'!K:AF,11,)</f>
        <v>Bakalavr</v>
      </c>
      <c r="J565" s="23" t="str">
        <f>VLOOKUP(C565,'Hemis baza'!K:AF,12,)</f>
        <v>Sirtqi</v>
      </c>
      <c r="K565" s="77" t="s">
        <v>3566</v>
      </c>
      <c r="L565" s="50">
        <v>12000000</v>
      </c>
      <c r="M565" s="50">
        <f>SUMIF('BR 3'!B:B,'3-kurs'!C565,'BR 3'!G:G)</f>
        <v>9000000</v>
      </c>
      <c r="N565" s="12">
        <f t="shared" si="52"/>
        <v>3000000</v>
      </c>
      <c r="O565" s="50"/>
      <c r="P565" s="12">
        <f t="shared" si="53"/>
        <v>0</v>
      </c>
      <c r="Q565" s="48"/>
      <c r="T565" s="50">
        <f t="shared" si="55"/>
        <v>0</v>
      </c>
      <c r="U565" s="50">
        <v>9000000</v>
      </c>
      <c r="V565" s="50">
        <v>0</v>
      </c>
      <c r="W565" s="50"/>
      <c r="X565" s="558"/>
      <c r="Y565" s="558"/>
      <c r="Z565" s="558"/>
      <c r="AA565" s="55">
        <f t="shared" si="54"/>
        <v>12000000</v>
      </c>
      <c r="AB565" s="55">
        <f t="shared" si="50"/>
        <v>9000000</v>
      </c>
      <c r="AC565" s="55">
        <f t="shared" si="50"/>
        <v>3000000</v>
      </c>
      <c r="AD565" s="55">
        <f t="shared" si="51"/>
        <v>0</v>
      </c>
    </row>
    <row r="566" spans="1:30" s="51" customFormat="1" x14ac:dyDescent="0.25">
      <c r="A566" s="89">
        <f>SUBTOTAL(103,$B$2:B566)</f>
        <v>565</v>
      </c>
      <c r="B566" s="48" t="s">
        <v>3567</v>
      </c>
      <c r="C566" s="49">
        <v>41309901040056</v>
      </c>
      <c r="D566" s="49" t="str">
        <f>VLOOKUP(C566,'Hemis baza'!K:AJ,26,)</f>
        <v>438221100114</v>
      </c>
      <c r="E566" s="24" t="str">
        <f>VLOOKUP(C566,'Hemis baza'!K:AF,13,)</f>
        <v>To‘lov-shartnoma</v>
      </c>
      <c r="F566" s="109" t="str">
        <f>VLOOKUP(C566,'Hemis baza'!K:AF,3,)</f>
        <v>3-kurs</v>
      </c>
      <c r="G566" s="47" t="s">
        <v>270</v>
      </c>
      <c r="H566" s="404" t="str">
        <f>VLOOKUP(C566,'Hemis baza'!K:AF,5,)</f>
        <v>1-22 XTA</v>
      </c>
      <c r="I566" s="403" t="str">
        <f>VLOOKUP(C566,'Hemis baza'!K:AF,11,)</f>
        <v>Bakalavr</v>
      </c>
      <c r="J566" s="23" t="str">
        <f>VLOOKUP(C566,'Hemis baza'!K:AF,12,)</f>
        <v>Kunduzgi</v>
      </c>
      <c r="K566" s="77" t="s">
        <v>3568</v>
      </c>
      <c r="L566" s="50">
        <v>15000000</v>
      </c>
      <c r="M566" s="50">
        <f>SUMIF('BR 3'!B:B,'3-kurs'!C566,'BR 3'!G:G)</f>
        <v>15000000</v>
      </c>
      <c r="N566" s="12">
        <f t="shared" si="52"/>
        <v>0</v>
      </c>
      <c r="O566" s="50"/>
      <c r="P566" s="12">
        <f t="shared" si="53"/>
        <v>0</v>
      </c>
      <c r="Q566" s="48"/>
      <c r="T566" s="50">
        <f t="shared" si="55"/>
        <v>0</v>
      </c>
      <c r="U566" s="50">
        <v>15000000</v>
      </c>
      <c r="V566" s="50">
        <v>0</v>
      </c>
      <c r="W566" s="50"/>
      <c r="X566" s="558"/>
      <c r="Y566" s="558"/>
      <c r="Z566" s="558"/>
      <c r="AA566" s="55">
        <f t="shared" si="54"/>
        <v>15000000</v>
      </c>
      <c r="AB566" s="55">
        <f t="shared" si="50"/>
        <v>15000000</v>
      </c>
      <c r="AC566" s="55">
        <f t="shared" si="50"/>
        <v>0</v>
      </c>
      <c r="AD566" s="55">
        <f t="shared" si="51"/>
        <v>0</v>
      </c>
    </row>
    <row r="567" spans="1:30" s="51" customFormat="1" x14ac:dyDescent="0.25">
      <c r="A567" s="89">
        <f>SUBTOTAL(103,$B$2:B567)</f>
        <v>566</v>
      </c>
      <c r="B567" s="48" t="s">
        <v>3569</v>
      </c>
      <c r="C567" s="49">
        <v>40311941140024</v>
      </c>
      <c r="D567" s="49" t="str">
        <f>VLOOKUP(C567,'Hemis baza'!K:AJ,26,)</f>
        <v>438221100336</v>
      </c>
      <c r="E567" s="24" t="str">
        <f>VLOOKUP(C567,'Hemis baza'!K:AF,13,)</f>
        <v>To‘lov-shartnoma</v>
      </c>
      <c r="F567" s="109" t="str">
        <f>VLOOKUP(C567,'Hemis baza'!K:AF,3,)</f>
        <v>3-kurs</v>
      </c>
      <c r="G567" s="47" t="s">
        <v>4882</v>
      </c>
      <c r="H567" s="404" t="str">
        <f>VLOOKUP(C567,'Hemis baza'!K:AF,5,)</f>
        <v>S3-22 AP</v>
      </c>
      <c r="I567" s="403" t="str">
        <f>VLOOKUP(C567,'Hemis baza'!K:AF,11,)</f>
        <v>Bakalavr</v>
      </c>
      <c r="J567" s="23" t="str">
        <f>VLOOKUP(C567,'Hemis baza'!K:AF,12,)</f>
        <v>Sirtqi</v>
      </c>
      <c r="K567" s="77" t="s">
        <v>3570</v>
      </c>
      <c r="L567" s="50">
        <v>12000000</v>
      </c>
      <c r="M567" s="50">
        <f>SUMIF('BR 3'!B:B,'3-kurs'!C567,'BR 3'!G:G)</f>
        <v>7000000</v>
      </c>
      <c r="N567" s="12">
        <f t="shared" si="52"/>
        <v>5000000</v>
      </c>
      <c r="O567" s="50"/>
      <c r="P567" s="12">
        <f t="shared" si="53"/>
        <v>0</v>
      </c>
      <c r="Q567" s="48"/>
      <c r="T567" s="50">
        <f t="shared" si="55"/>
        <v>0</v>
      </c>
      <c r="U567" s="50">
        <v>7000000</v>
      </c>
      <c r="V567" s="50">
        <v>0</v>
      </c>
      <c r="W567" s="50"/>
      <c r="X567" s="558"/>
      <c r="Y567" s="558"/>
      <c r="Z567" s="558"/>
      <c r="AA567" s="55">
        <f t="shared" si="54"/>
        <v>12000000</v>
      </c>
      <c r="AB567" s="55">
        <f t="shared" si="50"/>
        <v>7000000</v>
      </c>
      <c r="AC567" s="55">
        <f t="shared" si="50"/>
        <v>5000000</v>
      </c>
      <c r="AD567" s="55">
        <f t="shared" si="51"/>
        <v>0</v>
      </c>
    </row>
    <row r="568" spans="1:30" s="51" customFormat="1" x14ac:dyDescent="0.25">
      <c r="A568" s="89">
        <f>SUBTOTAL(103,$B$2:B568)</f>
        <v>567</v>
      </c>
      <c r="B568" s="48" t="s">
        <v>3571</v>
      </c>
      <c r="C568" s="49">
        <v>40201951080044</v>
      </c>
      <c r="D568" s="49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7"/>
      <c r="H568" s="404" t="e">
        <f>VLOOKUP(C568,'Hemis baza'!K:AF,5,)</f>
        <v>#N/A</v>
      </c>
      <c r="I568" s="403" t="e">
        <f>VLOOKUP(C568,'Hemis baza'!K:AF,11,)</f>
        <v>#N/A</v>
      </c>
      <c r="J568" s="23" t="e">
        <f>VLOOKUP(C568,'Hemis baza'!K:AF,12,)</f>
        <v>#N/A</v>
      </c>
      <c r="K568" s="77" t="s">
        <v>4658</v>
      </c>
      <c r="L568" s="50">
        <v>15000000</v>
      </c>
      <c r="M568" s="50">
        <f>SUMIF('BR 3'!B:B,'3-kurs'!C568,'BR 3'!G:G)</f>
        <v>1500000</v>
      </c>
      <c r="N568" s="12">
        <f t="shared" si="52"/>
        <v>13500000</v>
      </c>
      <c r="O568" s="50"/>
      <c r="P568" s="12">
        <f t="shared" si="53"/>
        <v>0</v>
      </c>
      <c r="Q568" s="48"/>
      <c r="T568" s="50">
        <f t="shared" si="55"/>
        <v>0</v>
      </c>
      <c r="U568" s="50">
        <v>1500000</v>
      </c>
      <c r="V568" s="50">
        <v>0</v>
      </c>
      <c r="W568" s="50"/>
      <c r="X568" s="558"/>
      <c r="Y568" s="558"/>
      <c r="Z568" s="558"/>
      <c r="AA568" s="55">
        <f t="shared" si="54"/>
        <v>15000000</v>
      </c>
      <c r="AB568" s="55">
        <f t="shared" si="50"/>
        <v>1500000</v>
      </c>
      <c r="AC568" s="55">
        <f t="shared" si="50"/>
        <v>13500000</v>
      </c>
      <c r="AD568" s="55">
        <f t="shared" si="51"/>
        <v>0</v>
      </c>
    </row>
    <row r="569" spans="1:30" s="51" customFormat="1" x14ac:dyDescent="0.25">
      <c r="A569" s="89">
        <f>SUBTOTAL(103,$B$2:B569)</f>
        <v>568</v>
      </c>
      <c r="B569" s="311" t="s">
        <v>2242</v>
      </c>
      <c r="C569" s="49">
        <v>60407025300023</v>
      </c>
      <c r="D569" s="49" t="str">
        <f>VLOOKUP(C569,'Hemis baza'!K:AJ,26,)</f>
        <v>438211100320</v>
      </c>
      <c r="E569" s="24" t="str">
        <f>VLOOKUP(C569,'Hemis baza'!K:AF,13,)</f>
        <v>To‘lov-shartnoma</v>
      </c>
      <c r="F569" s="109" t="str">
        <f>VLOOKUP(C569,'Hemis baza'!K:AF,3,)</f>
        <v>3-kurs</v>
      </c>
      <c r="G569" s="307" t="s">
        <v>361</v>
      </c>
      <c r="H569" s="404" t="str">
        <f>VLOOKUP(C569,'Hemis baza'!K:AF,5,)</f>
        <v>S3-22 PSI</v>
      </c>
      <c r="I569" s="403" t="str">
        <f>VLOOKUP(C569,'Hemis baza'!K:AF,11,)</f>
        <v>Bakalavr</v>
      </c>
      <c r="J569" s="23" t="str">
        <f>VLOOKUP(C569,'Hemis baza'!K:AF,12,)</f>
        <v>Sirtqi</v>
      </c>
      <c r="K569" s="77" t="s">
        <v>5073</v>
      </c>
      <c r="L569" s="50">
        <v>12000000</v>
      </c>
      <c r="M569" s="50">
        <f>SUMIF('BR 3'!B:B,'3-kurs'!C569,'BR 3'!G:G)</f>
        <v>11000000</v>
      </c>
      <c r="N569" s="12">
        <f t="shared" si="52"/>
        <v>1000000</v>
      </c>
      <c r="O569" s="50"/>
      <c r="P569" s="12">
        <f t="shared" si="53"/>
        <v>0</v>
      </c>
      <c r="Q569" s="48"/>
      <c r="T569" s="50">
        <f t="shared" si="55"/>
        <v>3600000</v>
      </c>
      <c r="U569" s="50">
        <v>7400000</v>
      </c>
      <c r="V569" s="50">
        <v>0</v>
      </c>
      <c r="W569" s="50"/>
      <c r="X569" s="558"/>
      <c r="Y569" s="558"/>
      <c r="Z569" s="558"/>
      <c r="AA569" s="55">
        <f t="shared" si="54"/>
        <v>12000000</v>
      </c>
      <c r="AB569" s="55">
        <f t="shared" si="50"/>
        <v>11000000</v>
      </c>
      <c r="AC569" s="55">
        <f t="shared" si="50"/>
        <v>1000000</v>
      </c>
      <c r="AD569" s="55">
        <f t="shared" si="51"/>
        <v>0</v>
      </c>
    </row>
    <row r="570" spans="1:30" s="51" customFormat="1" x14ac:dyDescent="0.25">
      <c r="A570" s="89">
        <f>SUBTOTAL(103,$B$2:B570)</f>
        <v>569</v>
      </c>
      <c r="B570" s="48" t="s">
        <v>3572</v>
      </c>
      <c r="C570" s="49">
        <v>41507975350015</v>
      </c>
      <c r="D570" s="49" t="str">
        <f>VLOOKUP(C570,'Hemis baza'!K:AJ,26,)</f>
        <v>484231100167</v>
      </c>
      <c r="E570" s="24" t="str">
        <f>VLOOKUP(C570,'Hemis baza'!K:AF,13,)</f>
        <v>To‘lov-shartnoma</v>
      </c>
      <c r="F570" s="109" t="str">
        <f>VLOOKUP(C570,'Hemis baza'!K:AF,3,)</f>
        <v>3-kurs</v>
      </c>
      <c r="G570" s="47" t="s">
        <v>270</v>
      </c>
      <c r="H570" s="404" t="str">
        <f>VLOOKUP(C570,'Hemis baza'!K:AF,5,)</f>
        <v>2-22 XTA</v>
      </c>
      <c r="I570" s="403" t="str">
        <f>VLOOKUP(C570,'Hemis baza'!K:AF,11,)</f>
        <v>Bakalavr</v>
      </c>
      <c r="J570" s="23" t="str">
        <f>VLOOKUP(C570,'Hemis baza'!K:AF,12,)</f>
        <v>Kunduzgi</v>
      </c>
      <c r="K570" s="77" t="s">
        <v>4892</v>
      </c>
      <c r="L570" s="50">
        <v>15000000</v>
      </c>
      <c r="M570" s="50">
        <f>SUMIF('BR 3'!B:B,'3-kurs'!C570,'BR 3'!G:G)</f>
        <v>15000000</v>
      </c>
      <c r="N570" s="12">
        <f t="shared" si="52"/>
        <v>0</v>
      </c>
      <c r="O570" s="50"/>
      <c r="P570" s="12">
        <f t="shared" si="53"/>
        <v>0</v>
      </c>
      <c r="Q570" s="48"/>
      <c r="T570" s="50">
        <f t="shared" si="55"/>
        <v>0</v>
      </c>
      <c r="U570" s="50">
        <v>15000000</v>
      </c>
      <c r="V570" s="50">
        <v>0</v>
      </c>
      <c r="W570" s="50"/>
      <c r="X570" s="558"/>
      <c r="Y570" s="558"/>
      <c r="Z570" s="558"/>
      <c r="AA570" s="55">
        <f t="shared" si="54"/>
        <v>15000000</v>
      </c>
      <c r="AB570" s="55">
        <f t="shared" si="50"/>
        <v>15000000</v>
      </c>
      <c r="AC570" s="55">
        <f t="shared" si="50"/>
        <v>0</v>
      </c>
      <c r="AD570" s="55">
        <f t="shared" si="51"/>
        <v>0</v>
      </c>
    </row>
    <row r="571" spans="1:30" s="51" customFormat="1" x14ac:dyDescent="0.25">
      <c r="A571" s="89">
        <f>SUBTOTAL(103,$B$2:B571)</f>
        <v>570</v>
      </c>
      <c r="B571" s="48" t="s">
        <v>3573</v>
      </c>
      <c r="C571" s="49">
        <v>51506015260014</v>
      </c>
      <c r="D571" s="49" t="str">
        <f>VLOOKUP(C571,'Hemis baza'!K:AJ,26,)</f>
        <v>438231100099</v>
      </c>
      <c r="E571" s="24" t="str">
        <f>VLOOKUP(C571,'Hemis baza'!K:AF,13,)</f>
        <v>To‘lov-shartnoma</v>
      </c>
      <c r="F571" s="109" t="str">
        <f>VLOOKUP(C571,'Hemis baza'!K:AF,3,)</f>
        <v>3-kurs</v>
      </c>
      <c r="G571" s="307" t="s">
        <v>361</v>
      </c>
      <c r="H571" s="404" t="str">
        <f>VLOOKUP(C571,'Hemis baza'!K:AF,5,)</f>
        <v>S1-22 PSI</v>
      </c>
      <c r="I571" s="403" t="str">
        <f>VLOOKUP(C571,'Hemis baza'!K:AF,11,)</f>
        <v>Bakalavr</v>
      </c>
      <c r="J571" s="23" t="str">
        <f>VLOOKUP(C571,'Hemis baza'!K:AF,12,)</f>
        <v>Sirtqi</v>
      </c>
      <c r="K571" s="77" t="s">
        <v>3574</v>
      </c>
      <c r="L571" s="50">
        <v>12000000</v>
      </c>
      <c r="M571" s="50">
        <f>SUMIF('BR 3'!B:B,'3-kurs'!C571,'BR 3'!G:G)</f>
        <v>11000000</v>
      </c>
      <c r="N571" s="12">
        <f t="shared" si="52"/>
        <v>1000000</v>
      </c>
      <c r="O571" s="50"/>
      <c r="P571" s="12">
        <f t="shared" si="53"/>
        <v>0</v>
      </c>
      <c r="Q571" s="48"/>
      <c r="T571" s="50">
        <f t="shared" si="55"/>
        <v>0</v>
      </c>
      <c r="U571" s="50">
        <v>11000000</v>
      </c>
      <c r="V571" s="50">
        <v>0</v>
      </c>
      <c r="W571" s="50"/>
      <c r="X571" s="558"/>
      <c r="Y571" s="558"/>
      <c r="Z571" s="558"/>
      <c r="AA571" s="55">
        <f t="shared" si="54"/>
        <v>12000000</v>
      </c>
      <c r="AB571" s="55">
        <f t="shared" si="50"/>
        <v>11000000</v>
      </c>
      <c r="AC571" s="55">
        <f t="shared" si="50"/>
        <v>1000000</v>
      </c>
      <c r="AD571" s="55">
        <f t="shared" si="51"/>
        <v>0</v>
      </c>
    </row>
    <row r="572" spans="1:30" s="51" customFormat="1" x14ac:dyDescent="0.25">
      <c r="A572" s="89">
        <f>SUBTOTAL(103,$B$2:B572)</f>
        <v>571</v>
      </c>
      <c r="B572" s="48" t="s">
        <v>3575</v>
      </c>
      <c r="C572" s="49">
        <v>60305035350011</v>
      </c>
      <c r="D572" s="49" t="str">
        <f>VLOOKUP(C572,'Hemis baza'!K:AJ,26,)</f>
        <v>438231100221</v>
      </c>
      <c r="E572" s="24" t="str">
        <f>VLOOKUP(C572,'Hemis baza'!K:AF,13,)</f>
        <v>To‘lov-shartnoma</v>
      </c>
      <c r="F572" s="109" t="str">
        <f>VLOOKUP(C572,'Hemis baza'!K:AF,3,)</f>
        <v>3-kurs</v>
      </c>
      <c r="G572" s="47" t="s">
        <v>121</v>
      </c>
      <c r="H572" s="404" t="str">
        <f>VLOOKUP(C572,'Hemis baza'!K:AF,5,)</f>
        <v>S2-22 BT</v>
      </c>
      <c r="I572" s="403" t="str">
        <f>VLOOKUP(C572,'Hemis baza'!K:AF,11,)</f>
        <v>Bakalavr</v>
      </c>
      <c r="J572" s="23" t="str">
        <f>VLOOKUP(C572,'Hemis baza'!K:AF,12,)</f>
        <v>Sirtqi</v>
      </c>
      <c r="K572" s="77" t="s">
        <v>3576</v>
      </c>
      <c r="L572" s="50">
        <v>12000000</v>
      </c>
      <c r="M572" s="50">
        <f>SUMIF('BR 3'!B:B,'3-kurs'!C572,'BR 3'!G:G)</f>
        <v>12000000</v>
      </c>
      <c r="N572" s="12">
        <f t="shared" si="52"/>
        <v>0</v>
      </c>
      <c r="O572" s="50"/>
      <c r="P572" s="12">
        <f t="shared" si="53"/>
        <v>0</v>
      </c>
      <c r="Q572" s="48"/>
      <c r="T572" s="50">
        <f t="shared" si="55"/>
        <v>0</v>
      </c>
      <c r="U572" s="50">
        <v>12000000</v>
      </c>
      <c r="V572" s="50">
        <v>0</v>
      </c>
      <c r="W572" s="50"/>
      <c r="X572" s="558"/>
      <c r="Y572" s="558"/>
      <c r="Z572" s="558"/>
      <c r="AA572" s="55">
        <f t="shared" si="54"/>
        <v>12000000</v>
      </c>
      <c r="AB572" s="55">
        <f t="shared" si="50"/>
        <v>12000000</v>
      </c>
      <c r="AC572" s="55">
        <f t="shared" si="50"/>
        <v>0</v>
      </c>
      <c r="AD572" s="55">
        <f t="shared" si="51"/>
        <v>0</v>
      </c>
    </row>
    <row r="573" spans="1:30" s="51" customFormat="1" x14ac:dyDescent="0.25">
      <c r="A573" s="89">
        <f>SUBTOTAL(103,$B$2:B573)</f>
        <v>572</v>
      </c>
      <c r="B573" s="48" t="s">
        <v>3577</v>
      </c>
      <c r="C573" s="49">
        <v>62807005260099</v>
      </c>
      <c r="D573" s="49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7"/>
      <c r="H573" s="404" t="e">
        <f>VLOOKUP(C573,'Hemis baza'!K:AF,5,)</f>
        <v>#N/A</v>
      </c>
      <c r="I573" s="403" t="e">
        <f>VLOOKUP(C573,'Hemis baza'!K:AF,11,)</f>
        <v>#N/A</v>
      </c>
      <c r="J573" s="23" t="e">
        <f>VLOOKUP(C573,'Hemis baza'!K:AF,12,)</f>
        <v>#N/A</v>
      </c>
      <c r="K573" s="77" t="s">
        <v>4653</v>
      </c>
      <c r="L573" s="50">
        <v>15000000</v>
      </c>
      <c r="M573" s="50">
        <f>SUMIF('BR 3'!B:B,'3-kurs'!C573,'BR 3'!G:G)</f>
        <v>0</v>
      </c>
      <c r="N573" s="12">
        <f t="shared" si="52"/>
        <v>15000000</v>
      </c>
      <c r="O573" s="50"/>
      <c r="P573" s="12">
        <f t="shared" si="53"/>
        <v>0</v>
      </c>
      <c r="Q573" s="48"/>
      <c r="T573" s="50">
        <f t="shared" si="55"/>
        <v>0</v>
      </c>
      <c r="U573" s="50">
        <v>0</v>
      </c>
      <c r="V573" s="50">
        <v>0</v>
      </c>
      <c r="W573" s="50"/>
      <c r="X573" s="558"/>
      <c r="Y573" s="558"/>
      <c r="Z573" s="558"/>
      <c r="AA573" s="55">
        <f t="shared" si="54"/>
        <v>15000000</v>
      </c>
      <c r="AB573" s="55">
        <f t="shared" si="50"/>
        <v>0</v>
      </c>
      <c r="AC573" s="55">
        <f t="shared" si="50"/>
        <v>15000000</v>
      </c>
      <c r="AD573" s="55">
        <f t="shared" si="51"/>
        <v>0</v>
      </c>
    </row>
    <row r="574" spans="1:30" s="51" customFormat="1" x14ac:dyDescent="0.25">
      <c r="A574" s="89">
        <f>SUBTOTAL(103,$B$2:B574)</f>
        <v>573</v>
      </c>
      <c r="B574" s="48" t="s">
        <v>3578</v>
      </c>
      <c r="C574" s="49">
        <v>40809931140036</v>
      </c>
      <c r="D574" s="49" t="str">
        <f>VLOOKUP(C574,'Hemis baza'!K:AJ,26,)</f>
        <v>438231100259</v>
      </c>
      <c r="E574" s="24" t="str">
        <f>VLOOKUP(C574,'Hemis baza'!K:AF,13,)</f>
        <v>To‘lov-shartnoma</v>
      </c>
      <c r="F574" s="109" t="str">
        <f>VLOOKUP(C574,'Hemis baza'!K:AF,3,)</f>
        <v>3-kurs</v>
      </c>
      <c r="G574" s="47" t="s">
        <v>36</v>
      </c>
      <c r="H574" s="404" t="str">
        <f>VLOOKUP(C574,'Hemis baza'!K:AF,5,)</f>
        <v>S1-22 MT</v>
      </c>
      <c r="I574" s="403" t="str">
        <f>VLOOKUP(C574,'Hemis baza'!K:AF,11,)</f>
        <v>Bakalavr</v>
      </c>
      <c r="J574" s="23" t="str">
        <f>VLOOKUP(C574,'Hemis baza'!K:AF,12,)</f>
        <v>Sirtqi</v>
      </c>
      <c r="K574" s="77" t="s">
        <v>3579</v>
      </c>
      <c r="L574" s="50">
        <v>12000000</v>
      </c>
      <c r="M574" s="50">
        <f>SUMIF('BR 3'!B:B,'3-kurs'!C574,'BR 3'!G:G)</f>
        <v>8885000</v>
      </c>
      <c r="N574" s="12">
        <f t="shared" si="52"/>
        <v>3115000</v>
      </c>
      <c r="O574" s="50"/>
      <c r="P574" s="12">
        <f t="shared" si="53"/>
        <v>0</v>
      </c>
      <c r="Q574" s="48"/>
      <c r="T574" s="50">
        <f t="shared" si="55"/>
        <v>0</v>
      </c>
      <c r="U574" s="50">
        <v>8885000</v>
      </c>
      <c r="V574" s="50">
        <v>0</v>
      </c>
      <c r="W574" s="50"/>
      <c r="X574" s="558"/>
      <c r="Y574" s="558"/>
      <c r="Z574" s="558"/>
      <c r="AA574" s="55">
        <f t="shared" si="54"/>
        <v>12000000</v>
      </c>
      <c r="AB574" s="55">
        <f t="shared" si="50"/>
        <v>8885000</v>
      </c>
      <c r="AC574" s="55">
        <f t="shared" si="50"/>
        <v>3115000</v>
      </c>
      <c r="AD574" s="55">
        <f t="shared" si="51"/>
        <v>0</v>
      </c>
    </row>
    <row r="575" spans="1:30" s="51" customFormat="1" x14ac:dyDescent="0.25">
      <c r="A575" s="89">
        <f>SUBTOTAL(103,$B$2:B575)</f>
        <v>574</v>
      </c>
      <c r="B575" s="48" t="s">
        <v>3580</v>
      </c>
      <c r="C575" s="49">
        <v>61304035350028</v>
      </c>
      <c r="D575" s="49" t="str">
        <f>VLOOKUP(C575,'Hemis baza'!K:AJ,26,)</f>
        <v>438221100195</v>
      </c>
      <c r="E575" s="24" t="str">
        <f>VLOOKUP(C575,'Hemis baza'!K:AF,13,)</f>
        <v>To‘lov-shartnoma</v>
      </c>
      <c r="F575" s="109" t="str">
        <f>VLOOKUP(C575,'Hemis baza'!K:AF,3,)</f>
        <v>3-kurs</v>
      </c>
      <c r="G575" s="47" t="s">
        <v>4882</v>
      </c>
      <c r="H575" s="404" t="str">
        <f>VLOOKUP(C575,'Hemis baza'!K:AF,5,)</f>
        <v>S3-22 AP</v>
      </c>
      <c r="I575" s="403" t="str">
        <f>VLOOKUP(C575,'Hemis baza'!K:AF,11,)</f>
        <v>Bakalavr</v>
      </c>
      <c r="J575" s="23" t="str">
        <f>VLOOKUP(C575,'Hemis baza'!K:AF,12,)</f>
        <v>Sirtqi</v>
      </c>
      <c r="K575" s="77" t="s">
        <v>3581</v>
      </c>
      <c r="L575" s="50">
        <v>12000000</v>
      </c>
      <c r="M575" s="50">
        <f>SUMIF('BR 3'!B:B,'3-kurs'!C575,'BR 3'!G:G)</f>
        <v>13000000</v>
      </c>
      <c r="N575" s="12">
        <f t="shared" si="52"/>
        <v>0</v>
      </c>
      <c r="O575" s="50"/>
      <c r="P575" s="12">
        <f t="shared" si="53"/>
        <v>1000000</v>
      </c>
      <c r="Q575" s="48"/>
      <c r="T575" s="50">
        <f t="shared" si="55"/>
        <v>0</v>
      </c>
      <c r="U575" s="50">
        <v>13000000</v>
      </c>
      <c r="V575" s="50">
        <v>0</v>
      </c>
      <c r="W575" s="50"/>
      <c r="X575" s="558"/>
      <c r="Y575" s="558"/>
      <c r="Z575" s="558"/>
      <c r="AA575" s="55">
        <f t="shared" si="54"/>
        <v>12000000</v>
      </c>
      <c r="AB575" s="55">
        <f t="shared" si="50"/>
        <v>13000000</v>
      </c>
      <c r="AC575" s="55">
        <f t="shared" si="50"/>
        <v>0</v>
      </c>
      <c r="AD575" s="55">
        <f t="shared" si="51"/>
        <v>1000000</v>
      </c>
    </row>
    <row r="576" spans="1:30" s="51" customFormat="1" x14ac:dyDescent="0.25">
      <c r="A576" s="89">
        <f>SUBTOTAL(103,$B$2:B576)</f>
        <v>575</v>
      </c>
      <c r="B576" s="48" t="s">
        <v>3582</v>
      </c>
      <c r="C576" s="49">
        <v>40611861050057</v>
      </c>
      <c r="D576" s="49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7"/>
      <c r="H576" s="404" t="e">
        <f>VLOOKUP(C576,'Hemis baza'!K:AF,5,)</f>
        <v>#N/A</v>
      </c>
      <c r="I576" s="403" t="e">
        <f>VLOOKUP(C576,'Hemis baza'!K:AF,11,)</f>
        <v>#N/A</v>
      </c>
      <c r="J576" s="23" t="e">
        <f>VLOOKUP(C576,'Hemis baza'!K:AF,12,)</f>
        <v>#N/A</v>
      </c>
      <c r="K576" s="77" t="s">
        <v>4689</v>
      </c>
      <c r="L576" s="50">
        <v>15000000</v>
      </c>
      <c r="M576" s="50">
        <f>SUMIF('BR 3'!B:B,'3-kurs'!C576,'BR 3'!G:G)</f>
        <v>-15000000</v>
      </c>
      <c r="N576" s="12">
        <f t="shared" si="52"/>
        <v>30000000</v>
      </c>
      <c r="O576" s="338" t="s">
        <v>7177</v>
      </c>
      <c r="P576" s="12">
        <f t="shared" si="53"/>
        <v>0</v>
      </c>
      <c r="Q576" s="48"/>
      <c r="T576" s="50">
        <f t="shared" si="55"/>
        <v>0</v>
      </c>
      <c r="U576" s="50">
        <v>-15000000</v>
      </c>
      <c r="V576" s="50">
        <v>0</v>
      </c>
      <c r="W576" s="50"/>
      <c r="X576" s="558"/>
      <c r="Y576" s="558"/>
      <c r="Z576" s="558"/>
      <c r="AA576" s="55">
        <f t="shared" si="54"/>
        <v>15000000</v>
      </c>
      <c r="AB576" s="55">
        <f t="shared" si="50"/>
        <v>-15000000</v>
      </c>
      <c r="AC576" s="55">
        <f t="shared" si="50"/>
        <v>30000000</v>
      </c>
      <c r="AD576" s="55">
        <f t="shared" si="51"/>
        <v>0</v>
      </c>
    </row>
    <row r="577" spans="1:30" s="51" customFormat="1" x14ac:dyDescent="0.25">
      <c r="A577" s="89">
        <f>SUBTOTAL(103,$B$2:B577)</f>
        <v>576</v>
      </c>
      <c r="B577" s="48" t="s">
        <v>3583</v>
      </c>
      <c r="C577" s="49">
        <v>50603055260059</v>
      </c>
      <c r="D577" s="49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307" t="s">
        <v>361</v>
      </c>
      <c r="H577" s="404" t="e">
        <f>VLOOKUP(C577,'Hemis baza'!K:AF,5,)</f>
        <v>#N/A</v>
      </c>
      <c r="I577" s="403" t="e">
        <f>VLOOKUP(C577,'Hemis baza'!K:AF,11,)</f>
        <v>#N/A</v>
      </c>
      <c r="J577" s="23" t="e">
        <f>VLOOKUP(C577,'Hemis baza'!K:AF,12,)</f>
        <v>#N/A</v>
      </c>
      <c r="K577" s="77" t="s">
        <v>3584</v>
      </c>
      <c r="L577" s="50">
        <v>12000000</v>
      </c>
      <c r="M577" s="50">
        <f>SUMIF('BR 3'!B:B,'3-kurs'!C577,'BR 3'!G:G)</f>
        <v>6000000</v>
      </c>
      <c r="N577" s="12">
        <f t="shared" si="52"/>
        <v>6000000</v>
      </c>
      <c r="O577" s="50"/>
      <c r="P577" s="12">
        <f t="shared" si="53"/>
        <v>0</v>
      </c>
      <c r="Q577" s="48"/>
      <c r="T577" s="50">
        <f t="shared" si="55"/>
        <v>0</v>
      </c>
      <c r="U577" s="50">
        <v>6000000</v>
      </c>
      <c r="V577" s="50">
        <v>0</v>
      </c>
      <c r="W577" s="50"/>
      <c r="X577" s="558"/>
      <c r="Y577" s="558"/>
      <c r="Z577" s="558"/>
      <c r="AA577" s="55">
        <f t="shared" si="54"/>
        <v>12000000</v>
      </c>
      <c r="AB577" s="55">
        <f t="shared" ref="AB577:AC640" si="56">M577</f>
        <v>6000000</v>
      </c>
      <c r="AC577" s="55">
        <f t="shared" si="56"/>
        <v>6000000</v>
      </c>
      <c r="AD577" s="55">
        <f t="shared" ref="AD577:AD640" si="57">P577</f>
        <v>0</v>
      </c>
    </row>
    <row r="578" spans="1:30" s="51" customFormat="1" x14ac:dyDescent="0.25">
      <c r="A578" s="89">
        <f>SUBTOTAL(103,$B$2:B578)</f>
        <v>577</v>
      </c>
      <c r="B578" s="48" t="s">
        <v>3585</v>
      </c>
      <c r="C578" s="49">
        <v>31303871140043</v>
      </c>
      <c r="D578" s="49" t="str">
        <f>VLOOKUP(C578,'Hemis baza'!K:AJ,26,)</f>
        <v>438231100127</v>
      </c>
      <c r="E578" s="24" t="str">
        <f>VLOOKUP(C578,'Hemis baza'!K:AF,13,)</f>
        <v>To‘lov-shartnoma</v>
      </c>
      <c r="F578" s="109" t="str">
        <f>VLOOKUP(C578,'Hemis baza'!K:AF,3,)</f>
        <v>3-kurs</v>
      </c>
      <c r="G578" s="307" t="s">
        <v>318</v>
      </c>
      <c r="H578" s="404" t="str">
        <f>VLOOKUP(C578,'Hemis baza'!K:AF,5,)</f>
        <v>S2-22 IQT</v>
      </c>
      <c r="I578" s="403" t="str">
        <f>VLOOKUP(C578,'Hemis baza'!K:AF,11,)</f>
        <v>Bakalavr</v>
      </c>
      <c r="J578" s="23" t="str">
        <f>VLOOKUP(C578,'Hemis baza'!K:AF,12,)</f>
        <v>Sirtqi</v>
      </c>
      <c r="K578" s="77" t="s">
        <v>3586</v>
      </c>
      <c r="L578" s="50">
        <v>12000000</v>
      </c>
      <c r="M578" s="50">
        <f>SUMIF('BR 3'!B:B,'3-kurs'!C578,'BR 3'!G:G)</f>
        <v>12000000</v>
      </c>
      <c r="N578" s="12">
        <f t="shared" ref="N578:N641" si="58">IF((L578)-M578&gt;0,(L578)-M578,0)</f>
        <v>0</v>
      </c>
      <c r="O578" s="50"/>
      <c r="P578" s="12">
        <f t="shared" ref="P578:P641" si="59">IF((L578)-M578&lt;0,M578-(L578),0)</f>
        <v>0</v>
      </c>
      <c r="Q578" s="48"/>
      <c r="T578" s="50">
        <f t="shared" si="55"/>
        <v>0</v>
      </c>
      <c r="U578" s="50">
        <v>12000000</v>
      </c>
      <c r="V578" s="50">
        <v>0</v>
      </c>
      <c r="W578" s="50"/>
      <c r="X578" s="558"/>
      <c r="Y578" s="558"/>
      <c r="Z578" s="558"/>
      <c r="AA578" s="55">
        <f t="shared" si="54"/>
        <v>12000000</v>
      </c>
      <c r="AB578" s="55">
        <f t="shared" si="56"/>
        <v>12000000</v>
      </c>
      <c r="AC578" s="55">
        <f t="shared" si="56"/>
        <v>0</v>
      </c>
      <c r="AD578" s="55">
        <f t="shared" si="57"/>
        <v>0</v>
      </c>
    </row>
    <row r="579" spans="1:30" s="51" customFormat="1" x14ac:dyDescent="0.25">
      <c r="A579" s="89">
        <f>SUBTOTAL(103,$B$2:B579)</f>
        <v>578</v>
      </c>
      <c r="B579" s="48" t="s">
        <v>3587</v>
      </c>
      <c r="C579" s="49">
        <v>41009891140049</v>
      </c>
      <c r="D579" s="49" t="str">
        <f>VLOOKUP(C579,'Hemis baza'!K:AJ,26,)</f>
        <v>438231100128</v>
      </c>
      <c r="E579" s="24" t="str">
        <f>VLOOKUP(C579,'Hemis baza'!K:AF,13,)</f>
        <v>To‘lov-shartnoma</v>
      </c>
      <c r="F579" s="109" t="str">
        <f>VLOOKUP(C579,'Hemis baza'!K:AF,3,)</f>
        <v>3-kurs</v>
      </c>
      <c r="G579" s="307" t="s">
        <v>318</v>
      </c>
      <c r="H579" s="404" t="str">
        <f>VLOOKUP(C579,'Hemis baza'!K:AF,5,)</f>
        <v>S2-22 IQT</v>
      </c>
      <c r="I579" s="403" t="str">
        <f>VLOOKUP(C579,'Hemis baza'!K:AF,11,)</f>
        <v>Bakalavr</v>
      </c>
      <c r="J579" s="23" t="str">
        <f>VLOOKUP(C579,'Hemis baza'!K:AF,12,)</f>
        <v>Sirtqi</v>
      </c>
      <c r="K579" s="77" t="s">
        <v>3588</v>
      </c>
      <c r="L579" s="50">
        <v>12000000</v>
      </c>
      <c r="M579" s="50">
        <f>SUMIF('BR 3'!B:B,'3-kurs'!C579,'BR 3'!G:G)</f>
        <v>11000000</v>
      </c>
      <c r="N579" s="12">
        <f t="shared" si="58"/>
        <v>1000000</v>
      </c>
      <c r="O579" s="50"/>
      <c r="P579" s="12">
        <f t="shared" si="59"/>
        <v>0</v>
      </c>
      <c r="Q579" s="48"/>
      <c r="T579" s="50">
        <f t="shared" si="55"/>
        <v>0</v>
      </c>
      <c r="U579" s="50">
        <v>11000000</v>
      </c>
      <c r="V579" s="50">
        <v>0</v>
      </c>
      <c r="W579" s="50"/>
      <c r="X579" s="558"/>
      <c r="Y579" s="558"/>
      <c r="Z579" s="558"/>
      <c r="AA579" s="55">
        <f t="shared" ref="AA579:AA642" si="60">L579</f>
        <v>12000000</v>
      </c>
      <c r="AB579" s="55">
        <f t="shared" si="56"/>
        <v>11000000</v>
      </c>
      <c r="AC579" s="55">
        <f t="shared" si="56"/>
        <v>1000000</v>
      </c>
      <c r="AD579" s="55">
        <f t="shared" si="57"/>
        <v>0</v>
      </c>
    </row>
    <row r="580" spans="1:30" x14ac:dyDescent="0.25">
      <c r="A580" s="89">
        <f>SUBTOTAL(103,$B$2:B580)</f>
        <v>579</v>
      </c>
      <c r="B580" s="384" t="s">
        <v>3589</v>
      </c>
      <c r="C580" s="49">
        <v>32002951110046</v>
      </c>
      <c r="D580" s="49" t="str">
        <f>VLOOKUP(C580,'Hemis baza'!K:AJ,26,)</f>
        <v>438221100338</v>
      </c>
      <c r="E580" s="24" t="str">
        <f>VLOOKUP(C580,'Hemis baza'!K:AF,13,)</f>
        <v>To‘lov-shartnoma</v>
      </c>
      <c r="F580" s="109" t="str">
        <f>VLOOKUP(C580,'Hemis baza'!K:AF,3,)</f>
        <v>3-kurs</v>
      </c>
      <c r="G580" s="47" t="s">
        <v>4882</v>
      </c>
      <c r="H580" s="404" t="str">
        <f>VLOOKUP(C580,'Hemis baza'!K:AF,5,)</f>
        <v>S3-22 AP</v>
      </c>
      <c r="I580" s="403" t="str">
        <f>VLOOKUP(C580,'Hemis baza'!K:AF,11,)</f>
        <v>Bakalavr</v>
      </c>
      <c r="J580" s="23" t="str">
        <f>VLOOKUP(C580,'Hemis baza'!K:AF,12,)</f>
        <v>Sirtqi</v>
      </c>
      <c r="K580" s="77" t="s">
        <v>3590</v>
      </c>
      <c r="L580" s="342">
        <v>12000000</v>
      </c>
      <c r="M580" s="342">
        <f>SUMIF('BR 3'!B:B,'3-kurs'!C580,'BR 3'!G:G)</f>
        <v>3195000</v>
      </c>
      <c r="N580" s="12">
        <f t="shared" si="58"/>
        <v>8805000</v>
      </c>
      <c r="O580" s="342"/>
      <c r="P580" s="12">
        <f t="shared" si="59"/>
        <v>0</v>
      </c>
      <c r="Q580" s="384"/>
      <c r="T580" s="342">
        <f t="shared" si="55"/>
        <v>0</v>
      </c>
      <c r="U580" s="342">
        <v>3195000</v>
      </c>
      <c r="V580" s="342">
        <v>0</v>
      </c>
      <c r="W580" s="342"/>
      <c r="X580" s="559"/>
      <c r="Y580" s="559"/>
      <c r="Z580" s="559"/>
      <c r="AA580" s="55">
        <f t="shared" si="60"/>
        <v>12000000</v>
      </c>
      <c r="AB580" s="55">
        <f t="shared" si="56"/>
        <v>3195000</v>
      </c>
      <c r="AC580" s="55">
        <f t="shared" si="56"/>
        <v>8805000</v>
      </c>
      <c r="AD580" s="55">
        <f t="shared" si="57"/>
        <v>0</v>
      </c>
    </row>
    <row r="581" spans="1:30" x14ac:dyDescent="0.25">
      <c r="A581" s="89">
        <f>SUBTOTAL(103,$B$2:B581)</f>
        <v>580</v>
      </c>
      <c r="B581" s="384" t="s">
        <v>3591</v>
      </c>
      <c r="C581" s="49">
        <v>50607025360044</v>
      </c>
      <c r="D581" s="49" t="str">
        <f>VLOOKUP(C581,'Hemis baza'!K:AJ,26,)</f>
        <v>438231100084</v>
      </c>
      <c r="E581" s="24" t="str">
        <f>VLOOKUP(C581,'Hemis baza'!K:AF,13,)</f>
        <v>To‘lov-shartnoma</v>
      </c>
      <c r="F581" s="109" t="str">
        <f>VLOOKUP(C581,'Hemis baza'!K:AF,3,)</f>
        <v>3-kurs</v>
      </c>
      <c r="G581" s="307" t="s">
        <v>318</v>
      </c>
      <c r="H581" s="404" t="str">
        <f>VLOOKUP(C581,'Hemis baza'!K:AF,5,)</f>
        <v>S2-22 IQT</v>
      </c>
      <c r="I581" s="403" t="str">
        <f>VLOOKUP(C581,'Hemis baza'!K:AF,11,)</f>
        <v>Bakalavr</v>
      </c>
      <c r="J581" s="23" t="str">
        <f>VLOOKUP(C581,'Hemis baza'!K:AF,12,)</f>
        <v>Sirtqi</v>
      </c>
      <c r="K581" s="77" t="s">
        <v>3592</v>
      </c>
      <c r="L581" s="342">
        <v>12000000</v>
      </c>
      <c r="M581" s="342">
        <f>SUMIF('BR 3'!B:B,'3-kurs'!C581,'BR 3'!G:G)</f>
        <v>4660000</v>
      </c>
      <c r="N581" s="12">
        <f t="shared" si="58"/>
        <v>7340000</v>
      </c>
      <c r="O581" s="342"/>
      <c r="P581" s="12">
        <f t="shared" si="59"/>
        <v>0</v>
      </c>
      <c r="Q581" s="384"/>
      <c r="T581" s="342">
        <f t="shared" si="55"/>
        <v>0</v>
      </c>
      <c r="U581" s="342">
        <v>4660000</v>
      </c>
      <c r="V581" s="342">
        <v>0</v>
      </c>
      <c r="W581" s="342"/>
      <c r="X581" s="559"/>
      <c r="Y581" s="559"/>
      <c r="Z581" s="559"/>
      <c r="AA581" s="55">
        <f t="shared" si="60"/>
        <v>12000000</v>
      </c>
      <c r="AB581" s="55">
        <f t="shared" si="56"/>
        <v>4660000</v>
      </c>
      <c r="AC581" s="55">
        <f t="shared" si="56"/>
        <v>7340000</v>
      </c>
      <c r="AD581" s="55">
        <f t="shared" si="57"/>
        <v>0</v>
      </c>
    </row>
    <row r="582" spans="1:30" s="51" customFormat="1" x14ac:dyDescent="0.25">
      <c r="A582" s="89">
        <f>SUBTOTAL(103,$B$2:B582)</f>
        <v>581</v>
      </c>
      <c r="B582" s="48" t="s">
        <v>3593</v>
      </c>
      <c r="C582" s="49">
        <v>41101861140045</v>
      </c>
      <c r="D582" s="49" t="str">
        <f>VLOOKUP(C582,'Hemis baza'!K:AJ,26,)</f>
        <v>438231100487</v>
      </c>
      <c r="E582" s="24" t="str">
        <f>VLOOKUP(C582,'Hemis baza'!K:AF,13,)</f>
        <v>To‘lov-shartnoma</v>
      </c>
      <c r="F582" s="109" t="str">
        <f>VLOOKUP(C582,'Hemis baza'!K:AF,3,)</f>
        <v>3-kurs</v>
      </c>
      <c r="G582" s="47" t="s">
        <v>121</v>
      </c>
      <c r="H582" s="404" t="str">
        <f>VLOOKUP(C582,'Hemis baza'!K:AF,5,)</f>
        <v>S2-22 BT</v>
      </c>
      <c r="I582" s="403" t="str">
        <f>VLOOKUP(C582,'Hemis baza'!K:AF,11,)</f>
        <v>Bakalavr</v>
      </c>
      <c r="J582" s="23" t="str">
        <f>VLOOKUP(C582,'Hemis baza'!K:AF,12,)</f>
        <v>Sirtqi</v>
      </c>
      <c r="K582" s="77" t="s">
        <v>4899</v>
      </c>
      <c r="L582" s="50">
        <v>12000000</v>
      </c>
      <c r="M582" s="50">
        <f>SUMIF('BR 3'!B:B,'3-kurs'!C582,'BR 3'!G:G)</f>
        <v>10300000</v>
      </c>
      <c r="N582" s="12">
        <f t="shared" si="58"/>
        <v>1700000</v>
      </c>
      <c r="O582" s="50"/>
      <c r="P582" s="12">
        <f t="shared" si="59"/>
        <v>0</v>
      </c>
      <c r="Q582" s="48"/>
      <c r="T582" s="50">
        <f t="shared" si="55"/>
        <v>0</v>
      </c>
      <c r="U582" s="50">
        <v>10300000</v>
      </c>
      <c r="V582" s="50">
        <v>0</v>
      </c>
      <c r="W582" s="50"/>
      <c r="X582" s="558"/>
      <c r="Y582" s="558"/>
      <c r="Z582" s="558"/>
      <c r="AA582" s="55">
        <f t="shared" si="60"/>
        <v>12000000</v>
      </c>
      <c r="AB582" s="55">
        <f t="shared" si="56"/>
        <v>10300000</v>
      </c>
      <c r="AC582" s="55">
        <f t="shared" si="56"/>
        <v>1700000</v>
      </c>
      <c r="AD582" s="55">
        <f t="shared" si="57"/>
        <v>0</v>
      </c>
    </row>
    <row r="583" spans="1:30" s="51" customFormat="1" x14ac:dyDescent="0.25">
      <c r="A583" s="89">
        <f>SUBTOTAL(103,$B$2:B583)</f>
        <v>582</v>
      </c>
      <c r="B583" s="48" t="s">
        <v>3594</v>
      </c>
      <c r="C583" s="49">
        <v>42506975380016</v>
      </c>
      <c r="D583" s="49" t="str">
        <f>VLOOKUP(C583,'Hemis baza'!K:AJ,26,)</f>
        <v>438231100208</v>
      </c>
      <c r="E583" s="24" t="str">
        <f>VLOOKUP(C583,'Hemis baza'!K:AF,13,)</f>
        <v>To‘lov-shartnoma</v>
      </c>
      <c r="F583" s="109" t="str">
        <f>VLOOKUP(C583,'Hemis baza'!K:AF,3,)</f>
        <v>3-kurs</v>
      </c>
      <c r="G583" s="47" t="s">
        <v>36</v>
      </c>
      <c r="H583" s="404" t="str">
        <f>VLOOKUP(C583,'Hemis baza'!K:AF,5,)</f>
        <v>S2-22 MT</v>
      </c>
      <c r="I583" s="403" t="str">
        <f>VLOOKUP(C583,'Hemis baza'!K:AF,11,)</f>
        <v>Bakalavr</v>
      </c>
      <c r="J583" s="23" t="str">
        <f>VLOOKUP(C583,'Hemis baza'!K:AF,12,)</f>
        <v>Sirtqi</v>
      </c>
      <c r="K583" s="77" t="s">
        <v>3595</v>
      </c>
      <c r="L583" s="50">
        <v>12000000</v>
      </c>
      <c r="M583" s="50">
        <f>SUMIF('BR 3'!B:B,'3-kurs'!C583,'BR 3'!G:G)</f>
        <v>9024640</v>
      </c>
      <c r="N583" s="12">
        <f t="shared" si="58"/>
        <v>2975360</v>
      </c>
      <c r="O583" s="50"/>
      <c r="P583" s="12">
        <f t="shared" si="59"/>
        <v>0</v>
      </c>
      <c r="Q583" s="48"/>
      <c r="T583" s="50">
        <f t="shared" si="55"/>
        <v>0</v>
      </c>
      <c r="U583" s="50">
        <v>9024640</v>
      </c>
      <c r="V583" s="50">
        <v>0</v>
      </c>
      <c r="W583" s="50"/>
      <c r="X583" s="558"/>
      <c r="Y583" s="558"/>
      <c r="Z583" s="558"/>
      <c r="AA583" s="55">
        <f t="shared" si="60"/>
        <v>12000000</v>
      </c>
      <c r="AB583" s="55">
        <f t="shared" si="56"/>
        <v>9024640</v>
      </c>
      <c r="AC583" s="55">
        <f t="shared" si="56"/>
        <v>2975360</v>
      </c>
      <c r="AD583" s="55">
        <f t="shared" si="57"/>
        <v>0</v>
      </c>
    </row>
    <row r="584" spans="1:30" s="51" customFormat="1" x14ac:dyDescent="0.25">
      <c r="A584" s="89">
        <f>SUBTOTAL(103,$B$2:B584)</f>
        <v>583</v>
      </c>
      <c r="B584" s="48" t="s">
        <v>3596</v>
      </c>
      <c r="C584" s="49">
        <v>61109015320033</v>
      </c>
      <c r="D584" s="49" t="str">
        <f>VLOOKUP(C584,'Hemis baza'!K:AJ,26,)</f>
        <v>438221100341</v>
      </c>
      <c r="E584" s="24" t="str">
        <f>VLOOKUP(C584,'Hemis baza'!K:AF,13,)</f>
        <v>To‘lov-shartnoma</v>
      </c>
      <c r="F584" s="109" t="str">
        <f>VLOOKUP(C584,'Hemis baza'!K:AF,3,)</f>
        <v>3-kurs</v>
      </c>
      <c r="G584" s="307" t="s">
        <v>361</v>
      </c>
      <c r="H584" s="404" t="str">
        <f>VLOOKUP(C584,'Hemis baza'!K:AF,5,)</f>
        <v>S3-22 PSI</v>
      </c>
      <c r="I584" s="403" t="str">
        <f>VLOOKUP(C584,'Hemis baza'!K:AF,11,)</f>
        <v>Bakalavr</v>
      </c>
      <c r="J584" s="23" t="str">
        <f>VLOOKUP(C584,'Hemis baza'!K:AF,12,)</f>
        <v>Sirtqi</v>
      </c>
      <c r="K584" s="77" t="s">
        <v>3597</v>
      </c>
      <c r="L584" s="50">
        <v>12000000</v>
      </c>
      <c r="M584" s="50">
        <f>SUMIF('BR 3'!B:B,'3-kurs'!C584,'BR 3'!G:G)</f>
        <v>6000000</v>
      </c>
      <c r="N584" s="12">
        <f t="shared" si="58"/>
        <v>6000000</v>
      </c>
      <c r="O584" s="50"/>
      <c r="P584" s="12">
        <f t="shared" si="59"/>
        <v>0</v>
      </c>
      <c r="Q584" s="48"/>
      <c r="T584" s="50">
        <f t="shared" si="55"/>
        <v>0</v>
      </c>
      <c r="U584" s="50">
        <v>6000000</v>
      </c>
      <c r="V584" s="50">
        <v>0</v>
      </c>
      <c r="W584" s="50"/>
      <c r="X584" s="558"/>
      <c r="Y584" s="558"/>
      <c r="Z584" s="558"/>
      <c r="AA584" s="55">
        <f t="shared" si="60"/>
        <v>12000000</v>
      </c>
      <c r="AB584" s="55">
        <f t="shared" si="56"/>
        <v>6000000</v>
      </c>
      <c r="AC584" s="55">
        <f t="shared" si="56"/>
        <v>6000000</v>
      </c>
      <c r="AD584" s="55">
        <f t="shared" si="57"/>
        <v>0</v>
      </c>
    </row>
    <row r="585" spans="1:30" s="51" customFormat="1" x14ac:dyDescent="0.25">
      <c r="A585" s="89">
        <f>SUBTOTAL(103,$B$2:B585)</f>
        <v>584</v>
      </c>
      <c r="B585" s="48" t="s">
        <v>2263</v>
      </c>
      <c r="C585" s="49">
        <v>30902835280022</v>
      </c>
      <c r="D585" s="49" t="str">
        <f>VLOOKUP(C585,'Hemis baza'!K:AJ,26,)</f>
        <v>438231100336</v>
      </c>
      <c r="E585" s="24" t="str">
        <f>VLOOKUP(C585,'Hemis baza'!K:AF,13,)</f>
        <v>To‘lov-shartnoma</v>
      </c>
      <c r="F585" s="109" t="str">
        <f>VLOOKUP(C585,'Hemis baza'!K:AF,3,)</f>
        <v>3-kurs</v>
      </c>
      <c r="G585" s="307" t="s">
        <v>361</v>
      </c>
      <c r="H585" s="404" t="str">
        <f>VLOOKUP(C585,'Hemis baza'!K:AF,5,)</f>
        <v>S2-22 PSI</v>
      </c>
      <c r="I585" s="403" t="str">
        <f>VLOOKUP(C585,'Hemis baza'!K:AF,11,)</f>
        <v>Bakalavr</v>
      </c>
      <c r="J585" s="23" t="str">
        <f>VLOOKUP(C585,'Hemis baza'!K:AF,12,)</f>
        <v>Sirtqi</v>
      </c>
      <c r="K585" s="77" t="s">
        <v>3598</v>
      </c>
      <c r="L585" s="50">
        <v>12000000</v>
      </c>
      <c r="M585" s="50">
        <f>SUMIF('BR 3'!B:B,'3-kurs'!C585,'BR 3'!G:G)</f>
        <v>12000000</v>
      </c>
      <c r="N585" s="12">
        <f t="shared" si="58"/>
        <v>0</v>
      </c>
      <c r="O585" s="50"/>
      <c r="P585" s="12">
        <f t="shared" si="59"/>
        <v>0</v>
      </c>
      <c r="Q585" s="48"/>
      <c r="T585" s="50">
        <f t="shared" si="55"/>
        <v>0</v>
      </c>
      <c r="U585" s="50">
        <v>12000000</v>
      </c>
      <c r="V585" s="50">
        <v>0</v>
      </c>
      <c r="W585" s="50"/>
      <c r="X585" s="558"/>
      <c r="Y585" s="558"/>
      <c r="Z585" s="558"/>
      <c r="AA585" s="55">
        <f t="shared" si="60"/>
        <v>12000000</v>
      </c>
      <c r="AB585" s="55">
        <f t="shared" si="56"/>
        <v>12000000</v>
      </c>
      <c r="AC585" s="55">
        <f t="shared" si="56"/>
        <v>0</v>
      </c>
      <c r="AD585" s="55">
        <f t="shared" si="57"/>
        <v>0</v>
      </c>
    </row>
    <row r="586" spans="1:30" s="51" customFormat="1" x14ac:dyDescent="0.25">
      <c r="A586" s="89">
        <f>SUBTOTAL(103,$B$2:B586)</f>
        <v>585</v>
      </c>
      <c r="B586" s="48" t="s">
        <v>3599</v>
      </c>
      <c r="C586" s="49">
        <v>50909025300027</v>
      </c>
      <c r="D586" s="49" t="str">
        <f>VLOOKUP(C586,'Hemis baza'!K:AJ,26,)</f>
        <v>438231100216</v>
      </c>
      <c r="E586" s="24" t="str">
        <f>VLOOKUP(C586,'Hemis baza'!K:AF,13,)</f>
        <v>To‘lov-shartnoma</v>
      </c>
      <c r="F586" s="109" t="str">
        <f>VLOOKUP(C586,'Hemis baza'!K:AF,3,)</f>
        <v>3-kurs</v>
      </c>
      <c r="G586" s="305" t="s">
        <v>140</v>
      </c>
      <c r="H586" s="404" t="str">
        <f>VLOOKUP(C586,'Hemis baza'!K:AF,5,)</f>
        <v>S1-22 MuzT</v>
      </c>
      <c r="I586" s="403" t="str">
        <f>VLOOKUP(C586,'Hemis baza'!K:AF,11,)</f>
        <v>Bakalavr</v>
      </c>
      <c r="J586" s="23" t="str">
        <f>VLOOKUP(C586,'Hemis baza'!K:AF,12,)</f>
        <v>Sirtqi</v>
      </c>
      <c r="K586" s="77" t="s">
        <v>3600</v>
      </c>
      <c r="L586" s="50">
        <v>12000000</v>
      </c>
      <c r="M586" s="50">
        <f>SUMIF('BR 3'!B:B,'3-kurs'!C586,'BR 3'!G:G)</f>
        <v>12000000</v>
      </c>
      <c r="N586" s="12">
        <f t="shared" si="58"/>
        <v>0</v>
      </c>
      <c r="O586" s="50" t="s">
        <v>7191</v>
      </c>
      <c r="P586" s="12">
        <f t="shared" si="59"/>
        <v>0</v>
      </c>
      <c r="Q586" s="48" t="s">
        <v>5611</v>
      </c>
      <c r="T586" s="50">
        <f t="shared" si="55"/>
        <v>0</v>
      </c>
      <c r="U586" s="50">
        <v>12000000</v>
      </c>
      <c r="V586" s="50">
        <v>5499990</v>
      </c>
      <c r="W586" s="50"/>
      <c r="X586" s="558"/>
      <c r="Y586" s="558"/>
      <c r="Z586" s="558"/>
      <c r="AA586" s="55">
        <f t="shared" si="60"/>
        <v>12000000</v>
      </c>
      <c r="AB586" s="55">
        <f t="shared" si="56"/>
        <v>12000000</v>
      </c>
      <c r="AC586" s="55">
        <f t="shared" si="56"/>
        <v>0</v>
      </c>
      <c r="AD586" s="55">
        <f t="shared" si="57"/>
        <v>0</v>
      </c>
    </row>
    <row r="587" spans="1:30" s="51" customFormat="1" x14ac:dyDescent="0.25">
      <c r="A587" s="89">
        <f>SUBTOTAL(103,$B$2:B587)</f>
        <v>586</v>
      </c>
      <c r="B587" s="48" t="s">
        <v>3601</v>
      </c>
      <c r="C587" s="49">
        <v>50111055260024</v>
      </c>
      <c r="D587" s="49" t="str">
        <f>VLOOKUP(C587,'Hemis baza'!K:AJ,26,)</f>
        <v>438221100267</v>
      </c>
      <c r="E587" s="24" t="str">
        <f>VLOOKUP(C587,'Hemis baza'!K:AF,13,)</f>
        <v>Davlat granti</v>
      </c>
      <c r="F587" s="109" t="str">
        <f>VLOOKUP(C587,'Hemis baza'!K:AF,3,)</f>
        <v>3-kurs</v>
      </c>
      <c r="G587" s="47" t="s">
        <v>4882</v>
      </c>
      <c r="H587" s="404" t="str">
        <f>VLOOKUP(C587,'Hemis baza'!K:AF,5,)</f>
        <v>1-22 AP</v>
      </c>
      <c r="I587" s="403" t="str">
        <f>VLOOKUP(C587,'Hemis baza'!K:AF,11,)</f>
        <v>Bakalavr</v>
      </c>
      <c r="J587" s="23" t="str">
        <f>VLOOKUP(C587,'Hemis baza'!K:AF,12,)</f>
        <v>Kunduzgi</v>
      </c>
      <c r="K587" s="77" t="s">
        <v>3602</v>
      </c>
      <c r="L587" s="50">
        <v>15000000</v>
      </c>
      <c r="M587" s="50">
        <f>SUMIF('BR 3'!B:B,'3-kurs'!C587,'BR 3'!G:G)</f>
        <v>15000000</v>
      </c>
      <c r="N587" s="12">
        <f t="shared" si="58"/>
        <v>0</v>
      </c>
      <c r="O587" s="50"/>
      <c r="P587" s="12">
        <f t="shared" si="59"/>
        <v>0</v>
      </c>
      <c r="Q587" s="48"/>
      <c r="T587" s="50">
        <f t="shared" si="55"/>
        <v>0</v>
      </c>
      <c r="U587" s="50">
        <v>15000000</v>
      </c>
      <c r="V587" s="50">
        <v>0</v>
      </c>
      <c r="W587" s="50"/>
      <c r="X587" s="558"/>
      <c r="Y587" s="558"/>
      <c r="Z587" s="558"/>
      <c r="AA587" s="55">
        <f t="shared" si="60"/>
        <v>15000000</v>
      </c>
      <c r="AB587" s="55">
        <f t="shared" si="56"/>
        <v>15000000</v>
      </c>
      <c r="AC587" s="55">
        <f t="shared" si="56"/>
        <v>0</v>
      </c>
      <c r="AD587" s="55">
        <f t="shared" si="57"/>
        <v>0</v>
      </c>
    </row>
    <row r="588" spans="1:30" s="51" customFormat="1" x14ac:dyDescent="0.25">
      <c r="A588" s="89">
        <f>SUBTOTAL(103,$B$2:B588)</f>
        <v>587</v>
      </c>
      <c r="B588" s="48" t="s">
        <v>3603</v>
      </c>
      <c r="C588" s="49">
        <v>50612045320066</v>
      </c>
      <c r="D588" s="49" t="str">
        <f>VLOOKUP(C588,'Hemis baza'!K:AJ,26,)</f>
        <v>438231100063</v>
      </c>
      <c r="E588" s="24" t="str">
        <f>VLOOKUP(C588,'Hemis baza'!K:AF,13,)</f>
        <v>To‘lov-shartnoma</v>
      </c>
      <c r="F588" s="109" t="str">
        <f>VLOOKUP(C588,'Hemis baza'!K:AF,3,)</f>
        <v>3-kurs</v>
      </c>
      <c r="G588" s="305" t="s">
        <v>140</v>
      </c>
      <c r="H588" s="404" t="str">
        <f>VLOOKUP(C588,'Hemis baza'!K:AF,5,)</f>
        <v>S1-22 MuzT</v>
      </c>
      <c r="I588" s="403" t="str">
        <f>VLOOKUP(C588,'Hemis baza'!K:AF,11,)</f>
        <v>Bakalavr</v>
      </c>
      <c r="J588" s="23" t="str">
        <f>VLOOKUP(C588,'Hemis baza'!K:AF,12,)</f>
        <v>Sirtqi</v>
      </c>
      <c r="K588" s="77" t="s">
        <v>3604</v>
      </c>
      <c r="L588" s="50">
        <v>12000000</v>
      </c>
      <c r="M588" s="50">
        <f>SUMIF('BR 3'!B:B,'3-kurs'!C588,'BR 3'!G:G)</f>
        <v>8000000</v>
      </c>
      <c r="N588" s="12">
        <f t="shared" si="58"/>
        <v>4000000</v>
      </c>
      <c r="O588" s="50"/>
      <c r="P588" s="12">
        <f t="shared" si="59"/>
        <v>0</v>
      </c>
      <c r="Q588" s="48"/>
      <c r="T588" s="50">
        <f t="shared" si="55"/>
        <v>0</v>
      </c>
      <c r="U588" s="50">
        <v>8000000</v>
      </c>
      <c r="V588" s="50">
        <v>0</v>
      </c>
      <c r="W588" s="50"/>
      <c r="X588" s="558"/>
      <c r="Y588" s="558"/>
      <c r="Z588" s="558"/>
      <c r="AA588" s="55">
        <f t="shared" si="60"/>
        <v>12000000</v>
      </c>
      <c r="AB588" s="55">
        <f t="shared" si="56"/>
        <v>8000000</v>
      </c>
      <c r="AC588" s="55">
        <f t="shared" si="56"/>
        <v>4000000</v>
      </c>
      <c r="AD588" s="55">
        <f t="shared" si="57"/>
        <v>0</v>
      </c>
    </row>
    <row r="589" spans="1:30" s="51" customFormat="1" x14ac:dyDescent="0.25">
      <c r="A589" s="89">
        <f>SUBTOTAL(103,$B$2:B589)</f>
        <v>588</v>
      </c>
      <c r="B589" s="48" t="s">
        <v>3605</v>
      </c>
      <c r="C589" s="49">
        <v>31504975250018</v>
      </c>
      <c r="D589" s="49" t="str">
        <f>VLOOKUP(C589,'Hemis baza'!K:AJ,26,)</f>
        <v>438221100136</v>
      </c>
      <c r="E589" s="24" t="str">
        <f>VLOOKUP(C589,'Hemis baza'!K:AF,13,)</f>
        <v>To‘lov-shartnoma</v>
      </c>
      <c r="F589" s="109" t="str">
        <f>VLOOKUP(C589,'Hemis baza'!K:AF,3,)</f>
        <v>3-kurs</v>
      </c>
      <c r="G589" s="47" t="s">
        <v>4882</v>
      </c>
      <c r="H589" s="404" t="str">
        <f>VLOOKUP(C589,'Hemis baza'!K:AF,5,)</f>
        <v>S1-22 AP</v>
      </c>
      <c r="I589" s="403" t="str">
        <f>VLOOKUP(C589,'Hemis baza'!K:AF,11,)</f>
        <v>Bakalavr</v>
      </c>
      <c r="J589" s="23" t="str">
        <f>VLOOKUP(C589,'Hemis baza'!K:AF,12,)</f>
        <v>Sirtqi</v>
      </c>
      <c r="K589" s="77" t="s">
        <v>3606</v>
      </c>
      <c r="L589" s="50">
        <v>12000000</v>
      </c>
      <c r="M589" s="50">
        <f>SUMIF('BR 3'!B:B,'3-kurs'!C589,'BR 3'!G:G)</f>
        <v>12000000</v>
      </c>
      <c r="N589" s="12">
        <f t="shared" si="58"/>
        <v>0</v>
      </c>
      <c r="O589" s="50"/>
      <c r="P589" s="12">
        <f t="shared" si="59"/>
        <v>0</v>
      </c>
      <c r="Q589" s="48"/>
      <c r="T589" s="50">
        <f t="shared" si="55"/>
        <v>0</v>
      </c>
      <c r="U589" s="50">
        <v>12000000</v>
      </c>
      <c r="V589" s="50">
        <v>0</v>
      </c>
      <c r="W589" s="50"/>
      <c r="X589" s="558"/>
      <c r="Y589" s="558"/>
      <c r="Z589" s="558"/>
      <c r="AA589" s="55">
        <f t="shared" si="60"/>
        <v>12000000</v>
      </c>
      <c r="AB589" s="55">
        <f t="shared" si="56"/>
        <v>12000000</v>
      </c>
      <c r="AC589" s="55">
        <f t="shared" si="56"/>
        <v>0</v>
      </c>
      <c r="AD589" s="55">
        <f t="shared" si="57"/>
        <v>0</v>
      </c>
    </row>
    <row r="590" spans="1:30" s="51" customFormat="1" x14ac:dyDescent="0.25">
      <c r="A590" s="89">
        <f>SUBTOTAL(103,$B$2:B590)</f>
        <v>589</v>
      </c>
      <c r="B590" s="48" t="s">
        <v>3608</v>
      </c>
      <c r="C590" s="49">
        <v>42209861010010</v>
      </c>
      <c r="D590" s="49" t="str">
        <f>VLOOKUP(C590,'Hemis baza'!K:AJ,26,)</f>
        <v>438231100185</v>
      </c>
      <c r="E590" s="24" t="str">
        <f>VLOOKUP(C590,'Hemis baza'!K:AF,13,)</f>
        <v>To‘lov-shartnoma</v>
      </c>
      <c r="F590" s="109" t="str">
        <f>VLOOKUP(C590,'Hemis baza'!K:AF,3,)</f>
        <v>3-kurs</v>
      </c>
      <c r="G590" s="47" t="s">
        <v>121</v>
      </c>
      <c r="H590" s="404" t="str">
        <f>VLOOKUP(C590,'Hemis baza'!K:AF,5,)</f>
        <v>S2-22 BT</v>
      </c>
      <c r="I590" s="403" t="str">
        <f>VLOOKUP(C590,'Hemis baza'!K:AF,11,)</f>
        <v>Bakalavr</v>
      </c>
      <c r="J590" s="23" t="str">
        <f>VLOOKUP(C590,'Hemis baza'!K:AF,12,)</f>
        <v>Sirtqi</v>
      </c>
      <c r="K590" s="77" t="s">
        <v>3609</v>
      </c>
      <c r="L590" s="50">
        <v>12000000</v>
      </c>
      <c r="M590" s="50">
        <f>SUMIF('BR 3'!B:B,'3-kurs'!C590,'BR 3'!G:G)</f>
        <v>6000000</v>
      </c>
      <c r="N590" s="12">
        <f t="shared" si="58"/>
        <v>6000000</v>
      </c>
      <c r="O590" s="50"/>
      <c r="P590" s="12">
        <f t="shared" si="59"/>
        <v>0</v>
      </c>
      <c r="Q590" s="48"/>
      <c r="T590" s="50">
        <f t="shared" si="55"/>
        <v>0</v>
      </c>
      <c r="U590" s="50">
        <v>6000000</v>
      </c>
      <c r="V590" s="50">
        <v>0</v>
      </c>
      <c r="W590" s="50"/>
      <c r="X590" s="558"/>
      <c r="Y590" s="558"/>
      <c r="Z590" s="558"/>
      <c r="AA590" s="55">
        <f t="shared" si="60"/>
        <v>12000000</v>
      </c>
      <c r="AB590" s="55">
        <f t="shared" si="56"/>
        <v>6000000</v>
      </c>
      <c r="AC590" s="55">
        <f t="shared" si="56"/>
        <v>6000000</v>
      </c>
      <c r="AD590" s="55">
        <f t="shared" si="57"/>
        <v>0</v>
      </c>
    </row>
    <row r="591" spans="1:30" s="51" customFormat="1" x14ac:dyDescent="0.25">
      <c r="A591" s="89">
        <f>SUBTOTAL(103,$B$2:B591)</f>
        <v>590</v>
      </c>
      <c r="B591" s="48" t="s">
        <v>3610</v>
      </c>
      <c r="C591" s="49">
        <v>42804801070073</v>
      </c>
      <c r="D591" s="49" t="e">
        <f>VLOOKUP(C591,'Hemis baza'!K:AJ,26,)</f>
        <v>#N/A</v>
      </c>
      <c r="E591" s="24" t="e">
        <f>VLOOKUP(C591,'Hemis baza'!K:AF,13,)</f>
        <v>#N/A</v>
      </c>
      <c r="F591" s="109" t="e">
        <f>VLOOKUP(C591,'Hemis baza'!K:AF,3,)</f>
        <v>#N/A</v>
      </c>
      <c r="G591" s="47"/>
      <c r="H591" s="404" t="e">
        <f>VLOOKUP(C591,'Hemis baza'!K:AF,5,)</f>
        <v>#N/A</v>
      </c>
      <c r="I591" s="403" t="e">
        <f>VLOOKUP(C591,'Hemis baza'!K:AF,11,)</f>
        <v>#N/A</v>
      </c>
      <c r="J591" s="23" t="e">
        <f>VLOOKUP(C591,'Hemis baza'!K:AF,12,)</f>
        <v>#N/A</v>
      </c>
      <c r="K591" s="77" t="s">
        <v>4660</v>
      </c>
      <c r="L591" s="50">
        <v>15000000</v>
      </c>
      <c r="M591" s="50">
        <f>SUMIF('BR 3'!B:B,'3-kurs'!C591,'BR 3'!G:G)</f>
        <v>0</v>
      </c>
      <c r="N591" s="12">
        <f t="shared" si="58"/>
        <v>15000000</v>
      </c>
      <c r="O591" s="50"/>
      <c r="P591" s="12">
        <f t="shared" si="59"/>
        <v>0</v>
      </c>
      <c r="Q591" s="48"/>
      <c r="T591" s="50">
        <f t="shared" si="55"/>
        <v>0</v>
      </c>
      <c r="U591" s="50">
        <v>0</v>
      </c>
      <c r="V591" s="50">
        <v>0</v>
      </c>
      <c r="W591" s="50"/>
      <c r="X591" s="558"/>
      <c r="Y591" s="558"/>
      <c r="Z591" s="558"/>
      <c r="AA591" s="55">
        <f t="shared" si="60"/>
        <v>15000000</v>
      </c>
      <c r="AB591" s="55">
        <f t="shared" si="56"/>
        <v>0</v>
      </c>
      <c r="AC591" s="55">
        <f t="shared" si="56"/>
        <v>15000000</v>
      </c>
      <c r="AD591" s="55">
        <f t="shared" si="57"/>
        <v>0</v>
      </c>
    </row>
    <row r="592" spans="1:30" s="51" customFormat="1" x14ac:dyDescent="0.25">
      <c r="A592" s="89">
        <f>SUBTOTAL(103,$B$2:B592)</f>
        <v>591</v>
      </c>
      <c r="B592" s="48" t="s">
        <v>3611</v>
      </c>
      <c r="C592" s="49">
        <v>41312911000075</v>
      </c>
      <c r="D592" s="49" t="str">
        <f>VLOOKUP(C592,'Hemis baza'!K:AJ,26,)</f>
        <v>438221100156</v>
      </c>
      <c r="E592" s="24" t="str">
        <f>VLOOKUP(C592,'Hemis baza'!K:AF,13,)</f>
        <v>To‘lov-shartnoma</v>
      </c>
      <c r="F592" s="109" t="str">
        <f>VLOOKUP(C592,'Hemis baza'!K:AF,3,)</f>
        <v>3-kurs</v>
      </c>
      <c r="G592" s="307" t="s">
        <v>361</v>
      </c>
      <c r="H592" s="404" t="str">
        <f>VLOOKUP(C592,'Hemis baza'!K:AF,5,)</f>
        <v>S2-22 PSI</v>
      </c>
      <c r="I592" s="403" t="str">
        <f>VLOOKUP(C592,'Hemis baza'!K:AF,11,)</f>
        <v>Bakalavr</v>
      </c>
      <c r="J592" s="23" t="str">
        <f>VLOOKUP(C592,'Hemis baza'!K:AF,12,)</f>
        <v>Sirtqi</v>
      </c>
      <c r="K592" s="77" t="s">
        <v>3612</v>
      </c>
      <c r="L592" s="50">
        <v>12000000</v>
      </c>
      <c r="M592" s="50">
        <f>SUMIF('BR 3'!B:B,'3-kurs'!C592,'BR 3'!G:G)</f>
        <v>10500000</v>
      </c>
      <c r="N592" s="12">
        <f t="shared" si="58"/>
        <v>1500000</v>
      </c>
      <c r="O592" s="50"/>
      <c r="P592" s="12">
        <f t="shared" si="59"/>
        <v>0</v>
      </c>
      <c r="Q592" s="48"/>
      <c r="T592" s="50">
        <f t="shared" si="55"/>
        <v>0</v>
      </c>
      <c r="U592" s="50">
        <v>10500000</v>
      </c>
      <c r="V592" s="50">
        <v>0</v>
      </c>
      <c r="W592" s="50"/>
      <c r="X592" s="558"/>
      <c r="Y592" s="558"/>
      <c r="Z592" s="558"/>
      <c r="AA592" s="55">
        <f t="shared" si="60"/>
        <v>12000000</v>
      </c>
      <c r="AB592" s="55">
        <f t="shared" si="56"/>
        <v>10500000</v>
      </c>
      <c r="AC592" s="55">
        <f t="shared" si="56"/>
        <v>1500000</v>
      </c>
      <c r="AD592" s="55">
        <f t="shared" si="57"/>
        <v>0</v>
      </c>
    </row>
    <row r="593" spans="1:30" s="51" customFormat="1" x14ac:dyDescent="0.25">
      <c r="A593" s="89">
        <f>SUBTOTAL(103,$B$2:B593)</f>
        <v>592</v>
      </c>
      <c r="B593" s="48" t="s">
        <v>3613</v>
      </c>
      <c r="C593" s="49">
        <v>40406881140044</v>
      </c>
      <c r="D593" s="49" t="str">
        <f>VLOOKUP(C593,'Hemis baza'!K:AJ,26,)</f>
        <v>438231100318</v>
      </c>
      <c r="E593" s="24" t="str">
        <f>VLOOKUP(C593,'Hemis baza'!K:AF,13,)</f>
        <v>To‘lov-shartnoma</v>
      </c>
      <c r="F593" s="109" t="str">
        <f>VLOOKUP(C593,'Hemis baza'!K:AF,3,)</f>
        <v>3-kurs</v>
      </c>
      <c r="G593" s="307" t="s">
        <v>318</v>
      </c>
      <c r="H593" s="404" t="str">
        <f>VLOOKUP(C593,'Hemis baza'!K:AF,5,)</f>
        <v>S2-22 IQT</v>
      </c>
      <c r="I593" s="403" t="str">
        <f>VLOOKUP(C593,'Hemis baza'!K:AF,11,)</f>
        <v>Bakalavr</v>
      </c>
      <c r="J593" s="23" t="str">
        <f>VLOOKUP(C593,'Hemis baza'!K:AF,12,)</f>
        <v>Sirtqi</v>
      </c>
      <c r="K593" s="77" t="s">
        <v>3614</v>
      </c>
      <c r="L593" s="50">
        <v>12000000</v>
      </c>
      <c r="M593" s="50">
        <f>SUMIF('BR 3'!B:B,'3-kurs'!C593,'BR 3'!G:G)</f>
        <v>7500000</v>
      </c>
      <c r="N593" s="12">
        <f t="shared" si="58"/>
        <v>4500000</v>
      </c>
      <c r="O593" s="50"/>
      <c r="P593" s="12">
        <f t="shared" si="59"/>
        <v>0</v>
      </c>
      <c r="Q593" s="48"/>
      <c r="T593" s="50">
        <f t="shared" si="55"/>
        <v>0</v>
      </c>
      <c r="U593" s="50">
        <v>7500000</v>
      </c>
      <c r="V593" s="50">
        <v>0</v>
      </c>
      <c r="W593" s="50"/>
      <c r="X593" s="558"/>
      <c r="Y593" s="558"/>
      <c r="Z593" s="558"/>
      <c r="AA593" s="55">
        <f t="shared" si="60"/>
        <v>12000000</v>
      </c>
      <c r="AB593" s="55">
        <f t="shared" si="56"/>
        <v>7500000</v>
      </c>
      <c r="AC593" s="55">
        <f t="shared" si="56"/>
        <v>4500000</v>
      </c>
      <c r="AD593" s="55">
        <f t="shared" si="57"/>
        <v>0</v>
      </c>
    </row>
    <row r="594" spans="1:30" s="51" customFormat="1" x14ac:dyDescent="0.25">
      <c r="A594" s="89">
        <f>SUBTOTAL(103,$B$2:B594)</f>
        <v>593</v>
      </c>
      <c r="B594" s="48" t="s">
        <v>3615</v>
      </c>
      <c r="C594" s="49">
        <v>40408821050068</v>
      </c>
      <c r="D594" s="49" t="str">
        <f>VLOOKUP(C594,'Hemis baza'!K:AJ,26,)</f>
        <v>438231100027</v>
      </c>
      <c r="E594" s="24" t="str">
        <f>VLOOKUP(C594,'Hemis baza'!K:AF,13,)</f>
        <v>To‘lov-shartnoma</v>
      </c>
      <c r="F594" s="109" t="str">
        <f>VLOOKUP(C594,'Hemis baza'!K:AF,3,)</f>
        <v>3-kurs</v>
      </c>
      <c r="G594" s="47" t="s">
        <v>36</v>
      </c>
      <c r="H594" s="404" t="str">
        <f>VLOOKUP(C594,'Hemis baza'!K:AF,5,)</f>
        <v>S2-22 MT</v>
      </c>
      <c r="I594" s="403" t="str">
        <f>VLOOKUP(C594,'Hemis baza'!K:AF,11,)</f>
        <v>Bakalavr</v>
      </c>
      <c r="J594" s="23" t="str">
        <f>VLOOKUP(C594,'Hemis baza'!K:AF,12,)</f>
        <v>Sirtqi</v>
      </c>
      <c r="K594" s="77" t="s">
        <v>3616</v>
      </c>
      <c r="L594" s="50">
        <v>12000000</v>
      </c>
      <c r="M594" s="50">
        <f>SUMIF('BR 3'!B:B,'3-kurs'!C594,'BR 3'!G:G)</f>
        <v>9000000</v>
      </c>
      <c r="N594" s="12">
        <f t="shared" si="58"/>
        <v>3000000</v>
      </c>
      <c r="O594" s="50"/>
      <c r="P594" s="12">
        <f t="shared" si="59"/>
        <v>0</v>
      </c>
      <c r="Q594" s="48"/>
      <c r="T594" s="50">
        <f t="shared" si="55"/>
        <v>0</v>
      </c>
      <c r="U594" s="50">
        <v>9000000</v>
      </c>
      <c r="V594" s="50">
        <v>0</v>
      </c>
      <c r="W594" s="50"/>
      <c r="X594" s="558"/>
      <c r="Y594" s="558"/>
      <c r="Z594" s="558"/>
      <c r="AA594" s="55">
        <f t="shared" si="60"/>
        <v>12000000</v>
      </c>
      <c r="AB594" s="55">
        <f t="shared" si="56"/>
        <v>9000000</v>
      </c>
      <c r="AC594" s="55">
        <f t="shared" si="56"/>
        <v>3000000</v>
      </c>
      <c r="AD594" s="55">
        <f t="shared" si="57"/>
        <v>0</v>
      </c>
    </row>
    <row r="595" spans="1:30" s="51" customFormat="1" x14ac:dyDescent="0.25">
      <c r="A595" s="89">
        <f>SUBTOTAL(103,$B$2:B595)</f>
        <v>594</v>
      </c>
      <c r="B595" s="48" t="s">
        <v>3617</v>
      </c>
      <c r="C595" s="49">
        <v>40904871140053</v>
      </c>
      <c r="D595" s="49" t="str">
        <f>VLOOKUP(C595,'Hemis baza'!K:AJ,26,)</f>
        <v>438231100236</v>
      </c>
      <c r="E595" s="24" t="str">
        <f>VLOOKUP(C595,'Hemis baza'!K:AF,13,)</f>
        <v>To‘lov-shartnoma</v>
      </c>
      <c r="F595" s="109" t="str">
        <f>VLOOKUP(C595,'Hemis baza'!K:AF,3,)</f>
        <v>3-kurs</v>
      </c>
      <c r="G595" s="47" t="s">
        <v>36</v>
      </c>
      <c r="H595" s="404" t="str">
        <f>VLOOKUP(C595,'Hemis baza'!K:AF,5,)</f>
        <v>S1-22 MT</v>
      </c>
      <c r="I595" s="403" t="str">
        <f>VLOOKUP(C595,'Hemis baza'!K:AF,11,)</f>
        <v>Bakalavr</v>
      </c>
      <c r="J595" s="23" t="str">
        <f>VLOOKUP(C595,'Hemis baza'!K:AF,12,)</f>
        <v>Sirtqi</v>
      </c>
      <c r="K595" s="77" t="s">
        <v>3618</v>
      </c>
      <c r="L595" s="50">
        <v>12000000</v>
      </c>
      <c r="M595" s="50">
        <f>SUMIF('BR 3'!B:B,'3-kurs'!C595,'BR 3'!G:G)</f>
        <v>12000000</v>
      </c>
      <c r="N595" s="12">
        <f t="shared" si="58"/>
        <v>0</v>
      </c>
      <c r="O595" s="50"/>
      <c r="P595" s="12">
        <f t="shared" si="59"/>
        <v>0</v>
      </c>
      <c r="Q595" s="48"/>
      <c r="T595" s="50">
        <f t="shared" si="55"/>
        <v>0</v>
      </c>
      <c r="U595" s="50">
        <v>12000000</v>
      </c>
      <c r="V595" s="50">
        <v>0</v>
      </c>
      <c r="W595" s="50"/>
      <c r="X595" s="558"/>
      <c r="Y595" s="558"/>
      <c r="Z595" s="558"/>
      <c r="AA595" s="55">
        <f t="shared" si="60"/>
        <v>12000000</v>
      </c>
      <c r="AB595" s="55">
        <f t="shared" si="56"/>
        <v>12000000</v>
      </c>
      <c r="AC595" s="55">
        <f t="shared" si="56"/>
        <v>0</v>
      </c>
      <c r="AD595" s="55">
        <f t="shared" si="57"/>
        <v>0</v>
      </c>
    </row>
    <row r="596" spans="1:30" s="51" customFormat="1" x14ac:dyDescent="0.25">
      <c r="A596" s="89">
        <f>SUBTOTAL(103,$B$2:B596)</f>
        <v>595</v>
      </c>
      <c r="B596" s="48" t="s">
        <v>3619</v>
      </c>
      <c r="C596" s="49">
        <v>40211821140042</v>
      </c>
      <c r="D596" s="49" t="str">
        <f>VLOOKUP(C596,'Hemis baza'!K:AJ,26,)</f>
        <v>438231100293</v>
      </c>
      <c r="E596" s="24" t="str">
        <f>VLOOKUP(C596,'Hemis baza'!K:AF,13,)</f>
        <v>To‘lov-shartnoma</v>
      </c>
      <c r="F596" s="109" t="str">
        <f>VLOOKUP(C596,'Hemis baza'!K:AF,3,)</f>
        <v>3-kurs</v>
      </c>
      <c r="G596" s="307" t="s">
        <v>361</v>
      </c>
      <c r="H596" s="404" t="str">
        <f>VLOOKUP(C596,'Hemis baza'!K:AF,5,)</f>
        <v>S2-22 PSI</v>
      </c>
      <c r="I596" s="403" t="str">
        <f>VLOOKUP(C596,'Hemis baza'!K:AF,11,)</f>
        <v>Bakalavr</v>
      </c>
      <c r="J596" s="23" t="str">
        <f>VLOOKUP(C596,'Hemis baza'!K:AF,12,)</f>
        <v>Sirtqi</v>
      </c>
      <c r="K596" s="77" t="s">
        <v>3620</v>
      </c>
      <c r="L596" s="50">
        <v>12000000</v>
      </c>
      <c r="M596" s="50">
        <f>SUMIF('BR 3'!B:B,'3-kurs'!C596,'BR 3'!G:G)</f>
        <v>8661725</v>
      </c>
      <c r="N596" s="12">
        <f t="shared" si="58"/>
        <v>3338275</v>
      </c>
      <c r="O596" s="50"/>
      <c r="P596" s="12">
        <f t="shared" si="59"/>
        <v>0</v>
      </c>
      <c r="Q596" s="48"/>
      <c r="T596" s="50">
        <f t="shared" si="55"/>
        <v>0</v>
      </c>
      <c r="U596" s="50">
        <v>8661725</v>
      </c>
      <c r="V596" s="50">
        <v>0</v>
      </c>
      <c r="W596" s="50"/>
      <c r="X596" s="558"/>
      <c r="Y596" s="558"/>
      <c r="Z596" s="558"/>
      <c r="AA596" s="55">
        <f t="shared" si="60"/>
        <v>12000000</v>
      </c>
      <c r="AB596" s="55">
        <f t="shared" si="56"/>
        <v>8661725</v>
      </c>
      <c r="AC596" s="55">
        <f t="shared" si="56"/>
        <v>3338275</v>
      </c>
      <c r="AD596" s="55">
        <f t="shared" si="57"/>
        <v>0</v>
      </c>
    </row>
    <row r="597" spans="1:30" s="51" customFormat="1" x14ac:dyDescent="0.25">
      <c r="A597" s="89">
        <f>SUBTOTAL(103,$B$2:B597)</f>
        <v>596</v>
      </c>
      <c r="B597" s="48" t="s">
        <v>3621</v>
      </c>
      <c r="C597" s="49">
        <v>42412995310060</v>
      </c>
      <c r="D597" s="49" t="str">
        <f>VLOOKUP(C597,'Hemis baza'!K:AJ,26,)</f>
        <v>438231100230</v>
      </c>
      <c r="E597" s="24" t="str">
        <f>VLOOKUP(C597,'Hemis baza'!K:AF,13,)</f>
        <v>To‘lov-shartnoma</v>
      </c>
      <c r="F597" s="109" t="str">
        <f>VLOOKUP(C597,'Hemis baza'!K:AF,3,)</f>
        <v>3-kurs</v>
      </c>
      <c r="G597" s="47" t="s">
        <v>121</v>
      </c>
      <c r="H597" s="404" t="str">
        <f>VLOOKUP(C597,'Hemis baza'!K:AF,5,)</f>
        <v>S2-22 BT</v>
      </c>
      <c r="I597" s="403" t="str">
        <f>VLOOKUP(C597,'Hemis baza'!K:AF,11,)</f>
        <v>Bakalavr</v>
      </c>
      <c r="J597" s="23" t="str">
        <f>VLOOKUP(C597,'Hemis baza'!K:AF,12,)</f>
        <v>Sirtqi</v>
      </c>
      <c r="K597" s="77" t="s">
        <v>3622</v>
      </c>
      <c r="L597" s="50">
        <v>12000000</v>
      </c>
      <c r="M597" s="50">
        <f>SUMIF('BR 3'!B:B,'3-kurs'!C597,'BR 3'!G:G)</f>
        <v>0</v>
      </c>
      <c r="N597" s="12">
        <f t="shared" si="58"/>
        <v>12000000</v>
      </c>
      <c r="O597" s="50"/>
      <c r="P597" s="12">
        <f t="shared" si="59"/>
        <v>0</v>
      </c>
      <c r="Q597" s="48"/>
      <c r="T597" s="50">
        <f t="shared" si="55"/>
        <v>0</v>
      </c>
      <c r="U597" s="50">
        <v>0</v>
      </c>
      <c r="V597" s="50">
        <v>0</v>
      </c>
      <c r="W597" s="50"/>
      <c r="X597" s="558"/>
      <c r="Y597" s="558"/>
      <c r="Z597" s="558"/>
      <c r="AA597" s="55">
        <f t="shared" si="60"/>
        <v>12000000</v>
      </c>
      <c r="AB597" s="55">
        <f t="shared" si="56"/>
        <v>0</v>
      </c>
      <c r="AC597" s="55">
        <f t="shared" si="56"/>
        <v>12000000</v>
      </c>
      <c r="AD597" s="55">
        <f t="shared" si="57"/>
        <v>0</v>
      </c>
    </row>
    <row r="598" spans="1:30" s="51" customFormat="1" x14ac:dyDescent="0.25">
      <c r="A598" s="89">
        <f>SUBTOTAL(103,$B$2:B598)</f>
        <v>597</v>
      </c>
      <c r="B598" s="48" t="s">
        <v>3623</v>
      </c>
      <c r="C598" s="49">
        <v>40904995300016</v>
      </c>
      <c r="D598" s="49" t="str">
        <f>VLOOKUP(C598,'Hemis baza'!K:AJ,26,)</f>
        <v>438231100189</v>
      </c>
      <c r="E598" s="24" t="str">
        <f>VLOOKUP(C598,'Hemis baza'!K:AF,13,)</f>
        <v>To‘lov-shartnoma</v>
      </c>
      <c r="F598" s="109" t="str">
        <f>VLOOKUP(C598,'Hemis baza'!K:AF,3,)</f>
        <v>3-kurs</v>
      </c>
      <c r="G598" s="47" t="s">
        <v>36</v>
      </c>
      <c r="H598" s="404" t="str">
        <f>VLOOKUP(C598,'Hemis baza'!K:AF,5,)</f>
        <v>S1-22 MT</v>
      </c>
      <c r="I598" s="403" t="str">
        <f>VLOOKUP(C598,'Hemis baza'!K:AF,11,)</f>
        <v>Bakalavr</v>
      </c>
      <c r="J598" s="23" t="str">
        <f>VLOOKUP(C598,'Hemis baza'!K:AF,12,)</f>
        <v>Sirtqi</v>
      </c>
      <c r="K598" s="77" t="s">
        <v>3624</v>
      </c>
      <c r="L598" s="50">
        <v>12000000</v>
      </c>
      <c r="M598" s="50">
        <f>SUMIF('BR 3'!B:B,'3-kurs'!C598,'BR 3'!G:G)</f>
        <v>9000000</v>
      </c>
      <c r="N598" s="12">
        <f t="shared" si="58"/>
        <v>3000000</v>
      </c>
      <c r="O598" s="50"/>
      <c r="P598" s="12">
        <f t="shared" si="59"/>
        <v>0</v>
      </c>
      <c r="Q598" s="48"/>
      <c r="T598" s="50">
        <f t="shared" si="55"/>
        <v>0</v>
      </c>
      <c r="U598" s="50">
        <v>9000000</v>
      </c>
      <c r="V598" s="50">
        <v>0</v>
      </c>
      <c r="W598" s="50"/>
      <c r="X598" s="558"/>
      <c r="Y598" s="558"/>
      <c r="Z598" s="558"/>
      <c r="AA598" s="55">
        <f t="shared" si="60"/>
        <v>12000000</v>
      </c>
      <c r="AB598" s="55">
        <f t="shared" si="56"/>
        <v>9000000</v>
      </c>
      <c r="AC598" s="55">
        <f t="shared" si="56"/>
        <v>3000000</v>
      </c>
      <c r="AD598" s="55">
        <f t="shared" si="57"/>
        <v>0</v>
      </c>
    </row>
    <row r="599" spans="1:30" s="51" customFormat="1" x14ac:dyDescent="0.25">
      <c r="A599" s="89">
        <f>SUBTOTAL(103,$B$2:B599)</f>
        <v>598</v>
      </c>
      <c r="B599" s="48" t="s">
        <v>3625</v>
      </c>
      <c r="C599" s="49">
        <v>62406055290012</v>
      </c>
      <c r="D599" s="49" t="str">
        <f>VLOOKUP(C599,'Hemis baza'!K:AJ,26,)</f>
        <v>438231100142</v>
      </c>
      <c r="E599" s="24" t="str">
        <f>VLOOKUP(C599,'Hemis baza'!K:AF,13,)</f>
        <v>To‘lov-shartnoma</v>
      </c>
      <c r="F599" s="109" t="str">
        <f>VLOOKUP(C599,'Hemis baza'!K:AF,3,)</f>
        <v>3-kurs</v>
      </c>
      <c r="G599" s="47" t="s">
        <v>36</v>
      </c>
      <c r="H599" s="404" t="str">
        <f>VLOOKUP(C599,'Hemis baza'!K:AF,5,)</f>
        <v>S2-22 MT</v>
      </c>
      <c r="I599" s="403" t="str">
        <f>VLOOKUP(C599,'Hemis baza'!K:AF,11,)</f>
        <v>Bakalavr</v>
      </c>
      <c r="J599" s="23" t="str">
        <f>VLOOKUP(C599,'Hemis baza'!K:AF,12,)</f>
        <v>Sirtqi</v>
      </c>
      <c r="K599" s="77" t="s">
        <v>3626</v>
      </c>
      <c r="L599" s="50">
        <v>12000000</v>
      </c>
      <c r="M599" s="50">
        <f>SUMIF('BR 3'!B:B,'3-kurs'!C599,'BR 3'!G:G)</f>
        <v>9000000</v>
      </c>
      <c r="N599" s="12">
        <f t="shared" si="58"/>
        <v>3000000</v>
      </c>
      <c r="O599" s="50"/>
      <c r="P599" s="12">
        <f t="shared" si="59"/>
        <v>0</v>
      </c>
      <c r="Q599" s="48"/>
      <c r="T599" s="50">
        <f t="shared" si="55"/>
        <v>0</v>
      </c>
      <c r="U599" s="50">
        <v>9000000</v>
      </c>
      <c r="V599" s="50">
        <v>0</v>
      </c>
      <c r="W599" s="50"/>
      <c r="X599" s="558"/>
      <c r="Y599" s="558"/>
      <c r="Z599" s="558"/>
      <c r="AA599" s="55">
        <f t="shared" si="60"/>
        <v>12000000</v>
      </c>
      <c r="AB599" s="55">
        <f t="shared" si="56"/>
        <v>9000000</v>
      </c>
      <c r="AC599" s="55">
        <f t="shared" si="56"/>
        <v>3000000</v>
      </c>
      <c r="AD599" s="55">
        <f t="shared" si="57"/>
        <v>0</v>
      </c>
    </row>
    <row r="600" spans="1:30" s="51" customFormat="1" x14ac:dyDescent="0.25">
      <c r="A600" s="89">
        <f>SUBTOTAL(103,$B$2:B600)</f>
        <v>599</v>
      </c>
      <c r="B600" s="48" t="s">
        <v>3627</v>
      </c>
      <c r="C600" s="49">
        <v>61704016030055</v>
      </c>
      <c r="D600" s="49" t="str">
        <f>VLOOKUP(C600,'Hemis baza'!K:AJ,26,)</f>
        <v>438231100239</v>
      </c>
      <c r="E600" s="24" t="str">
        <f>VLOOKUP(C600,'Hemis baza'!K:AF,13,)</f>
        <v>To‘lov-shartnoma</v>
      </c>
      <c r="F600" s="109" t="str">
        <f>VLOOKUP(C600,'Hemis baza'!K:AF,3,)</f>
        <v>3-kurs</v>
      </c>
      <c r="G600" s="47" t="s">
        <v>121</v>
      </c>
      <c r="H600" s="404" t="str">
        <f>VLOOKUP(C600,'Hemis baza'!K:AF,5,)</f>
        <v>S2-22 BT</v>
      </c>
      <c r="I600" s="403" t="str">
        <f>VLOOKUP(C600,'Hemis baza'!K:AF,11,)</f>
        <v>Bakalavr</v>
      </c>
      <c r="J600" s="23" t="str">
        <f>VLOOKUP(C600,'Hemis baza'!K:AF,12,)</f>
        <v>Sirtqi</v>
      </c>
      <c r="K600" s="77" t="s">
        <v>3628</v>
      </c>
      <c r="L600" s="50">
        <v>12000000</v>
      </c>
      <c r="M600" s="50">
        <f>SUMIF('BR 3'!B:B,'3-kurs'!C600,'BR 3'!G:G)</f>
        <v>0</v>
      </c>
      <c r="N600" s="12">
        <f t="shared" si="58"/>
        <v>12000000</v>
      </c>
      <c r="O600" s="50"/>
      <c r="P600" s="12">
        <f t="shared" si="59"/>
        <v>0</v>
      </c>
      <c r="Q600" s="48"/>
      <c r="T600" s="50">
        <f t="shared" si="55"/>
        <v>0</v>
      </c>
      <c r="U600" s="50">
        <v>0</v>
      </c>
      <c r="V600" s="50">
        <v>0</v>
      </c>
      <c r="W600" s="50"/>
      <c r="X600" s="558"/>
      <c r="Y600" s="558"/>
      <c r="Z600" s="558"/>
      <c r="AA600" s="55">
        <f t="shared" si="60"/>
        <v>12000000</v>
      </c>
      <c r="AB600" s="55">
        <f t="shared" si="56"/>
        <v>0</v>
      </c>
      <c r="AC600" s="55">
        <f t="shared" si="56"/>
        <v>12000000</v>
      </c>
      <c r="AD600" s="55">
        <f t="shared" si="57"/>
        <v>0</v>
      </c>
    </row>
    <row r="601" spans="1:30" s="51" customFormat="1" x14ac:dyDescent="0.25">
      <c r="A601" s="89">
        <f>SUBTOTAL(103,$B$2:B601)</f>
        <v>600</v>
      </c>
      <c r="B601" s="48" t="s">
        <v>3629</v>
      </c>
      <c r="C601" s="49">
        <v>41006825660011</v>
      </c>
      <c r="D601" s="49" t="str">
        <f>VLOOKUP(C601,'Hemis baza'!K:AJ,26,)</f>
        <v>438231100108</v>
      </c>
      <c r="E601" s="24" t="str">
        <f>VLOOKUP(C601,'Hemis baza'!K:AF,13,)</f>
        <v>To‘lov-shartnoma</v>
      </c>
      <c r="F601" s="109" t="str">
        <f>VLOOKUP(C601,'Hemis baza'!K:AF,3,)</f>
        <v>3-kurs</v>
      </c>
      <c r="G601" s="47" t="s">
        <v>181</v>
      </c>
      <c r="H601" s="404" t="str">
        <f>VLOOKUP(C601,'Hemis baza'!K:AF,5,)</f>
        <v>S1-22 O`TA</v>
      </c>
      <c r="I601" s="403" t="str">
        <f>VLOOKUP(C601,'Hemis baza'!K:AF,11,)</f>
        <v>Bakalavr</v>
      </c>
      <c r="J601" s="23" t="str">
        <f>VLOOKUP(C601,'Hemis baza'!K:AF,12,)</f>
        <v>Sirtqi</v>
      </c>
      <c r="K601" s="77" t="s">
        <v>3630</v>
      </c>
      <c r="L601" s="50">
        <v>12000000</v>
      </c>
      <c r="M601" s="50">
        <f>SUMIF('BR 3'!B:B,'3-kurs'!C601,'BR 3'!G:G)</f>
        <v>12000000</v>
      </c>
      <c r="N601" s="12">
        <f t="shared" si="58"/>
        <v>0</v>
      </c>
      <c r="O601" s="50"/>
      <c r="P601" s="12">
        <f t="shared" si="59"/>
        <v>0</v>
      </c>
      <c r="Q601" s="48"/>
      <c r="T601" s="50">
        <f t="shared" si="55"/>
        <v>0</v>
      </c>
      <c r="U601" s="50">
        <v>12000000</v>
      </c>
      <c r="V601" s="50">
        <v>0</v>
      </c>
      <c r="W601" s="50"/>
      <c r="X601" s="558"/>
      <c r="Y601" s="558"/>
      <c r="Z601" s="558"/>
      <c r="AA601" s="55">
        <f t="shared" si="60"/>
        <v>12000000</v>
      </c>
      <c r="AB601" s="55">
        <f t="shared" si="56"/>
        <v>12000000</v>
      </c>
      <c r="AC601" s="55">
        <f t="shared" si="56"/>
        <v>0</v>
      </c>
      <c r="AD601" s="55">
        <f t="shared" si="57"/>
        <v>0</v>
      </c>
    </row>
    <row r="602" spans="1:30" s="51" customFormat="1" x14ac:dyDescent="0.25">
      <c r="A602" s="89">
        <f>SUBTOTAL(103,$B$2:B602)</f>
        <v>601</v>
      </c>
      <c r="B602" s="48" t="s">
        <v>3633</v>
      </c>
      <c r="C602" s="49">
        <v>63006025310022</v>
      </c>
      <c r="D602" s="49" t="str">
        <f>VLOOKUP(C602,'Hemis baza'!K:AJ,26,)</f>
        <v>438221100078</v>
      </c>
      <c r="E602" s="24" t="str">
        <f>VLOOKUP(C602,'Hemis baza'!K:AF,13,)</f>
        <v>To‘lov-shartnoma</v>
      </c>
      <c r="F602" s="109" t="str">
        <f>VLOOKUP(C602,'Hemis baza'!K:AF,3,)</f>
        <v>3-kurs</v>
      </c>
      <c r="G602" s="47" t="s">
        <v>4882</v>
      </c>
      <c r="H602" s="404" t="str">
        <f>VLOOKUP(C602,'Hemis baza'!K:AF,5,)</f>
        <v>2-22 AP</v>
      </c>
      <c r="I602" s="403" t="str">
        <f>VLOOKUP(C602,'Hemis baza'!K:AF,11,)</f>
        <v>Bakalavr</v>
      </c>
      <c r="J602" s="23" t="str">
        <f>VLOOKUP(C602,'Hemis baza'!K:AF,12,)</f>
        <v>Kunduzgi</v>
      </c>
      <c r="K602" s="77" t="s">
        <v>3634</v>
      </c>
      <c r="L602" s="50">
        <v>15000000</v>
      </c>
      <c r="M602" s="50">
        <f>SUMIF('BR 3'!B:B,'3-kurs'!C602,'BR 3'!G:G)</f>
        <v>7488000</v>
      </c>
      <c r="N602" s="12">
        <f t="shared" si="58"/>
        <v>7512000</v>
      </c>
      <c r="O602" s="50"/>
      <c r="P602" s="12">
        <f t="shared" si="59"/>
        <v>0</v>
      </c>
      <c r="Q602" s="48"/>
      <c r="T602" s="50">
        <f t="shared" si="55"/>
        <v>0</v>
      </c>
      <c r="U602" s="50">
        <v>7488000</v>
      </c>
      <c r="V602" s="50">
        <v>0</v>
      </c>
      <c r="W602" s="50"/>
      <c r="X602" s="558"/>
      <c r="Y602" s="558"/>
      <c r="Z602" s="558"/>
      <c r="AA602" s="55">
        <f t="shared" si="60"/>
        <v>15000000</v>
      </c>
      <c r="AB602" s="55">
        <f t="shared" si="56"/>
        <v>7488000</v>
      </c>
      <c r="AC602" s="55">
        <f t="shared" si="56"/>
        <v>7512000</v>
      </c>
      <c r="AD602" s="55">
        <f t="shared" si="57"/>
        <v>0</v>
      </c>
    </row>
    <row r="603" spans="1:30" s="51" customFormat="1" x14ac:dyDescent="0.25">
      <c r="A603" s="89">
        <f>SUBTOTAL(103,$B$2:B603)</f>
        <v>602</v>
      </c>
      <c r="B603" s="48" t="s">
        <v>3635</v>
      </c>
      <c r="C603" s="49">
        <v>41503941010071</v>
      </c>
      <c r="D603" s="49" t="str">
        <f>VLOOKUP(C603,'Hemis baza'!K:AJ,26,)</f>
        <v>438231100229</v>
      </c>
      <c r="E603" s="24" t="str">
        <f>VLOOKUP(C603,'Hemis baza'!K:AF,13,)</f>
        <v>To‘lov-shartnoma</v>
      </c>
      <c r="F603" s="109" t="str">
        <f>VLOOKUP(C603,'Hemis baza'!K:AF,3,)</f>
        <v>3-kurs</v>
      </c>
      <c r="G603" s="47" t="s">
        <v>121</v>
      </c>
      <c r="H603" s="404" t="str">
        <f>VLOOKUP(C603,'Hemis baza'!K:AF,5,)</f>
        <v>S2-22 BT</v>
      </c>
      <c r="I603" s="403" t="str">
        <f>VLOOKUP(C603,'Hemis baza'!K:AF,11,)</f>
        <v>Bakalavr</v>
      </c>
      <c r="J603" s="23" t="str">
        <f>VLOOKUP(C603,'Hemis baza'!K:AF,12,)</f>
        <v>Sirtqi</v>
      </c>
      <c r="K603" s="77" t="s">
        <v>3636</v>
      </c>
      <c r="L603" s="50">
        <v>12000000</v>
      </c>
      <c r="M603" s="50">
        <f>SUMIF('BR 3'!B:B,'3-kurs'!C603,'BR 3'!G:G)</f>
        <v>12000000</v>
      </c>
      <c r="N603" s="12">
        <f t="shared" si="58"/>
        <v>0</v>
      </c>
      <c r="O603" s="50"/>
      <c r="P603" s="12">
        <f t="shared" si="59"/>
        <v>0</v>
      </c>
      <c r="Q603" s="48"/>
      <c r="T603" s="50">
        <f t="shared" si="55"/>
        <v>0</v>
      </c>
      <c r="U603" s="50">
        <v>12000000</v>
      </c>
      <c r="V603" s="50">
        <v>0</v>
      </c>
      <c r="W603" s="50"/>
      <c r="X603" s="558"/>
      <c r="Y603" s="558"/>
      <c r="Z603" s="558"/>
      <c r="AA603" s="55">
        <f t="shared" si="60"/>
        <v>12000000</v>
      </c>
      <c r="AB603" s="55">
        <f t="shared" si="56"/>
        <v>12000000</v>
      </c>
      <c r="AC603" s="55">
        <f t="shared" si="56"/>
        <v>0</v>
      </c>
      <c r="AD603" s="55">
        <f t="shared" si="57"/>
        <v>0</v>
      </c>
    </row>
    <row r="604" spans="1:30" s="51" customFormat="1" x14ac:dyDescent="0.25">
      <c r="A604" s="89">
        <f>SUBTOTAL(103,$B$2:B604)</f>
        <v>603</v>
      </c>
      <c r="B604" s="48" t="s">
        <v>3637</v>
      </c>
      <c r="C604" s="49">
        <v>41901825300010</v>
      </c>
      <c r="D604" s="49" t="str">
        <f>VLOOKUP(C604,'Hemis baza'!K:AJ,26,)</f>
        <v>438231100032</v>
      </c>
      <c r="E604" s="24" t="str">
        <f>VLOOKUP(C604,'Hemis baza'!K:AF,13,)</f>
        <v>To‘lov-shartnoma</v>
      </c>
      <c r="F604" s="109" t="str">
        <f>VLOOKUP(C604,'Hemis baza'!K:AF,3,)</f>
        <v>3-kurs</v>
      </c>
      <c r="G604" s="307" t="s">
        <v>318</v>
      </c>
      <c r="H604" s="404" t="str">
        <f>VLOOKUP(C604,'Hemis baza'!K:AF,5,)</f>
        <v>S1-22 IQT</v>
      </c>
      <c r="I604" s="403" t="str">
        <f>VLOOKUP(C604,'Hemis baza'!K:AF,11,)</f>
        <v>Bakalavr</v>
      </c>
      <c r="J604" s="23" t="str">
        <f>VLOOKUP(C604,'Hemis baza'!K:AF,12,)</f>
        <v>Sirtqi</v>
      </c>
      <c r="K604" s="77" t="s">
        <v>3638</v>
      </c>
      <c r="L604" s="50">
        <v>12000000</v>
      </c>
      <c r="M604" s="50">
        <f>SUMIF('BR 3'!B:B,'3-kurs'!C604,'BR 3'!G:G)</f>
        <v>12000000</v>
      </c>
      <c r="N604" s="12">
        <f t="shared" si="58"/>
        <v>0</v>
      </c>
      <c r="O604" s="50"/>
      <c r="P604" s="12">
        <f t="shared" si="59"/>
        <v>0</v>
      </c>
      <c r="Q604" s="48"/>
      <c r="T604" s="50">
        <f t="shared" si="55"/>
        <v>0</v>
      </c>
      <c r="U604" s="50">
        <v>12000000</v>
      </c>
      <c r="V604" s="50">
        <v>0</v>
      </c>
      <c r="W604" s="50"/>
      <c r="X604" s="558"/>
      <c r="Y604" s="558"/>
      <c r="Z604" s="558"/>
      <c r="AA604" s="55">
        <f t="shared" si="60"/>
        <v>12000000</v>
      </c>
      <c r="AB604" s="55">
        <f t="shared" si="56"/>
        <v>12000000</v>
      </c>
      <c r="AC604" s="55">
        <f t="shared" si="56"/>
        <v>0</v>
      </c>
      <c r="AD604" s="55">
        <f t="shared" si="57"/>
        <v>0</v>
      </c>
    </row>
    <row r="605" spans="1:30" s="51" customFormat="1" x14ac:dyDescent="0.25">
      <c r="A605" s="89">
        <f>SUBTOTAL(103,$B$2:B605)</f>
        <v>604</v>
      </c>
      <c r="B605" s="48" t="s">
        <v>3643</v>
      </c>
      <c r="C605" s="49">
        <v>40710911000032</v>
      </c>
      <c r="D605" s="49" t="str">
        <f>VLOOKUP(C605,'Hemis baza'!K:AJ,26,)</f>
        <v>438231100324</v>
      </c>
      <c r="E605" s="24" t="str">
        <f>VLOOKUP(C605,'Hemis baza'!K:AF,13,)</f>
        <v>To‘lov-shartnoma</v>
      </c>
      <c r="F605" s="109" t="str">
        <f>VLOOKUP(C605,'Hemis baza'!K:AF,3,)</f>
        <v>3-kurs</v>
      </c>
      <c r="G605" s="47" t="s">
        <v>36</v>
      </c>
      <c r="H605" s="404" t="str">
        <f>VLOOKUP(C605,'Hemis baza'!K:AF,5,)</f>
        <v>S2-22 MT</v>
      </c>
      <c r="I605" s="403" t="str">
        <f>VLOOKUP(C605,'Hemis baza'!K:AF,11,)</f>
        <v>Bakalavr</v>
      </c>
      <c r="J605" s="23" t="str">
        <f>VLOOKUP(C605,'Hemis baza'!K:AF,12,)</f>
        <v>Sirtqi</v>
      </c>
      <c r="K605" s="77" t="s">
        <v>3644</v>
      </c>
      <c r="L605" s="50">
        <v>12000000</v>
      </c>
      <c r="M605" s="50">
        <f>SUMIF('BR 3'!B:B,'3-kurs'!C605,'BR 3'!G:G)</f>
        <v>12000000</v>
      </c>
      <c r="N605" s="12">
        <f t="shared" si="58"/>
        <v>0</v>
      </c>
      <c r="O605" s="50"/>
      <c r="P605" s="12">
        <f t="shared" si="59"/>
        <v>0</v>
      </c>
      <c r="Q605" s="48"/>
      <c r="T605" s="50">
        <f t="shared" si="55"/>
        <v>0</v>
      </c>
      <c r="U605" s="50">
        <v>12000000</v>
      </c>
      <c r="V605" s="50">
        <v>0</v>
      </c>
      <c r="W605" s="50"/>
      <c r="X605" s="558"/>
      <c r="Y605" s="558"/>
      <c r="Z605" s="558"/>
      <c r="AA605" s="55">
        <f t="shared" si="60"/>
        <v>12000000</v>
      </c>
      <c r="AB605" s="55">
        <f t="shared" si="56"/>
        <v>12000000</v>
      </c>
      <c r="AC605" s="55">
        <f t="shared" si="56"/>
        <v>0</v>
      </c>
      <c r="AD605" s="55">
        <f t="shared" si="57"/>
        <v>0</v>
      </c>
    </row>
    <row r="606" spans="1:30" s="51" customFormat="1" x14ac:dyDescent="0.25">
      <c r="A606" s="89">
        <f>SUBTOTAL(103,$B$2:B606)</f>
        <v>605</v>
      </c>
      <c r="B606" s="48" t="s">
        <v>3645</v>
      </c>
      <c r="C606" s="49">
        <v>61512045260048</v>
      </c>
      <c r="D606" s="49" t="str">
        <f>VLOOKUP(C606,'Hemis baza'!K:AJ,26,)</f>
        <v>438221100020</v>
      </c>
      <c r="E606" s="24" t="str">
        <f>VLOOKUP(C606,'Hemis baza'!K:AF,13,)</f>
        <v>To‘lov-shartnoma</v>
      </c>
      <c r="F606" s="109" t="str">
        <f>VLOOKUP(C606,'Hemis baza'!K:AF,3,)</f>
        <v>3-kurs</v>
      </c>
      <c r="G606" s="47" t="s">
        <v>270</v>
      </c>
      <c r="H606" s="404" t="str">
        <f>VLOOKUP(C606,'Hemis baza'!K:AF,5,)</f>
        <v>1-22 XTA</v>
      </c>
      <c r="I606" s="403" t="str">
        <f>VLOOKUP(C606,'Hemis baza'!K:AF,11,)</f>
        <v>Bakalavr</v>
      </c>
      <c r="J606" s="23" t="str">
        <f>VLOOKUP(C606,'Hemis baza'!K:AF,12,)</f>
        <v>Kunduzgi</v>
      </c>
      <c r="K606" s="77" t="s">
        <v>3646</v>
      </c>
      <c r="L606" s="50">
        <v>15000000</v>
      </c>
      <c r="M606" s="50">
        <f>SUMIF('BR 3'!B:B,'3-kurs'!C606,'BR 3'!G:G)</f>
        <v>15000000</v>
      </c>
      <c r="N606" s="12">
        <f t="shared" si="58"/>
        <v>0</v>
      </c>
      <c r="O606" s="50"/>
      <c r="P606" s="12">
        <f t="shared" si="59"/>
        <v>0</v>
      </c>
      <c r="Q606" s="48"/>
      <c r="T606" s="50">
        <f t="shared" si="55"/>
        <v>0</v>
      </c>
      <c r="U606" s="50">
        <v>15000000</v>
      </c>
      <c r="V606" s="50">
        <v>0</v>
      </c>
      <c r="W606" s="50"/>
      <c r="X606" s="558"/>
      <c r="Y606" s="558"/>
      <c r="Z606" s="558"/>
      <c r="AA606" s="55">
        <f t="shared" si="60"/>
        <v>15000000</v>
      </c>
      <c r="AB606" s="55">
        <f t="shared" si="56"/>
        <v>15000000</v>
      </c>
      <c r="AC606" s="55">
        <f t="shared" si="56"/>
        <v>0</v>
      </c>
      <c r="AD606" s="55">
        <f t="shared" si="57"/>
        <v>0</v>
      </c>
    </row>
    <row r="607" spans="1:30" s="51" customFormat="1" x14ac:dyDescent="0.25">
      <c r="A607" s="89">
        <f>SUBTOTAL(103,$B$2:B607)</f>
        <v>606</v>
      </c>
      <c r="B607" s="48" t="s">
        <v>3647</v>
      </c>
      <c r="C607" s="49">
        <v>40109911080018</v>
      </c>
      <c r="D607" s="49" t="e">
        <f>VLOOKUP(C607,'Hemis baza'!K:AJ,26,)</f>
        <v>#N/A</v>
      </c>
      <c r="E607" s="24" t="e">
        <f>VLOOKUP(C607,'Hemis baza'!K:AF,13,)</f>
        <v>#N/A</v>
      </c>
      <c r="F607" s="109" t="e">
        <f>VLOOKUP(C607,'Hemis baza'!K:AF,3,)</f>
        <v>#N/A</v>
      </c>
      <c r="G607" s="47"/>
      <c r="H607" s="404" t="e">
        <f>VLOOKUP(C607,'Hemis baza'!K:AF,5,)</f>
        <v>#N/A</v>
      </c>
      <c r="I607" s="403" t="e">
        <f>VLOOKUP(C607,'Hemis baza'!K:AF,11,)</f>
        <v>#N/A</v>
      </c>
      <c r="J607" s="23" t="e">
        <f>VLOOKUP(C607,'Hemis baza'!K:AF,12,)</f>
        <v>#N/A</v>
      </c>
      <c r="K607" s="77" t="s">
        <v>4692</v>
      </c>
      <c r="L607" s="50">
        <v>15000000</v>
      </c>
      <c r="M607" s="50">
        <f>SUMIF('BR 3'!B:B,'3-kurs'!C607,'BR 3'!G:G)</f>
        <v>0</v>
      </c>
      <c r="N607" s="12">
        <f t="shared" si="58"/>
        <v>15000000</v>
      </c>
      <c r="O607" s="50"/>
      <c r="P607" s="12">
        <f t="shared" si="59"/>
        <v>0</v>
      </c>
      <c r="Q607" s="48"/>
      <c r="T607" s="50">
        <f t="shared" si="55"/>
        <v>0</v>
      </c>
      <c r="U607" s="50">
        <v>0</v>
      </c>
      <c r="V607" s="50">
        <v>0</v>
      </c>
      <c r="W607" s="50"/>
      <c r="X607" s="558"/>
      <c r="Y607" s="558"/>
      <c r="Z607" s="558"/>
      <c r="AA607" s="55">
        <f t="shared" si="60"/>
        <v>15000000</v>
      </c>
      <c r="AB607" s="55">
        <f t="shared" si="56"/>
        <v>0</v>
      </c>
      <c r="AC607" s="55">
        <f t="shared" si="56"/>
        <v>15000000</v>
      </c>
      <c r="AD607" s="55">
        <f t="shared" si="57"/>
        <v>0</v>
      </c>
    </row>
    <row r="608" spans="1:30" s="51" customFormat="1" x14ac:dyDescent="0.25">
      <c r="A608" s="89">
        <f>SUBTOTAL(103,$B$2:B608)</f>
        <v>607</v>
      </c>
      <c r="B608" s="48" t="s">
        <v>3648</v>
      </c>
      <c r="C608" s="49">
        <v>41005975260058</v>
      </c>
      <c r="D608" s="49" t="str">
        <f>VLOOKUP(C608,'Hemis baza'!K:AJ,26,)</f>
        <v>438231100028</v>
      </c>
      <c r="E608" s="24" t="str">
        <f>VLOOKUP(C608,'Hemis baza'!K:AF,13,)</f>
        <v>To‘lov-shartnoma</v>
      </c>
      <c r="F608" s="109" t="str">
        <f>VLOOKUP(C608,'Hemis baza'!K:AF,3,)</f>
        <v>3-kurs</v>
      </c>
      <c r="G608" s="47" t="s">
        <v>36</v>
      </c>
      <c r="H608" s="404" t="str">
        <f>VLOOKUP(C608,'Hemis baza'!K:AF,5,)</f>
        <v>S1-22 MT</v>
      </c>
      <c r="I608" s="403" t="str">
        <f>VLOOKUP(C608,'Hemis baza'!K:AF,11,)</f>
        <v>Bakalavr</v>
      </c>
      <c r="J608" s="23" t="str">
        <f>VLOOKUP(C608,'Hemis baza'!K:AF,12,)</f>
        <v>Sirtqi</v>
      </c>
      <c r="K608" s="77" t="s">
        <v>3649</v>
      </c>
      <c r="L608" s="50">
        <v>12000000</v>
      </c>
      <c r="M608" s="50">
        <f>SUMIF('BR 3'!B:B,'3-kurs'!C608,'BR 3'!G:G)</f>
        <v>12000000</v>
      </c>
      <c r="N608" s="12">
        <f t="shared" si="58"/>
        <v>0</v>
      </c>
      <c r="O608" s="50"/>
      <c r="P608" s="12">
        <f t="shared" si="59"/>
        <v>0</v>
      </c>
      <c r="Q608" s="48"/>
      <c r="T608" s="50">
        <f t="shared" si="55"/>
        <v>0</v>
      </c>
      <c r="U608" s="50">
        <v>12000000</v>
      </c>
      <c r="V608" s="50">
        <v>0</v>
      </c>
      <c r="W608" s="50"/>
      <c r="X608" s="558"/>
      <c r="Y608" s="558"/>
      <c r="Z608" s="558"/>
      <c r="AA608" s="55">
        <f t="shared" si="60"/>
        <v>12000000</v>
      </c>
      <c r="AB608" s="55">
        <f t="shared" si="56"/>
        <v>12000000</v>
      </c>
      <c r="AC608" s="55">
        <f t="shared" si="56"/>
        <v>0</v>
      </c>
      <c r="AD608" s="55">
        <f t="shared" si="57"/>
        <v>0</v>
      </c>
    </row>
    <row r="609" spans="1:30" s="51" customFormat="1" x14ac:dyDescent="0.25">
      <c r="A609" s="89">
        <f>SUBTOTAL(103,$B$2:B609)</f>
        <v>608</v>
      </c>
      <c r="B609" s="48" t="s">
        <v>3650</v>
      </c>
      <c r="C609" s="49">
        <v>42806911000131</v>
      </c>
      <c r="D609" s="49" t="str">
        <f>VLOOKUP(C609,'Hemis baza'!K:AJ,26,)</f>
        <v>438221100205</v>
      </c>
      <c r="E609" s="24" t="str">
        <f>VLOOKUP(C609,'Hemis baza'!K:AF,13,)</f>
        <v>To‘lov-shartnoma</v>
      </c>
      <c r="F609" s="109" t="str">
        <f>VLOOKUP(C609,'Hemis baza'!K:AF,3,)</f>
        <v>3-kurs</v>
      </c>
      <c r="G609" s="47" t="s">
        <v>4882</v>
      </c>
      <c r="H609" s="404" t="str">
        <f>VLOOKUP(C609,'Hemis baza'!K:AF,5,)</f>
        <v>S2-22 AP</v>
      </c>
      <c r="I609" s="403" t="str">
        <f>VLOOKUP(C609,'Hemis baza'!K:AF,11,)</f>
        <v>Bakalavr</v>
      </c>
      <c r="J609" s="23" t="str">
        <f>VLOOKUP(C609,'Hemis baza'!K:AF,12,)</f>
        <v>Sirtqi</v>
      </c>
      <c r="K609" s="77" t="s">
        <v>3651</v>
      </c>
      <c r="L609" s="50">
        <v>12000000</v>
      </c>
      <c r="M609" s="50">
        <f>SUMIF('BR 3'!B:B,'3-kurs'!C609,'BR 3'!G:G)</f>
        <v>12000000</v>
      </c>
      <c r="N609" s="12">
        <f t="shared" si="58"/>
        <v>0</v>
      </c>
      <c r="O609" s="50"/>
      <c r="P609" s="12">
        <f t="shared" si="59"/>
        <v>0</v>
      </c>
      <c r="Q609" s="48"/>
      <c r="T609" s="50">
        <f t="shared" si="55"/>
        <v>0</v>
      </c>
      <c r="U609" s="50">
        <v>12000000</v>
      </c>
      <c r="V609" s="50">
        <v>0</v>
      </c>
      <c r="W609" s="50"/>
      <c r="X609" s="558"/>
      <c r="Y609" s="558"/>
      <c r="Z609" s="558"/>
      <c r="AA609" s="55">
        <f t="shared" si="60"/>
        <v>12000000</v>
      </c>
      <c r="AB609" s="55">
        <f t="shared" si="56"/>
        <v>12000000</v>
      </c>
      <c r="AC609" s="55">
        <f t="shared" si="56"/>
        <v>0</v>
      </c>
      <c r="AD609" s="55">
        <f t="shared" si="57"/>
        <v>0</v>
      </c>
    </row>
    <row r="610" spans="1:30" s="51" customFormat="1" x14ac:dyDescent="0.25">
      <c r="A610" s="89">
        <f>SUBTOTAL(103,$B$2:B610)</f>
        <v>609</v>
      </c>
      <c r="B610" s="48" t="s">
        <v>3652</v>
      </c>
      <c r="C610" s="49">
        <v>61710055260072</v>
      </c>
      <c r="D610" s="49" t="str">
        <f>VLOOKUP(C610,'Hemis baza'!K:AJ,26,)</f>
        <v>438221100184</v>
      </c>
      <c r="E610" s="24" t="str">
        <f>VLOOKUP(C610,'Hemis baza'!K:AF,13,)</f>
        <v>To‘lov-shartnoma</v>
      </c>
      <c r="F610" s="109" t="str">
        <f>VLOOKUP(C610,'Hemis baza'!K:AF,3,)</f>
        <v>3-kurs</v>
      </c>
      <c r="G610" s="47" t="s">
        <v>19615</v>
      </c>
      <c r="H610" s="404" t="str">
        <f>VLOOKUP(C610,'Hemis baza'!K:AF,5,)</f>
        <v>1-22 MBTXT</v>
      </c>
      <c r="I610" s="403" t="str">
        <f>VLOOKUP(C610,'Hemis baza'!K:AF,11,)</f>
        <v>Bakalavr</v>
      </c>
      <c r="J610" s="23" t="str">
        <f>VLOOKUP(C610,'Hemis baza'!K:AF,12,)</f>
        <v>Kunduzgi</v>
      </c>
      <c r="K610" s="77" t="s">
        <v>3653</v>
      </c>
      <c r="L610" s="50">
        <v>15000000</v>
      </c>
      <c r="M610" s="50">
        <f>SUMIF('BR 3'!B:B,'3-kurs'!C610,'BR 3'!G:G)</f>
        <v>7750000</v>
      </c>
      <c r="N610" s="12">
        <f t="shared" si="58"/>
        <v>7250000</v>
      </c>
      <c r="O610" s="50"/>
      <c r="P610" s="12">
        <f t="shared" si="59"/>
        <v>0</v>
      </c>
      <c r="Q610" s="48"/>
      <c r="T610" s="50">
        <f t="shared" si="55"/>
        <v>0</v>
      </c>
      <c r="U610" s="50">
        <v>7750000</v>
      </c>
      <c r="V610" s="50">
        <v>0</v>
      </c>
      <c r="W610" s="50"/>
      <c r="X610" s="558"/>
      <c r="Y610" s="558"/>
      <c r="Z610" s="558"/>
      <c r="AA610" s="55">
        <f t="shared" si="60"/>
        <v>15000000</v>
      </c>
      <c r="AB610" s="55">
        <f t="shared" si="56"/>
        <v>7750000</v>
      </c>
      <c r="AC610" s="55">
        <f t="shared" si="56"/>
        <v>7250000</v>
      </c>
      <c r="AD610" s="55">
        <f t="shared" si="57"/>
        <v>0</v>
      </c>
    </row>
    <row r="611" spans="1:30" s="51" customFormat="1" x14ac:dyDescent="0.25">
      <c r="A611" s="89">
        <f>SUBTOTAL(103,$B$2:B611)</f>
        <v>610</v>
      </c>
      <c r="B611" s="48" t="s">
        <v>3654</v>
      </c>
      <c r="C611" s="49">
        <v>42406921080053</v>
      </c>
      <c r="D611" s="49" t="str">
        <f>VLOOKUP(C611,'Hemis baza'!K:AJ,26,)</f>
        <v>438231100170</v>
      </c>
      <c r="E611" s="24" t="str">
        <f>VLOOKUP(C611,'Hemis baza'!K:AF,13,)</f>
        <v>To‘lov-shartnoma</v>
      </c>
      <c r="F611" s="109" t="str">
        <f>VLOOKUP(C611,'Hemis baza'!K:AF,3,)</f>
        <v>3-kurs</v>
      </c>
      <c r="G611" s="47" t="s">
        <v>181</v>
      </c>
      <c r="H611" s="404" t="str">
        <f>VLOOKUP(C611,'Hemis baza'!K:AF,5,)</f>
        <v>S1-22 O`TA</v>
      </c>
      <c r="I611" s="403" t="str">
        <f>VLOOKUP(C611,'Hemis baza'!K:AF,11,)</f>
        <v>Bakalavr</v>
      </c>
      <c r="J611" s="23" t="str">
        <f>VLOOKUP(C611,'Hemis baza'!K:AF,12,)</f>
        <v>Sirtqi</v>
      </c>
      <c r="K611" s="77" t="s">
        <v>3655</v>
      </c>
      <c r="L611" s="50">
        <v>12000000</v>
      </c>
      <c r="M611" s="50">
        <f>SUMIF('BR 3'!B:B,'3-kurs'!C611,'BR 3'!G:G)</f>
        <v>12000000</v>
      </c>
      <c r="N611" s="12">
        <f t="shared" si="58"/>
        <v>0</v>
      </c>
      <c r="O611" s="50"/>
      <c r="P611" s="12">
        <f t="shared" si="59"/>
        <v>0</v>
      </c>
      <c r="Q611" s="48"/>
      <c r="T611" s="50">
        <f t="shared" si="55"/>
        <v>0</v>
      </c>
      <c r="U611" s="50">
        <v>12000000</v>
      </c>
      <c r="V611" s="50">
        <v>0</v>
      </c>
      <c r="W611" s="50"/>
      <c r="X611" s="558"/>
      <c r="Y611" s="558"/>
      <c r="Z611" s="558"/>
      <c r="AA611" s="55">
        <f t="shared" si="60"/>
        <v>12000000</v>
      </c>
      <c r="AB611" s="55">
        <f t="shared" si="56"/>
        <v>12000000</v>
      </c>
      <c r="AC611" s="55">
        <f t="shared" si="56"/>
        <v>0</v>
      </c>
      <c r="AD611" s="55">
        <f t="shared" si="57"/>
        <v>0</v>
      </c>
    </row>
    <row r="612" spans="1:30" s="51" customFormat="1" x14ac:dyDescent="0.25">
      <c r="A612" s="89">
        <f>SUBTOTAL(103,$B$2:B612)</f>
        <v>611</v>
      </c>
      <c r="B612" s="48" t="s">
        <v>3656</v>
      </c>
      <c r="C612" s="49">
        <v>42908911130039</v>
      </c>
      <c r="D612" s="49" t="str">
        <f>VLOOKUP(C612,'Hemis baza'!K:AJ,26,)</f>
        <v>438231100258</v>
      </c>
      <c r="E612" s="24" t="str">
        <f>VLOOKUP(C612,'Hemis baza'!K:AF,13,)</f>
        <v>To‘lov-shartnoma</v>
      </c>
      <c r="F612" s="109" t="str">
        <f>VLOOKUP(C612,'Hemis baza'!K:AF,3,)</f>
        <v>3-kurs</v>
      </c>
      <c r="G612" s="47" t="s">
        <v>36</v>
      </c>
      <c r="H612" s="404" t="str">
        <f>VLOOKUP(C612,'Hemis baza'!K:AF,5,)</f>
        <v>S1-22 MT</v>
      </c>
      <c r="I612" s="403" t="str">
        <f>VLOOKUP(C612,'Hemis baza'!K:AF,11,)</f>
        <v>Bakalavr</v>
      </c>
      <c r="J612" s="23" t="str">
        <f>VLOOKUP(C612,'Hemis baza'!K:AF,12,)</f>
        <v>Sirtqi</v>
      </c>
      <c r="K612" s="77" t="s">
        <v>3657</v>
      </c>
      <c r="L612" s="50">
        <v>12000000</v>
      </c>
      <c r="M612" s="50">
        <f>SUMIF('BR 3'!B:B,'3-kurs'!C612,'BR 3'!G:G)</f>
        <v>12000000</v>
      </c>
      <c r="N612" s="12">
        <f t="shared" si="58"/>
        <v>0</v>
      </c>
      <c r="O612" s="50"/>
      <c r="P612" s="12">
        <f t="shared" si="59"/>
        <v>0</v>
      </c>
      <c r="Q612" s="48"/>
      <c r="T612" s="50">
        <f t="shared" si="55"/>
        <v>0</v>
      </c>
      <c r="U612" s="50">
        <v>12000000</v>
      </c>
      <c r="V612" s="50">
        <v>0</v>
      </c>
      <c r="W612" s="50"/>
      <c r="X612" s="558"/>
      <c r="Y612" s="558"/>
      <c r="Z612" s="558"/>
      <c r="AA612" s="55">
        <f t="shared" si="60"/>
        <v>12000000</v>
      </c>
      <c r="AB612" s="55">
        <f t="shared" si="56"/>
        <v>12000000</v>
      </c>
      <c r="AC612" s="55">
        <f t="shared" si="56"/>
        <v>0</v>
      </c>
      <c r="AD612" s="55">
        <f t="shared" si="57"/>
        <v>0</v>
      </c>
    </row>
    <row r="613" spans="1:30" s="51" customFormat="1" x14ac:dyDescent="0.25">
      <c r="A613" s="89">
        <f>SUBTOTAL(103,$B$2:B613)</f>
        <v>612</v>
      </c>
      <c r="B613" s="48" t="s">
        <v>3658</v>
      </c>
      <c r="C613" s="49">
        <v>60405045260077</v>
      </c>
      <c r="D613" s="49" t="str">
        <f>VLOOKUP(C613,'Hemis baza'!K:AJ,26,)</f>
        <v>438221100065</v>
      </c>
      <c r="E613" s="24" t="str">
        <f>VLOOKUP(C613,'Hemis baza'!K:AF,13,)</f>
        <v>To‘lov-shartnoma</v>
      </c>
      <c r="F613" s="109" t="str">
        <f>VLOOKUP(C613,'Hemis baza'!K:AF,3,)</f>
        <v>3-kurs</v>
      </c>
      <c r="G613" s="47" t="s">
        <v>19615</v>
      </c>
      <c r="H613" s="404" t="str">
        <f>VLOOKUP(C613,'Hemis baza'!K:AF,5,)</f>
        <v>1-22 MBTXT</v>
      </c>
      <c r="I613" s="403" t="str">
        <f>VLOOKUP(C613,'Hemis baza'!K:AF,11,)</f>
        <v>Bakalavr</v>
      </c>
      <c r="J613" s="23" t="str">
        <f>VLOOKUP(C613,'Hemis baza'!K:AF,12,)</f>
        <v>Kunduzgi</v>
      </c>
      <c r="K613" s="77" t="s">
        <v>3659</v>
      </c>
      <c r="L613" s="50">
        <v>15000000</v>
      </c>
      <c r="M613" s="50">
        <f>SUMIF('BR 3'!B:B,'3-kurs'!C613,'BR 3'!G:G)</f>
        <v>15000000</v>
      </c>
      <c r="N613" s="12">
        <f t="shared" si="58"/>
        <v>0</v>
      </c>
      <c r="O613" s="50"/>
      <c r="P613" s="12">
        <f t="shared" si="59"/>
        <v>0</v>
      </c>
      <c r="Q613" s="48"/>
      <c r="T613" s="50">
        <f t="shared" si="55"/>
        <v>0</v>
      </c>
      <c r="U613" s="50">
        <v>15000000</v>
      </c>
      <c r="V613" s="50">
        <v>1000000</v>
      </c>
      <c r="W613" s="50"/>
      <c r="X613" s="558"/>
      <c r="Y613" s="558"/>
      <c r="Z613" s="558"/>
      <c r="AA613" s="55">
        <f t="shared" si="60"/>
        <v>15000000</v>
      </c>
      <c r="AB613" s="55">
        <f t="shared" si="56"/>
        <v>15000000</v>
      </c>
      <c r="AC613" s="55">
        <f t="shared" si="56"/>
        <v>0</v>
      </c>
      <c r="AD613" s="55">
        <f t="shared" si="57"/>
        <v>0</v>
      </c>
    </row>
    <row r="614" spans="1:30" s="51" customFormat="1" x14ac:dyDescent="0.25">
      <c r="A614" s="89">
        <f>SUBTOTAL(103,$B$2:B614)</f>
        <v>613</v>
      </c>
      <c r="B614" s="48" t="s">
        <v>3660</v>
      </c>
      <c r="C614" s="49">
        <v>41406861050087</v>
      </c>
      <c r="D614" s="49" t="str">
        <f>VLOOKUP(C614,'Hemis baza'!K:AJ,26,)</f>
        <v>438221100247</v>
      </c>
      <c r="E614" s="24" t="str">
        <f>VLOOKUP(C614,'Hemis baza'!K:AF,13,)</f>
        <v>To‘lov-shartnoma</v>
      </c>
      <c r="F614" s="109" t="str">
        <f>VLOOKUP(C614,'Hemis baza'!K:AF,3,)</f>
        <v>3-kurs</v>
      </c>
      <c r="G614" s="307" t="s">
        <v>361</v>
      </c>
      <c r="H614" s="404" t="str">
        <f>VLOOKUP(C614,'Hemis baza'!K:AF,5,)</f>
        <v>S3-22 PSI</v>
      </c>
      <c r="I614" s="403" t="str">
        <f>VLOOKUP(C614,'Hemis baza'!K:AF,11,)</f>
        <v>Bakalavr</v>
      </c>
      <c r="J614" s="23" t="str">
        <f>VLOOKUP(C614,'Hemis baza'!K:AF,12,)</f>
        <v>Sirtqi</v>
      </c>
      <c r="K614" s="77" t="s">
        <v>3661</v>
      </c>
      <c r="L614" s="50">
        <v>12000000</v>
      </c>
      <c r="M614" s="50">
        <f>SUMIF('BR 3'!B:B,'3-kurs'!C614,'BR 3'!G:G)</f>
        <v>12000000</v>
      </c>
      <c r="N614" s="12">
        <f t="shared" si="58"/>
        <v>0</v>
      </c>
      <c r="O614" s="50"/>
      <c r="P614" s="12">
        <f t="shared" si="59"/>
        <v>0</v>
      </c>
      <c r="Q614" s="48"/>
      <c r="T614" s="50">
        <f t="shared" si="55"/>
        <v>0</v>
      </c>
      <c r="U614" s="50">
        <v>12000000</v>
      </c>
      <c r="V614" s="50">
        <v>0</v>
      </c>
      <c r="W614" s="50"/>
      <c r="X614" s="558"/>
      <c r="Y614" s="558"/>
      <c r="Z614" s="558"/>
      <c r="AA614" s="55">
        <f t="shared" si="60"/>
        <v>12000000</v>
      </c>
      <c r="AB614" s="55">
        <f t="shared" si="56"/>
        <v>12000000</v>
      </c>
      <c r="AC614" s="55">
        <f t="shared" si="56"/>
        <v>0</v>
      </c>
      <c r="AD614" s="55">
        <f t="shared" si="57"/>
        <v>0</v>
      </c>
    </row>
    <row r="615" spans="1:30" x14ac:dyDescent="0.25">
      <c r="A615" s="89">
        <f>SUBTOTAL(103,$B$2:B615)</f>
        <v>614</v>
      </c>
      <c r="B615" s="384" t="s">
        <v>3662</v>
      </c>
      <c r="C615" s="49">
        <v>41308922400087</v>
      </c>
      <c r="D615" s="49" t="str">
        <f>VLOOKUP(C615,'Hemis baza'!K:AJ,26,)</f>
        <v>438221100197</v>
      </c>
      <c r="E615" s="24" t="str">
        <f>VLOOKUP(C615,'Hemis baza'!K:AF,13,)</f>
        <v>To‘lov-shartnoma</v>
      </c>
      <c r="F615" s="109" t="str">
        <f>VLOOKUP(C615,'Hemis baza'!K:AF,3,)</f>
        <v>3-kurs</v>
      </c>
      <c r="G615" s="47" t="s">
        <v>4882</v>
      </c>
      <c r="H615" s="404" t="str">
        <f>VLOOKUP(C615,'Hemis baza'!K:AF,5,)</f>
        <v>2-22 AP</v>
      </c>
      <c r="I615" s="403" t="str">
        <f>VLOOKUP(C615,'Hemis baza'!K:AF,11,)</f>
        <v>Bakalavr</v>
      </c>
      <c r="J615" s="23" t="str">
        <f>VLOOKUP(C615,'Hemis baza'!K:AF,12,)</f>
        <v>Kunduzgi</v>
      </c>
      <c r="K615" s="77" t="s">
        <v>3663</v>
      </c>
      <c r="L615" s="342">
        <v>15000000</v>
      </c>
      <c r="M615" s="342">
        <f>SUMIF('BR 3'!B:B,'3-kurs'!C615,'BR 3'!G:G)</f>
        <v>6500000</v>
      </c>
      <c r="N615" s="12">
        <f t="shared" si="58"/>
        <v>8500000</v>
      </c>
      <c r="O615" s="342"/>
      <c r="P615" s="12">
        <f t="shared" si="59"/>
        <v>0</v>
      </c>
      <c r="Q615" s="384"/>
      <c r="T615" s="342">
        <f t="shared" si="55"/>
        <v>0</v>
      </c>
      <c r="U615" s="342">
        <v>6500000</v>
      </c>
      <c r="V615" s="342">
        <v>0</v>
      </c>
      <c r="W615" s="342"/>
      <c r="X615" s="559"/>
      <c r="Y615" s="559"/>
      <c r="Z615" s="559"/>
      <c r="AA615" s="55">
        <f t="shared" si="60"/>
        <v>15000000</v>
      </c>
      <c r="AB615" s="55">
        <f t="shared" si="56"/>
        <v>6500000</v>
      </c>
      <c r="AC615" s="55">
        <f t="shared" si="56"/>
        <v>8500000</v>
      </c>
      <c r="AD615" s="55">
        <f t="shared" si="57"/>
        <v>0</v>
      </c>
    </row>
    <row r="616" spans="1:30" s="51" customFormat="1" x14ac:dyDescent="0.25">
      <c r="A616" s="89">
        <f>SUBTOTAL(103,$B$2:B616)</f>
        <v>615</v>
      </c>
      <c r="B616" s="48" t="s">
        <v>3664</v>
      </c>
      <c r="C616" s="49">
        <v>41608781140068</v>
      </c>
      <c r="D616" s="49" t="str">
        <f>VLOOKUP(C616,'Hemis baza'!K:AJ,26,)</f>
        <v>438221100260</v>
      </c>
      <c r="E616" s="24" t="str">
        <f>VLOOKUP(C616,'Hemis baza'!K:AF,13,)</f>
        <v>To‘lov-shartnoma</v>
      </c>
      <c r="F616" s="109" t="str">
        <f>VLOOKUP(C616,'Hemis baza'!K:AF,3,)</f>
        <v>3-kurs</v>
      </c>
      <c r="G616" s="307" t="s">
        <v>361</v>
      </c>
      <c r="H616" s="404" t="str">
        <f>VLOOKUP(C616,'Hemis baza'!K:AF,5,)</f>
        <v>S1-22 PSI</v>
      </c>
      <c r="I616" s="403" t="str">
        <f>VLOOKUP(C616,'Hemis baza'!K:AF,11,)</f>
        <v>Bakalavr</v>
      </c>
      <c r="J616" s="23" t="str">
        <f>VLOOKUP(C616,'Hemis baza'!K:AF,12,)</f>
        <v>Sirtqi</v>
      </c>
      <c r="K616" s="77" t="s">
        <v>3665</v>
      </c>
      <c r="L616" s="50">
        <v>12000000</v>
      </c>
      <c r="M616" s="50">
        <f>SUMIF('BR 3'!B:B,'3-kurs'!C616,'BR 3'!G:G)</f>
        <v>12146593</v>
      </c>
      <c r="N616" s="12">
        <f t="shared" si="58"/>
        <v>0</v>
      </c>
      <c r="O616" s="50"/>
      <c r="P616" s="12">
        <f t="shared" si="59"/>
        <v>146593</v>
      </c>
      <c r="Q616" s="48"/>
      <c r="T616" s="50">
        <f t="shared" si="55"/>
        <v>0</v>
      </c>
      <c r="U616" s="50">
        <v>12146593</v>
      </c>
      <c r="V616" s="50">
        <v>0</v>
      </c>
      <c r="W616" s="50"/>
      <c r="X616" s="558"/>
      <c r="Y616" s="558"/>
      <c r="Z616" s="558"/>
      <c r="AA616" s="55">
        <f t="shared" si="60"/>
        <v>12000000</v>
      </c>
      <c r="AB616" s="55">
        <f t="shared" si="56"/>
        <v>12146593</v>
      </c>
      <c r="AC616" s="55">
        <f t="shared" si="56"/>
        <v>0</v>
      </c>
      <c r="AD616" s="55">
        <f t="shared" si="57"/>
        <v>146593</v>
      </c>
    </row>
    <row r="617" spans="1:30" s="51" customFormat="1" x14ac:dyDescent="0.25">
      <c r="A617" s="89">
        <f>SUBTOTAL(103,$B$2:B617)</f>
        <v>616</v>
      </c>
      <c r="B617" s="48" t="s">
        <v>3666</v>
      </c>
      <c r="C617" s="49">
        <v>41107975430018</v>
      </c>
      <c r="D617" s="49" t="str">
        <f>VLOOKUP(C617,'Hemis baza'!K:AJ,26,)</f>
        <v>438221100213</v>
      </c>
      <c r="E617" s="24" t="str">
        <f>VLOOKUP(C617,'Hemis baza'!K:AF,13,)</f>
        <v>To‘lov-shartnoma</v>
      </c>
      <c r="F617" s="109" t="str">
        <f>VLOOKUP(C617,'Hemis baza'!K:AF,3,)</f>
        <v>3-kurs</v>
      </c>
      <c r="G617" s="307" t="s">
        <v>361</v>
      </c>
      <c r="H617" s="404" t="str">
        <f>VLOOKUP(C617,'Hemis baza'!K:AF,5,)</f>
        <v>S2-22 PSI</v>
      </c>
      <c r="I617" s="403" t="str">
        <f>VLOOKUP(C617,'Hemis baza'!K:AF,11,)</f>
        <v>Bakalavr</v>
      </c>
      <c r="J617" s="23" t="str">
        <f>VLOOKUP(C617,'Hemis baza'!K:AF,12,)</f>
        <v>Sirtqi</v>
      </c>
      <c r="K617" s="77" t="s">
        <v>3667</v>
      </c>
      <c r="L617" s="50">
        <v>12000000</v>
      </c>
      <c r="M617" s="50">
        <f>SUMIF('BR 3'!B:B,'3-kurs'!C617,'BR 3'!G:G)</f>
        <v>9500000</v>
      </c>
      <c r="N617" s="12">
        <f t="shared" si="58"/>
        <v>2500000</v>
      </c>
      <c r="O617" s="50"/>
      <c r="P617" s="12">
        <f t="shared" si="59"/>
        <v>0</v>
      </c>
      <c r="Q617" s="48"/>
      <c r="T617" s="50">
        <f t="shared" si="55"/>
        <v>0</v>
      </c>
      <c r="U617" s="50">
        <v>9500000</v>
      </c>
      <c r="V617" s="50">
        <v>0</v>
      </c>
      <c r="W617" s="50"/>
      <c r="X617" s="558"/>
      <c r="Y617" s="558"/>
      <c r="Z617" s="558"/>
      <c r="AA617" s="55">
        <f t="shared" si="60"/>
        <v>12000000</v>
      </c>
      <c r="AB617" s="55">
        <f t="shared" si="56"/>
        <v>9500000</v>
      </c>
      <c r="AC617" s="55">
        <f t="shared" si="56"/>
        <v>2500000</v>
      </c>
      <c r="AD617" s="55">
        <f t="shared" si="57"/>
        <v>0</v>
      </c>
    </row>
    <row r="618" spans="1:30" s="51" customFormat="1" x14ac:dyDescent="0.25">
      <c r="A618" s="89">
        <f>SUBTOTAL(103,$B$2:B618)</f>
        <v>617</v>
      </c>
      <c r="B618" s="48" t="s">
        <v>3668</v>
      </c>
      <c r="C618" s="49">
        <v>31707985300036</v>
      </c>
      <c r="D618" s="49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7" t="s">
        <v>4882</v>
      </c>
      <c r="H618" s="404" t="e">
        <f>VLOOKUP(C618,'Hemis baza'!K:AF,5,)</f>
        <v>#N/A</v>
      </c>
      <c r="I618" s="403" t="e">
        <f>VLOOKUP(C618,'Hemis baza'!K:AF,11,)</f>
        <v>#N/A</v>
      </c>
      <c r="J618" s="23" t="e">
        <f>VLOOKUP(C618,'Hemis baza'!K:AF,12,)</f>
        <v>#N/A</v>
      </c>
      <c r="K618" s="77" t="s">
        <v>3669</v>
      </c>
      <c r="L618" s="50">
        <v>15000000</v>
      </c>
      <c r="M618" s="50">
        <f>SUMIF('BR 3'!B:B,'3-kurs'!C618,'BR 3'!G:G)</f>
        <v>7500000</v>
      </c>
      <c r="N618" s="12">
        <f t="shared" si="58"/>
        <v>7500000</v>
      </c>
      <c r="O618" s="50"/>
      <c r="P618" s="12">
        <f t="shared" si="59"/>
        <v>0</v>
      </c>
      <c r="Q618" s="48"/>
      <c r="T618" s="50">
        <f t="shared" si="55"/>
        <v>0</v>
      </c>
      <c r="U618" s="50">
        <v>7500000</v>
      </c>
      <c r="V618" s="50">
        <v>0</v>
      </c>
      <c r="W618" s="50"/>
      <c r="X618" s="558"/>
      <c r="Y618" s="558"/>
      <c r="Z618" s="558"/>
      <c r="AA618" s="55">
        <f t="shared" si="60"/>
        <v>15000000</v>
      </c>
      <c r="AB618" s="55">
        <f t="shared" si="56"/>
        <v>7500000</v>
      </c>
      <c r="AC618" s="55">
        <f t="shared" si="56"/>
        <v>7500000</v>
      </c>
      <c r="AD618" s="55">
        <f t="shared" si="57"/>
        <v>0</v>
      </c>
    </row>
    <row r="619" spans="1:30" s="51" customFormat="1" x14ac:dyDescent="0.25">
      <c r="A619" s="89">
        <f>SUBTOTAL(103,$B$2:B619)</f>
        <v>618</v>
      </c>
      <c r="B619" s="48" t="s">
        <v>3670</v>
      </c>
      <c r="C619" s="49">
        <v>42003791140036</v>
      </c>
      <c r="D619" s="49" t="str">
        <f>VLOOKUP(C619,'Hemis baza'!K:AJ,26,)</f>
        <v>438221100244</v>
      </c>
      <c r="E619" s="24" t="str">
        <f>VLOOKUP(C619,'Hemis baza'!K:AF,13,)</f>
        <v>To‘lov-shartnoma</v>
      </c>
      <c r="F619" s="109" t="str">
        <f>VLOOKUP(C619,'Hemis baza'!K:AF,3,)</f>
        <v>3-kurs</v>
      </c>
      <c r="G619" s="47" t="s">
        <v>4882</v>
      </c>
      <c r="H619" s="404" t="str">
        <f>VLOOKUP(C619,'Hemis baza'!K:AF,5,)</f>
        <v>S3-22 AP</v>
      </c>
      <c r="I619" s="403" t="str">
        <f>VLOOKUP(C619,'Hemis baza'!K:AF,11,)</f>
        <v>Bakalavr</v>
      </c>
      <c r="J619" s="23" t="str">
        <f>VLOOKUP(C619,'Hemis baza'!K:AF,12,)</f>
        <v>Sirtqi</v>
      </c>
      <c r="K619" s="77" t="s">
        <v>3671</v>
      </c>
      <c r="L619" s="50">
        <v>12000000</v>
      </c>
      <c r="M619" s="50">
        <f>SUMIF('BR 3'!B:B,'3-kurs'!C619,'BR 3'!G:G)</f>
        <v>4000000</v>
      </c>
      <c r="N619" s="12">
        <f t="shared" si="58"/>
        <v>8000000</v>
      </c>
      <c r="O619" s="50"/>
      <c r="P619" s="12">
        <f t="shared" si="59"/>
        <v>0</v>
      </c>
      <c r="Q619" s="48"/>
      <c r="T619" s="50">
        <f t="shared" si="55"/>
        <v>0</v>
      </c>
      <c r="U619" s="50">
        <v>4000000</v>
      </c>
      <c r="V619" s="50">
        <v>0</v>
      </c>
      <c r="W619" s="50"/>
      <c r="X619" s="558"/>
      <c r="Y619" s="558"/>
      <c r="Z619" s="558"/>
      <c r="AA619" s="55">
        <f t="shared" si="60"/>
        <v>12000000</v>
      </c>
      <c r="AB619" s="55">
        <f t="shared" si="56"/>
        <v>4000000</v>
      </c>
      <c r="AC619" s="55">
        <f t="shared" si="56"/>
        <v>8000000</v>
      </c>
      <c r="AD619" s="55">
        <f t="shared" si="57"/>
        <v>0</v>
      </c>
    </row>
    <row r="620" spans="1:30" s="51" customFormat="1" x14ac:dyDescent="0.25">
      <c r="A620" s="89">
        <f>SUBTOTAL(103,$B$2:B620)</f>
        <v>619</v>
      </c>
      <c r="B620" s="48" t="s">
        <v>3672</v>
      </c>
      <c r="C620" s="49">
        <v>42807931140012</v>
      </c>
      <c r="D620" s="49" t="str">
        <f>VLOOKUP(C620,'Hemis baza'!K:AJ,26,)</f>
        <v>438231100104</v>
      </c>
      <c r="E620" s="24" t="str">
        <f>VLOOKUP(C620,'Hemis baza'!K:AF,13,)</f>
        <v>To‘lov-shartnoma</v>
      </c>
      <c r="F620" s="109" t="str">
        <f>VLOOKUP(C620,'Hemis baza'!K:AF,3,)</f>
        <v>3-kurs</v>
      </c>
      <c r="G620" s="307" t="s">
        <v>318</v>
      </c>
      <c r="H620" s="404" t="str">
        <f>VLOOKUP(C620,'Hemis baza'!K:AF,5,)</f>
        <v>S2-22 IQT</v>
      </c>
      <c r="I620" s="403" t="str">
        <f>VLOOKUP(C620,'Hemis baza'!K:AF,11,)</f>
        <v>Bakalavr</v>
      </c>
      <c r="J620" s="23" t="str">
        <f>VLOOKUP(C620,'Hemis baza'!K:AF,12,)</f>
        <v>Sirtqi</v>
      </c>
      <c r="K620" s="77" t="s">
        <v>3673</v>
      </c>
      <c r="L620" s="50">
        <v>12000000</v>
      </c>
      <c r="M620" s="50">
        <f>SUMIF('BR 3'!B:B,'3-kurs'!C620,'BR 3'!G:G)</f>
        <v>11504448</v>
      </c>
      <c r="N620" s="12">
        <f t="shared" si="58"/>
        <v>495552</v>
      </c>
      <c r="O620" s="50"/>
      <c r="P620" s="12">
        <f t="shared" si="59"/>
        <v>0</v>
      </c>
      <c r="Q620" s="48"/>
      <c r="T620" s="50">
        <f t="shared" ref="T620:T659" si="61">M620-U620</f>
        <v>2000000</v>
      </c>
      <c r="U620" s="50">
        <v>9504448</v>
      </c>
      <c r="V620" s="50">
        <v>0</v>
      </c>
      <c r="W620" s="50"/>
      <c r="X620" s="558"/>
      <c r="Y620" s="558"/>
      <c r="Z620" s="558"/>
      <c r="AA620" s="55">
        <f t="shared" si="60"/>
        <v>12000000</v>
      </c>
      <c r="AB620" s="55">
        <f t="shared" si="56"/>
        <v>11504448</v>
      </c>
      <c r="AC620" s="55">
        <f t="shared" si="56"/>
        <v>495552</v>
      </c>
      <c r="AD620" s="55">
        <f t="shared" si="57"/>
        <v>0</v>
      </c>
    </row>
    <row r="621" spans="1:30" s="51" customFormat="1" x14ac:dyDescent="0.25">
      <c r="A621" s="89">
        <f>SUBTOTAL(103,$B$2:B621)</f>
        <v>620</v>
      </c>
      <c r="B621" s="48" t="s">
        <v>3674</v>
      </c>
      <c r="C621" s="49">
        <v>40512941140029</v>
      </c>
      <c r="D621" s="49" t="str">
        <f>VLOOKUP(C621,'Hemis baza'!K:AJ,26,)</f>
        <v>438231100105</v>
      </c>
      <c r="E621" s="24" t="str">
        <f>VLOOKUP(C621,'Hemis baza'!K:AF,13,)</f>
        <v>To‘lov-shartnoma</v>
      </c>
      <c r="F621" s="109" t="str">
        <f>VLOOKUP(C621,'Hemis baza'!K:AF,3,)</f>
        <v>3-kurs</v>
      </c>
      <c r="G621" s="307" t="s">
        <v>318</v>
      </c>
      <c r="H621" s="404" t="str">
        <f>VLOOKUP(C621,'Hemis baza'!K:AF,5,)</f>
        <v>S2-22 IQT</v>
      </c>
      <c r="I621" s="403" t="str">
        <f>VLOOKUP(C621,'Hemis baza'!K:AF,11,)</f>
        <v>Bakalavr</v>
      </c>
      <c r="J621" s="23" t="str">
        <f>VLOOKUP(C621,'Hemis baza'!K:AF,12,)</f>
        <v>Sirtqi</v>
      </c>
      <c r="K621" s="77" t="s">
        <v>3675</v>
      </c>
      <c r="L621" s="50">
        <v>12000000</v>
      </c>
      <c r="M621" s="50">
        <f>SUMIF('BR 3'!B:B,'3-kurs'!C621,'BR 3'!G:G)</f>
        <v>11700000</v>
      </c>
      <c r="N621" s="12">
        <f t="shared" si="58"/>
        <v>300000</v>
      </c>
      <c r="O621" s="50"/>
      <c r="P621" s="12">
        <f t="shared" si="59"/>
        <v>0</v>
      </c>
      <c r="Q621" s="48"/>
      <c r="T621" s="50">
        <f t="shared" si="61"/>
        <v>0</v>
      </c>
      <c r="U621" s="50">
        <v>11700000</v>
      </c>
      <c r="V621" s="50">
        <v>0</v>
      </c>
      <c r="W621" s="50"/>
      <c r="X621" s="558"/>
      <c r="Y621" s="558"/>
      <c r="Z621" s="558"/>
      <c r="AA621" s="55">
        <f t="shared" si="60"/>
        <v>12000000</v>
      </c>
      <c r="AB621" s="55">
        <f t="shared" si="56"/>
        <v>11700000</v>
      </c>
      <c r="AC621" s="55">
        <f t="shared" si="56"/>
        <v>300000</v>
      </c>
      <c r="AD621" s="55">
        <f t="shared" si="57"/>
        <v>0</v>
      </c>
    </row>
    <row r="622" spans="1:30" s="51" customFormat="1" x14ac:dyDescent="0.25">
      <c r="A622" s="89">
        <f>SUBTOTAL(103,$B$2:B622)</f>
        <v>621</v>
      </c>
      <c r="B622" s="48" t="s">
        <v>3676</v>
      </c>
      <c r="C622" s="49">
        <v>42212975300012</v>
      </c>
      <c r="D622" s="49" t="str">
        <f>VLOOKUP(C622,'Hemis baza'!K:AJ,26,)</f>
        <v>438231100146</v>
      </c>
      <c r="E622" s="24" t="str">
        <f>VLOOKUP(C622,'Hemis baza'!K:AF,13,)</f>
        <v>To‘lov-shartnoma</v>
      </c>
      <c r="F622" s="109" t="str">
        <f>VLOOKUP(C622,'Hemis baza'!K:AF,3,)</f>
        <v>3-kurs</v>
      </c>
      <c r="G622" s="47" t="s">
        <v>36</v>
      </c>
      <c r="H622" s="404" t="str">
        <f>VLOOKUP(C622,'Hemis baza'!K:AF,5,)</f>
        <v>S2-22 MT</v>
      </c>
      <c r="I622" s="403" t="str">
        <f>VLOOKUP(C622,'Hemis baza'!K:AF,11,)</f>
        <v>Bakalavr</v>
      </c>
      <c r="J622" s="23" t="str">
        <f>VLOOKUP(C622,'Hemis baza'!K:AF,12,)</f>
        <v>Sirtqi</v>
      </c>
      <c r="K622" s="77" t="s">
        <v>3677</v>
      </c>
      <c r="L622" s="50">
        <v>12000000</v>
      </c>
      <c r="M622" s="50">
        <f>SUMIF('BR 3'!B:B,'3-kurs'!C622,'BR 3'!G:G)</f>
        <v>12000000</v>
      </c>
      <c r="N622" s="12">
        <f t="shared" si="58"/>
        <v>0</v>
      </c>
      <c r="O622" s="50"/>
      <c r="P622" s="12">
        <f t="shared" si="59"/>
        <v>0</v>
      </c>
      <c r="Q622" s="48"/>
      <c r="T622" s="50">
        <f t="shared" si="61"/>
        <v>0</v>
      </c>
      <c r="U622" s="50">
        <v>12000000</v>
      </c>
      <c r="V622" s="50">
        <v>0</v>
      </c>
      <c r="W622" s="50"/>
      <c r="X622" s="558"/>
      <c r="Y622" s="558"/>
      <c r="Z622" s="558"/>
      <c r="AA622" s="55">
        <f t="shared" si="60"/>
        <v>12000000</v>
      </c>
      <c r="AB622" s="55">
        <f t="shared" si="56"/>
        <v>12000000</v>
      </c>
      <c r="AC622" s="55">
        <f t="shared" si="56"/>
        <v>0</v>
      </c>
      <c r="AD622" s="55">
        <f t="shared" si="57"/>
        <v>0</v>
      </c>
    </row>
    <row r="623" spans="1:30" s="51" customFormat="1" x14ac:dyDescent="0.25">
      <c r="A623" s="89">
        <f>SUBTOTAL(103,$B$2:B623)</f>
        <v>622</v>
      </c>
      <c r="B623" s="48" t="s">
        <v>3678</v>
      </c>
      <c r="C623" s="49">
        <v>41504911140068</v>
      </c>
      <c r="D623" s="49" t="str">
        <f>VLOOKUP(C623,'Hemis baza'!K:AJ,26,)</f>
        <v>438231100268</v>
      </c>
      <c r="E623" s="24" t="str">
        <f>VLOOKUP(C623,'Hemis baza'!K:AF,13,)</f>
        <v>To‘lov-shartnoma</v>
      </c>
      <c r="F623" s="109" t="str">
        <f>VLOOKUP(C623,'Hemis baza'!K:AF,3,)</f>
        <v>3-kurs</v>
      </c>
      <c r="G623" s="47" t="s">
        <v>181</v>
      </c>
      <c r="H623" s="404" t="str">
        <f>VLOOKUP(C623,'Hemis baza'!K:AF,5,)</f>
        <v>S1-22 O`TA</v>
      </c>
      <c r="I623" s="403" t="str">
        <f>VLOOKUP(C623,'Hemis baza'!K:AF,11,)</f>
        <v>Bakalavr</v>
      </c>
      <c r="J623" s="23" t="str">
        <f>VLOOKUP(C623,'Hemis baza'!K:AF,12,)</f>
        <v>Sirtqi</v>
      </c>
      <c r="K623" s="77" t="s">
        <v>3679</v>
      </c>
      <c r="L623" s="50">
        <v>12000000</v>
      </c>
      <c r="M623" s="50">
        <f>SUMIF('BR 3'!B:B,'3-kurs'!C623,'BR 3'!G:G)</f>
        <v>12000000</v>
      </c>
      <c r="N623" s="12">
        <f t="shared" si="58"/>
        <v>0</v>
      </c>
      <c r="O623" s="50"/>
      <c r="P623" s="12">
        <f t="shared" si="59"/>
        <v>0</v>
      </c>
      <c r="Q623" s="48"/>
      <c r="T623" s="50">
        <f t="shared" si="61"/>
        <v>0</v>
      </c>
      <c r="U623" s="50">
        <v>12000000</v>
      </c>
      <c r="V623" s="50">
        <v>0</v>
      </c>
      <c r="W623" s="50"/>
      <c r="X623" s="558"/>
      <c r="Y623" s="558"/>
      <c r="Z623" s="558"/>
      <c r="AA623" s="55">
        <f t="shared" si="60"/>
        <v>12000000</v>
      </c>
      <c r="AB623" s="55">
        <f t="shared" si="56"/>
        <v>12000000</v>
      </c>
      <c r="AC623" s="55">
        <f t="shared" si="56"/>
        <v>0</v>
      </c>
      <c r="AD623" s="55">
        <f t="shared" si="57"/>
        <v>0</v>
      </c>
    </row>
    <row r="624" spans="1:30" s="51" customFormat="1" x14ac:dyDescent="0.25">
      <c r="A624" s="89">
        <f>SUBTOTAL(103,$B$2:B624)</f>
        <v>623</v>
      </c>
      <c r="B624" s="48" t="s">
        <v>3680</v>
      </c>
      <c r="C624" s="49">
        <v>30108931050011</v>
      </c>
      <c r="D624" s="49" t="str">
        <f>VLOOKUP(C624,'Hemis baza'!K:AJ,26,)</f>
        <v>438231100290</v>
      </c>
      <c r="E624" s="24" t="str">
        <f>VLOOKUP(C624,'Hemis baza'!K:AF,13,)</f>
        <v>To‘lov-shartnoma</v>
      </c>
      <c r="F624" s="109" t="str">
        <f>VLOOKUP(C624,'Hemis baza'!K:AF,3,)</f>
        <v>3-kurs</v>
      </c>
      <c r="G624" s="307" t="s">
        <v>318</v>
      </c>
      <c r="H624" s="404" t="str">
        <f>VLOOKUP(C624,'Hemis baza'!K:AF,5,)</f>
        <v>S1-22 IQT</v>
      </c>
      <c r="I624" s="403" t="str">
        <f>VLOOKUP(C624,'Hemis baza'!K:AF,11,)</f>
        <v>Bakalavr</v>
      </c>
      <c r="J624" s="23" t="str">
        <f>VLOOKUP(C624,'Hemis baza'!K:AF,12,)</f>
        <v>Sirtqi</v>
      </c>
      <c r="K624" s="77" t="s">
        <v>3681</v>
      </c>
      <c r="L624" s="50">
        <v>12000000</v>
      </c>
      <c r="M624" s="50">
        <f>SUMIF('BR 3'!B:B,'3-kurs'!C624,'BR 3'!G:G)</f>
        <v>8000000</v>
      </c>
      <c r="N624" s="12">
        <f t="shared" si="58"/>
        <v>4000000</v>
      </c>
      <c r="O624" s="50"/>
      <c r="P624" s="12">
        <f t="shared" si="59"/>
        <v>0</v>
      </c>
      <c r="Q624" s="48"/>
      <c r="T624" s="50">
        <f t="shared" si="61"/>
        <v>0</v>
      </c>
      <c r="U624" s="50">
        <v>8000000</v>
      </c>
      <c r="V624" s="50">
        <v>0</v>
      </c>
      <c r="W624" s="50"/>
      <c r="X624" s="558"/>
      <c r="Y624" s="558"/>
      <c r="Z624" s="558"/>
      <c r="AA624" s="55">
        <f t="shared" si="60"/>
        <v>12000000</v>
      </c>
      <c r="AB624" s="55">
        <f t="shared" si="56"/>
        <v>8000000</v>
      </c>
      <c r="AC624" s="55">
        <f t="shared" si="56"/>
        <v>4000000</v>
      </c>
      <c r="AD624" s="55">
        <f t="shared" si="57"/>
        <v>0</v>
      </c>
    </row>
    <row r="625" spans="1:30" x14ac:dyDescent="0.25">
      <c r="A625" s="89">
        <f>SUBTOTAL(103,$B$2:B625)</f>
        <v>624</v>
      </c>
      <c r="B625" s="384" t="s">
        <v>3682</v>
      </c>
      <c r="C625" s="49">
        <v>31611975290015</v>
      </c>
      <c r="D625" s="49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7"/>
      <c r="H625" s="404" t="e">
        <f>VLOOKUP(C625,'Hemis baza'!K:AF,5,)</f>
        <v>#N/A</v>
      </c>
      <c r="I625" s="403" t="e">
        <f>VLOOKUP(C625,'Hemis baza'!K:AF,11,)</f>
        <v>#N/A</v>
      </c>
      <c r="J625" s="23" t="e">
        <f>VLOOKUP(C625,'Hemis baza'!K:AF,12,)</f>
        <v>#N/A</v>
      </c>
      <c r="K625" s="77" t="s">
        <v>3683</v>
      </c>
      <c r="L625" s="342">
        <v>12000000</v>
      </c>
      <c r="M625" s="342">
        <f>SUMIF('BR 3'!B:B,'3-kurs'!C625,'BR 3'!G:G)</f>
        <v>-5700000</v>
      </c>
      <c r="N625" s="12">
        <f t="shared" si="58"/>
        <v>17700000</v>
      </c>
      <c r="O625" s="342"/>
      <c r="P625" s="12">
        <f t="shared" si="59"/>
        <v>0</v>
      </c>
      <c r="Q625" s="384"/>
      <c r="T625" s="342">
        <f t="shared" si="61"/>
        <v>0</v>
      </c>
      <c r="U625" s="342">
        <v>-5700000</v>
      </c>
      <c r="V625" s="342">
        <v>916664</v>
      </c>
      <c r="W625" s="342"/>
      <c r="X625" s="559"/>
      <c r="Y625" s="559"/>
      <c r="Z625" s="559"/>
      <c r="AA625" s="55">
        <f t="shared" si="60"/>
        <v>12000000</v>
      </c>
      <c r="AB625" s="55">
        <f t="shared" si="56"/>
        <v>-5700000</v>
      </c>
      <c r="AC625" s="55">
        <f t="shared" si="56"/>
        <v>17700000</v>
      </c>
      <c r="AD625" s="55">
        <f t="shared" si="57"/>
        <v>0</v>
      </c>
    </row>
    <row r="626" spans="1:30" s="51" customFormat="1" x14ac:dyDescent="0.25">
      <c r="A626" s="89">
        <f>SUBTOTAL(103,$B$2:B626)</f>
        <v>625</v>
      </c>
      <c r="B626" s="48" t="s">
        <v>3684</v>
      </c>
      <c r="C626" s="49">
        <v>60406055310105</v>
      </c>
      <c r="D626" s="49" t="e">
        <f>VLOOKUP(C626,'Hemis baza'!K:AJ,26,)</f>
        <v>#N/A</v>
      </c>
      <c r="E626" s="24" t="e">
        <f>VLOOKUP(C626,'Hemis baza'!K:AF,13,)</f>
        <v>#N/A</v>
      </c>
      <c r="F626" s="109" t="e">
        <f>VLOOKUP(C626,'Hemis baza'!K:AF,3,)</f>
        <v>#N/A</v>
      </c>
      <c r="G626" s="47"/>
      <c r="H626" s="404" t="e">
        <f>VLOOKUP(C626,'Hemis baza'!K:AF,5,)</f>
        <v>#N/A</v>
      </c>
      <c r="I626" s="403" t="e">
        <f>VLOOKUP(C626,'Hemis baza'!K:AF,11,)</f>
        <v>#N/A</v>
      </c>
      <c r="J626" s="23" t="e">
        <f>VLOOKUP(C626,'Hemis baza'!K:AF,12,)</f>
        <v>#N/A</v>
      </c>
      <c r="K626" s="77" t="s">
        <v>3685</v>
      </c>
      <c r="L626" s="50">
        <v>15000000</v>
      </c>
      <c r="M626" s="50">
        <f>SUMIF('BR 3'!B:B,'3-kurs'!C626,'BR 3'!G:G)</f>
        <v>0</v>
      </c>
      <c r="N626" s="12">
        <f t="shared" si="58"/>
        <v>15000000</v>
      </c>
      <c r="O626" s="50"/>
      <c r="P626" s="12">
        <f t="shared" si="59"/>
        <v>0</v>
      </c>
      <c r="Q626" s="48" t="s">
        <v>7176</v>
      </c>
      <c r="T626" s="50">
        <f t="shared" si="61"/>
        <v>0</v>
      </c>
      <c r="U626" s="50">
        <v>0</v>
      </c>
      <c r="V626" s="50">
        <v>3000000</v>
      </c>
      <c r="W626" s="50"/>
      <c r="X626" s="558"/>
      <c r="Y626" s="558"/>
      <c r="Z626" s="558"/>
      <c r="AA626" s="55">
        <f t="shared" si="60"/>
        <v>15000000</v>
      </c>
      <c r="AB626" s="55">
        <f t="shared" si="56"/>
        <v>0</v>
      </c>
      <c r="AC626" s="55">
        <f t="shared" si="56"/>
        <v>15000000</v>
      </c>
      <c r="AD626" s="55">
        <f t="shared" si="57"/>
        <v>0</v>
      </c>
    </row>
    <row r="627" spans="1:30" s="51" customFormat="1" x14ac:dyDescent="0.25">
      <c r="A627" s="89">
        <f>SUBTOTAL(103,$B$2:B627)</f>
        <v>626</v>
      </c>
      <c r="B627" s="48" t="s">
        <v>3686</v>
      </c>
      <c r="C627" s="49">
        <v>51710036210024</v>
      </c>
      <c r="D627" s="49" t="str">
        <f>VLOOKUP(C627,'Hemis baza'!K:AJ,26,)</f>
        <v>438221100079</v>
      </c>
      <c r="E627" s="24" t="str">
        <f>VLOOKUP(C627,'Hemis baza'!K:AF,13,)</f>
        <v>To‘lov-shartnoma</v>
      </c>
      <c r="F627" s="109" t="str">
        <f>VLOOKUP(C627,'Hemis baza'!K:AF,3,)</f>
        <v>3-kurs</v>
      </c>
      <c r="G627" s="47" t="s">
        <v>4882</v>
      </c>
      <c r="H627" s="404" t="str">
        <f>VLOOKUP(C627,'Hemis baza'!K:AF,5,)</f>
        <v>1-22 AP</v>
      </c>
      <c r="I627" s="403" t="str">
        <f>VLOOKUP(C627,'Hemis baza'!K:AF,11,)</f>
        <v>Bakalavr</v>
      </c>
      <c r="J627" s="23" t="str">
        <f>VLOOKUP(C627,'Hemis baza'!K:AF,12,)</f>
        <v>Kunduzgi</v>
      </c>
      <c r="K627" s="77" t="s">
        <v>3687</v>
      </c>
      <c r="L627" s="50">
        <v>15000000</v>
      </c>
      <c r="M627" s="50">
        <f>SUMIF('BR 3'!B:B,'3-kurs'!C627,'BR 3'!G:G)</f>
        <v>5000000</v>
      </c>
      <c r="N627" s="12">
        <f t="shared" si="58"/>
        <v>10000000</v>
      </c>
      <c r="O627" s="50"/>
      <c r="P627" s="12">
        <f t="shared" si="59"/>
        <v>0</v>
      </c>
      <c r="Q627" s="48"/>
      <c r="T627" s="50">
        <f t="shared" si="61"/>
        <v>0</v>
      </c>
      <c r="U627" s="50">
        <v>5000000</v>
      </c>
      <c r="V627" s="50">
        <v>0</v>
      </c>
      <c r="W627" s="50"/>
      <c r="X627" s="558"/>
      <c r="Y627" s="558"/>
      <c r="Z627" s="558"/>
      <c r="AA627" s="55">
        <f t="shared" si="60"/>
        <v>15000000</v>
      </c>
      <c r="AB627" s="55">
        <f t="shared" si="56"/>
        <v>5000000</v>
      </c>
      <c r="AC627" s="55">
        <f t="shared" si="56"/>
        <v>10000000</v>
      </c>
      <c r="AD627" s="55">
        <f t="shared" si="57"/>
        <v>0</v>
      </c>
    </row>
    <row r="628" spans="1:30" s="51" customFormat="1" x14ac:dyDescent="0.25">
      <c r="A628" s="89">
        <f>SUBTOTAL(103,$B$2:B628)</f>
        <v>627</v>
      </c>
      <c r="B628" s="48" t="s">
        <v>3690</v>
      </c>
      <c r="C628" s="49">
        <v>50301015300013</v>
      </c>
      <c r="D628" s="49" t="str">
        <f>VLOOKUP(C628,'Hemis baza'!K:AJ,26,)</f>
        <v>438231100077</v>
      </c>
      <c r="E628" s="24" t="str">
        <f>VLOOKUP(C628,'Hemis baza'!K:AF,13,)</f>
        <v>To‘lov-shartnoma</v>
      </c>
      <c r="F628" s="109" t="str">
        <f>VLOOKUP(C628,'Hemis baza'!K:AF,3,)</f>
        <v>3-kurs</v>
      </c>
      <c r="G628" s="307" t="s">
        <v>318</v>
      </c>
      <c r="H628" s="404" t="str">
        <f>VLOOKUP(C628,'Hemis baza'!K:AF,5,)</f>
        <v>S1-22 IQT</v>
      </c>
      <c r="I628" s="403" t="str">
        <f>VLOOKUP(C628,'Hemis baza'!K:AF,11,)</f>
        <v>Bakalavr</v>
      </c>
      <c r="J628" s="23" t="str">
        <f>VLOOKUP(C628,'Hemis baza'!K:AF,12,)</f>
        <v>Sirtqi</v>
      </c>
      <c r="K628" s="77" t="s">
        <v>3691</v>
      </c>
      <c r="L628" s="50">
        <v>12000000</v>
      </c>
      <c r="M628" s="50">
        <f>SUMIF('BR 3'!B:B,'3-kurs'!C628,'BR 3'!G:G)</f>
        <v>12000000</v>
      </c>
      <c r="N628" s="12">
        <f t="shared" si="58"/>
        <v>0</v>
      </c>
      <c r="O628" s="50"/>
      <c r="P628" s="12">
        <f t="shared" si="59"/>
        <v>0</v>
      </c>
      <c r="Q628" s="48"/>
      <c r="T628" s="50">
        <f t="shared" si="61"/>
        <v>0</v>
      </c>
      <c r="U628" s="50">
        <v>12000000</v>
      </c>
      <c r="V628" s="50">
        <v>0</v>
      </c>
      <c r="W628" s="50"/>
      <c r="X628" s="558"/>
      <c r="Y628" s="558"/>
      <c r="Z628" s="558"/>
      <c r="AA628" s="55">
        <f t="shared" si="60"/>
        <v>12000000</v>
      </c>
      <c r="AB628" s="55">
        <f t="shared" si="56"/>
        <v>12000000</v>
      </c>
      <c r="AC628" s="55">
        <f t="shared" si="56"/>
        <v>0</v>
      </c>
      <c r="AD628" s="55">
        <f t="shared" si="57"/>
        <v>0</v>
      </c>
    </row>
    <row r="629" spans="1:30" s="51" customFormat="1" x14ac:dyDescent="0.25">
      <c r="A629" s="89">
        <f>SUBTOTAL(103,$B$2:B629)</f>
        <v>628</v>
      </c>
      <c r="B629" s="48" t="s">
        <v>3692</v>
      </c>
      <c r="C629" s="49">
        <v>41802931120010</v>
      </c>
      <c r="D629" s="49" t="str">
        <f>VLOOKUP(C629,'Hemis baza'!K:AJ,26,)</f>
        <v>438221100257</v>
      </c>
      <c r="E629" s="24" t="str">
        <f>VLOOKUP(C629,'Hemis baza'!K:AF,13,)</f>
        <v>To‘lov-shartnoma</v>
      </c>
      <c r="F629" s="109" t="str">
        <f>VLOOKUP(C629,'Hemis baza'!K:AF,3,)</f>
        <v>3-kurs</v>
      </c>
      <c r="G629" s="307" t="s">
        <v>361</v>
      </c>
      <c r="H629" s="404" t="str">
        <f>VLOOKUP(C629,'Hemis baza'!K:AF,5,)</f>
        <v>S1-22 PSI</v>
      </c>
      <c r="I629" s="403" t="str">
        <f>VLOOKUP(C629,'Hemis baza'!K:AF,11,)</f>
        <v>Bakalavr</v>
      </c>
      <c r="J629" s="23" t="str">
        <f>VLOOKUP(C629,'Hemis baza'!K:AF,12,)</f>
        <v>Sirtqi</v>
      </c>
      <c r="K629" s="77" t="s">
        <v>3693</v>
      </c>
      <c r="L629" s="50">
        <v>12000000</v>
      </c>
      <c r="M629" s="50">
        <f>SUMIF('BR 3'!B:B,'3-kurs'!C629,'BR 3'!G:G)</f>
        <v>12000000</v>
      </c>
      <c r="N629" s="12">
        <f t="shared" si="58"/>
        <v>0</v>
      </c>
      <c r="O629" s="50"/>
      <c r="P629" s="12">
        <f t="shared" si="59"/>
        <v>0</v>
      </c>
      <c r="Q629" s="48"/>
      <c r="T629" s="50">
        <f t="shared" si="61"/>
        <v>0</v>
      </c>
      <c r="U629" s="50">
        <v>12000000</v>
      </c>
      <c r="V629" s="50">
        <v>0</v>
      </c>
      <c r="W629" s="50"/>
      <c r="X629" s="558"/>
      <c r="Y629" s="558"/>
      <c r="Z629" s="558"/>
      <c r="AA629" s="55">
        <f t="shared" si="60"/>
        <v>12000000</v>
      </c>
      <c r="AB629" s="55">
        <f t="shared" si="56"/>
        <v>12000000</v>
      </c>
      <c r="AC629" s="55">
        <f t="shared" si="56"/>
        <v>0</v>
      </c>
      <c r="AD629" s="55">
        <f t="shared" si="57"/>
        <v>0</v>
      </c>
    </row>
    <row r="630" spans="1:30" s="51" customFormat="1" x14ac:dyDescent="0.25">
      <c r="A630" s="89">
        <f>SUBTOTAL(103,$B$2:B630)</f>
        <v>629</v>
      </c>
      <c r="B630" s="48" t="s">
        <v>3694</v>
      </c>
      <c r="C630" s="49">
        <v>40302935300012</v>
      </c>
      <c r="D630" s="49" t="str">
        <f>VLOOKUP(C630,'Hemis baza'!K:AJ,26,)</f>
        <v>438231100303</v>
      </c>
      <c r="E630" s="24" t="str">
        <f>VLOOKUP(C630,'Hemis baza'!K:AF,13,)</f>
        <v>To‘lov-shartnoma</v>
      </c>
      <c r="F630" s="109" t="str">
        <f>VLOOKUP(C630,'Hemis baza'!K:AF,3,)</f>
        <v>3-kurs</v>
      </c>
      <c r="G630" s="47" t="s">
        <v>36</v>
      </c>
      <c r="H630" s="404" t="str">
        <f>VLOOKUP(C630,'Hemis baza'!K:AF,5,)</f>
        <v>S1-22 MT</v>
      </c>
      <c r="I630" s="403" t="str">
        <f>VLOOKUP(C630,'Hemis baza'!K:AF,11,)</f>
        <v>Bakalavr</v>
      </c>
      <c r="J630" s="23" t="str">
        <f>VLOOKUP(C630,'Hemis baza'!K:AF,12,)</f>
        <v>Sirtqi</v>
      </c>
      <c r="K630" s="77" t="s">
        <v>3695</v>
      </c>
      <c r="L630" s="50">
        <v>12000000</v>
      </c>
      <c r="M630" s="50">
        <f>SUMIF('BR 3'!B:B,'3-kurs'!C630,'BR 3'!G:G)</f>
        <v>9465000</v>
      </c>
      <c r="N630" s="12">
        <f t="shared" si="58"/>
        <v>2535000</v>
      </c>
      <c r="O630" s="50"/>
      <c r="P630" s="12">
        <f t="shared" si="59"/>
        <v>0</v>
      </c>
      <c r="Q630" s="48" t="s">
        <v>7176</v>
      </c>
      <c r="T630" s="50">
        <f t="shared" si="61"/>
        <v>0</v>
      </c>
      <c r="U630" s="50">
        <v>9465000</v>
      </c>
      <c r="V630" s="50">
        <v>916665</v>
      </c>
      <c r="W630" s="50"/>
      <c r="X630" s="558"/>
      <c r="Y630" s="558"/>
      <c r="Z630" s="558"/>
      <c r="AA630" s="55">
        <f t="shared" si="60"/>
        <v>12000000</v>
      </c>
      <c r="AB630" s="55">
        <f t="shared" si="56"/>
        <v>9465000</v>
      </c>
      <c r="AC630" s="55">
        <f t="shared" si="56"/>
        <v>2535000</v>
      </c>
      <c r="AD630" s="55">
        <f t="shared" si="57"/>
        <v>0</v>
      </c>
    </row>
    <row r="631" spans="1:30" s="51" customFormat="1" x14ac:dyDescent="0.25">
      <c r="A631" s="89">
        <f>SUBTOTAL(103,$B$2:B631)</f>
        <v>630</v>
      </c>
      <c r="B631" s="48" t="s">
        <v>3696</v>
      </c>
      <c r="C631" s="49">
        <v>40506901070064</v>
      </c>
      <c r="D631" s="49" t="e">
        <f>VLOOKUP(C631,'Hemis baza'!K:AJ,26,)</f>
        <v>#N/A</v>
      </c>
      <c r="E631" s="24" t="e">
        <f>VLOOKUP(C631,'Hemis baza'!K:AF,13,)</f>
        <v>#N/A</v>
      </c>
      <c r="F631" s="109" t="e">
        <f>VLOOKUP(C631,'Hemis baza'!K:AF,3,)</f>
        <v>#N/A</v>
      </c>
      <c r="G631" s="47"/>
      <c r="H631" s="404" t="e">
        <f>VLOOKUP(C631,'Hemis baza'!K:AF,5,)</f>
        <v>#N/A</v>
      </c>
      <c r="I631" s="403" t="e">
        <f>VLOOKUP(C631,'Hemis baza'!K:AF,11,)</f>
        <v>#N/A</v>
      </c>
      <c r="J631" s="23" t="e">
        <f>VLOOKUP(C631,'Hemis baza'!K:AF,12,)</f>
        <v>#N/A</v>
      </c>
      <c r="K631" s="77" t="s">
        <v>4694</v>
      </c>
      <c r="L631" s="50">
        <v>15000000</v>
      </c>
      <c r="M631" s="50">
        <f>SUMIF('BR 3'!B:B,'3-kurs'!C631,'BR 3'!G:G)</f>
        <v>0</v>
      </c>
      <c r="N631" s="12">
        <f t="shared" si="58"/>
        <v>15000000</v>
      </c>
      <c r="O631" s="50"/>
      <c r="P631" s="12">
        <f t="shared" si="59"/>
        <v>0</v>
      </c>
      <c r="Q631" s="48"/>
      <c r="T631" s="50">
        <f t="shared" si="61"/>
        <v>0</v>
      </c>
      <c r="U631" s="50">
        <v>0</v>
      </c>
      <c r="V631" s="50">
        <v>0</v>
      </c>
      <c r="W631" s="50"/>
      <c r="X631" s="558"/>
      <c r="Y631" s="558"/>
      <c r="Z631" s="558"/>
      <c r="AA631" s="55">
        <f t="shared" si="60"/>
        <v>15000000</v>
      </c>
      <c r="AB631" s="55">
        <f t="shared" si="56"/>
        <v>0</v>
      </c>
      <c r="AC631" s="55">
        <f t="shared" si="56"/>
        <v>15000000</v>
      </c>
      <c r="AD631" s="55">
        <f t="shared" si="57"/>
        <v>0</v>
      </c>
    </row>
    <row r="632" spans="1:30" s="51" customFormat="1" x14ac:dyDescent="0.25">
      <c r="A632" s="89">
        <f>SUBTOTAL(103,$B$2:B632)</f>
        <v>631</v>
      </c>
      <c r="B632" s="48" t="s">
        <v>3697</v>
      </c>
      <c r="C632" s="49">
        <v>62105035360043</v>
      </c>
      <c r="D632" s="49" t="str">
        <f>VLOOKUP(C632,'Hemis baza'!K:AJ,26,)</f>
        <v>438221100067</v>
      </c>
      <c r="E632" s="24" t="str">
        <f>VLOOKUP(C632,'Hemis baza'!K:AF,13,)</f>
        <v>To‘lov-shartnoma</v>
      </c>
      <c r="F632" s="109" t="str">
        <f>VLOOKUP(C632,'Hemis baza'!K:AF,3,)</f>
        <v>3-kurs</v>
      </c>
      <c r="G632" s="47" t="s">
        <v>19615</v>
      </c>
      <c r="H632" s="404" t="str">
        <f>VLOOKUP(C632,'Hemis baza'!K:AF,5,)</f>
        <v>1-22 MBTXT</v>
      </c>
      <c r="I632" s="403" t="str">
        <f>VLOOKUP(C632,'Hemis baza'!K:AF,11,)</f>
        <v>Bakalavr</v>
      </c>
      <c r="J632" s="23" t="str">
        <f>VLOOKUP(C632,'Hemis baza'!K:AF,12,)</f>
        <v>Kunduzgi</v>
      </c>
      <c r="K632" s="77" t="s">
        <v>3698</v>
      </c>
      <c r="L632" s="50">
        <v>15000000</v>
      </c>
      <c r="M632" s="50">
        <f>SUMIF('BR 3'!B:B,'3-kurs'!C632,'BR 3'!G:G)</f>
        <v>7500000</v>
      </c>
      <c r="N632" s="12">
        <f t="shared" si="58"/>
        <v>7500000</v>
      </c>
      <c r="O632" s="50"/>
      <c r="P632" s="12">
        <f t="shared" si="59"/>
        <v>0</v>
      </c>
      <c r="Q632" s="48" t="s">
        <v>7176</v>
      </c>
      <c r="T632" s="50">
        <f t="shared" si="61"/>
        <v>0</v>
      </c>
      <c r="U632" s="50">
        <v>7500000</v>
      </c>
      <c r="V632" s="50">
        <v>1000000</v>
      </c>
      <c r="W632" s="50"/>
      <c r="X632" s="558"/>
      <c r="Y632" s="558"/>
      <c r="Z632" s="558"/>
      <c r="AA632" s="55">
        <f t="shared" si="60"/>
        <v>15000000</v>
      </c>
      <c r="AB632" s="55">
        <f t="shared" si="56"/>
        <v>7500000</v>
      </c>
      <c r="AC632" s="55">
        <f t="shared" si="56"/>
        <v>7500000</v>
      </c>
      <c r="AD632" s="55">
        <f t="shared" si="57"/>
        <v>0</v>
      </c>
    </row>
    <row r="633" spans="1:30" s="51" customFormat="1" x14ac:dyDescent="0.25">
      <c r="A633" s="89">
        <f>SUBTOTAL(103,$B$2:B633)</f>
        <v>632</v>
      </c>
      <c r="B633" s="48" t="s">
        <v>3699</v>
      </c>
      <c r="C633" s="49">
        <v>62705035380012</v>
      </c>
      <c r="D633" s="49" t="str">
        <f>VLOOKUP(C633,'Hemis baza'!K:AJ,26,)</f>
        <v>438221100090</v>
      </c>
      <c r="E633" s="24" t="str">
        <f>VLOOKUP(C633,'Hemis baza'!K:AF,13,)</f>
        <v>To‘lov-shartnoma</v>
      </c>
      <c r="F633" s="109" t="str">
        <f>VLOOKUP(C633,'Hemis baza'!K:AF,3,)</f>
        <v>3-kurs</v>
      </c>
      <c r="G633" s="47" t="s">
        <v>4882</v>
      </c>
      <c r="H633" s="404" t="str">
        <f>VLOOKUP(C633,'Hemis baza'!K:AF,5,)</f>
        <v>1-22 AP</v>
      </c>
      <c r="I633" s="403" t="str">
        <f>VLOOKUP(C633,'Hemis baza'!K:AF,11,)</f>
        <v>Bakalavr</v>
      </c>
      <c r="J633" s="23" t="str">
        <f>VLOOKUP(C633,'Hemis baza'!K:AF,12,)</f>
        <v>Kunduzgi</v>
      </c>
      <c r="K633" s="77" t="s">
        <v>3700</v>
      </c>
      <c r="L633" s="50">
        <v>15000000</v>
      </c>
      <c r="M633" s="50">
        <f>SUMIF('BR 3'!B:B,'3-kurs'!C633,'BR 3'!G:G)</f>
        <v>15000500</v>
      </c>
      <c r="N633" s="12">
        <f t="shared" si="58"/>
        <v>0</v>
      </c>
      <c r="O633" s="50"/>
      <c r="P633" s="12">
        <f t="shared" si="59"/>
        <v>500</v>
      </c>
      <c r="Q633" s="48" t="s">
        <v>7176</v>
      </c>
      <c r="T633" s="50">
        <f t="shared" si="61"/>
        <v>0</v>
      </c>
      <c r="U633" s="50">
        <v>15000500</v>
      </c>
      <c r="V633" s="50">
        <v>2000000</v>
      </c>
      <c r="W633" s="50"/>
      <c r="X633" s="558"/>
      <c r="Y633" s="558"/>
      <c r="Z633" s="558"/>
      <c r="AA633" s="55">
        <f t="shared" si="60"/>
        <v>15000000</v>
      </c>
      <c r="AB633" s="55">
        <f t="shared" si="56"/>
        <v>15000500</v>
      </c>
      <c r="AC633" s="55">
        <f t="shared" si="56"/>
        <v>0</v>
      </c>
      <c r="AD633" s="55">
        <f t="shared" si="57"/>
        <v>500</v>
      </c>
    </row>
    <row r="634" spans="1:30" s="51" customFormat="1" x14ac:dyDescent="0.25">
      <c r="A634" s="89">
        <f>SUBTOTAL(103,$B$2:B634)</f>
        <v>633</v>
      </c>
      <c r="B634" s="48" t="s">
        <v>3701</v>
      </c>
      <c r="C634" s="49">
        <v>41010911140020</v>
      </c>
      <c r="D634" s="49" t="str">
        <f>VLOOKUP(C634,'Hemis baza'!K:AJ,26,)</f>
        <v>438231100001</v>
      </c>
      <c r="E634" s="24" t="str">
        <f>VLOOKUP(C634,'Hemis baza'!K:AF,13,)</f>
        <v>To‘lov-shartnoma</v>
      </c>
      <c r="F634" s="109" t="str">
        <f>VLOOKUP(C634,'Hemis baza'!K:AF,3,)</f>
        <v>3-kurs</v>
      </c>
      <c r="G634" s="47" t="s">
        <v>121</v>
      </c>
      <c r="H634" s="404" t="str">
        <f>VLOOKUP(C634,'Hemis baza'!K:AF,5,)</f>
        <v>S1-22 BT</v>
      </c>
      <c r="I634" s="403" t="str">
        <f>VLOOKUP(C634,'Hemis baza'!K:AF,11,)</f>
        <v>Bakalavr</v>
      </c>
      <c r="J634" s="23" t="str">
        <f>VLOOKUP(C634,'Hemis baza'!K:AF,12,)</f>
        <v>Sirtqi</v>
      </c>
      <c r="K634" s="77" t="s">
        <v>3702</v>
      </c>
      <c r="L634" s="50">
        <v>12000000</v>
      </c>
      <c r="M634" s="50">
        <f>SUMIF('BR 3'!B:B,'3-kurs'!C634,'BR 3'!G:G)</f>
        <v>12000000</v>
      </c>
      <c r="N634" s="12">
        <f t="shared" si="58"/>
        <v>0</v>
      </c>
      <c r="O634" s="50"/>
      <c r="P634" s="12">
        <f t="shared" si="59"/>
        <v>0</v>
      </c>
      <c r="Q634" s="48"/>
      <c r="T634" s="50">
        <f t="shared" si="61"/>
        <v>0</v>
      </c>
      <c r="U634" s="50">
        <v>12000000</v>
      </c>
      <c r="V634" s="50">
        <v>0</v>
      </c>
      <c r="W634" s="50"/>
      <c r="X634" s="558"/>
      <c r="Y634" s="558"/>
      <c r="Z634" s="558"/>
      <c r="AA634" s="55">
        <f t="shared" si="60"/>
        <v>12000000</v>
      </c>
      <c r="AB634" s="55">
        <f t="shared" si="56"/>
        <v>12000000</v>
      </c>
      <c r="AC634" s="55">
        <f t="shared" si="56"/>
        <v>0</v>
      </c>
      <c r="AD634" s="55">
        <f t="shared" si="57"/>
        <v>0</v>
      </c>
    </row>
    <row r="635" spans="1:30" s="51" customFormat="1" x14ac:dyDescent="0.25">
      <c r="A635" s="89">
        <f>SUBTOTAL(103,$B$2:B635)</f>
        <v>634</v>
      </c>
      <c r="B635" s="48" t="s">
        <v>3703</v>
      </c>
      <c r="C635" s="49">
        <v>42706941010075</v>
      </c>
      <c r="D635" s="49" t="str">
        <f>VLOOKUP(C635,'Hemis baza'!K:AJ,26,)</f>
        <v>438231100261</v>
      </c>
      <c r="E635" s="24" t="str">
        <f>VLOOKUP(C635,'Hemis baza'!K:AF,13,)</f>
        <v>To‘lov-shartnoma</v>
      </c>
      <c r="F635" s="109" t="str">
        <f>VLOOKUP(C635,'Hemis baza'!K:AF,3,)</f>
        <v>3-kurs</v>
      </c>
      <c r="G635" s="47" t="s">
        <v>36</v>
      </c>
      <c r="H635" s="404" t="str">
        <f>VLOOKUP(C635,'Hemis baza'!K:AF,5,)</f>
        <v>S1-22 MT</v>
      </c>
      <c r="I635" s="403" t="str">
        <f>VLOOKUP(C635,'Hemis baza'!K:AF,11,)</f>
        <v>Bakalavr</v>
      </c>
      <c r="J635" s="23" t="str">
        <f>VLOOKUP(C635,'Hemis baza'!K:AF,12,)</f>
        <v>Sirtqi</v>
      </c>
      <c r="K635" s="77" t="s">
        <v>3704</v>
      </c>
      <c r="L635" s="50">
        <v>12000000</v>
      </c>
      <c r="M635" s="50">
        <f>SUMIF('BR 3'!B:B,'3-kurs'!C635,'BR 3'!G:G)</f>
        <v>12050000</v>
      </c>
      <c r="N635" s="12">
        <f t="shared" si="58"/>
        <v>0</v>
      </c>
      <c r="O635" s="50"/>
      <c r="P635" s="12">
        <f t="shared" si="59"/>
        <v>50000</v>
      </c>
      <c r="Q635" s="48"/>
      <c r="T635" s="50">
        <f t="shared" si="61"/>
        <v>0</v>
      </c>
      <c r="U635" s="50">
        <v>12050000</v>
      </c>
      <c r="V635" s="50">
        <v>0</v>
      </c>
      <c r="W635" s="50"/>
      <c r="X635" s="558"/>
      <c r="Y635" s="558"/>
      <c r="Z635" s="558"/>
      <c r="AA635" s="55">
        <f t="shared" si="60"/>
        <v>12000000</v>
      </c>
      <c r="AB635" s="55">
        <f t="shared" si="56"/>
        <v>12050000</v>
      </c>
      <c r="AC635" s="55">
        <f t="shared" si="56"/>
        <v>0</v>
      </c>
      <c r="AD635" s="55">
        <f t="shared" si="57"/>
        <v>50000</v>
      </c>
    </row>
    <row r="636" spans="1:30" s="51" customFormat="1" x14ac:dyDescent="0.25">
      <c r="A636" s="89">
        <f>SUBTOTAL(103,$B$2:B636)</f>
        <v>635</v>
      </c>
      <c r="B636" s="48" t="s">
        <v>3705</v>
      </c>
      <c r="C636" s="49">
        <v>60811045260069</v>
      </c>
      <c r="D636" s="49" t="str">
        <f>VLOOKUP(C636,'Hemis baza'!K:AJ,26,)</f>
        <v>438221100089</v>
      </c>
      <c r="E636" s="24" t="str">
        <f>VLOOKUP(C636,'Hemis baza'!K:AF,13,)</f>
        <v>To‘lov-shartnoma</v>
      </c>
      <c r="F636" s="109" t="str">
        <f>VLOOKUP(C636,'Hemis baza'!K:AF,3,)</f>
        <v>3-kurs</v>
      </c>
      <c r="G636" s="47" t="s">
        <v>4882</v>
      </c>
      <c r="H636" s="404" t="str">
        <f>VLOOKUP(C636,'Hemis baza'!K:AF,5,)</f>
        <v>2-22 AP</v>
      </c>
      <c r="I636" s="403" t="str">
        <f>VLOOKUP(C636,'Hemis baza'!K:AF,11,)</f>
        <v>Bakalavr</v>
      </c>
      <c r="J636" s="23" t="str">
        <f>VLOOKUP(C636,'Hemis baza'!K:AF,12,)</f>
        <v>Kunduzgi</v>
      </c>
      <c r="K636" s="77" t="s">
        <v>3706</v>
      </c>
      <c r="L636" s="50">
        <v>15000000</v>
      </c>
      <c r="M636" s="50">
        <f>SUMIF('BR 3'!B:B,'3-kurs'!C636,'BR 3'!G:G)</f>
        <v>15000000</v>
      </c>
      <c r="N636" s="12">
        <f t="shared" si="58"/>
        <v>0</v>
      </c>
      <c r="O636" s="50"/>
      <c r="P636" s="12">
        <f t="shared" si="59"/>
        <v>0</v>
      </c>
      <c r="Q636" s="48"/>
      <c r="T636" s="50">
        <f t="shared" si="61"/>
        <v>0</v>
      </c>
      <c r="U636" s="50">
        <v>15000000</v>
      </c>
      <c r="V636" s="50">
        <v>0</v>
      </c>
      <c r="W636" s="50"/>
      <c r="X636" s="558"/>
      <c r="Y636" s="558"/>
      <c r="Z636" s="558"/>
      <c r="AA636" s="55">
        <f t="shared" si="60"/>
        <v>15000000</v>
      </c>
      <c r="AB636" s="55">
        <f t="shared" si="56"/>
        <v>15000000</v>
      </c>
      <c r="AC636" s="55">
        <f t="shared" si="56"/>
        <v>0</v>
      </c>
      <c r="AD636" s="55">
        <f t="shared" si="57"/>
        <v>0</v>
      </c>
    </row>
    <row r="637" spans="1:30" s="51" customFormat="1" x14ac:dyDescent="0.25">
      <c r="A637" s="89">
        <f>SUBTOTAL(103,$B$2:B637)</f>
        <v>636</v>
      </c>
      <c r="B637" s="48" t="s">
        <v>2348</v>
      </c>
      <c r="C637" s="49">
        <v>61308035350013</v>
      </c>
      <c r="D637" s="49" t="str">
        <f>VLOOKUP(C637,'Hemis baza'!K:AJ,26,)</f>
        <v>438221100177</v>
      </c>
      <c r="E637" s="24" t="str">
        <f>VLOOKUP(C637,'Hemis baza'!K:AF,13,)</f>
        <v>To‘lov-shartnoma</v>
      </c>
      <c r="F637" s="109" t="str">
        <f>VLOOKUP(C637,'Hemis baza'!K:AF,3,)</f>
        <v>3-kurs</v>
      </c>
      <c r="G637" s="47" t="s">
        <v>4882</v>
      </c>
      <c r="H637" s="404" t="str">
        <f>VLOOKUP(C637,'Hemis baza'!K:AF,5,)</f>
        <v>S1-22 AP</v>
      </c>
      <c r="I637" s="403" t="str">
        <f>VLOOKUP(C637,'Hemis baza'!K:AF,11,)</f>
        <v>Bakalavr</v>
      </c>
      <c r="J637" s="23" t="str">
        <f>VLOOKUP(C637,'Hemis baza'!K:AF,12,)</f>
        <v>Sirtqi</v>
      </c>
      <c r="K637" s="77" t="s">
        <v>3707</v>
      </c>
      <c r="L637" s="50">
        <v>12000000</v>
      </c>
      <c r="M637" s="50">
        <f>SUMIF('BR 3'!B:B,'3-kurs'!C637,'BR 3'!G:G)</f>
        <v>12000800</v>
      </c>
      <c r="N637" s="12">
        <f t="shared" si="58"/>
        <v>0</v>
      </c>
      <c r="O637" s="50"/>
      <c r="P637" s="12">
        <f t="shared" si="59"/>
        <v>800</v>
      </c>
      <c r="Q637" s="48"/>
      <c r="T637" s="50">
        <f t="shared" si="61"/>
        <v>0</v>
      </c>
      <c r="U637" s="50">
        <v>12000800</v>
      </c>
      <c r="V637" s="50">
        <v>0</v>
      </c>
      <c r="W637" s="50"/>
      <c r="X637" s="558"/>
      <c r="Y637" s="558"/>
      <c r="Z637" s="558"/>
      <c r="AA637" s="55">
        <f t="shared" si="60"/>
        <v>12000000</v>
      </c>
      <c r="AB637" s="55">
        <f t="shared" si="56"/>
        <v>12000800</v>
      </c>
      <c r="AC637" s="55">
        <f t="shared" si="56"/>
        <v>0</v>
      </c>
      <c r="AD637" s="55">
        <f t="shared" si="57"/>
        <v>800</v>
      </c>
    </row>
    <row r="638" spans="1:30" s="51" customFormat="1" x14ac:dyDescent="0.25">
      <c r="A638" s="89">
        <f>SUBTOTAL(103,$B$2:B638)</f>
        <v>637</v>
      </c>
      <c r="B638" s="48" t="s">
        <v>3708</v>
      </c>
      <c r="C638" s="49">
        <v>40411881140077</v>
      </c>
      <c r="D638" s="49" t="str">
        <f>VLOOKUP(C638,'Hemis baza'!K:AJ,26,)</f>
        <v>438231100072</v>
      </c>
      <c r="E638" s="24" t="str">
        <f>VLOOKUP(C638,'Hemis baza'!K:AF,13,)</f>
        <v>To‘lov-shartnoma</v>
      </c>
      <c r="F638" s="109" t="str">
        <f>VLOOKUP(C638,'Hemis baza'!K:AF,3,)</f>
        <v>3-kurs</v>
      </c>
      <c r="G638" s="307" t="s">
        <v>318</v>
      </c>
      <c r="H638" s="404" t="str">
        <f>VLOOKUP(C638,'Hemis baza'!K:AF,5,)</f>
        <v>S1-22 IQT</v>
      </c>
      <c r="I638" s="403" t="str">
        <f>VLOOKUP(C638,'Hemis baza'!K:AF,11,)</f>
        <v>Bakalavr</v>
      </c>
      <c r="J638" s="23" t="str">
        <f>VLOOKUP(C638,'Hemis baza'!K:AF,12,)</f>
        <v>Sirtqi</v>
      </c>
      <c r="K638" s="77" t="s">
        <v>3709</v>
      </c>
      <c r="L638" s="50">
        <v>12000000</v>
      </c>
      <c r="M638" s="50">
        <f>SUMIF('BR 3'!B:B,'3-kurs'!C638,'BR 3'!G:G)</f>
        <v>3000000</v>
      </c>
      <c r="N638" s="12">
        <f t="shared" si="58"/>
        <v>9000000</v>
      </c>
      <c r="O638" s="50"/>
      <c r="P638" s="12">
        <f t="shared" si="59"/>
        <v>0</v>
      </c>
      <c r="Q638" s="48"/>
      <c r="T638" s="50">
        <f t="shared" si="61"/>
        <v>0</v>
      </c>
      <c r="U638" s="50">
        <v>3000000</v>
      </c>
      <c r="V638" s="50">
        <v>0</v>
      </c>
      <c r="W638" s="50"/>
      <c r="X638" s="558"/>
      <c r="Y638" s="558"/>
      <c r="Z638" s="558"/>
      <c r="AA638" s="55">
        <f t="shared" si="60"/>
        <v>12000000</v>
      </c>
      <c r="AB638" s="55">
        <f t="shared" si="56"/>
        <v>3000000</v>
      </c>
      <c r="AC638" s="55">
        <f t="shared" si="56"/>
        <v>9000000</v>
      </c>
      <c r="AD638" s="55">
        <f t="shared" si="57"/>
        <v>0</v>
      </c>
    </row>
    <row r="639" spans="1:30" s="51" customFormat="1" x14ac:dyDescent="0.25">
      <c r="A639" s="89">
        <f>SUBTOTAL(103,$B$2:B639)</f>
        <v>638</v>
      </c>
      <c r="B639" s="48" t="s">
        <v>3710</v>
      </c>
      <c r="C639" s="49">
        <v>41906911050088</v>
      </c>
      <c r="D639" s="49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7"/>
      <c r="H639" s="404" t="e">
        <f>VLOOKUP(C639,'Hemis baza'!K:AF,5,)</f>
        <v>#N/A</v>
      </c>
      <c r="I639" s="403" t="e">
        <f>VLOOKUP(C639,'Hemis baza'!K:AF,11,)</f>
        <v>#N/A</v>
      </c>
      <c r="J639" s="23" t="e">
        <f>VLOOKUP(C639,'Hemis baza'!K:AF,12,)</f>
        <v>#N/A</v>
      </c>
      <c r="K639" s="77" t="s">
        <v>4696</v>
      </c>
      <c r="L639" s="50">
        <v>15000000</v>
      </c>
      <c r="M639" s="50">
        <f>SUMIF('BR 3'!B:B,'3-kurs'!C639,'BR 3'!G:G)</f>
        <v>0</v>
      </c>
      <c r="N639" s="12">
        <f t="shared" si="58"/>
        <v>15000000</v>
      </c>
      <c r="O639" s="50"/>
      <c r="P639" s="12">
        <f t="shared" si="59"/>
        <v>0</v>
      </c>
      <c r="Q639" s="48"/>
      <c r="T639" s="50">
        <f t="shared" si="61"/>
        <v>0</v>
      </c>
      <c r="U639" s="50">
        <v>0</v>
      </c>
      <c r="V639" s="50">
        <v>0</v>
      </c>
      <c r="W639" s="50"/>
      <c r="X639" s="558"/>
      <c r="Y639" s="558"/>
      <c r="Z639" s="558"/>
      <c r="AA639" s="55">
        <f t="shared" si="60"/>
        <v>15000000</v>
      </c>
      <c r="AB639" s="55">
        <f t="shared" si="56"/>
        <v>0</v>
      </c>
      <c r="AC639" s="55">
        <f t="shared" si="56"/>
        <v>15000000</v>
      </c>
      <c r="AD639" s="55">
        <f t="shared" si="57"/>
        <v>0</v>
      </c>
    </row>
    <row r="640" spans="1:30" s="51" customFormat="1" x14ac:dyDescent="0.25">
      <c r="A640" s="89">
        <f>SUBTOTAL(103,$B$2:B640)</f>
        <v>639</v>
      </c>
      <c r="B640" s="48" t="s">
        <v>3711</v>
      </c>
      <c r="C640" s="49">
        <v>42203995300012</v>
      </c>
      <c r="D640" s="49" t="str">
        <f>VLOOKUP(C640,'Hemis baza'!K:AJ,26,)</f>
        <v>438231100247</v>
      </c>
      <c r="E640" s="24" t="str">
        <f>VLOOKUP(C640,'Hemis baza'!K:AF,13,)</f>
        <v>To‘lov-shartnoma</v>
      </c>
      <c r="F640" s="109" t="str">
        <f>VLOOKUP(C640,'Hemis baza'!K:AF,3,)</f>
        <v>3-kurs</v>
      </c>
      <c r="G640" s="47" t="s">
        <v>36</v>
      </c>
      <c r="H640" s="404" t="str">
        <f>VLOOKUP(C640,'Hemis baza'!K:AF,5,)</f>
        <v>S1-22 MT</v>
      </c>
      <c r="I640" s="403" t="str">
        <f>VLOOKUP(C640,'Hemis baza'!K:AF,11,)</f>
        <v>Bakalavr</v>
      </c>
      <c r="J640" s="23" t="str">
        <f>VLOOKUP(C640,'Hemis baza'!K:AF,12,)</f>
        <v>Sirtqi</v>
      </c>
      <c r="K640" s="77" t="s">
        <v>3712</v>
      </c>
      <c r="L640" s="50">
        <v>12000000</v>
      </c>
      <c r="M640" s="50">
        <f>SUMIF('BR 3'!B:B,'3-kurs'!C640,'BR 3'!G:G)</f>
        <v>12000000</v>
      </c>
      <c r="N640" s="12">
        <f t="shared" si="58"/>
        <v>0</v>
      </c>
      <c r="O640" s="50"/>
      <c r="P640" s="12">
        <f t="shared" si="59"/>
        <v>0</v>
      </c>
      <c r="Q640" s="48"/>
      <c r="T640" s="50">
        <f t="shared" si="61"/>
        <v>0</v>
      </c>
      <c r="U640" s="50">
        <v>12000000</v>
      </c>
      <c r="V640" s="50">
        <v>0</v>
      </c>
      <c r="W640" s="50"/>
      <c r="X640" s="558"/>
      <c r="Y640" s="558"/>
      <c r="Z640" s="558"/>
      <c r="AA640" s="55">
        <f t="shared" si="60"/>
        <v>12000000</v>
      </c>
      <c r="AB640" s="55">
        <f t="shared" si="56"/>
        <v>12000000</v>
      </c>
      <c r="AC640" s="55">
        <f t="shared" si="56"/>
        <v>0</v>
      </c>
      <c r="AD640" s="55">
        <f t="shared" si="57"/>
        <v>0</v>
      </c>
    </row>
    <row r="641" spans="1:30" s="51" customFormat="1" x14ac:dyDescent="0.25">
      <c r="A641" s="89">
        <f>SUBTOTAL(103,$B$2:B641)</f>
        <v>640</v>
      </c>
      <c r="B641" s="48" t="s">
        <v>3713</v>
      </c>
      <c r="C641" s="49">
        <v>61305045350011</v>
      </c>
      <c r="D641" s="49" t="str">
        <f>VLOOKUP(C641,'Hemis baza'!K:AJ,26,)</f>
        <v>438221100215</v>
      </c>
      <c r="E641" s="24" t="str">
        <f>VLOOKUP(C641,'Hemis baza'!K:AF,13,)</f>
        <v>To‘lov-shartnoma</v>
      </c>
      <c r="F641" s="109" t="str">
        <f>VLOOKUP(C641,'Hemis baza'!K:AF,3,)</f>
        <v>3-kurs</v>
      </c>
      <c r="G641" s="47" t="s">
        <v>270</v>
      </c>
      <c r="H641" s="404" t="str">
        <f>VLOOKUP(C641,'Hemis baza'!K:AF,5,)</f>
        <v>1-22 XTA</v>
      </c>
      <c r="I641" s="403" t="str">
        <f>VLOOKUP(C641,'Hemis baza'!K:AF,11,)</f>
        <v>Bakalavr</v>
      </c>
      <c r="J641" s="23" t="str">
        <f>VLOOKUP(C641,'Hemis baza'!K:AF,12,)</f>
        <v>Kunduzgi</v>
      </c>
      <c r="K641" s="77" t="s">
        <v>3714</v>
      </c>
      <c r="L641" s="50">
        <v>15000000</v>
      </c>
      <c r="M641" s="50">
        <f>SUMIF('BR 3'!B:B,'3-kurs'!C641,'BR 3'!G:G)</f>
        <v>15000000</v>
      </c>
      <c r="N641" s="12">
        <f t="shared" si="58"/>
        <v>0</v>
      </c>
      <c r="O641" s="50"/>
      <c r="P641" s="12">
        <f t="shared" si="59"/>
        <v>0</v>
      </c>
      <c r="Q641" s="48"/>
      <c r="T641" s="50">
        <f t="shared" si="61"/>
        <v>0</v>
      </c>
      <c r="U641" s="50">
        <v>15000000</v>
      </c>
      <c r="V641" s="50">
        <v>0</v>
      </c>
      <c r="W641" s="50"/>
      <c r="X641" s="558"/>
      <c r="Y641" s="558"/>
      <c r="Z641" s="558"/>
      <c r="AA641" s="55">
        <f t="shared" si="60"/>
        <v>15000000</v>
      </c>
      <c r="AB641" s="55">
        <f t="shared" ref="AB641:AC761" si="62">M641</f>
        <v>15000000</v>
      </c>
      <c r="AC641" s="55">
        <f t="shared" si="62"/>
        <v>0</v>
      </c>
      <c r="AD641" s="55">
        <f t="shared" ref="AD641:AD761" si="63">P641</f>
        <v>0</v>
      </c>
    </row>
    <row r="642" spans="1:30" s="51" customFormat="1" x14ac:dyDescent="0.25">
      <c r="A642" s="89">
        <f>SUBTOTAL(103,$B$2:B642)</f>
        <v>641</v>
      </c>
      <c r="B642" s="48" t="s">
        <v>3715</v>
      </c>
      <c r="C642" s="49">
        <v>60207055820038</v>
      </c>
      <c r="D642" s="49" t="str">
        <f>VLOOKUP(C642,'Hemis baza'!K:AJ,26,)</f>
        <v>438221100233</v>
      </c>
      <c r="E642" s="24" t="str">
        <f>VLOOKUP(C642,'Hemis baza'!K:AF,13,)</f>
        <v>To‘lov-shartnoma</v>
      </c>
      <c r="F642" s="109" t="str">
        <f>VLOOKUP(C642,'Hemis baza'!K:AF,3,)</f>
        <v>3-kurs</v>
      </c>
      <c r="G642" s="307" t="s">
        <v>361</v>
      </c>
      <c r="H642" s="404" t="str">
        <f>VLOOKUP(C642,'Hemis baza'!K:AF,5,)</f>
        <v>S3-22 PSI</v>
      </c>
      <c r="I642" s="403" t="str">
        <f>VLOOKUP(C642,'Hemis baza'!K:AF,11,)</f>
        <v>Bakalavr</v>
      </c>
      <c r="J642" s="23" t="str">
        <f>VLOOKUP(C642,'Hemis baza'!K:AF,12,)</f>
        <v>Sirtqi</v>
      </c>
      <c r="K642" s="77" t="s">
        <v>3716</v>
      </c>
      <c r="L642" s="50">
        <v>12000000</v>
      </c>
      <c r="M642" s="50">
        <f>SUMIF('BR 3'!B:B,'3-kurs'!C642,'BR 3'!G:G)</f>
        <v>8700890</v>
      </c>
      <c r="N642" s="12">
        <f t="shared" ref="N642:N705" si="64">IF((L642)-M642&gt;0,(L642)-M642,0)</f>
        <v>3299110</v>
      </c>
      <c r="O642" s="50"/>
      <c r="P642" s="12">
        <f t="shared" ref="P642:P705" si="65">IF((L642)-M642&lt;0,M642-(L642),0)</f>
        <v>0</v>
      </c>
      <c r="Q642" s="48"/>
      <c r="T642" s="50">
        <f t="shared" si="61"/>
        <v>2700000</v>
      </c>
      <c r="U642" s="50">
        <v>6000890</v>
      </c>
      <c r="V642" s="50">
        <v>0</v>
      </c>
      <c r="W642" s="50"/>
      <c r="X642" s="558"/>
      <c r="Y642" s="558"/>
      <c r="Z642" s="558"/>
      <c r="AA642" s="55">
        <f t="shared" si="60"/>
        <v>12000000</v>
      </c>
      <c r="AB642" s="55">
        <f t="shared" si="62"/>
        <v>8700890</v>
      </c>
      <c r="AC642" s="55">
        <f t="shared" si="62"/>
        <v>3299110</v>
      </c>
      <c r="AD642" s="55">
        <f t="shared" si="63"/>
        <v>0</v>
      </c>
    </row>
    <row r="643" spans="1:30" s="51" customFormat="1" x14ac:dyDescent="0.25">
      <c r="A643" s="89">
        <f>SUBTOTAL(103,$B$2:B643)</f>
        <v>642</v>
      </c>
      <c r="B643" s="48" t="s">
        <v>4415</v>
      </c>
      <c r="C643" s="49">
        <v>61908035260046</v>
      </c>
      <c r="D643" s="49" t="str">
        <f>VLOOKUP(C643,'Hemis baza'!K:AJ,26,)</f>
        <v>438231100693</v>
      </c>
      <c r="E643" s="24" t="str">
        <f>VLOOKUP(C643,'Hemis baza'!K:AF,13,)</f>
        <v>To‘lov-shartnoma</v>
      </c>
      <c r="F643" s="109" t="str">
        <f>VLOOKUP(C643,'Hemis baza'!K:AF,3,)</f>
        <v>3-kurs</v>
      </c>
      <c r="G643" s="307" t="s">
        <v>361</v>
      </c>
      <c r="H643" s="404" t="str">
        <f>VLOOKUP(C643,'Hemis baza'!K:AF,5,)</f>
        <v>S2-22 PSI</v>
      </c>
      <c r="I643" s="403" t="str">
        <f>VLOOKUP(C643,'Hemis baza'!K:AF,11,)</f>
        <v>Bakalavr</v>
      </c>
      <c r="J643" s="23" t="str">
        <f>VLOOKUP(C643,'Hemis baza'!K:AF,12,)</f>
        <v>Sirtqi</v>
      </c>
      <c r="K643" s="77" t="s">
        <v>5074</v>
      </c>
      <c r="L643" s="50">
        <v>12000000</v>
      </c>
      <c r="M643" s="50">
        <f>SUMIF('BR 3'!B:B,'3-kurs'!C643,'BR 3'!G:G)</f>
        <v>6241000</v>
      </c>
      <c r="N643" s="12">
        <f t="shared" si="64"/>
        <v>5759000</v>
      </c>
      <c r="O643" s="50"/>
      <c r="P643" s="12">
        <f t="shared" si="65"/>
        <v>0</v>
      </c>
      <c r="Q643" s="48"/>
      <c r="T643" s="50">
        <f t="shared" si="61"/>
        <v>0</v>
      </c>
      <c r="U643" s="50">
        <v>6241000</v>
      </c>
      <c r="V643" s="50"/>
      <c r="W643" s="50"/>
      <c r="X643" s="558"/>
      <c r="Y643" s="558"/>
      <c r="Z643" s="558"/>
      <c r="AA643" s="55">
        <f t="shared" ref="AA643:AA706" si="66">L643</f>
        <v>12000000</v>
      </c>
      <c r="AB643" s="55">
        <f t="shared" si="62"/>
        <v>6241000</v>
      </c>
      <c r="AC643" s="55">
        <f t="shared" si="62"/>
        <v>5759000</v>
      </c>
      <c r="AD643" s="55">
        <f t="shared" si="63"/>
        <v>0</v>
      </c>
    </row>
    <row r="644" spans="1:30" s="51" customFormat="1" x14ac:dyDescent="0.25">
      <c r="A644" s="89">
        <f>SUBTOTAL(103,$B$2:B644)</f>
        <v>643</v>
      </c>
      <c r="B644" s="48" t="s">
        <v>4389</v>
      </c>
      <c r="C644" s="49">
        <v>41806811890013</v>
      </c>
      <c r="D644" s="49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7"/>
      <c r="H644" s="404" t="e">
        <f>VLOOKUP(C644,'Hemis baza'!K:AF,5,)</f>
        <v>#N/A</v>
      </c>
      <c r="I644" s="403" t="e">
        <f>VLOOKUP(C644,'Hemis baza'!K:AF,11,)</f>
        <v>#N/A</v>
      </c>
      <c r="J644" s="23" t="e">
        <f>VLOOKUP(C644,'Hemis baza'!K:AF,12,)</f>
        <v>#N/A</v>
      </c>
      <c r="K644" s="77" t="s">
        <v>1209</v>
      </c>
      <c r="L644" s="50">
        <v>12000000</v>
      </c>
      <c r="M644" s="50">
        <f>SUMIF('BR 3'!B:B,'3-kurs'!C644,'BR 3'!G:G)</f>
        <v>0</v>
      </c>
      <c r="N644" s="12">
        <f t="shared" si="64"/>
        <v>12000000</v>
      </c>
      <c r="O644" s="50"/>
      <c r="P644" s="12">
        <f t="shared" si="65"/>
        <v>0</v>
      </c>
      <c r="Q644" s="48"/>
      <c r="T644" s="50">
        <f t="shared" si="61"/>
        <v>0</v>
      </c>
      <c r="U644" s="50">
        <v>0</v>
      </c>
      <c r="V644" s="50"/>
      <c r="W644" s="50"/>
      <c r="X644" s="558"/>
      <c r="Y644" s="558"/>
      <c r="Z644" s="558"/>
      <c r="AA644" s="55">
        <f t="shared" si="66"/>
        <v>12000000</v>
      </c>
      <c r="AB644" s="55">
        <f t="shared" si="62"/>
        <v>0</v>
      </c>
      <c r="AC644" s="55">
        <f t="shared" si="62"/>
        <v>12000000</v>
      </c>
      <c r="AD644" s="55">
        <f t="shared" si="63"/>
        <v>0</v>
      </c>
    </row>
    <row r="645" spans="1:30" s="51" customFormat="1" x14ac:dyDescent="0.25">
      <c r="A645" s="89">
        <f>SUBTOTAL(103,$B$2:B645)</f>
        <v>644</v>
      </c>
      <c r="B645" s="48" t="s">
        <v>4392</v>
      </c>
      <c r="C645" s="49">
        <v>40902861080033</v>
      </c>
      <c r="D645" s="49" t="str">
        <f>VLOOKUP(C645,'Hemis baza'!K:AJ,26,)</f>
        <v>438231100679</v>
      </c>
      <c r="E645" s="24" t="str">
        <f>VLOOKUP(C645,'Hemis baza'!K:AF,13,)</f>
        <v>To‘lov-shartnoma</v>
      </c>
      <c r="F645" s="109" t="str">
        <f>VLOOKUP(C645,'Hemis baza'!K:AF,3,)</f>
        <v>3-kurs</v>
      </c>
      <c r="G645" s="47" t="s">
        <v>121</v>
      </c>
      <c r="H645" s="404" t="str">
        <f>VLOOKUP(C645,'Hemis baza'!K:AF,5,)</f>
        <v>S1-22 BT</v>
      </c>
      <c r="I645" s="403" t="str">
        <f>VLOOKUP(C645,'Hemis baza'!K:AF,11,)</f>
        <v>Bakalavr</v>
      </c>
      <c r="J645" s="23" t="str">
        <f>VLOOKUP(C645,'Hemis baza'!K:AF,12,)</f>
        <v>Sirtqi</v>
      </c>
      <c r="K645" s="77" t="s">
        <v>4897</v>
      </c>
      <c r="L645" s="50">
        <v>12000000</v>
      </c>
      <c r="M645" s="50">
        <f>SUMIF('BR 3'!B:B,'3-kurs'!C645,'BR 3'!G:G)</f>
        <v>12475000</v>
      </c>
      <c r="N645" s="12">
        <f t="shared" si="64"/>
        <v>0</v>
      </c>
      <c r="O645" s="50"/>
      <c r="P645" s="12">
        <f t="shared" si="65"/>
        <v>475000</v>
      </c>
      <c r="Q645" s="48"/>
      <c r="T645" s="50">
        <f t="shared" si="61"/>
        <v>0</v>
      </c>
      <c r="U645" s="50">
        <v>12475000</v>
      </c>
      <c r="V645" s="50"/>
      <c r="W645" s="50"/>
      <c r="X645" s="558"/>
      <c r="Y645" s="558"/>
      <c r="Z645" s="558"/>
      <c r="AA645" s="55">
        <f t="shared" si="66"/>
        <v>12000000</v>
      </c>
      <c r="AB645" s="55">
        <f t="shared" si="62"/>
        <v>12475000</v>
      </c>
      <c r="AC645" s="55">
        <f t="shared" si="62"/>
        <v>0</v>
      </c>
      <c r="AD645" s="55">
        <f t="shared" si="63"/>
        <v>475000</v>
      </c>
    </row>
    <row r="646" spans="1:30" s="51" customFormat="1" x14ac:dyDescent="0.25">
      <c r="A646" s="89">
        <f>SUBTOTAL(103,$B$2:B646)</f>
        <v>645</v>
      </c>
      <c r="B646" s="48" t="s">
        <v>4390</v>
      </c>
      <c r="C646" s="49">
        <v>41907861060099</v>
      </c>
      <c r="D646" s="49" t="str">
        <f>VLOOKUP(C646,'Hemis baza'!K:AJ,26,)</f>
        <v>459221101015</v>
      </c>
      <c r="E646" s="24" t="str">
        <f>VLOOKUP(C646,'Hemis baza'!K:AF,13,)</f>
        <v>To‘lov-shartnoma</v>
      </c>
      <c r="F646" s="109" t="str">
        <f>VLOOKUP(C646,'Hemis baza'!K:AF,3,)</f>
        <v>3-kurs</v>
      </c>
      <c r="G646" s="47" t="s">
        <v>121</v>
      </c>
      <c r="H646" s="404" t="str">
        <f>VLOOKUP(C646,'Hemis baza'!K:AF,5,)</f>
        <v>S1-22 BT</v>
      </c>
      <c r="I646" s="403" t="str">
        <f>VLOOKUP(C646,'Hemis baza'!K:AF,11,)</f>
        <v>Bakalavr</v>
      </c>
      <c r="J646" s="23" t="str">
        <f>VLOOKUP(C646,'Hemis baza'!K:AF,12,)</f>
        <v>Sirtqi</v>
      </c>
      <c r="K646" s="77" t="s">
        <v>4897</v>
      </c>
      <c r="L646" s="50">
        <v>12000000</v>
      </c>
      <c r="M646" s="50">
        <f>SUMIF('BR 3'!B:B,'3-kurs'!C646,'BR 3'!G:G)</f>
        <v>8990000</v>
      </c>
      <c r="N646" s="12">
        <f t="shared" si="64"/>
        <v>3010000</v>
      </c>
      <c r="O646" s="50"/>
      <c r="P646" s="12">
        <f t="shared" si="65"/>
        <v>0</v>
      </c>
      <c r="Q646" s="48"/>
      <c r="T646" s="50">
        <f t="shared" si="61"/>
        <v>0</v>
      </c>
      <c r="U646" s="50">
        <v>8990000</v>
      </c>
      <c r="V646" s="50"/>
      <c r="W646" s="50"/>
      <c r="X646" s="558"/>
      <c r="Y646" s="558"/>
      <c r="Z646" s="558"/>
      <c r="AA646" s="55">
        <f t="shared" si="66"/>
        <v>12000000</v>
      </c>
      <c r="AB646" s="55">
        <f t="shared" si="62"/>
        <v>8990000</v>
      </c>
      <c r="AC646" s="55">
        <f t="shared" si="62"/>
        <v>3010000</v>
      </c>
      <c r="AD646" s="55">
        <f t="shared" si="63"/>
        <v>0</v>
      </c>
    </row>
    <row r="647" spans="1:30" s="51" customFormat="1" x14ac:dyDescent="0.25">
      <c r="A647" s="89">
        <f>SUBTOTAL(103,$B$2:B647)</f>
        <v>646</v>
      </c>
      <c r="B647" s="48" t="s">
        <v>1934</v>
      </c>
      <c r="C647" s="49">
        <v>41002985350036</v>
      </c>
      <c r="D647" s="49" t="str">
        <f>VLOOKUP(C647,'Hemis baza'!K:AJ,26,)</f>
        <v>438211100066</v>
      </c>
      <c r="E647" s="24" t="str">
        <f>VLOOKUP(C647,'Hemis baza'!K:AF,13,)</f>
        <v>To‘lov-shartnoma</v>
      </c>
      <c r="F647" s="109" t="str">
        <f>VLOOKUP(C647,'Hemis baza'!K:AF,3,)</f>
        <v>3-kurs</v>
      </c>
      <c r="G647" s="47" t="s">
        <v>121</v>
      </c>
      <c r="H647" s="404" t="str">
        <f>VLOOKUP(C647,'Hemis baza'!K:AF,5,)</f>
        <v>S2-22 BT</v>
      </c>
      <c r="I647" s="403" t="str">
        <f>VLOOKUP(C647,'Hemis baza'!K:AF,11,)</f>
        <v>Bakalavr</v>
      </c>
      <c r="J647" s="23" t="str">
        <f>VLOOKUP(C647,'Hemis baza'!K:AF,12,)</f>
        <v>Sirtqi</v>
      </c>
      <c r="K647" s="77" t="s">
        <v>4487</v>
      </c>
      <c r="L647" s="50">
        <v>12000000</v>
      </c>
      <c r="M647" s="50">
        <f>SUMIF('BR 3'!B:B,'3-kurs'!C647,'BR 3'!G:G)</f>
        <v>6000000</v>
      </c>
      <c r="N647" s="12">
        <f t="shared" si="64"/>
        <v>6000000</v>
      </c>
      <c r="O647" s="50"/>
      <c r="P647" s="12">
        <f t="shared" si="65"/>
        <v>0</v>
      </c>
      <c r="Q647" s="48"/>
      <c r="T647" s="50">
        <f t="shared" si="61"/>
        <v>0</v>
      </c>
      <c r="U647" s="50">
        <v>6000000</v>
      </c>
      <c r="V647" s="50"/>
      <c r="W647" s="50"/>
      <c r="X647" s="558"/>
      <c r="Y647" s="558"/>
      <c r="Z647" s="558"/>
      <c r="AA647" s="55">
        <f t="shared" si="66"/>
        <v>12000000</v>
      </c>
      <c r="AB647" s="55">
        <f t="shared" si="62"/>
        <v>6000000</v>
      </c>
      <c r="AC647" s="55">
        <f t="shared" si="62"/>
        <v>6000000</v>
      </c>
      <c r="AD647" s="55">
        <f t="shared" si="63"/>
        <v>0</v>
      </c>
    </row>
    <row r="648" spans="1:30" s="51" customFormat="1" x14ac:dyDescent="0.25">
      <c r="A648" s="89">
        <f>SUBTOTAL(103,$B$2:B648)</f>
        <v>647</v>
      </c>
      <c r="B648" s="48" t="s">
        <v>4399</v>
      </c>
      <c r="C648" s="49">
        <v>60708035660038</v>
      </c>
      <c r="D648" s="49" t="str">
        <f>VLOOKUP(C648,'Hemis baza'!K:AJ,26,)</f>
        <v>438231100567</v>
      </c>
      <c r="E648" s="24" t="str">
        <f>VLOOKUP(C648,'Hemis baza'!K:AF,13,)</f>
        <v>To‘lov-shartnoma</v>
      </c>
      <c r="F648" s="109" t="str">
        <f>VLOOKUP(C648,'Hemis baza'!K:AF,3,)</f>
        <v>3-kurs</v>
      </c>
      <c r="G648" s="47" t="s">
        <v>121</v>
      </c>
      <c r="H648" s="404" t="str">
        <f>VLOOKUP(C648,'Hemis baza'!K:AF,5,)</f>
        <v>S2-22 BT</v>
      </c>
      <c r="I648" s="403" t="str">
        <f>VLOOKUP(C648,'Hemis baza'!K:AF,11,)</f>
        <v>Bakalavr</v>
      </c>
      <c r="J648" s="23" t="str">
        <f>VLOOKUP(C648,'Hemis baza'!K:AF,12,)</f>
        <v>Sirtqi</v>
      </c>
      <c r="K648" s="77" t="s">
        <v>5075</v>
      </c>
      <c r="L648" s="50">
        <v>12000000</v>
      </c>
      <c r="M648" s="50">
        <f>SUMIF('BR 3'!B:B,'3-kurs'!C648,'BR 3'!G:G)</f>
        <v>4500000</v>
      </c>
      <c r="N648" s="12">
        <f t="shared" si="64"/>
        <v>7500000</v>
      </c>
      <c r="O648" s="50" t="s">
        <v>7193</v>
      </c>
      <c r="P648" s="12">
        <f t="shared" si="65"/>
        <v>0</v>
      </c>
      <c r="Q648" s="48"/>
      <c r="T648" s="50">
        <f t="shared" si="61"/>
        <v>0</v>
      </c>
      <c r="U648" s="50">
        <v>4500000</v>
      </c>
      <c r="V648" s="50"/>
      <c r="W648" s="50"/>
      <c r="X648" s="558"/>
      <c r="Y648" s="558"/>
      <c r="Z648" s="558"/>
      <c r="AA648" s="55">
        <f t="shared" si="66"/>
        <v>12000000</v>
      </c>
      <c r="AB648" s="55">
        <f t="shared" si="62"/>
        <v>4500000</v>
      </c>
      <c r="AC648" s="55">
        <f t="shared" si="62"/>
        <v>7500000</v>
      </c>
      <c r="AD648" s="55">
        <f t="shared" si="63"/>
        <v>0</v>
      </c>
    </row>
    <row r="649" spans="1:30" s="51" customFormat="1" x14ac:dyDescent="0.25">
      <c r="A649" s="89">
        <f>SUBTOTAL(103,$B$2:B649)</f>
        <v>648</v>
      </c>
      <c r="B649" s="48" t="s">
        <v>4393</v>
      </c>
      <c r="C649" s="49">
        <v>42509820920032</v>
      </c>
      <c r="D649" s="49" t="str">
        <f>VLOOKUP(C649,'Hemis baza'!K:AJ,26,)</f>
        <v>438231100514</v>
      </c>
      <c r="E649" s="24" t="str">
        <f>VLOOKUP(C649,'Hemis baza'!K:AF,13,)</f>
        <v>To‘lov-shartnoma</v>
      </c>
      <c r="F649" s="109" t="str">
        <f>VLOOKUP(C649,'Hemis baza'!K:AF,3,)</f>
        <v>3-kurs</v>
      </c>
      <c r="G649" s="47" t="s">
        <v>121</v>
      </c>
      <c r="H649" s="404" t="str">
        <f>VLOOKUP(C649,'Hemis baza'!K:AF,5,)</f>
        <v>S2-22 BT</v>
      </c>
      <c r="I649" s="403" t="str">
        <f>VLOOKUP(C649,'Hemis baza'!K:AF,11,)</f>
        <v>Bakalavr</v>
      </c>
      <c r="J649" s="23" t="str">
        <f>VLOOKUP(C649,'Hemis baza'!K:AF,12,)</f>
        <v>Sirtqi</v>
      </c>
      <c r="K649" s="77" t="s">
        <v>4897</v>
      </c>
      <c r="L649" s="50">
        <v>12000000</v>
      </c>
      <c r="M649" s="50">
        <f>SUMIF('BR 3'!B:B,'3-kurs'!C649,'BR 3'!G:G)</f>
        <v>7550000</v>
      </c>
      <c r="N649" s="12">
        <f t="shared" si="64"/>
        <v>4450000</v>
      </c>
      <c r="O649" s="50"/>
      <c r="P649" s="12">
        <f t="shared" si="65"/>
        <v>0</v>
      </c>
      <c r="Q649" s="48"/>
      <c r="T649" s="50">
        <f t="shared" si="61"/>
        <v>0</v>
      </c>
      <c r="U649" s="50">
        <v>7550000</v>
      </c>
      <c r="V649" s="50"/>
      <c r="W649" s="50"/>
      <c r="X649" s="558"/>
      <c r="Y649" s="558"/>
      <c r="Z649" s="558"/>
      <c r="AA649" s="55">
        <f t="shared" si="66"/>
        <v>12000000</v>
      </c>
      <c r="AB649" s="55">
        <f t="shared" si="62"/>
        <v>7550000</v>
      </c>
      <c r="AC649" s="55">
        <f t="shared" si="62"/>
        <v>4450000</v>
      </c>
      <c r="AD649" s="55">
        <f t="shared" si="63"/>
        <v>0</v>
      </c>
    </row>
    <row r="650" spans="1:30" s="51" customFormat="1" x14ac:dyDescent="0.25">
      <c r="A650" s="89">
        <f>SUBTOTAL(103,$B$2:B650)</f>
        <v>649</v>
      </c>
      <c r="B650" s="48" t="s">
        <v>4408</v>
      </c>
      <c r="C650" s="49">
        <v>62604015300018</v>
      </c>
      <c r="D650" s="49" t="str">
        <f>VLOOKUP(C650,'Hemis baza'!K:AJ,26,)</f>
        <v>438231100683</v>
      </c>
      <c r="E650" s="24" t="str">
        <f>VLOOKUP(C650,'Hemis baza'!K:AF,13,)</f>
        <v>To‘lov-shartnoma</v>
      </c>
      <c r="F650" s="109" t="str">
        <f>VLOOKUP(C650,'Hemis baza'!K:AF,3,)</f>
        <v>3-kurs</v>
      </c>
      <c r="G650" s="307" t="s">
        <v>318</v>
      </c>
      <c r="H650" s="404" t="str">
        <f>VLOOKUP(C650,'Hemis baza'!K:AF,5,)</f>
        <v>S2-22 IQT</v>
      </c>
      <c r="I650" s="403" t="str">
        <f>VLOOKUP(C650,'Hemis baza'!K:AF,11,)</f>
        <v>Bakalavr</v>
      </c>
      <c r="J650" s="23" t="str">
        <f>VLOOKUP(C650,'Hemis baza'!K:AF,12,)</f>
        <v>Sirtqi</v>
      </c>
      <c r="K650" s="77" t="s">
        <v>5076</v>
      </c>
      <c r="L650" s="50">
        <v>12000000</v>
      </c>
      <c r="M650" s="50">
        <f>SUMIF('BR 3'!B:B,'3-kurs'!C650,'BR 3'!G:G)</f>
        <v>5000000</v>
      </c>
      <c r="N650" s="12">
        <f t="shared" si="64"/>
        <v>7000000</v>
      </c>
      <c r="O650" s="50"/>
      <c r="P650" s="12">
        <f t="shared" si="65"/>
        <v>0</v>
      </c>
      <c r="Q650" s="48"/>
      <c r="T650" s="50">
        <f t="shared" si="61"/>
        <v>0</v>
      </c>
      <c r="U650" s="50">
        <v>5000000</v>
      </c>
      <c r="V650" s="50"/>
      <c r="W650" s="50"/>
      <c r="X650" s="558"/>
      <c r="Y650" s="558"/>
      <c r="Z650" s="558"/>
      <c r="AA650" s="55">
        <f t="shared" si="66"/>
        <v>12000000</v>
      </c>
      <c r="AB650" s="55">
        <f t="shared" si="62"/>
        <v>5000000</v>
      </c>
      <c r="AC650" s="55">
        <f t="shared" si="62"/>
        <v>7000000</v>
      </c>
      <c r="AD650" s="55">
        <f t="shared" si="63"/>
        <v>0</v>
      </c>
    </row>
    <row r="651" spans="1:30" s="51" customFormat="1" x14ac:dyDescent="0.25">
      <c r="A651" s="89">
        <f>SUBTOTAL(103,$B$2:B651)</f>
        <v>650</v>
      </c>
      <c r="B651" s="48" t="s">
        <v>4413</v>
      </c>
      <c r="C651" s="49">
        <v>51311045350019</v>
      </c>
      <c r="D651" s="49" t="str">
        <f>VLOOKUP(C651,'Hemis baza'!K:AJ,26,)</f>
        <v>438231100694</v>
      </c>
      <c r="E651" s="24" t="str">
        <f>VLOOKUP(C651,'Hemis baza'!K:AF,13,)</f>
        <v>To‘lov-shartnoma</v>
      </c>
      <c r="F651" s="109" t="str">
        <f>VLOOKUP(C651,'Hemis baza'!K:AF,3,)</f>
        <v>3-kurs</v>
      </c>
      <c r="G651" s="307" t="s">
        <v>318</v>
      </c>
      <c r="H651" s="404" t="str">
        <f>VLOOKUP(C651,'Hemis baza'!K:AF,5,)</f>
        <v>S2-22 IQT</v>
      </c>
      <c r="I651" s="403" t="str">
        <f>VLOOKUP(C651,'Hemis baza'!K:AF,11,)</f>
        <v>Bakalavr</v>
      </c>
      <c r="J651" s="23" t="str">
        <f>VLOOKUP(C651,'Hemis baza'!K:AF,12,)</f>
        <v>Sirtqi</v>
      </c>
      <c r="K651" s="77" t="s">
        <v>1159</v>
      </c>
      <c r="L651" s="50">
        <v>12000000</v>
      </c>
      <c r="M651" s="50">
        <f>SUMIF('BR 3'!B:B,'3-kurs'!C651,'BR 3'!G:G)</f>
        <v>12000000</v>
      </c>
      <c r="N651" s="12">
        <f t="shared" si="64"/>
        <v>0</v>
      </c>
      <c r="O651" s="50"/>
      <c r="P651" s="12">
        <f t="shared" si="65"/>
        <v>0</v>
      </c>
      <c r="Q651" s="48"/>
      <c r="T651" s="50">
        <f t="shared" si="61"/>
        <v>0</v>
      </c>
      <c r="U651" s="50">
        <v>12000000</v>
      </c>
      <c r="V651" s="50"/>
      <c r="W651" s="50"/>
      <c r="X651" s="558"/>
      <c r="Y651" s="558"/>
      <c r="Z651" s="558"/>
      <c r="AA651" s="55">
        <f t="shared" si="66"/>
        <v>12000000</v>
      </c>
      <c r="AB651" s="55">
        <f t="shared" si="62"/>
        <v>12000000</v>
      </c>
      <c r="AC651" s="55">
        <f t="shared" si="62"/>
        <v>0</v>
      </c>
      <c r="AD651" s="55">
        <f t="shared" si="63"/>
        <v>0</v>
      </c>
    </row>
    <row r="652" spans="1:30" s="51" customFormat="1" x14ac:dyDescent="0.25">
      <c r="A652" s="89">
        <f>SUBTOTAL(103,$B$2:B652)</f>
        <v>651</v>
      </c>
      <c r="B652" s="48" t="s">
        <v>4416</v>
      </c>
      <c r="C652" s="49">
        <v>43005861110065</v>
      </c>
      <c r="D652" s="49" t="str">
        <f>VLOOKUP(C652,'Hemis baza'!K:AJ,26,)</f>
        <v>438231100695</v>
      </c>
      <c r="E652" s="24" t="str">
        <f>VLOOKUP(C652,'Hemis baza'!K:AF,13,)</f>
        <v>To‘lov-shartnoma</v>
      </c>
      <c r="F652" s="109" t="str">
        <f>VLOOKUP(C652,'Hemis baza'!K:AF,3,)</f>
        <v>3-kurs</v>
      </c>
      <c r="G652" s="307" t="s">
        <v>318</v>
      </c>
      <c r="H652" s="404" t="str">
        <f>VLOOKUP(C652,'Hemis baza'!K:AF,5,)</f>
        <v>S2-22 IQT</v>
      </c>
      <c r="I652" s="403" t="str">
        <f>VLOOKUP(C652,'Hemis baza'!K:AF,11,)</f>
        <v>Bakalavr</v>
      </c>
      <c r="J652" s="23" t="str">
        <f>VLOOKUP(C652,'Hemis baza'!K:AF,12,)</f>
        <v>Sirtqi</v>
      </c>
      <c r="K652" s="77" t="s">
        <v>5077</v>
      </c>
      <c r="L652" s="50">
        <v>12000000</v>
      </c>
      <c r="M652" s="50">
        <f>SUMIF('BR 3'!B:B,'3-kurs'!C652,'BR 3'!G:G)</f>
        <v>12000000</v>
      </c>
      <c r="N652" s="12">
        <f t="shared" si="64"/>
        <v>0</v>
      </c>
      <c r="O652" s="50"/>
      <c r="P652" s="12">
        <f t="shared" si="65"/>
        <v>0</v>
      </c>
      <c r="Q652" s="48"/>
      <c r="T652" s="50">
        <f t="shared" si="61"/>
        <v>500000</v>
      </c>
      <c r="U652" s="50">
        <v>11500000</v>
      </c>
      <c r="V652" s="50"/>
      <c r="W652" s="50"/>
      <c r="X652" s="558"/>
      <c r="Y652" s="558"/>
      <c r="Z652" s="558"/>
      <c r="AA652" s="55">
        <f t="shared" si="66"/>
        <v>12000000</v>
      </c>
      <c r="AB652" s="55">
        <f t="shared" si="62"/>
        <v>12000000</v>
      </c>
      <c r="AC652" s="55">
        <f t="shared" si="62"/>
        <v>0</v>
      </c>
      <c r="AD652" s="55">
        <f t="shared" si="63"/>
        <v>0</v>
      </c>
    </row>
    <row r="653" spans="1:30" s="51" customFormat="1" x14ac:dyDescent="0.25">
      <c r="A653" s="89">
        <f>SUBTOTAL(103,$B$2:B653)</f>
        <v>652</v>
      </c>
      <c r="B653" s="48" t="s">
        <v>5510</v>
      </c>
      <c r="C653" s="49">
        <v>41301873910061</v>
      </c>
      <c r="D653" s="49" t="str">
        <f>VLOOKUP(C653,'Hemis baza'!K:AJ,26,)</f>
        <v>438231100783</v>
      </c>
      <c r="E653" s="24" t="str">
        <f>VLOOKUP(C653,'Hemis baza'!K:AF,13,)</f>
        <v>To‘lov-shartnoma</v>
      </c>
      <c r="F653" s="109" t="str">
        <f>VLOOKUP(C653,'Hemis baza'!K:AF,3,)</f>
        <v>3-kurs</v>
      </c>
      <c r="G653" s="47" t="s">
        <v>270</v>
      </c>
      <c r="H653" s="404" t="str">
        <f>VLOOKUP(C653,'Hemis baza'!K:AF,5,)</f>
        <v>2-22 XTA</v>
      </c>
      <c r="I653" s="403" t="str">
        <f>VLOOKUP(C653,'Hemis baza'!K:AF,11,)</f>
        <v>Bakalavr</v>
      </c>
      <c r="J653" s="23" t="str">
        <f>VLOOKUP(C653,'Hemis baza'!K:AF,12,)</f>
        <v>Kunduzgi</v>
      </c>
      <c r="K653" s="52"/>
      <c r="L653" s="50">
        <v>15000000</v>
      </c>
      <c r="M653" s="50">
        <f>SUMIF('BR 3'!B:B,'3-kurs'!C653,'BR 3'!G:G)</f>
        <v>15000000</v>
      </c>
      <c r="N653" s="12">
        <f t="shared" si="64"/>
        <v>0</v>
      </c>
      <c r="O653" s="50"/>
      <c r="P653" s="12">
        <f t="shared" si="65"/>
        <v>0</v>
      </c>
      <c r="Q653" s="48"/>
      <c r="T653" s="50">
        <f t="shared" si="61"/>
        <v>0</v>
      </c>
      <c r="U653" s="50">
        <v>15000000</v>
      </c>
      <c r="V653" s="50"/>
      <c r="W653" s="50"/>
      <c r="X653" s="558"/>
      <c r="Y653" s="558"/>
      <c r="Z653" s="558"/>
      <c r="AA653" s="55">
        <f t="shared" si="66"/>
        <v>15000000</v>
      </c>
      <c r="AB653" s="55">
        <f t="shared" si="62"/>
        <v>15000000</v>
      </c>
      <c r="AC653" s="55">
        <f t="shared" si="62"/>
        <v>0</v>
      </c>
      <c r="AD653" s="55">
        <f t="shared" si="63"/>
        <v>0</v>
      </c>
    </row>
    <row r="654" spans="1:30" s="51" customFormat="1" x14ac:dyDescent="0.25">
      <c r="A654" s="89">
        <f>SUBTOTAL(103,$B$2:B654)</f>
        <v>653</v>
      </c>
      <c r="B654" s="48" t="s">
        <v>5511</v>
      </c>
      <c r="C654" s="49">
        <v>61402035350016</v>
      </c>
      <c r="D654" s="49" t="str">
        <f>VLOOKUP(C654,'Hemis baza'!K:AJ,26,)</f>
        <v>438231100703</v>
      </c>
      <c r="E654" s="24" t="str">
        <f>VLOOKUP(C654,'Hemis baza'!K:AF,13,)</f>
        <v>To‘lov-shartnoma</v>
      </c>
      <c r="F654" s="109" t="str">
        <f>VLOOKUP(C654,'Hemis baza'!K:AF,3,)</f>
        <v>3-kurs</v>
      </c>
      <c r="G654" s="307" t="s">
        <v>361</v>
      </c>
      <c r="H654" s="404" t="str">
        <f>VLOOKUP(C654,'Hemis baza'!K:AF,5,)</f>
        <v>S1-22 PSI</v>
      </c>
      <c r="I654" s="403" t="str">
        <f>VLOOKUP(C654,'Hemis baza'!K:AF,11,)</f>
        <v>Bakalavr</v>
      </c>
      <c r="J654" s="23" t="str">
        <f>VLOOKUP(C654,'Hemis baza'!K:AF,12,)</f>
        <v>Sirtqi</v>
      </c>
      <c r="K654" s="52"/>
      <c r="L654" s="50">
        <v>12000000</v>
      </c>
      <c r="M654" s="50">
        <f>SUMIF('BR 3'!B:B,'3-kurs'!C654,'BR 3'!G:G)</f>
        <v>6000000</v>
      </c>
      <c r="N654" s="12">
        <f t="shared" si="64"/>
        <v>6000000</v>
      </c>
      <c r="O654" s="50"/>
      <c r="P654" s="12">
        <f t="shared" si="65"/>
        <v>0</v>
      </c>
      <c r="Q654" s="48"/>
      <c r="T654" s="50">
        <f t="shared" si="61"/>
        <v>0</v>
      </c>
      <c r="U654" s="50">
        <v>6000000</v>
      </c>
      <c r="V654" s="50"/>
      <c r="W654" s="50"/>
      <c r="X654" s="558"/>
      <c r="Y654" s="558"/>
      <c r="Z654" s="558"/>
      <c r="AA654" s="55">
        <f t="shared" si="66"/>
        <v>12000000</v>
      </c>
      <c r="AB654" s="55">
        <f t="shared" si="62"/>
        <v>6000000</v>
      </c>
      <c r="AC654" s="55">
        <f t="shared" si="62"/>
        <v>6000000</v>
      </c>
      <c r="AD654" s="55">
        <f t="shared" si="63"/>
        <v>0</v>
      </c>
    </row>
    <row r="655" spans="1:30" s="51" customFormat="1" x14ac:dyDescent="0.25">
      <c r="A655" s="89">
        <f>SUBTOTAL(103,$B$2:B655)</f>
        <v>654</v>
      </c>
      <c r="B655" s="48" t="s">
        <v>5512</v>
      </c>
      <c r="C655" s="49">
        <v>62704025310051</v>
      </c>
      <c r="D655" s="49" t="str">
        <f>VLOOKUP(C655,'Hemis baza'!K:AJ,26,)</f>
        <v>438231100700</v>
      </c>
      <c r="E655" s="24" t="str">
        <f>VLOOKUP(C655,'Hemis baza'!K:AF,13,)</f>
        <v>To‘lov-shartnoma</v>
      </c>
      <c r="F655" s="109" t="str">
        <f>VLOOKUP(C655,'Hemis baza'!K:AF,3,)</f>
        <v>3-kurs</v>
      </c>
      <c r="G655" s="307" t="s">
        <v>361</v>
      </c>
      <c r="H655" s="404" t="str">
        <f>VLOOKUP(C655,'Hemis baza'!K:AF,5,)</f>
        <v>S2-22 PSI</v>
      </c>
      <c r="I655" s="403" t="str">
        <f>VLOOKUP(C655,'Hemis baza'!K:AF,11,)</f>
        <v>Bakalavr</v>
      </c>
      <c r="J655" s="23" t="str">
        <f>VLOOKUP(C655,'Hemis baza'!K:AF,12,)</f>
        <v>Sirtqi</v>
      </c>
      <c r="K655" s="52"/>
      <c r="L655" s="50">
        <v>12000000</v>
      </c>
      <c r="M655" s="50">
        <f>SUMIF('BR 3'!B:B,'3-kurs'!C655,'BR 3'!G:G)</f>
        <v>11000000</v>
      </c>
      <c r="N655" s="12">
        <f t="shared" si="64"/>
        <v>1000000</v>
      </c>
      <c r="O655" s="50"/>
      <c r="P655" s="12">
        <f t="shared" si="65"/>
        <v>0</v>
      </c>
      <c r="Q655" s="48"/>
      <c r="T655" s="50">
        <f t="shared" si="61"/>
        <v>0</v>
      </c>
      <c r="U655" s="50">
        <v>11000000</v>
      </c>
      <c r="V655" s="50"/>
      <c r="W655" s="50"/>
      <c r="X655" s="558"/>
      <c r="Y655" s="558"/>
      <c r="Z655" s="558"/>
      <c r="AA655" s="55">
        <f t="shared" si="66"/>
        <v>12000000</v>
      </c>
      <c r="AB655" s="55">
        <f t="shared" si="62"/>
        <v>11000000</v>
      </c>
      <c r="AC655" s="55">
        <f t="shared" si="62"/>
        <v>1000000</v>
      </c>
      <c r="AD655" s="55">
        <f t="shared" si="63"/>
        <v>0</v>
      </c>
    </row>
    <row r="656" spans="1:30" s="51" customFormat="1" x14ac:dyDescent="0.25">
      <c r="A656" s="89">
        <f>SUBTOTAL(103,$B$2:B656)</f>
        <v>655</v>
      </c>
      <c r="B656" s="48" t="s">
        <v>4395</v>
      </c>
      <c r="C656" s="49">
        <v>40711931010050</v>
      </c>
      <c r="D656" s="49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7"/>
      <c r="H656" s="404" t="e">
        <f>VLOOKUP(C656,'Hemis baza'!K:AF,5,)</f>
        <v>#N/A</v>
      </c>
      <c r="I656" s="403" t="e">
        <f>VLOOKUP(C656,'Hemis baza'!K:AF,11,)</f>
        <v>#N/A</v>
      </c>
      <c r="J656" s="23" t="e">
        <f>VLOOKUP(C656,'Hemis baza'!K:AF,12,)</f>
        <v>#N/A</v>
      </c>
      <c r="K656" s="52"/>
      <c r="L656" s="50">
        <v>12000000</v>
      </c>
      <c r="M656" s="50">
        <f>SUMIF('BR 3'!B:B,'3-kurs'!C656,'BR 3'!G:G)</f>
        <v>-12000000</v>
      </c>
      <c r="N656" s="12">
        <f t="shared" si="64"/>
        <v>24000000</v>
      </c>
      <c r="O656" s="50" t="s">
        <v>7192</v>
      </c>
      <c r="P656" s="12">
        <f t="shared" si="65"/>
        <v>0</v>
      </c>
      <c r="Q656" s="48" t="s">
        <v>7160</v>
      </c>
      <c r="T656" s="50">
        <f t="shared" si="61"/>
        <v>0</v>
      </c>
      <c r="U656" s="50">
        <v>-12000000</v>
      </c>
      <c r="V656" s="50"/>
      <c r="W656" s="50"/>
      <c r="X656" s="558"/>
      <c r="Y656" s="558"/>
      <c r="Z656" s="558"/>
      <c r="AA656" s="55">
        <f t="shared" si="66"/>
        <v>12000000</v>
      </c>
      <c r="AB656" s="55">
        <f t="shared" si="62"/>
        <v>-12000000</v>
      </c>
      <c r="AC656" s="55">
        <f t="shared" si="62"/>
        <v>24000000</v>
      </c>
      <c r="AD656" s="55">
        <f t="shared" si="63"/>
        <v>0</v>
      </c>
    </row>
    <row r="657" spans="1:30" s="51" customFormat="1" x14ac:dyDescent="0.25">
      <c r="A657" s="89">
        <f>SUBTOTAL(103,$B$2:B657)</f>
        <v>656</v>
      </c>
      <c r="B657" s="48" t="s">
        <v>5513</v>
      </c>
      <c r="C657" s="49">
        <v>40206801120011</v>
      </c>
      <c r="D657" s="49" t="str">
        <f>VLOOKUP(C657,'Hemis baza'!K:AJ,26,)</f>
        <v>438231100764</v>
      </c>
      <c r="E657" s="24" t="str">
        <f>VLOOKUP(C657,'Hemis baza'!K:AF,13,)</f>
        <v>To‘lov-shartnoma</v>
      </c>
      <c r="F657" s="109" t="str">
        <f>VLOOKUP(C657,'Hemis baza'!K:AF,3,)</f>
        <v>3-kurs</v>
      </c>
      <c r="G657" s="47" t="s">
        <v>36</v>
      </c>
      <c r="H657" s="404" t="str">
        <f>VLOOKUP(C657,'Hemis baza'!K:AF,5,)</f>
        <v>S2-22 MT</v>
      </c>
      <c r="I657" s="403" t="str">
        <f>VLOOKUP(C657,'Hemis baza'!K:AF,11,)</f>
        <v>Bakalavr</v>
      </c>
      <c r="J657" s="23" t="str">
        <f>VLOOKUP(C657,'Hemis baza'!K:AF,12,)</f>
        <v>Sirtqi</v>
      </c>
      <c r="K657" s="52"/>
      <c r="L657" s="50">
        <v>12000000</v>
      </c>
      <c r="M657" s="50">
        <f>SUMIF('BR 3'!B:B,'3-kurs'!C657,'BR 3'!G:G)</f>
        <v>12000000</v>
      </c>
      <c r="N657" s="12">
        <f t="shared" si="64"/>
        <v>0</v>
      </c>
      <c r="O657" s="50"/>
      <c r="P657" s="12">
        <f t="shared" si="65"/>
        <v>0</v>
      </c>
      <c r="Q657" s="48"/>
      <c r="T657" s="50">
        <f t="shared" si="61"/>
        <v>0</v>
      </c>
      <c r="U657" s="50">
        <v>12000000</v>
      </c>
      <c r="V657" s="50"/>
      <c r="W657" s="50"/>
      <c r="X657" s="558"/>
      <c r="Y657" s="558"/>
      <c r="Z657" s="558"/>
      <c r="AA657" s="55">
        <f t="shared" si="66"/>
        <v>12000000</v>
      </c>
      <c r="AB657" s="55">
        <f t="shared" si="62"/>
        <v>12000000</v>
      </c>
      <c r="AC657" s="55">
        <f t="shared" si="62"/>
        <v>0</v>
      </c>
      <c r="AD657" s="55">
        <f t="shared" si="63"/>
        <v>0</v>
      </c>
    </row>
    <row r="658" spans="1:30" x14ac:dyDescent="0.25">
      <c r="A658" s="89">
        <f>SUBTOTAL(103,$B$2:B658)</f>
        <v>657</v>
      </c>
      <c r="B658" s="384" t="s">
        <v>4319</v>
      </c>
      <c r="C658" s="49">
        <v>32511841010015</v>
      </c>
      <c r="D658" s="49" t="e">
        <f>VLOOKUP(C658,'Hemis baza'!K:AJ,26,)</f>
        <v>#N/A</v>
      </c>
      <c r="E658" s="24" t="e">
        <f>VLOOKUP(C658,'Hemis baza'!K:AF,13,)</f>
        <v>#N/A</v>
      </c>
      <c r="F658" s="109" t="e">
        <f>VLOOKUP(C658,'Hemis baza'!K:AF,3,)</f>
        <v>#N/A</v>
      </c>
      <c r="G658" s="47"/>
      <c r="H658" s="404" t="e">
        <f>VLOOKUP(C658,'Hemis baza'!K:AF,5,)</f>
        <v>#N/A</v>
      </c>
      <c r="I658" s="403" t="e">
        <f>VLOOKUP(C658,'Hemis baza'!K:AF,11,)</f>
        <v>#N/A</v>
      </c>
      <c r="J658" s="23" t="e">
        <f>VLOOKUP(C658,'Hemis baza'!K:AF,12,)</f>
        <v>#N/A</v>
      </c>
      <c r="K658" s="52"/>
      <c r="L658" s="342">
        <v>12000000</v>
      </c>
      <c r="M658" s="342">
        <f>SUMIF('BR 3'!B:B,'3-kurs'!C658,'BR 3'!G:G)</f>
        <v>-12000000</v>
      </c>
      <c r="N658" s="12">
        <f t="shared" si="64"/>
        <v>24000000</v>
      </c>
      <c r="O658" s="342"/>
      <c r="P658" s="12">
        <f t="shared" si="65"/>
        <v>0</v>
      </c>
      <c r="Q658" s="384"/>
      <c r="T658" s="342">
        <f t="shared" si="61"/>
        <v>0</v>
      </c>
      <c r="U658" s="342">
        <v>-12000000</v>
      </c>
      <c r="V658" s="342"/>
      <c r="W658" s="342"/>
      <c r="X658" s="559"/>
      <c r="Y658" s="559"/>
      <c r="Z658" s="559"/>
      <c r="AA658" s="55">
        <f t="shared" si="66"/>
        <v>12000000</v>
      </c>
      <c r="AB658" s="55">
        <f t="shared" si="62"/>
        <v>-12000000</v>
      </c>
      <c r="AC658" s="55">
        <f t="shared" si="62"/>
        <v>24000000</v>
      </c>
      <c r="AD658" s="55">
        <f t="shared" si="63"/>
        <v>0</v>
      </c>
    </row>
    <row r="659" spans="1:30" s="332" customFormat="1" x14ac:dyDescent="0.25">
      <c r="A659" s="329">
        <f>SUBTOTAL(103,$B$2:B659)</f>
        <v>658</v>
      </c>
      <c r="B659" s="76" t="s">
        <v>5561</v>
      </c>
      <c r="C659" s="330">
        <v>32302976280055</v>
      </c>
      <c r="D659" s="49" t="str">
        <f>VLOOKUP(C659,'Hemis baza'!K:AJ,26,)</f>
        <v>438231100816</v>
      </c>
      <c r="E659" s="24" t="str">
        <f>VLOOKUP(C659,'Hemis baza'!K:AF,13,)</f>
        <v>To‘lov-shartnoma</v>
      </c>
      <c r="F659" s="109" t="str">
        <f>VLOOKUP(C659,'Hemis baza'!K:AF,3,)</f>
        <v>3-kurs</v>
      </c>
      <c r="G659" s="47" t="s">
        <v>4882</v>
      </c>
      <c r="H659" s="404" t="str">
        <f>VLOOKUP(C659,'Hemis baza'!K:AF,5,)</f>
        <v>S2-22 AP</v>
      </c>
      <c r="I659" s="403" t="str">
        <f>VLOOKUP(C659,'Hemis baza'!K:AF,11,)</f>
        <v>Bakalavr</v>
      </c>
      <c r="J659" s="23" t="str">
        <f>VLOOKUP(C659,'Hemis baza'!K:AF,12,)</f>
        <v>Sirtqi</v>
      </c>
      <c r="K659" s="52"/>
      <c r="L659" s="331">
        <v>12000000</v>
      </c>
      <c r="M659" s="331">
        <f>SUMIF('BR 3'!B:B,'3-kurs'!C659,'BR 3'!G:G)</f>
        <v>11968000</v>
      </c>
      <c r="N659" s="12">
        <f t="shared" si="64"/>
        <v>32000</v>
      </c>
      <c r="O659" s="331"/>
      <c r="P659" s="12">
        <f t="shared" si="65"/>
        <v>0</v>
      </c>
      <c r="Q659" s="76"/>
      <c r="T659" s="331">
        <f t="shared" si="61"/>
        <v>0</v>
      </c>
      <c r="U659" s="331">
        <v>11968000</v>
      </c>
      <c r="V659" s="331">
        <v>0</v>
      </c>
      <c r="W659" s="331"/>
      <c r="X659" s="560"/>
      <c r="Y659" s="560"/>
      <c r="Z659" s="560"/>
      <c r="AA659" s="55">
        <f t="shared" si="66"/>
        <v>12000000</v>
      </c>
      <c r="AB659" s="55">
        <f t="shared" si="62"/>
        <v>11968000</v>
      </c>
      <c r="AC659" s="55">
        <f t="shared" si="62"/>
        <v>32000</v>
      </c>
      <c r="AD659" s="55">
        <f t="shared" si="63"/>
        <v>0</v>
      </c>
    </row>
    <row r="660" spans="1:30" s="51" customFormat="1" x14ac:dyDescent="0.25">
      <c r="A660" s="89">
        <f>SUBTOTAL(103,$B$2:B660)</f>
        <v>659</v>
      </c>
      <c r="B660" s="48" t="s">
        <v>5563</v>
      </c>
      <c r="C660" s="49">
        <v>61110035300033</v>
      </c>
      <c r="D660" s="49" t="str">
        <f>VLOOKUP(C660,'Hemis baza'!K:AJ,26,)</f>
        <v>438241100001</v>
      </c>
      <c r="E660" s="24" t="str">
        <f>VLOOKUP(C660,'Hemis baza'!K:AF,13,)</f>
        <v>To‘lov-shartnoma</v>
      </c>
      <c r="F660" s="109" t="str">
        <f>VLOOKUP(C660,'Hemis baza'!K:AF,3,)</f>
        <v>3-kurs</v>
      </c>
      <c r="G660" s="47" t="s">
        <v>19615</v>
      </c>
      <c r="H660" s="404" t="str">
        <f>VLOOKUP(C660,'Hemis baza'!K:AF,5,)</f>
        <v>1-22 MBTXT</v>
      </c>
      <c r="I660" s="403" t="str">
        <f>VLOOKUP(C660,'Hemis baza'!K:AF,11,)</f>
        <v>Bakalavr</v>
      </c>
      <c r="J660" s="23" t="str">
        <f>VLOOKUP(C660,'Hemis baza'!K:AF,12,)</f>
        <v>Kunduzgi</v>
      </c>
      <c r="K660" s="77" t="s">
        <v>5588</v>
      </c>
      <c r="L660" s="50">
        <v>15000000</v>
      </c>
      <c r="M660" s="50">
        <f>SUMIF('BR 3'!B:B,'3-kurs'!C660,'BR 3'!G:G)</f>
        <v>7500000</v>
      </c>
      <c r="N660" s="12">
        <f t="shared" si="64"/>
        <v>7500000</v>
      </c>
      <c r="O660" s="50"/>
      <c r="P660" s="12">
        <f t="shared" si="65"/>
        <v>0</v>
      </c>
      <c r="Q660" s="48"/>
      <c r="T660" s="50">
        <f t="shared" ref="T660" si="67">M660-U660</f>
        <v>0</v>
      </c>
      <c r="U660" s="50">
        <v>7500000</v>
      </c>
      <c r="V660" s="50"/>
      <c r="W660" s="50"/>
      <c r="X660" s="558"/>
      <c r="Y660" s="558"/>
      <c r="Z660" s="558"/>
      <c r="AA660" s="55">
        <f t="shared" si="66"/>
        <v>15000000</v>
      </c>
      <c r="AB660" s="55">
        <f t="shared" si="62"/>
        <v>7500000</v>
      </c>
      <c r="AC660" s="55">
        <f t="shared" si="62"/>
        <v>7500000</v>
      </c>
      <c r="AD660" s="55">
        <f t="shared" si="63"/>
        <v>0</v>
      </c>
    </row>
    <row r="661" spans="1:30" s="51" customFormat="1" x14ac:dyDescent="0.25">
      <c r="A661" s="89">
        <f>SUBTOTAL(103,$B$2:B661)</f>
        <v>660</v>
      </c>
      <c r="B661" s="48" t="s">
        <v>8026</v>
      </c>
      <c r="C661" s="49">
        <v>41001931070013</v>
      </c>
      <c r="D661" s="49" t="str">
        <f>VLOOKUP(C661,'Hemis baza'!K:AJ,26,)</f>
        <v>438221100405</v>
      </c>
      <c r="E661" s="24" t="str">
        <f>VLOOKUP(C661,'Hemis baza'!K:AF,13,)</f>
        <v>To‘lov-shartnoma</v>
      </c>
      <c r="F661" s="109" t="str">
        <f>VLOOKUP(C661,'Hemis baza'!K:AF,3,)</f>
        <v>3-kurs</v>
      </c>
      <c r="G661" s="47" t="s">
        <v>36</v>
      </c>
      <c r="H661" s="404" t="str">
        <f>VLOOKUP(C661,'Hemis baza'!K:AF,5,)</f>
        <v>S2-22 MT</v>
      </c>
      <c r="I661" s="403" t="str">
        <f>VLOOKUP(C661,'Hemis baza'!K:AF,11,)</f>
        <v>Bakalavr</v>
      </c>
      <c r="J661" s="23" t="str">
        <f>VLOOKUP(C661,'Hemis baza'!K:AF,12,)</f>
        <v>Sirtqi</v>
      </c>
      <c r="K661" s="77"/>
      <c r="L661" s="331">
        <v>12000000</v>
      </c>
      <c r="M661" s="50">
        <f>SUMIF('BR 3'!B:B,'3-kurs'!C661,'BR 3'!G:G)</f>
        <v>9000000</v>
      </c>
      <c r="N661" s="12">
        <f t="shared" si="64"/>
        <v>3000000</v>
      </c>
      <c r="O661" s="50"/>
      <c r="P661" s="12">
        <f t="shared" si="65"/>
        <v>0</v>
      </c>
      <c r="Q661" s="48"/>
      <c r="T661" s="50">
        <f t="shared" ref="T661" si="68">M661-U661</f>
        <v>0</v>
      </c>
      <c r="U661" s="50">
        <v>9000000</v>
      </c>
      <c r="V661" s="50"/>
      <c r="W661" s="50"/>
      <c r="X661" s="558"/>
      <c r="Y661" s="558"/>
      <c r="Z661" s="558"/>
      <c r="AA661" s="55">
        <f t="shared" si="66"/>
        <v>12000000</v>
      </c>
      <c r="AB661" s="55">
        <f t="shared" si="62"/>
        <v>9000000</v>
      </c>
      <c r="AC661" s="55">
        <f t="shared" si="62"/>
        <v>3000000</v>
      </c>
      <c r="AD661" s="55">
        <f t="shared" si="63"/>
        <v>0</v>
      </c>
    </row>
    <row r="662" spans="1:30" s="51" customFormat="1" x14ac:dyDescent="0.25">
      <c r="A662" s="89">
        <f>SUBTOTAL(103,$B$2:B662)</f>
        <v>661</v>
      </c>
      <c r="B662" s="48" t="s">
        <v>18964</v>
      </c>
      <c r="C662" s="49">
        <v>62603025270034</v>
      </c>
      <c r="D662" s="49" t="str">
        <f>VLOOKUP(C662,'Hemis baza'!K:AJ,26,)</f>
        <v>438221100401</v>
      </c>
      <c r="E662" s="24" t="str">
        <f>VLOOKUP(C662,'Hemis baza'!K:AF,13,)</f>
        <v>To‘lov-shartnoma</v>
      </c>
      <c r="F662" s="109" t="str">
        <f>VLOOKUP(C662,'Hemis baza'!K:AF,3,)</f>
        <v>3-kurs</v>
      </c>
      <c r="G662" s="305" t="s">
        <v>140</v>
      </c>
      <c r="H662" s="404" t="str">
        <f>VLOOKUP(C662,'Hemis baza'!K:AF,5,)</f>
        <v>S2-22 MuzT</v>
      </c>
      <c r="I662" s="403" t="str">
        <f>VLOOKUP(C662,'Hemis baza'!K:AF,11,)</f>
        <v>Bakalavr</v>
      </c>
      <c r="J662" s="23" t="str">
        <f>VLOOKUP(C662,'Hemis baza'!K:AF,12,)</f>
        <v>Sirtqi</v>
      </c>
      <c r="K662" s="77"/>
      <c r="L662" s="331">
        <v>12000000</v>
      </c>
      <c r="M662" s="50">
        <f>SUMIF('BR 3'!B:B,'3-kurs'!C662,'BR 3'!G:G)</f>
        <v>8618672</v>
      </c>
      <c r="N662" s="12">
        <f t="shared" si="64"/>
        <v>3381328</v>
      </c>
      <c r="O662" s="50"/>
      <c r="P662" s="12">
        <f t="shared" si="65"/>
        <v>0</v>
      </c>
      <c r="Q662" s="48"/>
      <c r="T662" s="50">
        <f t="shared" ref="T662:T725" si="69">M662-U662</f>
        <v>0</v>
      </c>
      <c r="U662" s="50">
        <v>8618672</v>
      </c>
      <c r="V662" s="50"/>
      <c r="W662" s="50"/>
      <c r="X662" s="558"/>
      <c r="Y662" s="558"/>
      <c r="Z662" s="558"/>
      <c r="AA662" s="55">
        <f t="shared" si="66"/>
        <v>12000000</v>
      </c>
      <c r="AB662" s="55">
        <f t="shared" ref="AB662:AB697" si="70">M662</f>
        <v>8618672</v>
      </c>
      <c r="AC662" s="55">
        <f t="shared" si="62"/>
        <v>3381328</v>
      </c>
      <c r="AD662" s="55">
        <f t="shared" si="63"/>
        <v>0</v>
      </c>
    </row>
    <row r="663" spans="1:30" s="51" customFormat="1" x14ac:dyDescent="0.25">
      <c r="A663" s="89">
        <f>SUBTOTAL(103,$B$2:B663)</f>
        <v>662</v>
      </c>
      <c r="B663" s="48" t="s">
        <v>18965</v>
      </c>
      <c r="C663" s="49">
        <v>41003965360025</v>
      </c>
      <c r="D663" s="49" t="str">
        <f>VLOOKUP(C663,'Hemis baza'!K:AJ,26,)</f>
        <v>438241102214</v>
      </c>
      <c r="E663" s="24" t="str">
        <f>VLOOKUP(C663,'Hemis baza'!K:AF,13,)</f>
        <v>To‘lov-shartnoma</v>
      </c>
      <c r="F663" s="109" t="str">
        <f>VLOOKUP(C663,'Hemis baza'!K:AF,3,)</f>
        <v>3-kurs</v>
      </c>
      <c r="G663" s="305" t="s">
        <v>140</v>
      </c>
      <c r="H663" s="404" t="str">
        <f>VLOOKUP(C663,'Hemis baza'!K:AF,5,)</f>
        <v>S2-22 MuzT</v>
      </c>
      <c r="I663" s="403" t="str">
        <f>VLOOKUP(C663,'Hemis baza'!K:AF,11,)</f>
        <v>Bakalavr</v>
      </c>
      <c r="J663" s="23" t="str">
        <f>VLOOKUP(C663,'Hemis baza'!K:AF,12,)</f>
        <v>Sirtqi</v>
      </c>
      <c r="K663" s="77"/>
      <c r="L663" s="331">
        <v>12000000</v>
      </c>
      <c r="M663" s="50">
        <f>SUMIF('BR 3'!B:B,'3-kurs'!C663,'BR 3'!G:G)</f>
        <v>9000000</v>
      </c>
      <c r="N663" s="12">
        <f t="shared" si="64"/>
        <v>3000000</v>
      </c>
      <c r="O663" s="50"/>
      <c r="P663" s="12">
        <f t="shared" si="65"/>
        <v>0</v>
      </c>
      <c r="Q663" s="48"/>
      <c r="T663" s="50">
        <f t="shared" si="69"/>
        <v>0</v>
      </c>
      <c r="U663" s="50">
        <v>9000000</v>
      </c>
      <c r="V663" s="50"/>
      <c r="W663" s="50"/>
      <c r="X663" s="558"/>
      <c r="Y663" s="558"/>
      <c r="Z663" s="558"/>
      <c r="AA663" s="55">
        <f t="shared" si="66"/>
        <v>12000000</v>
      </c>
      <c r="AB663" s="55">
        <f t="shared" si="70"/>
        <v>9000000</v>
      </c>
      <c r="AC663" s="55">
        <f t="shared" si="62"/>
        <v>3000000</v>
      </c>
      <c r="AD663" s="55">
        <f t="shared" si="63"/>
        <v>0</v>
      </c>
    </row>
    <row r="664" spans="1:30" s="51" customFormat="1" x14ac:dyDescent="0.25">
      <c r="A664" s="89">
        <f>SUBTOTAL(103,$B$2:B664)</f>
        <v>663</v>
      </c>
      <c r="B664" s="48" t="s">
        <v>18966</v>
      </c>
      <c r="C664" s="49">
        <v>31006975680076</v>
      </c>
      <c r="D664" s="49" t="str">
        <f>VLOOKUP(C664,'Hemis baza'!K:AJ,26,)</f>
        <v>438221100386</v>
      </c>
      <c r="E664" s="24" t="str">
        <f>VLOOKUP(C664,'Hemis baza'!K:AF,13,)</f>
        <v>To‘lov-shartnoma</v>
      </c>
      <c r="F664" s="109" t="str">
        <f>VLOOKUP(C664,'Hemis baza'!K:AF,3,)</f>
        <v>3-kurs</v>
      </c>
      <c r="G664" s="305" t="s">
        <v>140</v>
      </c>
      <c r="H664" s="404" t="str">
        <f>VLOOKUP(C664,'Hemis baza'!K:AF,5,)</f>
        <v>S3-22 MuzT</v>
      </c>
      <c r="I664" s="403" t="str">
        <f>VLOOKUP(C664,'Hemis baza'!K:AF,11,)</f>
        <v>Bakalavr</v>
      </c>
      <c r="J664" s="23" t="str">
        <f>VLOOKUP(C664,'Hemis baza'!K:AF,12,)</f>
        <v>Sirtqi</v>
      </c>
      <c r="K664" s="77"/>
      <c r="L664" s="331">
        <v>12000000</v>
      </c>
      <c r="M664" s="50">
        <f>SUMIF('BR 3'!B:B,'3-kurs'!C664,'BR 3'!G:G)</f>
        <v>6100000</v>
      </c>
      <c r="N664" s="12">
        <f t="shared" si="64"/>
        <v>5900000</v>
      </c>
      <c r="O664" s="50"/>
      <c r="P664" s="12">
        <f t="shared" si="65"/>
        <v>0</v>
      </c>
      <c r="Q664" s="48"/>
      <c r="T664" s="50">
        <f t="shared" si="69"/>
        <v>0</v>
      </c>
      <c r="U664" s="50">
        <v>6100000</v>
      </c>
      <c r="V664" s="50"/>
      <c r="W664" s="50"/>
      <c r="X664" s="558"/>
      <c r="Y664" s="558"/>
      <c r="Z664" s="558"/>
      <c r="AA664" s="55">
        <f t="shared" si="66"/>
        <v>12000000</v>
      </c>
      <c r="AB664" s="55">
        <f t="shared" si="70"/>
        <v>6100000</v>
      </c>
      <c r="AC664" s="55">
        <f t="shared" si="62"/>
        <v>5900000</v>
      </c>
      <c r="AD664" s="55">
        <f t="shared" si="63"/>
        <v>0</v>
      </c>
    </row>
    <row r="665" spans="1:30" s="51" customFormat="1" x14ac:dyDescent="0.25">
      <c r="A665" s="89">
        <f>SUBTOTAL(103,$B$2:B665)</f>
        <v>664</v>
      </c>
      <c r="B665" s="48" t="s">
        <v>19064</v>
      </c>
      <c r="C665" s="49">
        <v>40307881060056</v>
      </c>
      <c r="D665" s="49" t="str">
        <f>VLOOKUP(C665,'Hemis baza'!K:AJ,26,)</f>
        <v>438221100403</v>
      </c>
      <c r="E665" s="24" t="str">
        <f>VLOOKUP(C665,'Hemis baza'!K:AF,13,)</f>
        <v>To‘lov-shartnoma</v>
      </c>
      <c r="F665" s="109" t="str">
        <f>VLOOKUP(C665,'Hemis baza'!K:AF,3,)</f>
        <v>3-kurs</v>
      </c>
      <c r="G665" s="47" t="s">
        <v>36</v>
      </c>
      <c r="H665" s="404" t="str">
        <f>VLOOKUP(C665,'Hemis baza'!K:AF,5,)</f>
        <v>S2-22 MT</v>
      </c>
      <c r="I665" s="403" t="str">
        <f>VLOOKUP(C665,'Hemis baza'!K:AF,11,)</f>
        <v>Bakalavr</v>
      </c>
      <c r="J665" s="23" t="str">
        <f>VLOOKUP(C665,'Hemis baza'!K:AF,12,)</f>
        <v>Sirtqi</v>
      </c>
      <c r="K665" s="77"/>
      <c r="L665" s="331">
        <v>12000000</v>
      </c>
      <c r="M665" s="50">
        <f>SUMIF('BR 3'!B:B,'3-kurs'!C665,'BR 3'!G:G)</f>
        <v>8100000</v>
      </c>
      <c r="N665" s="12">
        <f t="shared" si="64"/>
        <v>3900000</v>
      </c>
      <c r="O665" s="50"/>
      <c r="P665" s="12">
        <f t="shared" si="65"/>
        <v>0</v>
      </c>
      <c r="Q665" s="48"/>
      <c r="T665" s="50">
        <f t="shared" si="69"/>
        <v>0</v>
      </c>
      <c r="U665" s="50">
        <v>8100000</v>
      </c>
      <c r="V665" s="50"/>
      <c r="W665" s="50"/>
      <c r="X665" s="558"/>
      <c r="Y665" s="558"/>
      <c r="Z665" s="558"/>
      <c r="AA665" s="55">
        <f t="shared" si="66"/>
        <v>12000000</v>
      </c>
      <c r="AB665" s="55">
        <f t="shared" si="70"/>
        <v>8100000</v>
      </c>
      <c r="AC665" s="55">
        <f t="shared" si="62"/>
        <v>3900000</v>
      </c>
      <c r="AD665" s="55">
        <f t="shared" si="63"/>
        <v>0</v>
      </c>
    </row>
    <row r="666" spans="1:30" s="51" customFormat="1" x14ac:dyDescent="0.25">
      <c r="A666" s="89">
        <f>SUBTOTAL(103,$B$2:B666)</f>
        <v>665</v>
      </c>
      <c r="B666" s="48" t="s">
        <v>19065</v>
      </c>
      <c r="C666" s="49">
        <v>30411720940010</v>
      </c>
      <c r="D666" s="49" t="str">
        <f>VLOOKUP(C666,'Hemis baza'!K:AJ,26,)</f>
        <v>438221100355</v>
      </c>
      <c r="E666" s="24" t="str">
        <f>VLOOKUP(C666,'Hemis baza'!K:AF,13,)</f>
        <v>To‘lov-shartnoma</v>
      </c>
      <c r="F666" s="109" t="str">
        <f>VLOOKUP(C666,'Hemis baza'!K:AF,3,)</f>
        <v>3-kurs</v>
      </c>
      <c r="G666" s="305" t="s">
        <v>140</v>
      </c>
      <c r="H666" s="404" t="str">
        <f>VLOOKUP(C666,'Hemis baza'!K:AF,5,)</f>
        <v>S2-22 MuzT</v>
      </c>
      <c r="I666" s="403" t="str">
        <f>VLOOKUP(C666,'Hemis baza'!K:AF,11,)</f>
        <v>Bakalavr</v>
      </c>
      <c r="J666" s="23" t="str">
        <f>VLOOKUP(C666,'Hemis baza'!K:AF,12,)</f>
        <v>Sirtqi</v>
      </c>
      <c r="K666" s="77"/>
      <c r="L666" s="331">
        <v>12000000</v>
      </c>
      <c r="M666" s="50">
        <f>SUMIF('BR 3'!B:B,'3-kurs'!C666,'BR 3'!G:G)</f>
        <v>9000000</v>
      </c>
      <c r="N666" s="12">
        <f t="shared" si="64"/>
        <v>3000000</v>
      </c>
      <c r="O666" s="50"/>
      <c r="P666" s="12">
        <f t="shared" si="65"/>
        <v>0</v>
      </c>
      <c r="Q666" s="48"/>
      <c r="T666" s="50">
        <f t="shared" si="69"/>
        <v>0</v>
      </c>
      <c r="U666" s="50">
        <v>9000000</v>
      </c>
      <c r="V666" s="50"/>
      <c r="W666" s="50"/>
      <c r="X666" s="558"/>
      <c r="Y666" s="558"/>
      <c r="Z666" s="558"/>
      <c r="AA666" s="55">
        <f t="shared" si="66"/>
        <v>12000000</v>
      </c>
      <c r="AB666" s="55">
        <f t="shared" si="70"/>
        <v>9000000</v>
      </c>
      <c r="AC666" s="55">
        <f t="shared" si="62"/>
        <v>3000000</v>
      </c>
      <c r="AD666" s="55">
        <f t="shared" si="63"/>
        <v>0</v>
      </c>
    </row>
    <row r="667" spans="1:30" s="51" customFormat="1" x14ac:dyDescent="0.25">
      <c r="A667" s="89">
        <f>SUBTOTAL(103,$B$2:B667)</f>
        <v>666</v>
      </c>
      <c r="B667" s="48" t="s">
        <v>19066</v>
      </c>
      <c r="C667" s="49">
        <v>33003851150056</v>
      </c>
      <c r="D667" s="49" t="str">
        <f>VLOOKUP(C667,'Hemis baza'!K:AJ,26,)</f>
        <v>438241102196</v>
      </c>
      <c r="E667" s="24" t="str">
        <f>VLOOKUP(C667,'Hemis baza'!K:AF,13,)</f>
        <v>To‘lov-shartnoma</v>
      </c>
      <c r="F667" s="109" t="str">
        <f>VLOOKUP(C667,'Hemis baza'!K:AF,3,)</f>
        <v>3-kurs</v>
      </c>
      <c r="G667" s="305" t="s">
        <v>140</v>
      </c>
      <c r="H667" s="404" t="str">
        <f>VLOOKUP(C667,'Hemis baza'!K:AF,5,)</f>
        <v>S2-22 MuzT</v>
      </c>
      <c r="I667" s="403" t="str">
        <f>VLOOKUP(C667,'Hemis baza'!K:AF,11,)</f>
        <v>Bakalavr</v>
      </c>
      <c r="J667" s="23" t="str">
        <f>VLOOKUP(C667,'Hemis baza'!K:AF,12,)</f>
        <v>Sirtqi</v>
      </c>
      <c r="K667" s="77"/>
      <c r="L667" s="331">
        <v>12000000</v>
      </c>
      <c r="M667" s="50">
        <f>SUMIF('BR 3'!B:B,'3-kurs'!C667,'BR 3'!G:G)</f>
        <v>9000000</v>
      </c>
      <c r="N667" s="12">
        <f t="shared" si="64"/>
        <v>3000000</v>
      </c>
      <c r="O667" s="50"/>
      <c r="P667" s="12">
        <f t="shared" si="65"/>
        <v>0</v>
      </c>
      <c r="Q667" s="48"/>
      <c r="T667" s="50">
        <f t="shared" si="69"/>
        <v>0</v>
      </c>
      <c r="U667" s="50">
        <v>9000000</v>
      </c>
      <c r="V667" s="50"/>
      <c r="W667" s="50"/>
      <c r="X667" s="558"/>
      <c r="Y667" s="558"/>
      <c r="Z667" s="558"/>
      <c r="AA667" s="55">
        <f t="shared" si="66"/>
        <v>12000000</v>
      </c>
      <c r="AB667" s="55">
        <f t="shared" si="70"/>
        <v>9000000</v>
      </c>
      <c r="AC667" s="55">
        <f t="shared" si="62"/>
        <v>3000000</v>
      </c>
      <c r="AD667" s="55">
        <f t="shared" si="63"/>
        <v>0</v>
      </c>
    </row>
    <row r="668" spans="1:30" s="51" customFormat="1" x14ac:dyDescent="0.25">
      <c r="A668" s="89">
        <f>SUBTOTAL(103,$B$2:B668)</f>
        <v>667</v>
      </c>
      <c r="B668" s="48" t="s">
        <v>19067</v>
      </c>
      <c r="C668" s="49">
        <v>31005985260010</v>
      </c>
      <c r="D668" s="49" t="str">
        <f>VLOOKUP(C668,'Hemis baza'!K:AJ,26,)</f>
        <v>438221100430</v>
      </c>
      <c r="E668" s="24" t="str">
        <f>VLOOKUP(C668,'Hemis baza'!K:AF,13,)</f>
        <v>To‘lov-shartnoma</v>
      </c>
      <c r="F668" s="109" t="str">
        <f>VLOOKUP(C668,'Hemis baza'!K:AF,3,)</f>
        <v>3-kurs</v>
      </c>
      <c r="G668" s="47"/>
      <c r="H668" s="404" t="str">
        <f>VLOOKUP(C668,'Hemis baza'!K:AF,5,)</f>
        <v>S2-22 MuzT</v>
      </c>
      <c r="I668" s="403" t="str">
        <f>VLOOKUP(C668,'Hemis baza'!K:AF,11,)</f>
        <v>Bakalavr</v>
      </c>
      <c r="J668" s="23" t="str">
        <f>VLOOKUP(C668,'Hemis baza'!K:AF,12,)</f>
        <v>Sirtqi</v>
      </c>
      <c r="K668" s="77"/>
      <c r="L668" s="50"/>
      <c r="M668" s="50">
        <f>SUMIF('BR 3'!B:B,'3-kurs'!C668,'BR 3'!G:G)</f>
        <v>9000000</v>
      </c>
      <c r="N668" s="12">
        <f t="shared" si="64"/>
        <v>0</v>
      </c>
      <c r="O668" s="50"/>
      <c r="P668" s="12">
        <f t="shared" si="65"/>
        <v>9000000</v>
      </c>
      <c r="Q668" s="48"/>
      <c r="T668" s="50">
        <f t="shared" si="69"/>
        <v>0</v>
      </c>
      <c r="U668" s="50">
        <v>9000000</v>
      </c>
      <c r="V668" s="50"/>
      <c r="W668" s="50"/>
      <c r="X668" s="558"/>
      <c r="Y668" s="558"/>
      <c r="Z668" s="558"/>
      <c r="AA668" s="55">
        <f t="shared" si="66"/>
        <v>0</v>
      </c>
      <c r="AB668" s="55">
        <f t="shared" si="70"/>
        <v>9000000</v>
      </c>
      <c r="AC668" s="55">
        <f t="shared" si="62"/>
        <v>0</v>
      </c>
      <c r="AD668" s="55">
        <f t="shared" si="63"/>
        <v>9000000</v>
      </c>
    </row>
    <row r="669" spans="1:30" s="51" customFormat="1" x14ac:dyDescent="0.25">
      <c r="A669" s="89">
        <f>SUBTOTAL(103,$B$2:B669)</f>
        <v>668</v>
      </c>
      <c r="B669" s="48" t="s">
        <v>7864</v>
      </c>
      <c r="C669" s="49">
        <v>52607035380010</v>
      </c>
      <c r="D669" s="49" t="str">
        <f>VLOOKUP(C669,'Hemis baza'!K:AJ,26,)</f>
        <v>438221100350</v>
      </c>
      <c r="E669" s="24" t="str">
        <f>VLOOKUP(C669,'Hemis baza'!K:AF,13,)</f>
        <v>To‘lov-shartnoma</v>
      </c>
      <c r="F669" s="109" t="str">
        <f>VLOOKUP(C669,'Hemis baza'!K:AF,3,)</f>
        <v>3-kurs</v>
      </c>
      <c r="G669" s="307" t="s">
        <v>318</v>
      </c>
      <c r="H669" s="404" t="str">
        <f>VLOOKUP(C669,'Hemis baza'!K:AF,5,)</f>
        <v>S2-22 IQT</v>
      </c>
      <c r="I669" s="403" t="str">
        <f>VLOOKUP(C669,'Hemis baza'!K:AF,11,)</f>
        <v>Bakalavr</v>
      </c>
      <c r="J669" s="23" t="str">
        <f>VLOOKUP(C669,'Hemis baza'!K:AF,12,)</f>
        <v>Sirtqi</v>
      </c>
      <c r="K669" s="77"/>
      <c r="L669" s="331">
        <v>12000000</v>
      </c>
      <c r="M669" s="50">
        <f>SUMIF('BR 3'!B:B,'3-kurs'!C669,'BR 3'!G:G)</f>
        <v>12050000</v>
      </c>
      <c r="N669" s="12">
        <f t="shared" si="64"/>
        <v>0</v>
      </c>
      <c r="O669" s="50"/>
      <c r="P669" s="12">
        <f t="shared" si="65"/>
        <v>50000</v>
      </c>
      <c r="Q669" s="48"/>
      <c r="T669" s="50">
        <f t="shared" si="69"/>
        <v>6300000</v>
      </c>
      <c r="U669" s="50">
        <v>5750000</v>
      </c>
      <c r="V669" s="50"/>
      <c r="W669" s="50"/>
      <c r="X669" s="558"/>
      <c r="Y669" s="558"/>
      <c r="Z669" s="558"/>
      <c r="AA669" s="55">
        <f t="shared" si="66"/>
        <v>12000000</v>
      </c>
      <c r="AB669" s="55">
        <f t="shared" ref="AB669:AB696" si="71">M669</f>
        <v>12050000</v>
      </c>
      <c r="AC669" s="55">
        <f t="shared" ref="AC669:AC696" si="72">N669</f>
        <v>0</v>
      </c>
      <c r="AD669" s="55">
        <f t="shared" ref="AD669:AD696" si="73">P669</f>
        <v>50000</v>
      </c>
    </row>
    <row r="670" spans="1:30" s="51" customFormat="1" x14ac:dyDescent="0.25">
      <c r="A670" s="89">
        <f>SUBTOTAL(103,$B$2:B670)</f>
        <v>669</v>
      </c>
      <c r="B670" s="48" t="s">
        <v>7958</v>
      </c>
      <c r="C670" s="49">
        <v>32104892700112</v>
      </c>
      <c r="D670" s="49" t="str">
        <f>VLOOKUP(C670,'Hemis baza'!K:AJ,26,)</f>
        <v>438221100365</v>
      </c>
      <c r="E670" s="24" t="str">
        <f>VLOOKUP(C670,'Hemis baza'!K:AF,13,)</f>
        <v>To‘lov-shartnoma</v>
      </c>
      <c r="F670" s="109" t="str">
        <f>VLOOKUP(C670,'Hemis baza'!K:AF,3,)</f>
        <v>3-kurs</v>
      </c>
      <c r="G670" s="305" t="s">
        <v>140</v>
      </c>
      <c r="H670" s="404" t="str">
        <f>VLOOKUP(C670,'Hemis baza'!K:AF,5,)</f>
        <v>S3-22 MuzT</v>
      </c>
      <c r="I670" s="403" t="str">
        <f>VLOOKUP(C670,'Hemis baza'!K:AF,11,)</f>
        <v>Bakalavr</v>
      </c>
      <c r="J670" s="23" t="str">
        <f>VLOOKUP(C670,'Hemis baza'!K:AF,12,)</f>
        <v>Sirtqi</v>
      </c>
      <c r="K670" s="77"/>
      <c r="L670" s="331">
        <v>12000000</v>
      </c>
      <c r="M670" s="50">
        <f>SUMIF('BR 3'!B:B,'3-kurs'!C670,'BR 3'!G:G)</f>
        <v>6000000</v>
      </c>
      <c r="N670" s="12">
        <f t="shared" si="64"/>
        <v>6000000</v>
      </c>
      <c r="O670" s="50"/>
      <c r="P670" s="12">
        <f t="shared" si="65"/>
        <v>0</v>
      </c>
      <c r="Q670" s="48"/>
      <c r="T670" s="50">
        <f t="shared" si="69"/>
        <v>0</v>
      </c>
      <c r="U670" s="50">
        <v>6000000</v>
      </c>
      <c r="V670" s="50"/>
      <c r="W670" s="50"/>
      <c r="X670" s="558"/>
      <c r="Y670" s="558"/>
      <c r="Z670" s="558"/>
      <c r="AA670" s="55">
        <f t="shared" si="66"/>
        <v>12000000</v>
      </c>
      <c r="AB670" s="55">
        <f t="shared" si="71"/>
        <v>6000000</v>
      </c>
      <c r="AC670" s="55">
        <f t="shared" si="72"/>
        <v>6000000</v>
      </c>
      <c r="AD670" s="55">
        <f t="shared" si="73"/>
        <v>0</v>
      </c>
    </row>
    <row r="671" spans="1:30" s="51" customFormat="1" x14ac:dyDescent="0.25">
      <c r="A671" s="89">
        <f>SUBTOTAL(103,$B$2:B671)</f>
        <v>670</v>
      </c>
      <c r="B671" s="48" t="s">
        <v>7961</v>
      </c>
      <c r="C671" s="49">
        <v>40309893920025</v>
      </c>
      <c r="D671" s="49" t="str">
        <f>VLOOKUP(C671,'Hemis baza'!K:AJ,26,)</f>
        <v>438221100366</v>
      </c>
      <c r="E671" s="24" t="str">
        <f>VLOOKUP(C671,'Hemis baza'!K:AF,13,)</f>
        <v>To‘lov-shartnoma</v>
      </c>
      <c r="F671" s="109" t="str">
        <f>VLOOKUP(C671,'Hemis baza'!K:AF,3,)</f>
        <v>3-kurs</v>
      </c>
      <c r="G671" s="305" t="s">
        <v>140</v>
      </c>
      <c r="H671" s="404" t="str">
        <f>VLOOKUP(C671,'Hemis baza'!K:AF,5,)</f>
        <v>S3-22 MuzT</v>
      </c>
      <c r="I671" s="403" t="str">
        <f>VLOOKUP(C671,'Hemis baza'!K:AF,11,)</f>
        <v>Bakalavr</v>
      </c>
      <c r="J671" s="23" t="str">
        <f>VLOOKUP(C671,'Hemis baza'!K:AF,12,)</f>
        <v>Sirtqi</v>
      </c>
      <c r="K671" s="77"/>
      <c r="L671" s="331">
        <v>12000000</v>
      </c>
      <c r="M671" s="50">
        <f>SUMIF('BR 3'!B:B,'3-kurs'!C671,'BR 3'!G:G)</f>
        <v>9000000</v>
      </c>
      <c r="N671" s="12">
        <f t="shared" si="64"/>
        <v>3000000</v>
      </c>
      <c r="O671" s="50"/>
      <c r="P671" s="12">
        <f t="shared" si="65"/>
        <v>0</v>
      </c>
      <c r="Q671" s="48"/>
      <c r="T671" s="50">
        <f t="shared" si="69"/>
        <v>0</v>
      </c>
      <c r="U671" s="50">
        <v>9000000</v>
      </c>
      <c r="V671" s="50"/>
      <c r="W671" s="50"/>
      <c r="X671" s="558"/>
      <c r="Y671" s="558"/>
      <c r="Z671" s="558"/>
      <c r="AA671" s="55">
        <f t="shared" si="66"/>
        <v>12000000</v>
      </c>
      <c r="AB671" s="55">
        <f t="shared" si="71"/>
        <v>9000000</v>
      </c>
      <c r="AC671" s="55">
        <f t="shared" si="72"/>
        <v>3000000</v>
      </c>
      <c r="AD671" s="55">
        <f t="shared" si="73"/>
        <v>0</v>
      </c>
    </row>
    <row r="672" spans="1:30" s="51" customFormat="1" x14ac:dyDescent="0.25">
      <c r="A672" s="89">
        <f>SUBTOTAL(103,$B$2:B672)</f>
        <v>671</v>
      </c>
      <c r="B672" s="48" t="s">
        <v>7965</v>
      </c>
      <c r="C672" s="49">
        <v>32710945990012</v>
      </c>
      <c r="D672" s="49" t="str">
        <f>VLOOKUP(C672,'Hemis baza'!K:AJ,26,)</f>
        <v>438221100369</v>
      </c>
      <c r="E672" s="24" t="str">
        <f>VLOOKUP(C672,'Hemis baza'!K:AF,13,)</f>
        <v>To‘lov-shartnoma</v>
      </c>
      <c r="F672" s="109" t="str">
        <f>VLOOKUP(C672,'Hemis baza'!K:AF,3,)</f>
        <v>3-kurs</v>
      </c>
      <c r="G672" s="305" t="s">
        <v>140</v>
      </c>
      <c r="H672" s="404" t="str">
        <f>VLOOKUP(C672,'Hemis baza'!K:AF,5,)</f>
        <v>S3-22 MuzT</v>
      </c>
      <c r="I672" s="403" t="str">
        <f>VLOOKUP(C672,'Hemis baza'!K:AF,11,)</f>
        <v>Bakalavr</v>
      </c>
      <c r="J672" s="23" t="str">
        <f>VLOOKUP(C672,'Hemis baza'!K:AF,12,)</f>
        <v>Sirtqi</v>
      </c>
      <c r="K672" s="77"/>
      <c r="L672" s="331">
        <v>12000000</v>
      </c>
      <c r="M672" s="50">
        <f>SUMIF('BR 3'!B:B,'3-kurs'!C672,'BR 3'!G:G)</f>
        <v>9000000</v>
      </c>
      <c r="N672" s="12">
        <f t="shared" si="64"/>
        <v>3000000</v>
      </c>
      <c r="O672" s="50"/>
      <c r="P672" s="12">
        <f t="shared" si="65"/>
        <v>0</v>
      </c>
      <c r="Q672" s="48"/>
      <c r="T672" s="50">
        <f t="shared" si="69"/>
        <v>0</v>
      </c>
      <c r="U672" s="50">
        <v>9000000</v>
      </c>
      <c r="V672" s="50"/>
      <c r="W672" s="50"/>
      <c r="X672" s="558"/>
      <c r="Y672" s="558"/>
      <c r="Z672" s="558"/>
      <c r="AA672" s="55">
        <f t="shared" si="66"/>
        <v>12000000</v>
      </c>
      <c r="AB672" s="55">
        <f t="shared" si="71"/>
        <v>9000000</v>
      </c>
      <c r="AC672" s="55">
        <f t="shared" si="72"/>
        <v>3000000</v>
      </c>
      <c r="AD672" s="55">
        <f t="shared" si="73"/>
        <v>0</v>
      </c>
    </row>
    <row r="673" spans="1:30" s="51" customFormat="1" x14ac:dyDescent="0.25">
      <c r="A673" s="89">
        <f>SUBTOTAL(103,$B$2:B673)</f>
        <v>672</v>
      </c>
      <c r="B673" s="48" t="s">
        <v>7966</v>
      </c>
      <c r="C673" s="49">
        <v>50907045720047</v>
      </c>
      <c r="D673" s="49" t="str">
        <f>VLOOKUP(C673,'Hemis baza'!K:AJ,26,)</f>
        <v>438221100384</v>
      </c>
      <c r="E673" s="24" t="str">
        <f>VLOOKUP(C673,'Hemis baza'!K:AF,13,)</f>
        <v>To‘lov-shartnoma</v>
      </c>
      <c r="F673" s="109" t="str">
        <f>VLOOKUP(C673,'Hemis baza'!K:AF,3,)</f>
        <v>3-kurs</v>
      </c>
      <c r="G673" s="305" t="s">
        <v>140</v>
      </c>
      <c r="H673" s="404" t="str">
        <f>VLOOKUP(C673,'Hemis baza'!K:AF,5,)</f>
        <v>S2-22 MuzT</v>
      </c>
      <c r="I673" s="403" t="str">
        <f>VLOOKUP(C673,'Hemis baza'!K:AF,11,)</f>
        <v>Bakalavr</v>
      </c>
      <c r="J673" s="23" t="str">
        <f>VLOOKUP(C673,'Hemis baza'!K:AF,12,)</f>
        <v>Sirtqi</v>
      </c>
      <c r="K673" s="77"/>
      <c r="L673" s="331">
        <v>12000000</v>
      </c>
      <c r="M673" s="50">
        <f>SUMIF('BR 3'!B:B,'3-kurs'!C673,'BR 3'!G:G)</f>
        <v>9000000</v>
      </c>
      <c r="N673" s="12">
        <f t="shared" si="64"/>
        <v>3000000</v>
      </c>
      <c r="O673" s="50"/>
      <c r="P673" s="12">
        <f t="shared" si="65"/>
        <v>0</v>
      </c>
      <c r="Q673" s="48"/>
      <c r="T673" s="50">
        <f t="shared" si="69"/>
        <v>0</v>
      </c>
      <c r="U673" s="50">
        <v>9000000</v>
      </c>
      <c r="V673" s="50"/>
      <c r="W673" s="50"/>
      <c r="X673" s="558"/>
      <c r="Y673" s="558"/>
      <c r="Z673" s="558"/>
      <c r="AA673" s="55">
        <f t="shared" si="66"/>
        <v>12000000</v>
      </c>
      <c r="AB673" s="55">
        <f t="shared" si="71"/>
        <v>9000000</v>
      </c>
      <c r="AC673" s="55">
        <f t="shared" si="72"/>
        <v>3000000</v>
      </c>
      <c r="AD673" s="55">
        <f t="shared" si="73"/>
        <v>0</v>
      </c>
    </row>
    <row r="674" spans="1:30" s="51" customFormat="1" x14ac:dyDescent="0.25">
      <c r="A674" s="89">
        <f>SUBTOTAL(103,$B$2:B674)</f>
        <v>673</v>
      </c>
      <c r="B674" s="48" t="s">
        <v>7967</v>
      </c>
      <c r="C674" s="49">
        <v>42507976120025</v>
      </c>
      <c r="D674" s="49" t="str">
        <f>VLOOKUP(C674,'Hemis baza'!K:AJ,26,)</f>
        <v>438221100374</v>
      </c>
      <c r="E674" s="24" t="str">
        <f>VLOOKUP(C674,'Hemis baza'!K:AF,13,)</f>
        <v>To‘lov-shartnoma</v>
      </c>
      <c r="F674" s="109" t="str">
        <f>VLOOKUP(C674,'Hemis baza'!K:AF,3,)</f>
        <v>3-kurs</v>
      </c>
      <c r="G674" s="305" t="s">
        <v>140</v>
      </c>
      <c r="H674" s="404" t="str">
        <f>VLOOKUP(C674,'Hemis baza'!K:AF,5,)</f>
        <v>S1-22 MuzT</v>
      </c>
      <c r="I674" s="403" t="str">
        <f>VLOOKUP(C674,'Hemis baza'!K:AF,11,)</f>
        <v>Bakalavr</v>
      </c>
      <c r="J674" s="23" t="str">
        <f>VLOOKUP(C674,'Hemis baza'!K:AF,12,)</f>
        <v>Sirtqi</v>
      </c>
      <c r="K674" s="77"/>
      <c r="L674" s="331">
        <v>12000000</v>
      </c>
      <c r="M674" s="50">
        <f>SUMIF('BR 3'!B:B,'3-kurs'!C674,'BR 3'!G:G)</f>
        <v>6000000</v>
      </c>
      <c r="N674" s="12">
        <f t="shared" si="64"/>
        <v>6000000</v>
      </c>
      <c r="O674" s="50"/>
      <c r="P674" s="12">
        <f t="shared" si="65"/>
        <v>0</v>
      </c>
      <c r="Q674" s="48"/>
      <c r="T674" s="50">
        <f t="shared" si="69"/>
        <v>0</v>
      </c>
      <c r="U674" s="50">
        <v>6000000</v>
      </c>
      <c r="V674" s="50"/>
      <c r="W674" s="50"/>
      <c r="X674" s="558"/>
      <c r="Y674" s="558"/>
      <c r="Z674" s="558"/>
      <c r="AA674" s="55">
        <f t="shared" si="66"/>
        <v>12000000</v>
      </c>
      <c r="AB674" s="55">
        <f t="shared" si="71"/>
        <v>6000000</v>
      </c>
      <c r="AC674" s="55">
        <f t="shared" si="72"/>
        <v>6000000</v>
      </c>
      <c r="AD674" s="55">
        <f t="shared" si="73"/>
        <v>0</v>
      </c>
    </row>
    <row r="675" spans="1:30" s="51" customFormat="1" x14ac:dyDescent="0.25">
      <c r="A675" s="89">
        <f>SUBTOTAL(103,$B$2:B675)</f>
        <v>674</v>
      </c>
      <c r="B675" s="48" t="s">
        <v>7989</v>
      </c>
      <c r="C675" s="49">
        <v>41511795260029</v>
      </c>
      <c r="D675" s="49" t="str">
        <f>VLOOKUP(C675,'Hemis baza'!K:AJ,26,)</f>
        <v>438231100937</v>
      </c>
      <c r="E675" s="24" t="str">
        <f>VLOOKUP(C675,'Hemis baza'!K:AF,13,)</f>
        <v>To‘lov-shartnoma</v>
      </c>
      <c r="F675" s="109" t="str">
        <f>VLOOKUP(C675,'Hemis baza'!K:AF,3,)</f>
        <v>3-kurs</v>
      </c>
      <c r="G675" s="307" t="s">
        <v>318</v>
      </c>
      <c r="H675" s="404" t="str">
        <f>VLOOKUP(C675,'Hemis baza'!K:AF,5,)</f>
        <v>S2-22 IQT</v>
      </c>
      <c r="I675" s="403" t="str">
        <f>VLOOKUP(C675,'Hemis baza'!K:AF,11,)</f>
        <v>Bakalavr</v>
      </c>
      <c r="J675" s="23" t="str">
        <f>VLOOKUP(C675,'Hemis baza'!K:AF,12,)</f>
        <v>Sirtqi</v>
      </c>
      <c r="K675" s="77"/>
      <c r="L675" s="331">
        <v>12000000</v>
      </c>
      <c r="M675" s="50">
        <f>SUMIF('BR 3'!B:B,'3-kurs'!C675,'BR 3'!G:G)</f>
        <v>12000000</v>
      </c>
      <c r="N675" s="12">
        <f t="shared" si="64"/>
        <v>0</v>
      </c>
      <c r="O675" s="50"/>
      <c r="P675" s="12">
        <f t="shared" si="65"/>
        <v>0</v>
      </c>
      <c r="Q675" s="48"/>
      <c r="T675" s="50">
        <f t="shared" si="69"/>
        <v>0</v>
      </c>
      <c r="U675" s="50">
        <v>12000000</v>
      </c>
      <c r="V675" s="50"/>
      <c r="W675" s="50"/>
      <c r="X675" s="558"/>
      <c r="Y675" s="558"/>
      <c r="Z675" s="558"/>
      <c r="AA675" s="55">
        <f t="shared" si="66"/>
        <v>12000000</v>
      </c>
      <c r="AB675" s="55">
        <f t="shared" si="71"/>
        <v>12000000</v>
      </c>
      <c r="AC675" s="55">
        <f t="shared" si="72"/>
        <v>0</v>
      </c>
      <c r="AD675" s="55">
        <f t="shared" si="73"/>
        <v>0</v>
      </c>
    </row>
    <row r="676" spans="1:30" s="51" customFormat="1" x14ac:dyDescent="0.25">
      <c r="A676" s="89">
        <f>SUBTOTAL(103,$B$2:B676)</f>
        <v>675</v>
      </c>
      <c r="B676" s="48" t="s">
        <v>7999</v>
      </c>
      <c r="C676" s="49">
        <v>40303941010021</v>
      </c>
      <c r="D676" s="49" t="str">
        <f>VLOOKUP(C676,'Hemis baza'!K:AJ,26,)</f>
        <v>438221100410</v>
      </c>
      <c r="E676" s="24" t="str">
        <f>VLOOKUP(C676,'Hemis baza'!K:AF,13,)</f>
        <v>To‘lov-shartnoma</v>
      </c>
      <c r="F676" s="109" t="str">
        <f>VLOOKUP(C676,'Hemis baza'!K:AF,3,)</f>
        <v>3-kurs</v>
      </c>
      <c r="G676" s="47" t="s">
        <v>121</v>
      </c>
      <c r="H676" s="404" t="str">
        <f>VLOOKUP(C676,'Hemis baza'!K:AF,5,)</f>
        <v>S2-22 BT</v>
      </c>
      <c r="I676" s="403" t="str">
        <f>VLOOKUP(C676,'Hemis baza'!K:AF,11,)</f>
        <v>Bakalavr</v>
      </c>
      <c r="J676" s="23" t="str">
        <f>VLOOKUP(C676,'Hemis baza'!K:AF,12,)</f>
        <v>Sirtqi</v>
      </c>
      <c r="K676" s="77"/>
      <c r="L676" s="331">
        <v>12000000</v>
      </c>
      <c r="M676" s="50">
        <f>SUMIF('BR 3'!B:B,'3-kurs'!C676,'BR 3'!G:G)</f>
        <v>11000000</v>
      </c>
      <c r="N676" s="12">
        <f t="shared" si="64"/>
        <v>1000000</v>
      </c>
      <c r="O676" s="50"/>
      <c r="P676" s="12">
        <f t="shared" si="65"/>
        <v>0</v>
      </c>
      <c r="Q676" s="48"/>
      <c r="T676" s="50">
        <f t="shared" si="69"/>
        <v>0</v>
      </c>
      <c r="U676" s="50">
        <v>11000000</v>
      </c>
      <c r="V676" s="50"/>
      <c r="W676" s="50"/>
      <c r="X676" s="558"/>
      <c r="Y676" s="558"/>
      <c r="Z676" s="558"/>
      <c r="AA676" s="55">
        <f t="shared" si="66"/>
        <v>12000000</v>
      </c>
      <c r="AB676" s="55">
        <f t="shared" si="71"/>
        <v>11000000</v>
      </c>
      <c r="AC676" s="55">
        <f t="shared" si="72"/>
        <v>1000000</v>
      </c>
      <c r="AD676" s="55">
        <f t="shared" si="73"/>
        <v>0</v>
      </c>
    </row>
    <row r="677" spans="1:30" s="51" customFormat="1" x14ac:dyDescent="0.25">
      <c r="A677" s="89">
        <f>SUBTOTAL(103,$B$2:B677)</f>
        <v>676</v>
      </c>
      <c r="B677" s="48" t="s">
        <v>8009</v>
      </c>
      <c r="C677" s="49">
        <v>31902872740014</v>
      </c>
      <c r="D677" s="49" t="str">
        <f>VLOOKUP(C677,'Hemis baza'!K:AJ,26,)</f>
        <v>438221100368</v>
      </c>
      <c r="E677" s="24" t="str">
        <f>VLOOKUP(C677,'Hemis baza'!K:AF,13,)</f>
        <v>To‘lov-shartnoma</v>
      </c>
      <c r="F677" s="109" t="str">
        <f>VLOOKUP(C677,'Hemis baza'!K:AF,3,)</f>
        <v>3-kurs</v>
      </c>
      <c r="G677" s="305" t="s">
        <v>140</v>
      </c>
      <c r="H677" s="404" t="str">
        <f>VLOOKUP(C677,'Hemis baza'!K:AF,5,)</f>
        <v>S2-22 MuzT</v>
      </c>
      <c r="I677" s="403" t="str">
        <f>VLOOKUP(C677,'Hemis baza'!K:AF,11,)</f>
        <v>Bakalavr</v>
      </c>
      <c r="J677" s="23" t="str">
        <f>VLOOKUP(C677,'Hemis baza'!K:AF,12,)</f>
        <v>Sirtqi</v>
      </c>
      <c r="K677" s="77"/>
      <c r="L677" s="331">
        <v>12000000</v>
      </c>
      <c r="M677" s="50">
        <f>SUMIF('BR 3'!B:B,'3-kurs'!C677,'BR 3'!G:G)</f>
        <v>5000000</v>
      </c>
      <c r="N677" s="12">
        <f t="shared" si="64"/>
        <v>7000000</v>
      </c>
      <c r="O677" s="50"/>
      <c r="P677" s="12">
        <f t="shared" si="65"/>
        <v>0</v>
      </c>
      <c r="Q677" s="48"/>
      <c r="T677" s="50">
        <f t="shared" si="69"/>
        <v>0</v>
      </c>
      <c r="U677" s="50">
        <v>5000000</v>
      </c>
      <c r="V677" s="50"/>
      <c r="W677" s="50"/>
      <c r="X677" s="558"/>
      <c r="Y677" s="558"/>
      <c r="Z677" s="558"/>
      <c r="AA677" s="55">
        <f t="shared" si="66"/>
        <v>12000000</v>
      </c>
      <c r="AB677" s="55">
        <f t="shared" si="71"/>
        <v>5000000</v>
      </c>
      <c r="AC677" s="55">
        <f t="shared" si="72"/>
        <v>7000000</v>
      </c>
      <c r="AD677" s="55">
        <f t="shared" si="73"/>
        <v>0</v>
      </c>
    </row>
    <row r="678" spans="1:30" s="51" customFormat="1" x14ac:dyDescent="0.25">
      <c r="A678" s="89">
        <f>SUBTOTAL(103,$B$2:B678)</f>
        <v>677</v>
      </c>
      <c r="B678" s="48" t="s">
        <v>8012</v>
      </c>
      <c r="C678" s="49">
        <v>32506985350060</v>
      </c>
      <c r="D678" s="49" t="str">
        <f>VLOOKUP(C678,'Hemis baza'!K:AJ,26,)</f>
        <v>438221100364</v>
      </c>
      <c r="E678" s="24" t="str">
        <f>VLOOKUP(C678,'Hemis baza'!K:AF,13,)</f>
        <v>To‘lov-shartnoma</v>
      </c>
      <c r="F678" s="109" t="str">
        <f>VLOOKUP(C678,'Hemis baza'!K:AF,3,)</f>
        <v>3-kurs</v>
      </c>
      <c r="G678" s="305" t="s">
        <v>140</v>
      </c>
      <c r="H678" s="404" t="str">
        <f>VLOOKUP(C678,'Hemis baza'!K:AF,5,)</f>
        <v>S3-22 MuzT</v>
      </c>
      <c r="I678" s="403" t="str">
        <f>VLOOKUP(C678,'Hemis baza'!K:AF,11,)</f>
        <v>Bakalavr</v>
      </c>
      <c r="J678" s="23" t="str">
        <f>VLOOKUP(C678,'Hemis baza'!K:AF,12,)</f>
        <v>Sirtqi</v>
      </c>
      <c r="K678" s="77"/>
      <c r="L678" s="331">
        <v>12000000</v>
      </c>
      <c r="M678" s="50">
        <f>SUMIF('BR 3'!B:B,'3-kurs'!C678,'BR 3'!G:G)</f>
        <v>9000000</v>
      </c>
      <c r="N678" s="12">
        <f t="shared" si="64"/>
        <v>3000000</v>
      </c>
      <c r="O678" s="50"/>
      <c r="P678" s="12">
        <f t="shared" si="65"/>
        <v>0</v>
      </c>
      <c r="Q678" s="48"/>
      <c r="T678" s="50">
        <f t="shared" si="69"/>
        <v>0</v>
      </c>
      <c r="U678" s="50">
        <v>9000000</v>
      </c>
      <c r="V678" s="50"/>
      <c r="W678" s="50"/>
      <c r="X678" s="558"/>
      <c r="Y678" s="558"/>
      <c r="Z678" s="558"/>
      <c r="AA678" s="55">
        <f t="shared" si="66"/>
        <v>12000000</v>
      </c>
      <c r="AB678" s="55">
        <f t="shared" si="71"/>
        <v>9000000</v>
      </c>
      <c r="AC678" s="55">
        <f t="shared" si="72"/>
        <v>3000000</v>
      </c>
      <c r="AD678" s="55">
        <f t="shared" si="73"/>
        <v>0</v>
      </c>
    </row>
    <row r="679" spans="1:30" s="51" customFormat="1" x14ac:dyDescent="0.25">
      <c r="A679" s="89">
        <f>SUBTOTAL(103,$B$2:B679)</f>
        <v>678</v>
      </c>
      <c r="B679" s="48" t="s">
        <v>8039</v>
      </c>
      <c r="C679" s="49">
        <v>42502955340029</v>
      </c>
      <c r="D679" s="49" t="str">
        <f>VLOOKUP(C679,'Hemis baza'!K:AJ,26,)</f>
        <v>438231100898</v>
      </c>
      <c r="E679" s="24" t="str">
        <f>VLOOKUP(C679,'Hemis baza'!K:AF,13,)</f>
        <v>To‘lov-shartnoma</v>
      </c>
      <c r="F679" s="109" t="str">
        <f>VLOOKUP(C679,'Hemis baza'!K:AF,3,)</f>
        <v>3-kurs</v>
      </c>
      <c r="G679" s="47" t="s">
        <v>309</v>
      </c>
      <c r="H679" s="404" t="str">
        <f>VLOOKUP(C679,'Hemis baza'!K:AF,5,)</f>
        <v>S1-22 Tarix</v>
      </c>
      <c r="I679" s="403" t="str">
        <f>VLOOKUP(C679,'Hemis baza'!K:AF,11,)</f>
        <v>Bakalavr</v>
      </c>
      <c r="J679" s="23" t="str">
        <f>VLOOKUP(C679,'Hemis baza'!K:AF,12,)</f>
        <v>Sirtqi</v>
      </c>
      <c r="K679" s="77"/>
      <c r="L679" s="331">
        <v>12000000</v>
      </c>
      <c r="M679" s="50">
        <f>SUMIF('BR 3'!B:B,'3-kurs'!C679,'BR 3'!G:G)</f>
        <v>10000000</v>
      </c>
      <c r="N679" s="12">
        <f t="shared" si="64"/>
        <v>2000000</v>
      </c>
      <c r="O679" s="50"/>
      <c r="P679" s="12">
        <f t="shared" si="65"/>
        <v>0</v>
      </c>
      <c r="Q679" s="48"/>
      <c r="T679" s="50">
        <f t="shared" si="69"/>
        <v>0</v>
      </c>
      <c r="U679" s="50">
        <v>10000000</v>
      </c>
      <c r="V679" s="50"/>
      <c r="W679" s="50"/>
      <c r="X679" s="558"/>
      <c r="Y679" s="558"/>
      <c r="Z679" s="558"/>
      <c r="AA679" s="55">
        <f t="shared" si="66"/>
        <v>12000000</v>
      </c>
      <c r="AB679" s="55">
        <f t="shared" si="71"/>
        <v>10000000</v>
      </c>
      <c r="AC679" s="55">
        <f t="shared" si="72"/>
        <v>2000000</v>
      </c>
      <c r="AD679" s="55">
        <f t="shared" si="73"/>
        <v>0</v>
      </c>
    </row>
    <row r="680" spans="1:30" s="51" customFormat="1" x14ac:dyDescent="0.25">
      <c r="A680" s="89">
        <f>SUBTOTAL(103,$B$2:B680)</f>
        <v>679</v>
      </c>
      <c r="B680" s="48" t="s">
        <v>8055</v>
      </c>
      <c r="C680" s="49">
        <v>62803015290040</v>
      </c>
      <c r="D680" s="49" t="str">
        <f>VLOOKUP(C680,'Hemis baza'!K:AJ,26,)</f>
        <v>438221100389</v>
      </c>
      <c r="E680" s="24" t="str">
        <f>VLOOKUP(C680,'Hemis baza'!K:AF,13,)</f>
        <v>To‘lov-shartnoma</v>
      </c>
      <c r="F680" s="109" t="str">
        <f>VLOOKUP(C680,'Hemis baza'!K:AF,3,)</f>
        <v>3-kurs</v>
      </c>
      <c r="G680" s="47" t="s">
        <v>36</v>
      </c>
      <c r="H680" s="404" t="str">
        <f>VLOOKUP(C680,'Hemis baza'!K:AF,5,)</f>
        <v>S2-22 MT</v>
      </c>
      <c r="I680" s="403" t="str">
        <f>VLOOKUP(C680,'Hemis baza'!K:AF,11,)</f>
        <v>Bakalavr</v>
      </c>
      <c r="J680" s="23" t="str">
        <f>VLOOKUP(C680,'Hemis baza'!K:AF,12,)</f>
        <v>Sirtqi</v>
      </c>
      <c r="K680" s="77"/>
      <c r="L680" s="331">
        <v>12000000</v>
      </c>
      <c r="M680" s="50">
        <f>SUMIF('BR 3'!B:B,'3-kurs'!C680,'BR 3'!G:G)</f>
        <v>9000000</v>
      </c>
      <c r="N680" s="12">
        <f t="shared" si="64"/>
        <v>3000000</v>
      </c>
      <c r="O680" s="50"/>
      <c r="P680" s="12">
        <f t="shared" si="65"/>
        <v>0</v>
      </c>
      <c r="Q680" s="48"/>
      <c r="T680" s="50">
        <f t="shared" si="69"/>
        <v>0</v>
      </c>
      <c r="U680" s="50">
        <v>9000000</v>
      </c>
      <c r="V680" s="50"/>
      <c r="W680" s="50"/>
      <c r="X680" s="558"/>
      <c r="Y680" s="558"/>
      <c r="Z680" s="558"/>
      <c r="AA680" s="55">
        <f t="shared" si="66"/>
        <v>12000000</v>
      </c>
      <c r="AB680" s="55">
        <f t="shared" si="71"/>
        <v>9000000</v>
      </c>
      <c r="AC680" s="55">
        <f t="shared" si="72"/>
        <v>3000000</v>
      </c>
      <c r="AD680" s="55">
        <f t="shared" si="73"/>
        <v>0</v>
      </c>
    </row>
    <row r="681" spans="1:30" s="51" customFormat="1" x14ac:dyDescent="0.25">
      <c r="A681" s="89">
        <f>SUBTOTAL(103,$B$2:B681)</f>
        <v>680</v>
      </c>
      <c r="B681" s="48" t="s">
        <v>8066</v>
      </c>
      <c r="C681" s="49">
        <v>40703985360016</v>
      </c>
      <c r="D681" s="49" t="str">
        <f>VLOOKUP(C681,'Hemis baza'!K:AJ,26,)</f>
        <v>438221100381</v>
      </c>
      <c r="E681" s="24" t="str">
        <f>VLOOKUP(C681,'Hemis baza'!K:AF,13,)</f>
        <v>To‘lov-shartnoma</v>
      </c>
      <c r="F681" s="109" t="str">
        <f>VLOOKUP(C681,'Hemis baza'!K:AF,3,)</f>
        <v>3-kurs</v>
      </c>
      <c r="G681" s="47" t="s">
        <v>36</v>
      </c>
      <c r="H681" s="404" t="str">
        <f>VLOOKUP(C681,'Hemis baza'!K:AF,5,)</f>
        <v>S2-22 MT</v>
      </c>
      <c r="I681" s="403" t="str">
        <f>VLOOKUP(C681,'Hemis baza'!K:AF,11,)</f>
        <v>Bakalavr</v>
      </c>
      <c r="J681" s="23" t="str">
        <f>VLOOKUP(C681,'Hemis baza'!K:AF,12,)</f>
        <v>Sirtqi</v>
      </c>
      <c r="K681" s="77"/>
      <c r="L681" s="331">
        <v>12000000</v>
      </c>
      <c r="M681" s="50">
        <f>SUMIF('BR 3'!B:B,'3-kurs'!C681,'BR 3'!G:G)</f>
        <v>8800000</v>
      </c>
      <c r="N681" s="12">
        <f t="shared" si="64"/>
        <v>3200000</v>
      </c>
      <c r="O681" s="50"/>
      <c r="P681" s="12">
        <f t="shared" si="65"/>
        <v>0</v>
      </c>
      <c r="Q681" s="48"/>
      <c r="T681" s="50">
        <f t="shared" si="69"/>
        <v>0</v>
      </c>
      <c r="U681" s="50">
        <v>8800000</v>
      </c>
      <c r="V681" s="50"/>
      <c r="W681" s="50"/>
      <c r="X681" s="558"/>
      <c r="Y681" s="558"/>
      <c r="Z681" s="558"/>
      <c r="AA681" s="55">
        <f t="shared" si="66"/>
        <v>12000000</v>
      </c>
      <c r="AB681" s="55">
        <f t="shared" si="71"/>
        <v>8800000</v>
      </c>
      <c r="AC681" s="55">
        <f t="shared" si="72"/>
        <v>3200000</v>
      </c>
      <c r="AD681" s="55">
        <f t="shared" si="73"/>
        <v>0</v>
      </c>
    </row>
    <row r="682" spans="1:30" s="51" customFormat="1" x14ac:dyDescent="0.25">
      <c r="A682" s="89">
        <f>SUBTOTAL(103,$B$2:B682)</f>
        <v>681</v>
      </c>
      <c r="B682" s="48" t="s">
        <v>18559</v>
      </c>
      <c r="C682" s="49">
        <v>51705035360018</v>
      </c>
      <c r="D682" s="49" t="str">
        <f>VLOOKUP(C682,'Hemis baza'!K:AJ,26,)</f>
        <v>438221100424</v>
      </c>
      <c r="E682" s="24" t="str">
        <f>VLOOKUP(C682,'Hemis baza'!K:AF,13,)</f>
        <v>To‘lov-shartnoma</v>
      </c>
      <c r="F682" s="109" t="str">
        <f>VLOOKUP(C682,'Hemis baza'!K:AF,3,)</f>
        <v>3-kurs</v>
      </c>
      <c r="G682" s="305" t="s">
        <v>140</v>
      </c>
      <c r="H682" s="404" t="str">
        <f>VLOOKUP(C682,'Hemis baza'!K:AF,5,)</f>
        <v>S3-22 MuzT</v>
      </c>
      <c r="I682" s="403" t="str">
        <f>VLOOKUP(C682,'Hemis baza'!K:AF,11,)</f>
        <v>Bakalavr</v>
      </c>
      <c r="J682" s="23" t="str">
        <f>VLOOKUP(C682,'Hemis baza'!K:AF,12,)</f>
        <v>Sirtqi</v>
      </c>
      <c r="K682" s="77"/>
      <c r="L682" s="331">
        <v>12000000</v>
      </c>
      <c r="M682" s="50">
        <f>SUMIF('BR 3'!B:B,'3-kurs'!C682,'BR 3'!G:G)</f>
        <v>9000000</v>
      </c>
      <c r="N682" s="12">
        <f t="shared" si="64"/>
        <v>3000000</v>
      </c>
      <c r="O682" s="50"/>
      <c r="P682" s="12">
        <f t="shared" si="65"/>
        <v>0</v>
      </c>
      <c r="Q682" s="48"/>
      <c r="T682" s="50">
        <f t="shared" si="69"/>
        <v>0</v>
      </c>
      <c r="U682" s="50">
        <v>9000000</v>
      </c>
      <c r="V682" s="50"/>
      <c r="W682" s="50"/>
      <c r="X682" s="558"/>
      <c r="Y682" s="558"/>
      <c r="Z682" s="558"/>
      <c r="AA682" s="55">
        <f t="shared" si="66"/>
        <v>12000000</v>
      </c>
      <c r="AB682" s="55">
        <f t="shared" si="71"/>
        <v>9000000</v>
      </c>
      <c r="AC682" s="55">
        <f t="shared" si="72"/>
        <v>3000000</v>
      </c>
      <c r="AD682" s="55">
        <f t="shared" si="73"/>
        <v>0</v>
      </c>
    </row>
    <row r="683" spans="1:30" s="51" customFormat="1" x14ac:dyDescent="0.25">
      <c r="A683" s="89">
        <f>SUBTOTAL(103,$B$2:B683)</f>
        <v>682</v>
      </c>
      <c r="B683" s="48" t="s">
        <v>18565</v>
      </c>
      <c r="C683" s="49">
        <v>41704953920037</v>
      </c>
      <c r="D683" s="49" t="str">
        <f>VLOOKUP(C683,'Hemis baza'!K:AJ,26,)</f>
        <v>438221100388</v>
      </c>
      <c r="E683" s="24" t="str">
        <f>VLOOKUP(C683,'Hemis baza'!K:AF,13,)</f>
        <v>To‘lov-shartnoma</v>
      </c>
      <c r="F683" s="109" t="str">
        <f>VLOOKUP(C683,'Hemis baza'!K:AF,3,)</f>
        <v>3-kurs</v>
      </c>
      <c r="G683" s="305" t="s">
        <v>140</v>
      </c>
      <c r="H683" s="404" t="str">
        <f>VLOOKUP(C683,'Hemis baza'!K:AF,5,)</f>
        <v>S3-22 MuzT</v>
      </c>
      <c r="I683" s="403" t="str">
        <f>VLOOKUP(C683,'Hemis baza'!K:AF,11,)</f>
        <v>Bakalavr</v>
      </c>
      <c r="J683" s="23" t="str">
        <f>VLOOKUP(C683,'Hemis baza'!K:AF,12,)</f>
        <v>Sirtqi</v>
      </c>
      <c r="K683" s="77"/>
      <c r="L683" s="331">
        <v>12000000</v>
      </c>
      <c r="M683" s="50">
        <f>SUMIF('BR 3'!B:B,'3-kurs'!C683,'BR 3'!G:G)</f>
        <v>7400000</v>
      </c>
      <c r="N683" s="12">
        <f t="shared" si="64"/>
        <v>4600000</v>
      </c>
      <c r="O683" s="50"/>
      <c r="P683" s="12">
        <f t="shared" si="65"/>
        <v>0</v>
      </c>
      <c r="Q683" s="48"/>
      <c r="T683" s="50">
        <f t="shared" si="69"/>
        <v>0</v>
      </c>
      <c r="U683" s="50">
        <v>7400000</v>
      </c>
      <c r="V683" s="50"/>
      <c r="W683" s="50"/>
      <c r="X683" s="558"/>
      <c r="Y683" s="558"/>
      <c r="Z683" s="558"/>
      <c r="AA683" s="55">
        <f t="shared" si="66"/>
        <v>12000000</v>
      </c>
      <c r="AB683" s="55">
        <f t="shared" si="71"/>
        <v>7400000</v>
      </c>
      <c r="AC683" s="55">
        <f t="shared" si="72"/>
        <v>4600000</v>
      </c>
      <c r="AD683" s="55">
        <f t="shared" si="73"/>
        <v>0</v>
      </c>
    </row>
    <row r="684" spans="1:30" s="51" customFormat="1" x14ac:dyDescent="0.25">
      <c r="A684" s="89">
        <f>SUBTOTAL(103,$B$2:B684)</f>
        <v>683</v>
      </c>
      <c r="B684" s="48" t="s">
        <v>18569</v>
      </c>
      <c r="C684" s="49">
        <v>41911815330011</v>
      </c>
      <c r="D684" s="49" t="str">
        <f>VLOOKUP(C684,'Hemis baza'!K:AJ,26,)</f>
        <v>438241102213</v>
      </c>
      <c r="E684" s="24" t="str">
        <f>VLOOKUP(C684,'Hemis baza'!K:AF,13,)</f>
        <v>To‘lov-shartnoma</v>
      </c>
      <c r="F684" s="109" t="str">
        <f>VLOOKUP(C684,'Hemis baza'!K:AF,3,)</f>
        <v>3-kurs</v>
      </c>
      <c r="G684" s="47" t="s">
        <v>121</v>
      </c>
      <c r="H684" s="404" t="str">
        <f>VLOOKUP(C684,'Hemis baza'!K:AF,5,)</f>
        <v>S1-22 BT</v>
      </c>
      <c r="I684" s="403" t="str">
        <f>VLOOKUP(C684,'Hemis baza'!K:AF,11,)</f>
        <v>Bakalavr</v>
      </c>
      <c r="J684" s="23" t="str">
        <f>VLOOKUP(C684,'Hemis baza'!K:AF,12,)</f>
        <v>Sirtqi</v>
      </c>
      <c r="K684" s="77"/>
      <c r="L684" s="331">
        <v>12000000</v>
      </c>
      <c r="M684" s="50">
        <f>SUMIF('BR 3'!B:B,'3-kurs'!C684,'BR 3'!G:G)</f>
        <v>12000000</v>
      </c>
      <c r="N684" s="12">
        <f t="shared" si="64"/>
        <v>0</v>
      </c>
      <c r="O684" s="50"/>
      <c r="P684" s="12">
        <f t="shared" si="65"/>
        <v>0</v>
      </c>
      <c r="Q684" s="48"/>
      <c r="T684" s="50">
        <f t="shared" si="69"/>
        <v>1300000</v>
      </c>
      <c r="U684" s="50">
        <v>10700000</v>
      </c>
      <c r="V684" s="50"/>
      <c r="W684" s="50"/>
      <c r="X684" s="558"/>
      <c r="Y684" s="558"/>
      <c r="Z684" s="558"/>
      <c r="AA684" s="55">
        <f t="shared" si="66"/>
        <v>12000000</v>
      </c>
      <c r="AB684" s="55">
        <f t="shared" si="71"/>
        <v>12000000</v>
      </c>
      <c r="AC684" s="55">
        <f t="shared" si="72"/>
        <v>0</v>
      </c>
      <c r="AD684" s="55">
        <f t="shared" si="73"/>
        <v>0</v>
      </c>
    </row>
    <row r="685" spans="1:30" s="51" customFormat="1" x14ac:dyDescent="0.25">
      <c r="A685" s="89">
        <f>SUBTOTAL(103,$B$2:B685)</f>
        <v>684</v>
      </c>
      <c r="B685" s="48" t="s">
        <v>18939</v>
      </c>
      <c r="C685" s="49">
        <v>30906881040041</v>
      </c>
      <c r="D685" s="49" t="str">
        <f>VLOOKUP(C685,'Hemis baza'!K:AJ,26,)</f>
        <v>438221100358</v>
      </c>
      <c r="E685" s="24" t="str">
        <f>VLOOKUP(C685,'Hemis baza'!K:AF,13,)</f>
        <v>To‘lov-shartnoma</v>
      </c>
      <c r="F685" s="109" t="str">
        <f>VLOOKUP(C685,'Hemis baza'!K:AF,3,)</f>
        <v>3-kurs</v>
      </c>
      <c r="G685" s="305" t="s">
        <v>140</v>
      </c>
      <c r="H685" s="404" t="str">
        <f>VLOOKUP(C685,'Hemis baza'!K:AF,5,)</f>
        <v>S2-22 MuzT</v>
      </c>
      <c r="I685" s="403" t="str">
        <f>VLOOKUP(C685,'Hemis baza'!K:AF,11,)</f>
        <v>Bakalavr</v>
      </c>
      <c r="J685" s="23" t="str">
        <f>VLOOKUP(C685,'Hemis baza'!K:AF,12,)</f>
        <v>Sirtqi</v>
      </c>
      <c r="K685" s="77"/>
      <c r="L685" s="331">
        <v>12000000</v>
      </c>
      <c r="M685" s="50">
        <f>SUMIF('BR 3'!B:B,'3-kurs'!C685,'BR 3'!G:G)</f>
        <v>8000000</v>
      </c>
      <c r="N685" s="12">
        <f t="shared" si="64"/>
        <v>4000000</v>
      </c>
      <c r="O685" s="50"/>
      <c r="P685" s="12">
        <f t="shared" si="65"/>
        <v>0</v>
      </c>
      <c r="Q685" s="48"/>
      <c r="T685" s="50">
        <f t="shared" si="69"/>
        <v>3000000</v>
      </c>
      <c r="U685" s="50">
        <v>5000000</v>
      </c>
      <c r="V685" s="50"/>
      <c r="W685" s="50"/>
      <c r="X685" s="558"/>
      <c r="Y685" s="558"/>
      <c r="Z685" s="558"/>
      <c r="AA685" s="55">
        <f t="shared" si="66"/>
        <v>12000000</v>
      </c>
      <c r="AB685" s="55">
        <f t="shared" si="71"/>
        <v>8000000</v>
      </c>
      <c r="AC685" s="55">
        <f t="shared" si="72"/>
        <v>4000000</v>
      </c>
      <c r="AD685" s="55">
        <f t="shared" si="73"/>
        <v>0</v>
      </c>
    </row>
    <row r="686" spans="1:30" s="51" customFormat="1" x14ac:dyDescent="0.25">
      <c r="A686" s="89">
        <f>SUBTOTAL(103,$B$2:B686)</f>
        <v>685</v>
      </c>
      <c r="B686" s="48" t="s">
        <v>18943</v>
      </c>
      <c r="C686" s="49">
        <v>41911921170114</v>
      </c>
      <c r="D686" s="49" t="str">
        <f>VLOOKUP(C686,'Hemis baza'!K:AJ,26,)</f>
        <v>438221100396</v>
      </c>
      <c r="E686" s="24" t="str">
        <f>VLOOKUP(C686,'Hemis baza'!K:AF,13,)</f>
        <v>To‘lov-shartnoma</v>
      </c>
      <c r="F686" s="109" t="str">
        <f>VLOOKUP(C686,'Hemis baza'!K:AF,3,)</f>
        <v>3-kurs</v>
      </c>
      <c r="G686" s="47" t="s">
        <v>36</v>
      </c>
      <c r="H686" s="404" t="str">
        <f>VLOOKUP(C686,'Hemis baza'!K:AF,5,)</f>
        <v>S2-22 MT</v>
      </c>
      <c r="I686" s="403" t="str">
        <f>VLOOKUP(C686,'Hemis baza'!K:AF,11,)</f>
        <v>Bakalavr</v>
      </c>
      <c r="J686" s="23" t="str">
        <f>VLOOKUP(C686,'Hemis baza'!K:AF,12,)</f>
        <v>Sirtqi</v>
      </c>
      <c r="K686" s="77"/>
      <c r="L686" s="331">
        <v>12000000</v>
      </c>
      <c r="M686" s="50">
        <f>SUMIF('BR 3'!B:B,'3-kurs'!C686,'BR 3'!G:G)</f>
        <v>6010000</v>
      </c>
      <c r="N686" s="12">
        <f t="shared" si="64"/>
        <v>5990000</v>
      </c>
      <c r="O686" s="50"/>
      <c r="P686" s="12">
        <f t="shared" si="65"/>
        <v>0</v>
      </c>
      <c r="Q686" s="48"/>
      <c r="T686" s="50">
        <f t="shared" si="69"/>
        <v>0</v>
      </c>
      <c r="U686" s="50">
        <v>6010000</v>
      </c>
      <c r="V686" s="50"/>
      <c r="W686" s="50"/>
      <c r="X686" s="558"/>
      <c r="Y686" s="558"/>
      <c r="Z686" s="558"/>
      <c r="AA686" s="55">
        <f t="shared" si="66"/>
        <v>12000000</v>
      </c>
      <c r="AB686" s="55">
        <f t="shared" si="71"/>
        <v>6010000</v>
      </c>
      <c r="AC686" s="55">
        <f t="shared" si="72"/>
        <v>5990000</v>
      </c>
      <c r="AD686" s="55">
        <f t="shared" si="73"/>
        <v>0</v>
      </c>
    </row>
    <row r="687" spans="1:30" s="51" customFormat="1" x14ac:dyDescent="0.25">
      <c r="A687" s="89">
        <f>SUBTOTAL(103,$B$2:B687)</f>
        <v>686</v>
      </c>
      <c r="B687" s="48" t="s">
        <v>18944</v>
      </c>
      <c r="C687" s="49">
        <v>41012932720126</v>
      </c>
      <c r="D687" s="49" t="str">
        <f>VLOOKUP(C687,'Hemis baza'!K:AJ,26,)</f>
        <v>438221100380</v>
      </c>
      <c r="E687" s="24" t="str">
        <f>VLOOKUP(C687,'Hemis baza'!K:AF,13,)</f>
        <v>To‘lov-shartnoma</v>
      </c>
      <c r="F687" s="109" t="str">
        <f>VLOOKUP(C687,'Hemis baza'!K:AF,3,)</f>
        <v>3-kurs</v>
      </c>
      <c r="G687" s="305" t="s">
        <v>140</v>
      </c>
      <c r="H687" s="404" t="str">
        <f>VLOOKUP(C687,'Hemis baza'!K:AF,5,)</f>
        <v>S3-22 MuzT</v>
      </c>
      <c r="I687" s="403" t="str">
        <f>VLOOKUP(C687,'Hemis baza'!K:AF,11,)</f>
        <v>Bakalavr</v>
      </c>
      <c r="J687" s="23" t="str">
        <f>VLOOKUP(C687,'Hemis baza'!K:AF,12,)</f>
        <v>Sirtqi</v>
      </c>
      <c r="K687" s="77"/>
      <c r="L687" s="331">
        <v>12000000</v>
      </c>
      <c r="M687" s="50">
        <f>SUMIF('BR 3'!B:B,'3-kurs'!C687,'BR 3'!G:G)</f>
        <v>12000000</v>
      </c>
      <c r="N687" s="12">
        <f t="shared" si="64"/>
        <v>0</v>
      </c>
      <c r="O687" s="50"/>
      <c r="P687" s="12">
        <f t="shared" si="65"/>
        <v>0</v>
      </c>
      <c r="Q687" s="48"/>
      <c r="T687" s="50">
        <f t="shared" si="69"/>
        <v>0</v>
      </c>
      <c r="U687" s="50">
        <v>12000000</v>
      </c>
      <c r="V687" s="50"/>
      <c r="W687" s="50"/>
      <c r="X687" s="558"/>
      <c r="Y687" s="558"/>
      <c r="Z687" s="558"/>
      <c r="AA687" s="55">
        <f t="shared" si="66"/>
        <v>12000000</v>
      </c>
      <c r="AB687" s="55">
        <f t="shared" si="71"/>
        <v>12000000</v>
      </c>
      <c r="AC687" s="55">
        <f t="shared" si="72"/>
        <v>0</v>
      </c>
      <c r="AD687" s="55">
        <f t="shared" si="73"/>
        <v>0</v>
      </c>
    </row>
    <row r="688" spans="1:30" s="51" customFormat="1" x14ac:dyDescent="0.25">
      <c r="A688" s="89">
        <f>SUBTOTAL(103,$B$2:B688)</f>
        <v>687</v>
      </c>
      <c r="B688" s="48" t="s">
        <v>18945</v>
      </c>
      <c r="C688" s="49">
        <v>41108985260062</v>
      </c>
      <c r="D688" s="49" t="str">
        <f>VLOOKUP(C688,'Hemis baza'!K:AJ,26,)</f>
        <v>438221100394</v>
      </c>
      <c r="E688" s="24" t="str">
        <f>VLOOKUP(C688,'Hemis baza'!K:AF,13,)</f>
        <v>To‘lov-shartnoma</v>
      </c>
      <c r="F688" s="109" t="str">
        <f>VLOOKUP(C688,'Hemis baza'!K:AF,3,)</f>
        <v>3-kurs</v>
      </c>
      <c r="G688" s="305" t="s">
        <v>140</v>
      </c>
      <c r="H688" s="404" t="str">
        <f>VLOOKUP(C688,'Hemis baza'!K:AF,5,)</f>
        <v>S3-22 MuzT</v>
      </c>
      <c r="I688" s="403" t="str">
        <f>VLOOKUP(C688,'Hemis baza'!K:AF,11,)</f>
        <v>Bakalavr</v>
      </c>
      <c r="J688" s="23" t="str">
        <f>VLOOKUP(C688,'Hemis baza'!K:AF,12,)</f>
        <v>Sirtqi</v>
      </c>
      <c r="K688" s="77"/>
      <c r="L688" s="331">
        <v>12000000</v>
      </c>
      <c r="M688" s="50">
        <f>SUMIF('BR 3'!B:B,'3-kurs'!C688,'BR 3'!G:G)</f>
        <v>9000000</v>
      </c>
      <c r="N688" s="12">
        <f t="shared" si="64"/>
        <v>3000000</v>
      </c>
      <c r="O688" s="50"/>
      <c r="P688" s="12">
        <f t="shared" si="65"/>
        <v>0</v>
      </c>
      <c r="Q688" s="48"/>
      <c r="T688" s="50">
        <f t="shared" si="69"/>
        <v>0</v>
      </c>
      <c r="U688" s="50">
        <v>9000000</v>
      </c>
      <c r="V688" s="50"/>
      <c r="W688" s="50"/>
      <c r="X688" s="558"/>
      <c r="Y688" s="558"/>
      <c r="Z688" s="558"/>
      <c r="AA688" s="55">
        <f t="shared" si="66"/>
        <v>12000000</v>
      </c>
      <c r="AB688" s="55">
        <f t="shared" si="71"/>
        <v>9000000</v>
      </c>
      <c r="AC688" s="55">
        <f t="shared" si="72"/>
        <v>3000000</v>
      </c>
      <c r="AD688" s="55">
        <f t="shared" si="73"/>
        <v>0</v>
      </c>
    </row>
    <row r="689" spans="1:30" s="51" customFormat="1" x14ac:dyDescent="0.25">
      <c r="A689" s="89">
        <f>SUBTOTAL(103,$B$2:B689)</f>
        <v>688</v>
      </c>
      <c r="B689" s="48" t="s">
        <v>18946</v>
      </c>
      <c r="C689" s="49">
        <v>40507961000022</v>
      </c>
      <c r="D689" s="49" t="str">
        <f>VLOOKUP(C689,'Hemis baza'!K:AJ,26,)</f>
        <v>438221100390</v>
      </c>
      <c r="E689" s="24" t="str">
        <f>VLOOKUP(C689,'Hemis baza'!K:AF,13,)</f>
        <v>To‘lov-shartnoma</v>
      </c>
      <c r="F689" s="109" t="str">
        <f>VLOOKUP(C689,'Hemis baza'!K:AF,3,)</f>
        <v>3-kurs</v>
      </c>
      <c r="G689" s="305" t="s">
        <v>140</v>
      </c>
      <c r="H689" s="404" t="str">
        <f>VLOOKUP(C689,'Hemis baza'!K:AF,5,)</f>
        <v>S3-22 MuzT</v>
      </c>
      <c r="I689" s="403" t="str">
        <f>VLOOKUP(C689,'Hemis baza'!K:AF,11,)</f>
        <v>Bakalavr</v>
      </c>
      <c r="J689" s="23" t="str">
        <f>VLOOKUP(C689,'Hemis baza'!K:AF,12,)</f>
        <v>Sirtqi</v>
      </c>
      <c r="K689" s="77"/>
      <c r="L689" s="331">
        <v>12000000</v>
      </c>
      <c r="M689" s="50">
        <f>SUMIF('BR 3'!B:B,'3-kurs'!C689,'BR 3'!G:G)</f>
        <v>9000000</v>
      </c>
      <c r="N689" s="12">
        <f t="shared" si="64"/>
        <v>3000000</v>
      </c>
      <c r="O689" s="50"/>
      <c r="P689" s="12">
        <f t="shared" si="65"/>
        <v>0</v>
      </c>
      <c r="Q689" s="48"/>
      <c r="T689" s="50">
        <f t="shared" si="69"/>
        <v>0</v>
      </c>
      <c r="U689" s="50">
        <v>9000000</v>
      </c>
      <c r="V689" s="50"/>
      <c r="W689" s="50"/>
      <c r="X689" s="558"/>
      <c r="Y689" s="558"/>
      <c r="Z689" s="558"/>
      <c r="AA689" s="55">
        <f t="shared" si="66"/>
        <v>12000000</v>
      </c>
      <c r="AB689" s="55">
        <f t="shared" si="71"/>
        <v>9000000</v>
      </c>
      <c r="AC689" s="55">
        <f t="shared" si="72"/>
        <v>3000000</v>
      </c>
      <c r="AD689" s="55">
        <f t="shared" si="73"/>
        <v>0</v>
      </c>
    </row>
    <row r="690" spans="1:30" s="51" customFormat="1" x14ac:dyDescent="0.25">
      <c r="A690" s="89">
        <f>SUBTOTAL(103,$B$2:B690)</f>
        <v>689</v>
      </c>
      <c r="B690" s="48" t="s">
        <v>18948</v>
      </c>
      <c r="C690" s="49">
        <v>30608735260015</v>
      </c>
      <c r="D690" s="49" t="str">
        <f>VLOOKUP(C690,'Hemis baza'!K:AJ,26,)</f>
        <v>438221100363</v>
      </c>
      <c r="E690" s="24" t="str">
        <f>VLOOKUP(C690,'Hemis baza'!K:AF,13,)</f>
        <v>To‘lov-shartnoma</v>
      </c>
      <c r="F690" s="109" t="str">
        <f>VLOOKUP(C690,'Hemis baza'!K:AF,3,)</f>
        <v>3-kurs</v>
      </c>
      <c r="G690" s="305" t="s">
        <v>140</v>
      </c>
      <c r="H690" s="404" t="str">
        <f>VLOOKUP(C690,'Hemis baza'!K:AF,5,)</f>
        <v>S3-22 MuzT</v>
      </c>
      <c r="I690" s="403" t="str">
        <f>VLOOKUP(C690,'Hemis baza'!K:AF,11,)</f>
        <v>Bakalavr</v>
      </c>
      <c r="J690" s="23" t="str">
        <f>VLOOKUP(C690,'Hemis baza'!K:AF,12,)</f>
        <v>Sirtqi</v>
      </c>
      <c r="K690" s="77"/>
      <c r="L690" s="331">
        <v>12000000</v>
      </c>
      <c r="M690" s="50">
        <f>SUMIF('BR 3'!B:B,'3-kurs'!C690,'BR 3'!G:G)</f>
        <v>6000000</v>
      </c>
      <c r="N690" s="12">
        <f t="shared" si="64"/>
        <v>6000000</v>
      </c>
      <c r="O690" s="50"/>
      <c r="P690" s="12">
        <f t="shared" si="65"/>
        <v>0</v>
      </c>
      <c r="Q690" s="48"/>
      <c r="T690" s="50">
        <f t="shared" si="69"/>
        <v>0</v>
      </c>
      <c r="U690" s="50">
        <v>6000000</v>
      </c>
      <c r="V690" s="50"/>
      <c r="W690" s="50"/>
      <c r="X690" s="558"/>
      <c r="Y690" s="558"/>
      <c r="Z690" s="558"/>
      <c r="AA690" s="55">
        <f t="shared" si="66"/>
        <v>12000000</v>
      </c>
      <c r="AB690" s="55">
        <f t="shared" si="71"/>
        <v>6000000</v>
      </c>
      <c r="AC690" s="55">
        <f t="shared" si="72"/>
        <v>6000000</v>
      </c>
      <c r="AD690" s="55">
        <f t="shared" si="73"/>
        <v>0</v>
      </c>
    </row>
    <row r="691" spans="1:30" s="51" customFormat="1" x14ac:dyDescent="0.25">
      <c r="A691" s="89">
        <f>SUBTOTAL(103,$B$2:B691)</f>
        <v>690</v>
      </c>
      <c r="B691" s="48" t="s">
        <v>18950</v>
      </c>
      <c r="C691" s="49">
        <v>63003025350014</v>
      </c>
      <c r="D691" s="49" t="str">
        <f>VLOOKUP(C691,'Hemis baza'!K:AJ,26,)</f>
        <v>438221100387</v>
      </c>
      <c r="E691" s="24" t="str">
        <f>VLOOKUP(C691,'Hemis baza'!K:AF,13,)</f>
        <v>To‘lov-shartnoma</v>
      </c>
      <c r="F691" s="109" t="str">
        <f>VLOOKUP(C691,'Hemis baza'!K:AF,3,)</f>
        <v>3-kurs</v>
      </c>
      <c r="G691" s="47" t="s">
        <v>36</v>
      </c>
      <c r="H691" s="404" t="str">
        <f>VLOOKUP(C691,'Hemis baza'!K:AF,5,)</f>
        <v>S2-22 MT</v>
      </c>
      <c r="I691" s="403" t="str">
        <f>VLOOKUP(C691,'Hemis baza'!K:AF,11,)</f>
        <v>Bakalavr</v>
      </c>
      <c r="J691" s="23" t="str">
        <f>VLOOKUP(C691,'Hemis baza'!K:AF,12,)</f>
        <v>Sirtqi</v>
      </c>
      <c r="K691" s="77"/>
      <c r="L691" s="331">
        <v>12000000</v>
      </c>
      <c r="M691" s="50">
        <f>SUMIF('BR 3'!B:B,'3-kurs'!C691,'BR 3'!G:G)</f>
        <v>10000000</v>
      </c>
      <c r="N691" s="12">
        <f t="shared" si="64"/>
        <v>2000000</v>
      </c>
      <c r="O691" s="50"/>
      <c r="P691" s="12">
        <f t="shared" si="65"/>
        <v>0</v>
      </c>
      <c r="Q691" s="48"/>
      <c r="T691" s="50">
        <f t="shared" si="69"/>
        <v>0</v>
      </c>
      <c r="U691" s="50">
        <v>10000000</v>
      </c>
      <c r="V691" s="50"/>
      <c r="W691" s="50"/>
      <c r="X691" s="558"/>
      <c r="Y691" s="558"/>
      <c r="Z691" s="558"/>
      <c r="AA691" s="55">
        <f t="shared" si="66"/>
        <v>12000000</v>
      </c>
      <c r="AB691" s="55">
        <f t="shared" si="71"/>
        <v>10000000</v>
      </c>
      <c r="AC691" s="55">
        <f t="shared" si="72"/>
        <v>2000000</v>
      </c>
      <c r="AD691" s="55">
        <f t="shared" si="73"/>
        <v>0</v>
      </c>
    </row>
    <row r="692" spans="1:30" s="51" customFormat="1" x14ac:dyDescent="0.25">
      <c r="A692" s="89">
        <f>SUBTOTAL(103,$B$2:B692)</f>
        <v>691</v>
      </c>
      <c r="B692" s="48" t="s">
        <v>18953</v>
      </c>
      <c r="C692" s="49">
        <v>61004025310013</v>
      </c>
      <c r="D692" s="49" t="str">
        <f>VLOOKUP(C692,'Hemis baza'!K:AJ,26,)</f>
        <v>438221100417</v>
      </c>
      <c r="E692" s="24" t="str">
        <f>VLOOKUP(C692,'Hemis baza'!K:AF,13,)</f>
        <v>To‘lov-shartnoma</v>
      </c>
      <c r="F692" s="109" t="str">
        <f>VLOOKUP(C692,'Hemis baza'!K:AF,3,)</f>
        <v>3-kurs</v>
      </c>
      <c r="G692" s="47" t="s">
        <v>36</v>
      </c>
      <c r="H692" s="404" t="str">
        <f>VLOOKUP(C692,'Hemis baza'!K:AF,5,)</f>
        <v>S2-22 MT</v>
      </c>
      <c r="I692" s="403" t="str">
        <f>VLOOKUP(C692,'Hemis baza'!K:AF,11,)</f>
        <v>Bakalavr</v>
      </c>
      <c r="J692" s="23" t="str">
        <f>VLOOKUP(C692,'Hemis baza'!K:AF,12,)</f>
        <v>Sirtqi</v>
      </c>
      <c r="K692" s="77"/>
      <c r="L692" s="331">
        <v>12000000</v>
      </c>
      <c r="M692" s="50">
        <f>SUMIF('BR 3'!B:B,'3-kurs'!C692,'BR 3'!G:G)</f>
        <v>11000000</v>
      </c>
      <c r="N692" s="12">
        <f t="shared" si="64"/>
        <v>1000000</v>
      </c>
      <c r="O692" s="50"/>
      <c r="P692" s="12">
        <f t="shared" si="65"/>
        <v>0</v>
      </c>
      <c r="Q692" s="48"/>
      <c r="T692" s="50">
        <f t="shared" si="69"/>
        <v>0</v>
      </c>
      <c r="U692" s="50">
        <v>11000000</v>
      </c>
      <c r="V692" s="50"/>
      <c r="W692" s="50"/>
      <c r="X692" s="558"/>
      <c r="Y692" s="558"/>
      <c r="Z692" s="558"/>
      <c r="AA692" s="55">
        <f t="shared" si="66"/>
        <v>12000000</v>
      </c>
      <c r="AB692" s="55">
        <f t="shared" si="71"/>
        <v>11000000</v>
      </c>
      <c r="AC692" s="55">
        <f t="shared" si="72"/>
        <v>1000000</v>
      </c>
      <c r="AD692" s="55">
        <f t="shared" si="73"/>
        <v>0</v>
      </c>
    </row>
    <row r="693" spans="1:30" s="51" customFormat="1" x14ac:dyDescent="0.25">
      <c r="A693" s="89">
        <f>SUBTOTAL(103,$B$2:B693)</f>
        <v>692</v>
      </c>
      <c r="B693" s="48" t="s">
        <v>18957</v>
      </c>
      <c r="C693" s="49">
        <v>41710921050051</v>
      </c>
      <c r="D693" s="49" t="str">
        <f>VLOOKUP(C693,'Hemis baza'!K:AJ,26,)</f>
        <v>438221100399</v>
      </c>
      <c r="E693" s="24" t="str">
        <f>VLOOKUP(C693,'Hemis baza'!K:AF,13,)</f>
        <v>To‘lov-shartnoma</v>
      </c>
      <c r="F693" s="109" t="str">
        <f>VLOOKUP(C693,'Hemis baza'!K:AF,3,)</f>
        <v>3-kurs</v>
      </c>
      <c r="G693" s="305" t="s">
        <v>140</v>
      </c>
      <c r="H693" s="404" t="str">
        <f>VLOOKUP(C693,'Hemis baza'!K:AF,5,)</f>
        <v>S3-22 MuzT</v>
      </c>
      <c r="I693" s="403" t="str">
        <f>VLOOKUP(C693,'Hemis baza'!K:AF,11,)</f>
        <v>Bakalavr</v>
      </c>
      <c r="J693" s="23" t="str">
        <f>VLOOKUP(C693,'Hemis baza'!K:AF,12,)</f>
        <v>Sirtqi</v>
      </c>
      <c r="K693" s="77"/>
      <c r="L693" s="331">
        <v>12000000</v>
      </c>
      <c r="M693" s="50">
        <f>SUMIF('BR 3'!B:B,'3-kurs'!C693,'BR 3'!G:G)</f>
        <v>6000000</v>
      </c>
      <c r="N693" s="12">
        <f t="shared" si="64"/>
        <v>6000000</v>
      </c>
      <c r="O693" s="50"/>
      <c r="P693" s="12">
        <f t="shared" si="65"/>
        <v>0</v>
      </c>
      <c r="Q693" s="48"/>
      <c r="T693" s="50">
        <f t="shared" si="69"/>
        <v>0</v>
      </c>
      <c r="U693" s="50">
        <v>6000000</v>
      </c>
      <c r="V693" s="50"/>
      <c r="W693" s="50"/>
      <c r="X693" s="558"/>
      <c r="Y693" s="558"/>
      <c r="Z693" s="558"/>
      <c r="AA693" s="55">
        <f t="shared" si="66"/>
        <v>12000000</v>
      </c>
      <c r="AB693" s="55">
        <f t="shared" si="71"/>
        <v>6000000</v>
      </c>
      <c r="AC693" s="55">
        <f t="shared" si="72"/>
        <v>6000000</v>
      </c>
      <c r="AD693" s="55">
        <f t="shared" si="73"/>
        <v>0</v>
      </c>
    </row>
    <row r="694" spans="1:30" s="51" customFormat="1" x14ac:dyDescent="0.25">
      <c r="A694" s="89">
        <f>SUBTOTAL(103,$B$2:B694)</f>
        <v>693</v>
      </c>
      <c r="B694" s="48" t="s">
        <v>19036</v>
      </c>
      <c r="C694" s="49">
        <v>42002861080047</v>
      </c>
      <c r="D694" s="49" t="str">
        <f>VLOOKUP(C694,'Hemis baza'!K:AJ,26,)</f>
        <v>438241102222</v>
      </c>
      <c r="E694" s="24" t="str">
        <f>VLOOKUP(C694,'Hemis baza'!K:AF,13,)</f>
        <v>To‘lov-shartnoma</v>
      </c>
      <c r="F694" s="109" t="str">
        <f>VLOOKUP(C694,'Hemis baza'!K:AF,3,)</f>
        <v>3-kurs</v>
      </c>
      <c r="G694" s="305" t="s">
        <v>140</v>
      </c>
      <c r="H694" s="404" t="str">
        <f>VLOOKUP(C694,'Hemis baza'!K:AF,5,)</f>
        <v>S2-22 MuzT</v>
      </c>
      <c r="I694" s="403" t="str">
        <f>VLOOKUP(C694,'Hemis baza'!K:AF,11,)</f>
        <v>Bakalavr</v>
      </c>
      <c r="J694" s="23" t="str">
        <f>VLOOKUP(C694,'Hemis baza'!K:AF,12,)</f>
        <v>Sirtqi</v>
      </c>
      <c r="K694" s="77"/>
      <c r="L694" s="331">
        <v>12000000</v>
      </c>
      <c r="M694" s="50">
        <f>SUMIF('BR 3'!B:B,'3-kurs'!C694,'BR 3'!G:G)</f>
        <v>9051000</v>
      </c>
      <c r="N694" s="12">
        <f t="shared" si="64"/>
        <v>2949000</v>
      </c>
      <c r="O694" s="50"/>
      <c r="P694" s="12">
        <f t="shared" si="65"/>
        <v>0</v>
      </c>
      <c r="Q694" s="48"/>
      <c r="T694" s="50">
        <f t="shared" si="69"/>
        <v>0</v>
      </c>
      <c r="U694" s="50">
        <v>9051000</v>
      </c>
      <c r="V694" s="50"/>
      <c r="W694" s="50"/>
      <c r="X694" s="558"/>
      <c r="Y694" s="558"/>
      <c r="Z694" s="558"/>
      <c r="AA694" s="55">
        <f t="shared" si="66"/>
        <v>12000000</v>
      </c>
      <c r="AB694" s="55">
        <f t="shared" si="71"/>
        <v>9051000</v>
      </c>
      <c r="AC694" s="55">
        <f t="shared" si="72"/>
        <v>2949000</v>
      </c>
      <c r="AD694" s="55">
        <f t="shared" si="73"/>
        <v>0</v>
      </c>
    </row>
    <row r="695" spans="1:30" s="51" customFormat="1" x14ac:dyDescent="0.25">
      <c r="A695" s="89">
        <f>SUBTOTAL(103,$B$2:B695)</f>
        <v>694</v>
      </c>
      <c r="B695" s="48" t="s">
        <v>19042</v>
      </c>
      <c r="C695" s="49">
        <v>60104035270033</v>
      </c>
      <c r="D695" s="49" t="str">
        <f>VLOOKUP(C695,'Hemis baza'!K:AJ,26,)</f>
        <v>438221100422</v>
      </c>
      <c r="E695" s="24" t="str">
        <f>VLOOKUP(C695,'Hemis baza'!K:AF,13,)</f>
        <v>To‘lov-shartnoma</v>
      </c>
      <c r="F695" s="109" t="str">
        <f>VLOOKUP(C695,'Hemis baza'!K:AF,3,)</f>
        <v>3-kurs</v>
      </c>
      <c r="G695" s="305" t="s">
        <v>140</v>
      </c>
      <c r="H695" s="404" t="str">
        <f>VLOOKUP(C695,'Hemis baza'!K:AF,5,)</f>
        <v>S2-22 MuzT</v>
      </c>
      <c r="I695" s="403" t="str">
        <f>VLOOKUP(C695,'Hemis baza'!K:AF,11,)</f>
        <v>Bakalavr</v>
      </c>
      <c r="J695" s="23" t="str">
        <f>VLOOKUP(C695,'Hemis baza'!K:AF,12,)</f>
        <v>Sirtqi</v>
      </c>
      <c r="K695" s="77"/>
      <c r="L695" s="331">
        <v>12000000</v>
      </c>
      <c r="M695" s="50">
        <f>SUMIF('BR 3'!B:B,'3-kurs'!C695,'BR 3'!G:G)</f>
        <v>9000000</v>
      </c>
      <c r="N695" s="12">
        <f t="shared" si="64"/>
        <v>3000000</v>
      </c>
      <c r="O695" s="50"/>
      <c r="P695" s="12">
        <f t="shared" si="65"/>
        <v>0</v>
      </c>
      <c r="Q695" s="48"/>
      <c r="T695" s="50">
        <f t="shared" si="69"/>
        <v>0</v>
      </c>
      <c r="U695" s="50">
        <v>9000000</v>
      </c>
      <c r="V695" s="50"/>
      <c r="W695" s="50"/>
      <c r="X695" s="558"/>
      <c r="Y695" s="558"/>
      <c r="Z695" s="558"/>
      <c r="AA695" s="55">
        <f t="shared" si="66"/>
        <v>12000000</v>
      </c>
      <c r="AB695" s="55">
        <f t="shared" si="71"/>
        <v>9000000</v>
      </c>
      <c r="AC695" s="55">
        <f t="shared" si="72"/>
        <v>3000000</v>
      </c>
      <c r="AD695" s="55">
        <f t="shared" si="73"/>
        <v>0</v>
      </c>
    </row>
    <row r="696" spans="1:30" s="51" customFormat="1" x14ac:dyDescent="0.25">
      <c r="A696" s="89">
        <f>SUBTOTAL(103,$B$2:B696)</f>
        <v>695</v>
      </c>
      <c r="B696" s="48" t="s">
        <v>19052</v>
      </c>
      <c r="C696" s="49">
        <v>31501985660024</v>
      </c>
      <c r="D696" s="49" t="str">
        <f>VLOOKUP(C696,'Hemis baza'!K:AJ,26,)</f>
        <v>438221100382</v>
      </c>
      <c r="E696" s="24" t="str">
        <f>VLOOKUP(C696,'Hemis baza'!K:AF,13,)</f>
        <v>To‘lov-shartnoma</v>
      </c>
      <c r="F696" s="109" t="str">
        <f>VLOOKUP(C696,'Hemis baza'!K:AF,3,)</f>
        <v>3-kurs</v>
      </c>
      <c r="G696" s="305" t="s">
        <v>140</v>
      </c>
      <c r="H696" s="404" t="str">
        <f>VLOOKUP(C696,'Hemis baza'!K:AF,5,)</f>
        <v>S2-22 MuzT</v>
      </c>
      <c r="I696" s="403" t="str">
        <f>VLOOKUP(C696,'Hemis baza'!K:AF,11,)</f>
        <v>Bakalavr</v>
      </c>
      <c r="J696" s="23" t="str">
        <f>VLOOKUP(C696,'Hemis baza'!K:AF,12,)</f>
        <v>Sirtqi</v>
      </c>
      <c r="K696" s="77"/>
      <c r="L696" s="331">
        <v>12000000</v>
      </c>
      <c r="M696" s="50">
        <f>SUMIF('BR 3'!B:B,'3-kurs'!C696,'BR 3'!G:G)</f>
        <v>7000000</v>
      </c>
      <c r="N696" s="12">
        <f t="shared" si="64"/>
        <v>5000000</v>
      </c>
      <c r="O696" s="50"/>
      <c r="P696" s="12">
        <f t="shared" si="65"/>
        <v>0</v>
      </c>
      <c r="Q696" s="48"/>
      <c r="T696" s="50">
        <f t="shared" si="69"/>
        <v>0</v>
      </c>
      <c r="U696" s="50">
        <v>7000000</v>
      </c>
      <c r="V696" s="50"/>
      <c r="W696" s="50"/>
      <c r="X696" s="558"/>
      <c r="Y696" s="558"/>
      <c r="Z696" s="558"/>
      <c r="AA696" s="55">
        <f t="shared" si="66"/>
        <v>12000000</v>
      </c>
      <c r="AB696" s="55">
        <f t="shared" si="71"/>
        <v>7000000</v>
      </c>
      <c r="AC696" s="55">
        <f t="shared" si="72"/>
        <v>5000000</v>
      </c>
      <c r="AD696" s="55">
        <f t="shared" si="73"/>
        <v>0</v>
      </c>
    </row>
    <row r="697" spans="1:30" s="51" customFormat="1" x14ac:dyDescent="0.25">
      <c r="A697" s="89">
        <f>SUBTOTAL(103,$B$2:B697)</f>
        <v>696</v>
      </c>
      <c r="B697" s="48" t="s">
        <v>8027</v>
      </c>
      <c r="C697" s="49">
        <v>40407931060053</v>
      </c>
      <c r="D697" s="49" t="str">
        <f>VLOOKUP(C697,'Hemis baza'!K:AJ,26,)</f>
        <v>438221100373</v>
      </c>
      <c r="E697" s="24" t="str">
        <f>VLOOKUP(C697,'Hemis baza'!K:AF,13,)</f>
        <v>To‘lov-shartnoma</v>
      </c>
      <c r="F697" s="109" t="str">
        <f>VLOOKUP(C697,'Hemis baza'!K:AF,3,)</f>
        <v>3-kurs</v>
      </c>
      <c r="G697" s="305" t="s">
        <v>140</v>
      </c>
      <c r="H697" s="404" t="str">
        <f>VLOOKUP(C697,'Hemis baza'!K:AF,5,)</f>
        <v>S3-22 MuzT</v>
      </c>
      <c r="I697" s="403" t="str">
        <f>VLOOKUP(C697,'Hemis baza'!K:AF,11,)</f>
        <v>Bakalavr</v>
      </c>
      <c r="J697" s="23" t="str">
        <f>VLOOKUP(C697,'Hemis baza'!K:AF,12,)</f>
        <v>Sirtqi</v>
      </c>
      <c r="K697" s="77"/>
      <c r="L697" s="331">
        <v>12000000</v>
      </c>
      <c r="M697" s="50">
        <f>SUMIF('BR 3'!B:B,'3-kurs'!C697,'BR 3'!G:G)</f>
        <v>7000000</v>
      </c>
      <c r="N697" s="12">
        <f t="shared" si="64"/>
        <v>5000000</v>
      </c>
      <c r="O697" s="50"/>
      <c r="P697" s="12">
        <f t="shared" si="65"/>
        <v>0</v>
      </c>
      <c r="Q697" s="48"/>
      <c r="T697" s="50">
        <f t="shared" si="69"/>
        <v>0</v>
      </c>
      <c r="U697" s="50">
        <v>7000000</v>
      </c>
      <c r="V697" s="50"/>
      <c r="W697" s="50"/>
      <c r="X697" s="558"/>
      <c r="Y697" s="558"/>
      <c r="Z697" s="558"/>
      <c r="AA697" s="55">
        <f t="shared" si="66"/>
        <v>12000000</v>
      </c>
      <c r="AB697" s="55">
        <f t="shared" si="70"/>
        <v>7000000</v>
      </c>
      <c r="AC697" s="55">
        <f t="shared" si="62"/>
        <v>5000000</v>
      </c>
      <c r="AD697" s="55">
        <f t="shared" si="63"/>
        <v>0</v>
      </c>
    </row>
    <row r="698" spans="1:30" s="51" customFormat="1" x14ac:dyDescent="0.25">
      <c r="A698" s="89">
        <f>SUBTOTAL(103,$B$2:B698)</f>
        <v>697</v>
      </c>
      <c r="B698" s="48" t="s">
        <v>19304</v>
      </c>
      <c r="C698" s="49">
        <v>40505865310010</v>
      </c>
      <c r="D698" s="49" t="str">
        <f>VLOOKUP(C698,'Hemis baza'!K:AJ,26,)</f>
        <v>438221100416</v>
      </c>
      <c r="E698" s="24" t="str">
        <f>VLOOKUP(C698,'Hemis baza'!K:AF,13,)</f>
        <v>To‘lov-shartnoma</v>
      </c>
      <c r="F698" s="109" t="str">
        <f>VLOOKUP(C698,'Hemis baza'!K:AF,3,)</f>
        <v>3-kurs</v>
      </c>
      <c r="G698" s="307" t="s">
        <v>361</v>
      </c>
      <c r="H698" s="404" t="str">
        <f>VLOOKUP(C698,'Hemis baza'!K:AF,5,)</f>
        <v>S1-22 PSI</v>
      </c>
      <c r="I698" s="403" t="str">
        <f>VLOOKUP(C698,'Hemis baza'!K:AF,11,)</f>
        <v>Bakalavr</v>
      </c>
      <c r="J698" s="23" t="str">
        <f>VLOOKUP(C698,'Hemis baza'!K:AF,12,)</f>
        <v>Sirtqi</v>
      </c>
      <c r="K698" s="77"/>
      <c r="L698" s="331">
        <v>12000000</v>
      </c>
      <c r="M698" s="50">
        <f>SUMIF('BR 3'!B:B,'3-kurs'!C698,'BR 3'!G:G)</f>
        <v>10000000</v>
      </c>
      <c r="N698" s="12">
        <f t="shared" si="64"/>
        <v>2000000</v>
      </c>
      <c r="O698" s="50"/>
      <c r="P698" s="12">
        <f t="shared" si="65"/>
        <v>0</v>
      </c>
      <c r="Q698" s="48"/>
      <c r="T698" s="50">
        <f t="shared" si="69"/>
        <v>0</v>
      </c>
      <c r="U698" s="50">
        <v>10000000</v>
      </c>
      <c r="V698" s="50"/>
      <c r="W698" s="50"/>
      <c r="X698" s="558"/>
      <c r="Y698" s="558"/>
      <c r="Z698" s="558"/>
      <c r="AA698" s="55">
        <f t="shared" si="66"/>
        <v>12000000</v>
      </c>
      <c r="AB698" s="55">
        <f t="shared" ref="AB698:AB760" si="74">M698</f>
        <v>10000000</v>
      </c>
      <c r="AC698" s="55">
        <f t="shared" ref="AC698:AC760" si="75">N698</f>
        <v>2000000</v>
      </c>
      <c r="AD698" s="55">
        <f t="shared" ref="AD698:AD760" si="76">P698</f>
        <v>0</v>
      </c>
    </row>
    <row r="699" spans="1:30" s="51" customFormat="1" x14ac:dyDescent="0.25">
      <c r="A699" s="89">
        <f>SUBTOTAL(103,$B$2:B699)</f>
        <v>698</v>
      </c>
      <c r="B699" s="48" t="s">
        <v>19313</v>
      </c>
      <c r="C699" s="49">
        <v>42011965330011</v>
      </c>
      <c r="D699" s="49" t="str">
        <f>VLOOKUP(C699,'Hemis baza'!K:AJ,26,)</f>
        <v>438221100408</v>
      </c>
      <c r="E699" s="24" t="str">
        <f>VLOOKUP(C699,'Hemis baza'!K:AF,13,)</f>
        <v>To‘lov-shartnoma</v>
      </c>
      <c r="F699" s="109" t="str">
        <f>VLOOKUP(C699,'Hemis baza'!K:AF,3,)</f>
        <v>3-kurs</v>
      </c>
      <c r="G699" s="47" t="s">
        <v>121</v>
      </c>
      <c r="H699" s="404" t="str">
        <f>VLOOKUP(C699,'Hemis baza'!K:AF,5,)</f>
        <v>S1-22 BT</v>
      </c>
      <c r="I699" s="403" t="str">
        <f>VLOOKUP(C699,'Hemis baza'!K:AF,11,)</f>
        <v>Bakalavr</v>
      </c>
      <c r="J699" s="23" t="str">
        <f>VLOOKUP(C699,'Hemis baza'!K:AF,12,)</f>
        <v>Sirtqi</v>
      </c>
      <c r="K699" s="77"/>
      <c r="L699" s="331">
        <v>12000000</v>
      </c>
      <c r="M699" s="50">
        <f>SUMIF('BR 3'!B:B,'3-kurs'!C699,'BR 3'!G:G)</f>
        <v>9000000</v>
      </c>
      <c r="N699" s="12">
        <f t="shared" si="64"/>
        <v>3000000</v>
      </c>
      <c r="O699" s="50"/>
      <c r="P699" s="12">
        <f t="shared" si="65"/>
        <v>0</v>
      </c>
      <c r="Q699" s="48"/>
      <c r="T699" s="50">
        <f t="shared" si="69"/>
        <v>0</v>
      </c>
      <c r="U699" s="50">
        <v>9000000</v>
      </c>
      <c r="V699" s="50"/>
      <c r="W699" s="50"/>
      <c r="X699" s="558"/>
      <c r="Y699" s="558"/>
      <c r="Z699" s="558"/>
      <c r="AA699" s="55">
        <f t="shared" si="66"/>
        <v>12000000</v>
      </c>
      <c r="AB699" s="55">
        <f t="shared" si="74"/>
        <v>9000000</v>
      </c>
      <c r="AC699" s="55">
        <f t="shared" si="75"/>
        <v>3000000</v>
      </c>
      <c r="AD699" s="55">
        <f t="shared" si="76"/>
        <v>0</v>
      </c>
    </row>
    <row r="700" spans="1:30" s="51" customFormat="1" x14ac:dyDescent="0.25">
      <c r="A700" s="89">
        <f>SUBTOTAL(103,$B$2:B700)</f>
        <v>699</v>
      </c>
      <c r="B700" s="48" t="s">
        <v>8065</v>
      </c>
      <c r="C700" s="49">
        <v>40407995260028</v>
      </c>
      <c r="D700" s="49" t="str">
        <f>VLOOKUP(C700,'Hemis baza'!K:AJ,26,)</f>
        <v>438221100351</v>
      </c>
      <c r="E700" s="24" t="str">
        <f>VLOOKUP(C700,'Hemis baza'!K:AF,13,)</f>
        <v>To‘lov-shartnoma</v>
      </c>
      <c r="F700" s="109" t="str">
        <f>VLOOKUP(C700,'Hemis baza'!K:AF,3,)</f>
        <v>3-kurs</v>
      </c>
      <c r="G700" s="47" t="s">
        <v>121</v>
      </c>
      <c r="H700" s="404" t="str">
        <f>VLOOKUP(C700,'Hemis baza'!K:AF,5,)</f>
        <v>S2-22 BT</v>
      </c>
      <c r="I700" s="403" t="str">
        <f>VLOOKUP(C700,'Hemis baza'!K:AF,11,)</f>
        <v>Bakalavr</v>
      </c>
      <c r="J700" s="23" t="str">
        <f>VLOOKUP(C700,'Hemis baza'!K:AF,12,)</f>
        <v>Sirtqi</v>
      </c>
      <c r="K700" s="77"/>
      <c r="L700" s="331">
        <v>12000000</v>
      </c>
      <c r="M700" s="50">
        <f>SUMIF('BR 3'!B:B,'3-kurs'!C700,'BR 3'!G:G)</f>
        <v>10000000</v>
      </c>
      <c r="N700" s="12">
        <f t="shared" si="64"/>
        <v>2000000</v>
      </c>
      <c r="O700" s="50"/>
      <c r="P700" s="12">
        <f t="shared" si="65"/>
        <v>0</v>
      </c>
      <c r="Q700" s="48"/>
      <c r="T700" s="50">
        <f t="shared" si="69"/>
        <v>0</v>
      </c>
      <c r="U700" s="50">
        <v>10000000</v>
      </c>
      <c r="V700" s="50"/>
      <c r="W700" s="50"/>
      <c r="X700" s="558"/>
      <c r="Y700" s="558"/>
      <c r="Z700" s="558"/>
      <c r="AA700" s="55">
        <f t="shared" si="66"/>
        <v>12000000</v>
      </c>
      <c r="AB700" s="55">
        <f t="shared" si="74"/>
        <v>10000000</v>
      </c>
      <c r="AC700" s="55">
        <f t="shared" si="75"/>
        <v>2000000</v>
      </c>
      <c r="AD700" s="55">
        <f t="shared" si="76"/>
        <v>0</v>
      </c>
    </row>
    <row r="701" spans="1:30" s="51" customFormat="1" x14ac:dyDescent="0.25">
      <c r="A701" s="89">
        <f>SUBTOTAL(103,$B$2:B701)</f>
        <v>700</v>
      </c>
      <c r="B701" s="48" t="s">
        <v>19326</v>
      </c>
      <c r="C701" s="49">
        <v>42702921050053</v>
      </c>
      <c r="D701" s="49" t="str">
        <f>VLOOKUP(C701,'Hemis baza'!K:AJ,26,)</f>
        <v>438221100383</v>
      </c>
      <c r="E701" s="24" t="str">
        <f>VLOOKUP(C701,'Hemis baza'!K:AF,13,)</f>
        <v>To‘lov-shartnoma</v>
      </c>
      <c r="F701" s="109" t="str">
        <f>VLOOKUP(C701,'Hemis baza'!K:AF,3,)</f>
        <v>3-kurs</v>
      </c>
      <c r="G701" s="47" t="s">
        <v>36</v>
      </c>
      <c r="H701" s="404" t="str">
        <f>VLOOKUP(C701,'Hemis baza'!K:AF,5,)</f>
        <v>S2-22 MT</v>
      </c>
      <c r="I701" s="403" t="str">
        <f>VLOOKUP(C701,'Hemis baza'!K:AF,11,)</f>
        <v>Bakalavr</v>
      </c>
      <c r="J701" s="23" t="str">
        <f>VLOOKUP(C701,'Hemis baza'!K:AF,12,)</f>
        <v>Sirtqi</v>
      </c>
      <c r="K701" s="77"/>
      <c r="L701" s="331">
        <v>12000000</v>
      </c>
      <c r="M701" s="50">
        <f>SUMIF('BR 3'!B:B,'3-kurs'!C701,'BR 3'!G:G)</f>
        <v>10000000</v>
      </c>
      <c r="N701" s="12">
        <f t="shared" si="64"/>
        <v>2000000</v>
      </c>
      <c r="O701" s="50"/>
      <c r="P701" s="12">
        <f t="shared" si="65"/>
        <v>0</v>
      </c>
      <c r="Q701" s="48"/>
      <c r="T701" s="50">
        <f t="shared" si="69"/>
        <v>0</v>
      </c>
      <c r="U701" s="50">
        <v>10000000</v>
      </c>
      <c r="V701" s="50"/>
      <c r="W701" s="50"/>
      <c r="X701" s="558"/>
      <c r="Y701" s="558"/>
      <c r="Z701" s="558"/>
      <c r="AA701" s="55">
        <f t="shared" si="66"/>
        <v>12000000</v>
      </c>
      <c r="AB701" s="55">
        <f t="shared" si="74"/>
        <v>10000000</v>
      </c>
      <c r="AC701" s="55">
        <f t="shared" si="75"/>
        <v>2000000</v>
      </c>
      <c r="AD701" s="55">
        <f t="shared" si="76"/>
        <v>0</v>
      </c>
    </row>
    <row r="702" spans="1:30" s="51" customFormat="1" x14ac:dyDescent="0.25">
      <c r="A702" s="89">
        <f>SUBTOTAL(103,$B$2:B702)</f>
        <v>701</v>
      </c>
      <c r="B702" s="48" t="s">
        <v>19334</v>
      </c>
      <c r="C702" s="49">
        <v>42210975300023</v>
      </c>
      <c r="D702" s="49" t="str">
        <f>VLOOKUP(C702,'Hemis baza'!K:AJ,26,)</f>
        <v>438221100385</v>
      </c>
      <c r="E702" s="24" t="str">
        <f>VLOOKUP(C702,'Hemis baza'!K:AF,13,)</f>
        <v>To‘lov-shartnoma</v>
      </c>
      <c r="F702" s="109" t="str">
        <f>VLOOKUP(C702,'Hemis baza'!K:AF,3,)</f>
        <v>3-kurs</v>
      </c>
      <c r="G702" s="47" t="s">
        <v>36</v>
      </c>
      <c r="H702" s="404" t="str">
        <f>VLOOKUP(C702,'Hemis baza'!K:AF,5,)</f>
        <v>S2-22 MT</v>
      </c>
      <c r="I702" s="403" t="str">
        <f>VLOOKUP(C702,'Hemis baza'!K:AF,11,)</f>
        <v>Bakalavr</v>
      </c>
      <c r="J702" s="23" t="str">
        <f>VLOOKUP(C702,'Hemis baza'!K:AF,12,)</f>
        <v>Sirtqi</v>
      </c>
      <c r="K702" s="77"/>
      <c r="L702" s="331">
        <v>12000000</v>
      </c>
      <c r="M702" s="50">
        <f>SUMIF('BR 3'!B:B,'3-kurs'!C702,'BR 3'!G:G)</f>
        <v>7000000</v>
      </c>
      <c r="N702" s="12">
        <f t="shared" si="64"/>
        <v>5000000</v>
      </c>
      <c r="O702" s="50"/>
      <c r="P702" s="12">
        <f t="shared" si="65"/>
        <v>0</v>
      </c>
      <c r="Q702" s="48"/>
      <c r="T702" s="50">
        <f t="shared" si="69"/>
        <v>0</v>
      </c>
      <c r="U702" s="50">
        <v>7000000</v>
      </c>
      <c r="V702" s="50"/>
      <c r="W702" s="50"/>
      <c r="X702" s="558"/>
      <c r="Y702" s="558"/>
      <c r="Z702" s="558"/>
      <c r="AA702" s="55">
        <f t="shared" si="66"/>
        <v>12000000</v>
      </c>
      <c r="AB702" s="55">
        <f t="shared" si="74"/>
        <v>7000000</v>
      </c>
      <c r="AC702" s="55">
        <f t="shared" si="75"/>
        <v>5000000</v>
      </c>
      <c r="AD702" s="55">
        <f t="shared" si="76"/>
        <v>0</v>
      </c>
    </row>
    <row r="703" spans="1:30" s="51" customFormat="1" x14ac:dyDescent="0.25">
      <c r="A703" s="89">
        <f>SUBTOTAL(103,$B$2:B703)</f>
        <v>702</v>
      </c>
      <c r="B703" s="48" t="s">
        <v>19338</v>
      </c>
      <c r="C703" s="49">
        <v>62901025310023</v>
      </c>
      <c r="D703" s="49" t="str">
        <f>VLOOKUP(C703,'Hemis baza'!K:AJ,26,)</f>
        <v>438221100392</v>
      </c>
      <c r="E703" s="24" t="str">
        <f>VLOOKUP(C703,'Hemis baza'!K:AF,13,)</f>
        <v>To‘lov-shartnoma</v>
      </c>
      <c r="F703" s="109" t="str">
        <f>VLOOKUP(C703,'Hemis baza'!K:AF,3,)</f>
        <v>3-kurs</v>
      </c>
      <c r="G703" s="47" t="s">
        <v>36</v>
      </c>
      <c r="H703" s="404" t="str">
        <f>VLOOKUP(C703,'Hemis baza'!K:AF,5,)</f>
        <v>S2-22 MT</v>
      </c>
      <c r="I703" s="403" t="str">
        <f>VLOOKUP(C703,'Hemis baza'!K:AF,11,)</f>
        <v>Bakalavr</v>
      </c>
      <c r="J703" s="23" t="str">
        <f>VLOOKUP(C703,'Hemis baza'!K:AF,12,)</f>
        <v>Sirtqi</v>
      </c>
      <c r="K703" s="77"/>
      <c r="L703" s="331">
        <v>12000000</v>
      </c>
      <c r="M703" s="50">
        <f>SUMIF('BR 3'!B:B,'3-kurs'!C703,'BR 3'!G:G)</f>
        <v>10000000</v>
      </c>
      <c r="N703" s="12">
        <f t="shared" si="64"/>
        <v>2000000</v>
      </c>
      <c r="O703" s="50"/>
      <c r="P703" s="12">
        <f t="shared" si="65"/>
        <v>0</v>
      </c>
      <c r="Q703" s="48"/>
      <c r="T703" s="50">
        <f t="shared" si="69"/>
        <v>0</v>
      </c>
      <c r="U703" s="50">
        <v>10000000</v>
      </c>
      <c r="V703" s="50"/>
      <c r="W703" s="50"/>
      <c r="X703" s="558"/>
      <c r="Y703" s="558"/>
      <c r="Z703" s="558"/>
      <c r="AA703" s="55">
        <f t="shared" si="66"/>
        <v>12000000</v>
      </c>
      <c r="AB703" s="55">
        <f t="shared" si="74"/>
        <v>10000000</v>
      </c>
      <c r="AC703" s="55">
        <f t="shared" si="75"/>
        <v>2000000</v>
      </c>
      <c r="AD703" s="55">
        <f t="shared" si="76"/>
        <v>0</v>
      </c>
    </row>
    <row r="704" spans="1:30" s="51" customFormat="1" x14ac:dyDescent="0.25">
      <c r="A704" s="89">
        <f>SUBTOTAL(103,$B$2:B704)</f>
        <v>703</v>
      </c>
      <c r="B704" s="48" t="s">
        <v>15072</v>
      </c>
      <c r="C704" s="49">
        <v>42010901070158</v>
      </c>
      <c r="D704" s="49" t="str">
        <f>VLOOKUP(C704,'Hemis baza'!K:AJ,26,)</f>
        <v>438221100400</v>
      </c>
      <c r="E704" s="24" t="str">
        <f>VLOOKUP(C704,'Hemis baza'!K:AF,13,)</f>
        <v>To‘lov-shartnoma</v>
      </c>
      <c r="F704" s="109" t="str">
        <f>VLOOKUP(C704,'Hemis baza'!K:AF,3,)</f>
        <v>3-kurs</v>
      </c>
      <c r="G704" s="47" t="s">
        <v>36</v>
      </c>
      <c r="H704" s="404" t="str">
        <f>VLOOKUP(C704,'Hemis baza'!K:AF,5,)</f>
        <v>S2-22 MT</v>
      </c>
      <c r="I704" s="403" t="str">
        <f>VLOOKUP(C704,'Hemis baza'!K:AF,11,)</f>
        <v>Bakalavr</v>
      </c>
      <c r="J704" s="23" t="str">
        <f>VLOOKUP(C704,'Hemis baza'!K:AF,12,)</f>
        <v>Sirtqi</v>
      </c>
      <c r="K704" s="77"/>
      <c r="L704" s="331">
        <v>12000000</v>
      </c>
      <c r="M704" s="50">
        <f>SUMIF('BR 3'!B:B,'3-kurs'!C704,'BR 3'!G:G)</f>
        <v>7000000</v>
      </c>
      <c r="N704" s="12">
        <f t="shared" si="64"/>
        <v>5000000</v>
      </c>
      <c r="O704" s="50"/>
      <c r="P704" s="12">
        <f t="shared" si="65"/>
        <v>0</v>
      </c>
      <c r="Q704" s="48"/>
      <c r="T704" s="50">
        <f t="shared" si="69"/>
        <v>0</v>
      </c>
      <c r="U704" s="50">
        <v>7000000</v>
      </c>
      <c r="V704" s="50"/>
      <c r="W704" s="50"/>
      <c r="X704" s="558"/>
      <c r="Y704" s="558"/>
      <c r="Z704" s="558"/>
      <c r="AA704" s="55">
        <f t="shared" si="66"/>
        <v>12000000</v>
      </c>
      <c r="AB704" s="55">
        <f t="shared" si="74"/>
        <v>7000000</v>
      </c>
      <c r="AC704" s="55">
        <f t="shared" si="75"/>
        <v>5000000</v>
      </c>
      <c r="AD704" s="55">
        <f t="shared" si="76"/>
        <v>0</v>
      </c>
    </row>
    <row r="705" spans="1:30" s="51" customFormat="1" x14ac:dyDescent="0.25">
      <c r="A705" s="89">
        <f>SUBTOTAL(103,$B$2:B705)</f>
        <v>704</v>
      </c>
      <c r="B705" s="48" t="s">
        <v>15022</v>
      </c>
      <c r="C705" s="49">
        <v>60808015310121</v>
      </c>
      <c r="D705" s="49" t="str">
        <f>VLOOKUP(C705,'Hemis baza'!K:AJ,26,)</f>
        <v>438231100916</v>
      </c>
      <c r="E705" s="24" t="str">
        <f>VLOOKUP(C705,'Hemis baza'!K:AF,13,)</f>
        <v>To‘lov-shartnoma</v>
      </c>
      <c r="F705" s="109" t="str">
        <f>VLOOKUP(C705,'Hemis baza'!K:AF,3,)</f>
        <v>3-kurs</v>
      </c>
      <c r="G705" s="47" t="s">
        <v>36</v>
      </c>
      <c r="H705" s="404" t="str">
        <f>VLOOKUP(C705,'Hemis baza'!K:AF,5,)</f>
        <v>S2-22 MT</v>
      </c>
      <c r="I705" s="403" t="str">
        <f>VLOOKUP(C705,'Hemis baza'!K:AF,11,)</f>
        <v>Bakalavr</v>
      </c>
      <c r="J705" s="23" t="str">
        <f>VLOOKUP(C705,'Hemis baza'!K:AF,12,)</f>
        <v>Sirtqi</v>
      </c>
      <c r="K705" s="77"/>
      <c r="L705" s="331">
        <v>12000000</v>
      </c>
      <c r="M705" s="50">
        <f>SUMIF('BR 3'!B:B,'3-kurs'!C705,'BR 3'!G:G)</f>
        <v>8000000</v>
      </c>
      <c r="N705" s="12">
        <f t="shared" si="64"/>
        <v>4000000</v>
      </c>
      <c r="O705" s="50"/>
      <c r="P705" s="12">
        <f t="shared" si="65"/>
        <v>0</v>
      </c>
      <c r="Q705" s="48"/>
      <c r="T705" s="50">
        <f t="shared" si="69"/>
        <v>0</v>
      </c>
      <c r="U705" s="50">
        <v>8000000</v>
      </c>
      <c r="V705" s="50"/>
      <c r="W705" s="50"/>
      <c r="X705" s="558"/>
      <c r="Y705" s="558"/>
      <c r="Z705" s="558"/>
      <c r="AA705" s="55">
        <f t="shared" si="66"/>
        <v>12000000</v>
      </c>
      <c r="AB705" s="55">
        <f t="shared" si="74"/>
        <v>8000000</v>
      </c>
      <c r="AC705" s="55">
        <f t="shared" si="75"/>
        <v>4000000</v>
      </c>
      <c r="AD705" s="55">
        <f t="shared" si="76"/>
        <v>0</v>
      </c>
    </row>
    <row r="706" spans="1:30" s="51" customFormat="1" x14ac:dyDescent="0.25">
      <c r="A706" s="89">
        <f>SUBTOTAL(103,$B$2:B706)</f>
        <v>705</v>
      </c>
      <c r="B706" s="48" t="s">
        <v>19360</v>
      </c>
      <c r="C706" s="49">
        <v>42405871060043</v>
      </c>
      <c r="D706" s="49" t="str">
        <f>VLOOKUP(C706,'Hemis baza'!K:AJ,26,)</f>
        <v>438221100402</v>
      </c>
      <c r="E706" s="24" t="str">
        <f>VLOOKUP(C706,'Hemis baza'!K:AF,13,)</f>
        <v>To‘lov-shartnoma</v>
      </c>
      <c r="F706" s="109" t="str">
        <f>VLOOKUP(C706,'Hemis baza'!K:AF,3,)</f>
        <v>3-kurs</v>
      </c>
      <c r="G706" s="47" t="s">
        <v>36</v>
      </c>
      <c r="H706" s="404" t="str">
        <f>VLOOKUP(C706,'Hemis baza'!K:AF,5,)</f>
        <v>S2-22 MT</v>
      </c>
      <c r="I706" s="403" t="str">
        <f>VLOOKUP(C706,'Hemis baza'!K:AF,11,)</f>
        <v>Bakalavr</v>
      </c>
      <c r="J706" s="23" t="str">
        <f>VLOOKUP(C706,'Hemis baza'!K:AF,12,)</f>
        <v>Sirtqi</v>
      </c>
      <c r="K706" s="77"/>
      <c r="L706" s="331">
        <v>12000000</v>
      </c>
      <c r="M706" s="50">
        <f>SUMIF('BR 3'!B:B,'3-kurs'!C706,'BR 3'!G:G)</f>
        <v>10000000</v>
      </c>
      <c r="N706" s="12">
        <f t="shared" ref="N706:N761" si="77">IF((L706)-M706&gt;0,(L706)-M706,0)</f>
        <v>2000000</v>
      </c>
      <c r="O706" s="50"/>
      <c r="P706" s="12">
        <f t="shared" ref="P706:P754" si="78">IF((L706)-M706&lt;0,M706-(L706),0)</f>
        <v>0</v>
      </c>
      <c r="Q706" s="48"/>
      <c r="T706" s="50">
        <f t="shared" si="69"/>
        <v>0</v>
      </c>
      <c r="U706" s="50">
        <v>10000000</v>
      </c>
      <c r="V706" s="50"/>
      <c r="W706" s="50"/>
      <c r="X706" s="558"/>
      <c r="Y706" s="558"/>
      <c r="Z706" s="558"/>
      <c r="AA706" s="55">
        <f t="shared" si="66"/>
        <v>12000000</v>
      </c>
      <c r="AB706" s="55">
        <f t="shared" si="74"/>
        <v>10000000</v>
      </c>
      <c r="AC706" s="55">
        <f t="shared" si="75"/>
        <v>2000000</v>
      </c>
      <c r="AD706" s="55">
        <f t="shared" si="76"/>
        <v>0</v>
      </c>
    </row>
    <row r="707" spans="1:30" s="51" customFormat="1" x14ac:dyDescent="0.25">
      <c r="A707" s="89">
        <f>SUBTOTAL(103,$B$2:B707)</f>
        <v>706</v>
      </c>
      <c r="B707" s="48" t="s">
        <v>19381</v>
      </c>
      <c r="C707" s="49">
        <v>31704831160015</v>
      </c>
      <c r="D707" s="49" t="str">
        <f>VLOOKUP(C707,'Hemis baza'!K:AJ,26,)</f>
        <v>438221100379</v>
      </c>
      <c r="E707" s="24" t="str">
        <f>VLOOKUP(C707,'Hemis baza'!K:AF,13,)</f>
        <v>To‘lov-shartnoma</v>
      </c>
      <c r="F707" s="109" t="str">
        <f>VLOOKUP(C707,'Hemis baza'!K:AF,3,)</f>
        <v>3-kurs</v>
      </c>
      <c r="G707" s="305" t="s">
        <v>140</v>
      </c>
      <c r="H707" s="404" t="str">
        <f>VLOOKUP(C707,'Hemis baza'!K:AF,5,)</f>
        <v>S2-22 MuzT</v>
      </c>
      <c r="I707" s="403" t="str">
        <f>VLOOKUP(C707,'Hemis baza'!K:AF,11,)</f>
        <v>Bakalavr</v>
      </c>
      <c r="J707" s="23" t="str">
        <f>VLOOKUP(C707,'Hemis baza'!K:AF,12,)</f>
        <v>Sirtqi</v>
      </c>
      <c r="K707" s="77"/>
      <c r="L707" s="331">
        <v>12000000</v>
      </c>
      <c r="M707" s="50">
        <f>SUMIF('BR 3'!B:B,'3-kurs'!C707,'BR 3'!G:G)</f>
        <v>8450000</v>
      </c>
      <c r="N707" s="12">
        <f t="shared" si="77"/>
        <v>3550000</v>
      </c>
      <c r="O707" s="50"/>
      <c r="P707" s="12">
        <f t="shared" si="78"/>
        <v>0</v>
      </c>
      <c r="Q707" s="48"/>
      <c r="T707" s="50">
        <f t="shared" si="69"/>
        <v>0</v>
      </c>
      <c r="U707" s="50">
        <v>8450000</v>
      </c>
      <c r="V707" s="50"/>
      <c r="W707" s="50"/>
      <c r="X707" s="558"/>
      <c r="Y707" s="558"/>
      <c r="Z707" s="558"/>
      <c r="AA707" s="55">
        <f t="shared" ref="AA707:AA761" si="79">L707</f>
        <v>12000000</v>
      </c>
      <c r="AB707" s="55">
        <f t="shared" si="74"/>
        <v>8450000</v>
      </c>
      <c r="AC707" s="55">
        <f t="shared" si="75"/>
        <v>3550000</v>
      </c>
      <c r="AD707" s="55">
        <f t="shared" si="76"/>
        <v>0</v>
      </c>
    </row>
    <row r="708" spans="1:30" s="51" customFormat="1" x14ac:dyDescent="0.25">
      <c r="A708" s="89">
        <f>SUBTOTAL(103,$B$2:B708)</f>
        <v>707</v>
      </c>
      <c r="B708" s="48" t="s">
        <v>19389</v>
      </c>
      <c r="C708" s="49">
        <v>30603951050053</v>
      </c>
      <c r="D708" s="49" t="str">
        <f>VLOOKUP(C708,'Hemis baza'!K:AJ,26,)</f>
        <v>438221100370</v>
      </c>
      <c r="E708" s="24" t="str">
        <f>VLOOKUP(C708,'Hemis baza'!K:AF,13,)</f>
        <v>To‘lov-shartnoma</v>
      </c>
      <c r="F708" s="109" t="str">
        <f>VLOOKUP(C708,'Hemis baza'!K:AF,3,)</f>
        <v>3-kurs</v>
      </c>
      <c r="G708" s="305" t="s">
        <v>140</v>
      </c>
      <c r="H708" s="404" t="str">
        <f>VLOOKUP(C708,'Hemis baza'!K:AF,5,)</f>
        <v>S2-22 MuzT</v>
      </c>
      <c r="I708" s="403" t="str">
        <f>VLOOKUP(C708,'Hemis baza'!K:AF,11,)</f>
        <v>Bakalavr</v>
      </c>
      <c r="J708" s="23" t="str">
        <f>VLOOKUP(C708,'Hemis baza'!K:AF,12,)</f>
        <v>Sirtqi</v>
      </c>
      <c r="K708" s="77"/>
      <c r="L708" s="331">
        <v>12000000</v>
      </c>
      <c r="M708" s="50">
        <f>SUMIF('BR 3'!B:B,'3-kurs'!C708,'BR 3'!G:G)</f>
        <v>9000000</v>
      </c>
      <c r="N708" s="12">
        <f t="shared" si="77"/>
        <v>3000000</v>
      </c>
      <c r="O708" s="50"/>
      <c r="P708" s="12">
        <f t="shared" si="78"/>
        <v>0</v>
      </c>
      <c r="Q708" s="48"/>
      <c r="T708" s="50">
        <f t="shared" si="69"/>
        <v>0</v>
      </c>
      <c r="U708" s="50">
        <v>9000000</v>
      </c>
      <c r="V708" s="50"/>
      <c r="W708" s="50"/>
      <c r="X708" s="558"/>
      <c r="Y708" s="558"/>
      <c r="Z708" s="558"/>
      <c r="AA708" s="55">
        <f t="shared" si="79"/>
        <v>12000000</v>
      </c>
      <c r="AB708" s="55">
        <f t="shared" si="74"/>
        <v>9000000</v>
      </c>
      <c r="AC708" s="55">
        <f t="shared" si="75"/>
        <v>3000000</v>
      </c>
      <c r="AD708" s="55">
        <f t="shared" si="76"/>
        <v>0</v>
      </c>
    </row>
    <row r="709" spans="1:30" s="51" customFormat="1" x14ac:dyDescent="0.25">
      <c r="A709" s="89">
        <f>SUBTOTAL(103,$B$2:B709)</f>
        <v>708</v>
      </c>
      <c r="B709" s="48" t="s">
        <v>19393</v>
      </c>
      <c r="C709" s="49">
        <v>32309985260025</v>
      </c>
      <c r="D709" s="49" t="str">
        <f>VLOOKUP(C709,'Hemis baza'!K:AJ,26,)</f>
        <v>438241102183</v>
      </c>
      <c r="E709" s="24" t="str">
        <f>VLOOKUP(C709,'Hemis baza'!K:AF,13,)</f>
        <v>To‘lov-shartnoma</v>
      </c>
      <c r="F709" s="109" t="str">
        <f>VLOOKUP(C709,'Hemis baza'!K:AF,3,)</f>
        <v>3-kurs</v>
      </c>
      <c r="G709" s="305" t="s">
        <v>140</v>
      </c>
      <c r="H709" s="404" t="str">
        <f>VLOOKUP(C709,'Hemis baza'!K:AF,5,)</f>
        <v>S2-22 MuzT</v>
      </c>
      <c r="I709" s="403" t="str">
        <f>VLOOKUP(C709,'Hemis baza'!K:AF,11,)</f>
        <v>Bakalavr</v>
      </c>
      <c r="J709" s="23" t="str">
        <f>VLOOKUP(C709,'Hemis baza'!K:AF,12,)</f>
        <v>Sirtqi</v>
      </c>
      <c r="K709" s="77"/>
      <c r="L709" s="331">
        <v>12000000</v>
      </c>
      <c r="M709" s="50">
        <f>SUMIF('BR 3'!B:B,'3-kurs'!C709,'BR 3'!G:G)</f>
        <v>7225000</v>
      </c>
      <c r="N709" s="12">
        <f t="shared" si="77"/>
        <v>4775000</v>
      </c>
      <c r="O709" s="50"/>
      <c r="P709" s="12">
        <f t="shared" si="78"/>
        <v>0</v>
      </c>
      <c r="Q709" s="48"/>
      <c r="T709" s="50">
        <f t="shared" si="69"/>
        <v>0</v>
      </c>
      <c r="U709" s="50">
        <v>7225000</v>
      </c>
      <c r="V709" s="50"/>
      <c r="W709" s="50"/>
      <c r="X709" s="558"/>
      <c r="Y709" s="558"/>
      <c r="Z709" s="558"/>
      <c r="AA709" s="55">
        <f t="shared" si="79"/>
        <v>12000000</v>
      </c>
      <c r="AB709" s="55">
        <f t="shared" si="74"/>
        <v>7225000</v>
      </c>
      <c r="AC709" s="55">
        <f t="shared" si="75"/>
        <v>4775000</v>
      </c>
      <c r="AD709" s="55">
        <f t="shared" si="76"/>
        <v>0</v>
      </c>
    </row>
    <row r="710" spans="1:30" s="51" customFormat="1" x14ac:dyDescent="0.25">
      <c r="A710" s="89">
        <f>SUBTOTAL(103,$B$2:B710)</f>
        <v>709</v>
      </c>
      <c r="B710" s="48" t="s">
        <v>19402</v>
      </c>
      <c r="C710" s="49">
        <v>32810995310078</v>
      </c>
      <c r="D710" s="49" t="str">
        <f>VLOOKUP(C710,'Hemis baza'!K:AJ,26,)</f>
        <v>438221100372</v>
      </c>
      <c r="E710" s="24" t="str">
        <f>VLOOKUP(C710,'Hemis baza'!K:AF,13,)</f>
        <v>To‘lov-shartnoma</v>
      </c>
      <c r="F710" s="109" t="str">
        <f>VLOOKUP(C710,'Hemis baza'!K:AF,3,)</f>
        <v>3-kurs</v>
      </c>
      <c r="G710" s="305" t="s">
        <v>140</v>
      </c>
      <c r="H710" s="404" t="str">
        <f>VLOOKUP(C710,'Hemis baza'!K:AF,5,)</f>
        <v>S2-22 MuzT</v>
      </c>
      <c r="I710" s="403" t="str">
        <f>VLOOKUP(C710,'Hemis baza'!K:AF,11,)</f>
        <v>Bakalavr</v>
      </c>
      <c r="J710" s="23" t="str">
        <f>VLOOKUP(C710,'Hemis baza'!K:AF,12,)</f>
        <v>Sirtqi</v>
      </c>
      <c r="K710" s="77"/>
      <c r="L710" s="331">
        <v>12000000</v>
      </c>
      <c r="M710" s="50">
        <f>SUMIF('BR 3'!B:B,'3-kurs'!C710,'BR 3'!G:G)</f>
        <v>9000000</v>
      </c>
      <c r="N710" s="12">
        <f t="shared" si="77"/>
        <v>3000000</v>
      </c>
      <c r="O710" s="50"/>
      <c r="P710" s="12">
        <f t="shared" si="78"/>
        <v>0</v>
      </c>
      <c r="Q710" s="48"/>
      <c r="T710" s="50">
        <f t="shared" si="69"/>
        <v>0</v>
      </c>
      <c r="U710" s="50">
        <v>9000000</v>
      </c>
      <c r="V710" s="50"/>
      <c r="W710" s="50"/>
      <c r="X710" s="558"/>
      <c r="Y710" s="558"/>
      <c r="Z710" s="558"/>
      <c r="AA710" s="55">
        <f t="shared" si="79"/>
        <v>12000000</v>
      </c>
      <c r="AB710" s="55">
        <f t="shared" si="74"/>
        <v>9000000</v>
      </c>
      <c r="AC710" s="55">
        <f t="shared" si="75"/>
        <v>3000000</v>
      </c>
      <c r="AD710" s="55">
        <f t="shared" si="76"/>
        <v>0</v>
      </c>
    </row>
    <row r="711" spans="1:30" s="51" customFormat="1" x14ac:dyDescent="0.25">
      <c r="A711" s="89">
        <f>SUBTOTAL(103,$B$2:B711)</f>
        <v>710</v>
      </c>
      <c r="B711" s="48" t="s">
        <v>19410</v>
      </c>
      <c r="C711" s="49">
        <v>30105845260019</v>
      </c>
      <c r="D711" s="49" t="str">
        <f>VLOOKUP(C711,'Hemis baza'!K:AJ,26,)</f>
        <v>438221100345</v>
      </c>
      <c r="E711" s="24" t="str">
        <f>VLOOKUP(C711,'Hemis baza'!K:AF,13,)</f>
        <v>To‘lov-shartnoma</v>
      </c>
      <c r="F711" s="109" t="str">
        <f>VLOOKUP(C711,'Hemis baza'!K:AF,3,)</f>
        <v>3-kurs</v>
      </c>
      <c r="G711" s="305" t="s">
        <v>140</v>
      </c>
      <c r="H711" s="404" t="str">
        <f>VLOOKUP(C711,'Hemis baza'!K:AF,5,)</f>
        <v>S2-22 MuzT</v>
      </c>
      <c r="I711" s="403" t="str">
        <f>VLOOKUP(C711,'Hemis baza'!K:AF,11,)</f>
        <v>Bakalavr</v>
      </c>
      <c r="J711" s="23" t="str">
        <f>VLOOKUP(C711,'Hemis baza'!K:AF,12,)</f>
        <v>Sirtqi</v>
      </c>
      <c r="K711" s="77"/>
      <c r="L711" s="331">
        <v>12000000</v>
      </c>
      <c r="M711" s="50">
        <f>SUMIF('BR 3'!B:B,'3-kurs'!C711,'BR 3'!G:G)</f>
        <v>6290000</v>
      </c>
      <c r="N711" s="12">
        <f t="shared" si="77"/>
        <v>5710000</v>
      </c>
      <c r="O711" s="50"/>
      <c r="P711" s="12">
        <f t="shared" si="78"/>
        <v>0</v>
      </c>
      <c r="Q711" s="48"/>
      <c r="T711" s="50">
        <f t="shared" si="69"/>
        <v>0</v>
      </c>
      <c r="U711" s="50">
        <v>6290000</v>
      </c>
      <c r="V711" s="50"/>
      <c r="W711" s="50"/>
      <c r="X711" s="558"/>
      <c r="Y711" s="558"/>
      <c r="Z711" s="558"/>
      <c r="AA711" s="55">
        <f t="shared" si="79"/>
        <v>12000000</v>
      </c>
      <c r="AB711" s="55">
        <f t="shared" si="74"/>
        <v>6290000</v>
      </c>
      <c r="AC711" s="55">
        <f t="shared" si="75"/>
        <v>5710000</v>
      </c>
      <c r="AD711" s="55">
        <f t="shared" si="76"/>
        <v>0</v>
      </c>
    </row>
    <row r="712" spans="1:30" s="51" customFormat="1" x14ac:dyDescent="0.25">
      <c r="A712" s="89">
        <f>SUBTOTAL(103,$B$2:B712)</f>
        <v>711</v>
      </c>
      <c r="B712" s="48" t="s">
        <v>19414</v>
      </c>
      <c r="C712" s="49">
        <v>30705892700083</v>
      </c>
      <c r="D712" s="49" t="str">
        <f>VLOOKUP(C712,'Hemis baza'!K:AJ,26,)</f>
        <v>438221100357</v>
      </c>
      <c r="E712" s="24" t="str">
        <f>VLOOKUP(C712,'Hemis baza'!K:AF,13,)</f>
        <v>To‘lov-shartnoma</v>
      </c>
      <c r="F712" s="109" t="str">
        <f>VLOOKUP(C712,'Hemis baza'!K:AF,3,)</f>
        <v>3-kurs</v>
      </c>
      <c r="G712" s="305" t="s">
        <v>140</v>
      </c>
      <c r="H712" s="404" t="str">
        <f>VLOOKUP(C712,'Hemis baza'!K:AF,5,)</f>
        <v>S2-22 MuzT</v>
      </c>
      <c r="I712" s="403" t="str">
        <f>VLOOKUP(C712,'Hemis baza'!K:AF,11,)</f>
        <v>Bakalavr</v>
      </c>
      <c r="J712" s="23" t="str">
        <f>VLOOKUP(C712,'Hemis baza'!K:AF,12,)</f>
        <v>Sirtqi</v>
      </c>
      <c r="K712" s="77"/>
      <c r="L712" s="331">
        <v>12000000</v>
      </c>
      <c r="M712" s="50">
        <f>SUMIF('BR 3'!B:B,'3-kurs'!C712,'BR 3'!G:G)</f>
        <v>9000000</v>
      </c>
      <c r="N712" s="12">
        <f t="shared" si="77"/>
        <v>3000000</v>
      </c>
      <c r="O712" s="50"/>
      <c r="P712" s="12">
        <f t="shared" si="78"/>
        <v>0</v>
      </c>
      <c r="Q712" s="48"/>
      <c r="T712" s="50">
        <f t="shared" si="69"/>
        <v>0</v>
      </c>
      <c r="U712" s="50">
        <v>9000000</v>
      </c>
      <c r="V712" s="50"/>
      <c r="W712" s="50"/>
      <c r="X712" s="558"/>
      <c r="Y712" s="558"/>
      <c r="Z712" s="558"/>
      <c r="AA712" s="55">
        <f t="shared" si="79"/>
        <v>12000000</v>
      </c>
      <c r="AB712" s="55">
        <f t="shared" si="74"/>
        <v>9000000</v>
      </c>
      <c r="AC712" s="55">
        <f t="shared" si="75"/>
        <v>3000000</v>
      </c>
      <c r="AD712" s="55">
        <f t="shared" si="76"/>
        <v>0</v>
      </c>
    </row>
    <row r="713" spans="1:30" s="51" customFormat="1" x14ac:dyDescent="0.25">
      <c r="A713" s="89">
        <f>SUBTOTAL(103,$B$2:B713)</f>
        <v>712</v>
      </c>
      <c r="B713" s="48" t="s">
        <v>19420</v>
      </c>
      <c r="C713" s="49">
        <v>30801941000158</v>
      </c>
      <c r="D713" s="49" t="str">
        <f>VLOOKUP(C713,'Hemis baza'!K:AJ,26,)</f>
        <v>438221100346</v>
      </c>
      <c r="E713" s="24" t="str">
        <f>VLOOKUP(C713,'Hemis baza'!K:AF,13,)</f>
        <v>To‘lov-shartnoma</v>
      </c>
      <c r="F713" s="109" t="str">
        <f>VLOOKUP(C713,'Hemis baza'!K:AF,3,)</f>
        <v>3-kurs</v>
      </c>
      <c r="G713" s="305" t="s">
        <v>140</v>
      </c>
      <c r="H713" s="404" t="str">
        <f>VLOOKUP(C713,'Hemis baza'!K:AF,5,)</f>
        <v>S2-22 MuzT</v>
      </c>
      <c r="I713" s="403" t="str">
        <f>VLOOKUP(C713,'Hemis baza'!K:AF,11,)</f>
        <v>Bakalavr</v>
      </c>
      <c r="J713" s="23" t="str">
        <f>VLOOKUP(C713,'Hemis baza'!K:AF,12,)</f>
        <v>Sirtqi</v>
      </c>
      <c r="K713" s="77"/>
      <c r="L713" s="331">
        <v>12000000</v>
      </c>
      <c r="M713" s="50">
        <f>SUMIF('BR 3'!B:B,'3-kurs'!C713,'BR 3'!G:G)</f>
        <v>7000000</v>
      </c>
      <c r="N713" s="12">
        <f t="shared" si="77"/>
        <v>5000000</v>
      </c>
      <c r="O713" s="50"/>
      <c r="P713" s="12">
        <f t="shared" si="78"/>
        <v>0</v>
      </c>
      <c r="Q713" s="48"/>
      <c r="T713" s="50">
        <f t="shared" si="69"/>
        <v>0</v>
      </c>
      <c r="U713" s="50">
        <v>7000000</v>
      </c>
      <c r="V713" s="50"/>
      <c r="W713" s="50"/>
      <c r="X713" s="558"/>
      <c r="Y713" s="558"/>
      <c r="Z713" s="558"/>
      <c r="AA713" s="55">
        <f t="shared" si="79"/>
        <v>12000000</v>
      </c>
      <c r="AB713" s="55">
        <f t="shared" si="74"/>
        <v>7000000</v>
      </c>
      <c r="AC713" s="55">
        <f t="shared" si="75"/>
        <v>5000000</v>
      </c>
      <c r="AD713" s="55">
        <f t="shared" si="76"/>
        <v>0</v>
      </c>
    </row>
    <row r="714" spans="1:30" s="51" customFormat="1" x14ac:dyDescent="0.25">
      <c r="A714" s="89">
        <f>SUBTOTAL(103,$B$2:B714)</f>
        <v>713</v>
      </c>
      <c r="B714" s="48" t="s">
        <v>19424</v>
      </c>
      <c r="C714" s="49">
        <v>50502055260017</v>
      </c>
      <c r="D714" s="49" t="str">
        <f>VLOOKUP(C714,'Hemis baza'!K:AJ,26,)</f>
        <v>438231100892</v>
      </c>
      <c r="E714" s="24" t="str">
        <f>VLOOKUP(C714,'Hemis baza'!K:AF,13,)</f>
        <v>To‘lov-shartnoma</v>
      </c>
      <c r="F714" s="109" t="str">
        <f>VLOOKUP(C714,'Hemis baza'!K:AF,3,)</f>
        <v>3-kurs</v>
      </c>
      <c r="G714" s="305" t="s">
        <v>140</v>
      </c>
      <c r="H714" s="404" t="str">
        <f>VLOOKUP(C714,'Hemis baza'!K:AF,5,)</f>
        <v>S2-22 MuzT</v>
      </c>
      <c r="I714" s="403" t="str">
        <f>VLOOKUP(C714,'Hemis baza'!K:AF,11,)</f>
        <v>Bakalavr</v>
      </c>
      <c r="J714" s="23" t="str">
        <f>VLOOKUP(C714,'Hemis baza'!K:AF,12,)</f>
        <v>Sirtqi</v>
      </c>
      <c r="K714" s="77"/>
      <c r="L714" s="331">
        <v>12000000</v>
      </c>
      <c r="M714" s="50">
        <f>SUMIF('BR 3'!B:B,'3-kurs'!C714,'BR 3'!G:G)</f>
        <v>9000000</v>
      </c>
      <c r="N714" s="12">
        <f t="shared" si="77"/>
        <v>3000000</v>
      </c>
      <c r="O714" s="50"/>
      <c r="P714" s="12">
        <f t="shared" si="78"/>
        <v>0</v>
      </c>
      <c r="Q714" s="48"/>
      <c r="T714" s="50">
        <f t="shared" si="69"/>
        <v>0</v>
      </c>
      <c r="U714" s="50">
        <v>9000000</v>
      </c>
      <c r="V714" s="50"/>
      <c r="W714" s="50"/>
      <c r="X714" s="558"/>
      <c r="Y714" s="558"/>
      <c r="Z714" s="558"/>
      <c r="AA714" s="55">
        <f t="shared" si="79"/>
        <v>12000000</v>
      </c>
      <c r="AB714" s="55">
        <f t="shared" si="74"/>
        <v>9000000</v>
      </c>
      <c r="AC714" s="55">
        <f t="shared" si="75"/>
        <v>3000000</v>
      </c>
      <c r="AD714" s="55">
        <f t="shared" si="76"/>
        <v>0</v>
      </c>
    </row>
    <row r="715" spans="1:30" s="51" customFormat="1" x14ac:dyDescent="0.25">
      <c r="A715" s="89">
        <f>SUBTOTAL(103,$B$2:B715)</f>
        <v>714</v>
      </c>
      <c r="B715" s="48" t="s">
        <v>19437</v>
      </c>
      <c r="C715" s="49">
        <v>40909821060025</v>
      </c>
      <c r="D715" s="49" t="str">
        <f>VLOOKUP(C715,'Hemis baza'!K:AJ,26,)</f>
        <v>438241102081</v>
      </c>
      <c r="E715" s="24" t="str">
        <f>VLOOKUP(C715,'Hemis baza'!K:AF,13,)</f>
        <v>To‘lov-shartnoma</v>
      </c>
      <c r="F715" s="109" t="str">
        <f>VLOOKUP(C715,'Hemis baza'!K:AF,3,)</f>
        <v>3-kurs</v>
      </c>
      <c r="G715" s="305" t="s">
        <v>140</v>
      </c>
      <c r="H715" s="404" t="str">
        <f>VLOOKUP(C715,'Hemis baza'!K:AF,5,)</f>
        <v>S2-22 MuzT</v>
      </c>
      <c r="I715" s="403" t="str">
        <f>VLOOKUP(C715,'Hemis baza'!K:AF,11,)</f>
        <v>Bakalavr</v>
      </c>
      <c r="J715" s="23" t="str">
        <f>VLOOKUP(C715,'Hemis baza'!K:AF,12,)</f>
        <v>Sirtqi</v>
      </c>
      <c r="K715" s="77"/>
      <c r="L715" s="331">
        <v>12000000</v>
      </c>
      <c r="M715" s="50">
        <f>SUMIF('BR 3'!B:B,'3-kurs'!C715,'BR 3'!G:G)</f>
        <v>9000000</v>
      </c>
      <c r="N715" s="12">
        <f t="shared" si="77"/>
        <v>3000000</v>
      </c>
      <c r="O715" s="50"/>
      <c r="P715" s="12">
        <f t="shared" si="78"/>
        <v>0</v>
      </c>
      <c r="Q715" s="48"/>
      <c r="T715" s="50">
        <f t="shared" si="69"/>
        <v>0</v>
      </c>
      <c r="U715" s="50">
        <v>9000000</v>
      </c>
      <c r="V715" s="50"/>
      <c r="W715" s="50"/>
      <c r="X715" s="558"/>
      <c r="Y715" s="558"/>
      <c r="Z715" s="558"/>
      <c r="AA715" s="55">
        <f t="shared" si="79"/>
        <v>12000000</v>
      </c>
      <c r="AB715" s="55">
        <f t="shared" si="74"/>
        <v>9000000</v>
      </c>
      <c r="AC715" s="55">
        <f t="shared" si="75"/>
        <v>3000000</v>
      </c>
      <c r="AD715" s="55">
        <f t="shared" si="76"/>
        <v>0</v>
      </c>
    </row>
    <row r="716" spans="1:30" s="51" customFormat="1" x14ac:dyDescent="0.25">
      <c r="A716" s="89">
        <f>SUBTOTAL(103,$B$2:B716)</f>
        <v>715</v>
      </c>
      <c r="B716" s="48" t="s">
        <v>19450</v>
      </c>
      <c r="C716" s="49">
        <v>31607975260015</v>
      </c>
      <c r="D716" s="49" t="str">
        <f>VLOOKUP(C716,'Hemis baza'!K:AJ,26,)</f>
        <v>438221100371</v>
      </c>
      <c r="E716" s="24" t="str">
        <f>VLOOKUP(C716,'Hemis baza'!K:AF,13,)</f>
        <v>To‘lov-shartnoma</v>
      </c>
      <c r="F716" s="109" t="str">
        <f>VLOOKUP(C716,'Hemis baza'!K:AF,3,)</f>
        <v>3-kurs</v>
      </c>
      <c r="G716" s="305" t="s">
        <v>140</v>
      </c>
      <c r="H716" s="404" t="str">
        <f>VLOOKUP(C716,'Hemis baza'!K:AF,5,)</f>
        <v>S2-22 MuzT</v>
      </c>
      <c r="I716" s="403" t="str">
        <f>VLOOKUP(C716,'Hemis baza'!K:AF,11,)</f>
        <v>Bakalavr</v>
      </c>
      <c r="J716" s="23" t="str">
        <f>VLOOKUP(C716,'Hemis baza'!K:AF,12,)</f>
        <v>Sirtqi</v>
      </c>
      <c r="K716" s="77"/>
      <c r="L716" s="331">
        <v>12000000</v>
      </c>
      <c r="M716" s="50">
        <f>SUMIF('BR 3'!B:B,'3-kurs'!C716,'BR 3'!G:G)</f>
        <v>9500000</v>
      </c>
      <c r="N716" s="12">
        <f t="shared" si="77"/>
        <v>2500000</v>
      </c>
      <c r="O716" s="50"/>
      <c r="P716" s="12">
        <f t="shared" si="78"/>
        <v>0</v>
      </c>
      <c r="Q716" s="48"/>
      <c r="T716" s="50">
        <f t="shared" si="69"/>
        <v>0</v>
      </c>
      <c r="U716" s="50">
        <v>9500000</v>
      </c>
      <c r="V716" s="50"/>
      <c r="W716" s="50"/>
      <c r="X716" s="558"/>
      <c r="Y716" s="558"/>
      <c r="Z716" s="558"/>
      <c r="AA716" s="55">
        <f t="shared" si="79"/>
        <v>12000000</v>
      </c>
      <c r="AB716" s="55">
        <f t="shared" si="74"/>
        <v>9500000</v>
      </c>
      <c r="AC716" s="55">
        <f t="shared" si="75"/>
        <v>2500000</v>
      </c>
      <c r="AD716" s="55">
        <f t="shared" si="76"/>
        <v>0</v>
      </c>
    </row>
    <row r="717" spans="1:30" s="51" customFormat="1" x14ac:dyDescent="0.25">
      <c r="A717" s="89">
        <f>SUBTOTAL(103,$B$2:B717)</f>
        <v>716</v>
      </c>
      <c r="B717" s="48" t="s">
        <v>19458</v>
      </c>
      <c r="C717" s="49">
        <v>40610774310016</v>
      </c>
      <c r="D717" s="49" t="str">
        <f>VLOOKUP(C717,'Hemis baza'!K:AJ,26,)</f>
        <v>438221100356</v>
      </c>
      <c r="E717" s="24" t="str">
        <f>VLOOKUP(C717,'Hemis baza'!K:AF,13,)</f>
        <v>To‘lov-shartnoma</v>
      </c>
      <c r="F717" s="109" t="str">
        <f>VLOOKUP(C717,'Hemis baza'!K:AF,3,)</f>
        <v>3-kurs</v>
      </c>
      <c r="G717" s="305" t="s">
        <v>140</v>
      </c>
      <c r="H717" s="404" t="str">
        <f>VLOOKUP(C717,'Hemis baza'!K:AF,5,)</f>
        <v>S2-22 MuzT</v>
      </c>
      <c r="I717" s="403" t="str">
        <f>VLOOKUP(C717,'Hemis baza'!K:AF,11,)</f>
        <v>Bakalavr</v>
      </c>
      <c r="J717" s="23" t="str">
        <f>VLOOKUP(C717,'Hemis baza'!K:AF,12,)</f>
        <v>Sirtqi</v>
      </c>
      <c r="K717" s="77"/>
      <c r="L717" s="331">
        <v>12000000</v>
      </c>
      <c r="M717" s="50">
        <f>SUMIF('BR 3'!B:B,'3-kurs'!C717,'BR 3'!G:G)</f>
        <v>6300000</v>
      </c>
      <c r="N717" s="12">
        <f t="shared" si="77"/>
        <v>5700000</v>
      </c>
      <c r="O717" s="50"/>
      <c r="P717" s="12">
        <f t="shared" si="78"/>
        <v>0</v>
      </c>
      <c r="Q717" s="48"/>
      <c r="T717" s="50">
        <f t="shared" si="69"/>
        <v>0</v>
      </c>
      <c r="U717" s="50">
        <v>6300000</v>
      </c>
      <c r="V717" s="50"/>
      <c r="W717" s="50"/>
      <c r="X717" s="558"/>
      <c r="Y717" s="558"/>
      <c r="Z717" s="558"/>
      <c r="AA717" s="55">
        <f t="shared" si="79"/>
        <v>12000000</v>
      </c>
      <c r="AB717" s="55">
        <f t="shared" si="74"/>
        <v>6300000</v>
      </c>
      <c r="AC717" s="55">
        <f t="shared" si="75"/>
        <v>5700000</v>
      </c>
      <c r="AD717" s="55">
        <f t="shared" si="76"/>
        <v>0</v>
      </c>
    </row>
    <row r="718" spans="1:30" s="51" customFormat="1" x14ac:dyDescent="0.25">
      <c r="A718" s="89">
        <f>SUBTOTAL(103,$B$2:B718)</f>
        <v>717</v>
      </c>
      <c r="B718" s="48" t="s">
        <v>12692</v>
      </c>
      <c r="C718" s="49">
        <v>31508975330031</v>
      </c>
      <c r="D718" s="49" t="str">
        <f>VLOOKUP(C718,'Hemis baza'!K:AJ,26,)</f>
        <v>438221100360</v>
      </c>
      <c r="E718" s="24" t="str">
        <f>VLOOKUP(C718,'Hemis baza'!K:AF,13,)</f>
        <v>To‘lov-shartnoma</v>
      </c>
      <c r="F718" s="109" t="str">
        <f>VLOOKUP(C718,'Hemis baza'!K:AF,3,)</f>
        <v>3-kurs</v>
      </c>
      <c r="G718" s="305" t="s">
        <v>140</v>
      </c>
      <c r="H718" s="404" t="str">
        <f>VLOOKUP(C718,'Hemis baza'!K:AF,5,)</f>
        <v>S2-22 MuzT</v>
      </c>
      <c r="I718" s="403" t="str">
        <f>VLOOKUP(C718,'Hemis baza'!K:AF,11,)</f>
        <v>Bakalavr</v>
      </c>
      <c r="J718" s="23" t="str">
        <f>VLOOKUP(C718,'Hemis baza'!K:AF,12,)</f>
        <v>Sirtqi</v>
      </c>
      <c r="K718" s="77"/>
      <c r="L718" s="331">
        <v>12000000</v>
      </c>
      <c r="M718" s="50">
        <f>SUMIF('BR 3'!B:B,'3-kurs'!C718,'BR 3'!G:G)</f>
        <v>9000162</v>
      </c>
      <c r="N718" s="12">
        <f t="shared" si="77"/>
        <v>2999838</v>
      </c>
      <c r="O718" s="50"/>
      <c r="P718" s="12">
        <f t="shared" si="78"/>
        <v>0</v>
      </c>
      <c r="Q718" s="48"/>
      <c r="T718" s="50">
        <f t="shared" si="69"/>
        <v>0</v>
      </c>
      <c r="U718" s="50">
        <v>9000162</v>
      </c>
      <c r="V718" s="50"/>
      <c r="W718" s="50"/>
      <c r="X718" s="558"/>
      <c r="Y718" s="558"/>
      <c r="Z718" s="558"/>
      <c r="AA718" s="55">
        <f t="shared" si="79"/>
        <v>12000000</v>
      </c>
      <c r="AB718" s="55">
        <f t="shared" si="74"/>
        <v>9000162</v>
      </c>
      <c r="AC718" s="55">
        <f t="shared" si="75"/>
        <v>2999838</v>
      </c>
      <c r="AD718" s="55">
        <f t="shared" si="76"/>
        <v>0</v>
      </c>
    </row>
    <row r="719" spans="1:30" s="51" customFormat="1" x14ac:dyDescent="0.25">
      <c r="A719" s="89">
        <f>SUBTOTAL(103,$B$2:B719)</f>
        <v>718</v>
      </c>
      <c r="B719" s="48" t="s">
        <v>19467</v>
      </c>
      <c r="C719" s="49">
        <v>50408055260014</v>
      </c>
      <c r="D719" s="49" t="str">
        <f>VLOOKUP(C719,'Hemis baza'!K:AJ,26,)</f>
        <v>438221100348</v>
      </c>
      <c r="E719" s="24" t="str">
        <f>VLOOKUP(C719,'Hemis baza'!K:AF,13,)</f>
        <v>To‘lov-shartnoma</v>
      </c>
      <c r="F719" s="109" t="str">
        <f>VLOOKUP(C719,'Hemis baza'!K:AF,3,)</f>
        <v>3-kurs</v>
      </c>
      <c r="G719" s="305" t="s">
        <v>140</v>
      </c>
      <c r="H719" s="404" t="str">
        <f>VLOOKUP(C719,'Hemis baza'!K:AF,5,)</f>
        <v>S2-22 MuzT</v>
      </c>
      <c r="I719" s="403" t="str">
        <f>VLOOKUP(C719,'Hemis baza'!K:AF,11,)</f>
        <v>Bakalavr</v>
      </c>
      <c r="J719" s="23" t="str">
        <f>VLOOKUP(C719,'Hemis baza'!K:AF,12,)</f>
        <v>Sirtqi</v>
      </c>
      <c r="K719" s="77"/>
      <c r="L719" s="331">
        <v>12000000</v>
      </c>
      <c r="M719" s="50">
        <f>SUMIF('BR 3'!B:B,'3-kurs'!C719,'BR 3'!G:G)</f>
        <v>6000000</v>
      </c>
      <c r="N719" s="12">
        <f t="shared" si="77"/>
        <v>6000000</v>
      </c>
      <c r="O719" s="50"/>
      <c r="P719" s="12">
        <f t="shared" si="78"/>
        <v>0</v>
      </c>
      <c r="Q719" s="48"/>
      <c r="T719" s="50">
        <f t="shared" si="69"/>
        <v>0</v>
      </c>
      <c r="U719" s="50">
        <v>6000000</v>
      </c>
      <c r="V719" s="50"/>
      <c r="W719" s="50"/>
      <c r="X719" s="558"/>
      <c r="Y719" s="558"/>
      <c r="Z719" s="558"/>
      <c r="AA719" s="55">
        <f t="shared" si="79"/>
        <v>12000000</v>
      </c>
      <c r="AB719" s="55">
        <f t="shared" si="74"/>
        <v>6000000</v>
      </c>
      <c r="AC719" s="55">
        <f t="shared" si="75"/>
        <v>6000000</v>
      </c>
      <c r="AD719" s="55">
        <f t="shared" si="76"/>
        <v>0</v>
      </c>
    </row>
    <row r="720" spans="1:30" s="51" customFormat="1" x14ac:dyDescent="0.25">
      <c r="A720" s="89">
        <f>SUBTOTAL(103,$B$2:B720)</f>
        <v>719</v>
      </c>
      <c r="B720" s="48" t="s">
        <v>19487</v>
      </c>
      <c r="C720" s="49">
        <v>32411921110029</v>
      </c>
      <c r="D720" s="49" t="str">
        <f>VLOOKUP(C720,'Hemis baza'!K:AJ,26,)</f>
        <v>438221100367</v>
      </c>
      <c r="E720" s="24" t="str">
        <f>VLOOKUP(C720,'Hemis baza'!K:AF,13,)</f>
        <v>To‘lov-shartnoma</v>
      </c>
      <c r="F720" s="109" t="str">
        <f>VLOOKUP(C720,'Hemis baza'!K:AF,3,)</f>
        <v>3-kurs</v>
      </c>
      <c r="G720" s="305" t="s">
        <v>140</v>
      </c>
      <c r="H720" s="404" t="str">
        <f>VLOOKUP(C720,'Hemis baza'!K:AF,5,)</f>
        <v>S3-22 MuzT</v>
      </c>
      <c r="I720" s="403" t="str">
        <f>VLOOKUP(C720,'Hemis baza'!K:AF,11,)</f>
        <v>Bakalavr</v>
      </c>
      <c r="J720" s="23" t="str">
        <f>VLOOKUP(C720,'Hemis baza'!K:AF,12,)</f>
        <v>Sirtqi</v>
      </c>
      <c r="K720" s="77"/>
      <c r="L720" s="331">
        <v>12000000</v>
      </c>
      <c r="M720" s="50">
        <f>SUMIF('BR 3'!B:B,'3-kurs'!C720,'BR 3'!G:G)</f>
        <v>9000000</v>
      </c>
      <c r="N720" s="12">
        <f t="shared" si="77"/>
        <v>3000000</v>
      </c>
      <c r="O720" s="50"/>
      <c r="P720" s="12">
        <f t="shared" si="78"/>
        <v>0</v>
      </c>
      <c r="Q720" s="48"/>
      <c r="T720" s="50">
        <f t="shared" si="69"/>
        <v>0</v>
      </c>
      <c r="U720" s="50">
        <v>9000000</v>
      </c>
      <c r="V720" s="50"/>
      <c r="W720" s="50"/>
      <c r="X720" s="558"/>
      <c r="Y720" s="558"/>
      <c r="Z720" s="558"/>
      <c r="AA720" s="55">
        <f t="shared" si="79"/>
        <v>12000000</v>
      </c>
      <c r="AB720" s="55">
        <f t="shared" si="74"/>
        <v>9000000</v>
      </c>
      <c r="AC720" s="55">
        <f t="shared" si="75"/>
        <v>3000000</v>
      </c>
      <c r="AD720" s="55">
        <f t="shared" si="76"/>
        <v>0</v>
      </c>
    </row>
    <row r="721" spans="1:30" s="51" customFormat="1" x14ac:dyDescent="0.25">
      <c r="A721" s="89">
        <f>SUBTOTAL(103,$B$2:B721)</f>
        <v>720</v>
      </c>
      <c r="B721" s="48" t="s">
        <v>19495</v>
      </c>
      <c r="C721" s="49">
        <v>50107035980022</v>
      </c>
      <c r="D721" s="49" t="str">
        <f>VLOOKUP(C721,'Hemis baza'!K:AJ,26,)</f>
        <v>438221100375</v>
      </c>
      <c r="E721" s="24" t="str">
        <f>VLOOKUP(C721,'Hemis baza'!K:AF,13,)</f>
        <v>To‘lov-shartnoma</v>
      </c>
      <c r="F721" s="109" t="str">
        <f>VLOOKUP(C721,'Hemis baza'!K:AF,3,)</f>
        <v>3-kurs</v>
      </c>
      <c r="G721" s="305" t="s">
        <v>140</v>
      </c>
      <c r="H721" s="404" t="str">
        <f>VLOOKUP(C721,'Hemis baza'!K:AF,5,)</f>
        <v>S3-22 MuzT</v>
      </c>
      <c r="I721" s="403" t="str">
        <f>VLOOKUP(C721,'Hemis baza'!K:AF,11,)</f>
        <v>Bakalavr</v>
      </c>
      <c r="J721" s="23" t="str">
        <f>VLOOKUP(C721,'Hemis baza'!K:AF,12,)</f>
        <v>Sirtqi</v>
      </c>
      <c r="K721" s="77"/>
      <c r="L721" s="331">
        <v>12000000</v>
      </c>
      <c r="M721" s="50">
        <f>SUMIF('BR 3'!B:B,'3-kurs'!C721,'BR 3'!G:G)</f>
        <v>4000000</v>
      </c>
      <c r="N721" s="12">
        <f t="shared" si="77"/>
        <v>8000000</v>
      </c>
      <c r="O721" s="50"/>
      <c r="P721" s="12">
        <f t="shared" si="78"/>
        <v>0</v>
      </c>
      <c r="Q721" s="48"/>
      <c r="T721" s="50">
        <f t="shared" si="69"/>
        <v>0</v>
      </c>
      <c r="U721" s="50">
        <v>4000000</v>
      </c>
      <c r="V721" s="50"/>
      <c r="W721" s="50"/>
      <c r="X721" s="558"/>
      <c r="Y721" s="558"/>
      <c r="Z721" s="558"/>
      <c r="AA721" s="55">
        <f t="shared" si="79"/>
        <v>12000000</v>
      </c>
      <c r="AB721" s="55">
        <f t="shared" si="74"/>
        <v>4000000</v>
      </c>
      <c r="AC721" s="55">
        <f t="shared" si="75"/>
        <v>8000000</v>
      </c>
      <c r="AD721" s="55">
        <f t="shared" si="76"/>
        <v>0</v>
      </c>
    </row>
    <row r="722" spans="1:30" s="51" customFormat="1" x14ac:dyDescent="0.25">
      <c r="A722" s="89">
        <f>SUBTOTAL(103,$B$2:B722)</f>
        <v>721</v>
      </c>
      <c r="B722" s="48" t="s">
        <v>19506</v>
      </c>
      <c r="C722" s="49">
        <v>32203941050010</v>
      </c>
      <c r="D722" s="49" t="str">
        <f>VLOOKUP(C722,'Hemis baza'!K:AJ,26,)</f>
        <v>438221100395</v>
      </c>
      <c r="E722" s="24" t="str">
        <f>VLOOKUP(C722,'Hemis baza'!K:AF,13,)</f>
        <v>To‘lov-shartnoma</v>
      </c>
      <c r="F722" s="109" t="str">
        <f>VLOOKUP(C722,'Hemis baza'!K:AF,3,)</f>
        <v>3-kurs</v>
      </c>
      <c r="G722" s="305" t="s">
        <v>140</v>
      </c>
      <c r="H722" s="404" t="str">
        <f>VLOOKUP(C722,'Hemis baza'!K:AF,5,)</f>
        <v>S3-22 MuzT</v>
      </c>
      <c r="I722" s="403" t="str">
        <f>VLOOKUP(C722,'Hemis baza'!K:AF,11,)</f>
        <v>Bakalavr</v>
      </c>
      <c r="J722" s="23" t="str">
        <f>VLOOKUP(C722,'Hemis baza'!K:AF,12,)</f>
        <v>Sirtqi</v>
      </c>
      <c r="K722" s="77"/>
      <c r="L722" s="331">
        <v>12000000</v>
      </c>
      <c r="M722" s="50">
        <f>SUMIF('BR 3'!B:B,'3-kurs'!C722,'BR 3'!G:G)</f>
        <v>9000000</v>
      </c>
      <c r="N722" s="12">
        <f t="shared" si="77"/>
        <v>3000000</v>
      </c>
      <c r="O722" s="50"/>
      <c r="P722" s="12">
        <f t="shared" si="78"/>
        <v>0</v>
      </c>
      <c r="Q722" s="48"/>
      <c r="T722" s="50">
        <f t="shared" si="69"/>
        <v>0</v>
      </c>
      <c r="U722" s="50">
        <v>9000000</v>
      </c>
      <c r="V722" s="50"/>
      <c r="W722" s="50"/>
      <c r="X722" s="558"/>
      <c r="Y722" s="558"/>
      <c r="Z722" s="558"/>
      <c r="AA722" s="55">
        <f t="shared" si="79"/>
        <v>12000000</v>
      </c>
      <c r="AB722" s="55">
        <f t="shared" si="74"/>
        <v>9000000</v>
      </c>
      <c r="AC722" s="55">
        <f t="shared" si="75"/>
        <v>3000000</v>
      </c>
      <c r="AD722" s="55">
        <f t="shared" si="76"/>
        <v>0</v>
      </c>
    </row>
    <row r="723" spans="1:30" s="51" customFormat="1" x14ac:dyDescent="0.25">
      <c r="A723" s="89">
        <f>SUBTOTAL(103,$B$2:B723)</f>
        <v>722</v>
      </c>
      <c r="B723" s="48" t="s">
        <v>19511</v>
      </c>
      <c r="C723" s="49">
        <v>52210015260020</v>
      </c>
      <c r="D723" s="49" t="str">
        <f>VLOOKUP(C723,'Hemis baza'!K:AJ,26,)</f>
        <v>438221100361</v>
      </c>
      <c r="E723" s="24" t="str">
        <f>VLOOKUP(C723,'Hemis baza'!K:AF,13,)</f>
        <v>To‘lov-shartnoma</v>
      </c>
      <c r="F723" s="109" t="str">
        <f>VLOOKUP(C723,'Hemis baza'!K:AF,3,)</f>
        <v>3-kurs</v>
      </c>
      <c r="G723" s="305" t="s">
        <v>140</v>
      </c>
      <c r="H723" s="404" t="str">
        <f>VLOOKUP(C723,'Hemis baza'!K:AF,5,)</f>
        <v>S3-22 MuzT</v>
      </c>
      <c r="I723" s="403" t="str">
        <f>VLOOKUP(C723,'Hemis baza'!K:AF,11,)</f>
        <v>Bakalavr</v>
      </c>
      <c r="J723" s="23" t="str">
        <f>VLOOKUP(C723,'Hemis baza'!K:AF,12,)</f>
        <v>Sirtqi</v>
      </c>
      <c r="K723" s="77"/>
      <c r="L723" s="331">
        <v>12000000</v>
      </c>
      <c r="M723" s="50">
        <f>SUMIF('BR 3'!B:B,'3-kurs'!C723,'BR 3'!G:G)</f>
        <v>5000000</v>
      </c>
      <c r="N723" s="12">
        <f t="shared" si="77"/>
        <v>7000000</v>
      </c>
      <c r="O723" s="50"/>
      <c r="P723" s="12">
        <f t="shared" si="78"/>
        <v>0</v>
      </c>
      <c r="Q723" s="48"/>
      <c r="T723" s="50">
        <f t="shared" si="69"/>
        <v>0</v>
      </c>
      <c r="U723" s="50">
        <v>5000000</v>
      </c>
      <c r="V723" s="50"/>
      <c r="W723" s="50"/>
      <c r="X723" s="558"/>
      <c r="Y723" s="558"/>
      <c r="Z723" s="558"/>
      <c r="AA723" s="55">
        <f t="shared" si="79"/>
        <v>12000000</v>
      </c>
      <c r="AB723" s="55">
        <f t="shared" si="74"/>
        <v>5000000</v>
      </c>
      <c r="AC723" s="55">
        <f t="shared" si="75"/>
        <v>7000000</v>
      </c>
      <c r="AD723" s="55">
        <f t="shared" si="76"/>
        <v>0</v>
      </c>
    </row>
    <row r="724" spans="1:30" s="51" customFormat="1" x14ac:dyDescent="0.25">
      <c r="A724" s="89">
        <f>SUBTOTAL(103,$B$2:B724)</f>
        <v>723</v>
      </c>
      <c r="B724" s="48" t="s">
        <v>19515</v>
      </c>
      <c r="C724" s="49">
        <v>31412965980026</v>
      </c>
      <c r="D724" s="49" t="str">
        <f>VLOOKUP(C724,'Hemis baza'!K:AJ,26,)</f>
        <v>438221100376</v>
      </c>
      <c r="E724" s="24" t="str">
        <f>VLOOKUP(C724,'Hemis baza'!K:AF,13,)</f>
        <v>To‘lov-shartnoma</v>
      </c>
      <c r="F724" s="109" t="str">
        <f>VLOOKUP(C724,'Hemis baza'!K:AF,3,)</f>
        <v>3-kurs</v>
      </c>
      <c r="G724" s="305" t="s">
        <v>140</v>
      </c>
      <c r="H724" s="404" t="str">
        <f>VLOOKUP(C724,'Hemis baza'!K:AF,5,)</f>
        <v>S3-22 MuzT</v>
      </c>
      <c r="I724" s="403" t="str">
        <f>VLOOKUP(C724,'Hemis baza'!K:AF,11,)</f>
        <v>Bakalavr</v>
      </c>
      <c r="J724" s="23" t="str">
        <f>VLOOKUP(C724,'Hemis baza'!K:AF,12,)</f>
        <v>Sirtqi</v>
      </c>
      <c r="K724" s="77"/>
      <c r="L724" s="331">
        <v>12000000</v>
      </c>
      <c r="M724" s="50">
        <f>SUMIF('BR 3'!B:B,'3-kurs'!C724,'BR 3'!G:G)</f>
        <v>10079954</v>
      </c>
      <c r="N724" s="12">
        <f t="shared" si="77"/>
        <v>1920046</v>
      </c>
      <c r="O724" s="50"/>
      <c r="P724" s="12">
        <f t="shared" si="78"/>
        <v>0</v>
      </c>
      <c r="Q724" s="48"/>
      <c r="T724" s="50">
        <f t="shared" si="69"/>
        <v>0</v>
      </c>
      <c r="U724" s="50">
        <v>10079954</v>
      </c>
      <c r="V724" s="50"/>
      <c r="W724" s="50"/>
      <c r="X724" s="558"/>
      <c r="Y724" s="558"/>
      <c r="Z724" s="558"/>
      <c r="AA724" s="55">
        <f t="shared" si="79"/>
        <v>12000000</v>
      </c>
      <c r="AB724" s="55">
        <f t="shared" si="74"/>
        <v>10079954</v>
      </c>
      <c r="AC724" s="55">
        <f t="shared" si="75"/>
        <v>1920046</v>
      </c>
      <c r="AD724" s="55">
        <f t="shared" si="76"/>
        <v>0</v>
      </c>
    </row>
    <row r="725" spans="1:30" s="51" customFormat="1" x14ac:dyDescent="0.25">
      <c r="A725" s="89">
        <f>SUBTOTAL(103,$B$2:B725)</f>
        <v>724</v>
      </c>
      <c r="B725" s="48" t="s">
        <v>19520</v>
      </c>
      <c r="C725" s="49">
        <v>32607995980020</v>
      </c>
      <c r="D725" s="49" t="str">
        <f>VLOOKUP(C725,'Hemis baza'!K:AJ,26,)</f>
        <v>438221100378</v>
      </c>
      <c r="E725" s="24" t="str">
        <f>VLOOKUP(C725,'Hemis baza'!K:AF,13,)</f>
        <v>To‘lov-shartnoma</v>
      </c>
      <c r="F725" s="109" t="str">
        <f>VLOOKUP(C725,'Hemis baza'!K:AF,3,)</f>
        <v>3-kurs</v>
      </c>
      <c r="G725" s="305" t="s">
        <v>140</v>
      </c>
      <c r="H725" s="404" t="str">
        <f>VLOOKUP(C725,'Hemis baza'!K:AF,5,)</f>
        <v>S3-22 MuzT</v>
      </c>
      <c r="I725" s="403" t="str">
        <f>VLOOKUP(C725,'Hemis baza'!K:AF,11,)</f>
        <v>Bakalavr</v>
      </c>
      <c r="J725" s="23" t="str">
        <f>VLOOKUP(C725,'Hemis baza'!K:AF,12,)</f>
        <v>Sirtqi</v>
      </c>
      <c r="K725" s="77"/>
      <c r="L725" s="331">
        <v>12000000</v>
      </c>
      <c r="M725" s="50">
        <f>SUMIF('BR 3'!B:B,'3-kurs'!C725,'BR 3'!G:G)</f>
        <v>9000000</v>
      </c>
      <c r="N725" s="12">
        <f t="shared" si="77"/>
        <v>3000000</v>
      </c>
      <c r="O725" s="50"/>
      <c r="P725" s="12">
        <f t="shared" si="78"/>
        <v>0</v>
      </c>
      <c r="Q725" s="48"/>
      <c r="T725" s="50">
        <f t="shared" si="69"/>
        <v>0</v>
      </c>
      <c r="U725" s="50">
        <v>9000000</v>
      </c>
      <c r="V725" s="50"/>
      <c r="W725" s="50"/>
      <c r="X725" s="558"/>
      <c r="Y725" s="558"/>
      <c r="Z725" s="558"/>
      <c r="AA725" s="55">
        <f t="shared" si="79"/>
        <v>12000000</v>
      </c>
      <c r="AB725" s="55">
        <f t="shared" si="74"/>
        <v>9000000</v>
      </c>
      <c r="AC725" s="55">
        <f t="shared" si="75"/>
        <v>3000000</v>
      </c>
      <c r="AD725" s="55">
        <f t="shared" si="76"/>
        <v>0</v>
      </c>
    </row>
    <row r="726" spans="1:30" s="51" customFormat="1" x14ac:dyDescent="0.25">
      <c r="A726" s="89">
        <f>SUBTOTAL(103,$B$2:B726)</f>
        <v>725</v>
      </c>
      <c r="B726" s="48" t="s">
        <v>12718</v>
      </c>
      <c r="C726" s="49">
        <v>30801913990016</v>
      </c>
      <c r="D726" s="49" t="str">
        <f>VLOOKUP(C726,'Hemis baza'!K:AJ,26,)</f>
        <v>438221100425</v>
      </c>
      <c r="E726" s="24" t="str">
        <f>VLOOKUP(C726,'Hemis baza'!K:AF,13,)</f>
        <v>To‘lov-shartnoma</v>
      </c>
      <c r="F726" s="109" t="str">
        <f>VLOOKUP(C726,'Hemis baza'!K:AF,3,)</f>
        <v>3-kurs</v>
      </c>
      <c r="G726" s="305" t="s">
        <v>140</v>
      </c>
      <c r="H726" s="404" t="str">
        <f>VLOOKUP(C726,'Hemis baza'!K:AF,5,)</f>
        <v>S3-22 MuzT</v>
      </c>
      <c r="I726" s="403" t="str">
        <f>VLOOKUP(C726,'Hemis baza'!K:AF,11,)</f>
        <v>Bakalavr</v>
      </c>
      <c r="J726" s="23" t="str">
        <f>VLOOKUP(C726,'Hemis baza'!K:AF,12,)</f>
        <v>Sirtqi</v>
      </c>
      <c r="K726" s="77"/>
      <c r="L726" s="331">
        <v>12000000</v>
      </c>
      <c r="M726" s="50">
        <f>SUMIF('BR 3'!B:B,'3-kurs'!C726,'BR 3'!G:G)</f>
        <v>9000000</v>
      </c>
      <c r="N726" s="12">
        <f t="shared" si="77"/>
        <v>3000000</v>
      </c>
      <c r="O726" s="50"/>
      <c r="P726" s="12">
        <f t="shared" si="78"/>
        <v>0</v>
      </c>
      <c r="Q726" s="48"/>
      <c r="T726" s="50">
        <f t="shared" ref="T726:T760" si="80">M726-U726</f>
        <v>0</v>
      </c>
      <c r="U726" s="50">
        <v>9000000</v>
      </c>
      <c r="V726" s="50"/>
      <c r="W726" s="50"/>
      <c r="X726" s="558"/>
      <c r="Y726" s="558"/>
      <c r="Z726" s="558"/>
      <c r="AA726" s="55">
        <f t="shared" si="79"/>
        <v>12000000</v>
      </c>
      <c r="AB726" s="55">
        <f t="shared" si="74"/>
        <v>9000000</v>
      </c>
      <c r="AC726" s="55">
        <f t="shared" si="75"/>
        <v>3000000</v>
      </c>
      <c r="AD726" s="55">
        <f t="shared" si="76"/>
        <v>0</v>
      </c>
    </row>
    <row r="727" spans="1:30" s="51" customFormat="1" x14ac:dyDescent="0.25">
      <c r="A727" s="89">
        <f>SUBTOTAL(103,$B$2:B727)</f>
        <v>726</v>
      </c>
      <c r="B727" s="48" t="s">
        <v>19537</v>
      </c>
      <c r="C727" s="49">
        <v>53112035920038</v>
      </c>
      <c r="D727" s="49" t="str">
        <f>VLOOKUP(C727,'Hemis baza'!K:AJ,26,)</f>
        <v>438221100377</v>
      </c>
      <c r="E727" s="24" t="str">
        <f>VLOOKUP(C727,'Hemis baza'!K:AF,13,)</f>
        <v>To‘lov-shartnoma</v>
      </c>
      <c r="F727" s="109" t="str">
        <f>VLOOKUP(C727,'Hemis baza'!K:AF,3,)</f>
        <v>3-kurs</v>
      </c>
      <c r="G727" s="305" t="s">
        <v>140</v>
      </c>
      <c r="H727" s="404" t="str">
        <f>VLOOKUP(C727,'Hemis baza'!K:AF,5,)</f>
        <v>S3-22 MuzT</v>
      </c>
      <c r="I727" s="403" t="str">
        <f>VLOOKUP(C727,'Hemis baza'!K:AF,11,)</f>
        <v>Bakalavr</v>
      </c>
      <c r="J727" s="23" t="str">
        <f>VLOOKUP(C727,'Hemis baza'!K:AF,12,)</f>
        <v>Sirtqi</v>
      </c>
      <c r="K727" s="77"/>
      <c r="L727" s="331">
        <v>12000000</v>
      </c>
      <c r="M727" s="50">
        <f>SUMIF('BR 3'!B:B,'3-kurs'!C727,'BR 3'!G:G)</f>
        <v>9000000</v>
      </c>
      <c r="N727" s="12">
        <f t="shared" si="77"/>
        <v>3000000</v>
      </c>
      <c r="O727" s="50"/>
      <c r="P727" s="12">
        <f t="shared" si="78"/>
        <v>0</v>
      </c>
      <c r="Q727" s="48"/>
      <c r="T727" s="50">
        <f t="shared" si="80"/>
        <v>0</v>
      </c>
      <c r="U727" s="50">
        <v>9000000</v>
      </c>
      <c r="V727" s="50"/>
      <c r="W727" s="50"/>
      <c r="X727" s="558"/>
      <c r="Y727" s="558"/>
      <c r="Z727" s="558"/>
      <c r="AA727" s="55">
        <f t="shared" si="79"/>
        <v>12000000</v>
      </c>
      <c r="AB727" s="55">
        <f t="shared" si="74"/>
        <v>9000000</v>
      </c>
      <c r="AC727" s="55">
        <f t="shared" si="75"/>
        <v>3000000</v>
      </c>
      <c r="AD727" s="55">
        <f t="shared" si="76"/>
        <v>0</v>
      </c>
    </row>
    <row r="728" spans="1:30" s="51" customFormat="1" x14ac:dyDescent="0.25">
      <c r="A728" s="89">
        <f>SUBTOTAL(103,$B$2:B728)</f>
        <v>727</v>
      </c>
      <c r="B728" s="48" t="s">
        <v>19546</v>
      </c>
      <c r="C728" s="49">
        <v>42702941000045</v>
      </c>
      <c r="D728" s="49" t="str">
        <f>VLOOKUP(C728,'Hemis baza'!K:AJ,26,)</f>
        <v>438221100349</v>
      </c>
      <c r="E728" s="24" t="str">
        <f>VLOOKUP(C728,'Hemis baza'!K:AF,13,)</f>
        <v>To‘lov-shartnoma</v>
      </c>
      <c r="F728" s="109" t="str">
        <f>VLOOKUP(C728,'Hemis baza'!K:AF,3,)</f>
        <v>3-kurs</v>
      </c>
      <c r="G728" s="305" t="s">
        <v>140</v>
      </c>
      <c r="H728" s="404" t="str">
        <f>VLOOKUP(C728,'Hemis baza'!K:AF,5,)</f>
        <v>S3-22 MuzT</v>
      </c>
      <c r="I728" s="403" t="str">
        <f>VLOOKUP(C728,'Hemis baza'!K:AF,11,)</f>
        <v>Bakalavr</v>
      </c>
      <c r="J728" s="23" t="str">
        <f>VLOOKUP(C728,'Hemis baza'!K:AF,12,)</f>
        <v>Sirtqi</v>
      </c>
      <c r="K728" s="77"/>
      <c r="L728" s="331">
        <v>12000000</v>
      </c>
      <c r="M728" s="50">
        <f>SUMIF('BR 3'!B:B,'3-kurs'!C728,'BR 3'!G:G)</f>
        <v>9000000</v>
      </c>
      <c r="N728" s="12">
        <f t="shared" si="77"/>
        <v>3000000</v>
      </c>
      <c r="O728" s="50"/>
      <c r="P728" s="12">
        <f t="shared" si="78"/>
        <v>0</v>
      </c>
      <c r="Q728" s="48"/>
      <c r="T728" s="50">
        <f t="shared" si="80"/>
        <v>0</v>
      </c>
      <c r="U728" s="50">
        <v>9000000</v>
      </c>
      <c r="V728" s="50"/>
      <c r="W728" s="50"/>
      <c r="X728" s="558"/>
      <c r="Y728" s="558"/>
      <c r="Z728" s="558"/>
      <c r="AA728" s="55">
        <f t="shared" si="79"/>
        <v>12000000</v>
      </c>
      <c r="AB728" s="55">
        <f t="shared" si="74"/>
        <v>9000000</v>
      </c>
      <c r="AC728" s="55">
        <f t="shared" si="75"/>
        <v>3000000</v>
      </c>
      <c r="AD728" s="55">
        <f t="shared" si="76"/>
        <v>0</v>
      </c>
    </row>
    <row r="729" spans="1:30" s="51" customFormat="1" x14ac:dyDescent="0.25">
      <c r="A729" s="89">
        <f>SUBTOTAL(103,$B$2:B729)</f>
        <v>728</v>
      </c>
      <c r="B729" s="48" t="s">
        <v>19556</v>
      </c>
      <c r="C729" s="49">
        <v>40705921120070</v>
      </c>
      <c r="D729" s="49" t="str">
        <f>VLOOKUP(C729,'Hemis baza'!K:AJ,26,)</f>
        <v>438221100354</v>
      </c>
      <c r="E729" s="24" t="str">
        <f>VLOOKUP(C729,'Hemis baza'!K:AF,13,)</f>
        <v>To‘lov-shartnoma</v>
      </c>
      <c r="F729" s="109" t="str">
        <f>VLOOKUP(C729,'Hemis baza'!K:AF,3,)</f>
        <v>3-kurs</v>
      </c>
      <c r="G729" s="305" t="s">
        <v>140</v>
      </c>
      <c r="H729" s="404" t="str">
        <f>VLOOKUP(C729,'Hemis baza'!K:AF,5,)</f>
        <v>S3-22 MuzT</v>
      </c>
      <c r="I729" s="403" t="str">
        <f>VLOOKUP(C729,'Hemis baza'!K:AF,11,)</f>
        <v>Bakalavr</v>
      </c>
      <c r="J729" s="23" t="str">
        <f>VLOOKUP(C729,'Hemis baza'!K:AF,12,)</f>
        <v>Sirtqi</v>
      </c>
      <c r="K729" s="77"/>
      <c r="L729" s="331">
        <v>12000000</v>
      </c>
      <c r="M729" s="50">
        <f>SUMIF('BR 3'!B:B,'3-kurs'!C729,'BR 3'!G:G)</f>
        <v>9000000</v>
      </c>
      <c r="N729" s="12">
        <f t="shared" si="77"/>
        <v>3000000</v>
      </c>
      <c r="O729" s="50"/>
      <c r="P729" s="12">
        <f t="shared" si="78"/>
        <v>0</v>
      </c>
      <c r="Q729" s="48"/>
      <c r="T729" s="50">
        <f t="shared" si="80"/>
        <v>0</v>
      </c>
      <c r="U729" s="50">
        <v>9000000</v>
      </c>
      <c r="V729" s="50"/>
      <c r="W729" s="50"/>
      <c r="X729" s="558"/>
      <c r="Y729" s="558"/>
      <c r="Z729" s="558"/>
      <c r="AA729" s="55">
        <f t="shared" si="79"/>
        <v>12000000</v>
      </c>
      <c r="AB729" s="55">
        <f t="shared" si="74"/>
        <v>9000000</v>
      </c>
      <c r="AC729" s="55">
        <f t="shared" si="75"/>
        <v>3000000</v>
      </c>
      <c r="AD729" s="55">
        <f t="shared" si="76"/>
        <v>0</v>
      </c>
    </row>
    <row r="730" spans="1:30" s="51" customFormat="1" x14ac:dyDescent="0.25">
      <c r="A730" s="89">
        <f>SUBTOTAL(103,$B$2:B730)</f>
        <v>729</v>
      </c>
      <c r="B730" s="48" t="s">
        <v>19560</v>
      </c>
      <c r="C730" s="49">
        <v>30906975310063</v>
      </c>
      <c r="D730" s="49" t="str">
        <f>VLOOKUP(C730,'Hemis baza'!K:AJ,26,)</f>
        <v>438221100397</v>
      </c>
      <c r="E730" s="24" t="str">
        <f>VLOOKUP(C730,'Hemis baza'!K:AF,13,)</f>
        <v>To‘lov-shartnoma</v>
      </c>
      <c r="F730" s="109" t="str">
        <f>VLOOKUP(C730,'Hemis baza'!K:AF,3,)</f>
        <v>3-kurs</v>
      </c>
      <c r="G730" s="305" t="s">
        <v>140</v>
      </c>
      <c r="H730" s="404" t="str">
        <f>VLOOKUP(C730,'Hemis baza'!K:AF,5,)</f>
        <v>S3-22 MuzT</v>
      </c>
      <c r="I730" s="403" t="str">
        <f>VLOOKUP(C730,'Hemis baza'!K:AF,11,)</f>
        <v>Bakalavr</v>
      </c>
      <c r="J730" s="23" t="str">
        <f>VLOOKUP(C730,'Hemis baza'!K:AF,12,)</f>
        <v>Sirtqi</v>
      </c>
      <c r="K730" s="77"/>
      <c r="L730" s="331">
        <v>12000000</v>
      </c>
      <c r="M730" s="50">
        <f>SUMIF('BR 3'!B:B,'3-kurs'!C730,'BR 3'!G:G)</f>
        <v>2500000</v>
      </c>
      <c r="N730" s="12">
        <f t="shared" si="77"/>
        <v>9500000</v>
      </c>
      <c r="O730" s="50"/>
      <c r="P730" s="12">
        <f t="shared" si="78"/>
        <v>0</v>
      </c>
      <c r="Q730" s="48"/>
      <c r="T730" s="50">
        <f t="shared" si="80"/>
        <v>0</v>
      </c>
      <c r="U730" s="50">
        <v>2500000</v>
      </c>
      <c r="V730" s="50"/>
      <c r="W730" s="50"/>
      <c r="X730" s="558"/>
      <c r="Y730" s="558"/>
      <c r="Z730" s="558"/>
      <c r="AA730" s="55">
        <f t="shared" si="79"/>
        <v>12000000</v>
      </c>
      <c r="AB730" s="55">
        <f t="shared" si="74"/>
        <v>2500000</v>
      </c>
      <c r="AC730" s="55">
        <f t="shared" si="75"/>
        <v>9500000</v>
      </c>
      <c r="AD730" s="55">
        <f t="shared" si="76"/>
        <v>0</v>
      </c>
    </row>
    <row r="731" spans="1:30" s="51" customFormat="1" x14ac:dyDescent="0.25">
      <c r="A731" s="89">
        <f>SUBTOTAL(103,$B$2:B731)</f>
        <v>730</v>
      </c>
      <c r="B731" s="48" t="s">
        <v>19576</v>
      </c>
      <c r="C731" s="49">
        <v>32310975360012</v>
      </c>
      <c r="D731" s="49" t="str">
        <f>VLOOKUP(C731,'Hemis baza'!K:AJ,26,)</f>
        <v>438221100359</v>
      </c>
      <c r="E731" s="24" t="str">
        <f>VLOOKUP(C731,'Hemis baza'!K:AF,13,)</f>
        <v>To‘lov-shartnoma</v>
      </c>
      <c r="F731" s="109" t="str">
        <f>VLOOKUP(C731,'Hemis baza'!K:AF,3,)</f>
        <v>3-kurs</v>
      </c>
      <c r="G731" s="305" t="s">
        <v>140</v>
      </c>
      <c r="H731" s="404" t="str">
        <f>VLOOKUP(C731,'Hemis baza'!K:AF,5,)</f>
        <v>S3-22 MuzT</v>
      </c>
      <c r="I731" s="403" t="str">
        <f>VLOOKUP(C731,'Hemis baza'!K:AF,11,)</f>
        <v>Bakalavr</v>
      </c>
      <c r="J731" s="23" t="str">
        <f>VLOOKUP(C731,'Hemis baza'!K:AF,12,)</f>
        <v>Sirtqi</v>
      </c>
      <c r="K731" s="77"/>
      <c r="L731" s="331">
        <v>12000000</v>
      </c>
      <c r="M731" s="50">
        <f>SUMIF('BR 3'!B:B,'3-kurs'!C731,'BR 3'!G:G)</f>
        <v>9030000</v>
      </c>
      <c r="N731" s="12">
        <f t="shared" si="77"/>
        <v>2970000</v>
      </c>
      <c r="O731" s="50"/>
      <c r="P731" s="12">
        <f t="shared" si="78"/>
        <v>0</v>
      </c>
      <c r="Q731" s="48"/>
      <c r="T731" s="50">
        <f t="shared" si="80"/>
        <v>0</v>
      </c>
      <c r="U731" s="50">
        <v>9030000</v>
      </c>
      <c r="V731" s="50"/>
      <c r="W731" s="50"/>
      <c r="X731" s="558"/>
      <c r="Y731" s="558"/>
      <c r="Z731" s="558"/>
      <c r="AA731" s="55">
        <f t="shared" si="79"/>
        <v>12000000</v>
      </c>
      <c r="AB731" s="55">
        <f t="shared" si="74"/>
        <v>9030000</v>
      </c>
      <c r="AC731" s="55">
        <f t="shared" si="75"/>
        <v>2970000</v>
      </c>
      <c r="AD731" s="55">
        <f t="shared" si="76"/>
        <v>0</v>
      </c>
    </row>
    <row r="732" spans="1:30" s="51" customFormat="1" x14ac:dyDescent="0.25">
      <c r="A732" s="89">
        <f>SUBTOTAL(103,$B$2:B732)</f>
        <v>731</v>
      </c>
      <c r="B732" s="48" t="s">
        <v>19581</v>
      </c>
      <c r="C732" s="49">
        <v>41409952410034</v>
      </c>
      <c r="D732" s="49" t="str">
        <f>VLOOKUP(C732,'Hemis baza'!K:AJ,26,)</f>
        <v>438221100362</v>
      </c>
      <c r="E732" s="24" t="str">
        <f>VLOOKUP(C732,'Hemis baza'!K:AF,13,)</f>
        <v>To‘lov-shartnoma</v>
      </c>
      <c r="F732" s="109" t="str">
        <f>VLOOKUP(C732,'Hemis baza'!K:AF,3,)</f>
        <v>3-kurs</v>
      </c>
      <c r="G732" s="305" t="s">
        <v>140</v>
      </c>
      <c r="H732" s="404" t="str">
        <f>VLOOKUP(C732,'Hemis baza'!K:AF,5,)</f>
        <v>S3-22 MuzT</v>
      </c>
      <c r="I732" s="403" t="str">
        <f>VLOOKUP(C732,'Hemis baza'!K:AF,11,)</f>
        <v>Bakalavr</v>
      </c>
      <c r="J732" s="23" t="str">
        <f>VLOOKUP(C732,'Hemis baza'!K:AF,12,)</f>
        <v>Sirtqi</v>
      </c>
      <c r="K732" s="77"/>
      <c r="L732" s="331">
        <v>12000000</v>
      </c>
      <c r="M732" s="50">
        <f>SUMIF('BR 3'!B:B,'3-kurs'!C732,'BR 3'!G:G)</f>
        <v>6000000</v>
      </c>
      <c r="N732" s="12">
        <f t="shared" si="77"/>
        <v>6000000</v>
      </c>
      <c r="O732" s="50"/>
      <c r="P732" s="12">
        <f t="shared" si="78"/>
        <v>0</v>
      </c>
      <c r="Q732" s="48"/>
      <c r="T732" s="50">
        <f t="shared" si="80"/>
        <v>0</v>
      </c>
      <c r="U732" s="50">
        <v>6000000</v>
      </c>
      <c r="V732" s="50"/>
      <c r="W732" s="50"/>
      <c r="X732" s="558"/>
      <c r="Y732" s="558"/>
      <c r="Z732" s="558"/>
      <c r="AA732" s="55">
        <f t="shared" si="79"/>
        <v>12000000</v>
      </c>
      <c r="AB732" s="55">
        <f t="shared" si="74"/>
        <v>6000000</v>
      </c>
      <c r="AC732" s="55">
        <f t="shared" si="75"/>
        <v>6000000</v>
      </c>
      <c r="AD732" s="55">
        <f t="shared" si="76"/>
        <v>0</v>
      </c>
    </row>
    <row r="733" spans="1:30" s="51" customFormat="1" x14ac:dyDescent="0.25">
      <c r="A733" s="89">
        <f>SUBTOTAL(103,$B$2:B733)</f>
        <v>732</v>
      </c>
      <c r="B733" s="48" t="s">
        <v>7979</v>
      </c>
      <c r="C733" s="49">
        <v>61805035350033</v>
      </c>
      <c r="D733" s="49" t="str">
        <f>VLOOKUP(C733,'Hemis baza'!K:AJ,26,)</f>
        <v>438241102264</v>
      </c>
      <c r="E733" s="24" t="str">
        <f>VLOOKUP(C733,'Hemis baza'!K:AF,13,)</f>
        <v>To‘lov-shartnoma</v>
      </c>
      <c r="F733" s="109" t="str">
        <f>VLOOKUP(C733,'Hemis baza'!K:AF,3,)</f>
        <v>3-kurs</v>
      </c>
      <c r="G733" s="305" t="s">
        <v>270</v>
      </c>
      <c r="H733" s="404" t="str">
        <f>VLOOKUP(C733,'Hemis baza'!K:AF,5,)</f>
        <v>1-22 XTA</v>
      </c>
      <c r="I733" s="403" t="str">
        <f>VLOOKUP(C733,'Hemis baza'!K:AF,11,)</f>
        <v>Bakalavr</v>
      </c>
      <c r="J733" s="23" t="str">
        <f>VLOOKUP(C733,'Hemis baza'!K:AF,12,)</f>
        <v>Kunduzgi</v>
      </c>
      <c r="K733" s="77"/>
      <c r="L733" s="331">
        <v>12000000</v>
      </c>
      <c r="M733" s="50">
        <f>SUMIF('BR 3'!B:B,'3-kurs'!C733,'BR 3'!G:G)</f>
        <v>11500000</v>
      </c>
      <c r="N733" s="12">
        <f t="shared" si="77"/>
        <v>500000</v>
      </c>
      <c r="O733" s="50"/>
      <c r="P733" s="12">
        <f t="shared" si="78"/>
        <v>0</v>
      </c>
      <c r="Q733" s="48"/>
      <c r="T733" s="50">
        <f t="shared" si="80"/>
        <v>0</v>
      </c>
      <c r="U733" s="50">
        <v>11500000</v>
      </c>
      <c r="V733" s="50"/>
      <c r="W733" s="50"/>
      <c r="X733" s="558"/>
      <c r="Y733" s="558"/>
      <c r="Z733" s="558"/>
      <c r="AA733" s="55">
        <f t="shared" si="79"/>
        <v>12000000</v>
      </c>
      <c r="AB733" s="55">
        <f t="shared" ref="AB733:AB752" si="81">M733</f>
        <v>11500000</v>
      </c>
      <c r="AC733" s="55">
        <f t="shared" ref="AC733:AC752" si="82">N733</f>
        <v>500000</v>
      </c>
      <c r="AD733" s="55">
        <f t="shared" ref="AD733:AD752" si="83">P733</f>
        <v>0</v>
      </c>
    </row>
    <row r="734" spans="1:30" s="51" customFormat="1" x14ac:dyDescent="0.25">
      <c r="A734" s="89">
        <f>SUBTOTAL(103,$B$2:B734)</f>
        <v>733</v>
      </c>
      <c r="B734" s="48" t="s">
        <v>19691</v>
      </c>
      <c r="C734" s="49">
        <v>61809005310067</v>
      </c>
      <c r="D734" s="49" t="str">
        <f>VLOOKUP(C734,'Hemis baza'!K:AJ,26,)</f>
        <v>438221100398</v>
      </c>
      <c r="E734" s="24" t="str">
        <f>VLOOKUP(C734,'Hemis baza'!K:AF,13,)</f>
        <v>To‘lov-shartnoma</v>
      </c>
      <c r="F734" s="109" t="str">
        <f>VLOOKUP(C734,'Hemis baza'!K:AF,3,)</f>
        <v>3-kurs</v>
      </c>
      <c r="G734" s="47" t="s">
        <v>36</v>
      </c>
      <c r="H734" s="404" t="str">
        <f>VLOOKUP(C734,'Hemis baza'!K:AF,5,)</f>
        <v>S1-22 MT</v>
      </c>
      <c r="I734" s="403" t="str">
        <f>VLOOKUP(C734,'Hemis baza'!K:AF,11,)</f>
        <v>Bakalavr</v>
      </c>
      <c r="J734" s="23" t="str">
        <f>VLOOKUP(C734,'Hemis baza'!K:AF,12,)</f>
        <v>Sirtqi</v>
      </c>
      <c r="K734" s="77"/>
      <c r="L734" s="331">
        <v>15000000</v>
      </c>
      <c r="M734" s="50">
        <f>SUMIF('BR 3'!B:B,'3-kurs'!C734,'BR 3'!G:G)</f>
        <v>7000000</v>
      </c>
      <c r="N734" s="12">
        <f t="shared" si="77"/>
        <v>8000000</v>
      </c>
      <c r="O734" s="50"/>
      <c r="P734" s="12">
        <f t="shared" si="78"/>
        <v>0</v>
      </c>
      <c r="Q734" s="48"/>
      <c r="T734" s="50">
        <f t="shared" si="80"/>
        <v>0</v>
      </c>
      <c r="U734" s="50">
        <v>7000000</v>
      </c>
      <c r="V734" s="50"/>
      <c r="W734" s="50"/>
      <c r="X734" s="558"/>
      <c r="Y734" s="558"/>
      <c r="Z734" s="558"/>
      <c r="AA734" s="55">
        <f t="shared" si="79"/>
        <v>15000000</v>
      </c>
      <c r="AB734" s="55">
        <f t="shared" si="81"/>
        <v>7000000</v>
      </c>
      <c r="AC734" s="55">
        <f t="shared" si="82"/>
        <v>8000000</v>
      </c>
      <c r="AD734" s="55">
        <f t="shared" si="83"/>
        <v>0</v>
      </c>
    </row>
    <row r="735" spans="1:30" s="51" customFormat="1" x14ac:dyDescent="0.25">
      <c r="A735" s="89">
        <f>SUBTOTAL(103,$B$2:B735)</f>
        <v>734</v>
      </c>
      <c r="B735" s="48" t="s">
        <v>19695</v>
      </c>
      <c r="C735" s="49">
        <v>41511965310088</v>
      </c>
      <c r="D735" s="49" t="str">
        <f>VLOOKUP(C735,'Hemis baza'!K:AJ,26,)</f>
        <v>438221100352</v>
      </c>
      <c r="E735" s="24" t="str">
        <f>VLOOKUP(C735,'Hemis baza'!K:AF,13,)</f>
        <v>To‘lov-shartnoma</v>
      </c>
      <c r="F735" s="109" t="str">
        <f>VLOOKUP(C735,'Hemis baza'!K:AF,3,)</f>
        <v>3-kurs</v>
      </c>
      <c r="G735" s="47" t="s">
        <v>36</v>
      </c>
      <c r="H735" s="404" t="str">
        <f>VLOOKUP(C735,'Hemis baza'!K:AF,5,)</f>
        <v>S1-22 MT</v>
      </c>
      <c r="I735" s="403" t="str">
        <f>VLOOKUP(C735,'Hemis baza'!K:AF,11,)</f>
        <v>Bakalavr</v>
      </c>
      <c r="J735" s="23" t="str">
        <f>VLOOKUP(C735,'Hemis baza'!K:AF,12,)</f>
        <v>Sirtqi</v>
      </c>
      <c r="K735" s="77"/>
      <c r="L735" s="331">
        <v>15000000</v>
      </c>
      <c r="M735" s="50">
        <f>SUMIF('BR 3'!B:B,'3-kurs'!C735,'BR 3'!G:G)</f>
        <v>9000000</v>
      </c>
      <c r="N735" s="12">
        <f t="shared" si="77"/>
        <v>6000000</v>
      </c>
      <c r="O735" s="50"/>
      <c r="P735" s="12">
        <f t="shared" si="78"/>
        <v>0</v>
      </c>
      <c r="Q735" s="48"/>
      <c r="T735" s="50">
        <f t="shared" si="80"/>
        <v>0</v>
      </c>
      <c r="U735" s="50">
        <v>9000000</v>
      </c>
      <c r="V735" s="50"/>
      <c r="W735" s="50"/>
      <c r="X735" s="558"/>
      <c r="Y735" s="558"/>
      <c r="Z735" s="558"/>
      <c r="AA735" s="55">
        <f t="shared" si="79"/>
        <v>15000000</v>
      </c>
      <c r="AB735" s="55">
        <f t="shared" si="81"/>
        <v>9000000</v>
      </c>
      <c r="AC735" s="55">
        <f t="shared" si="82"/>
        <v>6000000</v>
      </c>
      <c r="AD735" s="55">
        <f t="shared" si="83"/>
        <v>0</v>
      </c>
    </row>
    <row r="736" spans="1:30" s="51" customFormat="1" x14ac:dyDescent="0.25">
      <c r="A736" s="89">
        <f>SUBTOTAL(103,$B$2:B736)</f>
        <v>735</v>
      </c>
      <c r="B736" s="48" t="s">
        <v>19698</v>
      </c>
      <c r="C736" s="49">
        <v>42310995270026</v>
      </c>
      <c r="D736" s="49" t="e">
        <f>VLOOKUP(C736,'Hemis baza'!K:AJ,26,)</f>
        <v>#N/A</v>
      </c>
      <c r="E736" s="24" t="e">
        <f>VLOOKUP(C736,'Hemis baza'!K:AF,13,)</f>
        <v>#N/A</v>
      </c>
      <c r="F736" s="109" t="e">
        <f>VLOOKUP(C736,'Hemis baza'!K:AF,3,)</f>
        <v>#N/A</v>
      </c>
      <c r="G736" s="47" t="s">
        <v>36</v>
      </c>
      <c r="H736" s="404" t="e">
        <f>VLOOKUP(C736,'Hemis baza'!K:AF,5,)</f>
        <v>#N/A</v>
      </c>
      <c r="I736" s="403" t="e">
        <f>VLOOKUP(C736,'Hemis baza'!K:AF,11,)</f>
        <v>#N/A</v>
      </c>
      <c r="J736" s="23" t="e">
        <f>VLOOKUP(C736,'Hemis baza'!K:AF,12,)</f>
        <v>#N/A</v>
      </c>
      <c r="K736" s="77"/>
      <c r="L736" s="331">
        <v>15000000</v>
      </c>
      <c r="M736" s="50">
        <f>SUMIF('BR 3'!B:B,'3-kurs'!C736,'BR 3'!G:G)</f>
        <v>0</v>
      </c>
      <c r="N736" s="12">
        <f t="shared" si="77"/>
        <v>15000000</v>
      </c>
      <c r="O736" s="50"/>
      <c r="P736" s="12">
        <f t="shared" si="78"/>
        <v>0</v>
      </c>
      <c r="Q736" s="48"/>
      <c r="T736" s="50">
        <f t="shared" si="80"/>
        <v>0</v>
      </c>
      <c r="U736" s="50">
        <v>0</v>
      </c>
      <c r="V736" s="50"/>
      <c r="W736" s="50"/>
      <c r="X736" s="558"/>
      <c r="Y736" s="558"/>
      <c r="Z736" s="558"/>
      <c r="AA736" s="55">
        <f t="shared" si="79"/>
        <v>15000000</v>
      </c>
      <c r="AB736" s="55">
        <f t="shared" si="81"/>
        <v>0</v>
      </c>
      <c r="AC736" s="55">
        <f t="shared" si="82"/>
        <v>15000000</v>
      </c>
      <c r="AD736" s="55">
        <f t="shared" si="83"/>
        <v>0</v>
      </c>
    </row>
    <row r="737" spans="1:30" s="51" customFormat="1" x14ac:dyDescent="0.25">
      <c r="A737" s="89">
        <f>SUBTOTAL(103,$B$2:B737)</f>
        <v>736</v>
      </c>
      <c r="B737" s="48" t="s">
        <v>19699</v>
      </c>
      <c r="C737" s="49">
        <v>61806055350016</v>
      </c>
      <c r="D737" s="49" t="e">
        <f>VLOOKUP(C737,'Hemis baza'!K:AJ,26,)</f>
        <v>#N/A</v>
      </c>
      <c r="E737" s="24" t="e">
        <f>VLOOKUP(C737,'Hemis baza'!K:AF,13,)</f>
        <v>#N/A</v>
      </c>
      <c r="F737" s="109" t="e">
        <f>VLOOKUP(C737,'Hemis baza'!K:AF,3,)</f>
        <v>#N/A</v>
      </c>
      <c r="G737" s="47" t="s">
        <v>36</v>
      </c>
      <c r="H737" s="404" t="e">
        <f>VLOOKUP(C737,'Hemis baza'!K:AF,5,)</f>
        <v>#N/A</v>
      </c>
      <c r="I737" s="403" t="e">
        <f>VLOOKUP(C737,'Hemis baza'!K:AF,11,)</f>
        <v>#N/A</v>
      </c>
      <c r="J737" s="23" t="e">
        <f>VLOOKUP(C737,'Hemis baza'!K:AF,12,)</f>
        <v>#N/A</v>
      </c>
      <c r="K737" s="77"/>
      <c r="L737" s="331">
        <v>15000000</v>
      </c>
      <c r="M737" s="50">
        <f>SUMIF('BR 3'!B:B,'3-kurs'!C737,'BR 3'!G:G)</f>
        <v>0</v>
      </c>
      <c r="N737" s="12">
        <f t="shared" si="77"/>
        <v>15000000</v>
      </c>
      <c r="O737" s="50"/>
      <c r="P737" s="12">
        <f t="shared" si="78"/>
        <v>0</v>
      </c>
      <c r="Q737" s="48"/>
      <c r="T737" s="50">
        <f t="shared" si="80"/>
        <v>0</v>
      </c>
      <c r="U737" s="50">
        <v>0</v>
      </c>
      <c r="V737" s="50"/>
      <c r="W737" s="50"/>
      <c r="X737" s="558"/>
      <c r="Y737" s="558"/>
      <c r="Z737" s="558"/>
      <c r="AA737" s="55">
        <f t="shared" si="79"/>
        <v>15000000</v>
      </c>
      <c r="AB737" s="55">
        <f t="shared" si="81"/>
        <v>0</v>
      </c>
      <c r="AC737" s="55">
        <f t="shared" si="82"/>
        <v>15000000</v>
      </c>
      <c r="AD737" s="55">
        <f t="shared" si="83"/>
        <v>0</v>
      </c>
    </row>
    <row r="738" spans="1:30" s="51" customFormat="1" x14ac:dyDescent="0.25">
      <c r="A738" s="89">
        <f>SUBTOTAL(103,$B$2:B738)</f>
        <v>737</v>
      </c>
      <c r="B738" s="48" t="s">
        <v>18560</v>
      </c>
      <c r="C738" s="49">
        <v>61512035300026</v>
      </c>
      <c r="D738" s="49" t="str">
        <f>VLOOKUP(C738,'Hemis baza'!K:AJ,26,)</f>
        <v>438241101967</v>
      </c>
      <c r="E738" s="24" t="str">
        <f>VLOOKUP(C738,'Hemis baza'!K:AF,13,)</f>
        <v>To‘lov-shartnoma</v>
      </c>
      <c r="F738" s="109" t="str">
        <f>VLOOKUP(C738,'Hemis baza'!K:AF,3,)</f>
        <v>3-kurs</v>
      </c>
      <c r="G738" s="305" t="s">
        <v>140</v>
      </c>
      <c r="H738" s="404" t="str">
        <f>VLOOKUP(C738,'Hemis baza'!K:AF,5,)</f>
        <v>S1-22 MuzT</v>
      </c>
      <c r="I738" s="403" t="str">
        <f>VLOOKUP(C738,'Hemis baza'!K:AF,11,)</f>
        <v>Bakalavr</v>
      </c>
      <c r="J738" s="23" t="str">
        <f>VLOOKUP(C738,'Hemis baza'!K:AF,12,)</f>
        <v>Sirtqi</v>
      </c>
      <c r="K738" s="77"/>
      <c r="L738" s="331">
        <v>15000000</v>
      </c>
      <c r="M738" s="50">
        <f>SUMIF('BR 3'!B:B,'3-kurs'!C738,'BR 3'!G:G)</f>
        <v>7150235</v>
      </c>
      <c r="N738" s="12">
        <f t="shared" si="77"/>
        <v>7849765</v>
      </c>
      <c r="O738" s="50"/>
      <c r="P738" s="12">
        <f t="shared" si="78"/>
        <v>0</v>
      </c>
      <c r="Q738" s="48"/>
      <c r="T738" s="50">
        <f t="shared" si="80"/>
        <v>0</v>
      </c>
      <c r="U738" s="50">
        <v>7150235</v>
      </c>
      <c r="V738" s="50"/>
      <c r="W738" s="50"/>
      <c r="X738" s="558"/>
      <c r="Y738" s="558"/>
      <c r="Z738" s="558"/>
      <c r="AA738" s="55">
        <f t="shared" si="79"/>
        <v>15000000</v>
      </c>
      <c r="AB738" s="55">
        <f t="shared" si="81"/>
        <v>7150235</v>
      </c>
      <c r="AC738" s="55">
        <f t="shared" si="82"/>
        <v>7849765</v>
      </c>
      <c r="AD738" s="55">
        <f t="shared" si="83"/>
        <v>0</v>
      </c>
    </row>
    <row r="739" spans="1:30" s="51" customFormat="1" x14ac:dyDescent="0.25">
      <c r="A739" s="89">
        <f>SUBTOTAL(103,$B$2:B739)</f>
        <v>738</v>
      </c>
      <c r="B739" s="48" t="s">
        <v>19708</v>
      </c>
      <c r="C739" s="49">
        <v>41809901060062</v>
      </c>
      <c r="D739" s="49" t="str">
        <f>VLOOKUP(C739,'Hemis baza'!K:AJ,26,)</f>
        <v>438221100391</v>
      </c>
      <c r="E739" s="24" t="str">
        <f>VLOOKUP(C739,'Hemis baza'!K:AF,13,)</f>
        <v>To‘lov-shartnoma</v>
      </c>
      <c r="F739" s="109" t="str">
        <f>VLOOKUP(C739,'Hemis baza'!K:AF,3,)</f>
        <v>3-kurs</v>
      </c>
      <c r="G739" s="305" t="s">
        <v>140</v>
      </c>
      <c r="H739" s="404" t="str">
        <f>VLOOKUP(C739,'Hemis baza'!K:AF,5,)</f>
        <v>S2-22 MuzT</v>
      </c>
      <c r="I739" s="403" t="str">
        <f>VLOOKUP(C739,'Hemis baza'!K:AF,11,)</f>
        <v>Bakalavr</v>
      </c>
      <c r="J739" s="23" t="str">
        <f>VLOOKUP(C739,'Hemis baza'!K:AF,12,)</f>
        <v>Sirtqi</v>
      </c>
      <c r="K739" s="77"/>
      <c r="L739" s="331">
        <v>15000000</v>
      </c>
      <c r="M739" s="50">
        <f>SUMIF('BR 3'!B:B,'3-kurs'!C739,'BR 3'!G:G)</f>
        <v>9000000</v>
      </c>
      <c r="N739" s="12">
        <f t="shared" si="77"/>
        <v>6000000</v>
      </c>
      <c r="O739" s="50"/>
      <c r="P739" s="12">
        <f t="shared" si="78"/>
        <v>0</v>
      </c>
      <c r="Q739" s="48"/>
      <c r="T739" s="50">
        <f t="shared" si="80"/>
        <v>0</v>
      </c>
      <c r="U739" s="50">
        <v>9000000</v>
      </c>
      <c r="V739" s="50"/>
      <c r="W739" s="50"/>
      <c r="X739" s="558"/>
      <c r="Y739" s="558"/>
      <c r="Z739" s="558"/>
      <c r="AA739" s="55">
        <f t="shared" si="79"/>
        <v>15000000</v>
      </c>
      <c r="AB739" s="55">
        <f t="shared" si="81"/>
        <v>9000000</v>
      </c>
      <c r="AC739" s="55">
        <f t="shared" si="82"/>
        <v>6000000</v>
      </c>
      <c r="AD739" s="55">
        <f t="shared" si="83"/>
        <v>0</v>
      </c>
    </row>
    <row r="740" spans="1:30" s="51" customFormat="1" x14ac:dyDescent="0.25">
      <c r="A740" s="89">
        <f>SUBTOTAL(103,$B$2:B740)</f>
        <v>739</v>
      </c>
      <c r="B740" s="48" t="s">
        <v>19714</v>
      </c>
      <c r="C740" s="49">
        <v>41805951140048</v>
      </c>
      <c r="D740" s="49" t="str">
        <f>VLOOKUP(C740,'Hemis baza'!K:AJ,26,)</f>
        <v>438221100347</v>
      </c>
      <c r="E740" s="24" t="str">
        <f>VLOOKUP(C740,'Hemis baza'!K:AF,13,)</f>
        <v>To‘lov-shartnoma</v>
      </c>
      <c r="F740" s="109" t="str">
        <f>VLOOKUP(C740,'Hemis baza'!K:AF,3,)</f>
        <v>3-kurs</v>
      </c>
      <c r="G740" s="305" t="s">
        <v>140</v>
      </c>
      <c r="H740" s="404" t="str">
        <f>VLOOKUP(C740,'Hemis baza'!K:AF,5,)</f>
        <v>S3-22 MuzT</v>
      </c>
      <c r="I740" s="403" t="str">
        <f>VLOOKUP(C740,'Hemis baza'!K:AF,11,)</f>
        <v>Bakalavr</v>
      </c>
      <c r="J740" s="23" t="str">
        <f>VLOOKUP(C740,'Hemis baza'!K:AF,12,)</f>
        <v>Sirtqi</v>
      </c>
      <c r="K740" s="77"/>
      <c r="L740" s="331">
        <v>15000000</v>
      </c>
      <c r="M740" s="50">
        <f>SUMIF('BR 3'!B:B,'3-kurs'!C740,'BR 3'!G:G)</f>
        <v>9000000</v>
      </c>
      <c r="N740" s="12">
        <f t="shared" si="77"/>
        <v>6000000</v>
      </c>
      <c r="O740" s="50"/>
      <c r="P740" s="12">
        <f t="shared" si="78"/>
        <v>0</v>
      </c>
      <c r="Q740" s="48"/>
      <c r="T740" s="50">
        <f t="shared" si="80"/>
        <v>0</v>
      </c>
      <c r="U740" s="50">
        <v>9000000</v>
      </c>
      <c r="V740" s="50"/>
      <c r="W740" s="50"/>
      <c r="X740" s="558"/>
      <c r="Y740" s="558"/>
      <c r="Z740" s="558"/>
      <c r="AA740" s="55">
        <f t="shared" si="79"/>
        <v>15000000</v>
      </c>
      <c r="AB740" s="55">
        <f t="shared" si="81"/>
        <v>9000000</v>
      </c>
      <c r="AC740" s="55">
        <f t="shared" si="82"/>
        <v>6000000</v>
      </c>
      <c r="AD740" s="55">
        <f t="shared" si="83"/>
        <v>0</v>
      </c>
    </row>
    <row r="741" spans="1:30" s="51" customFormat="1" x14ac:dyDescent="0.25">
      <c r="A741" s="89">
        <f>SUBTOTAL(103,$B$2:B741)</f>
        <v>740</v>
      </c>
      <c r="B741" s="48" t="s">
        <v>19727</v>
      </c>
      <c r="C741" s="49">
        <v>52601027170012</v>
      </c>
      <c r="D741" s="49" t="str">
        <f>VLOOKUP(C741,'Hemis baza'!K:AJ,26,)</f>
        <v>438241102269</v>
      </c>
      <c r="E741" s="24" t="str">
        <f>VLOOKUP(C741,'Hemis baza'!K:AF,13,)</f>
        <v>To‘lov-shartnoma</v>
      </c>
      <c r="F741" s="109" t="str">
        <f>VLOOKUP(C741,'Hemis baza'!K:AF,3,)</f>
        <v>3-kurs</v>
      </c>
      <c r="G741" s="305" t="s">
        <v>140</v>
      </c>
      <c r="H741" s="404" t="str">
        <f>VLOOKUP(C741,'Hemis baza'!K:AF,5,)</f>
        <v>S3-22 MuzT</v>
      </c>
      <c r="I741" s="403" t="str">
        <f>VLOOKUP(C741,'Hemis baza'!K:AF,11,)</f>
        <v>Bakalavr</v>
      </c>
      <c r="J741" s="23" t="str">
        <f>VLOOKUP(C741,'Hemis baza'!K:AF,12,)</f>
        <v>Sirtqi</v>
      </c>
      <c r="K741" s="77"/>
      <c r="L741" s="331">
        <v>15000000</v>
      </c>
      <c r="M741" s="50">
        <f>SUMIF('BR 3'!B:B,'3-kurs'!C741,'BR 3'!G:G)</f>
        <v>12000000</v>
      </c>
      <c r="N741" s="12">
        <f t="shared" si="77"/>
        <v>3000000</v>
      </c>
      <c r="O741" s="50"/>
      <c r="P741" s="12">
        <f t="shared" si="78"/>
        <v>0</v>
      </c>
      <c r="Q741" s="48"/>
      <c r="T741" s="50">
        <f t="shared" si="80"/>
        <v>0</v>
      </c>
      <c r="U741" s="50">
        <v>12000000</v>
      </c>
      <c r="V741" s="50"/>
      <c r="W741" s="50"/>
      <c r="X741" s="558"/>
      <c r="Y741" s="558"/>
      <c r="Z741" s="558"/>
      <c r="AA741" s="55">
        <f t="shared" si="79"/>
        <v>15000000</v>
      </c>
      <c r="AB741" s="55">
        <f t="shared" si="81"/>
        <v>12000000</v>
      </c>
      <c r="AC741" s="55">
        <f t="shared" si="82"/>
        <v>3000000</v>
      </c>
      <c r="AD741" s="55">
        <f t="shared" si="83"/>
        <v>0</v>
      </c>
    </row>
    <row r="742" spans="1:30" s="51" customFormat="1" x14ac:dyDescent="0.25">
      <c r="A742" s="89">
        <f>SUBTOTAL(103,$B$2:B742)</f>
        <v>741</v>
      </c>
      <c r="B742" s="48" t="s">
        <v>19731</v>
      </c>
      <c r="C742" s="49">
        <v>41202861050076</v>
      </c>
      <c r="D742" s="49" t="str">
        <f>VLOOKUP(C742,'Hemis baza'!K:AJ,26,)</f>
        <v>438241102179</v>
      </c>
      <c r="E742" s="24" t="str">
        <f>VLOOKUP(C742,'Hemis baza'!K:AF,13,)</f>
        <v>To‘lov-shartnoma</v>
      </c>
      <c r="F742" s="109" t="str">
        <f>VLOOKUP(C742,'Hemis baza'!K:AF,3,)</f>
        <v>3-kurs</v>
      </c>
      <c r="G742" s="305" t="s">
        <v>181</v>
      </c>
      <c r="H742" s="404" t="str">
        <f>VLOOKUP(C742,'Hemis baza'!K:AF,5,)</f>
        <v>S1-22 O`TA</v>
      </c>
      <c r="I742" s="403" t="str">
        <f>VLOOKUP(C742,'Hemis baza'!K:AF,11,)</f>
        <v>Bakalavr</v>
      </c>
      <c r="J742" s="23" t="str">
        <f>VLOOKUP(C742,'Hemis baza'!K:AF,12,)</f>
        <v>Sirtqi</v>
      </c>
      <c r="K742" s="77"/>
      <c r="L742" s="331">
        <v>15000000</v>
      </c>
      <c r="M742" s="50">
        <f>SUMIF('BR 3'!B:B,'3-kurs'!C742,'BR 3'!G:G)</f>
        <v>10000000</v>
      </c>
      <c r="N742" s="12">
        <f t="shared" si="77"/>
        <v>5000000</v>
      </c>
      <c r="O742" s="50"/>
      <c r="P742" s="12">
        <f t="shared" si="78"/>
        <v>0</v>
      </c>
      <c r="Q742" s="48"/>
      <c r="T742" s="50">
        <f t="shared" si="80"/>
        <v>0</v>
      </c>
      <c r="U742" s="50">
        <v>10000000</v>
      </c>
      <c r="V742" s="50"/>
      <c r="W742" s="50"/>
      <c r="X742" s="558"/>
      <c r="Y742" s="558"/>
      <c r="Z742" s="558"/>
      <c r="AA742" s="55">
        <f t="shared" si="79"/>
        <v>15000000</v>
      </c>
      <c r="AB742" s="55">
        <f t="shared" si="81"/>
        <v>10000000</v>
      </c>
      <c r="AC742" s="55">
        <f t="shared" si="82"/>
        <v>5000000</v>
      </c>
      <c r="AD742" s="55">
        <f t="shared" si="83"/>
        <v>0</v>
      </c>
    </row>
    <row r="743" spans="1:30" s="51" customFormat="1" x14ac:dyDescent="0.25">
      <c r="A743" s="89">
        <f>SUBTOTAL(103,$B$2:B743)</f>
        <v>742</v>
      </c>
      <c r="B743" s="48" t="s">
        <v>19734</v>
      </c>
      <c r="C743" s="49">
        <v>41308911060023</v>
      </c>
      <c r="D743" s="49" t="str">
        <f>VLOOKUP(C743,'Hemis baza'!K:AJ,26,)</f>
        <v>438241102180</v>
      </c>
      <c r="E743" s="24" t="str">
        <f>VLOOKUP(C743,'Hemis baza'!K:AF,13,)</f>
        <v>To‘lov-shartnoma</v>
      </c>
      <c r="F743" s="109" t="str">
        <f>VLOOKUP(C743,'Hemis baza'!K:AF,3,)</f>
        <v>3-kurs</v>
      </c>
      <c r="G743" s="305" t="s">
        <v>181</v>
      </c>
      <c r="H743" s="404" t="str">
        <f>VLOOKUP(C743,'Hemis baza'!K:AF,5,)</f>
        <v>S1-22 O`TA</v>
      </c>
      <c r="I743" s="403" t="str">
        <f>VLOOKUP(C743,'Hemis baza'!K:AF,11,)</f>
        <v>Bakalavr</v>
      </c>
      <c r="J743" s="23" t="str">
        <f>VLOOKUP(C743,'Hemis baza'!K:AF,12,)</f>
        <v>Sirtqi</v>
      </c>
      <c r="K743" s="77"/>
      <c r="L743" s="331">
        <v>15000000</v>
      </c>
      <c r="M743" s="50">
        <f>SUMIF('BR 3'!B:B,'3-kurs'!C743,'BR 3'!G:G)</f>
        <v>4000000</v>
      </c>
      <c r="N743" s="12">
        <f t="shared" si="77"/>
        <v>11000000</v>
      </c>
      <c r="O743" s="50"/>
      <c r="P743" s="12">
        <f t="shared" si="78"/>
        <v>0</v>
      </c>
      <c r="Q743" s="48"/>
      <c r="T743" s="50">
        <f t="shared" si="80"/>
        <v>0</v>
      </c>
      <c r="U743" s="50">
        <v>4000000</v>
      </c>
      <c r="V743" s="50"/>
      <c r="W743" s="50"/>
      <c r="X743" s="558"/>
      <c r="Y743" s="558"/>
      <c r="Z743" s="558"/>
      <c r="AA743" s="55">
        <f t="shared" si="79"/>
        <v>15000000</v>
      </c>
      <c r="AB743" s="55">
        <f t="shared" si="81"/>
        <v>4000000</v>
      </c>
      <c r="AC743" s="55">
        <f t="shared" si="82"/>
        <v>11000000</v>
      </c>
      <c r="AD743" s="55">
        <f t="shared" si="83"/>
        <v>0</v>
      </c>
    </row>
    <row r="744" spans="1:30" s="51" customFormat="1" x14ac:dyDescent="0.25">
      <c r="A744" s="89">
        <f>SUBTOTAL(103,$B$2:B744)</f>
        <v>743</v>
      </c>
      <c r="B744" s="48" t="s">
        <v>19739</v>
      </c>
      <c r="C744" s="49">
        <v>61203035340027</v>
      </c>
      <c r="D744" s="49" t="str">
        <f>VLOOKUP(C744,'Hemis baza'!K:AJ,26,)</f>
        <v>438241102262</v>
      </c>
      <c r="E744" s="24" t="str">
        <f>VLOOKUP(C744,'Hemis baza'!K:AF,13,)</f>
        <v>To‘lov-shartnoma</v>
      </c>
      <c r="F744" s="109" t="str">
        <f>VLOOKUP(C744,'Hemis baza'!K:AF,3,)</f>
        <v>3-kurs</v>
      </c>
      <c r="G744" s="305" t="s">
        <v>181</v>
      </c>
      <c r="H744" s="404" t="str">
        <f>VLOOKUP(C744,'Hemis baza'!K:AF,5,)</f>
        <v>S1-22 O`TA</v>
      </c>
      <c r="I744" s="403" t="str">
        <f>VLOOKUP(C744,'Hemis baza'!K:AF,11,)</f>
        <v>Bakalavr</v>
      </c>
      <c r="J744" s="23" t="str">
        <f>VLOOKUP(C744,'Hemis baza'!K:AF,12,)</f>
        <v>Sirtqi</v>
      </c>
      <c r="K744" s="77"/>
      <c r="L744" s="331">
        <v>15000000</v>
      </c>
      <c r="M744" s="50">
        <f>SUMIF('BR 3'!B:B,'3-kurs'!C744,'BR 3'!G:G)</f>
        <v>5000000</v>
      </c>
      <c r="N744" s="12">
        <f t="shared" si="77"/>
        <v>10000000</v>
      </c>
      <c r="O744" s="50"/>
      <c r="P744" s="12">
        <f t="shared" si="78"/>
        <v>0</v>
      </c>
      <c r="Q744" s="48"/>
      <c r="T744" s="50">
        <f t="shared" si="80"/>
        <v>0</v>
      </c>
      <c r="U744" s="50">
        <v>5000000</v>
      </c>
      <c r="V744" s="50"/>
      <c r="W744" s="50"/>
      <c r="X744" s="558"/>
      <c r="Y744" s="558"/>
      <c r="Z744" s="558"/>
      <c r="AA744" s="55">
        <f t="shared" si="79"/>
        <v>15000000</v>
      </c>
      <c r="AB744" s="55">
        <f t="shared" si="81"/>
        <v>5000000</v>
      </c>
      <c r="AC744" s="55">
        <f t="shared" si="82"/>
        <v>10000000</v>
      </c>
      <c r="AD744" s="55">
        <f t="shared" si="83"/>
        <v>0</v>
      </c>
    </row>
    <row r="745" spans="1:30" s="51" customFormat="1" x14ac:dyDescent="0.25">
      <c r="A745" s="89">
        <f>SUBTOTAL(103,$B$2:B745)</f>
        <v>744</v>
      </c>
      <c r="B745" s="48" t="s">
        <v>19747</v>
      </c>
      <c r="C745" s="49">
        <v>41708925360029</v>
      </c>
      <c r="D745" s="49" t="str">
        <f>VLOOKUP(C745,'Hemis baza'!K:AJ,26,)</f>
        <v>438221100428</v>
      </c>
      <c r="E745" s="24" t="str">
        <f>VLOOKUP(C745,'Hemis baza'!K:AF,13,)</f>
        <v>To‘lov-shartnoma</v>
      </c>
      <c r="F745" s="109" t="str">
        <f>VLOOKUP(C745,'Hemis baza'!K:AF,3,)</f>
        <v>3-kurs</v>
      </c>
      <c r="G745" s="305" t="s">
        <v>181</v>
      </c>
      <c r="H745" s="404" t="str">
        <f>VLOOKUP(C745,'Hemis baza'!K:AF,5,)</f>
        <v>S1-22 O`TA</v>
      </c>
      <c r="I745" s="403" t="str">
        <f>VLOOKUP(C745,'Hemis baza'!K:AF,11,)</f>
        <v>Bakalavr</v>
      </c>
      <c r="J745" s="23" t="str">
        <f>VLOOKUP(C745,'Hemis baza'!K:AF,12,)</f>
        <v>Sirtqi</v>
      </c>
      <c r="K745" s="77"/>
      <c r="L745" s="331">
        <v>15000000</v>
      </c>
      <c r="M745" s="50">
        <f>SUMIF('BR 3'!B:B,'3-kurs'!C745,'BR 3'!G:G)</f>
        <v>10000000</v>
      </c>
      <c r="N745" s="12">
        <f t="shared" si="77"/>
        <v>5000000</v>
      </c>
      <c r="O745" s="50"/>
      <c r="P745" s="12">
        <f t="shared" si="78"/>
        <v>0</v>
      </c>
      <c r="Q745" s="48"/>
      <c r="T745" s="50">
        <f t="shared" si="80"/>
        <v>0</v>
      </c>
      <c r="U745" s="50">
        <v>10000000</v>
      </c>
      <c r="V745" s="50"/>
      <c r="W745" s="50"/>
      <c r="X745" s="558"/>
      <c r="Y745" s="558"/>
      <c r="Z745" s="558"/>
      <c r="AA745" s="55">
        <f t="shared" si="79"/>
        <v>15000000</v>
      </c>
      <c r="AB745" s="55">
        <f t="shared" si="81"/>
        <v>10000000</v>
      </c>
      <c r="AC745" s="55">
        <f t="shared" si="82"/>
        <v>5000000</v>
      </c>
      <c r="AD745" s="55">
        <f t="shared" si="83"/>
        <v>0</v>
      </c>
    </row>
    <row r="746" spans="1:30" s="51" customFormat="1" x14ac:dyDescent="0.25">
      <c r="A746" s="89">
        <f>SUBTOTAL(103,$B$2:B746)</f>
        <v>745</v>
      </c>
      <c r="B746" s="48" t="s">
        <v>19751</v>
      </c>
      <c r="C746" s="49">
        <v>40505901100087</v>
      </c>
      <c r="D746" s="49" t="str">
        <f>VLOOKUP(C746,'Hemis baza'!K:AJ,26,)</f>
        <v>438241102178</v>
      </c>
      <c r="E746" s="24" t="str">
        <f>VLOOKUP(C746,'Hemis baza'!K:AF,13,)</f>
        <v>To‘lov-shartnoma</v>
      </c>
      <c r="F746" s="109" t="str">
        <f>VLOOKUP(C746,'Hemis baza'!K:AF,3,)</f>
        <v>3-kurs</v>
      </c>
      <c r="G746" s="305" t="s">
        <v>181</v>
      </c>
      <c r="H746" s="404" t="str">
        <f>VLOOKUP(C746,'Hemis baza'!K:AF,5,)</f>
        <v>S1-22 O`TA</v>
      </c>
      <c r="I746" s="403" t="str">
        <f>VLOOKUP(C746,'Hemis baza'!K:AF,11,)</f>
        <v>Bakalavr</v>
      </c>
      <c r="J746" s="23" t="str">
        <f>VLOOKUP(C746,'Hemis baza'!K:AF,12,)</f>
        <v>Sirtqi</v>
      </c>
      <c r="K746" s="77"/>
      <c r="L746" s="331">
        <v>15000000</v>
      </c>
      <c r="M746" s="50">
        <f>SUMIF('BR 3'!B:B,'3-kurs'!C746,'BR 3'!G:G)</f>
        <v>10005000</v>
      </c>
      <c r="N746" s="12">
        <f t="shared" si="77"/>
        <v>4995000</v>
      </c>
      <c r="O746" s="50"/>
      <c r="P746" s="12">
        <f t="shared" si="78"/>
        <v>0</v>
      </c>
      <c r="Q746" s="48"/>
      <c r="T746" s="50">
        <f t="shared" si="80"/>
        <v>0</v>
      </c>
      <c r="U746" s="50">
        <v>10005000</v>
      </c>
      <c r="V746" s="50"/>
      <c r="W746" s="50"/>
      <c r="X746" s="558"/>
      <c r="Y746" s="558"/>
      <c r="Z746" s="558"/>
      <c r="AA746" s="55">
        <f t="shared" si="79"/>
        <v>15000000</v>
      </c>
      <c r="AB746" s="55">
        <f t="shared" si="81"/>
        <v>10005000</v>
      </c>
      <c r="AC746" s="55">
        <f t="shared" si="82"/>
        <v>4995000</v>
      </c>
      <c r="AD746" s="55">
        <f t="shared" si="83"/>
        <v>0</v>
      </c>
    </row>
    <row r="747" spans="1:30" s="51" customFormat="1" x14ac:dyDescent="0.25">
      <c r="A747" s="89">
        <f>SUBTOTAL(103,$B$2:B747)</f>
        <v>746</v>
      </c>
      <c r="B747" s="48" t="s">
        <v>19756</v>
      </c>
      <c r="C747" s="49">
        <v>60508025310017</v>
      </c>
      <c r="D747" s="49" t="str">
        <f>VLOOKUP(C747,'Hemis baza'!K:AJ,26,)</f>
        <v>438221100429</v>
      </c>
      <c r="E747" s="24" t="str">
        <f>VLOOKUP(C747,'Hemis baza'!K:AF,13,)</f>
        <v>To‘lov-shartnoma</v>
      </c>
      <c r="F747" s="109" t="str">
        <f>VLOOKUP(C747,'Hemis baza'!K:AF,3,)</f>
        <v>3-kurs</v>
      </c>
      <c r="G747" s="305" t="s">
        <v>181</v>
      </c>
      <c r="H747" s="404" t="str">
        <f>VLOOKUP(C747,'Hemis baza'!K:AF,5,)</f>
        <v>S1-22 O`TA</v>
      </c>
      <c r="I747" s="403" t="str">
        <f>VLOOKUP(C747,'Hemis baza'!K:AF,11,)</f>
        <v>Bakalavr</v>
      </c>
      <c r="J747" s="23" t="str">
        <f>VLOOKUP(C747,'Hemis baza'!K:AF,12,)</f>
        <v>Sirtqi</v>
      </c>
      <c r="K747" s="77"/>
      <c r="L747" s="331">
        <v>15000000</v>
      </c>
      <c r="M747" s="50">
        <f>SUMIF('BR 3'!B:B,'3-kurs'!C747,'BR 3'!G:G)</f>
        <v>10000000</v>
      </c>
      <c r="N747" s="12">
        <f t="shared" si="77"/>
        <v>5000000</v>
      </c>
      <c r="O747" s="50"/>
      <c r="P747" s="12">
        <f t="shared" si="78"/>
        <v>0</v>
      </c>
      <c r="Q747" s="48"/>
      <c r="T747" s="50">
        <f t="shared" si="80"/>
        <v>0</v>
      </c>
      <c r="U747" s="50">
        <v>10000000</v>
      </c>
      <c r="V747" s="50"/>
      <c r="W747" s="50"/>
      <c r="X747" s="558"/>
      <c r="Y747" s="558"/>
      <c r="Z747" s="558"/>
      <c r="AA747" s="55">
        <f t="shared" si="79"/>
        <v>15000000</v>
      </c>
      <c r="AB747" s="55">
        <f t="shared" si="81"/>
        <v>10000000</v>
      </c>
      <c r="AC747" s="55">
        <f t="shared" si="82"/>
        <v>5000000</v>
      </c>
      <c r="AD747" s="55">
        <f t="shared" si="83"/>
        <v>0</v>
      </c>
    </row>
    <row r="748" spans="1:30" s="51" customFormat="1" x14ac:dyDescent="0.25">
      <c r="A748" s="89">
        <f>SUBTOTAL(103,$B$2:B748)</f>
        <v>747</v>
      </c>
      <c r="B748" s="48" t="s">
        <v>19759</v>
      </c>
      <c r="C748" s="49">
        <v>30101985350010</v>
      </c>
      <c r="D748" s="49" t="str">
        <f>VLOOKUP(C748,'Hemis baza'!K:AJ,26,)</f>
        <v>438231100940</v>
      </c>
      <c r="E748" s="24" t="str">
        <f>VLOOKUP(C748,'Hemis baza'!K:AF,13,)</f>
        <v>To‘lov-shartnoma</v>
      </c>
      <c r="F748" s="109" t="str">
        <f>VLOOKUP(C748,'Hemis baza'!K:AF,3,)</f>
        <v>3-kurs</v>
      </c>
      <c r="G748" s="305" t="s">
        <v>318</v>
      </c>
      <c r="H748" s="404" t="str">
        <f>VLOOKUP(C748,'Hemis baza'!K:AF,5,)</f>
        <v>S1-22 IQT</v>
      </c>
      <c r="I748" s="403" t="str">
        <f>VLOOKUP(C748,'Hemis baza'!K:AF,11,)</f>
        <v>Bakalavr</v>
      </c>
      <c r="J748" s="23" t="str">
        <f>VLOOKUP(C748,'Hemis baza'!K:AF,12,)</f>
        <v>Sirtqi</v>
      </c>
      <c r="K748" s="77"/>
      <c r="L748" s="331">
        <v>15000000</v>
      </c>
      <c r="M748" s="50">
        <f>SUMIF('BR 3'!B:B,'3-kurs'!C748,'BR 3'!G:G)</f>
        <v>6000000</v>
      </c>
      <c r="N748" s="12">
        <f t="shared" si="77"/>
        <v>9000000</v>
      </c>
      <c r="O748" s="50"/>
      <c r="P748" s="12">
        <f t="shared" si="78"/>
        <v>0</v>
      </c>
      <c r="Q748" s="48"/>
      <c r="T748" s="50">
        <f t="shared" si="80"/>
        <v>0</v>
      </c>
      <c r="U748" s="50">
        <v>6000000</v>
      </c>
      <c r="V748" s="50"/>
      <c r="W748" s="50"/>
      <c r="X748" s="558"/>
      <c r="Y748" s="558"/>
      <c r="Z748" s="558"/>
      <c r="AA748" s="55">
        <f t="shared" si="79"/>
        <v>15000000</v>
      </c>
      <c r="AB748" s="55">
        <f t="shared" si="81"/>
        <v>6000000</v>
      </c>
      <c r="AC748" s="55">
        <f t="shared" si="82"/>
        <v>9000000</v>
      </c>
      <c r="AD748" s="55">
        <f t="shared" si="83"/>
        <v>0</v>
      </c>
    </row>
    <row r="749" spans="1:30" s="51" customFormat="1" x14ac:dyDescent="0.25">
      <c r="A749" s="89">
        <f>SUBTOTAL(103,$B$2:B749)</f>
        <v>748</v>
      </c>
      <c r="B749" s="48" t="s">
        <v>19763</v>
      </c>
      <c r="C749" s="49">
        <v>61310045850032</v>
      </c>
      <c r="D749" s="49" t="str">
        <f>VLOOKUP(C749,'Hemis baza'!K:AJ,26,)</f>
        <v>438231100897</v>
      </c>
      <c r="E749" s="24" t="str">
        <f>VLOOKUP(C749,'Hemis baza'!K:AF,13,)</f>
        <v>To‘lov-shartnoma</v>
      </c>
      <c r="F749" s="109" t="str">
        <f>VLOOKUP(C749,'Hemis baza'!K:AF,3,)</f>
        <v>3-kurs</v>
      </c>
      <c r="G749" s="305" t="s">
        <v>318</v>
      </c>
      <c r="H749" s="404" t="str">
        <f>VLOOKUP(C749,'Hemis baza'!K:AF,5,)</f>
        <v>S1-22 IQT</v>
      </c>
      <c r="I749" s="403" t="str">
        <f>VLOOKUP(C749,'Hemis baza'!K:AF,11,)</f>
        <v>Bakalavr</v>
      </c>
      <c r="J749" s="23" t="str">
        <f>VLOOKUP(C749,'Hemis baza'!K:AF,12,)</f>
        <v>Sirtqi</v>
      </c>
      <c r="K749" s="77"/>
      <c r="L749" s="331">
        <v>15000000</v>
      </c>
      <c r="M749" s="50">
        <f>SUMIF('BR 3'!B:B,'3-kurs'!C749,'BR 3'!G:G)</f>
        <v>12000000</v>
      </c>
      <c r="N749" s="12">
        <f t="shared" si="77"/>
        <v>3000000</v>
      </c>
      <c r="O749" s="50"/>
      <c r="P749" s="12">
        <f t="shared" si="78"/>
        <v>0</v>
      </c>
      <c r="Q749" s="48"/>
      <c r="T749" s="50">
        <f t="shared" si="80"/>
        <v>0</v>
      </c>
      <c r="U749" s="50">
        <v>12000000</v>
      </c>
      <c r="V749" s="50"/>
      <c r="W749" s="50"/>
      <c r="X749" s="558"/>
      <c r="Y749" s="558"/>
      <c r="Z749" s="558"/>
      <c r="AA749" s="55">
        <f t="shared" si="79"/>
        <v>15000000</v>
      </c>
      <c r="AB749" s="55">
        <f t="shared" si="81"/>
        <v>12000000</v>
      </c>
      <c r="AC749" s="55">
        <f t="shared" si="82"/>
        <v>3000000</v>
      </c>
      <c r="AD749" s="55">
        <f t="shared" si="83"/>
        <v>0</v>
      </c>
    </row>
    <row r="750" spans="1:30" s="51" customFormat="1" x14ac:dyDescent="0.25">
      <c r="A750" s="89">
        <f>SUBTOTAL(103,$B$2:B750)</f>
        <v>749</v>
      </c>
      <c r="B750" s="48" t="s">
        <v>19787</v>
      </c>
      <c r="C750" s="49">
        <v>42606941170039</v>
      </c>
      <c r="D750" s="49" t="str">
        <f>VLOOKUP(C750,'Hemis baza'!K:AJ,26,)</f>
        <v>438221100409</v>
      </c>
      <c r="E750" s="24" t="str">
        <f>VLOOKUP(C750,'Hemis baza'!K:AF,13,)</f>
        <v>To‘lov-shartnoma</v>
      </c>
      <c r="F750" s="109" t="str">
        <f>VLOOKUP(C750,'Hemis baza'!K:AF,3,)</f>
        <v>3-kurs</v>
      </c>
      <c r="G750" s="305" t="s">
        <v>309</v>
      </c>
      <c r="H750" s="404" t="str">
        <f>VLOOKUP(C750,'Hemis baza'!K:AF,5,)</f>
        <v>S1-22 Tarix</v>
      </c>
      <c r="I750" s="403" t="str">
        <f>VLOOKUP(C750,'Hemis baza'!K:AF,11,)</f>
        <v>Bakalavr</v>
      </c>
      <c r="J750" s="23" t="str">
        <f>VLOOKUP(C750,'Hemis baza'!K:AF,12,)</f>
        <v>Sirtqi</v>
      </c>
      <c r="K750" s="77"/>
      <c r="L750" s="331">
        <v>15000000</v>
      </c>
      <c r="M750" s="50">
        <f>SUMIF('BR 3'!B:B,'3-kurs'!C750,'BR 3'!G:G)</f>
        <v>4841000</v>
      </c>
      <c r="N750" s="12">
        <f t="shared" si="77"/>
        <v>10159000</v>
      </c>
      <c r="O750" s="50"/>
      <c r="P750" s="12">
        <f t="shared" si="78"/>
        <v>0</v>
      </c>
      <c r="Q750" s="48"/>
      <c r="T750" s="50">
        <f t="shared" si="80"/>
        <v>0</v>
      </c>
      <c r="U750" s="50">
        <v>4841000</v>
      </c>
      <c r="V750" s="50"/>
      <c r="W750" s="50"/>
      <c r="X750" s="558"/>
      <c r="Y750" s="558"/>
      <c r="Z750" s="558"/>
      <c r="AA750" s="55">
        <f t="shared" si="79"/>
        <v>15000000</v>
      </c>
      <c r="AB750" s="55">
        <f t="shared" si="81"/>
        <v>4841000</v>
      </c>
      <c r="AC750" s="55">
        <f t="shared" si="82"/>
        <v>10159000</v>
      </c>
      <c r="AD750" s="55">
        <f t="shared" si="83"/>
        <v>0</v>
      </c>
    </row>
    <row r="751" spans="1:30" s="51" customFormat="1" x14ac:dyDescent="0.25">
      <c r="A751" s="89">
        <f>SUBTOTAL(103,$B$2:B751)</f>
        <v>750</v>
      </c>
      <c r="B751" s="48" t="s">
        <v>19073</v>
      </c>
      <c r="C751" s="49">
        <v>50105055350023</v>
      </c>
      <c r="D751" s="49" t="str">
        <f>VLOOKUP(C751,'Hemis baza'!K:AJ,26,)</f>
        <v>438221100411</v>
      </c>
      <c r="E751" s="24" t="str">
        <f>VLOOKUP(C751,'Hemis baza'!K:AF,13,)</f>
        <v>To‘lov-shartnoma</v>
      </c>
      <c r="F751" s="109" t="str">
        <f>VLOOKUP(C751,'Hemis baza'!K:AF,3,)</f>
        <v>3-kurs</v>
      </c>
      <c r="G751" s="305" t="s">
        <v>309</v>
      </c>
      <c r="H751" s="404" t="str">
        <f>VLOOKUP(C751,'Hemis baza'!K:AF,5,)</f>
        <v>S1-22 Tarix</v>
      </c>
      <c r="I751" s="403" t="str">
        <f>VLOOKUP(C751,'Hemis baza'!K:AF,11,)</f>
        <v>Bakalavr</v>
      </c>
      <c r="J751" s="23" t="str">
        <f>VLOOKUP(C751,'Hemis baza'!K:AF,12,)</f>
        <v>Sirtqi</v>
      </c>
      <c r="K751" s="77"/>
      <c r="L751" s="331">
        <v>15000000</v>
      </c>
      <c r="M751" s="50">
        <f>SUMIF('BR 3'!B:B,'3-kurs'!C751,'BR 3'!G:G)</f>
        <v>3000000</v>
      </c>
      <c r="N751" s="12">
        <f t="shared" si="77"/>
        <v>12000000</v>
      </c>
      <c r="O751" s="50"/>
      <c r="P751" s="12">
        <f t="shared" si="78"/>
        <v>0</v>
      </c>
      <c r="Q751" s="48"/>
      <c r="T751" s="50">
        <f t="shared" si="80"/>
        <v>0</v>
      </c>
      <c r="U751" s="50">
        <v>3000000</v>
      </c>
      <c r="V751" s="50"/>
      <c r="W751" s="50"/>
      <c r="X751" s="558"/>
      <c r="Y751" s="558"/>
      <c r="Z751" s="558"/>
      <c r="AA751" s="55">
        <f t="shared" si="79"/>
        <v>15000000</v>
      </c>
      <c r="AB751" s="55">
        <f t="shared" si="81"/>
        <v>3000000</v>
      </c>
      <c r="AC751" s="55">
        <f t="shared" si="82"/>
        <v>12000000</v>
      </c>
      <c r="AD751" s="55">
        <f t="shared" si="83"/>
        <v>0</v>
      </c>
    </row>
    <row r="752" spans="1:30" s="51" customFormat="1" x14ac:dyDescent="0.25">
      <c r="A752" s="89">
        <f>SUBTOTAL(103,$B$2:B752)</f>
        <v>751</v>
      </c>
      <c r="B752" s="48" t="s">
        <v>19795</v>
      </c>
      <c r="C752" s="49">
        <v>52312025350028</v>
      </c>
      <c r="D752" s="49" t="str">
        <f>VLOOKUP(C752,'Hemis baza'!K:AJ,26,)</f>
        <v>438231100900</v>
      </c>
      <c r="E752" s="24" t="str">
        <f>VLOOKUP(C752,'Hemis baza'!K:AF,13,)</f>
        <v>To‘lov-shartnoma</v>
      </c>
      <c r="F752" s="109" t="str">
        <f>VLOOKUP(C752,'Hemis baza'!K:AF,3,)</f>
        <v>3-kurs</v>
      </c>
      <c r="G752" s="305" t="s">
        <v>309</v>
      </c>
      <c r="H752" s="404" t="str">
        <f>VLOOKUP(C752,'Hemis baza'!K:AF,5,)</f>
        <v>S1-22 Tarix</v>
      </c>
      <c r="I752" s="403" t="str">
        <f>VLOOKUP(C752,'Hemis baza'!K:AF,11,)</f>
        <v>Bakalavr</v>
      </c>
      <c r="J752" s="23" t="str">
        <f>VLOOKUP(C752,'Hemis baza'!K:AF,12,)</f>
        <v>Sirtqi</v>
      </c>
      <c r="K752" s="77"/>
      <c r="L752" s="331">
        <v>15000000</v>
      </c>
      <c r="M752" s="50">
        <f>SUMIF('BR 3'!B:B,'3-kurs'!C752,'BR 3'!G:G)</f>
        <v>10000000</v>
      </c>
      <c r="N752" s="12">
        <f t="shared" si="77"/>
        <v>5000000</v>
      </c>
      <c r="O752" s="50"/>
      <c r="P752" s="12">
        <f t="shared" si="78"/>
        <v>0</v>
      </c>
      <c r="Q752" s="48"/>
      <c r="T752" s="50">
        <f t="shared" si="80"/>
        <v>0</v>
      </c>
      <c r="U752" s="50">
        <v>10000000</v>
      </c>
      <c r="V752" s="50"/>
      <c r="W752" s="50"/>
      <c r="X752" s="558"/>
      <c r="Y752" s="558"/>
      <c r="Z752" s="558"/>
      <c r="AA752" s="55">
        <f t="shared" si="79"/>
        <v>15000000</v>
      </c>
      <c r="AB752" s="55">
        <f t="shared" si="81"/>
        <v>10000000</v>
      </c>
      <c r="AC752" s="55">
        <f t="shared" si="82"/>
        <v>5000000</v>
      </c>
      <c r="AD752" s="55">
        <f t="shared" si="83"/>
        <v>0</v>
      </c>
    </row>
    <row r="753" spans="1:30" s="51" customFormat="1" x14ac:dyDescent="0.25">
      <c r="A753" s="89">
        <f>SUBTOTAL(103,$B$2:B753)</f>
        <v>752</v>
      </c>
      <c r="B753" s="48" t="s">
        <v>19895</v>
      </c>
      <c r="C753" s="49">
        <v>42007901060030</v>
      </c>
      <c r="D753" s="49" t="str">
        <f>VLOOKUP(C753,'Hemis baza'!K:AJ,26,)</f>
        <v>438221100432</v>
      </c>
      <c r="E753" s="24" t="str">
        <f>VLOOKUP(C753,'Hemis baza'!K:AF,13,)</f>
        <v>To‘lov-shartnoma</v>
      </c>
      <c r="F753" s="109" t="str">
        <f>VLOOKUP(C753,'Hemis baza'!K:AF,3,)</f>
        <v>3-kurs</v>
      </c>
      <c r="G753" s="305" t="s">
        <v>140</v>
      </c>
      <c r="H753" s="404" t="str">
        <f>VLOOKUP(C753,'Hemis baza'!K:AF,5,)</f>
        <v>S2-22 MuzT</v>
      </c>
      <c r="I753" s="403" t="str">
        <f>VLOOKUP(C753,'Hemis baza'!K:AF,11,)</f>
        <v>Bakalavr</v>
      </c>
      <c r="J753" s="23" t="str">
        <f>VLOOKUP(C753,'Hemis baza'!K:AF,12,)</f>
        <v>Sirtqi</v>
      </c>
      <c r="K753" s="77"/>
      <c r="L753" s="331">
        <v>15000000</v>
      </c>
      <c r="M753" s="50">
        <f>SUMIF('BR 3'!B:B,'3-kurs'!C753,'BR 3'!G:G)</f>
        <v>9000226</v>
      </c>
      <c r="N753" s="12">
        <f t="shared" si="77"/>
        <v>5999774</v>
      </c>
      <c r="O753" s="50"/>
      <c r="P753" s="12">
        <f t="shared" si="78"/>
        <v>0</v>
      </c>
      <c r="Q753" s="48"/>
      <c r="T753" s="50">
        <f t="shared" si="80"/>
        <v>0</v>
      </c>
      <c r="U753" s="50">
        <v>9000226</v>
      </c>
      <c r="V753" s="50"/>
      <c r="W753" s="50"/>
      <c r="X753" s="558"/>
      <c r="Y753" s="558"/>
      <c r="Z753" s="558"/>
      <c r="AA753" s="55">
        <f t="shared" si="79"/>
        <v>15000000</v>
      </c>
      <c r="AB753" s="55">
        <f t="shared" ref="AB753:AB759" si="84">M753</f>
        <v>9000226</v>
      </c>
      <c r="AC753" s="55">
        <f t="shared" ref="AC753:AC759" si="85">N753</f>
        <v>5999774</v>
      </c>
      <c r="AD753" s="55">
        <f t="shared" ref="AD753:AD759" si="86">P753</f>
        <v>0</v>
      </c>
    </row>
    <row r="754" spans="1:30" s="51" customFormat="1" x14ac:dyDescent="0.25">
      <c r="A754" s="89">
        <f>SUBTOTAL(103,$B$2:B754)</f>
        <v>753</v>
      </c>
      <c r="B754" s="48" t="s">
        <v>19971</v>
      </c>
      <c r="C754" s="49">
        <v>40202931010020</v>
      </c>
      <c r="D754" s="49" t="str">
        <f>VLOOKUP(C754,'Hemis baza'!K:AJ,26,)</f>
        <v>438221100433</v>
      </c>
      <c r="E754" s="24" t="str">
        <f>VLOOKUP(C754,'Hemis baza'!K:AF,13,)</f>
        <v>To‘lov-shartnoma</v>
      </c>
      <c r="F754" s="109" t="str">
        <f>VLOOKUP(C754,'Hemis baza'!K:AF,3,)</f>
        <v>3-kurs</v>
      </c>
      <c r="G754" s="305" t="s">
        <v>318</v>
      </c>
      <c r="H754" s="404" t="str">
        <f>VLOOKUP(C754,'Hemis baza'!K:AF,5,)</f>
        <v>S2-22 IQT</v>
      </c>
      <c r="I754" s="403" t="str">
        <f>VLOOKUP(C754,'Hemis baza'!K:AF,11,)</f>
        <v>Bakalavr</v>
      </c>
      <c r="J754" s="23" t="str">
        <f>VLOOKUP(C754,'Hemis baza'!K:AF,12,)</f>
        <v>Sirtqi</v>
      </c>
      <c r="K754" s="77"/>
      <c r="L754" s="331">
        <v>15000000</v>
      </c>
      <c r="M754" s="50">
        <f>SUMIF('BR 3'!B:B,'3-kurs'!C754,'BR 3'!G:G)</f>
        <v>8047000</v>
      </c>
      <c r="N754" s="12">
        <f t="shared" si="77"/>
        <v>6953000</v>
      </c>
      <c r="O754" s="50"/>
      <c r="P754" s="12">
        <f t="shared" si="78"/>
        <v>0</v>
      </c>
      <c r="Q754" s="48"/>
      <c r="T754" s="50">
        <f t="shared" si="80"/>
        <v>0</v>
      </c>
      <c r="U754" s="50">
        <v>8047000</v>
      </c>
      <c r="V754" s="50"/>
      <c r="W754" s="50"/>
      <c r="X754" s="558"/>
      <c r="Y754" s="558"/>
      <c r="Z754" s="558"/>
      <c r="AA754" s="55">
        <f t="shared" si="79"/>
        <v>15000000</v>
      </c>
      <c r="AB754" s="55">
        <f t="shared" si="84"/>
        <v>8047000</v>
      </c>
      <c r="AC754" s="55">
        <f t="shared" si="85"/>
        <v>6953000</v>
      </c>
      <c r="AD754" s="55">
        <f t="shared" si="86"/>
        <v>0</v>
      </c>
    </row>
    <row r="755" spans="1:30" s="51" customFormat="1" x14ac:dyDescent="0.25">
      <c r="A755" s="89">
        <f>SUBTOTAL(103,$B$2:B755)</f>
        <v>754</v>
      </c>
      <c r="B755" s="48" t="s">
        <v>3169</v>
      </c>
      <c r="C755" s="49">
        <v>62612035310072</v>
      </c>
      <c r="D755" s="49" t="str">
        <f>VLOOKUP(C755,'Hemis baza'!K:AJ,26,)</f>
        <v>438221100436</v>
      </c>
      <c r="E755" s="24" t="str">
        <f>VLOOKUP(C755,'Hemis baza'!K:AF,13,)</f>
        <v>To‘lov-shartnoma</v>
      </c>
      <c r="F755" s="109" t="str">
        <f>VLOOKUP(C755,'Hemis baza'!K:AF,3,)</f>
        <v>3-kurs</v>
      </c>
      <c r="G755" s="305" t="s">
        <v>270</v>
      </c>
      <c r="H755" s="404" t="str">
        <f>VLOOKUP(C755,'Hemis baza'!K:AF,5,)</f>
        <v>2-22 XTA</v>
      </c>
      <c r="I755" s="403" t="str">
        <f>VLOOKUP(C755,'Hemis baza'!K:AF,11,)</f>
        <v>Bakalavr</v>
      </c>
      <c r="J755" s="23" t="str">
        <f>VLOOKUP(C755,'Hemis baza'!K:AF,12,)</f>
        <v>Kunduzgi</v>
      </c>
      <c r="K755" s="77"/>
      <c r="L755" s="331">
        <v>12000000</v>
      </c>
      <c r="M755" s="50">
        <f>SUMIF('BR 3'!B:B,'3-kurs'!C755,'BR 3'!G:G)</f>
        <v>15000000</v>
      </c>
      <c r="N755" s="12">
        <f t="shared" si="77"/>
        <v>0</v>
      </c>
      <c r="O755" s="50"/>
      <c r="P755" s="12"/>
      <c r="Q755" s="48"/>
      <c r="T755" s="50">
        <f t="shared" si="80"/>
        <v>0</v>
      </c>
      <c r="U755" s="50">
        <v>15000000</v>
      </c>
      <c r="V755" s="50"/>
      <c r="W755" s="50"/>
      <c r="X755" s="558"/>
      <c r="Y755" s="558"/>
      <c r="Z755" s="558"/>
      <c r="AA755" s="55">
        <f t="shared" si="79"/>
        <v>12000000</v>
      </c>
      <c r="AB755" s="55">
        <f t="shared" si="84"/>
        <v>15000000</v>
      </c>
      <c r="AC755" s="55">
        <f t="shared" si="85"/>
        <v>0</v>
      </c>
      <c r="AD755" s="55">
        <f t="shared" si="86"/>
        <v>0</v>
      </c>
    </row>
    <row r="756" spans="1:30" s="51" customFormat="1" x14ac:dyDescent="0.25">
      <c r="A756" s="89">
        <f>SUBTOTAL(103,$B$2:B756)</f>
        <v>755</v>
      </c>
      <c r="B756" s="48" t="s">
        <v>20271</v>
      </c>
      <c r="C756" s="49">
        <v>60910035330046</v>
      </c>
      <c r="D756" s="49" t="str">
        <f>VLOOKUP(C756,'Hemis baza'!K:AJ,26,)</f>
        <v>438241102283</v>
      </c>
      <c r="E756" s="24" t="str">
        <f>VLOOKUP(C756,'Hemis baza'!K:AF,13,)</f>
        <v>To‘lov-shartnoma</v>
      </c>
      <c r="F756" s="109" t="str">
        <f>VLOOKUP(C756,'Hemis baza'!K:AF,3,)</f>
        <v>3-kurs</v>
      </c>
      <c r="G756" s="305" t="s">
        <v>181</v>
      </c>
      <c r="H756" s="404" t="str">
        <f>VLOOKUP(C756,'Hemis baza'!K:AF,5,)</f>
        <v>S1-22 O`TA</v>
      </c>
      <c r="I756" s="403" t="str">
        <f>VLOOKUP(C756,'Hemis baza'!K:AF,11,)</f>
        <v>Bakalavr</v>
      </c>
      <c r="J756" s="23" t="str">
        <f>VLOOKUP(C756,'Hemis baza'!K:AF,12,)</f>
        <v>Sirtqi</v>
      </c>
      <c r="K756" s="77"/>
      <c r="L756" s="331">
        <v>15000000</v>
      </c>
      <c r="M756" s="50">
        <f>SUMIF('BR 3'!B:B,'3-kurs'!C756,'BR 3'!G:G)</f>
        <v>7000000</v>
      </c>
      <c r="N756" s="12">
        <f t="shared" si="77"/>
        <v>8000000</v>
      </c>
      <c r="O756" s="50"/>
      <c r="P756" s="12"/>
      <c r="Q756" s="48"/>
      <c r="T756" s="50">
        <f t="shared" si="80"/>
        <v>0</v>
      </c>
      <c r="U756" s="50">
        <v>7000000</v>
      </c>
      <c r="V756" s="50"/>
      <c r="W756" s="50"/>
      <c r="X756" s="558"/>
      <c r="Y756" s="558"/>
      <c r="Z756" s="558"/>
      <c r="AA756" s="55">
        <f t="shared" si="79"/>
        <v>15000000</v>
      </c>
      <c r="AB756" s="55">
        <f t="shared" si="84"/>
        <v>7000000</v>
      </c>
      <c r="AC756" s="55">
        <f t="shared" si="85"/>
        <v>8000000</v>
      </c>
      <c r="AD756" s="55">
        <f t="shared" si="86"/>
        <v>0</v>
      </c>
    </row>
    <row r="757" spans="1:30" s="51" customFormat="1" x14ac:dyDescent="0.25">
      <c r="A757" s="89">
        <f>SUBTOTAL(103,$B$2:B757)</f>
        <v>756</v>
      </c>
      <c r="B757" s="48" t="s">
        <v>20275</v>
      </c>
      <c r="C757" s="49">
        <v>41405921050032</v>
      </c>
      <c r="D757" s="49" t="str">
        <f>VLOOKUP(C757,'Hemis baza'!K:AJ,26,)</f>
        <v>438221100435</v>
      </c>
      <c r="E757" s="24" t="str">
        <f>VLOOKUP(C757,'Hemis baza'!K:AF,13,)</f>
        <v>To‘lov-shartnoma</v>
      </c>
      <c r="F757" s="109" t="str">
        <f>VLOOKUP(C757,'Hemis baza'!K:AF,3,)</f>
        <v>3-kurs</v>
      </c>
      <c r="G757" s="305" t="s">
        <v>181</v>
      </c>
      <c r="H757" s="404" t="str">
        <f>VLOOKUP(C757,'Hemis baza'!K:AF,5,)</f>
        <v>S1-22 O`TA</v>
      </c>
      <c r="I757" s="403" t="str">
        <f>VLOOKUP(C757,'Hemis baza'!K:AF,11,)</f>
        <v>Bakalavr</v>
      </c>
      <c r="J757" s="23" t="str">
        <f>VLOOKUP(C757,'Hemis baza'!K:AF,12,)</f>
        <v>Sirtqi</v>
      </c>
      <c r="K757" s="77"/>
      <c r="L757" s="331">
        <v>15000000</v>
      </c>
      <c r="M757" s="50">
        <f>SUMIF('BR 3'!B:B,'3-kurs'!C757,'BR 3'!G:G)</f>
        <v>1200000</v>
      </c>
      <c r="N757" s="12">
        <f t="shared" si="77"/>
        <v>13800000</v>
      </c>
      <c r="O757" s="50"/>
      <c r="P757" s="12"/>
      <c r="Q757" s="48"/>
      <c r="T757" s="50">
        <f t="shared" si="80"/>
        <v>0</v>
      </c>
      <c r="U757" s="50">
        <v>1200000</v>
      </c>
      <c r="V757" s="50"/>
      <c r="W757" s="50"/>
      <c r="X757" s="558"/>
      <c r="Y757" s="558"/>
      <c r="Z757" s="558"/>
      <c r="AA757" s="55">
        <f t="shared" si="79"/>
        <v>15000000</v>
      </c>
      <c r="AB757" s="55">
        <f t="shared" si="84"/>
        <v>1200000</v>
      </c>
      <c r="AC757" s="55">
        <f t="shared" si="85"/>
        <v>13800000</v>
      </c>
      <c r="AD757" s="55">
        <f t="shared" si="86"/>
        <v>0</v>
      </c>
    </row>
    <row r="758" spans="1:30" s="51" customFormat="1" x14ac:dyDescent="0.25">
      <c r="A758" s="89">
        <f>SUBTOTAL(103,$B$2:B758)</f>
        <v>757</v>
      </c>
      <c r="B758" s="48" t="s">
        <v>20279</v>
      </c>
      <c r="C758" s="49">
        <v>42905881000074</v>
      </c>
      <c r="D758" s="49" t="str">
        <f>VLOOKUP(C758,'Hemis baza'!K:AJ,26,)</f>
        <v>438241102271</v>
      </c>
      <c r="E758" s="24" t="str">
        <f>VLOOKUP(C758,'Hemis baza'!K:AF,13,)</f>
        <v>To‘lov-shartnoma</v>
      </c>
      <c r="F758" s="109" t="str">
        <f>VLOOKUP(C758,'Hemis baza'!K:AF,3,)</f>
        <v>3-kurs</v>
      </c>
      <c r="G758" s="305" t="s">
        <v>318</v>
      </c>
      <c r="H758" s="404" t="str">
        <f>VLOOKUP(C758,'Hemis baza'!K:AF,5,)</f>
        <v>S1-22 IQT</v>
      </c>
      <c r="I758" s="403" t="str">
        <f>VLOOKUP(C758,'Hemis baza'!K:AF,11,)</f>
        <v>Bakalavr</v>
      </c>
      <c r="J758" s="23" t="str">
        <f>VLOOKUP(C758,'Hemis baza'!K:AF,12,)</f>
        <v>Sirtqi</v>
      </c>
      <c r="K758" s="77"/>
      <c r="L758" s="331">
        <v>15000000</v>
      </c>
      <c r="M758" s="50">
        <f>SUMIF('BR 3'!B:B,'3-kurs'!C758,'BR 3'!G:G)</f>
        <v>0</v>
      </c>
      <c r="N758" s="12">
        <f t="shared" si="77"/>
        <v>15000000</v>
      </c>
      <c r="O758" s="50"/>
      <c r="P758" s="12"/>
      <c r="Q758" s="48"/>
      <c r="T758" s="50">
        <f t="shared" si="80"/>
        <v>0</v>
      </c>
      <c r="U758" s="50">
        <v>0</v>
      </c>
      <c r="V758" s="50"/>
      <c r="W758" s="50"/>
      <c r="X758" s="558"/>
      <c r="Y758" s="558"/>
      <c r="Z758" s="558"/>
      <c r="AA758" s="55">
        <f t="shared" si="79"/>
        <v>15000000</v>
      </c>
      <c r="AB758" s="55">
        <f t="shared" si="84"/>
        <v>0</v>
      </c>
      <c r="AC758" s="55">
        <f t="shared" si="85"/>
        <v>15000000</v>
      </c>
      <c r="AD758" s="55">
        <f t="shared" si="86"/>
        <v>0</v>
      </c>
    </row>
    <row r="759" spans="1:30" s="51" customFormat="1" x14ac:dyDescent="0.25">
      <c r="A759" s="89">
        <f>SUBTOTAL(103,$B$2:B759)</f>
        <v>758</v>
      </c>
      <c r="B759" s="48" t="s">
        <v>20290</v>
      </c>
      <c r="C759" s="49">
        <v>40509861070134</v>
      </c>
      <c r="D759" s="49" t="str">
        <f>VLOOKUP(C759,'Hemis baza'!K:AJ,26,)</f>
        <v>438241102278</v>
      </c>
      <c r="E759" s="24" t="str">
        <f>VLOOKUP(C759,'Hemis baza'!K:AF,13,)</f>
        <v>To‘lov-shartnoma</v>
      </c>
      <c r="F759" s="109" t="str">
        <f>VLOOKUP(C759,'Hemis baza'!K:AF,3,)</f>
        <v>3-kurs</v>
      </c>
      <c r="G759" s="305" t="s">
        <v>309</v>
      </c>
      <c r="H759" s="404" t="str">
        <f>VLOOKUP(C759,'Hemis baza'!K:AF,5,)</f>
        <v>S1-22 Tarix</v>
      </c>
      <c r="I759" s="403" t="str">
        <f>VLOOKUP(C759,'Hemis baza'!K:AF,11,)</f>
        <v>Bakalavr</v>
      </c>
      <c r="J759" s="23" t="str">
        <f>VLOOKUP(C759,'Hemis baza'!K:AF,12,)</f>
        <v>Sirtqi</v>
      </c>
      <c r="K759" s="77"/>
      <c r="L759" s="331">
        <v>15000000</v>
      </c>
      <c r="M759" s="50">
        <f>SUMIF('BR 3'!B:B,'3-kurs'!C759,'BR 3'!G:G)</f>
        <v>10000000</v>
      </c>
      <c r="N759" s="12">
        <f t="shared" si="77"/>
        <v>5000000</v>
      </c>
      <c r="O759" s="50"/>
      <c r="P759" s="12"/>
      <c r="Q759" s="48"/>
      <c r="T759" s="50">
        <f t="shared" si="80"/>
        <v>0</v>
      </c>
      <c r="U759" s="50">
        <v>10000000</v>
      </c>
      <c r="V759" s="50"/>
      <c r="W759" s="50"/>
      <c r="X759" s="558"/>
      <c r="Y759" s="558"/>
      <c r="Z759" s="558"/>
      <c r="AA759" s="55">
        <f t="shared" si="79"/>
        <v>15000000</v>
      </c>
      <c r="AB759" s="55">
        <f t="shared" si="84"/>
        <v>10000000</v>
      </c>
      <c r="AC759" s="55">
        <f t="shared" si="85"/>
        <v>5000000</v>
      </c>
      <c r="AD759" s="55">
        <f t="shared" si="86"/>
        <v>0</v>
      </c>
    </row>
    <row r="760" spans="1:30" s="51" customFormat="1" x14ac:dyDescent="0.25">
      <c r="A760" s="89"/>
      <c r="B760" s="48"/>
      <c r="C760" s="49"/>
      <c r="D760" s="49"/>
      <c r="E760" s="47"/>
      <c r="F760" s="47"/>
      <c r="G760" s="47"/>
      <c r="H760" s="47"/>
      <c r="I760" s="47"/>
      <c r="J760" s="47"/>
      <c r="K760" s="77"/>
      <c r="L760" s="50"/>
      <c r="M760" s="50">
        <f>SUMIF('BR 3'!B:B,'3-kurs'!C760,'BR 3'!G:G)</f>
        <v>0</v>
      </c>
      <c r="N760" s="12">
        <f t="shared" si="77"/>
        <v>0</v>
      </c>
      <c r="O760" s="50"/>
      <c r="P760" s="12" t="e">
        <f>IF((L760+#REF!)-M760&lt;0,M760-(L760+#REF!),0)</f>
        <v>#REF!</v>
      </c>
      <c r="Q760" s="48"/>
      <c r="T760" s="50">
        <f t="shared" si="80"/>
        <v>0</v>
      </c>
      <c r="U760" s="50">
        <v>0</v>
      </c>
      <c r="V760" s="50"/>
      <c r="W760" s="50"/>
      <c r="X760" s="558"/>
      <c r="Y760" s="558"/>
      <c r="Z760" s="558"/>
      <c r="AA760" s="55">
        <f t="shared" si="79"/>
        <v>0</v>
      </c>
      <c r="AB760" s="55">
        <f t="shared" si="74"/>
        <v>0</v>
      </c>
      <c r="AC760" s="55">
        <f t="shared" si="75"/>
        <v>0</v>
      </c>
      <c r="AD760" s="55" t="e">
        <f t="shared" si="76"/>
        <v>#REF!</v>
      </c>
    </row>
    <row r="761" spans="1:30" s="343" customFormat="1" x14ac:dyDescent="0.25">
      <c r="A761" s="385"/>
      <c r="B761" s="386"/>
      <c r="C761" s="90"/>
      <c r="D761" s="49"/>
      <c r="E761" s="385"/>
      <c r="F761" s="385"/>
      <c r="G761" s="385"/>
      <c r="H761" s="385"/>
      <c r="I761" s="385"/>
      <c r="J761" s="385"/>
      <c r="K761" s="385"/>
      <c r="L761" s="344">
        <f t="shared" ref="L761:P761" si="87">SUBTOTAL(9,L2:L760)</f>
        <v>9701000000</v>
      </c>
      <c r="M761" s="344">
        <f t="shared" si="87"/>
        <v>6072482767.5200005</v>
      </c>
      <c r="N761" s="12">
        <f t="shared" si="77"/>
        <v>3628517232.4799995</v>
      </c>
      <c r="O761" s="344">
        <f t="shared" si="87"/>
        <v>114500000</v>
      </c>
      <c r="P761" s="344" t="e">
        <f t="shared" si="87"/>
        <v>#REF!</v>
      </c>
      <c r="Q761" s="344"/>
      <c r="T761" s="344">
        <f>SUBTOTAL(9,T2:T760)</f>
        <v>86548000</v>
      </c>
      <c r="U761" s="344">
        <v>5985934767.5200005</v>
      </c>
      <c r="V761" s="344">
        <f>SUBTOTAL(9,V2:V760)</f>
        <v>115687324</v>
      </c>
      <c r="W761" s="344"/>
      <c r="X761" s="561"/>
      <c r="Y761" s="561"/>
      <c r="Z761" s="561"/>
      <c r="AA761" s="55">
        <f t="shared" si="79"/>
        <v>9701000000</v>
      </c>
      <c r="AB761" s="55">
        <f t="shared" si="62"/>
        <v>6072482767.5200005</v>
      </c>
      <c r="AC761" s="55">
        <f t="shared" ref="AC761" si="88">N761</f>
        <v>3628517232.4799995</v>
      </c>
      <c r="AD761" s="55" t="e">
        <f t="shared" si="63"/>
        <v>#REF!</v>
      </c>
    </row>
    <row r="762" spans="1:30" x14ac:dyDescent="0.25">
      <c r="D762" s="49"/>
      <c r="E762" s="53" t="s">
        <v>4006</v>
      </c>
    </row>
    <row r="763" spans="1:30" x14ac:dyDescent="0.25">
      <c r="D763" s="49"/>
      <c r="E763" s="411" t="s">
        <v>19985</v>
      </c>
      <c r="F763" s="53">
        <f>SUBTOTAL(3,F2:F761)</f>
        <v>758</v>
      </c>
      <c r="M763" s="346">
        <f>M761/L761</f>
        <v>0.62596461885578814</v>
      </c>
      <c r="U763" s="346">
        <v>0.6170430643768684</v>
      </c>
    </row>
    <row r="764" spans="1:30" x14ac:dyDescent="0.25">
      <c r="D764" s="49"/>
      <c r="E764" s="411" t="s">
        <v>19984</v>
      </c>
    </row>
    <row r="765" spans="1:30" x14ac:dyDescent="0.25">
      <c r="D765" s="49"/>
      <c r="E765" s="411" t="s">
        <v>7</v>
      </c>
      <c r="F765" s="53">
        <f>F763-F764</f>
        <v>758</v>
      </c>
    </row>
  </sheetData>
  <sheetProtection formatCells="0" formatColumns="0" formatRows="0" insertColumns="0" insertRows="0" insertHyperlinks="0" deleteColumns="0" deleteRows="0" sort="0" autoFilter="0" pivotTables="0"/>
  <autoFilter ref="A1:W765" xr:uid="{00000000-0009-0000-0000-000002000000}"/>
  <conditionalFormatting sqref="C1:D1048576">
    <cfRule type="duplicateValues" dxfId="12" priority="118"/>
  </conditionalFormatting>
  <pageMargins left="0.7" right="0.7" top="0.75" bottom="0.75" header="0.3" footer="0.3"/>
  <pageSetup paperSize="9" scale="37" orientation="landscape" horizontalDpi="0" verticalDpi="0" r:id="rId1"/>
  <colBreaks count="1" manualBreakCount="1">
    <brk id="17" max="664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AE290"/>
  <sheetViews>
    <sheetView zoomScale="70" zoomScaleNormal="70" workbookViewId="0">
      <pane xSplit="2" ySplit="1" topLeftCell="K112" activePane="bottomRight" state="frozen"/>
      <selection pane="topRight" activeCell="C1" sqref="C1"/>
      <selection pane="bottomLeft" activeCell="A2" sqref="A2"/>
      <selection pane="bottomRight" activeCell="U1" sqref="U1:U1048576"/>
    </sheetView>
  </sheetViews>
  <sheetFormatPr defaultColWidth="9" defaultRowHeight="15.75" x14ac:dyDescent="0.25"/>
  <cols>
    <col min="1" max="1" width="6.75" style="101" bestFit="1" customWidth="1"/>
    <col min="2" max="2" width="49.625" style="98" bestFit="1" customWidth="1"/>
    <col min="3" max="3" width="17.625" style="102" bestFit="1" customWidth="1"/>
    <col min="4" max="5" width="17.625" style="102" customWidth="1"/>
    <col min="6" max="6" width="8.625" style="103" bestFit="1" customWidth="1"/>
    <col min="7" max="7" width="27.25" style="98" bestFit="1" customWidth="1"/>
    <col min="8" max="8" width="16.625" style="98" customWidth="1"/>
    <col min="9" max="9" width="13.25" style="98" customWidth="1"/>
    <col min="10" max="10" width="10.375" style="103" bestFit="1" customWidth="1"/>
    <col min="11" max="11" width="18.25" style="103" customWidth="1"/>
    <col min="12" max="16" width="20.125" style="103" customWidth="1"/>
    <col min="17" max="17" width="19" style="103" bestFit="1" customWidth="1"/>
    <col min="18" max="18" width="9" style="98"/>
    <col min="19" max="19" width="16.5" style="98" customWidth="1"/>
    <col min="20" max="22" width="20.125" style="103" customWidth="1"/>
    <col min="23" max="26" width="9" style="98"/>
    <col min="27" max="28" width="13.25" style="98" bestFit="1" customWidth="1"/>
    <col min="29" max="30" width="14.75" style="98" customWidth="1"/>
    <col min="31" max="16384" width="9" style="98"/>
  </cols>
  <sheetData>
    <row r="1" spans="1:31" s="96" customFormat="1" ht="63" x14ac:dyDescent="0.25">
      <c r="A1" s="448" t="s">
        <v>0</v>
      </c>
      <c r="B1" s="448" t="s">
        <v>4005</v>
      </c>
      <c r="C1" s="95" t="s">
        <v>4</v>
      </c>
      <c r="D1" s="95" t="s">
        <v>8098</v>
      </c>
      <c r="E1" s="429" t="s">
        <v>19133</v>
      </c>
      <c r="F1" s="448" t="s">
        <v>2416</v>
      </c>
      <c r="G1" s="383" t="s">
        <v>4313</v>
      </c>
      <c r="H1" s="382" t="s">
        <v>3</v>
      </c>
      <c r="I1" s="382" t="s">
        <v>2418</v>
      </c>
      <c r="J1" s="382" t="s">
        <v>2419</v>
      </c>
      <c r="K1" s="382" t="s">
        <v>2420</v>
      </c>
      <c r="L1" s="93" t="s">
        <v>6</v>
      </c>
      <c r="M1" s="93" t="s">
        <v>2421</v>
      </c>
      <c r="N1" s="93" t="s">
        <v>7</v>
      </c>
      <c r="O1" s="354" t="s">
        <v>5608</v>
      </c>
      <c r="P1" s="354" t="s">
        <v>5609</v>
      </c>
      <c r="Q1" s="448" t="s">
        <v>8</v>
      </c>
      <c r="S1" s="310">
        <f>T285</f>
        <v>28692412</v>
      </c>
      <c r="T1" s="93" t="s">
        <v>4327</v>
      </c>
      <c r="U1" s="93" t="s">
        <v>2421</v>
      </c>
      <c r="V1" s="93" t="s">
        <v>4004</v>
      </c>
      <c r="AA1" s="96" t="s">
        <v>6</v>
      </c>
      <c r="AB1" s="96" t="s">
        <v>2421</v>
      </c>
      <c r="AC1" s="96" t="s">
        <v>19131</v>
      </c>
      <c r="AD1" s="96" t="s">
        <v>19132</v>
      </c>
    </row>
    <row r="2" spans="1:31" x14ac:dyDescent="0.25">
      <c r="A2" s="89">
        <f>SUBTOTAL(103,$B$2:B2)</f>
        <v>1</v>
      </c>
      <c r="B2" s="37" t="s">
        <v>1334</v>
      </c>
      <c r="C2" s="97">
        <v>63107016380014</v>
      </c>
      <c r="D2" s="97" t="str">
        <f>VLOOKUP(C2,'Hemis baza'!K:AJ,26,)</f>
        <v>438211100207</v>
      </c>
      <c r="E2" s="24" t="str">
        <f>VLOOKUP(C2,'Hemis baza'!K:AF,13,)</f>
        <v>To‘lov-shartnoma</v>
      </c>
      <c r="F2" s="109" t="str">
        <f>VLOOKUP(C2,'Hemis baza'!K:AF,3,)</f>
        <v>4-kurs</v>
      </c>
      <c r="G2" s="37" t="s">
        <v>4882</v>
      </c>
      <c r="H2" s="404" t="str">
        <f>VLOOKUP(C2,'Hemis baza'!K:AF,5,)</f>
        <v>S2-21 AP</v>
      </c>
      <c r="I2" s="403" t="str">
        <f>VLOOKUP(C2,'Hemis baza'!K:AF,11,)</f>
        <v>Bakalavr</v>
      </c>
      <c r="J2" s="23" t="str">
        <f>VLOOKUP(C2,'Hemis baza'!K:AF,12,)</f>
        <v>Sirtqi</v>
      </c>
      <c r="K2" s="88" t="s">
        <v>4007</v>
      </c>
      <c r="L2" s="50">
        <v>12000000</v>
      </c>
      <c r="M2" s="50">
        <f>SUMIF('BR 4'!B:B,'4-kurs'!C2,'BR 4'!H:H)</f>
        <v>3000000</v>
      </c>
      <c r="N2" s="12">
        <f t="shared" ref="N2:N65" si="0">IF((L2)-M2&gt;0,(L2)-M2,0)</f>
        <v>9000000</v>
      </c>
      <c r="O2" s="50"/>
      <c r="P2" s="12">
        <f>IF((L2)-M2&lt;0,M2-(L2),0)</f>
        <v>0</v>
      </c>
      <c r="Q2" s="37"/>
      <c r="T2" s="50">
        <f t="shared" ref="T2:T12" si="1">M2-U2</f>
        <v>0</v>
      </c>
      <c r="U2" s="50">
        <v>3000000</v>
      </c>
      <c r="V2" s="50">
        <v>0</v>
      </c>
      <c r="AA2" s="539">
        <f>L2</f>
        <v>12000000</v>
      </c>
      <c r="AB2" s="539">
        <f>M2</f>
        <v>3000000</v>
      </c>
      <c r="AC2" s="539">
        <f>N2</f>
        <v>9000000</v>
      </c>
      <c r="AD2" s="539">
        <f>P2</f>
        <v>0</v>
      </c>
      <c r="AE2" s="539"/>
    </row>
    <row r="3" spans="1:31" x14ac:dyDescent="0.25">
      <c r="A3" s="89">
        <f>SUBTOTAL(103,$B$2:B3)</f>
        <v>2</v>
      </c>
      <c r="B3" s="37" t="s">
        <v>1335</v>
      </c>
      <c r="C3" s="97" t="s">
        <v>4008</v>
      </c>
      <c r="D3" s="97" t="str">
        <f>VLOOKUP(C3,'Hemis baza'!K:AJ,26,)</f>
        <v>438211100170</v>
      </c>
      <c r="E3" s="24" t="str">
        <f>VLOOKUP(C3,'Hemis baza'!K:AF,13,)</f>
        <v>To‘lov-shartnoma</v>
      </c>
      <c r="F3" s="109" t="str">
        <f>VLOOKUP(C3,'Hemis baza'!K:AF,3,)</f>
        <v>4-kurs</v>
      </c>
      <c r="G3" s="37" t="s">
        <v>5604</v>
      </c>
      <c r="H3" s="404" t="str">
        <f>VLOOKUP(C3,'Hemis baza'!K:AF,5,)</f>
        <v>S1-21 OP</v>
      </c>
      <c r="I3" s="403" t="str">
        <f>VLOOKUP(C3,'Hemis baza'!K:AF,11,)</f>
        <v>Bakalavr</v>
      </c>
      <c r="J3" s="23" t="str">
        <f>VLOOKUP(C3,'Hemis baza'!K:AF,12,)</f>
        <v>Sirtqi</v>
      </c>
      <c r="K3" s="99" t="s">
        <v>4341</v>
      </c>
      <c r="L3" s="50">
        <v>12000000</v>
      </c>
      <c r="M3" s="50">
        <f>SUMIF('BR 4'!B:B,'4-kurs'!C3,'BR 4'!H:H)</f>
        <v>4700000</v>
      </c>
      <c r="N3" s="12">
        <f t="shared" si="0"/>
        <v>7300000</v>
      </c>
      <c r="O3" s="50"/>
      <c r="P3" s="12">
        <f t="shared" ref="P3:P66" si="2">IF((L3)-M3&lt;0,M3-(L3),0)</f>
        <v>0</v>
      </c>
      <c r="Q3" s="37" t="s">
        <v>4314</v>
      </c>
      <c r="T3" s="50">
        <f t="shared" si="1"/>
        <v>0</v>
      </c>
      <c r="U3" s="50">
        <v>4700000</v>
      </c>
      <c r="V3" s="50">
        <v>0</v>
      </c>
      <c r="AA3" s="539">
        <f t="shared" ref="AA3:AA66" si="3">L3</f>
        <v>12000000</v>
      </c>
      <c r="AB3" s="539">
        <f t="shared" ref="AB3:AB66" si="4">M3</f>
        <v>4700000</v>
      </c>
      <c r="AC3" s="539">
        <f t="shared" ref="AC3:AC66" si="5">N3</f>
        <v>7300000</v>
      </c>
      <c r="AD3" s="539">
        <f t="shared" ref="AD3:AD66" si="6">P3</f>
        <v>0</v>
      </c>
    </row>
    <row r="4" spans="1:31" x14ac:dyDescent="0.25">
      <c r="A4" s="89">
        <f>SUBTOTAL(103,$B$2:B4)</f>
        <v>3</v>
      </c>
      <c r="B4" s="37" t="s">
        <v>1337</v>
      </c>
      <c r="C4" s="97">
        <v>60102025660044</v>
      </c>
      <c r="D4" s="97" t="str">
        <f>VLOOKUP(C4,'Hemis baza'!K:AJ,26,)</f>
        <v>438211100081</v>
      </c>
      <c r="E4" s="24" t="str">
        <f>VLOOKUP(C4,'Hemis baza'!K:AF,13,)</f>
        <v>To‘lov-shartnoma</v>
      </c>
      <c r="F4" s="109" t="str">
        <f>VLOOKUP(C4,'Hemis baza'!K:AF,3,)</f>
        <v>4-kurs</v>
      </c>
      <c r="G4" s="37" t="s">
        <v>270</v>
      </c>
      <c r="H4" s="404" t="str">
        <f>VLOOKUP(C4,'Hemis baza'!K:AF,5,)</f>
        <v>2-21 XTA</v>
      </c>
      <c r="I4" s="403" t="str">
        <f>VLOOKUP(C4,'Hemis baza'!K:AF,11,)</f>
        <v>Bakalavr</v>
      </c>
      <c r="J4" s="23" t="str">
        <f>VLOOKUP(C4,'Hemis baza'!K:AF,12,)</f>
        <v>Kunduzgi</v>
      </c>
      <c r="K4" s="88" t="s">
        <v>4010</v>
      </c>
      <c r="L4" s="50">
        <v>15000000</v>
      </c>
      <c r="M4" s="50">
        <f>SUMIF('BR 4'!B:B,'4-kurs'!C4,'BR 4'!H:H)</f>
        <v>7520000</v>
      </c>
      <c r="N4" s="12">
        <f t="shared" si="0"/>
        <v>7480000</v>
      </c>
      <c r="O4" s="50"/>
      <c r="P4" s="12">
        <f t="shared" si="2"/>
        <v>0</v>
      </c>
      <c r="Q4" s="37"/>
      <c r="T4" s="50">
        <f t="shared" si="1"/>
        <v>0</v>
      </c>
      <c r="U4" s="50">
        <v>7520000</v>
      </c>
      <c r="V4" s="50">
        <v>500000</v>
      </c>
      <c r="AA4" s="539">
        <f t="shared" si="3"/>
        <v>15000000</v>
      </c>
      <c r="AB4" s="539">
        <f t="shared" si="4"/>
        <v>7520000</v>
      </c>
      <c r="AC4" s="539">
        <f t="shared" si="5"/>
        <v>7480000</v>
      </c>
      <c r="AD4" s="539">
        <f t="shared" si="6"/>
        <v>0</v>
      </c>
    </row>
    <row r="5" spans="1:31" x14ac:dyDescent="0.25">
      <c r="A5" s="89">
        <f>SUBTOTAL(103,$B$2:B5)</f>
        <v>4</v>
      </c>
      <c r="B5" s="37" t="s">
        <v>1338</v>
      </c>
      <c r="C5" s="97">
        <v>40305955300015</v>
      </c>
      <c r="D5" s="97" t="str">
        <f>VLOOKUP(C5,'Hemis baza'!K:AJ,26,)</f>
        <v>438211100060</v>
      </c>
      <c r="E5" s="24" t="str">
        <f>VLOOKUP(C5,'Hemis baza'!K:AF,13,)</f>
        <v>To‘lov-shartnoma</v>
      </c>
      <c r="F5" s="109" t="str">
        <f>VLOOKUP(C5,'Hemis baza'!K:AF,3,)</f>
        <v>4-kurs</v>
      </c>
      <c r="G5" s="37" t="s">
        <v>5604</v>
      </c>
      <c r="H5" s="404" t="str">
        <f>VLOOKUP(C5,'Hemis baza'!K:AF,5,)</f>
        <v>1-21 OP</v>
      </c>
      <c r="I5" s="403" t="str">
        <f>VLOOKUP(C5,'Hemis baza'!K:AF,11,)</f>
        <v>Bakalavr</v>
      </c>
      <c r="J5" s="23" t="str">
        <f>VLOOKUP(C5,'Hemis baza'!K:AF,12,)</f>
        <v>Kunduzgi</v>
      </c>
      <c r="K5" s="88" t="s">
        <v>4012</v>
      </c>
      <c r="L5" s="50">
        <v>15000000</v>
      </c>
      <c r="M5" s="50">
        <f>SUMIF('BR 4'!B:B,'4-kurs'!C5,'BR 4'!H:H)</f>
        <v>15000000</v>
      </c>
      <c r="N5" s="12">
        <f t="shared" si="0"/>
        <v>0</v>
      </c>
      <c r="O5" s="50"/>
      <c r="P5" s="12">
        <f t="shared" si="2"/>
        <v>0</v>
      </c>
      <c r="Q5" s="37"/>
      <c r="T5" s="50">
        <f t="shared" si="1"/>
        <v>0</v>
      </c>
      <c r="U5" s="50">
        <v>15000000</v>
      </c>
      <c r="V5" s="50">
        <v>0</v>
      </c>
      <c r="AA5" s="539">
        <f t="shared" si="3"/>
        <v>15000000</v>
      </c>
      <c r="AB5" s="539">
        <f t="shared" si="4"/>
        <v>15000000</v>
      </c>
      <c r="AC5" s="539">
        <f t="shared" si="5"/>
        <v>0</v>
      </c>
      <c r="AD5" s="539">
        <f t="shared" si="6"/>
        <v>0</v>
      </c>
    </row>
    <row r="6" spans="1:31" x14ac:dyDescent="0.25">
      <c r="A6" s="89">
        <f>SUBTOTAL(103,$B$2:B6)</f>
        <v>5</v>
      </c>
      <c r="B6" s="37" t="s">
        <v>1341</v>
      </c>
      <c r="C6" s="97">
        <v>51205035380017</v>
      </c>
      <c r="D6" s="97" t="str">
        <f>VLOOKUP(C6,'Hemis baza'!K:AJ,26,)</f>
        <v>438211100171</v>
      </c>
      <c r="E6" s="24" t="str">
        <f>VLOOKUP(C6,'Hemis baza'!K:AF,13,)</f>
        <v>To‘lov-shartnoma</v>
      </c>
      <c r="F6" s="109" t="str">
        <f>VLOOKUP(C6,'Hemis baza'!K:AF,3,)</f>
        <v>4-kurs</v>
      </c>
      <c r="G6" s="37" t="s">
        <v>4882</v>
      </c>
      <c r="H6" s="404" t="str">
        <f>VLOOKUP(C6,'Hemis baza'!K:AF,5,)</f>
        <v>S1-21 AP</v>
      </c>
      <c r="I6" s="403" t="str">
        <f>VLOOKUP(C6,'Hemis baza'!K:AF,11,)</f>
        <v>Bakalavr</v>
      </c>
      <c r="J6" s="23" t="str">
        <f>VLOOKUP(C6,'Hemis baza'!K:AF,12,)</f>
        <v>Sirtqi</v>
      </c>
      <c r="K6" s="88" t="s">
        <v>4014</v>
      </c>
      <c r="L6" s="50">
        <v>12000000</v>
      </c>
      <c r="M6" s="50">
        <f>SUMIF('BR 4'!B:B,'4-kurs'!C6,'BR 4'!H:H)</f>
        <v>6040000</v>
      </c>
      <c r="N6" s="12">
        <f t="shared" si="0"/>
        <v>5960000</v>
      </c>
      <c r="O6" s="50"/>
      <c r="P6" s="12">
        <f t="shared" si="2"/>
        <v>0</v>
      </c>
      <c r="Q6" s="37"/>
      <c r="T6" s="50">
        <f t="shared" si="1"/>
        <v>0</v>
      </c>
      <c r="U6" s="50">
        <v>6040000</v>
      </c>
      <c r="V6" s="50">
        <v>0</v>
      </c>
      <c r="AA6" s="539">
        <f t="shared" si="3"/>
        <v>12000000</v>
      </c>
      <c r="AB6" s="539">
        <f t="shared" si="4"/>
        <v>6040000</v>
      </c>
      <c r="AC6" s="539">
        <f t="shared" si="5"/>
        <v>5960000</v>
      </c>
      <c r="AD6" s="539">
        <f t="shared" si="6"/>
        <v>0</v>
      </c>
    </row>
    <row r="7" spans="1:31" x14ac:dyDescent="0.25">
      <c r="A7" s="89">
        <f>SUBTOTAL(103,$B$2:B7)</f>
        <v>6</v>
      </c>
      <c r="B7" s="37" t="s">
        <v>1347</v>
      </c>
      <c r="C7" s="97">
        <v>60603015260058</v>
      </c>
      <c r="D7" s="97" t="str">
        <f>VLOOKUP(C7,'Hemis baza'!K:AJ,26,)</f>
        <v>438211100155</v>
      </c>
      <c r="E7" s="24" t="str">
        <f>VLOOKUP(C7,'Hemis baza'!K:AF,13,)</f>
        <v>To‘lov-shartnoma</v>
      </c>
      <c r="F7" s="109" t="str">
        <f>VLOOKUP(C7,'Hemis baza'!K:AF,3,)</f>
        <v>4-kurs</v>
      </c>
      <c r="G7" s="37" t="s">
        <v>4882</v>
      </c>
      <c r="H7" s="404" t="str">
        <f>VLOOKUP(C7,'Hemis baza'!K:AF,5,)</f>
        <v>2-21 AP</v>
      </c>
      <c r="I7" s="403" t="str">
        <f>VLOOKUP(C7,'Hemis baza'!K:AF,11,)</f>
        <v>Bakalavr</v>
      </c>
      <c r="J7" s="23" t="str">
        <f>VLOOKUP(C7,'Hemis baza'!K:AF,12,)</f>
        <v>Kunduzgi</v>
      </c>
      <c r="K7" s="88" t="s">
        <v>4015</v>
      </c>
      <c r="L7" s="50">
        <v>15000000</v>
      </c>
      <c r="M7" s="50">
        <f>SUMIF('BR 4'!B:B,'4-kurs'!C7,'BR 4'!H:H)</f>
        <v>15510000</v>
      </c>
      <c r="N7" s="12">
        <f t="shared" si="0"/>
        <v>0</v>
      </c>
      <c r="O7" s="50"/>
      <c r="P7" s="12">
        <f t="shared" si="2"/>
        <v>510000</v>
      </c>
      <c r="Q7" s="37"/>
      <c r="T7" s="50">
        <f t="shared" si="1"/>
        <v>500000</v>
      </c>
      <c r="U7" s="50">
        <v>15010000</v>
      </c>
      <c r="V7" s="50">
        <v>0</v>
      </c>
      <c r="AA7" s="539">
        <f t="shared" si="3"/>
        <v>15000000</v>
      </c>
      <c r="AB7" s="539">
        <f t="shared" si="4"/>
        <v>15510000</v>
      </c>
      <c r="AC7" s="539">
        <f t="shared" si="5"/>
        <v>0</v>
      </c>
      <c r="AD7" s="539">
        <f t="shared" si="6"/>
        <v>510000</v>
      </c>
    </row>
    <row r="8" spans="1:31" x14ac:dyDescent="0.25">
      <c r="A8" s="89">
        <f>SUBTOTAL(103,$B$2:B8)</f>
        <v>7</v>
      </c>
      <c r="B8" s="37" t="s">
        <v>1349</v>
      </c>
      <c r="C8" s="97">
        <v>32712931170017</v>
      </c>
      <c r="D8" s="97" t="str">
        <f>VLOOKUP(C8,'Hemis baza'!K:AJ,26,)</f>
        <v>438211100172</v>
      </c>
      <c r="E8" s="24" t="str">
        <f>VLOOKUP(C8,'Hemis baza'!K:AF,13,)</f>
        <v>To‘lov-shartnoma</v>
      </c>
      <c r="F8" s="109" t="str">
        <f>VLOOKUP(C8,'Hemis baza'!K:AF,3,)</f>
        <v>4-kurs</v>
      </c>
      <c r="G8" s="37" t="s">
        <v>5604</v>
      </c>
      <c r="H8" s="404" t="str">
        <f>VLOOKUP(C8,'Hemis baza'!K:AF,5,)</f>
        <v>S4-21 AP</v>
      </c>
      <c r="I8" s="403" t="str">
        <f>VLOOKUP(C8,'Hemis baza'!K:AF,11,)</f>
        <v>Bakalavr</v>
      </c>
      <c r="J8" s="23" t="str">
        <f>VLOOKUP(C8,'Hemis baza'!K:AF,12,)</f>
        <v>Sirtqi</v>
      </c>
      <c r="K8" s="88" t="s">
        <v>4019</v>
      </c>
      <c r="L8" s="50">
        <v>12000000</v>
      </c>
      <c r="M8" s="50">
        <f>SUMIF('BR 4'!B:B,'4-kurs'!C8,'BR 4'!H:H)</f>
        <v>15000000</v>
      </c>
      <c r="N8" s="12">
        <f t="shared" si="0"/>
        <v>0</v>
      </c>
      <c r="O8" s="50"/>
      <c r="P8" s="12">
        <f t="shared" si="2"/>
        <v>3000000</v>
      </c>
      <c r="Q8" s="37"/>
      <c r="T8" s="50">
        <f t="shared" si="1"/>
        <v>0</v>
      </c>
      <c r="U8" s="50">
        <v>15000000</v>
      </c>
      <c r="V8" s="50">
        <v>0</v>
      </c>
      <c r="AA8" s="539">
        <f t="shared" si="3"/>
        <v>12000000</v>
      </c>
      <c r="AB8" s="539">
        <f t="shared" si="4"/>
        <v>15000000</v>
      </c>
      <c r="AC8" s="539">
        <f t="shared" si="5"/>
        <v>0</v>
      </c>
      <c r="AD8" s="539">
        <f t="shared" si="6"/>
        <v>3000000</v>
      </c>
    </row>
    <row r="9" spans="1:31" x14ac:dyDescent="0.25">
      <c r="A9" s="89">
        <f>SUBTOTAL(103,$B$2:B9)</f>
        <v>8</v>
      </c>
      <c r="B9" s="37" t="s">
        <v>1350</v>
      </c>
      <c r="C9" s="97">
        <v>61205025380024</v>
      </c>
      <c r="D9" s="97" t="str">
        <f>VLOOKUP(C9,'Hemis baza'!K:AJ,26,)</f>
        <v>438211100084</v>
      </c>
      <c r="E9" s="24" t="str">
        <f>VLOOKUP(C9,'Hemis baza'!K:AF,13,)</f>
        <v>To‘lov-shartnoma</v>
      </c>
      <c r="F9" s="109" t="str">
        <f>VLOOKUP(C9,'Hemis baza'!K:AF,3,)</f>
        <v>4-kurs</v>
      </c>
      <c r="G9" s="37" t="s">
        <v>270</v>
      </c>
      <c r="H9" s="404" t="str">
        <f>VLOOKUP(C9,'Hemis baza'!K:AF,5,)</f>
        <v>2-21 XTA</v>
      </c>
      <c r="I9" s="403" t="str">
        <f>VLOOKUP(C9,'Hemis baza'!K:AF,11,)</f>
        <v>Bakalavr</v>
      </c>
      <c r="J9" s="23" t="str">
        <f>VLOOKUP(C9,'Hemis baza'!K:AF,12,)</f>
        <v>Kunduzgi</v>
      </c>
      <c r="K9" s="88" t="s">
        <v>4020</v>
      </c>
      <c r="L9" s="50">
        <v>15000000</v>
      </c>
      <c r="M9" s="50">
        <f>SUMIF('BR 4'!B:B,'4-kurs'!C9,'BR 4'!H:H)</f>
        <v>15000000</v>
      </c>
      <c r="N9" s="12">
        <f t="shared" si="0"/>
        <v>0</v>
      </c>
      <c r="O9" s="50"/>
      <c r="P9" s="12">
        <f t="shared" si="2"/>
        <v>0</v>
      </c>
      <c r="Q9" s="37"/>
      <c r="T9" s="50">
        <f t="shared" si="1"/>
        <v>0</v>
      </c>
      <c r="U9" s="50">
        <v>15000000</v>
      </c>
      <c r="V9" s="50">
        <v>0</v>
      </c>
      <c r="AA9" s="539">
        <f t="shared" si="3"/>
        <v>15000000</v>
      </c>
      <c r="AB9" s="539">
        <f t="shared" si="4"/>
        <v>15000000</v>
      </c>
      <c r="AC9" s="539">
        <f t="shared" si="5"/>
        <v>0</v>
      </c>
      <c r="AD9" s="539">
        <f t="shared" si="6"/>
        <v>0</v>
      </c>
    </row>
    <row r="10" spans="1:31" x14ac:dyDescent="0.25">
      <c r="A10" s="89">
        <f>SUBTOTAL(103,$B$2:B10)</f>
        <v>9</v>
      </c>
      <c r="B10" s="37" t="s">
        <v>1351</v>
      </c>
      <c r="C10" s="97">
        <v>51008045260047</v>
      </c>
      <c r="D10" s="97" t="str">
        <f>VLOOKUP(C10,'Hemis baza'!K:AJ,26,)</f>
        <v>438211100153</v>
      </c>
      <c r="E10" s="24" t="str">
        <f>VLOOKUP(C10,'Hemis baza'!K:AF,13,)</f>
        <v>To‘lov-shartnoma</v>
      </c>
      <c r="F10" s="109" t="str">
        <f>VLOOKUP(C10,'Hemis baza'!K:AF,3,)</f>
        <v>4-kurs</v>
      </c>
      <c r="G10" s="37" t="s">
        <v>4882</v>
      </c>
      <c r="H10" s="404" t="str">
        <f>VLOOKUP(C10,'Hemis baza'!K:AF,5,)</f>
        <v>2-21 AP</v>
      </c>
      <c r="I10" s="403" t="str">
        <f>VLOOKUP(C10,'Hemis baza'!K:AF,11,)</f>
        <v>Bakalavr</v>
      </c>
      <c r="J10" s="23" t="str">
        <f>VLOOKUP(C10,'Hemis baza'!K:AF,12,)</f>
        <v>Kunduzgi</v>
      </c>
      <c r="K10" s="88" t="s">
        <v>4021</v>
      </c>
      <c r="L10" s="50">
        <v>15000000</v>
      </c>
      <c r="M10" s="50">
        <f>SUMIF('BR 4'!B:B,'4-kurs'!C10,'BR 4'!H:H)</f>
        <v>11949288</v>
      </c>
      <c r="N10" s="12">
        <f t="shared" si="0"/>
        <v>3050712</v>
      </c>
      <c r="O10" s="50"/>
      <c r="P10" s="12">
        <f t="shared" si="2"/>
        <v>0</v>
      </c>
      <c r="Q10" s="37"/>
      <c r="T10" s="50">
        <f t="shared" si="1"/>
        <v>0</v>
      </c>
      <c r="U10" s="50">
        <v>11949288</v>
      </c>
      <c r="V10" s="50">
        <v>0</v>
      </c>
      <c r="AA10" s="539">
        <f t="shared" si="3"/>
        <v>15000000</v>
      </c>
      <c r="AB10" s="539">
        <f t="shared" si="4"/>
        <v>11949288</v>
      </c>
      <c r="AC10" s="539">
        <f t="shared" si="5"/>
        <v>3050712</v>
      </c>
      <c r="AD10" s="539">
        <f t="shared" si="6"/>
        <v>0</v>
      </c>
    </row>
    <row r="11" spans="1:31" x14ac:dyDescent="0.25">
      <c r="A11" s="89">
        <f>SUBTOTAL(103,$B$2:B11)</f>
        <v>10</v>
      </c>
      <c r="B11" s="37" t="s">
        <v>1354</v>
      </c>
      <c r="C11" s="97">
        <v>60910015310093</v>
      </c>
      <c r="D11" s="97" t="str">
        <f>VLOOKUP(C11,'Hemis baza'!K:AJ,26,)</f>
        <v>438211100173</v>
      </c>
      <c r="E11" s="24" t="str">
        <f>VLOOKUP(C11,'Hemis baza'!K:AF,13,)</f>
        <v>To‘lov-shartnoma</v>
      </c>
      <c r="F11" s="109" t="str">
        <f>VLOOKUP(C11,'Hemis baza'!K:AF,3,)</f>
        <v>4-kurs</v>
      </c>
      <c r="G11" s="37" t="s">
        <v>5604</v>
      </c>
      <c r="H11" s="404" t="str">
        <f>VLOOKUP(C11,'Hemis baza'!K:AF,5,)</f>
        <v>S4-21 AP</v>
      </c>
      <c r="I11" s="403" t="str">
        <f>VLOOKUP(C11,'Hemis baza'!K:AF,11,)</f>
        <v>Bakalavr</v>
      </c>
      <c r="J11" s="23" t="str">
        <f>VLOOKUP(C11,'Hemis baza'!K:AF,12,)</f>
        <v>Sirtqi</v>
      </c>
      <c r="K11" s="88" t="s">
        <v>4022</v>
      </c>
      <c r="L11" s="50">
        <v>12000000</v>
      </c>
      <c r="M11" s="50">
        <f>SUMIF('BR 4'!B:B,'4-kurs'!C11,'BR 4'!H:H)</f>
        <v>9000000</v>
      </c>
      <c r="N11" s="12">
        <f t="shared" si="0"/>
        <v>3000000</v>
      </c>
      <c r="O11" s="50"/>
      <c r="P11" s="12">
        <f t="shared" si="2"/>
        <v>0</v>
      </c>
      <c r="Q11" s="37"/>
      <c r="T11" s="50">
        <f t="shared" si="1"/>
        <v>0</v>
      </c>
      <c r="U11" s="50">
        <v>9000000</v>
      </c>
      <c r="V11" s="50">
        <v>0</v>
      </c>
      <c r="AA11" s="539">
        <f t="shared" si="3"/>
        <v>12000000</v>
      </c>
      <c r="AB11" s="539">
        <f t="shared" si="4"/>
        <v>9000000</v>
      </c>
      <c r="AC11" s="539">
        <f t="shared" si="5"/>
        <v>3000000</v>
      </c>
      <c r="AD11" s="539">
        <f t="shared" si="6"/>
        <v>0</v>
      </c>
    </row>
    <row r="12" spans="1:31" x14ac:dyDescent="0.25">
      <c r="A12" s="89">
        <f>SUBTOTAL(103,$B$2:B12)</f>
        <v>11</v>
      </c>
      <c r="B12" s="37" t="s">
        <v>4358</v>
      </c>
      <c r="C12" s="97">
        <v>41510975350035</v>
      </c>
      <c r="D12" s="97" t="str">
        <f>VLOOKUP(C12,'Hemis baza'!K:AJ,26,)</f>
        <v>438231100691</v>
      </c>
      <c r="E12" s="24" t="str">
        <f>VLOOKUP(C12,'Hemis baza'!K:AF,13,)</f>
        <v>To‘lov-shartnoma</v>
      </c>
      <c r="F12" s="109" t="str">
        <f>VLOOKUP(C12,'Hemis baza'!K:AF,3,)</f>
        <v>4-kurs</v>
      </c>
      <c r="G12" s="37" t="s">
        <v>270</v>
      </c>
      <c r="H12" s="404" t="str">
        <f>VLOOKUP(C12,'Hemis baza'!K:AF,5,)</f>
        <v>2-21 XTA</v>
      </c>
      <c r="I12" s="403" t="str">
        <f>VLOOKUP(C12,'Hemis baza'!K:AF,11,)</f>
        <v>Bakalavr</v>
      </c>
      <c r="J12" s="23" t="str">
        <f>VLOOKUP(C12,'Hemis baza'!K:AF,12,)</f>
        <v>Kunduzgi</v>
      </c>
      <c r="K12" s="99" t="s">
        <v>5081</v>
      </c>
      <c r="L12" s="50">
        <v>15000000</v>
      </c>
      <c r="M12" s="50">
        <f>SUMIF('BR 4'!B:B,'4-kurs'!C12,'BR 4'!H:H)</f>
        <v>0</v>
      </c>
      <c r="N12" s="12">
        <f t="shared" si="0"/>
        <v>15000000</v>
      </c>
      <c r="O12" s="50"/>
      <c r="P12" s="12">
        <f t="shared" si="2"/>
        <v>0</v>
      </c>
      <c r="Q12" s="37"/>
      <c r="T12" s="50">
        <f t="shared" si="1"/>
        <v>0</v>
      </c>
      <c r="U12" s="50">
        <v>0</v>
      </c>
      <c r="V12" s="50"/>
      <c r="AA12" s="539">
        <f t="shared" si="3"/>
        <v>15000000</v>
      </c>
      <c r="AB12" s="539">
        <f t="shared" si="4"/>
        <v>0</v>
      </c>
      <c r="AC12" s="539">
        <f t="shared" si="5"/>
        <v>15000000</v>
      </c>
      <c r="AD12" s="539">
        <f t="shared" si="6"/>
        <v>0</v>
      </c>
    </row>
    <row r="13" spans="1:31" x14ac:dyDescent="0.25">
      <c r="A13" s="89">
        <f>SUBTOTAL(103,$B$2:B13)</f>
        <v>12</v>
      </c>
      <c r="B13" s="37" t="s">
        <v>1356</v>
      </c>
      <c r="C13" s="97">
        <v>60905036060014</v>
      </c>
      <c r="D13" s="97" t="str">
        <f>VLOOKUP(C13,'Hemis baza'!K:AJ,26,)</f>
        <v>999211100085</v>
      </c>
      <c r="E13" s="24" t="str">
        <f>VLOOKUP(C13,'Hemis baza'!K:AF,13,)</f>
        <v>To‘lov-shartnoma</v>
      </c>
      <c r="F13" s="109" t="str">
        <f>VLOOKUP(C13,'Hemis baza'!K:AF,3,)</f>
        <v>4-kurs</v>
      </c>
      <c r="G13" s="37" t="s">
        <v>5605</v>
      </c>
      <c r="H13" s="404" t="str">
        <f>VLOOKUP(C13,'Hemis baza'!K:AF,5,)</f>
        <v>1-21 MBTXT</v>
      </c>
      <c r="I13" s="403" t="str">
        <f>VLOOKUP(C13,'Hemis baza'!K:AF,11,)</f>
        <v>Bakalavr</v>
      </c>
      <c r="J13" s="23" t="str">
        <f>VLOOKUP(C13,'Hemis baza'!K:AF,12,)</f>
        <v>Kunduzgi</v>
      </c>
      <c r="K13" s="88" t="s">
        <v>4023</v>
      </c>
      <c r="L13" s="50">
        <v>15000000</v>
      </c>
      <c r="M13" s="50">
        <f>SUMIF('BR 4'!B:B,'4-kurs'!C13,'BR 4'!H:H)</f>
        <v>10000000</v>
      </c>
      <c r="N13" s="12">
        <f t="shared" si="0"/>
        <v>5000000</v>
      </c>
      <c r="O13" s="50"/>
      <c r="P13" s="12">
        <f t="shared" si="2"/>
        <v>0</v>
      </c>
      <c r="Q13" s="37"/>
      <c r="T13" s="50">
        <f t="shared" ref="T13:T75" si="7">M13-U13</f>
        <v>0</v>
      </c>
      <c r="U13" s="50">
        <v>10000000</v>
      </c>
      <c r="V13" s="50">
        <v>0</v>
      </c>
      <c r="AA13" s="539">
        <f t="shared" si="3"/>
        <v>15000000</v>
      </c>
      <c r="AB13" s="539">
        <f t="shared" si="4"/>
        <v>10000000</v>
      </c>
      <c r="AC13" s="539">
        <f t="shared" si="5"/>
        <v>5000000</v>
      </c>
      <c r="AD13" s="539">
        <f t="shared" si="6"/>
        <v>0</v>
      </c>
    </row>
    <row r="14" spans="1:31" x14ac:dyDescent="0.25">
      <c r="A14" s="89">
        <f>SUBTOTAL(103,$B$2:B14)</f>
        <v>13</v>
      </c>
      <c r="B14" s="37" t="s">
        <v>1360</v>
      </c>
      <c r="C14" s="97">
        <v>50509025260031</v>
      </c>
      <c r="D14" s="97" t="str">
        <f>VLOOKUP(C14,'Hemis baza'!K:AJ,26,)</f>
        <v>438211100176</v>
      </c>
      <c r="E14" s="24" t="str">
        <f>VLOOKUP(C14,'Hemis baza'!K:AF,13,)</f>
        <v>To‘lov-shartnoma</v>
      </c>
      <c r="F14" s="109" t="str">
        <f>VLOOKUP(C14,'Hemis baza'!K:AF,3,)</f>
        <v>4-kurs</v>
      </c>
      <c r="G14" s="37" t="s">
        <v>4882</v>
      </c>
      <c r="H14" s="404" t="str">
        <f>VLOOKUP(C14,'Hemis baza'!K:AF,5,)</f>
        <v>S1-21 AP</v>
      </c>
      <c r="I14" s="403" t="str">
        <f>VLOOKUP(C14,'Hemis baza'!K:AF,11,)</f>
        <v>Bakalavr</v>
      </c>
      <c r="J14" s="23" t="str">
        <f>VLOOKUP(C14,'Hemis baza'!K:AF,12,)</f>
        <v>Sirtqi</v>
      </c>
      <c r="K14" s="88" t="s">
        <v>4024</v>
      </c>
      <c r="L14" s="50">
        <v>12000000</v>
      </c>
      <c r="M14" s="50">
        <f>SUMIF('BR 4'!B:B,'4-kurs'!C14,'BR 4'!H:H)</f>
        <v>9000000</v>
      </c>
      <c r="N14" s="12">
        <f t="shared" si="0"/>
        <v>3000000</v>
      </c>
      <c r="O14" s="37" t="s">
        <v>7167</v>
      </c>
      <c r="P14" s="12">
        <f t="shared" si="2"/>
        <v>0</v>
      </c>
      <c r="Q14" s="37"/>
      <c r="T14" s="50">
        <f t="shared" si="7"/>
        <v>0</v>
      </c>
      <c r="U14" s="50">
        <v>9000000</v>
      </c>
      <c r="V14" s="50">
        <v>0</v>
      </c>
      <c r="AA14" s="539">
        <f t="shared" si="3"/>
        <v>12000000</v>
      </c>
      <c r="AB14" s="539">
        <f t="shared" si="4"/>
        <v>9000000</v>
      </c>
      <c r="AC14" s="539">
        <f t="shared" si="5"/>
        <v>3000000</v>
      </c>
      <c r="AD14" s="539">
        <f t="shared" si="6"/>
        <v>0</v>
      </c>
    </row>
    <row r="15" spans="1:31" x14ac:dyDescent="0.25">
      <c r="A15" s="89">
        <f>SUBTOTAL(103,$B$2:B15)</f>
        <v>14</v>
      </c>
      <c r="B15" s="37" t="s">
        <v>1371</v>
      </c>
      <c r="C15" s="97">
        <v>63001045300017</v>
      </c>
      <c r="D15" s="97" t="str">
        <f>VLOOKUP(C15,'Hemis baza'!K:AJ,26,)</f>
        <v>438211100107</v>
      </c>
      <c r="E15" s="24" t="str">
        <f>VLOOKUP(C15,'Hemis baza'!K:AF,13,)</f>
        <v>To‘lov-shartnoma</v>
      </c>
      <c r="F15" s="109" t="str">
        <f>VLOOKUP(C15,'Hemis baza'!K:AF,3,)</f>
        <v>4-kurs</v>
      </c>
      <c r="G15" s="37" t="s">
        <v>4882</v>
      </c>
      <c r="H15" s="404" t="str">
        <f>VLOOKUP(C15,'Hemis baza'!K:AF,5,)</f>
        <v>1-21 AP</v>
      </c>
      <c r="I15" s="403" t="str">
        <f>VLOOKUP(C15,'Hemis baza'!K:AF,11,)</f>
        <v>Bakalavr</v>
      </c>
      <c r="J15" s="23" t="str">
        <f>VLOOKUP(C15,'Hemis baza'!K:AF,12,)</f>
        <v>Kunduzgi</v>
      </c>
      <c r="K15" s="88" t="s">
        <v>4026</v>
      </c>
      <c r="L15" s="50">
        <v>15000000</v>
      </c>
      <c r="M15" s="50">
        <f>SUMIF('BR 4'!B:B,'4-kurs'!C15,'BR 4'!H:H)</f>
        <v>12500000</v>
      </c>
      <c r="N15" s="12">
        <f t="shared" si="0"/>
        <v>2500000</v>
      </c>
      <c r="O15" s="50"/>
      <c r="P15" s="12">
        <f t="shared" si="2"/>
        <v>0</v>
      </c>
      <c r="Q15" s="37"/>
      <c r="T15" s="50">
        <f t="shared" si="7"/>
        <v>0</v>
      </c>
      <c r="U15" s="50">
        <v>12500000</v>
      </c>
      <c r="V15" s="50">
        <v>0</v>
      </c>
      <c r="AA15" s="539">
        <f t="shared" si="3"/>
        <v>15000000</v>
      </c>
      <c r="AB15" s="539">
        <f t="shared" si="4"/>
        <v>12500000</v>
      </c>
      <c r="AC15" s="539">
        <f t="shared" si="5"/>
        <v>2500000</v>
      </c>
      <c r="AD15" s="539">
        <f t="shared" si="6"/>
        <v>0</v>
      </c>
    </row>
    <row r="16" spans="1:31" x14ac:dyDescent="0.25">
      <c r="A16" s="89">
        <f>SUBTOTAL(103,$B$2:B16)</f>
        <v>15</v>
      </c>
      <c r="B16" s="37" t="s">
        <v>1372</v>
      </c>
      <c r="C16" s="97">
        <v>60308025280013</v>
      </c>
      <c r="D16" s="97" t="str">
        <f>VLOOKUP(C16,'Hemis baza'!K:AJ,26,)</f>
        <v>438211100004</v>
      </c>
      <c r="E16" s="24" t="str">
        <f>VLOOKUP(C16,'Hemis baza'!K:AF,13,)</f>
        <v>To‘lov-shartnoma</v>
      </c>
      <c r="F16" s="109" t="str">
        <f>VLOOKUP(C16,'Hemis baza'!K:AF,3,)</f>
        <v>4-kurs</v>
      </c>
      <c r="G16" s="37" t="s">
        <v>5605</v>
      </c>
      <c r="H16" s="404" t="str">
        <f>VLOOKUP(C16,'Hemis baza'!K:AF,5,)</f>
        <v>1-21 MBTXT</v>
      </c>
      <c r="I16" s="403" t="str">
        <f>VLOOKUP(C16,'Hemis baza'!K:AF,11,)</f>
        <v>Bakalavr</v>
      </c>
      <c r="J16" s="23" t="str">
        <f>VLOOKUP(C16,'Hemis baza'!K:AF,12,)</f>
        <v>Kunduzgi</v>
      </c>
      <c r="K16" s="88" t="s">
        <v>4027</v>
      </c>
      <c r="L16" s="50">
        <v>15000000</v>
      </c>
      <c r="M16" s="50">
        <f>SUMIF('BR 4'!B:B,'4-kurs'!C16,'BR 4'!H:H)</f>
        <v>9000000</v>
      </c>
      <c r="N16" s="12">
        <f t="shared" si="0"/>
        <v>6000000</v>
      </c>
      <c r="O16" s="50"/>
      <c r="P16" s="12">
        <f t="shared" si="2"/>
        <v>0</v>
      </c>
      <c r="Q16" s="37"/>
      <c r="T16" s="50">
        <f t="shared" si="7"/>
        <v>0</v>
      </c>
      <c r="U16" s="50">
        <v>9000000</v>
      </c>
      <c r="V16" s="50">
        <v>0</v>
      </c>
      <c r="AA16" s="539">
        <f t="shared" si="3"/>
        <v>15000000</v>
      </c>
      <c r="AB16" s="539">
        <f t="shared" si="4"/>
        <v>9000000</v>
      </c>
      <c r="AC16" s="539">
        <f t="shared" si="5"/>
        <v>6000000</v>
      </c>
      <c r="AD16" s="539">
        <f t="shared" si="6"/>
        <v>0</v>
      </c>
    </row>
    <row r="17" spans="1:30" x14ac:dyDescent="0.25">
      <c r="A17" s="89">
        <f>SUBTOTAL(103,$B$2:B17)</f>
        <v>16</v>
      </c>
      <c r="B17" s="37" t="s">
        <v>1375</v>
      </c>
      <c r="C17" s="97">
        <v>51904035340020</v>
      </c>
      <c r="D17" s="97" t="str">
        <f>VLOOKUP(C17,'Hemis baza'!K:AJ,26,)</f>
        <v>438211100174</v>
      </c>
      <c r="E17" s="24" t="str">
        <f>VLOOKUP(C17,'Hemis baza'!K:AF,13,)</f>
        <v>To‘lov-shartnoma</v>
      </c>
      <c r="F17" s="109" t="str">
        <f>VLOOKUP(C17,'Hemis baza'!K:AF,3,)</f>
        <v>4-kurs</v>
      </c>
      <c r="G17" s="37" t="s">
        <v>5604</v>
      </c>
      <c r="H17" s="404" t="str">
        <f>VLOOKUP(C17,'Hemis baza'!K:AF,5,)</f>
        <v>S4-21 AP</v>
      </c>
      <c r="I17" s="403" t="str">
        <f>VLOOKUP(C17,'Hemis baza'!K:AF,11,)</f>
        <v>Bakalavr</v>
      </c>
      <c r="J17" s="23" t="str">
        <f>VLOOKUP(C17,'Hemis baza'!K:AF,12,)</f>
        <v>Sirtqi</v>
      </c>
      <c r="K17" s="88" t="s">
        <v>4028</v>
      </c>
      <c r="L17" s="50">
        <v>12000000</v>
      </c>
      <c r="M17" s="50">
        <f>SUMIF('BR 4'!B:B,'4-kurs'!C17,'BR 4'!H:H)</f>
        <v>10702000</v>
      </c>
      <c r="N17" s="12">
        <f t="shared" si="0"/>
        <v>1298000</v>
      </c>
      <c r="O17" s="50"/>
      <c r="P17" s="12">
        <f t="shared" si="2"/>
        <v>0</v>
      </c>
      <c r="Q17" s="37"/>
      <c r="T17" s="50">
        <f t="shared" si="7"/>
        <v>7700000</v>
      </c>
      <c r="U17" s="50">
        <v>3002000</v>
      </c>
      <c r="V17" s="50">
        <v>0</v>
      </c>
      <c r="AA17" s="539">
        <f t="shared" si="3"/>
        <v>12000000</v>
      </c>
      <c r="AB17" s="539">
        <f t="shared" si="4"/>
        <v>10702000</v>
      </c>
      <c r="AC17" s="539">
        <f t="shared" si="5"/>
        <v>1298000</v>
      </c>
      <c r="AD17" s="539">
        <f t="shared" si="6"/>
        <v>0</v>
      </c>
    </row>
    <row r="18" spans="1:30" x14ac:dyDescent="0.25">
      <c r="A18" s="89">
        <f>SUBTOTAL(103,$B$2:B18)</f>
        <v>17</v>
      </c>
      <c r="B18" s="37" t="s">
        <v>1379</v>
      </c>
      <c r="C18" s="97">
        <v>62007035300015</v>
      </c>
      <c r="D18" s="97" t="str">
        <f>VLOOKUP(C18,'Hemis baza'!K:AJ,26,)</f>
        <v>438211100110</v>
      </c>
      <c r="E18" s="24" t="str">
        <f>VLOOKUP(C18,'Hemis baza'!K:AF,13,)</f>
        <v>To‘lov-shartnoma</v>
      </c>
      <c r="F18" s="109" t="str">
        <f>VLOOKUP(C18,'Hemis baza'!K:AF,3,)</f>
        <v>4-kurs</v>
      </c>
      <c r="G18" s="37" t="s">
        <v>4882</v>
      </c>
      <c r="H18" s="404" t="str">
        <f>VLOOKUP(C18,'Hemis baza'!K:AF,5,)</f>
        <v>1-21 AP</v>
      </c>
      <c r="I18" s="403" t="str">
        <f>VLOOKUP(C18,'Hemis baza'!K:AF,11,)</f>
        <v>Bakalavr</v>
      </c>
      <c r="J18" s="23" t="str">
        <f>VLOOKUP(C18,'Hemis baza'!K:AF,12,)</f>
        <v>Kunduzgi</v>
      </c>
      <c r="K18" s="88" t="s">
        <v>4029</v>
      </c>
      <c r="L18" s="50">
        <v>15000000</v>
      </c>
      <c r="M18" s="50">
        <f>SUMIF('BR 4'!B:B,'4-kurs'!C18,'BR 4'!H:H)</f>
        <v>7500000</v>
      </c>
      <c r="N18" s="12">
        <f t="shared" si="0"/>
        <v>7500000</v>
      </c>
      <c r="O18" s="50"/>
      <c r="P18" s="12">
        <f t="shared" si="2"/>
        <v>0</v>
      </c>
      <c r="Q18" s="37"/>
      <c r="T18" s="50">
        <f t="shared" si="7"/>
        <v>0</v>
      </c>
      <c r="U18" s="50">
        <v>7500000</v>
      </c>
      <c r="V18" s="50">
        <v>0</v>
      </c>
      <c r="AA18" s="539">
        <f t="shared" si="3"/>
        <v>15000000</v>
      </c>
      <c r="AB18" s="539">
        <f t="shared" si="4"/>
        <v>7500000</v>
      </c>
      <c r="AC18" s="539">
        <f t="shared" si="5"/>
        <v>7500000</v>
      </c>
      <c r="AD18" s="539">
        <f t="shared" si="6"/>
        <v>0</v>
      </c>
    </row>
    <row r="19" spans="1:30" x14ac:dyDescent="0.25">
      <c r="A19" s="89">
        <f>SUBTOTAL(103,$B$2:B19)</f>
        <v>18</v>
      </c>
      <c r="B19" s="37" t="s">
        <v>1381</v>
      </c>
      <c r="C19" s="97">
        <v>30304975300019</v>
      </c>
      <c r="D19" s="97" t="str">
        <f>VLOOKUP(C19,'Hemis baza'!K:AJ,26,)</f>
        <v>438211100179</v>
      </c>
      <c r="E19" s="24" t="str">
        <f>VLOOKUP(C19,'Hemis baza'!K:AF,13,)</f>
        <v>To‘lov-shartnoma</v>
      </c>
      <c r="F19" s="109" t="str">
        <f>VLOOKUP(C19,'Hemis baza'!K:AF,3,)</f>
        <v>4-kurs</v>
      </c>
      <c r="G19" s="37" t="s">
        <v>4882</v>
      </c>
      <c r="H19" s="404" t="str">
        <f>VLOOKUP(C19,'Hemis baza'!K:AF,5,)</f>
        <v>S1-21 AP</v>
      </c>
      <c r="I19" s="403" t="str">
        <f>VLOOKUP(C19,'Hemis baza'!K:AF,11,)</f>
        <v>Bakalavr</v>
      </c>
      <c r="J19" s="23" t="str">
        <f>VLOOKUP(C19,'Hemis baza'!K:AF,12,)</f>
        <v>Sirtqi</v>
      </c>
      <c r="K19" s="88" t="s">
        <v>4030</v>
      </c>
      <c r="L19" s="50">
        <v>12000000</v>
      </c>
      <c r="M19" s="50">
        <f>SUMIF('BR 4'!B:B,'4-kurs'!C19,'BR 4'!H:H)</f>
        <v>7000000</v>
      </c>
      <c r="N19" s="12">
        <f t="shared" si="0"/>
        <v>5000000</v>
      </c>
      <c r="O19" s="50">
        <v>1000000</v>
      </c>
      <c r="P19" s="12">
        <f t="shared" si="2"/>
        <v>0</v>
      </c>
      <c r="Q19" s="37"/>
      <c r="T19" s="50">
        <f t="shared" si="7"/>
        <v>0</v>
      </c>
      <c r="U19" s="50">
        <v>7000000</v>
      </c>
      <c r="V19" s="50">
        <v>0</v>
      </c>
      <c r="AA19" s="539">
        <f t="shared" si="3"/>
        <v>12000000</v>
      </c>
      <c r="AB19" s="539">
        <f t="shared" si="4"/>
        <v>7000000</v>
      </c>
      <c r="AC19" s="539">
        <f t="shared" si="5"/>
        <v>5000000</v>
      </c>
      <c r="AD19" s="539">
        <f t="shared" si="6"/>
        <v>0</v>
      </c>
    </row>
    <row r="20" spans="1:30" x14ac:dyDescent="0.25">
      <c r="A20" s="89">
        <f>SUBTOTAL(103,$B$2:B20)</f>
        <v>19</v>
      </c>
      <c r="B20" s="37" t="s">
        <v>4031</v>
      </c>
      <c r="C20" s="97">
        <v>62310035360016</v>
      </c>
      <c r="D20" s="97" t="str">
        <f>VLOOKUP(C20,'Hemis baza'!K:AJ,26,)</f>
        <v>438211100304</v>
      </c>
      <c r="E20" s="24" t="str">
        <f>VLOOKUP(C20,'Hemis baza'!K:AF,13,)</f>
        <v>To‘lov-shartnoma</v>
      </c>
      <c r="F20" s="109" t="str">
        <f>VLOOKUP(C20,'Hemis baza'!K:AF,3,)</f>
        <v>4-kurs</v>
      </c>
      <c r="G20" s="37" t="s">
        <v>4882</v>
      </c>
      <c r="H20" s="404" t="str">
        <f>VLOOKUP(C20,'Hemis baza'!K:AF,5,)</f>
        <v>S1-21 AP</v>
      </c>
      <c r="I20" s="403" t="str">
        <f>VLOOKUP(C20,'Hemis baza'!K:AF,11,)</f>
        <v>Bakalavr</v>
      </c>
      <c r="J20" s="23" t="str">
        <f>VLOOKUP(C20,'Hemis baza'!K:AF,12,)</f>
        <v>Sirtqi</v>
      </c>
      <c r="K20" s="88" t="s">
        <v>4032</v>
      </c>
      <c r="L20" s="50">
        <v>12000000</v>
      </c>
      <c r="M20" s="50">
        <f>SUMIF('BR 4'!B:B,'4-kurs'!C20,'BR 4'!H:H)</f>
        <v>5001000</v>
      </c>
      <c r="N20" s="12">
        <f t="shared" si="0"/>
        <v>6999000</v>
      </c>
      <c r="O20" s="50"/>
      <c r="P20" s="12">
        <f t="shared" si="2"/>
        <v>0</v>
      </c>
      <c r="Q20" s="37"/>
      <c r="T20" s="50">
        <f t="shared" si="7"/>
        <v>0</v>
      </c>
      <c r="U20" s="50">
        <v>5001000</v>
      </c>
      <c r="V20" s="50">
        <v>0</v>
      </c>
      <c r="AA20" s="539">
        <f t="shared" si="3"/>
        <v>12000000</v>
      </c>
      <c r="AB20" s="539">
        <f t="shared" si="4"/>
        <v>5001000</v>
      </c>
      <c r="AC20" s="539">
        <f t="shared" si="5"/>
        <v>6999000</v>
      </c>
      <c r="AD20" s="539">
        <f t="shared" si="6"/>
        <v>0</v>
      </c>
    </row>
    <row r="21" spans="1:30" x14ac:dyDescent="0.25">
      <c r="A21" s="89">
        <f>SUBTOTAL(103,$B$2:B21)</f>
        <v>20</v>
      </c>
      <c r="B21" s="37" t="s">
        <v>1388</v>
      </c>
      <c r="C21" s="97">
        <v>62511045260031</v>
      </c>
      <c r="D21" s="97" t="e">
        <f>VLOOKUP(C21,'Hemis baza'!K:AJ,26,)</f>
        <v>#N/A</v>
      </c>
      <c r="E21" s="24" t="e">
        <f>VLOOKUP(C21,'Hemis baza'!K:AF,13,)</f>
        <v>#N/A</v>
      </c>
      <c r="F21" s="109" t="e">
        <f>VLOOKUP(C21,'Hemis baza'!K:AF,3,)</f>
        <v>#N/A</v>
      </c>
      <c r="G21" s="37" t="s">
        <v>270</v>
      </c>
      <c r="H21" s="404" t="e">
        <f>VLOOKUP(C21,'Hemis baza'!K:AF,5,)</f>
        <v>#N/A</v>
      </c>
      <c r="I21" s="403" t="e">
        <f>VLOOKUP(C21,'Hemis baza'!K:AF,11,)</f>
        <v>#N/A</v>
      </c>
      <c r="J21" s="23" t="e">
        <f>VLOOKUP(C21,'Hemis baza'!K:AF,12,)</f>
        <v>#N/A</v>
      </c>
      <c r="K21" s="88" t="s">
        <v>4033</v>
      </c>
      <c r="L21" s="50">
        <v>15000000</v>
      </c>
      <c r="M21" s="50">
        <f>SUMIF('BR 4'!B:B,'4-kurs'!C21,'BR 4'!H:H)</f>
        <v>-1400000</v>
      </c>
      <c r="N21" s="12">
        <f t="shared" si="0"/>
        <v>16400000</v>
      </c>
      <c r="O21" s="50"/>
      <c r="P21" s="12">
        <f t="shared" si="2"/>
        <v>0</v>
      </c>
      <c r="Q21" s="37" t="s">
        <v>7179</v>
      </c>
      <c r="T21" s="50">
        <f t="shared" si="7"/>
        <v>0</v>
      </c>
      <c r="U21" s="50">
        <v>-1400000</v>
      </c>
      <c r="V21" s="50">
        <v>6000000</v>
      </c>
      <c r="AA21" s="539">
        <f t="shared" si="3"/>
        <v>15000000</v>
      </c>
      <c r="AB21" s="539">
        <f t="shared" si="4"/>
        <v>-1400000</v>
      </c>
      <c r="AC21" s="539">
        <f t="shared" si="5"/>
        <v>16400000</v>
      </c>
      <c r="AD21" s="539">
        <f t="shared" si="6"/>
        <v>0</v>
      </c>
    </row>
    <row r="22" spans="1:30" x14ac:dyDescent="0.25">
      <c r="A22" s="89">
        <f>SUBTOTAL(103,$B$2:B22)</f>
        <v>21</v>
      </c>
      <c r="B22" s="37" t="s">
        <v>1389</v>
      </c>
      <c r="C22" s="97">
        <v>60509035350060</v>
      </c>
      <c r="D22" s="97" t="str">
        <f>VLOOKUP(C22,'Hemis baza'!K:AJ,26,)</f>
        <v>438211100210</v>
      </c>
      <c r="E22" s="24" t="str">
        <f>VLOOKUP(C22,'Hemis baza'!K:AF,13,)</f>
        <v>To‘lov-shartnoma</v>
      </c>
      <c r="F22" s="109" t="str">
        <f>VLOOKUP(C22,'Hemis baza'!K:AF,3,)</f>
        <v>4-kurs</v>
      </c>
      <c r="G22" s="37" t="s">
        <v>4882</v>
      </c>
      <c r="H22" s="404" t="str">
        <f>VLOOKUP(C22,'Hemis baza'!K:AF,5,)</f>
        <v>S2-21 AP</v>
      </c>
      <c r="I22" s="403" t="str">
        <f>VLOOKUP(C22,'Hemis baza'!K:AF,11,)</f>
        <v>Bakalavr</v>
      </c>
      <c r="J22" s="23" t="str">
        <f>VLOOKUP(C22,'Hemis baza'!K:AF,12,)</f>
        <v>Sirtqi</v>
      </c>
      <c r="K22" s="88" t="s">
        <v>4034</v>
      </c>
      <c r="L22" s="50">
        <v>12000000</v>
      </c>
      <c r="M22" s="50">
        <f>SUMIF('BR 4'!B:B,'4-kurs'!C22,'BR 4'!H:H)</f>
        <v>12050000</v>
      </c>
      <c r="N22" s="12">
        <f t="shared" si="0"/>
        <v>0</v>
      </c>
      <c r="O22" s="50"/>
      <c r="P22" s="12">
        <f t="shared" si="2"/>
        <v>50000</v>
      </c>
      <c r="Q22" s="37"/>
      <c r="T22" s="50">
        <f t="shared" si="7"/>
        <v>0</v>
      </c>
      <c r="U22" s="50">
        <v>12050000</v>
      </c>
      <c r="V22" s="50">
        <v>0</v>
      </c>
      <c r="AA22" s="539">
        <f t="shared" si="3"/>
        <v>12000000</v>
      </c>
      <c r="AB22" s="539">
        <f t="shared" si="4"/>
        <v>12050000</v>
      </c>
      <c r="AC22" s="539">
        <f t="shared" si="5"/>
        <v>0</v>
      </c>
      <c r="AD22" s="539">
        <f t="shared" si="6"/>
        <v>50000</v>
      </c>
    </row>
    <row r="23" spans="1:30" x14ac:dyDescent="0.25">
      <c r="A23" s="89">
        <f>SUBTOTAL(103,$B$2:B23)</f>
        <v>22</v>
      </c>
      <c r="B23" s="37" t="s">
        <v>1391</v>
      </c>
      <c r="C23" s="97">
        <v>51812005320018</v>
      </c>
      <c r="D23" s="97" t="str">
        <f>VLOOKUP(C23,'Hemis baza'!K:AJ,26,)</f>
        <v>438211100214</v>
      </c>
      <c r="E23" s="24" t="str">
        <f>VLOOKUP(C23,'Hemis baza'!K:AF,13,)</f>
        <v>To‘lov-shartnoma</v>
      </c>
      <c r="F23" s="109" t="str">
        <f>VLOOKUP(C23,'Hemis baza'!K:AF,3,)</f>
        <v>4-kurs</v>
      </c>
      <c r="G23" s="37" t="s">
        <v>4882</v>
      </c>
      <c r="H23" s="404" t="str">
        <f>VLOOKUP(C23,'Hemis baza'!K:AF,5,)</f>
        <v>S2-21 AP</v>
      </c>
      <c r="I23" s="403" t="str">
        <f>VLOOKUP(C23,'Hemis baza'!K:AF,11,)</f>
        <v>Bakalavr</v>
      </c>
      <c r="J23" s="23" t="str">
        <f>VLOOKUP(C23,'Hemis baza'!K:AF,12,)</f>
        <v>Sirtqi</v>
      </c>
      <c r="K23" s="88" t="s">
        <v>4035</v>
      </c>
      <c r="L23" s="50">
        <v>12000000</v>
      </c>
      <c r="M23" s="50">
        <f>SUMIF('BR 4'!B:B,'4-kurs'!C23,'BR 4'!H:H)</f>
        <v>9000690</v>
      </c>
      <c r="N23" s="12">
        <f t="shared" si="0"/>
        <v>2999310</v>
      </c>
      <c r="O23" s="50"/>
      <c r="P23" s="12">
        <f t="shared" si="2"/>
        <v>0</v>
      </c>
      <c r="Q23" s="37"/>
      <c r="T23" s="50">
        <f t="shared" si="7"/>
        <v>0</v>
      </c>
      <c r="U23" s="50">
        <v>9000690</v>
      </c>
      <c r="V23" s="50">
        <v>0</v>
      </c>
      <c r="AA23" s="539">
        <f t="shared" si="3"/>
        <v>12000000</v>
      </c>
      <c r="AB23" s="539">
        <f t="shared" si="4"/>
        <v>9000690</v>
      </c>
      <c r="AC23" s="539">
        <f t="shared" si="5"/>
        <v>2999310</v>
      </c>
      <c r="AD23" s="539">
        <f t="shared" si="6"/>
        <v>0</v>
      </c>
    </row>
    <row r="24" spans="1:30" x14ac:dyDescent="0.25">
      <c r="A24" s="89">
        <f>SUBTOTAL(103,$B$2:B24)</f>
        <v>23</v>
      </c>
      <c r="B24" s="37" t="s">
        <v>1398</v>
      </c>
      <c r="C24" s="97">
        <v>40512921050014</v>
      </c>
      <c r="D24" s="97" t="str">
        <f>VLOOKUP(C24,'Hemis baza'!K:AJ,26,)</f>
        <v>438211100182</v>
      </c>
      <c r="E24" s="24" t="str">
        <f>VLOOKUP(C24,'Hemis baza'!K:AF,13,)</f>
        <v>To‘lov-shartnoma</v>
      </c>
      <c r="F24" s="109" t="str">
        <f>VLOOKUP(C24,'Hemis baza'!K:AF,3,)</f>
        <v>4-kurs</v>
      </c>
      <c r="G24" s="37" t="s">
        <v>4882</v>
      </c>
      <c r="H24" s="404" t="str">
        <f>VLOOKUP(C24,'Hemis baza'!K:AF,5,)</f>
        <v>S1-21 AP</v>
      </c>
      <c r="I24" s="403" t="str">
        <f>VLOOKUP(C24,'Hemis baza'!K:AF,11,)</f>
        <v>Bakalavr</v>
      </c>
      <c r="J24" s="23" t="str">
        <f>VLOOKUP(C24,'Hemis baza'!K:AF,12,)</f>
        <v>Sirtqi</v>
      </c>
      <c r="K24" s="88" t="s">
        <v>4036</v>
      </c>
      <c r="L24" s="50">
        <v>12000000</v>
      </c>
      <c r="M24" s="50">
        <f>SUMIF('BR 4'!B:B,'4-kurs'!C24,'BR 4'!H:H)</f>
        <v>9004000</v>
      </c>
      <c r="N24" s="12">
        <f t="shared" si="0"/>
        <v>2996000</v>
      </c>
      <c r="O24" s="50"/>
      <c r="P24" s="12">
        <f t="shared" si="2"/>
        <v>0</v>
      </c>
      <c r="Q24" s="37"/>
      <c r="T24" s="50">
        <f t="shared" si="7"/>
        <v>0</v>
      </c>
      <c r="U24" s="50">
        <v>9004000</v>
      </c>
      <c r="V24" s="50">
        <v>0</v>
      </c>
      <c r="AA24" s="539">
        <f t="shared" si="3"/>
        <v>12000000</v>
      </c>
      <c r="AB24" s="539">
        <f t="shared" si="4"/>
        <v>9004000</v>
      </c>
      <c r="AC24" s="539">
        <f t="shared" si="5"/>
        <v>2996000</v>
      </c>
      <c r="AD24" s="539">
        <f t="shared" si="6"/>
        <v>0</v>
      </c>
    </row>
    <row r="25" spans="1:30" x14ac:dyDescent="0.25">
      <c r="A25" s="89">
        <f>SUBTOTAL(103,$B$2:B25)</f>
        <v>24</v>
      </c>
      <c r="B25" s="37" t="s">
        <v>1399</v>
      </c>
      <c r="C25" s="97">
        <v>52112016830047</v>
      </c>
      <c r="D25" s="97" t="str">
        <f>VLOOKUP(C25,'Hemis baza'!K:AJ,26,)</f>
        <v>438211100147</v>
      </c>
      <c r="E25" s="24" t="str">
        <f>VLOOKUP(C25,'Hemis baza'!K:AF,13,)</f>
        <v>To‘lov-shartnoma</v>
      </c>
      <c r="F25" s="109" t="str">
        <f>VLOOKUP(C25,'Hemis baza'!K:AF,3,)</f>
        <v>4-kurs</v>
      </c>
      <c r="G25" s="37" t="s">
        <v>4882</v>
      </c>
      <c r="H25" s="404" t="str">
        <f>VLOOKUP(C25,'Hemis baza'!K:AF,5,)</f>
        <v>1-21 AP</v>
      </c>
      <c r="I25" s="403" t="str">
        <f>VLOOKUP(C25,'Hemis baza'!K:AF,11,)</f>
        <v>Bakalavr</v>
      </c>
      <c r="J25" s="23" t="str">
        <f>VLOOKUP(C25,'Hemis baza'!K:AF,12,)</f>
        <v>Kunduzgi</v>
      </c>
      <c r="K25" s="88" t="s">
        <v>4037</v>
      </c>
      <c r="L25" s="50">
        <v>15000000</v>
      </c>
      <c r="M25" s="50">
        <f>SUMIF('BR 4'!B:B,'4-kurs'!C25,'BR 4'!H:H)</f>
        <v>5000000</v>
      </c>
      <c r="N25" s="12">
        <f t="shared" si="0"/>
        <v>10000000</v>
      </c>
      <c r="O25" s="50"/>
      <c r="P25" s="12">
        <f t="shared" si="2"/>
        <v>0</v>
      </c>
      <c r="Q25" s="37"/>
      <c r="T25" s="50">
        <f t="shared" si="7"/>
        <v>0</v>
      </c>
      <c r="U25" s="50">
        <v>5000000</v>
      </c>
      <c r="V25" s="50">
        <v>0</v>
      </c>
      <c r="AA25" s="539">
        <f t="shared" si="3"/>
        <v>15000000</v>
      </c>
      <c r="AB25" s="539">
        <f t="shared" si="4"/>
        <v>5000000</v>
      </c>
      <c r="AC25" s="539">
        <f t="shared" si="5"/>
        <v>10000000</v>
      </c>
      <c r="AD25" s="539">
        <f t="shared" si="6"/>
        <v>0</v>
      </c>
    </row>
    <row r="26" spans="1:30" x14ac:dyDescent="0.25">
      <c r="A26" s="89">
        <f>SUBTOTAL(103,$B$2:B26)</f>
        <v>25</v>
      </c>
      <c r="B26" s="37" t="s">
        <v>1400</v>
      </c>
      <c r="C26" s="97">
        <v>31511995260048</v>
      </c>
      <c r="D26" s="97" t="str">
        <f>VLOOKUP(C26,'Hemis baza'!K:AJ,26,)</f>
        <v>438211100175</v>
      </c>
      <c r="E26" s="24" t="str">
        <f>VLOOKUP(C26,'Hemis baza'!K:AF,13,)</f>
        <v>To‘lov-shartnoma</v>
      </c>
      <c r="F26" s="109" t="str">
        <f>VLOOKUP(C26,'Hemis baza'!K:AF,3,)</f>
        <v>4-kurs</v>
      </c>
      <c r="G26" s="37" t="s">
        <v>5604</v>
      </c>
      <c r="H26" s="404" t="str">
        <f>VLOOKUP(C26,'Hemis baza'!K:AF,5,)</f>
        <v>S4-21 AP</v>
      </c>
      <c r="I26" s="403" t="str">
        <f>VLOOKUP(C26,'Hemis baza'!K:AF,11,)</f>
        <v>Bakalavr</v>
      </c>
      <c r="J26" s="23" t="str">
        <f>VLOOKUP(C26,'Hemis baza'!K:AF,12,)</f>
        <v>Sirtqi</v>
      </c>
      <c r="K26" s="100" t="s">
        <v>3124</v>
      </c>
      <c r="L26" s="50">
        <v>12000000</v>
      </c>
      <c r="M26" s="50">
        <f>SUMIF('BR 4'!B:B,'4-kurs'!C26,'BR 4'!H:H)</f>
        <v>9000000</v>
      </c>
      <c r="N26" s="12">
        <f t="shared" si="0"/>
        <v>3000000</v>
      </c>
      <c r="O26" s="50"/>
      <c r="P26" s="12">
        <f t="shared" si="2"/>
        <v>0</v>
      </c>
      <c r="Q26" s="37"/>
      <c r="T26" s="50">
        <f t="shared" si="7"/>
        <v>0</v>
      </c>
      <c r="U26" s="50">
        <v>9000000</v>
      </c>
      <c r="V26" s="50">
        <v>0</v>
      </c>
      <c r="AA26" s="539">
        <f t="shared" si="3"/>
        <v>12000000</v>
      </c>
      <c r="AB26" s="539">
        <f t="shared" si="4"/>
        <v>9000000</v>
      </c>
      <c r="AC26" s="539">
        <f t="shared" si="5"/>
        <v>3000000</v>
      </c>
      <c r="AD26" s="539">
        <f t="shared" si="6"/>
        <v>0</v>
      </c>
    </row>
    <row r="27" spans="1:30" x14ac:dyDescent="0.25">
      <c r="A27" s="89">
        <f>SUBTOTAL(103,$B$2:B27)</f>
        <v>26</v>
      </c>
      <c r="B27" s="37" t="s">
        <v>1402</v>
      </c>
      <c r="C27" s="97">
        <v>60901025280049</v>
      </c>
      <c r="D27" s="97" t="str">
        <f>VLOOKUP(C27,'Hemis baza'!K:AJ,26,)</f>
        <v>438211100312</v>
      </c>
      <c r="E27" s="24" t="str">
        <f>VLOOKUP(C27,'Hemis baza'!K:AF,13,)</f>
        <v>To‘lov-shartnoma</v>
      </c>
      <c r="F27" s="109" t="str">
        <f>VLOOKUP(C27,'Hemis baza'!K:AF,3,)</f>
        <v>4-kurs</v>
      </c>
      <c r="G27" s="37" t="s">
        <v>4882</v>
      </c>
      <c r="H27" s="404" t="str">
        <f>VLOOKUP(C27,'Hemis baza'!K:AF,5,)</f>
        <v>S2-21 AP</v>
      </c>
      <c r="I27" s="403" t="str">
        <f>VLOOKUP(C27,'Hemis baza'!K:AF,11,)</f>
        <v>Bakalavr</v>
      </c>
      <c r="J27" s="23" t="str">
        <f>VLOOKUP(C27,'Hemis baza'!K:AF,12,)</f>
        <v>Sirtqi</v>
      </c>
      <c r="K27" s="100" t="s">
        <v>3124</v>
      </c>
      <c r="L27" s="50">
        <v>12000000</v>
      </c>
      <c r="M27" s="50">
        <f>SUMIF('BR 4'!B:B,'4-kurs'!C27,'BR 4'!H:H)</f>
        <v>12002000</v>
      </c>
      <c r="N27" s="12">
        <f t="shared" si="0"/>
        <v>0</v>
      </c>
      <c r="O27" s="50"/>
      <c r="P27" s="12">
        <f t="shared" si="2"/>
        <v>2000</v>
      </c>
      <c r="Q27" s="37"/>
      <c r="T27" s="50">
        <f t="shared" si="7"/>
        <v>0</v>
      </c>
      <c r="U27" s="50">
        <v>12002000</v>
      </c>
      <c r="V27" s="50">
        <v>0</v>
      </c>
      <c r="AA27" s="539">
        <f t="shared" si="3"/>
        <v>12000000</v>
      </c>
      <c r="AB27" s="539">
        <f t="shared" si="4"/>
        <v>12002000</v>
      </c>
      <c r="AC27" s="539">
        <f t="shared" si="5"/>
        <v>0</v>
      </c>
      <c r="AD27" s="539">
        <f t="shared" si="6"/>
        <v>2000</v>
      </c>
    </row>
    <row r="28" spans="1:30" x14ac:dyDescent="0.25">
      <c r="A28" s="89">
        <f>SUBTOTAL(103,$B$2:B28)</f>
        <v>27</v>
      </c>
      <c r="B28" s="37" t="s">
        <v>1407</v>
      </c>
      <c r="C28" s="97">
        <v>40505975300028</v>
      </c>
      <c r="D28" s="97" t="str">
        <f>VLOOKUP(C28,'Hemis baza'!K:AJ,26,)</f>
        <v>438211100112</v>
      </c>
      <c r="E28" s="24" t="str">
        <f>VLOOKUP(C28,'Hemis baza'!K:AF,13,)</f>
        <v>To‘lov-shartnoma</v>
      </c>
      <c r="F28" s="109" t="str">
        <f>VLOOKUP(C28,'Hemis baza'!K:AF,3,)</f>
        <v>4-kurs</v>
      </c>
      <c r="G28" s="37" t="s">
        <v>4882</v>
      </c>
      <c r="H28" s="404" t="str">
        <f>VLOOKUP(C28,'Hemis baza'!K:AF,5,)</f>
        <v>1-21 AP</v>
      </c>
      <c r="I28" s="403" t="str">
        <f>VLOOKUP(C28,'Hemis baza'!K:AF,11,)</f>
        <v>Bakalavr</v>
      </c>
      <c r="J28" s="23" t="str">
        <f>VLOOKUP(C28,'Hemis baza'!K:AF,12,)</f>
        <v>Kunduzgi</v>
      </c>
      <c r="K28" s="88" t="s">
        <v>4038</v>
      </c>
      <c r="L28" s="50">
        <v>12000000</v>
      </c>
      <c r="M28" s="50">
        <f>SUMIF('BR 4'!B:B,'4-kurs'!C28,'BR 4'!H:H)</f>
        <v>15000000</v>
      </c>
      <c r="N28" s="12">
        <f t="shared" si="0"/>
        <v>0</v>
      </c>
      <c r="O28" s="50"/>
      <c r="P28" s="12">
        <f t="shared" si="2"/>
        <v>3000000</v>
      </c>
      <c r="Q28" s="37"/>
      <c r="T28" s="50">
        <f t="shared" si="7"/>
        <v>0</v>
      </c>
      <c r="U28" s="50">
        <v>15000000</v>
      </c>
      <c r="V28" s="50">
        <v>0</v>
      </c>
      <c r="AA28" s="539">
        <f t="shared" si="3"/>
        <v>12000000</v>
      </c>
      <c r="AB28" s="539">
        <f t="shared" si="4"/>
        <v>15000000</v>
      </c>
      <c r="AC28" s="539">
        <f t="shared" si="5"/>
        <v>0</v>
      </c>
      <c r="AD28" s="539">
        <f t="shared" si="6"/>
        <v>3000000</v>
      </c>
    </row>
    <row r="29" spans="1:30" x14ac:dyDescent="0.25">
      <c r="A29" s="89">
        <f>SUBTOTAL(103,$B$2:B29)</f>
        <v>28</v>
      </c>
      <c r="B29" s="37" t="s">
        <v>1409</v>
      </c>
      <c r="C29" s="97">
        <v>52909005300036</v>
      </c>
      <c r="D29" s="97" t="str">
        <f>VLOOKUP(C29,'Hemis baza'!K:AJ,26,)</f>
        <v>438211100103</v>
      </c>
      <c r="E29" s="24" t="str">
        <f>VLOOKUP(C29,'Hemis baza'!K:AF,13,)</f>
        <v>To‘lov-shartnoma</v>
      </c>
      <c r="F29" s="109" t="str">
        <f>VLOOKUP(C29,'Hemis baza'!K:AF,3,)</f>
        <v>4-kurs</v>
      </c>
      <c r="G29" s="37" t="s">
        <v>5604</v>
      </c>
      <c r="H29" s="404" t="str">
        <f>VLOOKUP(C29,'Hemis baza'!K:AF,5,)</f>
        <v>1-21 OP</v>
      </c>
      <c r="I29" s="403" t="str">
        <f>VLOOKUP(C29,'Hemis baza'!K:AF,11,)</f>
        <v>Bakalavr</v>
      </c>
      <c r="J29" s="23" t="str">
        <f>VLOOKUP(C29,'Hemis baza'!K:AF,12,)</f>
        <v>Kunduzgi</v>
      </c>
      <c r="K29" s="88" t="s">
        <v>4039</v>
      </c>
      <c r="L29" s="50">
        <v>15000000</v>
      </c>
      <c r="M29" s="50">
        <f>SUMIF('BR 4'!B:B,'4-kurs'!C29,'BR 4'!H:H)</f>
        <v>10600000</v>
      </c>
      <c r="N29" s="12">
        <f t="shared" si="0"/>
        <v>4400000</v>
      </c>
      <c r="O29" s="50"/>
      <c r="P29" s="12">
        <f t="shared" si="2"/>
        <v>0</v>
      </c>
      <c r="Q29" s="37"/>
      <c r="T29" s="50">
        <f t="shared" si="7"/>
        <v>0</v>
      </c>
      <c r="U29" s="50">
        <v>10600000</v>
      </c>
      <c r="V29" s="50">
        <v>0</v>
      </c>
      <c r="AA29" s="539">
        <f t="shared" si="3"/>
        <v>15000000</v>
      </c>
      <c r="AB29" s="539">
        <f t="shared" si="4"/>
        <v>10600000</v>
      </c>
      <c r="AC29" s="539">
        <f t="shared" si="5"/>
        <v>4400000</v>
      </c>
      <c r="AD29" s="539">
        <f t="shared" si="6"/>
        <v>0</v>
      </c>
    </row>
    <row r="30" spans="1:30" x14ac:dyDescent="0.25">
      <c r="A30" s="89">
        <f>SUBTOTAL(103,$B$2:B30)</f>
        <v>29</v>
      </c>
      <c r="B30" s="37" t="s">
        <v>1415</v>
      </c>
      <c r="C30" s="97">
        <v>43005881070046</v>
      </c>
      <c r="D30" s="97" t="str">
        <f>VLOOKUP(C30,'Hemis baza'!K:AJ,26,)</f>
        <v>438211100177</v>
      </c>
      <c r="E30" s="24" t="str">
        <f>VLOOKUP(C30,'Hemis baza'!K:AF,13,)</f>
        <v>To‘lov-shartnoma</v>
      </c>
      <c r="F30" s="109" t="str">
        <f>VLOOKUP(C30,'Hemis baza'!K:AF,3,)</f>
        <v>4-kurs</v>
      </c>
      <c r="G30" s="37" t="s">
        <v>5604</v>
      </c>
      <c r="H30" s="404" t="str">
        <f>VLOOKUP(C30,'Hemis baza'!K:AF,5,)</f>
        <v>S1-21 OP</v>
      </c>
      <c r="I30" s="403" t="str">
        <f>VLOOKUP(C30,'Hemis baza'!K:AF,11,)</f>
        <v>Bakalavr</v>
      </c>
      <c r="J30" s="23" t="str">
        <f>VLOOKUP(C30,'Hemis baza'!K:AF,12,)</f>
        <v>Sirtqi</v>
      </c>
      <c r="K30" s="88" t="s">
        <v>4040</v>
      </c>
      <c r="L30" s="50">
        <v>12000000</v>
      </c>
      <c r="M30" s="50">
        <f>SUMIF('BR 4'!B:B,'4-kurs'!C30,'BR 4'!H:H)</f>
        <v>11004038</v>
      </c>
      <c r="N30" s="12">
        <f t="shared" si="0"/>
        <v>995962</v>
      </c>
      <c r="O30" s="50"/>
      <c r="P30" s="12">
        <f t="shared" si="2"/>
        <v>0</v>
      </c>
      <c r="Q30" s="37"/>
      <c r="T30" s="50">
        <f t="shared" si="7"/>
        <v>0</v>
      </c>
      <c r="U30" s="50">
        <v>11004038</v>
      </c>
      <c r="V30" s="50">
        <v>0</v>
      </c>
      <c r="AA30" s="539">
        <f t="shared" si="3"/>
        <v>12000000</v>
      </c>
      <c r="AB30" s="539">
        <f t="shared" si="4"/>
        <v>11004038</v>
      </c>
      <c r="AC30" s="539">
        <f t="shared" si="5"/>
        <v>995962</v>
      </c>
      <c r="AD30" s="539">
        <f t="shared" si="6"/>
        <v>0</v>
      </c>
    </row>
    <row r="31" spans="1:30" x14ac:dyDescent="0.25">
      <c r="A31" s="89">
        <f>SUBTOTAL(103,$B$2:B31)</f>
        <v>30</v>
      </c>
      <c r="B31" s="37" t="s">
        <v>1418</v>
      </c>
      <c r="C31" s="97">
        <v>51307015300038</v>
      </c>
      <c r="D31" s="97" t="str">
        <f>VLOOKUP(C31,'Hemis baza'!K:AJ,26,)</f>
        <v>438211100288</v>
      </c>
      <c r="E31" s="24" t="str">
        <f>VLOOKUP(C31,'Hemis baza'!K:AF,13,)</f>
        <v>To‘lov-shartnoma</v>
      </c>
      <c r="F31" s="109" t="str">
        <f>VLOOKUP(C31,'Hemis baza'!K:AF,3,)</f>
        <v>4-kurs</v>
      </c>
      <c r="G31" s="37" t="s">
        <v>5604</v>
      </c>
      <c r="H31" s="404" t="str">
        <f>VLOOKUP(C31,'Hemis baza'!K:AF,5,)</f>
        <v>S4-21 AP</v>
      </c>
      <c r="I31" s="403" t="str">
        <f>VLOOKUP(C31,'Hemis baza'!K:AF,11,)</f>
        <v>Bakalavr</v>
      </c>
      <c r="J31" s="23" t="str">
        <f>VLOOKUP(C31,'Hemis baza'!K:AF,12,)</f>
        <v>Sirtqi</v>
      </c>
      <c r="K31" s="100" t="s">
        <v>2911</v>
      </c>
      <c r="L31" s="50">
        <v>12000000</v>
      </c>
      <c r="M31" s="50">
        <f>SUMIF('BR 4'!B:B,'4-kurs'!C31,'BR 4'!H:H)</f>
        <v>3000000</v>
      </c>
      <c r="N31" s="12">
        <f t="shared" si="0"/>
        <v>9000000</v>
      </c>
      <c r="O31" s="50"/>
      <c r="P31" s="12">
        <f t="shared" si="2"/>
        <v>0</v>
      </c>
      <c r="Q31" s="37"/>
      <c r="T31" s="50">
        <f t="shared" si="7"/>
        <v>0</v>
      </c>
      <c r="U31" s="50">
        <v>3000000</v>
      </c>
      <c r="V31" s="50">
        <v>0</v>
      </c>
      <c r="AA31" s="539">
        <f t="shared" si="3"/>
        <v>12000000</v>
      </c>
      <c r="AB31" s="539">
        <f t="shared" si="4"/>
        <v>3000000</v>
      </c>
      <c r="AC31" s="539">
        <f t="shared" si="5"/>
        <v>9000000</v>
      </c>
      <c r="AD31" s="539">
        <f t="shared" si="6"/>
        <v>0</v>
      </c>
    </row>
    <row r="32" spans="1:30" x14ac:dyDescent="0.25">
      <c r="A32" s="89">
        <f>SUBTOTAL(103,$B$2:B32)</f>
        <v>31</v>
      </c>
      <c r="B32" s="37" t="s">
        <v>1419</v>
      </c>
      <c r="C32" s="97">
        <v>61711016060030</v>
      </c>
      <c r="D32" s="97" t="str">
        <f>VLOOKUP(C32,'Hemis baza'!K:AJ,26,)</f>
        <v>438211100083</v>
      </c>
      <c r="E32" s="24" t="str">
        <f>VLOOKUP(C32,'Hemis baza'!K:AF,13,)</f>
        <v>To‘lov-shartnoma</v>
      </c>
      <c r="F32" s="109" t="str">
        <f>VLOOKUP(C32,'Hemis baza'!K:AF,3,)</f>
        <v>4-kurs</v>
      </c>
      <c r="G32" s="37" t="s">
        <v>270</v>
      </c>
      <c r="H32" s="404" t="str">
        <f>VLOOKUP(C32,'Hemis baza'!K:AF,5,)</f>
        <v>2-21 XTA</v>
      </c>
      <c r="I32" s="403" t="str">
        <f>VLOOKUP(C32,'Hemis baza'!K:AF,11,)</f>
        <v>Bakalavr</v>
      </c>
      <c r="J32" s="23" t="str">
        <f>VLOOKUP(C32,'Hemis baza'!K:AF,12,)</f>
        <v>Kunduzgi</v>
      </c>
      <c r="K32" s="88" t="s">
        <v>4041</v>
      </c>
      <c r="L32" s="50">
        <v>15000000</v>
      </c>
      <c r="M32" s="50">
        <f>SUMIF('BR 4'!B:B,'4-kurs'!C32,'BR 4'!H:H)</f>
        <v>7500600</v>
      </c>
      <c r="N32" s="12">
        <f t="shared" si="0"/>
        <v>7499400</v>
      </c>
      <c r="O32" s="50"/>
      <c r="P32" s="12">
        <f t="shared" si="2"/>
        <v>0</v>
      </c>
      <c r="Q32" s="37"/>
      <c r="T32" s="50">
        <f t="shared" si="7"/>
        <v>0</v>
      </c>
      <c r="U32" s="50">
        <v>7500600</v>
      </c>
      <c r="V32" s="50">
        <v>0</v>
      </c>
      <c r="AA32" s="539">
        <f t="shared" si="3"/>
        <v>15000000</v>
      </c>
      <c r="AB32" s="539">
        <f t="shared" si="4"/>
        <v>7500600</v>
      </c>
      <c r="AC32" s="539">
        <f t="shared" si="5"/>
        <v>7499400</v>
      </c>
      <c r="AD32" s="539">
        <f t="shared" si="6"/>
        <v>0</v>
      </c>
    </row>
    <row r="33" spans="1:30" x14ac:dyDescent="0.25">
      <c r="A33" s="89">
        <f>SUBTOTAL(103,$B$2:B33)</f>
        <v>32</v>
      </c>
      <c r="B33" s="37" t="s">
        <v>1420</v>
      </c>
      <c r="C33" s="97">
        <v>43005995350021</v>
      </c>
      <c r="D33" s="97" t="str">
        <f>VLOOKUP(C33,'Hemis baza'!K:AJ,26,)</f>
        <v>438211100316</v>
      </c>
      <c r="E33" s="24" t="str">
        <f>VLOOKUP(C33,'Hemis baza'!K:AF,13,)</f>
        <v>To‘lov-shartnoma</v>
      </c>
      <c r="F33" s="109" t="str">
        <f>VLOOKUP(C33,'Hemis baza'!K:AF,3,)</f>
        <v>4-kurs</v>
      </c>
      <c r="G33" s="37" t="s">
        <v>4882</v>
      </c>
      <c r="H33" s="404" t="str">
        <f>VLOOKUP(C33,'Hemis baza'!K:AF,5,)</f>
        <v>S2-21 AP</v>
      </c>
      <c r="I33" s="403" t="str">
        <f>VLOOKUP(C33,'Hemis baza'!K:AF,11,)</f>
        <v>Bakalavr</v>
      </c>
      <c r="J33" s="23" t="str">
        <f>VLOOKUP(C33,'Hemis baza'!K:AF,12,)</f>
        <v>Sirtqi</v>
      </c>
      <c r="K33" s="88" t="s">
        <v>4042</v>
      </c>
      <c r="L33" s="50">
        <v>12000000</v>
      </c>
      <c r="M33" s="50">
        <f>SUMIF('BR 4'!B:B,'4-kurs'!C33,'BR 4'!H:H)</f>
        <v>12000000</v>
      </c>
      <c r="N33" s="12">
        <f t="shared" si="0"/>
        <v>0</v>
      </c>
      <c r="O33" s="50"/>
      <c r="P33" s="12">
        <f t="shared" si="2"/>
        <v>0</v>
      </c>
      <c r="Q33" s="37"/>
      <c r="T33" s="50">
        <f t="shared" si="7"/>
        <v>0</v>
      </c>
      <c r="U33" s="50">
        <v>12000000</v>
      </c>
      <c r="V33" s="50">
        <v>0</v>
      </c>
      <c r="AA33" s="539">
        <f t="shared" si="3"/>
        <v>12000000</v>
      </c>
      <c r="AB33" s="539">
        <f t="shared" si="4"/>
        <v>12000000</v>
      </c>
      <c r="AC33" s="539">
        <f t="shared" si="5"/>
        <v>0</v>
      </c>
      <c r="AD33" s="539">
        <f t="shared" si="6"/>
        <v>0</v>
      </c>
    </row>
    <row r="34" spans="1:30" x14ac:dyDescent="0.25">
      <c r="A34" s="89">
        <f>SUBTOTAL(103,$B$2:B34)</f>
        <v>33</v>
      </c>
      <c r="B34" s="37" t="s">
        <v>1426</v>
      </c>
      <c r="C34" s="97">
        <v>51011035280026</v>
      </c>
      <c r="D34" s="97" t="str">
        <f>VLOOKUP(C34,'Hemis baza'!K:AJ,26,)</f>
        <v>438211100111</v>
      </c>
      <c r="E34" s="24" t="str">
        <f>VLOOKUP(C34,'Hemis baza'!K:AF,13,)</f>
        <v>To‘lov-shartnoma</v>
      </c>
      <c r="F34" s="109" t="str">
        <f>VLOOKUP(C34,'Hemis baza'!K:AF,3,)</f>
        <v>4-kurs</v>
      </c>
      <c r="G34" s="37" t="s">
        <v>5604</v>
      </c>
      <c r="H34" s="404" t="str">
        <f>VLOOKUP(C34,'Hemis baza'!K:AF,5,)</f>
        <v>1-21 OP</v>
      </c>
      <c r="I34" s="403" t="str">
        <f>VLOOKUP(C34,'Hemis baza'!K:AF,11,)</f>
        <v>Bakalavr</v>
      </c>
      <c r="J34" s="23" t="str">
        <f>VLOOKUP(C34,'Hemis baza'!K:AF,12,)</f>
        <v>Kunduzgi</v>
      </c>
      <c r="K34" s="88" t="s">
        <v>4043</v>
      </c>
      <c r="L34" s="50">
        <v>15000000</v>
      </c>
      <c r="M34" s="50">
        <f>SUMIF('BR 4'!B:B,'4-kurs'!C34,'BR 4'!H:H)</f>
        <v>0</v>
      </c>
      <c r="N34" s="12">
        <f t="shared" si="0"/>
        <v>15000000</v>
      </c>
      <c r="O34" s="50">
        <v>3000000</v>
      </c>
      <c r="P34" s="12">
        <f t="shared" si="2"/>
        <v>0</v>
      </c>
      <c r="Q34" s="37" t="s">
        <v>7161</v>
      </c>
      <c r="T34" s="50">
        <f t="shared" si="7"/>
        <v>0</v>
      </c>
      <c r="U34" s="50">
        <v>0</v>
      </c>
      <c r="V34" s="50">
        <v>0</v>
      </c>
      <c r="AA34" s="539">
        <f t="shared" si="3"/>
        <v>15000000</v>
      </c>
      <c r="AB34" s="539">
        <f t="shared" si="4"/>
        <v>0</v>
      </c>
      <c r="AC34" s="539">
        <f t="shared" si="5"/>
        <v>15000000</v>
      </c>
      <c r="AD34" s="539">
        <f t="shared" si="6"/>
        <v>0</v>
      </c>
    </row>
    <row r="35" spans="1:30" x14ac:dyDescent="0.25">
      <c r="A35" s="89">
        <f>SUBTOTAL(103,$B$2:B35)</f>
        <v>34</v>
      </c>
      <c r="B35" s="37" t="s">
        <v>1430</v>
      </c>
      <c r="C35" s="97">
        <v>40303935380011</v>
      </c>
      <c r="D35" s="97" t="str">
        <f>VLOOKUP(C35,'Hemis baza'!K:AJ,26,)</f>
        <v>438211100185</v>
      </c>
      <c r="E35" s="24" t="str">
        <f>VLOOKUP(C35,'Hemis baza'!K:AF,13,)</f>
        <v>To‘lov-shartnoma</v>
      </c>
      <c r="F35" s="109" t="str">
        <f>VLOOKUP(C35,'Hemis baza'!K:AF,3,)</f>
        <v>4-kurs</v>
      </c>
      <c r="G35" s="37" t="s">
        <v>4882</v>
      </c>
      <c r="H35" s="404" t="str">
        <f>VLOOKUP(C35,'Hemis baza'!K:AF,5,)</f>
        <v>S1-21 AP</v>
      </c>
      <c r="I35" s="403" t="str">
        <f>VLOOKUP(C35,'Hemis baza'!K:AF,11,)</f>
        <v>Bakalavr</v>
      </c>
      <c r="J35" s="23" t="str">
        <f>VLOOKUP(C35,'Hemis baza'!K:AF,12,)</f>
        <v>Sirtqi</v>
      </c>
      <c r="K35" s="88" t="s">
        <v>4044</v>
      </c>
      <c r="L35" s="50">
        <v>12000000</v>
      </c>
      <c r="M35" s="50">
        <f>SUMIF('BR 4'!B:B,'4-kurs'!C35,'BR 4'!H:H)</f>
        <v>12000000</v>
      </c>
      <c r="N35" s="12">
        <f t="shared" si="0"/>
        <v>0</v>
      </c>
      <c r="O35" s="50"/>
      <c r="P35" s="12">
        <f t="shared" si="2"/>
        <v>0</v>
      </c>
      <c r="Q35" s="37"/>
      <c r="T35" s="50">
        <f t="shared" si="7"/>
        <v>0</v>
      </c>
      <c r="U35" s="50">
        <v>12000000</v>
      </c>
      <c r="V35" s="50">
        <v>0</v>
      </c>
      <c r="AA35" s="539">
        <f t="shared" si="3"/>
        <v>12000000</v>
      </c>
      <c r="AB35" s="539">
        <f t="shared" si="4"/>
        <v>12000000</v>
      </c>
      <c r="AC35" s="539">
        <f t="shared" si="5"/>
        <v>0</v>
      </c>
      <c r="AD35" s="539">
        <f t="shared" si="6"/>
        <v>0</v>
      </c>
    </row>
    <row r="36" spans="1:30" x14ac:dyDescent="0.25">
      <c r="A36" s="89">
        <f>SUBTOTAL(103,$B$2:B36)</f>
        <v>35</v>
      </c>
      <c r="B36" s="37" t="s">
        <v>1432</v>
      </c>
      <c r="C36" s="97">
        <v>51210025260031</v>
      </c>
      <c r="D36" s="97" t="str">
        <f>VLOOKUP(C36,'Hemis baza'!K:AJ,26,)</f>
        <v>438211100123</v>
      </c>
      <c r="E36" s="24" t="str">
        <f>VLOOKUP(C36,'Hemis baza'!K:AF,13,)</f>
        <v>To‘lov-shartnoma</v>
      </c>
      <c r="F36" s="109" t="str">
        <f>VLOOKUP(C36,'Hemis baza'!K:AF,3,)</f>
        <v>4-kurs</v>
      </c>
      <c r="G36" s="37" t="s">
        <v>5604</v>
      </c>
      <c r="H36" s="404" t="str">
        <f>VLOOKUP(C36,'Hemis baza'!K:AF,5,)</f>
        <v>1-21 OP</v>
      </c>
      <c r="I36" s="403" t="str">
        <f>VLOOKUP(C36,'Hemis baza'!K:AF,11,)</f>
        <v>Bakalavr</v>
      </c>
      <c r="J36" s="23" t="str">
        <f>VLOOKUP(C36,'Hemis baza'!K:AF,12,)</f>
        <v>Kunduzgi</v>
      </c>
      <c r="K36" s="88" t="s">
        <v>4045</v>
      </c>
      <c r="L36" s="50">
        <v>15000000</v>
      </c>
      <c r="M36" s="50">
        <f>SUMIF('BR 4'!B:B,'4-kurs'!C36,'BR 4'!H:H)</f>
        <v>-5400000</v>
      </c>
      <c r="N36" s="12">
        <f t="shared" si="0"/>
        <v>20400000</v>
      </c>
      <c r="O36" s="50"/>
      <c r="P36" s="12">
        <f t="shared" si="2"/>
        <v>0</v>
      </c>
      <c r="Q36" s="37"/>
      <c r="T36" s="50">
        <f t="shared" si="7"/>
        <v>0</v>
      </c>
      <c r="U36" s="50">
        <v>-5400000</v>
      </c>
      <c r="V36" s="50">
        <v>0</v>
      </c>
      <c r="AA36" s="539">
        <f t="shared" si="3"/>
        <v>15000000</v>
      </c>
      <c r="AB36" s="539">
        <f t="shared" si="4"/>
        <v>-5400000</v>
      </c>
      <c r="AC36" s="539">
        <f t="shared" si="5"/>
        <v>20400000</v>
      </c>
      <c r="AD36" s="539">
        <f t="shared" si="6"/>
        <v>0</v>
      </c>
    </row>
    <row r="37" spans="1:30" x14ac:dyDescent="0.25">
      <c r="A37" s="89">
        <f>SUBTOTAL(103,$B$2:B37)</f>
        <v>36</v>
      </c>
      <c r="B37" s="37" t="s">
        <v>1441</v>
      </c>
      <c r="C37" s="97">
        <v>50908035360054</v>
      </c>
      <c r="D37" s="97" t="str">
        <f>VLOOKUP(C37,'Hemis baza'!K:AJ,26,)</f>
        <v>438211100151</v>
      </c>
      <c r="E37" s="24" t="str">
        <f>VLOOKUP(C37,'Hemis baza'!K:AF,13,)</f>
        <v>To‘lov-shartnoma</v>
      </c>
      <c r="F37" s="109" t="str">
        <f>VLOOKUP(C37,'Hemis baza'!K:AF,3,)</f>
        <v>4-kurs</v>
      </c>
      <c r="G37" s="37" t="s">
        <v>4882</v>
      </c>
      <c r="H37" s="404" t="str">
        <f>VLOOKUP(C37,'Hemis baza'!K:AF,5,)</f>
        <v>2-21 AP</v>
      </c>
      <c r="I37" s="403" t="str">
        <f>VLOOKUP(C37,'Hemis baza'!K:AF,11,)</f>
        <v>Bakalavr</v>
      </c>
      <c r="J37" s="23" t="str">
        <f>VLOOKUP(C37,'Hemis baza'!K:AF,12,)</f>
        <v>Kunduzgi</v>
      </c>
      <c r="K37" s="88" t="s">
        <v>4047</v>
      </c>
      <c r="L37" s="50">
        <v>15000000</v>
      </c>
      <c r="M37" s="50">
        <f>SUMIF('BR 4'!B:B,'4-kurs'!C37,'BR 4'!H:H)</f>
        <v>15000000</v>
      </c>
      <c r="N37" s="12">
        <f t="shared" si="0"/>
        <v>0</v>
      </c>
      <c r="O37" s="50"/>
      <c r="P37" s="12">
        <f t="shared" si="2"/>
        <v>0</v>
      </c>
      <c r="Q37" s="37"/>
      <c r="T37" s="50">
        <f t="shared" si="7"/>
        <v>0</v>
      </c>
      <c r="U37" s="50">
        <v>15000000</v>
      </c>
      <c r="V37" s="50">
        <v>0</v>
      </c>
      <c r="AA37" s="539">
        <f t="shared" si="3"/>
        <v>15000000</v>
      </c>
      <c r="AB37" s="539">
        <f t="shared" si="4"/>
        <v>15000000</v>
      </c>
      <c r="AC37" s="539">
        <f t="shared" si="5"/>
        <v>0</v>
      </c>
      <c r="AD37" s="539">
        <f t="shared" si="6"/>
        <v>0</v>
      </c>
    </row>
    <row r="38" spans="1:30" x14ac:dyDescent="0.25">
      <c r="A38" s="89">
        <f>SUBTOTAL(103,$B$2:B38)</f>
        <v>37</v>
      </c>
      <c r="B38" s="37" t="s">
        <v>1442</v>
      </c>
      <c r="C38" s="97">
        <v>62609045260060</v>
      </c>
      <c r="D38" s="97" t="str">
        <f>VLOOKUP(C38,'Hemis baza'!K:AJ,26,)</f>
        <v>999211100086</v>
      </c>
      <c r="E38" s="24" t="str">
        <f>VLOOKUP(C38,'Hemis baza'!K:AF,13,)</f>
        <v>To‘lov-shartnoma</v>
      </c>
      <c r="F38" s="109" t="str">
        <f>VLOOKUP(C38,'Hemis baza'!K:AF,3,)</f>
        <v>4-kurs</v>
      </c>
      <c r="G38" s="37" t="s">
        <v>4882</v>
      </c>
      <c r="H38" s="404" t="str">
        <f>VLOOKUP(C38,'Hemis baza'!K:AF,5,)</f>
        <v>1-21 AP</v>
      </c>
      <c r="I38" s="403" t="str">
        <f>VLOOKUP(C38,'Hemis baza'!K:AF,11,)</f>
        <v>Bakalavr</v>
      </c>
      <c r="J38" s="23" t="str">
        <f>VLOOKUP(C38,'Hemis baza'!K:AF,12,)</f>
        <v>Kunduzgi</v>
      </c>
      <c r="K38" s="88" t="s">
        <v>4048</v>
      </c>
      <c r="L38" s="50">
        <v>15000000</v>
      </c>
      <c r="M38" s="50">
        <f>SUMIF('BR 4'!B:B,'4-kurs'!C38,'BR 4'!H:H)</f>
        <v>15005000</v>
      </c>
      <c r="N38" s="12">
        <f t="shared" si="0"/>
        <v>0</v>
      </c>
      <c r="O38" s="50"/>
      <c r="P38" s="12">
        <f t="shared" si="2"/>
        <v>5000</v>
      </c>
      <c r="Q38" s="37"/>
      <c r="T38" s="50">
        <f t="shared" si="7"/>
        <v>0</v>
      </c>
      <c r="U38" s="50">
        <v>15005000</v>
      </c>
      <c r="V38" s="50">
        <v>0</v>
      </c>
      <c r="AA38" s="539">
        <f t="shared" si="3"/>
        <v>15000000</v>
      </c>
      <c r="AB38" s="539">
        <f t="shared" si="4"/>
        <v>15005000</v>
      </c>
      <c r="AC38" s="539">
        <f t="shared" si="5"/>
        <v>0</v>
      </c>
      <c r="AD38" s="539">
        <f t="shared" si="6"/>
        <v>5000</v>
      </c>
    </row>
    <row r="39" spans="1:30" x14ac:dyDescent="0.25">
      <c r="A39" s="89">
        <f>SUBTOTAL(103,$B$2:B39)</f>
        <v>38</v>
      </c>
      <c r="B39" s="37" t="s">
        <v>1447</v>
      </c>
      <c r="C39" s="97">
        <v>40201970910014</v>
      </c>
      <c r="D39" s="97" t="str">
        <f>VLOOKUP(C39,'Hemis baza'!K:AJ,26,)</f>
        <v>438211100191</v>
      </c>
      <c r="E39" s="24" t="str">
        <f>VLOOKUP(C39,'Hemis baza'!K:AF,13,)</f>
        <v>To‘lov-shartnoma</v>
      </c>
      <c r="F39" s="109" t="str">
        <f>VLOOKUP(C39,'Hemis baza'!K:AF,3,)</f>
        <v>4-kurs</v>
      </c>
      <c r="G39" s="37" t="s">
        <v>4882</v>
      </c>
      <c r="H39" s="404" t="str">
        <f>VLOOKUP(C39,'Hemis baza'!K:AF,5,)</f>
        <v>S1-21 AP</v>
      </c>
      <c r="I39" s="403" t="str">
        <f>VLOOKUP(C39,'Hemis baza'!K:AF,11,)</f>
        <v>Bakalavr</v>
      </c>
      <c r="J39" s="23" t="str">
        <f>VLOOKUP(C39,'Hemis baza'!K:AF,12,)</f>
        <v>Sirtqi</v>
      </c>
      <c r="K39" s="88" t="s">
        <v>4049</v>
      </c>
      <c r="L39" s="50">
        <v>12000000</v>
      </c>
      <c r="M39" s="50">
        <f>SUMIF('BR 4'!B:B,'4-kurs'!C39,'BR 4'!H:H)</f>
        <v>12000000</v>
      </c>
      <c r="N39" s="12">
        <f t="shared" si="0"/>
        <v>0</v>
      </c>
      <c r="O39" s="50"/>
      <c r="P39" s="12">
        <f t="shared" si="2"/>
        <v>0</v>
      </c>
      <c r="Q39" s="37"/>
      <c r="T39" s="50">
        <f t="shared" si="7"/>
        <v>0</v>
      </c>
      <c r="U39" s="50">
        <v>12000000</v>
      </c>
      <c r="V39" s="50">
        <v>0</v>
      </c>
      <c r="AA39" s="539">
        <f t="shared" si="3"/>
        <v>12000000</v>
      </c>
      <c r="AB39" s="539">
        <f t="shared" si="4"/>
        <v>12000000</v>
      </c>
      <c r="AC39" s="539">
        <f t="shared" si="5"/>
        <v>0</v>
      </c>
      <c r="AD39" s="539">
        <f t="shared" si="6"/>
        <v>0</v>
      </c>
    </row>
    <row r="40" spans="1:30" x14ac:dyDescent="0.25">
      <c r="A40" s="89">
        <f>SUBTOTAL(103,$B$2:B40)</f>
        <v>39</v>
      </c>
      <c r="B40" s="37" t="s">
        <v>4050</v>
      </c>
      <c r="C40" s="97">
        <v>63010035300014</v>
      </c>
      <c r="D40" s="97" t="str">
        <f>VLOOKUP(C40,'Hemis baza'!K:AJ,26,)</f>
        <v>438231100491</v>
      </c>
      <c r="E40" s="24" t="str">
        <f>VLOOKUP(C40,'Hemis baza'!K:AF,13,)</f>
        <v>To‘lov-shartnoma</v>
      </c>
      <c r="F40" s="109" t="str">
        <f>VLOOKUP(C40,'Hemis baza'!K:AF,3,)</f>
        <v>4-kurs</v>
      </c>
      <c r="G40" s="37" t="s">
        <v>270</v>
      </c>
      <c r="H40" s="404" t="str">
        <f>VLOOKUP(C40,'Hemis baza'!K:AF,5,)</f>
        <v>2-21 XTA</v>
      </c>
      <c r="I40" s="403" t="str">
        <f>VLOOKUP(C40,'Hemis baza'!K:AF,11,)</f>
        <v>Bakalavr</v>
      </c>
      <c r="J40" s="23" t="str">
        <f>VLOOKUP(C40,'Hemis baza'!K:AF,12,)</f>
        <v>Kunduzgi</v>
      </c>
      <c r="K40" s="88" t="s">
        <v>4898</v>
      </c>
      <c r="L40" s="50">
        <v>15000000</v>
      </c>
      <c r="M40" s="50">
        <f>SUMIF('BR 4'!B:B,'4-kurs'!C40,'BR 4'!H:H)</f>
        <v>15000000</v>
      </c>
      <c r="N40" s="12">
        <f t="shared" si="0"/>
        <v>0</v>
      </c>
      <c r="O40" s="50"/>
      <c r="P40" s="12">
        <f t="shared" si="2"/>
        <v>0</v>
      </c>
      <c r="Q40" s="37"/>
      <c r="T40" s="50">
        <f t="shared" si="7"/>
        <v>0</v>
      </c>
      <c r="U40" s="50">
        <v>15000000</v>
      </c>
      <c r="V40" s="50">
        <v>0</v>
      </c>
      <c r="AA40" s="539">
        <f t="shared" si="3"/>
        <v>15000000</v>
      </c>
      <c r="AB40" s="539">
        <f t="shared" si="4"/>
        <v>15000000</v>
      </c>
      <c r="AC40" s="539">
        <f t="shared" si="5"/>
        <v>0</v>
      </c>
      <c r="AD40" s="539">
        <f t="shared" si="6"/>
        <v>0</v>
      </c>
    </row>
    <row r="41" spans="1:30" x14ac:dyDescent="0.25">
      <c r="A41" s="89">
        <f>SUBTOTAL(103,$B$2:B41)</f>
        <v>40</v>
      </c>
      <c r="B41" s="37" t="s">
        <v>1457</v>
      </c>
      <c r="C41" s="97">
        <v>30510941050046</v>
      </c>
      <c r="D41" s="97" t="str">
        <f>VLOOKUP(C41,'Hemis baza'!K:AJ,26,)</f>
        <v>438211100178</v>
      </c>
      <c r="E41" s="24" t="str">
        <f>VLOOKUP(C41,'Hemis baza'!K:AF,13,)</f>
        <v>To‘lov-shartnoma</v>
      </c>
      <c r="F41" s="109" t="str">
        <f>VLOOKUP(C41,'Hemis baza'!K:AF,3,)</f>
        <v>4-kurs</v>
      </c>
      <c r="G41" s="37" t="s">
        <v>5604</v>
      </c>
      <c r="H41" s="404" t="str">
        <f>VLOOKUP(C41,'Hemis baza'!K:AF,5,)</f>
        <v>S1-21 OP</v>
      </c>
      <c r="I41" s="403" t="str">
        <f>VLOOKUP(C41,'Hemis baza'!K:AF,11,)</f>
        <v>Bakalavr</v>
      </c>
      <c r="J41" s="23" t="str">
        <f>VLOOKUP(C41,'Hemis baza'!K:AF,12,)</f>
        <v>Sirtqi</v>
      </c>
      <c r="K41" s="88" t="s">
        <v>4051</v>
      </c>
      <c r="L41" s="50">
        <v>12000000</v>
      </c>
      <c r="M41" s="50">
        <f>SUMIF('BR 4'!B:B,'4-kurs'!C41,'BR 4'!H:H)</f>
        <v>9001000</v>
      </c>
      <c r="N41" s="12">
        <f t="shared" si="0"/>
        <v>2999000</v>
      </c>
      <c r="O41" s="50"/>
      <c r="P41" s="12">
        <f t="shared" si="2"/>
        <v>0</v>
      </c>
      <c r="Q41" s="37"/>
      <c r="T41" s="50">
        <f t="shared" si="7"/>
        <v>0</v>
      </c>
      <c r="U41" s="50">
        <v>9001000</v>
      </c>
      <c r="V41" s="50">
        <v>0</v>
      </c>
      <c r="AA41" s="539">
        <f t="shared" si="3"/>
        <v>12000000</v>
      </c>
      <c r="AB41" s="539">
        <f t="shared" si="4"/>
        <v>9001000</v>
      </c>
      <c r="AC41" s="539">
        <f t="shared" si="5"/>
        <v>2999000</v>
      </c>
      <c r="AD41" s="539">
        <f t="shared" si="6"/>
        <v>0</v>
      </c>
    </row>
    <row r="42" spans="1:30" x14ac:dyDescent="0.25">
      <c r="A42" s="89">
        <f>SUBTOTAL(103,$B$2:B42)</f>
        <v>41</v>
      </c>
      <c r="B42" s="37" t="s">
        <v>1458</v>
      </c>
      <c r="C42" s="97">
        <v>40402911140037</v>
      </c>
      <c r="D42" s="97" t="str">
        <f>VLOOKUP(C42,'Hemis baza'!K:AJ,26,)</f>
        <v>438211100193</v>
      </c>
      <c r="E42" s="24" t="str">
        <f>VLOOKUP(C42,'Hemis baza'!K:AF,13,)</f>
        <v>To‘lov-shartnoma</v>
      </c>
      <c r="F42" s="109" t="str">
        <f>VLOOKUP(C42,'Hemis baza'!K:AF,3,)</f>
        <v>4-kurs</v>
      </c>
      <c r="G42" s="37" t="s">
        <v>4882</v>
      </c>
      <c r="H42" s="404" t="str">
        <f>VLOOKUP(C42,'Hemis baza'!K:AF,5,)</f>
        <v>S1-21 AP</v>
      </c>
      <c r="I42" s="403" t="str">
        <f>VLOOKUP(C42,'Hemis baza'!K:AF,11,)</f>
        <v>Bakalavr</v>
      </c>
      <c r="J42" s="23" t="str">
        <f>VLOOKUP(C42,'Hemis baza'!K:AF,12,)</f>
        <v>Sirtqi</v>
      </c>
      <c r="K42" s="88" t="s">
        <v>4052</v>
      </c>
      <c r="L42" s="50">
        <v>12000000</v>
      </c>
      <c r="M42" s="50">
        <f>SUMIF('BR 4'!B:B,'4-kurs'!C42,'BR 4'!H:H)</f>
        <v>10000000</v>
      </c>
      <c r="N42" s="12">
        <f t="shared" si="0"/>
        <v>2000000</v>
      </c>
      <c r="O42" s="50"/>
      <c r="P42" s="12">
        <f t="shared" si="2"/>
        <v>0</v>
      </c>
      <c r="Q42" s="37"/>
      <c r="T42" s="50">
        <f t="shared" si="7"/>
        <v>0</v>
      </c>
      <c r="U42" s="50">
        <v>10000000</v>
      </c>
      <c r="V42" s="50">
        <v>0</v>
      </c>
      <c r="AA42" s="539">
        <f t="shared" si="3"/>
        <v>12000000</v>
      </c>
      <c r="AB42" s="539">
        <f t="shared" si="4"/>
        <v>10000000</v>
      </c>
      <c r="AC42" s="539">
        <f t="shared" si="5"/>
        <v>2000000</v>
      </c>
      <c r="AD42" s="539">
        <f t="shared" si="6"/>
        <v>0</v>
      </c>
    </row>
    <row r="43" spans="1:30" x14ac:dyDescent="0.25">
      <c r="A43" s="89">
        <f>SUBTOTAL(103,$B$2:B43)</f>
        <v>42</v>
      </c>
      <c r="B43" s="37" t="s">
        <v>1468</v>
      </c>
      <c r="C43" s="97">
        <v>60207046170018</v>
      </c>
      <c r="D43" s="97" t="str">
        <f>VLOOKUP(C43,'Hemis baza'!K:AJ,26,)</f>
        <v>438211100114</v>
      </c>
      <c r="E43" s="24" t="str">
        <f>VLOOKUP(C43,'Hemis baza'!K:AF,13,)</f>
        <v>To‘lov-shartnoma</v>
      </c>
      <c r="F43" s="109" t="str">
        <f>VLOOKUP(C43,'Hemis baza'!K:AF,3,)</f>
        <v>4-kurs</v>
      </c>
      <c r="G43" s="37" t="s">
        <v>4882</v>
      </c>
      <c r="H43" s="404" t="str">
        <f>VLOOKUP(C43,'Hemis baza'!K:AF,5,)</f>
        <v>1-21 AP</v>
      </c>
      <c r="I43" s="403" t="str">
        <f>VLOOKUP(C43,'Hemis baza'!K:AF,11,)</f>
        <v>Bakalavr</v>
      </c>
      <c r="J43" s="23" t="str">
        <f>VLOOKUP(C43,'Hemis baza'!K:AF,12,)</f>
        <v>Kunduzgi</v>
      </c>
      <c r="K43" s="88" t="s">
        <v>4053</v>
      </c>
      <c r="L43" s="50">
        <v>15000000</v>
      </c>
      <c r="M43" s="50">
        <f>SUMIF('BR 4'!B:B,'4-kurs'!C43,'BR 4'!H:H)</f>
        <v>8100000</v>
      </c>
      <c r="N43" s="12">
        <f t="shared" si="0"/>
        <v>6900000</v>
      </c>
      <c r="O43" s="50"/>
      <c r="P43" s="12">
        <f t="shared" si="2"/>
        <v>0</v>
      </c>
      <c r="Q43" s="37"/>
      <c r="T43" s="50">
        <f t="shared" si="7"/>
        <v>0</v>
      </c>
      <c r="U43" s="50">
        <v>8100000</v>
      </c>
      <c r="V43" s="50">
        <v>0</v>
      </c>
      <c r="AA43" s="539">
        <f t="shared" si="3"/>
        <v>15000000</v>
      </c>
      <c r="AB43" s="539">
        <f t="shared" si="4"/>
        <v>8100000</v>
      </c>
      <c r="AC43" s="539">
        <f t="shared" si="5"/>
        <v>6900000</v>
      </c>
      <c r="AD43" s="539">
        <f t="shared" si="6"/>
        <v>0</v>
      </c>
    </row>
    <row r="44" spans="1:30" x14ac:dyDescent="0.25">
      <c r="A44" s="89">
        <f>SUBTOTAL(103,$B$2:B44)</f>
        <v>43</v>
      </c>
      <c r="B44" s="37" t="s">
        <v>1473</v>
      </c>
      <c r="C44" s="97">
        <v>61709045290014</v>
      </c>
      <c r="D44" s="97" t="str">
        <f>VLOOKUP(C44,'Hemis baza'!K:AJ,26,)</f>
        <v>438211100087</v>
      </c>
      <c r="E44" s="24" t="str">
        <f>VLOOKUP(C44,'Hemis baza'!K:AF,13,)</f>
        <v>To‘lov-shartnoma</v>
      </c>
      <c r="F44" s="109" t="str">
        <f>VLOOKUP(C44,'Hemis baza'!K:AF,3,)</f>
        <v>4-kurs</v>
      </c>
      <c r="G44" s="37" t="s">
        <v>270</v>
      </c>
      <c r="H44" s="404" t="str">
        <f>VLOOKUP(C44,'Hemis baza'!K:AF,5,)</f>
        <v>2-21 XTA</v>
      </c>
      <c r="I44" s="403" t="str">
        <f>VLOOKUP(C44,'Hemis baza'!K:AF,11,)</f>
        <v>Bakalavr</v>
      </c>
      <c r="J44" s="23" t="str">
        <f>VLOOKUP(C44,'Hemis baza'!K:AF,12,)</f>
        <v>Kunduzgi</v>
      </c>
      <c r="K44" s="88" t="s">
        <v>4054</v>
      </c>
      <c r="L44" s="50">
        <v>15000000</v>
      </c>
      <c r="M44" s="50">
        <f>SUMIF('BR 4'!B:B,'4-kurs'!C44,'BR 4'!H:H)</f>
        <v>15000000</v>
      </c>
      <c r="N44" s="12">
        <f t="shared" si="0"/>
        <v>0</v>
      </c>
      <c r="O44" s="50"/>
      <c r="P44" s="12">
        <f t="shared" si="2"/>
        <v>0</v>
      </c>
      <c r="Q44" s="37" t="s">
        <v>7179</v>
      </c>
      <c r="T44" s="50">
        <f t="shared" si="7"/>
        <v>0</v>
      </c>
      <c r="U44" s="50">
        <v>15000000</v>
      </c>
      <c r="V44" s="50">
        <v>1000000</v>
      </c>
      <c r="AA44" s="539">
        <f t="shared" si="3"/>
        <v>15000000</v>
      </c>
      <c r="AB44" s="539">
        <f t="shared" si="4"/>
        <v>15000000</v>
      </c>
      <c r="AC44" s="539">
        <f t="shared" si="5"/>
        <v>0</v>
      </c>
      <c r="AD44" s="539">
        <f t="shared" si="6"/>
        <v>0</v>
      </c>
    </row>
    <row r="45" spans="1:30" x14ac:dyDescent="0.25">
      <c r="A45" s="89">
        <f>SUBTOTAL(103,$B$2:B45)</f>
        <v>44</v>
      </c>
      <c r="B45" s="37" t="s">
        <v>1476</v>
      </c>
      <c r="C45" s="97">
        <v>52102025340015</v>
      </c>
      <c r="D45" s="97" t="str">
        <f>VLOOKUP(C45,'Hemis baza'!K:AJ,26,)</f>
        <v>438211100115</v>
      </c>
      <c r="E45" s="24" t="str">
        <f>VLOOKUP(C45,'Hemis baza'!K:AF,13,)</f>
        <v>To‘lov-shartnoma</v>
      </c>
      <c r="F45" s="109" t="str">
        <f>VLOOKUP(C45,'Hemis baza'!K:AF,3,)</f>
        <v>4-kurs</v>
      </c>
      <c r="G45" s="37" t="s">
        <v>4882</v>
      </c>
      <c r="H45" s="404" t="str">
        <f>VLOOKUP(C45,'Hemis baza'!K:AF,5,)</f>
        <v>1-21 AP</v>
      </c>
      <c r="I45" s="403" t="str">
        <f>VLOOKUP(C45,'Hemis baza'!K:AF,11,)</f>
        <v>Bakalavr</v>
      </c>
      <c r="J45" s="23" t="str">
        <f>VLOOKUP(C45,'Hemis baza'!K:AF,12,)</f>
        <v>Kunduzgi</v>
      </c>
      <c r="K45" s="88" t="s">
        <v>4055</v>
      </c>
      <c r="L45" s="50">
        <v>15000000</v>
      </c>
      <c r="M45" s="50">
        <f>SUMIF('BR 4'!B:B,'4-kurs'!C45,'BR 4'!H:H)</f>
        <v>7500000</v>
      </c>
      <c r="N45" s="12">
        <f t="shared" si="0"/>
        <v>7500000</v>
      </c>
      <c r="O45" s="50"/>
      <c r="P45" s="12">
        <f t="shared" si="2"/>
        <v>0</v>
      </c>
      <c r="Q45" s="37"/>
      <c r="T45" s="50">
        <f t="shared" si="7"/>
        <v>0</v>
      </c>
      <c r="U45" s="50">
        <v>7500000</v>
      </c>
      <c r="V45" s="50">
        <v>0</v>
      </c>
      <c r="AA45" s="539">
        <f t="shared" si="3"/>
        <v>15000000</v>
      </c>
      <c r="AB45" s="539">
        <f t="shared" si="4"/>
        <v>7500000</v>
      </c>
      <c r="AC45" s="539">
        <f t="shared" si="5"/>
        <v>7500000</v>
      </c>
      <c r="AD45" s="539">
        <f t="shared" si="6"/>
        <v>0</v>
      </c>
    </row>
    <row r="46" spans="1:30" x14ac:dyDescent="0.25">
      <c r="A46" s="89">
        <f>SUBTOTAL(103,$B$2:B46)</f>
        <v>45</v>
      </c>
      <c r="B46" s="37" t="s">
        <v>1485</v>
      </c>
      <c r="C46" s="97">
        <v>62308035260043</v>
      </c>
      <c r="D46" s="97" t="str">
        <f>VLOOKUP(C46,'Hemis baza'!K:AJ,26,)</f>
        <v>438211100126</v>
      </c>
      <c r="E46" s="24" t="str">
        <f>VLOOKUP(C46,'Hemis baza'!K:AF,13,)</f>
        <v>To‘lov-shartnoma</v>
      </c>
      <c r="F46" s="109" t="str">
        <f>VLOOKUP(C46,'Hemis baza'!K:AF,3,)</f>
        <v>4-kurs</v>
      </c>
      <c r="G46" s="37" t="s">
        <v>5604</v>
      </c>
      <c r="H46" s="404" t="str">
        <f>VLOOKUP(C46,'Hemis baza'!K:AF,5,)</f>
        <v>1-21 OP</v>
      </c>
      <c r="I46" s="403" t="str">
        <f>VLOOKUP(C46,'Hemis baza'!K:AF,11,)</f>
        <v>Bakalavr</v>
      </c>
      <c r="J46" s="23" t="str">
        <f>VLOOKUP(C46,'Hemis baza'!K:AF,12,)</f>
        <v>Kunduzgi</v>
      </c>
      <c r="K46" s="88" t="s">
        <v>4056</v>
      </c>
      <c r="L46" s="50">
        <v>15000000</v>
      </c>
      <c r="M46" s="50">
        <f>SUMIF('BR 4'!B:B,'4-kurs'!C46,'BR 4'!H:H)</f>
        <v>15000000</v>
      </c>
      <c r="N46" s="12">
        <f t="shared" si="0"/>
        <v>0</v>
      </c>
      <c r="O46" s="50"/>
      <c r="P46" s="12">
        <f t="shared" si="2"/>
        <v>0</v>
      </c>
      <c r="Q46" s="37"/>
      <c r="T46" s="50">
        <f t="shared" si="7"/>
        <v>0</v>
      </c>
      <c r="U46" s="50">
        <v>15000000</v>
      </c>
      <c r="V46" s="50">
        <v>0</v>
      </c>
      <c r="AA46" s="539">
        <f t="shared" si="3"/>
        <v>15000000</v>
      </c>
      <c r="AB46" s="539">
        <f t="shared" si="4"/>
        <v>15000000</v>
      </c>
      <c r="AC46" s="539">
        <f t="shared" si="5"/>
        <v>0</v>
      </c>
      <c r="AD46" s="539">
        <f t="shared" si="6"/>
        <v>0</v>
      </c>
    </row>
    <row r="47" spans="1:30" x14ac:dyDescent="0.25">
      <c r="A47" s="89">
        <f>SUBTOTAL(103,$B$2:B47)</f>
        <v>46</v>
      </c>
      <c r="B47" s="37" t="s">
        <v>1487</v>
      </c>
      <c r="C47" s="97">
        <v>61404035370016</v>
      </c>
      <c r="D47" s="97" t="str">
        <f>VLOOKUP(C47,'Hemis baza'!K:AJ,26,)</f>
        <v>438211100048</v>
      </c>
      <c r="E47" s="24" t="str">
        <f>VLOOKUP(C47,'Hemis baza'!K:AF,13,)</f>
        <v>To‘lov-shartnoma</v>
      </c>
      <c r="F47" s="109" t="str">
        <f>VLOOKUP(C47,'Hemis baza'!K:AF,3,)</f>
        <v>4-kurs</v>
      </c>
      <c r="G47" s="37" t="s">
        <v>270</v>
      </c>
      <c r="H47" s="404" t="str">
        <f>VLOOKUP(C47,'Hemis baza'!K:AF,5,)</f>
        <v>1-21 XTA</v>
      </c>
      <c r="I47" s="403" t="str">
        <f>VLOOKUP(C47,'Hemis baza'!K:AF,11,)</f>
        <v>Bakalavr</v>
      </c>
      <c r="J47" s="23" t="str">
        <f>VLOOKUP(C47,'Hemis baza'!K:AF,12,)</f>
        <v>Kunduzgi</v>
      </c>
      <c r="K47" s="88" t="s">
        <v>4058</v>
      </c>
      <c r="L47" s="50">
        <v>15000000</v>
      </c>
      <c r="M47" s="50">
        <f>SUMIF('BR 4'!B:B,'4-kurs'!C47,'BR 4'!H:H)</f>
        <v>6800000</v>
      </c>
      <c r="N47" s="12">
        <f t="shared" si="0"/>
        <v>8200000</v>
      </c>
      <c r="O47" s="37" t="s">
        <v>7162</v>
      </c>
      <c r="P47" s="12">
        <f t="shared" si="2"/>
        <v>0</v>
      </c>
      <c r="Q47" s="37"/>
      <c r="T47" s="50">
        <f t="shared" si="7"/>
        <v>0</v>
      </c>
      <c r="U47" s="50">
        <v>6800000</v>
      </c>
      <c r="V47" s="50">
        <v>0</v>
      </c>
      <c r="AA47" s="539">
        <f t="shared" si="3"/>
        <v>15000000</v>
      </c>
      <c r="AB47" s="539">
        <f t="shared" si="4"/>
        <v>6800000</v>
      </c>
      <c r="AC47" s="539">
        <f t="shared" si="5"/>
        <v>8200000</v>
      </c>
      <c r="AD47" s="539">
        <f t="shared" si="6"/>
        <v>0</v>
      </c>
    </row>
    <row r="48" spans="1:30" x14ac:dyDescent="0.25">
      <c r="A48" s="89">
        <f>SUBTOTAL(103,$B$2:B48)</f>
        <v>47</v>
      </c>
      <c r="B48" s="37" t="s">
        <v>1495</v>
      </c>
      <c r="C48" s="97">
        <v>42305911140086</v>
      </c>
      <c r="D48" s="97" t="str">
        <f>VLOOKUP(C48,'Hemis baza'!K:AJ,26,)</f>
        <v>438211100005</v>
      </c>
      <c r="E48" s="24" t="str">
        <f>VLOOKUP(C48,'Hemis baza'!K:AF,13,)</f>
        <v>To‘lov-shartnoma</v>
      </c>
      <c r="F48" s="109" t="str">
        <f>VLOOKUP(C48,'Hemis baza'!K:AF,3,)</f>
        <v>4-kurs</v>
      </c>
      <c r="G48" s="37" t="s">
        <v>5605</v>
      </c>
      <c r="H48" s="404" t="str">
        <f>VLOOKUP(C48,'Hemis baza'!K:AF,5,)</f>
        <v>1-21 MBTXT</v>
      </c>
      <c r="I48" s="403" t="str">
        <f>VLOOKUP(C48,'Hemis baza'!K:AF,11,)</f>
        <v>Bakalavr</v>
      </c>
      <c r="J48" s="23" t="str">
        <f>VLOOKUP(C48,'Hemis baza'!K:AF,12,)</f>
        <v>Kunduzgi</v>
      </c>
      <c r="K48" s="88" t="s">
        <v>4059</v>
      </c>
      <c r="L48" s="50">
        <v>15000000</v>
      </c>
      <c r="M48" s="50">
        <f>SUMIF('BR 4'!B:B,'4-kurs'!C48,'BR 4'!H:H)</f>
        <v>-400000</v>
      </c>
      <c r="N48" s="12">
        <f t="shared" si="0"/>
        <v>15400000</v>
      </c>
      <c r="O48" s="449" t="s">
        <v>7180</v>
      </c>
      <c r="P48" s="12">
        <f t="shared" si="2"/>
        <v>0</v>
      </c>
      <c r="Q48" s="449"/>
      <c r="T48" s="50">
        <f t="shared" si="7"/>
        <v>0</v>
      </c>
      <c r="U48" s="50">
        <v>-400000</v>
      </c>
      <c r="V48" s="50">
        <v>0</v>
      </c>
      <c r="AA48" s="539">
        <f t="shared" si="3"/>
        <v>15000000</v>
      </c>
      <c r="AB48" s="539">
        <f t="shared" si="4"/>
        <v>-400000</v>
      </c>
      <c r="AC48" s="539">
        <f t="shared" si="5"/>
        <v>15400000</v>
      </c>
      <c r="AD48" s="539">
        <f t="shared" si="6"/>
        <v>0</v>
      </c>
    </row>
    <row r="49" spans="1:30" x14ac:dyDescent="0.25">
      <c r="A49" s="89">
        <f>SUBTOTAL(103,$B$2:B49)</f>
        <v>48</v>
      </c>
      <c r="B49" s="37" t="s">
        <v>1503</v>
      </c>
      <c r="C49" s="97">
        <v>51708045280024</v>
      </c>
      <c r="D49" s="97" t="str">
        <f>VLOOKUP(C49,'Hemis baza'!K:AJ,26,)</f>
        <v>438211100049</v>
      </c>
      <c r="E49" s="24" t="str">
        <f>VLOOKUP(C49,'Hemis baza'!K:AF,13,)</f>
        <v>To‘lov-shartnoma</v>
      </c>
      <c r="F49" s="109" t="str">
        <f>VLOOKUP(C49,'Hemis baza'!K:AF,3,)</f>
        <v>4-kurs</v>
      </c>
      <c r="G49" s="37" t="s">
        <v>270</v>
      </c>
      <c r="H49" s="404" t="str">
        <f>VLOOKUP(C49,'Hemis baza'!K:AF,5,)</f>
        <v>1-21 XTA</v>
      </c>
      <c r="I49" s="403" t="str">
        <f>VLOOKUP(C49,'Hemis baza'!K:AF,11,)</f>
        <v>Bakalavr</v>
      </c>
      <c r="J49" s="23" t="str">
        <f>VLOOKUP(C49,'Hemis baza'!K:AF,12,)</f>
        <v>Kunduzgi</v>
      </c>
      <c r="K49" s="88" t="s">
        <v>4060</v>
      </c>
      <c r="L49" s="50">
        <v>15000000</v>
      </c>
      <c r="M49" s="50">
        <f>SUMIF('BR 4'!B:B,'4-kurs'!C49,'BR 4'!H:H)</f>
        <v>12000000</v>
      </c>
      <c r="N49" s="12">
        <f t="shared" si="0"/>
        <v>3000000</v>
      </c>
      <c r="O49" s="50"/>
      <c r="P49" s="12">
        <f t="shared" si="2"/>
        <v>0</v>
      </c>
      <c r="Q49" s="37"/>
      <c r="T49" s="50">
        <f t="shared" si="7"/>
        <v>0</v>
      </c>
      <c r="U49" s="50">
        <v>12000000</v>
      </c>
      <c r="V49" s="50">
        <v>0</v>
      </c>
      <c r="AA49" s="539">
        <f t="shared" si="3"/>
        <v>15000000</v>
      </c>
      <c r="AB49" s="539">
        <f t="shared" si="4"/>
        <v>12000000</v>
      </c>
      <c r="AC49" s="539">
        <f t="shared" si="5"/>
        <v>3000000</v>
      </c>
      <c r="AD49" s="539">
        <f t="shared" si="6"/>
        <v>0</v>
      </c>
    </row>
    <row r="50" spans="1:30" x14ac:dyDescent="0.25">
      <c r="A50" s="89">
        <f>SUBTOTAL(103,$B$2:B50)</f>
        <v>49</v>
      </c>
      <c r="B50" s="37" t="s">
        <v>1506</v>
      </c>
      <c r="C50" s="97">
        <v>60805035300011</v>
      </c>
      <c r="D50" s="97" t="str">
        <f>VLOOKUP(C50,'Hemis baza'!K:AJ,26,)</f>
        <v>438211100069</v>
      </c>
      <c r="E50" s="24" t="str">
        <f>VLOOKUP(C50,'Hemis baza'!K:AF,13,)</f>
        <v>To‘lov-shartnoma</v>
      </c>
      <c r="F50" s="109" t="str">
        <f>VLOOKUP(C50,'Hemis baza'!K:AF,3,)</f>
        <v>4-kurs</v>
      </c>
      <c r="G50" s="37" t="s">
        <v>4882</v>
      </c>
      <c r="H50" s="404" t="str">
        <f>VLOOKUP(C50,'Hemis baza'!K:AF,5,)</f>
        <v>2-21 AP</v>
      </c>
      <c r="I50" s="403" t="str">
        <f>VLOOKUP(C50,'Hemis baza'!K:AF,11,)</f>
        <v>Bakalavr</v>
      </c>
      <c r="J50" s="23" t="str">
        <f>VLOOKUP(C50,'Hemis baza'!K:AF,12,)</f>
        <v>Kunduzgi</v>
      </c>
      <c r="K50" s="88" t="s">
        <v>4061</v>
      </c>
      <c r="L50" s="50">
        <v>15000000</v>
      </c>
      <c r="M50" s="50">
        <f>SUMIF('BR 4'!B:B,'4-kurs'!C50,'BR 4'!H:H)</f>
        <v>7500000</v>
      </c>
      <c r="N50" s="12">
        <f t="shared" si="0"/>
        <v>7500000</v>
      </c>
      <c r="O50" s="50"/>
      <c r="P50" s="12">
        <f t="shared" si="2"/>
        <v>0</v>
      </c>
      <c r="Q50" s="37"/>
      <c r="T50" s="50">
        <f t="shared" si="7"/>
        <v>0</v>
      </c>
      <c r="U50" s="50">
        <v>7500000</v>
      </c>
      <c r="V50" s="50">
        <v>1000000</v>
      </c>
      <c r="AA50" s="539">
        <f t="shared" si="3"/>
        <v>15000000</v>
      </c>
      <c r="AB50" s="539">
        <f t="shared" si="4"/>
        <v>7500000</v>
      </c>
      <c r="AC50" s="539">
        <f t="shared" si="5"/>
        <v>7500000</v>
      </c>
      <c r="AD50" s="539">
        <f t="shared" si="6"/>
        <v>0</v>
      </c>
    </row>
    <row r="51" spans="1:30" x14ac:dyDescent="0.25">
      <c r="A51" s="89">
        <f>SUBTOTAL(103,$B$2:B51)</f>
        <v>50</v>
      </c>
      <c r="B51" s="37" t="s">
        <v>1517</v>
      </c>
      <c r="C51" s="97">
        <v>41605985340010</v>
      </c>
      <c r="D51" s="97" t="str">
        <f>VLOOKUP(C51,'Hemis baza'!K:AJ,26,)</f>
        <v>438211100314</v>
      </c>
      <c r="E51" s="24" t="str">
        <f>VLOOKUP(C51,'Hemis baza'!K:AF,13,)</f>
        <v>To‘lov-shartnoma</v>
      </c>
      <c r="F51" s="109" t="str">
        <f>VLOOKUP(C51,'Hemis baza'!K:AF,3,)</f>
        <v>4-kurs</v>
      </c>
      <c r="G51" s="37" t="s">
        <v>4882</v>
      </c>
      <c r="H51" s="404" t="str">
        <f>VLOOKUP(C51,'Hemis baza'!K:AF,5,)</f>
        <v>2-21 AP</v>
      </c>
      <c r="I51" s="403" t="str">
        <f>VLOOKUP(C51,'Hemis baza'!K:AF,11,)</f>
        <v>Bakalavr</v>
      </c>
      <c r="J51" s="23" t="str">
        <f>VLOOKUP(C51,'Hemis baza'!K:AF,12,)</f>
        <v>Kunduzgi</v>
      </c>
      <c r="K51" s="88" t="s">
        <v>4062</v>
      </c>
      <c r="L51" s="50">
        <v>15000000</v>
      </c>
      <c r="M51" s="50">
        <f>SUMIF('BR 4'!B:B,'4-kurs'!C51,'BR 4'!H:H)</f>
        <v>7500000</v>
      </c>
      <c r="N51" s="12">
        <f t="shared" si="0"/>
        <v>7500000</v>
      </c>
      <c r="O51" s="50"/>
      <c r="P51" s="12">
        <f t="shared" si="2"/>
        <v>0</v>
      </c>
      <c r="Q51" s="37"/>
      <c r="T51" s="50">
        <f t="shared" si="7"/>
        <v>0</v>
      </c>
      <c r="U51" s="50">
        <v>7500000</v>
      </c>
      <c r="V51" s="50">
        <v>0</v>
      </c>
      <c r="AA51" s="539">
        <f t="shared" si="3"/>
        <v>15000000</v>
      </c>
      <c r="AB51" s="539">
        <f t="shared" si="4"/>
        <v>7500000</v>
      </c>
      <c r="AC51" s="539">
        <f t="shared" si="5"/>
        <v>7500000</v>
      </c>
      <c r="AD51" s="539">
        <f t="shared" si="6"/>
        <v>0</v>
      </c>
    </row>
    <row r="52" spans="1:30" x14ac:dyDescent="0.25">
      <c r="A52" s="89">
        <f>SUBTOTAL(103,$B$2:B52)</f>
        <v>51</v>
      </c>
      <c r="B52" s="37" t="s">
        <v>1522</v>
      </c>
      <c r="C52" s="97">
        <v>31811891140036</v>
      </c>
      <c r="D52" s="97" t="str">
        <f>VLOOKUP(C52,'Hemis baza'!K:AJ,26,)</f>
        <v>438211100294</v>
      </c>
      <c r="E52" s="24" t="str">
        <f>VLOOKUP(C52,'Hemis baza'!K:AF,13,)</f>
        <v>To‘lov-shartnoma</v>
      </c>
      <c r="F52" s="109" t="str">
        <f>VLOOKUP(C52,'Hemis baza'!K:AF,3,)</f>
        <v>4-kurs</v>
      </c>
      <c r="G52" s="37" t="s">
        <v>4882</v>
      </c>
      <c r="H52" s="404" t="str">
        <f>VLOOKUP(C52,'Hemis baza'!K:AF,5,)</f>
        <v>S2-21 AP</v>
      </c>
      <c r="I52" s="403" t="str">
        <f>VLOOKUP(C52,'Hemis baza'!K:AF,11,)</f>
        <v>Bakalavr</v>
      </c>
      <c r="J52" s="23" t="str">
        <f>VLOOKUP(C52,'Hemis baza'!K:AF,12,)</f>
        <v>Sirtqi</v>
      </c>
      <c r="K52" s="88" t="s">
        <v>4063</v>
      </c>
      <c r="L52" s="50">
        <v>12000000</v>
      </c>
      <c r="M52" s="50">
        <f>SUMIF('BR 4'!B:B,'4-kurs'!C52,'BR 4'!H:H)</f>
        <v>6000000</v>
      </c>
      <c r="N52" s="12">
        <f t="shared" si="0"/>
        <v>6000000</v>
      </c>
      <c r="O52" s="50">
        <v>1000000</v>
      </c>
      <c r="P52" s="12">
        <f t="shared" si="2"/>
        <v>0</v>
      </c>
      <c r="Q52" s="37"/>
      <c r="T52" s="50">
        <f t="shared" si="7"/>
        <v>0</v>
      </c>
      <c r="U52" s="50">
        <v>6000000</v>
      </c>
      <c r="V52" s="50">
        <v>0</v>
      </c>
      <c r="AA52" s="539">
        <f t="shared" si="3"/>
        <v>12000000</v>
      </c>
      <c r="AB52" s="539">
        <f t="shared" si="4"/>
        <v>6000000</v>
      </c>
      <c r="AC52" s="539">
        <f t="shared" si="5"/>
        <v>6000000</v>
      </c>
      <c r="AD52" s="539">
        <f t="shared" si="6"/>
        <v>0</v>
      </c>
    </row>
    <row r="53" spans="1:30" x14ac:dyDescent="0.25">
      <c r="A53" s="89">
        <f>SUBTOTAL(103,$B$2:B53)</f>
        <v>52</v>
      </c>
      <c r="B53" s="37" t="s">
        <v>1523</v>
      </c>
      <c r="C53" s="97">
        <v>51712035300021</v>
      </c>
      <c r="D53" s="97" t="str">
        <f>VLOOKUP(C53,'Hemis baza'!K:AJ,26,)</f>
        <v>438211100137</v>
      </c>
      <c r="E53" s="24" t="str">
        <f>VLOOKUP(C53,'Hemis baza'!K:AF,13,)</f>
        <v>To‘lov-shartnoma</v>
      </c>
      <c r="F53" s="109" t="str">
        <f>VLOOKUP(C53,'Hemis baza'!K:AF,3,)</f>
        <v>4-kurs</v>
      </c>
      <c r="G53" s="37" t="s">
        <v>4882</v>
      </c>
      <c r="H53" s="404" t="str">
        <f>VLOOKUP(C53,'Hemis baza'!K:AF,5,)</f>
        <v>1-21 AP</v>
      </c>
      <c r="I53" s="403" t="str">
        <f>VLOOKUP(C53,'Hemis baza'!K:AF,11,)</f>
        <v>Bakalavr</v>
      </c>
      <c r="J53" s="23" t="str">
        <f>VLOOKUP(C53,'Hemis baza'!K:AF,12,)</f>
        <v>Kunduzgi</v>
      </c>
      <c r="K53" s="88" t="s">
        <v>4064</v>
      </c>
      <c r="L53" s="50">
        <v>15000000</v>
      </c>
      <c r="M53" s="50">
        <f>SUMIF('BR 4'!B:B,'4-kurs'!C53,'BR 4'!H:H)</f>
        <v>7500000</v>
      </c>
      <c r="N53" s="12">
        <f t="shared" si="0"/>
        <v>7500000</v>
      </c>
      <c r="O53" s="50"/>
      <c r="P53" s="12">
        <f t="shared" si="2"/>
        <v>0</v>
      </c>
      <c r="Q53" s="37"/>
      <c r="T53" s="50">
        <f t="shared" si="7"/>
        <v>0</v>
      </c>
      <c r="U53" s="50">
        <v>7500000</v>
      </c>
      <c r="V53" s="50">
        <v>0</v>
      </c>
      <c r="AA53" s="539">
        <f t="shared" si="3"/>
        <v>15000000</v>
      </c>
      <c r="AB53" s="539">
        <f t="shared" si="4"/>
        <v>7500000</v>
      </c>
      <c r="AC53" s="539">
        <f t="shared" si="5"/>
        <v>7500000</v>
      </c>
      <c r="AD53" s="539">
        <f t="shared" si="6"/>
        <v>0</v>
      </c>
    </row>
    <row r="54" spans="1:30" x14ac:dyDescent="0.25">
      <c r="A54" s="89">
        <f>SUBTOTAL(103,$B$2:B54)</f>
        <v>53</v>
      </c>
      <c r="B54" s="37" t="s">
        <v>1524</v>
      </c>
      <c r="C54" s="97">
        <v>30903901140024</v>
      </c>
      <c r="D54" s="97" t="str">
        <f>VLOOKUP(C54,'Hemis baza'!K:AJ,26,)</f>
        <v>438211100198</v>
      </c>
      <c r="E54" s="24" t="str">
        <f>VLOOKUP(C54,'Hemis baza'!K:AF,13,)</f>
        <v>To‘lov-shartnoma</v>
      </c>
      <c r="F54" s="109" t="str">
        <f>VLOOKUP(C54,'Hemis baza'!K:AF,3,)</f>
        <v>4-kurs</v>
      </c>
      <c r="G54" s="37" t="s">
        <v>4882</v>
      </c>
      <c r="H54" s="404" t="str">
        <f>VLOOKUP(C54,'Hemis baza'!K:AF,5,)</f>
        <v>S1-21 AP</v>
      </c>
      <c r="I54" s="403" t="str">
        <f>VLOOKUP(C54,'Hemis baza'!K:AF,11,)</f>
        <v>Bakalavr</v>
      </c>
      <c r="J54" s="23" t="str">
        <f>VLOOKUP(C54,'Hemis baza'!K:AF,12,)</f>
        <v>Sirtqi</v>
      </c>
      <c r="K54" s="88" t="s">
        <v>4065</v>
      </c>
      <c r="L54" s="50">
        <v>12000000</v>
      </c>
      <c r="M54" s="50">
        <f>SUMIF('BR 4'!B:B,'4-kurs'!C54,'BR 4'!H:H)</f>
        <v>9000000</v>
      </c>
      <c r="N54" s="12">
        <f t="shared" si="0"/>
        <v>3000000</v>
      </c>
      <c r="O54" s="50"/>
      <c r="P54" s="12">
        <f t="shared" si="2"/>
        <v>0</v>
      </c>
      <c r="Q54" s="37"/>
      <c r="T54" s="50">
        <f t="shared" si="7"/>
        <v>0</v>
      </c>
      <c r="U54" s="50">
        <v>9000000</v>
      </c>
      <c r="V54" s="50">
        <v>0</v>
      </c>
      <c r="AA54" s="539">
        <f t="shared" si="3"/>
        <v>12000000</v>
      </c>
      <c r="AB54" s="539">
        <f t="shared" si="4"/>
        <v>9000000</v>
      </c>
      <c r="AC54" s="539">
        <f t="shared" si="5"/>
        <v>3000000</v>
      </c>
      <c r="AD54" s="539">
        <f t="shared" si="6"/>
        <v>0</v>
      </c>
    </row>
    <row r="55" spans="1:30" x14ac:dyDescent="0.25">
      <c r="A55" s="89">
        <f>SUBTOTAL(103,$B$2:B55)</f>
        <v>54</v>
      </c>
      <c r="B55" s="37" t="s">
        <v>1529</v>
      </c>
      <c r="C55" s="97">
        <v>40807891140079</v>
      </c>
      <c r="D55" s="97" t="str">
        <f>VLOOKUP(C55,'Hemis baza'!K:AJ,26,)</f>
        <v>438211100295</v>
      </c>
      <c r="E55" s="24" t="str">
        <f>VLOOKUP(C55,'Hemis baza'!K:AF,13,)</f>
        <v>To‘lov-shartnoma</v>
      </c>
      <c r="F55" s="109" t="str">
        <f>VLOOKUP(C55,'Hemis baza'!K:AF,3,)</f>
        <v>4-kurs</v>
      </c>
      <c r="G55" s="37" t="s">
        <v>4882</v>
      </c>
      <c r="H55" s="404" t="str">
        <f>VLOOKUP(C55,'Hemis baza'!K:AF,5,)</f>
        <v>S2-21 AP</v>
      </c>
      <c r="I55" s="403" t="str">
        <f>VLOOKUP(C55,'Hemis baza'!K:AF,11,)</f>
        <v>Bakalavr</v>
      </c>
      <c r="J55" s="23" t="str">
        <f>VLOOKUP(C55,'Hemis baza'!K:AF,12,)</f>
        <v>Sirtqi</v>
      </c>
      <c r="K55" s="88" t="s">
        <v>4066</v>
      </c>
      <c r="L55" s="50">
        <v>12000000</v>
      </c>
      <c r="M55" s="50">
        <f>SUMIF('BR 4'!B:B,'4-kurs'!C55,'BR 4'!H:H)</f>
        <v>9000000</v>
      </c>
      <c r="N55" s="12">
        <f t="shared" si="0"/>
        <v>3000000</v>
      </c>
      <c r="O55" s="50"/>
      <c r="P55" s="12">
        <f t="shared" si="2"/>
        <v>0</v>
      </c>
      <c r="Q55" s="37"/>
      <c r="T55" s="50">
        <f t="shared" si="7"/>
        <v>0</v>
      </c>
      <c r="U55" s="50">
        <v>9000000</v>
      </c>
      <c r="V55" s="50">
        <v>0</v>
      </c>
      <c r="AA55" s="539">
        <f t="shared" si="3"/>
        <v>12000000</v>
      </c>
      <c r="AB55" s="539">
        <f t="shared" si="4"/>
        <v>9000000</v>
      </c>
      <c r="AC55" s="539">
        <f t="shared" si="5"/>
        <v>3000000</v>
      </c>
      <c r="AD55" s="539">
        <f t="shared" si="6"/>
        <v>0</v>
      </c>
    </row>
    <row r="56" spans="1:30" x14ac:dyDescent="0.25">
      <c r="A56" s="89">
        <f>SUBTOTAL(103,$B$2:B56)</f>
        <v>55</v>
      </c>
      <c r="B56" s="37" t="s">
        <v>1532</v>
      </c>
      <c r="C56" s="97">
        <v>60608025300059</v>
      </c>
      <c r="D56" s="97" t="str">
        <f>VLOOKUP(C56,'Hemis baza'!K:AJ,26,)</f>
        <v>438211100051</v>
      </c>
      <c r="E56" s="24" t="str">
        <f>VLOOKUP(C56,'Hemis baza'!K:AF,13,)</f>
        <v>To‘lov-shartnoma</v>
      </c>
      <c r="F56" s="109" t="str">
        <f>VLOOKUP(C56,'Hemis baza'!K:AF,3,)</f>
        <v>4-kurs</v>
      </c>
      <c r="G56" s="37" t="s">
        <v>270</v>
      </c>
      <c r="H56" s="404" t="str">
        <f>VLOOKUP(C56,'Hemis baza'!K:AF,5,)</f>
        <v>1-21 XTA</v>
      </c>
      <c r="I56" s="403" t="str">
        <f>VLOOKUP(C56,'Hemis baza'!K:AF,11,)</f>
        <v>Bakalavr</v>
      </c>
      <c r="J56" s="23" t="str">
        <f>VLOOKUP(C56,'Hemis baza'!K:AF,12,)</f>
        <v>Kunduzgi</v>
      </c>
      <c r="K56" s="88" t="s">
        <v>4067</v>
      </c>
      <c r="L56" s="50">
        <v>15000000</v>
      </c>
      <c r="M56" s="50">
        <f>SUMIF('BR 4'!B:B,'4-kurs'!C56,'BR 4'!H:H)</f>
        <v>7996000</v>
      </c>
      <c r="N56" s="12">
        <f t="shared" si="0"/>
        <v>7004000</v>
      </c>
      <c r="O56" s="50"/>
      <c r="P56" s="12">
        <f t="shared" si="2"/>
        <v>0</v>
      </c>
      <c r="Q56" s="37" t="s">
        <v>7179</v>
      </c>
      <c r="T56" s="50">
        <f t="shared" si="7"/>
        <v>0</v>
      </c>
      <c r="U56" s="50">
        <v>7996000</v>
      </c>
      <c r="V56" s="50">
        <v>1000000</v>
      </c>
      <c r="AA56" s="539">
        <f t="shared" si="3"/>
        <v>15000000</v>
      </c>
      <c r="AB56" s="539">
        <f t="shared" si="4"/>
        <v>7996000</v>
      </c>
      <c r="AC56" s="539">
        <f t="shared" si="5"/>
        <v>7004000</v>
      </c>
      <c r="AD56" s="539">
        <f t="shared" si="6"/>
        <v>0</v>
      </c>
    </row>
    <row r="57" spans="1:30" x14ac:dyDescent="0.25">
      <c r="A57" s="89">
        <f>SUBTOTAL(103,$B$2:B57)</f>
        <v>56</v>
      </c>
      <c r="B57" s="37" t="s">
        <v>1534</v>
      </c>
      <c r="C57" s="97">
        <v>30504961010054</v>
      </c>
      <c r="D57" s="97" t="str">
        <f>VLOOKUP(C57,'Hemis baza'!K:AJ,26,)</f>
        <v>438211100201</v>
      </c>
      <c r="E57" s="24" t="str">
        <f>VLOOKUP(C57,'Hemis baza'!K:AF,13,)</f>
        <v>To‘lov-shartnoma</v>
      </c>
      <c r="F57" s="109" t="str">
        <f>VLOOKUP(C57,'Hemis baza'!K:AF,3,)</f>
        <v>4-kurs</v>
      </c>
      <c r="G57" s="37" t="s">
        <v>4882</v>
      </c>
      <c r="H57" s="404" t="str">
        <f>VLOOKUP(C57,'Hemis baza'!K:AF,5,)</f>
        <v>S1-21 AP</v>
      </c>
      <c r="I57" s="403" t="str">
        <f>VLOOKUP(C57,'Hemis baza'!K:AF,11,)</f>
        <v>Bakalavr</v>
      </c>
      <c r="J57" s="23" t="str">
        <f>VLOOKUP(C57,'Hemis baza'!K:AF,12,)</f>
        <v>Sirtqi</v>
      </c>
      <c r="K57" s="88" t="s">
        <v>4068</v>
      </c>
      <c r="L57" s="50">
        <v>12000000</v>
      </c>
      <c r="M57" s="50">
        <f>SUMIF('BR 4'!B:B,'4-kurs'!C57,'BR 4'!H:H)</f>
        <v>9400000</v>
      </c>
      <c r="N57" s="12">
        <f t="shared" si="0"/>
        <v>2600000</v>
      </c>
      <c r="O57" s="37" t="s">
        <v>7163</v>
      </c>
      <c r="P57" s="12">
        <f t="shared" si="2"/>
        <v>0</v>
      </c>
      <c r="Q57" s="37"/>
      <c r="T57" s="50">
        <f t="shared" si="7"/>
        <v>0</v>
      </c>
      <c r="U57" s="50">
        <v>9400000</v>
      </c>
      <c r="V57" s="50">
        <v>0</v>
      </c>
      <c r="AA57" s="539">
        <f t="shared" si="3"/>
        <v>12000000</v>
      </c>
      <c r="AB57" s="539">
        <f t="shared" si="4"/>
        <v>9400000</v>
      </c>
      <c r="AC57" s="539">
        <f t="shared" si="5"/>
        <v>2600000</v>
      </c>
      <c r="AD57" s="539">
        <f t="shared" si="6"/>
        <v>0</v>
      </c>
    </row>
    <row r="58" spans="1:30" x14ac:dyDescent="0.25">
      <c r="A58" s="89">
        <f>SUBTOTAL(103,$B$2:B58)</f>
        <v>57</v>
      </c>
      <c r="B58" s="37" t="s">
        <v>1535</v>
      </c>
      <c r="C58" s="97">
        <v>40510941050081</v>
      </c>
      <c r="D58" s="97" t="str">
        <f>VLOOKUP(C58,'Hemis baza'!K:AJ,26,)</f>
        <v>438211100116</v>
      </c>
      <c r="E58" s="24" t="str">
        <f>VLOOKUP(C58,'Hemis baza'!K:AF,13,)</f>
        <v>To‘lov-shartnoma</v>
      </c>
      <c r="F58" s="109" t="str">
        <f>VLOOKUP(C58,'Hemis baza'!K:AF,3,)</f>
        <v>4-kurs</v>
      </c>
      <c r="G58" s="37" t="s">
        <v>4882</v>
      </c>
      <c r="H58" s="404" t="str">
        <f>VLOOKUP(C58,'Hemis baza'!K:AF,5,)</f>
        <v>1-21 AP</v>
      </c>
      <c r="I58" s="403" t="str">
        <f>VLOOKUP(C58,'Hemis baza'!K:AF,11,)</f>
        <v>Bakalavr</v>
      </c>
      <c r="J58" s="23" t="str">
        <f>VLOOKUP(C58,'Hemis baza'!K:AF,12,)</f>
        <v>Kunduzgi</v>
      </c>
      <c r="K58" s="88" t="s">
        <v>4069</v>
      </c>
      <c r="L58" s="50">
        <v>15000000</v>
      </c>
      <c r="M58" s="50">
        <f>SUMIF('BR 4'!B:B,'4-kurs'!C58,'BR 4'!H:H)</f>
        <v>7200000</v>
      </c>
      <c r="N58" s="12">
        <f t="shared" si="0"/>
        <v>7800000</v>
      </c>
      <c r="O58" s="449" t="s">
        <v>7181</v>
      </c>
      <c r="P58" s="12">
        <f t="shared" si="2"/>
        <v>0</v>
      </c>
      <c r="Q58" s="449"/>
      <c r="T58" s="50">
        <f t="shared" si="7"/>
        <v>0</v>
      </c>
      <c r="U58" s="50">
        <v>7200000</v>
      </c>
      <c r="V58" s="50">
        <v>0</v>
      </c>
      <c r="AA58" s="539">
        <f t="shared" si="3"/>
        <v>15000000</v>
      </c>
      <c r="AB58" s="539">
        <f t="shared" si="4"/>
        <v>7200000</v>
      </c>
      <c r="AC58" s="539">
        <f t="shared" si="5"/>
        <v>7800000</v>
      </c>
      <c r="AD58" s="539">
        <f t="shared" si="6"/>
        <v>0</v>
      </c>
    </row>
    <row r="59" spans="1:30" x14ac:dyDescent="0.25">
      <c r="A59" s="89">
        <f>SUBTOTAL(103,$B$2:B59)</f>
        <v>58</v>
      </c>
      <c r="B59" s="37" t="s">
        <v>1542</v>
      </c>
      <c r="C59" s="97">
        <v>42610911120056</v>
      </c>
      <c r="D59" s="97" t="str">
        <f>VLOOKUP(C59,'Hemis baza'!K:AJ,26,)</f>
        <v>438211100279</v>
      </c>
      <c r="E59" s="24" t="str">
        <f>VLOOKUP(C59,'Hemis baza'!K:AF,13,)</f>
        <v>To‘lov-shartnoma</v>
      </c>
      <c r="F59" s="109" t="str">
        <f>VLOOKUP(C59,'Hemis baza'!K:AF,3,)</f>
        <v>4-kurs</v>
      </c>
      <c r="G59" s="37" t="s">
        <v>4882</v>
      </c>
      <c r="H59" s="404" t="str">
        <f>VLOOKUP(C59,'Hemis baza'!K:AF,5,)</f>
        <v>S1-21 AP</v>
      </c>
      <c r="I59" s="403" t="str">
        <f>VLOOKUP(C59,'Hemis baza'!K:AF,11,)</f>
        <v>Bakalavr</v>
      </c>
      <c r="J59" s="23" t="str">
        <f>VLOOKUP(C59,'Hemis baza'!K:AF,12,)</f>
        <v>Sirtqi</v>
      </c>
      <c r="K59" s="88" t="s">
        <v>4070</v>
      </c>
      <c r="L59" s="50">
        <v>12000000</v>
      </c>
      <c r="M59" s="50">
        <f>SUMIF('BR 4'!B:B,'4-kurs'!C59,'BR 4'!H:H)</f>
        <v>12000000</v>
      </c>
      <c r="N59" s="12">
        <f t="shared" si="0"/>
        <v>0</v>
      </c>
      <c r="O59" s="50"/>
      <c r="P59" s="12">
        <f t="shared" si="2"/>
        <v>0</v>
      </c>
      <c r="Q59" s="37"/>
      <c r="T59" s="50">
        <f t="shared" si="7"/>
        <v>0</v>
      </c>
      <c r="U59" s="50">
        <v>12000000</v>
      </c>
      <c r="V59" s="50">
        <v>0</v>
      </c>
      <c r="AA59" s="539">
        <f t="shared" si="3"/>
        <v>12000000</v>
      </c>
      <c r="AB59" s="539">
        <f t="shared" si="4"/>
        <v>12000000</v>
      </c>
      <c r="AC59" s="539">
        <f t="shared" si="5"/>
        <v>0</v>
      </c>
      <c r="AD59" s="539">
        <f t="shared" si="6"/>
        <v>0</v>
      </c>
    </row>
    <row r="60" spans="1:30" x14ac:dyDescent="0.25">
      <c r="A60" s="89">
        <f>SUBTOTAL(103,$B$2:B60)</f>
        <v>59</v>
      </c>
      <c r="B60" s="37" t="s">
        <v>1543</v>
      </c>
      <c r="C60" s="97">
        <v>32509881140050</v>
      </c>
      <c r="D60" s="97" t="str">
        <f>VLOOKUP(C60,'Hemis baza'!K:AJ,26,)</f>
        <v>438211100315</v>
      </c>
      <c r="E60" s="24" t="str">
        <f>VLOOKUP(C60,'Hemis baza'!K:AF,13,)</f>
        <v>To‘lov-shartnoma</v>
      </c>
      <c r="F60" s="109" t="str">
        <f>VLOOKUP(C60,'Hemis baza'!K:AF,3,)</f>
        <v>4-kurs</v>
      </c>
      <c r="G60" s="37" t="s">
        <v>4882</v>
      </c>
      <c r="H60" s="404" t="str">
        <f>VLOOKUP(C60,'Hemis baza'!K:AF,5,)</f>
        <v>S2-21 AP</v>
      </c>
      <c r="I60" s="403" t="str">
        <f>VLOOKUP(C60,'Hemis baza'!K:AF,11,)</f>
        <v>Bakalavr</v>
      </c>
      <c r="J60" s="23" t="str">
        <f>VLOOKUP(C60,'Hemis baza'!K:AF,12,)</f>
        <v>Sirtqi</v>
      </c>
      <c r="K60" s="88" t="s">
        <v>4071</v>
      </c>
      <c r="L60" s="50">
        <v>12000000</v>
      </c>
      <c r="M60" s="50">
        <f>SUMIF('BR 4'!B:B,'4-kurs'!C60,'BR 4'!H:H)</f>
        <v>5000000</v>
      </c>
      <c r="N60" s="12">
        <f t="shared" si="0"/>
        <v>7000000</v>
      </c>
      <c r="O60" s="50"/>
      <c r="P60" s="12">
        <f t="shared" si="2"/>
        <v>0</v>
      </c>
      <c r="Q60" s="37"/>
      <c r="T60" s="50">
        <f t="shared" si="7"/>
        <v>0</v>
      </c>
      <c r="U60" s="50">
        <v>5000000</v>
      </c>
      <c r="V60" s="50">
        <v>0</v>
      </c>
      <c r="AA60" s="539">
        <f t="shared" si="3"/>
        <v>12000000</v>
      </c>
      <c r="AB60" s="539">
        <f t="shared" si="4"/>
        <v>5000000</v>
      </c>
      <c r="AC60" s="539">
        <f t="shared" si="5"/>
        <v>7000000</v>
      </c>
      <c r="AD60" s="539">
        <f t="shared" si="6"/>
        <v>0</v>
      </c>
    </row>
    <row r="61" spans="1:30" x14ac:dyDescent="0.25">
      <c r="A61" s="89">
        <f>SUBTOTAL(103,$B$2:B61)</f>
        <v>60</v>
      </c>
      <c r="B61" s="37" t="s">
        <v>1544</v>
      </c>
      <c r="C61" s="97">
        <v>51405035300037</v>
      </c>
      <c r="D61" s="97" t="str">
        <f>VLOOKUP(C61,'Hemis baza'!K:AJ,26,)</f>
        <v>438211100138</v>
      </c>
      <c r="E61" s="24" t="str">
        <f>VLOOKUP(C61,'Hemis baza'!K:AF,13,)</f>
        <v>To‘lov-shartnoma</v>
      </c>
      <c r="F61" s="109" t="str">
        <f>VLOOKUP(C61,'Hemis baza'!K:AF,3,)</f>
        <v>4-kurs</v>
      </c>
      <c r="G61" s="37" t="s">
        <v>4882</v>
      </c>
      <c r="H61" s="404" t="str">
        <f>VLOOKUP(C61,'Hemis baza'!K:AF,5,)</f>
        <v>1-21 AP</v>
      </c>
      <c r="I61" s="403" t="str">
        <f>VLOOKUP(C61,'Hemis baza'!K:AF,11,)</f>
        <v>Bakalavr</v>
      </c>
      <c r="J61" s="23" t="str">
        <f>VLOOKUP(C61,'Hemis baza'!K:AF,12,)</f>
        <v>Kunduzgi</v>
      </c>
      <c r="K61" s="88" t="s">
        <v>4072</v>
      </c>
      <c r="L61" s="50">
        <v>15000000</v>
      </c>
      <c r="M61" s="50">
        <f>SUMIF('BR 4'!B:B,'4-kurs'!C61,'BR 4'!H:H)</f>
        <v>10500000</v>
      </c>
      <c r="N61" s="12">
        <f t="shared" si="0"/>
        <v>4500000</v>
      </c>
      <c r="O61" s="50"/>
      <c r="P61" s="12">
        <f t="shared" si="2"/>
        <v>0</v>
      </c>
      <c r="Q61" s="37"/>
      <c r="T61" s="50">
        <f t="shared" si="7"/>
        <v>0</v>
      </c>
      <c r="U61" s="50">
        <v>10500000</v>
      </c>
      <c r="V61" s="50">
        <v>0</v>
      </c>
      <c r="AA61" s="539">
        <f t="shared" si="3"/>
        <v>15000000</v>
      </c>
      <c r="AB61" s="539">
        <f t="shared" si="4"/>
        <v>10500000</v>
      </c>
      <c r="AC61" s="539">
        <f t="shared" si="5"/>
        <v>4500000</v>
      </c>
      <c r="AD61" s="539">
        <f t="shared" si="6"/>
        <v>0</v>
      </c>
    </row>
    <row r="62" spans="1:30" x14ac:dyDescent="0.25">
      <c r="A62" s="89">
        <f>SUBTOTAL(103,$B$2:B62)</f>
        <v>61</v>
      </c>
      <c r="B62" s="37" t="s">
        <v>1545</v>
      </c>
      <c r="C62" s="97">
        <v>30703875320013</v>
      </c>
      <c r="D62" s="97" t="str">
        <f>VLOOKUP(C62,'Hemis baza'!K:AJ,26,)</f>
        <v>438211100075</v>
      </c>
      <c r="E62" s="24" t="str">
        <f>VLOOKUP(C62,'Hemis baza'!K:AF,13,)</f>
        <v>To‘lov-shartnoma</v>
      </c>
      <c r="F62" s="109" t="str">
        <f>VLOOKUP(C62,'Hemis baza'!K:AF,3,)</f>
        <v>4-kurs</v>
      </c>
      <c r="G62" s="37" t="s">
        <v>270</v>
      </c>
      <c r="H62" s="404" t="str">
        <f>VLOOKUP(C62,'Hemis baza'!K:AF,5,)</f>
        <v>1-21 XTA</v>
      </c>
      <c r="I62" s="403" t="str">
        <f>VLOOKUP(C62,'Hemis baza'!K:AF,11,)</f>
        <v>Bakalavr</v>
      </c>
      <c r="J62" s="23" t="str">
        <f>VLOOKUP(C62,'Hemis baza'!K:AF,12,)</f>
        <v>Kunduzgi</v>
      </c>
      <c r="K62" s="88" t="s">
        <v>4073</v>
      </c>
      <c r="L62" s="50">
        <v>15000000</v>
      </c>
      <c r="M62" s="50">
        <f>SUMIF('BR 4'!B:B,'4-kurs'!C62,'BR 4'!H:H)</f>
        <v>15000000</v>
      </c>
      <c r="N62" s="12">
        <f t="shared" si="0"/>
        <v>0</v>
      </c>
      <c r="O62" s="50"/>
      <c r="P62" s="12">
        <f t="shared" si="2"/>
        <v>0</v>
      </c>
      <c r="Q62" s="37"/>
      <c r="T62" s="50">
        <f t="shared" si="7"/>
        <v>0</v>
      </c>
      <c r="U62" s="50">
        <v>15000000</v>
      </c>
      <c r="V62" s="50">
        <v>0</v>
      </c>
      <c r="AA62" s="539">
        <f t="shared" si="3"/>
        <v>15000000</v>
      </c>
      <c r="AB62" s="539">
        <f t="shared" si="4"/>
        <v>15000000</v>
      </c>
      <c r="AC62" s="539">
        <f t="shared" si="5"/>
        <v>0</v>
      </c>
      <c r="AD62" s="539">
        <f t="shared" si="6"/>
        <v>0</v>
      </c>
    </row>
    <row r="63" spans="1:30" x14ac:dyDescent="0.25">
      <c r="A63" s="89">
        <f>SUBTOTAL(103,$B$2:B63)</f>
        <v>62</v>
      </c>
      <c r="B63" s="37" t="s">
        <v>1546</v>
      </c>
      <c r="C63" s="97">
        <v>62403035310052</v>
      </c>
      <c r="D63" s="97" t="str">
        <f>VLOOKUP(C63,'Hemis baza'!K:AJ,26,)</f>
        <v>438211100007</v>
      </c>
      <c r="E63" s="24" t="str">
        <f>VLOOKUP(C63,'Hemis baza'!K:AF,13,)</f>
        <v>To‘lov-shartnoma</v>
      </c>
      <c r="F63" s="109" t="str">
        <f>VLOOKUP(C63,'Hemis baza'!K:AF,3,)</f>
        <v>4-kurs</v>
      </c>
      <c r="G63" s="37" t="s">
        <v>5605</v>
      </c>
      <c r="H63" s="404" t="str">
        <f>VLOOKUP(C63,'Hemis baza'!K:AF,5,)</f>
        <v>1-21 MBTXT</v>
      </c>
      <c r="I63" s="403" t="str">
        <f>VLOOKUP(C63,'Hemis baza'!K:AF,11,)</f>
        <v>Bakalavr</v>
      </c>
      <c r="J63" s="23" t="str">
        <f>VLOOKUP(C63,'Hemis baza'!K:AF,12,)</f>
        <v>Kunduzgi</v>
      </c>
      <c r="K63" s="88" t="s">
        <v>4074</v>
      </c>
      <c r="L63" s="50">
        <v>15000000</v>
      </c>
      <c r="M63" s="50">
        <f>SUMIF('BR 4'!B:B,'4-kurs'!C63,'BR 4'!H:H)</f>
        <v>7684000</v>
      </c>
      <c r="N63" s="12">
        <f t="shared" si="0"/>
        <v>7316000</v>
      </c>
      <c r="O63" s="50"/>
      <c r="P63" s="12">
        <f t="shared" si="2"/>
        <v>0</v>
      </c>
      <c r="Q63" s="37"/>
      <c r="T63" s="50">
        <f t="shared" si="7"/>
        <v>0</v>
      </c>
      <c r="U63" s="50">
        <v>7684000</v>
      </c>
      <c r="V63" s="50">
        <v>0</v>
      </c>
      <c r="AA63" s="539">
        <f t="shared" si="3"/>
        <v>15000000</v>
      </c>
      <c r="AB63" s="539">
        <f t="shared" si="4"/>
        <v>7684000</v>
      </c>
      <c r="AC63" s="539">
        <f t="shared" si="5"/>
        <v>7316000</v>
      </c>
      <c r="AD63" s="539">
        <f t="shared" si="6"/>
        <v>0</v>
      </c>
    </row>
    <row r="64" spans="1:30" x14ac:dyDescent="0.25">
      <c r="A64" s="89">
        <f>SUBTOTAL(103,$B$2:B64)</f>
        <v>63</v>
      </c>
      <c r="B64" s="37" t="s">
        <v>1547</v>
      </c>
      <c r="C64" s="97">
        <v>60602045370016</v>
      </c>
      <c r="D64" s="97" t="str">
        <f>VLOOKUP(C64,'Hemis baza'!K:AJ,26,)</f>
        <v>438211100233</v>
      </c>
      <c r="E64" s="24" t="str">
        <f>VLOOKUP(C64,'Hemis baza'!K:AF,13,)</f>
        <v>To‘lov-shartnoma</v>
      </c>
      <c r="F64" s="109" t="str">
        <f>VLOOKUP(C64,'Hemis baza'!K:AF,3,)</f>
        <v>4-kurs</v>
      </c>
      <c r="G64" s="37" t="s">
        <v>5604</v>
      </c>
      <c r="H64" s="404" t="str">
        <f>VLOOKUP(C64,'Hemis baza'!K:AF,5,)</f>
        <v>S4-21 AP</v>
      </c>
      <c r="I64" s="403" t="str">
        <f>VLOOKUP(C64,'Hemis baza'!K:AF,11,)</f>
        <v>Bakalavr</v>
      </c>
      <c r="J64" s="23" t="str">
        <f>VLOOKUP(C64,'Hemis baza'!K:AF,12,)</f>
        <v>Sirtqi</v>
      </c>
      <c r="K64" s="88" t="s">
        <v>4075</v>
      </c>
      <c r="L64" s="50">
        <v>12000000</v>
      </c>
      <c r="M64" s="50">
        <f>SUMIF('BR 4'!B:B,'4-kurs'!C64,'BR 4'!H:H)</f>
        <v>6000000</v>
      </c>
      <c r="N64" s="12">
        <f t="shared" si="0"/>
        <v>6000000</v>
      </c>
      <c r="O64" s="50"/>
      <c r="P64" s="12">
        <f t="shared" si="2"/>
        <v>0</v>
      </c>
      <c r="Q64" s="37"/>
      <c r="T64" s="50">
        <f t="shared" si="7"/>
        <v>0</v>
      </c>
      <c r="U64" s="50">
        <v>6000000</v>
      </c>
      <c r="V64" s="50">
        <v>0</v>
      </c>
      <c r="AA64" s="539">
        <f t="shared" si="3"/>
        <v>12000000</v>
      </c>
      <c r="AB64" s="539">
        <f t="shared" si="4"/>
        <v>6000000</v>
      </c>
      <c r="AC64" s="539">
        <f t="shared" si="5"/>
        <v>6000000</v>
      </c>
      <c r="AD64" s="539">
        <f t="shared" si="6"/>
        <v>0</v>
      </c>
    </row>
    <row r="65" spans="1:30" x14ac:dyDescent="0.25">
      <c r="A65" s="89">
        <f>SUBTOTAL(103,$B$2:B65)</f>
        <v>64</v>
      </c>
      <c r="B65" s="37" t="s">
        <v>1550</v>
      </c>
      <c r="C65" s="97">
        <v>62407045260055</v>
      </c>
      <c r="D65" s="97" t="str">
        <f>VLOOKUP(C65,'Hemis baza'!K:AJ,26,)</f>
        <v>438211100056</v>
      </c>
      <c r="E65" s="24" t="str">
        <f>VLOOKUP(C65,'Hemis baza'!K:AF,13,)</f>
        <v>To‘lov-shartnoma</v>
      </c>
      <c r="F65" s="109" t="str">
        <f>VLOOKUP(C65,'Hemis baza'!K:AF,3,)</f>
        <v>4-kurs</v>
      </c>
      <c r="G65" s="37" t="s">
        <v>5604</v>
      </c>
      <c r="H65" s="404" t="str">
        <f>VLOOKUP(C65,'Hemis baza'!K:AF,5,)</f>
        <v>1-21 OP</v>
      </c>
      <c r="I65" s="403" t="str">
        <f>VLOOKUP(C65,'Hemis baza'!K:AF,11,)</f>
        <v>Bakalavr</v>
      </c>
      <c r="J65" s="23" t="str">
        <f>VLOOKUP(C65,'Hemis baza'!K:AF,12,)</f>
        <v>Kunduzgi</v>
      </c>
      <c r="K65" s="88" t="s">
        <v>4076</v>
      </c>
      <c r="L65" s="50">
        <v>15000000</v>
      </c>
      <c r="M65" s="50">
        <f>SUMIF('BR 4'!B:B,'4-kurs'!C65,'BR 4'!H:H)</f>
        <v>16900000</v>
      </c>
      <c r="N65" s="12">
        <f t="shared" si="0"/>
        <v>0</v>
      </c>
      <c r="O65" s="50"/>
      <c r="P65" s="12">
        <f t="shared" si="2"/>
        <v>1900000</v>
      </c>
      <c r="Q65" s="37" t="s">
        <v>7179</v>
      </c>
      <c r="T65" s="50">
        <f t="shared" si="7"/>
        <v>0</v>
      </c>
      <c r="U65" s="50">
        <v>16900000</v>
      </c>
      <c r="V65" s="50">
        <v>1500000</v>
      </c>
      <c r="AA65" s="539">
        <f t="shared" si="3"/>
        <v>15000000</v>
      </c>
      <c r="AB65" s="539">
        <f t="shared" si="4"/>
        <v>16900000</v>
      </c>
      <c r="AC65" s="539">
        <f t="shared" si="5"/>
        <v>0</v>
      </c>
      <c r="AD65" s="539">
        <f t="shared" si="6"/>
        <v>1900000</v>
      </c>
    </row>
    <row r="66" spans="1:30" x14ac:dyDescent="0.25">
      <c r="A66" s="89">
        <f>SUBTOTAL(103,$B$2:B66)</f>
        <v>65</v>
      </c>
      <c r="B66" s="37" t="s">
        <v>1553</v>
      </c>
      <c r="C66" s="97">
        <v>40708995300047</v>
      </c>
      <c r="D66" s="97" t="str">
        <f>VLOOKUP(C66,'Hemis baza'!K:AJ,26,)</f>
        <v>438211100023</v>
      </c>
      <c r="E66" s="24" t="str">
        <f>VLOOKUP(C66,'Hemis baza'!K:AF,13,)</f>
        <v>To‘lov-shartnoma</v>
      </c>
      <c r="F66" s="109" t="str">
        <f>VLOOKUP(C66,'Hemis baza'!K:AF,3,)</f>
        <v>4-kurs</v>
      </c>
      <c r="G66" s="37" t="s">
        <v>5605</v>
      </c>
      <c r="H66" s="404" t="str">
        <f>VLOOKUP(C66,'Hemis baza'!K:AF,5,)</f>
        <v>1-21 MBTXT</v>
      </c>
      <c r="I66" s="403" t="str">
        <f>VLOOKUP(C66,'Hemis baza'!K:AF,11,)</f>
        <v>Bakalavr</v>
      </c>
      <c r="J66" s="23" t="str">
        <f>VLOOKUP(C66,'Hemis baza'!K:AF,12,)</f>
        <v>Kunduzgi</v>
      </c>
      <c r="K66" s="88" t="s">
        <v>4078</v>
      </c>
      <c r="L66" s="50">
        <v>15000000</v>
      </c>
      <c r="M66" s="50">
        <f>SUMIF('BR 4'!B:B,'4-kurs'!C66,'BR 4'!H:H)</f>
        <v>7500000</v>
      </c>
      <c r="N66" s="12">
        <f t="shared" ref="N66:N129" si="8">IF((L66)-M66&gt;0,(L66)-M66,0)</f>
        <v>7500000</v>
      </c>
      <c r="O66" s="50"/>
      <c r="P66" s="12">
        <f t="shared" si="2"/>
        <v>0</v>
      </c>
      <c r="Q66" s="37"/>
      <c r="T66" s="50">
        <f t="shared" si="7"/>
        <v>0</v>
      </c>
      <c r="U66" s="50">
        <v>7500000</v>
      </c>
      <c r="V66" s="50">
        <v>0</v>
      </c>
      <c r="AA66" s="539">
        <f t="shared" si="3"/>
        <v>15000000</v>
      </c>
      <c r="AB66" s="539">
        <f t="shared" si="4"/>
        <v>7500000</v>
      </c>
      <c r="AC66" s="539">
        <f t="shared" si="5"/>
        <v>7500000</v>
      </c>
      <c r="AD66" s="539">
        <f t="shared" si="6"/>
        <v>0</v>
      </c>
    </row>
    <row r="67" spans="1:30" x14ac:dyDescent="0.25">
      <c r="A67" s="89">
        <f>SUBTOTAL(103,$B$2:B67)</f>
        <v>66</v>
      </c>
      <c r="B67" s="37" t="s">
        <v>1556</v>
      </c>
      <c r="C67" s="97">
        <v>61607025310049</v>
      </c>
      <c r="D67" s="97" t="str">
        <f>VLOOKUP(C67,'Hemis baza'!K:AJ,26,)</f>
        <v>438211100024</v>
      </c>
      <c r="E67" s="24" t="str">
        <f>VLOOKUP(C67,'Hemis baza'!K:AF,13,)</f>
        <v>To‘lov-shartnoma</v>
      </c>
      <c r="F67" s="109" t="str">
        <f>VLOOKUP(C67,'Hemis baza'!K:AF,3,)</f>
        <v>4-kurs</v>
      </c>
      <c r="G67" s="37" t="s">
        <v>5605</v>
      </c>
      <c r="H67" s="404" t="str">
        <f>VLOOKUP(C67,'Hemis baza'!K:AF,5,)</f>
        <v>1-21 MBTXT</v>
      </c>
      <c r="I67" s="403" t="str">
        <f>VLOOKUP(C67,'Hemis baza'!K:AF,11,)</f>
        <v>Bakalavr</v>
      </c>
      <c r="J67" s="23" t="str">
        <f>VLOOKUP(C67,'Hemis baza'!K:AF,12,)</f>
        <v>Kunduzgi</v>
      </c>
      <c r="K67" s="88" t="s">
        <v>4079</v>
      </c>
      <c r="L67" s="50">
        <v>15000000</v>
      </c>
      <c r="M67" s="50">
        <f>SUMIF('BR 4'!B:B,'4-kurs'!C67,'BR 4'!H:H)</f>
        <v>7500000</v>
      </c>
      <c r="N67" s="12">
        <f t="shared" si="8"/>
        <v>7500000</v>
      </c>
      <c r="O67" s="50"/>
      <c r="P67" s="12">
        <f t="shared" ref="P67:P130" si="9">IF((L67)-M67&lt;0,M67-(L67),0)</f>
        <v>0</v>
      </c>
      <c r="Q67" s="37"/>
      <c r="T67" s="50">
        <f t="shared" si="7"/>
        <v>0</v>
      </c>
      <c r="U67" s="50">
        <v>7500000</v>
      </c>
      <c r="V67" s="50">
        <v>0</v>
      </c>
      <c r="AA67" s="539">
        <f t="shared" ref="AA67:AA130" si="10">L67</f>
        <v>15000000</v>
      </c>
      <c r="AB67" s="539">
        <f t="shared" ref="AB67:AB130" si="11">M67</f>
        <v>7500000</v>
      </c>
      <c r="AC67" s="539">
        <f t="shared" ref="AC67:AC130" si="12">N67</f>
        <v>7500000</v>
      </c>
      <c r="AD67" s="539">
        <f t="shared" ref="AD67:AD130" si="13">P67</f>
        <v>0</v>
      </c>
    </row>
    <row r="68" spans="1:30" x14ac:dyDescent="0.25">
      <c r="A68" s="89">
        <f>SUBTOTAL(103,$B$2:B68)</f>
        <v>67</v>
      </c>
      <c r="B68" s="37" t="s">
        <v>1559</v>
      </c>
      <c r="C68" s="97">
        <v>32510941000117</v>
      </c>
      <c r="D68" s="97" t="str">
        <f>VLOOKUP(C68,'Hemis baza'!K:AJ,26,)</f>
        <v>438211100180</v>
      </c>
      <c r="E68" s="24" t="str">
        <f>VLOOKUP(C68,'Hemis baza'!K:AF,13,)</f>
        <v>To‘lov-shartnoma</v>
      </c>
      <c r="F68" s="109" t="str">
        <f>VLOOKUP(C68,'Hemis baza'!K:AF,3,)</f>
        <v>4-kurs</v>
      </c>
      <c r="G68" s="37" t="s">
        <v>5604</v>
      </c>
      <c r="H68" s="404" t="str">
        <f>VLOOKUP(C68,'Hemis baza'!K:AF,5,)</f>
        <v>S4-21 AP</v>
      </c>
      <c r="I68" s="403" t="str">
        <f>VLOOKUP(C68,'Hemis baza'!K:AF,11,)</f>
        <v>Bakalavr</v>
      </c>
      <c r="J68" s="23" t="str">
        <f>VLOOKUP(C68,'Hemis baza'!K:AF,12,)</f>
        <v>Sirtqi</v>
      </c>
      <c r="K68" s="88" t="s">
        <v>4080</v>
      </c>
      <c r="L68" s="50">
        <v>12000000</v>
      </c>
      <c r="M68" s="50">
        <f>SUMIF('BR 4'!B:B,'4-kurs'!C68,'BR 4'!H:H)</f>
        <v>6000000</v>
      </c>
      <c r="N68" s="12">
        <f t="shared" si="8"/>
        <v>6000000</v>
      </c>
      <c r="O68" s="50"/>
      <c r="P68" s="12">
        <f t="shared" si="9"/>
        <v>0</v>
      </c>
      <c r="Q68" s="37"/>
      <c r="T68" s="50">
        <f t="shared" si="7"/>
        <v>0</v>
      </c>
      <c r="U68" s="50">
        <v>6000000</v>
      </c>
      <c r="V68" s="50">
        <v>0</v>
      </c>
      <c r="AA68" s="539">
        <f t="shared" si="10"/>
        <v>12000000</v>
      </c>
      <c r="AB68" s="539">
        <f t="shared" si="11"/>
        <v>6000000</v>
      </c>
      <c r="AC68" s="539">
        <f t="shared" si="12"/>
        <v>6000000</v>
      </c>
      <c r="AD68" s="539">
        <f t="shared" si="13"/>
        <v>0</v>
      </c>
    </row>
    <row r="69" spans="1:30" x14ac:dyDescent="0.25">
      <c r="A69" s="89">
        <f>SUBTOTAL(103,$B$2:B69)</f>
        <v>68</v>
      </c>
      <c r="B69" s="37" t="s">
        <v>1561</v>
      </c>
      <c r="C69" s="97">
        <v>52611015280045</v>
      </c>
      <c r="D69" s="97" t="str">
        <f>VLOOKUP(C69,'Hemis baza'!K:AJ,26,)</f>
        <v>438211100070</v>
      </c>
      <c r="E69" s="24" t="str">
        <f>VLOOKUP(C69,'Hemis baza'!K:AF,13,)</f>
        <v>To‘lov-shartnoma</v>
      </c>
      <c r="F69" s="109" t="str">
        <f>VLOOKUP(C69,'Hemis baza'!K:AF,3,)</f>
        <v>4-kurs</v>
      </c>
      <c r="G69" s="37" t="s">
        <v>5604</v>
      </c>
      <c r="H69" s="404" t="str">
        <f>VLOOKUP(C69,'Hemis baza'!K:AF,5,)</f>
        <v>S3-21 AP</v>
      </c>
      <c r="I69" s="403" t="str">
        <f>VLOOKUP(C69,'Hemis baza'!K:AF,11,)</f>
        <v>Bakalavr</v>
      </c>
      <c r="J69" s="23" t="str">
        <f>VLOOKUP(C69,'Hemis baza'!K:AF,12,)</f>
        <v>Sirtqi</v>
      </c>
      <c r="K69" s="88" t="s">
        <v>4081</v>
      </c>
      <c r="L69" s="50">
        <v>12000000</v>
      </c>
      <c r="M69" s="50">
        <f>SUMIF('BR 4'!B:B,'4-kurs'!C69,'BR 4'!H:H)</f>
        <v>2299000</v>
      </c>
      <c r="N69" s="12">
        <f t="shared" si="8"/>
        <v>9701000</v>
      </c>
      <c r="O69" s="50"/>
      <c r="P69" s="12">
        <f t="shared" si="9"/>
        <v>0</v>
      </c>
      <c r="Q69" s="37"/>
      <c r="T69" s="50">
        <f t="shared" si="7"/>
        <v>0</v>
      </c>
      <c r="U69" s="50">
        <v>2299000</v>
      </c>
      <c r="V69" s="50">
        <v>0</v>
      </c>
      <c r="AA69" s="539">
        <f t="shared" si="10"/>
        <v>12000000</v>
      </c>
      <c r="AB69" s="539">
        <f t="shared" si="11"/>
        <v>2299000</v>
      </c>
      <c r="AC69" s="539">
        <f t="shared" si="12"/>
        <v>9701000</v>
      </c>
      <c r="AD69" s="539">
        <f t="shared" si="13"/>
        <v>0</v>
      </c>
    </row>
    <row r="70" spans="1:30" x14ac:dyDescent="0.25">
      <c r="A70" s="89">
        <f>SUBTOTAL(103,$B$2:B70)</f>
        <v>69</v>
      </c>
      <c r="B70" s="37" t="s">
        <v>1562</v>
      </c>
      <c r="C70" s="97">
        <v>42903931050048</v>
      </c>
      <c r="D70" s="97" t="str">
        <f>VLOOKUP(C70,'Hemis baza'!K:AJ,26,)</f>
        <v>438211100181</v>
      </c>
      <c r="E70" s="24" t="str">
        <f>VLOOKUP(C70,'Hemis baza'!K:AF,13,)</f>
        <v>To‘lov-shartnoma</v>
      </c>
      <c r="F70" s="109" t="str">
        <f>VLOOKUP(C70,'Hemis baza'!K:AF,3,)</f>
        <v>4-kurs</v>
      </c>
      <c r="G70" s="37" t="s">
        <v>5604</v>
      </c>
      <c r="H70" s="404" t="str">
        <f>VLOOKUP(C70,'Hemis baza'!K:AF,5,)</f>
        <v>S4-21 AP</v>
      </c>
      <c r="I70" s="403" t="str">
        <f>VLOOKUP(C70,'Hemis baza'!K:AF,11,)</f>
        <v>Bakalavr</v>
      </c>
      <c r="J70" s="23" t="str">
        <f>VLOOKUP(C70,'Hemis baza'!K:AF,12,)</f>
        <v>Sirtqi</v>
      </c>
      <c r="K70" s="88" t="s">
        <v>4082</v>
      </c>
      <c r="L70" s="50">
        <v>12000000</v>
      </c>
      <c r="M70" s="50">
        <f>SUMIF('BR 4'!B:B,'4-kurs'!C70,'BR 4'!H:H)</f>
        <v>12000000</v>
      </c>
      <c r="N70" s="12">
        <f t="shared" si="8"/>
        <v>0</v>
      </c>
      <c r="O70" s="50"/>
      <c r="P70" s="12">
        <f t="shared" si="9"/>
        <v>0</v>
      </c>
      <c r="Q70" s="37"/>
      <c r="T70" s="50">
        <f t="shared" si="7"/>
        <v>0</v>
      </c>
      <c r="U70" s="50">
        <v>12000000</v>
      </c>
      <c r="V70" s="50">
        <v>0</v>
      </c>
      <c r="AA70" s="539">
        <f t="shared" si="10"/>
        <v>12000000</v>
      </c>
      <c r="AB70" s="539">
        <f t="shared" si="11"/>
        <v>12000000</v>
      </c>
      <c r="AC70" s="539">
        <f t="shared" si="12"/>
        <v>0</v>
      </c>
      <c r="AD70" s="539">
        <f t="shared" si="13"/>
        <v>0</v>
      </c>
    </row>
    <row r="71" spans="1:30" x14ac:dyDescent="0.25">
      <c r="A71" s="89">
        <f>SUBTOTAL(103,$B$2:B71)</f>
        <v>70</v>
      </c>
      <c r="B71" s="37" t="s">
        <v>4359</v>
      </c>
      <c r="C71" s="97">
        <v>61308035350068</v>
      </c>
      <c r="D71" s="97" t="str">
        <f>VLOOKUP(C71,'Hemis baza'!K:AJ,26,)</f>
        <v>438211100321</v>
      </c>
      <c r="E71" s="24" t="str">
        <f>VLOOKUP(C71,'Hemis baza'!K:AF,13,)</f>
        <v>To‘lov-shartnoma</v>
      </c>
      <c r="F71" s="109" t="str">
        <f>VLOOKUP(C71,'Hemis baza'!K:AF,3,)</f>
        <v>4-kurs</v>
      </c>
      <c r="G71" s="37" t="s">
        <v>270</v>
      </c>
      <c r="H71" s="404" t="str">
        <f>VLOOKUP(C71,'Hemis baza'!K:AF,5,)</f>
        <v>2-21 XTA</v>
      </c>
      <c r="I71" s="403" t="str">
        <f>VLOOKUP(C71,'Hemis baza'!K:AF,11,)</f>
        <v>Bakalavr</v>
      </c>
      <c r="J71" s="23" t="str">
        <f>VLOOKUP(C71,'Hemis baza'!K:AF,12,)</f>
        <v>Kunduzgi</v>
      </c>
      <c r="K71" s="99" t="s">
        <v>5079</v>
      </c>
      <c r="L71" s="50">
        <v>15000000</v>
      </c>
      <c r="M71" s="50">
        <f>SUMIF('BR 4'!B:B,'4-kurs'!C71,'BR 4'!H:H)</f>
        <v>12000000</v>
      </c>
      <c r="N71" s="12">
        <f t="shared" si="8"/>
        <v>3000000</v>
      </c>
      <c r="O71" s="50"/>
      <c r="P71" s="12">
        <f t="shared" si="9"/>
        <v>0</v>
      </c>
      <c r="Q71" s="37"/>
      <c r="T71" s="50">
        <f t="shared" si="7"/>
        <v>0</v>
      </c>
      <c r="U71" s="50">
        <v>12000000</v>
      </c>
      <c r="V71" s="50"/>
      <c r="AA71" s="539">
        <f t="shared" si="10"/>
        <v>15000000</v>
      </c>
      <c r="AB71" s="539">
        <f t="shared" si="11"/>
        <v>12000000</v>
      </c>
      <c r="AC71" s="539">
        <f t="shared" si="12"/>
        <v>3000000</v>
      </c>
      <c r="AD71" s="539">
        <f t="shared" si="13"/>
        <v>0</v>
      </c>
    </row>
    <row r="72" spans="1:30" x14ac:dyDescent="0.25">
      <c r="A72" s="89">
        <f>SUBTOTAL(103,$B$2:B72)</f>
        <v>71</v>
      </c>
      <c r="B72" s="37" t="s">
        <v>1566</v>
      </c>
      <c r="C72" s="97">
        <v>52307045280037</v>
      </c>
      <c r="D72" s="97" t="str">
        <f>VLOOKUP(C72,'Hemis baza'!K:AJ,26,)</f>
        <v>438211100160</v>
      </c>
      <c r="E72" s="24" t="str">
        <f>VLOOKUP(C72,'Hemis baza'!K:AF,13,)</f>
        <v>To‘lov-shartnoma</v>
      </c>
      <c r="F72" s="109" t="str">
        <f>VLOOKUP(C72,'Hemis baza'!K:AF,3,)</f>
        <v>4-kurs</v>
      </c>
      <c r="G72" s="37" t="s">
        <v>4882</v>
      </c>
      <c r="H72" s="404" t="str">
        <f>VLOOKUP(C72,'Hemis baza'!K:AF,5,)</f>
        <v>2-21 AP</v>
      </c>
      <c r="I72" s="403" t="str">
        <f>VLOOKUP(C72,'Hemis baza'!K:AF,11,)</f>
        <v>Bakalavr</v>
      </c>
      <c r="J72" s="23" t="str">
        <f>VLOOKUP(C72,'Hemis baza'!K:AF,12,)</f>
        <v>Kunduzgi</v>
      </c>
      <c r="K72" s="88" t="s">
        <v>4083</v>
      </c>
      <c r="L72" s="50">
        <v>15000000</v>
      </c>
      <c r="M72" s="50">
        <f>SUMIF('BR 4'!B:B,'4-kurs'!C72,'BR 4'!H:H)</f>
        <v>15050000</v>
      </c>
      <c r="N72" s="12">
        <f t="shared" si="8"/>
        <v>0</v>
      </c>
      <c r="O72" s="50"/>
      <c r="P72" s="12">
        <f t="shared" si="9"/>
        <v>50000</v>
      </c>
      <c r="Q72" s="37"/>
      <c r="T72" s="50">
        <f t="shared" si="7"/>
        <v>0</v>
      </c>
      <c r="U72" s="50">
        <v>15050000</v>
      </c>
      <c r="V72" s="50">
        <v>0</v>
      </c>
      <c r="AA72" s="539">
        <f t="shared" si="10"/>
        <v>15000000</v>
      </c>
      <c r="AB72" s="539">
        <f t="shared" si="11"/>
        <v>15050000</v>
      </c>
      <c r="AC72" s="539">
        <f t="shared" si="12"/>
        <v>0</v>
      </c>
      <c r="AD72" s="539">
        <f t="shared" si="13"/>
        <v>50000</v>
      </c>
    </row>
    <row r="73" spans="1:30" x14ac:dyDescent="0.25">
      <c r="A73" s="89">
        <f>SUBTOTAL(103,$B$2:B73)</f>
        <v>72</v>
      </c>
      <c r="B73" s="37" t="s">
        <v>1580</v>
      </c>
      <c r="C73" s="97">
        <v>40210851120015</v>
      </c>
      <c r="D73" s="97" t="str">
        <f>VLOOKUP(C73,'Hemis baza'!K:AJ,26,)</f>
        <v>438211100306</v>
      </c>
      <c r="E73" s="24" t="str">
        <f>VLOOKUP(C73,'Hemis baza'!K:AF,13,)</f>
        <v>To‘lov-shartnoma</v>
      </c>
      <c r="F73" s="109" t="str">
        <f>VLOOKUP(C73,'Hemis baza'!K:AF,3,)</f>
        <v>4-kurs</v>
      </c>
      <c r="G73" s="37" t="s">
        <v>270</v>
      </c>
      <c r="H73" s="404" t="str">
        <f>VLOOKUP(C73,'Hemis baza'!K:AF,5,)</f>
        <v>1-21 XTA</v>
      </c>
      <c r="I73" s="403" t="str">
        <f>VLOOKUP(C73,'Hemis baza'!K:AF,11,)</f>
        <v>Bakalavr</v>
      </c>
      <c r="J73" s="23" t="str">
        <f>VLOOKUP(C73,'Hemis baza'!K:AF,12,)</f>
        <v>Kunduzgi</v>
      </c>
      <c r="K73" s="88" t="s">
        <v>4084</v>
      </c>
      <c r="L73" s="50">
        <v>15000000</v>
      </c>
      <c r="M73" s="50">
        <f>SUMIF('BR 4'!B:B,'4-kurs'!C73,'BR 4'!H:H)</f>
        <v>10350000</v>
      </c>
      <c r="N73" s="12">
        <f t="shared" si="8"/>
        <v>4650000</v>
      </c>
      <c r="O73" s="50"/>
      <c r="P73" s="12">
        <f t="shared" si="9"/>
        <v>0</v>
      </c>
      <c r="Q73" s="37"/>
      <c r="T73" s="50">
        <f t="shared" si="7"/>
        <v>0</v>
      </c>
      <c r="U73" s="50">
        <v>10350000</v>
      </c>
      <c r="V73" s="50">
        <v>750000</v>
      </c>
      <c r="AA73" s="539">
        <f t="shared" si="10"/>
        <v>15000000</v>
      </c>
      <c r="AB73" s="539">
        <f t="shared" si="11"/>
        <v>10350000</v>
      </c>
      <c r="AC73" s="539">
        <f t="shared" si="12"/>
        <v>4650000</v>
      </c>
      <c r="AD73" s="539">
        <f t="shared" si="13"/>
        <v>0</v>
      </c>
    </row>
    <row r="74" spans="1:30" x14ac:dyDescent="0.25">
      <c r="A74" s="89">
        <f>SUBTOTAL(103,$B$2:B74)</f>
        <v>73</v>
      </c>
      <c r="B74" s="37" t="s">
        <v>1585</v>
      </c>
      <c r="C74" s="97">
        <v>60502045260031</v>
      </c>
      <c r="D74" s="97" t="str">
        <f>VLOOKUP(C74,'Hemis baza'!K:AJ,26,)</f>
        <v>438211100043</v>
      </c>
      <c r="E74" s="24" t="str">
        <f>VLOOKUP(C74,'Hemis baza'!K:AF,13,)</f>
        <v>To‘lov-shartnoma</v>
      </c>
      <c r="F74" s="109" t="str">
        <f>VLOOKUP(C74,'Hemis baza'!K:AF,3,)</f>
        <v>4-kurs</v>
      </c>
      <c r="G74" s="37" t="s">
        <v>5604</v>
      </c>
      <c r="H74" s="404" t="str">
        <f>VLOOKUP(C74,'Hemis baza'!K:AF,5,)</f>
        <v>1-21 OP</v>
      </c>
      <c r="I74" s="403" t="str">
        <f>VLOOKUP(C74,'Hemis baza'!K:AF,11,)</f>
        <v>Bakalavr</v>
      </c>
      <c r="J74" s="23" t="str">
        <f>VLOOKUP(C74,'Hemis baza'!K:AF,12,)</f>
        <v>Kunduzgi</v>
      </c>
      <c r="K74" s="88" t="s">
        <v>4085</v>
      </c>
      <c r="L74" s="50">
        <v>15000000</v>
      </c>
      <c r="M74" s="50">
        <f>SUMIF('BR 4'!B:B,'4-kurs'!C74,'BR 4'!H:H)</f>
        <v>15000000</v>
      </c>
      <c r="N74" s="12">
        <f t="shared" si="8"/>
        <v>0</v>
      </c>
      <c r="O74" s="50"/>
      <c r="P74" s="12">
        <f t="shared" si="9"/>
        <v>0</v>
      </c>
      <c r="Q74" s="37"/>
      <c r="T74" s="50">
        <f t="shared" si="7"/>
        <v>0</v>
      </c>
      <c r="U74" s="50">
        <v>15000000</v>
      </c>
      <c r="V74" s="50">
        <v>0</v>
      </c>
      <c r="AA74" s="539">
        <f t="shared" si="10"/>
        <v>15000000</v>
      </c>
      <c r="AB74" s="539">
        <f t="shared" si="11"/>
        <v>15000000</v>
      </c>
      <c r="AC74" s="539">
        <f t="shared" si="12"/>
        <v>0</v>
      </c>
      <c r="AD74" s="539">
        <f t="shared" si="13"/>
        <v>0</v>
      </c>
    </row>
    <row r="75" spans="1:30" x14ac:dyDescent="0.25">
      <c r="A75" s="89">
        <f>SUBTOTAL(103,$B$2:B75)</f>
        <v>74</v>
      </c>
      <c r="B75" s="37" t="s">
        <v>1587</v>
      </c>
      <c r="C75" s="97">
        <v>42201911140076</v>
      </c>
      <c r="D75" s="97" t="str">
        <f>VLOOKUP(C75,'Hemis baza'!K:AJ,26,)</f>
        <v>438211100183</v>
      </c>
      <c r="E75" s="24" t="str">
        <f>VLOOKUP(C75,'Hemis baza'!K:AF,13,)</f>
        <v>To‘lov-shartnoma</v>
      </c>
      <c r="F75" s="109" t="str">
        <f>VLOOKUP(C75,'Hemis baza'!K:AF,3,)</f>
        <v>4-kurs</v>
      </c>
      <c r="G75" s="37" t="s">
        <v>5604</v>
      </c>
      <c r="H75" s="404" t="str">
        <f>VLOOKUP(C75,'Hemis baza'!K:AF,5,)</f>
        <v>S4-21 AP</v>
      </c>
      <c r="I75" s="403" t="str">
        <f>VLOOKUP(C75,'Hemis baza'!K:AF,11,)</f>
        <v>Bakalavr</v>
      </c>
      <c r="J75" s="23" t="str">
        <f>VLOOKUP(C75,'Hemis baza'!K:AF,12,)</f>
        <v>Sirtqi</v>
      </c>
      <c r="K75" s="88" t="s">
        <v>4086</v>
      </c>
      <c r="L75" s="50">
        <v>12000000</v>
      </c>
      <c r="M75" s="50">
        <f>SUMIF('BR 4'!B:B,'4-kurs'!C75,'BR 4'!H:H)</f>
        <v>9005000</v>
      </c>
      <c r="N75" s="12">
        <f t="shared" si="8"/>
        <v>2995000</v>
      </c>
      <c r="O75" s="50"/>
      <c r="P75" s="12">
        <f t="shared" si="9"/>
        <v>0</v>
      </c>
      <c r="Q75" s="37"/>
      <c r="T75" s="50">
        <f t="shared" si="7"/>
        <v>0</v>
      </c>
      <c r="U75" s="50">
        <v>9005000</v>
      </c>
      <c r="V75" s="50">
        <v>0</v>
      </c>
      <c r="AA75" s="539">
        <f t="shared" si="10"/>
        <v>12000000</v>
      </c>
      <c r="AB75" s="539">
        <f t="shared" si="11"/>
        <v>9005000</v>
      </c>
      <c r="AC75" s="539">
        <f t="shared" si="12"/>
        <v>2995000</v>
      </c>
      <c r="AD75" s="539">
        <f t="shared" si="13"/>
        <v>0</v>
      </c>
    </row>
    <row r="76" spans="1:30" x14ac:dyDescent="0.25">
      <c r="A76" s="89">
        <f>SUBTOTAL(103,$B$2:B76)</f>
        <v>75</v>
      </c>
      <c r="B76" s="37" t="s">
        <v>1594</v>
      </c>
      <c r="C76" s="97">
        <v>32412995280016</v>
      </c>
      <c r="D76" s="97" t="str">
        <f>VLOOKUP(C76,'Hemis baza'!K:AJ,26,)</f>
        <v>438211100149</v>
      </c>
      <c r="E76" s="24" t="str">
        <f>VLOOKUP(C76,'Hemis baza'!K:AF,13,)</f>
        <v>To‘lov-shartnoma</v>
      </c>
      <c r="F76" s="109" t="str">
        <f>VLOOKUP(C76,'Hemis baza'!K:AF,3,)</f>
        <v>4-kurs</v>
      </c>
      <c r="G76" s="37" t="s">
        <v>4882</v>
      </c>
      <c r="H76" s="404" t="str">
        <f>VLOOKUP(C76,'Hemis baza'!K:AF,5,)</f>
        <v>2-21 AP</v>
      </c>
      <c r="I76" s="403" t="str">
        <f>VLOOKUP(C76,'Hemis baza'!K:AF,11,)</f>
        <v>Bakalavr</v>
      </c>
      <c r="J76" s="23" t="str">
        <f>VLOOKUP(C76,'Hemis baza'!K:AF,12,)</f>
        <v>Kunduzgi</v>
      </c>
      <c r="K76" s="88" t="s">
        <v>4089</v>
      </c>
      <c r="L76" s="50">
        <v>15000000</v>
      </c>
      <c r="M76" s="50">
        <f>SUMIF('BR 4'!B:B,'4-kurs'!C76,'BR 4'!H:H)</f>
        <v>3379496</v>
      </c>
      <c r="N76" s="12">
        <f t="shared" si="8"/>
        <v>11620504</v>
      </c>
      <c r="O76" s="37" t="s">
        <v>7164</v>
      </c>
      <c r="P76" s="12">
        <f t="shared" si="9"/>
        <v>0</v>
      </c>
      <c r="Q76" s="37"/>
      <c r="T76" s="50">
        <f t="shared" ref="T76:T137" si="14">M76-U76</f>
        <v>0</v>
      </c>
      <c r="U76" s="50">
        <v>3379496</v>
      </c>
      <c r="V76" s="50">
        <v>0</v>
      </c>
      <c r="AA76" s="539">
        <f t="shared" si="10"/>
        <v>15000000</v>
      </c>
      <c r="AB76" s="539">
        <f t="shared" si="11"/>
        <v>3379496</v>
      </c>
      <c r="AC76" s="539">
        <f t="shared" si="12"/>
        <v>11620504</v>
      </c>
      <c r="AD76" s="539">
        <f t="shared" si="13"/>
        <v>0</v>
      </c>
    </row>
    <row r="77" spans="1:30" x14ac:dyDescent="0.25">
      <c r="A77" s="89">
        <f>SUBTOTAL(103,$B$2:B77)</f>
        <v>76</v>
      </c>
      <c r="B77" s="37" t="s">
        <v>4090</v>
      </c>
      <c r="C77" s="97">
        <v>60108015350045</v>
      </c>
      <c r="D77" s="97" t="str">
        <f>VLOOKUP(C77,'Hemis baza'!K:AJ,26,)</f>
        <v>438221100005</v>
      </c>
      <c r="E77" s="24" t="str">
        <f>VLOOKUP(C77,'Hemis baza'!K:AF,13,)</f>
        <v>To‘lov-shartnoma</v>
      </c>
      <c r="F77" s="109" t="str">
        <f>VLOOKUP(C77,'Hemis baza'!K:AF,3,)</f>
        <v>4-kurs</v>
      </c>
      <c r="G77" s="37" t="s">
        <v>270</v>
      </c>
      <c r="H77" s="404" t="str">
        <f>VLOOKUP(C77,'Hemis baza'!K:AF,5,)</f>
        <v>1-21 XTA</v>
      </c>
      <c r="I77" s="403" t="str">
        <f>VLOOKUP(C77,'Hemis baza'!K:AF,11,)</f>
        <v>Bakalavr</v>
      </c>
      <c r="J77" s="23" t="str">
        <f>VLOOKUP(C77,'Hemis baza'!K:AF,12,)</f>
        <v>Kunduzgi</v>
      </c>
      <c r="K77" s="88" t="s">
        <v>4091</v>
      </c>
      <c r="L77" s="50">
        <v>15000000</v>
      </c>
      <c r="M77" s="50">
        <f>SUMIF('BR 4'!B:B,'4-kurs'!C77,'BR 4'!H:H)</f>
        <v>5348000</v>
      </c>
      <c r="N77" s="12">
        <f t="shared" si="8"/>
        <v>9652000</v>
      </c>
      <c r="O77" s="50"/>
      <c r="P77" s="12">
        <f t="shared" si="9"/>
        <v>0</v>
      </c>
      <c r="Q77" s="37" t="s">
        <v>7179</v>
      </c>
      <c r="T77" s="50">
        <f t="shared" si="14"/>
        <v>0</v>
      </c>
      <c r="U77" s="50">
        <v>5348000</v>
      </c>
      <c r="V77" s="50">
        <v>4500000</v>
      </c>
      <c r="AA77" s="539">
        <f t="shared" si="10"/>
        <v>15000000</v>
      </c>
      <c r="AB77" s="539">
        <f t="shared" si="11"/>
        <v>5348000</v>
      </c>
      <c r="AC77" s="539">
        <f t="shared" si="12"/>
        <v>9652000</v>
      </c>
      <c r="AD77" s="539">
        <f t="shared" si="13"/>
        <v>0</v>
      </c>
    </row>
    <row r="78" spans="1:30" x14ac:dyDescent="0.25">
      <c r="A78" s="89">
        <f>SUBTOTAL(103,$B$2:B78)</f>
        <v>77</v>
      </c>
      <c r="B78" s="37" t="s">
        <v>1601</v>
      </c>
      <c r="C78" s="97">
        <v>61507005280028</v>
      </c>
      <c r="D78" s="97" t="str">
        <f>VLOOKUP(C78,'Hemis baza'!K:AJ,26,)</f>
        <v>438211100071</v>
      </c>
      <c r="E78" s="24" t="str">
        <f>VLOOKUP(C78,'Hemis baza'!K:AF,13,)</f>
        <v>To‘lov-shartnoma</v>
      </c>
      <c r="F78" s="109" t="str">
        <f>VLOOKUP(C78,'Hemis baza'!K:AF,3,)</f>
        <v>4-kurs</v>
      </c>
      <c r="G78" s="37" t="s">
        <v>5604</v>
      </c>
      <c r="H78" s="404" t="str">
        <f>VLOOKUP(C78,'Hemis baza'!K:AF,5,)</f>
        <v>1-21 OP</v>
      </c>
      <c r="I78" s="403" t="str">
        <f>VLOOKUP(C78,'Hemis baza'!K:AF,11,)</f>
        <v>Bakalavr</v>
      </c>
      <c r="J78" s="23" t="str">
        <f>VLOOKUP(C78,'Hemis baza'!K:AF,12,)</f>
        <v>Kunduzgi</v>
      </c>
      <c r="K78" s="88" t="s">
        <v>4092</v>
      </c>
      <c r="L78" s="50">
        <v>15000000</v>
      </c>
      <c r="M78" s="50">
        <f>SUMIF('BR 4'!B:B,'4-kurs'!C78,'BR 4'!H:H)</f>
        <v>7500000</v>
      </c>
      <c r="N78" s="12">
        <f t="shared" si="8"/>
        <v>7500000</v>
      </c>
      <c r="O78" s="50"/>
      <c r="P78" s="12">
        <f t="shared" si="9"/>
        <v>0</v>
      </c>
      <c r="Q78" s="37"/>
      <c r="T78" s="50">
        <f t="shared" si="14"/>
        <v>0</v>
      </c>
      <c r="U78" s="50">
        <v>7500000</v>
      </c>
      <c r="V78" s="50">
        <v>0</v>
      </c>
      <c r="AA78" s="539">
        <f t="shared" si="10"/>
        <v>15000000</v>
      </c>
      <c r="AB78" s="539">
        <f t="shared" si="11"/>
        <v>7500000</v>
      </c>
      <c r="AC78" s="539">
        <f t="shared" si="12"/>
        <v>7500000</v>
      </c>
      <c r="AD78" s="539">
        <f t="shared" si="13"/>
        <v>0</v>
      </c>
    </row>
    <row r="79" spans="1:30" x14ac:dyDescent="0.25">
      <c r="A79" s="89">
        <f>SUBTOTAL(103,$B$2:B79)</f>
        <v>78</v>
      </c>
      <c r="B79" s="37" t="s">
        <v>1602</v>
      </c>
      <c r="C79" s="97">
        <v>52906025260032</v>
      </c>
      <c r="D79" s="97" t="str">
        <f>VLOOKUP(C79,'Hemis baza'!K:AJ,26,)</f>
        <v>438211100053</v>
      </c>
      <c r="E79" s="24" t="str">
        <f>VLOOKUP(C79,'Hemis baza'!K:AF,13,)</f>
        <v>To‘lov-shartnoma</v>
      </c>
      <c r="F79" s="109" t="str">
        <f>VLOOKUP(C79,'Hemis baza'!K:AF,3,)</f>
        <v>4-kurs</v>
      </c>
      <c r="G79" s="37" t="s">
        <v>270</v>
      </c>
      <c r="H79" s="404" t="str">
        <f>VLOOKUP(C79,'Hemis baza'!K:AF,5,)</f>
        <v>1-21 XTA</v>
      </c>
      <c r="I79" s="403" t="str">
        <f>VLOOKUP(C79,'Hemis baza'!K:AF,11,)</f>
        <v>Bakalavr</v>
      </c>
      <c r="J79" s="23" t="str">
        <f>VLOOKUP(C79,'Hemis baza'!K:AF,12,)</f>
        <v>Kunduzgi</v>
      </c>
      <c r="K79" s="88" t="s">
        <v>4093</v>
      </c>
      <c r="L79" s="50">
        <v>15000000</v>
      </c>
      <c r="M79" s="50">
        <f>SUMIF('BR 4'!B:B,'4-kurs'!C79,'BR 4'!H:H)</f>
        <v>11260000</v>
      </c>
      <c r="N79" s="12">
        <f t="shared" si="8"/>
        <v>3740000</v>
      </c>
      <c r="O79" s="50"/>
      <c r="P79" s="12">
        <f t="shared" si="9"/>
        <v>0</v>
      </c>
      <c r="Q79" s="37" t="s">
        <v>7179</v>
      </c>
      <c r="T79" s="50">
        <f t="shared" si="14"/>
        <v>0</v>
      </c>
      <c r="U79" s="50">
        <v>11260000</v>
      </c>
      <c r="V79" s="50">
        <v>6000000</v>
      </c>
      <c r="AA79" s="539">
        <f t="shared" si="10"/>
        <v>15000000</v>
      </c>
      <c r="AB79" s="539">
        <f t="shared" si="11"/>
        <v>11260000</v>
      </c>
      <c r="AC79" s="539">
        <f t="shared" si="12"/>
        <v>3740000</v>
      </c>
      <c r="AD79" s="539">
        <f t="shared" si="13"/>
        <v>0</v>
      </c>
    </row>
    <row r="80" spans="1:30" x14ac:dyDescent="0.25">
      <c r="A80" s="89">
        <f>SUBTOTAL(103,$B$2:B80)</f>
        <v>79</v>
      </c>
      <c r="B80" s="37" t="s">
        <v>1603</v>
      </c>
      <c r="C80" s="97">
        <v>62605005350019</v>
      </c>
      <c r="D80" s="97" t="str">
        <f>VLOOKUP(C80,'Hemis baza'!K:AJ,26,)</f>
        <v>438211100204</v>
      </c>
      <c r="E80" s="24" t="str">
        <f>VLOOKUP(C80,'Hemis baza'!K:AF,13,)</f>
        <v>To‘lov-shartnoma</v>
      </c>
      <c r="F80" s="109" t="str">
        <f>VLOOKUP(C80,'Hemis baza'!K:AF,3,)</f>
        <v>4-kurs</v>
      </c>
      <c r="G80" s="37" t="s">
        <v>4882</v>
      </c>
      <c r="H80" s="404" t="str">
        <f>VLOOKUP(C80,'Hemis baza'!K:AF,5,)</f>
        <v>S1-21 AP</v>
      </c>
      <c r="I80" s="403" t="str">
        <f>VLOOKUP(C80,'Hemis baza'!K:AF,11,)</f>
        <v>Bakalavr</v>
      </c>
      <c r="J80" s="23" t="str">
        <f>VLOOKUP(C80,'Hemis baza'!K:AF,12,)</f>
        <v>Sirtqi</v>
      </c>
      <c r="K80" s="88" t="s">
        <v>4094</v>
      </c>
      <c r="L80" s="50">
        <v>12000000</v>
      </c>
      <c r="M80" s="50">
        <f>SUMIF('BR 4'!B:B,'4-kurs'!C80,'BR 4'!H:H)</f>
        <v>9000000</v>
      </c>
      <c r="N80" s="12">
        <f t="shared" si="8"/>
        <v>3000000</v>
      </c>
      <c r="O80" s="50"/>
      <c r="P80" s="12">
        <f t="shared" si="9"/>
        <v>0</v>
      </c>
      <c r="Q80" s="37"/>
      <c r="T80" s="50">
        <f t="shared" si="14"/>
        <v>0</v>
      </c>
      <c r="U80" s="50">
        <v>9000000</v>
      </c>
      <c r="V80" s="50">
        <v>0</v>
      </c>
      <c r="AA80" s="539">
        <f t="shared" si="10"/>
        <v>12000000</v>
      </c>
      <c r="AB80" s="539">
        <f t="shared" si="11"/>
        <v>9000000</v>
      </c>
      <c r="AC80" s="539">
        <f t="shared" si="12"/>
        <v>3000000</v>
      </c>
      <c r="AD80" s="539">
        <f t="shared" si="13"/>
        <v>0</v>
      </c>
    </row>
    <row r="81" spans="1:30" x14ac:dyDescent="0.25">
      <c r="A81" s="89">
        <f>SUBTOTAL(103,$B$2:B81)</f>
        <v>80</v>
      </c>
      <c r="B81" s="37" t="s">
        <v>1606</v>
      </c>
      <c r="C81" s="97">
        <v>61306005300011</v>
      </c>
      <c r="D81" s="97" t="str">
        <f>VLOOKUP(C81,'Hemis baza'!K:AJ,26,)</f>
        <v>438211100303</v>
      </c>
      <c r="E81" s="24" t="str">
        <f>VLOOKUP(C81,'Hemis baza'!K:AF,13,)</f>
        <v>To‘lov-shartnoma</v>
      </c>
      <c r="F81" s="109" t="str">
        <f>VLOOKUP(C81,'Hemis baza'!K:AF,3,)</f>
        <v>4-kurs</v>
      </c>
      <c r="G81" s="37" t="s">
        <v>4882</v>
      </c>
      <c r="H81" s="404" t="str">
        <f>VLOOKUP(C81,'Hemis baza'!K:AF,5,)</f>
        <v>S1-21 AP</v>
      </c>
      <c r="I81" s="403" t="str">
        <f>VLOOKUP(C81,'Hemis baza'!K:AF,11,)</f>
        <v>Bakalavr</v>
      </c>
      <c r="J81" s="23" t="str">
        <f>VLOOKUP(C81,'Hemis baza'!K:AF,12,)</f>
        <v>Sirtqi</v>
      </c>
      <c r="K81" s="88" t="s">
        <v>4095</v>
      </c>
      <c r="L81" s="50">
        <v>12000000</v>
      </c>
      <c r="M81" s="50">
        <f>SUMIF('BR 4'!B:B,'4-kurs'!C81,'BR 4'!H:H)</f>
        <v>9000000</v>
      </c>
      <c r="N81" s="12">
        <f t="shared" si="8"/>
        <v>3000000</v>
      </c>
      <c r="O81" s="50"/>
      <c r="P81" s="12">
        <f t="shared" si="9"/>
        <v>0</v>
      </c>
      <c r="Q81" s="37"/>
      <c r="T81" s="50">
        <f t="shared" si="14"/>
        <v>0</v>
      </c>
      <c r="U81" s="50">
        <v>9000000</v>
      </c>
      <c r="V81" s="50">
        <v>0</v>
      </c>
      <c r="AA81" s="539">
        <f t="shared" si="10"/>
        <v>12000000</v>
      </c>
      <c r="AB81" s="539">
        <f t="shared" si="11"/>
        <v>9000000</v>
      </c>
      <c r="AC81" s="539">
        <f t="shared" si="12"/>
        <v>3000000</v>
      </c>
      <c r="AD81" s="539">
        <f t="shared" si="13"/>
        <v>0</v>
      </c>
    </row>
    <row r="82" spans="1:30" x14ac:dyDescent="0.25">
      <c r="A82" s="89">
        <f>SUBTOTAL(103,$B$2:B82)</f>
        <v>81</v>
      </c>
      <c r="B82" s="37" t="s">
        <v>1608</v>
      </c>
      <c r="C82" s="97">
        <v>31609925360017</v>
      </c>
      <c r="D82" s="97" t="str">
        <f>VLOOKUP(C82,'Hemis baza'!K:AJ,26,)</f>
        <v>438211100184</v>
      </c>
      <c r="E82" s="24" t="str">
        <f>VLOOKUP(C82,'Hemis baza'!K:AF,13,)</f>
        <v>To‘lov-shartnoma</v>
      </c>
      <c r="F82" s="109" t="str">
        <f>VLOOKUP(C82,'Hemis baza'!K:AF,3,)</f>
        <v>4-kurs</v>
      </c>
      <c r="G82" s="37" t="s">
        <v>5604</v>
      </c>
      <c r="H82" s="404" t="str">
        <f>VLOOKUP(C82,'Hemis baza'!K:AF,5,)</f>
        <v>S1-21 OP</v>
      </c>
      <c r="I82" s="403" t="str">
        <f>VLOOKUP(C82,'Hemis baza'!K:AF,11,)</f>
        <v>Bakalavr</v>
      </c>
      <c r="J82" s="23" t="str">
        <f>VLOOKUP(C82,'Hemis baza'!K:AF,12,)</f>
        <v>Sirtqi</v>
      </c>
      <c r="K82" s="88" t="s">
        <v>4096</v>
      </c>
      <c r="L82" s="50">
        <v>12000000</v>
      </c>
      <c r="M82" s="50">
        <f>SUMIF('BR 4'!B:B,'4-kurs'!C82,'BR 4'!H:H)</f>
        <v>9000000</v>
      </c>
      <c r="N82" s="12">
        <f t="shared" si="8"/>
        <v>3000000</v>
      </c>
      <c r="O82" s="50"/>
      <c r="P82" s="12">
        <f t="shared" si="9"/>
        <v>0</v>
      </c>
      <c r="Q82" s="37"/>
      <c r="T82" s="50">
        <f t="shared" si="14"/>
        <v>0</v>
      </c>
      <c r="U82" s="50">
        <v>9000000</v>
      </c>
      <c r="V82" s="50">
        <v>0</v>
      </c>
      <c r="AA82" s="539">
        <f t="shared" si="10"/>
        <v>12000000</v>
      </c>
      <c r="AB82" s="539">
        <f t="shared" si="11"/>
        <v>9000000</v>
      </c>
      <c r="AC82" s="539">
        <f t="shared" si="12"/>
        <v>3000000</v>
      </c>
      <c r="AD82" s="539">
        <f t="shared" si="13"/>
        <v>0</v>
      </c>
    </row>
    <row r="83" spans="1:30" x14ac:dyDescent="0.25">
      <c r="A83" s="89">
        <f>SUBTOTAL(103,$B$2:B83)</f>
        <v>82</v>
      </c>
      <c r="B83" s="37" t="s">
        <v>1609</v>
      </c>
      <c r="C83" s="97">
        <v>42808901140090</v>
      </c>
      <c r="D83" s="97" t="str">
        <f>VLOOKUP(C83,'Hemis baza'!K:AJ,26,)</f>
        <v>438211100289</v>
      </c>
      <c r="E83" s="24" t="str">
        <f>VLOOKUP(C83,'Hemis baza'!K:AF,13,)</f>
        <v>To‘lov-shartnoma</v>
      </c>
      <c r="F83" s="109" t="str">
        <f>VLOOKUP(C83,'Hemis baza'!K:AF,3,)</f>
        <v>4-kurs</v>
      </c>
      <c r="G83" s="37" t="s">
        <v>5604</v>
      </c>
      <c r="H83" s="404" t="str">
        <f>VLOOKUP(C83,'Hemis baza'!K:AF,5,)</f>
        <v>S1-21 OP</v>
      </c>
      <c r="I83" s="403" t="str">
        <f>VLOOKUP(C83,'Hemis baza'!K:AF,11,)</f>
        <v>Bakalavr</v>
      </c>
      <c r="J83" s="23" t="str">
        <f>VLOOKUP(C83,'Hemis baza'!K:AF,12,)</f>
        <v>Sirtqi</v>
      </c>
      <c r="K83" s="88" t="s">
        <v>4097</v>
      </c>
      <c r="L83" s="50">
        <v>12000000</v>
      </c>
      <c r="M83" s="50">
        <f>SUMIF('BR 4'!B:B,'4-kurs'!C83,'BR 4'!H:H)</f>
        <v>12000000</v>
      </c>
      <c r="N83" s="12">
        <f t="shared" si="8"/>
        <v>0</v>
      </c>
      <c r="O83" s="50"/>
      <c r="P83" s="12">
        <f t="shared" si="9"/>
        <v>0</v>
      </c>
      <c r="Q83" s="37"/>
      <c r="T83" s="50">
        <f t="shared" si="14"/>
        <v>0</v>
      </c>
      <c r="U83" s="50">
        <v>12000000</v>
      </c>
      <c r="V83" s="50">
        <v>0</v>
      </c>
      <c r="AA83" s="539">
        <f t="shared" si="10"/>
        <v>12000000</v>
      </c>
      <c r="AB83" s="539">
        <f t="shared" si="11"/>
        <v>12000000</v>
      </c>
      <c r="AC83" s="539">
        <f t="shared" si="12"/>
        <v>0</v>
      </c>
      <c r="AD83" s="539">
        <f t="shared" si="13"/>
        <v>0</v>
      </c>
    </row>
    <row r="84" spans="1:30" x14ac:dyDescent="0.25">
      <c r="A84" s="89">
        <f>SUBTOTAL(103,$B$2:B84)</f>
        <v>83</v>
      </c>
      <c r="B84" s="37" t="s">
        <v>1612</v>
      </c>
      <c r="C84" s="97">
        <v>61205015310035</v>
      </c>
      <c r="D84" s="97" t="str">
        <f>VLOOKUP(C84,'Hemis baza'!K:AJ,26,)</f>
        <v>438211100186</v>
      </c>
      <c r="E84" s="24" t="str">
        <f>VLOOKUP(C84,'Hemis baza'!K:AF,13,)</f>
        <v>To‘lov-shartnoma</v>
      </c>
      <c r="F84" s="109" t="str">
        <f>VLOOKUP(C84,'Hemis baza'!K:AF,3,)</f>
        <v>4-kurs</v>
      </c>
      <c r="G84" s="37" t="s">
        <v>5604</v>
      </c>
      <c r="H84" s="404" t="str">
        <f>VLOOKUP(C84,'Hemis baza'!K:AF,5,)</f>
        <v>S1-21 OP</v>
      </c>
      <c r="I84" s="403" t="str">
        <f>VLOOKUP(C84,'Hemis baza'!K:AF,11,)</f>
        <v>Bakalavr</v>
      </c>
      <c r="J84" s="23" t="str">
        <f>VLOOKUP(C84,'Hemis baza'!K:AF,12,)</f>
        <v>Sirtqi</v>
      </c>
      <c r="K84" s="88" t="s">
        <v>4098</v>
      </c>
      <c r="L84" s="50">
        <v>12000000</v>
      </c>
      <c r="M84" s="50">
        <f>SUMIF('BR 4'!B:B,'4-kurs'!C84,'BR 4'!H:H)</f>
        <v>3000000</v>
      </c>
      <c r="N84" s="12">
        <f t="shared" si="8"/>
        <v>9000000</v>
      </c>
      <c r="O84" s="50"/>
      <c r="P84" s="12">
        <f t="shared" si="9"/>
        <v>0</v>
      </c>
      <c r="Q84" s="37"/>
      <c r="T84" s="50">
        <f t="shared" si="14"/>
        <v>0</v>
      </c>
      <c r="U84" s="50">
        <v>3000000</v>
      </c>
      <c r="V84" s="50">
        <v>0</v>
      </c>
      <c r="AA84" s="539">
        <f t="shared" si="10"/>
        <v>12000000</v>
      </c>
      <c r="AB84" s="539">
        <f t="shared" si="11"/>
        <v>3000000</v>
      </c>
      <c r="AC84" s="539">
        <f t="shared" si="12"/>
        <v>9000000</v>
      </c>
      <c r="AD84" s="539">
        <f t="shared" si="13"/>
        <v>0</v>
      </c>
    </row>
    <row r="85" spans="1:30" x14ac:dyDescent="0.25">
      <c r="A85" s="89">
        <f>SUBTOTAL(103,$B$2:B85)</f>
        <v>84</v>
      </c>
      <c r="B85" s="37" t="s">
        <v>1615</v>
      </c>
      <c r="C85" s="97">
        <v>31606955360019</v>
      </c>
      <c r="D85" s="97" t="str">
        <f>VLOOKUP(C85,'Hemis baza'!K:AJ,26,)</f>
        <v>438211100187</v>
      </c>
      <c r="E85" s="24" t="str">
        <f>VLOOKUP(C85,'Hemis baza'!K:AF,13,)</f>
        <v>To‘lov-shartnoma</v>
      </c>
      <c r="F85" s="109" t="str">
        <f>VLOOKUP(C85,'Hemis baza'!K:AF,3,)</f>
        <v>4-kurs</v>
      </c>
      <c r="G85" s="37" t="s">
        <v>5604</v>
      </c>
      <c r="H85" s="404" t="str">
        <f>VLOOKUP(C85,'Hemis baza'!K:AF,5,)</f>
        <v>S1-21 OP</v>
      </c>
      <c r="I85" s="403" t="str">
        <f>VLOOKUP(C85,'Hemis baza'!K:AF,11,)</f>
        <v>Bakalavr</v>
      </c>
      <c r="J85" s="23" t="str">
        <f>VLOOKUP(C85,'Hemis baza'!K:AF,12,)</f>
        <v>Sirtqi</v>
      </c>
      <c r="K85" s="88" t="s">
        <v>4099</v>
      </c>
      <c r="L85" s="50">
        <v>12000000</v>
      </c>
      <c r="M85" s="50">
        <f>SUMIF('BR 4'!B:B,'4-kurs'!C85,'BR 4'!H:H)</f>
        <v>6500000</v>
      </c>
      <c r="N85" s="12">
        <f t="shared" si="8"/>
        <v>5500000</v>
      </c>
      <c r="O85" s="50"/>
      <c r="P85" s="12">
        <f t="shared" si="9"/>
        <v>0</v>
      </c>
      <c r="Q85" s="37"/>
      <c r="T85" s="50">
        <f t="shared" si="14"/>
        <v>0</v>
      </c>
      <c r="U85" s="50">
        <v>6500000</v>
      </c>
      <c r="V85" s="50">
        <v>0</v>
      </c>
      <c r="AA85" s="539">
        <f t="shared" si="10"/>
        <v>12000000</v>
      </c>
      <c r="AB85" s="539">
        <f t="shared" si="11"/>
        <v>6500000</v>
      </c>
      <c r="AC85" s="539">
        <f t="shared" si="12"/>
        <v>5500000</v>
      </c>
      <c r="AD85" s="539">
        <f t="shared" si="13"/>
        <v>0</v>
      </c>
    </row>
    <row r="86" spans="1:30" x14ac:dyDescent="0.25">
      <c r="A86" s="89">
        <f>SUBTOTAL(103,$B$2:B86)</f>
        <v>85</v>
      </c>
      <c r="B86" s="37" t="s">
        <v>1617</v>
      </c>
      <c r="C86" s="97">
        <v>61911016060063</v>
      </c>
      <c r="D86" s="97" t="str">
        <f>VLOOKUP(C86,'Hemis baza'!K:AJ,26,)</f>
        <v>438211100225</v>
      </c>
      <c r="E86" s="24" t="str">
        <f>VLOOKUP(C86,'Hemis baza'!K:AF,13,)</f>
        <v>To‘lov-shartnoma</v>
      </c>
      <c r="F86" s="109" t="str">
        <f>VLOOKUP(C86,'Hemis baza'!K:AF,3,)</f>
        <v>4-kurs</v>
      </c>
      <c r="G86" s="37" t="s">
        <v>4882</v>
      </c>
      <c r="H86" s="404" t="str">
        <f>VLOOKUP(C86,'Hemis baza'!K:AF,5,)</f>
        <v>S2-21 AP</v>
      </c>
      <c r="I86" s="403" t="str">
        <f>VLOOKUP(C86,'Hemis baza'!K:AF,11,)</f>
        <v>Bakalavr</v>
      </c>
      <c r="J86" s="23" t="str">
        <f>VLOOKUP(C86,'Hemis baza'!K:AF,12,)</f>
        <v>Sirtqi</v>
      </c>
      <c r="K86" s="88" t="s">
        <v>4100</v>
      </c>
      <c r="L86" s="50">
        <v>12000000</v>
      </c>
      <c r="M86" s="50">
        <f>SUMIF('BR 4'!B:B,'4-kurs'!C86,'BR 4'!H:H)</f>
        <v>12000000</v>
      </c>
      <c r="N86" s="12">
        <f t="shared" si="8"/>
        <v>0</v>
      </c>
      <c r="O86" s="50"/>
      <c r="P86" s="12">
        <f t="shared" si="9"/>
        <v>0</v>
      </c>
      <c r="Q86" s="37"/>
      <c r="T86" s="50">
        <f t="shared" si="14"/>
        <v>0</v>
      </c>
      <c r="U86" s="50">
        <v>12000000</v>
      </c>
      <c r="V86" s="50">
        <v>0</v>
      </c>
      <c r="AA86" s="539">
        <f t="shared" si="10"/>
        <v>12000000</v>
      </c>
      <c r="AB86" s="539">
        <f t="shared" si="11"/>
        <v>12000000</v>
      </c>
      <c r="AC86" s="539">
        <f t="shared" si="12"/>
        <v>0</v>
      </c>
      <c r="AD86" s="539">
        <f t="shared" si="13"/>
        <v>0</v>
      </c>
    </row>
    <row r="87" spans="1:30" x14ac:dyDescent="0.25">
      <c r="A87" s="89">
        <f>SUBTOTAL(103,$B$2:B87)</f>
        <v>86</v>
      </c>
      <c r="B87" s="37" t="s">
        <v>1619</v>
      </c>
      <c r="C87" s="97">
        <v>42106935300018</v>
      </c>
      <c r="D87" s="97" t="str">
        <f>VLOOKUP(C87,'Hemis baza'!K:AJ,26,)</f>
        <v>438211100209</v>
      </c>
      <c r="E87" s="24" t="str">
        <f>VLOOKUP(C87,'Hemis baza'!K:AF,13,)</f>
        <v>To‘lov-shartnoma</v>
      </c>
      <c r="F87" s="109" t="str">
        <f>VLOOKUP(C87,'Hemis baza'!K:AF,3,)</f>
        <v>4-kurs</v>
      </c>
      <c r="G87" s="37" t="s">
        <v>4882</v>
      </c>
      <c r="H87" s="404" t="str">
        <f>VLOOKUP(C87,'Hemis baza'!K:AF,5,)</f>
        <v>S1-21 AP</v>
      </c>
      <c r="I87" s="403" t="str">
        <f>VLOOKUP(C87,'Hemis baza'!K:AF,11,)</f>
        <v>Bakalavr</v>
      </c>
      <c r="J87" s="23" t="str">
        <f>VLOOKUP(C87,'Hemis baza'!K:AF,12,)</f>
        <v>Sirtqi</v>
      </c>
      <c r="K87" s="88" t="s">
        <v>4101</v>
      </c>
      <c r="L87" s="50">
        <v>12000000</v>
      </c>
      <c r="M87" s="50">
        <f>SUMIF('BR 4'!B:B,'4-kurs'!C87,'BR 4'!H:H)</f>
        <v>9500000</v>
      </c>
      <c r="N87" s="12">
        <f t="shared" si="8"/>
        <v>2500000</v>
      </c>
      <c r="O87" s="50"/>
      <c r="P87" s="12">
        <f t="shared" si="9"/>
        <v>0</v>
      </c>
      <c r="Q87" s="37"/>
      <c r="T87" s="50">
        <f t="shared" si="14"/>
        <v>0</v>
      </c>
      <c r="U87" s="50">
        <v>9500000</v>
      </c>
      <c r="V87" s="50">
        <v>0</v>
      </c>
      <c r="AA87" s="539">
        <f t="shared" si="10"/>
        <v>12000000</v>
      </c>
      <c r="AB87" s="539">
        <f t="shared" si="11"/>
        <v>9500000</v>
      </c>
      <c r="AC87" s="539">
        <f t="shared" si="12"/>
        <v>2500000</v>
      </c>
      <c r="AD87" s="539">
        <f t="shared" si="13"/>
        <v>0</v>
      </c>
    </row>
    <row r="88" spans="1:30" x14ac:dyDescent="0.25">
      <c r="A88" s="89">
        <f>SUBTOTAL(103,$B$2:B88)</f>
        <v>87</v>
      </c>
      <c r="B88" s="37" t="s">
        <v>1621</v>
      </c>
      <c r="C88" s="97">
        <v>60705015260062</v>
      </c>
      <c r="D88" s="97" t="str">
        <f>VLOOKUP(C88,'Hemis baza'!K:AJ,26,)</f>
        <v>438211100008</v>
      </c>
      <c r="E88" s="24" t="str">
        <f>VLOOKUP(C88,'Hemis baza'!K:AF,13,)</f>
        <v>To‘lov-shartnoma</v>
      </c>
      <c r="F88" s="109" t="str">
        <f>VLOOKUP(C88,'Hemis baza'!K:AF,3,)</f>
        <v>4-kurs</v>
      </c>
      <c r="G88" s="37" t="s">
        <v>5605</v>
      </c>
      <c r="H88" s="404" t="str">
        <f>VLOOKUP(C88,'Hemis baza'!K:AF,5,)</f>
        <v>1-21 MBTXT</v>
      </c>
      <c r="I88" s="403" t="str">
        <f>VLOOKUP(C88,'Hemis baza'!K:AF,11,)</f>
        <v>Bakalavr</v>
      </c>
      <c r="J88" s="23" t="str">
        <f>VLOOKUP(C88,'Hemis baza'!K:AF,12,)</f>
        <v>Kunduzgi</v>
      </c>
      <c r="K88" s="88" t="s">
        <v>4102</v>
      </c>
      <c r="L88" s="50">
        <v>15000000</v>
      </c>
      <c r="M88" s="50">
        <f>SUMIF('BR 4'!B:B,'4-kurs'!C88,'BR 4'!H:H)</f>
        <v>7500000</v>
      </c>
      <c r="N88" s="12">
        <f t="shared" si="8"/>
        <v>7500000</v>
      </c>
      <c r="O88" s="50"/>
      <c r="P88" s="12">
        <f t="shared" si="9"/>
        <v>0</v>
      </c>
      <c r="Q88" s="37"/>
      <c r="T88" s="50">
        <f t="shared" si="14"/>
        <v>0</v>
      </c>
      <c r="U88" s="50">
        <v>7500000</v>
      </c>
      <c r="V88" s="50">
        <v>0</v>
      </c>
      <c r="AA88" s="539">
        <f t="shared" si="10"/>
        <v>15000000</v>
      </c>
      <c r="AB88" s="539">
        <f t="shared" si="11"/>
        <v>7500000</v>
      </c>
      <c r="AC88" s="539">
        <f t="shared" si="12"/>
        <v>7500000</v>
      </c>
      <c r="AD88" s="539">
        <f t="shared" si="13"/>
        <v>0</v>
      </c>
    </row>
    <row r="89" spans="1:30" x14ac:dyDescent="0.25">
      <c r="A89" s="89">
        <f>SUBTOTAL(103,$B$2:B89)</f>
        <v>88</v>
      </c>
      <c r="B89" s="37" t="s">
        <v>1622</v>
      </c>
      <c r="C89" s="97">
        <v>50108015280024</v>
      </c>
      <c r="D89" s="97" t="str">
        <f>VLOOKUP(C89,'Hemis baza'!K:AJ,26,)</f>
        <v>438211100054</v>
      </c>
      <c r="E89" s="24" t="str">
        <f>VLOOKUP(C89,'Hemis baza'!K:AF,13,)</f>
        <v>To‘lov-shartnoma</v>
      </c>
      <c r="F89" s="109" t="str">
        <f>VLOOKUP(C89,'Hemis baza'!K:AF,3,)</f>
        <v>4-kurs</v>
      </c>
      <c r="G89" s="37" t="s">
        <v>5604</v>
      </c>
      <c r="H89" s="404" t="str">
        <f>VLOOKUP(C89,'Hemis baza'!K:AF,5,)</f>
        <v>1-21 OP</v>
      </c>
      <c r="I89" s="403" t="str">
        <f>VLOOKUP(C89,'Hemis baza'!K:AF,11,)</f>
        <v>Bakalavr</v>
      </c>
      <c r="J89" s="23" t="str">
        <f>VLOOKUP(C89,'Hemis baza'!K:AF,12,)</f>
        <v>Kunduzgi</v>
      </c>
      <c r="K89" s="88" t="s">
        <v>4103</v>
      </c>
      <c r="L89" s="50">
        <v>15000000</v>
      </c>
      <c r="M89" s="50">
        <f>SUMIF('BR 4'!B:B,'4-kurs'!C89,'BR 4'!H:H)</f>
        <v>15000000</v>
      </c>
      <c r="N89" s="12">
        <f t="shared" si="8"/>
        <v>0</v>
      </c>
      <c r="O89" s="450" t="s">
        <v>7183</v>
      </c>
      <c r="P89" s="12">
        <f t="shared" si="9"/>
        <v>0</v>
      </c>
      <c r="Q89" s="450"/>
      <c r="T89" s="50">
        <f t="shared" si="14"/>
        <v>8600000</v>
      </c>
      <c r="U89" s="50">
        <v>6400000</v>
      </c>
      <c r="V89" s="50">
        <v>0</v>
      </c>
      <c r="AA89" s="539">
        <f t="shared" si="10"/>
        <v>15000000</v>
      </c>
      <c r="AB89" s="539">
        <f t="shared" si="11"/>
        <v>15000000</v>
      </c>
      <c r="AC89" s="539">
        <f t="shared" si="12"/>
        <v>0</v>
      </c>
      <c r="AD89" s="539">
        <f t="shared" si="13"/>
        <v>0</v>
      </c>
    </row>
    <row r="90" spans="1:30" x14ac:dyDescent="0.25">
      <c r="A90" s="89">
        <f>SUBTOTAL(103,$B$2:B90)</f>
        <v>89</v>
      </c>
      <c r="B90" s="37" t="s">
        <v>1628</v>
      </c>
      <c r="C90" s="97">
        <v>62604025300015</v>
      </c>
      <c r="D90" s="97" t="str">
        <f>VLOOKUP(C90,'Hemis baza'!K:AJ,26,)</f>
        <v>438211100148</v>
      </c>
      <c r="E90" s="24" t="str">
        <f>VLOOKUP(C90,'Hemis baza'!K:AF,13,)</f>
        <v>To‘lov-shartnoma</v>
      </c>
      <c r="F90" s="109" t="str">
        <f>VLOOKUP(C90,'Hemis baza'!K:AF,3,)</f>
        <v>4-kurs</v>
      </c>
      <c r="G90" s="37" t="s">
        <v>4882</v>
      </c>
      <c r="H90" s="404" t="str">
        <f>VLOOKUP(C90,'Hemis baza'!K:AF,5,)</f>
        <v>2-21 AP</v>
      </c>
      <c r="I90" s="403" t="str">
        <f>VLOOKUP(C90,'Hemis baza'!K:AF,11,)</f>
        <v>Bakalavr</v>
      </c>
      <c r="J90" s="23" t="str">
        <f>VLOOKUP(C90,'Hemis baza'!K:AF,12,)</f>
        <v>Kunduzgi</v>
      </c>
      <c r="K90" s="88" t="s">
        <v>4104</v>
      </c>
      <c r="L90" s="50">
        <v>15000000</v>
      </c>
      <c r="M90" s="50">
        <f>SUMIF('BR 4'!B:B,'4-kurs'!C90,'BR 4'!H:H)</f>
        <v>12010000</v>
      </c>
      <c r="N90" s="12">
        <f t="shared" si="8"/>
        <v>2990000</v>
      </c>
      <c r="O90" s="50"/>
      <c r="P90" s="12">
        <f t="shared" si="9"/>
        <v>0</v>
      </c>
      <c r="Q90" s="37"/>
      <c r="T90" s="50">
        <f t="shared" si="14"/>
        <v>0</v>
      </c>
      <c r="U90" s="50">
        <v>12010000</v>
      </c>
      <c r="V90" s="50">
        <v>0</v>
      </c>
      <c r="AA90" s="539">
        <f t="shared" si="10"/>
        <v>15000000</v>
      </c>
      <c r="AB90" s="539">
        <f t="shared" si="11"/>
        <v>12010000</v>
      </c>
      <c r="AC90" s="539">
        <f t="shared" si="12"/>
        <v>2990000</v>
      </c>
      <c r="AD90" s="539">
        <f t="shared" si="13"/>
        <v>0</v>
      </c>
    </row>
    <row r="91" spans="1:30" x14ac:dyDescent="0.25">
      <c r="A91" s="89">
        <f>SUBTOTAL(103,$B$2:B91)</f>
        <v>90</v>
      </c>
      <c r="B91" s="48" t="s">
        <v>1631</v>
      </c>
      <c r="C91" s="49">
        <v>51004045340011</v>
      </c>
      <c r="D91" s="97" t="str">
        <f>VLOOKUP(C91,'Hemis baza'!K:AJ,26,)</f>
        <v>438211100162</v>
      </c>
      <c r="E91" s="24" t="str">
        <f>VLOOKUP(C91,'Hemis baza'!K:AF,13,)</f>
        <v>To‘lov-shartnoma</v>
      </c>
      <c r="F91" s="109" t="str">
        <f>VLOOKUP(C91,'Hemis baza'!K:AF,3,)</f>
        <v>4-kurs</v>
      </c>
      <c r="G91" s="37" t="s">
        <v>4882</v>
      </c>
      <c r="H91" s="404" t="str">
        <f>VLOOKUP(C91,'Hemis baza'!K:AF,5,)</f>
        <v>S2-21 AP</v>
      </c>
      <c r="I91" s="403" t="str">
        <f>VLOOKUP(C91,'Hemis baza'!K:AF,11,)</f>
        <v>Bakalavr</v>
      </c>
      <c r="J91" s="23" t="str">
        <f>VLOOKUP(C91,'Hemis baza'!K:AF,12,)</f>
        <v>Sirtqi</v>
      </c>
      <c r="K91" s="77" t="s">
        <v>2799</v>
      </c>
      <c r="L91" s="50">
        <v>12000000</v>
      </c>
      <c r="M91" s="50">
        <f>SUMIF('BR 4'!B:B,'4-kurs'!C91,'BR 4'!H:H)</f>
        <v>6000000</v>
      </c>
      <c r="N91" s="12">
        <f t="shared" si="8"/>
        <v>6000000</v>
      </c>
      <c r="O91" s="50"/>
      <c r="P91" s="12">
        <f t="shared" si="9"/>
        <v>0</v>
      </c>
      <c r="Q91" s="37"/>
      <c r="T91" s="50">
        <f t="shared" si="14"/>
        <v>0</v>
      </c>
      <c r="U91" s="50">
        <v>6000000</v>
      </c>
      <c r="V91" s="50">
        <v>0</v>
      </c>
      <c r="AA91" s="539">
        <f t="shared" si="10"/>
        <v>12000000</v>
      </c>
      <c r="AB91" s="539">
        <f t="shared" si="11"/>
        <v>6000000</v>
      </c>
      <c r="AC91" s="539">
        <f t="shared" si="12"/>
        <v>6000000</v>
      </c>
      <c r="AD91" s="539">
        <f t="shared" si="13"/>
        <v>0</v>
      </c>
    </row>
    <row r="92" spans="1:30" x14ac:dyDescent="0.25">
      <c r="A92" s="89">
        <f>SUBTOTAL(103,$B$2:B92)</f>
        <v>91</v>
      </c>
      <c r="B92" s="37" t="s">
        <v>1639</v>
      </c>
      <c r="C92" s="97">
        <v>62110005380024</v>
      </c>
      <c r="D92" s="97" t="str">
        <f>VLOOKUP(C92,'Hemis baza'!K:AJ,26,)</f>
        <v>438211100296</v>
      </c>
      <c r="E92" s="24" t="str">
        <f>VLOOKUP(C92,'Hemis baza'!K:AF,13,)</f>
        <v>To‘lov-shartnoma</v>
      </c>
      <c r="F92" s="109" t="str">
        <f>VLOOKUP(C92,'Hemis baza'!K:AF,3,)</f>
        <v>4-kurs</v>
      </c>
      <c r="G92" s="37" t="s">
        <v>4882</v>
      </c>
      <c r="H92" s="404" t="str">
        <f>VLOOKUP(C92,'Hemis baza'!K:AF,5,)</f>
        <v>S2-21 AP</v>
      </c>
      <c r="I92" s="403" t="str">
        <f>VLOOKUP(C92,'Hemis baza'!K:AF,11,)</f>
        <v>Bakalavr</v>
      </c>
      <c r="J92" s="23" t="str">
        <f>VLOOKUP(C92,'Hemis baza'!K:AF,12,)</f>
        <v>Sirtqi</v>
      </c>
      <c r="K92" s="88" t="s">
        <v>4105</v>
      </c>
      <c r="L92" s="50">
        <v>12000000</v>
      </c>
      <c r="M92" s="50">
        <f>SUMIF('BR 4'!B:B,'4-kurs'!C92,'BR 4'!H:H)</f>
        <v>10000000</v>
      </c>
      <c r="N92" s="12">
        <f t="shared" si="8"/>
        <v>2000000</v>
      </c>
      <c r="O92" s="50"/>
      <c r="P92" s="12">
        <f t="shared" si="9"/>
        <v>0</v>
      </c>
      <c r="Q92" s="37"/>
      <c r="T92" s="50">
        <f t="shared" si="14"/>
        <v>0</v>
      </c>
      <c r="U92" s="50">
        <v>10000000</v>
      </c>
      <c r="V92" s="50">
        <v>0</v>
      </c>
      <c r="AA92" s="539">
        <f t="shared" si="10"/>
        <v>12000000</v>
      </c>
      <c r="AB92" s="539">
        <f t="shared" si="11"/>
        <v>10000000</v>
      </c>
      <c r="AC92" s="539">
        <f t="shared" si="12"/>
        <v>2000000</v>
      </c>
      <c r="AD92" s="539">
        <f t="shared" si="13"/>
        <v>0</v>
      </c>
    </row>
    <row r="93" spans="1:30" x14ac:dyDescent="0.25">
      <c r="A93" s="89">
        <f>SUBTOTAL(103,$B$2:B93)</f>
        <v>92</v>
      </c>
      <c r="B93" s="37" t="s">
        <v>1646</v>
      </c>
      <c r="C93" s="97">
        <v>40902911120045</v>
      </c>
      <c r="D93" s="97" t="str">
        <f>VLOOKUP(C93,'Hemis baza'!K:AJ,26,)</f>
        <v>438211100106</v>
      </c>
      <c r="E93" s="24" t="str">
        <f>VLOOKUP(C93,'Hemis baza'!K:AF,13,)</f>
        <v>To‘lov-shartnoma</v>
      </c>
      <c r="F93" s="109" t="str">
        <f>VLOOKUP(C93,'Hemis baza'!K:AF,3,)</f>
        <v>4-kurs</v>
      </c>
      <c r="G93" s="37" t="s">
        <v>5604</v>
      </c>
      <c r="H93" s="404" t="str">
        <f>VLOOKUP(C93,'Hemis baza'!K:AF,5,)</f>
        <v>S1-21 OP</v>
      </c>
      <c r="I93" s="403" t="str">
        <f>VLOOKUP(C93,'Hemis baza'!K:AF,11,)</f>
        <v>Bakalavr</v>
      </c>
      <c r="J93" s="23" t="str">
        <f>VLOOKUP(C93,'Hemis baza'!K:AF,12,)</f>
        <v>Sirtqi</v>
      </c>
      <c r="K93" s="88" t="s">
        <v>4106</v>
      </c>
      <c r="L93" s="50">
        <v>12000000</v>
      </c>
      <c r="M93" s="50">
        <f>SUMIF('BR 4'!B:B,'4-kurs'!C93,'BR 4'!H:H)</f>
        <v>7750100</v>
      </c>
      <c r="N93" s="12">
        <f t="shared" si="8"/>
        <v>4249900</v>
      </c>
      <c r="O93" s="50"/>
      <c r="P93" s="12">
        <f t="shared" si="9"/>
        <v>0</v>
      </c>
      <c r="Q93" s="37"/>
      <c r="T93" s="50">
        <f t="shared" si="14"/>
        <v>0</v>
      </c>
      <c r="U93" s="50">
        <v>7750100</v>
      </c>
      <c r="V93" s="50">
        <v>0</v>
      </c>
      <c r="AA93" s="539">
        <f t="shared" si="10"/>
        <v>12000000</v>
      </c>
      <c r="AB93" s="539">
        <f t="shared" si="11"/>
        <v>7750100</v>
      </c>
      <c r="AC93" s="539">
        <f t="shared" si="12"/>
        <v>4249900</v>
      </c>
      <c r="AD93" s="539">
        <f t="shared" si="13"/>
        <v>0</v>
      </c>
    </row>
    <row r="94" spans="1:30" x14ac:dyDescent="0.25">
      <c r="A94" s="89">
        <f>SUBTOTAL(103,$B$2:B94)</f>
        <v>93</v>
      </c>
      <c r="B94" s="37" t="s">
        <v>1652</v>
      </c>
      <c r="C94" s="97">
        <v>52812015300021</v>
      </c>
      <c r="D94" s="97" t="str">
        <f>VLOOKUP(C94,'Hemis baza'!K:AJ,26,)</f>
        <v>438211100230</v>
      </c>
      <c r="E94" s="24" t="str">
        <f>VLOOKUP(C94,'Hemis baza'!K:AF,13,)</f>
        <v>To‘lov-shartnoma</v>
      </c>
      <c r="F94" s="109" t="str">
        <f>VLOOKUP(C94,'Hemis baza'!K:AF,3,)</f>
        <v>4-kurs</v>
      </c>
      <c r="G94" s="37" t="s">
        <v>4882</v>
      </c>
      <c r="H94" s="404" t="str">
        <f>VLOOKUP(C94,'Hemis baza'!K:AF,5,)</f>
        <v>S2-21 AP</v>
      </c>
      <c r="I94" s="403" t="str">
        <f>VLOOKUP(C94,'Hemis baza'!K:AF,11,)</f>
        <v>Bakalavr</v>
      </c>
      <c r="J94" s="23" t="str">
        <f>VLOOKUP(C94,'Hemis baza'!K:AF,12,)</f>
        <v>Sirtqi</v>
      </c>
      <c r="K94" s="88" t="s">
        <v>4107</v>
      </c>
      <c r="L94" s="50">
        <v>12000000</v>
      </c>
      <c r="M94" s="50">
        <f>SUMIF('BR 4'!B:B,'4-kurs'!C94,'BR 4'!H:H)</f>
        <v>10500000</v>
      </c>
      <c r="N94" s="12">
        <f t="shared" si="8"/>
        <v>1500000</v>
      </c>
      <c r="O94" s="50"/>
      <c r="P94" s="12">
        <f t="shared" si="9"/>
        <v>0</v>
      </c>
      <c r="Q94" s="37"/>
      <c r="T94" s="50">
        <f t="shared" si="14"/>
        <v>0</v>
      </c>
      <c r="U94" s="50">
        <v>10500000</v>
      </c>
      <c r="V94" s="50">
        <v>1500000</v>
      </c>
      <c r="AA94" s="539">
        <f t="shared" si="10"/>
        <v>12000000</v>
      </c>
      <c r="AB94" s="539">
        <f t="shared" si="11"/>
        <v>10500000</v>
      </c>
      <c r="AC94" s="539">
        <f t="shared" si="12"/>
        <v>1500000</v>
      </c>
      <c r="AD94" s="539">
        <f t="shared" si="13"/>
        <v>0</v>
      </c>
    </row>
    <row r="95" spans="1:30" x14ac:dyDescent="0.25">
      <c r="A95" s="89">
        <f>SUBTOTAL(103,$B$2:B95)</f>
        <v>94</v>
      </c>
      <c r="B95" s="37" t="s">
        <v>1654</v>
      </c>
      <c r="C95" s="97">
        <v>62708025300025</v>
      </c>
      <c r="D95" s="97" t="e">
        <f>VLOOKUP(C95,'Hemis baza'!K:AJ,26,)</f>
        <v>#N/A</v>
      </c>
      <c r="E95" s="24" t="e">
        <f>VLOOKUP(C95,'Hemis baza'!K:AF,13,)</f>
        <v>#N/A</v>
      </c>
      <c r="F95" s="109" t="e">
        <f>VLOOKUP(C95,'Hemis baza'!K:AF,3,)</f>
        <v>#N/A</v>
      </c>
      <c r="G95" s="37" t="s">
        <v>5605</v>
      </c>
      <c r="H95" s="404" t="e">
        <f>VLOOKUP(C95,'Hemis baza'!K:AF,5,)</f>
        <v>#N/A</v>
      </c>
      <c r="I95" s="403" t="e">
        <f>VLOOKUP(C95,'Hemis baza'!K:AF,11,)</f>
        <v>#N/A</v>
      </c>
      <c r="J95" s="23" t="e">
        <f>VLOOKUP(C95,'Hemis baza'!K:AF,12,)</f>
        <v>#N/A</v>
      </c>
      <c r="K95" s="88" t="s">
        <v>4108</v>
      </c>
      <c r="L95" s="50">
        <v>15000000</v>
      </c>
      <c r="M95" s="50">
        <f>SUMIF('BR 4'!B:B,'4-kurs'!C95,'BR 4'!H:H)</f>
        <v>-15000000</v>
      </c>
      <c r="N95" s="12">
        <f t="shared" si="8"/>
        <v>30000000</v>
      </c>
      <c r="O95" s="50"/>
      <c r="P95" s="12">
        <f t="shared" si="9"/>
        <v>0</v>
      </c>
      <c r="Q95" s="37"/>
      <c r="T95" s="50">
        <f t="shared" si="14"/>
        <v>0</v>
      </c>
      <c r="U95" s="50">
        <v>-15000000</v>
      </c>
      <c r="V95" s="50">
        <v>500000</v>
      </c>
      <c r="AA95" s="539">
        <f t="shared" si="10"/>
        <v>15000000</v>
      </c>
      <c r="AB95" s="539">
        <f t="shared" si="11"/>
        <v>-15000000</v>
      </c>
      <c r="AC95" s="539">
        <f t="shared" si="12"/>
        <v>30000000</v>
      </c>
      <c r="AD95" s="539">
        <f t="shared" si="13"/>
        <v>0</v>
      </c>
    </row>
    <row r="96" spans="1:30" x14ac:dyDescent="0.25">
      <c r="A96" s="89">
        <f>SUBTOTAL(103,$B$2:B96)</f>
        <v>95</v>
      </c>
      <c r="B96" s="37" t="s">
        <v>1674</v>
      </c>
      <c r="C96" s="97">
        <v>61806025340032</v>
      </c>
      <c r="D96" s="97" t="str">
        <f>VLOOKUP(C96,'Hemis baza'!K:AJ,26,)</f>
        <v>438211100108</v>
      </c>
      <c r="E96" s="24" t="str">
        <f>VLOOKUP(C96,'Hemis baza'!K:AF,13,)</f>
        <v>To‘lov-shartnoma</v>
      </c>
      <c r="F96" s="109" t="str">
        <f>VLOOKUP(C96,'Hemis baza'!K:AF,3,)</f>
        <v>4-kurs</v>
      </c>
      <c r="G96" s="37" t="s">
        <v>5604</v>
      </c>
      <c r="H96" s="404" t="str">
        <f>VLOOKUP(C96,'Hemis baza'!K:AF,5,)</f>
        <v>1-21 OP</v>
      </c>
      <c r="I96" s="403" t="str">
        <f>VLOOKUP(C96,'Hemis baza'!K:AF,11,)</f>
        <v>Bakalavr</v>
      </c>
      <c r="J96" s="23" t="str">
        <f>VLOOKUP(C96,'Hemis baza'!K:AF,12,)</f>
        <v>Kunduzgi</v>
      </c>
      <c r="K96" s="88" t="s">
        <v>4109</v>
      </c>
      <c r="L96" s="50">
        <v>15000000</v>
      </c>
      <c r="M96" s="50">
        <f>SUMIF('BR 4'!B:B,'4-kurs'!C96,'BR 4'!H:H)</f>
        <v>7700000</v>
      </c>
      <c r="N96" s="12">
        <f t="shared" si="8"/>
        <v>7300000</v>
      </c>
      <c r="O96" s="50"/>
      <c r="P96" s="12">
        <f t="shared" si="9"/>
        <v>0</v>
      </c>
      <c r="Q96" s="37"/>
      <c r="T96" s="50">
        <f t="shared" si="14"/>
        <v>0</v>
      </c>
      <c r="U96" s="50">
        <v>7700000</v>
      </c>
      <c r="V96" s="50">
        <v>0</v>
      </c>
      <c r="AA96" s="539">
        <f t="shared" si="10"/>
        <v>15000000</v>
      </c>
      <c r="AB96" s="539">
        <f t="shared" si="11"/>
        <v>7700000</v>
      </c>
      <c r="AC96" s="539">
        <f t="shared" si="12"/>
        <v>7300000</v>
      </c>
      <c r="AD96" s="539">
        <f t="shared" si="13"/>
        <v>0</v>
      </c>
    </row>
    <row r="97" spans="1:30" x14ac:dyDescent="0.25">
      <c r="A97" s="89">
        <f>SUBTOTAL(103,$B$2:B97)</f>
        <v>96</v>
      </c>
      <c r="B97" s="37" t="s">
        <v>1675</v>
      </c>
      <c r="C97" s="97">
        <v>50907015290040</v>
      </c>
      <c r="D97" s="97" t="str">
        <f>VLOOKUP(C97,'Hemis baza'!K:AJ,26,)</f>
        <v>438211100097</v>
      </c>
      <c r="E97" s="24" t="str">
        <f>VLOOKUP(C97,'Hemis baza'!K:AF,13,)</f>
        <v>To‘lov-shartnoma</v>
      </c>
      <c r="F97" s="109" t="str">
        <f>VLOOKUP(C97,'Hemis baza'!K:AF,3,)</f>
        <v>4-kurs</v>
      </c>
      <c r="G97" s="37" t="s">
        <v>5604</v>
      </c>
      <c r="H97" s="404" t="str">
        <f>VLOOKUP(C97,'Hemis baza'!K:AF,5,)</f>
        <v>S1-21 OP</v>
      </c>
      <c r="I97" s="403" t="str">
        <f>VLOOKUP(C97,'Hemis baza'!K:AF,11,)</f>
        <v>Bakalavr</v>
      </c>
      <c r="J97" s="23" t="str">
        <f>VLOOKUP(C97,'Hemis baza'!K:AF,12,)</f>
        <v>Sirtqi</v>
      </c>
      <c r="K97" s="88" t="s">
        <v>4110</v>
      </c>
      <c r="L97" s="50">
        <v>12000000</v>
      </c>
      <c r="M97" s="50">
        <f>SUMIF('BR 4'!B:B,'4-kurs'!C97,'BR 4'!H:H)</f>
        <v>5000000</v>
      </c>
      <c r="N97" s="12">
        <f t="shared" si="8"/>
        <v>7000000</v>
      </c>
      <c r="O97" s="50"/>
      <c r="P97" s="12">
        <f t="shared" si="9"/>
        <v>0</v>
      </c>
      <c r="Q97" s="37"/>
      <c r="T97" s="50">
        <f t="shared" si="14"/>
        <v>0</v>
      </c>
      <c r="U97" s="50">
        <v>5000000</v>
      </c>
      <c r="V97" s="50">
        <v>0</v>
      </c>
      <c r="AA97" s="539">
        <f t="shared" si="10"/>
        <v>12000000</v>
      </c>
      <c r="AB97" s="539">
        <f t="shared" si="11"/>
        <v>5000000</v>
      </c>
      <c r="AC97" s="539">
        <f t="shared" si="12"/>
        <v>7000000</v>
      </c>
      <c r="AD97" s="539">
        <f t="shared" si="13"/>
        <v>0</v>
      </c>
    </row>
    <row r="98" spans="1:30" x14ac:dyDescent="0.25">
      <c r="A98" s="89">
        <f>SUBTOTAL(103,$B$2:B98)</f>
        <v>97</v>
      </c>
      <c r="B98" s="37" t="s">
        <v>1676</v>
      </c>
      <c r="C98" s="97">
        <v>33107941050045</v>
      </c>
      <c r="D98" s="97" t="str">
        <f>VLOOKUP(C98,'Hemis baza'!K:AJ,26,)</f>
        <v>438211100290</v>
      </c>
      <c r="E98" s="24" t="str">
        <f>VLOOKUP(C98,'Hemis baza'!K:AF,13,)</f>
        <v>To‘lov-shartnoma</v>
      </c>
      <c r="F98" s="109" t="str">
        <f>VLOOKUP(C98,'Hemis baza'!K:AF,3,)</f>
        <v>4-kurs</v>
      </c>
      <c r="G98" s="37" t="s">
        <v>5604</v>
      </c>
      <c r="H98" s="404" t="str">
        <f>VLOOKUP(C98,'Hemis baza'!K:AF,5,)</f>
        <v>S4-21 AP</v>
      </c>
      <c r="I98" s="403" t="str">
        <f>VLOOKUP(C98,'Hemis baza'!K:AF,11,)</f>
        <v>Bakalavr</v>
      </c>
      <c r="J98" s="23" t="str">
        <f>VLOOKUP(C98,'Hemis baza'!K:AF,12,)</f>
        <v>Sirtqi</v>
      </c>
      <c r="K98" s="88" t="s">
        <v>4111</v>
      </c>
      <c r="L98" s="50">
        <v>12000000</v>
      </c>
      <c r="M98" s="50">
        <f>SUMIF('BR 4'!B:B,'4-kurs'!C98,'BR 4'!H:H)</f>
        <v>9000000</v>
      </c>
      <c r="N98" s="12">
        <f t="shared" si="8"/>
        <v>3000000</v>
      </c>
      <c r="O98" s="50"/>
      <c r="P98" s="12">
        <f t="shared" si="9"/>
        <v>0</v>
      </c>
      <c r="Q98" s="37"/>
      <c r="T98" s="50">
        <f t="shared" si="14"/>
        <v>0</v>
      </c>
      <c r="U98" s="50">
        <v>9000000</v>
      </c>
      <c r="V98" s="50">
        <v>0</v>
      </c>
      <c r="AA98" s="539">
        <f t="shared" si="10"/>
        <v>12000000</v>
      </c>
      <c r="AB98" s="539">
        <f t="shared" si="11"/>
        <v>9000000</v>
      </c>
      <c r="AC98" s="539">
        <f t="shared" si="12"/>
        <v>3000000</v>
      </c>
      <c r="AD98" s="539">
        <f t="shared" si="13"/>
        <v>0</v>
      </c>
    </row>
    <row r="99" spans="1:30" x14ac:dyDescent="0.25">
      <c r="A99" s="89">
        <f>SUBTOTAL(103,$B$2:B99)</f>
        <v>98</v>
      </c>
      <c r="B99" s="37" t="s">
        <v>1677</v>
      </c>
      <c r="C99" s="97">
        <v>32910995280053</v>
      </c>
      <c r="D99" s="97" t="str">
        <f>VLOOKUP(C99,'Hemis baza'!K:AJ,26,)</f>
        <v>438211100189</v>
      </c>
      <c r="E99" s="24" t="str">
        <f>VLOOKUP(C99,'Hemis baza'!K:AF,13,)</f>
        <v>To‘lov-shartnoma</v>
      </c>
      <c r="F99" s="109" t="str">
        <f>VLOOKUP(C99,'Hemis baza'!K:AF,3,)</f>
        <v>4-kurs</v>
      </c>
      <c r="G99" s="37" t="s">
        <v>5604</v>
      </c>
      <c r="H99" s="404" t="str">
        <f>VLOOKUP(C99,'Hemis baza'!K:AF,5,)</f>
        <v>S1-21 OP</v>
      </c>
      <c r="I99" s="403" t="str">
        <f>VLOOKUP(C99,'Hemis baza'!K:AF,11,)</f>
        <v>Bakalavr</v>
      </c>
      <c r="J99" s="23" t="str">
        <f>VLOOKUP(C99,'Hemis baza'!K:AF,12,)</f>
        <v>Sirtqi</v>
      </c>
      <c r="K99" s="88" t="s">
        <v>4112</v>
      </c>
      <c r="L99" s="50">
        <v>12000000</v>
      </c>
      <c r="M99" s="50">
        <f>SUMIF('BR 4'!B:B,'4-kurs'!C99,'BR 4'!H:H)</f>
        <v>12000000</v>
      </c>
      <c r="N99" s="12">
        <f t="shared" si="8"/>
        <v>0</v>
      </c>
      <c r="O99" s="50"/>
      <c r="P99" s="12">
        <f t="shared" si="9"/>
        <v>0</v>
      </c>
      <c r="Q99" s="37"/>
      <c r="T99" s="50">
        <f t="shared" si="14"/>
        <v>0</v>
      </c>
      <c r="U99" s="50">
        <v>12000000</v>
      </c>
      <c r="V99" s="50">
        <v>0</v>
      </c>
      <c r="AA99" s="539">
        <f t="shared" si="10"/>
        <v>12000000</v>
      </c>
      <c r="AB99" s="539">
        <f t="shared" si="11"/>
        <v>12000000</v>
      </c>
      <c r="AC99" s="539">
        <f t="shared" si="12"/>
        <v>0</v>
      </c>
      <c r="AD99" s="539">
        <f t="shared" si="13"/>
        <v>0</v>
      </c>
    </row>
    <row r="100" spans="1:30" x14ac:dyDescent="0.25">
      <c r="A100" s="89">
        <f>SUBTOTAL(103,$B$2:B100)</f>
        <v>99</v>
      </c>
      <c r="B100" s="37" t="s">
        <v>1678</v>
      </c>
      <c r="C100" s="97">
        <v>32706965250012</v>
      </c>
      <c r="D100" s="97" t="str">
        <f>VLOOKUP(C100,'Hemis baza'!K:AJ,26,)</f>
        <v>438211100211</v>
      </c>
      <c r="E100" s="24" t="str">
        <f>VLOOKUP(C100,'Hemis baza'!K:AF,13,)</f>
        <v>To‘lov-shartnoma</v>
      </c>
      <c r="F100" s="109" t="str">
        <f>VLOOKUP(C100,'Hemis baza'!K:AF,3,)</f>
        <v>4-kurs</v>
      </c>
      <c r="G100" s="37" t="s">
        <v>4882</v>
      </c>
      <c r="H100" s="404" t="str">
        <f>VLOOKUP(C100,'Hemis baza'!K:AF,5,)</f>
        <v>S1-21 AP</v>
      </c>
      <c r="I100" s="403" t="str">
        <f>VLOOKUP(C100,'Hemis baza'!K:AF,11,)</f>
        <v>Bakalavr</v>
      </c>
      <c r="J100" s="23" t="str">
        <f>VLOOKUP(C100,'Hemis baza'!K:AF,12,)</f>
        <v>Sirtqi</v>
      </c>
      <c r="K100" s="88" t="s">
        <v>4113</v>
      </c>
      <c r="L100" s="50">
        <v>12000000</v>
      </c>
      <c r="M100" s="50">
        <f>SUMIF('BR 4'!B:B,'4-kurs'!C100,'BR 4'!H:H)</f>
        <v>9000700</v>
      </c>
      <c r="N100" s="12">
        <f t="shared" si="8"/>
        <v>2999300</v>
      </c>
      <c r="O100" s="50"/>
      <c r="P100" s="12">
        <f t="shared" si="9"/>
        <v>0</v>
      </c>
      <c r="Q100" s="37"/>
      <c r="T100" s="50">
        <f t="shared" si="14"/>
        <v>0</v>
      </c>
      <c r="U100" s="50">
        <v>9000700</v>
      </c>
      <c r="V100" s="50">
        <v>0</v>
      </c>
      <c r="AA100" s="539">
        <f t="shared" si="10"/>
        <v>12000000</v>
      </c>
      <c r="AB100" s="539">
        <f t="shared" si="11"/>
        <v>9000700</v>
      </c>
      <c r="AC100" s="539">
        <f t="shared" si="12"/>
        <v>2999300</v>
      </c>
      <c r="AD100" s="539">
        <f t="shared" si="13"/>
        <v>0</v>
      </c>
    </row>
    <row r="101" spans="1:30" x14ac:dyDescent="0.25">
      <c r="A101" s="89">
        <f>SUBTOTAL(103,$B$2:B101)</f>
        <v>100</v>
      </c>
      <c r="B101" s="37" t="s">
        <v>1680</v>
      </c>
      <c r="C101" s="97">
        <v>40406901140056</v>
      </c>
      <c r="D101" s="97" t="str">
        <f>VLOOKUP(C101,'Hemis baza'!K:AJ,26,)</f>
        <v>438211100190</v>
      </c>
      <c r="E101" s="24" t="str">
        <f>VLOOKUP(C101,'Hemis baza'!K:AF,13,)</f>
        <v>To‘lov-shartnoma</v>
      </c>
      <c r="F101" s="109" t="str">
        <f>VLOOKUP(C101,'Hemis baza'!K:AF,3,)</f>
        <v>4-kurs</v>
      </c>
      <c r="G101" s="37" t="s">
        <v>5604</v>
      </c>
      <c r="H101" s="404" t="str">
        <f>VLOOKUP(C101,'Hemis baza'!K:AF,5,)</f>
        <v>S1-21 OP</v>
      </c>
      <c r="I101" s="403" t="str">
        <f>VLOOKUP(C101,'Hemis baza'!K:AF,11,)</f>
        <v>Bakalavr</v>
      </c>
      <c r="J101" s="23" t="str">
        <f>VLOOKUP(C101,'Hemis baza'!K:AF,12,)</f>
        <v>Sirtqi</v>
      </c>
      <c r="K101" s="88" t="s">
        <v>4114</v>
      </c>
      <c r="L101" s="50">
        <v>12000000</v>
      </c>
      <c r="M101" s="50">
        <f>SUMIF('BR 4'!B:B,'4-kurs'!C101,'BR 4'!H:H)</f>
        <v>3000000</v>
      </c>
      <c r="N101" s="12">
        <f t="shared" si="8"/>
        <v>9000000</v>
      </c>
      <c r="O101" s="50"/>
      <c r="P101" s="12">
        <f t="shared" si="9"/>
        <v>0</v>
      </c>
      <c r="Q101" s="37"/>
      <c r="T101" s="50">
        <f t="shared" si="14"/>
        <v>0</v>
      </c>
      <c r="U101" s="50">
        <v>3000000</v>
      </c>
      <c r="V101" s="50">
        <v>0</v>
      </c>
      <c r="AA101" s="539">
        <f t="shared" si="10"/>
        <v>12000000</v>
      </c>
      <c r="AB101" s="539">
        <f t="shared" si="11"/>
        <v>3000000</v>
      </c>
      <c r="AC101" s="539">
        <f t="shared" si="12"/>
        <v>9000000</v>
      </c>
      <c r="AD101" s="539">
        <f t="shared" si="13"/>
        <v>0</v>
      </c>
    </row>
    <row r="102" spans="1:30" x14ac:dyDescent="0.25">
      <c r="A102" s="89">
        <f>SUBTOTAL(103,$B$2:B102)</f>
        <v>101</v>
      </c>
      <c r="B102" s="37" t="s">
        <v>1682</v>
      </c>
      <c r="C102" s="97">
        <v>61705045360012</v>
      </c>
      <c r="D102" s="97" t="str">
        <f>VLOOKUP(C102,'Hemis baza'!K:AJ,26,)</f>
        <v>438211100318</v>
      </c>
      <c r="E102" s="24" t="str">
        <f>VLOOKUP(C102,'Hemis baza'!K:AF,13,)</f>
        <v>To‘lov-shartnoma</v>
      </c>
      <c r="F102" s="109" t="str">
        <f>VLOOKUP(C102,'Hemis baza'!K:AF,3,)</f>
        <v>4-kurs</v>
      </c>
      <c r="G102" s="37" t="s">
        <v>270</v>
      </c>
      <c r="H102" s="404" t="str">
        <f>VLOOKUP(C102,'Hemis baza'!K:AF,5,)</f>
        <v>1-21 XTA</v>
      </c>
      <c r="I102" s="403" t="str">
        <f>VLOOKUP(C102,'Hemis baza'!K:AF,11,)</f>
        <v>Bakalavr</v>
      </c>
      <c r="J102" s="23" t="str">
        <f>VLOOKUP(C102,'Hemis baza'!K:AF,12,)</f>
        <v>Kunduzgi</v>
      </c>
      <c r="K102" s="88" t="s">
        <v>4115</v>
      </c>
      <c r="L102" s="50">
        <v>15000000</v>
      </c>
      <c r="M102" s="50">
        <f>SUMIF('BR 4'!B:B,'4-kurs'!C102,'BR 4'!H:H)</f>
        <v>15004600</v>
      </c>
      <c r="N102" s="12">
        <f t="shared" si="8"/>
        <v>0</v>
      </c>
      <c r="O102" s="50"/>
      <c r="P102" s="12">
        <f t="shared" si="9"/>
        <v>4600</v>
      </c>
      <c r="Q102" s="37"/>
      <c r="T102" s="50">
        <f t="shared" si="14"/>
        <v>0</v>
      </c>
      <c r="U102" s="50">
        <v>15004600</v>
      </c>
      <c r="V102" s="50">
        <v>0</v>
      </c>
      <c r="AA102" s="539">
        <f t="shared" si="10"/>
        <v>15000000</v>
      </c>
      <c r="AB102" s="539">
        <f t="shared" si="11"/>
        <v>15004600</v>
      </c>
      <c r="AC102" s="539">
        <f t="shared" si="12"/>
        <v>0</v>
      </c>
      <c r="AD102" s="539">
        <f t="shared" si="13"/>
        <v>4600</v>
      </c>
    </row>
    <row r="103" spans="1:30" x14ac:dyDescent="0.25">
      <c r="A103" s="89">
        <f>SUBTOTAL(103,$B$2:B103)</f>
        <v>102</v>
      </c>
      <c r="B103" s="37" t="s">
        <v>1687</v>
      </c>
      <c r="C103" s="97">
        <v>41907905250019</v>
      </c>
      <c r="D103" s="97" t="str">
        <f>VLOOKUP(C103,'Hemis baza'!K:AJ,26,)</f>
        <v>438211100235</v>
      </c>
      <c r="E103" s="24" t="str">
        <f>VLOOKUP(C103,'Hemis baza'!K:AF,13,)</f>
        <v>To‘lov-shartnoma</v>
      </c>
      <c r="F103" s="109" t="str">
        <f>VLOOKUP(C103,'Hemis baza'!K:AF,3,)</f>
        <v>4-kurs</v>
      </c>
      <c r="G103" s="37" t="s">
        <v>4882</v>
      </c>
      <c r="H103" s="404" t="str">
        <f>VLOOKUP(C103,'Hemis baza'!K:AF,5,)</f>
        <v>S2-21 AP</v>
      </c>
      <c r="I103" s="403" t="str">
        <f>VLOOKUP(C103,'Hemis baza'!K:AF,11,)</f>
        <v>Bakalavr</v>
      </c>
      <c r="J103" s="23" t="str">
        <f>VLOOKUP(C103,'Hemis baza'!K:AF,12,)</f>
        <v>Sirtqi</v>
      </c>
      <c r="K103" s="88" t="s">
        <v>4116</v>
      </c>
      <c r="L103" s="50">
        <v>12000000</v>
      </c>
      <c r="M103" s="50">
        <f>SUMIF('BR 4'!B:B,'4-kurs'!C103,'BR 4'!H:H)</f>
        <v>9000000</v>
      </c>
      <c r="N103" s="12">
        <f t="shared" si="8"/>
        <v>3000000</v>
      </c>
      <c r="O103" s="50"/>
      <c r="P103" s="12">
        <f t="shared" si="9"/>
        <v>0</v>
      </c>
      <c r="Q103" s="37"/>
      <c r="T103" s="50">
        <f t="shared" si="14"/>
        <v>0</v>
      </c>
      <c r="U103" s="50">
        <v>9000000</v>
      </c>
      <c r="V103" s="50">
        <v>0</v>
      </c>
      <c r="AA103" s="539">
        <f t="shared" si="10"/>
        <v>12000000</v>
      </c>
      <c r="AB103" s="539">
        <f t="shared" si="11"/>
        <v>9000000</v>
      </c>
      <c r="AC103" s="539">
        <f t="shared" si="12"/>
        <v>3000000</v>
      </c>
      <c r="AD103" s="539">
        <f t="shared" si="13"/>
        <v>0</v>
      </c>
    </row>
    <row r="104" spans="1:30" x14ac:dyDescent="0.25">
      <c r="A104" s="89">
        <f>SUBTOTAL(103,$B$2:B104)</f>
        <v>103</v>
      </c>
      <c r="B104" s="37" t="s">
        <v>1695</v>
      </c>
      <c r="C104" s="97">
        <v>60809045260035</v>
      </c>
      <c r="D104" s="97" t="str">
        <f>VLOOKUP(C104,'Hemis baza'!K:AJ,26,)</f>
        <v>438211100027</v>
      </c>
      <c r="E104" s="24" t="str">
        <f>VLOOKUP(C104,'Hemis baza'!K:AF,13,)</f>
        <v>To‘lov-shartnoma</v>
      </c>
      <c r="F104" s="109" t="str">
        <f>VLOOKUP(C104,'Hemis baza'!K:AF,3,)</f>
        <v>4-kurs</v>
      </c>
      <c r="G104" s="37" t="s">
        <v>5605</v>
      </c>
      <c r="H104" s="404" t="str">
        <f>VLOOKUP(C104,'Hemis baza'!K:AF,5,)</f>
        <v>1-21 MBTXT</v>
      </c>
      <c r="I104" s="403" t="str">
        <f>VLOOKUP(C104,'Hemis baza'!K:AF,11,)</f>
        <v>Bakalavr</v>
      </c>
      <c r="J104" s="23" t="str">
        <f>VLOOKUP(C104,'Hemis baza'!K:AF,12,)</f>
        <v>Kunduzgi</v>
      </c>
      <c r="K104" s="88" t="s">
        <v>4117</v>
      </c>
      <c r="L104" s="50">
        <v>15000000</v>
      </c>
      <c r="M104" s="50">
        <f>SUMIF('BR 4'!B:B,'4-kurs'!C104,'BR 4'!H:H)</f>
        <v>7500000</v>
      </c>
      <c r="N104" s="12">
        <f t="shared" si="8"/>
        <v>7500000</v>
      </c>
      <c r="O104" s="50"/>
      <c r="P104" s="12">
        <f t="shared" si="9"/>
        <v>0</v>
      </c>
      <c r="Q104" s="37"/>
      <c r="T104" s="50">
        <f t="shared" si="14"/>
        <v>0</v>
      </c>
      <c r="U104" s="50">
        <v>7500000</v>
      </c>
      <c r="V104" s="50">
        <v>0</v>
      </c>
      <c r="AA104" s="539">
        <f t="shared" si="10"/>
        <v>15000000</v>
      </c>
      <c r="AB104" s="539">
        <f t="shared" si="11"/>
        <v>7500000</v>
      </c>
      <c r="AC104" s="539">
        <f t="shared" si="12"/>
        <v>7500000</v>
      </c>
      <c r="AD104" s="539">
        <f t="shared" si="13"/>
        <v>0</v>
      </c>
    </row>
    <row r="105" spans="1:30" x14ac:dyDescent="0.25">
      <c r="A105" s="89">
        <f>SUBTOTAL(103,$B$2:B105)</f>
        <v>104</v>
      </c>
      <c r="B105" s="37" t="s">
        <v>1697</v>
      </c>
      <c r="C105" s="97">
        <v>31009871110085</v>
      </c>
      <c r="D105" s="97" t="str">
        <f>VLOOKUP(C105,'Hemis baza'!K:AJ,26,)</f>
        <v>438211100213</v>
      </c>
      <c r="E105" s="24" t="str">
        <f>VLOOKUP(C105,'Hemis baza'!K:AF,13,)</f>
        <v>To‘lov-shartnoma</v>
      </c>
      <c r="F105" s="109" t="str">
        <f>VLOOKUP(C105,'Hemis baza'!K:AF,3,)</f>
        <v>4-kurs</v>
      </c>
      <c r="G105" s="37" t="s">
        <v>4882</v>
      </c>
      <c r="H105" s="404" t="str">
        <f>VLOOKUP(C105,'Hemis baza'!K:AF,5,)</f>
        <v>S1-21 AP</v>
      </c>
      <c r="I105" s="403" t="str">
        <f>VLOOKUP(C105,'Hemis baza'!K:AF,11,)</f>
        <v>Bakalavr</v>
      </c>
      <c r="J105" s="23" t="str">
        <f>VLOOKUP(C105,'Hemis baza'!K:AF,12,)</f>
        <v>Sirtqi</v>
      </c>
      <c r="K105" s="88" t="s">
        <v>4118</v>
      </c>
      <c r="L105" s="50">
        <v>12000000</v>
      </c>
      <c r="M105" s="50">
        <f>SUMIF('BR 4'!B:B,'4-kurs'!C105,'BR 4'!H:H)</f>
        <v>6003840</v>
      </c>
      <c r="N105" s="12">
        <f t="shared" si="8"/>
        <v>5996160</v>
      </c>
      <c r="O105" s="50">
        <v>6000000</v>
      </c>
      <c r="P105" s="12">
        <f t="shared" si="9"/>
        <v>0</v>
      </c>
      <c r="Q105" s="37" t="s">
        <v>5615</v>
      </c>
      <c r="T105" s="50">
        <f t="shared" si="14"/>
        <v>0</v>
      </c>
      <c r="U105" s="50">
        <v>6003840</v>
      </c>
      <c r="V105" s="50">
        <v>0</v>
      </c>
      <c r="AA105" s="539">
        <f t="shared" si="10"/>
        <v>12000000</v>
      </c>
      <c r="AB105" s="539">
        <f t="shared" si="11"/>
        <v>6003840</v>
      </c>
      <c r="AC105" s="539">
        <f t="shared" si="12"/>
        <v>5996160</v>
      </c>
      <c r="AD105" s="539">
        <f t="shared" si="13"/>
        <v>0</v>
      </c>
    </row>
    <row r="106" spans="1:30" x14ac:dyDescent="0.25">
      <c r="A106" s="89">
        <f>SUBTOTAL(103,$B$2:B106)</f>
        <v>105</v>
      </c>
      <c r="B106" s="37" t="s">
        <v>1700</v>
      </c>
      <c r="C106" s="97">
        <v>60203015260016</v>
      </c>
      <c r="D106" s="97" t="str">
        <f>VLOOKUP(C106,'Hemis baza'!K:AJ,26,)</f>
        <v>438211100072</v>
      </c>
      <c r="E106" s="24" t="str">
        <f>VLOOKUP(C106,'Hemis baza'!K:AF,13,)</f>
        <v>To‘lov-shartnoma</v>
      </c>
      <c r="F106" s="109" t="str">
        <f>VLOOKUP(C106,'Hemis baza'!K:AF,3,)</f>
        <v>4-kurs</v>
      </c>
      <c r="G106" s="37" t="s">
        <v>5604</v>
      </c>
      <c r="H106" s="404" t="str">
        <f>VLOOKUP(C106,'Hemis baza'!K:AF,5,)</f>
        <v>1-21 OP</v>
      </c>
      <c r="I106" s="403" t="str">
        <f>VLOOKUP(C106,'Hemis baza'!K:AF,11,)</f>
        <v>Bakalavr</v>
      </c>
      <c r="J106" s="23" t="str">
        <f>VLOOKUP(C106,'Hemis baza'!K:AF,12,)</f>
        <v>Kunduzgi</v>
      </c>
      <c r="K106" s="88" t="s">
        <v>4119</v>
      </c>
      <c r="L106" s="50">
        <v>15000000</v>
      </c>
      <c r="M106" s="50">
        <f>SUMIF('BR 4'!B:B,'4-kurs'!C106,'BR 4'!H:H)</f>
        <v>15000000</v>
      </c>
      <c r="N106" s="12">
        <f t="shared" si="8"/>
        <v>0</v>
      </c>
      <c r="O106" s="50"/>
      <c r="P106" s="12">
        <f t="shared" si="9"/>
        <v>0</v>
      </c>
      <c r="Q106" s="37"/>
      <c r="T106" s="50">
        <f t="shared" si="14"/>
        <v>0</v>
      </c>
      <c r="U106" s="50">
        <v>15000000</v>
      </c>
      <c r="V106" s="50">
        <v>0</v>
      </c>
      <c r="AA106" s="539">
        <f t="shared" si="10"/>
        <v>15000000</v>
      </c>
      <c r="AB106" s="539">
        <f t="shared" si="11"/>
        <v>15000000</v>
      </c>
      <c r="AC106" s="539">
        <f t="shared" si="12"/>
        <v>0</v>
      </c>
      <c r="AD106" s="539">
        <f t="shared" si="13"/>
        <v>0</v>
      </c>
    </row>
    <row r="107" spans="1:30" x14ac:dyDescent="0.25">
      <c r="A107" s="89">
        <f>SUBTOTAL(103,$B$2:B107)</f>
        <v>106</v>
      </c>
      <c r="B107" s="37" t="s">
        <v>1701</v>
      </c>
      <c r="C107" s="97">
        <v>41812951000023</v>
      </c>
      <c r="D107" s="97" t="str">
        <f>VLOOKUP(C107,'Hemis baza'!K:AJ,26,)</f>
        <v>438211100237</v>
      </c>
      <c r="E107" s="24" t="str">
        <f>VLOOKUP(C107,'Hemis baza'!K:AF,13,)</f>
        <v>To‘lov-shartnoma</v>
      </c>
      <c r="F107" s="109" t="str">
        <f>VLOOKUP(C107,'Hemis baza'!K:AF,3,)</f>
        <v>4-kurs</v>
      </c>
      <c r="G107" s="37" t="s">
        <v>4882</v>
      </c>
      <c r="H107" s="404" t="str">
        <f>VLOOKUP(C107,'Hemis baza'!K:AF,5,)</f>
        <v>S3-21 AP</v>
      </c>
      <c r="I107" s="403" t="str">
        <f>VLOOKUP(C107,'Hemis baza'!K:AF,11,)</f>
        <v>Bakalavr</v>
      </c>
      <c r="J107" s="23" t="str">
        <f>VLOOKUP(C107,'Hemis baza'!K:AF,12,)</f>
        <v>Sirtqi</v>
      </c>
      <c r="K107" s="88" t="s">
        <v>4120</v>
      </c>
      <c r="L107" s="50">
        <v>12000000</v>
      </c>
      <c r="M107" s="50">
        <f>SUMIF('BR 4'!B:B,'4-kurs'!C107,'BR 4'!H:H)</f>
        <v>3921500</v>
      </c>
      <c r="N107" s="12">
        <f t="shared" si="8"/>
        <v>8078500</v>
      </c>
      <c r="O107" s="50"/>
      <c r="P107" s="12">
        <f t="shared" si="9"/>
        <v>0</v>
      </c>
      <c r="Q107" s="37"/>
      <c r="T107" s="50">
        <f t="shared" si="14"/>
        <v>0</v>
      </c>
      <c r="U107" s="50">
        <v>3921500</v>
      </c>
      <c r="V107" s="50">
        <v>0</v>
      </c>
      <c r="AA107" s="539">
        <f t="shared" si="10"/>
        <v>12000000</v>
      </c>
      <c r="AB107" s="539">
        <f t="shared" si="11"/>
        <v>3921500</v>
      </c>
      <c r="AC107" s="539">
        <f t="shared" si="12"/>
        <v>8078500</v>
      </c>
      <c r="AD107" s="539">
        <f t="shared" si="13"/>
        <v>0</v>
      </c>
    </row>
    <row r="108" spans="1:30" x14ac:dyDescent="0.25">
      <c r="A108" s="89">
        <f>SUBTOTAL(103,$B$2:B108)</f>
        <v>107</v>
      </c>
      <c r="B108" s="37" t="s">
        <v>1706</v>
      </c>
      <c r="C108" s="97">
        <v>41010951140028</v>
      </c>
      <c r="D108" s="97" t="str">
        <f>VLOOKUP(C108,'Hemis baza'!K:AJ,26,)</f>
        <v>438211100219</v>
      </c>
      <c r="E108" s="24" t="str">
        <f>VLOOKUP(C108,'Hemis baza'!K:AF,13,)</f>
        <v>To‘lov-shartnoma</v>
      </c>
      <c r="F108" s="109" t="str">
        <f>VLOOKUP(C108,'Hemis baza'!K:AF,3,)</f>
        <v>4-kurs</v>
      </c>
      <c r="G108" s="37" t="s">
        <v>4882</v>
      </c>
      <c r="H108" s="404" t="str">
        <f>VLOOKUP(C108,'Hemis baza'!K:AF,5,)</f>
        <v>S1-21 AP</v>
      </c>
      <c r="I108" s="403" t="str">
        <f>VLOOKUP(C108,'Hemis baza'!K:AF,11,)</f>
        <v>Bakalavr</v>
      </c>
      <c r="J108" s="23" t="str">
        <f>VLOOKUP(C108,'Hemis baza'!K:AF,12,)</f>
        <v>Sirtqi</v>
      </c>
      <c r="K108" s="88" t="s">
        <v>4121</v>
      </c>
      <c r="L108" s="50">
        <v>12000000</v>
      </c>
      <c r="M108" s="50">
        <f>SUMIF('BR 4'!B:B,'4-kurs'!C108,'BR 4'!H:H)</f>
        <v>10000000</v>
      </c>
      <c r="N108" s="12">
        <f t="shared" si="8"/>
        <v>2000000</v>
      </c>
      <c r="O108" s="50"/>
      <c r="P108" s="12">
        <f t="shared" si="9"/>
        <v>0</v>
      </c>
      <c r="Q108" s="37"/>
      <c r="T108" s="50">
        <f t="shared" si="14"/>
        <v>0</v>
      </c>
      <c r="U108" s="50">
        <v>10000000</v>
      </c>
      <c r="V108" s="50">
        <v>0</v>
      </c>
      <c r="AA108" s="539">
        <f t="shared" si="10"/>
        <v>12000000</v>
      </c>
      <c r="AB108" s="539">
        <f t="shared" si="11"/>
        <v>10000000</v>
      </c>
      <c r="AC108" s="539">
        <f t="shared" si="12"/>
        <v>2000000</v>
      </c>
      <c r="AD108" s="539">
        <f t="shared" si="13"/>
        <v>0</v>
      </c>
    </row>
    <row r="109" spans="1:30" x14ac:dyDescent="0.25">
      <c r="A109" s="89">
        <f>SUBTOTAL(103,$B$2:B109)</f>
        <v>108</v>
      </c>
      <c r="B109" s="37" t="s">
        <v>1709</v>
      </c>
      <c r="C109" s="97">
        <v>50309025660019</v>
      </c>
      <c r="D109" s="97" t="str">
        <f>VLOOKUP(C109,'Hemis baza'!K:AJ,26,)</f>
        <v>438211100224</v>
      </c>
      <c r="E109" s="24" t="str">
        <f>VLOOKUP(C109,'Hemis baza'!K:AF,13,)</f>
        <v>To‘lov-shartnoma</v>
      </c>
      <c r="F109" s="109" t="str">
        <f>VLOOKUP(C109,'Hemis baza'!K:AF,3,)</f>
        <v>4-kurs</v>
      </c>
      <c r="G109" s="37" t="s">
        <v>4882</v>
      </c>
      <c r="H109" s="404" t="str">
        <f>VLOOKUP(C109,'Hemis baza'!K:AF,5,)</f>
        <v>S1-21 AP</v>
      </c>
      <c r="I109" s="403" t="str">
        <f>VLOOKUP(C109,'Hemis baza'!K:AF,11,)</f>
        <v>Bakalavr</v>
      </c>
      <c r="J109" s="23" t="str">
        <f>VLOOKUP(C109,'Hemis baza'!K:AF,12,)</f>
        <v>Sirtqi</v>
      </c>
      <c r="K109" s="88" t="s">
        <v>4122</v>
      </c>
      <c r="L109" s="50">
        <v>12000000</v>
      </c>
      <c r="M109" s="50">
        <f>SUMIF('BR 4'!B:B,'4-kurs'!C109,'BR 4'!H:H)</f>
        <v>9000000</v>
      </c>
      <c r="N109" s="12">
        <f t="shared" si="8"/>
        <v>3000000</v>
      </c>
      <c r="O109" s="50"/>
      <c r="P109" s="12">
        <f t="shared" si="9"/>
        <v>0</v>
      </c>
      <c r="Q109" s="37"/>
      <c r="T109" s="50">
        <f t="shared" si="14"/>
        <v>0</v>
      </c>
      <c r="U109" s="50">
        <v>9000000</v>
      </c>
      <c r="V109" s="50">
        <v>0</v>
      </c>
      <c r="AA109" s="539">
        <f t="shared" si="10"/>
        <v>12000000</v>
      </c>
      <c r="AB109" s="539">
        <f t="shared" si="11"/>
        <v>9000000</v>
      </c>
      <c r="AC109" s="539">
        <f t="shared" si="12"/>
        <v>3000000</v>
      </c>
      <c r="AD109" s="539">
        <f t="shared" si="13"/>
        <v>0</v>
      </c>
    </row>
    <row r="110" spans="1:30" x14ac:dyDescent="0.25">
      <c r="A110" s="89">
        <f>SUBTOTAL(103,$B$2:B110)</f>
        <v>109</v>
      </c>
      <c r="B110" s="37" t="s">
        <v>1711</v>
      </c>
      <c r="C110" s="97">
        <v>30706941010010</v>
      </c>
      <c r="D110" s="97" t="str">
        <f>VLOOKUP(C110,'Hemis baza'!K:AJ,26,)</f>
        <v>438211100192</v>
      </c>
      <c r="E110" s="24" t="str">
        <f>VLOOKUP(C110,'Hemis baza'!K:AF,13,)</f>
        <v>To‘lov-shartnoma</v>
      </c>
      <c r="F110" s="109" t="str">
        <f>VLOOKUP(C110,'Hemis baza'!K:AF,3,)</f>
        <v>4-kurs</v>
      </c>
      <c r="G110" s="37" t="s">
        <v>5604</v>
      </c>
      <c r="H110" s="404" t="str">
        <f>VLOOKUP(C110,'Hemis baza'!K:AF,5,)</f>
        <v>S1-21 OP</v>
      </c>
      <c r="I110" s="403" t="str">
        <f>VLOOKUP(C110,'Hemis baza'!K:AF,11,)</f>
        <v>Bakalavr</v>
      </c>
      <c r="J110" s="23" t="str">
        <f>VLOOKUP(C110,'Hemis baza'!K:AF,12,)</f>
        <v>Sirtqi</v>
      </c>
      <c r="K110" s="88" t="s">
        <v>4123</v>
      </c>
      <c r="L110" s="50">
        <v>12000000</v>
      </c>
      <c r="M110" s="50">
        <f>SUMIF('BR 4'!B:B,'4-kurs'!C110,'BR 4'!H:H)</f>
        <v>9000000</v>
      </c>
      <c r="N110" s="12">
        <f t="shared" si="8"/>
        <v>3000000</v>
      </c>
      <c r="O110" s="50"/>
      <c r="P110" s="12">
        <f t="shared" si="9"/>
        <v>0</v>
      </c>
      <c r="Q110" s="37"/>
      <c r="T110" s="50">
        <f t="shared" si="14"/>
        <v>0</v>
      </c>
      <c r="U110" s="50">
        <v>9000000</v>
      </c>
      <c r="V110" s="50">
        <v>0</v>
      </c>
      <c r="AA110" s="539">
        <f t="shared" si="10"/>
        <v>12000000</v>
      </c>
      <c r="AB110" s="539">
        <f t="shared" si="11"/>
        <v>9000000</v>
      </c>
      <c r="AC110" s="539">
        <f t="shared" si="12"/>
        <v>3000000</v>
      </c>
      <c r="AD110" s="539">
        <f t="shared" si="13"/>
        <v>0</v>
      </c>
    </row>
    <row r="111" spans="1:30" x14ac:dyDescent="0.25">
      <c r="A111" s="89">
        <f>SUBTOTAL(103,$B$2:B111)</f>
        <v>110</v>
      </c>
      <c r="B111" s="37" t="s">
        <v>1717</v>
      </c>
      <c r="C111" s="97">
        <v>30101965300028</v>
      </c>
      <c r="D111" s="97" t="str">
        <f>VLOOKUP(C111,'Hemis baza'!K:AJ,26,)</f>
        <v>438211100194</v>
      </c>
      <c r="E111" s="24" t="str">
        <f>VLOOKUP(C111,'Hemis baza'!K:AF,13,)</f>
        <v>To‘lov-shartnoma</v>
      </c>
      <c r="F111" s="109" t="str">
        <f>VLOOKUP(C111,'Hemis baza'!K:AF,3,)</f>
        <v>4-kurs</v>
      </c>
      <c r="G111" s="37" t="s">
        <v>5604</v>
      </c>
      <c r="H111" s="404" t="str">
        <f>VLOOKUP(C111,'Hemis baza'!K:AF,5,)</f>
        <v>S1-21 OP</v>
      </c>
      <c r="I111" s="403" t="str">
        <f>VLOOKUP(C111,'Hemis baza'!K:AF,11,)</f>
        <v>Bakalavr</v>
      </c>
      <c r="J111" s="23" t="str">
        <f>VLOOKUP(C111,'Hemis baza'!K:AF,12,)</f>
        <v>Sirtqi</v>
      </c>
      <c r="K111" s="88" t="s">
        <v>4124</v>
      </c>
      <c r="L111" s="50">
        <v>12000000</v>
      </c>
      <c r="M111" s="50">
        <f>SUMIF('BR 4'!B:B,'4-kurs'!C111,'BR 4'!H:H)</f>
        <v>7500500</v>
      </c>
      <c r="N111" s="12">
        <f t="shared" si="8"/>
        <v>4499500</v>
      </c>
      <c r="O111" s="50"/>
      <c r="P111" s="12">
        <f t="shared" si="9"/>
        <v>0</v>
      </c>
      <c r="Q111" s="37"/>
      <c r="T111" s="50">
        <f t="shared" si="14"/>
        <v>0</v>
      </c>
      <c r="U111" s="50">
        <v>7500500</v>
      </c>
      <c r="V111" s="50">
        <v>9000000</v>
      </c>
      <c r="AA111" s="539">
        <f t="shared" si="10"/>
        <v>12000000</v>
      </c>
      <c r="AB111" s="539">
        <f t="shared" si="11"/>
        <v>7500500</v>
      </c>
      <c r="AC111" s="539">
        <f t="shared" si="12"/>
        <v>4499500</v>
      </c>
      <c r="AD111" s="539">
        <f t="shared" si="13"/>
        <v>0</v>
      </c>
    </row>
    <row r="112" spans="1:30" x14ac:dyDescent="0.25">
      <c r="A112" s="89">
        <f>SUBTOTAL(103,$B$2:B112)</f>
        <v>111</v>
      </c>
      <c r="B112" s="37" t="s">
        <v>1718</v>
      </c>
      <c r="C112" s="97">
        <v>42108941000117</v>
      </c>
      <c r="D112" s="97" t="str">
        <f>VLOOKUP(C112,'Hemis baza'!K:AJ,26,)</f>
        <v>438211100195</v>
      </c>
      <c r="E112" s="24" t="str">
        <f>VLOOKUP(C112,'Hemis baza'!K:AF,13,)</f>
        <v>To‘lov-shartnoma</v>
      </c>
      <c r="F112" s="109" t="str">
        <f>VLOOKUP(C112,'Hemis baza'!K:AF,3,)</f>
        <v>4-kurs</v>
      </c>
      <c r="G112" s="37" t="s">
        <v>5604</v>
      </c>
      <c r="H112" s="404" t="str">
        <f>VLOOKUP(C112,'Hemis baza'!K:AF,5,)</f>
        <v>S4-21 AP</v>
      </c>
      <c r="I112" s="403" t="str">
        <f>VLOOKUP(C112,'Hemis baza'!K:AF,11,)</f>
        <v>Bakalavr</v>
      </c>
      <c r="J112" s="23" t="str">
        <f>VLOOKUP(C112,'Hemis baza'!K:AF,12,)</f>
        <v>Sirtqi</v>
      </c>
      <c r="K112" s="88" t="s">
        <v>4125</v>
      </c>
      <c r="L112" s="50">
        <v>12000000</v>
      </c>
      <c r="M112" s="50">
        <f>SUMIF('BR 4'!B:B,'4-kurs'!C112,'BR 4'!H:H)</f>
        <v>12100000</v>
      </c>
      <c r="N112" s="12">
        <f t="shared" si="8"/>
        <v>0</v>
      </c>
      <c r="O112" s="50"/>
      <c r="P112" s="12">
        <f t="shared" si="9"/>
        <v>100000</v>
      </c>
      <c r="Q112" s="37"/>
      <c r="T112" s="50">
        <f t="shared" si="14"/>
        <v>0</v>
      </c>
      <c r="U112" s="50">
        <v>12100000</v>
      </c>
      <c r="V112" s="50">
        <v>0</v>
      </c>
      <c r="AA112" s="539">
        <f t="shared" si="10"/>
        <v>12000000</v>
      </c>
      <c r="AB112" s="539">
        <f t="shared" si="11"/>
        <v>12100000</v>
      </c>
      <c r="AC112" s="539">
        <f t="shared" si="12"/>
        <v>0</v>
      </c>
      <c r="AD112" s="539">
        <f t="shared" si="13"/>
        <v>100000</v>
      </c>
    </row>
    <row r="113" spans="1:30" x14ac:dyDescent="0.25">
      <c r="A113" s="89">
        <f>SUBTOTAL(103,$B$2:B113)</f>
        <v>112</v>
      </c>
      <c r="B113" s="37" t="s">
        <v>1725</v>
      </c>
      <c r="C113" s="97">
        <v>41309810950017</v>
      </c>
      <c r="D113" s="97" t="str">
        <f>VLOOKUP(C113,'Hemis baza'!K:AJ,26,)</f>
        <v>438211100197</v>
      </c>
      <c r="E113" s="24" t="str">
        <f>VLOOKUP(C113,'Hemis baza'!K:AF,13,)</f>
        <v>To‘lov-shartnoma</v>
      </c>
      <c r="F113" s="109" t="str">
        <f>VLOOKUP(C113,'Hemis baza'!K:AF,3,)</f>
        <v>4-kurs</v>
      </c>
      <c r="G113" s="37" t="s">
        <v>5604</v>
      </c>
      <c r="H113" s="404" t="str">
        <f>VLOOKUP(C113,'Hemis baza'!K:AF,5,)</f>
        <v>S1-21 OP</v>
      </c>
      <c r="I113" s="403" t="str">
        <f>VLOOKUP(C113,'Hemis baza'!K:AF,11,)</f>
        <v>Bakalavr</v>
      </c>
      <c r="J113" s="23" t="str">
        <f>VLOOKUP(C113,'Hemis baza'!K:AF,12,)</f>
        <v>Sirtqi</v>
      </c>
      <c r="K113" s="88" t="s">
        <v>4126</v>
      </c>
      <c r="L113" s="50">
        <v>12000000</v>
      </c>
      <c r="M113" s="50">
        <f>SUMIF('BR 4'!B:B,'4-kurs'!C113,'BR 4'!H:H)</f>
        <v>12000000</v>
      </c>
      <c r="N113" s="12">
        <f t="shared" si="8"/>
        <v>0</v>
      </c>
      <c r="O113" s="50"/>
      <c r="P113" s="12">
        <f t="shared" si="9"/>
        <v>0</v>
      </c>
      <c r="Q113" s="37"/>
      <c r="T113" s="50">
        <f t="shared" si="14"/>
        <v>0</v>
      </c>
      <c r="U113" s="50">
        <v>12000000</v>
      </c>
      <c r="V113" s="50">
        <v>0</v>
      </c>
      <c r="AA113" s="539">
        <f t="shared" si="10"/>
        <v>12000000</v>
      </c>
      <c r="AB113" s="539">
        <f t="shared" si="11"/>
        <v>12000000</v>
      </c>
      <c r="AC113" s="539">
        <f t="shared" si="12"/>
        <v>0</v>
      </c>
      <c r="AD113" s="539">
        <f t="shared" si="13"/>
        <v>0</v>
      </c>
    </row>
    <row r="114" spans="1:30" x14ac:dyDescent="0.25">
      <c r="A114" s="89">
        <f>SUBTOTAL(103,$B$2:B114)</f>
        <v>113</v>
      </c>
      <c r="B114" s="37" t="s">
        <v>1727</v>
      </c>
      <c r="C114" s="97">
        <v>42003801150017</v>
      </c>
      <c r="D114" s="97" t="str">
        <f>VLOOKUP(C114,'Hemis baza'!K:AJ,26,)</f>
        <v>438211100228</v>
      </c>
      <c r="E114" s="24" t="str">
        <f>VLOOKUP(C114,'Hemis baza'!K:AF,13,)</f>
        <v>To‘lov-shartnoma</v>
      </c>
      <c r="F114" s="109" t="str">
        <f>VLOOKUP(C114,'Hemis baza'!K:AF,3,)</f>
        <v>4-kurs</v>
      </c>
      <c r="G114" s="37" t="s">
        <v>4882</v>
      </c>
      <c r="H114" s="404" t="str">
        <f>VLOOKUP(C114,'Hemis baza'!K:AF,5,)</f>
        <v>S1-21 AP</v>
      </c>
      <c r="I114" s="403" t="str">
        <f>VLOOKUP(C114,'Hemis baza'!K:AF,11,)</f>
        <v>Bakalavr</v>
      </c>
      <c r="J114" s="23" t="str">
        <f>VLOOKUP(C114,'Hemis baza'!K:AF,12,)</f>
        <v>Sirtqi</v>
      </c>
      <c r="K114" s="88" t="s">
        <v>4127</v>
      </c>
      <c r="L114" s="50">
        <v>12000000</v>
      </c>
      <c r="M114" s="50">
        <f>SUMIF('BR 4'!B:B,'4-kurs'!C114,'BR 4'!H:H)</f>
        <v>14195592</v>
      </c>
      <c r="N114" s="12">
        <f t="shared" si="8"/>
        <v>0</v>
      </c>
      <c r="O114" s="50"/>
      <c r="P114" s="12">
        <f t="shared" si="9"/>
        <v>2195592</v>
      </c>
      <c r="Q114" s="37"/>
      <c r="T114" s="50">
        <f t="shared" si="14"/>
        <v>1000000</v>
      </c>
      <c r="U114" s="50">
        <v>13195592</v>
      </c>
      <c r="V114" s="50">
        <v>0</v>
      </c>
      <c r="AA114" s="539">
        <f t="shared" si="10"/>
        <v>12000000</v>
      </c>
      <c r="AB114" s="539">
        <f t="shared" si="11"/>
        <v>14195592</v>
      </c>
      <c r="AC114" s="539">
        <f t="shared" si="12"/>
        <v>0</v>
      </c>
      <c r="AD114" s="539">
        <f t="shared" si="13"/>
        <v>2195592</v>
      </c>
    </row>
    <row r="115" spans="1:30" x14ac:dyDescent="0.25">
      <c r="A115" s="89">
        <f>SUBTOTAL(103,$B$2:B115)</f>
        <v>114</v>
      </c>
      <c r="B115" s="37" t="s">
        <v>4128</v>
      </c>
      <c r="C115" s="97">
        <v>40708901000070</v>
      </c>
      <c r="D115" s="97" t="str">
        <f>VLOOKUP(C115,'Hemis baza'!K:AJ,26,)</f>
        <v>438211100232</v>
      </c>
      <c r="E115" s="24" t="str">
        <f>VLOOKUP(C115,'Hemis baza'!K:AF,13,)</f>
        <v>To‘lov-shartnoma</v>
      </c>
      <c r="F115" s="109" t="str">
        <f>VLOOKUP(C115,'Hemis baza'!K:AF,3,)</f>
        <v>4-kurs</v>
      </c>
      <c r="G115" s="37" t="s">
        <v>4882</v>
      </c>
      <c r="H115" s="404" t="str">
        <f>VLOOKUP(C115,'Hemis baza'!K:AF,5,)</f>
        <v>S1-21 AP</v>
      </c>
      <c r="I115" s="403" t="str">
        <f>VLOOKUP(C115,'Hemis baza'!K:AF,11,)</f>
        <v>Bakalavr</v>
      </c>
      <c r="J115" s="23" t="str">
        <f>VLOOKUP(C115,'Hemis baza'!K:AF,12,)</f>
        <v>Sirtqi</v>
      </c>
      <c r="K115" s="100" t="s">
        <v>3124</v>
      </c>
      <c r="L115" s="50">
        <v>12000000</v>
      </c>
      <c r="M115" s="50">
        <f>SUMIF('BR 4'!B:B,'4-kurs'!C115,'BR 4'!H:H)</f>
        <v>12000000</v>
      </c>
      <c r="N115" s="12">
        <f t="shared" si="8"/>
        <v>0</v>
      </c>
      <c r="O115" s="50">
        <v>12000000</v>
      </c>
      <c r="P115" s="12">
        <f t="shared" si="9"/>
        <v>0</v>
      </c>
      <c r="Q115" s="37"/>
      <c r="T115" s="50">
        <f t="shared" si="14"/>
        <v>0</v>
      </c>
      <c r="U115" s="50">
        <v>12000000</v>
      </c>
      <c r="V115" s="50">
        <v>0</v>
      </c>
      <c r="AA115" s="539">
        <f t="shared" si="10"/>
        <v>12000000</v>
      </c>
      <c r="AB115" s="539">
        <f t="shared" si="11"/>
        <v>12000000</v>
      </c>
      <c r="AC115" s="539">
        <f t="shared" si="12"/>
        <v>0</v>
      </c>
      <c r="AD115" s="539">
        <f t="shared" si="13"/>
        <v>0</v>
      </c>
    </row>
    <row r="116" spans="1:30" x14ac:dyDescent="0.25">
      <c r="A116" s="89">
        <f>SUBTOTAL(103,$B$2:B116)</f>
        <v>115</v>
      </c>
      <c r="B116" s="37" t="s">
        <v>1738</v>
      </c>
      <c r="C116" s="97">
        <v>61906025330012</v>
      </c>
      <c r="D116" s="97" t="str">
        <f>VLOOKUP(C116,'Hemis baza'!K:AJ,26,)</f>
        <v>438211100028</v>
      </c>
      <c r="E116" s="24" t="str">
        <f>VLOOKUP(C116,'Hemis baza'!K:AF,13,)</f>
        <v>To‘lov-shartnoma</v>
      </c>
      <c r="F116" s="109" t="str">
        <f>VLOOKUP(C116,'Hemis baza'!K:AF,3,)</f>
        <v>4-kurs</v>
      </c>
      <c r="G116" s="37" t="s">
        <v>5605</v>
      </c>
      <c r="H116" s="404" t="str">
        <f>VLOOKUP(C116,'Hemis baza'!K:AF,5,)</f>
        <v>1-21 MBTXT</v>
      </c>
      <c r="I116" s="403" t="str">
        <f>VLOOKUP(C116,'Hemis baza'!K:AF,11,)</f>
        <v>Bakalavr</v>
      </c>
      <c r="J116" s="23" t="str">
        <f>VLOOKUP(C116,'Hemis baza'!K:AF,12,)</f>
        <v>Kunduzgi</v>
      </c>
      <c r="K116" s="88" t="s">
        <v>4129</v>
      </c>
      <c r="L116" s="50">
        <v>15000000</v>
      </c>
      <c r="M116" s="50">
        <f>SUMIF('BR 4'!B:B,'4-kurs'!C116,'BR 4'!H:H)</f>
        <v>7500000</v>
      </c>
      <c r="N116" s="12">
        <f t="shared" si="8"/>
        <v>7500000</v>
      </c>
      <c r="O116" s="50"/>
      <c r="P116" s="12">
        <f t="shared" si="9"/>
        <v>0</v>
      </c>
      <c r="Q116" s="37"/>
      <c r="T116" s="50">
        <f t="shared" si="14"/>
        <v>0</v>
      </c>
      <c r="U116" s="50">
        <v>7500000</v>
      </c>
      <c r="V116" s="50">
        <v>0</v>
      </c>
      <c r="AA116" s="539">
        <f t="shared" si="10"/>
        <v>15000000</v>
      </c>
      <c r="AB116" s="539">
        <f t="shared" si="11"/>
        <v>7500000</v>
      </c>
      <c r="AC116" s="539">
        <f t="shared" si="12"/>
        <v>7500000</v>
      </c>
      <c r="AD116" s="539">
        <f t="shared" si="13"/>
        <v>0</v>
      </c>
    </row>
    <row r="117" spans="1:30" x14ac:dyDescent="0.25">
      <c r="A117" s="89">
        <f>SUBTOTAL(103,$B$2:B117)</f>
        <v>116</v>
      </c>
      <c r="B117" s="37" t="s">
        <v>1740</v>
      </c>
      <c r="C117" s="97">
        <v>50401036300035</v>
      </c>
      <c r="D117" s="97" t="str">
        <f>VLOOKUP(C117,'Hemis baza'!K:AJ,26,)</f>
        <v>438211100139</v>
      </c>
      <c r="E117" s="24" t="str">
        <f>VLOOKUP(C117,'Hemis baza'!K:AF,13,)</f>
        <v>To‘lov-shartnoma</v>
      </c>
      <c r="F117" s="109" t="str">
        <f>VLOOKUP(C117,'Hemis baza'!K:AF,3,)</f>
        <v>4-kurs</v>
      </c>
      <c r="G117" s="37" t="s">
        <v>4882</v>
      </c>
      <c r="H117" s="404" t="str">
        <f>VLOOKUP(C117,'Hemis baza'!K:AF,5,)</f>
        <v>S1-21 AP</v>
      </c>
      <c r="I117" s="403" t="str">
        <f>VLOOKUP(C117,'Hemis baza'!K:AF,11,)</f>
        <v>Bakalavr</v>
      </c>
      <c r="J117" s="23" t="str">
        <f>VLOOKUP(C117,'Hemis baza'!K:AF,12,)</f>
        <v>Sirtqi</v>
      </c>
      <c r="K117" s="88" t="s">
        <v>4130</v>
      </c>
      <c r="L117" s="50">
        <v>12000000</v>
      </c>
      <c r="M117" s="50">
        <f>SUMIF('BR 4'!B:B,'4-kurs'!C117,'BR 4'!H:H)</f>
        <v>9000000</v>
      </c>
      <c r="N117" s="12">
        <f t="shared" si="8"/>
        <v>3000000</v>
      </c>
      <c r="O117" s="50"/>
      <c r="P117" s="12">
        <f t="shared" si="9"/>
        <v>0</v>
      </c>
      <c r="Q117" s="37"/>
      <c r="T117" s="50">
        <f t="shared" si="14"/>
        <v>0</v>
      </c>
      <c r="U117" s="50">
        <v>9000000</v>
      </c>
      <c r="V117" s="50">
        <v>0</v>
      </c>
      <c r="AA117" s="539">
        <f t="shared" si="10"/>
        <v>12000000</v>
      </c>
      <c r="AB117" s="539">
        <f t="shared" si="11"/>
        <v>9000000</v>
      </c>
      <c r="AC117" s="539">
        <f t="shared" si="12"/>
        <v>3000000</v>
      </c>
      <c r="AD117" s="539">
        <f t="shared" si="13"/>
        <v>0</v>
      </c>
    </row>
    <row r="118" spans="1:30" x14ac:dyDescent="0.25">
      <c r="A118" s="89">
        <f>SUBTOTAL(103,$B$2:B118)</f>
        <v>117</v>
      </c>
      <c r="B118" s="37" t="s">
        <v>1744</v>
      </c>
      <c r="C118" s="97">
        <v>60804035270023</v>
      </c>
      <c r="D118" s="97" t="str">
        <f>VLOOKUP(C118,'Hemis baza'!K:AJ,26,)</f>
        <v>438211100010</v>
      </c>
      <c r="E118" s="24" t="str">
        <f>VLOOKUP(C118,'Hemis baza'!K:AF,13,)</f>
        <v>To‘lov-shartnoma</v>
      </c>
      <c r="F118" s="109" t="str">
        <f>VLOOKUP(C118,'Hemis baza'!K:AF,3,)</f>
        <v>4-kurs</v>
      </c>
      <c r="G118" s="37" t="s">
        <v>5605</v>
      </c>
      <c r="H118" s="404" t="str">
        <f>VLOOKUP(C118,'Hemis baza'!K:AF,5,)</f>
        <v>1-21 MBTXT</v>
      </c>
      <c r="I118" s="403" t="str">
        <f>VLOOKUP(C118,'Hemis baza'!K:AF,11,)</f>
        <v>Bakalavr</v>
      </c>
      <c r="J118" s="23" t="str">
        <f>VLOOKUP(C118,'Hemis baza'!K:AF,12,)</f>
        <v>Kunduzgi</v>
      </c>
      <c r="K118" s="88" t="s">
        <v>4131</v>
      </c>
      <c r="L118" s="50">
        <v>15000000</v>
      </c>
      <c r="M118" s="50">
        <f>SUMIF('BR 4'!B:B,'4-kurs'!C118,'BR 4'!H:H)</f>
        <v>15000000</v>
      </c>
      <c r="N118" s="12">
        <f t="shared" si="8"/>
        <v>0</v>
      </c>
      <c r="O118" s="50"/>
      <c r="P118" s="12">
        <f t="shared" si="9"/>
        <v>0</v>
      </c>
      <c r="Q118" s="37"/>
      <c r="T118" s="50">
        <f t="shared" si="14"/>
        <v>0</v>
      </c>
      <c r="U118" s="50">
        <v>15000000</v>
      </c>
      <c r="V118" s="50">
        <v>0</v>
      </c>
      <c r="AA118" s="539">
        <f t="shared" si="10"/>
        <v>15000000</v>
      </c>
      <c r="AB118" s="539">
        <f t="shared" si="11"/>
        <v>15000000</v>
      </c>
      <c r="AC118" s="539">
        <f t="shared" si="12"/>
        <v>0</v>
      </c>
      <c r="AD118" s="539">
        <f t="shared" si="13"/>
        <v>0</v>
      </c>
    </row>
    <row r="119" spans="1:30" x14ac:dyDescent="0.25">
      <c r="A119" s="89">
        <f>SUBTOTAL(103,$B$2:B119)</f>
        <v>118</v>
      </c>
      <c r="B119" s="37" t="s">
        <v>1745</v>
      </c>
      <c r="C119" s="97">
        <v>30809921110024</v>
      </c>
      <c r="D119" s="97" t="str">
        <f>VLOOKUP(C119,'Hemis baza'!K:AJ,26,)</f>
        <v>438211100239</v>
      </c>
      <c r="E119" s="24" t="str">
        <f>VLOOKUP(C119,'Hemis baza'!K:AF,13,)</f>
        <v>To‘lov-shartnoma</v>
      </c>
      <c r="F119" s="109" t="str">
        <f>VLOOKUP(C119,'Hemis baza'!K:AF,3,)</f>
        <v>4-kurs</v>
      </c>
      <c r="G119" s="37" t="s">
        <v>4882</v>
      </c>
      <c r="H119" s="404" t="str">
        <f>VLOOKUP(C119,'Hemis baza'!K:AF,5,)</f>
        <v>S2-21 AP</v>
      </c>
      <c r="I119" s="403" t="str">
        <f>VLOOKUP(C119,'Hemis baza'!K:AF,11,)</f>
        <v>Bakalavr</v>
      </c>
      <c r="J119" s="23" t="str">
        <f>VLOOKUP(C119,'Hemis baza'!K:AF,12,)</f>
        <v>Sirtqi</v>
      </c>
      <c r="K119" s="99" t="s">
        <v>4132</v>
      </c>
      <c r="L119" s="50">
        <v>12000000</v>
      </c>
      <c r="M119" s="50">
        <f>SUMIF('BR 4'!B:B,'4-kurs'!C119,'BR 4'!H:H)</f>
        <v>7030000</v>
      </c>
      <c r="N119" s="12">
        <f t="shared" si="8"/>
        <v>4970000</v>
      </c>
      <c r="O119" s="50"/>
      <c r="P119" s="12">
        <f t="shared" si="9"/>
        <v>0</v>
      </c>
      <c r="Q119" s="37"/>
      <c r="T119" s="50">
        <f t="shared" si="14"/>
        <v>0</v>
      </c>
      <c r="U119" s="50">
        <v>7030000</v>
      </c>
      <c r="V119" s="50">
        <v>0</v>
      </c>
      <c r="AA119" s="539">
        <f t="shared" si="10"/>
        <v>12000000</v>
      </c>
      <c r="AB119" s="539">
        <f t="shared" si="11"/>
        <v>7030000</v>
      </c>
      <c r="AC119" s="539">
        <f t="shared" si="12"/>
        <v>4970000</v>
      </c>
      <c r="AD119" s="539">
        <f t="shared" si="13"/>
        <v>0</v>
      </c>
    </row>
    <row r="120" spans="1:30" x14ac:dyDescent="0.25">
      <c r="A120" s="89">
        <f>SUBTOTAL(103,$B$2:B120)</f>
        <v>119</v>
      </c>
      <c r="B120" s="37" t="s">
        <v>1747</v>
      </c>
      <c r="C120" s="97">
        <v>41003945280017</v>
      </c>
      <c r="D120" s="97" t="str">
        <f>VLOOKUP(C120,'Hemis baza'!K:AJ,26,)</f>
        <v>438211100305</v>
      </c>
      <c r="E120" s="24" t="str">
        <f>VLOOKUP(C120,'Hemis baza'!K:AF,13,)</f>
        <v>To‘lov-shartnoma</v>
      </c>
      <c r="F120" s="109" t="str">
        <f>VLOOKUP(C120,'Hemis baza'!K:AF,3,)</f>
        <v>4-kurs</v>
      </c>
      <c r="G120" s="37" t="s">
        <v>5604</v>
      </c>
      <c r="H120" s="404" t="str">
        <f>VLOOKUP(C120,'Hemis baza'!K:AF,5,)</f>
        <v>S1-21 OP</v>
      </c>
      <c r="I120" s="403" t="str">
        <f>VLOOKUP(C120,'Hemis baza'!K:AF,11,)</f>
        <v>Bakalavr</v>
      </c>
      <c r="J120" s="23" t="str">
        <f>VLOOKUP(C120,'Hemis baza'!K:AF,12,)</f>
        <v>Sirtqi</v>
      </c>
      <c r="K120" s="100" t="s">
        <v>3124</v>
      </c>
      <c r="L120" s="50">
        <v>12000000</v>
      </c>
      <c r="M120" s="50">
        <f>SUMIF('BR 4'!B:B,'4-kurs'!C120,'BR 4'!H:H)</f>
        <v>5000000</v>
      </c>
      <c r="N120" s="12">
        <f t="shared" si="8"/>
        <v>7000000</v>
      </c>
      <c r="O120" s="50"/>
      <c r="P120" s="12">
        <f t="shared" si="9"/>
        <v>0</v>
      </c>
      <c r="Q120" s="37"/>
      <c r="T120" s="50">
        <f t="shared" si="14"/>
        <v>0</v>
      </c>
      <c r="U120" s="50">
        <v>5000000</v>
      </c>
      <c r="V120" s="50">
        <v>0</v>
      </c>
      <c r="AA120" s="539">
        <f t="shared" si="10"/>
        <v>12000000</v>
      </c>
      <c r="AB120" s="539">
        <f t="shared" si="11"/>
        <v>5000000</v>
      </c>
      <c r="AC120" s="539">
        <f t="shared" si="12"/>
        <v>7000000</v>
      </c>
      <c r="AD120" s="539">
        <f t="shared" si="13"/>
        <v>0</v>
      </c>
    </row>
    <row r="121" spans="1:30" x14ac:dyDescent="0.25">
      <c r="A121" s="89">
        <f>SUBTOTAL(103,$B$2:B121)</f>
        <v>120</v>
      </c>
      <c r="B121" s="37" t="s">
        <v>1749</v>
      </c>
      <c r="C121" s="97">
        <v>62006005280016</v>
      </c>
      <c r="D121" s="97" t="str">
        <f>VLOOKUP(C121,'Hemis baza'!K:AJ,26,)</f>
        <v>438211100085</v>
      </c>
      <c r="E121" s="24" t="str">
        <f>VLOOKUP(C121,'Hemis baza'!K:AF,13,)</f>
        <v>To‘lov-shartnoma</v>
      </c>
      <c r="F121" s="109" t="str">
        <f>VLOOKUP(C121,'Hemis baza'!K:AF,3,)</f>
        <v>4-kurs</v>
      </c>
      <c r="G121" s="37" t="s">
        <v>5604</v>
      </c>
      <c r="H121" s="404" t="str">
        <f>VLOOKUP(C121,'Hemis baza'!K:AF,5,)</f>
        <v>1-21 OP</v>
      </c>
      <c r="I121" s="403" t="str">
        <f>VLOOKUP(C121,'Hemis baza'!K:AF,11,)</f>
        <v>Bakalavr</v>
      </c>
      <c r="J121" s="23" t="str">
        <f>VLOOKUP(C121,'Hemis baza'!K:AF,12,)</f>
        <v>Kunduzgi</v>
      </c>
      <c r="K121" s="88" t="s">
        <v>4133</v>
      </c>
      <c r="L121" s="50">
        <v>15000000</v>
      </c>
      <c r="M121" s="50">
        <f>SUMIF('BR 4'!B:B,'4-kurs'!C121,'BR 4'!H:H)</f>
        <v>15000000</v>
      </c>
      <c r="N121" s="12">
        <f t="shared" si="8"/>
        <v>0</v>
      </c>
      <c r="O121" s="50"/>
      <c r="P121" s="12">
        <f t="shared" si="9"/>
        <v>0</v>
      </c>
      <c r="Q121" s="37"/>
      <c r="T121" s="50">
        <f t="shared" si="14"/>
        <v>0</v>
      </c>
      <c r="U121" s="50">
        <v>15000000</v>
      </c>
      <c r="V121" s="50">
        <v>0</v>
      </c>
      <c r="AA121" s="539">
        <f t="shared" si="10"/>
        <v>15000000</v>
      </c>
      <c r="AB121" s="539">
        <f t="shared" si="11"/>
        <v>15000000</v>
      </c>
      <c r="AC121" s="539">
        <f t="shared" si="12"/>
        <v>0</v>
      </c>
      <c r="AD121" s="539">
        <f t="shared" si="13"/>
        <v>0</v>
      </c>
    </row>
    <row r="122" spans="1:30" x14ac:dyDescent="0.25">
      <c r="A122" s="89">
        <f>SUBTOTAL(103,$B$2:B122)</f>
        <v>121</v>
      </c>
      <c r="B122" s="37" t="s">
        <v>1753</v>
      </c>
      <c r="C122" s="97">
        <v>60110035360018</v>
      </c>
      <c r="D122" s="97" t="str">
        <f>VLOOKUP(C122,'Hemis baza'!K:AJ,26,)</f>
        <v>438211100057</v>
      </c>
      <c r="E122" s="24" t="str">
        <f>VLOOKUP(C122,'Hemis baza'!K:AF,13,)</f>
        <v>To‘lov-shartnoma</v>
      </c>
      <c r="F122" s="109" t="str">
        <f>VLOOKUP(C122,'Hemis baza'!K:AF,3,)</f>
        <v>4-kurs</v>
      </c>
      <c r="G122" s="37" t="s">
        <v>270</v>
      </c>
      <c r="H122" s="404" t="str">
        <f>VLOOKUP(C122,'Hemis baza'!K:AF,5,)</f>
        <v>1-21 XTA</v>
      </c>
      <c r="I122" s="403" t="str">
        <f>VLOOKUP(C122,'Hemis baza'!K:AF,11,)</f>
        <v>Bakalavr</v>
      </c>
      <c r="J122" s="23" t="str">
        <f>VLOOKUP(C122,'Hemis baza'!K:AF,12,)</f>
        <v>Kunduzgi</v>
      </c>
      <c r="K122" s="88" t="s">
        <v>4134</v>
      </c>
      <c r="L122" s="50">
        <v>15000000</v>
      </c>
      <c r="M122" s="50">
        <f>SUMIF('BR 4'!B:B,'4-kurs'!C122,'BR 4'!H:H)</f>
        <v>15000000</v>
      </c>
      <c r="N122" s="12">
        <f t="shared" si="8"/>
        <v>0</v>
      </c>
      <c r="O122" s="50"/>
      <c r="P122" s="12">
        <f t="shared" si="9"/>
        <v>0</v>
      </c>
      <c r="Q122" s="37"/>
      <c r="T122" s="50">
        <f t="shared" si="14"/>
        <v>0</v>
      </c>
      <c r="U122" s="50">
        <v>15000000</v>
      </c>
      <c r="V122" s="50">
        <v>0</v>
      </c>
      <c r="AA122" s="539">
        <f t="shared" si="10"/>
        <v>15000000</v>
      </c>
      <c r="AB122" s="539">
        <f t="shared" si="11"/>
        <v>15000000</v>
      </c>
      <c r="AC122" s="539">
        <f t="shared" si="12"/>
        <v>0</v>
      </c>
      <c r="AD122" s="539">
        <f t="shared" si="13"/>
        <v>0</v>
      </c>
    </row>
    <row r="123" spans="1:30" x14ac:dyDescent="0.25">
      <c r="A123" s="89">
        <f>SUBTOTAL(103,$B$2:B123)</f>
        <v>122</v>
      </c>
      <c r="B123" s="37" t="s">
        <v>1754</v>
      </c>
      <c r="C123" s="97">
        <v>40506851140075</v>
      </c>
      <c r="D123" s="97" t="str">
        <f>VLOOKUP(C123,'Hemis baza'!K:AJ,26,)</f>
        <v>438211100199</v>
      </c>
      <c r="E123" s="24" t="str">
        <f>VLOOKUP(C123,'Hemis baza'!K:AF,13,)</f>
        <v>To‘lov-shartnoma</v>
      </c>
      <c r="F123" s="109" t="str">
        <f>VLOOKUP(C123,'Hemis baza'!K:AF,3,)</f>
        <v>4-kurs</v>
      </c>
      <c r="G123" s="37" t="s">
        <v>5604</v>
      </c>
      <c r="H123" s="404" t="str">
        <f>VLOOKUP(C123,'Hemis baza'!K:AF,5,)</f>
        <v>S1-21 OP</v>
      </c>
      <c r="I123" s="403" t="str">
        <f>VLOOKUP(C123,'Hemis baza'!K:AF,11,)</f>
        <v>Bakalavr</v>
      </c>
      <c r="J123" s="23" t="str">
        <f>VLOOKUP(C123,'Hemis baza'!K:AF,12,)</f>
        <v>Sirtqi</v>
      </c>
      <c r="K123" s="88" t="s">
        <v>4135</v>
      </c>
      <c r="L123" s="50">
        <v>12000000</v>
      </c>
      <c r="M123" s="50">
        <f>SUMIF('BR 4'!B:B,'4-kurs'!C123,'BR 4'!H:H)</f>
        <v>10551162</v>
      </c>
      <c r="N123" s="12">
        <f t="shared" si="8"/>
        <v>1448838</v>
      </c>
      <c r="O123" s="50"/>
      <c r="P123" s="12">
        <f t="shared" si="9"/>
        <v>0</v>
      </c>
      <c r="Q123" s="37"/>
      <c r="T123" s="50">
        <f t="shared" si="14"/>
        <v>0</v>
      </c>
      <c r="U123" s="50">
        <v>10551162</v>
      </c>
      <c r="V123" s="50">
        <v>0</v>
      </c>
      <c r="AA123" s="539">
        <f t="shared" si="10"/>
        <v>12000000</v>
      </c>
      <c r="AB123" s="539">
        <f t="shared" si="11"/>
        <v>10551162</v>
      </c>
      <c r="AC123" s="539">
        <f t="shared" si="12"/>
        <v>1448838</v>
      </c>
      <c r="AD123" s="539">
        <f t="shared" si="13"/>
        <v>0</v>
      </c>
    </row>
    <row r="124" spans="1:30" x14ac:dyDescent="0.25">
      <c r="A124" s="89">
        <f>SUBTOTAL(103,$B$2:B124)</f>
        <v>123</v>
      </c>
      <c r="B124" s="37" t="s">
        <v>1757</v>
      </c>
      <c r="C124" s="97">
        <v>40602912400020</v>
      </c>
      <c r="D124" s="97" t="str">
        <f>VLOOKUP(C124,'Hemis baza'!K:AJ,26,)</f>
        <v>438211100157</v>
      </c>
      <c r="E124" s="24" t="str">
        <f>VLOOKUP(C124,'Hemis baza'!K:AF,13,)</f>
        <v>To‘lov-shartnoma</v>
      </c>
      <c r="F124" s="109" t="str">
        <f>VLOOKUP(C124,'Hemis baza'!K:AF,3,)</f>
        <v>4-kurs</v>
      </c>
      <c r="G124" s="37" t="s">
        <v>4882</v>
      </c>
      <c r="H124" s="404" t="str">
        <f>VLOOKUP(C124,'Hemis baza'!K:AF,5,)</f>
        <v>S1-21 AP</v>
      </c>
      <c r="I124" s="403" t="str">
        <f>VLOOKUP(C124,'Hemis baza'!K:AF,11,)</f>
        <v>Bakalavr</v>
      </c>
      <c r="J124" s="23" t="str">
        <f>VLOOKUP(C124,'Hemis baza'!K:AF,12,)</f>
        <v>Sirtqi</v>
      </c>
      <c r="K124" s="88" t="s">
        <v>4136</v>
      </c>
      <c r="L124" s="50">
        <v>12000000</v>
      </c>
      <c r="M124" s="50">
        <f>SUMIF('BR 4'!B:B,'4-kurs'!C124,'BR 4'!H:H)</f>
        <v>13000000</v>
      </c>
      <c r="N124" s="12">
        <f t="shared" si="8"/>
        <v>0</v>
      </c>
      <c r="O124" s="50"/>
      <c r="P124" s="12">
        <f t="shared" si="9"/>
        <v>1000000</v>
      </c>
      <c r="Q124" s="37"/>
      <c r="T124" s="50">
        <f t="shared" si="14"/>
        <v>0</v>
      </c>
      <c r="U124" s="50">
        <v>13000000</v>
      </c>
      <c r="V124" s="50">
        <v>1000000</v>
      </c>
      <c r="AA124" s="539">
        <f t="shared" si="10"/>
        <v>12000000</v>
      </c>
      <c r="AB124" s="539">
        <f t="shared" si="11"/>
        <v>13000000</v>
      </c>
      <c r="AC124" s="539">
        <f t="shared" si="12"/>
        <v>0</v>
      </c>
      <c r="AD124" s="539">
        <f t="shared" si="13"/>
        <v>1000000</v>
      </c>
    </row>
    <row r="125" spans="1:30" x14ac:dyDescent="0.25">
      <c r="A125" s="89">
        <f>SUBTOTAL(103,$B$2:B125)</f>
        <v>124</v>
      </c>
      <c r="B125" s="37" t="s">
        <v>1758</v>
      </c>
      <c r="C125" s="97">
        <v>61008035310106</v>
      </c>
      <c r="D125" s="97" t="str">
        <f>VLOOKUP(C125,'Hemis baza'!K:AJ,26,)</f>
        <v>438211100011</v>
      </c>
      <c r="E125" s="24" t="str">
        <f>VLOOKUP(C125,'Hemis baza'!K:AF,13,)</f>
        <v>To‘lov-shartnoma</v>
      </c>
      <c r="F125" s="109" t="str">
        <f>VLOOKUP(C125,'Hemis baza'!K:AF,3,)</f>
        <v>4-kurs</v>
      </c>
      <c r="G125" s="37" t="s">
        <v>5605</v>
      </c>
      <c r="H125" s="404" t="str">
        <f>VLOOKUP(C125,'Hemis baza'!K:AF,5,)</f>
        <v>1-21 MBTXT</v>
      </c>
      <c r="I125" s="403" t="str">
        <f>VLOOKUP(C125,'Hemis baza'!K:AF,11,)</f>
        <v>Bakalavr</v>
      </c>
      <c r="J125" s="23" t="str">
        <f>VLOOKUP(C125,'Hemis baza'!K:AF,12,)</f>
        <v>Kunduzgi</v>
      </c>
      <c r="K125" s="88" t="s">
        <v>4137</v>
      </c>
      <c r="L125" s="50">
        <v>15000000</v>
      </c>
      <c r="M125" s="50">
        <f>SUMIF('BR 4'!B:B,'4-kurs'!C125,'BR 4'!H:H)</f>
        <v>10500000</v>
      </c>
      <c r="N125" s="12">
        <f t="shared" si="8"/>
        <v>4500000</v>
      </c>
      <c r="O125" s="50"/>
      <c r="P125" s="12">
        <f t="shared" si="9"/>
        <v>0</v>
      </c>
      <c r="Q125" s="37"/>
      <c r="T125" s="50">
        <f t="shared" si="14"/>
        <v>0</v>
      </c>
      <c r="U125" s="50">
        <v>10500000</v>
      </c>
      <c r="V125" s="50">
        <v>1000000</v>
      </c>
      <c r="AA125" s="539">
        <f t="shared" si="10"/>
        <v>15000000</v>
      </c>
      <c r="AB125" s="539">
        <f t="shared" si="11"/>
        <v>10500000</v>
      </c>
      <c r="AC125" s="539">
        <f t="shared" si="12"/>
        <v>4500000</v>
      </c>
      <c r="AD125" s="539">
        <f t="shared" si="13"/>
        <v>0</v>
      </c>
    </row>
    <row r="126" spans="1:30" x14ac:dyDescent="0.25">
      <c r="A126" s="89">
        <f>SUBTOTAL(103,$B$2:B126)</f>
        <v>125</v>
      </c>
      <c r="B126" s="37" t="s">
        <v>1759</v>
      </c>
      <c r="C126" s="97">
        <v>62512035360014</v>
      </c>
      <c r="D126" s="97" t="str">
        <f>VLOOKUP(C126,'Hemis baza'!K:AJ,26,)</f>
        <v>438211100117</v>
      </c>
      <c r="E126" s="24" t="str">
        <f>VLOOKUP(C126,'Hemis baza'!K:AF,13,)</f>
        <v>To‘lov-shartnoma</v>
      </c>
      <c r="F126" s="109" t="str">
        <f>VLOOKUP(C126,'Hemis baza'!K:AF,3,)</f>
        <v>4-kurs</v>
      </c>
      <c r="G126" s="37" t="s">
        <v>4882</v>
      </c>
      <c r="H126" s="404" t="str">
        <f>VLOOKUP(C126,'Hemis baza'!K:AF,5,)</f>
        <v>1-21 AP</v>
      </c>
      <c r="I126" s="403" t="str">
        <f>VLOOKUP(C126,'Hemis baza'!K:AF,11,)</f>
        <v>Bakalavr</v>
      </c>
      <c r="J126" s="23" t="str">
        <f>VLOOKUP(C126,'Hemis baza'!K:AF,12,)</f>
        <v>Kunduzgi</v>
      </c>
      <c r="K126" s="88" t="s">
        <v>4138</v>
      </c>
      <c r="L126" s="50">
        <v>15000000</v>
      </c>
      <c r="M126" s="50">
        <f>SUMIF('BR 4'!B:B,'4-kurs'!C126,'BR 4'!H:H)</f>
        <v>7500000</v>
      </c>
      <c r="N126" s="12">
        <f t="shared" si="8"/>
        <v>7500000</v>
      </c>
      <c r="O126" s="50"/>
      <c r="P126" s="12">
        <f t="shared" si="9"/>
        <v>0</v>
      </c>
      <c r="Q126" s="37"/>
      <c r="T126" s="50">
        <f t="shared" si="14"/>
        <v>0</v>
      </c>
      <c r="U126" s="50">
        <v>7500000</v>
      </c>
      <c r="V126" s="50">
        <v>0</v>
      </c>
      <c r="AA126" s="539">
        <f t="shared" si="10"/>
        <v>15000000</v>
      </c>
      <c r="AB126" s="539">
        <f t="shared" si="11"/>
        <v>7500000</v>
      </c>
      <c r="AC126" s="539">
        <f t="shared" si="12"/>
        <v>7500000</v>
      </c>
      <c r="AD126" s="539">
        <f t="shared" si="13"/>
        <v>0</v>
      </c>
    </row>
    <row r="127" spans="1:30" x14ac:dyDescent="0.25">
      <c r="A127" s="89">
        <f>SUBTOTAL(103,$B$2:B127)</f>
        <v>126</v>
      </c>
      <c r="B127" s="37" t="s">
        <v>1760</v>
      </c>
      <c r="C127" s="97">
        <v>62909035270049</v>
      </c>
      <c r="D127" s="97" t="str">
        <f>VLOOKUP(C127,'Hemis baza'!K:AJ,26,)</f>
        <v>438211100041</v>
      </c>
      <c r="E127" s="24" t="str">
        <f>VLOOKUP(C127,'Hemis baza'!K:AF,13,)</f>
        <v>To‘lov-shartnoma</v>
      </c>
      <c r="F127" s="109" t="str">
        <f>VLOOKUP(C127,'Hemis baza'!K:AF,3,)</f>
        <v>4-kurs</v>
      </c>
      <c r="G127" s="37" t="s">
        <v>5604</v>
      </c>
      <c r="H127" s="404" t="str">
        <f>VLOOKUP(C127,'Hemis baza'!K:AF,5,)</f>
        <v>1-21 OP</v>
      </c>
      <c r="I127" s="403" t="str">
        <f>VLOOKUP(C127,'Hemis baza'!K:AF,11,)</f>
        <v>Bakalavr</v>
      </c>
      <c r="J127" s="23" t="str">
        <f>VLOOKUP(C127,'Hemis baza'!K:AF,12,)</f>
        <v>Kunduzgi</v>
      </c>
      <c r="K127" s="88" t="s">
        <v>4139</v>
      </c>
      <c r="L127" s="50">
        <v>15000000</v>
      </c>
      <c r="M127" s="50">
        <f>SUMIF('BR 4'!B:B,'4-kurs'!C127,'BR 4'!H:H)</f>
        <v>7500000</v>
      </c>
      <c r="N127" s="12">
        <f t="shared" si="8"/>
        <v>7500000</v>
      </c>
      <c r="O127" s="50"/>
      <c r="P127" s="12">
        <f t="shared" si="9"/>
        <v>0</v>
      </c>
      <c r="Q127" s="37"/>
      <c r="T127" s="50">
        <f t="shared" si="14"/>
        <v>0</v>
      </c>
      <c r="U127" s="50">
        <v>7500000</v>
      </c>
      <c r="V127" s="50">
        <v>0</v>
      </c>
      <c r="AA127" s="539">
        <f t="shared" si="10"/>
        <v>15000000</v>
      </c>
      <c r="AB127" s="539">
        <f t="shared" si="11"/>
        <v>7500000</v>
      </c>
      <c r="AC127" s="539">
        <f t="shared" si="12"/>
        <v>7500000</v>
      </c>
      <c r="AD127" s="539">
        <f t="shared" si="13"/>
        <v>0</v>
      </c>
    </row>
    <row r="128" spans="1:30" x14ac:dyDescent="0.25">
      <c r="A128" s="89">
        <f>SUBTOTAL(103,$B$2:B128)</f>
        <v>127</v>
      </c>
      <c r="B128" s="37" t="s">
        <v>1761</v>
      </c>
      <c r="C128" s="97">
        <v>50101005380027</v>
      </c>
      <c r="D128" s="97" t="str">
        <f>VLOOKUP(C128,'Hemis baza'!K:AJ,26,)</f>
        <v>438211100291</v>
      </c>
      <c r="E128" s="24" t="str">
        <f>VLOOKUP(C128,'Hemis baza'!K:AF,13,)</f>
        <v>To‘lov-shartnoma</v>
      </c>
      <c r="F128" s="109" t="str">
        <f>VLOOKUP(C128,'Hemis baza'!K:AF,3,)</f>
        <v>4-kurs</v>
      </c>
      <c r="G128" s="37" t="s">
        <v>5604</v>
      </c>
      <c r="H128" s="404" t="str">
        <f>VLOOKUP(C128,'Hemis baza'!K:AF,5,)</f>
        <v>S1-21 OP</v>
      </c>
      <c r="I128" s="403" t="str">
        <f>VLOOKUP(C128,'Hemis baza'!K:AF,11,)</f>
        <v>Bakalavr</v>
      </c>
      <c r="J128" s="23" t="str">
        <f>VLOOKUP(C128,'Hemis baza'!K:AF,12,)</f>
        <v>Sirtqi</v>
      </c>
      <c r="K128" s="88" t="s">
        <v>4140</v>
      </c>
      <c r="L128" s="50">
        <v>12000000</v>
      </c>
      <c r="M128" s="50">
        <f>SUMIF('BR 4'!B:B,'4-kurs'!C128,'BR 4'!H:H)</f>
        <v>14000000</v>
      </c>
      <c r="N128" s="12">
        <f t="shared" si="8"/>
        <v>0</v>
      </c>
      <c r="O128" s="50"/>
      <c r="P128" s="12">
        <f t="shared" si="9"/>
        <v>2000000</v>
      </c>
      <c r="Q128" s="37"/>
      <c r="T128" s="50">
        <f t="shared" si="14"/>
        <v>2000000</v>
      </c>
      <c r="U128" s="50">
        <v>12000000</v>
      </c>
      <c r="V128" s="50">
        <v>0</v>
      </c>
      <c r="AA128" s="539">
        <f t="shared" si="10"/>
        <v>12000000</v>
      </c>
      <c r="AB128" s="539">
        <f t="shared" si="11"/>
        <v>14000000</v>
      </c>
      <c r="AC128" s="539">
        <f t="shared" si="12"/>
        <v>0</v>
      </c>
      <c r="AD128" s="539">
        <f t="shared" si="13"/>
        <v>2000000</v>
      </c>
    </row>
    <row r="129" spans="1:30" x14ac:dyDescent="0.25">
      <c r="A129" s="89">
        <f>SUBTOTAL(103,$B$2:B129)</f>
        <v>128</v>
      </c>
      <c r="B129" s="37" t="s">
        <v>1783</v>
      </c>
      <c r="C129" s="97">
        <v>31208891140072</v>
      </c>
      <c r="D129" s="97" t="str">
        <f>VLOOKUP(C129,'Hemis baza'!K:AJ,26,)</f>
        <v>438211100200</v>
      </c>
      <c r="E129" s="24" t="str">
        <f>VLOOKUP(C129,'Hemis baza'!K:AF,13,)</f>
        <v>To‘lov-shartnoma</v>
      </c>
      <c r="F129" s="109" t="str">
        <f>VLOOKUP(C129,'Hemis baza'!K:AF,3,)</f>
        <v>4-kurs</v>
      </c>
      <c r="G129" s="37" t="s">
        <v>5604</v>
      </c>
      <c r="H129" s="404" t="str">
        <f>VLOOKUP(C129,'Hemis baza'!K:AF,5,)</f>
        <v>S1-21 OP</v>
      </c>
      <c r="I129" s="403" t="str">
        <f>VLOOKUP(C129,'Hemis baza'!K:AF,11,)</f>
        <v>Bakalavr</v>
      </c>
      <c r="J129" s="23" t="str">
        <f>VLOOKUP(C129,'Hemis baza'!K:AF,12,)</f>
        <v>Sirtqi</v>
      </c>
      <c r="K129" s="88" t="s">
        <v>4141</v>
      </c>
      <c r="L129" s="50">
        <v>12000000</v>
      </c>
      <c r="M129" s="50">
        <f>SUMIF('BR 4'!B:B,'4-kurs'!C129,'BR 4'!H:H)</f>
        <v>12000000</v>
      </c>
      <c r="N129" s="12">
        <f t="shared" si="8"/>
        <v>0</v>
      </c>
      <c r="O129" s="50"/>
      <c r="P129" s="12">
        <f t="shared" si="9"/>
        <v>0</v>
      </c>
      <c r="Q129" s="37"/>
      <c r="T129" s="50">
        <f t="shared" si="14"/>
        <v>0</v>
      </c>
      <c r="U129" s="50">
        <v>12000000</v>
      </c>
      <c r="V129" s="50">
        <v>0</v>
      </c>
      <c r="AA129" s="539">
        <f t="shared" si="10"/>
        <v>12000000</v>
      </c>
      <c r="AB129" s="539">
        <f t="shared" si="11"/>
        <v>12000000</v>
      </c>
      <c r="AC129" s="539">
        <f t="shared" si="12"/>
        <v>0</v>
      </c>
      <c r="AD129" s="539">
        <f t="shared" si="13"/>
        <v>0</v>
      </c>
    </row>
    <row r="130" spans="1:30" x14ac:dyDescent="0.25">
      <c r="A130" s="89">
        <f>SUBTOTAL(103,$B$2:B130)</f>
        <v>129</v>
      </c>
      <c r="B130" s="37" t="s">
        <v>1784</v>
      </c>
      <c r="C130" s="97">
        <v>53006045300022</v>
      </c>
      <c r="D130" s="97" t="str">
        <f>VLOOKUP(C130,'Hemis baza'!K:AJ,26,)</f>
        <v>438211100159</v>
      </c>
      <c r="E130" s="24" t="str">
        <f>VLOOKUP(C130,'Hemis baza'!K:AF,13,)</f>
        <v>To‘lov-shartnoma</v>
      </c>
      <c r="F130" s="109" t="str">
        <f>VLOOKUP(C130,'Hemis baza'!K:AF,3,)</f>
        <v>4-kurs</v>
      </c>
      <c r="G130" s="37" t="s">
        <v>4882</v>
      </c>
      <c r="H130" s="404" t="str">
        <f>VLOOKUP(C130,'Hemis baza'!K:AF,5,)</f>
        <v>2-21 AP</v>
      </c>
      <c r="I130" s="403" t="str">
        <f>VLOOKUP(C130,'Hemis baza'!K:AF,11,)</f>
        <v>Bakalavr</v>
      </c>
      <c r="J130" s="23" t="str">
        <f>VLOOKUP(C130,'Hemis baza'!K:AF,12,)</f>
        <v>Kunduzgi</v>
      </c>
      <c r="K130" s="88" t="s">
        <v>4142</v>
      </c>
      <c r="L130" s="50">
        <v>15000000</v>
      </c>
      <c r="M130" s="50">
        <f>SUMIF('BR 4'!B:B,'4-kurs'!C130,'BR 4'!H:H)</f>
        <v>7500000</v>
      </c>
      <c r="N130" s="12">
        <f t="shared" ref="N130:N193" si="15">IF((L130)-M130&gt;0,(L130)-M130,0)</f>
        <v>7500000</v>
      </c>
      <c r="O130" s="50"/>
      <c r="P130" s="12">
        <f t="shared" si="9"/>
        <v>0</v>
      </c>
      <c r="Q130" s="37"/>
      <c r="T130" s="50">
        <f t="shared" si="14"/>
        <v>0</v>
      </c>
      <c r="U130" s="50">
        <v>7500000</v>
      </c>
      <c r="V130" s="50">
        <v>0</v>
      </c>
      <c r="AA130" s="539">
        <f t="shared" si="10"/>
        <v>15000000</v>
      </c>
      <c r="AB130" s="539">
        <f t="shared" si="11"/>
        <v>7500000</v>
      </c>
      <c r="AC130" s="539">
        <f t="shared" si="12"/>
        <v>7500000</v>
      </c>
      <c r="AD130" s="539">
        <f t="shared" si="13"/>
        <v>0</v>
      </c>
    </row>
    <row r="131" spans="1:30" x14ac:dyDescent="0.25">
      <c r="A131" s="89">
        <f>SUBTOTAL(103,$B$2:B131)</f>
        <v>130</v>
      </c>
      <c r="B131" s="37" t="s">
        <v>1800</v>
      </c>
      <c r="C131" s="97">
        <v>41602931110035</v>
      </c>
      <c r="D131" s="97" t="str">
        <f>VLOOKUP(C131,'Hemis baza'!K:AJ,26,)</f>
        <v>438221100002</v>
      </c>
      <c r="E131" s="24" t="str">
        <f>VLOOKUP(C131,'Hemis baza'!K:AF,13,)</f>
        <v>To‘lov-shartnoma</v>
      </c>
      <c r="F131" s="109" t="str">
        <f>VLOOKUP(C131,'Hemis baza'!K:AF,3,)</f>
        <v>4-kurs</v>
      </c>
      <c r="G131" s="37" t="s">
        <v>5604</v>
      </c>
      <c r="H131" s="404" t="str">
        <f>VLOOKUP(C131,'Hemis baza'!K:AF,5,)</f>
        <v>S1-21 OP</v>
      </c>
      <c r="I131" s="403" t="str">
        <f>VLOOKUP(C131,'Hemis baza'!K:AF,11,)</f>
        <v>Bakalavr</v>
      </c>
      <c r="J131" s="23" t="str">
        <f>VLOOKUP(C131,'Hemis baza'!K:AF,12,)</f>
        <v>Sirtqi</v>
      </c>
      <c r="K131" s="88" t="s">
        <v>4144</v>
      </c>
      <c r="L131" s="50">
        <v>12000000</v>
      </c>
      <c r="M131" s="50">
        <f>SUMIF('BR 4'!B:B,'4-kurs'!C131,'BR 4'!H:H)</f>
        <v>6000000</v>
      </c>
      <c r="N131" s="12">
        <f t="shared" si="15"/>
        <v>6000000</v>
      </c>
      <c r="O131" s="50"/>
      <c r="P131" s="12">
        <f t="shared" ref="P131:P194" si="16">IF((L131)-M131&lt;0,M131-(L131),0)</f>
        <v>0</v>
      </c>
      <c r="Q131" s="37"/>
      <c r="T131" s="50">
        <f t="shared" si="14"/>
        <v>0</v>
      </c>
      <c r="U131" s="50">
        <v>6000000</v>
      </c>
      <c r="V131" s="50">
        <v>0</v>
      </c>
      <c r="AA131" s="539">
        <f t="shared" ref="AA131:AA194" si="17">L131</f>
        <v>12000000</v>
      </c>
      <c r="AB131" s="539">
        <f t="shared" ref="AB131:AB194" si="18">M131</f>
        <v>6000000</v>
      </c>
      <c r="AC131" s="539">
        <f t="shared" ref="AC131:AC194" si="19">N131</f>
        <v>6000000</v>
      </c>
      <c r="AD131" s="539">
        <f t="shared" ref="AD131:AD194" si="20">P131</f>
        <v>0</v>
      </c>
    </row>
    <row r="132" spans="1:30" x14ac:dyDescent="0.25">
      <c r="A132" s="89">
        <f>SUBTOTAL(103,$B$2:B132)</f>
        <v>131</v>
      </c>
      <c r="B132" s="37" t="s">
        <v>1810</v>
      </c>
      <c r="C132" s="97">
        <v>61609035260015</v>
      </c>
      <c r="D132" s="97" t="str">
        <f>VLOOKUP(C132,'Hemis baza'!K:AJ,26,)</f>
        <v>438211100244</v>
      </c>
      <c r="E132" s="24" t="str">
        <f>VLOOKUP(C132,'Hemis baza'!K:AF,13,)</f>
        <v>To‘lov-shartnoma</v>
      </c>
      <c r="F132" s="109" t="str">
        <f>VLOOKUP(C132,'Hemis baza'!K:AF,3,)</f>
        <v>4-kurs</v>
      </c>
      <c r="G132" s="37" t="s">
        <v>4882</v>
      </c>
      <c r="H132" s="404" t="str">
        <f>VLOOKUP(C132,'Hemis baza'!K:AF,5,)</f>
        <v>S2-21 AP</v>
      </c>
      <c r="I132" s="403" t="str">
        <f>VLOOKUP(C132,'Hemis baza'!K:AF,11,)</f>
        <v>Bakalavr</v>
      </c>
      <c r="J132" s="23" t="str">
        <f>VLOOKUP(C132,'Hemis baza'!K:AF,12,)</f>
        <v>Sirtqi</v>
      </c>
      <c r="K132" s="99" t="s">
        <v>4145</v>
      </c>
      <c r="L132" s="50">
        <v>12000000</v>
      </c>
      <c r="M132" s="50">
        <f>SUMIF('BR 4'!B:B,'4-kurs'!C132,'BR 4'!H:H)</f>
        <v>8000000</v>
      </c>
      <c r="N132" s="12">
        <f t="shared" si="15"/>
        <v>4000000</v>
      </c>
      <c r="O132" s="50"/>
      <c r="P132" s="12">
        <f t="shared" si="16"/>
        <v>0</v>
      </c>
      <c r="Q132" s="37"/>
      <c r="T132" s="50">
        <f t="shared" si="14"/>
        <v>0</v>
      </c>
      <c r="U132" s="50">
        <v>8000000</v>
      </c>
      <c r="V132" s="50">
        <v>0</v>
      </c>
      <c r="AA132" s="539">
        <f t="shared" si="17"/>
        <v>12000000</v>
      </c>
      <c r="AB132" s="539">
        <f t="shared" si="18"/>
        <v>8000000</v>
      </c>
      <c r="AC132" s="539">
        <f t="shared" si="19"/>
        <v>4000000</v>
      </c>
      <c r="AD132" s="539">
        <f t="shared" si="20"/>
        <v>0</v>
      </c>
    </row>
    <row r="133" spans="1:30" x14ac:dyDescent="0.25">
      <c r="A133" s="89">
        <f>SUBTOTAL(103,$B$2:B133)</f>
        <v>132</v>
      </c>
      <c r="B133" s="37" t="s">
        <v>1813</v>
      </c>
      <c r="C133" s="97">
        <v>31409995260075</v>
      </c>
      <c r="D133" s="97" t="str">
        <f>VLOOKUP(C133,'Hemis baza'!K:AJ,26,)</f>
        <v>438211100109</v>
      </c>
      <c r="E133" s="24" t="str">
        <f>VLOOKUP(C133,'Hemis baza'!K:AF,13,)</f>
        <v>To‘lov-shartnoma</v>
      </c>
      <c r="F133" s="109" t="str">
        <f>VLOOKUP(C133,'Hemis baza'!K:AF,3,)</f>
        <v>4-kurs</v>
      </c>
      <c r="G133" s="37" t="s">
        <v>5604</v>
      </c>
      <c r="H133" s="404" t="str">
        <f>VLOOKUP(C133,'Hemis baza'!K:AF,5,)</f>
        <v>1-21 OP</v>
      </c>
      <c r="I133" s="403" t="str">
        <f>VLOOKUP(C133,'Hemis baza'!K:AF,11,)</f>
        <v>Bakalavr</v>
      </c>
      <c r="J133" s="23" t="str">
        <f>VLOOKUP(C133,'Hemis baza'!K:AF,12,)</f>
        <v>Kunduzgi</v>
      </c>
      <c r="K133" s="88" t="s">
        <v>4146</v>
      </c>
      <c r="L133" s="50">
        <v>15000000</v>
      </c>
      <c r="M133" s="50">
        <f>SUMIF('BR 4'!B:B,'4-kurs'!C133,'BR 4'!H:H)</f>
        <v>7500000</v>
      </c>
      <c r="N133" s="12">
        <f t="shared" si="15"/>
        <v>7500000</v>
      </c>
      <c r="O133" s="50"/>
      <c r="P133" s="12">
        <f t="shared" si="16"/>
        <v>0</v>
      </c>
      <c r="Q133" s="37"/>
      <c r="T133" s="50">
        <f t="shared" si="14"/>
        <v>0</v>
      </c>
      <c r="U133" s="50">
        <v>7500000</v>
      </c>
      <c r="V133" s="50">
        <v>0</v>
      </c>
      <c r="AA133" s="539">
        <f t="shared" si="17"/>
        <v>15000000</v>
      </c>
      <c r="AB133" s="539">
        <f t="shared" si="18"/>
        <v>7500000</v>
      </c>
      <c r="AC133" s="539">
        <f t="shared" si="19"/>
        <v>7500000</v>
      </c>
      <c r="AD133" s="539">
        <f t="shared" si="20"/>
        <v>0</v>
      </c>
    </row>
    <row r="134" spans="1:30" x14ac:dyDescent="0.25">
      <c r="A134" s="89">
        <f>SUBTOTAL(103,$B$2:B134)</f>
        <v>133</v>
      </c>
      <c r="B134" s="37" t="s">
        <v>1814</v>
      </c>
      <c r="C134" s="97">
        <v>62807035300013</v>
      </c>
      <c r="D134" s="97" t="str">
        <f>VLOOKUP(C134,'Hemis baza'!K:AJ,26,)</f>
        <v>438211100132</v>
      </c>
      <c r="E134" s="24" t="str">
        <f>VLOOKUP(C134,'Hemis baza'!K:AF,13,)</f>
        <v>To‘lov-shartnoma</v>
      </c>
      <c r="F134" s="109" t="str">
        <f>VLOOKUP(C134,'Hemis baza'!K:AF,3,)</f>
        <v>4-kurs</v>
      </c>
      <c r="G134" s="37" t="s">
        <v>4882</v>
      </c>
      <c r="H134" s="404" t="str">
        <f>VLOOKUP(C134,'Hemis baza'!K:AF,5,)</f>
        <v>2-21 AP</v>
      </c>
      <c r="I134" s="403" t="str">
        <f>VLOOKUP(C134,'Hemis baza'!K:AF,11,)</f>
        <v>Bakalavr</v>
      </c>
      <c r="J134" s="23" t="str">
        <f>VLOOKUP(C134,'Hemis baza'!K:AF,12,)</f>
        <v>Kunduzgi</v>
      </c>
      <c r="K134" s="88" t="s">
        <v>4147</v>
      </c>
      <c r="L134" s="50">
        <v>15000000</v>
      </c>
      <c r="M134" s="50">
        <f>SUMIF('BR 4'!B:B,'4-kurs'!C134,'BR 4'!H:H)</f>
        <v>15000000</v>
      </c>
      <c r="N134" s="12">
        <f t="shared" si="15"/>
        <v>0</v>
      </c>
      <c r="O134" s="50"/>
      <c r="P134" s="12">
        <f t="shared" si="16"/>
        <v>0</v>
      </c>
      <c r="Q134" s="37"/>
      <c r="T134" s="50">
        <f t="shared" si="14"/>
        <v>0</v>
      </c>
      <c r="U134" s="50">
        <v>15000000</v>
      </c>
      <c r="V134" s="50">
        <v>0</v>
      </c>
      <c r="AA134" s="539">
        <f t="shared" si="17"/>
        <v>15000000</v>
      </c>
      <c r="AB134" s="539">
        <f t="shared" si="18"/>
        <v>15000000</v>
      </c>
      <c r="AC134" s="539">
        <f t="shared" si="19"/>
        <v>0</v>
      </c>
      <c r="AD134" s="539">
        <f t="shared" si="20"/>
        <v>0</v>
      </c>
    </row>
    <row r="135" spans="1:30" x14ac:dyDescent="0.25">
      <c r="A135" s="89">
        <f>SUBTOTAL(103,$B$2:B135)</f>
        <v>134</v>
      </c>
      <c r="B135" s="37" t="s">
        <v>1817</v>
      </c>
      <c r="C135" s="97">
        <v>30306861090039</v>
      </c>
      <c r="D135" s="97" t="str">
        <f>VLOOKUP(C135,'Hemis baza'!K:AJ,26,)</f>
        <v>438211100234</v>
      </c>
      <c r="E135" s="24" t="str">
        <f>VLOOKUP(C135,'Hemis baza'!K:AF,13,)</f>
        <v>To‘lov-shartnoma</v>
      </c>
      <c r="F135" s="109" t="str">
        <f>VLOOKUP(C135,'Hemis baza'!K:AF,3,)</f>
        <v>4-kurs</v>
      </c>
      <c r="G135" s="37" t="s">
        <v>4882</v>
      </c>
      <c r="H135" s="404" t="str">
        <f>VLOOKUP(C135,'Hemis baza'!K:AF,5,)</f>
        <v>S1-21 AP</v>
      </c>
      <c r="I135" s="403" t="str">
        <f>VLOOKUP(C135,'Hemis baza'!K:AF,11,)</f>
        <v>Bakalavr</v>
      </c>
      <c r="J135" s="23" t="str">
        <f>VLOOKUP(C135,'Hemis baza'!K:AF,12,)</f>
        <v>Sirtqi</v>
      </c>
      <c r="K135" s="88" t="s">
        <v>4148</v>
      </c>
      <c r="L135" s="50">
        <v>12000000</v>
      </c>
      <c r="M135" s="50">
        <f>SUMIF('BR 4'!B:B,'4-kurs'!C135,'BR 4'!H:H)</f>
        <v>10000000</v>
      </c>
      <c r="N135" s="12">
        <f t="shared" si="15"/>
        <v>2000000</v>
      </c>
      <c r="O135" s="50"/>
      <c r="P135" s="12">
        <f t="shared" si="16"/>
        <v>0</v>
      </c>
      <c r="Q135" s="37"/>
      <c r="T135" s="50">
        <f t="shared" si="14"/>
        <v>0</v>
      </c>
      <c r="U135" s="50">
        <v>10000000</v>
      </c>
      <c r="V135" s="50">
        <v>0</v>
      </c>
      <c r="AA135" s="539">
        <f t="shared" si="17"/>
        <v>12000000</v>
      </c>
      <c r="AB135" s="539">
        <f t="shared" si="18"/>
        <v>10000000</v>
      </c>
      <c r="AC135" s="539">
        <f t="shared" si="19"/>
        <v>2000000</v>
      </c>
      <c r="AD135" s="539">
        <f t="shared" si="20"/>
        <v>0</v>
      </c>
    </row>
    <row r="136" spans="1:30" x14ac:dyDescent="0.25">
      <c r="A136" s="89">
        <f>SUBTOTAL(103,$B$2:B136)</f>
        <v>135</v>
      </c>
      <c r="B136" s="37" t="s">
        <v>1818</v>
      </c>
      <c r="C136" s="97">
        <v>31212965350034</v>
      </c>
      <c r="D136" s="97" t="str">
        <f>VLOOKUP(C136,'Hemis baza'!K:AJ,26,)</f>
        <v>438211100202</v>
      </c>
      <c r="E136" s="24" t="str">
        <f>VLOOKUP(C136,'Hemis baza'!K:AF,13,)</f>
        <v>To‘lov-shartnoma</v>
      </c>
      <c r="F136" s="109" t="str">
        <f>VLOOKUP(C136,'Hemis baza'!K:AF,3,)</f>
        <v>4-kurs</v>
      </c>
      <c r="G136" s="37" t="s">
        <v>5604</v>
      </c>
      <c r="H136" s="404" t="str">
        <f>VLOOKUP(C136,'Hemis baza'!K:AF,5,)</f>
        <v>S4-21 AP</v>
      </c>
      <c r="I136" s="403" t="str">
        <f>VLOOKUP(C136,'Hemis baza'!K:AF,11,)</f>
        <v>Bakalavr</v>
      </c>
      <c r="J136" s="23" t="str">
        <f>VLOOKUP(C136,'Hemis baza'!K:AF,12,)</f>
        <v>Sirtqi</v>
      </c>
      <c r="K136" s="88" t="s">
        <v>4149</v>
      </c>
      <c r="L136" s="50">
        <v>12000000</v>
      </c>
      <c r="M136" s="50">
        <f>SUMIF('BR 4'!B:B,'4-kurs'!C136,'BR 4'!H:H)</f>
        <v>12000000</v>
      </c>
      <c r="N136" s="12">
        <f t="shared" si="15"/>
        <v>0</v>
      </c>
      <c r="O136" s="50"/>
      <c r="P136" s="12">
        <f t="shared" si="16"/>
        <v>0</v>
      </c>
      <c r="Q136" s="37"/>
      <c r="T136" s="50">
        <f t="shared" si="14"/>
        <v>0</v>
      </c>
      <c r="U136" s="50">
        <v>12000000</v>
      </c>
      <c r="V136" s="50">
        <v>0</v>
      </c>
      <c r="AA136" s="539">
        <f t="shared" si="17"/>
        <v>12000000</v>
      </c>
      <c r="AB136" s="539">
        <f t="shared" si="18"/>
        <v>12000000</v>
      </c>
      <c r="AC136" s="539">
        <f t="shared" si="19"/>
        <v>0</v>
      </c>
      <c r="AD136" s="539">
        <f t="shared" si="20"/>
        <v>0</v>
      </c>
    </row>
    <row r="137" spans="1:30" x14ac:dyDescent="0.25">
      <c r="A137" s="89">
        <f>SUBTOTAL(103,$B$2:B137)</f>
        <v>136</v>
      </c>
      <c r="B137" s="37" t="s">
        <v>1820</v>
      </c>
      <c r="C137" s="97">
        <v>61112015300011</v>
      </c>
      <c r="D137" s="97" t="str">
        <f>VLOOKUP(C137,'Hemis baza'!K:AJ,26,)</f>
        <v>438211100063</v>
      </c>
      <c r="E137" s="24" t="str">
        <f>VLOOKUP(C137,'Hemis baza'!K:AF,13,)</f>
        <v>To‘lov-shartnoma</v>
      </c>
      <c r="F137" s="109" t="str">
        <f>VLOOKUP(C137,'Hemis baza'!K:AF,3,)</f>
        <v>4-kurs</v>
      </c>
      <c r="G137" s="37" t="s">
        <v>270</v>
      </c>
      <c r="H137" s="404" t="str">
        <f>VLOOKUP(C137,'Hemis baza'!K:AF,5,)</f>
        <v>1-21 XTA</v>
      </c>
      <c r="I137" s="403" t="str">
        <f>VLOOKUP(C137,'Hemis baza'!K:AF,11,)</f>
        <v>Bakalavr</v>
      </c>
      <c r="J137" s="23" t="str">
        <f>VLOOKUP(C137,'Hemis baza'!K:AF,12,)</f>
        <v>Kunduzgi</v>
      </c>
      <c r="K137" s="88" t="s">
        <v>4150</v>
      </c>
      <c r="L137" s="50">
        <v>15000000</v>
      </c>
      <c r="M137" s="50">
        <f>SUMIF('BR 4'!B:B,'4-kurs'!C137,'BR 4'!H:H)</f>
        <v>15001000</v>
      </c>
      <c r="N137" s="12">
        <f t="shared" si="15"/>
        <v>0</v>
      </c>
      <c r="O137" s="50"/>
      <c r="P137" s="12">
        <f t="shared" si="16"/>
        <v>1000</v>
      </c>
      <c r="Q137" s="37"/>
      <c r="T137" s="50">
        <f t="shared" si="14"/>
        <v>0</v>
      </c>
      <c r="U137" s="50">
        <v>15001000</v>
      </c>
      <c r="V137" s="50">
        <v>0</v>
      </c>
      <c r="AA137" s="539">
        <f t="shared" si="17"/>
        <v>15000000</v>
      </c>
      <c r="AB137" s="539">
        <f t="shared" si="18"/>
        <v>15001000</v>
      </c>
      <c r="AC137" s="539">
        <f t="shared" si="19"/>
        <v>0</v>
      </c>
      <c r="AD137" s="539">
        <f t="shared" si="20"/>
        <v>1000</v>
      </c>
    </row>
    <row r="138" spans="1:30" x14ac:dyDescent="0.25">
      <c r="A138" s="89">
        <f>SUBTOTAL(103,$B$2:B138)</f>
        <v>137</v>
      </c>
      <c r="B138" s="37" t="s">
        <v>1822</v>
      </c>
      <c r="C138" s="97">
        <v>62107035330048</v>
      </c>
      <c r="D138" s="97" t="str">
        <f>VLOOKUP(C138,'Hemis baza'!K:AJ,26,)</f>
        <v>438211100118</v>
      </c>
      <c r="E138" s="24" t="str">
        <f>VLOOKUP(C138,'Hemis baza'!K:AF,13,)</f>
        <v>To‘lov-shartnoma</v>
      </c>
      <c r="F138" s="109" t="str">
        <f>VLOOKUP(C138,'Hemis baza'!K:AF,3,)</f>
        <v>4-kurs</v>
      </c>
      <c r="G138" s="37" t="s">
        <v>4882</v>
      </c>
      <c r="H138" s="404" t="str">
        <f>VLOOKUP(C138,'Hemis baza'!K:AF,5,)</f>
        <v>S3-21 AP</v>
      </c>
      <c r="I138" s="403" t="str">
        <f>VLOOKUP(C138,'Hemis baza'!K:AF,11,)</f>
        <v>Bakalavr</v>
      </c>
      <c r="J138" s="23" t="str">
        <f>VLOOKUP(C138,'Hemis baza'!K:AF,12,)</f>
        <v>Sirtqi</v>
      </c>
      <c r="K138" s="88" t="s">
        <v>4151</v>
      </c>
      <c r="L138" s="50">
        <v>12000000</v>
      </c>
      <c r="M138" s="50">
        <f>SUMIF('BR 4'!B:B,'4-kurs'!C138,'BR 4'!H:H)</f>
        <v>6000000</v>
      </c>
      <c r="N138" s="12">
        <f t="shared" si="15"/>
        <v>6000000</v>
      </c>
      <c r="O138" s="50"/>
      <c r="P138" s="12">
        <f t="shared" si="16"/>
        <v>0</v>
      </c>
      <c r="Q138" s="37"/>
      <c r="T138" s="50">
        <f t="shared" ref="T138:T201" si="21">M138-U138</f>
        <v>0</v>
      </c>
      <c r="U138" s="50">
        <v>6000000</v>
      </c>
      <c r="V138" s="50">
        <v>1000000</v>
      </c>
      <c r="AA138" s="539">
        <f t="shared" si="17"/>
        <v>12000000</v>
      </c>
      <c r="AB138" s="539">
        <f t="shared" si="18"/>
        <v>6000000</v>
      </c>
      <c r="AC138" s="539">
        <f t="shared" si="19"/>
        <v>6000000</v>
      </c>
      <c r="AD138" s="539">
        <f t="shared" si="20"/>
        <v>0</v>
      </c>
    </row>
    <row r="139" spans="1:30" x14ac:dyDescent="0.25">
      <c r="A139" s="89">
        <f>SUBTOTAL(103,$B$2:B139)</f>
        <v>138</v>
      </c>
      <c r="B139" s="37" t="s">
        <v>1823</v>
      </c>
      <c r="C139" s="97">
        <v>62710045350065</v>
      </c>
      <c r="D139" s="97" t="str">
        <f>VLOOKUP(C139,'Hemis baza'!K:AJ,26,)</f>
        <v>438211100119</v>
      </c>
      <c r="E139" s="24" t="str">
        <f>VLOOKUP(C139,'Hemis baza'!K:AF,13,)</f>
        <v>To‘lov-shartnoma</v>
      </c>
      <c r="F139" s="109" t="str">
        <f>VLOOKUP(C139,'Hemis baza'!K:AF,3,)</f>
        <v>4-kurs</v>
      </c>
      <c r="G139" s="37" t="s">
        <v>4882</v>
      </c>
      <c r="H139" s="404" t="str">
        <f>VLOOKUP(C139,'Hemis baza'!K:AF,5,)</f>
        <v>1-21 AP</v>
      </c>
      <c r="I139" s="403" t="str">
        <f>VLOOKUP(C139,'Hemis baza'!K:AF,11,)</f>
        <v>Bakalavr</v>
      </c>
      <c r="J139" s="23" t="str">
        <f>VLOOKUP(C139,'Hemis baza'!K:AF,12,)</f>
        <v>Kunduzgi</v>
      </c>
      <c r="K139" s="88" t="s">
        <v>4152</v>
      </c>
      <c r="L139" s="50">
        <v>15000000</v>
      </c>
      <c r="M139" s="50">
        <f>SUMIF('BR 4'!B:B,'4-kurs'!C139,'BR 4'!H:H)</f>
        <v>7600000</v>
      </c>
      <c r="N139" s="12">
        <f t="shared" si="15"/>
        <v>7400000</v>
      </c>
      <c r="O139" s="50"/>
      <c r="P139" s="12">
        <f t="shared" si="16"/>
        <v>0</v>
      </c>
      <c r="Q139" s="37"/>
      <c r="T139" s="50">
        <f t="shared" si="21"/>
        <v>0</v>
      </c>
      <c r="U139" s="50">
        <v>7600000</v>
      </c>
      <c r="V139" s="50">
        <v>0</v>
      </c>
      <c r="AA139" s="539">
        <f t="shared" si="17"/>
        <v>15000000</v>
      </c>
      <c r="AB139" s="539">
        <f t="shared" si="18"/>
        <v>7600000</v>
      </c>
      <c r="AC139" s="539">
        <f t="shared" si="19"/>
        <v>7400000</v>
      </c>
      <c r="AD139" s="539">
        <f t="shared" si="20"/>
        <v>0</v>
      </c>
    </row>
    <row r="140" spans="1:30" x14ac:dyDescent="0.25">
      <c r="A140" s="89">
        <f>SUBTOTAL(103,$B$2:B140)</f>
        <v>139</v>
      </c>
      <c r="B140" s="37" t="s">
        <v>1827</v>
      </c>
      <c r="C140" s="97">
        <v>32707881120021</v>
      </c>
      <c r="D140" s="97" t="str">
        <f>VLOOKUP(C140,'Hemis baza'!K:AJ,26,)</f>
        <v>438211100245</v>
      </c>
      <c r="E140" s="24" t="str">
        <f>VLOOKUP(C140,'Hemis baza'!K:AF,13,)</f>
        <v>To‘lov-shartnoma</v>
      </c>
      <c r="F140" s="109" t="str">
        <f>VLOOKUP(C140,'Hemis baza'!K:AF,3,)</f>
        <v>4-kurs</v>
      </c>
      <c r="G140" s="37" t="s">
        <v>4882</v>
      </c>
      <c r="H140" s="404" t="str">
        <f>VLOOKUP(C140,'Hemis baza'!K:AF,5,)</f>
        <v>S2-21 AP</v>
      </c>
      <c r="I140" s="403" t="str">
        <f>VLOOKUP(C140,'Hemis baza'!K:AF,11,)</f>
        <v>Bakalavr</v>
      </c>
      <c r="J140" s="23" t="str">
        <f>VLOOKUP(C140,'Hemis baza'!K:AF,12,)</f>
        <v>Sirtqi</v>
      </c>
      <c r="K140" s="99" t="s">
        <v>4153</v>
      </c>
      <c r="L140" s="50">
        <v>12000000</v>
      </c>
      <c r="M140" s="50">
        <f>SUMIF('BR 4'!B:B,'4-kurs'!C140,'BR 4'!H:H)</f>
        <v>6000000</v>
      </c>
      <c r="N140" s="12">
        <f t="shared" si="15"/>
        <v>6000000</v>
      </c>
      <c r="O140" s="449" t="s">
        <v>7184</v>
      </c>
      <c r="P140" s="12">
        <f t="shared" si="16"/>
        <v>0</v>
      </c>
      <c r="Q140" s="449"/>
      <c r="T140" s="50">
        <f t="shared" si="21"/>
        <v>0</v>
      </c>
      <c r="U140" s="50">
        <v>6000000</v>
      </c>
      <c r="V140" s="50">
        <v>0</v>
      </c>
      <c r="AA140" s="539">
        <f t="shared" si="17"/>
        <v>12000000</v>
      </c>
      <c r="AB140" s="539">
        <f t="shared" si="18"/>
        <v>6000000</v>
      </c>
      <c r="AC140" s="539">
        <f t="shared" si="19"/>
        <v>6000000</v>
      </c>
      <c r="AD140" s="539">
        <f t="shared" si="20"/>
        <v>0</v>
      </c>
    </row>
    <row r="141" spans="1:30" x14ac:dyDescent="0.25">
      <c r="A141" s="89">
        <f>SUBTOTAL(103,$B$2:B141)</f>
        <v>140</v>
      </c>
      <c r="B141" s="37" t="s">
        <v>4154</v>
      </c>
      <c r="C141" s="97">
        <v>43004825380012</v>
      </c>
      <c r="D141" s="97" t="str">
        <f>VLOOKUP(C141,'Hemis baza'!K:AJ,26,)</f>
        <v>438231100431</v>
      </c>
      <c r="E141" s="24" t="str">
        <f>VLOOKUP(C141,'Hemis baza'!K:AF,13,)</f>
        <v>To‘lov-shartnoma</v>
      </c>
      <c r="F141" s="109" t="str">
        <f>VLOOKUP(C141,'Hemis baza'!K:AF,3,)</f>
        <v>4-kurs</v>
      </c>
      <c r="G141" s="37" t="s">
        <v>4882</v>
      </c>
      <c r="H141" s="404" t="str">
        <f>VLOOKUP(C141,'Hemis baza'!K:AF,5,)</f>
        <v>S3-21 AP</v>
      </c>
      <c r="I141" s="403" t="str">
        <f>VLOOKUP(C141,'Hemis baza'!K:AF,11,)</f>
        <v>Bakalavr</v>
      </c>
      <c r="J141" s="23" t="str">
        <f>VLOOKUP(C141,'Hemis baza'!K:AF,12,)</f>
        <v>Sirtqi</v>
      </c>
      <c r="K141" s="99" t="s">
        <v>4342</v>
      </c>
      <c r="L141" s="50">
        <v>12000000</v>
      </c>
      <c r="M141" s="50">
        <f>SUMIF('BR 4'!B:B,'4-kurs'!C141,'BR 4'!H:H)</f>
        <v>8950000</v>
      </c>
      <c r="N141" s="12">
        <f t="shared" si="15"/>
        <v>3050000</v>
      </c>
      <c r="O141" s="50"/>
      <c r="P141" s="12">
        <f t="shared" si="16"/>
        <v>0</v>
      </c>
      <c r="Q141" s="37" t="s">
        <v>4314</v>
      </c>
      <c r="T141" s="50">
        <f t="shared" si="21"/>
        <v>0</v>
      </c>
      <c r="U141" s="50">
        <v>8950000</v>
      </c>
      <c r="V141" s="50">
        <v>3000000</v>
      </c>
      <c r="W141" s="98" t="s">
        <v>5590</v>
      </c>
      <c r="AA141" s="539">
        <f t="shared" si="17"/>
        <v>12000000</v>
      </c>
      <c r="AB141" s="539">
        <f t="shared" si="18"/>
        <v>8950000</v>
      </c>
      <c r="AC141" s="539">
        <f t="shared" si="19"/>
        <v>3050000</v>
      </c>
      <c r="AD141" s="539">
        <f t="shared" si="20"/>
        <v>0</v>
      </c>
    </row>
    <row r="142" spans="1:30" x14ac:dyDescent="0.25">
      <c r="A142" s="89">
        <f>SUBTOTAL(103,$B$2:B142)</f>
        <v>141</v>
      </c>
      <c r="B142" s="37" t="s">
        <v>1829</v>
      </c>
      <c r="C142" s="97">
        <v>40108951000079</v>
      </c>
      <c r="D142" s="97" t="str">
        <f>VLOOKUP(C142,'Hemis baza'!K:AJ,26,)</f>
        <v>438211100246</v>
      </c>
      <c r="E142" s="24" t="str">
        <f>VLOOKUP(C142,'Hemis baza'!K:AF,13,)</f>
        <v>To‘lov-shartnoma</v>
      </c>
      <c r="F142" s="109" t="str">
        <f>VLOOKUP(C142,'Hemis baza'!K:AF,3,)</f>
        <v>4-kurs</v>
      </c>
      <c r="G142" s="37" t="s">
        <v>4882</v>
      </c>
      <c r="H142" s="404" t="str">
        <f>VLOOKUP(C142,'Hemis baza'!K:AF,5,)</f>
        <v>S2-21 AP</v>
      </c>
      <c r="I142" s="403" t="str">
        <f>VLOOKUP(C142,'Hemis baza'!K:AF,11,)</f>
        <v>Bakalavr</v>
      </c>
      <c r="J142" s="23" t="str">
        <f>VLOOKUP(C142,'Hemis baza'!K:AF,12,)</f>
        <v>Sirtqi</v>
      </c>
      <c r="K142" s="100" t="s">
        <v>2911</v>
      </c>
      <c r="L142" s="50">
        <v>12000000</v>
      </c>
      <c r="M142" s="50">
        <f>SUMIF('BR 4'!B:B,'4-kurs'!C142,'BR 4'!H:H)</f>
        <v>9000000</v>
      </c>
      <c r="N142" s="12">
        <f t="shared" si="15"/>
        <v>3000000</v>
      </c>
      <c r="O142" s="50"/>
      <c r="P142" s="12">
        <f t="shared" si="16"/>
        <v>0</v>
      </c>
      <c r="Q142" s="37"/>
      <c r="T142" s="50">
        <f t="shared" si="21"/>
        <v>0</v>
      </c>
      <c r="U142" s="50">
        <v>9000000</v>
      </c>
      <c r="V142" s="50">
        <v>0</v>
      </c>
      <c r="AA142" s="539">
        <f t="shared" si="17"/>
        <v>12000000</v>
      </c>
      <c r="AB142" s="539">
        <f t="shared" si="18"/>
        <v>9000000</v>
      </c>
      <c r="AC142" s="539">
        <f t="shared" si="19"/>
        <v>3000000</v>
      </c>
      <c r="AD142" s="539">
        <f t="shared" si="20"/>
        <v>0</v>
      </c>
    </row>
    <row r="143" spans="1:30" x14ac:dyDescent="0.25">
      <c r="A143" s="89">
        <f>SUBTOTAL(103,$B$2:B143)</f>
        <v>142</v>
      </c>
      <c r="B143" s="37" t="s">
        <v>1832</v>
      </c>
      <c r="C143" s="97">
        <v>63003045330014</v>
      </c>
      <c r="D143" s="97" t="str">
        <f>VLOOKUP(C143,'Hemis baza'!K:AJ,26,)</f>
        <v>438211100061</v>
      </c>
      <c r="E143" s="24" t="str">
        <f>VLOOKUP(C143,'Hemis baza'!K:AF,13,)</f>
        <v>To‘lov-shartnoma</v>
      </c>
      <c r="F143" s="109" t="str">
        <f>VLOOKUP(C143,'Hemis baza'!K:AF,3,)</f>
        <v>4-kurs</v>
      </c>
      <c r="G143" s="37" t="s">
        <v>270</v>
      </c>
      <c r="H143" s="404" t="str">
        <f>VLOOKUP(C143,'Hemis baza'!K:AF,5,)</f>
        <v>1-21 XTA</v>
      </c>
      <c r="I143" s="403" t="str">
        <f>VLOOKUP(C143,'Hemis baza'!K:AF,11,)</f>
        <v>Bakalavr</v>
      </c>
      <c r="J143" s="23" t="str">
        <f>VLOOKUP(C143,'Hemis baza'!K:AF,12,)</f>
        <v>Kunduzgi</v>
      </c>
      <c r="K143" s="88" t="s">
        <v>4155</v>
      </c>
      <c r="L143" s="50">
        <v>15000000</v>
      </c>
      <c r="M143" s="50">
        <f>SUMIF('BR 4'!B:B,'4-kurs'!C143,'BR 4'!H:H)</f>
        <v>7500000</v>
      </c>
      <c r="N143" s="12">
        <f t="shared" si="15"/>
        <v>7500000</v>
      </c>
      <c r="O143" s="50"/>
      <c r="P143" s="12">
        <f t="shared" si="16"/>
        <v>0</v>
      </c>
      <c r="Q143" s="37"/>
      <c r="T143" s="50">
        <f t="shared" si="21"/>
        <v>0</v>
      </c>
      <c r="U143" s="50">
        <v>7500000</v>
      </c>
      <c r="V143" s="50">
        <v>0</v>
      </c>
      <c r="AA143" s="539">
        <f t="shared" si="17"/>
        <v>15000000</v>
      </c>
      <c r="AB143" s="539">
        <f t="shared" si="18"/>
        <v>7500000</v>
      </c>
      <c r="AC143" s="539">
        <f t="shared" si="19"/>
        <v>7500000</v>
      </c>
      <c r="AD143" s="539">
        <f t="shared" si="20"/>
        <v>0</v>
      </c>
    </row>
    <row r="144" spans="1:30" x14ac:dyDescent="0.25">
      <c r="A144" s="89">
        <f>SUBTOTAL(103,$B$2:B144)</f>
        <v>143</v>
      </c>
      <c r="B144" s="37" t="s">
        <v>1834</v>
      </c>
      <c r="C144" s="97">
        <v>31011931110029</v>
      </c>
      <c r="D144" s="97" t="str">
        <f>VLOOKUP(C144,'Hemis baza'!K:AJ,26,)</f>
        <v>438211100236</v>
      </c>
      <c r="E144" s="24" t="str">
        <f>VLOOKUP(C144,'Hemis baza'!K:AF,13,)</f>
        <v>To‘lov-shartnoma</v>
      </c>
      <c r="F144" s="109" t="str">
        <f>VLOOKUP(C144,'Hemis baza'!K:AF,3,)</f>
        <v>4-kurs</v>
      </c>
      <c r="G144" s="37" t="s">
        <v>4882</v>
      </c>
      <c r="H144" s="404" t="str">
        <f>VLOOKUP(C144,'Hemis baza'!K:AF,5,)</f>
        <v>S1-21 AP</v>
      </c>
      <c r="I144" s="403" t="str">
        <f>VLOOKUP(C144,'Hemis baza'!K:AF,11,)</f>
        <v>Bakalavr</v>
      </c>
      <c r="J144" s="23" t="str">
        <f>VLOOKUP(C144,'Hemis baza'!K:AF,12,)</f>
        <v>Sirtqi</v>
      </c>
      <c r="K144" s="88" t="s">
        <v>4156</v>
      </c>
      <c r="L144" s="50">
        <v>12000000</v>
      </c>
      <c r="M144" s="50">
        <f>SUMIF('BR 4'!B:B,'4-kurs'!C144,'BR 4'!H:H)</f>
        <v>9520000</v>
      </c>
      <c r="N144" s="12">
        <f t="shared" si="15"/>
        <v>2480000</v>
      </c>
      <c r="O144" s="50"/>
      <c r="P144" s="12">
        <f t="shared" si="16"/>
        <v>0</v>
      </c>
      <c r="Q144" s="37"/>
      <c r="T144" s="50">
        <f t="shared" si="21"/>
        <v>0</v>
      </c>
      <c r="U144" s="50">
        <v>9520000</v>
      </c>
      <c r="V144" s="50">
        <v>0</v>
      </c>
      <c r="AA144" s="539">
        <f t="shared" si="17"/>
        <v>12000000</v>
      </c>
      <c r="AB144" s="539">
        <f t="shared" si="18"/>
        <v>9520000</v>
      </c>
      <c r="AC144" s="539">
        <f t="shared" si="19"/>
        <v>2480000</v>
      </c>
      <c r="AD144" s="539">
        <f t="shared" si="20"/>
        <v>0</v>
      </c>
    </row>
    <row r="145" spans="1:30" x14ac:dyDescent="0.25">
      <c r="A145" s="89">
        <f>SUBTOTAL(103,$B$2:B145)</f>
        <v>144</v>
      </c>
      <c r="B145" s="37" t="s">
        <v>1847</v>
      </c>
      <c r="C145" s="97">
        <v>40507881120020</v>
      </c>
      <c r="D145" s="97" t="str">
        <f>VLOOKUP(C145,'Hemis baza'!K:AJ,26,)</f>
        <v>438211100203</v>
      </c>
      <c r="E145" s="24" t="str">
        <f>VLOOKUP(C145,'Hemis baza'!K:AF,13,)</f>
        <v>To‘lov-shartnoma</v>
      </c>
      <c r="F145" s="109" t="str">
        <f>VLOOKUP(C145,'Hemis baza'!K:AF,3,)</f>
        <v>4-kurs</v>
      </c>
      <c r="G145" s="37" t="s">
        <v>5604</v>
      </c>
      <c r="H145" s="404" t="str">
        <f>VLOOKUP(C145,'Hemis baza'!K:AF,5,)</f>
        <v>S4-21 AP</v>
      </c>
      <c r="I145" s="403" t="str">
        <f>VLOOKUP(C145,'Hemis baza'!K:AF,11,)</f>
        <v>Bakalavr</v>
      </c>
      <c r="J145" s="23" t="str">
        <f>VLOOKUP(C145,'Hemis baza'!K:AF,12,)</f>
        <v>Sirtqi</v>
      </c>
      <c r="K145" s="88" t="s">
        <v>4158</v>
      </c>
      <c r="L145" s="50">
        <v>12000000</v>
      </c>
      <c r="M145" s="50">
        <f>SUMIF('BR 4'!B:B,'4-kurs'!C145,'BR 4'!H:H)</f>
        <v>8500000</v>
      </c>
      <c r="N145" s="12">
        <f t="shared" si="15"/>
        <v>3500000</v>
      </c>
      <c r="O145" s="50"/>
      <c r="P145" s="12">
        <f t="shared" si="16"/>
        <v>0</v>
      </c>
      <c r="Q145" s="37"/>
      <c r="T145" s="50">
        <f t="shared" si="21"/>
        <v>0</v>
      </c>
      <c r="U145" s="50">
        <v>8500000</v>
      </c>
      <c r="V145" s="50">
        <v>0</v>
      </c>
      <c r="AA145" s="539">
        <f t="shared" si="17"/>
        <v>12000000</v>
      </c>
      <c r="AB145" s="539">
        <f t="shared" si="18"/>
        <v>8500000</v>
      </c>
      <c r="AC145" s="539">
        <f t="shared" si="19"/>
        <v>3500000</v>
      </c>
      <c r="AD145" s="539">
        <f t="shared" si="20"/>
        <v>0</v>
      </c>
    </row>
    <row r="146" spans="1:30" x14ac:dyDescent="0.25">
      <c r="A146" s="89">
        <f>SUBTOTAL(103,$B$2:B146)</f>
        <v>145</v>
      </c>
      <c r="B146" s="37" t="s">
        <v>1849</v>
      </c>
      <c r="C146" s="97">
        <v>32108995260010</v>
      </c>
      <c r="D146" s="97" t="str">
        <f>VLOOKUP(C146,'Hemis baza'!K:AJ,26,)</f>
        <v>438211100247</v>
      </c>
      <c r="E146" s="24" t="str">
        <f>VLOOKUP(C146,'Hemis baza'!K:AF,13,)</f>
        <v>To‘lov-shartnoma</v>
      </c>
      <c r="F146" s="109" t="str">
        <f>VLOOKUP(C146,'Hemis baza'!K:AF,3,)</f>
        <v>4-kurs</v>
      </c>
      <c r="G146" s="37" t="s">
        <v>4882</v>
      </c>
      <c r="H146" s="404" t="str">
        <f>VLOOKUP(C146,'Hemis baza'!K:AF,5,)</f>
        <v>S2-21 AP</v>
      </c>
      <c r="I146" s="403" t="str">
        <f>VLOOKUP(C146,'Hemis baza'!K:AF,11,)</f>
        <v>Bakalavr</v>
      </c>
      <c r="J146" s="23" t="str">
        <f>VLOOKUP(C146,'Hemis baza'!K:AF,12,)</f>
        <v>Sirtqi</v>
      </c>
      <c r="K146" s="99" t="s">
        <v>4159</v>
      </c>
      <c r="L146" s="50">
        <v>12000000</v>
      </c>
      <c r="M146" s="50">
        <f>SUMIF('BR 4'!B:B,'4-kurs'!C146,'BR 4'!H:H)</f>
        <v>12000000</v>
      </c>
      <c r="N146" s="12">
        <f t="shared" si="15"/>
        <v>0</v>
      </c>
      <c r="O146" s="50"/>
      <c r="P146" s="12">
        <f t="shared" si="16"/>
        <v>0</v>
      </c>
      <c r="Q146" s="37"/>
      <c r="T146" s="50">
        <f t="shared" si="21"/>
        <v>0</v>
      </c>
      <c r="U146" s="50">
        <v>12000000</v>
      </c>
      <c r="V146" s="50">
        <v>0</v>
      </c>
      <c r="AA146" s="539">
        <f t="shared" si="17"/>
        <v>12000000</v>
      </c>
      <c r="AB146" s="539">
        <f t="shared" si="18"/>
        <v>12000000</v>
      </c>
      <c r="AC146" s="539">
        <f t="shared" si="19"/>
        <v>0</v>
      </c>
      <c r="AD146" s="539">
        <f t="shared" si="20"/>
        <v>0</v>
      </c>
    </row>
    <row r="147" spans="1:30" x14ac:dyDescent="0.25">
      <c r="A147" s="89">
        <f>SUBTOTAL(103,$B$2:B147)</f>
        <v>146</v>
      </c>
      <c r="B147" s="37" t="s">
        <v>1850</v>
      </c>
      <c r="C147" s="97">
        <v>40801871110045</v>
      </c>
      <c r="D147" s="97" t="str">
        <f>VLOOKUP(C147,'Hemis baza'!K:AJ,26,)</f>
        <v>438211100205</v>
      </c>
      <c r="E147" s="24" t="str">
        <f>VLOOKUP(C147,'Hemis baza'!K:AF,13,)</f>
        <v>To‘lov-shartnoma</v>
      </c>
      <c r="F147" s="109" t="str">
        <f>VLOOKUP(C147,'Hemis baza'!K:AF,3,)</f>
        <v>4-kurs</v>
      </c>
      <c r="G147" s="37" t="s">
        <v>5604</v>
      </c>
      <c r="H147" s="404" t="str">
        <f>VLOOKUP(C147,'Hemis baza'!K:AF,5,)</f>
        <v>S4-21 AP</v>
      </c>
      <c r="I147" s="403" t="str">
        <f>VLOOKUP(C147,'Hemis baza'!K:AF,11,)</f>
        <v>Bakalavr</v>
      </c>
      <c r="J147" s="23" t="str">
        <f>VLOOKUP(C147,'Hemis baza'!K:AF,12,)</f>
        <v>Sirtqi</v>
      </c>
      <c r="K147" s="88" t="s">
        <v>4160</v>
      </c>
      <c r="L147" s="50">
        <v>12000000</v>
      </c>
      <c r="M147" s="50">
        <f>SUMIF('BR 4'!B:B,'4-kurs'!C147,'BR 4'!H:H)</f>
        <v>12000000</v>
      </c>
      <c r="N147" s="12">
        <f t="shared" si="15"/>
        <v>0</v>
      </c>
      <c r="O147" s="50"/>
      <c r="P147" s="12">
        <f t="shared" si="16"/>
        <v>0</v>
      </c>
      <c r="Q147" s="37"/>
      <c r="T147" s="50">
        <f t="shared" si="21"/>
        <v>0</v>
      </c>
      <c r="U147" s="50">
        <v>12000000</v>
      </c>
      <c r="V147" s="50">
        <v>0</v>
      </c>
      <c r="AA147" s="539">
        <f t="shared" si="17"/>
        <v>12000000</v>
      </c>
      <c r="AB147" s="539">
        <f t="shared" si="18"/>
        <v>12000000</v>
      </c>
      <c r="AC147" s="539">
        <f t="shared" si="19"/>
        <v>0</v>
      </c>
      <c r="AD147" s="539">
        <f t="shared" si="20"/>
        <v>0</v>
      </c>
    </row>
    <row r="148" spans="1:30" x14ac:dyDescent="0.25">
      <c r="A148" s="89">
        <f>SUBTOTAL(103,$B$2:B148)</f>
        <v>147</v>
      </c>
      <c r="B148" s="37" t="s">
        <v>1851</v>
      </c>
      <c r="C148" s="97">
        <v>60311035280030</v>
      </c>
      <c r="D148" s="97" t="str">
        <f>VLOOKUP(C148,'Hemis baza'!K:AJ,26,)</f>
        <v>438211100078</v>
      </c>
      <c r="E148" s="24" t="str">
        <f>VLOOKUP(C148,'Hemis baza'!K:AF,13,)</f>
        <v>To‘lov-shartnoma</v>
      </c>
      <c r="F148" s="109" t="str">
        <f>VLOOKUP(C148,'Hemis baza'!K:AF,3,)</f>
        <v>4-kurs</v>
      </c>
      <c r="G148" s="37" t="s">
        <v>5604</v>
      </c>
      <c r="H148" s="404" t="str">
        <f>VLOOKUP(C148,'Hemis baza'!K:AF,5,)</f>
        <v>S4-21 AP</v>
      </c>
      <c r="I148" s="403" t="str">
        <f>VLOOKUP(C148,'Hemis baza'!K:AF,11,)</f>
        <v>Bakalavr</v>
      </c>
      <c r="J148" s="23" t="str">
        <f>VLOOKUP(C148,'Hemis baza'!K:AF,12,)</f>
        <v>Sirtqi</v>
      </c>
      <c r="K148" s="88" t="s">
        <v>4161</v>
      </c>
      <c r="L148" s="50">
        <v>12000000</v>
      </c>
      <c r="M148" s="50">
        <f>SUMIF('BR 4'!B:B,'4-kurs'!C148,'BR 4'!H:H)</f>
        <v>9000000</v>
      </c>
      <c r="N148" s="12">
        <f t="shared" si="15"/>
        <v>3000000</v>
      </c>
      <c r="O148" s="50"/>
      <c r="P148" s="12">
        <f t="shared" si="16"/>
        <v>0</v>
      </c>
      <c r="Q148" s="37"/>
      <c r="T148" s="50">
        <f t="shared" si="21"/>
        <v>0</v>
      </c>
      <c r="U148" s="50">
        <v>9000000</v>
      </c>
      <c r="V148" s="50">
        <v>0</v>
      </c>
      <c r="AA148" s="539">
        <f t="shared" si="17"/>
        <v>12000000</v>
      </c>
      <c r="AB148" s="539">
        <f t="shared" si="18"/>
        <v>9000000</v>
      </c>
      <c r="AC148" s="539">
        <f t="shared" si="19"/>
        <v>3000000</v>
      </c>
      <c r="AD148" s="539">
        <f t="shared" si="20"/>
        <v>0</v>
      </c>
    </row>
    <row r="149" spans="1:30" x14ac:dyDescent="0.25">
      <c r="A149" s="89">
        <f>SUBTOTAL(103,$B$2:B149)</f>
        <v>148</v>
      </c>
      <c r="B149" s="37" t="s">
        <v>1854</v>
      </c>
      <c r="C149" s="97">
        <v>60611015260035</v>
      </c>
      <c r="D149" s="97" t="str">
        <f>VLOOKUP(C149,'Hemis baza'!K:AJ,26,)</f>
        <v>438211100121</v>
      </c>
      <c r="E149" s="24" t="str">
        <f>VLOOKUP(C149,'Hemis baza'!K:AF,13,)</f>
        <v>To‘lov-shartnoma</v>
      </c>
      <c r="F149" s="109" t="str">
        <f>VLOOKUP(C149,'Hemis baza'!K:AF,3,)</f>
        <v>4-kurs</v>
      </c>
      <c r="G149" s="37" t="s">
        <v>4882</v>
      </c>
      <c r="H149" s="404" t="str">
        <f>VLOOKUP(C149,'Hemis baza'!K:AF,5,)</f>
        <v>1-21 AP</v>
      </c>
      <c r="I149" s="403" t="str">
        <f>VLOOKUP(C149,'Hemis baza'!K:AF,11,)</f>
        <v>Bakalavr</v>
      </c>
      <c r="J149" s="23" t="str">
        <f>VLOOKUP(C149,'Hemis baza'!K:AF,12,)</f>
        <v>Kunduzgi</v>
      </c>
      <c r="K149" s="88" t="s">
        <v>4162</v>
      </c>
      <c r="L149" s="50">
        <v>15000000</v>
      </c>
      <c r="M149" s="50">
        <f>SUMIF('BR 4'!B:B,'4-kurs'!C149,'BR 4'!H:H)</f>
        <v>15000000</v>
      </c>
      <c r="N149" s="12">
        <f t="shared" si="15"/>
        <v>0</v>
      </c>
      <c r="O149" s="50"/>
      <c r="P149" s="12">
        <f t="shared" si="16"/>
        <v>0</v>
      </c>
      <c r="Q149" s="37"/>
      <c r="T149" s="50">
        <f t="shared" si="21"/>
        <v>0</v>
      </c>
      <c r="U149" s="50">
        <v>15000000</v>
      </c>
      <c r="V149" s="50">
        <v>0</v>
      </c>
      <c r="AA149" s="539">
        <f t="shared" si="17"/>
        <v>15000000</v>
      </c>
      <c r="AB149" s="539">
        <f t="shared" si="18"/>
        <v>15000000</v>
      </c>
      <c r="AC149" s="539">
        <f t="shared" si="19"/>
        <v>0</v>
      </c>
      <c r="AD149" s="539">
        <f t="shared" si="20"/>
        <v>0</v>
      </c>
    </row>
    <row r="150" spans="1:30" x14ac:dyDescent="0.25">
      <c r="A150" s="89">
        <f>SUBTOTAL(103,$B$2:B150)</f>
        <v>149</v>
      </c>
      <c r="B150" s="37" t="s">
        <v>1855</v>
      </c>
      <c r="C150" s="97">
        <v>61106035260028</v>
      </c>
      <c r="D150" s="97" t="str">
        <f>VLOOKUP(C150,'Hemis baza'!K:AJ,26,)</f>
        <v>438211100059</v>
      </c>
      <c r="E150" s="24" t="str">
        <f>VLOOKUP(C150,'Hemis baza'!K:AF,13,)</f>
        <v>To‘lov-shartnoma</v>
      </c>
      <c r="F150" s="109" t="str">
        <f>VLOOKUP(C150,'Hemis baza'!K:AF,3,)</f>
        <v>4-kurs</v>
      </c>
      <c r="G150" s="37" t="s">
        <v>270</v>
      </c>
      <c r="H150" s="404" t="str">
        <f>VLOOKUP(C150,'Hemis baza'!K:AF,5,)</f>
        <v>1-21 XTA</v>
      </c>
      <c r="I150" s="403" t="str">
        <f>VLOOKUP(C150,'Hemis baza'!K:AF,11,)</f>
        <v>Bakalavr</v>
      </c>
      <c r="J150" s="23" t="str">
        <f>VLOOKUP(C150,'Hemis baza'!K:AF,12,)</f>
        <v>Kunduzgi</v>
      </c>
      <c r="K150" s="88" t="s">
        <v>4163</v>
      </c>
      <c r="L150" s="50">
        <v>15000000</v>
      </c>
      <c r="M150" s="50">
        <f>SUMIF('BR 4'!B:B,'4-kurs'!C150,'BR 4'!H:H)</f>
        <v>7500000</v>
      </c>
      <c r="N150" s="12">
        <f t="shared" si="15"/>
        <v>7500000</v>
      </c>
      <c r="O150" s="50"/>
      <c r="P150" s="12">
        <f t="shared" si="16"/>
        <v>0</v>
      </c>
      <c r="Q150" s="37"/>
      <c r="T150" s="50">
        <f t="shared" si="21"/>
        <v>0</v>
      </c>
      <c r="U150" s="50">
        <v>7500000</v>
      </c>
      <c r="V150" s="50">
        <v>0</v>
      </c>
      <c r="AA150" s="539">
        <f t="shared" si="17"/>
        <v>15000000</v>
      </c>
      <c r="AB150" s="539">
        <f t="shared" si="18"/>
        <v>7500000</v>
      </c>
      <c r="AC150" s="539">
        <f t="shared" si="19"/>
        <v>7500000</v>
      </c>
      <c r="AD150" s="539">
        <f t="shared" si="20"/>
        <v>0</v>
      </c>
    </row>
    <row r="151" spans="1:30" x14ac:dyDescent="0.25">
      <c r="A151" s="89">
        <f>SUBTOTAL(103,$B$2:B151)</f>
        <v>150</v>
      </c>
      <c r="B151" s="37" t="s">
        <v>1857</v>
      </c>
      <c r="C151" s="97">
        <v>40709791070097</v>
      </c>
      <c r="D151" s="97" t="str">
        <f>VLOOKUP(C151,'Hemis baza'!K:AJ,26,)</f>
        <v>438211100248</v>
      </c>
      <c r="E151" s="24" t="str">
        <f>VLOOKUP(C151,'Hemis baza'!K:AF,13,)</f>
        <v>To‘lov-shartnoma</v>
      </c>
      <c r="F151" s="109" t="str">
        <f>VLOOKUP(C151,'Hemis baza'!K:AF,3,)</f>
        <v>4-kurs</v>
      </c>
      <c r="G151" s="37" t="s">
        <v>4882</v>
      </c>
      <c r="H151" s="404" t="str">
        <f>VLOOKUP(C151,'Hemis baza'!K:AF,5,)</f>
        <v>S2-21 AP</v>
      </c>
      <c r="I151" s="403" t="str">
        <f>VLOOKUP(C151,'Hemis baza'!K:AF,11,)</f>
        <v>Bakalavr</v>
      </c>
      <c r="J151" s="23" t="str">
        <f>VLOOKUP(C151,'Hemis baza'!K:AF,12,)</f>
        <v>Sirtqi</v>
      </c>
      <c r="K151" s="99" t="s">
        <v>4164</v>
      </c>
      <c r="L151" s="50">
        <v>12000000</v>
      </c>
      <c r="M151" s="50">
        <f>SUMIF('BR 4'!B:B,'4-kurs'!C151,'BR 4'!H:H)</f>
        <v>12000000</v>
      </c>
      <c r="N151" s="12">
        <f t="shared" si="15"/>
        <v>0</v>
      </c>
      <c r="O151" s="50"/>
      <c r="P151" s="12">
        <f t="shared" si="16"/>
        <v>0</v>
      </c>
      <c r="Q151" s="37"/>
      <c r="T151" s="50">
        <f t="shared" si="21"/>
        <v>0</v>
      </c>
      <c r="U151" s="50">
        <v>12000000</v>
      </c>
      <c r="V151" s="50">
        <v>0</v>
      </c>
      <c r="AA151" s="539">
        <f t="shared" si="17"/>
        <v>12000000</v>
      </c>
      <c r="AB151" s="539">
        <f t="shared" si="18"/>
        <v>12000000</v>
      </c>
      <c r="AC151" s="539">
        <f t="shared" si="19"/>
        <v>0</v>
      </c>
      <c r="AD151" s="539">
        <f t="shared" si="20"/>
        <v>0</v>
      </c>
    </row>
    <row r="152" spans="1:30" x14ac:dyDescent="0.25">
      <c r="A152" s="89">
        <f>SUBTOTAL(103,$B$2:B152)</f>
        <v>151</v>
      </c>
      <c r="B152" s="37" t="s">
        <v>1859</v>
      </c>
      <c r="C152" s="97">
        <v>50111025350065</v>
      </c>
      <c r="D152" s="97" t="str">
        <f>VLOOKUP(C152,'Hemis baza'!K:AJ,26,)</f>
        <v>438211100299</v>
      </c>
      <c r="E152" s="24" t="str">
        <f>VLOOKUP(C152,'Hemis baza'!K:AF,13,)</f>
        <v>To‘lov-shartnoma</v>
      </c>
      <c r="F152" s="109" t="str">
        <f>VLOOKUP(C152,'Hemis baza'!K:AF,3,)</f>
        <v>4-kurs</v>
      </c>
      <c r="G152" s="37" t="s">
        <v>4882</v>
      </c>
      <c r="H152" s="404" t="str">
        <f>VLOOKUP(C152,'Hemis baza'!K:AF,5,)</f>
        <v>S2-21 AP</v>
      </c>
      <c r="I152" s="403" t="str">
        <f>VLOOKUP(C152,'Hemis baza'!K:AF,11,)</f>
        <v>Bakalavr</v>
      </c>
      <c r="J152" s="23" t="str">
        <f>VLOOKUP(C152,'Hemis baza'!K:AF,12,)</f>
        <v>Sirtqi</v>
      </c>
      <c r="K152" s="99" t="s">
        <v>4165</v>
      </c>
      <c r="L152" s="50">
        <v>12000000</v>
      </c>
      <c r="M152" s="50">
        <f>SUMIF('BR 4'!B:B,'4-kurs'!C152,'BR 4'!H:H)</f>
        <v>9000000</v>
      </c>
      <c r="N152" s="12">
        <f t="shared" si="15"/>
        <v>3000000</v>
      </c>
      <c r="O152" s="50"/>
      <c r="P152" s="12">
        <f t="shared" si="16"/>
        <v>0</v>
      </c>
      <c r="Q152" s="37"/>
      <c r="T152" s="50">
        <f t="shared" si="21"/>
        <v>0</v>
      </c>
      <c r="U152" s="50">
        <v>9000000</v>
      </c>
      <c r="V152" s="50">
        <v>0</v>
      </c>
      <c r="AA152" s="539">
        <f t="shared" si="17"/>
        <v>12000000</v>
      </c>
      <c r="AB152" s="539">
        <f t="shared" si="18"/>
        <v>9000000</v>
      </c>
      <c r="AC152" s="539">
        <f t="shared" si="19"/>
        <v>3000000</v>
      </c>
      <c r="AD152" s="539">
        <f t="shared" si="20"/>
        <v>0</v>
      </c>
    </row>
    <row r="153" spans="1:30" x14ac:dyDescent="0.25">
      <c r="A153" s="89">
        <f>SUBTOTAL(103,$B$2:B153)</f>
        <v>152</v>
      </c>
      <c r="B153" s="37" t="s">
        <v>1861</v>
      </c>
      <c r="C153" s="97">
        <v>42210975360102</v>
      </c>
      <c r="D153" s="97" t="str">
        <f>VLOOKUP(C153,'Hemis baza'!K:AJ,26,)</f>
        <v>438211100013</v>
      </c>
      <c r="E153" s="24" t="str">
        <f>VLOOKUP(C153,'Hemis baza'!K:AF,13,)</f>
        <v>To‘lov-shartnoma</v>
      </c>
      <c r="F153" s="109" t="str">
        <f>VLOOKUP(C153,'Hemis baza'!K:AF,3,)</f>
        <v>4-kurs</v>
      </c>
      <c r="G153" s="37" t="s">
        <v>5605</v>
      </c>
      <c r="H153" s="404" t="str">
        <f>VLOOKUP(C153,'Hemis baza'!K:AF,5,)</f>
        <v>1-21 MBTXT</v>
      </c>
      <c r="I153" s="403" t="str">
        <f>VLOOKUP(C153,'Hemis baza'!K:AF,11,)</f>
        <v>Bakalavr</v>
      </c>
      <c r="J153" s="23" t="str">
        <f>VLOOKUP(C153,'Hemis baza'!K:AF,12,)</f>
        <v>Kunduzgi</v>
      </c>
      <c r="K153" s="88" t="s">
        <v>4166</v>
      </c>
      <c r="L153" s="50">
        <v>15000000</v>
      </c>
      <c r="M153" s="50">
        <f>SUMIF('BR 4'!B:B,'4-kurs'!C153,'BR 4'!H:H)</f>
        <v>11650144</v>
      </c>
      <c r="N153" s="12">
        <f t="shared" si="15"/>
        <v>3349856</v>
      </c>
      <c r="O153" s="50"/>
      <c r="P153" s="12">
        <f t="shared" si="16"/>
        <v>0</v>
      </c>
      <c r="Q153" s="37"/>
      <c r="T153" s="50">
        <f t="shared" si="21"/>
        <v>0</v>
      </c>
      <c r="U153" s="50">
        <v>11650144</v>
      </c>
      <c r="V153" s="50">
        <v>0</v>
      </c>
      <c r="AA153" s="539">
        <f t="shared" si="17"/>
        <v>15000000</v>
      </c>
      <c r="AB153" s="539">
        <f t="shared" si="18"/>
        <v>11650144</v>
      </c>
      <c r="AC153" s="539">
        <f t="shared" si="19"/>
        <v>3349856</v>
      </c>
      <c r="AD153" s="539">
        <f t="shared" si="20"/>
        <v>0</v>
      </c>
    </row>
    <row r="154" spans="1:30" x14ac:dyDescent="0.25">
      <c r="A154" s="89">
        <f>SUBTOTAL(103,$B$2:B154)</f>
        <v>153</v>
      </c>
      <c r="B154" s="37" t="s">
        <v>1865</v>
      </c>
      <c r="C154" s="97">
        <v>50302015280028</v>
      </c>
      <c r="D154" s="97" t="str">
        <f>VLOOKUP(C154,'Hemis baza'!K:AJ,26,)</f>
        <v>438211100249</v>
      </c>
      <c r="E154" s="24" t="str">
        <f>VLOOKUP(C154,'Hemis baza'!K:AF,13,)</f>
        <v>To‘lov-shartnoma</v>
      </c>
      <c r="F154" s="109" t="str">
        <f>VLOOKUP(C154,'Hemis baza'!K:AF,3,)</f>
        <v>4-kurs</v>
      </c>
      <c r="G154" s="37" t="s">
        <v>4882</v>
      </c>
      <c r="H154" s="404" t="str">
        <f>VLOOKUP(C154,'Hemis baza'!K:AF,5,)</f>
        <v>S2-21 AP</v>
      </c>
      <c r="I154" s="403" t="str">
        <f>VLOOKUP(C154,'Hemis baza'!K:AF,11,)</f>
        <v>Bakalavr</v>
      </c>
      <c r="J154" s="23" t="str">
        <f>VLOOKUP(C154,'Hemis baza'!K:AF,12,)</f>
        <v>Sirtqi</v>
      </c>
      <c r="K154" s="99" t="s">
        <v>4167</v>
      </c>
      <c r="L154" s="50">
        <v>12000000</v>
      </c>
      <c r="M154" s="50">
        <f>SUMIF('BR 4'!B:B,'4-kurs'!C154,'BR 4'!H:H)</f>
        <v>8600000</v>
      </c>
      <c r="N154" s="12">
        <f t="shared" si="15"/>
        <v>3400000</v>
      </c>
      <c r="O154" s="50"/>
      <c r="P154" s="12">
        <f t="shared" si="16"/>
        <v>0</v>
      </c>
      <c r="Q154" s="37"/>
      <c r="T154" s="50">
        <f t="shared" si="21"/>
        <v>0</v>
      </c>
      <c r="U154" s="50">
        <v>8600000</v>
      </c>
      <c r="V154" s="50">
        <v>0</v>
      </c>
      <c r="AA154" s="539">
        <f t="shared" si="17"/>
        <v>12000000</v>
      </c>
      <c r="AB154" s="539">
        <f t="shared" si="18"/>
        <v>8600000</v>
      </c>
      <c r="AC154" s="539">
        <f t="shared" si="19"/>
        <v>3400000</v>
      </c>
      <c r="AD154" s="539">
        <f t="shared" si="20"/>
        <v>0</v>
      </c>
    </row>
    <row r="155" spans="1:30" x14ac:dyDescent="0.25">
      <c r="A155" s="89">
        <f>SUBTOTAL(103,$B$2:B155)</f>
        <v>154</v>
      </c>
      <c r="B155" s="37" t="s">
        <v>1868</v>
      </c>
      <c r="C155" s="97">
        <v>41912831140073</v>
      </c>
      <c r="D155" s="97" t="str">
        <f>VLOOKUP(C155,'Hemis baza'!K:AJ,26,)</f>
        <v>438211100012</v>
      </c>
      <c r="E155" s="24" t="str">
        <f>VLOOKUP(C155,'Hemis baza'!K:AF,13,)</f>
        <v>To‘lov-shartnoma</v>
      </c>
      <c r="F155" s="109" t="str">
        <f>VLOOKUP(C155,'Hemis baza'!K:AF,3,)</f>
        <v>4-kurs</v>
      </c>
      <c r="G155" s="37" t="s">
        <v>5605</v>
      </c>
      <c r="H155" s="404" t="str">
        <f>VLOOKUP(C155,'Hemis baza'!K:AF,5,)</f>
        <v>1-21 MBTXT</v>
      </c>
      <c r="I155" s="403" t="str">
        <f>VLOOKUP(C155,'Hemis baza'!K:AF,11,)</f>
        <v>Bakalavr</v>
      </c>
      <c r="J155" s="23" t="str">
        <f>VLOOKUP(C155,'Hemis baza'!K:AF,12,)</f>
        <v>Kunduzgi</v>
      </c>
      <c r="K155" s="88" t="s">
        <v>4168</v>
      </c>
      <c r="L155" s="50">
        <v>15000000</v>
      </c>
      <c r="M155" s="50">
        <f>SUMIF('BR 4'!B:B,'4-kurs'!C155,'BR 4'!H:H)</f>
        <v>15000000</v>
      </c>
      <c r="N155" s="12">
        <f t="shared" si="15"/>
        <v>0</v>
      </c>
      <c r="O155" s="50"/>
      <c r="P155" s="12">
        <f t="shared" si="16"/>
        <v>0</v>
      </c>
      <c r="Q155" s="37"/>
      <c r="T155" s="50">
        <f t="shared" si="21"/>
        <v>0</v>
      </c>
      <c r="U155" s="50">
        <v>15000000</v>
      </c>
      <c r="V155" s="50">
        <v>0</v>
      </c>
      <c r="AA155" s="539">
        <f t="shared" si="17"/>
        <v>15000000</v>
      </c>
      <c r="AB155" s="539">
        <f t="shared" si="18"/>
        <v>15000000</v>
      </c>
      <c r="AC155" s="539">
        <f t="shared" si="19"/>
        <v>0</v>
      </c>
      <c r="AD155" s="539">
        <f t="shared" si="20"/>
        <v>0</v>
      </c>
    </row>
    <row r="156" spans="1:30" x14ac:dyDescent="0.25">
      <c r="A156" s="89">
        <f>SUBTOTAL(103,$B$2:B156)</f>
        <v>155</v>
      </c>
      <c r="B156" s="37" t="s">
        <v>1874</v>
      </c>
      <c r="C156" s="97">
        <v>32706995260010</v>
      </c>
      <c r="D156" s="97" t="str">
        <f>VLOOKUP(C156,'Hemis baza'!K:AJ,26,)</f>
        <v>438211100206</v>
      </c>
      <c r="E156" s="24" t="str">
        <f>VLOOKUP(C156,'Hemis baza'!K:AF,13,)</f>
        <v>To‘lov-shartnoma</v>
      </c>
      <c r="F156" s="109" t="str">
        <f>VLOOKUP(C156,'Hemis baza'!K:AF,3,)</f>
        <v>4-kurs</v>
      </c>
      <c r="G156" s="37" t="s">
        <v>5604</v>
      </c>
      <c r="H156" s="404" t="str">
        <f>VLOOKUP(C156,'Hemis baza'!K:AF,5,)</f>
        <v>S1-21 OP</v>
      </c>
      <c r="I156" s="403" t="str">
        <f>VLOOKUP(C156,'Hemis baza'!K:AF,11,)</f>
        <v>Bakalavr</v>
      </c>
      <c r="J156" s="23" t="str">
        <f>VLOOKUP(C156,'Hemis baza'!K:AF,12,)</f>
        <v>Sirtqi</v>
      </c>
      <c r="K156" s="88" t="s">
        <v>4169</v>
      </c>
      <c r="L156" s="50">
        <v>12000000</v>
      </c>
      <c r="M156" s="50">
        <f>SUMIF('BR 4'!B:B,'4-kurs'!C156,'BR 4'!H:H)</f>
        <v>5000000</v>
      </c>
      <c r="N156" s="12">
        <f t="shared" si="15"/>
        <v>7000000</v>
      </c>
      <c r="O156" s="50"/>
      <c r="P156" s="12">
        <f t="shared" si="16"/>
        <v>0</v>
      </c>
      <c r="Q156" s="37"/>
      <c r="T156" s="50">
        <f t="shared" si="21"/>
        <v>0</v>
      </c>
      <c r="U156" s="50">
        <v>5000000</v>
      </c>
      <c r="V156" s="50">
        <v>0</v>
      </c>
      <c r="AA156" s="539">
        <f t="shared" si="17"/>
        <v>12000000</v>
      </c>
      <c r="AB156" s="539">
        <f t="shared" si="18"/>
        <v>5000000</v>
      </c>
      <c r="AC156" s="539">
        <f t="shared" si="19"/>
        <v>7000000</v>
      </c>
      <c r="AD156" s="539">
        <f t="shared" si="20"/>
        <v>0</v>
      </c>
    </row>
    <row r="157" spans="1:30" x14ac:dyDescent="0.25">
      <c r="A157" s="89">
        <f>SUBTOTAL(103,$B$2:B157)</f>
        <v>156</v>
      </c>
      <c r="B157" s="37" t="s">
        <v>1876</v>
      </c>
      <c r="C157" s="97">
        <v>62411025310018</v>
      </c>
      <c r="D157" s="97" t="str">
        <f>VLOOKUP(C157,'Hemis baza'!K:AJ,26,)</f>
        <v>438211100208</v>
      </c>
      <c r="E157" s="24" t="str">
        <f>VLOOKUP(C157,'Hemis baza'!K:AF,13,)</f>
        <v>To‘lov-shartnoma</v>
      </c>
      <c r="F157" s="109" t="str">
        <f>VLOOKUP(C157,'Hemis baza'!K:AF,3,)</f>
        <v>4-kurs</v>
      </c>
      <c r="G157" s="37" t="s">
        <v>5604</v>
      </c>
      <c r="H157" s="404" t="str">
        <f>VLOOKUP(C157,'Hemis baza'!K:AF,5,)</f>
        <v>S4-21 AP</v>
      </c>
      <c r="I157" s="403" t="str">
        <f>VLOOKUP(C157,'Hemis baza'!K:AF,11,)</f>
        <v>Bakalavr</v>
      </c>
      <c r="J157" s="23" t="str">
        <f>VLOOKUP(C157,'Hemis baza'!K:AF,12,)</f>
        <v>Sirtqi</v>
      </c>
      <c r="K157" s="88" t="s">
        <v>4170</v>
      </c>
      <c r="L157" s="50">
        <v>12000000</v>
      </c>
      <c r="M157" s="50">
        <f>SUMIF('BR 4'!B:B,'4-kurs'!C157,'BR 4'!H:H)</f>
        <v>12000000</v>
      </c>
      <c r="N157" s="12">
        <f t="shared" si="15"/>
        <v>0</v>
      </c>
      <c r="O157" s="50"/>
      <c r="P157" s="12">
        <f t="shared" si="16"/>
        <v>0</v>
      </c>
      <c r="Q157" s="37"/>
      <c r="T157" s="50">
        <f t="shared" si="21"/>
        <v>0</v>
      </c>
      <c r="U157" s="50">
        <v>12000000</v>
      </c>
      <c r="V157" s="50">
        <v>0</v>
      </c>
      <c r="AA157" s="539">
        <f t="shared" si="17"/>
        <v>12000000</v>
      </c>
      <c r="AB157" s="539">
        <f t="shared" si="18"/>
        <v>12000000</v>
      </c>
      <c r="AC157" s="539">
        <f t="shared" si="19"/>
        <v>0</v>
      </c>
      <c r="AD157" s="539">
        <f t="shared" si="20"/>
        <v>0</v>
      </c>
    </row>
    <row r="158" spans="1:30" x14ac:dyDescent="0.25">
      <c r="A158" s="89">
        <f>SUBTOTAL(103,$B$2:B158)</f>
        <v>157</v>
      </c>
      <c r="B158" s="37" t="s">
        <v>1880</v>
      </c>
      <c r="C158" s="97">
        <v>30804995340016</v>
      </c>
      <c r="D158" s="97" t="str">
        <f>VLOOKUP(C158,'Hemis baza'!K:AJ,26,)</f>
        <v>438211100277</v>
      </c>
      <c r="E158" s="24" t="str">
        <f>VLOOKUP(C158,'Hemis baza'!K:AF,13,)</f>
        <v>To‘lov-shartnoma</v>
      </c>
      <c r="F158" s="109" t="str">
        <f>VLOOKUP(C158,'Hemis baza'!K:AF,3,)</f>
        <v>4-kurs</v>
      </c>
      <c r="G158" s="37" t="s">
        <v>4882</v>
      </c>
      <c r="H158" s="404" t="str">
        <f>VLOOKUP(C158,'Hemis baza'!K:AF,5,)</f>
        <v>S1-21 AP</v>
      </c>
      <c r="I158" s="403" t="str">
        <f>VLOOKUP(C158,'Hemis baza'!K:AF,11,)</f>
        <v>Bakalavr</v>
      </c>
      <c r="J158" s="23" t="str">
        <f>VLOOKUP(C158,'Hemis baza'!K:AF,12,)</f>
        <v>Sirtqi</v>
      </c>
      <c r="K158" s="88" t="s">
        <v>4171</v>
      </c>
      <c r="L158" s="50">
        <v>12000000</v>
      </c>
      <c r="M158" s="50">
        <f>SUMIF('BR 4'!B:B,'4-kurs'!C158,'BR 4'!H:H)</f>
        <v>9000000</v>
      </c>
      <c r="N158" s="12">
        <f t="shared" si="15"/>
        <v>3000000</v>
      </c>
      <c r="O158" s="50"/>
      <c r="P158" s="12">
        <f t="shared" si="16"/>
        <v>0</v>
      </c>
      <c r="Q158" s="37"/>
      <c r="T158" s="50">
        <f t="shared" si="21"/>
        <v>0</v>
      </c>
      <c r="U158" s="50">
        <v>9000000</v>
      </c>
      <c r="V158" s="50">
        <v>0</v>
      </c>
      <c r="AA158" s="539">
        <f t="shared" si="17"/>
        <v>12000000</v>
      </c>
      <c r="AB158" s="539">
        <f t="shared" si="18"/>
        <v>9000000</v>
      </c>
      <c r="AC158" s="539">
        <f t="shared" si="19"/>
        <v>3000000</v>
      </c>
      <c r="AD158" s="539">
        <f t="shared" si="20"/>
        <v>0</v>
      </c>
    </row>
    <row r="159" spans="1:30" x14ac:dyDescent="0.25">
      <c r="A159" s="89">
        <f>SUBTOTAL(103,$B$2:B159)</f>
        <v>158</v>
      </c>
      <c r="B159" s="37" t="s">
        <v>1881</v>
      </c>
      <c r="C159" s="97">
        <v>41109901140086</v>
      </c>
      <c r="D159" s="97" t="str">
        <f>VLOOKUP(C159,'Hemis baza'!K:AJ,26,)</f>
        <v>438211100287</v>
      </c>
      <c r="E159" s="24" t="str">
        <f>VLOOKUP(C159,'Hemis baza'!K:AF,13,)</f>
        <v>To‘lov-shartnoma</v>
      </c>
      <c r="F159" s="109" t="str">
        <f>VLOOKUP(C159,'Hemis baza'!K:AF,3,)</f>
        <v>4-kurs</v>
      </c>
      <c r="G159" s="37" t="s">
        <v>4882</v>
      </c>
      <c r="H159" s="404" t="str">
        <f>VLOOKUP(C159,'Hemis baza'!K:AF,5,)</f>
        <v>S2-21 AP</v>
      </c>
      <c r="I159" s="403" t="str">
        <f>VLOOKUP(C159,'Hemis baza'!K:AF,11,)</f>
        <v>Bakalavr</v>
      </c>
      <c r="J159" s="23" t="str">
        <f>VLOOKUP(C159,'Hemis baza'!K:AF,12,)</f>
        <v>Sirtqi</v>
      </c>
      <c r="K159" s="99" t="s">
        <v>4172</v>
      </c>
      <c r="L159" s="50">
        <v>12000000</v>
      </c>
      <c r="M159" s="50">
        <f>SUMIF('BR 4'!B:B,'4-kurs'!C159,'BR 4'!H:H)</f>
        <v>12000000</v>
      </c>
      <c r="N159" s="12">
        <f t="shared" si="15"/>
        <v>0</v>
      </c>
      <c r="O159" s="50"/>
      <c r="P159" s="12">
        <f t="shared" si="16"/>
        <v>0</v>
      </c>
      <c r="Q159" s="37"/>
      <c r="T159" s="50">
        <f t="shared" si="21"/>
        <v>0</v>
      </c>
      <c r="U159" s="50">
        <v>12000000</v>
      </c>
      <c r="V159" s="50">
        <v>0</v>
      </c>
      <c r="AA159" s="539">
        <f t="shared" si="17"/>
        <v>12000000</v>
      </c>
      <c r="AB159" s="539">
        <f t="shared" si="18"/>
        <v>12000000</v>
      </c>
      <c r="AC159" s="539">
        <f t="shared" si="19"/>
        <v>0</v>
      </c>
      <c r="AD159" s="539">
        <f t="shared" si="20"/>
        <v>0</v>
      </c>
    </row>
    <row r="160" spans="1:30" x14ac:dyDescent="0.25">
      <c r="A160" s="89">
        <f>SUBTOTAL(103,$B$2:B160)</f>
        <v>159</v>
      </c>
      <c r="B160" s="37" t="s">
        <v>1884</v>
      </c>
      <c r="C160" s="97">
        <v>41806791050036</v>
      </c>
      <c r="D160" s="97" t="str">
        <f>VLOOKUP(C160,'Hemis baza'!K:AJ,26,)</f>
        <v>438211100212</v>
      </c>
      <c r="E160" s="24" t="str">
        <f>VLOOKUP(C160,'Hemis baza'!K:AF,13,)</f>
        <v>To‘lov-shartnoma</v>
      </c>
      <c r="F160" s="109" t="str">
        <f>VLOOKUP(C160,'Hemis baza'!K:AF,3,)</f>
        <v>4-kurs</v>
      </c>
      <c r="G160" s="37" t="s">
        <v>5604</v>
      </c>
      <c r="H160" s="404" t="str">
        <f>VLOOKUP(C160,'Hemis baza'!K:AF,5,)</f>
        <v>S1-21 OP</v>
      </c>
      <c r="I160" s="403" t="str">
        <f>VLOOKUP(C160,'Hemis baza'!K:AF,11,)</f>
        <v>Bakalavr</v>
      </c>
      <c r="J160" s="23" t="str">
        <f>VLOOKUP(C160,'Hemis baza'!K:AF,12,)</f>
        <v>Sirtqi</v>
      </c>
      <c r="K160" s="88" t="s">
        <v>4173</v>
      </c>
      <c r="L160" s="50">
        <v>12000000</v>
      </c>
      <c r="M160" s="50">
        <f>SUMIF('BR 4'!B:B,'4-kurs'!C160,'BR 4'!H:H)</f>
        <v>4648</v>
      </c>
      <c r="N160" s="12">
        <f t="shared" si="15"/>
        <v>11995352</v>
      </c>
      <c r="O160" s="50">
        <v>6000000</v>
      </c>
      <c r="P160" s="12">
        <f t="shared" si="16"/>
        <v>0</v>
      </c>
      <c r="Q160" s="37"/>
      <c r="T160" s="50">
        <f t="shared" si="21"/>
        <v>0</v>
      </c>
      <c r="U160" s="50">
        <v>4648</v>
      </c>
      <c r="V160" s="50">
        <v>0</v>
      </c>
      <c r="AA160" s="539">
        <f t="shared" si="17"/>
        <v>12000000</v>
      </c>
      <c r="AB160" s="539">
        <f t="shared" si="18"/>
        <v>4648</v>
      </c>
      <c r="AC160" s="539">
        <f t="shared" si="19"/>
        <v>11995352</v>
      </c>
      <c r="AD160" s="539">
        <f t="shared" si="20"/>
        <v>0</v>
      </c>
    </row>
    <row r="161" spans="1:30" x14ac:dyDescent="0.25">
      <c r="A161" s="89">
        <f>SUBTOTAL(103,$B$2:B161)</f>
        <v>160</v>
      </c>
      <c r="B161" s="37" t="s">
        <v>1892</v>
      </c>
      <c r="C161" s="97">
        <v>40307985360038</v>
      </c>
      <c r="D161" s="97" t="str">
        <f>VLOOKUP(C161,'Hemis baza'!K:AJ,26,)</f>
        <v>438211100309</v>
      </c>
      <c r="E161" s="24" t="str">
        <f>VLOOKUP(C161,'Hemis baza'!K:AF,13,)</f>
        <v>To‘lov-shartnoma</v>
      </c>
      <c r="F161" s="109" t="str">
        <f>VLOOKUP(C161,'Hemis baza'!K:AF,3,)</f>
        <v>4-kurs</v>
      </c>
      <c r="G161" s="37" t="s">
        <v>4882</v>
      </c>
      <c r="H161" s="404" t="str">
        <f>VLOOKUP(C161,'Hemis baza'!K:AF,5,)</f>
        <v>S2-21 AP</v>
      </c>
      <c r="I161" s="403" t="str">
        <f>VLOOKUP(C161,'Hemis baza'!K:AF,11,)</f>
        <v>Bakalavr</v>
      </c>
      <c r="J161" s="23" t="str">
        <f>VLOOKUP(C161,'Hemis baza'!K:AF,12,)</f>
        <v>Sirtqi</v>
      </c>
      <c r="K161" s="88" t="s">
        <v>4174</v>
      </c>
      <c r="L161" s="50">
        <v>12000000</v>
      </c>
      <c r="M161" s="50">
        <f>SUMIF('BR 4'!B:B,'4-kurs'!C161,'BR 4'!H:H)</f>
        <v>9457813</v>
      </c>
      <c r="N161" s="12">
        <f t="shared" si="15"/>
        <v>2542187</v>
      </c>
      <c r="O161" s="50"/>
      <c r="P161" s="12">
        <f t="shared" si="16"/>
        <v>0</v>
      </c>
      <c r="Q161" s="37"/>
      <c r="T161" s="50">
        <f t="shared" si="21"/>
        <v>0</v>
      </c>
      <c r="U161" s="50">
        <v>9457813</v>
      </c>
      <c r="V161" s="50">
        <v>0</v>
      </c>
      <c r="AA161" s="539">
        <f t="shared" si="17"/>
        <v>12000000</v>
      </c>
      <c r="AB161" s="539">
        <f t="shared" si="18"/>
        <v>9457813</v>
      </c>
      <c r="AC161" s="539">
        <f t="shared" si="19"/>
        <v>2542187</v>
      </c>
      <c r="AD161" s="539">
        <f t="shared" si="20"/>
        <v>0</v>
      </c>
    </row>
    <row r="162" spans="1:30" x14ac:dyDescent="0.25">
      <c r="A162" s="89">
        <f>SUBTOTAL(103,$B$2:B162)</f>
        <v>161</v>
      </c>
      <c r="B162" s="37" t="s">
        <v>1898</v>
      </c>
      <c r="C162" s="97">
        <v>60405015270028</v>
      </c>
      <c r="D162" s="97" t="str">
        <f>VLOOKUP(C162,'Hemis baza'!K:AJ,26,)</f>
        <v>438211100143</v>
      </c>
      <c r="E162" s="24" t="str">
        <f>VLOOKUP(C162,'Hemis baza'!K:AF,13,)</f>
        <v>To‘lov-shartnoma</v>
      </c>
      <c r="F162" s="109" t="str">
        <f>VLOOKUP(C162,'Hemis baza'!K:AF,3,)</f>
        <v>4-kurs</v>
      </c>
      <c r="G162" s="37" t="s">
        <v>4882</v>
      </c>
      <c r="H162" s="404" t="str">
        <f>VLOOKUP(C162,'Hemis baza'!K:AF,5,)</f>
        <v>1-21 AP</v>
      </c>
      <c r="I162" s="403" t="str">
        <f>VLOOKUP(C162,'Hemis baza'!K:AF,11,)</f>
        <v>Bakalavr</v>
      </c>
      <c r="J162" s="23" t="str">
        <f>VLOOKUP(C162,'Hemis baza'!K:AF,12,)</f>
        <v>Kunduzgi</v>
      </c>
      <c r="K162" s="88" t="s">
        <v>4175</v>
      </c>
      <c r="L162" s="50">
        <v>15000000</v>
      </c>
      <c r="M162" s="50">
        <f>SUMIF('BR 4'!B:B,'4-kurs'!C162,'BR 4'!H:H)</f>
        <v>15000000</v>
      </c>
      <c r="N162" s="12">
        <f t="shared" si="15"/>
        <v>0</v>
      </c>
      <c r="O162" s="50"/>
      <c r="P162" s="12">
        <f t="shared" si="16"/>
        <v>0</v>
      </c>
      <c r="Q162" s="37"/>
      <c r="T162" s="50">
        <f t="shared" si="21"/>
        <v>0</v>
      </c>
      <c r="U162" s="50">
        <v>15000000</v>
      </c>
      <c r="V162" s="50">
        <v>0</v>
      </c>
      <c r="AA162" s="539">
        <f t="shared" si="17"/>
        <v>15000000</v>
      </c>
      <c r="AB162" s="539">
        <f t="shared" si="18"/>
        <v>15000000</v>
      </c>
      <c r="AC162" s="539">
        <f t="shared" si="19"/>
        <v>0</v>
      </c>
      <c r="AD162" s="539">
        <f t="shared" si="20"/>
        <v>0</v>
      </c>
    </row>
    <row r="163" spans="1:30" x14ac:dyDescent="0.25">
      <c r="A163" s="89">
        <f>SUBTOTAL(103,$B$2:B163)</f>
        <v>162</v>
      </c>
      <c r="B163" s="37" t="s">
        <v>1899</v>
      </c>
      <c r="C163" s="97">
        <v>62609005290049</v>
      </c>
      <c r="D163" s="97" t="str">
        <f>VLOOKUP(C163,'Hemis baza'!K:AJ,26,)</f>
        <v>438211100014</v>
      </c>
      <c r="E163" s="24" t="str">
        <f>VLOOKUP(C163,'Hemis baza'!K:AF,13,)</f>
        <v>To‘lov-shartnoma</v>
      </c>
      <c r="F163" s="109" t="str">
        <f>VLOOKUP(C163,'Hemis baza'!K:AF,3,)</f>
        <v>4-kurs</v>
      </c>
      <c r="G163" s="37" t="s">
        <v>270</v>
      </c>
      <c r="H163" s="404" t="str">
        <f>VLOOKUP(C163,'Hemis baza'!K:AF,5,)</f>
        <v>2-21 XTA</v>
      </c>
      <c r="I163" s="403" t="str">
        <f>VLOOKUP(C163,'Hemis baza'!K:AF,11,)</f>
        <v>Bakalavr</v>
      </c>
      <c r="J163" s="23" t="str">
        <f>VLOOKUP(C163,'Hemis baza'!K:AF,12,)</f>
        <v>Kunduzgi</v>
      </c>
      <c r="K163" s="88" t="s">
        <v>4176</v>
      </c>
      <c r="L163" s="50">
        <v>15000000</v>
      </c>
      <c r="M163" s="50">
        <f>SUMIF('BR 4'!B:B,'4-kurs'!C163,'BR 4'!H:H)</f>
        <v>16000000</v>
      </c>
      <c r="N163" s="12">
        <f t="shared" si="15"/>
        <v>0</v>
      </c>
      <c r="O163" s="50"/>
      <c r="P163" s="12">
        <f t="shared" si="16"/>
        <v>1000000</v>
      </c>
      <c r="Q163" s="37"/>
      <c r="T163" s="50">
        <f t="shared" si="21"/>
        <v>0</v>
      </c>
      <c r="U163" s="50">
        <v>16000000</v>
      </c>
      <c r="V163" s="50">
        <v>0</v>
      </c>
      <c r="AA163" s="539">
        <f t="shared" si="17"/>
        <v>15000000</v>
      </c>
      <c r="AB163" s="539">
        <f t="shared" si="18"/>
        <v>16000000</v>
      </c>
      <c r="AC163" s="539">
        <f t="shared" si="19"/>
        <v>0</v>
      </c>
      <c r="AD163" s="539">
        <f t="shared" si="20"/>
        <v>1000000</v>
      </c>
    </row>
    <row r="164" spans="1:30" x14ac:dyDescent="0.25">
      <c r="A164" s="89">
        <f>SUBTOTAL(103,$B$2:B164)</f>
        <v>163</v>
      </c>
      <c r="B164" s="37" t="s">
        <v>1900</v>
      </c>
      <c r="C164" s="97">
        <v>31402975630066</v>
      </c>
      <c r="D164" s="97" t="e">
        <f>VLOOKUP(C164,'Hemis baza'!K:AJ,26,)</f>
        <v>#N/A</v>
      </c>
      <c r="E164" s="24" t="e">
        <f>VLOOKUP(C164,'Hemis baza'!K:AF,13,)</f>
        <v>#N/A</v>
      </c>
      <c r="F164" s="109" t="e">
        <f>VLOOKUP(C164,'Hemis baza'!K:AF,3,)</f>
        <v>#N/A</v>
      </c>
      <c r="G164" s="37" t="s">
        <v>4882</v>
      </c>
      <c r="H164" s="404" t="e">
        <f>VLOOKUP(C164,'Hemis baza'!K:AF,5,)</f>
        <v>#N/A</v>
      </c>
      <c r="I164" s="403" t="e">
        <f>VLOOKUP(C164,'Hemis baza'!K:AF,11,)</f>
        <v>#N/A</v>
      </c>
      <c r="J164" s="23" t="e">
        <f>VLOOKUP(C164,'Hemis baza'!K:AF,12,)</f>
        <v>#N/A</v>
      </c>
      <c r="K164" s="88" t="s">
        <v>4177</v>
      </c>
      <c r="L164" s="50">
        <v>12000000</v>
      </c>
      <c r="M164" s="50">
        <f>SUMIF('BR 4'!B:B,'4-kurs'!C164,'BR 4'!H:H)</f>
        <v>7000000</v>
      </c>
      <c r="N164" s="12">
        <f t="shared" si="15"/>
        <v>5000000</v>
      </c>
      <c r="O164" s="50"/>
      <c r="P164" s="12">
        <f t="shared" si="16"/>
        <v>0</v>
      </c>
      <c r="Q164" s="37"/>
      <c r="T164" s="50">
        <f t="shared" si="21"/>
        <v>0</v>
      </c>
      <c r="U164" s="50">
        <v>7000000</v>
      </c>
      <c r="V164" s="50">
        <v>0</v>
      </c>
      <c r="AA164" s="539">
        <f t="shared" si="17"/>
        <v>12000000</v>
      </c>
      <c r="AB164" s="539">
        <f t="shared" si="18"/>
        <v>7000000</v>
      </c>
      <c r="AC164" s="539">
        <f t="shared" si="19"/>
        <v>5000000</v>
      </c>
      <c r="AD164" s="539">
        <f t="shared" si="20"/>
        <v>0</v>
      </c>
    </row>
    <row r="165" spans="1:30" x14ac:dyDescent="0.25">
      <c r="A165" s="89">
        <f>SUBTOTAL(103,$B$2:B165)</f>
        <v>164</v>
      </c>
      <c r="B165" s="37" t="s">
        <v>1902</v>
      </c>
      <c r="C165" s="97">
        <v>41201995300020</v>
      </c>
      <c r="D165" s="97" t="str">
        <f>VLOOKUP(C165,'Hemis baza'!K:AJ,26,)</f>
        <v>438211100122</v>
      </c>
      <c r="E165" s="24" t="str">
        <f>VLOOKUP(C165,'Hemis baza'!K:AF,13,)</f>
        <v>To‘lov-shartnoma</v>
      </c>
      <c r="F165" s="109" t="str">
        <f>VLOOKUP(C165,'Hemis baza'!K:AF,3,)</f>
        <v>4-kurs</v>
      </c>
      <c r="G165" s="37" t="s">
        <v>4882</v>
      </c>
      <c r="H165" s="404" t="str">
        <f>VLOOKUP(C165,'Hemis baza'!K:AF,5,)</f>
        <v>1-21 AP</v>
      </c>
      <c r="I165" s="403" t="str">
        <f>VLOOKUP(C165,'Hemis baza'!K:AF,11,)</f>
        <v>Bakalavr</v>
      </c>
      <c r="J165" s="23" t="str">
        <f>VLOOKUP(C165,'Hemis baza'!K:AF,12,)</f>
        <v>Kunduzgi</v>
      </c>
      <c r="K165" s="88" t="s">
        <v>4178</v>
      </c>
      <c r="L165" s="50">
        <v>15000000</v>
      </c>
      <c r="M165" s="50">
        <f>SUMIF('BR 4'!B:B,'4-kurs'!C165,'BR 4'!H:H)</f>
        <v>10505000</v>
      </c>
      <c r="N165" s="12">
        <f t="shared" si="15"/>
        <v>4495000</v>
      </c>
      <c r="O165" s="50"/>
      <c r="P165" s="12">
        <f t="shared" si="16"/>
        <v>0</v>
      </c>
      <c r="Q165" s="37"/>
      <c r="T165" s="50">
        <f t="shared" si="21"/>
        <v>0</v>
      </c>
      <c r="U165" s="50">
        <v>10505000</v>
      </c>
      <c r="V165" s="50">
        <v>0</v>
      </c>
      <c r="AA165" s="539">
        <f t="shared" si="17"/>
        <v>15000000</v>
      </c>
      <c r="AB165" s="539">
        <f t="shared" si="18"/>
        <v>10505000</v>
      </c>
      <c r="AC165" s="539">
        <f t="shared" si="19"/>
        <v>4495000</v>
      </c>
      <c r="AD165" s="539">
        <f t="shared" si="20"/>
        <v>0</v>
      </c>
    </row>
    <row r="166" spans="1:30" x14ac:dyDescent="0.25">
      <c r="A166" s="89">
        <f>SUBTOTAL(103,$B$2:B166)</f>
        <v>165</v>
      </c>
      <c r="B166" s="37" t="s">
        <v>4179</v>
      </c>
      <c r="C166" s="97">
        <v>51302015450022</v>
      </c>
      <c r="D166" s="97" t="str">
        <f>VLOOKUP(C166,'Hemis baza'!K:AJ,26,)</f>
        <v>438231100490</v>
      </c>
      <c r="E166" s="24" t="str">
        <f>VLOOKUP(C166,'Hemis baza'!K:AF,13,)</f>
        <v>To‘lov-shartnoma</v>
      </c>
      <c r="F166" s="109" t="str">
        <f>VLOOKUP(C166,'Hemis baza'!K:AF,3,)</f>
        <v>4-kurs</v>
      </c>
      <c r="G166" s="37" t="s">
        <v>270</v>
      </c>
      <c r="H166" s="404" t="str">
        <f>VLOOKUP(C166,'Hemis baza'!K:AF,5,)</f>
        <v>1-21 XTA</v>
      </c>
      <c r="I166" s="403" t="str">
        <f>VLOOKUP(C166,'Hemis baza'!K:AF,11,)</f>
        <v>Bakalavr</v>
      </c>
      <c r="J166" s="23" t="str">
        <f>VLOOKUP(C166,'Hemis baza'!K:AF,12,)</f>
        <v>Kunduzgi</v>
      </c>
      <c r="K166" s="99" t="s">
        <v>4343</v>
      </c>
      <c r="L166" s="50">
        <v>15000000</v>
      </c>
      <c r="M166" s="50">
        <f>SUMIF('BR 4'!B:B,'4-kurs'!C166,'BR 4'!H:H)</f>
        <v>8625000</v>
      </c>
      <c r="N166" s="12">
        <f t="shared" si="15"/>
        <v>6375000</v>
      </c>
      <c r="O166" s="50"/>
      <c r="P166" s="12">
        <f t="shared" si="16"/>
        <v>0</v>
      </c>
      <c r="Q166" s="37" t="s">
        <v>4314</v>
      </c>
      <c r="T166" s="50">
        <f t="shared" si="21"/>
        <v>0</v>
      </c>
      <c r="U166" s="50">
        <v>8625000</v>
      </c>
      <c r="V166" s="50">
        <v>0</v>
      </c>
      <c r="AA166" s="539">
        <f t="shared" si="17"/>
        <v>15000000</v>
      </c>
      <c r="AB166" s="539">
        <f t="shared" si="18"/>
        <v>8625000</v>
      </c>
      <c r="AC166" s="539">
        <f t="shared" si="19"/>
        <v>6375000</v>
      </c>
      <c r="AD166" s="539">
        <f t="shared" si="20"/>
        <v>0</v>
      </c>
    </row>
    <row r="167" spans="1:30" x14ac:dyDescent="0.25">
      <c r="A167" s="89">
        <f>SUBTOTAL(103,$B$2:B167)</f>
        <v>166</v>
      </c>
      <c r="B167" s="37" t="s">
        <v>1905</v>
      </c>
      <c r="C167" s="97">
        <v>52306035250012</v>
      </c>
      <c r="D167" s="97" t="str">
        <f>VLOOKUP(C167,'Hemis baza'!K:AJ,26,)</f>
        <v>438211100089</v>
      </c>
      <c r="E167" s="24" t="str">
        <f>VLOOKUP(C167,'Hemis baza'!K:AF,13,)</f>
        <v>To‘lov-shartnoma</v>
      </c>
      <c r="F167" s="109" t="str">
        <f>VLOOKUP(C167,'Hemis baza'!K:AF,3,)</f>
        <v>4-kurs</v>
      </c>
      <c r="G167" s="37" t="s">
        <v>270</v>
      </c>
      <c r="H167" s="404" t="str">
        <f>VLOOKUP(C167,'Hemis baza'!K:AF,5,)</f>
        <v>1-21 XTA</v>
      </c>
      <c r="I167" s="403" t="str">
        <f>VLOOKUP(C167,'Hemis baza'!K:AF,11,)</f>
        <v>Bakalavr</v>
      </c>
      <c r="J167" s="23" t="str">
        <f>VLOOKUP(C167,'Hemis baza'!K:AF,12,)</f>
        <v>Kunduzgi</v>
      </c>
      <c r="K167" s="88" t="s">
        <v>4180</v>
      </c>
      <c r="L167" s="50">
        <v>15000000</v>
      </c>
      <c r="M167" s="50">
        <f>SUMIF('BR 4'!B:B,'4-kurs'!C167,'BR 4'!H:H)</f>
        <v>7500000</v>
      </c>
      <c r="N167" s="12">
        <f t="shared" si="15"/>
        <v>7500000</v>
      </c>
      <c r="O167" s="50"/>
      <c r="P167" s="12">
        <f t="shared" si="16"/>
        <v>0</v>
      </c>
      <c r="Q167" s="37"/>
      <c r="T167" s="50">
        <f t="shared" si="21"/>
        <v>0</v>
      </c>
      <c r="U167" s="50">
        <v>7500000</v>
      </c>
      <c r="V167" s="50">
        <v>0</v>
      </c>
      <c r="AA167" s="539">
        <f t="shared" si="17"/>
        <v>15000000</v>
      </c>
      <c r="AB167" s="539">
        <f t="shared" si="18"/>
        <v>7500000</v>
      </c>
      <c r="AC167" s="539">
        <f t="shared" si="19"/>
        <v>7500000</v>
      </c>
      <c r="AD167" s="539">
        <f t="shared" si="20"/>
        <v>0</v>
      </c>
    </row>
    <row r="168" spans="1:30" x14ac:dyDescent="0.25">
      <c r="A168" s="89">
        <f>SUBTOTAL(103,$B$2:B168)</f>
        <v>167</v>
      </c>
      <c r="B168" s="37" t="s">
        <v>1906</v>
      </c>
      <c r="C168" s="97">
        <v>61612035300027</v>
      </c>
      <c r="D168" s="97" t="str">
        <f>VLOOKUP(C168,'Hemis baza'!K:AJ,26,)</f>
        <v>438211100238</v>
      </c>
      <c r="E168" s="24" t="str">
        <f>VLOOKUP(C168,'Hemis baza'!K:AF,13,)</f>
        <v>To‘lov-shartnoma</v>
      </c>
      <c r="F168" s="109" t="str">
        <f>VLOOKUP(C168,'Hemis baza'!K:AF,3,)</f>
        <v>4-kurs</v>
      </c>
      <c r="G168" s="37" t="s">
        <v>4882</v>
      </c>
      <c r="H168" s="404" t="str">
        <f>VLOOKUP(C168,'Hemis baza'!K:AF,5,)</f>
        <v>S1-21 AP</v>
      </c>
      <c r="I168" s="403" t="str">
        <f>VLOOKUP(C168,'Hemis baza'!K:AF,11,)</f>
        <v>Bakalavr</v>
      </c>
      <c r="J168" s="23" t="str">
        <f>VLOOKUP(C168,'Hemis baza'!K:AF,12,)</f>
        <v>Sirtqi</v>
      </c>
      <c r="K168" s="88" t="s">
        <v>4181</v>
      </c>
      <c r="L168" s="50">
        <v>12000000</v>
      </c>
      <c r="M168" s="50">
        <f>SUMIF('BR 4'!B:B,'4-kurs'!C168,'BR 4'!H:H)</f>
        <v>8500000</v>
      </c>
      <c r="N168" s="12">
        <f t="shared" si="15"/>
        <v>3500000</v>
      </c>
      <c r="O168" s="50"/>
      <c r="P168" s="12">
        <f t="shared" si="16"/>
        <v>0</v>
      </c>
      <c r="Q168" s="37"/>
      <c r="T168" s="50">
        <f t="shared" si="21"/>
        <v>0</v>
      </c>
      <c r="U168" s="50">
        <v>8500000</v>
      </c>
      <c r="V168" s="50">
        <v>0</v>
      </c>
      <c r="AA168" s="539">
        <f t="shared" si="17"/>
        <v>12000000</v>
      </c>
      <c r="AB168" s="539">
        <f t="shared" si="18"/>
        <v>8500000</v>
      </c>
      <c r="AC168" s="539">
        <f t="shared" si="19"/>
        <v>3500000</v>
      </c>
      <c r="AD168" s="539">
        <f t="shared" si="20"/>
        <v>0</v>
      </c>
    </row>
    <row r="169" spans="1:30" x14ac:dyDescent="0.25">
      <c r="A169" s="89">
        <f>SUBTOTAL(103,$B$2:B169)</f>
        <v>168</v>
      </c>
      <c r="B169" s="37" t="s">
        <v>1913</v>
      </c>
      <c r="C169" s="97">
        <v>62403015290015</v>
      </c>
      <c r="D169" s="97" t="str">
        <f>VLOOKUP(C169,'Hemis baza'!K:AJ,26,)</f>
        <v>438211100240</v>
      </c>
      <c r="E169" s="24" t="str">
        <f>VLOOKUP(C169,'Hemis baza'!K:AF,13,)</f>
        <v>To‘lov-shartnoma</v>
      </c>
      <c r="F169" s="109" t="str">
        <f>VLOOKUP(C169,'Hemis baza'!K:AF,3,)</f>
        <v>4-kurs</v>
      </c>
      <c r="G169" s="37" t="s">
        <v>4882</v>
      </c>
      <c r="H169" s="404" t="str">
        <f>VLOOKUP(C169,'Hemis baza'!K:AF,5,)</f>
        <v>S1-21 AP</v>
      </c>
      <c r="I169" s="403" t="str">
        <f>VLOOKUP(C169,'Hemis baza'!K:AF,11,)</f>
        <v>Bakalavr</v>
      </c>
      <c r="J169" s="23" t="str">
        <f>VLOOKUP(C169,'Hemis baza'!K:AF,12,)</f>
        <v>Sirtqi</v>
      </c>
      <c r="K169" s="88" t="s">
        <v>4182</v>
      </c>
      <c r="L169" s="50">
        <v>12000000</v>
      </c>
      <c r="M169" s="50">
        <f>SUMIF('BR 4'!B:B,'4-kurs'!C169,'BR 4'!H:H)</f>
        <v>8000000</v>
      </c>
      <c r="N169" s="12">
        <f t="shared" si="15"/>
        <v>4000000</v>
      </c>
      <c r="O169" s="37" t="s">
        <v>7158</v>
      </c>
      <c r="P169" s="12">
        <f t="shared" si="16"/>
        <v>0</v>
      </c>
      <c r="Q169" s="37"/>
      <c r="T169" s="50">
        <f t="shared" si="21"/>
        <v>0</v>
      </c>
      <c r="U169" s="50">
        <v>8000000</v>
      </c>
      <c r="V169" s="50">
        <v>0</v>
      </c>
      <c r="AA169" s="539">
        <f t="shared" si="17"/>
        <v>12000000</v>
      </c>
      <c r="AB169" s="539">
        <f t="shared" si="18"/>
        <v>8000000</v>
      </c>
      <c r="AC169" s="539">
        <f t="shared" si="19"/>
        <v>4000000</v>
      </c>
      <c r="AD169" s="539">
        <f t="shared" si="20"/>
        <v>0</v>
      </c>
    </row>
    <row r="170" spans="1:30" x14ac:dyDescent="0.25">
      <c r="A170" s="89">
        <f>SUBTOTAL(103,$B$2:B170)</f>
        <v>169</v>
      </c>
      <c r="B170" s="37" t="s">
        <v>1921</v>
      </c>
      <c r="C170" s="97">
        <v>41206851100053</v>
      </c>
      <c r="D170" s="97" t="str">
        <f>VLOOKUP(C170,'Hemis baza'!K:AJ,26,)</f>
        <v>438211100215</v>
      </c>
      <c r="E170" s="24" t="str">
        <f>VLOOKUP(C170,'Hemis baza'!K:AF,13,)</f>
        <v>To‘lov-shartnoma</v>
      </c>
      <c r="F170" s="109" t="str">
        <f>VLOOKUP(C170,'Hemis baza'!K:AF,3,)</f>
        <v>4-kurs</v>
      </c>
      <c r="G170" s="37" t="s">
        <v>5604</v>
      </c>
      <c r="H170" s="404" t="str">
        <f>VLOOKUP(C170,'Hemis baza'!K:AF,5,)</f>
        <v>S4-21 AP</v>
      </c>
      <c r="I170" s="403" t="str">
        <f>VLOOKUP(C170,'Hemis baza'!K:AF,11,)</f>
        <v>Bakalavr</v>
      </c>
      <c r="J170" s="23" t="str">
        <f>VLOOKUP(C170,'Hemis baza'!K:AF,12,)</f>
        <v>Sirtqi</v>
      </c>
      <c r="K170" s="88" t="s">
        <v>4183</v>
      </c>
      <c r="L170" s="50">
        <v>12000000</v>
      </c>
      <c r="M170" s="50">
        <f>SUMIF('BR 4'!B:B,'4-kurs'!C170,'BR 4'!H:H)</f>
        <v>10000000</v>
      </c>
      <c r="N170" s="12">
        <f t="shared" si="15"/>
        <v>2000000</v>
      </c>
      <c r="O170" s="50"/>
      <c r="P170" s="12">
        <f t="shared" si="16"/>
        <v>0</v>
      </c>
      <c r="Q170" s="37"/>
      <c r="T170" s="50">
        <f t="shared" si="21"/>
        <v>0</v>
      </c>
      <c r="U170" s="50">
        <v>10000000</v>
      </c>
      <c r="V170" s="50">
        <v>0</v>
      </c>
      <c r="AA170" s="539">
        <f t="shared" si="17"/>
        <v>12000000</v>
      </c>
      <c r="AB170" s="539">
        <f t="shared" si="18"/>
        <v>10000000</v>
      </c>
      <c r="AC170" s="539">
        <f t="shared" si="19"/>
        <v>2000000</v>
      </c>
      <c r="AD170" s="539">
        <f t="shared" si="20"/>
        <v>0</v>
      </c>
    </row>
    <row r="171" spans="1:30" x14ac:dyDescent="0.25">
      <c r="A171" s="89">
        <f>SUBTOTAL(103,$B$2:B171)</f>
        <v>170</v>
      </c>
      <c r="B171" s="37" t="s">
        <v>1924</v>
      </c>
      <c r="C171" s="97">
        <v>32608975260028</v>
      </c>
      <c r="D171" s="97" t="str">
        <f>VLOOKUP(C171,'Hemis baza'!K:AJ,26,)</f>
        <v>438211100217</v>
      </c>
      <c r="E171" s="24" t="str">
        <f>VLOOKUP(C171,'Hemis baza'!K:AF,13,)</f>
        <v>To‘lov-shartnoma</v>
      </c>
      <c r="F171" s="109" t="str">
        <f>VLOOKUP(C171,'Hemis baza'!K:AF,3,)</f>
        <v>4-kurs</v>
      </c>
      <c r="G171" s="37" t="s">
        <v>5604</v>
      </c>
      <c r="H171" s="404" t="str">
        <f>VLOOKUP(C171,'Hemis baza'!K:AF,5,)</f>
        <v>S4-21 AP</v>
      </c>
      <c r="I171" s="403" t="str">
        <f>VLOOKUP(C171,'Hemis baza'!K:AF,11,)</f>
        <v>Bakalavr</v>
      </c>
      <c r="J171" s="23" t="str">
        <f>VLOOKUP(C171,'Hemis baza'!K:AF,12,)</f>
        <v>Sirtqi</v>
      </c>
      <c r="K171" s="88" t="s">
        <v>4184</v>
      </c>
      <c r="L171" s="50">
        <v>12000000</v>
      </c>
      <c r="M171" s="50">
        <f>SUMIF('BR 4'!B:B,'4-kurs'!C171,'BR 4'!H:H)</f>
        <v>6000000</v>
      </c>
      <c r="N171" s="12">
        <f t="shared" si="15"/>
        <v>6000000</v>
      </c>
      <c r="O171" s="50"/>
      <c r="P171" s="12">
        <f t="shared" si="16"/>
        <v>0</v>
      </c>
      <c r="Q171" s="37"/>
      <c r="T171" s="50">
        <f t="shared" si="21"/>
        <v>0</v>
      </c>
      <c r="U171" s="50">
        <v>6000000</v>
      </c>
      <c r="V171" s="50">
        <v>0</v>
      </c>
      <c r="AA171" s="539">
        <f t="shared" si="17"/>
        <v>12000000</v>
      </c>
      <c r="AB171" s="539">
        <f t="shared" si="18"/>
        <v>6000000</v>
      </c>
      <c r="AC171" s="539">
        <f t="shared" si="19"/>
        <v>6000000</v>
      </c>
      <c r="AD171" s="539">
        <f t="shared" si="20"/>
        <v>0</v>
      </c>
    </row>
    <row r="172" spans="1:30" x14ac:dyDescent="0.25">
      <c r="A172" s="89">
        <f>SUBTOTAL(103,$B$2:B172)</f>
        <v>171</v>
      </c>
      <c r="B172" s="37" t="s">
        <v>1928</v>
      </c>
      <c r="C172" s="97">
        <v>42203995320016</v>
      </c>
      <c r="D172" s="97" t="str">
        <f>VLOOKUP(C172,'Hemis baza'!K:AJ,26,)</f>
        <v>438211100105</v>
      </c>
      <c r="E172" s="24" t="str">
        <f>VLOOKUP(C172,'Hemis baza'!K:AF,13,)</f>
        <v>To‘lov-shartnoma</v>
      </c>
      <c r="F172" s="109" t="str">
        <f>VLOOKUP(C172,'Hemis baza'!K:AF,3,)</f>
        <v>4-kurs</v>
      </c>
      <c r="G172" s="37" t="s">
        <v>5604</v>
      </c>
      <c r="H172" s="404" t="str">
        <f>VLOOKUP(C172,'Hemis baza'!K:AF,5,)</f>
        <v>1-21 OP</v>
      </c>
      <c r="I172" s="403" t="str">
        <f>VLOOKUP(C172,'Hemis baza'!K:AF,11,)</f>
        <v>Bakalavr</v>
      </c>
      <c r="J172" s="23" t="str">
        <f>VLOOKUP(C172,'Hemis baza'!K:AF,12,)</f>
        <v>Kunduzgi</v>
      </c>
      <c r="K172" s="88" t="s">
        <v>4185</v>
      </c>
      <c r="L172" s="50">
        <v>15000000</v>
      </c>
      <c r="M172" s="50">
        <f>SUMIF('BR 4'!B:B,'4-kurs'!C172,'BR 4'!H:H)</f>
        <v>14935275</v>
      </c>
      <c r="N172" s="12">
        <f t="shared" si="15"/>
        <v>64725</v>
      </c>
      <c r="O172" s="50"/>
      <c r="P172" s="12">
        <f t="shared" si="16"/>
        <v>0</v>
      </c>
      <c r="Q172" s="37"/>
      <c r="T172" s="50">
        <f t="shared" si="21"/>
        <v>2592412</v>
      </c>
      <c r="U172" s="50">
        <v>12342863</v>
      </c>
      <c r="V172" s="50">
        <v>0</v>
      </c>
      <c r="AA172" s="539">
        <f t="shared" si="17"/>
        <v>15000000</v>
      </c>
      <c r="AB172" s="539">
        <f t="shared" si="18"/>
        <v>14935275</v>
      </c>
      <c r="AC172" s="539">
        <f t="shared" si="19"/>
        <v>64725</v>
      </c>
      <c r="AD172" s="539">
        <f t="shared" si="20"/>
        <v>0</v>
      </c>
    </row>
    <row r="173" spans="1:30" x14ac:dyDescent="0.25">
      <c r="A173" s="89">
        <f>SUBTOTAL(103,$B$2:B173)</f>
        <v>172</v>
      </c>
      <c r="B173" s="37" t="s">
        <v>1938</v>
      </c>
      <c r="C173" s="97">
        <v>62301045280012</v>
      </c>
      <c r="D173" s="97" t="str">
        <f>VLOOKUP(C173,'Hemis baza'!K:AJ,26,)</f>
        <v>438211100090</v>
      </c>
      <c r="E173" s="24" t="str">
        <f>VLOOKUP(C173,'Hemis baza'!K:AF,13,)</f>
        <v>To‘lov-shartnoma</v>
      </c>
      <c r="F173" s="109" t="str">
        <f>VLOOKUP(C173,'Hemis baza'!K:AF,3,)</f>
        <v>4-kurs</v>
      </c>
      <c r="G173" s="37" t="s">
        <v>270</v>
      </c>
      <c r="H173" s="404" t="str">
        <f>VLOOKUP(C173,'Hemis baza'!K:AF,5,)</f>
        <v>2-21 XTA</v>
      </c>
      <c r="I173" s="403" t="str">
        <f>VLOOKUP(C173,'Hemis baza'!K:AF,11,)</f>
        <v>Bakalavr</v>
      </c>
      <c r="J173" s="23" t="str">
        <f>VLOOKUP(C173,'Hemis baza'!K:AF,12,)</f>
        <v>Kunduzgi</v>
      </c>
      <c r="K173" s="88" t="s">
        <v>4186</v>
      </c>
      <c r="L173" s="50">
        <v>15000000</v>
      </c>
      <c r="M173" s="50">
        <f>SUMIF('BR 4'!B:B,'4-kurs'!C173,'BR 4'!H:H)</f>
        <v>7500080</v>
      </c>
      <c r="N173" s="12">
        <f t="shared" si="15"/>
        <v>7499920</v>
      </c>
      <c r="O173" s="50"/>
      <c r="P173" s="12">
        <f t="shared" si="16"/>
        <v>0</v>
      </c>
      <c r="Q173" s="37"/>
      <c r="T173" s="50">
        <f t="shared" si="21"/>
        <v>0</v>
      </c>
      <c r="U173" s="50">
        <v>7500080</v>
      </c>
      <c r="V173" s="50">
        <v>0</v>
      </c>
      <c r="AA173" s="539">
        <f t="shared" si="17"/>
        <v>15000000</v>
      </c>
      <c r="AB173" s="539">
        <f t="shared" si="18"/>
        <v>7500080</v>
      </c>
      <c r="AC173" s="539">
        <f t="shared" si="19"/>
        <v>7499920</v>
      </c>
      <c r="AD173" s="539">
        <f t="shared" si="20"/>
        <v>0</v>
      </c>
    </row>
    <row r="174" spans="1:30" x14ac:dyDescent="0.25">
      <c r="A174" s="89">
        <f>SUBTOTAL(103,$B$2:B174)</f>
        <v>173</v>
      </c>
      <c r="B174" s="37" t="s">
        <v>1943</v>
      </c>
      <c r="C174" s="97">
        <v>50601015590073</v>
      </c>
      <c r="D174" s="97" t="str">
        <f>VLOOKUP(C174,'Hemis baza'!K:AJ,26,)</f>
        <v>438211100146</v>
      </c>
      <c r="E174" s="24" t="str">
        <f>VLOOKUP(C174,'Hemis baza'!K:AF,13,)</f>
        <v>To‘lov-shartnoma</v>
      </c>
      <c r="F174" s="109" t="str">
        <f>VLOOKUP(C174,'Hemis baza'!K:AF,3,)</f>
        <v>4-kurs</v>
      </c>
      <c r="G174" s="37" t="s">
        <v>4882</v>
      </c>
      <c r="H174" s="404" t="str">
        <f>VLOOKUP(C174,'Hemis baza'!K:AF,5,)</f>
        <v>2-21 AP</v>
      </c>
      <c r="I174" s="403" t="str">
        <f>VLOOKUP(C174,'Hemis baza'!K:AF,11,)</f>
        <v>Bakalavr</v>
      </c>
      <c r="J174" s="23" t="str">
        <f>VLOOKUP(C174,'Hemis baza'!K:AF,12,)</f>
        <v>Kunduzgi</v>
      </c>
      <c r="K174" s="88" t="s">
        <v>4187</v>
      </c>
      <c r="L174" s="50">
        <v>15000000</v>
      </c>
      <c r="M174" s="50">
        <f>SUMIF('BR 4'!B:B,'4-kurs'!C174,'BR 4'!H:H)</f>
        <v>7520000</v>
      </c>
      <c r="N174" s="12">
        <f t="shared" si="15"/>
        <v>7480000</v>
      </c>
      <c r="O174" s="50"/>
      <c r="P174" s="12">
        <f t="shared" si="16"/>
        <v>0</v>
      </c>
      <c r="Q174" s="37"/>
      <c r="T174" s="50">
        <f t="shared" si="21"/>
        <v>0</v>
      </c>
      <c r="U174" s="50">
        <v>7520000</v>
      </c>
      <c r="V174" s="50">
        <v>0</v>
      </c>
      <c r="AA174" s="539">
        <f t="shared" si="17"/>
        <v>15000000</v>
      </c>
      <c r="AB174" s="539">
        <f t="shared" si="18"/>
        <v>7520000</v>
      </c>
      <c r="AC174" s="539">
        <f t="shared" si="19"/>
        <v>7480000</v>
      </c>
      <c r="AD174" s="539">
        <f t="shared" si="20"/>
        <v>0</v>
      </c>
    </row>
    <row r="175" spans="1:30" x14ac:dyDescent="0.25">
      <c r="A175" s="89">
        <f>SUBTOTAL(103,$B$2:B175)</f>
        <v>174</v>
      </c>
      <c r="B175" s="37" t="s">
        <v>1949</v>
      </c>
      <c r="C175" s="97">
        <v>61212005350065</v>
      </c>
      <c r="D175" s="97" t="str">
        <f>VLOOKUP(C175,'Hemis baza'!K:AJ,26,)</f>
        <v>438211100031</v>
      </c>
      <c r="E175" s="24" t="str">
        <f>VLOOKUP(C175,'Hemis baza'!K:AF,13,)</f>
        <v>To‘lov-shartnoma</v>
      </c>
      <c r="F175" s="109" t="str">
        <f>VLOOKUP(C175,'Hemis baza'!K:AF,3,)</f>
        <v>4-kurs</v>
      </c>
      <c r="G175" s="37" t="s">
        <v>5605</v>
      </c>
      <c r="H175" s="404" t="str">
        <f>VLOOKUP(C175,'Hemis baza'!K:AF,5,)</f>
        <v>1-21 MBTXT</v>
      </c>
      <c r="I175" s="403" t="str">
        <f>VLOOKUP(C175,'Hemis baza'!K:AF,11,)</f>
        <v>Bakalavr</v>
      </c>
      <c r="J175" s="23" t="str">
        <f>VLOOKUP(C175,'Hemis baza'!K:AF,12,)</f>
        <v>Kunduzgi</v>
      </c>
      <c r="K175" s="88" t="s">
        <v>4188</v>
      </c>
      <c r="L175" s="50">
        <v>15000000</v>
      </c>
      <c r="M175" s="50">
        <f>SUMIF('BR 4'!B:B,'4-kurs'!C175,'BR 4'!H:H)</f>
        <v>13000000</v>
      </c>
      <c r="N175" s="12">
        <f t="shared" si="15"/>
        <v>2000000</v>
      </c>
      <c r="O175" s="50"/>
      <c r="P175" s="12">
        <f t="shared" si="16"/>
        <v>0</v>
      </c>
      <c r="Q175" s="37" t="s">
        <v>7179</v>
      </c>
      <c r="T175" s="50">
        <f t="shared" si="21"/>
        <v>0</v>
      </c>
      <c r="U175" s="50">
        <v>13000000</v>
      </c>
      <c r="V175" s="50">
        <v>1500000</v>
      </c>
      <c r="AA175" s="539">
        <f t="shared" si="17"/>
        <v>15000000</v>
      </c>
      <c r="AB175" s="539">
        <f t="shared" si="18"/>
        <v>13000000</v>
      </c>
      <c r="AC175" s="539">
        <f t="shared" si="19"/>
        <v>2000000</v>
      </c>
      <c r="AD175" s="539">
        <f t="shared" si="20"/>
        <v>0</v>
      </c>
    </row>
    <row r="176" spans="1:30" x14ac:dyDescent="0.25">
      <c r="A176" s="89">
        <f>SUBTOTAL(103,$B$2:B176)</f>
        <v>175</v>
      </c>
      <c r="B176" s="37" t="s">
        <v>1951</v>
      </c>
      <c r="C176" s="97">
        <v>61212045310072</v>
      </c>
      <c r="D176" s="97" t="str">
        <f>VLOOKUP(C176,'Hemis baza'!K:AJ,26,)</f>
        <v>438211100142</v>
      </c>
      <c r="E176" s="24" t="str">
        <f>VLOOKUP(C176,'Hemis baza'!K:AF,13,)</f>
        <v>To‘lov-shartnoma</v>
      </c>
      <c r="F176" s="109" t="str">
        <f>VLOOKUP(C176,'Hemis baza'!K:AF,3,)</f>
        <v>4-kurs</v>
      </c>
      <c r="G176" s="37" t="s">
        <v>4882</v>
      </c>
      <c r="H176" s="404" t="str">
        <f>VLOOKUP(C176,'Hemis baza'!K:AF,5,)</f>
        <v>S3-21 AP</v>
      </c>
      <c r="I176" s="403" t="str">
        <f>VLOOKUP(C176,'Hemis baza'!K:AF,11,)</f>
        <v>Bakalavr</v>
      </c>
      <c r="J176" s="23" t="str">
        <f>VLOOKUP(C176,'Hemis baza'!K:AF,12,)</f>
        <v>Sirtqi</v>
      </c>
      <c r="K176" s="88" t="s">
        <v>4189</v>
      </c>
      <c r="L176" s="50">
        <v>12000000</v>
      </c>
      <c r="M176" s="50">
        <f>SUMIF('BR 4'!B:B,'4-kurs'!C176,'BR 4'!H:H)</f>
        <v>15794000</v>
      </c>
      <c r="N176" s="12">
        <f t="shared" si="15"/>
        <v>0</v>
      </c>
      <c r="O176" s="50"/>
      <c r="P176" s="12">
        <f t="shared" si="16"/>
        <v>3794000</v>
      </c>
      <c r="Q176" s="37" t="s">
        <v>7179</v>
      </c>
      <c r="T176" s="50">
        <f t="shared" si="21"/>
        <v>0</v>
      </c>
      <c r="U176" s="50">
        <v>15794000</v>
      </c>
      <c r="V176" s="50">
        <v>9000000</v>
      </c>
      <c r="AA176" s="539">
        <f t="shared" si="17"/>
        <v>12000000</v>
      </c>
      <c r="AB176" s="539">
        <f t="shared" si="18"/>
        <v>15794000</v>
      </c>
      <c r="AC176" s="539">
        <f t="shared" si="19"/>
        <v>0</v>
      </c>
      <c r="AD176" s="539">
        <f t="shared" si="20"/>
        <v>3794000</v>
      </c>
    </row>
    <row r="177" spans="1:30" x14ac:dyDescent="0.25">
      <c r="A177" s="89">
        <f>SUBTOTAL(103,$B$2:B177)</f>
        <v>176</v>
      </c>
      <c r="B177" s="37" t="s">
        <v>1953</v>
      </c>
      <c r="C177" s="97">
        <v>41103831140071</v>
      </c>
      <c r="D177" s="97" t="str">
        <f>VLOOKUP(C177,'Hemis baza'!K:AJ,26,)</f>
        <v>438211100218</v>
      </c>
      <c r="E177" s="24" t="str">
        <f>VLOOKUP(C177,'Hemis baza'!K:AF,13,)</f>
        <v>To‘lov-shartnoma</v>
      </c>
      <c r="F177" s="109" t="str">
        <f>VLOOKUP(C177,'Hemis baza'!K:AF,3,)</f>
        <v>4-kurs</v>
      </c>
      <c r="G177" s="37" t="s">
        <v>5604</v>
      </c>
      <c r="H177" s="404" t="str">
        <f>VLOOKUP(C177,'Hemis baza'!K:AF,5,)</f>
        <v>S1-21 OP</v>
      </c>
      <c r="I177" s="403" t="str">
        <f>VLOOKUP(C177,'Hemis baza'!K:AF,11,)</f>
        <v>Bakalavr</v>
      </c>
      <c r="J177" s="23" t="str">
        <f>VLOOKUP(C177,'Hemis baza'!K:AF,12,)</f>
        <v>Sirtqi</v>
      </c>
      <c r="K177" s="88" t="s">
        <v>4190</v>
      </c>
      <c r="L177" s="50">
        <v>12000000</v>
      </c>
      <c r="M177" s="50">
        <f>SUMIF('BR 4'!B:B,'4-kurs'!C177,'BR 4'!H:H)</f>
        <v>8000000</v>
      </c>
      <c r="N177" s="12">
        <f t="shared" si="15"/>
        <v>4000000</v>
      </c>
      <c r="O177" s="50"/>
      <c r="P177" s="12">
        <f t="shared" si="16"/>
        <v>0</v>
      </c>
      <c r="Q177" s="37"/>
      <c r="T177" s="50">
        <f t="shared" si="21"/>
        <v>0</v>
      </c>
      <c r="U177" s="50">
        <v>8000000</v>
      </c>
      <c r="V177" s="50">
        <v>0</v>
      </c>
      <c r="AA177" s="539">
        <f t="shared" si="17"/>
        <v>12000000</v>
      </c>
      <c r="AB177" s="539">
        <f t="shared" si="18"/>
        <v>8000000</v>
      </c>
      <c r="AC177" s="539">
        <f t="shared" si="19"/>
        <v>4000000</v>
      </c>
      <c r="AD177" s="539">
        <f t="shared" si="20"/>
        <v>0</v>
      </c>
    </row>
    <row r="178" spans="1:30" x14ac:dyDescent="0.25">
      <c r="A178" s="89">
        <f>SUBTOTAL(103,$B$2:B178)</f>
        <v>177</v>
      </c>
      <c r="B178" s="37" t="s">
        <v>1960</v>
      </c>
      <c r="C178" s="97">
        <v>52104025300020</v>
      </c>
      <c r="D178" s="97" t="str">
        <f>VLOOKUP(C178,'Hemis baza'!K:AJ,26,)</f>
        <v>438211100323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37" t="s">
        <v>4882</v>
      </c>
      <c r="H178" s="404" t="str">
        <f>VLOOKUP(C178,'Hemis baza'!K:AF,5,)</f>
        <v>2-22 AP</v>
      </c>
      <c r="I178" s="403" t="str">
        <f>VLOOKUP(C178,'Hemis baza'!K:AF,11,)</f>
        <v>Bakalavr</v>
      </c>
      <c r="J178" s="23" t="str">
        <f>VLOOKUP(C178,'Hemis baza'!K:AF,12,)</f>
        <v>Kunduzgi</v>
      </c>
      <c r="K178" s="88" t="s">
        <v>4191</v>
      </c>
      <c r="L178" s="50">
        <v>15000000</v>
      </c>
      <c r="M178" s="50">
        <f>SUMIF('BR 4'!B:B,'4-kurs'!C178,'BR 4'!H:H)</f>
        <v>0</v>
      </c>
      <c r="N178" s="12">
        <f t="shared" si="15"/>
        <v>15000000</v>
      </c>
      <c r="O178" s="50"/>
      <c r="P178" s="12">
        <f t="shared" si="16"/>
        <v>0</v>
      </c>
      <c r="Q178" s="37"/>
      <c r="T178" s="50">
        <f t="shared" si="21"/>
        <v>0</v>
      </c>
      <c r="U178" s="50">
        <v>0</v>
      </c>
      <c r="V178" s="50">
        <v>0</v>
      </c>
      <c r="AA178" s="539">
        <f t="shared" si="17"/>
        <v>15000000</v>
      </c>
      <c r="AB178" s="539">
        <f t="shared" si="18"/>
        <v>0</v>
      </c>
      <c r="AC178" s="539">
        <f t="shared" si="19"/>
        <v>15000000</v>
      </c>
      <c r="AD178" s="539">
        <f t="shared" si="20"/>
        <v>0</v>
      </c>
    </row>
    <row r="179" spans="1:30" x14ac:dyDescent="0.25">
      <c r="A179" s="89">
        <f>SUBTOTAL(103,$B$2:B179)</f>
        <v>178</v>
      </c>
      <c r="B179" s="48" t="s">
        <v>1962</v>
      </c>
      <c r="C179" s="49">
        <v>41606881090074</v>
      </c>
      <c r="D179" s="97" t="e">
        <f>VLOOKUP(C179,'Hemis baza'!K:AJ,26,)</f>
        <v>#N/A</v>
      </c>
      <c r="E179" s="24" t="e">
        <f>VLOOKUP(C179,'Hemis baza'!K:AF,13,)</f>
        <v>#N/A</v>
      </c>
      <c r="F179" s="109" t="e">
        <f>VLOOKUP(C179,'Hemis baza'!K:AF,3,)</f>
        <v>#N/A</v>
      </c>
      <c r="G179" s="37" t="s">
        <v>5604</v>
      </c>
      <c r="H179" s="404" t="e">
        <f>VLOOKUP(C179,'Hemis baza'!K:AF,5,)</f>
        <v>#N/A</v>
      </c>
      <c r="I179" s="403" t="e">
        <f>VLOOKUP(C179,'Hemis baza'!K:AF,11,)</f>
        <v>#N/A</v>
      </c>
      <c r="J179" s="23" t="e">
        <f>VLOOKUP(C179,'Hemis baza'!K:AF,12,)</f>
        <v>#N/A</v>
      </c>
      <c r="K179" s="77" t="s">
        <v>3227</v>
      </c>
      <c r="L179" s="50">
        <v>12000000</v>
      </c>
      <c r="M179" s="50">
        <f>SUMIF('BR 4'!B:B,'4-kurs'!C179,'BR 4'!H:H)</f>
        <v>-11374298</v>
      </c>
      <c r="N179" s="12">
        <f t="shared" si="15"/>
        <v>23374298</v>
      </c>
      <c r="O179" s="50"/>
      <c r="P179" s="12">
        <f t="shared" si="16"/>
        <v>0</v>
      </c>
      <c r="Q179" s="37"/>
      <c r="T179" s="50">
        <f t="shared" si="21"/>
        <v>0</v>
      </c>
      <c r="U179" s="50">
        <v>-11374298</v>
      </c>
      <c r="V179" s="50">
        <v>9000000</v>
      </c>
      <c r="AA179" s="539">
        <f t="shared" si="17"/>
        <v>12000000</v>
      </c>
      <c r="AB179" s="539">
        <f t="shared" si="18"/>
        <v>-11374298</v>
      </c>
      <c r="AC179" s="539">
        <f t="shared" si="19"/>
        <v>23374298</v>
      </c>
      <c r="AD179" s="539">
        <f t="shared" si="20"/>
        <v>0</v>
      </c>
    </row>
    <row r="180" spans="1:30" x14ac:dyDescent="0.25">
      <c r="A180" s="89">
        <f>SUBTOTAL(103,$B$2:B180)</f>
        <v>179</v>
      </c>
      <c r="B180" s="37" t="s">
        <v>1970</v>
      </c>
      <c r="C180" s="97">
        <v>41505951060024</v>
      </c>
      <c r="D180" s="97" t="str">
        <f>VLOOKUP(C180,'Hemis baza'!K:AJ,26,)</f>
        <v>438211100251</v>
      </c>
      <c r="E180" s="24" t="str">
        <f>VLOOKUP(C180,'Hemis baza'!K:AF,13,)</f>
        <v>To‘lov-shartnoma</v>
      </c>
      <c r="F180" s="109" t="str">
        <f>VLOOKUP(C180,'Hemis baza'!K:AF,3,)</f>
        <v>4-kurs</v>
      </c>
      <c r="G180" s="37" t="s">
        <v>4882</v>
      </c>
      <c r="H180" s="404" t="str">
        <f>VLOOKUP(C180,'Hemis baza'!K:AF,5,)</f>
        <v>S1-21 AP</v>
      </c>
      <c r="I180" s="403" t="str">
        <f>VLOOKUP(C180,'Hemis baza'!K:AF,11,)</f>
        <v>Bakalavr</v>
      </c>
      <c r="J180" s="23" t="str">
        <f>VLOOKUP(C180,'Hemis baza'!K:AF,12,)</f>
        <v>Sirtqi</v>
      </c>
      <c r="K180" s="88" t="s">
        <v>4192</v>
      </c>
      <c r="L180" s="50">
        <v>12000000</v>
      </c>
      <c r="M180" s="50">
        <f>SUMIF('BR 4'!B:B,'4-kurs'!C180,'BR 4'!H:H)</f>
        <v>9004363.200000003</v>
      </c>
      <c r="N180" s="12">
        <f t="shared" si="15"/>
        <v>2995636.799999997</v>
      </c>
      <c r="O180" s="50"/>
      <c r="P180" s="12">
        <f t="shared" si="16"/>
        <v>0</v>
      </c>
      <c r="Q180" s="37"/>
      <c r="T180" s="50">
        <f t="shared" si="21"/>
        <v>0</v>
      </c>
      <c r="U180" s="50">
        <v>9004363.200000003</v>
      </c>
      <c r="V180" s="50">
        <v>0</v>
      </c>
      <c r="AA180" s="539">
        <f t="shared" si="17"/>
        <v>12000000</v>
      </c>
      <c r="AB180" s="539">
        <f t="shared" si="18"/>
        <v>9004363.200000003</v>
      </c>
      <c r="AC180" s="539">
        <f t="shared" si="19"/>
        <v>2995636.799999997</v>
      </c>
      <c r="AD180" s="539">
        <f t="shared" si="20"/>
        <v>0</v>
      </c>
    </row>
    <row r="181" spans="1:30" x14ac:dyDescent="0.25">
      <c r="A181" s="89">
        <f>SUBTOTAL(103,$B$2:B181)</f>
        <v>180</v>
      </c>
      <c r="B181" s="37" t="s">
        <v>1976</v>
      </c>
      <c r="C181" s="97">
        <v>32508995280032</v>
      </c>
      <c r="D181" s="97" t="str">
        <f>VLOOKUP(C181,'Hemis baza'!K:AJ,26,)</f>
        <v>438211100125</v>
      </c>
      <c r="E181" s="24" t="str">
        <f>VLOOKUP(C181,'Hemis baza'!K:AF,13,)</f>
        <v>To‘lov-shartnoma</v>
      </c>
      <c r="F181" s="109" t="str">
        <f>VLOOKUP(C181,'Hemis baza'!K:AF,3,)</f>
        <v>4-kurs</v>
      </c>
      <c r="G181" s="37" t="s">
        <v>4882</v>
      </c>
      <c r="H181" s="404" t="str">
        <f>VLOOKUP(C181,'Hemis baza'!K:AF,5,)</f>
        <v>1-21 AP</v>
      </c>
      <c r="I181" s="403" t="str">
        <f>VLOOKUP(C181,'Hemis baza'!K:AF,11,)</f>
        <v>Bakalavr</v>
      </c>
      <c r="J181" s="23" t="str">
        <f>VLOOKUP(C181,'Hemis baza'!K:AF,12,)</f>
        <v>Kunduzgi</v>
      </c>
      <c r="K181" s="88" t="s">
        <v>4193</v>
      </c>
      <c r="L181" s="50">
        <v>15000000</v>
      </c>
      <c r="M181" s="50">
        <f>SUMIF('BR 4'!B:B,'4-kurs'!C181,'BR 4'!H:H)</f>
        <v>15000000</v>
      </c>
      <c r="N181" s="12">
        <f t="shared" si="15"/>
        <v>0</v>
      </c>
      <c r="O181" s="50"/>
      <c r="P181" s="12">
        <f t="shared" si="16"/>
        <v>0</v>
      </c>
      <c r="Q181" s="37"/>
      <c r="T181" s="50">
        <f t="shared" si="21"/>
        <v>0</v>
      </c>
      <c r="U181" s="50">
        <v>15000000</v>
      </c>
      <c r="V181" s="50">
        <v>0</v>
      </c>
      <c r="AA181" s="539">
        <f t="shared" si="17"/>
        <v>15000000</v>
      </c>
      <c r="AB181" s="539">
        <f t="shared" si="18"/>
        <v>15000000</v>
      </c>
      <c r="AC181" s="539">
        <f t="shared" si="19"/>
        <v>0</v>
      </c>
      <c r="AD181" s="539">
        <f t="shared" si="20"/>
        <v>0</v>
      </c>
    </row>
    <row r="182" spans="1:30" x14ac:dyDescent="0.25">
      <c r="A182" s="89">
        <f>SUBTOTAL(103,$B$2:B182)</f>
        <v>181</v>
      </c>
      <c r="B182" s="37" t="s">
        <v>1977</v>
      </c>
      <c r="C182" s="97">
        <v>30311851100032</v>
      </c>
      <c r="D182" s="97" t="str">
        <f>VLOOKUP(C182,'Hemis baza'!K:AJ,26,)</f>
        <v>438211100222</v>
      </c>
      <c r="E182" s="24" t="str">
        <f>VLOOKUP(C182,'Hemis baza'!K:AF,13,)</f>
        <v>To‘lov-shartnoma</v>
      </c>
      <c r="F182" s="109" t="str">
        <f>VLOOKUP(C182,'Hemis baza'!K:AF,3,)</f>
        <v>4-kurs</v>
      </c>
      <c r="G182" s="37" t="s">
        <v>5604</v>
      </c>
      <c r="H182" s="404" t="str">
        <f>VLOOKUP(C182,'Hemis baza'!K:AF,5,)</f>
        <v>S1-21 OP</v>
      </c>
      <c r="I182" s="403" t="str">
        <f>VLOOKUP(C182,'Hemis baza'!K:AF,11,)</f>
        <v>Bakalavr</v>
      </c>
      <c r="J182" s="23" t="str">
        <f>VLOOKUP(C182,'Hemis baza'!K:AF,12,)</f>
        <v>Sirtqi</v>
      </c>
      <c r="K182" s="88" t="s">
        <v>4194</v>
      </c>
      <c r="L182" s="50">
        <v>12000000</v>
      </c>
      <c r="M182" s="50">
        <f>SUMIF('BR 4'!B:B,'4-kurs'!C182,'BR 4'!H:H)</f>
        <v>6000000</v>
      </c>
      <c r="N182" s="12">
        <f t="shared" si="15"/>
        <v>6000000</v>
      </c>
      <c r="O182" s="50"/>
      <c r="P182" s="12">
        <f t="shared" si="16"/>
        <v>0</v>
      </c>
      <c r="Q182" s="37"/>
      <c r="T182" s="50">
        <f t="shared" si="21"/>
        <v>0</v>
      </c>
      <c r="U182" s="50">
        <v>6000000</v>
      </c>
      <c r="V182" s="50">
        <v>0</v>
      </c>
      <c r="AA182" s="539">
        <f t="shared" si="17"/>
        <v>12000000</v>
      </c>
      <c r="AB182" s="539">
        <f t="shared" si="18"/>
        <v>6000000</v>
      </c>
      <c r="AC182" s="539">
        <f t="shared" si="19"/>
        <v>6000000</v>
      </c>
      <c r="AD182" s="539">
        <f t="shared" si="20"/>
        <v>0</v>
      </c>
    </row>
    <row r="183" spans="1:30" x14ac:dyDescent="0.25">
      <c r="A183" s="89">
        <f>SUBTOTAL(103,$B$2:B183)</f>
        <v>182</v>
      </c>
      <c r="B183" s="37" t="s">
        <v>1981</v>
      </c>
      <c r="C183" s="97">
        <v>62612035350032</v>
      </c>
      <c r="D183" s="97" t="str">
        <f>VLOOKUP(C183,'Hemis baza'!K:AJ,26,)</f>
        <v>438211100167</v>
      </c>
      <c r="E183" s="24" t="str">
        <f>VLOOKUP(C183,'Hemis baza'!K:AF,13,)</f>
        <v>To‘lov-shartnoma</v>
      </c>
      <c r="F183" s="109" t="str">
        <f>VLOOKUP(C183,'Hemis baza'!K:AF,3,)</f>
        <v>4-kurs</v>
      </c>
      <c r="G183" s="37" t="s">
        <v>4882</v>
      </c>
      <c r="H183" s="404" t="str">
        <f>VLOOKUP(C183,'Hemis baza'!K:AF,5,)</f>
        <v>2-21 AP</v>
      </c>
      <c r="I183" s="403" t="str">
        <f>VLOOKUP(C183,'Hemis baza'!K:AF,11,)</f>
        <v>Bakalavr</v>
      </c>
      <c r="J183" s="23" t="str">
        <f>VLOOKUP(C183,'Hemis baza'!K:AF,12,)</f>
        <v>Kunduzgi</v>
      </c>
      <c r="K183" s="88" t="s">
        <v>4195</v>
      </c>
      <c r="L183" s="50">
        <v>15000000</v>
      </c>
      <c r="M183" s="50">
        <f>SUMIF('BR 4'!B:B,'4-kurs'!C183,'BR 4'!H:H)</f>
        <v>15000000</v>
      </c>
      <c r="N183" s="12">
        <f t="shared" si="15"/>
        <v>0</v>
      </c>
      <c r="O183" s="50"/>
      <c r="P183" s="12">
        <f t="shared" si="16"/>
        <v>0</v>
      </c>
      <c r="Q183" s="37"/>
      <c r="T183" s="50">
        <f t="shared" si="21"/>
        <v>0</v>
      </c>
      <c r="U183" s="50">
        <v>15000000</v>
      </c>
      <c r="V183" s="50">
        <v>0</v>
      </c>
      <c r="AA183" s="539">
        <f t="shared" si="17"/>
        <v>15000000</v>
      </c>
      <c r="AB183" s="539">
        <f t="shared" si="18"/>
        <v>15000000</v>
      </c>
      <c r="AC183" s="539">
        <f t="shared" si="19"/>
        <v>0</v>
      </c>
      <c r="AD183" s="539">
        <f t="shared" si="20"/>
        <v>0</v>
      </c>
    </row>
    <row r="184" spans="1:30" x14ac:dyDescent="0.25">
      <c r="A184" s="89">
        <f>SUBTOTAL(103,$B$2:B184)</f>
        <v>183</v>
      </c>
      <c r="B184" s="37" t="s">
        <v>1988</v>
      </c>
      <c r="C184" s="97">
        <v>60301045330029</v>
      </c>
      <c r="D184" s="97" t="str">
        <f>VLOOKUP(C184,'Hemis baza'!K:AJ,26,)</f>
        <v>438211100166</v>
      </c>
      <c r="E184" s="24" t="str">
        <f>VLOOKUP(C184,'Hemis baza'!K:AF,13,)</f>
        <v>To‘lov-shartnoma</v>
      </c>
      <c r="F184" s="109" t="str">
        <f>VLOOKUP(C184,'Hemis baza'!K:AF,3,)</f>
        <v>4-kurs</v>
      </c>
      <c r="G184" s="37" t="s">
        <v>4882</v>
      </c>
      <c r="H184" s="404" t="str">
        <f>VLOOKUP(C184,'Hemis baza'!K:AF,5,)</f>
        <v>2-21 AP</v>
      </c>
      <c r="I184" s="403" t="str">
        <f>VLOOKUP(C184,'Hemis baza'!K:AF,11,)</f>
        <v>Bakalavr</v>
      </c>
      <c r="J184" s="23" t="str">
        <f>VLOOKUP(C184,'Hemis baza'!K:AF,12,)</f>
        <v>Kunduzgi</v>
      </c>
      <c r="K184" s="88" t="s">
        <v>4196</v>
      </c>
      <c r="L184" s="50">
        <v>15000000</v>
      </c>
      <c r="M184" s="50">
        <f>SUMIF('BR 4'!B:B,'4-kurs'!C184,'BR 4'!H:H)</f>
        <v>15000000</v>
      </c>
      <c r="N184" s="12">
        <f t="shared" si="15"/>
        <v>0</v>
      </c>
      <c r="O184" s="50"/>
      <c r="P184" s="12">
        <f t="shared" si="16"/>
        <v>0</v>
      </c>
      <c r="Q184" s="37"/>
      <c r="T184" s="50">
        <f t="shared" si="21"/>
        <v>0</v>
      </c>
      <c r="U184" s="50">
        <v>15000000</v>
      </c>
      <c r="V184" s="50">
        <v>0</v>
      </c>
      <c r="AA184" s="539">
        <f t="shared" si="17"/>
        <v>15000000</v>
      </c>
      <c r="AB184" s="539">
        <f t="shared" si="18"/>
        <v>15000000</v>
      </c>
      <c r="AC184" s="539">
        <f t="shared" si="19"/>
        <v>0</v>
      </c>
      <c r="AD184" s="539">
        <f t="shared" si="20"/>
        <v>0</v>
      </c>
    </row>
    <row r="185" spans="1:30" x14ac:dyDescent="0.25">
      <c r="A185" s="89">
        <f>SUBTOTAL(103,$B$2:B185)</f>
        <v>184</v>
      </c>
      <c r="B185" s="37" t="s">
        <v>1994</v>
      </c>
      <c r="C185" s="97">
        <v>30108961010045</v>
      </c>
      <c r="D185" s="97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37" t="s">
        <v>4882</v>
      </c>
      <c r="H185" s="404" t="e">
        <f>VLOOKUP(C185,'Hemis baza'!K:AF,5,)</f>
        <v>#N/A</v>
      </c>
      <c r="I185" s="403" t="e">
        <f>VLOOKUP(C185,'Hemis baza'!K:AF,11,)</f>
        <v>#N/A</v>
      </c>
      <c r="J185" s="23" t="e">
        <f>VLOOKUP(C185,'Hemis baza'!K:AF,12,)</f>
        <v>#N/A</v>
      </c>
      <c r="K185" s="88" t="s">
        <v>4197</v>
      </c>
      <c r="L185" s="50">
        <v>12000000</v>
      </c>
      <c r="M185" s="50">
        <f>SUMIF('BR 4'!B:B,'4-kurs'!C185,'BR 4'!H:H)</f>
        <v>-12000000</v>
      </c>
      <c r="N185" s="12">
        <f t="shared" si="15"/>
        <v>24000000</v>
      </c>
      <c r="O185" s="50"/>
      <c r="P185" s="12">
        <f t="shared" si="16"/>
        <v>0</v>
      </c>
      <c r="Q185" s="37"/>
      <c r="T185" s="50">
        <f t="shared" si="21"/>
        <v>0</v>
      </c>
      <c r="U185" s="50">
        <v>-12000000</v>
      </c>
      <c r="V185" s="50">
        <v>0</v>
      </c>
      <c r="AA185" s="539">
        <f t="shared" si="17"/>
        <v>12000000</v>
      </c>
      <c r="AB185" s="539">
        <f t="shared" si="18"/>
        <v>-12000000</v>
      </c>
      <c r="AC185" s="539">
        <f t="shared" si="19"/>
        <v>24000000</v>
      </c>
      <c r="AD185" s="539">
        <f t="shared" si="20"/>
        <v>0</v>
      </c>
    </row>
    <row r="186" spans="1:30" x14ac:dyDescent="0.25">
      <c r="A186" s="89">
        <f>SUBTOTAL(103,$B$2:B186)</f>
        <v>185</v>
      </c>
      <c r="B186" s="37" t="s">
        <v>1999</v>
      </c>
      <c r="C186" s="97">
        <v>50805015340063</v>
      </c>
      <c r="D186" s="97" t="str">
        <f>VLOOKUP(C186,'Hemis baza'!K:AJ,26,)</f>
        <v>438211100165</v>
      </c>
      <c r="E186" s="24" t="str">
        <f>VLOOKUP(C186,'Hemis baza'!K:AF,13,)</f>
        <v>To‘lov-shartnoma</v>
      </c>
      <c r="F186" s="109" t="str">
        <f>VLOOKUP(C186,'Hemis baza'!K:AF,3,)</f>
        <v>4-kurs</v>
      </c>
      <c r="G186" s="37" t="s">
        <v>4882</v>
      </c>
      <c r="H186" s="404" t="str">
        <f>VLOOKUP(C186,'Hemis baza'!K:AF,5,)</f>
        <v>S1-21 AP</v>
      </c>
      <c r="I186" s="403" t="str">
        <f>VLOOKUP(C186,'Hemis baza'!K:AF,11,)</f>
        <v>Bakalavr</v>
      </c>
      <c r="J186" s="23" t="str">
        <f>VLOOKUP(C186,'Hemis baza'!K:AF,12,)</f>
        <v>Sirtqi</v>
      </c>
      <c r="K186" s="88" t="s">
        <v>4198</v>
      </c>
      <c r="L186" s="50">
        <v>12000000</v>
      </c>
      <c r="M186" s="50">
        <f>SUMIF('BR 4'!B:B,'4-kurs'!C186,'BR 4'!H:H)</f>
        <v>0</v>
      </c>
      <c r="N186" s="12">
        <f t="shared" si="15"/>
        <v>12000000</v>
      </c>
      <c r="O186" s="50"/>
      <c r="P186" s="12">
        <f t="shared" si="16"/>
        <v>0</v>
      </c>
      <c r="Q186" s="37" t="s">
        <v>7179</v>
      </c>
      <c r="T186" s="50">
        <f t="shared" si="21"/>
        <v>0</v>
      </c>
      <c r="U186" s="50">
        <v>0</v>
      </c>
      <c r="V186" s="50">
        <v>1000000</v>
      </c>
      <c r="AA186" s="539">
        <f t="shared" si="17"/>
        <v>12000000</v>
      </c>
      <c r="AB186" s="539">
        <f t="shared" si="18"/>
        <v>0</v>
      </c>
      <c r="AC186" s="539">
        <f t="shared" si="19"/>
        <v>12000000</v>
      </c>
      <c r="AD186" s="539">
        <f t="shared" si="20"/>
        <v>0</v>
      </c>
    </row>
    <row r="187" spans="1:30" x14ac:dyDescent="0.25">
      <c r="A187" s="89">
        <f>SUBTOTAL(103,$B$2:B187)</f>
        <v>186</v>
      </c>
      <c r="B187" s="37" t="s">
        <v>2004</v>
      </c>
      <c r="C187" s="97">
        <v>61608015300024</v>
      </c>
      <c r="D187" s="97" t="str">
        <f>VLOOKUP(C187,'Hemis baza'!K:AJ,26,)</f>
        <v>438211100163</v>
      </c>
      <c r="E187" s="24" t="str">
        <f>VLOOKUP(C187,'Hemis baza'!K:AF,13,)</f>
        <v>To‘lov-shartnoma</v>
      </c>
      <c r="F187" s="109" t="str">
        <f>VLOOKUP(C187,'Hemis baza'!K:AF,3,)</f>
        <v>4-kurs</v>
      </c>
      <c r="G187" s="37" t="s">
        <v>4882</v>
      </c>
      <c r="H187" s="404" t="str">
        <f>VLOOKUP(C187,'Hemis baza'!K:AF,5,)</f>
        <v>2-21 AP</v>
      </c>
      <c r="I187" s="403" t="str">
        <f>VLOOKUP(C187,'Hemis baza'!K:AF,11,)</f>
        <v>Bakalavr</v>
      </c>
      <c r="J187" s="23" t="str">
        <f>VLOOKUP(C187,'Hemis baza'!K:AF,12,)</f>
        <v>Kunduzgi</v>
      </c>
      <c r="K187" s="88" t="s">
        <v>4199</v>
      </c>
      <c r="L187" s="50">
        <v>15000000</v>
      </c>
      <c r="M187" s="50">
        <f>SUMIF('BR 4'!B:B,'4-kurs'!C187,'BR 4'!H:H)</f>
        <v>15000000</v>
      </c>
      <c r="N187" s="12">
        <f t="shared" si="15"/>
        <v>0</v>
      </c>
      <c r="O187" s="50"/>
      <c r="P187" s="12">
        <f t="shared" si="16"/>
        <v>0</v>
      </c>
      <c r="Q187" s="37"/>
      <c r="T187" s="50">
        <f t="shared" si="21"/>
        <v>0</v>
      </c>
      <c r="U187" s="50">
        <v>15000000</v>
      </c>
      <c r="V187" s="50">
        <v>0</v>
      </c>
      <c r="AA187" s="539">
        <f t="shared" si="17"/>
        <v>15000000</v>
      </c>
      <c r="AB187" s="539">
        <f t="shared" si="18"/>
        <v>15000000</v>
      </c>
      <c r="AC187" s="539">
        <f t="shared" si="19"/>
        <v>0</v>
      </c>
      <c r="AD187" s="539">
        <f t="shared" si="20"/>
        <v>0</v>
      </c>
    </row>
    <row r="188" spans="1:30" x14ac:dyDescent="0.25">
      <c r="A188" s="89">
        <f>SUBTOTAL(103,$B$2:B188)</f>
        <v>187</v>
      </c>
      <c r="B188" s="37" t="s">
        <v>2005</v>
      </c>
      <c r="C188" s="97">
        <v>30109951000044</v>
      </c>
      <c r="D188" s="97" t="str">
        <f>VLOOKUP(C188,'Hemis baza'!K:AJ,26,)</f>
        <v>438211100256</v>
      </c>
      <c r="E188" s="24" t="str">
        <f>VLOOKUP(C188,'Hemis baza'!K:AF,13,)</f>
        <v>To‘lov-shartnoma</v>
      </c>
      <c r="F188" s="109" t="str">
        <f>VLOOKUP(C188,'Hemis baza'!K:AF,3,)</f>
        <v>4-kurs</v>
      </c>
      <c r="G188" s="37" t="s">
        <v>4882</v>
      </c>
      <c r="H188" s="404" t="str">
        <f>VLOOKUP(C188,'Hemis baza'!K:AF,5,)</f>
        <v>S2-21 AP</v>
      </c>
      <c r="I188" s="403" t="str">
        <f>VLOOKUP(C188,'Hemis baza'!K:AF,11,)</f>
        <v>Bakalavr</v>
      </c>
      <c r="J188" s="23" t="str">
        <f>VLOOKUP(C188,'Hemis baza'!K:AF,12,)</f>
        <v>Sirtqi</v>
      </c>
      <c r="K188" s="88" t="s">
        <v>4200</v>
      </c>
      <c r="L188" s="50">
        <v>12000000</v>
      </c>
      <c r="M188" s="50">
        <f>SUMIF('BR 4'!B:B,'4-kurs'!C188,'BR 4'!H:H)</f>
        <v>9000000</v>
      </c>
      <c r="N188" s="12">
        <f t="shared" si="15"/>
        <v>3000000</v>
      </c>
      <c r="O188" s="50"/>
      <c r="P188" s="12">
        <f t="shared" si="16"/>
        <v>0</v>
      </c>
      <c r="Q188" s="37"/>
      <c r="T188" s="50">
        <f t="shared" si="21"/>
        <v>0</v>
      </c>
      <c r="U188" s="50">
        <v>9000000</v>
      </c>
      <c r="V188" s="50">
        <v>0</v>
      </c>
      <c r="AA188" s="539">
        <f t="shared" si="17"/>
        <v>12000000</v>
      </c>
      <c r="AB188" s="539">
        <f t="shared" si="18"/>
        <v>9000000</v>
      </c>
      <c r="AC188" s="539">
        <f t="shared" si="19"/>
        <v>3000000</v>
      </c>
      <c r="AD188" s="539">
        <f t="shared" si="20"/>
        <v>0</v>
      </c>
    </row>
    <row r="189" spans="1:30" x14ac:dyDescent="0.25">
      <c r="A189" s="89">
        <f>SUBTOTAL(103,$B$2:B189)</f>
        <v>188</v>
      </c>
      <c r="B189" s="37" t="s">
        <v>2009</v>
      </c>
      <c r="C189" s="97">
        <v>61209015380012</v>
      </c>
      <c r="D189" s="97" t="str">
        <f>VLOOKUP(C189,'Hemis baza'!K:AJ,26,)</f>
        <v>438211100133</v>
      </c>
      <c r="E189" s="24" t="str">
        <f>VLOOKUP(C189,'Hemis baza'!K:AF,13,)</f>
        <v>To‘lov-shartnoma</v>
      </c>
      <c r="F189" s="109" t="str">
        <f>VLOOKUP(C189,'Hemis baza'!K:AF,3,)</f>
        <v>4-kurs</v>
      </c>
      <c r="G189" s="37" t="s">
        <v>5604</v>
      </c>
      <c r="H189" s="404" t="str">
        <f>VLOOKUP(C189,'Hemis baza'!K:AF,5,)</f>
        <v>S1-21 OP</v>
      </c>
      <c r="I189" s="403" t="str">
        <f>VLOOKUP(C189,'Hemis baza'!K:AF,11,)</f>
        <v>Bakalavr</v>
      </c>
      <c r="J189" s="23" t="str">
        <f>VLOOKUP(C189,'Hemis baza'!K:AF,12,)</f>
        <v>Sirtqi</v>
      </c>
      <c r="K189" s="88" t="s">
        <v>4201</v>
      </c>
      <c r="L189" s="50">
        <v>12000000</v>
      </c>
      <c r="M189" s="50">
        <f>SUMIF('BR 4'!B:B,'4-kurs'!C189,'BR 4'!H:H)</f>
        <v>0</v>
      </c>
      <c r="N189" s="12">
        <f t="shared" si="15"/>
        <v>12000000</v>
      </c>
      <c r="O189" s="50"/>
      <c r="P189" s="12">
        <f t="shared" si="16"/>
        <v>0</v>
      </c>
      <c r="Q189" s="37"/>
      <c r="T189" s="50">
        <f t="shared" si="21"/>
        <v>0</v>
      </c>
      <c r="U189" s="50">
        <v>0</v>
      </c>
      <c r="V189" s="50">
        <v>0</v>
      </c>
      <c r="AA189" s="539">
        <f t="shared" si="17"/>
        <v>12000000</v>
      </c>
      <c r="AB189" s="539">
        <f t="shared" si="18"/>
        <v>0</v>
      </c>
      <c r="AC189" s="539">
        <f t="shared" si="19"/>
        <v>12000000</v>
      </c>
      <c r="AD189" s="539">
        <f t="shared" si="20"/>
        <v>0</v>
      </c>
    </row>
    <row r="190" spans="1:30" x14ac:dyDescent="0.25">
      <c r="A190" s="89">
        <f>SUBTOTAL(103,$B$2:B190)</f>
        <v>189</v>
      </c>
      <c r="B190" s="37" t="s">
        <v>2010</v>
      </c>
      <c r="C190" s="97">
        <v>60904035260010</v>
      </c>
      <c r="D190" s="97" t="str">
        <f>VLOOKUP(C190,'Hemis baza'!K:AJ,26,)</f>
        <v>438211100223</v>
      </c>
      <c r="E190" s="24" t="str">
        <f>VLOOKUP(C190,'Hemis baza'!K:AF,13,)</f>
        <v>To‘lov-shartnoma</v>
      </c>
      <c r="F190" s="109" t="str">
        <f>VLOOKUP(C190,'Hemis baza'!K:AF,3,)</f>
        <v>4-kurs</v>
      </c>
      <c r="G190" s="37" t="s">
        <v>5604</v>
      </c>
      <c r="H190" s="404" t="str">
        <f>VLOOKUP(C190,'Hemis baza'!K:AF,5,)</f>
        <v>S4-21 AP</v>
      </c>
      <c r="I190" s="403" t="str">
        <f>VLOOKUP(C190,'Hemis baza'!K:AF,11,)</f>
        <v>Bakalavr</v>
      </c>
      <c r="J190" s="23" t="str">
        <f>VLOOKUP(C190,'Hemis baza'!K:AF,12,)</f>
        <v>Sirtqi</v>
      </c>
      <c r="K190" s="88" t="s">
        <v>4202</v>
      </c>
      <c r="L190" s="50">
        <v>12000000</v>
      </c>
      <c r="M190" s="50">
        <f>SUMIF('BR 4'!B:B,'4-kurs'!C190,'BR 4'!H:H)</f>
        <v>4600000</v>
      </c>
      <c r="N190" s="12">
        <f t="shared" si="15"/>
        <v>7400000</v>
      </c>
      <c r="O190" s="50"/>
      <c r="P190" s="12">
        <f t="shared" si="16"/>
        <v>0</v>
      </c>
      <c r="Q190" s="37"/>
      <c r="T190" s="50">
        <f t="shared" si="21"/>
        <v>0</v>
      </c>
      <c r="U190" s="50">
        <v>4600000</v>
      </c>
      <c r="V190" s="50">
        <v>0</v>
      </c>
      <c r="AA190" s="539">
        <f t="shared" si="17"/>
        <v>12000000</v>
      </c>
      <c r="AB190" s="539">
        <f t="shared" si="18"/>
        <v>4600000</v>
      </c>
      <c r="AC190" s="539">
        <f t="shared" si="19"/>
        <v>7400000</v>
      </c>
      <c r="AD190" s="539">
        <f t="shared" si="20"/>
        <v>0</v>
      </c>
    </row>
    <row r="191" spans="1:30" x14ac:dyDescent="0.25">
      <c r="A191" s="89">
        <f>SUBTOTAL(103,$B$2:B191)</f>
        <v>190</v>
      </c>
      <c r="B191" s="37" t="s">
        <v>2011</v>
      </c>
      <c r="C191" s="97">
        <v>50108035300016</v>
      </c>
      <c r="D191" s="97" t="str">
        <f>VLOOKUP(C191,'Hemis baza'!K:AJ,26,)</f>
        <v>438211100127</v>
      </c>
      <c r="E191" s="24" t="str">
        <f>VLOOKUP(C191,'Hemis baza'!K:AF,13,)</f>
        <v>To‘lov-shartnoma</v>
      </c>
      <c r="F191" s="109" t="str">
        <f>VLOOKUP(C191,'Hemis baza'!K:AF,3,)</f>
        <v>4-kurs</v>
      </c>
      <c r="G191" s="37" t="s">
        <v>4882</v>
      </c>
      <c r="H191" s="404" t="str">
        <f>VLOOKUP(C191,'Hemis baza'!K:AF,5,)</f>
        <v>1-21 AP</v>
      </c>
      <c r="I191" s="403" t="str">
        <f>VLOOKUP(C191,'Hemis baza'!K:AF,11,)</f>
        <v>Bakalavr</v>
      </c>
      <c r="J191" s="23" t="str">
        <f>VLOOKUP(C191,'Hemis baza'!K:AF,12,)</f>
        <v>Kunduzgi</v>
      </c>
      <c r="K191" s="88" t="s">
        <v>4203</v>
      </c>
      <c r="L191" s="50">
        <v>15000000</v>
      </c>
      <c r="M191" s="50">
        <f>SUMIF('BR 4'!B:B,'4-kurs'!C191,'BR 4'!H:H)</f>
        <v>7500000</v>
      </c>
      <c r="N191" s="12">
        <f t="shared" si="15"/>
        <v>7500000</v>
      </c>
      <c r="O191" s="50"/>
      <c r="P191" s="12">
        <f t="shared" si="16"/>
        <v>0</v>
      </c>
      <c r="Q191" s="37"/>
      <c r="T191" s="50">
        <f t="shared" si="21"/>
        <v>0</v>
      </c>
      <c r="U191" s="50">
        <v>7500000</v>
      </c>
      <c r="V191" s="50">
        <v>0</v>
      </c>
      <c r="AA191" s="539">
        <f t="shared" si="17"/>
        <v>15000000</v>
      </c>
      <c r="AB191" s="539">
        <f t="shared" si="18"/>
        <v>7500000</v>
      </c>
      <c r="AC191" s="539">
        <f t="shared" si="19"/>
        <v>7500000</v>
      </c>
      <c r="AD191" s="539">
        <f t="shared" si="20"/>
        <v>0</v>
      </c>
    </row>
    <row r="192" spans="1:30" x14ac:dyDescent="0.25">
      <c r="A192" s="89">
        <f>SUBTOTAL(103,$B$2:B192)</f>
        <v>191</v>
      </c>
      <c r="B192" s="37" t="s">
        <v>2013</v>
      </c>
      <c r="C192" s="97">
        <v>41407935310018</v>
      </c>
      <c r="D192" s="97" t="str">
        <f>VLOOKUP(C192,'Hemis baza'!K:AJ,26,)</f>
        <v>438211100255</v>
      </c>
      <c r="E192" s="24" t="str">
        <f>VLOOKUP(C192,'Hemis baza'!K:AF,13,)</f>
        <v>To‘lov-shartnoma</v>
      </c>
      <c r="F192" s="109" t="str">
        <f>VLOOKUP(C192,'Hemis baza'!K:AF,3,)</f>
        <v>4-kurs</v>
      </c>
      <c r="G192" s="37" t="s">
        <v>4882</v>
      </c>
      <c r="H192" s="404" t="str">
        <f>VLOOKUP(C192,'Hemis baza'!K:AF,5,)</f>
        <v>S1-21 AP</v>
      </c>
      <c r="I192" s="403" t="str">
        <f>VLOOKUP(C192,'Hemis baza'!K:AF,11,)</f>
        <v>Bakalavr</v>
      </c>
      <c r="J192" s="23" t="str">
        <f>VLOOKUP(C192,'Hemis baza'!K:AF,12,)</f>
        <v>Sirtqi</v>
      </c>
      <c r="K192" s="88" t="s">
        <v>4204</v>
      </c>
      <c r="L192" s="50">
        <v>12000000</v>
      </c>
      <c r="M192" s="50">
        <f>SUMIF('BR 4'!B:B,'4-kurs'!C192,'BR 4'!H:H)</f>
        <v>9000000</v>
      </c>
      <c r="N192" s="12">
        <f t="shared" si="15"/>
        <v>3000000</v>
      </c>
      <c r="O192" s="50"/>
      <c r="P192" s="12">
        <f t="shared" si="16"/>
        <v>0</v>
      </c>
      <c r="Q192" s="37"/>
      <c r="T192" s="50">
        <f t="shared" si="21"/>
        <v>0</v>
      </c>
      <c r="U192" s="50">
        <v>9000000</v>
      </c>
      <c r="V192" s="50">
        <v>0</v>
      </c>
      <c r="AA192" s="539">
        <f t="shared" si="17"/>
        <v>12000000</v>
      </c>
      <c r="AB192" s="539">
        <f t="shared" si="18"/>
        <v>9000000</v>
      </c>
      <c r="AC192" s="539">
        <f t="shared" si="19"/>
        <v>3000000</v>
      </c>
      <c r="AD192" s="539">
        <f t="shared" si="20"/>
        <v>0</v>
      </c>
    </row>
    <row r="193" spans="1:30" x14ac:dyDescent="0.25">
      <c r="A193" s="89">
        <f>SUBTOTAL(103,$B$2:B193)</f>
        <v>192</v>
      </c>
      <c r="B193" s="37" t="s">
        <v>2014</v>
      </c>
      <c r="C193" s="97">
        <v>42710901110109</v>
      </c>
      <c r="D193" s="97" t="str">
        <f>VLOOKUP(C193,'Hemis baza'!K:AJ,26,)</f>
        <v>438211100257</v>
      </c>
      <c r="E193" s="24" t="str">
        <f>VLOOKUP(C193,'Hemis baza'!K:AF,13,)</f>
        <v>To‘lov-shartnoma</v>
      </c>
      <c r="F193" s="109" t="str">
        <f>VLOOKUP(C193,'Hemis baza'!K:AF,3,)</f>
        <v>4-kurs</v>
      </c>
      <c r="G193" s="37" t="s">
        <v>4882</v>
      </c>
      <c r="H193" s="404" t="str">
        <f>VLOOKUP(C193,'Hemis baza'!K:AF,5,)</f>
        <v>S3-21 AP</v>
      </c>
      <c r="I193" s="403" t="str">
        <f>VLOOKUP(C193,'Hemis baza'!K:AF,11,)</f>
        <v>Bakalavr</v>
      </c>
      <c r="J193" s="23" t="str">
        <f>VLOOKUP(C193,'Hemis baza'!K:AF,12,)</f>
        <v>Sirtqi</v>
      </c>
      <c r="K193" s="88" t="s">
        <v>4205</v>
      </c>
      <c r="L193" s="50">
        <v>12000000</v>
      </c>
      <c r="M193" s="50">
        <f>SUMIF('BR 4'!B:B,'4-kurs'!C193,'BR 4'!H:H)</f>
        <v>6000000</v>
      </c>
      <c r="N193" s="12">
        <f t="shared" si="15"/>
        <v>6000000</v>
      </c>
      <c r="O193" s="50"/>
      <c r="P193" s="12">
        <f t="shared" si="16"/>
        <v>0</v>
      </c>
      <c r="Q193" s="37"/>
      <c r="T193" s="50">
        <f t="shared" si="21"/>
        <v>0</v>
      </c>
      <c r="U193" s="50">
        <v>6000000</v>
      </c>
      <c r="V193" s="50">
        <v>0</v>
      </c>
      <c r="AA193" s="539">
        <f t="shared" si="17"/>
        <v>12000000</v>
      </c>
      <c r="AB193" s="539">
        <f t="shared" si="18"/>
        <v>6000000</v>
      </c>
      <c r="AC193" s="539">
        <f t="shared" si="19"/>
        <v>6000000</v>
      </c>
      <c r="AD193" s="539">
        <f t="shared" si="20"/>
        <v>0</v>
      </c>
    </row>
    <row r="194" spans="1:30" x14ac:dyDescent="0.25">
      <c r="A194" s="89">
        <f>SUBTOTAL(103,$B$2:B194)</f>
        <v>193</v>
      </c>
      <c r="B194" s="37" t="s">
        <v>2016</v>
      </c>
      <c r="C194" s="97">
        <v>60302025660015</v>
      </c>
      <c r="D194" s="97" t="str">
        <f>VLOOKUP(C194,'Hemis baza'!K:AJ,26,)</f>
        <v>438211100258</v>
      </c>
      <c r="E194" s="24" t="str">
        <f>VLOOKUP(C194,'Hemis baza'!K:AF,13,)</f>
        <v>To‘lov-shartnoma</v>
      </c>
      <c r="F194" s="109" t="str">
        <f>VLOOKUP(C194,'Hemis baza'!K:AF,3,)</f>
        <v>4-kurs</v>
      </c>
      <c r="G194" s="37" t="s">
        <v>4882</v>
      </c>
      <c r="H194" s="404" t="str">
        <f>VLOOKUP(C194,'Hemis baza'!K:AF,5,)</f>
        <v>S3-21 AP</v>
      </c>
      <c r="I194" s="403" t="str">
        <f>VLOOKUP(C194,'Hemis baza'!K:AF,11,)</f>
        <v>Bakalavr</v>
      </c>
      <c r="J194" s="23" t="str">
        <f>VLOOKUP(C194,'Hemis baza'!K:AF,12,)</f>
        <v>Sirtqi</v>
      </c>
      <c r="K194" s="88" t="s">
        <v>4206</v>
      </c>
      <c r="L194" s="50">
        <v>12000000</v>
      </c>
      <c r="M194" s="50">
        <f>SUMIF('BR 4'!B:B,'4-kurs'!C194,'BR 4'!H:H)</f>
        <v>12000000</v>
      </c>
      <c r="N194" s="12">
        <f t="shared" ref="N194:N257" si="22">IF((L194)-M194&gt;0,(L194)-M194,0)</f>
        <v>0</v>
      </c>
      <c r="O194" s="50"/>
      <c r="P194" s="12">
        <f t="shared" si="16"/>
        <v>0</v>
      </c>
      <c r="Q194" s="37"/>
      <c r="T194" s="50">
        <f t="shared" si="21"/>
        <v>0</v>
      </c>
      <c r="U194" s="50">
        <v>12000000</v>
      </c>
      <c r="V194" s="50">
        <v>0</v>
      </c>
      <c r="AA194" s="539">
        <f t="shared" si="17"/>
        <v>12000000</v>
      </c>
      <c r="AB194" s="539">
        <f t="shared" si="18"/>
        <v>12000000</v>
      </c>
      <c r="AC194" s="539">
        <f t="shared" si="19"/>
        <v>0</v>
      </c>
      <c r="AD194" s="539">
        <f t="shared" si="20"/>
        <v>0</v>
      </c>
    </row>
    <row r="195" spans="1:30" x14ac:dyDescent="0.25">
      <c r="A195" s="89">
        <f>SUBTOTAL(103,$B$2:B195)</f>
        <v>194</v>
      </c>
      <c r="B195" s="37" t="s">
        <v>2018</v>
      </c>
      <c r="C195" s="97">
        <v>41803935300013</v>
      </c>
      <c r="D195" s="97" t="str">
        <f>VLOOKUP(C195,'Hemis baza'!K:AJ,26,)</f>
        <v>438211100297</v>
      </c>
      <c r="E195" s="24" t="str">
        <f>VLOOKUP(C195,'Hemis baza'!K:AF,13,)</f>
        <v>To‘lov-shartnoma</v>
      </c>
      <c r="F195" s="109" t="str">
        <f>VLOOKUP(C195,'Hemis baza'!K:AF,3,)</f>
        <v>4-kurs</v>
      </c>
      <c r="G195" s="37" t="s">
        <v>4882</v>
      </c>
      <c r="H195" s="404" t="str">
        <f>VLOOKUP(C195,'Hemis baza'!K:AF,5,)</f>
        <v>S2-21 AP</v>
      </c>
      <c r="I195" s="403" t="str">
        <f>VLOOKUP(C195,'Hemis baza'!K:AF,11,)</f>
        <v>Bakalavr</v>
      </c>
      <c r="J195" s="23" t="str">
        <f>VLOOKUP(C195,'Hemis baza'!K:AF,12,)</f>
        <v>Sirtqi</v>
      </c>
      <c r="K195" s="88" t="s">
        <v>4207</v>
      </c>
      <c r="L195" s="50">
        <v>12000000</v>
      </c>
      <c r="M195" s="50">
        <f>SUMIF('BR 4'!B:B,'4-kurs'!C195,'BR 4'!H:H)</f>
        <v>9800751</v>
      </c>
      <c r="N195" s="12">
        <f t="shared" si="22"/>
        <v>2199249</v>
      </c>
      <c r="O195" s="50"/>
      <c r="P195" s="12">
        <f t="shared" ref="P195:P258" si="23">IF((L195)-M195&lt;0,M195-(L195),0)</f>
        <v>0</v>
      </c>
      <c r="Q195" s="37"/>
      <c r="T195" s="50">
        <f t="shared" si="21"/>
        <v>0</v>
      </c>
      <c r="U195" s="50">
        <v>9800751</v>
      </c>
      <c r="V195" s="50">
        <v>0</v>
      </c>
      <c r="AA195" s="539">
        <f t="shared" ref="AA195:AA258" si="24">L195</f>
        <v>12000000</v>
      </c>
      <c r="AB195" s="539">
        <f t="shared" ref="AB195:AB258" si="25">M195</f>
        <v>9800751</v>
      </c>
      <c r="AC195" s="539">
        <f t="shared" ref="AC195:AC258" si="26">N195</f>
        <v>2199249</v>
      </c>
      <c r="AD195" s="539">
        <f t="shared" ref="AD195:AD258" si="27">P195</f>
        <v>0</v>
      </c>
    </row>
    <row r="196" spans="1:30" x14ac:dyDescent="0.25">
      <c r="A196" s="89">
        <f>SUBTOTAL(103,$B$2:B196)</f>
        <v>195</v>
      </c>
      <c r="B196" s="37" t="s">
        <v>2021</v>
      </c>
      <c r="C196" s="97">
        <v>31905941110121</v>
      </c>
      <c r="D196" s="97" t="str">
        <f>VLOOKUP(C196,'Hemis baza'!K:AJ,26,)</f>
        <v>438211100260</v>
      </c>
      <c r="E196" s="24" t="str">
        <f>VLOOKUP(C196,'Hemis baza'!K:AF,13,)</f>
        <v>To‘lov-shartnoma</v>
      </c>
      <c r="F196" s="109" t="str">
        <f>VLOOKUP(C196,'Hemis baza'!K:AF,3,)</f>
        <v>4-kurs</v>
      </c>
      <c r="G196" s="37" t="s">
        <v>4882</v>
      </c>
      <c r="H196" s="404" t="str">
        <f>VLOOKUP(C196,'Hemis baza'!K:AF,5,)</f>
        <v>S2-21 AP</v>
      </c>
      <c r="I196" s="403" t="str">
        <f>VLOOKUP(C196,'Hemis baza'!K:AF,11,)</f>
        <v>Bakalavr</v>
      </c>
      <c r="J196" s="23" t="str">
        <f>VLOOKUP(C196,'Hemis baza'!K:AF,12,)</f>
        <v>Sirtqi</v>
      </c>
      <c r="K196" s="88" t="s">
        <v>4208</v>
      </c>
      <c r="L196" s="50">
        <v>12000000</v>
      </c>
      <c r="M196" s="50">
        <f>SUMIF('BR 4'!B:B,'4-kurs'!C196,'BR 4'!H:H)</f>
        <v>9519000</v>
      </c>
      <c r="N196" s="12">
        <f t="shared" si="22"/>
        <v>2481000</v>
      </c>
      <c r="O196" s="50"/>
      <c r="P196" s="12">
        <f t="shared" si="23"/>
        <v>0</v>
      </c>
      <c r="Q196" s="37"/>
      <c r="T196" s="50">
        <f t="shared" si="21"/>
        <v>0</v>
      </c>
      <c r="U196" s="50">
        <v>9519000</v>
      </c>
      <c r="V196" s="50">
        <v>0</v>
      </c>
      <c r="AA196" s="539">
        <f t="shared" si="24"/>
        <v>12000000</v>
      </c>
      <c r="AB196" s="539">
        <f t="shared" si="25"/>
        <v>9519000</v>
      </c>
      <c r="AC196" s="539">
        <f t="shared" si="26"/>
        <v>2481000</v>
      </c>
      <c r="AD196" s="539">
        <f t="shared" si="27"/>
        <v>0</v>
      </c>
    </row>
    <row r="197" spans="1:30" x14ac:dyDescent="0.25">
      <c r="A197" s="89">
        <f>SUBTOTAL(103,$B$2:B197)</f>
        <v>196</v>
      </c>
      <c r="B197" s="37" t="s">
        <v>2023</v>
      </c>
      <c r="C197" s="97">
        <v>61405025280018</v>
      </c>
      <c r="D197" s="97" t="str">
        <f>VLOOKUP(C197,'Hemis baza'!K:AJ,26,)</f>
        <v>438211100152</v>
      </c>
      <c r="E197" s="24" t="str">
        <f>VLOOKUP(C197,'Hemis baza'!K:AF,13,)</f>
        <v>To‘lov-shartnoma</v>
      </c>
      <c r="F197" s="109" t="str">
        <f>VLOOKUP(C197,'Hemis baza'!K:AF,3,)</f>
        <v>4-kurs</v>
      </c>
      <c r="G197" s="37" t="s">
        <v>4882</v>
      </c>
      <c r="H197" s="404" t="str">
        <f>VLOOKUP(C197,'Hemis baza'!K:AF,5,)</f>
        <v>2-21 AP</v>
      </c>
      <c r="I197" s="403" t="str">
        <f>VLOOKUP(C197,'Hemis baza'!K:AF,11,)</f>
        <v>Bakalavr</v>
      </c>
      <c r="J197" s="23" t="str">
        <f>VLOOKUP(C197,'Hemis baza'!K:AF,12,)</f>
        <v>Kunduzgi</v>
      </c>
      <c r="K197" s="88" t="s">
        <v>4209</v>
      </c>
      <c r="L197" s="50">
        <v>15000000</v>
      </c>
      <c r="M197" s="50">
        <f>SUMIF('BR 4'!B:B,'4-kurs'!C197,'BR 4'!H:H)</f>
        <v>7500000</v>
      </c>
      <c r="N197" s="12">
        <f t="shared" si="22"/>
        <v>7500000</v>
      </c>
      <c r="O197" s="50"/>
      <c r="P197" s="12">
        <f t="shared" si="23"/>
        <v>0</v>
      </c>
      <c r="Q197" s="37"/>
      <c r="T197" s="50">
        <f t="shared" si="21"/>
        <v>0</v>
      </c>
      <c r="U197" s="50">
        <v>7500000</v>
      </c>
      <c r="V197" s="50">
        <v>0</v>
      </c>
      <c r="AA197" s="539">
        <f t="shared" si="24"/>
        <v>15000000</v>
      </c>
      <c r="AB197" s="539">
        <f t="shared" si="25"/>
        <v>7500000</v>
      </c>
      <c r="AC197" s="539">
        <f t="shared" si="26"/>
        <v>7500000</v>
      </c>
      <c r="AD197" s="539">
        <f t="shared" si="27"/>
        <v>0</v>
      </c>
    </row>
    <row r="198" spans="1:30" x14ac:dyDescent="0.25">
      <c r="A198" s="89">
        <f>SUBTOTAL(103,$B$2:B198)</f>
        <v>197</v>
      </c>
      <c r="B198" s="37" t="s">
        <v>2029</v>
      </c>
      <c r="C198" s="97">
        <v>41206995280020</v>
      </c>
      <c r="D198" s="97" t="str">
        <f>VLOOKUP(C198,'Hemis baza'!K:AJ,26,)</f>
        <v>438211100025</v>
      </c>
      <c r="E198" s="24" t="str">
        <f>VLOOKUP(C198,'Hemis baza'!K:AF,13,)</f>
        <v>To‘lov-shartnoma</v>
      </c>
      <c r="F198" s="109" t="str">
        <f>VLOOKUP(C198,'Hemis baza'!K:AF,3,)</f>
        <v>4-kurs</v>
      </c>
      <c r="G198" s="37" t="s">
        <v>5605</v>
      </c>
      <c r="H198" s="404" t="str">
        <f>VLOOKUP(C198,'Hemis baza'!K:AF,5,)</f>
        <v>1-21 MBTXT</v>
      </c>
      <c r="I198" s="403" t="str">
        <f>VLOOKUP(C198,'Hemis baza'!K:AF,11,)</f>
        <v>Bakalavr</v>
      </c>
      <c r="J198" s="23" t="str">
        <f>VLOOKUP(C198,'Hemis baza'!K:AF,12,)</f>
        <v>Kunduzgi</v>
      </c>
      <c r="K198" s="88" t="s">
        <v>4210</v>
      </c>
      <c r="L198" s="50">
        <v>15000000</v>
      </c>
      <c r="M198" s="50">
        <f>SUMIF('BR 4'!B:B,'4-kurs'!C198,'BR 4'!H:H)</f>
        <v>3010000</v>
      </c>
      <c r="N198" s="12">
        <f t="shared" si="22"/>
        <v>11990000</v>
      </c>
      <c r="O198" s="50"/>
      <c r="P198" s="12">
        <f t="shared" si="23"/>
        <v>0</v>
      </c>
      <c r="Q198" s="37"/>
      <c r="T198" s="50">
        <f t="shared" si="21"/>
        <v>0</v>
      </c>
      <c r="U198" s="50">
        <v>3010000</v>
      </c>
      <c r="V198" s="50">
        <v>0</v>
      </c>
      <c r="AA198" s="539">
        <f t="shared" si="24"/>
        <v>15000000</v>
      </c>
      <c r="AB198" s="539">
        <f t="shared" si="25"/>
        <v>3010000</v>
      </c>
      <c r="AC198" s="539">
        <f t="shared" si="26"/>
        <v>11990000</v>
      </c>
      <c r="AD198" s="539">
        <f t="shared" si="27"/>
        <v>0</v>
      </c>
    </row>
    <row r="199" spans="1:30" x14ac:dyDescent="0.25">
      <c r="A199" s="89">
        <f>SUBTOTAL(103,$B$2:B199)</f>
        <v>198</v>
      </c>
      <c r="B199" s="37" t="s">
        <v>2032</v>
      </c>
      <c r="C199" s="97">
        <v>50903015300015</v>
      </c>
      <c r="D199" s="97" t="str">
        <f>VLOOKUP(C199,'Hemis baza'!K:AJ,26,)</f>
        <v>438211100158</v>
      </c>
      <c r="E199" s="24" t="str">
        <f>VLOOKUP(C199,'Hemis baza'!K:AF,13,)</f>
        <v>To‘lov-shartnoma</v>
      </c>
      <c r="F199" s="109" t="str">
        <f>VLOOKUP(C199,'Hemis baza'!K:AF,3,)</f>
        <v>4-kurs</v>
      </c>
      <c r="G199" s="37" t="s">
        <v>4882</v>
      </c>
      <c r="H199" s="404" t="str">
        <f>VLOOKUP(C199,'Hemis baza'!K:AF,5,)</f>
        <v>2-21 AP</v>
      </c>
      <c r="I199" s="403" t="str">
        <f>VLOOKUP(C199,'Hemis baza'!K:AF,11,)</f>
        <v>Bakalavr</v>
      </c>
      <c r="J199" s="23" t="str">
        <f>VLOOKUP(C199,'Hemis baza'!K:AF,12,)</f>
        <v>Kunduzgi</v>
      </c>
      <c r="K199" s="88" t="s">
        <v>4211</v>
      </c>
      <c r="L199" s="50">
        <v>15000000</v>
      </c>
      <c r="M199" s="50">
        <f>SUMIF('BR 4'!B:B,'4-kurs'!C199,'BR 4'!H:H)</f>
        <v>8500000</v>
      </c>
      <c r="N199" s="12">
        <f t="shared" si="22"/>
        <v>6500000</v>
      </c>
      <c r="O199" s="50"/>
      <c r="P199" s="12">
        <f t="shared" si="23"/>
        <v>0</v>
      </c>
      <c r="Q199" s="37"/>
      <c r="T199" s="50">
        <f t="shared" si="21"/>
        <v>0</v>
      </c>
      <c r="U199" s="50">
        <v>8500000</v>
      </c>
      <c r="V199" s="50">
        <v>0</v>
      </c>
      <c r="AA199" s="539">
        <f t="shared" si="24"/>
        <v>15000000</v>
      </c>
      <c r="AB199" s="539">
        <f t="shared" si="25"/>
        <v>8500000</v>
      </c>
      <c r="AC199" s="539">
        <f t="shared" si="26"/>
        <v>6500000</v>
      </c>
      <c r="AD199" s="539">
        <f t="shared" si="27"/>
        <v>0</v>
      </c>
    </row>
    <row r="200" spans="1:30" x14ac:dyDescent="0.25">
      <c r="A200" s="89">
        <f>SUBTOTAL(103,$B$2:B200)</f>
        <v>199</v>
      </c>
      <c r="B200" s="37" t="s">
        <v>2037</v>
      </c>
      <c r="C200" s="97">
        <v>43101931000011</v>
      </c>
      <c r="D200" s="97" t="str">
        <f>VLOOKUP(C200,'Hemis baza'!K:AJ,26,)</f>
        <v>438211100265</v>
      </c>
      <c r="E200" s="24" t="str">
        <f>VLOOKUP(C200,'Hemis baza'!K:AF,13,)</f>
        <v>To‘lov-shartnoma</v>
      </c>
      <c r="F200" s="109" t="str">
        <f>VLOOKUP(C200,'Hemis baza'!K:AF,3,)</f>
        <v>4-kurs</v>
      </c>
      <c r="G200" s="37" t="s">
        <v>4882</v>
      </c>
      <c r="H200" s="404" t="str">
        <f>VLOOKUP(C200,'Hemis baza'!K:AF,5,)</f>
        <v>S2-21 AP</v>
      </c>
      <c r="I200" s="403" t="str">
        <f>VLOOKUP(C200,'Hemis baza'!K:AF,11,)</f>
        <v>Bakalavr</v>
      </c>
      <c r="J200" s="23" t="str">
        <f>VLOOKUP(C200,'Hemis baza'!K:AF,12,)</f>
        <v>Sirtqi</v>
      </c>
      <c r="K200" s="88" t="s">
        <v>4212</v>
      </c>
      <c r="L200" s="50">
        <v>12000000</v>
      </c>
      <c r="M200" s="50">
        <f>SUMIF('BR 4'!B:B,'4-kurs'!C200,'BR 4'!H:H)</f>
        <v>12000000</v>
      </c>
      <c r="N200" s="12">
        <f t="shared" si="22"/>
        <v>0</v>
      </c>
      <c r="O200" s="50"/>
      <c r="P200" s="12">
        <f t="shared" si="23"/>
        <v>0</v>
      </c>
      <c r="Q200" s="37"/>
      <c r="T200" s="50">
        <f t="shared" si="21"/>
        <v>0</v>
      </c>
      <c r="U200" s="50">
        <v>12000000</v>
      </c>
      <c r="V200" s="50">
        <v>0</v>
      </c>
      <c r="AA200" s="539">
        <f t="shared" si="24"/>
        <v>12000000</v>
      </c>
      <c r="AB200" s="539">
        <f t="shared" si="25"/>
        <v>12000000</v>
      </c>
      <c r="AC200" s="539">
        <f t="shared" si="26"/>
        <v>0</v>
      </c>
      <c r="AD200" s="539">
        <f t="shared" si="27"/>
        <v>0</v>
      </c>
    </row>
    <row r="201" spans="1:30" x14ac:dyDescent="0.25">
      <c r="A201" s="89">
        <f>SUBTOTAL(103,$B$2:B201)</f>
        <v>200</v>
      </c>
      <c r="B201" s="37" t="s">
        <v>2040</v>
      </c>
      <c r="C201" s="97">
        <v>42802961000019</v>
      </c>
      <c r="D201" s="97" t="str">
        <f>VLOOKUP(C201,'Hemis baza'!K:AJ,26,)</f>
        <v>438211100267</v>
      </c>
      <c r="E201" s="24" t="str">
        <f>VLOOKUP(C201,'Hemis baza'!K:AF,13,)</f>
        <v>To‘lov-shartnoma</v>
      </c>
      <c r="F201" s="109" t="str">
        <f>VLOOKUP(C201,'Hemis baza'!K:AF,3,)</f>
        <v>4-kurs</v>
      </c>
      <c r="G201" s="37" t="s">
        <v>4882</v>
      </c>
      <c r="H201" s="404" t="str">
        <f>VLOOKUP(C201,'Hemis baza'!K:AF,5,)</f>
        <v>S3-21 AP</v>
      </c>
      <c r="I201" s="403" t="str">
        <f>VLOOKUP(C201,'Hemis baza'!K:AF,11,)</f>
        <v>Bakalavr</v>
      </c>
      <c r="J201" s="23" t="str">
        <f>VLOOKUP(C201,'Hemis baza'!K:AF,12,)</f>
        <v>Sirtqi</v>
      </c>
      <c r="K201" s="88" t="s">
        <v>4213</v>
      </c>
      <c r="L201" s="50">
        <v>12000000</v>
      </c>
      <c r="M201" s="50">
        <f>SUMIF('BR 4'!B:B,'4-kurs'!C201,'BR 4'!H:H)</f>
        <v>9470920</v>
      </c>
      <c r="N201" s="12">
        <f t="shared" si="22"/>
        <v>2529080</v>
      </c>
      <c r="O201" s="50"/>
      <c r="P201" s="12">
        <f t="shared" si="23"/>
        <v>0</v>
      </c>
      <c r="Q201" s="37"/>
      <c r="T201" s="50">
        <f t="shared" si="21"/>
        <v>0</v>
      </c>
      <c r="U201" s="50">
        <v>9470920</v>
      </c>
      <c r="V201" s="50">
        <v>0</v>
      </c>
      <c r="AA201" s="539">
        <f t="shared" si="24"/>
        <v>12000000</v>
      </c>
      <c r="AB201" s="539">
        <f t="shared" si="25"/>
        <v>9470920</v>
      </c>
      <c r="AC201" s="539">
        <f t="shared" si="26"/>
        <v>2529080</v>
      </c>
      <c r="AD201" s="539">
        <f t="shared" si="27"/>
        <v>0</v>
      </c>
    </row>
    <row r="202" spans="1:30" x14ac:dyDescent="0.25">
      <c r="A202" s="89">
        <f>SUBTOTAL(103,$B$2:B202)</f>
        <v>201</v>
      </c>
      <c r="B202" s="37" t="s">
        <v>2045</v>
      </c>
      <c r="C202" s="97">
        <v>52511035260044</v>
      </c>
      <c r="D202" s="97" t="str">
        <f>VLOOKUP(C202,'Hemis baza'!K:AJ,26,)</f>
        <v>438211100130</v>
      </c>
      <c r="E202" s="24" t="str">
        <f>VLOOKUP(C202,'Hemis baza'!K:AF,13,)</f>
        <v>To‘lov-shartnoma</v>
      </c>
      <c r="F202" s="109" t="str">
        <f>VLOOKUP(C202,'Hemis baza'!K:AF,3,)</f>
        <v>4-kurs</v>
      </c>
      <c r="G202" s="37" t="s">
        <v>5604</v>
      </c>
      <c r="H202" s="404" t="str">
        <f>VLOOKUP(C202,'Hemis baza'!K:AF,5,)</f>
        <v>1-21 OP</v>
      </c>
      <c r="I202" s="403" t="str">
        <f>VLOOKUP(C202,'Hemis baza'!K:AF,11,)</f>
        <v>Bakalavr</v>
      </c>
      <c r="J202" s="23" t="str">
        <f>VLOOKUP(C202,'Hemis baza'!K:AF,12,)</f>
        <v>Kunduzgi</v>
      </c>
      <c r="K202" s="88" t="s">
        <v>4214</v>
      </c>
      <c r="L202" s="50">
        <v>15000000</v>
      </c>
      <c r="M202" s="50">
        <f>SUMIF('BR 4'!B:B,'4-kurs'!C202,'BR 4'!H:H)</f>
        <v>14500000</v>
      </c>
      <c r="N202" s="12">
        <f t="shared" si="22"/>
        <v>500000</v>
      </c>
      <c r="O202" s="50"/>
      <c r="P202" s="12">
        <f t="shared" si="23"/>
        <v>0</v>
      </c>
      <c r="Q202" s="37"/>
      <c r="T202" s="50">
        <f t="shared" ref="T202:T265" si="28">M202-U202</f>
        <v>0</v>
      </c>
      <c r="U202" s="50">
        <v>14500000</v>
      </c>
      <c r="V202" s="50">
        <v>0</v>
      </c>
      <c r="AA202" s="539">
        <f t="shared" si="24"/>
        <v>15000000</v>
      </c>
      <c r="AB202" s="539">
        <f t="shared" si="25"/>
        <v>14500000</v>
      </c>
      <c r="AC202" s="539">
        <f t="shared" si="26"/>
        <v>500000</v>
      </c>
      <c r="AD202" s="539">
        <f t="shared" si="27"/>
        <v>0</v>
      </c>
    </row>
    <row r="203" spans="1:30" x14ac:dyDescent="0.25">
      <c r="A203" s="89">
        <f>SUBTOTAL(103,$B$2:B203)</f>
        <v>202</v>
      </c>
      <c r="B203" s="37" t="s">
        <v>2046</v>
      </c>
      <c r="C203" s="97">
        <v>62204005280012</v>
      </c>
      <c r="D203" s="97" t="str">
        <f>VLOOKUP(C203,'Hemis baza'!K:AJ,26,)</f>
        <v>438211100094</v>
      </c>
      <c r="E203" s="24" t="str">
        <f>VLOOKUP(C203,'Hemis baza'!K:AF,13,)</f>
        <v>To‘lov-shartnoma</v>
      </c>
      <c r="F203" s="109" t="str">
        <f>VLOOKUP(C203,'Hemis baza'!K:AF,3,)</f>
        <v>4-kurs</v>
      </c>
      <c r="G203" s="37" t="s">
        <v>270</v>
      </c>
      <c r="H203" s="404" t="str">
        <f>VLOOKUP(C203,'Hemis baza'!K:AF,5,)</f>
        <v>2-21 XTA</v>
      </c>
      <c r="I203" s="403" t="str">
        <f>VLOOKUP(C203,'Hemis baza'!K:AF,11,)</f>
        <v>Bakalavr</v>
      </c>
      <c r="J203" s="23" t="str">
        <f>VLOOKUP(C203,'Hemis baza'!K:AF,12,)</f>
        <v>Kunduzgi</v>
      </c>
      <c r="K203" s="88" t="s">
        <v>4215</v>
      </c>
      <c r="L203" s="50">
        <v>15000000</v>
      </c>
      <c r="M203" s="50">
        <f>SUMIF('BR 4'!B:B,'4-kurs'!C203,'BR 4'!H:H)</f>
        <v>15008000</v>
      </c>
      <c r="N203" s="12">
        <f t="shared" si="22"/>
        <v>0</v>
      </c>
      <c r="O203" s="50"/>
      <c r="P203" s="12">
        <f t="shared" si="23"/>
        <v>8000</v>
      </c>
      <c r="Q203" s="37"/>
      <c r="T203" s="50">
        <f t="shared" si="28"/>
        <v>0</v>
      </c>
      <c r="U203" s="50">
        <v>15008000</v>
      </c>
      <c r="V203" s="50">
        <v>0</v>
      </c>
      <c r="AA203" s="539">
        <f t="shared" si="24"/>
        <v>15000000</v>
      </c>
      <c r="AB203" s="539">
        <f t="shared" si="25"/>
        <v>15008000</v>
      </c>
      <c r="AC203" s="539">
        <f t="shared" si="26"/>
        <v>0</v>
      </c>
      <c r="AD203" s="539">
        <f t="shared" si="27"/>
        <v>8000</v>
      </c>
    </row>
    <row r="204" spans="1:30" x14ac:dyDescent="0.25">
      <c r="A204" s="89">
        <f>SUBTOTAL(103,$B$2:B204)</f>
        <v>203</v>
      </c>
      <c r="B204" s="37" t="s">
        <v>2051</v>
      </c>
      <c r="C204" s="97">
        <v>61308035360034</v>
      </c>
      <c r="D204" s="97" t="str">
        <f>VLOOKUP(C204,'Hemis baza'!K:AJ,26,)</f>
        <v>438211100140</v>
      </c>
      <c r="E204" s="24" t="str">
        <f>VLOOKUP(C204,'Hemis baza'!K:AF,13,)</f>
        <v>To‘lov-shartnoma</v>
      </c>
      <c r="F204" s="109" t="str">
        <f>VLOOKUP(C204,'Hemis baza'!K:AF,3,)</f>
        <v>4-kurs</v>
      </c>
      <c r="G204" s="37" t="s">
        <v>4882</v>
      </c>
      <c r="H204" s="404" t="str">
        <f>VLOOKUP(C204,'Hemis baza'!K:AF,5,)</f>
        <v>1-21 AP</v>
      </c>
      <c r="I204" s="403" t="str">
        <f>VLOOKUP(C204,'Hemis baza'!K:AF,11,)</f>
        <v>Bakalavr</v>
      </c>
      <c r="J204" s="23" t="str">
        <f>VLOOKUP(C204,'Hemis baza'!K:AF,12,)</f>
        <v>Kunduzgi</v>
      </c>
      <c r="K204" s="88" t="s">
        <v>4216</v>
      </c>
      <c r="L204" s="50">
        <v>15000000</v>
      </c>
      <c r="M204" s="50">
        <f>SUMIF('BR 4'!B:B,'4-kurs'!C204,'BR 4'!H:H)</f>
        <v>7500000</v>
      </c>
      <c r="N204" s="12">
        <f t="shared" si="22"/>
        <v>7500000</v>
      </c>
      <c r="O204" s="50"/>
      <c r="P204" s="12">
        <f t="shared" si="23"/>
        <v>0</v>
      </c>
      <c r="Q204" s="37"/>
      <c r="T204" s="50">
        <f t="shared" si="28"/>
        <v>0</v>
      </c>
      <c r="U204" s="50">
        <v>7500000</v>
      </c>
      <c r="V204" s="50">
        <v>0</v>
      </c>
      <c r="AA204" s="539">
        <f t="shared" si="24"/>
        <v>15000000</v>
      </c>
      <c r="AB204" s="539">
        <f t="shared" si="25"/>
        <v>7500000</v>
      </c>
      <c r="AC204" s="539">
        <f t="shared" si="26"/>
        <v>7500000</v>
      </c>
      <c r="AD204" s="539">
        <f t="shared" si="27"/>
        <v>0</v>
      </c>
    </row>
    <row r="205" spans="1:30" x14ac:dyDescent="0.25">
      <c r="A205" s="89">
        <f>SUBTOTAL(103,$B$2:B205)</f>
        <v>204</v>
      </c>
      <c r="B205" s="37" t="s">
        <v>2054</v>
      </c>
      <c r="C205" s="97">
        <v>52807035280042</v>
      </c>
      <c r="D205" s="97" t="str">
        <f>VLOOKUP(C205,'Hemis baza'!K:AJ,26,)</f>
        <v>438211100128</v>
      </c>
      <c r="E205" s="24" t="str">
        <f>VLOOKUP(C205,'Hemis baza'!K:AF,13,)</f>
        <v>To‘lov-shartnoma</v>
      </c>
      <c r="F205" s="109" t="str">
        <f>VLOOKUP(C205,'Hemis baza'!K:AF,3,)</f>
        <v>4-kurs</v>
      </c>
      <c r="G205" s="37" t="s">
        <v>4882</v>
      </c>
      <c r="H205" s="404" t="str">
        <f>VLOOKUP(C205,'Hemis baza'!K:AF,5,)</f>
        <v>2-21 AP</v>
      </c>
      <c r="I205" s="403" t="str">
        <f>VLOOKUP(C205,'Hemis baza'!K:AF,11,)</f>
        <v>Bakalavr</v>
      </c>
      <c r="J205" s="23" t="str">
        <f>VLOOKUP(C205,'Hemis baza'!K:AF,12,)</f>
        <v>Kunduzgi</v>
      </c>
      <c r="K205" s="88" t="s">
        <v>4217</v>
      </c>
      <c r="L205" s="50">
        <v>15000000</v>
      </c>
      <c r="M205" s="50">
        <f>SUMIF('BR 4'!B:B,'4-kurs'!C205,'BR 4'!H:H)</f>
        <v>15000000</v>
      </c>
      <c r="N205" s="12">
        <f t="shared" si="22"/>
        <v>0</v>
      </c>
      <c r="O205" s="50"/>
      <c r="P205" s="12">
        <f t="shared" si="23"/>
        <v>0</v>
      </c>
      <c r="Q205" s="37"/>
      <c r="T205" s="50">
        <f t="shared" si="28"/>
        <v>0</v>
      </c>
      <c r="U205" s="50">
        <v>15000000</v>
      </c>
      <c r="V205" s="50">
        <v>0</v>
      </c>
      <c r="AA205" s="539">
        <f t="shared" si="24"/>
        <v>15000000</v>
      </c>
      <c r="AB205" s="539">
        <f t="shared" si="25"/>
        <v>15000000</v>
      </c>
      <c r="AC205" s="539">
        <f t="shared" si="26"/>
        <v>0</v>
      </c>
      <c r="AD205" s="539">
        <f t="shared" si="27"/>
        <v>0</v>
      </c>
    </row>
    <row r="206" spans="1:30" x14ac:dyDescent="0.25">
      <c r="A206" s="89">
        <f>SUBTOTAL(103,$B$2:B206)</f>
        <v>205</v>
      </c>
      <c r="B206" s="37" t="s">
        <v>2057</v>
      </c>
      <c r="C206" s="97">
        <v>40604995260038</v>
      </c>
      <c r="D206" s="97" t="str">
        <f>VLOOKUP(C206,'Hemis baza'!K:AJ,26,)</f>
        <v>438211100032</v>
      </c>
      <c r="E206" s="24" t="str">
        <f>VLOOKUP(C206,'Hemis baza'!K:AF,13,)</f>
        <v>To‘lov-shartnoma</v>
      </c>
      <c r="F206" s="109" t="str">
        <f>VLOOKUP(C206,'Hemis baza'!K:AF,3,)</f>
        <v>4-kurs</v>
      </c>
      <c r="G206" s="37" t="s">
        <v>5605</v>
      </c>
      <c r="H206" s="404" t="str">
        <f>VLOOKUP(C206,'Hemis baza'!K:AF,5,)</f>
        <v>1-21 MBTXT</v>
      </c>
      <c r="I206" s="403" t="str">
        <f>VLOOKUP(C206,'Hemis baza'!K:AF,11,)</f>
        <v>Bakalavr</v>
      </c>
      <c r="J206" s="23" t="str">
        <f>VLOOKUP(C206,'Hemis baza'!K:AF,12,)</f>
        <v>Kunduzgi</v>
      </c>
      <c r="K206" s="88" t="s">
        <v>4218</v>
      </c>
      <c r="L206" s="50">
        <v>15000000</v>
      </c>
      <c r="M206" s="50">
        <f>SUMIF('BR 4'!B:B,'4-kurs'!C206,'BR 4'!H:H)</f>
        <v>7500000</v>
      </c>
      <c r="N206" s="12">
        <f t="shared" si="22"/>
        <v>7500000</v>
      </c>
      <c r="O206" s="50"/>
      <c r="P206" s="12">
        <f t="shared" si="23"/>
        <v>0</v>
      </c>
      <c r="Q206" s="37" t="s">
        <v>7179</v>
      </c>
      <c r="T206" s="50">
        <f t="shared" si="28"/>
        <v>0</v>
      </c>
      <c r="U206" s="50">
        <v>7500000</v>
      </c>
      <c r="V206" s="50">
        <v>1000000</v>
      </c>
      <c r="AA206" s="539">
        <f t="shared" si="24"/>
        <v>15000000</v>
      </c>
      <c r="AB206" s="539">
        <f t="shared" si="25"/>
        <v>7500000</v>
      </c>
      <c r="AC206" s="539">
        <f t="shared" si="26"/>
        <v>7500000</v>
      </c>
      <c r="AD206" s="539">
        <f t="shared" si="27"/>
        <v>0</v>
      </c>
    </row>
    <row r="207" spans="1:30" x14ac:dyDescent="0.25">
      <c r="A207" s="89">
        <f>SUBTOTAL(103,$B$2:B207)</f>
        <v>206</v>
      </c>
      <c r="B207" s="37" t="s">
        <v>2062</v>
      </c>
      <c r="C207" s="97">
        <v>42109975380011</v>
      </c>
      <c r="D207" s="97" t="str">
        <f>VLOOKUP(C207,'Hemis baza'!K:AJ,26,)</f>
        <v>438211100034</v>
      </c>
      <c r="E207" s="24" t="str">
        <f>VLOOKUP(C207,'Hemis baza'!K:AF,13,)</f>
        <v>To‘lov-shartnoma</v>
      </c>
      <c r="F207" s="109" t="str">
        <f>VLOOKUP(C207,'Hemis baza'!K:AF,3,)</f>
        <v>4-kurs</v>
      </c>
      <c r="G207" s="37" t="s">
        <v>5605</v>
      </c>
      <c r="H207" s="404" t="str">
        <f>VLOOKUP(C207,'Hemis baza'!K:AF,5,)</f>
        <v>1-21 MBTXT</v>
      </c>
      <c r="I207" s="403" t="str">
        <f>VLOOKUP(C207,'Hemis baza'!K:AF,11,)</f>
        <v>Bakalavr</v>
      </c>
      <c r="J207" s="23" t="str">
        <f>VLOOKUP(C207,'Hemis baza'!K:AF,12,)</f>
        <v>Kunduzgi</v>
      </c>
      <c r="K207" s="88" t="s">
        <v>4219</v>
      </c>
      <c r="L207" s="50">
        <v>15000000</v>
      </c>
      <c r="M207" s="50">
        <f>SUMIF('BR 4'!B:B,'4-kurs'!C207,'BR 4'!H:H)</f>
        <v>13000000</v>
      </c>
      <c r="N207" s="12">
        <f t="shared" si="22"/>
        <v>2000000</v>
      </c>
      <c r="O207" s="50"/>
      <c r="P207" s="12">
        <f t="shared" si="23"/>
        <v>0</v>
      </c>
      <c r="Q207" s="37"/>
      <c r="T207" s="50">
        <f t="shared" si="28"/>
        <v>0</v>
      </c>
      <c r="U207" s="50">
        <v>13000000</v>
      </c>
      <c r="V207" s="50">
        <v>0</v>
      </c>
      <c r="AA207" s="539">
        <f t="shared" si="24"/>
        <v>15000000</v>
      </c>
      <c r="AB207" s="539">
        <f t="shared" si="25"/>
        <v>13000000</v>
      </c>
      <c r="AC207" s="539">
        <f t="shared" si="26"/>
        <v>2000000</v>
      </c>
      <c r="AD207" s="539">
        <f t="shared" si="27"/>
        <v>0</v>
      </c>
    </row>
    <row r="208" spans="1:30" x14ac:dyDescent="0.25">
      <c r="A208" s="89">
        <f>SUBTOTAL(103,$B$2:B208)</f>
        <v>207</v>
      </c>
      <c r="B208" s="37" t="s">
        <v>2063</v>
      </c>
      <c r="C208" s="97">
        <v>60910035350033</v>
      </c>
      <c r="D208" s="97" t="str">
        <f>VLOOKUP(C208,'Hemis baza'!K:AJ,26,)</f>
        <v>438211100035</v>
      </c>
      <c r="E208" s="24" t="str">
        <f>VLOOKUP(C208,'Hemis baza'!K:AF,13,)</f>
        <v>To‘lov-shartnoma</v>
      </c>
      <c r="F208" s="109" t="str">
        <f>VLOOKUP(C208,'Hemis baza'!K:AF,3,)</f>
        <v>4-kurs</v>
      </c>
      <c r="G208" s="37" t="s">
        <v>5605</v>
      </c>
      <c r="H208" s="404" t="str">
        <f>VLOOKUP(C208,'Hemis baza'!K:AF,5,)</f>
        <v>1-21 MBTXT</v>
      </c>
      <c r="I208" s="403" t="str">
        <f>VLOOKUP(C208,'Hemis baza'!K:AF,11,)</f>
        <v>Bakalavr</v>
      </c>
      <c r="J208" s="23" t="str">
        <f>VLOOKUP(C208,'Hemis baza'!K:AF,12,)</f>
        <v>Kunduzgi</v>
      </c>
      <c r="K208" s="88" t="s">
        <v>4220</v>
      </c>
      <c r="L208" s="50">
        <v>15000000</v>
      </c>
      <c r="M208" s="50">
        <f>SUMIF('BR 4'!B:B,'4-kurs'!C208,'BR 4'!H:H)</f>
        <v>7000000</v>
      </c>
      <c r="N208" s="12">
        <f t="shared" si="22"/>
        <v>8000000</v>
      </c>
      <c r="O208" s="50"/>
      <c r="P208" s="12">
        <f t="shared" si="23"/>
        <v>0</v>
      </c>
      <c r="Q208" s="37"/>
      <c r="T208" s="50">
        <f t="shared" si="28"/>
        <v>0</v>
      </c>
      <c r="U208" s="50">
        <v>7000000</v>
      </c>
      <c r="V208" s="50">
        <v>0</v>
      </c>
      <c r="AA208" s="539">
        <f t="shared" si="24"/>
        <v>15000000</v>
      </c>
      <c r="AB208" s="539">
        <f t="shared" si="25"/>
        <v>7000000</v>
      </c>
      <c r="AC208" s="539">
        <f t="shared" si="26"/>
        <v>8000000</v>
      </c>
      <c r="AD208" s="539">
        <f t="shared" si="27"/>
        <v>0</v>
      </c>
    </row>
    <row r="209" spans="1:30" x14ac:dyDescent="0.25">
      <c r="A209" s="89">
        <f>SUBTOTAL(103,$B$2:B209)</f>
        <v>208</v>
      </c>
      <c r="B209" s="37" t="s">
        <v>2067</v>
      </c>
      <c r="C209" s="97">
        <v>42512931000113</v>
      </c>
      <c r="D209" s="97" t="str">
        <f>VLOOKUP(C209,'Hemis baza'!K:AJ,26,)</f>
        <v>438211100259</v>
      </c>
      <c r="E209" s="24" t="str">
        <f>VLOOKUP(C209,'Hemis baza'!K:AF,13,)</f>
        <v>To‘lov-shartnoma</v>
      </c>
      <c r="F209" s="109" t="str">
        <f>VLOOKUP(C209,'Hemis baza'!K:AF,3,)</f>
        <v>4-kurs</v>
      </c>
      <c r="G209" s="37" t="s">
        <v>4882</v>
      </c>
      <c r="H209" s="404" t="str">
        <f>VLOOKUP(C209,'Hemis baza'!K:AF,5,)</f>
        <v>S3-21 AP</v>
      </c>
      <c r="I209" s="403" t="str">
        <f>VLOOKUP(C209,'Hemis baza'!K:AF,11,)</f>
        <v>Bakalavr</v>
      </c>
      <c r="J209" s="23" t="str">
        <f>VLOOKUP(C209,'Hemis baza'!K:AF,12,)</f>
        <v>Sirtqi</v>
      </c>
      <c r="K209" s="88" t="s">
        <v>4221</v>
      </c>
      <c r="L209" s="50">
        <v>12000000</v>
      </c>
      <c r="M209" s="50">
        <f>SUMIF('BR 4'!B:B,'4-kurs'!C209,'BR 4'!H:H)</f>
        <v>9000000</v>
      </c>
      <c r="N209" s="12">
        <f t="shared" si="22"/>
        <v>3000000</v>
      </c>
      <c r="O209" s="50"/>
      <c r="P209" s="12">
        <f t="shared" si="23"/>
        <v>0</v>
      </c>
      <c r="Q209" s="37"/>
      <c r="T209" s="50">
        <f t="shared" si="28"/>
        <v>0</v>
      </c>
      <c r="U209" s="50">
        <v>9000000</v>
      </c>
      <c r="V209" s="50">
        <v>0</v>
      </c>
      <c r="AA209" s="539">
        <f t="shared" si="24"/>
        <v>12000000</v>
      </c>
      <c r="AB209" s="539">
        <f t="shared" si="25"/>
        <v>9000000</v>
      </c>
      <c r="AC209" s="539">
        <f t="shared" si="26"/>
        <v>3000000</v>
      </c>
      <c r="AD209" s="539">
        <f t="shared" si="27"/>
        <v>0</v>
      </c>
    </row>
    <row r="210" spans="1:30" x14ac:dyDescent="0.25">
      <c r="A210" s="89">
        <f>SUBTOTAL(103,$B$2:B210)</f>
        <v>209</v>
      </c>
      <c r="B210" s="37" t="s">
        <v>2079</v>
      </c>
      <c r="C210" s="97">
        <v>42309813080011</v>
      </c>
      <c r="D210" s="97" t="str">
        <f>VLOOKUP(C210,'Hemis baza'!K:AJ,26,)</f>
        <v>438211100261</v>
      </c>
      <c r="E210" s="24" t="str">
        <f>VLOOKUP(C210,'Hemis baza'!K:AF,13,)</f>
        <v>To‘lov-shartnoma</v>
      </c>
      <c r="F210" s="109" t="str">
        <f>VLOOKUP(C210,'Hemis baza'!K:AF,3,)</f>
        <v>4-kurs</v>
      </c>
      <c r="G210" s="37" t="s">
        <v>4882</v>
      </c>
      <c r="H210" s="404" t="str">
        <f>VLOOKUP(C210,'Hemis baza'!K:AF,5,)</f>
        <v>S3-21 AP</v>
      </c>
      <c r="I210" s="403" t="str">
        <f>VLOOKUP(C210,'Hemis baza'!K:AF,11,)</f>
        <v>Bakalavr</v>
      </c>
      <c r="J210" s="23" t="str">
        <f>VLOOKUP(C210,'Hemis baza'!K:AF,12,)</f>
        <v>Sirtqi</v>
      </c>
      <c r="K210" s="88" t="s">
        <v>4222</v>
      </c>
      <c r="L210" s="50">
        <v>12000000</v>
      </c>
      <c r="M210" s="50">
        <f>SUMIF('BR 4'!B:B,'4-kurs'!C210,'BR 4'!H:H)</f>
        <v>12000000</v>
      </c>
      <c r="N210" s="12">
        <f t="shared" si="22"/>
        <v>0</v>
      </c>
      <c r="O210" s="50"/>
      <c r="P210" s="12">
        <f t="shared" si="23"/>
        <v>0</v>
      </c>
      <c r="Q210" s="37"/>
      <c r="T210" s="50">
        <f t="shared" si="28"/>
        <v>0</v>
      </c>
      <c r="U210" s="50">
        <v>12000000</v>
      </c>
      <c r="V210" s="50">
        <v>0</v>
      </c>
      <c r="AA210" s="539">
        <f t="shared" si="24"/>
        <v>12000000</v>
      </c>
      <c r="AB210" s="539">
        <f t="shared" si="25"/>
        <v>12000000</v>
      </c>
      <c r="AC210" s="539">
        <f t="shared" si="26"/>
        <v>0</v>
      </c>
      <c r="AD210" s="539">
        <f t="shared" si="27"/>
        <v>0</v>
      </c>
    </row>
    <row r="211" spans="1:30" x14ac:dyDescent="0.25">
      <c r="A211" s="89">
        <f>SUBTOTAL(103,$B$2:B211)</f>
        <v>210</v>
      </c>
      <c r="B211" s="37" t="s">
        <v>2084</v>
      </c>
      <c r="C211" s="97">
        <v>32503911050036</v>
      </c>
      <c r="D211" s="97" t="str">
        <f>VLOOKUP(C211,'Hemis baza'!K:AJ,26,)</f>
        <v>438211100270</v>
      </c>
      <c r="E211" s="24" t="str">
        <f>VLOOKUP(C211,'Hemis baza'!K:AF,13,)</f>
        <v>To‘lov-shartnoma</v>
      </c>
      <c r="F211" s="109" t="str">
        <f>VLOOKUP(C211,'Hemis baza'!K:AF,3,)</f>
        <v>4-kurs</v>
      </c>
      <c r="G211" s="37" t="s">
        <v>4882</v>
      </c>
      <c r="H211" s="404" t="str">
        <f>VLOOKUP(C211,'Hemis baza'!K:AF,5,)</f>
        <v>S3-21 AP</v>
      </c>
      <c r="I211" s="403" t="str">
        <f>VLOOKUP(C211,'Hemis baza'!K:AF,11,)</f>
        <v>Bakalavr</v>
      </c>
      <c r="J211" s="23" t="str">
        <f>VLOOKUP(C211,'Hemis baza'!K:AF,12,)</f>
        <v>Sirtqi</v>
      </c>
      <c r="K211" s="88" t="s">
        <v>4223</v>
      </c>
      <c r="L211" s="50">
        <v>12000000</v>
      </c>
      <c r="M211" s="50">
        <f>SUMIF('BR 4'!B:B,'4-kurs'!C211,'BR 4'!H:H)</f>
        <v>12069876</v>
      </c>
      <c r="N211" s="12">
        <f t="shared" si="22"/>
        <v>0</v>
      </c>
      <c r="O211" s="50"/>
      <c r="P211" s="12">
        <f t="shared" si="23"/>
        <v>69876</v>
      </c>
      <c r="Q211" s="37"/>
      <c r="T211" s="50">
        <f t="shared" si="28"/>
        <v>0</v>
      </c>
      <c r="U211" s="50">
        <v>12069876</v>
      </c>
      <c r="V211" s="50">
        <v>0</v>
      </c>
      <c r="AA211" s="539">
        <f t="shared" si="24"/>
        <v>12000000</v>
      </c>
      <c r="AB211" s="539">
        <f t="shared" si="25"/>
        <v>12069876</v>
      </c>
      <c r="AC211" s="539">
        <f t="shared" si="26"/>
        <v>0</v>
      </c>
      <c r="AD211" s="539">
        <f t="shared" si="27"/>
        <v>69876</v>
      </c>
    </row>
    <row r="212" spans="1:30" x14ac:dyDescent="0.25">
      <c r="A212" s="89">
        <f>SUBTOTAL(103,$B$2:B212)</f>
        <v>211</v>
      </c>
      <c r="B212" s="37" t="s">
        <v>2088</v>
      </c>
      <c r="C212" s="97">
        <v>41708995260010</v>
      </c>
      <c r="D212" s="97" t="str">
        <f>VLOOKUP(C212,'Hemis baza'!K:AJ,26,)</f>
        <v>438211100226</v>
      </c>
      <c r="E212" s="24" t="str">
        <f>VLOOKUP(C212,'Hemis baza'!K:AF,13,)</f>
        <v>To‘lov-shartnoma</v>
      </c>
      <c r="F212" s="109" t="str">
        <f>VLOOKUP(C212,'Hemis baza'!K:AF,3,)</f>
        <v>4-kurs</v>
      </c>
      <c r="G212" s="37" t="s">
        <v>5604</v>
      </c>
      <c r="H212" s="404" t="str">
        <f>VLOOKUP(C212,'Hemis baza'!K:AF,5,)</f>
        <v>S1-21 OP</v>
      </c>
      <c r="I212" s="403" t="str">
        <f>VLOOKUP(C212,'Hemis baza'!K:AF,11,)</f>
        <v>Bakalavr</v>
      </c>
      <c r="J212" s="23" t="str">
        <f>VLOOKUP(C212,'Hemis baza'!K:AF,12,)</f>
        <v>Sirtqi</v>
      </c>
      <c r="K212" s="88" t="s">
        <v>4224</v>
      </c>
      <c r="L212" s="50">
        <v>12000000</v>
      </c>
      <c r="M212" s="50">
        <f>SUMIF('BR 4'!B:B,'4-kurs'!C212,'BR 4'!H:H)</f>
        <v>10203094</v>
      </c>
      <c r="N212" s="12">
        <f t="shared" si="22"/>
        <v>1796906</v>
      </c>
      <c r="O212" s="50"/>
      <c r="P212" s="12">
        <f t="shared" si="23"/>
        <v>0</v>
      </c>
      <c r="Q212" s="37"/>
      <c r="T212" s="50">
        <f t="shared" si="28"/>
        <v>0</v>
      </c>
      <c r="U212" s="50">
        <v>10203094</v>
      </c>
      <c r="V212" s="50">
        <v>0</v>
      </c>
      <c r="AA212" s="539">
        <f t="shared" si="24"/>
        <v>12000000</v>
      </c>
      <c r="AB212" s="539">
        <f t="shared" si="25"/>
        <v>10203094</v>
      </c>
      <c r="AC212" s="539">
        <f t="shared" si="26"/>
        <v>1796906</v>
      </c>
      <c r="AD212" s="539">
        <f t="shared" si="27"/>
        <v>0</v>
      </c>
    </row>
    <row r="213" spans="1:30" x14ac:dyDescent="0.25">
      <c r="A213" s="89">
        <f>SUBTOTAL(103,$B$2:B213)</f>
        <v>212</v>
      </c>
      <c r="B213" s="37" t="s">
        <v>2089</v>
      </c>
      <c r="C213" s="97">
        <v>40410985260034</v>
      </c>
      <c r="D213" s="97" t="str">
        <f>VLOOKUP(C213,'Hemis baza'!K:AJ,26,)</f>
        <v>438211100145</v>
      </c>
      <c r="E213" s="24" t="str">
        <f>VLOOKUP(C213,'Hemis baza'!K:AF,13,)</f>
        <v>To‘lov-shartnoma</v>
      </c>
      <c r="F213" s="109" t="str">
        <f>VLOOKUP(C213,'Hemis baza'!K:AF,3,)</f>
        <v>4-kurs</v>
      </c>
      <c r="G213" s="37" t="s">
        <v>4882</v>
      </c>
      <c r="H213" s="404" t="str">
        <f>VLOOKUP(C213,'Hemis baza'!K:AF,5,)</f>
        <v>S3-21 AP</v>
      </c>
      <c r="I213" s="403" t="str">
        <f>VLOOKUP(C213,'Hemis baza'!K:AF,11,)</f>
        <v>Bakalavr</v>
      </c>
      <c r="J213" s="23" t="str">
        <f>VLOOKUP(C213,'Hemis baza'!K:AF,12,)</f>
        <v>Sirtqi</v>
      </c>
      <c r="K213" s="88" t="s">
        <v>4225</v>
      </c>
      <c r="L213" s="50">
        <v>12000000</v>
      </c>
      <c r="M213" s="50">
        <f>SUMIF('BR 4'!B:B,'4-kurs'!C213,'BR 4'!H:H)</f>
        <v>2500000</v>
      </c>
      <c r="N213" s="12">
        <f t="shared" si="22"/>
        <v>9500000</v>
      </c>
      <c r="O213" s="50"/>
      <c r="P213" s="12">
        <f t="shared" si="23"/>
        <v>0</v>
      </c>
      <c r="Q213" s="37"/>
      <c r="T213" s="50">
        <f t="shared" si="28"/>
        <v>0</v>
      </c>
      <c r="U213" s="50">
        <v>2500000</v>
      </c>
      <c r="V213" s="50">
        <v>0</v>
      </c>
      <c r="AA213" s="539">
        <f t="shared" si="24"/>
        <v>12000000</v>
      </c>
      <c r="AB213" s="539">
        <f t="shared" si="25"/>
        <v>2500000</v>
      </c>
      <c r="AC213" s="539">
        <f t="shared" si="26"/>
        <v>9500000</v>
      </c>
      <c r="AD213" s="539">
        <f t="shared" si="27"/>
        <v>0</v>
      </c>
    </row>
    <row r="214" spans="1:30" x14ac:dyDescent="0.25">
      <c r="A214" s="89">
        <f>SUBTOTAL(103,$B$2:B214)</f>
        <v>213</v>
      </c>
      <c r="B214" s="37" t="s">
        <v>2095</v>
      </c>
      <c r="C214" s="97">
        <v>62207035850017</v>
      </c>
      <c r="D214" s="97" t="str">
        <f>VLOOKUP(C214,'Hemis baza'!K:AJ,26,)</f>
        <v>438211100313</v>
      </c>
      <c r="E214" s="24" t="str">
        <f>VLOOKUP(C214,'Hemis baza'!K:AF,13,)</f>
        <v>To‘lov-shartnoma</v>
      </c>
      <c r="F214" s="109" t="str">
        <f>VLOOKUP(C214,'Hemis baza'!K:AF,3,)</f>
        <v>4-kurs</v>
      </c>
      <c r="G214" s="37" t="s">
        <v>270</v>
      </c>
      <c r="H214" s="404" t="str">
        <f>VLOOKUP(C214,'Hemis baza'!K:AF,5,)</f>
        <v>2-21 XTA</v>
      </c>
      <c r="I214" s="403" t="str">
        <f>VLOOKUP(C214,'Hemis baza'!K:AF,11,)</f>
        <v>Bakalavr</v>
      </c>
      <c r="J214" s="23" t="str">
        <f>VLOOKUP(C214,'Hemis baza'!K:AF,12,)</f>
        <v>Kunduzgi</v>
      </c>
      <c r="K214" s="88" t="s">
        <v>4226</v>
      </c>
      <c r="L214" s="50">
        <v>15000000</v>
      </c>
      <c r="M214" s="50">
        <f>SUMIF('BR 4'!B:B,'4-kurs'!C214,'BR 4'!H:H)</f>
        <v>7000940</v>
      </c>
      <c r="N214" s="12">
        <f t="shared" si="22"/>
        <v>7999060</v>
      </c>
      <c r="O214" s="50"/>
      <c r="P214" s="12">
        <f t="shared" si="23"/>
        <v>0</v>
      </c>
      <c r="Q214" s="37"/>
      <c r="T214" s="50">
        <f t="shared" si="28"/>
        <v>0</v>
      </c>
      <c r="U214" s="50">
        <v>7000940</v>
      </c>
      <c r="V214" s="50">
        <v>0</v>
      </c>
      <c r="AA214" s="539">
        <f t="shared" si="24"/>
        <v>15000000</v>
      </c>
      <c r="AB214" s="539">
        <f t="shared" si="25"/>
        <v>7000940</v>
      </c>
      <c r="AC214" s="539">
        <f t="shared" si="26"/>
        <v>7999060</v>
      </c>
      <c r="AD214" s="539">
        <f t="shared" si="27"/>
        <v>0</v>
      </c>
    </row>
    <row r="215" spans="1:30" x14ac:dyDescent="0.25">
      <c r="A215" s="89">
        <f>SUBTOTAL(103,$B$2:B215)</f>
        <v>214</v>
      </c>
      <c r="B215" s="37" t="s">
        <v>2106</v>
      </c>
      <c r="C215" s="97">
        <v>60912035260035</v>
      </c>
      <c r="D215" s="97" t="str">
        <f>VLOOKUP(C215,'Hemis baza'!K:AJ,26,)</f>
        <v>438211100131</v>
      </c>
      <c r="E215" s="24" t="str">
        <f>VLOOKUP(C215,'Hemis baza'!K:AF,13,)</f>
        <v>To‘lov-shartnoma</v>
      </c>
      <c r="F215" s="109" t="str">
        <f>VLOOKUP(C215,'Hemis baza'!K:AF,3,)</f>
        <v>4-kurs</v>
      </c>
      <c r="G215" s="37" t="s">
        <v>4882</v>
      </c>
      <c r="H215" s="404" t="str">
        <f>VLOOKUP(C215,'Hemis baza'!K:AF,5,)</f>
        <v>1-21 AP</v>
      </c>
      <c r="I215" s="403" t="str">
        <f>VLOOKUP(C215,'Hemis baza'!K:AF,11,)</f>
        <v>Bakalavr</v>
      </c>
      <c r="J215" s="23" t="str">
        <f>VLOOKUP(C215,'Hemis baza'!K:AF,12,)</f>
        <v>Kunduzgi</v>
      </c>
      <c r="K215" s="88" t="s">
        <v>4227</v>
      </c>
      <c r="L215" s="50">
        <v>15000000</v>
      </c>
      <c r="M215" s="50">
        <f>SUMIF('BR 4'!B:B,'4-kurs'!C215,'BR 4'!H:H)</f>
        <v>16600000</v>
      </c>
      <c r="N215" s="12">
        <f t="shared" si="22"/>
        <v>0</v>
      </c>
      <c r="O215" s="50"/>
      <c r="P215" s="12">
        <f t="shared" si="23"/>
        <v>1600000</v>
      </c>
      <c r="Q215" s="37"/>
      <c r="T215" s="50">
        <f t="shared" si="28"/>
        <v>0</v>
      </c>
      <c r="U215" s="50">
        <v>16600000</v>
      </c>
      <c r="V215" s="50">
        <v>0</v>
      </c>
      <c r="AA215" s="539">
        <f t="shared" si="24"/>
        <v>15000000</v>
      </c>
      <c r="AB215" s="539">
        <f t="shared" si="25"/>
        <v>16600000</v>
      </c>
      <c r="AC215" s="539">
        <f t="shared" si="26"/>
        <v>0</v>
      </c>
      <c r="AD215" s="539">
        <f t="shared" si="27"/>
        <v>1600000</v>
      </c>
    </row>
    <row r="216" spans="1:30" x14ac:dyDescent="0.25">
      <c r="A216" s="89">
        <f>SUBTOTAL(103,$B$2:B216)</f>
        <v>215</v>
      </c>
      <c r="B216" s="37" t="s">
        <v>2108</v>
      </c>
      <c r="C216" s="97">
        <v>62607035350023</v>
      </c>
      <c r="D216" s="97" t="str">
        <f>VLOOKUP(C216,'Hemis baza'!K:AJ,26,)</f>
        <v>438211100076</v>
      </c>
      <c r="E216" s="24" t="str">
        <f>VLOOKUP(C216,'Hemis baza'!K:AF,13,)</f>
        <v>To‘lov-shartnoma</v>
      </c>
      <c r="F216" s="109" t="str">
        <f>VLOOKUP(C216,'Hemis baza'!K:AF,3,)</f>
        <v>4-kurs</v>
      </c>
      <c r="G216" s="37" t="s">
        <v>270</v>
      </c>
      <c r="H216" s="404" t="str">
        <f>VLOOKUP(C216,'Hemis baza'!K:AF,5,)</f>
        <v>1-21 XTA</v>
      </c>
      <c r="I216" s="403" t="str">
        <f>VLOOKUP(C216,'Hemis baza'!K:AF,11,)</f>
        <v>Bakalavr</v>
      </c>
      <c r="J216" s="23" t="str">
        <f>VLOOKUP(C216,'Hemis baza'!K:AF,12,)</f>
        <v>Kunduzgi</v>
      </c>
      <c r="K216" s="88" t="s">
        <v>4228</v>
      </c>
      <c r="L216" s="50">
        <v>15000000</v>
      </c>
      <c r="M216" s="50">
        <f>SUMIF('BR 4'!B:B,'4-kurs'!C216,'BR 4'!H:H)</f>
        <v>15000000</v>
      </c>
      <c r="N216" s="12">
        <f t="shared" si="22"/>
        <v>0</v>
      </c>
      <c r="O216" s="50"/>
      <c r="P216" s="12">
        <f t="shared" si="23"/>
        <v>0</v>
      </c>
      <c r="Q216" s="37"/>
      <c r="T216" s="50">
        <f t="shared" si="28"/>
        <v>0</v>
      </c>
      <c r="U216" s="50">
        <v>15000000</v>
      </c>
      <c r="V216" s="50">
        <v>0</v>
      </c>
      <c r="AA216" s="539">
        <f t="shared" si="24"/>
        <v>15000000</v>
      </c>
      <c r="AB216" s="539">
        <f t="shared" si="25"/>
        <v>15000000</v>
      </c>
      <c r="AC216" s="539">
        <f t="shared" si="26"/>
        <v>0</v>
      </c>
      <c r="AD216" s="539">
        <f t="shared" si="27"/>
        <v>0</v>
      </c>
    </row>
    <row r="217" spans="1:30" x14ac:dyDescent="0.25">
      <c r="A217" s="89">
        <f>SUBTOTAL(103,$B$2:B217)</f>
        <v>216</v>
      </c>
      <c r="B217" s="37" t="s">
        <v>2110</v>
      </c>
      <c r="C217" s="97">
        <v>62405025260017</v>
      </c>
      <c r="D217" s="97" t="str">
        <f>VLOOKUP(C217,'Hemis baza'!K:AJ,26,)</f>
        <v>438211100036</v>
      </c>
      <c r="E217" s="24" t="str">
        <f>VLOOKUP(C217,'Hemis baza'!K:AF,13,)</f>
        <v>To‘lov-shartnoma</v>
      </c>
      <c r="F217" s="109" t="str">
        <f>VLOOKUP(C217,'Hemis baza'!K:AF,3,)</f>
        <v>4-kurs</v>
      </c>
      <c r="G217" s="37" t="s">
        <v>5605</v>
      </c>
      <c r="H217" s="404" t="str">
        <f>VLOOKUP(C217,'Hemis baza'!K:AF,5,)</f>
        <v>1-21 MBTXT</v>
      </c>
      <c r="I217" s="403" t="str">
        <f>VLOOKUP(C217,'Hemis baza'!K:AF,11,)</f>
        <v>Bakalavr</v>
      </c>
      <c r="J217" s="23" t="str">
        <f>VLOOKUP(C217,'Hemis baza'!K:AF,12,)</f>
        <v>Kunduzgi</v>
      </c>
      <c r="K217" s="88" t="s">
        <v>4229</v>
      </c>
      <c r="L217" s="50">
        <v>15000000</v>
      </c>
      <c r="M217" s="50">
        <f>SUMIF('BR 4'!B:B,'4-kurs'!C217,'BR 4'!H:H)</f>
        <v>15000000</v>
      </c>
      <c r="N217" s="12">
        <f t="shared" si="22"/>
        <v>0</v>
      </c>
      <c r="O217" s="50"/>
      <c r="P217" s="12">
        <f t="shared" si="23"/>
        <v>0</v>
      </c>
      <c r="Q217" s="37"/>
      <c r="T217" s="50">
        <f t="shared" si="28"/>
        <v>0</v>
      </c>
      <c r="U217" s="50">
        <v>15000000</v>
      </c>
      <c r="V217" s="50">
        <v>0</v>
      </c>
      <c r="AA217" s="539">
        <f t="shared" si="24"/>
        <v>15000000</v>
      </c>
      <c r="AB217" s="539">
        <f t="shared" si="25"/>
        <v>15000000</v>
      </c>
      <c r="AC217" s="539">
        <f t="shared" si="26"/>
        <v>0</v>
      </c>
      <c r="AD217" s="539">
        <f t="shared" si="27"/>
        <v>0</v>
      </c>
    </row>
    <row r="218" spans="1:30" x14ac:dyDescent="0.25">
      <c r="A218" s="89">
        <f>SUBTOTAL(103,$B$2:B218)</f>
        <v>217</v>
      </c>
      <c r="B218" s="37" t="s">
        <v>2114</v>
      </c>
      <c r="C218" s="97">
        <v>61209035330042</v>
      </c>
      <c r="D218" s="97" t="str">
        <f>VLOOKUP(C218,'Hemis baza'!K:AJ,26,)</f>
        <v>438211100102</v>
      </c>
      <c r="E218" s="24" t="str">
        <f>VLOOKUP(C218,'Hemis baza'!K:AF,13,)</f>
        <v>To‘lov-shartnoma</v>
      </c>
      <c r="F218" s="109" t="str">
        <f>VLOOKUP(C218,'Hemis baza'!K:AF,3,)</f>
        <v>4-kurs</v>
      </c>
      <c r="G218" s="37" t="s">
        <v>270</v>
      </c>
      <c r="H218" s="404" t="str">
        <f>VLOOKUP(C218,'Hemis baza'!K:AF,5,)</f>
        <v>2-21 XTA</v>
      </c>
      <c r="I218" s="403" t="str">
        <f>VLOOKUP(C218,'Hemis baza'!K:AF,11,)</f>
        <v>Bakalavr</v>
      </c>
      <c r="J218" s="23" t="str">
        <f>VLOOKUP(C218,'Hemis baza'!K:AF,12,)</f>
        <v>Kunduzgi</v>
      </c>
      <c r="K218" s="88" t="s">
        <v>4230</v>
      </c>
      <c r="L218" s="50">
        <v>15000000</v>
      </c>
      <c r="M218" s="50">
        <f>SUMIF('BR 4'!B:B,'4-kurs'!C218,'BR 4'!H:H)</f>
        <v>14406500</v>
      </c>
      <c r="N218" s="12">
        <f t="shared" si="22"/>
        <v>593500</v>
      </c>
      <c r="O218" s="50"/>
      <c r="P218" s="12">
        <f t="shared" si="23"/>
        <v>0</v>
      </c>
      <c r="Q218" s="37"/>
      <c r="T218" s="50">
        <f t="shared" si="28"/>
        <v>0</v>
      </c>
      <c r="U218" s="50">
        <v>14406500</v>
      </c>
      <c r="V218" s="50">
        <v>0</v>
      </c>
      <c r="AA218" s="539">
        <f t="shared" si="24"/>
        <v>15000000</v>
      </c>
      <c r="AB218" s="539">
        <f t="shared" si="25"/>
        <v>14406500</v>
      </c>
      <c r="AC218" s="539">
        <f t="shared" si="26"/>
        <v>593500</v>
      </c>
      <c r="AD218" s="539">
        <f t="shared" si="27"/>
        <v>0</v>
      </c>
    </row>
    <row r="219" spans="1:30" x14ac:dyDescent="0.25">
      <c r="A219" s="89">
        <f>SUBTOTAL(103,$B$2:B219)</f>
        <v>218</v>
      </c>
      <c r="B219" s="37" t="s">
        <v>2116</v>
      </c>
      <c r="C219" s="97">
        <v>53108045350024</v>
      </c>
      <c r="D219" s="97" t="str">
        <f>VLOOKUP(C219,'Hemis baza'!K:AJ,26,)</f>
        <v>438211100101</v>
      </c>
      <c r="E219" s="24" t="str">
        <f>VLOOKUP(C219,'Hemis baza'!K:AF,13,)</f>
        <v>To‘lov-shartnoma</v>
      </c>
      <c r="F219" s="109" t="str">
        <f>VLOOKUP(C219,'Hemis baza'!K:AF,3,)</f>
        <v>4-kurs</v>
      </c>
      <c r="G219" s="37" t="s">
        <v>270</v>
      </c>
      <c r="H219" s="404" t="str">
        <f>VLOOKUP(C219,'Hemis baza'!K:AF,5,)</f>
        <v>2-21 XTA</v>
      </c>
      <c r="I219" s="403" t="str">
        <f>VLOOKUP(C219,'Hemis baza'!K:AF,11,)</f>
        <v>Bakalavr</v>
      </c>
      <c r="J219" s="23" t="str">
        <f>VLOOKUP(C219,'Hemis baza'!K:AF,12,)</f>
        <v>Kunduzgi</v>
      </c>
      <c r="K219" s="88" t="s">
        <v>4231</v>
      </c>
      <c r="L219" s="50">
        <v>15000000</v>
      </c>
      <c r="M219" s="50">
        <f>SUMIF('BR 4'!B:B,'4-kurs'!C219,'BR 4'!H:H)</f>
        <v>7500000</v>
      </c>
      <c r="N219" s="12">
        <f t="shared" si="22"/>
        <v>7500000</v>
      </c>
      <c r="O219" s="50"/>
      <c r="P219" s="12">
        <f t="shared" si="23"/>
        <v>0</v>
      </c>
      <c r="Q219" s="37"/>
      <c r="T219" s="50">
        <f t="shared" si="28"/>
        <v>0</v>
      </c>
      <c r="U219" s="50">
        <v>7500000</v>
      </c>
      <c r="V219" s="50">
        <v>0</v>
      </c>
      <c r="AA219" s="539">
        <f t="shared" si="24"/>
        <v>15000000</v>
      </c>
      <c r="AB219" s="539">
        <f t="shared" si="25"/>
        <v>7500000</v>
      </c>
      <c r="AC219" s="539">
        <f t="shared" si="26"/>
        <v>7500000</v>
      </c>
      <c r="AD219" s="539">
        <f t="shared" si="27"/>
        <v>0</v>
      </c>
    </row>
    <row r="220" spans="1:30" x14ac:dyDescent="0.25">
      <c r="A220" s="89">
        <f>SUBTOTAL(103,$B$2:B220)</f>
        <v>219</v>
      </c>
      <c r="B220" s="37" t="s">
        <v>2124</v>
      </c>
      <c r="C220" s="97">
        <v>40109941140036</v>
      </c>
      <c r="D220" s="97" t="str">
        <f>VLOOKUP(C220,'Hemis baza'!K:AJ,26,)</f>
        <v>438211100262</v>
      </c>
      <c r="E220" s="24" t="str">
        <f>VLOOKUP(C220,'Hemis baza'!K:AF,13,)</f>
        <v>To‘lov-shartnoma</v>
      </c>
      <c r="F220" s="109" t="str">
        <f>VLOOKUP(C220,'Hemis baza'!K:AF,3,)</f>
        <v>4-kurs</v>
      </c>
      <c r="G220" s="37" t="s">
        <v>4882</v>
      </c>
      <c r="H220" s="404" t="str">
        <f>VLOOKUP(C220,'Hemis baza'!K:AF,5,)</f>
        <v>S3-21 AP</v>
      </c>
      <c r="I220" s="403" t="str">
        <f>VLOOKUP(C220,'Hemis baza'!K:AF,11,)</f>
        <v>Bakalavr</v>
      </c>
      <c r="J220" s="23" t="str">
        <f>VLOOKUP(C220,'Hemis baza'!K:AF,12,)</f>
        <v>Sirtqi</v>
      </c>
      <c r="K220" s="88" t="s">
        <v>4232</v>
      </c>
      <c r="L220" s="50">
        <v>12000000</v>
      </c>
      <c r="M220" s="50">
        <f>SUMIF('BR 4'!B:B,'4-kurs'!C220,'BR 4'!H:H)</f>
        <v>9000000</v>
      </c>
      <c r="N220" s="12">
        <f t="shared" si="22"/>
        <v>3000000</v>
      </c>
      <c r="O220" s="50"/>
      <c r="P220" s="12">
        <f t="shared" si="23"/>
        <v>0</v>
      </c>
      <c r="Q220" s="37"/>
      <c r="T220" s="50">
        <f t="shared" si="28"/>
        <v>0</v>
      </c>
      <c r="U220" s="50">
        <v>9000000</v>
      </c>
      <c r="V220" s="50">
        <v>0</v>
      </c>
      <c r="AA220" s="539">
        <f t="shared" si="24"/>
        <v>12000000</v>
      </c>
      <c r="AB220" s="539">
        <f t="shared" si="25"/>
        <v>9000000</v>
      </c>
      <c r="AC220" s="539">
        <f t="shared" si="26"/>
        <v>3000000</v>
      </c>
      <c r="AD220" s="539">
        <f t="shared" si="27"/>
        <v>0</v>
      </c>
    </row>
    <row r="221" spans="1:30" x14ac:dyDescent="0.25">
      <c r="A221" s="89">
        <f>SUBTOTAL(103,$B$2:B221)</f>
        <v>220</v>
      </c>
      <c r="B221" s="37" t="s">
        <v>2126</v>
      </c>
      <c r="C221" s="97">
        <v>61907045330033</v>
      </c>
      <c r="D221" s="97" t="str">
        <f>VLOOKUP(C221,'Hemis baza'!K:AJ,26,)</f>
        <v>438211100104</v>
      </c>
      <c r="E221" s="24" t="str">
        <f>VLOOKUP(C221,'Hemis baza'!K:AF,13,)</f>
        <v>To‘lov-shartnoma</v>
      </c>
      <c r="F221" s="109" t="str">
        <f>VLOOKUP(C221,'Hemis baza'!K:AF,3,)</f>
        <v>4-kurs</v>
      </c>
      <c r="G221" s="37" t="s">
        <v>270</v>
      </c>
      <c r="H221" s="404" t="str">
        <f>VLOOKUP(C221,'Hemis baza'!K:AF,5,)</f>
        <v>2-21 XTA</v>
      </c>
      <c r="I221" s="403" t="str">
        <f>VLOOKUP(C221,'Hemis baza'!K:AF,11,)</f>
        <v>Bakalavr</v>
      </c>
      <c r="J221" s="23" t="str">
        <f>VLOOKUP(C221,'Hemis baza'!K:AF,12,)</f>
        <v>Kunduzgi</v>
      </c>
      <c r="K221" s="88" t="s">
        <v>4233</v>
      </c>
      <c r="L221" s="50">
        <v>15000000</v>
      </c>
      <c r="M221" s="50">
        <f>SUMIF('BR 4'!B:B,'4-kurs'!C221,'BR 4'!H:H)</f>
        <v>10135092</v>
      </c>
      <c r="N221" s="12">
        <f t="shared" si="22"/>
        <v>4864908</v>
      </c>
      <c r="O221" s="50"/>
      <c r="P221" s="12">
        <f t="shared" si="23"/>
        <v>0</v>
      </c>
      <c r="Q221" s="37"/>
      <c r="T221" s="50">
        <f t="shared" si="28"/>
        <v>0</v>
      </c>
      <c r="U221" s="50">
        <v>10135092</v>
      </c>
      <c r="V221" s="50">
        <v>0</v>
      </c>
      <c r="AA221" s="539">
        <f t="shared" si="24"/>
        <v>15000000</v>
      </c>
      <c r="AB221" s="539">
        <f t="shared" si="25"/>
        <v>10135092</v>
      </c>
      <c r="AC221" s="539">
        <f t="shared" si="26"/>
        <v>4864908</v>
      </c>
      <c r="AD221" s="539">
        <f t="shared" si="27"/>
        <v>0</v>
      </c>
    </row>
    <row r="222" spans="1:30" x14ac:dyDescent="0.25">
      <c r="A222" s="89">
        <f>SUBTOTAL(103,$B$2:B222)</f>
        <v>221</v>
      </c>
      <c r="B222" s="37" t="s">
        <v>2130</v>
      </c>
      <c r="C222" s="97">
        <v>51808005320026</v>
      </c>
      <c r="D222" s="97" t="str">
        <f>VLOOKUP(C222,'Hemis baza'!K:AJ,26,)</f>
        <v>438211100227</v>
      </c>
      <c r="E222" s="24" t="str">
        <f>VLOOKUP(C222,'Hemis baza'!K:AF,13,)</f>
        <v>To‘lov-shartnoma</v>
      </c>
      <c r="F222" s="109" t="str">
        <f>VLOOKUP(C222,'Hemis baza'!K:AF,3,)</f>
        <v>4-kurs</v>
      </c>
      <c r="G222" s="37" t="s">
        <v>5604</v>
      </c>
      <c r="H222" s="404" t="str">
        <f>VLOOKUP(C222,'Hemis baza'!K:AF,5,)</f>
        <v>S1-21 OP</v>
      </c>
      <c r="I222" s="403" t="str">
        <f>VLOOKUP(C222,'Hemis baza'!K:AF,11,)</f>
        <v>Bakalavr</v>
      </c>
      <c r="J222" s="23" t="str">
        <f>VLOOKUP(C222,'Hemis baza'!K:AF,12,)</f>
        <v>Sirtqi</v>
      </c>
      <c r="K222" s="88" t="s">
        <v>4234</v>
      </c>
      <c r="L222" s="50">
        <v>12000000</v>
      </c>
      <c r="M222" s="50">
        <f>SUMIF('BR 4'!B:B,'4-kurs'!C222,'BR 4'!H:H)</f>
        <v>9000000</v>
      </c>
      <c r="N222" s="12">
        <f t="shared" si="22"/>
        <v>3000000</v>
      </c>
      <c r="O222" s="50"/>
      <c r="P222" s="12">
        <f t="shared" si="23"/>
        <v>0</v>
      </c>
      <c r="Q222" s="37"/>
      <c r="T222" s="50">
        <f t="shared" si="28"/>
        <v>0</v>
      </c>
      <c r="U222" s="50">
        <v>9000000</v>
      </c>
      <c r="V222" s="50">
        <v>0</v>
      </c>
      <c r="AA222" s="539">
        <f t="shared" si="24"/>
        <v>12000000</v>
      </c>
      <c r="AB222" s="539">
        <f t="shared" si="25"/>
        <v>9000000</v>
      </c>
      <c r="AC222" s="539">
        <f t="shared" si="26"/>
        <v>3000000</v>
      </c>
      <c r="AD222" s="539">
        <f t="shared" si="27"/>
        <v>0</v>
      </c>
    </row>
    <row r="223" spans="1:30" x14ac:dyDescent="0.25">
      <c r="A223" s="89">
        <f>SUBTOTAL(103,$B$2:B223)</f>
        <v>222</v>
      </c>
      <c r="B223" s="37" t="s">
        <v>2142</v>
      </c>
      <c r="C223" s="97">
        <v>60901015320010</v>
      </c>
      <c r="D223" s="97" t="str">
        <f>VLOOKUP(C223,'Hemis baza'!K:AJ,26,)</f>
        <v>438211100134</v>
      </c>
      <c r="E223" s="24" t="str">
        <f>VLOOKUP(C223,'Hemis baza'!K:AF,13,)</f>
        <v>To‘lov-shartnoma</v>
      </c>
      <c r="F223" s="109" t="str">
        <f>VLOOKUP(C223,'Hemis baza'!K:AF,3,)</f>
        <v>4-kurs</v>
      </c>
      <c r="G223" s="37" t="s">
        <v>4882</v>
      </c>
      <c r="H223" s="404" t="str">
        <f>VLOOKUP(C223,'Hemis baza'!K:AF,5,)</f>
        <v>1-21 AP</v>
      </c>
      <c r="I223" s="403" t="str">
        <f>VLOOKUP(C223,'Hemis baza'!K:AF,11,)</f>
        <v>Bakalavr</v>
      </c>
      <c r="J223" s="23" t="str">
        <f>VLOOKUP(C223,'Hemis baza'!K:AF,12,)</f>
        <v>Kunduzgi</v>
      </c>
      <c r="K223" s="88" t="s">
        <v>4235</v>
      </c>
      <c r="L223" s="50">
        <v>15000000</v>
      </c>
      <c r="M223" s="50">
        <f>SUMIF('BR 4'!B:B,'4-kurs'!C223,'BR 4'!H:H)</f>
        <v>7500000</v>
      </c>
      <c r="N223" s="12">
        <f t="shared" si="22"/>
        <v>7500000</v>
      </c>
      <c r="O223" s="50"/>
      <c r="P223" s="12">
        <f t="shared" si="23"/>
        <v>0</v>
      </c>
      <c r="Q223" s="37"/>
      <c r="T223" s="50">
        <f t="shared" si="28"/>
        <v>0</v>
      </c>
      <c r="U223" s="50">
        <v>7500000</v>
      </c>
      <c r="V223" s="50">
        <v>0</v>
      </c>
      <c r="AA223" s="539">
        <f t="shared" si="24"/>
        <v>15000000</v>
      </c>
      <c r="AB223" s="539">
        <f t="shared" si="25"/>
        <v>7500000</v>
      </c>
      <c r="AC223" s="539">
        <f t="shared" si="26"/>
        <v>7500000</v>
      </c>
      <c r="AD223" s="539">
        <f t="shared" si="27"/>
        <v>0</v>
      </c>
    </row>
    <row r="224" spans="1:30" x14ac:dyDescent="0.25">
      <c r="A224" s="89">
        <f>SUBTOTAL(103,$B$2:B224)</f>
        <v>223</v>
      </c>
      <c r="B224" s="37" t="s">
        <v>2145</v>
      </c>
      <c r="C224" s="97">
        <v>61005025280014</v>
      </c>
      <c r="D224" s="97" t="str">
        <f>VLOOKUP(C224,'Hemis baza'!K:AJ,26,)</f>
        <v>438211100242</v>
      </c>
      <c r="E224" s="24" t="str">
        <f>VLOOKUP(C224,'Hemis baza'!K:AF,13,)</f>
        <v>To‘lov-shartnoma</v>
      </c>
      <c r="F224" s="109" t="str">
        <f>VLOOKUP(C224,'Hemis baza'!K:AF,3,)</f>
        <v>4-kurs</v>
      </c>
      <c r="G224" s="37" t="s">
        <v>270</v>
      </c>
      <c r="H224" s="404" t="str">
        <f>VLOOKUP(C224,'Hemis baza'!K:AF,5,)</f>
        <v>2-21 XTA</v>
      </c>
      <c r="I224" s="403" t="str">
        <f>VLOOKUP(C224,'Hemis baza'!K:AF,11,)</f>
        <v>Bakalavr</v>
      </c>
      <c r="J224" s="23" t="str">
        <f>VLOOKUP(C224,'Hemis baza'!K:AF,12,)</f>
        <v>Kunduzgi</v>
      </c>
      <c r="K224" s="88" t="s">
        <v>4236</v>
      </c>
      <c r="L224" s="50">
        <v>15000000</v>
      </c>
      <c r="M224" s="50">
        <f>SUMIF('BR 4'!B:B,'4-kurs'!C224,'BR 4'!H:H)</f>
        <v>7500000</v>
      </c>
      <c r="N224" s="12">
        <f t="shared" si="22"/>
        <v>7500000</v>
      </c>
      <c r="O224" s="50"/>
      <c r="P224" s="12">
        <f t="shared" si="23"/>
        <v>0</v>
      </c>
      <c r="Q224" s="37"/>
      <c r="T224" s="50">
        <f t="shared" si="28"/>
        <v>0</v>
      </c>
      <c r="U224" s="50">
        <v>7500000</v>
      </c>
      <c r="V224" s="50">
        <v>0</v>
      </c>
      <c r="AA224" s="539">
        <f t="shared" si="24"/>
        <v>15000000</v>
      </c>
      <c r="AB224" s="539">
        <f t="shared" si="25"/>
        <v>7500000</v>
      </c>
      <c r="AC224" s="539">
        <f t="shared" si="26"/>
        <v>7500000</v>
      </c>
      <c r="AD224" s="539">
        <f t="shared" si="27"/>
        <v>0</v>
      </c>
    </row>
    <row r="225" spans="1:30" x14ac:dyDescent="0.25">
      <c r="A225" s="89">
        <f>SUBTOTAL(103,$B$2:B225)</f>
        <v>224</v>
      </c>
      <c r="B225" s="37" t="s">
        <v>2147</v>
      </c>
      <c r="C225" s="97">
        <v>31009976030022</v>
      </c>
      <c r="D225" s="97" t="str">
        <f>VLOOKUP(C225,'Hemis baza'!K:AJ,26,)</f>
        <v>438211100144</v>
      </c>
      <c r="E225" s="24" t="str">
        <f>VLOOKUP(C225,'Hemis baza'!K:AF,13,)</f>
        <v>To‘lov-shartnoma</v>
      </c>
      <c r="F225" s="109" t="str">
        <f>VLOOKUP(C225,'Hemis baza'!K:AF,3,)</f>
        <v>4-kurs</v>
      </c>
      <c r="G225" s="37" t="s">
        <v>4882</v>
      </c>
      <c r="H225" s="404" t="str">
        <f>VLOOKUP(C225,'Hemis baza'!K:AF,5,)</f>
        <v>S3-21 AP</v>
      </c>
      <c r="I225" s="403" t="str">
        <f>VLOOKUP(C225,'Hemis baza'!K:AF,11,)</f>
        <v>Bakalavr</v>
      </c>
      <c r="J225" s="23" t="str">
        <f>VLOOKUP(C225,'Hemis baza'!K:AF,12,)</f>
        <v>Sirtqi</v>
      </c>
      <c r="K225" s="88" t="s">
        <v>4237</v>
      </c>
      <c r="L225" s="50">
        <v>12000000</v>
      </c>
      <c r="M225" s="50">
        <f>SUMIF('BR 4'!B:B,'4-kurs'!C225,'BR 4'!H:H)</f>
        <v>10000000</v>
      </c>
      <c r="N225" s="12">
        <f t="shared" si="22"/>
        <v>2000000</v>
      </c>
      <c r="O225" s="50"/>
      <c r="P225" s="12">
        <f t="shared" si="23"/>
        <v>0</v>
      </c>
      <c r="Q225" s="37"/>
      <c r="T225" s="50">
        <f t="shared" si="28"/>
        <v>0</v>
      </c>
      <c r="U225" s="50">
        <v>10000000</v>
      </c>
      <c r="V225" s="50">
        <v>1000000</v>
      </c>
      <c r="AA225" s="539">
        <f t="shared" si="24"/>
        <v>12000000</v>
      </c>
      <c r="AB225" s="539">
        <f t="shared" si="25"/>
        <v>10000000</v>
      </c>
      <c r="AC225" s="539">
        <f t="shared" si="26"/>
        <v>2000000</v>
      </c>
      <c r="AD225" s="539">
        <f t="shared" si="27"/>
        <v>0</v>
      </c>
    </row>
    <row r="226" spans="1:30" x14ac:dyDescent="0.25">
      <c r="A226" s="89">
        <f>SUBTOTAL(103,$B$2:B226)</f>
        <v>225</v>
      </c>
      <c r="B226" s="37" t="s">
        <v>2152</v>
      </c>
      <c r="C226" s="97">
        <v>62611035330028</v>
      </c>
      <c r="D226" s="97" t="str">
        <f>VLOOKUP(C226,'Hemis baza'!K:AJ,26,)</f>
        <v>438211100135</v>
      </c>
      <c r="E226" s="24" t="str">
        <f>VLOOKUP(C226,'Hemis baza'!K:AF,13,)</f>
        <v>To‘lov-shartnoma</v>
      </c>
      <c r="F226" s="109" t="str">
        <f>VLOOKUP(C226,'Hemis baza'!K:AF,3,)</f>
        <v>4-kurs</v>
      </c>
      <c r="G226" s="37" t="s">
        <v>4882</v>
      </c>
      <c r="H226" s="404" t="str">
        <f>VLOOKUP(C226,'Hemis baza'!K:AF,5,)</f>
        <v>1-21 AP</v>
      </c>
      <c r="I226" s="403" t="str">
        <f>VLOOKUP(C226,'Hemis baza'!K:AF,11,)</f>
        <v>Bakalavr</v>
      </c>
      <c r="J226" s="23" t="str">
        <f>VLOOKUP(C226,'Hemis baza'!K:AF,12,)</f>
        <v>Kunduzgi</v>
      </c>
      <c r="K226" s="88" t="s">
        <v>4238</v>
      </c>
      <c r="L226" s="50">
        <v>15000000</v>
      </c>
      <c r="M226" s="50">
        <f>SUMIF('BR 4'!B:B,'4-kurs'!C226,'BR 4'!H:H)</f>
        <v>14252000</v>
      </c>
      <c r="N226" s="12">
        <f t="shared" si="22"/>
        <v>748000</v>
      </c>
      <c r="O226" s="50"/>
      <c r="P226" s="12">
        <f t="shared" si="23"/>
        <v>0</v>
      </c>
      <c r="Q226" s="37"/>
      <c r="T226" s="50">
        <f t="shared" si="28"/>
        <v>0</v>
      </c>
      <c r="U226" s="50">
        <v>14252000</v>
      </c>
      <c r="V226" s="50">
        <v>0</v>
      </c>
      <c r="AA226" s="539">
        <f t="shared" si="24"/>
        <v>15000000</v>
      </c>
      <c r="AB226" s="539">
        <f t="shared" si="25"/>
        <v>14252000</v>
      </c>
      <c r="AC226" s="539">
        <f t="shared" si="26"/>
        <v>748000</v>
      </c>
      <c r="AD226" s="539">
        <f t="shared" si="27"/>
        <v>0</v>
      </c>
    </row>
    <row r="227" spans="1:30" x14ac:dyDescent="0.25">
      <c r="A227" s="89">
        <f>SUBTOTAL(103,$B$2:B227)</f>
        <v>226</v>
      </c>
      <c r="B227" s="37" t="s">
        <v>2155</v>
      </c>
      <c r="C227" s="97">
        <v>63007025260050</v>
      </c>
      <c r="D227" s="97" t="str">
        <f>VLOOKUP(C227,'Hemis baza'!K:AJ,26,)</f>
        <v>438211100038</v>
      </c>
      <c r="E227" s="24" t="str">
        <f>VLOOKUP(C227,'Hemis baza'!K:AF,13,)</f>
        <v>To‘lov-shartnoma</v>
      </c>
      <c r="F227" s="109" t="str">
        <f>VLOOKUP(C227,'Hemis baza'!K:AF,3,)</f>
        <v>4-kurs</v>
      </c>
      <c r="G227" s="37" t="s">
        <v>5605</v>
      </c>
      <c r="H227" s="404" t="str">
        <f>VLOOKUP(C227,'Hemis baza'!K:AF,5,)</f>
        <v>1-21 MBTXT</v>
      </c>
      <c r="I227" s="403" t="str">
        <f>VLOOKUP(C227,'Hemis baza'!K:AF,11,)</f>
        <v>Bakalavr</v>
      </c>
      <c r="J227" s="23" t="str">
        <f>VLOOKUP(C227,'Hemis baza'!K:AF,12,)</f>
        <v>Kunduzgi</v>
      </c>
      <c r="K227" s="88" t="s">
        <v>4239</v>
      </c>
      <c r="L227" s="50">
        <v>15000000</v>
      </c>
      <c r="M227" s="50">
        <f>SUMIF('BR 4'!B:B,'4-kurs'!C227,'BR 4'!H:H)</f>
        <v>7500000</v>
      </c>
      <c r="N227" s="12">
        <f t="shared" si="22"/>
        <v>7500000</v>
      </c>
      <c r="O227" s="50"/>
      <c r="P227" s="12">
        <f t="shared" si="23"/>
        <v>0</v>
      </c>
      <c r="Q227" s="37"/>
      <c r="T227" s="50">
        <f t="shared" si="28"/>
        <v>0</v>
      </c>
      <c r="U227" s="50">
        <v>7500000</v>
      </c>
      <c r="V227" s="50">
        <v>0</v>
      </c>
      <c r="AA227" s="539">
        <f t="shared" si="24"/>
        <v>15000000</v>
      </c>
      <c r="AB227" s="539">
        <f t="shared" si="25"/>
        <v>7500000</v>
      </c>
      <c r="AC227" s="539">
        <f t="shared" si="26"/>
        <v>7500000</v>
      </c>
      <c r="AD227" s="539">
        <f t="shared" si="27"/>
        <v>0</v>
      </c>
    </row>
    <row r="228" spans="1:30" x14ac:dyDescent="0.25">
      <c r="A228" s="89">
        <f>SUBTOTAL(103,$B$2:B228)</f>
        <v>227</v>
      </c>
      <c r="B228" s="37" t="s">
        <v>2162</v>
      </c>
      <c r="C228" s="97">
        <v>30911925300025</v>
      </c>
      <c r="D228" s="97" t="str">
        <f>VLOOKUP(C228,'Hemis baza'!K:AJ,26,)</f>
        <v>438211100317</v>
      </c>
      <c r="E228" s="24" t="str">
        <f>VLOOKUP(C228,'Hemis baza'!K:AF,13,)</f>
        <v>To‘lov-shartnoma</v>
      </c>
      <c r="F228" s="109" t="str">
        <f>VLOOKUP(C228,'Hemis baza'!K:AF,3,)</f>
        <v>4-kurs</v>
      </c>
      <c r="G228" s="37" t="s">
        <v>4882</v>
      </c>
      <c r="H228" s="404" t="str">
        <f>VLOOKUP(C228,'Hemis baza'!K:AF,5,)</f>
        <v>S3-21 AP</v>
      </c>
      <c r="I228" s="403" t="str">
        <f>VLOOKUP(C228,'Hemis baza'!K:AF,11,)</f>
        <v>Bakalavr</v>
      </c>
      <c r="J228" s="23" t="str">
        <f>VLOOKUP(C228,'Hemis baza'!K:AF,12,)</f>
        <v>Sirtqi</v>
      </c>
      <c r="K228" s="88" t="s">
        <v>4240</v>
      </c>
      <c r="L228" s="50">
        <v>12000000</v>
      </c>
      <c r="M228" s="50">
        <f>SUMIF('BR 4'!B:B,'4-kurs'!C228,'BR 4'!H:H)</f>
        <v>9000000</v>
      </c>
      <c r="N228" s="12">
        <f t="shared" si="22"/>
        <v>3000000</v>
      </c>
      <c r="O228" s="50"/>
      <c r="P228" s="12">
        <f t="shared" si="23"/>
        <v>0</v>
      </c>
      <c r="Q228" s="37"/>
      <c r="T228" s="50">
        <f t="shared" si="28"/>
        <v>3000000</v>
      </c>
      <c r="U228" s="50">
        <v>6000000</v>
      </c>
      <c r="V228" s="50">
        <v>0</v>
      </c>
      <c r="AA228" s="539">
        <f t="shared" si="24"/>
        <v>12000000</v>
      </c>
      <c r="AB228" s="539">
        <f t="shared" si="25"/>
        <v>9000000</v>
      </c>
      <c r="AC228" s="539">
        <f t="shared" si="26"/>
        <v>3000000</v>
      </c>
      <c r="AD228" s="539">
        <f t="shared" si="27"/>
        <v>0</v>
      </c>
    </row>
    <row r="229" spans="1:30" x14ac:dyDescent="0.25">
      <c r="A229" s="89">
        <f>SUBTOTAL(103,$B$2:B229)</f>
        <v>228</v>
      </c>
      <c r="B229" s="37" t="s">
        <v>2164</v>
      </c>
      <c r="C229" s="97">
        <v>60102035310067</v>
      </c>
      <c r="D229" s="97" t="str">
        <f>VLOOKUP(C229,'Hemis baza'!K:AJ,26,)</f>
        <v>438211100016</v>
      </c>
      <c r="E229" s="24" t="str">
        <f>VLOOKUP(C229,'Hemis baza'!K:AF,13,)</f>
        <v>To‘lov-shartnoma</v>
      </c>
      <c r="F229" s="109" t="str">
        <f>VLOOKUP(C229,'Hemis baza'!K:AF,3,)</f>
        <v>4-kurs</v>
      </c>
      <c r="G229" s="37" t="s">
        <v>5605</v>
      </c>
      <c r="H229" s="404" t="str">
        <f>VLOOKUP(C229,'Hemis baza'!K:AF,5,)</f>
        <v>1-21 MBTXT</v>
      </c>
      <c r="I229" s="403" t="str">
        <f>VLOOKUP(C229,'Hemis baza'!K:AF,11,)</f>
        <v>Bakalavr</v>
      </c>
      <c r="J229" s="23" t="str">
        <f>VLOOKUP(C229,'Hemis baza'!K:AF,12,)</f>
        <v>Kunduzgi</v>
      </c>
      <c r="K229" s="88" t="s">
        <v>4241</v>
      </c>
      <c r="L229" s="50">
        <v>15000000</v>
      </c>
      <c r="M229" s="50">
        <f>SUMIF('BR 4'!B:B,'4-kurs'!C229,'BR 4'!H:H)</f>
        <v>4500000</v>
      </c>
      <c r="N229" s="12">
        <f t="shared" si="22"/>
        <v>10500000</v>
      </c>
      <c r="O229" s="50"/>
      <c r="P229" s="12">
        <f t="shared" si="23"/>
        <v>0</v>
      </c>
      <c r="Q229" s="37"/>
      <c r="T229" s="50">
        <f t="shared" si="28"/>
        <v>0</v>
      </c>
      <c r="U229" s="50">
        <v>4500000</v>
      </c>
      <c r="V229" s="50">
        <v>0</v>
      </c>
      <c r="AA229" s="539">
        <f t="shared" si="24"/>
        <v>15000000</v>
      </c>
      <c r="AB229" s="539">
        <f t="shared" si="25"/>
        <v>4500000</v>
      </c>
      <c r="AC229" s="539">
        <f t="shared" si="26"/>
        <v>10500000</v>
      </c>
      <c r="AD229" s="539">
        <f t="shared" si="27"/>
        <v>0</v>
      </c>
    </row>
    <row r="230" spans="1:30" x14ac:dyDescent="0.25">
      <c r="A230" s="89">
        <f>SUBTOTAL(103,$B$2:B230)</f>
        <v>229</v>
      </c>
      <c r="B230" s="37" t="s">
        <v>2175</v>
      </c>
      <c r="C230" s="97">
        <v>31501985630054</v>
      </c>
      <c r="D230" s="97" t="str">
        <f>VLOOKUP(C230,'Hemis baza'!K:AJ,26,)</f>
        <v>438211100273</v>
      </c>
      <c r="E230" s="24" t="str">
        <f>VLOOKUP(C230,'Hemis baza'!K:AF,13,)</f>
        <v>To‘lov-shartnoma</v>
      </c>
      <c r="F230" s="109" t="str">
        <f>VLOOKUP(C230,'Hemis baza'!K:AF,3,)</f>
        <v>4-kurs</v>
      </c>
      <c r="G230" s="37" t="s">
        <v>4882</v>
      </c>
      <c r="H230" s="404" t="str">
        <f>VLOOKUP(C230,'Hemis baza'!K:AF,5,)</f>
        <v>S3-21 AP</v>
      </c>
      <c r="I230" s="403" t="str">
        <f>VLOOKUP(C230,'Hemis baza'!K:AF,11,)</f>
        <v>Bakalavr</v>
      </c>
      <c r="J230" s="23" t="str">
        <f>VLOOKUP(C230,'Hemis baza'!K:AF,12,)</f>
        <v>Sirtqi</v>
      </c>
      <c r="K230" s="88" t="s">
        <v>4242</v>
      </c>
      <c r="L230" s="50">
        <v>12000000</v>
      </c>
      <c r="M230" s="50">
        <f>SUMIF('BR 4'!B:B,'4-kurs'!C230,'BR 4'!H:H)</f>
        <v>3010000</v>
      </c>
      <c r="N230" s="12">
        <f t="shared" si="22"/>
        <v>8990000</v>
      </c>
      <c r="O230" s="50"/>
      <c r="P230" s="12">
        <f t="shared" si="23"/>
        <v>0</v>
      </c>
      <c r="Q230" s="37" t="s">
        <v>7179</v>
      </c>
      <c r="T230" s="50">
        <f t="shared" si="28"/>
        <v>0</v>
      </c>
      <c r="U230" s="50">
        <v>3010000</v>
      </c>
      <c r="V230" s="50">
        <v>7500000</v>
      </c>
      <c r="AA230" s="539">
        <f t="shared" si="24"/>
        <v>12000000</v>
      </c>
      <c r="AB230" s="539">
        <f t="shared" si="25"/>
        <v>3010000</v>
      </c>
      <c r="AC230" s="539">
        <f t="shared" si="26"/>
        <v>8990000</v>
      </c>
      <c r="AD230" s="539">
        <f t="shared" si="27"/>
        <v>0</v>
      </c>
    </row>
    <row r="231" spans="1:30" x14ac:dyDescent="0.25">
      <c r="A231" s="89">
        <f>SUBTOTAL(103,$B$2:B231)</f>
        <v>230</v>
      </c>
      <c r="B231" s="37" t="s">
        <v>2176</v>
      </c>
      <c r="C231" s="97">
        <v>52003035360032</v>
      </c>
      <c r="D231" s="97" t="str">
        <f>VLOOKUP(C231,'Hemis baza'!K:AJ,26,)</f>
        <v>438211100229</v>
      </c>
      <c r="E231" s="24" t="str">
        <f>VLOOKUP(C231,'Hemis baza'!K:AF,13,)</f>
        <v>To‘lov-shartnoma</v>
      </c>
      <c r="F231" s="109" t="str">
        <f>VLOOKUP(C231,'Hemis baza'!K:AF,3,)</f>
        <v>4-kurs</v>
      </c>
      <c r="G231" s="37" t="s">
        <v>5604</v>
      </c>
      <c r="H231" s="404" t="str">
        <f>VLOOKUP(C231,'Hemis baza'!K:AF,5,)</f>
        <v>S4-21 AP</v>
      </c>
      <c r="I231" s="403" t="str">
        <f>VLOOKUP(C231,'Hemis baza'!K:AF,11,)</f>
        <v>Bakalavr</v>
      </c>
      <c r="J231" s="23" t="str">
        <f>VLOOKUP(C231,'Hemis baza'!K:AF,12,)</f>
        <v>Sirtqi</v>
      </c>
      <c r="K231" s="88" t="s">
        <v>4243</v>
      </c>
      <c r="L231" s="50">
        <v>12000000</v>
      </c>
      <c r="M231" s="50">
        <f>SUMIF('BR 4'!B:B,'4-kurs'!C231,'BR 4'!H:H)</f>
        <v>10000000</v>
      </c>
      <c r="N231" s="12">
        <f t="shared" si="22"/>
        <v>2000000</v>
      </c>
      <c r="O231" s="50"/>
      <c r="P231" s="12">
        <f t="shared" si="23"/>
        <v>0</v>
      </c>
      <c r="Q231" s="37"/>
      <c r="T231" s="50">
        <f t="shared" si="28"/>
        <v>0</v>
      </c>
      <c r="U231" s="50">
        <v>10000000</v>
      </c>
      <c r="V231" s="50">
        <v>0</v>
      </c>
      <c r="AA231" s="539">
        <f t="shared" si="24"/>
        <v>12000000</v>
      </c>
      <c r="AB231" s="539">
        <f t="shared" si="25"/>
        <v>10000000</v>
      </c>
      <c r="AC231" s="539">
        <f t="shared" si="26"/>
        <v>2000000</v>
      </c>
      <c r="AD231" s="539">
        <f t="shared" si="27"/>
        <v>0</v>
      </c>
    </row>
    <row r="232" spans="1:30" x14ac:dyDescent="0.25">
      <c r="A232" s="89">
        <f>SUBTOTAL(103,$B$2:B232)</f>
        <v>231</v>
      </c>
      <c r="B232" s="37" t="s">
        <v>2180</v>
      </c>
      <c r="C232" s="97">
        <v>50506035310028</v>
      </c>
      <c r="D232" s="97" t="str">
        <f>VLOOKUP(C232,'Hemis baza'!K:AJ,26,)</f>
        <v>438221100001</v>
      </c>
      <c r="E232" s="24" t="str">
        <f>VLOOKUP(C232,'Hemis baza'!K:AF,13,)</f>
        <v>To‘lov-shartnoma</v>
      </c>
      <c r="F232" s="109" t="str">
        <f>VLOOKUP(C232,'Hemis baza'!K:AF,3,)</f>
        <v>4-kurs</v>
      </c>
      <c r="G232" s="37" t="s">
        <v>5604</v>
      </c>
      <c r="H232" s="404" t="str">
        <f>VLOOKUP(C232,'Hemis baza'!K:AF,5,)</f>
        <v>1-21 OP</v>
      </c>
      <c r="I232" s="403" t="str">
        <f>VLOOKUP(C232,'Hemis baza'!K:AF,11,)</f>
        <v>Bakalavr</v>
      </c>
      <c r="J232" s="23" t="str">
        <f>VLOOKUP(C232,'Hemis baza'!K:AF,12,)</f>
        <v>Kunduzgi</v>
      </c>
      <c r="K232" s="88" t="s">
        <v>4244</v>
      </c>
      <c r="L232" s="50">
        <v>15000000</v>
      </c>
      <c r="M232" s="50">
        <f>SUMIF('BR 4'!B:B,'4-kurs'!C232,'BR 4'!H:H)</f>
        <v>7500000</v>
      </c>
      <c r="N232" s="12">
        <f t="shared" si="22"/>
        <v>7500000</v>
      </c>
      <c r="O232" s="50"/>
      <c r="P232" s="12">
        <f t="shared" si="23"/>
        <v>0</v>
      </c>
      <c r="Q232" s="37" t="s">
        <v>7179</v>
      </c>
      <c r="T232" s="50">
        <f t="shared" si="28"/>
        <v>0</v>
      </c>
      <c r="U232" s="50">
        <v>7500000</v>
      </c>
      <c r="V232" s="50">
        <v>3000000</v>
      </c>
      <c r="AA232" s="539">
        <f t="shared" si="24"/>
        <v>15000000</v>
      </c>
      <c r="AB232" s="539">
        <f t="shared" si="25"/>
        <v>7500000</v>
      </c>
      <c r="AC232" s="539">
        <f t="shared" si="26"/>
        <v>7500000</v>
      </c>
      <c r="AD232" s="539">
        <f t="shared" si="27"/>
        <v>0</v>
      </c>
    </row>
    <row r="233" spans="1:30" x14ac:dyDescent="0.25">
      <c r="A233" s="89">
        <f>SUBTOTAL(103,$B$2:B233)</f>
        <v>232</v>
      </c>
      <c r="B233" s="37" t="s">
        <v>2191</v>
      </c>
      <c r="C233" s="97">
        <v>32109962560016</v>
      </c>
      <c r="D233" s="97" t="str">
        <f>VLOOKUP(C233,'Hemis baza'!K:AJ,26,)</f>
        <v>438211100264</v>
      </c>
      <c r="E233" s="24" t="str">
        <f>VLOOKUP(C233,'Hemis baza'!K:AF,13,)</f>
        <v>To‘lov-shartnoma</v>
      </c>
      <c r="F233" s="109" t="str">
        <f>VLOOKUP(C233,'Hemis baza'!K:AF,3,)</f>
        <v>4-kurs</v>
      </c>
      <c r="G233" s="37" t="s">
        <v>4882</v>
      </c>
      <c r="H233" s="404" t="str">
        <f>VLOOKUP(C233,'Hemis baza'!K:AF,5,)</f>
        <v>S3-21 AP</v>
      </c>
      <c r="I233" s="403" t="str">
        <f>VLOOKUP(C233,'Hemis baza'!K:AF,11,)</f>
        <v>Bakalavr</v>
      </c>
      <c r="J233" s="23" t="str">
        <f>VLOOKUP(C233,'Hemis baza'!K:AF,12,)</f>
        <v>Sirtqi</v>
      </c>
      <c r="K233" s="88" t="s">
        <v>4245</v>
      </c>
      <c r="L233" s="50">
        <v>12000000</v>
      </c>
      <c r="M233" s="50">
        <f>SUMIF('BR 4'!B:B,'4-kurs'!C233,'BR 4'!H:H)</f>
        <v>9000000</v>
      </c>
      <c r="N233" s="12">
        <f t="shared" si="22"/>
        <v>3000000</v>
      </c>
      <c r="O233" s="50"/>
      <c r="P233" s="12">
        <f t="shared" si="23"/>
        <v>0</v>
      </c>
      <c r="Q233" s="37"/>
      <c r="T233" s="50">
        <f t="shared" si="28"/>
        <v>0</v>
      </c>
      <c r="U233" s="50">
        <v>9000000</v>
      </c>
      <c r="V233" s="50">
        <v>0</v>
      </c>
      <c r="AA233" s="539">
        <f t="shared" si="24"/>
        <v>12000000</v>
      </c>
      <c r="AB233" s="539">
        <f t="shared" si="25"/>
        <v>9000000</v>
      </c>
      <c r="AC233" s="539">
        <f t="shared" si="26"/>
        <v>3000000</v>
      </c>
      <c r="AD233" s="539">
        <f t="shared" si="27"/>
        <v>0</v>
      </c>
    </row>
    <row r="234" spans="1:30" x14ac:dyDescent="0.25">
      <c r="A234" s="89">
        <f>SUBTOTAL(103,$B$2:B234)</f>
        <v>233</v>
      </c>
      <c r="B234" s="37" t="s">
        <v>2192</v>
      </c>
      <c r="C234" s="97">
        <v>61305045290018</v>
      </c>
      <c r="D234" s="97" t="e">
        <f>VLOOKUP(C234,'Hemis baza'!K:AJ,26,)</f>
        <v>#N/A</v>
      </c>
      <c r="E234" s="24" t="e">
        <f>VLOOKUP(C234,'Hemis baza'!K:AF,13,)</f>
        <v>#N/A</v>
      </c>
      <c r="F234" s="109" t="e">
        <f>VLOOKUP(C234,'Hemis baza'!K:AF,3,)</f>
        <v>#N/A</v>
      </c>
      <c r="G234" s="37" t="s">
        <v>5604</v>
      </c>
      <c r="H234" s="404" t="e">
        <f>VLOOKUP(C234,'Hemis baza'!K:AF,5,)</f>
        <v>#N/A</v>
      </c>
      <c r="I234" s="403" t="e">
        <f>VLOOKUP(C234,'Hemis baza'!K:AF,11,)</f>
        <v>#N/A</v>
      </c>
      <c r="J234" s="23" t="e">
        <f>VLOOKUP(C234,'Hemis baza'!K:AF,12,)</f>
        <v>#N/A</v>
      </c>
      <c r="K234" s="88" t="s">
        <v>4246</v>
      </c>
      <c r="L234" s="50">
        <v>15000000</v>
      </c>
      <c r="M234" s="50">
        <f>SUMIF('BR 4'!B:B,'4-kurs'!C234,'BR 4'!H:H)</f>
        <v>0</v>
      </c>
      <c r="N234" s="12">
        <f t="shared" si="22"/>
        <v>15000000</v>
      </c>
      <c r="O234" s="50"/>
      <c r="P234" s="12">
        <f t="shared" si="23"/>
        <v>0</v>
      </c>
      <c r="Q234" s="37"/>
      <c r="T234" s="50">
        <f t="shared" si="28"/>
        <v>0</v>
      </c>
      <c r="U234" s="50">
        <v>0</v>
      </c>
      <c r="V234" s="50">
        <v>0</v>
      </c>
      <c r="AA234" s="539">
        <f t="shared" si="24"/>
        <v>15000000</v>
      </c>
      <c r="AB234" s="539">
        <f t="shared" si="25"/>
        <v>0</v>
      </c>
      <c r="AC234" s="539">
        <f t="shared" si="26"/>
        <v>15000000</v>
      </c>
      <c r="AD234" s="539">
        <f t="shared" si="27"/>
        <v>0</v>
      </c>
    </row>
    <row r="235" spans="1:30" x14ac:dyDescent="0.25">
      <c r="A235" s="89">
        <f>SUBTOTAL(103,$B$2:B235)</f>
        <v>234</v>
      </c>
      <c r="B235" s="37" t="s">
        <v>2194</v>
      </c>
      <c r="C235" s="97">
        <v>62709005380013</v>
      </c>
      <c r="D235" s="97" t="str">
        <f>VLOOKUP(C235,'Hemis baza'!K:AJ,26,)</f>
        <v>438211100161</v>
      </c>
      <c r="E235" s="24" t="str">
        <f>VLOOKUP(C235,'Hemis baza'!K:AF,13,)</f>
        <v>To‘lov-shartnoma</v>
      </c>
      <c r="F235" s="109" t="str">
        <f>VLOOKUP(C235,'Hemis baza'!K:AF,3,)</f>
        <v>4-kurs</v>
      </c>
      <c r="G235" s="37" t="s">
        <v>4882</v>
      </c>
      <c r="H235" s="404" t="str">
        <f>VLOOKUP(C235,'Hemis baza'!K:AF,5,)</f>
        <v>S1-21 AP</v>
      </c>
      <c r="I235" s="403" t="str">
        <f>VLOOKUP(C235,'Hemis baza'!K:AF,11,)</f>
        <v>Bakalavr</v>
      </c>
      <c r="J235" s="23" t="str">
        <f>VLOOKUP(C235,'Hemis baza'!K:AF,12,)</f>
        <v>Sirtqi</v>
      </c>
      <c r="K235" s="88" t="s">
        <v>4247</v>
      </c>
      <c r="L235" s="50">
        <v>12000000</v>
      </c>
      <c r="M235" s="50">
        <f>SUMIF('BR 4'!B:B,'4-kurs'!C235,'BR 4'!H:H)</f>
        <v>13000000</v>
      </c>
      <c r="N235" s="12">
        <f t="shared" si="22"/>
        <v>0</v>
      </c>
      <c r="O235" s="50"/>
      <c r="P235" s="12">
        <f t="shared" si="23"/>
        <v>1000000</v>
      </c>
      <c r="Q235" s="37"/>
      <c r="T235" s="50">
        <f t="shared" si="28"/>
        <v>0</v>
      </c>
      <c r="U235" s="50">
        <v>13000000</v>
      </c>
      <c r="V235" s="50">
        <v>1000000</v>
      </c>
      <c r="AA235" s="539">
        <f t="shared" si="24"/>
        <v>12000000</v>
      </c>
      <c r="AB235" s="539">
        <f t="shared" si="25"/>
        <v>13000000</v>
      </c>
      <c r="AC235" s="539">
        <f t="shared" si="26"/>
        <v>0</v>
      </c>
      <c r="AD235" s="539">
        <f t="shared" si="27"/>
        <v>1000000</v>
      </c>
    </row>
    <row r="236" spans="1:30" x14ac:dyDescent="0.25">
      <c r="A236" s="89">
        <f>SUBTOTAL(103,$B$2:B236)</f>
        <v>235</v>
      </c>
      <c r="B236" s="37" t="s">
        <v>2195</v>
      </c>
      <c r="C236" s="97">
        <v>60305045300020</v>
      </c>
      <c r="D236" s="97" t="str">
        <f>VLOOKUP(C236,'Hemis baza'!K:AJ,26,)</f>
        <v>438211100017</v>
      </c>
      <c r="E236" s="24" t="str">
        <f>VLOOKUP(C236,'Hemis baza'!K:AF,13,)</f>
        <v>To‘lov-shartnoma</v>
      </c>
      <c r="F236" s="109" t="str">
        <f>VLOOKUP(C236,'Hemis baza'!K:AF,3,)</f>
        <v>4-kurs</v>
      </c>
      <c r="G236" s="37" t="s">
        <v>5605</v>
      </c>
      <c r="H236" s="404" t="str">
        <f>VLOOKUP(C236,'Hemis baza'!K:AF,5,)</f>
        <v>1-21 MBTXT</v>
      </c>
      <c r="I236" s="403" t="str">
        <f>VLOOKUP(C236,'Hemis baza'!K:AF,11,)</f>
        <v>Bakalavr</v>
      </c>
      <c r="J236" s="23" t="str">
        <f>VLOOKUP(C236,'Hemis baza'!K:AF,12,)</f>
        <v>Kunduzgi</v>
      </c>
      <c r="K236" s="88" t="s">
        <v>4248</v>
      </c>
      <c r="L236" s="50">
        <v>15000000</v>
      </c>
      <c r="M236" s="50">
        <f>SUMIF('BR 4'!B:B,'4-kurs'!C236,'BR 4'!H:H)</f>
        <v>7500000</v>
      </c>
      <c r="N236" s="12">
        <f t="shared" si="22"/>
        <v>7500000</v>
      </c>
      <c r="O236" s="50"/>
      <c r="P236" s="12">
        <f t="shared" si="23"/>
        <v>0</v>
      </c>
      <c r="Q236" s="37"/>
      <c r="T236" s="50">
        <f t="shared" si="28"/>
        <v>0</v>
      </c>
      <c r="U236" s="50">
        <v>7500000</v>
      </c>
      <c r="V236" s="50">
        <v>0</v>
      </c>
      <c r="AA236" s="539">
        <f t="shared" si="24"/>
        <v>15000000</v>
      </c>
      <c r="AB236" s="539">
        <f t="shared" si="25"/>
        <v>7500000</v>
      </c>
      <c r="AC236" s="539">
        <f t="shared" si="26"/>
        <v>7500000</v>
      </c>
      <c r="AD236" s="539">
        <f t="shared" si="27"/>
        <v>0</v>
      </c>
    </row>
    <row r="237" spans="1:30" x14ac:dyDescent="0.25">
      <c r="A237" s="89">
        <f>SUBTOTAL(103,$B$2:B237)</f>
        <v>236</v>
      </c>
      <c r="B237" s="37" t="s">
        <v>2196</v>
      </c>
      <c r="C237" s="97">
        <v>51805055330029</v>
      </c>
      <c r="D237" s="97" t="str">
        <f>VLOOKUP(C237,'Hemis baza'!K:AJ,26,)</f>
        <v>438211100100</v>
      </c>
      <c r="E237" s="24" t="str">
        <f>VLOOKUP(C237,'Hemis baza'!K:AF,13,)</f>
        <v>To‘lov-shartnoma</v>
      </c>
      <c r="F237" s="109" t="str">
        <f>VLOOKUP(C237,'Hemis baza'!K:AF,3,)</f>
        <v>4-kurs</v>
      </c>
      <c r="G237" s="37" t="s">
        <v>5604</v>
      </c>
      <c r="H237" s="404" t="str">
        <f>VLOOKUP(C237,'Hemis baza'!K:AF,5,)</f>
        <v>1-21 OP</v>
      </c>
      <c r="I237" s="403" t="str">
        <f>VLOOKUP(C237,'Hemis baza'!K:AF,11,)</f>
        <v>Bakalavr</v>
      </c>
      <c r="J237" s="23" t="str">
        <f>VLOOKUP(C237,'Hemis baza'!K:AF,12,)</f>
        <v>Kunduzgi</v>
      </c>
      <c r="K237" s="88" t="s">
        <v>4249</v>
      </c>
      <c r="L237" s="50">
        <v>15000000</v>
      </c>
      <c r="M237" s="50">
        <f>SUMIF('BR 4'!B:B,'4-kurs'!C237,'BR 4'!H:H)</f>
        <v>14900000</v>
      </c>
      <c r="N237" s="12">
        <f t="shared" si="22"/>
        <v>100000</v>
      </c>
      <c r="O237" s="50"/>
      <c r="P237" s="12">
        <f t="shared" si="23"/>
        <v>0</v>
      </c>
      <c r="Q237" s="37"/>
      <c r="T237" s="50">
        <f t="shared" si="28"/>
        <v>3300000</v>
      </c>
      <c r="U237" s="50">
        <v>11600000</v>
      </c>
      <c r="V237" s="50">
        <v>0</v>
      </c>
      <c r="AA237" s="539">
        <f t="shared" si="24"/>
        <v>15000000</v>
      </c>
      <c r="AB237" s="539">
        <f t="shared" si="25"/>
        <v>14900000</v>
      </c>
      <c r="AC237" s="539">
        <f t="shared" si="26"/>
        <v>100000</v>
      </c>
      <c r="AD237" s="539">
        <f t="shared" si="27"/>
        <v>0</v>
      </c>
    </row>
    <row r="238" spans="1:30" x14ac:dyDescent="0.25">
      <c r="A238" s="89">
        <f>SUBTOTAL(103,$B$2:B238)</f>
        <v>237</v>
      </c>
      <c r="B238" s="37" t="s">
        <v>2198</v>
      </c>
      <c r="C238" s="97">
        <v>62310035300014</v>
      </c>
      <c r="D238" s="97" t="str">
        <f>VLOOKUP(C238,'Hemis baza'!K:AJ,26,)</f>
        <v>438211100096</v>
      </c>
      <c r="E238" s="24" t="str">
        <f>VLOOKUP(C238,'Hemis baza'!K:AF,13,)</f>
        <v>To‘lov-shartnoma</v>
      </c>
      <c r="F238" s="109" t="str">
        <f>VLOOKUP(C238,'Hemis baza'!K:AF,3,)</f>
        <v>4-kurs</v>
      </c>
      <c r="G238" s="37" t="s">
        <v>270</v>
      </c>
      <c r="H238" s="404" t="str">
        <f>VLOOKUP(C238,'Hemis baza'!K:AF,5,)</f>
        <v>2-21 XTA</v>
      </c>
      <c r="I238" s="403" t="str">
        <f>VLOOKUP(C238,'Hemis baza'!K:AF,11,)</f>
        <v>Bakalavr</v>
      </c>
      <c r="J238" s="23" t="str">
        <f>VLOOKUP(C238,'Hemis baza'!K:AF,12,)</f>
        <v>Kunduzgi</v>
      </c>
      <c r="K238" s="88" t="s">
        <v>4250</v>
      </c>
      <c r="L238" s="50">
        <v>15000000</v>
      </c>
      <c r="M238" s="50">
        <f>SUMIF('BR 4'!B:B,'4-kurs'!C238,'BR 4'!H:H)</f>
        <v>15000000</v>
      </c>
      <c r="N238" s="12">
        <f t="shared" si="22"/>
        <v>0</v>
      </c>
      <c r="O238" s="50"/>
      <c r="P238" s="12">
        <f t="shared" si="23"/>
        <v>0</v>
      </c>
      <c r="Q238" s="37"/>
      <c r="T238" s="50">
        <f t="shared" si="28"/>
        <v>0</v>
      </c>
      <c r="U238" s="50">
        <v>15000000</v>
      </c>
      <c r="V238" s="50">
        <v>0</v>
      </c>
      <c r="AA238" s="539">
        <f t="shared" si="24"/>
        <v>15000000</v>
      </c>
      <c r="AB238" s="539">
        <f t="shared" si="25"/>
        <v>15000000</v>
      </c>
      <c r="AC238" s="539">
        <f t="shared" si="26"/>
        <v>0</v>
      </c>
      <c r="AD238" s="539">
        <f t="shared" si="27"/>
        <v>0</v>
      </c>
    </row>
    <row r="239" spans="1:30" x14ac:dyDescent="0.25">
      <c r="A239" s="89">
        <f>SUBTOTAL(103,$B$2:B239)</f>
        <v>238</v>
      </c>
      <c r="B239" s="37" t="s">
        <v>2201</v>
      </c>
      <c r="C239" s="97">
        <v>32103976670015</v>
      </c>
      <c r="D239" s="97" t="str">
        <f>VLOOKUP(C239,'Hemis baza'!K:AJ,26,)</f>
        <v>438211100266</v>
      </c>
      <c r="E239" s="24" t="str">
        <f>VLOOKUP(C239,'Hemis baza'!K:AF,13,)</f>
        <v>To‘lov-shartnoma</v>
      </c>
      <c r="F239" s="109" t="str">
        <f>VLOOKUP(C239,'Hemis baza'!K:AF,3,)</f>
        <v>4-kurs</v>
      </c>
      <c r="G239" s="37" t="s">
        <v>4882</v>
      </c>
      <c r="H239" s="404" t="str">
        <f>VLOOKUP(C239,'Hemis baza'!K:AF,5,)</f>
        <v>S3-21 AP</v>
      </c>
      <c r="I239" s="403" t="str">
        <f>VLOOKUP(C239,'Hemis baza'!K:AF,11,)</f>
        <v>Bakalavr</v>
      </c>
      <c r="J239" s="23" t="str">
        <f>VLOOKUP(C239,'Hemis baza'!K:AF,12,)</f>
        <v>Sirtqi</v>
      </c>
      <c r="K239" s="88" t="s">
        <v>4251</v>
      </c>
      <c r="L239" s="50">
        <v>12000000</v>
      </c>
      <c r="M239" s="50">
        <f>SUMIF('BR 4'!B:B,'4-kurs'!C239,'BR 4'!H:H)</f>
        <v>6000000</v>
      </c>
      <c r="N239" s="12">
        <f t="shared" si="22"/>
        <v>6000000</v>
      </c>
      <c r="O239" s="50"/>
      <c r="P239" s="12">
        <f t="shared" si="23"/>
        <v>0</v>
      </c>
      <c r="Q239" s="37"/>
      <c r="T239" s="50">
        <f t="shared" si="28"/>
        <v>0</v>
      </c>
      <c r="U239" s="50">
        <v>6000000</v>
      </c>
      <c r="V239" s="50">
        <v>0</v>
      </c>
      <c r="AA239" s="539">
        <f t="shared" si="24"/>
        <v>12000000</v>
      </c>
      <c r="AB239" s="539">
        <f t="shared" si="25"/>
        <v>6000000</v>
      </c>
      <c r="AC239" s="539">
        <f t="shared" si="26"/>
        <v>6000000</v>
      </c>
      <c r="AD239" s="539">
        <f t="shared" si="27"/>
        <v>0</v>
      </c>
    </row>
    <row r="240" spans="1:30" x14ac:dyDescent="0.25">
      <c r="A240" s="89">
        <f>SUBTOTAL(103,$B$2:B240)</f>
        <v>239</v>
      </c>
      <c r="B240" s="37" t="s">
        <v>2203</v>
      </c>
      <c r="C240" s="97">
        <v>32104976030038</v>
      </c>
      <c r="D240" s="97" t="str">
        <f>VLOOKUP(C240,'Hemis baza'!K:AJ,26,)</f>
        <v>438211100276</v>
      </c>
      <c r="E240" s="24" t="str">
        <f>VLOOKUP(C240,'Hemis baza'!K:AF,13,)</f>
        <v>To‘lov-shartnoma</v>
      </c>
      <c r="F240" s="109" t="str">
        <f>VLOOKUP(C240,'Hemis baza'!K:AF,3,)</f>
        <v>4-kurs</v>
      </c>
      <c r="G240" s="37" t="s">
        <v>4882</v>
      </c>
      <c r="H240" s="404" t="str">
        <f>VLOOKUP(C240,'Hemis baza'!K:AF,5,)</f>
        <v>S3-21 AP</v>
      </c>
      <c r="I240" s="403" t="str">
        <f>VLOOKUP(C240,'Hemis baza'!K:AF,11,)</f>
        <v>Bakalavr</v>
      </c>
      <c r="J240" s="23" t="str">
        <f>VLOOKUP(C240,'Hemis baza'!K:AF,12,)</f>
        <v>Sirtqi</v>
      </c>
      <c r="K240" s="88" t="s">
        <v>4252</v>
      </c>
      <c r="L240" s="50">
        <v>12000000</v>
      </c>
      <c r="M240" s="50">
        <f>SUMIF('BR 4'!B:B,'4-kurs'!C240,'BR 4'!H:H)</f>
        <v>8000000</v>
      </c>
      <c r="N240" s="12">
        <f t="shared" si="22"/>
        <v>4000000</v>
      </c>
      <c r="O240" s="50"/>
      <c r="P240" s="12">
        <f t="shared" si="23"/>
        <v>0</v>
      </c>
      <c r="Q240" s="37"/>
      <c r="T240" s="50">
        <f t="shared" si="28"/>
        <v>0</v>
      </c>
      <c r="U240" s="50">
        <v>8000000</v>
      </c>
      <c r="V240" s="50">
        <v>0</v>
      </c>
      <c r="AA240" s="539">
        <f t="shared" si="24"/>
        <v>12000000</v>
      </c>
      <c r="AB240" s="539">
        <f t="shared" si="25"/>
        <v>8000000</v>
      </c>
      <c r="AC240" s="539">
        <f t="shared" si="26"/>
        <v>4000000</v>
      </c>
      <c r="AD240" s="539">
        <f t="shared" si="27"/>
        <v>0</v>
      </c>
    </row>
    <row r="241" spans="1:30" x14ac:dyDescent="0.25">
      <c r="A241" s="89">
        <f>SUBTOTAL(103,$B$2:B241)</f>
        <v>240</v>
      </c>
      <c r="B241" s="37" t="s">
        <v>2204</v>
      </c>
      <c r="C241" s="97">
        <v>40107921050063</v>
      </c>
      <c r="D241" s="97" t="str">
        <f>VLOOKUP(C241,'Hemis baza'!K:AJ,26,)</f>
        <v>438211100278</v>
      </c>
      <c r="E241" s="24" t="str">
        <f>VLOOKUP(C241,'Hemis baza'!K:AF,13,)</f>
        <v>To‘lov-shartnoma</v>
      </c>
      <c r="F241" s="109" t="str">
        <f>VLOOKUP(C241,'Hemis baza'!K:AF,3,)</f>
        <v>4-kurs</v>
      </c>
      <c r="G241" s="37" t="s">
        <v>4882</v>
      </c>
      <c r="H241" s="404" t="str">
        <f>VLOOKUP(C241,'Hemis baza'!K:AF,5,)</f>
        <v>S3-21 AP</v>
      </c>
      <c r="I241" s="403" t="str">
        <f>VLOOKUP(C241,'Hemis baza'!K:AF,11,)</f>
        <v>Bakalavr</v>
      </c>
      <c r="J241" s="23" t="str">
        <f>VLOOKUP(C241,'Hemis baza'!K:AF,12,)</f>
        <v>Sirtqi</v>
      </c>
      <c r="K241" s="88" t="s">
        <v>4253</v>
      </c>
      <c r="L241" s="50">
        <v>12000000</v>
      </c>
      <c r="M241" s="50">
        <f>SUMIF('BR 4'!B:B,'4-kurs'!C241,'BR 4'!H:H)</f>
        <v>12000000</v>
      </c>
      <c r="N241" s="12">
        <f t="shared" si="22"/>
        <v>0</v>
      </c>
      <c r="O241" s="50"/>
      <c r="P241" s="12">
        <f t="shared" si="23"/>
        <v>0</v>
      </c>
      <c r="Q241" s="37"/>
      <c r="T241" s="50">
        <f t="shared" si="28"/>
        <v>0</v>
      </c>
      <c r="U241" s="50">
        <v>12000000</v>
      </c>
      <c r="V241" s="50">
        <v>0</v>
      </c>
      <c r="AA241" s="539">
        <f t="shared" si="24"/>
        <v>12000000</v>
      </c>
      <c r="AB241" s="539">
        <f t="shared" si="25"/>
        <v>12000000</v>
      </c>
      <c r="AC241" s="539">
        <f t="shared" si="26"/>
        <v>0</v>
      </c>
      <c r="AD241" s="539">
        <f t="shared" si="27"/>
        <v>0</v>
      </c>
    </row>
    <row r="242" spans="1:30" x14ac:dyDescent="0.25">
      <c r="A242" s="89">
        <f>SUBTOTAL(103,$B$2:B242)</f>
        <v>241</v>
      </c>
      <c r="B242" s="37" t="s">
        <v>2205</v>
      </c>
      <c r="C242" s="97">
        <v>42709941170130</v>
      </c>
      <c r="D242" s="97" t="str">
        <f>VLOOKUP(C242,'Hemis baza'!K:AJ,26,)</f>
        <v>438211100280</v>
      </c>
      <c r="E242" s="24" t="str">
        <f>VLOOKUP(C242,'Hemis baza'!K:AF,13,)</f>
        <v>To‘lov-shartnoma</v>
      </c>
      <c r="F242" s="109" t="str">
        <f>VLOOKUP(C242,'Hemis baza'!K:AF,3,)</f>
        <v>4-kurs</v>
      </c>
      <c r="G242" s="37" t="s">
        <v>4882</v>
      </c>
      <c r="H242" s="404" t="str">
        <f>VLOOKUP(C242,'Hemis baza'!K:AF,5,)</f>
        <v>S3-21 AP</v>
      </c>
      <c r="I242" s="403" t="str">
        <f>VLOOKUP(C242,'Hemis baza'!K:AF,11,)</f>
        <v>Bakalavr</v>
      </c>
      <c r="J242" s="23" t="str">
        <f>VLOOKUP(C242,'Hemis baza'!K:AF,12,)</f>
        <v>Sirtqi</v>
      </c>
      <c r="K242" s="88" t="s">
        <v>4254</v>
      </c>
      <c r="L242" s="50">
        <v>12000000</v>
      </c>
      <c r="M242" s="50">
        <f>SUMIF('BR 4'!B:B,'4-kurs'!C242,'BR 4'!H:H)</f>
        <v>12000000</v>
      </c>
      <c r="N242" s="12">
        <f t="shared" si="22"/>
        <v>0</v>
      </c>
      <c r="O242" s="50"/>
      <c r="P242" s="12">
        <f t="shared" si="23"/>
        <v>0</v>
      </c>
      <c r="Q242" s="37"/>
      <c r="T242" s="50">
        <f t="shared" si="28"/>
        <v>0</v>
      </c>
      <c r="U242" s="50">
        <v>12000000</v>
      </c>
      <c r="V242" s="50">
        <v>0</v>
      </c>
      <c r="AA242" s="539">
        <f t="shared" si="24"/>
        <v>12000000</v>
      </c>
      <c r="AB242" s="539">
        <f t="shared" si="25"/>
        <v>12000000</v>
      </c>
      <c r="AC242" s="539">
        <f t="shared" si="26"/>
        <v>0</v>
      </c>
      <c r="AD242" s="539">
        <f t="shared" si="27"/>
        <v>0</v>
      </c>
    </row>
    <row r="243" spans="1:30" x14ac:dyDescent="0.25">
      <c r="A243" s="89">
        <f>SUBTOTAL(103,$B$2:B243)</f>
        <v>242</v>
      </c>
      <c r="B243" s="37" t="s">
        <v>2210</v>
      </c>
      <c r="C243" s="97">
        <v>61904025660034</v>
      </c>
      <c r="D243" s="97" t="str">
        <f>VLOOKUP(C243,'Hemis baza'!K:AJ,26,)</f>
        <v>438211100269</v>
      </c>
      <c r="E243" s="24" t="str">
        <f>VLOOKUP(C243,'Hemis baza'!K:AF,13,)</f>
        <v>To‘lov-shartnoma</v>
      </c>
      <c r="F243" s="109" t="str">
        <f>VLOOKUP(C243,'Hemis baza'!K:AF,3,)</f>
        <v>4-kurs</v>
      </c>
      <c r="G243" s="37" t="s">
        <v>4882</v>
      </c>
      <c r="H243" s="404" t="str">
        <f>VLOOKUP(C243,'Hemis baza'!K:AF,5,)</f>
        <v>S3-21 AP</v>
      </c>
      <c r="I243" s="403" t="str">
        <f>VLOOKUP(C243,'Hemis baza'!K:AF,11,)</f>
        <v>Bakalavr</v>
      </c>
      <c r="J243" s="23" t="str">
        <f>VLOOKUP(C243,'Hemis baza'!K:AF,12,)</f>
        <v>Sirtqi</v>
      </c>
      <c r="K243" s="88" t="s">
        <v>4255</v>
      </c>
      <c r="L243" s="50">
        <v>12000000</v>
      </c>
      <c r="M243" s="50">
        <f>SUMIF('BR 4'!B:B,'4-kurs'!C243,'BR 4'!H:H)</f>
        <v>9100000</v>
      </c>
      <c r="N243" s="12">
        <f t="shared" si="22"/>
        <v>2900000</v>
      </c>
      <c r="O243" s="50"/>
      <c r="P243" s="12">
        <f t="shared" si="23"/>
        <v>0</v>
      </c>
      <c r="Q243" s="37"/>
      <c r="T243" s="50">
        <f t="shared" si="28"/>
        <v>0</v>
      </c>
      <c r="U243" s="50">
        <v>9100000</v>
      </c>
      <c r="V243" s="50">
        <v>0</v>
      </c>
      <c r="AA243" s="539">
        <f t="shared" si="24"/>
        <v>12000000</v>
      </c>
      <c r="AB243" s="539">
        <f t="shared" si="25"/>
        <v>9100000</v>
      </c>
      <c r="AC243" s="539">
        <f t="shared" si="26"/>
        <v>2900000</v>
      </c>
      <c r="AD243" s="539">
        <f t="shared" si="27"/>
        <v>0</v>
      </c>
    </row>
    <row r="244" spans="1:30" x14ac:dyDescent="0.25">
      <c r="A244" s="89">
        <f>SUBTOTAL(103,$B$2:B244)</f>
        <v>243</v>
      </c>
      <c r="B244" s="37" t="s">
        <v>2214</v>
      </c>
      <c r="C244" s="97">
        <v>61408025350086</v>
      </c>
      <c r="D244" s="97" t="str">
        <f>VLOOKUP(C244,'Hemis baza'!K:AJ,26,)</f>
        <v>438211100095</v>
      </c>
      <c r="E244" s="24" t="str">
        <f>VLOOKUP(C244,'Hemis baza'!K:AF,13,)</f>
        <v>To‘lov-shartnoma</v>
      </c>
      <c r="F244" s="109" t="str">
        <f>VLOOKUP(C244,'Hemis baza'!K:AF,3,)</f>
        <v>4-kurs</v>
      </c>
      <c r="G244" s="37" t="s">
        <v>270</v>
      </c>
      <c r="H244" s="404" t="str">
        <f>VLOOKUP(C244,'Hemis baza'!K:AF,5,)</f>
        <v>2-21 XTA</v>
      </c>
      <c r="I244" s="403" t="str">
        <f>VLOOKUP(C244,'Hemis baza'!K:AF,11,)</f>
        <v>Bakalavr</v>
      </c>
      <c r="J244" s="23" t="str">
        <f>VLOOKUP(C244,'Hemis baza'!K:AF,12,)</f>
        <v>Kunduzgi</v>
      </c>
      <c r="K244" s="88" t="s">
        <v>4256</v>
      </c>
      <c r="L244" s="50">
        <v>15000000</v>
      </c>
      <c r="M244" s="50">
        <f>SUMIF('BR 4'!B:B,'4-kurs'!C244,'BR 4'!H:H)</f>
        <v>7500000</v>
      </c>
      <c r="N244" s="12">
        <f t="shared" si="22"/>
        <v>7500000</v>
      </c>
      <c r="O244" s="50"/>
      <c r="P244" s="12">
        <f t="shared" si="23"/>
        <v>0</v>
      </c>
      <c r="Q244" s="37"/>
      <c r="T244" s="50">
        <f t="shared" si="28"/>
        <v>0</v>
      </c>
      <c r="U244" s="50">
        <v>7500000</v>
      </c>
      <c r="V244" s="50">
        <v>0</v>
      </c>
      <c r="AA244" s="539">
        <f t="shared" si="24"/>
        <v>15000000</v>
      </c>
      <c r="AB244" s="539">
        <f t="shared" si="25"/>
        <v>7500000</v>
      </c>
      <c r="AC244" s="539">
        <f t="shared" si="26"/>
        <v>7500000</v>
      </c>
      <c r="AD244" s="539">
        <f t="shared" si="27"/>
        <v>0</v>
      </c>
    </row>
    <row r="245" spans="1:30" x14ac:dyDescent="0.25">
      <c r="A245" s="89">
        <f>SUBTOTAL(103,$B$2:B245)</f>
        <v>244</v>
      </c>
      <c r="B245" s="37" t="s">
        <v>2218</v>
      </c>
      <c r="C245" s="97">
        <v>41403951060027</v>
      </c>
      <c r="D245" s="97" t="str">
        <f>VLOOKUP(C245,'Hemis baza'!K:AJ,26,)</f>
        <v>438211100282</v>
      </c>
      <c r="E245" s="24" t="str">
        <f>VLOOKUP(C245,'Hemis baza'!K:AF,13,)</f>
        <v>To‘lov-shartnoma</v>
      </c>
      <c r="F245" s="109" t="str">
        <f>VLOOKUP(C245,'Hemis baza'!K:AF,3,)</f>
        <v>4-kurs</v>
      </c>
      <c r="G245" s="37" t="s">
        <v>4882</v>
      </c>
      <c r="H245" s="404" t="str">
        <f>VLOOKUP(C245,'Hemis baza'!K:AF,5,)</f>
        <v>S3-21 AP</v>
      </c>
      <c r="I245" s="403" t="str">
        <f>VLOOKUP(C245,'Hemis baza'!K:AF,11,)</f>
        <v>Bakalavr</v>
      </c>
      <c r="J245" s="23" t="str">
        <f>VLOOKUP(C245,'Hemis baza'!K:AF,12,)</f>
        <v>Sirtqi</v>
      </c>
      <c r="K245" s="88" t="s">
        <v>4257</v>
      </c>
      <c r="L245" s="50">
        <v>12000000</v>
      </c>
      <c r="M245" s="50">
        <f>SUMIF('BR 4'!B:B,'4-kurs'!C245,'BR 4'!H:H)</f>
        <v>9500000</v>
      </c>
      <c r="N245" s="12">
        <f t="shared" si="22"/>
        <v>2500000</v>
      </c>
      <c r="O245" s="50"/>
      <c r="P245" s="12">
        <f t="shared" si="23"/>
        <v>0</v>
      </c>
      <c r="Q245" s="37"/>
      <c r="T245" s="50">
        <f t="shared" si="28"/>
        <v>0</v>
      </c>
      <c r="U245" s="50">
        <v>9500000</v>
      </c>
      <c r="V245" s="50">
        <v>0</v>
      </c>
      <c r="AA245" s="539">
        <f t="shared" si="24"/>
        <v>12000000</v>
      </c>
      <c r="AB245" s="539">
        <f t="shared" si="25"/>
        <v>9500000</v>
      </c>
      <c r="AC245" s="539">
        <f t="shared" si="26"/>
        <v>2500000</v>
      </c>
      <c r="AD245" s="539">
        <f t="shared" si="27"/>
        <v>0</v>
      </c>
    </row>
    <row r="246" spans="1:30" x14ac:dyDescent="0.25">
      <c r="A246" s="89">
        <f>SUBTOTAL(103,$B$2:B246)</f>
        <v>245</v>
      </c>
      <c r="B246" s="37" t="s">
        <v>2222</v>
      </c>
      <c r="C246" s="97">
        <v>32811965660016</v>
      </c>
      <c r="D246" s="97" t="str">
        <f>VLOOKUP(C246,'Hemis baza'!K:AJ,26,)</f>
        <v>438211100271</v>
      </c>
      <c r="E246" s="24" t="str">
        <f>VLOOKUP(C246,'Hemis baza'!K:AF,13,)</f>
        <v>To‘lov-shartnoma</v>
      </c>
      <c r="F246" s="109" t="str">
        <f>VLOOKUP(C246,'Hemis baza'!K:AF,3,)</f>
        <v>4-kurs</v>
      </c>
      <c r="G246" s="37" t="s">
        <v>4882</v>
      </c>
      <c r="H246" s="404" t="str">
        <f>VLOOKUP(C246,'Hemis baza'!K:AF,5,)</f>
        <v>S3-21 AP</v>
      </c>
      <c r="I246" s="403" t="str">
        <f>VLOOKUP(C246,'Hemis baza'!K:AF,11,)</f>
        <v>Bakalavr</v>
      </c>
      <c r="J246" s="23" t="str">
        <f>VLOOKUP(C246,'Hemis baza'!K:AF,12,)</f>
        <v>Sirtqi</v>
      </c>
      <c r="K246" s="88" t="s">
        <v>4258</v>
      </c>
      <c r="L246" s="50">
        <v>12000000</v>
      </c>
      <c r="M246" s="50">
        <f>SUMIF('BR 4'!B:B,'4-kurs'!C246,'BR 4'!H:H)</f>
        <v>12000500</v>
      </c>
      <c r="N246" s="12">
        <f t="shared" si="22"/>
        <v>0</v>
      </c>
      <c r="O246" s="50"/>
      <c r="P246" s="12">
        <f t="shared" si="23"/>
        <v>500</v>
      </c>
      <c r="Q246" s="37"/>
      <c r="T246" s="50">
        <f t="shared" si="28"/>
        <v>0</v>
      </c>
      <c r="U246" s="50">
        <v>12000500</v>
      </c>
      <c r="V246" s="50">
        <v>0</v>
      </c>
      <c r="AA246" s="539">
        <f t="shared" si="24"/>
        <v>12000000</v>
      </c>
      <c r="AB246" s="539">
        <f t="shared" si="25"/>
        <v>12000500</v>
      </c>
      <c r="AC246" s="539">
        <f t="shared" si="26"/>
        <v>0</v>
      </c>
      <c r="AD246" s="539">
        <f t="shared" si="27"/>
        <v>500</v>
      </c>
    </row>
    <row r="247" spans="1:30" x14ac:dyDescent="0.25">
      <c r="A247" s="89">
        <f>SUBTOTAL(103,$B$2:B247)</f>
        <v>246</v>
      </c>
      <c r="B247" s="37" t="s">
        <v>2224</v>
      </c>
      <c r="C247" s="97">
        <v>62205035300011</v>
      </c>
      <c r="D247" s="97" t="e">
        <f>VLOOKUP(C247,'Hemis baza'!K:AJ,26,)</f>
        <v>#N/A</v>
      </c>
      <c r="E247" s="24" t="e">
        <f>VLOOKUP(C247,'Hemis baza'!K:AF,13,)</f>
        <v>#N/A</v>
      </c>
      <c r="F247" s="109" t="e">
        <f>VLOOKUP(C247,'Hemis baza'!K:AF,3,)</f>
        <v>#N/A</v>
      </c>
      <c r="G247" s="37" t="s">
        <v>270</v>
      </c>
      <c r="H247" s="404" t="e">
        <f>VLOOKUP(C247,'Hemis baza'!K:AF,5,)</f>
        <v>#N/A</v>
      </c>
      <c r="I247" s="403" t="e">
        <f>VLOOKUP(C247,'Hemis baza'!K:AF,11,)</f>
        <v>#N/A</v>
      </c>
      <c r="J247" s="23" t="e">
        <f>VLOOKUP(C247,'Hemis baza'!K:AF,12,)</f>
        <v>#N/A</v>
      </c>
      <c r="K247" s="88" t="s">
        <v>4259</v>
      </c>
      <c r="L247" s="50">
        <v>15000000</v>
      </c>
      <c r="M247" s="50">
        <f>SUMIF('BR 4'!B:B,'4-kurs'!C247,'BR 4'!H:H)</f>
        <v>0</v>
      </c>
      <c r="N247" s="12">
        <f t="shared" si="22"/>
        <v>15000000</v>
      </c>
      <c r="O247" s="50"/>
      <c r="P247" s="12">
        <f t="shared" si="23"/>
        <v>0</v>
      </c>
      <c r="Q247" s="37"/>
      <c r="T247" s="50">
        <f t="shared" si="28"/>
        <v>0</v>
      </c>
      <c r="U247" s="50">
        <v>0</v>
      </c>
      <c r="V247" s="50">
        <v>0</v>
      </c>
      <c r="AA247" s="539">
        <f t="shared" si="24"/>
        <v>15000000</v>
      </c>
      <c r="AB247" s="539">
        <f t="shared" si="25"/>
        <v>0</v>
      </c>
      <c r="AC247" s="539">
        <f t="shared" si="26"/>
        <v>15000000</v>
      </c>
      <c r="AD247" s="539">
        <f t="shared" si="27"/>
        <v>0</v>
      </c>
    </row>
    <row r="248" spans="1:30" x14ac:dyDescent="0.25">
      <c r="A248" s="89">
        <f>SUBTOTAL(103,$B$2:B248)</f>
        <v>247</v>
      </c>
      <c r="B248" s="37" t="s">
        <v>2225</v>
      </c>
      <c r="C248" s="97">
        <v>60807025320014</v>
      </c>
      <c r="D248" s="97" t="str">
        <f>VLOOKUP(C248,'Hemis baza'!K:AJ,26,)</f>
        <v>438211100050</v>
      </c>
      <c r="E248" s="24" t="str">
        <f>VLOOKUP(C248,'Hemis baza'!K:AF,13,)</f>
        <v>To‘lov-shartnoma</v>
      </c>
      <c r="F248" s="109" t="str">
        <f>VLOOKUP(C248,'Hemis baza'!K:AF,3,)</f>
        <v>4-kurs</v>
      </c>
      <c r="G248" s="37" t="s">
        <v>5604</v>
      </c>
      <c r="H248" s="404" t="str">
        <f>VLOOKUP(C248,'Hemis baza'!K:AF,5,)</f>
        <v>S1-21 OP</v>
      </c>
      <c r="I248" s="403" t="str">
        <f>VLOOKUP(C248,'Hemis baza'!K:AF,11,)</f>
        <v>Bakalavr</v>
      </c>
      <c r="J248" s="23" t="str">
        <f>VLOOKUP(C248,'Hemis baza'!K:AF,12,)</f>
        <v>Sirtqi</v>
      </c>
      <c r="K248" s="88" t="s">
        <v>4260</v>
      </c>
      <c r="L248" s="50">
        <v>12000000</v>
      </c>
      <c r="M248" s="50">
        <f>SUMIF('BR 4'!B:B,'4-kurs'!C248,'BR 4'!H:H)</f>
        <v>8510000</v>
      </c>
      <c r="N248" s="12">
        <f t="shared" si="22"/>
        <v>3490000</v>
      </c>
      <c r="O248" s="50"/>
      <c r="P248" s="12">
        <f t="shared" si="23"/>
        <v>0</v>
      </c>
      <c r="Q248" s="37"/>
      <c r="T248" s="50">
        <f t="shared" si="28"/>
        <v>0</v>
      </c>
      <c r="U248" s="50">
        <v>8510000</v>
      </c>
      <c r="V248" s="50">
        <v>1000000</v>
      </c>
      <c r="AA248" s="539">
        <f t="shared" si="24"/>
        <v>12000000</v>
      </c>
      <c r="AB248" s="539">
        <f t="shared" si="25"/>
        <v>8510000</v>
      </c>
      <c r="AC248" s="539">
        <f t="shared" si="26"/>
        <v>3490000</v>
      </c>
      <c r="AD248" s="539">
        <f t="shared" si="27"/>
        <v>0</v>
      </c>
    </row>
    <row r="249" spans="1:30" x14ac:dyDescent="0.25">
      <c r="A249" s="89">
        <f>SUBTOTAL(103,$B$2:B249)</f>
        <v>248</v>
      </c>
      <c r="B249" s="37" t="s">
        <v>2230</v>
      </c>
      <c r="C249" s="97">
        <v>62505045260029</v>
      </c>
      <c r="D249" s="97" t="e">
        <f>VLOOKUP(C249,'Hemis baza'!K:AJ,26,)</f>
        <v>#N/A</v>
      </c>
      <c r="E249" s="24" t="e">
        <f>VLOOKUP(C249,'Hemis baza'!K:AF,13,)</f>
        <v>#N/A</v>
      </c>
      <c r="F249" s="109" t="e">
        <f>VLOOKUP(C249,'Hemis baza'!K:AF,3,)</f>
        <v>#N/A</v>
      </c>
      <c r="G249" s="37" t="s">
        <v>5605</v>
      </c>
      <c r="H249" s="404" t="e">
        <f>VLOOKUP(C249,'Hemis baza'!K:AF,5,)</f>
        <v>#N/A</v>
      </c>
      <c r="I249" s="403" t="e">
        <f>VLOOKUP(C249,'Hemis baza'!K:AF,11,)</f>
        <v>#N/A</v>
      </c>
      <c r="J249" s="23" t="e">
        <f>VLOOKUP(C249,'Hemis baza'!K:AF,12,)</f>
        <v>#N/A</v>
      </c>
      <c r="K249" s="88" t="s">
        <v>4261</v>
      </c>
      <c r="L249" s="50">
        <v>15000000</v>
      </c>
      <c r="M249" s="50">
        <f>SUMIF('BR 4'!B:B,'4-kurs'!C249,'BR 4'!H:H)</f>
        <v>0</v>
      </c>
      <c r="N249" s="12">
        <f t="shared" si="22"/>
        <v>15000000</v>
      </c>
      <c r="O249" s="50"/>
      <c r="P249" s="12">
        <f t="shared" si="23"/>
        <v>0</v>
      </c>
      <c r="Q249" s="37"/>
      <c r="T249" s="50">
        <f t="shared" si="28"/>
        <v>0</v>
      </c>
      <c r="U249" s="50">
        <v>0</v>
      </c>
      <c r="V249" s="50">
        <v>0</v>
      </c>
      <c r="AA249" s="539">
        <f t="shared" si="24"/>
        <v>15000000</v>
      </c>
      <c r="AB249" s="539">
        <f t="shared" si="25"/>
        <v>0</v>
      </c>
      <c r="AC249" s="539">
        <f t="shared" si="26"/>
        <v>15000000</v>
      </c>
      <c r="AD249" s="539">
        <f t="shared" si="27"/>
        <v>0</v>
      </c>
    </row>
    <row r="250" spans="1:30" x14ac:dyDescent="0.25">
      <c r="A250" s="89">
        <f>SUBTOTAL(103,$B$2:B250)</f>
        <v>249</v>
      </c>
      <c r="B250" s="37" t="s">
        <v>2235</v>
      </c>
      <c r="C250" s="97">
        <v>43006862530014</v>
      </c>
      <c r="D250" s="97" t="str">
        <f>VLOOKUP(C250,'Hemis baza'!K:AJ,26,)</f>
        <v>438211100302</v>
      </c>
      <c r="E250" s="24" t="str">
        <f>VLOOKUP(C250,'Hemis baza'!K:AF,13,)</f>
        <v>To‘lov-shartnoma</v>
      </c>
      <c r="F250" s="109" t="str">
        <f>VLOOKUP(C250,'Hemis baza'!K:AF,3,)</f>
        <v>4-kurs</v>
      </c>
      <c r="G250" s="37" t="s">
        <v>4882</v>
      </c>
      <c r="H250" s="404" t="str">
        <f>VLOOKUP(C250,'Hemis baza'!K:AF,5,)</f>
        <v>S3-21 AP</v>
      </c>
      <c r="I250" s="403" t="str">
        <f>VLOOKUP(C250,'Hemis baza'!K:AF,11,)</f>
        <v>Bakalavr</v>
      </c>
      <c r="J250" s="23" t="str">
        <f>VLOOKUP(C250,'Hemis baza'!K:AF,12,)</f>
        <v>Sirtqi</v>
      </c>
      <c r="K250" s="88" t="s">
        <v>4262</v>
      </c>
      <c r="L250" s="50">
        <v>12000000</v>
      </c>
      <c r="M250" s="50">
        <f>SUMIF('BR 4'!B:B,'4-kurs'!C250,'BR 4'!H:H)</f>
        <v>3000000</v>
      </c>
      <c r="N250" s="12">
        <f t="shared" si="22"/>
        <v>9000000</v>
      </c>
      <c r="O250" s="50"/>
      <c r="P250" s="12">
        <f t="shared" si="23"/>
        <v>0</v>
      </c>
      <c r="Q250" s="37"/>
      <c r="T250" s="50">
        <f t="shared" si="28"/>
        <v>0</v>
      </c>
      <c r="U250" s="50">
        <v>3000000</v>
      </c>
      <c r="V250" s="50">
        <v>0</v>
      </c>
      <c r="AA250" s="539">
        <f t="shared" si="24"/>
        <v>12000000</v>
      </c>
      <c r="AB250" s="539">
        <f t="shared" si="25"/>
        <v>3000000</v>
      </c>
      <c r="AC250" s="539">
        <f t="shared" si="26"/>
        <v>9000000</v>
      </c>
      <c r="AD250" s="539">
        <f t="shared" si="27"/>
        <v>0</v>
      </c>
    </row>
    <row r="251" spans="1:30" x14ac:dyDescent="0.25">
      <c r="A251" s="89">
        <f>SUBTOTAL(103,$B$2:B251)</f>
        <v>250</v>
      </c>
      <c r="B251" s="37" t="s">
        <v>2237</v>
      </c>
      <c r="C251" s="97">
        <v>42201975380025</v>
      </c>
      <c r="D251" s="97" t="str">
        <f>VLOOKUP(C251,'Hemis baza'!K:AJ,26,)</f>
        <v>438211100272</v>
      </c>
      <c r="E251" s="24" t="str">
        <f>VLOOKUP(C251,'Hemis baza'!K:AF,13,)</f>
        <v>To‘lov-shartnoma</v>
      </c>
      <c r="F251" s="109" t="str">
        <f>VLOOKUP(C251,'Hemis baza'!K:AF,3,)</f>
        <v>4-kurs</v>
      </c>
      <c r="G251" s="37" t="s">
        <v>4882</v>
      </c>
      <c r="H251" s="404" t="str">
        <f>VLOOKUP(C251,'Hemis baza'!K:AF,5,)</f>
        <v>S3-21 AP</v>
      </c>
      <c r="I251" s="403" t="str">
        <f>VLOOKUP(C251,'Hemis baza'!K:AF,11,)</f>
        <v>Bakalavr</v>
      </c>
      <c r="J251" s="23" t="str">
        <f>VLOOKUP(C251,'Hemis baza'!K:AF,12,)</f>
        <v>Sirtqi</v>
      </c>
      <c r="K251" s="88" t="s">
        <v>4263</v>
      </c>
      <c r="L251" s="50">
        <v>12000000</v>
      </c>
      <c r="M251" s="50">
        <f>SUMIF('BR 4'!B:B,'4-kurs'!C251,'BR 4'!H:H)</f>
        <v>10900000</v>
      </c>
      <c r="N251" s="12">
        <f t="shared" si="22"/>
        <v>1100000</v>
      </c>
      <c r="O251" s="50"/>
      <c r="P251" s="12">
        <f t="shared" si="23"/>
        <v>0</v>
      </c>
      <c r="Q251" s="37"/>
      <c r="T251" s="50">
        <f t="shared" si="28"/>
        <v>0</v>
      </c>
      <c r="U251" s="50">
        <v>10900000</v>
      </c>
      <c r="V251" s="50">
        <v>0</v>
      </c>
      <c r="AA251" s="539">
        <f t="shared" si="24"/>
        <v>12000000</v>
      </c>
      <c r="AB251" s="539">
        <f t="shared" si="25"/>
        <v>10900000</v>
      </c>
      <c r="AC251" s="539">
        <f t="shared" si="26"/>
        <v>1100000</v>
      </c>
      <c r="AD251" s="539">
        <f t="shared" si="27"/>
        <v>0</v>
      </c>
    </row>
    <row r="252" spans="1:30" x14ac:dyDescent="0.25">
      <c r="A252" s="89">
        <f>SUBTOTAL(103,$B$2:B252)</f>
        <v>251</v>
      </c>
      <c r="B252" s="37" t="s">
        <v>2243</v>
      </c>
      <c r="C252" s="97">
        <v>51412045350044</v>
      </c>
      <c r="D252" s="97" t="str">
        <f>VLOOKUP(C252,'Hemis baza'!K:AJ,26,)</f>
        <v>438211100154</v>
      </c>
      <c r="E252" s="24" t="str">
        <f>VLOOKUP(C252,'Hemis baza'!K:AF,13,)</f>
        <v>To‘lov-shartnoma</v>
      </c>
      <c r="F252" s="109" t="str">
        <f>VLOOKUP(C252,'Hemis baza'!K:AF,3,)</f>
        <v>4-kurs</v>
      </c>
      <c r="G252" s="37" t="s">
        <v>4882</v>
      </c>
      <c r="H252" s="404" t="str">
        <f>VLOOKUP(C252,'Hemis baza'!K:AF,5,)</f>
        <v>2-21 AP</v>
      </c>
      <c r="I252" s="403" t="str">
        <f>VLOOKUP(C252,'Hemis baza'!K:AF,11,)</f>
        <v>Bakalavr</v>
      </c>
      <c r="J252" s="23" t="str">
        <f>VLOOKUP(C252,'Hemis baza'!K:AF,12,)</f>
        <v>Kunduzgi</v>
      </c>
      <c r="K252" s="88" t="s">
        <v>4264</v>
      </c>
      <c r="L252" s="50">
        <v>15000000</v>
      </c>
      <c r="M252" s="50">
        <f>SUMIF('BR 4'!B:B,'4-kurs'!C252,'BR 4'!H:H)</f>
        <v>7500000</v>
      </c>
      <c r="N252" s="12">
        <f t="shared" si="22"/>
        <v>7500000</v>
      </c>
      <c r="O252" s="50"/>
      <c r="P252" s="12">
        <f t="shared" si="23"/>
        <v>0</v>
      </c>
      <c r="Q252" s="37"/>
      <c r="T252" s="50">
        <f t="shared" si="28"/>
        <v>0</v>
      </c>
      <c r="U252" s="50">
        <v>7500000</v>
      </c>
      <c r="V252" s="50">
        <v>0</v>
      </c>
      <c r="AA252" s="539">
        <f t="shared" si="24"/>
        <v>15000000</v>
      </c>
      <c r="AB252" s="539">
        <f t="shared" si="25"/>
        <v>7500000</v>
      </c>
      <c r="AC252" s="539">
        <f t="shared" si="26"/>
        <v>7500000</v>
      </c>
      <c r="AD252" s="539">
        <f t="shared" si="27"/>
        <v>0</v>
      </c>
    </row>
    <row r="253" spans="1:30" x14ac:dyDescent="0.25">
      <c r="A253" s="89">
        <f>SUBTOTAL(103,$B$2:B253)</f>
        <v>252</v>
      </c>
      <c r="B253" s="37" t="s">
        <v>2244</v>
      </c>
      <c r="C253" s="97">
        <v>42609921140033</v>
      </c>
      <c r="D253" s="97" t="str">
        <f>VLOOKUP(C253,'Hemis baza'!K:AJ,26,)</f>
        <v>438211100283</v>
      </c>
      <c r="E253" s="24" t="str">
        <f>VLOOKUP(C253,'Hemis baza'!K:AF,13,)</f>
        <v>To‘lov-shartnoma</v>
      </c>
      <c r="F253" s="109" t="str">
        <f>VLOOKUP(C253,'Hemis baza'!K:AF,3,)</f>
        <v>4-kurs</v>
      </c>
      <c r="G253" s="37" t="s">
        <v>4882</v>
      </c>
      <c r="H253" s="404" t="str">
        <f>VLOOKUP(C253,'Hemis baza'!K:AF,5,)</f>
        <v>S3-21 AP</v>
      </c>
      <c r="I253" s="403" t="str">
        <f>VLOOKUP(C253,'Hemis baza'!K:AF,11,)</f>
        <v>Bakalavr</v>
      </c>
      <c r="J253" s="23" t="str">
        <f>VLOOKUP(C253,'Hemis baza'!K:AF,12,)</f>
        <v>Sirtqi</v>
      </c>
      <c r="K253" s="88" t="s">
        <v>4265</v>
      </c>
      <c r="L253" s="50">
        <v>12000000</v>
      </c>
      <c r="M253" s="50">
        <f>SUMIF('BR 4'!B:B,'4-kurs'!C253,'BR 4'!H:H)</f>
        <v>6000000</v>
      </c>
      <c r="N253" s="12">
        <f t="shared" si="22"/>
        <v>6000000</v>
      </c>
      <c r="O253" s="50"/>
      <c r="P253" s="12">
        <f t="shared" si="23"/>
        <v>0</v>
      </c>
      <c r="Q253" s="37"/>
      <c r="T253" s="50">
        <f t="shared" si="28"/>
        <v>0</v>
      </c>
      <c r="U253" s="50">
        <v>6000000</v>
      </c>
      <c r="V253" s="50">
        <v>0</v>
      </c>
      <c r="AA253" s="539">
        <f t="shared" si="24"/>
        <v>12000000</v>
      </c>
      <c r="AB253" s="539">
        <f t="shared" si="25"/>
        <v>6000000</v>
      </c>
      <c r="AC253" s="539">
        <f t="shared" si="26"/>
        <v>6000000</v>
      </c>
      <c r="AD253" s="539">
        <f t="shared" si="27"/>
        <v>0</v>
      </c>
    </row>
    <row r="254" spans="1:30" x14ac:dyDescent="0.25">
      <c r="A254" s="89">
        <f>SUBTOTAL(103,$B$2:B254)</f>
        <v>253</v>
      </c>
      <c r="B254" s="37" t="s">
        <v>2247</v>
      </c>
      <c r="C254" s="97">
        <v>62009035350030</v>
      </c>
      <c r="D254" s="97" t="str">
        <f>VLOOKUP(C254,'Hemis baza'!K:AJ,26,)</f>
        <v>438211100308</v>
      </c>
      <c r="E254" s="24" t="str">
        <f>VLOOKUP(C254,'Hemis baza'!K:AF,13,)</f>
        <v>To‘lov-shartnoma</v>
      </c>
      <c r="F254" s="109" t="str">
        <f>VLOOKUP(C254,'Hemis baza'!K:AF,3,)</f>
        <v>4-kurs</v>
      </c>
      <c r="G254" s="37" t="s">
        <v>270</v>
      </c>
      <c r="H254" s="404" t="str">
        <f>VLOOKUP(C254,'Hemis baza'!K:AF,5,)</f>
        <v>1-21 XTA</v>
      </c>
      <c r="I254" s="403" t="str">
        <f>VLOOKUP(C254,'Hemis baza'!K:AF,11,)</f>
        <v>Bakalavr</v>
      </c>
      <c r="J254" s="23" t="str">
        <f>VLOOKUP(C254,'Hemis baza'!K:AF,12,)</f>
        <v>Kunduzgi</v>
      </c>
      <c r="K254" s="88" t="s">
        <v>4266</v>
      </c>
      <c r="L254" s="50">
        <v>15000000</v>
      </c>
      <c r="M254" s="50">
        <f>SUMIF('BR 4'!B:B,'4-kurs'!C254,'BR 4'!H:H)</f>
        <v>10803750</v>
      </c>
      <c r="N254" s="12">
        <f t="shared" si="22"/>
        <v>4196250</v>
      </c>
      <c r="O254" s="50"/>
      <c r="P254" s="12">
        <f t="shared" si="23"/>
        <v>0</v>
      </c>
      <c r="Q254" s="37"/>
      <c r="T254" s="50">
        <f t="shared" si="28"/>
        <v>0</v>
      </c>
      <c r="U254" s="50">
        <v>10803750</v>
      </c>
      <c r="V254" s="50">
        <v>0</v>
      </c>
      <c r="AA254" s="539">
        <f t="shared" si="24"/>
        <v>15000000</v>
      </c>
      <c r="AB254" s="539">
        <f t="shared" si="25"/>
        <v>10803750</v>
      </c>
      <c r="AC254" s="539">
        <f t="shared" si="26"/>
        <v>4196250</v>
      </c>
      <c r="AD254" s="539">
        <f t="shared" si="27"/>
        <v>0</v>
      </c>
    </row>
    <row r="255" spans="1:30" x14ac:dyDescent="0.25">
      <c r="A255" s="89">
        <f>SUBTOTAL(103,$B$2:B255)</f>
        <v>254</v>
      </c>
      <c r="B255" s="37" t="s">
        <v>2248</v>
      </c>
      <c r="C255" s="97">
        <v>31604851140069</v>
      </c>
      <c r="D255" s="97" t="str">
        <f>VLOOKUP(C255,'Hemis baza'!K:AJ,26,)</f>
        <v>438211100274</v>
      </c>
      <c r="E255" s="24" t="str">
        <f>VLOOKUP(C255,'Hemis baza'!K:AF,13,)</f>
        <v>To‘lov-shartnoma</v>
      </c>
      <c r="F255" s="109" t="str">
        <f>VLOOKUP(C255,'Hemis baza'!K:AF,3,)</f>
        <v>4-kurs</v>
      </c>
      <c r="G255" s="37" t="s">
        <v>4882</v>
      </c>
      <c r="H255" s="404" t="str">
        <f>VLOOKUP(C255,'Hemis baza'!K:AF,5,)</f>
        <v>S3-21 AP</v>
      </c>
      <c r="I255" s="403" t="str">
        <f>VLOOKUP(C255,'Hemis baza'!K:AF,11,)</f>
        <v>Bakalavr</v>
      </c>
      <c r="J255" s="23" t="str">
        <f>VLOOKUP(C255,'Hemis baza'!K:AF,12,)</f>
        <v>Sirtqi</v>
      </c>
      <c r="K255" s="100" t="s">
        <v>4267</v>
      </c>
      <c r="L255" s="50">
        <v>12000000</v>
      </c>
      <c r="M255" s="50">
        <f>SUMIF('BR 4'!B:B,'4-kurs'!C255,'BR 4'!H:H)</f>
        <v>8000000</v>
      </c>
      <c r="N255" s="12">
        <f t="shared" si="22"/>
        <v>4000000</v>
      </c>
      <c r="O255" s="50"/>
      <c r="P255" s="12">
        <f t="shared" si="23"/>
        <v>0</v>
      </c>
      <c r="Q255" s="37"/>
      <c r="T255" s="50">
        <f t="shared" si="28"/>
        <v>0</v>
      </c>
      <c r="U255" s="50">
        <v>8000000</v>
      </c>
      <c r="V255" s="50">
        <v>0</v>
      </c>
      <c r="AA255" s="539">
        <f t="shared" si="24"/>
        <v>12000000</v>
      </c>
      <c r="AB255" s="539">
        <f t="shared" si="25"/>
        <v>8000000</v>
      </c>
      <c r="AC255" s="539">
        <f t="shared" si="26"/>
        <v>4000000</v>
      </c>
      <c r="AD255" s="539">
        <f t="shared" si="27"/>
        <v>0</v>
      </c>
    </row>
    <row r="256" spans="1:30" x14ac:dyDescent="0.25">
      <c r="A256" s="89">
        <f>SUBTOTAL(103,$B$2:B256)</f>
        <v>255</v>
      </c>
      <c r="B256" s="37" t="s">
        <v>2254</v>
      </c>
      <c r="C256" s="97">
        <v>60206035780018</v>
      </c>
      <c r="D256" s="97" t="str">
        <f>VLOOKUP(C256,'Hemis baza'!K:AJ,26,)</f>
        <v>438211100241</v>
      </c>
      <c r="E256" s="24" t="str">
        <f>VLOOKUP(C256,'Hemis baza'!K:AF,13,)</f>
        <v>To‘lov-shartnoma</v>
      </c>
      <c r="F256" s="109" t="str">
        <f>VLOOKUP(C256,'Hemis baza'!K:AF,3,)</f>
        <v>4-kurs</v>
      </c>
      <c r="G256" s="37" t="s">
        <v>270</v>
      </c>
      <c r="H256" s="404" t="str">
        <f>VLOOKUP(C256,'Hemis baza'!K:AF,5,)</f>
        <v>2-21 XTA</v>
      </c>
      <c r="I256" s="403" t="str">
        <f>VLOOKUP(C256,'Hemis baza'!K:AF,11,)</f>
        <v>Bakalavr</v>
      </c>
      <c r="J256" s="23" t="str">
        <f>VLOOKUP(C256,'Hemis baza'!K:AF,12,)</f>
        <v>Kunduzgi</v>
      </c>
      <c r="K256" s="88" t="s">
        <v>4268</v>
      </c>
      <c r="L256" s="50">
        <v>15000000</v>
      </c>
      <c r="M256" s="50">
        <f>SUMIF('BR 4'!B:B,'4-kurs'!C256,'BR 4'!H:H)</f>
        <v>7499500</v>
      </c>
      <c r="N256" s="12">
        <f t="shared" si="22"/>
        <v>7500500</v>
      </c>
      <c r="O256" s="50"/>
      <c r="P256" s="12">
        <f t="shared" si="23"/>
        <v>0</v>
      </c>
      <c r="Q256" s="37"/>
      <c r="T256" s="50">
        <f t="shared" si="28"/>
        <v>0</v>
      </c>
      <c r="U256" s="50">
        <v>7499500</v>
      </c>
      <c r="V256" s="50">
        <v>0</v>
      </c>
      <c r="AA256" s="539">
        <f t="shared" si="24"/>
        <v>15000000</v>
      </c>
      <c r="AB256" s="539">
        <f t="shared" si="25"/>
        <v>7499500</v>
      </c>
      <c r="AC256" s="539">
        <f t="shared" si="26"/>
        <v>7500500</v>
      </c>
      <c r="AD256" s="539">
        <f t="shared" si="27"/>
        <v>0</v>
      </c>
    </row>
    <row r="257" spans="1:30" x14ac:dyDescent="0.25">
      <c r="A257" s="89">
        <f>SUBTOTAL(103,$B$2:B257)</f>
        <v>256</v>
      </c>
      <c r="B257" s="37" t="s">
        <v>2258</v>
      </c>
      <c r="C257" s="97">
        <v>52204025280019</v>
      </c>
      <c r="D257" s="97" t="str">
        <f>VLOOKUP(C257,'Hemis baza'!K:AJ,26,)</f>
        <v>438211100284</v>
      </c>
      <c r="E257" s="24" t="str">
        <f>VLOOKUP(C257,'Hemis baza'!K:AF,13,)</f>
        <v>To‘lov-shartnoma</v>
      </c>
      <c r="F257" s="109" t="str">
        <f>VLOOKUP(C257,'Hemis baza'!K:AF,3,)</f>
        <v>4-kurs</v>
      </c>
      <c r="G257" s="37" t="s">
        <v>4882</v>
      </c>
      <c r="H257" s="404" t="str">
        <f>VLOOKUP(C257,'Hemis baza'!K:AF,5,)</f>
        <v>S3-21 AP</v>
      </c>
      <c r="I257" s="403" t="str">
        <f>VLOOKUP(C257,'Hemis baza'!K:AF,11,)</f>
        <v>Bakalavr</v>
      </c>
      <c r="J257" s="23" t="str">
        <f>VLOOKUP(C257,'Hemis baza'!K:AF,12,)</f>
        <v>Sirtqi</v>
      </c>
      <c r="K257" s="88" t="s">
        <v>4269</v>
      </c>
      <c r="L257" s="50">
        <v>12000000</v>
      </c>
      <c r="M257" s="50">
        <f>SUMIF('BR 4'!B:B,'4-kurs'!C257,'BR 4'!H:H)</f>
        <v>6000000</v>
      </c>
      <c r="N257" s="12">
        <f t="shared" si="22"/>
        <v>6000000</v>
      </c>
      <c r="O257" s="50"/>
      <c r="P257" s="12">
        <f t="shared" si="23"/>
        <v>0</v>
      </c>
      <c r="Q257" s="37"/>
      <c r="T257" s="50">
        <f t="shared" si="28"/>
        <v>0</v>
      </c>
      <c r="U257" s="50">
        <v>6000000</v>
      </c>
      <c r="V257" s="50">
        <v>0</v>
      </c>
      <c r="AA257" s="539">
        <f t="shared" si="24"/>
        <v>12000000</v>
      </c>
      <c r="AB257" s="539">
        <f t="shared" si="25"/>
        <v>6000000</v>
      </c>
      <c r="AC257" s="539">
        <f t="shared" si="26"/>
        <v>6000000</v>
      </c>
      <c r="AD257" s="539">
        <f t="shared" si="27"/>
        <v>0</v>
      </c>
    </row>
    <row r="258" spans="1:30" x14ac:dyDescent="0.25">
      <c r="A258" s="89">
        <f>SUBTOTAL(103,$B$2:B258)</f>
        <v>257</v>
      </c>
      <c r="B258" s="37" t="s">
        <v>2269</v>
      </c>
      <c r="C258" s="97">
        <v>32705881000190</v>
      </c>
      <c r="D258" s="97" t="str">
        <f>VLOOKUP(C258,'Hemis baza'!K:AJ,26,)</f>
        <v>438211100285</v>
      </c>
      <c r="E258" s="24" t="str">
        <f>VLOOKUP(C258,'Hemis baza'!K:AF,13,)</f>
        <v>To‘lov-shartnoma</v>
      </c>
      <c r="F258" s="109" t="str">
        <f>VLOOKUP(C258,'Hemis baza'!K:AF,3,)</f>
        <v>4-kurs</v>
      </c>
      <c r="G258" s="37" t="s">
        <v>4882</v>
      </c>
      <c r="H258" s="404" t="str">
        <f>VLOOKUP(C258,'Hemis baza'!K:AF,5,)</f>
        <v>S3-21 AP</v>
      </c>
      <c r="I258" s="403" t="str">
        <f>VLOOKUP(C258,'Hemis baza'!K:AF,11,)</f>
        <v>Bakalavr</v>
      </c>
      <c r="J258" s="23" t="str">
        <f>VLOOKUP(C258,'Hemis baza'!K:AF,12,)</f>
        <v>Sirtqi</v>
      </c>
      <c r="K258" s="88" t="s">
        <v>4271</v>
      </c>
      <c r="L258" s="50">
        <v>12000000</v>
      </c>
      <c r="M258" s="50">
        <f>SUMIF('BR 4'!B:B,'4-kurs'!C258,'BR 4'!H:H)</f>
        <v>12000000</v>
      </c>
      <c r="N258" s="12">
        <f t="shared" ref="N258:N282" si="29">IF((L258)-M258&gt;0,(L258)-M258,0)</f>
        <v>0</v>
      </c>
      <c r="O258" s="50"/>
      <c r="P258" s="12">
        <f t="shared" si="23"/>
        <v>0</v>
      </c>
      <c r="Q258" s="37"/>
      <c r="T258" s="50">
        <f t="shared" si="28"/>
        <v>0</v>
      </c>
      <c r="U258" s="50">
        <v>12000000</v>
      </c>
      <c r="V258" s="50">
        <v>0</v>
      </c>
      <c r="AA258" s="539">
        <f t="shared" si="24"/>
        <v>12000000</v>
      </c>
      <c r="AB258" s="539">
        <f t="shared" si="25"/>
        <v>12000000</v>
      </c>
      <c r="AC258" s="539">
        <f t="shared" si="26"/>
        <v>0</v>
      </c>
      <c r="AD258" s="539">
        <f t="shared" si="27"/>
        <v>0</v>
      </c>
    </row>
    <row r="259" spans="1:30" x14ac:dyDescent="0.25">
      <c r="A259" s="89">
        <f>SUBTOTAL(103,$B$2:B259)</f>
        <v>258</v>
      </c>
      <c r="B259" s="37" t="s">
        <v>2277</v>
      </c>
      <c r="C259" s="97">
        <v>40803891140053</v>
      </c>
      <c r="D259" s="97" t="str">
        <f>VLOOKUP(C259,'Hemis baza'!K:AJ,26,)</f>
        <v>438221100003</v>
      </c>
      <c r="E259" s="24" t="str">
        <f>VLOOKUP(C259,'Hemis baza'!K:AF,13,)</f>
        <v>To‘lov-shartnoma</v>
      </c>
      <c r="F259" s="109" t="str">
        <f>VLOOKUP(C259,'Hemis baza'!K:AF,3,)</f>
        <v>4-kurs</v>
      </c>
      <c r="G259" s="37" t="s">
        <v>4882</v>
      </c>
      <c r="H259" s="404" t="str">
        <f>VLOOKUP(C259,'Hemis baza'!K:AF,5,)</f>
        <v>S3-21 AP</v>
      </c>
      <c r="I259" s="403" t="str">
        <f>VLOOKUP(C259,'Hemis baza'!K:AF,11,)</f>
        <v>Bakalavr</v>
      </c>
      <c r="J259" s="23" t="str">
        <f>VLOOKUP(C259,'Hemis baza'!K:AF,12,)</f>
        <v>Sirtqi</v>
      </c>
      <c r="K259" s="88" t="s">
        <v>4272</v>
      </c>
      <c r="L259" s="50">
        <v>12000000</v>
      </c>
      <c r="M259" s="50">
        <f>SUMIF('BR 4'!B:B,'4-kurs'!C259,'BR 4'!H:H)</f>
        <v>8500000</v>
      </c>
      <c r="N259" s="12">
        <f t="shared" si="29"/>
        <v>3500000</v>
      </c>
      <c r="O259" s="50"/>
      <c r="P259" s="12">
        <f t="shared" ref="P259:P282" si="30">IF((L259)-M259&lt;0,M259-(L259),0)</f>
        <v>0</v>
      </c>
      <c r="Q259" s="37"/>
      <c r="T259" s="50">
        <f t="shared" si="28"/>
        <v>0</v>
      </c>
      <c r="U259" s="50">
        <v>8500000</v>
      </c>
      <c r="V259" s="50">
        <v>0</v>
      </c>
      <c r="AA259" s="539">
        <f t="shared" ref="AA259:AA284" si="31">L259</f>
        <v>12000000</v>
      </c>
      <c r="AB259" s="539">
        <f t="shared" ref="AB259:AB284" si="32">M259</f>
        <v>8500000</v>
      </c>
      <c r="AC259" s="539">
        <f t="shared" ref="AC259:AC281" si="33">N259</f>
        <v>3500000</v>
      </c>
      <c r="AD259" s="539">
        <f t="shared" ref="AD259:AD281" si="34">P259</f>
        <v>0</v>
      </c>
    </row>
    <row r="260" spans="1:30" x14ac:dyDescent="0.25">
      <c r="A260" s="89">
        <f>SUBTOTAL(103,$B$2:B260)</f>
        <v>259</v>
      </c>
      <c r="B260" s="37" t="s">
        <v>2279</v>
      </c>
      <c r="C260" s="97">
        <v>40712975300028</v>
      </c>
      <c r="D260" s="97" t="str">
        <f>VLOOKUP(C260,'Hemis baza'!K:AJ,26,)</f>
        <v>438211100073</v>
      </c>
      <c r="E260" s="24" t="str">
        <f>VLOOKUP(C260,'Hemis baza'!K:AF,13,)</f>
        <v>To‘lov-shartnoma</v>
      </c>
      <c r="F260" s="109" t="str">
        <f>VLOOKUP(C260,'Hemis baza'!K:AF,3,)</f>
        <v>4-kurs</v>
      </c>
      <c r="G260" s="37" t="s">
        <v>270</v>
      </c>
      <c r="H260" s="404" t="str">
        <f>VLOOKUP(C260,'Hemis baza'!K:AF,5,)</f>
        <v>1-21 XTA</v>
      </c>
      <c r="I260" s="403" t="str">
        <f>VLOOKUP(C260,'Hemis baza'!K:AF,11,)</f>
        <v>Bakalavr</v>
      </c>
      <c r="J260" s="23" t="str">
        <f>VLOOKUP(C260,'Hemis baza'!K:AF,12,)</f>
        <v>Kunduzgi</v>
      </c>
      <c r="K260" s="88" t="s">
        <v>4273</v>
      </c>
      <c r="L260" s="50">
        <v>15000000</v>
      </c>
      <c r="M260" s="50">
        <f>SUMIF('BR 4'!B:B,'4-kurs'!C260,'BR 4'!H:H)</f>
        <v>15000000</v>
      </c>
      <c r="N260" s="12">
        <f t="shared" si="29"/>
        <v>0</v>
      </c>
      <c r="O260" s="50"/>
      <c r="P260" s="12">
        <f t="shared" si="30"/>
        <v>0</v>
      </c>
      <c r="Q260" s="37"/>
      <c r="T260" s="50">
        <f t="shared" si="28"/>
        <v>0</v>
      </c>
      <c r="U260" s="50">
        <v>15000000</v>
      </c>
      <c r="V260" s="50">
        <v>0</v>
      </c>
      <c r="AA260" s="539">
        <f t="shared" si="31"/>
        <v>15000000</v>
      </c>
      <c r="AB260" s="539">
        <f t="shared" si="32"/>
        <v>15000000</v>
      </c>
      <c r="AC260" s="539">
        <f t="shared" si="33"/>
        <v>0</v>
      </c>
      <c r="AD260" s="539">
        <f t="shared" si="34"/>
        <v>0</v>
      </c>
    </row>
    <row r="261" spans="1:30" x14ac:dyDescent="0.25">
      <c r="A261" s="89">
        <f>SUBTOTAL(103,$B$2:B261)</f>
        <v>260</v>
      </c>
      <c r="B261" s="37" t="s">
        <v>4274</v>
      </c>
      <c r="C261" s="97">
        <v>41212951130012</v>
      </c>
      <c r="D261" s="97" t="str">
        <f>VLOOKUP(C261,'Hemis baza'!K:AJ,26,)</f>
        <v>438221100159</v>
      </c>
      <c r="E261" s="24" t="str">
        <f>VLOOKUP(C261,'Hemis baza'!K:AF,13,)</f>
        <v>To‘lov-shartnoma</v>
      </c>
      <c r="F261" s="109" t="str">
        <f>VLOOKUP(C261,'Hemis baza'!K:AF,3,)</f>
        <v>4-kurs</v>
      </c>
      <c r="G261" s="37" t="s">
        <v>5604</v>
      </c>
      <c r="H261" s="404" t="str">
        <f>VLOOKUP(C261,'Hemis baza'!K:AF,5,)</f>
        <v>S4-21 AP</v>
      </c>
      <c r="I261" s="403" t="str">
        <f>VLOOKUP(C261,'Hemis baza'!K:AF,11,)</f>
        <v>Bakalavr</v>
      </c>
      <c r="J261" s="23" t="str">
        <f>VLOOKUP(C261,'Hemis baza'!K:AF,12,)</f>
        <v>Sirtqi</v>
      </c>
      <c r="K261" s="88" t="s">
        <v>4275</v>
      </c>
      <c r="L261" s="50">
        <v>12000000</v>
      </c>
      <c r="M261" s="50">
        <f>SUMIF('BR 4'!B:B,'4-kurs'!C261,'BR 4'!H:H)</f>
        <v>8100000</v>
      </c>
      <c r="N261" s="12">
        <f t="shared" si="29"/>
        <v>3900000</v>
      </c>
      <c r="O261" s="50"/>
      <c r="P261" s="12">
        <f t="shared" si="30"/>
        <v>0</v>
      </c>
      <c r="Q261" s="37"/>
      <c r="T261" s="50">
        <f t="shared" si="28"/>
        <v>0</v>
      </c>
      <c r="U261" s="50">
        <v>8100000</v>
      </c>
      <c r="V261" s="50">
        <v>4500000</v>
      </c>
      <c r="AA261" s="539">
        <f t="shared" si="31"/>
        <v>12000000</v>
      </c>
      <c r="AB261" s="539">
        <f t="shared" si="32"/>
        <v>8100000</v>
      </c>
      <c r="AC261" s="539">
        <f t="shared" si="33"/>
        <v>3900000</v>
      </c>
      <c r="AD261" s="539">
        <f t="shared" si="34"/>
        <v>0</v>
      </c>
    </row>
    <row r="262" spans="1:30" x14ac:dyDescent="0.25">
      <c r="A262" s="89">
        <f>SUBTOTAL(103,$B$2:B262)</f>
        <v>261</v>
      </c>
      <c r="B262" s="37" t="s">
        <v>2286</v>
      </c>
      <c r="C262" s="97">
        <v>32810891140012</v>
      </c>
      <c r="D262" s="97" t="str">
        <f>VLOOKUP(C262,'Hemis baza'!K:AJ,26,)</f>
        <v>438211100275</v>
      </c>
      <c r="E262" s="24" t="str">
        <f>VLOOKUP(C262,'Hemis baza'!K:AF,13,)</f>
        <v>To‘lov-shartnoma</v>
      </c>
      <c r="F262" s="109" t="str">
        <f>VLOOKUP(C262,'Hemis baza'!K:AF,3,)</f>
        <v>4-kurs</v>
      </c>
      <c r="G262" s="37" t="s">
        <v>4882</v>
      </c>
      <c r="H262" s="404" t="str">
        <f>VLOOKUP(C262,'Hemis baza'!K:AF,5,)</f>
        <v>S3-21 AP</v>
      </c>
      <c r="I262" s="403" t="str">
        <f>VLOOKUP(C262,'Hemis baza'!K:AF,11,)</f>
        <v>Bakalavr</v>
      </c>
      <c r="J262" s="23" t="str">
        <f>VLOOKUP(C262,'Hemis baza'!K:AF,12,)</f>
        <v>Sirtqi</v>
      </c>
      <c r="K262" s="88" t="s">
        <v>4276</v>
      </c>
      <c r="L262" s="50">
        <v>12000000</v>
      </c>
      <c r="M262" s="50">
        <f>SUMIF('BR 4'!B:B,'4-kurs'!C262,'BR 4'!H:H)</f>
        <v>6000000</v>
      </c>
      <c r="N262" s="12">
        <f t="shared" si="29"/>
        <v>6000000</v>
      </c>
      <c r="O262" s="50"/>
      <c r="P262" s="12">
        <f t="shared" si="30"/>
        <v>0</v>
      </c>
      <c r="Q262" s="37"/>
      <c r="T262" s="50">
        <f t="shared" si="28"/>
        <v>0</v>
      </c>
      <c r="U262" s="50">
        <v>6000000</v>
      </c>
      <c r="V262" s="50">
        <v>0</v>
      </c>
      <c r="AA262" s="539">
        <f t="shared" si="31"/>
        <v>12000000</v>
      </c>
      <c r="AB262" s="539">
        <f t="shared" si="32"/>
        <v>6000000</v>
      </c>
      <c r="AC262" s="539">
        <f t="shared" si="33"/>
        <v>6000000</v>
      </c>
      <c r="AD262" s="539">
        <f t="shared" si="34"/>
        <v>0</v>
      </c>
    </row>
    <row r="263" spans="1:30" x14ac:dyDescent="0.25">
      <c r="A263" s="89">
        <f>SUBTOTAL(103,$B$2:B263)</f>
        <v>262</v>
      </c>
      <c r="B263" s="37" t="s">
        <v>2293</v>
      </c>
      <c r="C263" s="97">
        <v>60108045350022</v>
      </c>
      <c r="D263" s="97" t="e">
        <f>VLOOKUP(C263,'Hemis baza'!K:AJ,26,)</f>
        <v>#N/A</v>
      </c>
      <c r="E263" s="24" t="e">
        <f>VLOOKUP(C263,'Hemis baza'!K:AF,13,)</f>
        <v>#N/A</v>
      </c>
      <c r="F263" s="109" t="e">
        <f>VLOOKUP(C263,'Hemis baza'!K:AF,3,)</f>
        <v>#N/A</v>
      </c>
      <c r="G263" s="37" t="s">
        <v>5605</v>
      </c>
      <c r="H263" s="404" t="e">
        <f>VLOOKUP(C263,'Hemis baza'!K:AF,5,)</f>
        <v>#N/A</v>
      </c>
      <c r="I263" s="403" t="e">
        <f>VLOOKUP(C263,'Hemis baza'!K:AF,11,)</f>
        <v>#N/A</v>
      </c>
      <c r="J263" s="23" t="e">
        <f>VLOOKUP(C263,'Hemis baza'!K:AF,12,)</f>
        <v>#N/A</v>
      </c>
      <c r="K263" s="88" t="s">
        <v>4277</v>
      </c>
      <c r="L263" s="50">
        <v>15000000</v>
      </c>
      <c r="M263" s="50">
        <f>SUMIF('BR 4'!B:B,'4-kurs'!C263,'BR 4'!H:H)</f>
        <v>0</v>
      </c>
      <c r="N263" s="12">
        <f t="shared" si="29"/>
        <v>15000000</v>
      </c>
      <c r="O263" s="50"/>
      <c r="P263" s="12">
        <f t="shared" si="30"/>
        <v>0</v>
      </c>
      <c r="Q263" s="37" t="s">
        <v>7179</v>
      </c>
      <c r="T263" s="50">
        <f t="shared" si="28"/>
        <v>0</v>
      </c>
      <c r="U263" s="50">
        <v>0</v>
      </c>
      <c r="V263" s="50">
        <v>2000000</v>
      </c>
      <c r="AA263" s="539">
        <f t="shared" si="31"/>
        <v>15000000</v>
      </c>
      <c r="AB263" s="539">
        <f t="shared" si="32"/>
        <v>0</v>
      </c>
      <c r="AC263" s="539">
        <f t="shared" si="33"/>
        <v>15000000</v>
      </c>
      <c r="AD263" s="539">
        <f t="shared" si="34"/>
        <v>0</v>
      </c>
    </row>
    <row r="264" spans="1:30" x14ac:dyDescent="0.25">
      <c r="A264" s="89">
        <f>SUBTOTAL(103,$B$2:B264)</f>
        <v>263</v>
      </c>
      <c r="B264" s="37" t="s">
        <v>4278</v>
      </c>
      <c r="C264" s="97">
        <v>52212045260010</v>
      </c>
      <c r="D264" s="97" t="str">
        <f>VLOOKUP(C264,'Hemis baza'!K:AJ,26,)</f>
        <v>438221100004</v>
      </c>
      <c r="E264" s="24" t="str">
        <f>VLOOKUP(C264,'Hemis baza'!K:AF,13,)</f>
        <v>To‘lov-shartnoma</v>
      </c>
      <c r="F264" s="109" t="str">
        <f>VLOOKUP(C264,'Hemis baza'!K:AF,3,)</f>
        <v>4-kurs</v>
      </c>
      <c r="G264" s="37" t="s">
        <v>270</v>
      </c>
      <c r="H264" s="404" t="str">
        <f>VLOOKUP(C264,'Hemis baza'!K:AF,5,)</f>
        <v>2-21 XTA</v>
      </c>
      <c r="I264" s="403" t="str">
        <f>VLOOKUP(C264,'Hemis baza'!K:AF,11,)</f>
        <v>Bakalavr</v>
      </c>
      <c r="J264" s="23" t="str">
        <f>VLOOKUP(C264,'Hemis baza'!K:AF,12,)</f>
        <v>Kunduzgi</v>
      </c>
      <c r="K264" s="88" t="s">
        <v>4279</v>
      </c>
      <c r="L264" s="50">
        <v>15000000</v>
      </c>
      <c r="M264" s="50">
        <f>SUMIF('BR 4'!B:B,'4-kurs'!C264,'BR 4'!H:H)</f>
        <v>15000000</v>
      </c>
      <c r="N264" s="12">
        <f t="shared" si="29"/>
        <v>0</v>
      </c>
      <c r="O264" s="50"/>
      <c r="P264" s="12">
        <f t="shared" si="30"/>
        <v>0</v>
      </c>
      <c r="Q264" s="37"/>
      <c r="T264" s="50">
        <f t="shared" si="28"/>
        <v>0</v>
      </c>
      <c r="U264" s="50">
        <v>15000000</v>
      </c>
      <c r="V264" s="50">
        <v>3000000</v>
      </c>
      <c r="AA264" s="539">
        <f t="shared" si="31"/>
        <v>15000000</v>
      </c>
      <c r="AB264" s="539">
        <f t="shared" si="32"/>
        <v>15000000</v>
      </c>
      <c r="AC264" s="539">
        <f t="shared" si="33"/>
        <v>0</v>
      </c>
      <c r="AD264" s="539">
        <f t="shared" si="34"/>
        <v>0</v>
      </c>
    </row>
    <row r="265" spans="1:30" x14ac:dyDescent="0.25">
      <c r="A265" s="89">
        <f>SUBTOTAL(103,$B$2:B265)</f>
        <v>264</v>
      </c>
      <c r="B265" s="37" t="s">
        <v>2296</v>
      </c>
      <c r="C265" s="97">
        <v>61201005350027</v>
      </c>
      <c r="D265" s="97" t="str">
        <f>VLOOKUP(C265,'Hemis baza'!K:AJ,26,)</f>
        <v>438211100231</v>
      </c>
      <c r="E265" s="24" t="str">
        <f>VLOOKUP(C265,'Hemis baza'!K:AF,13,)</f>
        <v>To‘lov-shartnoma</v>
      </c>
      <c r="F265" s="109" t="str">
        <f>VLOOKUP(C265,'Hemis baza'!K:AF,3,)</f>
        <v>4-kurs</v>
      </c>
      <c r="G265" s="37" t="s">
        <v>5604</v>
      </c>
      <c r="H265" s="404" t="str">
        <f>VLOOKUP(C265,'Hemis baza'!K:AF,5,)</f>
        <v>S4-21 AP</v>
      </c>
      <c r="I265" s="403" t="str">
        <f>VLOOKUP(C265,'Hemis baza'!K:AF,11,)</f>
        <v>Bakalavr</v>
      </c>
      <c r="J265" s="23" t="str">
        <f>VLOOKUP(C265,'Hemis baza'!K:AF,12,)</f>
        <v>Sirtqi</v>
      </c>
      <c r="K265" s="88" t="s">
        <v>4280</v>
      </c>
      <c r="L265" s="50">
        <v>12000000</v>
      </c>
      <c r="M265" s="50">
        <f>SUMIF('BR 4'!B:B,'4-kurs'!C265,'BR 4'!H:H)</f>
        <v>12000000</v>
      </c>
      <c r="N265" s="12">
        <f t="shared" si="29"/>
        <v>0</v>
      </c>
      <c r="O265" s="50"/>
      <c r="P265" s="12">
        <f t="shared" si="30"/>
        <v>0</v>
      </c>
      <c r="Q265" s="37"/>
      <c r="T265" s="50">
        <f t="shared" si="28"/>
        <v>0</v>
      </c>
      <c r="U265" s="50">
        <v>12000000</v>
      </c>
      <c r="V265" s="50">
        <v>0</v>
      </c>
      <c r="AA265" s="539">
        <f t="shared" si="31"/>
        <v>12000000</v>
      </c>
      <c r="AB265" s="539">
        <f t="shared" si="32"/>
        <v>12000000</v>
      </c>
      <c r="AC265" s="539">
        <f t="shared" si="33"/>
        <v>0</v>
      </c>
      <c r="AD265" s="539">
        <f t="shared" si="34"/>
        <v>0</v>
      </c>
    </row>
    <row r="266" spans="1:30" x14ac:dyDescent="0.25">
      <c r="A266" s="89">
        <f>SUBTOTAL(103,$B$2:B266)</f>
        <v>265</v>
      </c>
      <c r="B266" s="37" t="s">
        <v>2297</v>
      </c>
      <c r="C266" s="97">
        <v>62303035350011</v>
      </c>
      <c r="D266" s="97" t="str">
        <f>VLOOKUP(C266,'Hemis baza'!K:AJ,26,)</f>
        <v>438211100019</v>
      </c>
      <c r="E266" s="24" t="str">
        <f>VLOOKUP(C266,'Hemis baza'!K:AF,13,)</f>
        <v>To‘lov-shartnoma</v>
      </c>
      <c r="F266" s="109" t="str">
        <f>VLOOKUP(C266,'Hemis baza'!K:AF,3,)</f>
        <v>4-kurs</v>
      </c>
      <c r="G266" s="37" t="s">
        <v>5605</v>
      </c>
      <c r="H266" s="404" t="str">
        <f>VLOOKUP(C266,'Hemis baza'!K:AF,5,)</f>
        <v>1-21 MBTXT</v>
      </c>
      <c r="I266" s="403" t="str">
        <f>VLOOKUP(C266,'Hemis baza'!K:AF,11,)</f>
        <v>Bakalavr</v>
      </c>
      <c r="J266" s="23" t="str">
        <f>VLOOKUP(C266,'Hemis baza'!K:AF,12,)</f>
        <v>Kunduzgi</v>
      </c>
      <c r="K266" s="88" t="s">
        <v>4281</v>
      </c>
      <c r="L266" s="50">
        <v>15000000</v>
      </c>
      <c r="M266" s="50">
        <f>SUMIF('BR 4'!B:B,'4-kurs'!C266,'BR 4'!H:H)</f>
        <v>15000000</v>
      </c>
      <c r="N266" s="12">
        <f t="shared" si="29"/>
        <v>0</v>
      </c>
      <c r="O266" s="50"/>
      <c r="P266" s="12">
        <f t="shared" si="30"/>
        <v>0</v>
      </c>
      <c r="Q266" s="37"/>
      <c r="T266" s="50">
        <f t="shared" ref="T266:T279" si="35">M266-U266</f>
        <v>0</v>
      </c>
      <c r="U266" s="50">
        <v>15000000</v>
      </c>
      <c r="V266" s="50">
        <v>0</v>
      </c>
      <c r="AA266" s="539">
        <f t="shared" si="31"/>
        <v>15000000</v>
      </c>
      <c r="AB266" s="539">
        <f t="shared" si="32"/>
        <v>15000000</v>
      </c>
      <c r="AC266" s="539">
        <f t="shared" si="33"/>
        <v>0</v>
      </c>
      <c r="AD266" s="539">
        <f t="shared" si="34"/>
        <v>0</v>
      </c>
    </row>
    <row r="267" spans="1:30" x14ac:dyDescent="0.25">
      <c r="A267" s="89">
        <f>SUBTOTAL(103,$B$2:B267)</f>
        <v>266</v>
      </c>
      <c r="B267" s="37" t="s">
        <v>4282</v>
      </c>
      <c r="C267" s="97">
        <v>63112025280019</v>
      </c>
      <c r="D267" s="97" t="str">
        <f>VLOOKUP(C267,'Hemis baza'!K:AJ,26,)</f>
        <v>438231100485</v>
      </c>
      <c r="E267" s="24" t="str">
        <f>VLOOKUP(C267,'Hemis baza'!K:AF,13,)</f>
        <v>To‘lov-shartnoma</v>
      </c>
      <c r="F267" s="109" t="str">
        <f>VLOOKUP(C267,'Hemis baza'!K:AF,3,)</f>
        <v>4-kurs</v>
      </c>
      <c r="G267" s="37" t="s">
        <v>4882</v>
      </c>
      <c r="H267" s="404" t="str">
        <f>VLOOKUP(C267,'Hemis baza'!K:AF,5,)</f>
        <v>S3-21 AP</v>
      </c>
      <c r="I267" s="403" t="str">
        <f>VLOOKUP(C267,'Hemis baza'!K:AF,11,)</f>
        <v>Bakalavr</v>
      </c>
      <c r="J267" s="23" t="str">
        <f>VLOOKUP(C267,'Hemis baza'!K:AF,12,)</f>
        <v>Sirtqi</v>
      </c>
      <c r="K267" s="88" t="s">
        <v>5080</v>
      </c>
      <c r="L267" s="50">
        <v>12000000</v>
      </c>
      <c r="M267" s="50">
        <f>SUMIF('BR 4'!B:B,'4-kurs'!C267,'BR 4'!H:H)</f>
        <v>10500000</v>
      </c>
      <c r="N267" s="12">
        <f t="shared" si="29"/>
        <v>1500000</v>
      </c>
      <c r="O267" s="50"/>
      <c r="P267" s="12">
        <f t="shared" si="30"/>
        <v>0</v>
      </c>
      <c r="Q267" s="37" t="s">
        <v>4314</v>
      </c>
      <c r="T267" s="50">
        <f t="shared" si="35"/>
        <v>0</v>
      </c>
      <c r="U267" s="50">
        <v>10500000</v>
      </c>
      <c r="V267" s="50">
        <v>0</v>
      </c>
      <c r="AA267" s="539">
        <f t="shared" si="31"/>
        <v>12000000</v>
      </c>
      <c r="AB267" s="539">
        <f t="shared" si="32"/>
        <v>10500000</v>
      </c>
      <c r="AC267" s="539">
        <f t="shared" si="33"/>
        <v>1500000</v>
      </c>
      <c r="AD267" s="539">
        <f t="shared" si="34"/>
        <v>0</v>
      </c>
    </row>
    <row r="268" spans="1:30" x14ac:dyDescent="0.25">
      <c r="A268" s="89">
        <f>SUBTOTAL(103,$B$2:B268)</f>
        <v>267</v>
      </c>
      <c r="B268" s="37" t="s">
        <v>2299</v>
      </c>
      <c r="C268" s="97">
        <v>62309035340012</v>
      </c>
      <c r="D268" s="97" t="str">
        <f>VLOOKUP(C268,'Hemis baza'!K:AJ,26,)</f>
        <v>438211100021</v>
      </c>
      <c r="E268" s="24" t="str">
        <f>VLOOKUP(C268,'Hemis baza'!K:AF,13,)</f>
        <v>To‘lov-shartnoma</v>
      </c>
      <c r="F268" s="109" t="str">
        <f>VLOOKUP(C268,'Hemis baza'!K:AF,3,)</f>
        <v>4-kurs</v>
      </c>
      <c r="G268" s="37" t="s">
        <v>5605</v>
      </c>
      <c r="H268" s="404" t="str">
        <f>VLOOKUP(C268,'Hemis baza'!K:AF,5,)</f>
        <v>1-21 MBTXT</v>
      </c>
      <c r="I268" s="403" t="str">
        <f>VLOOKUP(C268,'Hemis baza'!K:AF,11,)</f>
        <v>Bakalavr</v>
      </c>
      <c r="J268" s="23" t="str">
        <f>VLOOKUP(C268,'Hemis baza'!K:AF,12,)</f>
        <v>Kunduzgi</v>
      </c>
      <c r="K268" s="88" t="s">
        <v>4283</v>
      </c>
      <c r="L268" s="50">
        <v>15000000</v>
      </c>
      <c r="M268" s="50">
        <f>SUMIF('BR 4'!B:B,'4-kurs'!C268,'BR 4'!H:H)</f>
        <v>7500000</v>
      </c>
      <c r="N268" s="12">
        <f t="shared" si="29"/>
        <v>7500000</v>
      </c>
      <c r="O268" s="50"/>
      <c r="P268" s="12">
        <f t="shared" si="30"/>
        <v>0</v>
      </c>
      <c r="Q268" s="37"/>
      <c r="T268" s="50">
        <f t="shared" si="35"/>
        <v>0</v>
      </c>
      <c r="U268" s="50">
        <v>7500000</v>
      </c>
      <c r="V268" s="50">
        <v>0</v>
      </c>
      <c r="AA268" s="539">
        <f t="shared" si="31"/>
        <v>15000000</v>
      </c>
      <c r="AB268" s="539">
        <f t="shared" si="32"/>
        <v>7500000</v>
      </c>
      <c r="AC268" s="539">
        <f t="shared" si="33"/>
        <v>7500000</v>
      </c>
      <c r="AD268" s="539">
        <f t="shared" si="34"/>
        <v>0</v>
      </c>
    </row>
    <row r="269" spans="1:30" x14ac:dyDescent="0.25">
      <c r="A269" s="89">
        <f>SUBTOTAL(103,$B$2:B269)</f>
        <v>268</v>
      </c>
      <c r="B269" s="37" t="s">
        <v>2301</v>
      </c>
      <c r="C269" s="97">
        <v>63107045370015</v>
      </c>
      <c r="D269" s="97" t="str">
        <f>VLOOKUP(C269,'Hemis baza'!K:AJ,26,)</f>
        <v>438211100150</v>
      </c>
      <c r="E269" s="24" t="str">
        <f>VLOOKUP(C269,'Hemis baza'!K:AF,13,)</f>
        <v>To‘lov-shartnoma</v>
      </c>
      <c r="F269" s="109" t="str">
        <f>VLOOKUP(C269,'Hemis baza'!K:AF,3,)</f>
        <v>4-kurs</v>
      </c>
      <c r="G269" s="37" t="s">
        <v>4882</v>
      </c>
      <c r="H269" s="404" t="str">
        <f>VLOOKUP(C269,'Hemis baza'!K:AF,5,)</f>
        <v>2-21 AP</v>
      </c>
      <c r="I269" s="403" t="str">
        <f>VLOOKUP(C269,'Hemis baza'!K:AF,11,)</f>
        <v>Bakalavr</v>
      </c>
      <c r="J269" s="23" t="str">
        <f>VLOOKUP(C269,'Hemis baza'!K:AF,12,)</f>
        <v>Kunduzgi</v>
      </c>
      <c r="K269" s="88" t="s">
        <v>4284</v>
      </c>
      <c r="L269" s="50">
        <v>15000000</v>
      </c>
      <c r="M269" s="50">
        <f>SUMIF('BR 4'!B:B,'4-kurs'!C269,'BR 4'!H:H)</f>
        <v>10500000</v>
      </c>
      <c r="N269" s="12">
        <f t="shared" si="29"/>
        <v>4500000</v>
      </c>
      <c r="O269" s="50"/>
      <c r="P269" s="12">
        <f t="shared" si="30"/>
        <v>0</v>
      </c>
      <c r="Q269" s="37"/>
      <c r="T269" s="50">
        <f t="shared" si="35"/>
        <v>0</v>
      </c>
      <c r="U269" s="50">
        <v>10500000</v>
      </c>
      <c r="V269" s="50">
        <v>2000000</v>
      </c>
      <c r="AA269" s="539">
        <f t="shared" si="31"/>
        <v>15000000</v>
      </c>
      <c r="AB269" s="539">
        <f t="shared" si="32"/>
        <v>10500000</v>
      </c>
      <c r="AC269" s="539">
        <f t="shared" si="33"/>
        <v>4500000</v>
      </c>
      <c r="AD269" s="539">
        <f t="shared" si="34"/>
        <v>0</v>
      </c>
    </row>
    <row r="270" spans="1:30" x14ac:dyDescent="0.25">
      <c r="A270" s="89">
        <f>SUBTOTAL(103,$B$2:B270)</f>
        <v>269</v>
      </c>
      <c r="B270" s="37" t="s">
        <v>2309</v>
      </c>
      <c r="C270" s="97">
        <v>63110035260016</v>
      </c>
      <c r="D270" s="97" t="str">
        <f>VLOOKUP(C270,'Hemis baza'!K:AJ,26,)</f>
        <v>438211100141</v>
      </c>
      <c r="E270" s="24" t="str">
        <f>VLOOKUP(C270,'Hemis baza'!K:AF,13,)</f>
        <v>To‘lov-shartnoma</v>
      </c>
      <c r="F270" s="109" t="str">
        <f>VLOOKUP(C270,'Hemis baza'!K:AF,3,)</f>
        <v>4-kurs</v>
      </c>
      <c r="G270" s="37" t="s">
        <v>4882</v>
      </c>
      <c r="H270" s="404" t="str">
        <f>VLOOKUP(C270,'Hemis baza'!K:AF,5,)</f>
        <v>1-21 AP</v>
      </c>
      <c r="I270" s="403" t="str">
        <f>VLOOKUP(C270,'Hemis baza'!K:AF,11,)</f>
        <v>Bakalavr</v>
      </c>
      <c r="J270" s="23" t="str">
        <f>VLOOKUP(C270,'Hemis baza'!K:AF,12,)</f>
        <v>Kunduzgi</v>
      </c>
      <c r="K270" s="88" t="s">
        <v>4285</v>
      </c>
      <c r="L270" s="50">
        <v>15000000</v>
      </c>
      <c r="M270" s="50">
        <f>SUMIF('BR 4'!B:B,'4-kurs'!C270,'BR 4'!H:H)</f>
        <v>10000000</v>
      </c>
      <c r="N270" s="12">
        <f t="shared" si="29"/>
        <v>5000000</v>
      </c>
      <c r="O270" s="50"/>
      <c r="P270" s="12">
        <f t="shared" si="30"/>
        <v>0</v>
      </c>
      <c r="Q270" s="37"/>
      <c r="T270" s="50">
        <f t="shared" si="35"/>
        <v>0</v>
      </c>
      <c r="U270" s="50">
        <v>10000000</v>
      </c>
      <c r="V270" s="50">
        <v>0</v>
      </c>
      <c r="AA270" s="539">
        <f t="shared" si="31"/>
        <v>15000000</v>
      </c>
      <c r="AB270" s="539">
        <f t="shared" si="32"/>
        <v>10000000</v>
      </c>
      <c r="AC270" s="539">
        <f t="shared" si="33"/>
        <v>5000000</v>
      </c>
      <c r="AD270" s="539">
        <f t="shared" si="34"/>
        <v>0</v>
      </c>
    </row>
    <row r="271" spans="1:30" x14ac:dyDescent="0.25">
      <c r="A271" s="89">
        <f>SUBTOTAL(103,$B$2:B271)</f>
        <v>270</v>
      </c>
      <c r="B271" s="37" t="s">
        <v>2312</v>
      </c>
      <c r="C271" s="97">
        <v>40905911000025</v>
      </c>
      <c r="D271" s="97" t="str">
        <f>VLOOKUP(C271,'Hemis baza'!K:AJ,26,)</f>
        <v>438211100037</v>
      </c>
      <c r="E271" s="24" t="str">
        <f>VLOOKUP(C271,'Hemis baza'!K:AF,13,)</f>
        <v>To‘lov-shartnoma</v>
      </c>
      <c r="F271" s="109" t="str">
        <f>VLOOKUP(C271,'Hemis baza'!K:AF,3,)</f>
        <v>4-kurs</v>
      </c>
      <c r="G271" s="37" t="s">
        <v>5604</v>
      </c>
      <c r="H271" s="404" t="str">
        <f>VLOOKUP(C271,'Hemis baza'!K:AF,5,)</f>
        <v>S1-21 OP</v>
      </c>
      <c r="I271" s="403" t="str">
        <f>VLOOKUP(C271,'Hemis baza'!K:AF,11,)</f>
        <v>Bakalavr</v>
      </c>
      <c r="J271" s="23" t="str">
        <f>VLOOKUP(C271,'Hemis baza'!K:AF,12,)</f>
        <v>Sirtqi</v>
      </c>
      <c r="K271" s="88" t="s">
        <v>4286</v>
      </c>
      <c r="L271" s="50">
        <v>12000000</v>
      </c>
      <c r="M271" s="50">
        <f>SUMIF('BR 4'!B:B,'4-kurs'!C271,'BR 4'!H:H)</f>
        <v>12003000</v>
      </c>
      <c r="N271" s="12">
        <f t="shared" si="29"/>
        <v>0</v>
      </c>
      <c r="O271" s="50"/>
      <c r="P271" s="12">
        <f t="shared" si="30"/>
        <v>3000</v>
      </c>
      <c r="Q271" s="37"/>
      <c r="T271" s="50">
        <f t="shared" si="35"/>
        <v>0</v>
      </c>
      <c r="U271" s="50">
        <v>12003000</v>
      </c>
      <c r="V271" s="50">
        <v>1000000</v>
      </c>
      <c r="AA271" s="539">
        <f t="shared" si="31"/>
        <v>12000000</v>
      </c>
      <c r="AB271" s="539">
        <f t="shared" si="32"/>
        <v>12003000</v>
      </c>
      <c r="AC271" s="539">
        <f t="shared" si="33"/>
        <v>0</v>
      </c>
      <c r="AD271" s="539">
        <f t="shared" si="34"/>
        <v>3000</v>
      </c>
    </row>
    <row r="272" spans="1:30" x14ac:dyDescent="0.25">
      <c r="A272" s="89">
        <f>SUBTOTAL(103,$B$2:B272)</f>
        <v>271</v>
      </c>
      <c r="B272" s="37" t="s">
        <v>2315</v>
      </c>
      <c r="C272" s="97">
        <v>60907045350027</v>
      </c>
      <c r="D272" s="97" t="str">
        <f>VLOOKUP(C272,'Hemis baza'!K:AJ,26,)</f>
        <v>438211100164</v>
      </c>
      <c r="E272" s="24" t="str">
        <f>VLOOKUP(C272,'Hemis baza'!K:AF,13,)</f>
        <v>To‘lov-shartnoma</v>
      </c>
      <c r="F272" s="109" t="str">
        <f>VLOOKUP(C272,'Hemis baza'!K:AF,3,)</f>
        <v>4-kurs</v>
      </c>
      <c r="G272" s="37" t="s">
        <v>4882</v>
      </c>
      <c r="H272" s="404" t="str">
        <f>VLOOKUP(C272,'Hemis baza'!K:AF,5,)</f>
        <v>2-21 AP</v>
      </c>
      <c r="I272" s="403" t="str">
        <f>VLOOKUP(C272,'Hemis baza'!K:AF,11,)</f>
        <v>Bakalavr</v>
      </c>
      <c r="J272" s="23" t="str">
        <f>VLOOKUP(C272,'Hemis baza'!K:AF,12,)</f>
        <v>Kunduzgi</v>
      </c>
      <c r="K272" s="88" t="s">
        <v>4287</v>
      </c>
      <c r="L272" s="50">
        <v>15000000</v>
      </c>
      <c r="M272" s="50">
        <f>SUMIF('BR 4'!B:B,'4-kurs'!C272,'BR 4'!H:H)</f>
        <v>7508000</v>
      </c>
      <c r="N272" s="12">
        <f t="shared" si="29"/>
        <v>7492000</v>
      </c>
      <c r="O272" s="50"/>
      <c r="P272" s="12">
        <f t="shared" si="30"/>
        <v>0</v>
      </c>
      <c r="Q272" s="37"/>
      <c r="T272" s="50">
        <f t="shared" si="35"/>
        <v>0</v>
      </c>
      <c r="U272" s="50">
        <v>7508000</v>
      </c>
      <c r="V272" s="50">
        <v>0</v>
      </c>
      <c r="AA272" s="539">
        <f t="shared" si="31"/>
        <v>15000000</v>
      </c>
      <c r="AB272" s="539">
        <f t="shared" si="32"/>
        <v>7508000</v>
      </c>
      <c r="AC272" s="539">
        <f t="shared" si="33"/>
        <v>7492000</v>
      </c>
      <c r="AD272" s="539">
        <f t="shared" si="34"/>
        <v>0</v>
      </c>
    </row>
    <row r="273" spans="1:30" x14ac:dyDescent="0.25">
      <c r="A273" s="89">
        <f>SUBTOTAL(103,$B$2:B273)</f>
        <v>272</v>
      </c>
      <c r="B273" s="37" t="s">
        <v>2318</v>
      </c>
      <c r="C273" s="97">
        <v>61712035470035</v>
      </c>
      <c r="D273" s="97" t="str">
        <f>VLOOKUP(C273,'Hemis baza'!K:AJ,26,)</f>
        <v>438211100062</v>
      </c>
      <c r="E273" s="24" t="str">
        <f>VLOOKUP(C273,'Hemis baza'!K:AF,13,)</f>
        <v>To‘lov-shartnoma</v>
      </c>
      <c r="F273" s="109" t="str">
        <f>VLOOKUP(C273,'Hemis baza'!K:AF,3,)</f>
        <v>4-kurs</v>
      </c>
      <c r="G273" s="37" t="s">
        <v>5604</v>
      </c>
      <c r="H273" s="404" t="str">
        <f>VLOOKUP(C273,'Hemis baza'!K:AF,5,)</f>
        <v>S1-21 OP</v>
      </c>
      <c r="I273" s="403" t="str">
        <f>VLOOKUP(C273,'Hemis baza'!K:AF,11,)</f>
        <v>Bakalavr</v>
      </c>
      <c r="J273" s="23" t="str">
        <f>VLOOKUP(C273,'Hemis baza'!K:AF,12,)</f>
        <v>Sirtqi</v>
      </c>
      <c r="K273" s="88" t="s">
        <v>4288</v>
      </c>
      <c r="L273" s="50">
        <v>12000000</v>
      </c>
      <c r="M273" s="50">
        <f>SUMIF('BR 4'!B:B,'4-kurs'!C273,'BR 4'!H:H)</f>
        <v>9000000</v>
      </c>
      <c r="N273" s="12">
        <f t="shared" si="29"/>
        <v>3000000</v>
      </c>
      <c r="O273" s="50"/>
      <c r="P273" s="12">
        <f t="shared" si="30"/>
        <v>0</v>
      </c>
      <c r="Q273" s="37"/>
      <c r="T273" s="50">
        <f t="shared" si="35"/>
        <v>0</v>
      </c>
      <c r="U273" s="50">
        <v>9000000</v>
      </c>
      <c r="V273" s="50">
        <v>0</v>
      </c>
      <c r="AA273" s="539">
        <f t="shared" si="31"/>
        <v>12000000</v>
      </c>
      <c r="AB273" s="539">
        <f t="shared" si="32"/>
        <v>9000000</v>
      </c>
      <c r="AC273" s="539">
        <f t="shared" si="33"/>
        <v>3000000</v>
      </c>
      <c r="AD273" s="539">
        <f t="shared" si="34"/>
        <v>0</v>
      </c>
    </row>
    <row r="274" spans="1:30" x14ac:dyDescent="0.25">
      <c r="A274" s="89">
        <f>SUBTOTAL(103,$B$2:B274)</f>
        <v>273</v>
      </c>
      <c r="B274" s="37" t="s">
        <v>2320</v>
      </c>
      <c r="C274" s="97">
        <v>40602975320031</v>
      </c>
      <c r="D274" s="97" t="str">
        <f>VLOOKUP(C274,'Hemis baza'!K:AJ,26,)</f>
        <v>438211100042</v>
      </c>
      <c r="E274" s="24" t="str">
        <f>VLOOKUP(C274,'Hemis baza'!K:AF,13,)</f>
        <v>To‘lov-shartnoma</v>
      </c>
      <c r="F274" s="109" t="str">
        <f>VLOOKUP(C274,'Hemis baza'!K:AF,3,)</f>
        <v>4-kurs</v>
      </c>
      <c r="G274" s="37" t="s">
        <v>5605</v>
      </c>
      <c r="H274" s="404" t="str">
        <f>VLOOKUP(C274,'Hemis baza'!K:AF,5,)</f>
        <v>1-21 MBTXT</v>
      </c>
      <c r="I274" s="403" t="str">
        <f>VLOOKUP(C274,'Hemis baza'!K:AF,11,)</f>
        <v>Bakalavr</v>
      </c>
      <c r="J274" s="23" t="str">
        <f>VLOOKUP(C274,'Hemis baza'!K:AF,12,)</f>
        <v>Kunduzgi</v>
      </c>
      <c r="K274" s="88" t="s">
        <v>4289</v>
      </c>
      <c r="L274" s="50">
        <v>15000000</v>
      </c>
      <c r="M274" s="50">
        <f>SUMIF('BR 4'!B:B,'4-kurs'!C274,'BR 4'!H:H)</f>
        <v>15000000</v>
      </c>
      <c r="N274" s="12">
        <f t="shared" si="29"/>
        <v>0</v>
      </c>
      <c r="O274" s="50"/>
      <c r="P274" s="12">
        <f t="shared" si="30"/>
        <v>0</v>
      </c>
      <c r="Q274" s="37"/>
      <c r="T274" s="50">
        <f t="shared" si="35"/>
        <v>0</v>
      </c>
      <c r="U274" s="50">
        <v>15000000</v>
      </c>
      <c r="V274" s="50">
        <v>0</v>
      </c>
      <c r="AA274" s="539">
        <f t="shared" si="31"/>
        <v>15000000</v>
      </c>
      <c r="AB274" s="539">
        <f t="shared" si="32"/>
        <v>15000000</v>
      </c>
      <c r="AC274" s="539">
        <f t="shared" si="33"/>
        <v>0</v>
      </c>
      <c r="AD274" s="539">
        <f t="shared" si="34"/>
        <v>0</v>
      </c>
    </row>
    <row r="275" spans="1:30" x14ac:dyDescent="0.25">
      <c r="A275" s="89">
        <f>SUBTOTAL(103,$B$2:B275)</f>
        <v>274</v>
      </c>
      <c r="B275" s="37" t="s">
        <v>2331</v>
      </c>
      <c r="C275" s="97">
        <v>62107045270011</v>
      </c>
      <c r="D275" s="97" t="str">
        <f>VLOOKUP(C275,'Hemis baza'!K:AJ,26,)</f>
        <v>438211100074</v>
      </c>
      <c r="E275" s="24" t="str">
        <f>VLOOKUP(C275,'Hemis baza'!K:AF,13,)</f>
        <v>To‘lov-shartnoma</v>
      </c>
      <c r="F275" s="109" t="str">
        <f>VLOOKUP(C275,'Hemis baza'!K:AF,3,)</f>
        <v>4-kurs</v>
      </c>
      <c r="G275" s="37" t="s">
        <v>270</v>
      </c>
      <c r="H275" s="404" t="str">
        <f>VLOOKUP(C275,'Hemis baza'!K:AF,5,)</f>
        <v>1-21 XTA</v>
      </c>
      <c r="I275" s="403" t="str">
        <f>VLOOKUP(C275,'Hemis baza'!K:AF,11,)</f>
        <v>Bakalavr</v>
      </c>
      <c r="J275" s="23" t="str">
        <f>VLOOKUP(C275,'Hemis baza'!K:AF,12,)</f>
        <v>Kunduzgi</v>
      </c>
      <c r="K275" s="88" t="s">
        <v>4290</v>
      </c>
      <c r="L275" s="50">
        <v>15000000</v>
      </c>
      <c r="M275" s="50">
        <f>SUMIF('BR 4'!B:B,'4-kurs'!C275,'BR 4'!H:H)</f>
        <v>15000000</v>
      </c>
      <c r="N275" s="12">
        <f t="shared" si="29"/>
        <v>0</v>
      </c>
      <c r="O275" s="50"/>
      <c r="P275" s="12">
        <f t="shared" si="30"/>
        <v>0</v>
      </c>
      <c r="Q275" s="37"/>
      <c r="T275" s="50">
        <f t="shared" si="35"/>
        <v>0</v>
      </c>
      <c r="U275" s="50">
        <v>15000000</v>
      </c>
      <c r="V275" s="50">
        <v>0</v>
      </c>
      <c r="AA275" s="539">
        <f t="shared" si="31"/>
        <v>15000000</v>
      </c>
      <c r="AB275" s="539">
        <f t="shared" si="32"/>
        <v>15000000</v>
      </c>
      <c r="AC275" s="539">
        <f t="shared" si="33"/>
        <v>0</v>
      </c>
      <c r="AD275" s="539">
        <f t="shared" si="34"/>
        <v>0</v>
      </c>
    </row>
    <row r="276" spans="1:30" x14ac:dyDescent="0.25">
      <c r="A276" s="89">
        <f>SUBTOTAL(103,$B$2:B276)</f>
        <v>275</v>
      </c>
      <c r="B276" s="37" t="s">
        <v>2332</v>
      </c>
      <c r="C276" s="97">
        <v>50204035300046</v>
      </c>
      <c r="D276" s="97" t="str">
        <f>VLOOKUP(C276,'Hemis baza'!K:AJ,26,)</f>
        <v>438211100286</v>
      </c>
      <c r="E276" s="24" t="str">
        <f>VLOOKUP(C276,'Hemis baza'!K:AF,13,)</f>
        <v>To‘lov-shartnoma</v>
      </c>
      <c r="F276" s="109" t="str">
        <f>VLOOKUP(C276,'Hemis baza'!K:AF,3,)</f>
        <v>4-kurs</v>
      </c>
      <c r="G276" s="37" t="s">
        <v>4882</v>
      </c>
      <c r="H276" s="404" t="str">
        <f>VLOOKUP(C276,'Hemis baza'!K:AF,5,)</f>
        <v>S3-21 AP</v>
      </c>
      <c r="I276" s="403" t="str">
        <f>VLOOKUP(C276,'Hemis baza'!K:AF,11,)</f>
        <v>Bakalavr</v>
      </c>
      <c r="J276" s="23" t="str">
        <f>VLOOKUP(C276,'Hemis baza'!K:AF,12,)</f>
        <v>Sirtqi</v>
      </c>
      <c r="K276" s="88" t="s">
        <v>4291</v>
      </c>
      <c r="L276" s="50">
        <v>12000000</v>
      </c>
      <c r="M276" s="50">
        <f>SUMIF('BR 4'!B:B,'4-kurs'!C276,'BR 4'!H:H)</f>
        <v>9000000</v>
      </c>
      <c r="N276" s="12">
        <f t="shared" si="29"/>
        <v>3000000</v>
      </c>
      <c r="O276" s="50"/>
      <c r="P276" s="12">
        <f t="shared" si="30"/>
        <v>0</v>
      </c>
      <c r="Q276" s="37"/>
      <c r="T276" s="50">
        <f t="shared" si="35"/>
        <v>0</v>
      </c>
      <c r="U276" s="50">
        <v>9000000</v>
      </c>
      <c r="V276" s="50">
        <v>0</v>
      </c>
      <c r="AA276" s="539">
        <f t="shared" si="31"/>
        <v>12000000</v>
      </c>
      <c r="AB276" s="539">
        <f t="shared" si="32"/>
        <v>9000000</v>
      </c>
      <c r="AC276" s="539">
        <f t="shared" si="33"/>
        <v>3000000</v>
      </c>
      <c r="AD276" s="539">
        <f t="shared" si="34"/>
        <v>0</v>
      </c>
    </row>
    <row r="277" spans="1:30" x14ac:dyDescent="0.25">
      <c r="A277" s="89">
        <f>SUBTOTAL(103,$B$2:B277)</f>
        <v>276</v>
      </c>
      <c r="B277" s="37" t="s">
        <v>2333</v>
      </c>
      <c r="C277" s="97">
        <v>50904035300012</v>
      </c>
      <c r="D277" s="97" t="str">
        <f>VLOOKUP(C277,'Hemis baza'!K:AJ,26,)</f>
        <v>438211100099</v>
      </c>
      <c r="E277" s="24" t="str">
        <f>VLOOKUP(C277,'Hemis baza'!K:AF,13,)</f>
        <v>To‘lov-shartnoma</v>
      </c>
      <c r="F277" s="109" t="str">
        <f>VLOOKUP(C277,'Hemis baza'!K:AF,3,)</f>
        <v>4-kurs</v>
      </c>
      <c r="G277" s="37" t="s">
        <v>270</v>
      </c>
      <c r="H277" s="404" t="str">
        <f>VLOOKUP(C277,'Hemis baza'!K:AF,5,)</f>
        <v>2-21 XTA</v>
      </c>
      <c r="I277" s="403" t="str">
        <f>VLOOKUP(C277,'Hemis baza'!K:AF,11,)</f>
        <v>Bakalavr</v>
      </c>
      <c r="J277" s="23" t="str">
        <f>VLOOKUP(C277,'Hemis baza'!K:AF,12,)</f>
        <v>Kunduzgi</v>
      </c>
      <c r="K277" s="88" t="s">
        <v>4292</v>
      </c>
      <c r="L277" s="50">
        <v>15000000</v>
      </c>
      <c r="M277" s="50">
        <f>SUMIF('BR 4'!B:B,'4-kurs'!C277,'BR 4'!H:H)</f>
        <v>8966738</v>
      </c>
      <c r="N277" s="12">
        <f t="shared" si="29"/>
        <v>6033262</v>
      </c>
      <c r="O277" s="50"/>
      <c r="P277" s="12">
        <f t="shared" si="30"/>
        <v>0</v>
      </c>
      <c r="Q277" s="37"/>
      <c r="T277" s="50">
        <f t="shared" si="35"/>
        <v>0</v>
      </c>
      <c r="U277" s="50">
        <v>8966738</v>
      </c>
      <c r="V277" s="50">
        <v>0</v>
      </c>
      <c r="AA277" s="539">
        <f t="shared" si="31"/>
        <v>15000000</v>
      </c>
      <c r="AB277" s="539">
        <f t="shared" si="32"/>
        <v>8966738</v>
      </c>
      <c r="AC277" s="539">
        <f t="shared" si="33"/>
        <v>6033262</v>
      </c>
      <c r="AD277" s="539">
        <f t="shared" si="34"/>
        <v>0</v>
      </c>
    </row>
    <row r="278" spans="1:30" x14ac:dyDescent="0.25">
      <c r="A278" s="89">
        <f>SUBTOTAL(103,$B$2:B278)</f>
        <v>277</v>
      </c>
      <c r="B278" s="37" t="s">
        <v>2344</v>
      </c>
      <c r="C278" s="97">
        <v>42008921100036</v>
      </c>
      <c r="D278" s="97" t="str">
        <f>VLOOKUP(C278,'Hemis baza'!K:AJ,26,)</f>
        <v>438211100136</v>
      </c>
      <c r="E278" s="24" t="str">
        <f>VLOOKUP(C278,'Hemis baza'!K:AF,13,)</f>
        <v>To‘lov-shartnoma</v>
      </c>
      <c r="F278" s="109" t="str">
        <f>VLOOKUP(C278,'Hemis baza'!K:AF,3,)</f>
        <v>4-kurs</v>
      </c>
      <c r="G278" s="37" t="s">
        <v>4882</v>
      </c>
      <c r="H278" s="404" t="str">
        <f>VLOOKUP(C278,'Hemis baza'!K:AF,5,)</f>
        <v>1-21 AP</v>
      </c>
      <c r="I278" s="403" t="str">
        <f>VLOOKUP(C278,'Hemis baza'!K:AF,11,)</f>
        <v>Bakalavr</v>
      </c>
      <c r="J278" s="23" t="str">
        <f>VLOOKUP(C278,'Hemis baza'!K:AF,12,)</f>
        <v>Kunduzgi</v>
      </c>
      <c r="K278" s="88" t="s">
        <v>4293</v>
      </c>
      <c r="L278" s="50">
        <v>15000000</v>
      </c>
      <c r="M278" s="50">
        <f>SUMIF('BR 4'!B:B,'4-kurs'!C278,'BR 4'!H:H)</f>
        <v>7500000</v>
      </c>
      <c r="N278" s="12">
        <f t="shared" si="29"/>
        <v>7500000</v>
      </c>
      <c r="O278" s="50"/>
      <c r="P278" s="12">
        <f t="shared" si="30"/>
        <v>0</v>
      </c>
      <c r="Q278" s="37"/>
      <c r="T278" s="50">
        <f t="shared" si="35"/>
        <v>0</v>
      </c>
      <c r="U278" s="50">
        <v>7500000</v>
      </c>
      <c r="V278" s="50">
        <v>0</v>
      </c>
      <c r="AA278" s="539">
        <f t="shared" si="31"/>
        <v>15000000</v>
      </c>
      <c r="AB278" s="539">
        <f t="shared" si="32"/>
        <v>7500000</v>
      </c>
      <c r="AC278" s="539">
        <f t="shared" si="33"/>
        <v>7500000</v>
      </c>
      <c r="AD278" s="539">
        <f t="shared" si="34"/>
        <v>0</v>
      </c>
    </row>
    <row r="279" spans="1:30" x14ac:dyDescent="0.25">
      <c r="A279" s="89">
        <f>SUBTOTAL(103,$B$2:B279)</f>
        <v>278</v>
      </c>
      <c r="B279" s="37" t="s">
        <v>2353</v>
      </c>
      <c r="C279" s="97">
        <v>42307912720119</v>
      </c>
      <c r="D279" s="97" t="str">
        <f>VLOOKUP(C279,'Hemis baza'!K:AJ,26,)</f>
        <v>438211100120</v>
      </c>
      <c r="E279" s="24" t="str">
        <f>VLOOKUP(C279,'Hemis baza'!K:AF,13,)</f>
        <v>To‘lov-shartnoma</v>
      </c>
      <c r="F279" s="109" t="str">
        <f>VLOOKUP(C279,'Hemis baza'!K:AF,3,)</f>
        <v>4-kurs</v>
      </c>
      <c r="G279" s="37" t="s">
        <v>5604</v>
      </c>
      <c r="H279" s="404" t="str">
        <f>VLOOKUP(C279,'Hemis baza'!K:AF,5,)</f>
        <v>1-21 OP</v>
      </c>
      <c r="I279" s="403" t="str">
        <f>VLOOKUP(C279,'Hemis baza'!K:AF,11,)</f>
        <v>Bakalavr</v>
      </c>
      <c r="J279" s="23" t="str">
        <f>VLOOKUP(C279,'Hemis baza'!K:AF,12,)</f>
        <v>Kunduzgi</v>
      </c>
      <c r="K279" s="88" t="s">
        <v>4294</v>
      </c>
      <c r="L279" s="50">
        <v>15000000</v>
      </c>
      <c r="M279" s="50">
        <f>SUMIF('BR 4'!B:B,'4-kurs'!C279,'BR 4'!H:H)</f>
        <v>15000000</v>
      </c>
      <c r="N279" s="12">
        <f t="shared" si="29"/>
        <v>0</v>
      </c>
      <c r="O279" s="50"/>
      <c r="P279" s="12">
        <f t="shared" si="30"/>
        <v>0</v>
      </c>
      <c r="Q279" s="37"/>
      <c r="T279" s="50">
        <f t="shared" si="35"/>
        <v>0</v>
      </c>
      <c r="U279" s="50">
        <v>15000000</v>
      </c>
      <c r="V279" s="50">
        <v>0</v>
      </c>
      <c r="AA279" s="539">
        <f t="shared" si="31"/>
        <v>15000000</v>
      </c>
      <c r="AB279" s="539">
        <f t="shared" si="32"/>
        <v>15000000</v>
      </c>
      <c r="AC279" s="539">
        <f t="shared" si="33"/>
        <v>0</v>
      </c>
      <c r="AD279" s="539">
        <f t="shared" si="34"/>
        <v>0</v>
      </c>
    </row>
    <row r="280" spans="1:30" x14ac:dyDescent="0.25">
      <c r="A280" s="89">
        <f>SUBTOTAL(103,$B$2:B280)</f>
        <v>279</v>
      </c>
      <c r="B280" s="37" t="s">
        <v>3123</v>
      </c>
      <c r="C280" s="97">
        <v>41903881060046</v>
      </c>
      <c r="D280" s="97" t="str">
        <f>VLOOKUP(C280,'Hemis baza'!K:AJ,26,)</f>
        <v>438211100310</v>
      </c>
      <c r="E280" s="24" t="str">
        <f>VLOOKUP(C280,'Hemis baza'!K:AF,13,)</f>
        <v>To‘lov-shartnoma</v>
      </c>
      <c r="F280" s="109" t="str">
        <f>VLOOKUP(C280,'Hemis baza'!K:AF,3,)</f>
        <v>4-kurs</v>
      </c>
      <c r="G280" s="37" t="s">
        <v>4882</v>
      </c>
      <c r="H280" s="404" t="str">
        <f>VLOOKUP(C280,'Hemis baza'!K:AF,5,)</f>
        <v>S2-21 AP</v>
      </c>
      <c r="I280" s="403" t="str">
        <f>VLOOKUP(C280,'Hemis baza'!K:AF,11,)</f>
        <v>Bakalavr</v>
      </c>
      <c r="J280" s="23" t="str">
        <f>VLOOKUP(C280,'Hemis baza'!K:AF,12,)</f>
        <v>Sirtqi</v>
      </c>
      <c r="K280" s="88"/>
      <c r="L280" s="50">
        <v>12000000</v>
      </c>
      <c r="M280" s="50">
        <f>SUMIF('BR 4'!B:B,'4-kurs'!C280,'BR 4'!H:H)</f>
        <v>0</v>
      </c>
      <c r="N280" s="12">
        <f t="shared" si="29"/>
        <v>12000000</v>
      </c>
      <c r="O280" s="50"/>
      <c r="P280" s="12">
        <f t="shared" si="30"/>
        <v>0</v>
      </c>
      <c r="Q280" s="37"/>
      <c r="T280" s="50">
        <f t="shared" ref="T280:T281" si="36">M280-U280</f>
        <v>0</v>
      </c>
      <c r="U280" s="50">
        <v>0</v>
      </c>
      <c r="V280" s="50">
        <v>0</v>
      </c>
      <c r="AA280" s="539">
        <f t="shared" si="31"/>
        <v>12000000</v>
      </c>
      <c r="AB280" s="539">
        <f t="shared" si="32"/>
        <v>0</v>
      </c>
      <c r="AC280" s="539">
        <f t="shared" si="33"/>
        <v>12000000</v>
      </c>
      <c r="AD280" s="539">
        <f t="shared" si="34"/>
        <v>0</v>
      </c>
    </row>
    <row r="281" spans="1:30" x14ac:dyDescent="0.25">
      <c r="A281" s="89">
        <f>SUBTOTAL(103,$B$2:B281)</f>
        <v>280</v>
      </c>
      <c r="B281" s="37" t="s">
        <v>2909</v>
      </c>
      <c r="C281" s="97">
        <v>31106861140029</v>
      </c>
      <c r="D281" s="97" t="e">
        <f>VLOOKUP(C281,'Hemis baza'!K:AJ,26,)</f>
        <v>#N/A</v>
      </c>
      <c r="E281" s="24" t="e">
        <f>VLOOKUP(C281,'Hemis baza'!K:AF,13,)</f>
        <v>#N/A</v>
      </c>
      <c r="F281" s="109" t="e">
        <f>VLOOKUP(C281,'Hemis baza'!K:AF,3,)</f>
        <v>#N/A</v>
      </c>
      <c r="G281" s="37" t="s">
        <v>4882</v>
      </c>
      <c r="H281" s="404" t="e">
        <f>VLOOKUP(C281,'Hemis baza'!K:AF,5,)</f>
        <v>#N/A</v>
      </c>
      <c r="I281" s="403" t="e">
        <f>VLOOKUP(C281,'Hemis baza'!K:AF,11,)</f>
        <v>#N/A</v>
      </c>
      <c r="J281" s="23" t="e">
        <f>VLOOKUP(C281,'Hemis baza'!K:AF,12,)</f>
        <v>#N/A</v>
      </c>
      <c r="K281" s="88"/>
      <c r="L281" s="50">
        <v>12000000</v>
      </c>
      <c r="M281" s="50">
        <f>SUMIF('BR 4'!B:B,'4-kurs'!C281,'BR 4'!H:H)</f>
        <v>-30000000</v>
      </c>
      <c r="N281" s="12">
        <f t="shared" si="29"/>
        <v>42000000</v>
      </c>
      <c r="O281" s="50"/>
      <c r="P281" s="12">
        <f t="shared" si="30"/>
        <v>0</v>
      </c>
      <c r="Q281" s="37"/>
      <c r="T281" s="50">
        <f t="shared" si="36"/>
        <v>0</v>
      </c>
      <c r="U281" s="50">
        <v>-30000000</v>
      </c>
      <c r="V281" s="50">
        <v>0</v>
      </c>
      <c r="AA281" s="539">
        <f t="shared" si="31"/>
        <v>12000000</v>
      </c>
      <c r="AB281" s="539">
        <f t="shared" si="32"/>
        <v>-30000000</v>
      </c>
      <c r="AC281" s="539">
        <f t="shared" si="33"/>
        <v>42000000</v>
      </c>
      <c r="AD281" s="539">
        <f t="shared" si="34"/>
        <v>0</v>
      </c>
    </row>
    <row r="282" spans="1:30" x14ac:dyDescent="0.25">
      <c r="A282" s="89">
        <f>SUBTOTAL(103,$B$2:B282)</f>
        <v>281</v>
      </c>
      <c r="B282" s="37" t="s">
        <v>2192</v>
      </c>
      <c r="C282" s="97">
        <v>61305045290063</v>
      </c>
      <c r="D282" s="97" t="str">
        <f>VLOOKUP(C282,'Hemis baza'!K:AJ,26,)</f>
        <v>438211100082</v>
      </c>
      <c r="E282" s="24" t="str">
        <f>VLOOKUP(C282,'Hemis baza'!K:AF,13,)</f>
        <v>To‘lov-shartnoma</v>
      </c>
      <c r="F282" s="109" t="str">
        <f>VLOOKUP(C282,'Hemis baza'!K:AF,3,)</f>
        <v>4-kurs</v>
      </c>
      <c r="G282" s="37" t="s">
        <v>5604</v>
      </c>
      <c r="H282" s="404" t="str">
        <f>VLOOKUP(C282,'Hemis baza'!K:AF,5,)</f>
        <v>1-21 OP</v>
      </c>
      <c r="I282" s="403" t="str">
        <f>VLOOKUP(C282,'Hemis baza'!K:AF,11,)</f>
        <v>Bakalavr</v>
      </c>
      <c r="J282" s="23" t="str">
        <f>VLOOKUP(C282,'Hemis baza'!K:AF,12,)</f>
        <v>Kunduzgi</v>
      </c>
      <c r="K282" s="88"/>
      <c r="L282" s="50">
        <v>15000000</v>
      </c>
      <c r="M282" s="50">
        <f>SUMIF('BR 4'!B:B,'4-kurs'!C282,'BR 4'!H:H)</f>
        <v>15000000</v>
      </c>
      <c r="N282" s="12">
        <f t="shared" si="29"/>
        <v>0</v>
      </c>
      <c r="O282" s="50"/>
      <c r="P282" s="12">
        <f t="shared" si="30"/>
        <v>0</v>
      </c>
      <c r="Q282" s="37"/>
      <c r="T282" s="50">
        <f t="shared" ref="T282" si="37">M282-U282</f>
        <v>0</v>
      </c>
      <c r="U282" s="50">
        <v>15000000</v>
      </c>
      <c r="V282" s="50">
        <v>0</v>
      </c>
      <c r="AA282" s="539">
        <f t="shared" si="31"/>
        <v>15000000</v>
      </c>
      <c r="AB282" s="539">
        <f t="shared" ref="AB282" si="38">M282</f>
        <v>15000000</v>
      </c>
      <c r="AC282" s="539">
        <f t="shared" ref="AC282" si="39">N282</f>
        <v>0</v>
      </c>
      <c r="AD282" s="539">
        <f t="shared" ref="AD282" si="40">P282</f>
        <v>0</v>
      </c>
    </row>
    <row r="283" spans="1:30" x14ac:dyDescent="0.25">
      <c r="A283" s="89"/>
      <c r="B283" s="37"/>
      <c r="C283" s="97"/>
      <c r="D283" s="97"/>
      <c r="E283" s="97"/>
      <c r="F283" s="88"/>
      <c r="G283" s="37"/>
      <c r="H283" s="37"/>
      <c r="I283" s="37"/>
      <c r="J283" s="88"/>
      <c r="K283" s="88"/>
      <c r="L283" s="50"/>
      <c r="M283" s="50"/>
      <c r="N283" s="50"/>
      <c r="O283" s="50"/>
      <c r="P283" s="50"/>
      <c r="Q283" s="88"/>
      <c r="T283" s="50"/>
      <c r="U283" s="50"/>
      <c r="V283" s="50"/>
      <c r="AA283" s="539">
        <f t="shared" si="31"/>
        <v>0</v>
      </c>
      <c r="AB283" s="539">
        <f t="shared" si="32"/>
        <v>0</v>
      </c>
    </row>
    <row r="284" spans="1:30" x14ac:dyDescent="0.25">
      <c r="A284" s="89"/>
      <c r="B284" s="37"/>
      <c r="C284" s="97"/>
      <c r="D284" s="97"/>
      <c r="E284" s="97"/>
      <c r="F284" s="88"/>
      <c r="G284" s="37"/>
      <c r="H284" s="37"/>
      <c r="I284" s="37"/>
      <c r="J284" s="88"/>
      <c r="K284" s="88"/>
      <c r="L284" s="50"/>
      <c r="M284" s="50"/>
      <c r="N284" s="50"/>
      <c r="O284" s="50"/>
      <c r="P284" s="50"/>
      <c r="Q284" s="88"/>
      <c r="T284" s="50"/>
      <c r="U284" s="50"/>
      <c r="V284" s="50"/>
      <c r="AA284" s="539">
        <f t="shared" si="31"/>
        <v>0</v>
      </c>
      <c r="AB284" s="539">
        <f t="shared" si="32"/>
        <v>0</v>
      </c>
    </row>
    <row r="285" spans="1:30" s="79" customFormat="1" x14ac:dyDescent="0.25">
      <c r="A285" s="451"/>
      <c r="B285" s="452"/>
      <c r="C285" s="78"/>
      <c r="D285" s="78"/>
      <c r="E285" s="78"/>
      <c r="F285" s="453"/>
      <c r="G285" s="452"/>
      <c r="H285" s="452"/>
      <c r="I285" s="452"/>
      <c r="J285" s="453"/>
      <c r="K285" s="453"/>
      <c r="L285" s="91">
        <f t="shared" ref="L285:P285" si="41">SUBTOTAL(9,L2:L284)</f>
        <v>3768000000</v>
      </c>
      <c r="M285" s="91">
        <f t="shared" si="41"/>
        <v>2516599792.1999998</v>
      </c>
      <c r="N285" s="91">
        <f t="shared" si="41"/>
        <v>1272693775.8</v>
      </c>
      <c r="O285" s="91">
        <f t="shared" si="41"/>
        <v>29000000</v>
      </c>
      <c r="P285" s="91">
        <f t="shared" si="41"/>
        <v>21293568</v>
      </c>
      <c r="Q285" s="453"/>
      <c r="T285" s="91">
        <f>SUBTOTAL(9,T2:T284)</f>
        <v>28692412</v>
      </c>
      <c r="U285" s="91">
        <v>2487907380.1999998</v>
      </c>
      <c r="V285" s="50"/>
    </row>
    <row r="287" spans="1:30" x14ac:dyDescent="0.25">
      <c r="E287" s="53" t="s">
        <v>13198</v>
      </c>
      <c r="M287" s="323">
        <f>M285/L285</f>
        <v>0.66788741831210185</v>
      </c>
      <c r="U287" s="103">
        <v>0.66027265928874734</v>
      </c>
    </row>
    <row r="288" spans="1:30" x14ac:dyDescent="0.25">
      <c r="E288" s="411" t="s">
        <v>19985</v>
      </c>
      <c r="F288" s="103">
        <f>SUBTOTAL(3,F2:F285)</f>
        <v>281</v>
      </c>
    </row>
    <row r="289" spans="5:6" x14ac:dyDescent="0.25">
      <c r="E289" s="411" t="s">
        <v>19984</v>
      </c>
    </row>
    <row r="290" spans="5:6" x14ac:dyDescent="0.25">
      <c r="E290" s="411" t="s">
        <v>7</v>
      </c>
      <c r="F290" s="103">
        <f>F288-F289</f>
        <v>281</v>
      </c>
    </row>
  </sheetData>
  <autoFilter ref="A1:V284" xr:uid="{00000000-0009-0000-0000-000003000000}"/>
  <phoneticPr fontId="32" type="noConversion"/>
  <conditionalFormatting sqref="C1:D1048576">
    <cfRule type="duplicateValues" dxfId="11" priority="1"/>
  </conditionalFormatting>
  <pageMargins left="0.7" right="0.7" top="0.75" bottom="0.75" header="0.3" footer="0.3"/>
  <pageSetup paperSize="9" scale="40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O167"/>
  <sheetViews>
    <sheetView zoomScaleNormal="100" workbookViewId="0">
      <pane xSplit="2" ySplit="2" topLeftCell="C49" activePane="bottomRight" state="frozen"/>
      <selection pane="topRight" activeCell="C1" sqref="C1"/>
      <selection pane="bottomLeft" activeCell="A3" sqref="A3"/>
      <selection pane="bottomRight" activeCell="E58" sqref="E58"/>
    </sheetView>
  </sheetViews>
  <sheetFormatPr defaultColWidth="9" defaultRowHeight="15.75" x14ac:dyDescent="0.25"/>
  <cols>
    <col min="1" max="1" width="5.375" style="666" bestFit="1" customWidth="1"/>
    <col min="2" max="2" width="51.25" style="667" bestFit="1" customWidth="1"/>
    <col min="3" max="3" width="19.625" style="668" bestFit="1" customWidth="1"/>
    <col min="4" max="4" width="7.75" style="667" customWidth="1"/>
    <col min="5" max="5" width="13.75" style="646" customWidth="1"/>
    <col min="6" max="6" width="67" style="666" bestFit="1" customWidth="1"/>
    <col min="7" max="7" width="11.25" style="666" customWidth="1"/>
    <col min="8" max="8" width="9.375" style="666" customWidth="1"/>
    <col min="9" max="9" width="18.25" style="669" customWidth="1"/>
    <col min="10" max="14" width="13.625" style="669" customWidth="1"/>
    <col min="15" max="15" width="18.25" style="666" customWidth="1"/>
    <col min="16" max="16384" width="9" style="666"/>
  </cols>
  <sheetData>
    <row r="1" spans="1:15" customFormat="1" ht="31.5" x14ac:dyDescent="0.25">
      <c r="A1" s="387" t="s">
        <v>7195</v>
      </c>
      <c r="B1" s="388" t="s">
        <v>7196</v>
      </c>
      <c r="C1" s="388" t="s">
        <v>4</v>
      </c>
      <c r="D1" s="388" t="s">
        <v>7197</v>
      </c>
      <c r="E1" s="388" t="s">
        <v>7198</v>
      </c>
      <c r="F1" s="388" t="s">
        <v>7199</v>
      </c>
      <c r="G1" s="388" t="s">
        <v>7200</v>
      </c>
      <c r="H1" s="388" t="s">
        <v>7201</v>
      </c>
      <c r="I1" s="654" t="s">
        <v>7202</v>
      </c>
      <c r="J1" s="658" t="s">
        <v>21345</v>
      </c>
      <c r="K1" s="661" t="s">
        <v>7</v>
      </c>
      <c r="L1" s="654" t="s">
        <v>4308</v>
      </c>
      <c r="M1" s="658" t="s">
        <v>21345</v>
      </c>
      <c r="N1" s="661" t="s">
        <v>7</v>
      </c>
      <c r="O1" s="387" t="s">
        <v>8</v>
      </c>
    </row>
    <row r="2" spans="1:15" customFormat="1" x14ac:dyDescent="0.25">
      <c r="A2" s="387"/>
      <c r="B2" s="388"/>
      <c r="C2" s="388"/>
      <c r="D2" s="388"/>
      <c r="E2" s="388"/>
      <c r="F2" s="388"/>
      <c r="G2" s="388"/>
      <c r="H2" s="388"/>
      <c r="I2" s="654">
        <f>SUBTOTAL(9,I3:I999)</f>
        <v>65000000</v>
      </c>
      <c r="J2" s="658"/>
      <c r="K2" s="661"/>
      <c r="L2" s="654">
        <f>SUBTOTAL(9,L3:L999)</f>
        <v>218362292</v>
      </c>
      <c r="M2" s="658"/>
      <c r="N2" s="661"/>
      <c r="O2" s="387"/>
    </row>
    <row r="3" spans="1:15" customFormat="1" x14ac:dyDescent="0.25">
      <c r="A3" s="389">
        <v>1</v>
      </c>
      <c r="B3" s="390" t="s">
        <v>5282</v>
      </c>
      <c r="C3" s="651"/>
      <c r="D3" s="391">
        <v>2</v>
      </c>
      <c r="E3" s="391" t="s">
        <v>7203</v>
      </c>
      <c r="F3" s="390" t="s">
        <v>7204</v>
      </c>
      <c r="G3" s="391" t="s">
        <v>7205</v>
      </c>
      <c r="H3" s="391" t="s">
        <v>7206</v>
      </c>
      <c r="I3" s="655">
        <v>2000000</v>
      </c>
      <c r="J3" s="659"/>
      <c r="K3" s="662"/>
      <c r="L3" s="655"/>
      <c r="M3" s="659"/>
      <c r="N3" s="662"/>
      <c r="O3" s="392" t="s">
        <v>21344</v>
      </c>
    </row>
    <row r="4" spans="1:15" customFormat="1" x14ac:dyDescent="0.25">
      <c r="A4" s="393">
        <v>2</v>
      </c>
      <c r="B4" s="390" t="s">
        <v>5189</v>
      </c>
      <c r="C4" s="651"/>
      <c r="D4" s="391">
        <v>2</v>
      </c>
      <c r="E4" s="391" t="s">
        <v>4336</v>
      </c>
      <c r="F4" s="390" t="s">
        <v>7207</v>
      </c>
      <c r="G4" s="391" t="s">
        <v>7205</v>
      </c>
      <c r="H4" s="391" t="s">
        <v>7208</v>
      </c>
      <c r="I4" s="655">
        <v>1000000</v>
      </c>
      <c r="J4" s="659"/>
      <c r="K4" s="662"/>
      <c r="L4" s="655"/>
      <c r="M4" s="659"/>
      <c r="N4" s="662"/>
      <c r="O4" s="392" t="s">
        <v>21344</v>
      </c>
    </row>
    <row r="5" spans="1:15" customFormat="1" x14ac:dyDescent="0.25">
      <c r="A5" s="389">
        <v>3</v>
      </c>
      <c r="B5" s="390" t="s">
        <v>5565</v>
      </c>
      <c r="C5" s="651"/>
      <c r="D5" s="391">
        <v>2</v>
      </c>
      <c r="E5" s="391" t="s">
        <v>4336</v>
      </c>
      <c r="F5" s="390" t="s">
        <v>7209</v>
      </c>
      <c r="G5" s="391" t="s">
        <v>7205</v>
      </c>
      <c r="H5" s="391" t="s">
        <v>7210</v>
      </c>
      <c r="I5" s="655">
        <v>2500000</v>
      </c>
      <c r="J5" s="659"/>
      <c r="K5" s="662"/>
      <c r="L5" s="655"/>
      <c r="M5" s="659"/>
      <c r="N5" s="662"/>
      <c r="O5" s="392" t="s">
        <v>21344</v>
      </c>
    </row>
    <row r="6" spans="1:15" customFormat="1" x14ac:dyDescent="0.25">
      <c r="A6" s="389">
        <v>4</v>
      </c>
      <c r="B6" s="390" t="s">
        <v>5373</v>
      </c>
      <c r="C6" s="651"/>
      <c r="D6" s="391">
        <v>2</v>
      </c>
      <c r="E6" s="391" t="s">
        <v>4330</v>
      </c>
      <c r="F6" s="390" t="s">
        <v>7211</v>
      </c>
      <c r="G6" s="391" t="s">
        <v>7205</v>
      </c>
      <c r="H6" s="391" t="s">
        <v>7212</v>
      </c>
      <c r="I6" s="655">
        <v>2750000</v>
      </c>
      <c r="J6" s="659"/>
      <c r="K6" s="662"/>
      <c r="L6" s="655"/>
      <c r="M6" s="659"/>
      <c r="N6" s="662"/>
      <c r="O6" s="392" t="s">
        <v>21344</v>
      </c>
    </row>
    <row r="7" spans="1:15" customFormat="1" x14ac:dyDescent="0.25">
      <c r="A7" s="389">
        <v>5</v>
      </c>
      <c r="B7" s="390" t="s">
        <v>5570</v>
      </c>
      <c r="C7" s="651"/>
      <c r="D7" s="391">
        <v>2</v>
      </c>
      <c r="E7" s="391" t="s">
        <v>4332</v>
      </c>
      <c r="F7" s="390" t="s">
        <v>7213</v>
      </c>
      <c r="G7" s="391" t="s">
        <v>7205</v>
      </c>
      <c r="H7" s="391" t="s">
        <v>7214</v>
      </c>
      <c r="I7" s="655">
        <v>1250000</v>
      </c>
      <c r="J7" s="659"/>
      <c r="K7" s="662"/>
      <c r="L7" s="655"/>
      <c r="M7" s="659"/>
      <c r="N7" s="662"/>
      <c r="O7" s="392" t="s">
        <v>21344</v>
      </c>
    </row>
    <row r="8" spans="1:15" customFormat="1" x14ac:dyDescent="0.25">
      <c r="A8" s="393">
        <v>6</v>
      </c>
      <c r="B8" s="390" t="s">
        <v>5235</v>
      </c>
      <c r="C8" s="651"/>
      <c r="D8" s="391">
        <v>2</v>
      </c>
      <c r="E8" s="391" t="s">
        <v>4331</v>
      </c>
      <c r="F8" s="390" t="s">
        <v>7215</v>
      </c>
      <c r="G8" s="391" t="s">
        <v>7205</v>
      </c>
      <c r="H8" s="391" t="s">
        <v>7208</v>
      </c>
      <c r="I8" s="655">
        <v>1000000</v>
      </c>
      <c r="J8" s="659"/>
      <c r="K8" s="662"/>
      <c r="L8" s="655"/>
      <c r="M8" s="659"/>
      <c r="N8" s="662"/>
      <c r="O8" s="392" t="s">
        <v>21344</v>
      </c>
    </row>
    <row r="9" spans="1:15" customFormat="1" x14ac:dyDescent="0.25">
      <c r="A9" s="393">
        <v>7</v>
      </c>
      <c r="B9" s="390" t="s">
        <v>5479</v>
      </c>
      <c r="C9" s="651"/>
      <c r="D9" s="391">
        <v>2</v>
      </c>
      <c r="E9" s="391" t="s">
        <v>4331</v>
      </c>
      <c r="F9" s="390" t="s">
        <v>7216</v>
      </c>
      <c r="G9" s="391" t="s">
        <v>7205</v>
      </c>
      <c r="H9" s="391" t="s">
        <v>7208</v>
      </c>
      <c r="I9" s="655">
        <v>1000000</v>
      </c>
      <c r="J9" s="659"/>
      <c r="K9" s="662"/>
      <c r="L9" s="655"/>
      <c r="M9" s="659"/>
      <c r="N9" s="662"/>
      <c r="O9" s="392" t="s">
        <v>21344</v>
      </c>
    </row>
    <row r="10" spans="1:15" customFormat="1" x14ac:dyDescent="0.25">
      <c r="A10" s="389">
        <v>8</v>
      </c>
      <c r="B10" s="390" t="s">
        <v>5377</v>
      </c>
      <c r="C10" s="651"/>
      <c r="D10" s="391">
        <v>2</v>
      </c>
      <c r="E10" s="391" t="s">
        <v>4340</v>
      </c>
      <c r="F10" s="390" t="s">
        <v>7217</v>
      </c>
      <c r="G10" s="391" t="s">
        <v>7205</v>
      </c>
      <c r="H10" s="391" t="s">
        <v>7218</v>
      </c>
      <c r="I10" s="655">
        <v>3000000</v>
      </c>
      <c r="J10" s="659"/>
      <c r="K10" s="662"/>
      <c r="L10" s="655"/>
      <c r="M10" s="659"/>
      <c r="N10" s="662"/>
      <c r="O10" s="392" t="s">
        <v>21344</v>
      </c>
    </row>
    <row r="11" spans="1:15" customFormat="1" x14ac:dyDescent="0.25">
      <c r="A11" s="389">
        <v>9</v>
      </c>
      <c r="B11" s="390" t="s">
        <v>5422</v>
      </c>
      <c r="C11" s="651"/>
      <c r="D11" s="391">
        <v>2</v>
      </c>
      <c r="E11" s="391" t="s">
        <v>4340</v>
      </c>
      <c r="F11" s="390" t="s">
        <v>7215</v>
      </c>
      <c r="G11" s="391" t="s">
        <v>7205</v>
      </c>
      <c r="H11" s="391" t="s">
        <v>7208</v>
      </c>
      <c r="I11" s="655">
        <v>1000000</v>
      </c>
      <c r="J11" s="659"/>
      <c r="K11" s="662"/>
      <c r="L11" s="655"/>
      <c r="M11" s="659"/>
      <c r="N11" s="662"/>
      <c r="O11" s="392" t="s">
        <v>21344</v>
      </c>
    </row>
    <row r="12" spans="1:15" customFormat="1" x14ac:dyDescent="0.25">
      <c r="A12" s="389">
        <v>10</v>
      </c>
      <c r="B12" s="390" t="s">
        <v>686</v>
      </c>
      <c r="C12" s="651"/>
      <c r="D12" s="391">
        <v>2</v>
      </c>
      <c r="E12" s="391" t="s">
        <v>4340</v>
      </c>
      <c r="F12" s="390" t="s">
        <v>7216</v>
      </c>
      <c r="G12" s="391" t="s">
        <v>7205</v>
      </c>
      <c r="H12" s="391" t="s">
        <v>7208</v>
      </c>
      <c r="I12" s="655">
        <v>1000000</v>
      </c>
      <c r="J12" s="659"/>
      <c r="K12" s="662"/>
      <c r="L12" s="655"/>
      <c r="M12" s="659"/>
      <c r="N12" s="662"/>
      <c r="O12" s="392" t="s">
        <v>21344</v>
      </c>
    </row>
    <row r="13" spans="1:15" customFormat="1" x14ac:dyDescent="0.25">
      <c r="A13" s="393">
        <v>11</v>
      </c>
      <c r="B13" s="390" t="s">
        <v>5527</v>
      </c>
      <c r="C13" s="651"/>
      <c r="D13" s="391">
        <v>2</v>
      </c>
      <c r="E13" s="391" t="s">
        <v>5602</v>
      </c>
      <c r="F13" s="390" t="s">
        <v>7219</v>
      </c>
      <c r="G13" s="391" t="s">
        <v>7205</v>
      </c>
      <c r="H13" s="391" t="s">
        <v>7208</v>
      </c>
      <c r="I13" s="655">
        <v>1000000</v>
      </c>
      <c r="J13" s="659"/>
      <c r="K13" s="662"/>
      <c r="L13" s="655"/>
      <c r="M13" s="659"/>
      <c r="N13" s="662"/>
      <c r="O13" s="392" t="s">
        <v>21344</v>
      </c>
    </row>
    <row r="14" spans="1:15" customFormat="1" x14ac:dyDescent="0.25">
      <c r="A14" s="389">
        <v>12</v>
      </c>
      <c r="B14" s="390" t="s">
        <v>5178</v>
      </c>
      <c r="C14" s="651"/>
      <c r="D14" s="391">
        <v>2</v>
      </c>
      <c r="E14" s="391" t="s">
        <v>5602</v>
      </c>
      <c r="F14" s="390" t="s">
        <v>7219</v>
      </c>
      <c r="G14" s="391" t="s">
        <v>7205</v>
      </c>
      <c r="H14" s="391" t="s">
        <v>7208</v>
      </c>
      <c r="I14" s="655">
        <v>1000000</v>
      </c>
      <c r="J14" s="659"/>
      <c r="K14" s="662"/>
      <c r="L14" s="655"/>
      <c r="M14" s="659"/>
      <c r="N14" s="662"/>
      <c r="O14" s="392" t="s">
        <v>21344</v>
      </c>
    </row>
    <row r="15" spans="1:15" customFormat="1" x14ac:dyDescent="0.25">
      <c r="A15" s="393">
        <v>13</v>
      </c>
      <c r="B15" s="390" t="s">
        <v>5375</v>
      </c>
      <c r="C15" s="651"/>
      <c r="D15" s="391">
        <v>2</v>
      </c>
      <c r="E15" s="391" t="s">
        <v>5602</v>
      </c>
      <c r="F15" s="390" t="s">
        <v>7219</v>
      </c>
      <c r="G15" s="391" t="s">
        <v>7205</v>
      </c>
      <c r="H15" s="391" t="s">
        <v>7208</v>
      </c>
      <c r="I15" s="655">
        <v>1000000</v>
      </c>
      <c r="J15" s="659"/>
      <c r="K15" s="662"/>
      <c r="L15" s="655"/>
      <c r="M15" s="659"/>
      <c r="N15" s="662"/>
      <c r="O15" s="392" t="s">
        <v>21344</v>
      </c>
    </row>
    <row r="16" spans="1:15" customFormat="1" x14ac:dyDescent="0.25">
      <c r="A16" s="389">
        <v>14</v>
      </c>
      <c r="B16" s="390" t="s">
        <v>5221</v>
      </c>
      <c r="C16" s="651"/>
      <c r="D16" s="391">
        <v>2</v>
      </c>
      <c r="E16" s="391" t="s">
        <v>5600</v>
      </c>
      <c r="F16" s="390" t="s">
        <v>7220</v>
      </c>
      <c r="G16" s="391" t="s">
        <v>7205</v>
      </c>
      <c r="H16" s="391" t="s">
        <v>7221</v>
      </c>
      <c r="I16" s="655">
        <v>1500000</v>
      </c>
      <c r="J16" s="659"/>
      <c r="K16" s="662"/>
      <c r="L16" s="655"/>
      <c r="M16" s="659"/>
      <c r="N16" s="662"/>
      <c r="O16" s="392" t="s">
        <v>21344</v>
      </c>
    </row>
    <row r="17" spans="1:15" customFormat="1" x14ac:dyDescent="0.25">
      <c r="A17" s="389">
        <v>15</v>
      </c>
      <c r="B17" s="390" t="s">
        <v>5392</v>
      </c>
      <c r="C17" s="651"/>
      <c r="D17" s="391">
        <v>2</v>
      </c>
      <c r="E17" s="391" t="s">
        <v>5600</v>
      </c>
      <c r="F17" s="390" t="s">
        <v>7222</v>
      </c>
      <c r="G17" s="391" t="s">
        <v>7205</v>
      </c>
      <c r="H17" s="391" t="s">
        <v>7208</v>
      </c>
      <c r="I17" s="655">
        <v>1000000</v>
      </c>
      <c r="J17" s="659"/>
      <c r="K17" s="662"/>
      <c r="L17" s="655"/>
      <c r="M17" s="659"/>
      <c r="N17" s="662"/>
      <c r="O17" s="392" t="s">
        <v>21344</v>
      </c>
    </row>
    <row r="18" spans="1:15" customFormat="1" x14ac:dyDescent="0.25">
      <c r="A18" s="389">
        <v>16</v>
      </c>
      <c r="B18" s="390" t="s">
        <v>5125</v>
      </c>
      <c r="C18" s="651"/>
      <c r="D18" s="391">
        <v>2</v>
      </c>
      <c r="E18" s="391" t="s">
        <v>5600</v>
      </c>
      <c r="F18" s="390" t="s">
        <v>7207</v>
      </c>
      <c r="G18" s="391" t="s">
        <v>7205</v>
      </c>
      <c r="H18" s="391" t="s">
        <v>7208</v>
      </c>
      <c r="I18" s="655">
        <v>1000000</v>
      </c>
      <c r="J18" s="659"/>
      <c r="K18" s="662"/>
      <c r="L18" s="655"/>
      <c r="M18" s="659"/>
      <c r="N18" s="662"/>
      <c r="O18" s="392" t="s">
        <v>21344</v>
      </c>
    </row>
    <row r="19" spans="1:15" customFormat="1" x14ac:dyDescent="0.25">
      <c r="A19" s="389">
        <v>17</v>
      </c>
      <c r="B19" s="390" t="s">
        <v>5103</v>
      </c>
      <c r="C19" s="651"/>
      <c r="D19" s="391">
        <v>2</v>
      </c>
      <c r="E19" s="391" t="s">
        <v>4338</v>
      </c>
      <c r="F19" s="390" t="s">
        <v>7216</v>
      </c>
      <c r="G19" s="391" t="s">
        <v>7205</v>
      </c>
      <c r="H19" s="391" t="s">
        <v>7208</v>
      </c>
      <c r="I19" s="655">
        <v>1000000</v>
      </c>
      <c r="J19" s="659"/>
      <c r="K19" s="662"/>
      <c r="L19" s="655"/>
      <c r="M19" s="659"/>
      <c r="N19" s="662"/>
      <c r="O19" s="392" t="s">
        <v>21344</v>
      </c>
    </row>
    <row r="20" spans="1:15" customFormat="1" x14ac:dyDescent="0.25">
      <c r="A20" s="389">
        <v>18</v>
      </c>
      <c r="B20" s="390" t="s">
        <v>5578</v>
      </c>
      <c r="C20" s="651"/>
      <c r="D20" s="391">
        <v>2</v>
      </c>
      <c r="E20" s="391" t="s">
        <v>4338</v>
      </c>
      <c r="F20" s="390" t="s">
        <v>7216</v>
      </c>
      <c r="G20" s="391" t="s">
        <v>7205</v>
      </c>
      <c r="H20" s="391" t="s">
        <v>7208</v>
      </c>
      <c r="I20" s="655">
        <v>1000000</v>
      </c>
      <c r="J20" s="659"/>
      <c r="K20" s="662"/>
      <c r="L20" s="655"/>
      <c r="M20" s="659"/>
      <c r="N20" s="662"/>
      <c r="O20" s="392" t="s">
        <v>21344</v>
      </c>
    </row>
    <row r="21" spans="1:15" customFormat="1" x14ac:dyDescent="0.25">
      <c r="A21" s="389">
        <v>19</v>
      </c>
      <c r="B21" s="390" t="s">
        <v>3345</v>
      </c>
      <c r="C21" s="651"/>
      <c r="D21" s="391">
        <v>3</v>
      </c>
      <c r="E21" s="391" t="s">
        <v>2571</v>
      </c>
      <c r="F21" s="390" t="s">
        <v>7223</v>
      </c>
      <c r="G21" s="391" t="s">
        <v>7224</v>
      </c>
      <c r="H21" s="391" t="s">
        <v>7225</v>
      </c>
      <c r="I21" s="655">
        <v>500000</v>
      </c>
      <c r="J21" s="659"/>
      <c r="K21" s="662"/>
      <c r="L21" s="655"/>
      <c r="M21" s="659"/>
      <c r="N21" s="662"/>
      <c r="O21" s="392" t="s">
        <v>21344</v>
      </c>
    </row>
    <row r="22" spans="1:15" customFormat="1" x14ac:dyDescent="0.25">
      <c r="A22" s="389">
        <v>20</v>
      </c>
      <c r="B22" s="390" t="s">
        <v>2548</v>
      </c>
      <c r="C22" s="651"/>
      <c r="D22" s="391">
        <v>3</v>
      </c>
      <c r="E22" s="391" t="s">
        <v>2448</v>
      </c>
      <c r="F22" s="390" t="s">
        <v>7226</v>
      </c>
      <c r="G22" s="391" t="s">
        <v>7224</v>
      </c>
      <c r="H22" s="391" t="s">
        <v>7210</v>
      </c>
      <c r="I22" s="655">
        <v>2500000</v>
      </c>
      <c r="J22" s="659"/>
      <c r="K22" s="662"/>
      <c r="L22" s="655"/>
      <c r="M22" s="659"/>
      <c r="N22" s="662"/>
      <c r="O22" s="392" t="s">
        <v>21344</v>
      </c>
    </row>
    <row r="23" spans="1:15" customFormat="1" x14ac:dyDescent="0.25">
      <c r="A23" s="389">
        <v>21</v>
      </c>
      <c r="B23" s="390" t="s">
        <v>3389</v>
      </c>
      <c r="C23" s="651"/>
      <c r="D23" s="391">
        <v>3</v>
      </c>
      <c r="E23" s="391" t="s">
        <v>2448</v>
      </c>
      <c r="F23" s="390" t="s">
        <v>7227</v>
      </c>
      <c r="G23" s="391" t="s">
        <v>7224</v>
      </c>
      <c r="H23" s="391" t="s">
        <v>7208</v>
      </c>
      <c r="I23" s="655">
        <v>1000000</v>
      </c>
      <c r="J23" s="659"/>
      <c r="K23" s="662"/>
      <c r="L23" s="655"/>
      <c r="M23" s="659"/>
      <c r="N23" s="662"/>
      <c r="O23" s="392" t="s">
        <v>21344</v>
      </c>
    </row>
    <row r="24" spans="1:15" customFormat="1" x14ac:dyDescent="0.25">
      <c r="A24" s="389">
        <v>22</v>
      </c>
      <c r="B24" s="390" t="s">
        <v>3572</v>
      </c>
      <c r="C24" s="651"/>
      <c r="D24" s="391">
        <v>3</v>
      </c>
      <c r="E24" s="391" t="s">
        <v>2451</v>
      </c>
      <c r="F24" s="390" t="s">
        <v>7228</v>
      </c>
      <c r="G24" s="391" t="s">
        <v>7224</v>
      </c>
      <c r="H24" s="391" t="s">
        <v>7221</v>
      </c>
      <c r="I24" s="655">
        <v>1500000</v>
      </c>
      <c r="J24" s="659"/>
      <c r="K24" s="662"/>
      <c r="L24" s="655"/>
      <c r="M24" s="659"/>
      <c r="N24" s="662"/>
      <c r="O24" s="392" t="s">
        <v>21344</v>
      </c>
    </row>
    <row r="25" spans="1:15" customFormat="1" x14ac:dyDescent="0.25">
      <c r="A25" s="389">
        <v>23</v>
      </c>
      <c r="B25" s="390" t="s">
        <v>3071</v>
      </c>
      <c r="C25" s="651"/>
      <c r="D25" s="391">
        <v>3</v>
      </c>
      <c r="E25" s="391" t="s">
        <v>2451</v>
      </c>
      <c r="F25" s="390" t="s">
        <v>7227</v>
      </c>
      <c r="G25" s="391" t="s">
        <v>7224</v>
      </c>
      <c r="H25" s="391" t="s">
        <v>7208</v>
      </c>
      <c r="I25" s="655">
        <v>1000000</v>
      </c>
      <c r="J25" s="659"/>
      <c r="K25" s="662"/>
      <c r="L25" s="655"/>
      <c r="M25" s="659"/>
      <c r="N25" s="662"/>
      <c r="O25" s="392" t="s">
        <v>21344</v>
      </c>
    </row>
    <row r="26" spans="1:15" customFormat="1" x14ac:dyDescent="0.25">
      <c r="A26" s="389">
        <v>24</v>
      </c>
      <c r="B26" s="390" t="s">
        <v>3171</v>
      </c>
      <c r="C26" s="651"/>
      <c r="D26" s="391">
        <v>3</v>
      </c>
      <c r="E26" s="391" t="s">
        <v>2451</v>
      </c>
      <c r="F26" s="390" t="s">
        <v>7227</v>
      </c>
      <c r="G26" s="391" t="s">
        <v>7224</v>
      </c>
      <c r="H26" s="391" t="s">
        <v>7208</v>
      </c>
      <c r="I26" s="655">
        <v>1000000</v>
      </c>
      <c r="J26" s="659"/>
      <c r="K26" s="662"/>
      <c r="L26" s="655"/>
      <c r="M26" s="659"/>
      <c r="N26" s="662"/>
      <c r="O26" s="392" t="s">
        <v>21344</v>
      </c>
    </row>
    <row r="27" spans="1:15" customFormat="1" x14ac:dyDescent="0.25">
      <c r="A27" s="389">
        <v>25</v>
      </c>
      <c r="B27" s="390" t="s">
        <v>2705</v>
      </c>
      <c r="C27" s="651"/>
      <c r="D27" s="391">
        <v>3</v>
      </c>
      <c r="E27" s="391" t="s">
        <v>7229</v>
      </c>
      <c r="F27" s="390" t="s">
        <v>7230</v>
      </c>
      <c r="G27" s="391" t="s">
        <v>7224</v>
      </c>
      <c r="H27" s="391" t="s">
        <v>7225</v>
      </c>
      <c r="I27" s="655">
        <v>500000</v>
      </c>
      <c r="J27" s="659"/>
      <c r="K27" s="662"/>
      <c r="L27" s="655"/>
      <c r="M27" s="659"/>
      <c r="N27" s="662"/>
      <c r="O27" s="392" t="s">
        <v>21344</v>
      </c>
    </row>
    <row r="28" spans="1:15" customFormat="1" x14ac:dyDescent="0.25">
      <c r="A28" s="389">
        <v>26</v>
      </c>
      <c r="B28" s="390" t="s">
        <v>3697</v>
      </c>
      <c r="C28" s="651"/>
      <c r="D28" s="391">
        <v>3</v>
      </c>
      <c r="E28" s="391" t="s">
        <v>7231</v>
      </c>
      <c r="F28" s="390" t="s">
        <v>7232</v>
      </c>
      <c r="G28" s="391" t="s">
        <v>7224</v>
      </c>
      <c r="H28" s="391" t="s">
        <v>7208</v>
      </c>
      <c r="I28" s="655">
        <v>1000000</v>
      </c>
      <c r="J28" s="659"/>
      <c r="K28" s="662"/>
      <c r="L28" s="655"/>
      <c r="M28" s="659"/>
      <c r="N28" s="662"/>
      <c r="O28" s="392" t="s">
        <v>21344</v>
      </c>
    </row>
    <row r="29" spans="1:15" customFormat="1" x14ac:dyDescent="0.25">
      <c r="A29" s="389">
        <v>27</v>
      </c>
      <c r="B29" s="390" t="s">
        <v>7233</v>
      </c>
      <c r="C29" s="651"/>
      <c r="D29" s="391">
        <v>3</v>
      </c>
      <c r="E29" s="391" t="s">
        <v>2484</v>
      </c>
      <c r="F29" s="390" t="s">
        <v>7234</v>
      </c>
      <c r="G29" s="391" t="s">
        <v>7224</v>
      </c>
      <c r="H29" s="391" t="s">
        <v>7208</v>
      </c>
      <c r="I29" s="655">
        <v>1000000</v>
      </c>
      <c r="J29" s="659"/>
      <c r="K29" s="662"/>
      <c r="L29" s="655"/>
      <c r="M29" s="659"/>
      <c r="N29" s="662"/>
      <c r="O29" s="392" t="s">
        <v>21344</v>
      </c>
    </row>
    <row r="30" spans="1:15" customFormat="1" x14ac:dyDescent="0.25">
      <c r="A30" s="389">
        <v>28</v>
      </c>
      <c r="B30" s="390" t="s">
        <v>2770</v>
      </c>
      <c r="C30" s="651"/>
      <c r="D30" s="391">
        <v>3</v>
      </c>
      <c r="E30" s="391" t="s">
        <v>2484</v>
      </c>
      <c r="F30" s="390" t="s">
        <v>7235</v>
      </c>
      <c r="G30" s="391" t="s">
        <v>7224</v>
      </c>
      <c r="H30" s="391" t="s">
        <v>7221</v>
      </c>
      <c r="I30" s="655">
        <v>1500000</v>
      </c>
      <c r="J30" s="659"/>
      <c r="K30" s="662"/>
      <c r="L30" s="655"/>
      <c r="M30" s="659"/>
      <c r="N30" s="662"/>
      <c r="O30" s="392" t="s">
        <v>21344</v>
      </c>
    </row>
    <row r="31" spans="1:15" customFormat="1" x14ac:dyDescent="0.25">
      <c r="A31" s="389">
        <v>29</v>
      </c>
      <c r="B31" s="390" t="s">
        <v>3475</v>
      </c>
      <c r="C31" s="651"/>
      <c r="D31" s="391">
        <v>3</v>
      </c>
      <c r="E31" s="391" t="s">
        <v>2435</v>
      </c>
      <c r="F31" s="390" t="s">
        <v>7236</v>
      </c>
      <c r="G31" s="391" t="s">
        <v>7224</v>
      </c>
      <c r="H31" s="391" t="s">
        <v>7206</v>
      </c>
      <c r="I31" s="655">
        <v>2000000</v>
      </c>
      <c r="J31" s="659"/>
      <c r="K31" s="662"/>
      <c r="L31" s="655"/>
      <c r="M31" s="659"/>
      <c r="N31" s="662"/>
      <c r="O31" s="392" t="s">
        <v>21344</v>
      </c>
    </row>
    <row r="32" spans="1:15" customFormat="1" x14ac:dyDescent="0.25">
      <c r="A32" s="389">
        <v>30</v>
      </c>
      <c r="B32" s="390" t="s">
        <v>3189</v>
      </c>
      <c r="C32" s="651"/>
      <c r="D32" s="391">
        <v>3</v>
      </c>
      <c r="E32" s="391" t="s">
        <v>2438</v>
      </c>
      <c r="F32" s="390" t="s">
        <v>7222</v>
      </c>
      <c r="G32" s="391" t="s">
        <v>7224</v>
      </c>
      <c r="H32" s="391" t="s">
        <v>7208</v>
      </c>
      <c r="I32" s="655">
        <v>1000000</v>
      </c>
      <c r="J32" s="659"/>
      <c r="K32" s="662"/>
      <c r="L32" s="655"/>
      <c r="M32" s="659"/>
      <c r="N32" s="662"/>
      <c r="O32" s="392" t="s">
        <v>21344</v>
      </c>
    </row>
    <row r="33" spans="1:15" customFormat="1" x14ac:dyDescent="0.25">
      <c r="A33" s="389">
        <v>31</v>
      </c>
      <c r="B33" s="390" t="s">
        <v>2242</v>
      </c>
      <c r="C33" s="651"/>
      <c r="D33" s="391">
        <v>3</v>
      </c>
      <c r="E33" s="391" t="s">
        <v>2425</v>
      </c>
      <c r="F33" s="390" t="s">
        <v>7237</v>
      </c>
      <c r="G33" s="391" t="s">
        <v>7224</v>
      </c>
      <c r="H33" s="391" t="s">
        <v>7208</v>
      </c>
      <c r="I33" s="655">
        <v>1000000</v>
      </c>
      <c r="J33" s="659"/>
      <c r="K33" s="662"/>
      <c r="L33" s="655"/>
      <c r="M33" s="659"/>
      <c r="N33" s="662"/>
      <c r="O33" s="392" t="s">
        <v>21344</v>
      </c>
    </row>
    <row r="34" spans="1:15" customFormat="1" x14ac:dyDescent="0.25">
      <c r="A34" s="389">
        <v>32</v>
      </c>
      <c r="B34" s="390" t="s">
        <v>7238</v>
      </c>
      <c r="C34" s="651"/>
      <c r="D34" s="391">
        <v>3</v>
      </c>
      <c r="E34" s="391" t="s">
        <v>2441</v>
      </c>
      <c r="F34" s="390" t="s">
        <v>7236</v>
      </c>
      <c r="G34" s="391" t="s">
        <v>7224</v>
      </c>
      <c r="H34" s="391" t="s">
        <v>7210</v>
      </c>
      <c r="I34" s="655">
        <v>2500000</v>
      </c>
      <c r="J34" s="659"/>
      <c r="K34" s="662"/>
      <c r="L34" s="655"/>
      <c r="M34" s="659"/>
      <c r="N34" s="662"/>
      <c r="O34" s="392" t="s">
        <v>21344</v>
      </c>
    </row>
    <row r="35" spans="1:15" customFormat="1" x14ac:dyDescent="0.25">
      <c r="A35" s="389">
        <v>33</v>
      </c>
      <c r="B35" s="390" t="s">
        <v>3021</v>
      </c>
      <c r="C35" s="651"/>
      <c r="D35" s="391">
        <v>3</v>
      </c>
      <c r="E35" s="391" t="s">
        <v>2444</v>
      </c>
      <c r="F35" s="390" t="s">
        <v>7239</v>
      </c>
      <c r="G35" s="391" t="s">
        <v>7224</v>
      </c>
      <c r="H35" s="391" t="s">
        <v>7221</v>
      </c>
      <c r="I35" s="655">
        <v>1500000</v>
      </c>
      <c r="J35" s="659"/>
      <c r="K35" s="662"/>
      <c r="L35" s="655"/>
      <c r="M35" s="659"/>
      <c r="N35" s="662"/>
      <c r="O35" s="392" t="s">
        <v>21344</v>
      </c>
    </row>
    <row r="36" spans="1:15" customFormat="1" x14ac:dyDescent="0.25">
      <c r="A36" s="393">
        <v>34</v>
      </c>
      <c r="B36" s="390" t="s">
        <v>3309</v>
      </c>
      <c r="C36" s="651"/>
      <c r="D36" s="391">
        <v>3</v>
      </c>
      <c r="E36" s="391" t="s">
        <v>2475</v>
      </c>
      <c r="F36" s="390" t="s">
        <v>7240</v>
      </c>
      <c r="G36" s="391" t="s">
        <v>7224</v>
      </c>
      <c r="H36" s="391" t="s">
        <v>7208</v>
      </c>
      <c r="I36" s="655">
        <v>1000000</v>
      </c>
      <c r="J36" s="659"/>
      <c r="K36" s="662"/>
      <c r="L36" s="655"/>
      <c r="M36" s="659"/>
      <c r="N36" s="662"/>
      <c r="O36" s="392" t="s">
        <v>21344</v>
      </c>
    </row>
    <row r="37" spans="1:15" customFormat="1" x14ac:dyDescent="0.25">
      <c r="A37" s="389">
        <v>35</v>
      </c>
      <c r="B37" s="390" t="s">
        <v>3159</v>
      </c>
      <c r="C37" s="651"/>
      <c r="D37" s="391">
        <v>3</v>
      </c>
      <c r="E37" s="391" t="s">
        <v>2472</v>
      </c>
      <c r="F37" s="390" t="s">
        <v>7241</v>
      </c>
      <c r="G37" s="391" t="s">
        <v>7224</v>
      </c>
      <c r="H37" s="391" t="s">
        <v>7208</v>
      </c>
      <c r="I37" s="655">
        <v>1000000</v>
      </c>
      <c r="J37" s="659"/>
      <c r="K37" s="662"/>
      <c r="L37" s="655"/>
      <c r="M37" s="659"/>
      <c r="N37" s="662"/>
      <c r="O37" s="392" t="s">
        <v>21344</v>
      </c>
    </row>
    <row r="38" spans="1:15" customFormat="1" x14ac:dyDescent="0.25">
      <c r="A38" s="389">
        <v>36</v>
      </c>
      <c r="B38" s="390" t="s">
        <v>3301</v>
      </c>
      <c r="C38" s="651"/>
      <c r="D38" s="391">
        <v>3</v>
      </c>
      <c r="E38" s="391" t="s">
        <v>2590</v>
      </c>
      <c r="F38" s="390" t="s">
        <v>7242</v>
      </c>
      <c r="G38" s="391" t="s">
        <v>7224</v>
      </c>
      <c r="H38" s="391" t="s">
        <v>7208</v>
      </c>
      <c r="I38" s="655">
        <v>1000000</v>
      </c>
      <c r="J38" s="659"/>
      <c r="K38" s="662"/>
      <c r="L38" s="655"/>
      <c r="M38" s="659"/>
      <c r="N38" s="662"/>
      <c r="O38" s="392" t="s">
        <v>21344</v>
      </c>
    </row>
    <row r="39" spans="1:15" customFormat="1" x14ac:dyDescent="0.25">
      <c r="A39" s="393">
        <v>37</v>
      </c>
      <c r="B39" s="390" t="s">
        <v>2587</v>
      </c>
      <c r="C39" s="651"/>
      <c r="D39" s="391">
        <v>3</v>
      </c>
      <c r="E39" s="391" t="s">
        <v>2530</v>
      </c>
      <c r="F39" s="390" t="s">
        <v>7243</v>
      </c>
      <c r="G39" s="391" t="s">
        <v>7224</v>
      </c>
      <c r="H39" s="391" t="s">
        <v>7225</v>
      </c>
      <c r="I39" s="655">
        <v>500000</v>
      </c>
      <c r="J39" s="659"/>
      <c r="K39" s="662"/>
      <c r="L39" s="655"/>
      <c r="M39" s="659"/>
      <c r="N39" s="662"/>
      <c r="O39" s="392" t="s">
        <v>21344</v>
      </c>
    </row>
    <row r="40" spans="1:15" customFormat="1" x14ac:dyDescent="0.25">
      <c r="A40" s="389">
        <v>41</v>
      </c>
      <c r="B40" s="390" t="s">
        <v>1347</v>
      </c>
      <c r="C40" s="651"/>
      <c r="D40" s="391">
        <v>4</v>
      </c>
      <c r="E40" s="391" t="s">
        <v>2798</v>
      </c>
      <c r="F40" s="390" t="s">
        <v>7244</v>
      </c>
      <c r="G40" s="391" t="s">
        <v>7245</v>
      </c>
      <c r="H40" s="391" t="s">
        <v>7225</v>
      </c>
      <c r="I40" s="655">
        <v>500000</v>
      </c>
      <c r="J40" s="659"/>
      <c r="K40" s="662"/>
      <c r="L40" s="655"/>
      <c r="M40" s="659"/>
      <c r="N40" s="662"/>
      <c r="O40" s="392" t="s">
        <v>21344</v>
      </c>
    </row>
    <row r="41" spans="1:15" customFormat="1" x14ac:dyDescent="0.25">
      <c r="A41" s="389">
        <v>42</v>
      </c>
      <c r="B41" s="390" t="s">
        <v>7246</v>
      </c>
      <c r="C41" s="651"/>
      <c r="D41" s="391">
        <v>4</v>
      </c>
      <c r="E41" s="391" t="s">
        <v>7247</v>
      </c>
      <c r="F41" s="390" t="s">
        <v>7248</v>
      </c>
      <c r="G41" s="391" t="s">
        <v>7245</v>
      </c>
      <c r="H41" s="391" t="s">
        <v>7225</v>
      </c>
      <c r="I41" s="655">
        <v>500000</v>
      </c>
      <c r="J41" s="659"/>
      <c r="K41" s="662"/>
      <c r="L41" s="655"/>
      <c r="M41" s="659"/>
      <c r="N41" s="662"/>
      <c r="O41" s="392" t="s">
        <v>21344</v>
      </c>
    </row>
    <row r="42" spans="1:15" customFormat="1" x14ac:dyDescent="0.25">
      <c r="A42" s="389">
        <v>43</v>
      </c>
      <c r="B42" s="390" t="s">
        <v>1602</v>
      </c>
      <c r="C42" s="651"/>
      <c r="D42" s="391">
        <v>4</v>
      </c>
      <c r="E42" s="391" t="s">
        <v>4057</v>
      </c>
      <c r="F42" s="390" t="s">
        <v>7249</v>
      </c>
      <c r="G42" s="391" t="s">
        <v>7245</v>
      </c>
      <c r="H42" s="391" t="s">
        <v>7208</v>
      </c>
      <c r="I42" s="655">
        <v>1000000</v>
      </c>
      <c r="J42" s="659"/>
      <c r="K42" s="662"/>
      <c r="L42" s="655"/>
      <c r="M42" s="659"/>
      <c r="N42" s="662"/>
      <c r="O42" s="392" t="s">
        <v>21344</v>
      </c>
    </row>
    <row r="43" spans="1:15" customFormat="1" x14ac:dyDescent="0.25">
      <c r="A43" s="389">
        <v>44</v>
      </c>
      <c r="B43" s="390" t="s">
        <v>1580</v>
      </c>
      <c r="C43" s="651"/>
      <c r="D43" s="391">
        <v>4</v>
      </c>
      <c r="E43" s="391" t="s">
        <v>4057</v>
      </c>
      <c r="F43" s="390" t="s">
        <v>7249</v>
      </c>
      <c r="G43" s="391" t="s">
        <v>7245</v>
      </c>
      <c r="H43" s="391" t="s">
        <v>7208</v>
      </c>
      <c r="I43" s="655">
        <v>1000000</v>
      </c>
      <c r="J43" s="659"/>
      <c r="K43" s="662"/>
      <c r="L43" s="655"/>
      <c r="M43" s="659"/>
      <c r="N43" s="662"/>
      <c r="O43" s="392" t="s">
        <v>21344</v>
      </c>
    </row>
    <row r="44" spans="1:15" customFormat="1" x14ac:dyDescent="0.25">
      <c r="A44" s="389">
        <v>45</v>
      </c>
      <c r="B44" s="390" t="s">
        <v>1532</v>
      </c>
      <c r="C44" s="651"/>
      <c r="D44" s="391">
        <v>4</v>
      </c>
      <c r="E44" s="391" t="s">
        <v>4057</v>
      </c>
      <c r="F44" s="390" t="s">
        <v>7249</v>
      </c>
      <c r="G44" s="391" t="s">
        <v>7245</v>
      </c>
      <c r="H44" s="391" t="s">
        <v>7208</v>
      </c>
      <c r="I44" s="655">
        <v>1000000</v>
      </c>
      <c r="J44" s="659"/>
      <c r="K44" s="662"/>
      <c r="L44" s="655"/>
      <c r="M44" s="659"/>
      <c r="N44" s="662"/>
      <c r="O44" s="392" t="s">
        <v>21344</v>
      </c>
    </row>
    <row r="45" spans="1:15" customFormat="1" x14ac:dyDescent="0.25">
      <c r="A45" s="389">
        <v>46</v>
      </c>
      <c r="B45" s="390" t="s">
        <v>1350</v>
      </c>
      <c r="C45" s="651"/>
      <c r="D45" s="391">
        <v>4</v>
      </c>
      <c r="E45" s="391" t="s">
        <v>4009</v>
      </c>
      <c r="F45" s="390" t="s">
        <v>7249</v>
      </c>
      <c r="G45" s="391" t="s">
        <v>7245</v>
      </c>
      <c r="H45" s="391" t="s">
        <v>7208</v>
      </c>
      <c r="I45" s="655">
        <v>1000000</v>
      </c>
      <c r="J45" s="659"/>
      <c r="K45" s="662"/>
      <c r="L45" s="655"/>
      <c r="M45" s="659"/>
      <c r="N45" s="662"/>
      <c r="O45" s="392" t="s">
        <v>21344</v>
      </c>
    </row>
    <row r="46" spans="1:15" customFormat="1" x14ac:dyDescent="0.25">
      <c r="A46" s="389">
        <v>47</v>
      </c>
      <c r="B46" s="390" t="s">
        <v>2254</v>
      </c>
      <c r="C46" s="651"/>
      <c r="D46" s="391">
        <v>4</v>
      </c>
      <c r="E46" s="391" t="s">
        <v>4009</v>
      </c>
      <c r="F46" s="390" t="s">
        <v>7250</v>
      </c>
      <c r="G46" s="391" t="s">
        <v>7245</v>
      </c>
      <c r="H46" s="391" t="s">
        <v>7208</v>
      </c>
      <c r="I46" s="655">
        <v>1000000</v>
      </c>
      <c r="J46" s="659"/>
      <c r="K46" s="662"/>
      <c r="L46" s="655"/>
      <c r="M46" s="659"/>
      <c r="N46" s="662"/>
      <c r="O46" s="392" t="s">
        <v>21344</v>
      </c>
    </row>
    <row r="47" spans="1:15" customFormat="1" x14ac:dyDescent="0.25">
      <c r="A47" s="389">
        <v>48</v>
      </c>
      <c r="B47" s="390" t="s">
        <v>2198</v>
      </c>
      <c r="C47" s="651"/>
      <c r="D47" s="391">
        <v>4</v>
      </c>
      <c r="E47" s="391" t="s">
        <v>4009</v>
      </c>
      <c r="F47" s="390" t="s">
        <v>7250</v>
      </c>
      <c r="G47" s="391" t="s">
        <v>7245</v>
      </c>
      <c r="H47" s="391" t="s">
        <v>7208</v>
      </c>
      <c r="I47" s="655">
        <v>1000000</v>
      </c>
      <c r="J47" s="659"/>
      <c r="K47" s="662"/>
      <c r="L47" s="655"/>
      <c r="M47" s="659"/>
      <c r="N47" s="662"/>
      <c r="O47" s="392" t="s">
        <v>21344</v>
      </c>
    </row>
    <row r="48" spans="1:15" customFormat="1" x14ac:dyDescent="0.25">
      <c r="A48" s="389">
        <v>49</v>
      </c>
      <c r="B48" s="390" t="s">
        <v>2116</v>
      </c>
      <c r="C48" s="651"/>
      <c r="D48" s="391">
        <v>4</v>
      </c>
      <c r="E48" s="391" t="s">
        <v>4009</v>
      </c>
      <c r="F48" s="390" t="s">
        <v>7250</v>
      </c>
      <c r="G48" s="391" t="s">
        <v>7245</v>
      </c>
      <c r="H48" s="391" t="s">
        <v>7208</v>
      </c>
      <c r="I48" s="655">
        <v>1000000</v>
      </c>
      <c r="J48" s="659"/>
      <c r="K48" s="662"/>
      <c r="L48" s="655"/>
      <c r="M48" s="659"/>
      <c r="N48" s="662"/>
      <c r="O48" s="392" t="s">
        <v>21344</v>
      </c>
    </row>
    <row r="49" spans="1:15" customFormat="1" x14ac:dyDescent="0.25">
      <c r="A49" s="389">
        <v>50</v>
      </c>
      <c r="B49" s="390" t="s">
        <v>2095</v>
      </c>
      <c r="C49" s="651"/>
      <c r="D49" s="391">
        <v>4</v>
      </c>
      <c r="E49" s="391" t="s">
        <v>4009</v>
      </c>
      <c r="F49" s="390" t="s">
        <v>7250</v>
      </c>
      <c r="G49" s="391" t="s">
        <v>7245</v>
      </c>
      <c r="H49" s="391" t="s">
        <v>7208</v>
      </c>
      <c r="I49" s="655">
        <v>1000000</v>
      </c>
      <c r="J49" s="659"/>
      <c r="K49" s="662"/>
      <c r="L49" s="655"/>
      <c r="M49" s="659"/>
      <c r="N49" s="662"/>
      <c r="O49" s="392" t="s">
        <v>21344</v>
      </c>
    </row>
    <row r="50" spans="1:15" customFormat="1" x14ac:dyDescent="0.25">
      <c r="A50" s="389">
        <v>51</v>
      </c>
      <c r="B50" s="390" t="s">
        <v>2114</v>
      </c>
      <c r="C50" s="651"/>
      <c r="D50" s="391">
        <v>4</v>
      </c>
      <c r="E50" s="391" t="s">
        <v>4009</v>
      </c>
      <c r="F50" s="390" t="s">
        <v>7250</v>
      </c>
      <c r="G50" s="391" t="s">
        <v>7245</v>
      </c>
      <c r="H50" s="391" t="s">
        <v>7208</v>
      </c>
      <c r="I50" s="655">
        <v>1000000</v>
      </c>
      <c r="J50" s="659"/>
      <c r="K50" s="662"/>
      <c r="L50" s="655"/>
      <c r="M50" s="659"/>
      <c r="N50" s="662"/>
      <c r="O50" s="392" t="s">
        <v>21344</v>
      </c>
    </row>
    <row r="51" spans="1:15" customFormat="1" x14ac:dyDescent="0.25">
      <c r="A51" s="389">
        <v>52</v>
      </c>
      <c r="B51" s="390" t="s">
        <v>4359</v>
      </c>
      <c r="C51" s="651"/>
      <c r="D51" s="391">
        <v>4</v>
      </c>
      <c r="E51" s="391" t="s">
        <v>4009</v>
      </c>
      <c r="F51" s="390" t="s">
        <v>7250</v>
      </c>
      <c r="G51" s="391" t="s">
        <v>7245</v>
      </c>
      <c r="H51" s="391" t="s">
        <v>7208</v>
      </c>
      <c r="I51" s="655">
        <v>1000000</v>
      </c>
      <c r="J51" s="659"/>
      <c r="K51" s="662"/>
      <c r="L51" s="655"/>
      <c r="M51" s="659"/>
      <c r="N51" s="662"/>
      <c r="O51" s="392" t="s">
        <v>21344</v>
      </c>
    </row>
    <row r="52" spans="1:15" customFormat="1" x14ac:dyDescent="0.25">
      <c r="A52" s="389">
        <v>53</v>
      </c>
      <c r="B52" s="390" t="s">
        <v>1473</v>
      </c>
      <c r="C52" s="651"/>
      <c r="D52" s="391">
        <v>4</v>
      </c>
      <c r="E52" s="391" t="s">
        <v>4009</v>
      </c>
      <c r="F52" s="390" t="s">
        <v>7250</v>
      </c>
      <c r="G52" s="391" t="s">
        <v>7245</v>
      </c>
      <c r="H52" s="391" t="s">
        <v>7208</v>
      </c>
      <c r="I52" s="655">
        <v>1000000</v>
      </c>
      <c r="J52" s="659"/>
      <c r="K52" s="662"/>
      <c r="L52" s="655"/>
      <c r="M52" s="659"/>
      <c r="N52" s="662"/>
      <c r="O52" s="392" t="s">
        <v>21344</v>
      </c>
    </row>
    <row r="53" spans="1:15" customFormat="1" x14ac:dyDescent="0.25">
      <c r="A53" s="389">
        <v>54</v>
      </c>
      <c r="B53" s="390" t="s">
        <v>7251</v>
      </c>
      <c r="C53" s="651"/>
      <c r="D53" s="391">
        <v>4</v>
      </c>
      <c r="E53" s="391" t="s">
        <v>4009</v>
      </c>
      <c r="F53" s="390" t="s">
        <v>7250</v>
      </c>
      <c r="G53" s="391" t="s">
        <v>7245</v>
      </c>
      <c r="H53" s="391" t="s">
        <v>7208</v>
      </c>
      <c r="I53" s="655">
        <v>1000000</v>
      </c>
      <c r="J53" s="659"/>
      <c r="K53" s="662"/>
      <c r="L53" s="655"/>
      <c r="M53" s="659"/>
      <c r="N53" s="662"/>
      <c r="O53" s="392" t="s">
        <v>21344</v>
      </c>
    </row>
    <row r="54" spans="1:15" customFormat="1" x14ac:dyDescent="0.25">
      <c r="A54" s="389">
        <v>55</v>
      </c>
      <c r="B54" s="390" t="s">
        <v>2164</v>
      </c>
      <c r="C54" s="651"/>
      <c r="D54" s="391">
        <v>4</v>
      </c>
      <c r="E54" s="391" t="s">
        <v>7252</v>
      </c>
      <c r="F54" s="390" t="s">
        <v>7253</v>
      </c>
      <c r="G54" s="391" t="s">
        <v>7245</v>
      </c>
      <c r="H54" s="391" t="s">
        <v>7210</v>
      </c>
      <c r="I54" s="655">
        <v>2500000</v>
      </c>
      <c r="J54" s="659"/>
      <c r="K54" s="662"/>
      <c r="L54" s="655"/>
      <c r="M54" s="659"/>
      <c r="N54" s="662"/>
      <c r="O54" s="392" t="s">
        <v>21344</v>
      </c>
    </row>
    <row r="55" spans="1:15" customFormat="1" x14ac:dyDescent="0.25">
      <c r="A55" s="389">
        <v>56</v>
      </c>
      <c r="B55" s="390" t="s">
        <v>1546</v>
      </c>
      <c r="C55" s="651"/>
      <c r="D55" s="391">
        <v>4</v>
      </c>
      <c r="E55" s="391" t="s">
        <v>7252</v>
      </c>
      <c r="F55" s="390" t="s">
        <v>7254</v>
      </c>
      <c r="G55" s="391" t="s">
        <v>7245</v>
      </c>
      <c r="H55" s="391" t="s">
        <v>7225</v>
      </c>
      <c r="I55" s="655">
        <v>500000</v>
      </c>
      <c r="J55" s="659"/>
      <c r="K55" s="662"/>
      <c r="L55" s="655"/>
      <c r="M55" s="659"/>
      <c r="N55" s="662"/>
      <c r="O55" s="392" t="s">
        <v>21344</v>
      </c>
    </row>
    <row r="56" spans="1:15" customFormat="1" x14ac:dyDescent="0.25">
      <c r="A56" s="389">
        <v>57</v>
      </c>
      <c r="B56" s="390" t="s">
        <v>1419</v>
      </c>
      <c r="C56" s="651"/>
      <c r="D56" s="391">
        <v>4</v>
      </c>
      <c r="E56" s="391" t="s">
        <v>4009</v>
      </c>
      <c r="F56" s="390" t="s">
        <v>7249</v>
      </c>
      <c r="G56" s="391" t="s">
        <v>7245</v>
      </c>
      <c r="H56" s="391" t="s">
        <v>7208</v>
      </c>
      <c r="I56" s="655">
        <v>1000000</v>
      </c>
      <c r="J56" s="659"/>
      <c r="K56" s="662"/>
      <c r="L56" s="655"/>
      <c r="M56" s="659"/>
      <c r="N56" s="662"/>
      <c r="O56" s="392" t="s">
        <v>21344</v>
      </c>
    </row>
    <row r="57" spans="1:15" customFormat="1" x14ac:dyDescent="0.25">
      <c r="A57" s="389">
        <v>58</v>
      </c>
      <c r="B57" s="394" t="s">
        <v>1337</v>
      </c>
      <c r="C57" s="651">
        <v>60102025660044</v>
      </c>
      <c r="D57" s="395">
        <v>4</v>
      </c>
      <c r="E57" s="395"/>
      <c r="F57" s="394"/>
      <c r="G57" s="395"/>
      <c r="H57" s="395"/>
      <c r="I57" s="656"/>
      <c r="J57" s="660"/>
      <c r="K57" s="663"/>
      <c r="L57" s="656">
        <v>500000</v>
      </c>
      <c r="M57" s="660"/>
      <c r="N57" s="663"/>
      <c r="O57" s="396"/>
    </row>
    <row r="58" spans="1:15" customFormat="1" x14ac:dyDescent="0.25">
      <c r="A58" s="389">
        <v>59</v>
      </c>
      <c r="B58" s="652" t="s">
        <v>1388</v>
      </c>
      <c r="C58" s="651">
        <v>62511045260031</v>
      </c>
      <c r="D58" s="395">
        <v>4</v>
      </c>
      <c r="E58" s="653"/>
      <c r="F58" s="652"/>
      <c r="G58" s="652"/>
      <c r="H58" s="652"/>
      <c r="I58" s="657"/>
      <c r="J58" s="664"/>
      <c r="K58" s="665"/>
      <c r="L58" s="657">
        <v>6000000</v>
      </c>
      <c r="M58" s="664"/>
      <c r="N58" s="665"/>
      <c r="O58" s="652"/>
    </row>
    <row r="59" spans="1:15" customFormat="1" x14ac:dyDescent="0.25">
      <c r="A59" s="389">
        <v>60</v>
      </c>
      <c r="B59" s="652" t="s">
        <v>4050</v>
      </c>
      <c r="C59" s="651">
        <v>63010035300014</v>
      </c>
      <c r="D59" s="395">
        <v>4</v>
      </c>
      <c r="E59" s="653"/>
      <c r="F59" s="652"/>
      <c r="G59" s="652"/>
      <c r="H59" s="652"/>
      <c r="I59" s="657"/>
      <c r="J59" s="664"/>
      <c r="K59" s="665"/>
      <c r="L59" s="657">
        <v>4375000</v>
      </c>
      <c r="M59" s="664"/>
      <c r="N59" s="665"/>
      <c r="O59" s="652"/>
    </row>
    <row r="60" spans="1:15" customFormat="1" x14ac:dyDescent="0.25">
      <c r="A60" s="389">
        <v>61</v>
      </c>
      <c r="B60" s="652" t="s">
        <v>1473</v>
      </c>
      <c r="C60" s="651">
        <v>61709045290014</v>
      </c>
      <c r="D60" s="395">
        <v>4</v>
      </c>
      <c r="E60" s="653"/>
      <c r="F60" s="652"/>
      <c r="G60" s="652"/>
      <c r="H60" s="652"/>
      <c r="I60" s="657"/>
      <c r="J60" s="664"/>
      <c r="K60" s="665"/>
      <c r="L60" s="657">
        <v>1000000</v>
      </c>
      <c r="M60" s="664"/>
      <c r="N60" s="665"/>
      <c r="O60" s="652"/>
    </row>
    <row r="61" spans="1:15" customFormat="1" x14ac:dyDescent="0.25">
      <c r="A61" s="389">
        <v>62</v>
      </c>
      <c r="B61" s="652" t="s">
        <v>1506</v>
      </c>
      <c r="C61" s="651">
        <v>60805035300011</v>
      </c>
      <c r="D61" s="395">
        <v>4</v>
      </c>
      <c r="E61" s="653"/>
      <c r="F61" s="652"/>
      <c r="G61" s="652"/>
      <c r="H61" s="652"/>
      <c r="I61" s="657"/>
      <c r="J61" s="664"/>
      <c r="K61" s="665"/>
      <c r="L61" s="657">
        <v>1000000</v>
      </c>
      <c r="M61" s="664"/>
      <c r="N61" s="665"/>
      <c r="O61" s="652"/>
    </row>
    <row r="62" spans="1:15" customFormat="1" x14ac:dyDescent="0.25">
      <c r="A62" s="389">
        <v>63</v>
      </c>
      <c r="B62" s="652" t="s">
        <v>1532</v>
      </c>
      <c r="C62" s="651">
        <v>60608025300059</v>
      </c>
      <c r="D62" s="395">
        <v>4</v>
      </c>
      <c r="E62" s="653"/>
      <c r="F62" s="652"/>
      <c r="G62" s="652"/>
      <c r="H62" s="652"/>
      <c r="I62" s="657"/>
      <c r="J62" s="664"/>
      <c r="K62" s="665"/>
      <c r="L62" s="657">
        <v>1000000</v>
      </c>
      <c r="M62" s="664"/>
      <c r="N62" s="665"/>
      <c r="O62" s="652"/>
    </row>
    <row r="63" spans="1:15" customFormat="1" x14ac:dyDescent="0.25">
      <c r="A63" s="389">
        <v>64</v>
      </c>
      <c r="B63" s="652" t="s">
        <v>1550</v>
      </c>
      <c r="C63" s="651">
        <v>62407045260055</v>
      </c>
      <c r="D63" s="395">
        <v>4</v>
      </c>
      <c r="E63" s="653"/>
      <c r="F63" s="652"/>
      <c r="G63" s="652"/>
      <c r="H63" s="652"/>
      <c r="I63" s="657"/>
      <c r="J63" s="664"/>
      <c r="K63" s="665"/>
      <c r="L63" s="657">
        <v>1500000</v>
      </c>
      <c r="M63" s="664"/>
      <c r="N63" s="665"/>
      <c r="O63" s="652"/>
    </row>
    <row r="64" spans="1:15" customFormat="1" x14ac:dyDescent="0.25">
      <c r="A64" s="389">
        <v>65</v>
      </c>
      <c r="B64" s="652" t="s">
        <v>1580</v>
      </c>
      <c r="C64" s="651">
        <v>40210851120015</v>
      </c>
      <c r="D64" s="395">
        <v>4</v>
      </c>
      <c r="E64" s="653"/>
      <c r="F64" s="652"/>
      <c r="G64" s="652"/>
      <c r="H64" s="652"/>
      <c r="I64" s="657"/>
      <c r="J64" s="664"/>
      <c r="K64" s="665"/>
      <c r="L64" s="657">
        <v>750000</v>
      </c>
      <c r="M64" s="664"/>
      <c r="N64" s="665"/>
      <c r="O64" s="652"/>
    </row>
    <row r="65" spans="1:15" customFormat="1" x14ac:dyDescent="0.25">
      <c r="A65" s="389">
        <v>66</v>
      </c>
      <c r="B65" s="652" t="s">
        <v>4090</v>
      </c>
      <c r="C65" s="651">
        <v>60108015350045</v>
      </c>
      <c r="D65" s="395">
        <v>4</v>
      </c>
      <c r="E65" s="653"/>
      <c r="F65" s="652"/>
      <c r="G65" s="652"/>
      <c r="H65" s="652"/>
      <c r="I65" s="657"/>
      <c r="J65" s="664"/>
      <c r="K65" s="665"/>
      <c r="L65" s="657">
        <v>4500000</v>
      </c>
      <c r="M65" s="664"/>
      <c r="N65" s="665"/>
      <c r="O65" s="652"/>
    </row>
    <row r="66" spans="1:15" customFormat="1" x14ac:dyDescent="0.25">
      <c r="A66" s="389">
        <v>67</v>
      </c>
      <c r="B66" s="652" t="s">
        <v>1602</v>
      </c>
      <c r="C66" s="651">
        <v>52906025260032</v>
      </c>
      <c r="D66" s="395">
        <v>4</v>
      </c>
      <c r="E66" s="653"/>
      <c r="F66" s="652"/>
      <c r="G66" s="652"/>
      <c r="H66" s="652"/>
      <c r="I66" s="657"/>
      <c r="J66" s="664"/>
      <c r="K66" s="665"/>
      <c r="L66" s="657">
        <v>6000000</v>
      </c>
      <c r="M66" s="664"/>
      <c r="N66" s="665"/>
      <c r="O66" s="652"/>
    </row>
    <row r="67" spans="1:15" customFormat="1" x14ac:dyDescent="0.25">
      <c r="A67" s="389">
        <v>68</v>
      </c>
      <c r="B67" s="652" t="s">
        <v>1652</v>
      </c>
      <c r="C67" s="651">
        <v>52812015300021</v>
      </c>
      <c r="D67" s="395">
        <v>4</v>
      </c>
      <c r="E67" s="653"/>
      <c r="F67" s="652"/>
      <c r="G67" s="652"/>
      <c r="H67" s="652"/>
      <c r="I67" s="657"/>
      <c r="J67" s="664"/>
      <c r="K67" s="665"/>
      <c r="L67" s="657">
        <v>1500000</v>
      </c>
      <c r="M67" s="664"/>
      <c r="N67" s="665"/>
      <c r="O67" s="652"/>
    </row>
    <row r="68" spans="1:15" customFormat="1" x14ac:dyDescent="0.25">
      <c r="A68" s="389">
        <v>69</v>
      </c>
      <c r="B68" s="652" t="s">
        <v>1654</v>
      </c>
      <c r="C68" s="651">
        <v>62708025300025</v>
      </c>
      <c r="D68" s="395">
        <v>4</v>
      </c>
      <c r="E68" s="653"/>
      <c r="F68" s="652"/>
      <c r="G68" s="652"/>
      <c r="H68" s="652"/>
      <c r="I68" s="657"/>
      <c r="J68" s="664"/>
      <c r="K68" s="665"/>
      <c r="L68" s="657">
        <v>500000</v>
      </c>
      <c r="M68" s="664"/>
      <c r="N68" s="665"/>
      <c r="O68" s="652"/>
    </row>
    <row r="69" spans="1:15" customFormat="1" x14ac:dyDescent="0.25">
      <c r="A69" s="389">
        <v>70</v>
      </c>
      <c r="B69" s="652" t="s">
        <v>1717</v>
      </c>
      <c r="C69" s="651">
        <v>30101965300028</v>
      </c>
      <c r="D69" s="395">
        <v>4</v>
      </c>
      <c r="E69" s="653"/>
      <c r="F69" s="652"/>
      <c r="G69" s="652"/>
      <c r="H69" s="652"/>
      <c r="I69" s="657"/>
      <c r="J69" s="664"/>
      <c r="K69" s="665"/>
      <c r="L69" s="657">
        <v>9000000</v>
      </c>
      <c r="M69" s="664"/>
      <c r="N69" s="665"/>
      <c r="O69" s="652"/>
    </row>
    <row r="70" spans="1:15" customFormat="1" x14ac:dyDescent="0.25">
      <c r="A70" s="389">
        <v>71</v>
      </c>
      <c r="B70" s="652" t="s">
        <v>1757</v>
      </c>
      <c r="C70" s="651">
        <v>40602912400020</v>
      </c>
      <c r="D70" s="395">
        <v>4</v>
      </c>
      <c r="E70" s="653"/>
      <c r="F70" s="652"/>
      <c r="G70" s="652"/>
      <c r="H70" s="652"/>
      <c r="I70" s="657"/>
      <c r="J70" s="664"/>
      <c r="K70" s="665"/>
      <c r="L70" s="657">
        <v>1000000</v>
      </c>
      <c r="M70" s="664"/>
      <c r="N70" s="665"/>
      <c r="O70" s="652"/>
    </row>
    <row r="71" spans="1:15" customFormat="1" x14ac:dyDescent="0.25">
      <c r="A71" s="389">
        <v>72</v>
      </c>
      <c r="B71" s="652" t="s">
        <v>1758</v>
      </c>
      <c r="C71" s="651">
        <v>61008035310106</v>
      </c>
      <c r="D71" s="395">
        <v>4</v>
      </c>
      <c r="E71" s="653"/>
      <c r="F71" s="652"/>
      <c r="G71" s="652"/>
      <c r="H71" s="652"/>
      <c r="I71" s="657"/>
      <c r="J71" s="664"/>
      <c r="K71" s="665"/>
      <c r="L71" s="657">
        <v>1000000</v>
      </c>
      <c r="M71" s="664"/>
      <c r="N71" s="665"/>
      <c r="O71" s="652"/>
    </row>
    <row r="72" spans="1:15" customFormat="1" x14ac:dyDescent="0.25">
      <c r="A72" s="389">
        <v>73</v>
      </c>
      <c r="B72" s="652" t="s">
        <v>1822</v>
      </c>
      <c r="C72" s="651">
        <v>62107035330048</v>
      </c>
      <c r="D72" s="395">
        <v>4</v>
      </c>
      <c r="E72" s="653"/>
      <c r="F72" s="652"/>
      <c r="G72" s="652"/>
      <c r="H72" s="652"/>
      <c r="I72" s="657"/>
      <c r="J72" s="664"/>
      <c r="K72" s="665"/>
      <c r="L72" s="657">
        <v>1000000</v>
      </c>
      <c r="M72" s="664"/>
      <c r="N72" s="665"/>
      <c r="O72" s="652"/>
    </row>
    <row r="73" spans="1:15" customFormat="1" x14ac:dyDescent="0.25">
      <c r="A73" s="389">
        <v>74</v>
      </c>
      <c r="B73" s="652" t="s">
        <v>4154</v>
      </c>
      <c r="C73" s="651">
        <v>43004825380012</v>
      </c>
      <c r="D73" s="395">
        <v>4</v>
      </c>
      <c r="E73" s="653"/>
      <c r="F73" s="652"/>
      <c r="G73" s="652"/>
      <c r="H73" s="652"/>
      <c r="I73" s="657"/>
      <c r="J73" s="664"/>
      <c r="K73" s="665"/>
      <c r="L73" s="657">
        <f>3000000+300000</f>
        <v>3300000</v>
      </c>
      <c r="M73" s="664"/>
      <c r="N73" s="665"/>
      <c r="O73" s="652"/>
    </row>
    <row r="74" spans="1:15" customFormat="1" x14ac:dyDescent="0.25">
      <c r="A74" s="389">
        <v>75</v>
      </c>
      <c r="B74" s="652" t="s">
        <v>1949</v>
      </c>
      <c r="C74" s="651">
        <v>61212005350065</v>
      </c>
      <c r="D74" s="395">
        <v>4</v>
      </c>
      <c r="E74" s="653"/>
      <c r="F74" s="652"/>
      <c r="G74" s="652"/>
      <c r="H74" s="652"/>
      <c r="I74" s="657"/>
      <c r="J74" s="664"/>
      <c r="K74" s="665"/>
      <c r="L74" s="657">
        <v>1500000</v>
      </c>
      <c r="M74" s="664"/>
      <c r="N74" s="665"/>
      <c r="O74" s="652"/>
    </row>
    <row r="75" spans="1:15" customFormat="1" x14ac:dyDescent="0.25">
      <c r="A75" s="389">
        <v>76</v>
      </c>
      <c r="B75" s="652" t="s">
        <v>1951</v>
      </c>
      <c r="C75" s="651">
        <v>61212045310072</v>
      </c>
      <c r="D75" s="395">
        <v>4</v>
      </c>
      <c r="E75" s="653"/>
      <c r="F75" s="652"/>
      <c r="G75" s="652"/>
      <c r="H75" s="652"/>
      <c r="I75" s="657"/>
      <c r="J75" s="664"/>
      <c r="K75" s="665"/>
      <c r="L75" s="657">
        <v>9000000</v>
      </c>
      <c r="M75" s="664"/>
      <c r="N75" s="665"/>
      <c r="O75" s="652"/>
    </row>
    <row r="76" spans="1:15" customFormat="1" x14ac:dyDescent="0.25">
      <c r="A76" s="389">
        <v>77</v>
      </c>
      <c r="B76" s="652" t="s">
        <v>1962</v>
      </c>
      <c r="C76" s="651">
        <v>41606881090074</v>
      </c>
      <c r="D76" s="395">
        <v>4</v>
      </c>
      <c r="E76" s="653"/>
      <c r="F76" s="652"/>
      <c r="G76" s="652"/>
      <c r="H76" s="652"/>
      <c r="I76" s="657"/>
      <c r="J76" s="664"/>
      <c r="K76" s="665"/>
      <c r="L76" s="657">
        <v>9000000</v>
      </c>
      <c r="M76" s="664"/>
      <c r="N76" s="665"/>
      <c r="O76" s="652"/>
    </row>
    <row r="77" spans="1:15" customFormat="1" x14ac:dyDescent="0.25">
      <c r="A77" s="389">
        <v>78</v>
      </c>
      <c r="B77" s="652" t="s">
        <v>1999</v>
      </c>
      <c r="C77" s="651">
        <v>50805015340063</v>
      </c>
      <c r="D77" s="395">
        <v>4</v>
      </c>
      <c r="E77" s="653"/>
      <c r="F77" s="652"/>
      <c r="G77" s="652"/>
      <c r="H77" s="652"/>
      <c r="I77" s="657"/>
      <c r="J77" s="664"/>
      <c r="K77" s="665"/>
      <c r="L77" s="657">
        <v>1000000</v>
      </c>
      <c r="M77" s="664"/>
      <c r="N77" s="665"/>
      <c r="O77" s="652"/>
    </row>
    <row r="78" spans="1:15" customFormat="1" x14ac:dyDescent="0.25">
      <c r="A78" s="389">
        <v>79</v>
      </c>
      <c r="B78" s="652" t="s">
        <v>2057</v>
      </c>
      <c r="C78" s="651">
        <v>40604995260038</v>
      </c>
      <c r="D78" s="395">
        <v>4</v>
      </c>
      <c r="E78" s="653"/>
      <c r="F78" s="652"/>
      <c r="G78" s="652"/>
      <c r="H78" s="652"/>
      <c r="I78" s="657"/>
      <c r="J78" s="664"/>
      <c r="K78" s="665"/>
      <c r="L78" s="657">
        <v>1000000</v>
      </c>
      <c r="M78" s="664"/>
      <c r="N78" s="665"/>
      <c r="O78" s="652"/>
    </row>
    <row r="79" spans="1:15" customFormat="1" x14ac:dyDescent="0.25">
      <c r="A79" s="389">
        <v>80</v>
      </c>
      <c r="B79" s="652" t="s">
        <v>2147</v>
      </c>
      <c r="C79" s="651">
        <v>31009976030022</v>
      </c>
      <c r="D79" s="395">
        <v>4</v>
      </c>
      <c r="E79" s="653"/>
      <c r="F79" s="652"/>
      <c r="G79" s="652"/>
      <c r="H79" s="652"/>
      <c r="I79" s="657"/>
      <c r="J79" s="664"/>
      <c r="K79" s="665"/>
      <c r="L79" s="657">
        <v>1000000</v>
      </c>
      <c r="M79" s="664"/>
      <c r="N79" s="665"/>
      <c r="O79" s="652"/>
    </row>
    <row r="80" spans="1:15" customFormat="1" x14ac:dyDescent="0.25">
      <c r="A80" s="389">
        <v>81</v>
      </c>
      <c r="B80" s="652" t="s">
        <v>2175</v>
      </c>
      <c r="C80" s="651">
        <v>31501985630054</v>
      </c>
      <c r="D80" s="395">
        <v>4</v>
      </c>
      <c r="E80" s="653"/>
      <c r="F80" s="652"/>
      <c r="G80" s="652"/>
      <c r="H80" s="652"/>
      <c r="I80" s="657"/>
      <c r="J80" s="664"/>
      <c r="K80" s="665"/>
      <c r="L80" s="657">
        <v>7500000</v>
      </c>
      <c r="M80" s="664"/>
      <c r="N80" s="665"/>
      <c r="O80" s="652"/>
    </row>
    <row r="81" spans="1:15" customFormat="1" x14ac:dyDescent="0.25">
      <c r="A81" s="389">
        <v>82</v>
      </c>
      <c r="B81" s="652" t="s">
        <v>2180</v>
      </c>
      <c r="C81" s="651">
        <v>50506035310028</v>
      </c>
      <c r="D81" s="395">
        <v>4</v>
      </c>
      <c r="E81" s="653"/>
      <c r="F81" s="652"/>
      <c r="G81" s="652"/>
      <c r="H81" s="652"/>
      <c r="I81" s="657"/>
      <c r="J81" s="664"/>
      <c r="K81" s="665"/>
      <c r="L81" s="657">
        <v>3000000</v>
      </c>
      <c r="M81" s="664"/>
      <c r="N81" s="665"/>
      <c r="O81" s="652"/>
    </row>
    <row r="82" spans="1:15" customFormat="1" x14ac:dyDescent="0.25">
      <c r="A82" s="389">
        <v>83</v>
      </c>
      <c r="B82" s="652" t="s">
        <v>2194</v>
      </c>
      <c r="C82" s="651">
        <v>62709005380013</v>
      </c>
      <c r="D82" s="395">
        <v>4</v>
      </c>
      <c r="E82" s="653"/>
      <c r="F82" s="652"/>
      <c r="G82" s="652"/>
      <c r="H82" s="652"/>
      <c r="I82" s="657"/>
      <c r="J82" s="664"/>
      <c r="K82" s="665"/>
      <c r="L82" s="657">
        <v>1000000</v>
      </c>
      <c r="M82" s="664"/>
      <c r="N82" s="665"/>
      <c r="O82" s="652"/>
    </row>
    <row r="83" spans="1:15" customFormat="1" x14ac:dyDescent="0.25">
      <c r="A83" s="389">
        <v>84</v>
      </c>
      <c r="B83" s="652" t="s">
        <v>2225</v>
      </c>
      <c r="C83" s="651">
        <v>60807025320014</v>
      </c>
      <c r="D83" s="395">
        <v>4</v>
      </c>
      <c r="E83" s="653"/>
      <c r="F83" s="652"/>
      <c r="G83" s="652"/>
      <c r="H83" s="652"/>
      <c r="I83" s="657"/>
      <c r="J83" s="664"/>
      <c r="K83" s="665"/>
      <c r="L83" s="657">
        <v>1000000</v>
      </c>
      <c r="M83" s="664"/>
      <c r="N83" s="665"/>
      <c r="O83" s="652"/>
    </row>
    <row r="84" spans="1:15" customFormat="1" x14ac:dyDescent="0.25">
      <c r="A84" s="389">
        <v>85</v>
      </c>
      <c r="B84" s="652" t="s">
        <v>4274</v>
      </c>
      <c r="C84" s="651">
        <v>41212951130012</v>
      </c>
      <c r="D84" s="395">
        <v>4</v>
      </c>
      <c r="E84" s="653"/>
      <c r="F84" s="652"/>
      <c r="G84" s="652"/>
      <c r="H84" s="652"/>
      <c r="I84" s="657"/>
      <c r="J84" s="664"/>
      <c r="K84" s="665"/>
      <c r="L84" s="657">
        <v>3750000</v>
      </c>
      <c r="M84" s="664"/>
      <c r="N84" s="665"/>
      <c r="O84" s="652"/>
    </row>
    <row r="85" spans="1:15" customFormat="1" x14ac:dyDescent="0.25">
      <c r="A85" s="389">
        <v>86</v>
      </c>
      <c r="B85" s="652" t="s">
        <v>2293</v>
      </c>
      <c r="C85" s="651">
        <v>60108045350022</v>
      </c>
      <c r="D85" s="395">
        <v>4</v>
      </c>
      <c r="E85" s="653"/>
      <c r="F85" s="652"/>
      <c r="G85" s="652"/>
      <c r="H85" s="652"/>
      <c r="I85" s="657"/>
      <c r="J85" s="664"/>
      <c r="K85" s="665"/>
      <c r="L85" s="657">
        <v>2000000</v>
      </c>
      <c r="M85" s="664"/>
      <c r="N85" s="665"/>
      <c r="O85" s="652"/>
    </row>
    <row r="86" spans="1:15" customFormat="1" x14ac:dyDescent="0.25">
      <c r="A86" s="389">
        <v>87</v>
      </c>
      <c r="B86" s="652" t="s">
        <v>4278</v>
      </c>
      <c r="C86" s="651">
        <v>52212045260010</v>
      </c>
      <c r="D86" s="395">
        <v>4</v>
      </c>
      <c r="E86" s="653"/>
      <c r="F86" s="652"/>
      <c r="G86" s="652"/>
      <c r="H86" s="652"/>
      <c r="I86" s="657"/>
      <c r="J86" s="664"/>
      <c r="K86" s="665"/>
      <c r="L86" s="657">
        <v>3000000</v>
      </c>
      <c r="M86" s="664"/>
      <c r="N86" s="665"/>
      <c r="O86" s="652"/>
    </row>
    <row r="87" spans="1:15" customFormat="1" x14ac:dyDescent="0.25">
      <c r="A87" s="389">
        <v>88</v>
      </c>
      <c r="B87" s="652" t="s">
        <v>2301</v>
      </c>
      <c r="C87" s="651">
        <v>63107045370015</v>
      </c>
      <c r="D87" s="395">
        <v>4</v>
      </c>
      <c r="E87" s="653"/>
      <c r="F87" s="652"/>
      <c r="G87" s="652"/>
      <c r="H87" s="652"/>
      <c r="I87" s="657"/>
      <c r="J87" s="664"/>
      <c r="K87" s="665"/>
      <c r="L87" s="657">
        <v>2000000</v>
      </c>
      <c r="M87" s="664"/>
      <c r="N87" s="665"/>
      <c r="O87" s="652"/>
    </row>
    <row r="88" spans="1:15" customFormat="1" x14ac:dyDescent="0.25">
      <c r="A88" s="389">
        <v>89</v>
      </c>
      <c r="B88" s="652" t="s">
        <v>2312</v>
      </c>
      <c r="C88" s="651">
        <v>40905911000025</v>
      </c>
      <c r="D88" s="395">
        <v>4</v>
      </c>
      <c r="E88" s="653"/>
      <c r="F88" s="652"/>
      <c r="G88" s="652"/>
      <c r="H88" s="652"/>
      <c r="I88" s="657"/>
      <c r="J88" s="664"/>
      <c r="K88" s="665"/>
      <c r="L88" s="657">
        <v>1000000</v>
      </c>
      <c r="M88" s="664"/>
      <c r="N88" s="665"/>
      <c r="O88" s="652"/>
    </row>
    <row r="89" spans="1:15" customFormat="1" x14ac:dyDescent="0.25">
      <c r="A89" s="389">
        <v>89</v>
      </c>
      <c r="B89" s="652" t="s">
        <v>2422</v>
      </c>
      <c r="C89" s="651">
        <v>32312956800041</v>
      </c>
      <c r="D89" s="395">
        <v>3</v>
      </c>
      <c r="E89" s="653"/>
      <c r="F89" s="652"/>
      <c r="G89" s="652"/>
      <c r="H89" s="652"/>
      <c r="I89" s="657"/>
      <c r="J89" s="664"/>
      <c r="K89" s="665"/>
      <c r="L89" s="657">
        <v>5499984</v>
      </c>
      <c r="M89" s="664"/>
      <c r="N89" s="665"/>
      <c r="O89" s="652"/>
    </row>
    <row r="90" spans="1:15" customFormat="1" x14ac:dyDescent="0.25">
      <c r="A90" s="389">
        <v>90.2</v>
      </c>
      <c r="B90" s="652" t="s">
        <v>2467</v>
      </c>
      <c r="C90" s="651">
        <v>42401881060031</v>
      </c>
      <c r="D90" s="395">
        <v>3</v>
      </c>
      <c r="E90" s="653"/>
      <c r="F90" s="652"/>
      <c r="G90" s="652"/>
      <c r="H90" s="652"/>
      <c r="I90" s="657"/>
      <c r="J90" s="664"/>
      <c r="K90" s="665"/>
      <c r="L90" s="657">
        <v>916664</v>
      </c>
      <c r="M90" s="664"/>
      <c r="N90" s="665"/>
      <c r="O90" s="652"/>
    </row>
    <row r="91" spans="1:15" customFormat="1" x14ac:dyDescent="0.25">
      <c r="A91" s="389">
        <v>91</v>
      </c>
      <c r="B91" s="652" t="s">
        <v>2508</v>
      </c>
      <c r="C91" s="651">
        <v>41808891140051</v>
      </c>
      <c r="D91" s="395">
        <v>3</v>
      </c>
      <c r="E91" s="653"/>
      <c r="F91" s="652"/>
      <c r="G91" s="652"/>
      <c r="H91" s="652"/>
      <c r="I91" s="657"/>
      <c r="J91" s="664"/>
      <c r="K91" s="665"/>
      <c r="L91" s="657">
        <v>1374996</v>
      </c>
      <c r="M91" s="664"/>
      <c r="N91" s="665"/>
      <c r="O91" s="652"/>
    </row>
    <row r="92" spans="1:15" customFormat="1" x14ac:dyDescent="0.25">
      <c r="A92" s="389">
        <v>91.8</v>
      </c>
      <c r="B92" s="652" t="s">
        <v>2520</v>
      </c>
      <c r="C92" s="651">
        <v>32809887130030</v>
      </c>
      <c r="D92" s="395">
        <v>3</v>
      </c>
      <c r="E92" s="653"/>
      <c r="F92" s="652"/>
      <c r="G92" s="652"/>
      <c r="H92" s="652"/>
      <c r="I92" s="657"/>
      <c r="J92" s="664"/>
      <c r="K92" s="665"/>
      <c r="L92" s="657">
        <v>611110</v>
      </c>
      <c r="M92" s="664"/>
      <c r="N92" s="665"/>
      <c r="O92" s="652"/>
    </row>
    <row r="93" spans="1:15" customFormat="1" x14ac:dyDescent="0.25">
      <c r="A93" s="389">
        <v>92.6</v>
      </c>
      <c r="B93" s="652" t="s">
        <v>2548</v>
      </c>
      <c r="C93" s="651">
        <v>60402055260020</v>
      </c>
      <c r="D93" s="395">
        <v>3</v>
      </c>
      <c r="E93" s="653"/>
      <c r="F93" s="652"/>
      <c r="G93" s="652"/>
      <c r="H93" s="652"/>
      <c r="I93" s="657"/>
      <c r="J93" s="664"/>
      <c r="K93" s="665"/>
      <c r="L93" s="657">
        <v>1250000</v>
      </c>
      <c r="M93" s="664"/>
      <c r="N93" s="665"/>
      <c r="O93" s="652"/>
    </row>
    <row r="94" spans="1:15" customFormat="1" x14ac:dyDescent="0.25">
      <c r="A94" s="389">
        <v>93.4</v>
      </c>
      <c r="B94" s="652" t="s">
        <v>2560</v>
      </c>
      <c r="C94" s="651">
        <v>42801985380011</v>
      </c>
      <c r="D94" s="395">
        <v>3</v>
      </c>
      <c r="E94" s="653"/>
      <c r="F94" s="652"/>
      <c r="G94" s="652"/>
      <c r="H94" s="652"/>
      <c r="I94" s="657"/>
      <c r="J94" s="664"/>
      <c r="K94" s="665"/>
      <c r="L94" s="657">
        <v>916665</v>
      </c>
      <c r="M94" s="664"/>
      <c r="N94" s="665"/>
      <c r="O94" s="652"/>
    </row>
    <row r="95" spans="1:15" customFormat="1" x14ac:dyDescent="0.25">
      <c r="A95" s="389">
        <v>94.2</v>
      </c>
      <c r="B95" s="652" t="s">
        <v>2564</v>
      </c>
      <c r="C95" s="651">
        <v>62011035310028</v>
      </c>
      <c r="D95" s="395">
        <v>3</v>
      </c>
      <c r="E95" s="653"/>
      <c r="F95" s="652"/>
      <c r="G95" s="652"/>
      <c r="H95" s="652"/>
      <c r="I95" s="657"/>
      <c r="J95" s="664"/>
      <c r="K95" s="665"/>
      <c r="L95" s="657">
        <v>2000000</v>
      </c>
      <c r="M95" s="664"/>
      <c r="N95" s="665"/>
      <c r="O95" s="652"/>
    </row>
    <row r="96" spans="1:15" customFormat="1" x14ac:dyDescent="0.25">
      <c r="A96" s="389">
        <v>95</v>
      </c>
      <c r="B96" s="652" t="s">
        <v>4316</v>
      </c>
      <c r="C96" s="651">
        <v>52009045280016</v>
      </c>
      <c r="D96" s="395">
        <v>3</v>
      </c>
      <c r="E96" s="653"/>
      <c r="F96" s="652"/>
      <c r="G96" s="652"/>
      <c r="H96" s="652"/>
      <c r="I96" s="657"/>
      <c r="J96" s="664"/>
      <c r="K96" s="665"/>
      <c r="L96" s="657">
        <v>1833328</v>
      </c>
      <c r="M96" s="664"/>
      <c r="N96" s="665"/>
      <c r="O96" s="652"/>
    </row>
    <row r="97" spans="1:15" customFormat="1" x14ac:dyDescent="0.25">
      <c r="A97" s="389">
        <v>95.8</v>
      </c>
      <c r="B97" s="652" t="s">
        <v>2577</v>
      </c>
      <c r="C97" s="651">
        <v>50201025670028</v>
      </c>
      <c r="D97" s="395">
        <v>3</v>
      </c>
      <c r="E97" s="653"/>
      <c r="F97" s="652"/>
      <c r="G97" s="652"/>
      <c r="H97" s="652"/>
      <c r="I97" s="657"/>
      <c r="J97" s="664"/>
      <c r="K97" s="665"/>
      <c r="L97" s="657">
        <v>1374996</v>
      </c>
      <c r="M97" s="664"/>
      <c r="N97" s="665"/>
      <c r="O97" s="652"/>
    </row>
    <row r="98" spans="1:15" customFormat="1" x14ac:dyDescent="0.25">
      <c r="A98" s="389">
        <v>96.6</v>
      </c>
      <c r="B98" s="652" t="s">
        <v>2608</v>
      </c>
      <c r="C98" s="651">
        <v>62906045310053</v>
      </c>
      <c r="D98" s="395">
        <v>3</v>
      </c>
      <c r="E98" s="653"/>
      <c r="F98" s="652"/>
      <c r="G98" s="652"/>
      <c r="H98" s="652"/>
      <c r="I98" s="657"/>
      <c r="J98" s="664"/>
      <c r="K98" s="665"/>
      <c r="L98" s="657">
        <v>1000000</v>
      </c>
      <c r="M98" s="664"/>
      <c r="N98" s="665"/>
      <c r="O98" s="652"/>
    </row>
    <row r="99" spans="1:15" customFormat="1" x14ac:dyDescent="0.25">
      <c r="A99" s="389">
        <v>97.4</v>
      </c>
      <c r="B99" s="652" t="s">
        <v>2612</v>
      </c>
      <c r="C99" s="651">
        <v>32305925320017</v>
      </c>
      <c r="D99" s="395">
        <v>3</v>
      </c>
      <c r="E99" s="653"/>
      <c r="F99" s="652"/>
      <c r="G99" s="652"/>
      <c r="H99" s="652"/>
      <c r="I99" s="657"/>
      <c r="J99" s="664"/>
      <c r="K99" s="665"/>
      <c r="L99" s="657">
        <v>458332</v>
      </c>
      <c r="M99" s="664"/>
      <c r="N99" s="665"/>
      <c r="O99" s="652"/>
    </row>
    <row r="100" spans="1:15" customFormat="1" x14ac:dyDescent="0.25">
      <c r="A100" s="389">
        <v>98.2</v>
      </c>
      <c r="B100" s="652" t="s">
        <v>2645</v>
      </c>
      <c r="C100" s="651">
        <v>52202005670016</v>
      </c>
      <c r="D100" s="395">
        <v>3</v>
      </c>
      <c r="E100" s="653"/>
      <c r="F100" s="652"/>
      <c r="G100" s="652"/>
      <c r="H100" s="652"/>
      <c r="I100" s="657"/>
      <c r="J100" s="664"/>
      <c r="K100" s="665"/>
      <c r="L100" s="657">
        <v>916664</v>
      </c>
      <c r="M100" s="664"/>
      <c r="N100" s="665"/>
      <c r="O100" s="652"/>
    </row>
    <row r="101" spans="1:15" customFormat="1" x14ac:dyDescent="0.25">
      <c r="A101" s="389">
        <v>99</v>
      </c>
      <c r="B101" s="652" t="s">
        <v>2656</v>
      </c>
      <c r="C101" s="651">
        <v>41007941120014</v>
      </c>
      <c r="D101" s="395">
        <v>3</v>
      </c>
      <c r="E101" s="653"/>
      <c r="F101" s="652"/>
      <c r="G101" s="652"/>
      <c r="H101" s="652"/>
      <c r="I101" s="657"/>
      <c r="J101" s="664"/>
      <c r="K101" s="665"/>
      <c r="L101" s="657">
        <v>1000000</v>
      </c>
      <c r="M101" s="664"/>
      <c r="N101" s="665"/>
      <c r="O101" s="652"/>
    </row>
    <row r="102" spans="1:15" customFormat="1" x14ac:dyDescent="0.25">
      <c r="A102" s="389">
        <v>99.8</v>
      </c>
      <c r="B102" s="652" t="s">
        <v>2687</v>
      </c>
      <c r="C102" s="651">
        <v>42511951000037</v>
      </c>
      <c r="D102" s="395">
        <v>3</v>
      </c>
      <c r="E102" s="653"/>
      <c r="F102" s="652"/>
      <c r="G102" s="652"/>
      <c r="H102" s="652"/>
      <c r="I102" s="657"/>
      <c r="J102" s="664"/>
      <c r="K102" s="665"/>
      <c r="L102" s="657">
        <v>916664</v>
      </c>
      <c r="M102" s="664"/>
      <c r="N102" s="665"/>
      <c r="O102" s="652"/>
    </row>
    <row r="103" spans="1:15" customFormat="1" x14ac:dyDescent="0.25">
      <c r="A103" s="389">
        <v>100.6</v>
      </c>
      <c r="B103" s="652" t="s">
        <v>2693</v>
      </c>
      <c r="C103" s="651">
        <v>62105035350039</v>
      </c>
      <c r="D103" s="395">
        <v>3</v>
      </c>
      <c r="E103" s="653"/>
      <c r="F103" s="652"/>
      <c r="G103" s="652"/>
      <c r="H103" s="652"/>
      <c r="I103" s="657"/>
      <c r="J103" s="664"/>
      <c r="K103" s="665"/>
      <c r="L103" s="657">
        <v>1000000</v>
      </c>
      <c r="M103" s="664"/>
      <c r="N103" s="665"/>
      <c r="O103" s="652"/>
    </row>
    <row r="104" spans="1:15" customFormat="1" x14ac:dyDescent="0.25">
      <c r="A104" s="389">
        <v>101.4</v>
      </c>
      <c r="B104" s="652" t="s">
        <v>2725</v>
      </c>
      <c r="C104" s="651">
        <v>61804025300014</v>
      </c>
      <c r="D104" s="395">
        <v>3</v>
      </c>
      <c r="E104" s="653"/>
      <c r="F104" s="652"/>
      <c r="G104" s="652"/>
      <c r="H104" s="652"/>
      <c r="I104" s="657"/>
      <c r="J104" s="664"/>
      <c r="K104" s="665"/>
      <c r="L104" s="657">
        <v>1000000</v>
      </c>
      <c r="M104" s="664"/>
      <c r="N104" s="665"/>
      <c r="O104" s="652"/>
    </row>
    <row r="105" spans="1:15" customFormat="1" x14ac:dyDescent="0.25">
      <c r="A105" s="389">
        <v>102.2</v>
      </c>
      <c r="B105" s="652" t="s">
        <v>2729</v>
      </c>
      <c r="C105" s="651">
        <v>62606025270026</v>
      </c>
      <c r="D105" s="395">
        <v>3</v>
      </c>
      <c r="E105" s="653"/>
      <c r="F105" s="652"/>
      <c r="G105" s="652"/>
      <c r="H105" s="652"/>
      <c r="I105" s="657"/>
      <c r="J105" s="664"/>
      <c r="K105" s="665"/>
      <c r="L105" s="657">
        <v>2250000</v>
      </c>
      <c r="M105" s="664"/>
      <c r="N105" s="665"/>
      <c r="O105" s="652"/>
    </row>
    <row r="106" spans="1:15" customFormat="1" x14ac:dyDescent="0.25">
      <c r="A106" s="389">
        <v>103</v>
      </c>
      <c r="B106" s="652" t="s">
        <v>2749</v>
      </c>
      <c r="C106" s="651">
        <v>51003035260014</v>
      </c>
      <c r="D106" s="395">
        <v>3</v>
      </c>
      <c r="E106" s="653"/>
      <c r="F106" s="652"/>
      <c r="G106" s="652"/>
      <c r="H106" s="652"/>
      <c r="I106" s="657"/>
      <c r="J106" s="664"/>
      <c r="K106" s="665"/>
      <c r="L106" s="657">
        <v>1000000</v>
      </c>
      <c r="M106" s="664"/>
      <c r="N106" s="665"/>
      <c r="O106" s="652"/>
    </row>
    <row r="107" spans="1:15" customFormat="1" x14ac:dyDescent="0.25">
      <c r="A107" s="389">
        <v>103.8</v>
      </c>
      <c r="B107" s="652" t="s">
        <v>2770</v>
      </c>
      <c r="C107" s="651">
        <v>50701055280010</v>
      </c>
      <c r="D107" s="395">
        <v>3</v>
      </c>
      <c r="E107" s="653"/>
      <c r="F107" s="652"/>
      <c r="G107" s="652"/>
      <c r="H107" s="652"/>
      <c r="I107" s="657"/>
      <c r="J107" s="664"/>
      <c r="K107" s="665"/>
      <c r="L107" s="657">
        <v>916664</v>
      </c>
      <c r="M107" s="664"/>
      <c r="N107" s="665"/>
      <c r="O107" s="652"/>
    </row>
    <row r="108" spans="1:15" customFormat="1" x14ac:dyDescent="0.25">
      <c r="A108" s="389">
        <v>104.6</v>
      </c>
      <c r="B108" s="652" t="s">
        <v>2780</v>
      </c>
      <c r="C108" s="651">
        <v>61605055280011</v>
      </c>
      <c r="D108" s="395">
        <v>3</v>
      </c>
      <c r="E108" s="653"/>
      <c r="F108" s="652"/>
      <c r="G108" s="652"/>
      <c r="H108" s="652"/>
      <c r="I108" s="657"/>
      <c r="J108" s="664"/>
      <c r="K108" s="665"/>
      <c r="L108" s="657">
        <v>916664</v>
      </c>
      <c r="M108" s="664"/>
      <c r="N108" s="665"/>
      <c r="O108" s="652"/>
    </row>
    <row r="109" spans="1:15" customFormat="1" x14ac:dyDescent="0.25">
      <c r="A109" s="389">
        <v>105.4</v>
      </c>
      <c r="B109" s="652" t="s">
        <v>2782</v>
      </c>
      <c r="C109" s="651">
        <v>62004035260017</v>
      </c>
      <c r="D109" s="395">
        <v>3</v>
      </c>
      <c r="E109" s="653"/>
      <c r="F109" s="652"/>
      <c r="G109" s="652"/>
      <c r="H109" s="652"/>
      <c r="I109" s="657"/>
      <c r="J109" s="664"/>
      <c r="K109" s="665"/>
      <c r="L109" s="657">
        <v>1000000</v>
      </c>
      <c r="M109" s="664"/>
      <c r="N109" s="665"/>
      <c r="O109" s="652"/>
    </row>
    <row r="110" spans="1:15" customFormat="1" x14ac:dyDescent="0.25">
      <c r="A110" s="389">
        <v>106.2</v>
      </c>
      <c r="B110" s="652" t="s">
        <v>2784</v>
      </c>
      <c r="C110" s="651">
        <v>52602015280010</v>
      </c>
      <c r="D110" s="395">
        <v>3</v>
      </c>
      <c r="E110" s="653"/>
      <c r="F110" s="652"/>
      <c r="G110" s="652"/>
      <c r="H110" s="652"/>
      <c r="I110" s="657"/>
      <c r="J110" s="664"/>
      <c r="K110" s="665"/>
      <c r="L110" s="657">
        <v>5499984</v>
      </c>
      <c r="M110" s="664"/>
      <c r="N110" s="665"/>
      <c r="O110" s="652"/>
    </row>
    <row r="111" spans="1:15" customFormat="1" x14ac:dyDescent="0.25">
      <c r="A111" s="389">
        <v>107</v>
      </c>
      <c r="B111" s="652" t="s">
        <v>2796</v>
      </c>
      <c r="C111" s="651">
        <v>62009025260046</v>
      </c>
      <c r="D111" s="395">
        <v>3</v>
      </c>
      <c r="E111" s="653"/>
      <c r="F111" s="652"/>
      <c r="G111" s="652"/>
      <c r="H111" s="652"/>
      <c r="I111" s="657"/>
      <c r="J111" s="664"/>
      <c r="K111" s="665"/>
      <c r="L111" s="657">
        <v>916664</v>
      </c>
      <c r="M111" s="664"/>
      <c r="N111" s="665"/>
      <c r="O111" s="652"/>
    </row>
    <row r="112" spans="1:15" customFormat="1" x14ac:dyDescent="0.25">
      <c r="A112" s="389">
        <v>107.8</v>
      </c>
      <c r="B112" s="652" t="s">
        <v>2810</v>
      </c>
      <c r="C112" s="651">
        <v>60406045280029</v>
      </c>
      <c r="D112" s="395">
        <v>3</v>
      </c>
      <c r="E112" s="653"/>
      <c r="F112" s="652"/>
      <c r="G112" s="652"/>
      <c r="H112" s="652"/>
      <c r="I112" s="657"/>
      <c r="J112" s="664"/>
      <c r="K112" s="665"/>
      <c r="L112" s="657">
        <v>1000000</v>
      </c>
      <c r="M112" s="664"/>
      <c r="N112" s="665"/>
      <c r="O112" s="652"/>
    </row>
    <row r="113" spans="1:15" customFormat="1" x14ac:dyDescent="0.25">
      <c r="A113" s="389">
        <v>108.6</v>
      </c>
      <c r="B113" s="652" t="s">
        <v>2837</v>
      </c>
      <c r="C113" s="651">
        <v>50109045300023</v>
      </c>
      <c r="D113" s="395">
        <v>3</v>
      </c>
      <c r="E113" s="653"/>
      <c r="F113" s="652"/>
      <c r="G113" s="652"/>
      <c r="H113" s="652"/>
      <c r="I113" s="657"/>
      <c r="J113" s="664"/>
      <c r="K113" s="665"/>
      <c r="L113" s="657">
        <v>916664</v>
      </c>
      <c r="M113" s="664"/>
      <c r="N113" s="665"/>
      <c r="O113" s="652"/>
    </row>
    <row r="114" spans="1:15" customFormat="1" x14ac:dyDescent="0.25">
      <c r="A114" s="389">
        <v>109.4</v>
      </c>
      <c r="B114" s="652" t="s">
        <v>2861</v>
      </c>
      <c r="C114" s="651">
        <v>60106055340019</v>
      </c>
      <c r="D114" s="395">
        <v>3</v>
      </c>
      <c r="E114" s="653"/>
      <c r="F114" s="652"/>
      <c r="G114" s="652"/>
      <c r="H114" s="652"/>
      <c r="I114" s="657"/>
      <c r="J114" s="664"/>
      <c r="K114" s="665"/>
      <c r="L114" s="657">
        <v>1000000</v>
      </c>
      <c r="M114" s="664"/>
      <c r="N114" s="665"/>
      <c r="O114" s="652"/>
    </row>
    <row r="115" spans="1:15" customFormat="1" x14ac:dyDescent="0.25">
      <c r="A115" s="389">
        <v>110.2</v>
      </c>
      <c r="B115" s="652" t="s">
        <v>2877</v>
      </c>
      <c r="C115" s="651">
        <v>62610045290023</v>
      </c>
      <c r="D115" s="395">
        <v>3</v>
      </c>
      <c r="E115" s="653"/>
      <c r="F115" s="652"/>
      <c r="G115" s="652"/>
      <c r="H115" s="652"/>
      <c r="I115" s="657"/>
      <c r="J115" s="664"/>
      <c r="K115" s="665"/>
      <c r="L115" s="657">
        <v>916665</v>
      </c>
      <c r="M115" s="664"/>
      <c r="N115" s="665"/>
      <c r="O115" s="652"/>
    </row>
    <row r="116" spans="1:15" customFormat="1" x14ac:dyDescent="0.25">
      <c r="A116" s="389">
        <v>111</v>
      </c>
      <c r="B116" s="652" t="s">
        <v>2891</v>
      </c>
      <c r="C116" s="651">
        <v>52706055260062</v>
      </c>
      <c r="D116" s="395">
        <v>3</v>
      </c>
      <c r="E116" s="653"/>
      <c r="F116" s="652"/>
      <c r="G116" s="652"/>
      <c r="H116" s="652"/>
      <c r="I116" s="657"/>
      <c r="J116" s="664"/>
      <c r="K116" s="665"/>
      <c r="L116" s="657">
        <v>3500000</v>
      </c>
      <c r="M116" s="664"/>
      <c r="N116" s="665"/>
      <c r="O116" s="652"/>
    </row>
    <row r="117" spans="1:15" customFormat="1" x14ac:dyDescent="0.25">
      <c r="A117" s="389">
        <v>111.8</v>
      </c>
      <c r="B117" s="652" t="s">
        <v>2895</v>
      </c>
      <c r="C117" s="651">
        <v>41408915300034</v>
      </c>
      <c r="D117" s="395">
        <v>3</v>
      </c>
      <c r="E117" s="653"/>
      <c r="F117" s="652"/>
      <c r="G117" s="652"/>
      <c r="H117" s="652"/>
      <c r="I117" s="657"/>
      <c r="J117" s="664"/>
      <c r="K117" s="665"/>
      <c r="L117" s="657">
        <v>916665</v>
      </c>
      <c r="M117" s="664"/>
      <c r="N117" s="665"/>
      <c r="O117" s="652"/>
    </row>
    <row r="118" spans="1:15" customFormat="1" x14ac:dyDescent="0.25">
      <c r="A118" s="389">
        <v>112.6</v>
      </c>
      <c r="B118" s="652" t="s">
        <v>2919</v>
      </c>
      <c r="C118" s="651">
        <v>51009045260057</v>
      </c>
      <c r="D118" s="395">
        <v>3</v>
      </c>
      <c r="E118" s="653"/>
      <c r="F118" s="652"/>
      <c r="G118" s="652"/>
      <c r="H118" s="652"/>
      <c r="I118" s="657"/>
      <c r="J118" s="664"/>
      <c r="K118" s="665"/>
      <c r="L118" s="657">
        <v>2000000</v>
      </c>
      <c r="M118" s="664"/>
      <c r="N118" s="665"/>
      <c r="O118" s="652"/>
    </row>
    <row r="119" spans="1:15" customFormat="1" x14ac:dyDescent="0.25">
      <c r="A119" s="389">
        <v>113.4</v>
      </c>
      <c r="B119" s="652" t="s">
        <v>2940</v>
      </c>
      <c r="C119" s="651">
        <v>30101975300025</v>
      </c>
      <c r="D119" s="395">
        <v>3</v>
      </c>
      <c r="E119" s="653"/>
      <c r="F119" s="652"/>
      <c r="G119" s="652"/>
      <c r="H119" s="652"/>
      <c r="I119" s="657"/>
      <c r="J119" s="664"/>
      <c r="K119" s="665"/>
      <c r="L119" s="657">
        <v>916664</v>
      </c>
      <c r="M119" s="664"/>
      <c r="N119" s="665"/>
      <c r="O119" s="652"/>
    </row>
    <row r="120" spans="1:15" customFormat="1" x14ac:dyDescent="0.25">
      <c r="A120" s="389">
        <v>114.2</v>
      </c>
      <c r="B120" s="652" t="s">
        <v>2942</v>
      </c>
      <c r="C120" s="651">
        <v>62101055380025</v>
      </c>
      <c r="D120" s="395">
        <v>3</v>
      </c>
      <c r="E120" s="653"/>
      <c r="F120" s="652"/>
      <c r="G120" s="652"/>
      <c r="H120" s="652"/>
      <c r="I120" s="657"/>
      <c r="J120" s="664"/>
      <c r="K120" s="665"/>
      <c r="L120" s="657">
        <v>3000000</v>
      </c>
      <c r="M120" s="664"/>
      <c r="N120" s="665"/>
      <c r="O120" s="652"/>
    </row>
    <row r="121" spans="1:15" customFormat="1" x14ac:dyDescent="0.25">
      <c r="A121" s="389">
        <v>115</v>
      </c>
      <c r="B121" s="652" t="s">
        <v>2955</v>
      </c>
      <c r="C121" s="651">
        <v>60603055350012</v>
      </c>
      <c r="D121" s="395">
        <v>3</v>
      </c>
      <c r="E121" s="653"/>
      <c r="F121" s="652"/>
      <c r="G121" s="652"/>
      <c r="H121" s="652"/>
      <c r="I121" s="657"/>
      <c r="J121" s="664"/>
      <c r="K121" s="665"/>
      <c r="L121" s="657">
        <v>1000000</v>
      </c>
      <c r="M121" s="664"/>
      <c r="N121" s="665"/>
      <c r="O121" s="652"/>
    </row>
    <row r="122" spans="1:15" customFormat="1" x14ac:dyDescent="0.25">
      <c r="A122" s="389">
        <v>115.8</v>
      </c>
      <c r="B122" s="652" t="s">
        <v>2969</v>
      </c>
      <c r="C122" s="651">
        <v>61506055310022</v>
      </c>
      <c r="D122" s="395">
        <v>3</v>
      </c>
      <c r="E122" s="653"/>
      <c r="F122" s="652"/>
      <c r="G122" s="652"/>
      <c r="H122" s="652"/>
      <c r="I122" s="657"/>
      <c r="J122" s="664"/>
      <c r="K122" s="665"/>
      <c r="L122" s="657">
        <v>1000000</v>
      </c>
      <c r="M122" s="664"/>
      <c r="N122" s="665"/>
      <c r="O122" s="652"/>
    </row>
    <row r="123" spans="1:15" customFormat="1" x14ac:dyDescent="0.25">
      <c r="A123" s="389">
        <v>116.6</v>
      </c>
      <c r="B123" s="652" t="s">
        <v>2996</v>
      </c>
      <c r="C123" s="651">
        <v>60703045370010</v>
      </c>
      <c r="D123" s="395">
        <v>3</v>
      </c>
      <c r="E123" s="653"/>
      <c r="F123" s="652"/>
      <c r="G123" s="652"/>
      <c r="H123" s="652"/>
      <c r="I123" s="657"/>
      <c r="J123" s="664"/>
      <c r="K123" s="665"/>
      <c r="L123" s="657">
        <v>1000000</v>
      </c>
      <c r="M123" s="664"/>
      <c r="N123" s="665"/>
      <c r="O123" s="652"/>
    </row>
    <row r="124" spans="1:15" customFormat="1" x14ac:dyDescent="0.25">
      <c r="A124" s="389">
        <v>117.4</v>
      </c>
      <c r="B124" s="652" t="s">
        <v>4315</v>
      </c>
      <c r="C124" s="651">
        <v>61608045360010</v>
      </c>
      <c r="D124" s="395">
        <v>3</v>
      </c>
      <c r="E124" s="653"/>
      <c r="F124" s="652"/>
      <c r="G124" s="652"/>
      <c r="H124" s="652"/>
      <c r="I124" s="657"/>
      <c r="J124" s="664"/>
      <c r="K124" s="665"/>
      <c r="L124" s="657">
        <v>2250000</v>
      </c>
      <c r="M124" s="664"/>
      <c r="N124" s="665"/>
      <c r="O124" s="652"/>
    </row>
    <row r="125" spans="1:15" customFormat="1" x14ac:dyDescent="0.25">
      <c r="A125" s="389">
        <v>118.2</v>
      </c>
      <c r="B125" s="652" t="s">
        <v>3015</v>
      </c>
      <c r="C125" s="651">
        <v>62402055310084</v>
      </c>
      <c r="D125" s="395">
        <v>3</v>
      </c>
      <c r="E125" s="653"/>
      <c r="F125" s="652"/>
      <c r="G125" s="652"/>
      <c r="H125" s="652"/>
      <c r="I125" s="657"/>
      <c r="J125" s="664"/>
      <c r="K125" s="665"/>
      <c r="L125" s="657">
        <v>1000000</v>
      </c>
      <c r="M125" s="664"/>
      <c r="N125" s="665"/>
      <c r="O125" s="652"/>
    </row>
    <row r="126" spans="1:15" customFormat="1" x14ac:dyDescent="0.25">
      <c r="A126" s="389">
        <v>119</v>
      </c>
      <c r="B126" s="652" t="s">
        <v>3027</v>
      </c>
      <c r="C126" s="651">
        <v>51803055300022</v>
      </c>
      <c r="D126" s="395">
        <v>3</v>
      </c>
      <c r="E126" s="653"/>
      <c r="F126" s="652"/>
      <c r="G126" s="652"/>
      <c r="H126" s="652"/>
      <c r="I126" s="657"/>
      <c r="J126" s="664"/>
      <c r="K126" s="665"/>
      <c r="L126" s="657">
        <v>916664</v>
      </c>
      <c r="M126" s="664"/>
      <c r="N126" s="665"/>
      <c r="O126" s="652"/>
    </row>
    <row r="127" spans="1:15" customFormat="1" x14ac:dyDescent="0.25">
      <c r="A127" s="389">
        <v>119.8</v>
      </c>
      <c r="B127" s="652" t="s">
        <v>3031</v>
      </c>
      <c r="C127" s="651">
        <v>60208035360054</v>
      </c>
      <c r="D127" s="395">
        <v>3</v>
      </c>
      <c r="E127" s="653"/>
      <c r="F127" s="652"/>
      <c r="G127" s="652"/>
      <c r="H127" s="652"/>
      <c r="I127" s="657"/>
      <c r="J127" s="664"/>
      <c r="K127" s="665"/>
      <c r="L127" s="657">
        <v>1833328</v>
      </c>
      <c r="M127" s="664"/>
      <c r="N127" s="665"/>
      <c r="O127" s="652"/>
    </row>
    <row r="128" spans="1:15" customFormat="1" x14ac:dyDescent="0.25">
      <c r="A128" s="389">
        <v>120.6</v>
      </c>
      <c r="B128" s="652" t="s">
        <v>3047</v>
      </c>
      <c r="C128" s="651">
        <v>61104015300027</v>
      </c>
      <c r="D128" s="395">
        <v>3</v>
      </c>
      <c r="E128" s="653"/>
      <c r="F128" s="652"/>
      <c r="G128" s="652"/>
      <c r="H128" s="652"/>
      <c r="I128" s="657"/>
      <c r="J128" s="664"/>
      <c r="K128" s="665"/>
      <c r="L128" s="657">
        <v>458332</v>
      </c>
      <c r="M128" s="664"/>
      <c r="N128" s="665"/>
      <c r="O128" s="652"/>
    </row>
    <row r="129" spans="1:15" customFormat="1" x14ac:dyDescent="0.25">
      <c r="A129" s="389">
        <v>121.4</v>
      </c>
      <c r="B129" s="652" t="s">
        <v>3090</v>
      </c>
      <c r="C129" s="651">
        <v>32604995300029</v>
      </c>
      <c r="D129" s="395">
        <v>3</v>
      </c>
      <c r="E129" s="653"/>
      <c r="F129" s="652"/>
      <c r="G129" s="652"/>
      <c r="H129" s="652"/>
      <c r="I129" s="657"/>
      <c r="J129" s="664"/>
      <c r="K129" s="665"/>
      <c r="L129" s="657">
        <v>5499984</v>
      </c>
      <c r="M129" s="664"/>
      <c r="N129" s="665"/>
      <c r="O129" s="652"/>
    </row>
    <row r="130" spans="1:15" customFormat="1" x14ac:dyDescent="0.25">
      <c r="A130" s="389">
        <v>122.2</v>
      </c>
      <c r="B130" s="652" t="s">
        <v>3101</v>
      </c>
      <c r="C130" s="651">
        <v>60505055330020</v>
      </c>
      <c r="D130" s="395">
        <v>3</v>
      </c>
      <c r="E130" s="653"/>
      <c r="F130" s="652"/>
      <c r="G130" s="652"/>
      <c r="H130" s="652"/>
      <c r="I130" s="657"/>
      <c r="J130" s="664"/>
      <c r="K130" s="665"/>
      <c r="L130" s="657">
        <v>1000000</v>
      </c>
      <c r="M130" s="664"/>
      <c r="N130" s="665"/>
      <c r="O130" s="652"/>
    </row>
    <row r="131" spans="1:15" customFormat="1" x14ac:dyDescent="0.25">
      <c r="A131" s="389">
        <v>123</v>
      </c>
      <c r="B131" s="652" t="s">
        <v>3121</v>
      </c>
      <c r="C131" s="651">
        <v>62510035260062</v>
      </c>
      <c r="D131" s="395">
        <v>3</v>
      </c>
      <c r="E131" s="653"/>
      <c r="F131" s="652"/>
      <c r="G131" s="652"/>
      <c r="H131" s="652"/>
      <c r="I131" s="657"/>
      <c r="J131" s="664"/>
      <c r="K131" s="665"/>
      <c r="L131" s="657">
        <v>1250000</v>
      </c>
      <c r="M131" s="664"/>
      <c r="N131" s="665"/>
      <c r="O131" s="652"/>
    </row>
    <row r="132" spans="1:15" customFormat="1" x14ac:dyDescent="0.25">
      <c r="A132" s="389">
        <v>123.8</v>
      </c>
      <c r="B132" s="652" t="s">
        <v>3144</v>
      </c>
      <c r="C132" s="651">
        <v>50306035330037</v>
      </c>
      <c r="D132" s="395">
        <v>3</v>
      </c>
      <c r="E132" s="653"/>
      <c r="F132" s="652"/>
      <c r="G132" s="652"/>
      <c r="H132" s="652"/>
      <c r="I132" s="657"/>
      <c r="J132" s="664"/>
      <c r="K132" s="665"/>
      <c r="L132" s="657">
        <v>916664</v>
      </c>
      <c r="M132" s="664"/>
      <c r="N132" s="665"/>
      <c r="O132" s="652"/>
    </row>
    <row r="133" spans="1:15" customFormat="1" x14ac:dyDescent="0.25">
      <c r="A133" s="389">
        <v>124.6</v>
      </c>
      <c r="B133" s="652" t="s">
        <v>3183</v>
      </c>
      <c r="C133" s="651">
        <v>51705045300020</v>
      </c>
      <c r="D133" s="395">
        <v>3</v>
      </c>
      <c r="E133" s="653"/>
      <c r="F133" s="652"/>
      <c r="G133" s="652"/>
      <c r="H133" s="652"/>
      <c r="I133" s="657"/>
      <c r="J133" s="664"/>
      <c r="K133" s="665"/>
      <c r="L133" s="657">
        <v>1000000</v>
      </c>
      <c r="M133" s="664"/>
      <c r="N133" s="665"/>
      <c r="O133" s="652"/>
    </row>
    <row r="134" spans="1:15" customFormat="1" x14ac:dyDescent="0.25">
      <c r="A134" s="389">
        <v>125.4</v>
      </c>
      <c r="B134" s="652" t="s">
        <v>3185</v>
      </c>
      <c r="C134" s="651">
        <v>42601941010031</v>
      </c>
      <c r="D134" s="395">
        <v>3</v>
      </c>
      <c r="E134" s="653"/>
      <c r="F134" s="652"/>
      <c r="G134" s="652"/>
      <c r="H134" s="652"/>
      <c r="I134" s="657"/>
      <c r="J134" s="664"/>
      <c r="K134" s="665"/>
      <c r="L134" s="657">
        <v>916664</v>
      </c>
      <c r="M134" s="664"/>
      <c r="N134" s="665"/>
      <c r="O134" s="652"/>
    </row>
    <row r="135" spans="1:15" customFormat="1" x14ac:dyDescent="0.25">
      <c r="A135" s="389">
        <v>126.2</v>
      </c>
      <c r="B135" s="652" t="s">
        <v>3201</v>
      </c>
      <c r="C135" s="651">
        <v>62804045300011</v>
      </c>
      <c r="D135" s="395">
        <v>3</v>
      </c>
      <c r="E135" s="653"/>
      <c r="F135" s="652"/>
      <c r="G135" s="652"/>
      <c r="H135" s="652"/>
      <c r="I135" s="657"/>
      <c r="J135" s="664"/>
      <c r="K135" s="665"/>
      <c r="L135" s="657">
        <v>1145830</v>
      </c>
      <c r="M135" s="664"/>
      <c r="N135" s="665"/>
      <c r="O135" s="652"/>
    </row>
    <row r="136" spans="1:15" customFormat="1" x14ac:dyDescent="0.25">
      <c r="A136" s="389">
        <v>127</v>
      </c>
      <c r="B136" s="652" t="s">
        <v>3215</v>
      </c>
      <c r="C136" s="651">
        <v>63004046350014</v>
      </c>
      <c r="D136" s="395">
        <v>3</v>
      </c>
      <c r="E136" s="653"/>
      <c r="F136" s="652"/>
      <c r="G136" s="652"/>
      <c r="H136" s="652"/>
      <c r="I136" s="657"/>
      <c r="J136" s="664"/>
      <c r="K136" s="665"/>
      <c r="L136" s="657">
        <v>1374996</v>
      </c>
      <c r="M136" s="664"/>
      <c r="N136" s="665"/>
      <c r="O136" s="652"/>
    </row>
    <row r="137" spans="1:15" customFormat="1" x14ac:dyDescent="0.25">
      <c r="A137" s="389">
        <v>127.8</v>
      </c>
      <c r="B137" s="652" t="s">
        <v>3251</v>
      </c>
      <c r="C137" s="651">
        <v>41910901140039</v>
      </c>
      <c r="D137" s="395">
        <v>3</v>
      </c>
      <c r="E137" s="653"/>
      <c r="F137" s="652"/>
      <c r="G137" s="652"/>
      <c r="H137" s="652"/>
      <c r="I137" s="657"/>
      <c r="J137" s="664"/>
      <c r="K137" s="665"/>
      <c r="L137" s="657">
        <v>1000000</v>
      </c>
      <c r="M137" s="664"/>
      <c r="N137" s="665"/>
      <c r="O137" s="652"/>
    </row>
    <row r="138" spans="1:15" customFormat="1" x14ac:dyDescent="0.25">
      <c r="A138" s="389">
        <v>128.6</v>
      </c>
      <c r="B138" s="652" t="s">
        <v>3255</v>
      </c>
      <c r="C138" s="651">
        <v>60510045310069</v>
      </c>
      <c r="D138" s="395">
        <v>3</v>
      </c>
      <c r="E138" s="653"/>
      <c r="F138" s="652"/>
      <c r="G138" s="652"/>
      <c r="H138" s="652"/>
      <c r="I138" s="657"/>
      <c r="J138" s="664"/>
      <c r="K138" s="665"/>
      <c r="L138" s="657">
        <v>1000000</v>
      </c>
      <c r="M138" s="664"/>
      <c r="N138" s="665"/>
      <c r="O138" s="652"/>
    </row>
    <row r="139" spans="1:15" customFormat="1" x14ac:dyDescent="0.25">
      <c r="A139" s="389">
        <v>129.4</v>
      </c>
      <c r="B139" s="652" t="s">
        <v>3257</v>
      </c>
      <c r="C139" s="651">
        <v>60807045300014</v>
      </c>
      <c r="D139" s="395">
        <v>3</v>
      </c>
      <c r="E139" s="653"/>
      <c r="F139" s="652"/>
      <c r="G139" s="652"/>
      <c r="H139" s="652"/>
      <c r="I139" s="657"/>
      <c r="J139" s="664"/>
      <c r="K139" s="665"/>
      <c r="L139" s="657">
        <v>1000000</v>
      </c>
      <c r="M139" s="664"/>
      <c r="N139" s="665"/>
      <c r="O139" s="652"/>
    </row>
    <row r="140" spans="1:15" customFormat="1" x14ac:dyDescent="0.25">
      <c r="A140" s="389">
        <v>130.19999999999999</v>
      </c>
      <c r="B140" s="652" t="s">
        <v>3268</v>
      </c>
      <c r="C140" s="651">
        <v>60307045300026</v>
      </c>
      <c r="D140" s="395">
        <v>3</v>
      </c>
      <c r="E140" s="653"/>
      <c r="F140" s="652"/>
      <c r="G140" s="652"/>
      <c r="H140" s="652"/>
      <c r="I140" s="657"/>
      <c r="J140" s="664"/>
      <c r="K140" s="665"/>
      <c r="L140" s="657">
        <v>916664</v>
      </c>
      <c r="M140" s="664"/>
      <c r="N140" s="665"/>
      <c r="O140" s="652"/>
    </row>
    <row r="141" spans="1:15" customFormat="1" x14ac:dyDescent="0.25">
      <c r="A141" s="389">
        <v>131</v>
      </c>
      <c r="B141" s="652" t="s">
        <v>3293</v>
      </c>
      <c r="C141" s="651">
        <v>41908841060050</v>
      </c>
      <c r="D141" s="395">
        <v>3</v>
      </c>
      <c r="E141" s="653"/>
      <c r="F141" s="652"/>
      <c r="G141" s="652"/>
      <c r="H141" s="652"/>
      <c r="I141" s="657"/>
      <c r="J141" s="664"/>
      <c r="K141" s="665"/>
      <c r="L141" s="657">
        <v>458332</v>
      </c>
      <c r="M141" s="664"/>
      <c r="N141" s="665"/>
      <c r="O141" s="652"/>
    </row>
    <row r="142" spans="1:15" customFormat="1" x14ac:dyDescent="0.25">
      <c r="A142" s="389">
        <v>131.80000000000001</v>
      </c>
      <c r="B142" s="652" t="s">
        <v>3309</v>
      </c>
      <c r="C142" s="651">
        <v>60405045350026</v>
      </c>
      <c r="D142" s="395">
        <v>3</v>
      </c>
      <c r="E142" s="653"/>
      <c r="F142" s="652"/>
      <c r="G142" s="652"/>
      <c r="H142" s="652"/>
      <c r="I142" s="657"/>
      <c r="J142" s="664"/>
      <c r="K142" s="665"/>
      <c r="L142" s="657">
        <v>916665</v>
      </c>
      <c r="M142" s="664"/>
      <c r="N142" s="665"/>
      <c r="O142" s="652"/>
    </row>
    <row r="143" spans="1:15" customFormat="1" x14ac:dyDescent="0.25">
      <c r="A143" s="389">
        <v>132.6</v>
      </c>
      <c r="B143" s="652" t="s">
        <v>3311</v>
      </c>
      <c r="C143" s="651">
        <v>63006055780019</v>
      </c>
      <c r="D143" s="395">
        <v>3</v>
      </c>
      <c r="E143" s="653"/>
      <c r="F143" s="652"/>
      <c r="G143" s="652"/>
      <c r="H143" s="652"/>
      <c r="I143" s="657"/>
      <c r="J143" s="664"/>
      <c r="K143" s="665"/>
      <c r="L143" s="657">
        <v>1374996</v>
      </c>
      <c r="M143" s="664"/>
      <c r="N143" s="665"/>
      <c r="O143" s="652"/>
    </row>
    <row r="144" spans="1:15" customFormat="1" x14ac:dyDescent="0.25">
      <c r="A144" s="389">
        <v>133.4</v>
      </c>
      <c r="B144" s="652" t="s">
        <v>3321</v>
      </c>
      <c r="C144" s="651">
        <v>41302941040015</v>
      </c>
      <c r="D144" s="395">
        <v>3</v>
      </c>
      <c r="E144" s="653"/>
      <c r="F144" s="652"/>
      <c r="G144" s="652"/>
      <c r="H144" s="652"/>
      <c r="I144" s="657"/>
      <c r="J144" s="664"/>
      <c r="K144" s="665"/>
      <c r="L144" s="657">
        <v>916665</v>
      </c>
      <c r="M144" s="664"/>
      <c r="N144" s="665"/>
      <c r="O144" s="652"/>
    </row>
    <row r="145" spans="1:15" customFormat="1" x14ac:dyDescent="0.25">
      <c r="A145" s="389">
        <v>134.19999999999999</v>
      </c>
      <c r="B145" s="652" t="s">
        <v>3327</v>
      </c>
      <c r="C145" s="651">
        <v>42807941000135</v>
      </c>
      <c r="D145" s="395">
        <v>3</v>
      </c>
      <c r="E145" s="653"/>
      <c r="F145" s="652"/>
      <c r="G145" s="652"/>
      <c r="H145" s="652"/>
      <c r="I145" s="657"/>
      <c r="J145" s="664"/>
      <c r="K145" s="665"/>
      <c r="L145" s="657">
        <v>916664</v>
      </c>
      <c r="M145" s="664"/>
      <c r="N145" s="665"/>
      <c r="O145" s="652"/>
    </row>
    <row r="146" spans="1:15" customFormat="1" x14ac:dyDescent="0.25">
      <c r="A146" s="389">
        <v>135</v>
      </c>
      <c r="B146" s="652" t="s">
        <v>3337</v>
      </c>
      <c r="C146" s="651">
        <v>61901055360033</v>
      </c>
      <c r="D146" s="395">
        <v>3</v>
      </c>
      <c r="E146" s="653"/>
      <c r="F146" s="652"/>
      <c r="G146" s="652"/>
      <c r="H146" s="652"/>
      <c r="I146" s="657"/>
      <c r="J146" s="664"/>
      <c r="K146" s="665"/>
      <c r="L146" s="657">
        <v>1000000</v>
      </c>
      <c r="M146" s="664"/>
      <c r="N146" s="665"/>
      <c r="O146" s="652"/>
    </row>
    <row r="147" spans="1:15" customFormat="1" x14ac:dyDescent="0.25">
      <c r="A147" s="389">
        <v>135.80000000000001</v>
      </c>
      <c r="B147" s="652" t="s">
        <v>3400</v>
      </c>
      <c r="C147" s="651">
        <v>40207925300019</v>
      </c>
      <c r="D147" s="395">
        <v>3</v>
      </c>
      <c r="E147" s="653"/>
      <c r="F147" s="652"/>
      <c r="G147" s="652"/>
      <c r="H147" s="652"/>
      <c r="I147" s="657"/>
      <c r="J147" s="664"/>
      <c r="K147" s="665"/>
      <c r="L147" s="657">
        <v>916665</v>
      </c>
      <c r="M147" s="664"/>
      <c r="N147" s="665"/>
      <c r="O147" s="652"/>
    </row>
    <row r="148" spans="1:15" customFormat="1" x14ac:dyDescent="0.25">
      <c r="A148" s="389">
        <v>136.6</v>
      </c>
      <c r="B148" s="652" t="s">
        <v>3402</v>
      </c>
      <c r="C148" s="651">
        <v>40207925300026</v>
      </c>
      <c r="D148" s="395">
        <v>3</v>
      </c>
      <c r="E148" s="653"/>
      <c r="F148" s="652"/>
      <c r="G148" s="652"/>
      <c r="H148" s="652"/>
      <c r="I148" s="657"/>
      <c r="J148" s="664"/>
      <c r="K148" s="665"/>
      <c r="L148" s="657">
        <v>916665</v>
      </c>
      <c r="M148" s="664"/>
      <c r="N148" s="665"/>
      <c r="O148" s="652"/>
    </row>
    <row r="149" spans="1:15" customFormat="1" x14ac:dyDescent="0.25">
      <c r="A149" s="389">
        <v>137.4</v>
      </c>
      <c r="B149" s="652" t="s">
        <v>3407</v>
      </c>
      <c r="C149" s="651">
        <v>60804045300015</v>
      </c>
      <c r="D149" s="395">
        <v>3</v>
      </c>
      <c r="E149" s="653"/>
      <c r="F149" s="652"/>
      <c r="G149" s="652"/>
      <c r="H149" s="652"/>
      <c r="I149" s="657"/>
      <c r="J149" s="664"/>
      <c r="K149" s="665"/>
      <c r="L149" s="657">
        <v>4500000</v>
      </c>
      <c r="M149" s="664"/>
      <c r="N149" s="665"/>
      <c r="O149" s="652"/>
    </row>
    <row r="150" spans="1:15" customFormat="1" x14ac:dyDescent="0.25">
      <c r="A150" s="389">
        <v>138.19999999999999</v>
      </c>
      <c r="B150" s="652" t="s">
        <v>3411</v>
      </c>
      <c r="C150" s="651">
        <v>32201911000070</v>
      </c>
      <c r="D150" s="395">
        <v>3</v>
      </c>
      <c r="E150" s="653"/>
      <c r="F150" s="652"/>
      <c r="G150" s="652"/>
      <c r="H150" s="652"/>
      <c r="I150" s="657"/>
      <c r="J150" s="664"/>
      <c r="K150" s="665"/>
      <c r="L150" s="657">
        <v>2749992</v>
      </c>
      <c r="M150" s="664"/>
      <c r="N150" s="665"/>
      <c r="O150" s="652"/>
    </row>
    <row r="151" spans="1:15" customFormat="1" x14ac:dyDescent="0.25">
      <c r="A151" s="389">
        <v>139</v>
      </c>
      <c r="B151" s="652" t="s">
        <v>3445</v>
      </c>
      <c r="C151" s="651">
        <v>61210035360029</v>
      </c>
      <c r="D151" s="395">
        <v>3</v>
      </c>
      <c r="E151" s="653"/>
      <c r="F151" s="652"/>
      <c r="G151" s="652"/>
      <c r="H151" s="652"/>
      <c r="I151" s="657"/>
      <c r="J151" s="664"/>
      <c r="K151" s="665"/>
      <c r="L151" s="657">
        <v>1000000</v>
      </c>
      <c r="M151" s="664"/>
      <c r="N151" s="665"/>
      <c r="O151" s="652"/>
    </row>
    <row r="152" spans="1:15" customFormat="1" x14ac:dyDescent="0.25">
      <c r="A152" s="389">
        <v>139.80000000000001</v>
      </c>
      <c r="B152" s="652" t="s">
        <v>3473</v>
      </c>
      <c r="C152" s="651">
        <v>62804035260053</v>
      </c>
      <c r="D152" s="395">
        <v>3</v>
      </c>
      <c r="E152" s="653"/>
      <c r="F152" s="652"/>
      <c r="G152" s="652"/>
      <c r="H152" s="652"/>
      <c r="I152" s="657"/>
      <c r="J152" s="664"/>
      <c r="K152" s="665"/>
      <c r="L152" s="657">
        <v>1222220</v>
      </c>
      <c r="M152" s="664"/>
      <c r="N152" s="665"/>
      <c r="O152" s="652"/>
    </row>
    <row r="153" spans="1:15" customFormat="1" x14ac:dyDescent="0.25">
      <c r="A153" s="389">
        <v>140.6</v>
      </c>
      <c r="B153" s="652" t="s">
        <v>3483</v>
      </c>
      <c r="C153" s="651">
        <v>61912025340014</v>
      </c>
      <c r="D153" s="395">
        <v>3</v>
      </c>
      <c r="E153" s="653"/>
      <c r="F153" s="652"/>
      <c r="G153" s="652"/>
      <c r="H153" s="652"/>
      <c r="I153" s="657"/>
      <c r="J153" s="664"/>
      <c r="K153" s="665"/>
      <c r="L153" s="657">
        <v>5499984</v>
      </c>
      <c r="M153" s="664"/>
      <c r="N153" s="665"/>
      <c r="O153" s="652"/>
    </row>
    <row r="154" spans="1:15" customFormat="1" x14ac:dyDescent="0.25">
      <c r="A154" s="389">
        <v>141.4</v>
      </c>
      <c r="B154" s="652" t="s">
        <v>3497</v>
      </c>
      <c r="C154" s="651">
        <v>51010045300032</v>
      </c>
      <c r="D154" s="395">
        <v>3</v>
      </c>
      <c r="E154" s="653"/>
      <c r="F154" s="652"/>
      <c r="G154" s="652"/>
      <c r="H154" s="652"/>
      <c r="I154" s="657"/>
      <c r="J154" s="664"/>
      <c r="K154" s="665"/>
      <c r="L154" s="657">
        <v>916664</v>
      </c>
      <c r="M154" s="664"/>
      <c r="N154" s="665"/>
      <c r="O154" s="652"/>
    </row>
    <row r="155" spans="1:15" customFormat="1" x14ac:dyDescent="0.25">
      <c r="A155" s="389">
        <v>142.19999999999999</v>
      </c>
      <c r="B155" s="652" t="s">
        <v>3513</v>
      </c>
      <c r="C155" s="651">
        <v>61306015270023</v>
      </c>
      <c r="D155" s="395">
        <v>3</v>
      </c>
      <c r="E155" s="653"/>
      <c r="F155" s="652"/>
      <c r="G155" s="652"/>
      <c r="H155" s="652"/>
      <c r="I155" s="657"/>
      <c r="J155" s="664"/>
      <c r="K155" s="665"/>
      <c r="L155" s="657">
        <v>916665</v>
      </c>
      <c r="M155" s="664"/>
      <c r="N155" s="665"/>
      <c r="O155" s="652"/>
    </row>
    <row r="156" spans="1:15" customFormat="1" x14ac:dyDescent="0.25">
      <c r="A156" s="389">
        <v>143</v>
      </c>
      <c r="B156" s="652" t="s">
        <v>3517</v>
      </c>
      <c r="C156" s="651">
        <v>61410045300033</v>
      </c>
      <c r="D156" s="395">
        <v>3</v>
      </c>
      <c r="E156" s="653"/>
      <c r="F156" s="652"/>
      <c r="G156" s="652"/>
      <c r="H156" s="652"/>
      <c r="I156" s="657"/>
      <c r="J156" s="664"/>
      <c r="K156" s="665"/>
      <c r="L156" s="657">
        <v>916665</v>
      </c>
      <c r="M156" s="664"/>
      <c r="N156" s="665"/>
      <c r="O156" s="652"/>
    </row>
    <row r="157" spans="1:15" customFormat="1" x14ac:dyDescent="0.25">
      <c r="A157" s="389">
        <v>143.80000000000001</v>
      </c>
      <c r="B157" s="652" t="s">
        <v>3532</v>
      </c>
      <c r="C157" s="651">
        <v>62502055300026</v>
      </c>
      <c r="D157" s="395">
        <v>3</v>
      </c>
      <c r="E157" s="653"/>
      <c r="F157" s="652"/>
      <c r="G157" s="652"/>
      <c r="H157" s="652"/>
      <c r="I157" s="657"/>
      <c r="J157" s="664"/>
      <c r="K157" s="665"/>
      <c r="L157" s="657">
        <v>1000000</v>
      </c>
      <c r="M157" s="664"/>
      <c r="N157" s="665"/>
      <c r="O157" s="652"/>
    </row>
    <row r="158" spans="1:15" customFormat="1" x14ac:dyDescent="0.25">
      <c r="A158" s="389">
        <v>144.6</v>
      </c>
      <c r="B158" s="652" t="s">
        <v>3599</v>
      </c>
      <c r="C158" s="651">
        <v>50909025300027</v>
      </c>
      <c r="D158" s="395">
        <v>3</v>
      </c>
      <c r="E158" s="653"/>
      <c r="F158" s="652"/>
      <c r="G158" s="652"/>
      <c r="H158" s="652"/>
      <c r="I158" s="657"/>
      <c r="J158" s="664"/>
      <c r="K158" s="665"/>
      <c r="L158" s="657">
        <v>5499990</v>
      </c>
      <c r="M158" s="664"/>
      <c r="N158" s="665"/>
      <c r="O158" s="652"/>
    </row>
    <row r="159" spans="1:15" customFormat="1" x14ac:dyDescent="0.25">
      <c r="A159" s="389">
        <v>145.4</v>
      </c>
      <c r="B159" s="652" t="s">
        <v>3658</v>
      </c>
      <c r="C159" s="651">
        <v>60405045260077</v>
      </c>
      <c r="D159" s="395">
        <v>3</v>
      </c>
      <c r="E159" s="653"/>
      <c r="F159" s="652"/>
      <c r="G159" s="652"/>
      <c r="H159" s="652"/>
      <c r="I159" s="657"/>
      <c r="J159" s="664"/>
      <c r="K159" s="665"/>
      <c r="L159" s="657">
        <v>1000000</v>
      </c>
      <c r="M159" s="664"/>
      <c r="N159" s="665"/>
      <c r="O159" s="652"/>
    </row>
    <row r="160" spans="1:15" customFormat="1" x14ac:dyDescent="0.25">
      <c r="A160" s="389">
        <v>146.19999999999999</v>
      </c>
      <c r="B160" s="652" t="s">
        <v>3682</v>
      </c>
      <c r="C160" s="651">
        <v>31611975290015</v>
      </c>
      <c r="D160" s="395">
        <v>3</v>
      </c>
      <c r="E160" s="653"/>
      <c r="F160" s="652"/>
      <c r="G160" s="652"/>
      <c r="H160" s="652"/>
      <c r="I160" s="657"/>
      <c r="J160" s="664"/>
      <c r="K160" s="665"/>
      <c r="L160" s="657">
        <v>916664</v>
      </c>
      <c r="M160" s="664"/>
      <c r="N160" s="665"/>
      <c r="O160" s="652"/>
    </row>
    <row r="161" spans="1:15" customFormat="1" x14ac:dyDescent="0.25">
      <c r="A161" s="389">
        <v>147</v>
      </c>
      <c r="B161" s="652" t="s">
        <v>3684</v>
      </c>
      <c r="C161" s="651">
        <v>60406055310105</v>
      </c>
      <c r="D161" s="395">
        <v>3</v>
      </c>
      <c r="E161" s="653"/>
      <c r="F161" s="652"/>
      <c r="G161" s="652"/>
      <c r="H161" s="652"/>
      <c r="I161" s="657"/>
      <c r="J161" s="664"/>
      <c r="K161" s="665"/>
      <c r="L161" s="657">
        <v>3000000</v>
      </c>
      <c r="M161" s="664"/>
      <c r="N161" s="665"/>
      <c r="O161" s="652"/>
    </row>
    <row r="162" spans="1:15" customFormat="1" x14ac:dyDescent="0.25">
      <c r="A162" s="389">
        <v>147.80000000000001</v>
      </c>
      <c r="B162" s="652" t="s">
        <v>3694</v>
      </c>
      <c r="C162" s="651">
        <v>40302935300012</v>
      </c>
      <c r="D162" s="395">
        <v>3</v>
      </c>
      <c r="E162" s="653"/>
      <c r="F162" s="652"/>
      <c r="G162" s="652"/>
      <c r="H162" s="652"/>
      <c r="I162" s="657"/>
      <c r="J162" s="664"/>
      <c r="K162" s="665"/>
      <c r="L162" s="657">
        <v>916665</v>
      </c>
      <c r="M162" s="664"/>
      <c r="N162" s="665"/>
      <c r="O162" s="652"/>
    </row>
    <row r="163" spans="1:15" customFormat="1" x14ac:dyDescent="0.25">
      <c r="A163" s="389">
        <v>148.6</v>
      </c>
      <c r="B163" s="652" t="s">
        <v>3697</v>
      </c>
      <c r="C163" s="651">
        <v>62105035360043</v>
      </c>
      <c r="D163" s="395">
        <v>3</v>
      </c>
      <c r="E163" s="653"/>
      <c r="F163" s="652"/>
      <c r="G163" s="652"/>
      <c r="H163" s="652"/>
      <c r="I163" s="657"/>
      <c r="J163" s="664"/>
      <c r="K163" s="665"/>
      <c r="L163" s="657">
        <v>1000000</v>
      </c>
      <c r="M163" s="664"/>
      <c r="N163" s="665"/>
      <c r="O163" s="652"/>
    </row>
    <row r="164" spans="1:15" customFormat="1" x14ac:dyDescent="0.25">
      <c r="A164" s="389">
        <v>149.4</v>
      </c>
      <c r="B164" s="652" t="s">
        <v>3699</v>
      </c>
      <c r="C164" s="651">
        <v>62705035380012</v>
      </c>
      <c r="D164" s="395">
        <v>3</v>
      </c>
      <c r="E164" s="653"/>
      <c r="F164" s="652"/>
      <c r="G164" s="652"/>
      <c r="H164" s="652"/>
      <c r="I164" s="657"/>
      <c r="J164" s="664"/>
      <c r="K164" s="665"/>
      <c r="L164" s="657">
        <v>2000000</v>
      </c>
      <c r="M164" s="664"/>
      <c r="N164" s="665"/>
      <c r="O164" s="652"/>
    </row>
    <row r="165" spans="1:15" customFormat="1" x14ac:dyDescent="0.25">
      <c r="A165" s="389">
        <v>150.19999999999999</v>
      </c>
      <c r="B165" s="652" t="s">
        <v>1934</v>
      </c>
      <c r="C165" s="651">
        <v>41002985350036</v>
      </c>
      <c r="D165" s="395">
        <v>3</v>
      </c>
      <c r="E165" s="653"/>
      <c r="F165" s="652"/>
      <c r="G165" s="652"/>
      <c r="H165" s="652"/>
      <c r="I165" s="657"/>
      <c r="J165" s="664"/>
      <c r="K165" s="665"/>
      <c r="L165" s="657">
        <v>1000000</v>
      </c>
      <c r="M165" s="664"/>
      <c r="N165" s="665"/>
      <c r="O165" s="652"/>
    </row>
    <row r="166" spans="1:15" customFormat="1" x14ac:dyDescent="0.25">
      <c r="A166" s="389">
        <v>151</v>
      </c>
      <c r="B166" s="652" t="s">
        <v>4395</v>
      </c>
      <c r="C166" s="651">
        <v>40711931010050</v>
      </c>
      <c r="D166" s="395">
        <v>3</v>
      </c>
      <c r="E166" s="653"/>
      <c r="F166" s="652"/>
      <c r="G166" s="652"/>
      <c r="H166" s="652"/>
      <c r="I166" s="657"/>
      <c r="J166" s="664"/>
      <c r="K166" s="665"/>
      <c r="L166" s="657">
        <v>5499984</v>
      </c>
      <c r="M166" s="664"/>
      <c r="N166" s="665"/>
      <c r="O166" s="652"/>
    </row>
    <row r="167" spans="1:15" customFormat="1" x14ac:dyDescent="0.25">
      <c r="A167" s="389">
        <v>151.80000000000001</v>
      </c>
      <c r="B167" s="652" t="s">
        <v>4319</v>
      </c>
      <c r="C167" s="651">
        <v>32511841010015</v>
      </c>
      <c r="D167" s="395">
        <v>3</v>
      </c>
      <c r="E167" s="653"/>
      <c r="F167" s="652"/>
      <c r="G167" s="652"/>
      <c r="H167" s="652"/>
      <c r="I167" s="657"/>
      <c r="J167" s="664"/>
      <c r="K167" s="665"/>
      <c r="L167" s="657">
        <v>5499984</v>
      </c>
      <c r="M167" s="664"/>
      <c r="N167" s="665"/>
      <c r="O167" s="652"/>
    </row>
  </sheetData>
  <autoFilter ref="A2:O167" xr:uid="{00000000-0001-0000-0400-000000000000}"/>
  <conditionalFormatting sqref="C3:C1048576">
    <cfRule type="duplicateValues" dxfId="1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35"/>
  <sheetViews>
    <sheetView topLeftCell="E1" zoomScale="70" zoomScaleNormal="70" workbookViewId="0">
      <pane ySplit="1" topLeftCell="A118" activePane="bottomLeft" state="frozen"/>
      <selection pane="bottomLeft" activeCell="Q125" sqref="Q125"/>
    </sheetView>
  </sheetViews>
  <sheetFormatPr defaultColWidth="8.25" defaultRowHeight="18.75" x14ac:dyDescent="0.3"/>
  <cols>
    <col min="1" max="1" width="8.25" style="603"/>
    <col min="2" max="2" width="58" style="585" bestFit="1" customWidth="1"/>
    <col min="3" max="3" width="25.75" style="604" bestFit="1" customWidth="1"/>
    <col min="4" max="4" width="15.25" style="605" customWidth="1"/>
    <col min="5" max="5" width="20.625" style="606" bestFit="1" customWidth="1"/>
    <col min="6" max="6" width="16.5" style="607" bestFit="1" customWidth="1"/>
    <col min="7" max="8" width="16.5" style="608" bestFit="1" customWidth="1"/>
    <col min="9" max="9" width="16.5" style="608" customWidth="1"/>
    <col min="10" max="10" width="17.625" style="608" bestFit="1" customWidth="1"/>
    <col min="11" max="13" width="16.5" style="608" customWidth="1"/>
    <col min="14" max="14" width="33.375" style="585" bestFit="1" customWidth="1"/>
    <col min="15" max="15" width="32.25" style="585" bestFit="1" customWidth="1"/>
    <col min="16" max="16" width="8.25" style="585"/>
    <col min="17" max="17" width="22.125" style="605" customWidth="1"/>
    <col min="18" max="16384" width="8.25" style="585"/>
  </cols>
  <sheetData>
    <row r="1" spans="1:17" s="576" customFormat="1" ht="37.5" x14ac:dyDescent="0.3">
      <c r="A1" s="571" t="s">
        <v>0</v>
      </c>
      <c r="B1" s="572" t="s">
        <v>20333</v>
      </c>
      <c r="C1" s="573" t="s">
        <v>4</v>
      </c>
      <c r="D1" s="571" t="s">
        <v>3</v>
      </c>
      <c r="E1" s="574" t="s">
        <v>20334</v>
      </c>
      <c r="F1" s="574" t="s">
        <v>4929</v>
      </c>
      <c r="G1" s="574" t="s">
        <v>3722</v>
      </c>
      <c r="H1" s="574" t="s">
        <v>20335</v>
      </c>
      <c r="I1" s="574" t="s">
        <v>8133</v>
      </c>
      <c r="J1" s="574" t="s">
        <v>20336</v>
      </c>
      <c r="K1" s="574" t="s">
        <v>20337</v>
      </c>
      <c r="L1" s="574" t="s">
        <v>20338</v>
      </c>
      <c r="M1" s="574" t="s">
        <v>20339</v>
      </c>
      <c r="N1" s="571" t="s">
        <v>20340</v>
      </c>
      <c r="O1" s="575"/>
      <c r="Q1" s="571" t="s">
        <v>20364</v>
      </c>
    </row>
    <row r="2" spans="1:17" s="584" customFormat="1" x14ac:dyDescent="0.3">
      <c r="A2" s="577">
        <v>1</v>
      </c>
      <c r="B2" s="578" t="s">
        <v>4128</v>
      </c>
      <c r="C2" s="579">
        <v>40708901000070</v>
      </c>
      <c r="D2" s="580" t="s">
        <v>4013</v>
      </c>
      <c r="E2" s="581">
        <f t="shared" ref="E2:E65" si="0">SUM(F2:M2)</f>
        <v>72000000</v>
      </c>
      <c r="F2" s="582">
        <v>18000000</v>
      </c>
      <c r="G2" s="583">
        <v>18000000</v>
      </c>
      <c r="H2" s="582">
        <v>12000000</v>
      </c>
      <c r="I2" s="582">
        <v>12000000</v>
      </c>
      <c r="J2" s="582">
        <v>12000000</v>
      </c>
      <c r="K2" s="582"/>
      <c r="L2" s="582"/>
      <c r="M2" s="582"/>
      <c r="N2" s="578" t="s">
        <v>20341</v>
      </c>
      <c r="O2" s="578" t="s">
        <v>20342</v>
      </c>
      <c r="Q2" s="609">
        <f>SUM(F2:I2)</f>
        <v>60000000</v>
      </c>
    </row>
    <row r="3" spans="1:17" x14ac:dyDescent="0.3">
      <c r="A3" s="577">
        <v>2</v>
      </c>
      <c r="B3" s="578" t="s">
        <v>1546</v>
      </c>
      <c r="C3" s="579">
        <v>62403035310052</v>
      </c>
      <c r="D3" s="580" t="s">
        <v>4016</v>
      </c>
      <c r="E3" s="581">
        <f t="shared" si="0"/>
        <v>15000000</v>
      </c>
      <c r="F3" s="582">
        <v>15000000</v>
      </c>
      <c r="G3" s="583"/>
      <c r="H3" s="582"/>
      <c r="I3" s="582"/>
      <c r="J3" s="582"/>
      <c r="K3" s="582"/>
      <c r="L3" s="582"/>
      <c r="M3" s="582"/>
      <c r="N3" s="578" t="s">
        <v>20341</v>
      </c>
      <c r="O3" s="578"/>
      <c r="Q3" s="609">
        <f t="shared" ref="Q3:Q66" si="1">SUM(F3:I3)</f>
        <v>15000000</v>
      </c>
    </row>
    <row r="4" spans="1:17" x14ac:dyDescent="0.3">
      <c r="A4" s="577">
        <v>3</v>
      </c>
      <c r="B4" s="578" t="s">
        <v>1466</v>
      </c>
      <c r="C4" s="579">
        <v>32408941050055</v>
      </c>
      <c r="D4" s="580" t="s">
        <v>20343</v>
      </c>
      <c r="E4" s="581">
        <f t="shared" si="0"/>
        <v>15000000</v>
      </c>
      <c r="F4" s="582">
        <v>15000000</v>
      </c>
      <c r="G4" s="583"/>
      <c r="H4" s="582"/>
      <c r="I4" s="582"/>
      <c r="J4" s="582"/>
      <c r="K4" s="582"/>
      <c r="L4" s="582"/>
      <c r="M4" s="582"/>
      <c r="N4" s="578" t="s">
        <v>20341</v>
      </c>
      <c r="O4" s="578"/>
      <c r="Q4" s="609">
        <f t="shared" si="1"/>
        <v>15000000</v>
      </c>
    </row>
    <row r="5" spans="1:17" x14ac:dyDescent="0.3">
      <c r="A5" s="577">
        <v>4</v>
      </c>
      <c r="B5" s="633" t="s">
        <v>2075</v>
      </c>
      <c r="C5" s="579">
        <v>42207941100060</v>
      </c>
      <c r="D5" s="580" t="s">
        <v>20343</v>
      </c>
      <c r="E5" s="581">
        <f t="shared" si="0"/>
        <v>15000000</v>
      </c>
      <c r="F5" s="582">
        <v>15000000</v>
      </c>
      <c r="G5" s="583"/>
      <c r="H5" s="582"/>
      <c r="I5" s="582"/>
      <c r="J5" s="582"/>
      <c r="K5" s="582"/>
      <c r="L5" s="582"/>
      <c r="M5" s="582"/>
      <c r="N5" s="578" t="s">
        <v>20341</v>
      </c>
      <c r="O5" s="578"/>
      <c r="Q5" s="609">
        <f t="shared" si="1"/>
        <v>15000000</v>
      </c>
    </row>
    <row r="6" spans="1:17" x14ac:dyDescent="0.3">
      <c r="A6" s="577">
        <v>5</v>
      </c>
      <c r="B6" s="633" t="s">
        <v>1418</v>
      </c>
      <c r="C6" s="579">
        <v>51307015300038</v>
      </c>
      <c r="D6" s="580" t="s">
        <v>3226</v>
      </c>
      <c r="E6" s="581">
        <f t="shared" si="0"/>
        <v>18000000</v>
      </c>
      <c r="F6" s="582">
        <v>18000000</v>
      </c>
      <c r="G6" s="583"/>
      <c r="H6" s="582"/>
      <c r="I6" s="582"/>
      <c r="J6" s="582"/>
      <c r="K6" s="582"/>
      <c r="L6" s="582"/>
      <c r="M6" s="582"/>
      <c r="N6" s="578" t="s">
        <v>20341</v>
      </c>
      <c r="O6" s="578"/>
      <c r="Q6" s="609">
        <f t="shared" si="1"/>
        <v>18000000</v>
      </c>
    </row>
    <row r="7" spans="1:17" x14ac:dyDescent="0.3">
      <c r="A7" s="577">
        <v>6</v>
      </c>
      <c r="B7" s="633" t="s">
        <v>1747</v>
      </c>
      <c r="C7" s="579">
        <v>41003945280017</v>
      </c>
      <c r="D7" s="580" t="s">
        <v>4018</v>
      </c>
      <c r="E7" s="581">
        <f t="shared" si="0"/>
        <v>18000000</v>
      </c>
      <c r="F7" s="582">
        <v>18000000</v>
      </c>
      <c r="G7" s="583"/>
      <c r="H7" s="582"/>
      <c r="I7" s="582"/>
      <c r="J7" s="582"/>
      <c r="K7" s="582"/>
      <c r="L7" s="582"/>
      <c r="M7" s="582"/>
      <c r="N7" s="578" t="s">
        <v>20341</v>
      </c>
      <c r="O7" s="578"/>
      <c r="Q7" s="609">
        <f t="shared" si="1"/>
        <v>18000000</v>
      </c>
    </row>
    <row r="8" spans="1:17" x14ac:dyDescent="0.3">
      <c r="A8" s="577">
        <v>7</v>
      </c>
      <c r="B8" s="633" t="s">
        <v>1402</v>
      </c>
      <c r="C8" s="579">
        <v>60901025280049</v>
      </c>
      <c r="D8" s="580" t="s">
        <v>2910</v>
      </c>
      <c r="E8" s="581">
        <f t="shared" si="0"/>
        <v>18000000</v>
      </c>
      <c r="F8" s="582">
        <v>18000000</v>
      </c>
      <c r="G8" s="583"/>
      <c r="H8" s="582"/>
      <c r="I8" s="582"/>
      <c r="J8" s="582"/>
      <c r="K8" s="582"/>
      <c r="L8" s="582"/>
      <c r="M8" s="582"/>
      <c r="N8" s="578" t="s">
        <v>20341</v>
      </c>
      <c r="O8" s="578"/>
      <c r="Q8" s="609">
        <f t="shared" si="1"/>
        <v>18000000</v>
      </c>
    </row>
    <row r="9" spans="1:17" x14ac:dyDescent="0.3">
      <c r="A9" s="577">
        <v>8</v>
      </c>
      <c r="B9" s="633" t="s">
        <v>2029</v>
      </c>
      <c r="C9" s="579">
        <v>41206995280020</v>
      </c>
      <c r="D9" s="580" t="s">
        <v>4016</v>
      </c>
      <c r="E9" s="581">
        <f t="shared" si="0"/>
        <v>15000000</v>
      </c>
      <c r="F9" s="582">
        <v>15000000</v>
      </c>
      <c r="G9" s="583"/>
      <c r="H9" s="582"/>
      <c r="I9" s="582"/>
      <c r="J9" s="582"/>
      <c r="K9" s="582"/>
      <c r="L9" s="582"/>
      <c r="M9" s="582"/>
      <c r="N9" s="578" t="s">
        <v>20341</v>
      </c>
      <c r="O9" s="578"/>
      <c r="Q9" s="609">
        <f t="shared" si="1"/>
        <v>15000000</v>
      </c>
    </row>
    <row r="10" spans="1:17" x14ac:dyDescent="0.3">
      <c r="A10" s="577">
        <v>9</v>
      </c>
      <c r="B10" s="633" t="s">
        <v>2909</v>
      </c>
      <c r="C10" s="579">
        <v>31106861140029</v>
      </c>
      <c r="D10" s="580" t="s">
        <v>20344</v>
      </c>
      <c r="E10" s="581">
        <f t="shared" si="0"/>
        <v>18000000</v>
      </c>
      <c r="F10" s="582">
        <v>18000000</v>
      </c>
      <c r="G10" s="583"/>
      <c r="H10" s="582"/>
      <c r="I10" s="582"/>
      <c r="J10" s="582"/>
      <c r="K10" s="582"/>
      <c r="L10" s="582"/>
      <c r="M10" s="582"/>
      <c r="N10" s="578" t="s">
        <v>20341</v>
      </c>
      <c r="O10" s="578"/>
      <c r="Q10" s="609">
        <f t="shared" si="1"/>
        <v>18000000</v>
      </c>
    </row>
    <row r="11" spans="1:17" x14ac:dyDescent="0.3">
      <c r="A11" s="577">
        <v>10</v>
      </c>
      <c r="B11" s="633" t="s">
        <v>3123</v>
      </c>
      <c r="C11" s="579">
        <v>41903881060046</v>
      </c>
      <c r="D11" s="580" t="s">
        <v>2910</v>
      </c>
      <c r="E11" s="581">
        <f t="shared" si="0"/>
        <v>18000000</v>
      </c>
      <c r="F11" s="582">
        <v>18000000</v>
      </c>
      <c r="G11" s="583"/>
      <c r="H11" s="582"/>
      <c r="I11" s="582"/>
      <c r="J11" s="582"/>
      <c r="K11" s="582"/>
      <c r="L11" s="582"/>
      <c r="M11" s="582"/>
      <c r="N11" s="578" t="s">
        <v>20341</v>
      </c>
      <c r="O11" s="578"/>
      <c r="Q11" s="609">
        <f t="shared" si="1"/>
        <v>18000000</v>
      </c>
    </row>
    <row r="12" spans="1:17" x14ac:dyDescent="0.3">
      <c r="A12" s="577">
        <v>11</v>
      </c>
      <c r="B12" s="633" t="s">
        <v>2205</v>
      </c>
      <c r="C12" s="579">
        <v>42709941170130</v>
      </c>
      <c r="D12" s="580" t="s">
        <v>3398</v>
      </c>
      <c r="E12" s="581">
        <f t="shared" si="0"/>
        <v>18000000</v>
      </c>
      <c r="F12" s="582">
        <v>18000000</v>
      </c>
      <c r="G12" s="583"/>
      <c r="H12" s="582"/>
      <c r="I12" s="582"/>
      <c r="J12" s="582"/>
      <c r="K12" s="582"/>
      <c r="L12" s="582"/>
      <c r="M12" s="582"/>
      <c r="N12" s="578" t="s">
        <v>20341</v>
      </c>
      <c r="O12" s="578"/>
      <c r="Q12" s="609">
        <f t="shared" si="1"/>
        <v>18000000</v>
      </c>
    </row>
    <row r="13" spans="1:17" x14ac:dyDescent="0.3">
      <c r="A13" s="577">
        <v>12</v>
      </c>
      <c r="B13" s="633" t="s">
        <v>1400</v>
      </c>
      <c r="C13" s="579">
        <v>31511995260048</v>
      </c>
      <c r="D13" s="580" t="s">
        <v>3226</v>
      </c>
      <c r="E13" s="581">
        <f t="shared" si="0"/>
        <v>18000000</v>
      </c>
      <c r="F13" s="582">
        <v>18000000</v>
      </c>
      <c r="G13" s="583"/>
      <c r="H13" s="582"/>
      <c r="I13" s="582"/>
      <c r="J13" s="582"/>
      <c r="K13" s="582"/>
      <c r="L13" s="582"/>
      <c r="M13" s="582"/>
      <c r="N13" s="578" t="s">
        <v>20341</v>
      </c>
      <c r="O13" s="578"/>
      <c r="Q13" s="609">
        <f t="shared" si="1"/>
        <v>18000000</v>
      </c>
    </row>
    <row r="14" spans="1:17" x14ac:dyDescent="0.3">
      <c r="A14" s="577">
        <v>13</v>
      </c>
      <c r="B14" s="633" t="s">
        <v>1473</v>
      </c>
      <c r="C14" s="579">
        <v>61709045290014</v>
      </c>
      <c r="D14" s="580" t="s">
        <v>4009</v>
      </c>
      <c r="E14" s="581">
        <f t="shared" si="0"/>
        <v>18000000</v>
      </c>
      <c r="F14" s="582">
        <v>18000000</v>
      </c>
      <c r="G14" s="583"/>
      <c r="H14" s="582"/>
      <c r="I14" s="582"/>
      <c r="J14" s="582"/>
      <c r="K14" s="582"/>
      <c r="L14" s="582"/>
      <c r="M14" s="582"/>
      <c r="N14" s="578" t="s">
        <v>20341</v>
      </c>
      <c r="O14" s="578"/>
      <c r="Q14" s="609">
        <f t="shared" si="1"/>
        <v>18000000</v>
      </c>
    </row>
    <row r="15" spans="1:17" x14ac:dyDescent="0.3">
      <c r="A15" s="577">
        <v>14</v>
      </c>
      <c r="B15" s="587" t="s">
        <v>1543</v>
      </c>
      <c r="C15" s="579">
        <v>32509881140050</v>
      </c>
      <c r="D15" s="580" t="s">
        <v>2910</v>
      </c>
      <c r="E15" s="581">
        <f t="shared" si="0"/>
        <v>18000000</v>
      </c>
      <c r="F15" s="582">
        <v>18000000</v>
      </c>
      <c r="G15" s="583"/>
      <c r="H15" s="582"/>
      <c r="I15" s="582"/>
      <c r="J15" s="582"/>
      <c r="K15" s="582"/>
      <c r="L15" s="582"/>
      <c r="M15" s="582"/>
      <c r="N15" s="578" t="s">
        <v>20341</v>
      </c>
      <c r="O15" s="578"/>
      <c r="Q15" s="609">
        <f t="shared" si="1"/>
        <v>18000000</v>
      </c>
    </row>
    <row r="16" spans="1:17" x14ac:dyDescent="0.3">
      <c r="A16" s="577">
        <v>15</v>
      </c>
      <c r="B16" s="633" t="s">
        <v>1829</v>
      </c>
      <c r="C16" s="579">
        <v>40108951000079</v>
      </c>
      <c r="D16" s="580" t="s">
        <v>2910</v>
      </c>
      <c r="E16" s="581">
        <f t="shared" si="0"/>
        <v>18000000</v>
      </c>
      <c r="F16" s="582">
        <v>18000000</v>
      </c>
      <c r="G16" s="583"/>
      <c r="H16" s="582"/>
      <c r="I16" s="582"/>
      <c r="J16" s="582"/>
      <c r="K16" s="582"/>
      <c r="L16" s="582"/>
      <c r="M16" s="582"/>
      <c r="N16" s="578" t="s">
        <v>20341</v>
      </c>
      <c r="O16" s="578"/>
      <c r="Q16" s="609">
        <f t="shared" si="1"/>
        <v>18000000</v>
      </c>
    </row>
    <row r="17" spans="1:17" x14ac:dyDescent="0.3">
      <c r="A17" s="577">
        <v>16</v>
      </c>
      <c r="B17" s="633" t="s">
        <v>1823</v>
      </c>
      <c r="C17" s="579">
        <v>62710045350065</v>
      </c>
      <c r="D17" s="580" t="s">
        <v>4025</v>
      </c>
      <c r="E17" s="581">
        <f t="shared" si="0"/>
        <v>15000000</v>
      </c>
      <c r="F17" s="582">
        <v>15000000</v>
      </c>
      <c r="G17" s="583"/>
      <c r="H17" s="582"/>
      <c r="I17" s="582"/>
      <c r="J17" s="582"/>
      <c r="K17" s="582"/>
      <c r="L17" s="582"/>
      <c r="M17" s="582"/>
      <c r="N17" s="578" t="s">
        <v>20341</v>
      </c>
      <c r="O17" s="578"/>
      <c r="Q17" s="609">
        <f t="shared" si="1"/>
        <v>15000000</v>
      </c>
    </row>
    <row r="18" spans="1:17" x14ac:dyDescent="0.3">
      <c r="A18" s="577">
        <v>17</v>
      </c>
      <c r="B18" s="633" t="s">
        <v>2219</v>
      </c>
      <c r="C18" s="579">
        <v>60610035360013</v>
      </c>
      <c r="D18" s="580" t="s">
        <v>20344</v>
      </c>
      <c r="E18" s="581">
        <f t="shared" si="0"/>
        <v>15000000</v>
      </c>
      <c r="F18" s="582">
        <v>15000000</v>
      </c>
      <c r="G18" s="583"/>
      <c r="H18" s="582"/>
      <c r="I18" s="582"/>
      <c r="J18" s="582"/>
      <c r="K18" s="582"/>
      <c r="L18" s="582"/>
      <c r="M18" s="582"/>
      <c r="N18" s="578" t="s">
        <v>20341</v>
      </c>
      <c r="O18" s="578"/>
      <c r="Q18" s="609">
        <f t="shared" si="1"/>
        <v>15000000</v>
      </c>
    </row>
    <row r="19" spans="1:17" x14ac:dyDescent="0.3">
      <c r="A19" s="577">
        <v>18</v>
      </c>
      <c r="B19" s="633" t="s">
        <v>1348</v>
      </c>
      <c r="C19" s="588">
        <v>60901025300044</v>
      </c>
      <c r="D19" s="580" t="s">
        <v>20344</v>
      </c>
      <c r="E19" s="581">
        <f t="shared" si="0"/>
        <v>15000000</v>
      </c>
      <c r="F19" s="582" t="s">
        <v>20345</v>
      </c>
      <c r="G19" s="583">
        <v>15000000</v>
      </c>
      <c r="H19" s="582"/>
      <c r="I19" s="582"/>
      <c r="J19" s="582"/>
      <c r="K19" s="582"/>
      <c r="L19" s="582"/>
      <c r="M19" s="582"/>
      <c r="N19" s="578" t="s">
        <v>20342</v>
      </c>
      <c r="O19" s="578" t="s">
        <v>20346</v>
      </c>
      <c r="Q19" s="609">
        <f t="shared" si="1"/>
        <v>15000000</v>
      </c>
    </row>
    <row r="20" spans="1:17" x14ac:dyDescent="0.3">
      <c r="A20" s="577">
        <v>19</v>
      </c>
      <c r="B20" s="633" t="s">
        <v>1432</v>
      </c>
      <c r="C20" s="588">
        <v>51210025260031</v>
      </c>
      <c r="D20" s="580" t="s">
        <v>4011</v>
      </c>
      <c r="E20" s="581">
        <f t="shared" si="0"/>
        <v>7200000</v>
      </c>
      <c r="F20" s="582">
        <v>200000</v>
      </c>
      <c r="G20" s="583"/>
      <c r="H20" s="582"/>
      <c r="I20" s="582">
        <v>7000000</v>
      </c>
      <c r="J20" s="582"/>
      <c r="K20" s="582"/>
      <c r="L20" s="582"/>
      <c r="M20" s="582"/>
      <c r="N20" s="578" t="s">
        <v>20346</v>
      </c>
      <c r="O20" s="578" t="s">
        <v>20347</v>
      </c>
      <c r="Q20" s="609">
        <f t="shared" si="1"/>
        <v>7200000</v>
      </c>
    </row>
    <row r="21" spans="1:17" x14ac:dyDescent="0.3">
      <c r="A21" s="577">
        <v>20</v>
      </c>
      <c r="B21" s="633" t="s">
        <v>1360</v>
      </c>
      <c r="C21" s="588">
        <v>50509025260031</v>
      </c>
      <c r="D21" s="580" t="s">
        <v>4013</v>
      </c>
      <c r="E21" s="581">
        <f t="shared" si="0"/>
        <v>900000</v>
      </c>
      <c r="F21" s="582">
        <v>900000</v>
      </c>
      <c r="G21" s="583"/>
      <c r="H21" s="582"/>
      <c r="I21" s="582"/>
      <c r="J21" s="582"/>
      <c r="K21" s="582"/>
      <c r="L21" s="582"/>
      <c r="M21" s="582"/>
      <c r="N21" s="578" t="s">
        <v>20346</v>
      </c>
      <c r="O21" s="578"/>
      <c r="Q21" s="609">
        <f t="shared" si="1"/>
        <v>900000</v>
      </c>
    </row>
    <row r="22" spans="1:17" x14ac:dyDescent="0.3">
      <c r="A22" s="577">
        <v>21</v>
      </c>
      <c r="B22" s="633" t="s">
        <v>2248</v>
      </c>
      <c r="C22" s="588">
        <v>31604851140069</v>
      </c>
      <c r="D22" s="580" t="s">
        <v>3398</v>
      </c>
      <c r="E22" s="581">
        <f t="shared" si="0"/>
        <v>3000000</v>
      </c>
      <c r="F22" s="582">
        <v>2000000</v>
      </c>
      <c r="G22" s="583"/>
      <c r="H22" s="582"/>
      <c r="I22" s="583">
        <v>1000000</v>
      </c>
      <c r="J22" s="582"/>
      <c r="K22" s="582"/>
      <c r="L22" s="582"/>
      <c r="M22" s="582"/>
      <c r="N22" s="578" t="s">
        <v>20346</v>
      </c>
      <c r="O22" s="578" t="s">
        <v>20347</v>
      </c>
      <c r="Q22" s="609">
        <f t="shared" si="1"/>
        <v>3000000</v>
      </c>
    </row>
    <row r="23" spans="1:17" x14ac:dyDescent="0.3">
      <c r="A23" s="577">
        <v>22</v>
      </c>
      <c r="B23" s="633" t="s">
        <v>1702</v>
      </c>
      <c r="C23" s="588">
        <v>41006720940014</v>
      </c>
      <c r="D23" s="580" t="s">
        <v>20344</v>
      </c>
      <c r="E23" s="581">
        <f t="shared" si="0"/>
        <v>14000000</v>
      </c>
      <c r="F23" s="582">
        <v>14000000</v>
      </c>
      <c r="G23" s="583"/>
      <c r="H23" s="582"/>
      <c r="I23" s="582"/>
      <c r="J23" s="582"/>
      <c r="K23" s="582"/>
      <c r="L23" s="582"/>
      <c r="M23" s="582"/>
      <c r="N23" s="578" t="s">
        <v>20346</v>
      </c>
      <c r="O23" s="578"/>
      <c r="Q23" s="609">
        <f t="shared" si="1"/>
        <v>14000000</v>
      </c>
    </row>
    <row r="24" spans="1:17" x14ac:dyDescent="0.3">
      <c r="A24" s="577">
        <v>23</v>
      </c>
      <c r="B24" s="633" t="s">
        <v>2919</v>
      </c>
      <c r="C24" s="588">
        <v>51009045260057</v>
      </c>
      <c r="D24" s="580" t="s">
        <v>4025</v>
      </c>
      <c r="E24" s="581">
        <f t="shared" si="0"/>
        <v>1000000</v>
      </c>
      <c r="F24" s="582"/>
      <c r="G24" s="583">
        <v>1000000</v>
      </c>
      <c r="H24" s="582"/>
      <c r="I24" s="582"/>
      <c r="J24" s="582"/>
      <c r="K24" s="582"/>
      <c r="L24" s="582"/>
      <c r="M24" s="582"/>
      <c r="N24" s="578" t="s">
        <v>20348</v>
      </c>
      <c r="O24" s="578"/>
      <c r="Q24" s="609">
        <f t="shared" si="1"/>
        <v>1000000</v>
      </c>
    </row>
    <row r="25" spans="1:17" x14ac:dyDescent="0.3">
      <c r="A25" s="577">
        <v>24</v>
      </c>
      <c r="B25" s="633" t="s">
        <v>2879</v>
      </c>
      <c r="C25" s="588">
        <v>41504961010016</v>
      </c>
      <c r="D25" s="580" t="s">
        <v>2472</v>
      </c>
      <c r="E25" s="581">
        <f t="shared" si="0"/>
        <v>1500000</v>
      </c>
      <c r="F25" s="582"/>
      <c r="G25" s="583">
        <v>1000000</v>
      </c>
      <c r="H25" s="583">
        <v>500000</v>
      </c>
      <c r="I25" s="582"/>
      <c r="J25" s="582"/>
      <c r="K25" s="582"/>
      <c r="L25" s="582"/>
      <c r="M25" s="582"/>
      <c r="N25" s="578" t="s">
        <v>20348</v>
      </c>
      <c r="O25" s="578" t="s">
        <v>20342</v>
      </c>
      <c r="Q25" s="609">
        <f t="shared" si="1"/>
        <v>1500000</v>
      </c>
    </row>
    <row r="26" spans="1:17" x14ac:dyDescent="0.3">
      <c r="A26" s="577">
        <v>25</v>
      </c>
      <c r="B26" s="633" t="s">
        <v>1906</v>
      </c>
      <c r="C26" s="588">
        <v>61612035300027</v>
      </c>
      <c r="D26" s="580" t="s">
        <v>4013</v>
      </c>
      <c r="E26" s="581">
        <f t="shared" si="0"/>
        <v>500000</v>
      </c>
      <c r="F26" s="582"/>
      <c r="G26" s="583">
        <v>500000</v>
      </c>
      <c r="H26" s="582"/>
      <c r="I26" s="582"/>
      <c r="J26" s="582"/>
      <c r="K26" s="582"/>
      <c r="L26" s="582"/>
      <c r="M26" s="582"/>
      <c r="N26" s="578" t="s">
        <v>20348</v>
      </c>
      <c r="O26" s="578"/>
      <c r="Q26" s="609">
        <f t="shared" si="1"/>
        <v>500000</v>
      </c>
    </row>
    <row r="27" spans="1:17" x14ac:dyDescent="0.3">
      <c r="A27" s="577">
        <v>26</v>
      </c>
      <c r="B27" s="633" t="s">
        <v>1890</v>
      </c>
      <c r="C27" s="588">
        <v>41802901140020</v>
      </c>
      <c r="D27" s="580" t="s">
        <v>20349</v>
      </c>
      <c r="E27" s="581">
        <f t="shared" si="0"/>
        <v>5000000</v>
      </c>
      <c r="F27" s="582"/>
      <c r="G27" s="583">
        <v>5000000</v>
      </c>
      <c r="H27" s="582"/>
      <c r="I27" s="582"/>
      <c r="J27" s="582"/>
      <c r="K27" s="582"/>
      <c r="L27" s="582"/>
      <c r="M27" s="582"/>
      <c r="N27" s="578" t="s">
        <v>20348</v>
      </c>
      <c r="O27" s="578"/>
      <c r="Q27" s="609">
        <f t="shared" si="1"/>
        <v>5000000</v>
      </c>
    </row>
    <row r="28" spans="1:17" x14ac:dyDescent="0.3">
      <c r="A28" s="577">
        <v>27</v>
      </c>
      <c r="B28" s="633" t="s">
        <v>2652</v>
      </c>
      <c r="C28" s="588">
        <v>30804821080026</v>
      </c>
      <c r="D28" s="580" t="s">
        <v>20350</v>
      </c>
      <c r="E28" s="581">
        <f t="shared" si="0"/>
        <v>4000000</v>
      </c>
      <c r="F28" s="582"/>
      <c r="G28" s="583">
        <v>1000000</v>
      </c>
      <c r="H28" s="582"/>
      <c r="I28" s="583">
        <v>1000000</v>
      </c>
      <c r="J28" s="583">
        <v>1000000</v>
      </c>
      <c r="K28" s="583">
        <v>1000000</v>
      </c>
      <c r="L28" s="582"/>
      <c r="M28" s="582"/>
      <c r="N28" s="578" t="s">
        <v>20348</v>
      </c>
      <c r="O28" s="578" t="s">
        <v>20347</v>
      </c>
      <c r="Q28" s="609">
        <f t="shared" si="1"/>
        <v>2000000</v>
      </c>
    </row>
    <row r="29" spans="1:17" x14ac:dyDescent="0.3">
      <c r="A29" s="577">
        <v>28</v>
      </c>
      <c r="B29" s="633" t="s">
        <v>1810</v>
      </c>
      <c r="C29" s="588">
        <v>61609035260015</v>
      </c>
      <c r="D29" s="580" t="s">
        <v>2910</v>
      </c>
      <c r="E29" s="581">
        <f t="shared" si="0"/>
        <v>6000000</v>
      </c>
      <c r="F29" s="582"/>
      <c r="G29" s="583">
        <v>6000000</v>
      </c>
      <c r="H29" s="582"/>
      <c r="I29" s="582"/>
      <c r="J29" s="582"/>
      <c r="K29" s="582"/>
      <c r="L29" s="582"/>
      <c r="M29" s="582"/>
      <c r="N29" s="578" t="s">
        <v>20348</v>
      </c>
      <c r="O29" s="578"/>
      <c r="Q29" s="609">
        <f t="shared" si="1"/>
        <v>6000000</v>
      </c>
    </row>
    <row r="30" spans="1:17" x14ac:dyDescent="0.3">
      <c r="A30" s="577">
        <v>29</v>
      </c>
      <c r="B30" s="633" t="s">
        <v>1652</v>
      </c>
      <c r="C30" s="588">
        <v>52812015300021</v>
      </c>
      <c r="D30" s="580" t="s">
        <v>2910</v>
      </c>
      <c r="E30" s="581">
        <f t="shared" si="0"/>
        <v>500000</v>
      </c>
      <c r="F30" s="582"/>
      <c r="G30" s="583">
        <v>500000</v>
      </c>
      <c r="H30" s="582"/>
      <c r="I30" s="582"/>
      <c r="J30" s="582"/>
      <c r="K30" s="582"/>
      <c r="L30" s="582"/>
      <c r="M30" s="582"/>
      <c r="N30" s="578" t="s">
        <v>20348</v>
      </c>
      <c r="O30" s="578"/>
      <c r="Q30" s="609">
        <f t="shared" si="1"/>
        <v>500000</v>
      </c>
    </row>
    <row r="31" spans="1:17" x14ac:dyDescent="0.3">
      <c r="A31" s="577">
        <v>30</v>
      </c>
      <c r="B31" s="633" t="s">
        <v>3519</v>
      </c>
      <c r="C31" s="588">
        <v>42810911050034</v>
      </c>
      <c r="D31" s="580" t="s">
        <v>2472</v>
      </c>
      <c r="E31" s="581">
        <f t="shared" si="0"/>
        <v>2000000</v>
      </c>
      <c r="F31" s="582"/>
      <c r="G31" s="583">
        <v>2000000</v>
      </c>
      <c r="H31" s="582"/>
      <c r="I31" s="582"/>
      <c r="J31" s="582"/>
      <c r="K31" s="582"/>
      <c r="L31" s="582"/>
      <c r="M31" s="582"/>
      <c r="N31" s="578" t="s">
        <v>20348</v>
      </c>
      <c r="O31" s="578"/>
      <c r="Q31" s="609">
        <f t="shared" si="1"/>
        <v>2000000</v>
      </c>
    </row>
    <row r="32" spans="1:17" x14ac:dyDescent="0.3">
      <c r="A32" s="577">
        <v>31</v>
      </c>
      <c r="B32" s="578" t="s">
        <v>20351</v>
      </c>
      <c r="C32" s="579">
        <v>32412995280016</v>
      </c>
      <c r="D32" s="580" t="s">
        <v>2798</v>
      </c>
      <c r="E32" s="581">
        <f t="shared" si="0"/>
        <v>9500000</v>
      </c>
      <c r="F32" s="583"/>
      <c r="G32" s="583">
        <v>8500000</v>
      </c>
      <c r="H32" s="583"/>
      <c r="I32" s="583">
        <v>1000000</v>
      </c>
      <c r="J32" s="583"/>
      <c r="K32" s="583"/>
      <c r="L32" s="583"/>
      <c r="M32" s="583"/>
      <c r="N32" s="578" t="s">
        <v>20342</v>
      </c>
      <c r="O32" s="578" t="s">
        <v>20347</v>
      </c>
      <c r="Q32" s="609">
        <f t="shared" si="1"/>
        <v>9500000</v>
      </c>
    </row>
    <row r="33" spans="1:17" x14ac:dyDescent="0.3">
      <c r="A33" s="577">
        <v>32</v>
      </c>
      <c r="B33" s="633" t="s">
        <v>1534</v>
      </c>
      <c r="C33" s="579">
        <v>30504961010054</v>
      </c>
      <c r="D33" s="580" t="s">
        <v>4013</v>
      </c>
      <c r="E33" s="581">
        <f t="shared" si="0"/>
        <v>7562365</v>
      </c>
      <c r="F33" s="583"/>
      <c r="G33" s="583">
        <v>4562365</v>
      </c>
      <c r="H33" s="583"/>
      <c r="I33" s="583">
        <v>3000000</v>
      </c>
      <c r="J33" s="583"/>
      <c r="K33" s="583"/>
      <c r="L33" s="583"/>
      <c r="M33" s="583"/>
      <c r="N33" s="578" t="s">
        <v>20342</v>
      </c>
      <c r="O33" s="578" t="s">
        <v>20347</v>
      </c>
      <c r="Q33" s="609">
        <f t="shared" si="1"/>
        <v>7562365</v>
      </c>
    </row>
    <row r="34" spans="1:17" x14ac:dyDescent="0.3">
      <c r="A34" s="577">
        <v>33</v>
      </c>
      <c r="B34" s="633" t="s">
        <v>1913</v>
      </c>
      <c r="C34" s="579">
        <v>62403015290015</v>
      </c>
      <c r="D34" s="580" t="s">
        <v>4013</v>
      </c>
      <c r="E34" s="581">
        <f t="shared" si="0"/>
        <v>18000000</v>
      </c>
      <c r="F34" s="583"/>
      <c r="G34" s="583">
        <v>18000000</v>
      </c>
      <c r="H34" s="583"/>
      <c r="I34" s="583"/>
      <c r="J34" s="583"/>
      <c r="K34" s="583"/>
      <c r="L34" s="583"/>
      <c r="M34" s="583"/>
      <c r="N34" s="578" t="s">
        <v>20342</v>
      </c>
      <c r="O34" s="578"/>
      <c r="Q34" s="609">
        <f t="shared" si="1"/>
        <v>18000000</v>
      </c>
    </row>
    <row r="35" spans="1:17" x14ac:dyDescent="0.3">
      <c r="A35" s="577">
        <v>34</v>
      </c>
      <c r="B35" s="633" t="s">
        <v>3051</v>
      </c>
      <c r="C35" s="579">
        <v>50811025300012</v>
      </c>
      <c r="D35" s="580" t="s">
        <v>2571</v>
      </c>
      <c r="E35" s="581">
        <f t="shared" si="0"/>
        <v>45000000</v>
      </c>
      <c r="F35" s="583"/>
      <c r="G35" s="583">
        <v>30000000</v>
      </c>
      <c r="H35" s="583">
        <v>15000000</v>
      </c>
      <c r="I35" s="583"/>
      <c r="J35" s="583"/>
      <c r="K35" s="583"/>
      <c r="L35" s="583"/>
      <c r="M35" s="583"/>
      <c r="N35" s="578" t="s">
        <v>20342</v>
      </c>
      <c r="O35" s="578"/>
      <c r="Q35" s="609">
        <v>45000000</v>
      </c>
    </row>
    <row r="36" spans="1:17" x14ac:dyDescent="0.3">
      <c r="A36" s="577">
        <v>35</v>
      </c>
      <c r="B36" s="633" t="s">
        <v>2749</v>
      </c>
      <c r="C36" s="579">
        <v>51003035260014</v>
      </c>
      <c r="D36" s="580" t="s">
        <v>2429</v>
      </c>
      <c r="E36" s="581">
        <f t="shared" si="0"/>
        <v>15000000</v>
      </c>
      <c r="F36" s="583"/>
      <c r="G36" s="583">
        <v>15000000</v>
      </c>
      <c r="H36" s="583"/>
      <c r="I36" s="583"/>
      <c r="J36" s="583"/>
      <c r="K36" s="583"/>
      <c r="L36" s="583"/>
      <c r="M36" s="583"/>
      <c r="N36" s="578" t="s">
        <v>20342</v>
      </c>
      <c r="O36" s="578"/>
      <c r="Q36" s="609">
        <f t="shared" si="1"/>
        <v>15000000</v>
      </c>
    </row>
    <row r="37" spans="1:17" x14ac:dyDescent="0.3">
      <c r="A37" s="577">
        <v>36</v>
      </c>
      <c r="B37" s="633" t="s">
        <v>3027</v>
      </c>
      <c r="C37" s="579">
        <v>51803055300022</v>
      </c>
      <c r="D37" s="580" t="s">
        <v>2537</v>
      </c>
      <c r="E37" s="581">
        <f t="shared" si="0"/>
        <v>18000000</v>
      </c>
      <c r="F37" s="583"/>
      <c r="G37" s="583">
        <v>18000000</v>
      </c>
      <c r="H37" s="583"/>
      <c r="I37" s="583"/>
      <c r="J37" s="583"/>
      <c r="K37" s="583"/>
      <c r="L37" s="583"/>
      <c r="M37" s="583"/>
      <c r="N37" s="578" t="s">
        <v>20342</v>
      </c>
      <c r="O37" s="578"/>
      <c r="Q37" s="609">
        <f t="shared" si="1"/>
        <v>18000000</v>
      </c>
    </row>
    <row r="38" spans="1:17" x14ac:dyDescent="0.3">
      <c r="A38" s="577">
        <v>37</v>
      </c>
      <c r="B38" s="633" t="s">
        <v>4395</v>
      </c>
      <c r="C38" s="589">
        <v>40711931010050</v>
      </c>
      <c r="D38" s="590" t="s">
        <v>20344</v>
      </c>
      <c r="E38" s="581">
        <f t="shared" si="0"/>
        <v>5500000</v>
      </c>
      <c r="F38" s="583"/>
      <c r="G38" s="583">
        <v>5500000</v>
      </c>
      <c r="H38" s="583"/>
      <c r="I38" s="583"/>
      <c r="J38" s="583"/>
      <c r="K38" s="583"/>
      <c r="L38" s="583"/>
      <c r="M38" s="583"/>
      <c r="N38" s="578" t="s">
        <v>20342</v>
      </c>
      <c r="O38" s="578"/>
      <c r="Q38" s="609">
        <f t="shared" si="1"/>
        <v>5500000</v>
      </c>
    </row>
    <row r="39" spans="1:17" x14ac:dyDescent="0.3">
      <c r="A39" s="577">
        <v>38</v>
      </c>
      <c r="B39" s="633" t="s">
        <v>3159</v>
      </c>
      <c r="C39" s="579">
        <v>60207045290058</v>
      </c>
      <c r="D39" s="580" t="s">
        <v>2472</v>
      </c>
      <c r="E39" s="581">
        <f t="shared" si="0"/>
        <v>11000000</v>
      </c>
      <c r="F39" s="583"/>
      <c r="G39" s="583">
        <v>11000000</v>
      </c>
      <c r="H39" s="583"/>
      <c r="I39" s="583"/>
      <c r="J39" s="583"/>
      <c r="K39" s="583"/>
      <c r="L39" s="583"/>
      <c r="M39" s="583"/>
      <c r="N39" s="578" t="s">
        <v>20342</v>
      </c>
      <c r="O39" s="578"/>
      <c r="Q39" s="609">
        <f t="shared" si="1"/>
        <v>11000000</v>
      </c>
    </row>
    <row r="40" spans="1:17" x14ac:dyDescent="0.3">
      <c r="A40" s="577">
        <v>39</v>
      </c>
      <c r="B40" s="633" t="s">
        <v>1487</v>
      </c>
      <c r="C40" s="579">
        <v>61404035370016</v>
      </c>
      <c r="D40" s="580" t="s">
        <v>4057</v>
      </c>
      <c r="E40" s="581">
        <f t="shared" si="0"/>
        <v>1000000</v>
      </c>
      <c r="F40" s="582"/>
      <c r="G40" s="583">
        <v>1000000</v>
      </c>
      <c r="H40" s="583"/>
      <c r="I40" s="583"/>
      <c r="J40" s="583"/>
      <c r="K40" s="583"/>
      <c r="L40" s="583"/>
      <c r="M40" s="583"/>
      <c r="N40" s="578" t="s">
        <v>20342</v>
      </c>
      <c r="O40" s="578"/>
      <c r="Q40" s="609">
        <f t="shared" si="1"/>
        <v>1000000</v>
      </c>
    </row>
    <row r="41" spans="1:17" x14ac:dyDescent="0.3">
      <c r="A41" s="577">
        <v>40</v>
      </c>
      <c r="B41" s="633" t="s">
        <v>2947</v>
      </c>
      <c r="C41" s="579">
        <v>31410985290024</v>
      </c>
      <c r="D41" s="590" t="s">
        <v>20344</v>
      </c>
      <c r="E41" s="581">
        <f t="shared" si="0"/>
        <v>9000000</v>
      </c>
      <c r="F41" s="582"/>
      <c r="G41" s="583">
        <v>9000000</v>
      </c>
      <c r="H41" s="583"/>
      <c r="I41" s="583"/>
      <c r="J41" s="583"/>
      <c r="K41" s="583"/>
      <c r="L41" s="583"/>
      <c r="M41" s="583"/>
      <c r="N41" s="578" t="s">
        <v>20342</v>
      </c>
      <c r="O41" s="578"/>
      <c r="Q41" s="609">
        <f t="shared" si="1"/>
        <v>9000000</v>
      </c>
    </row>
    <row r="42" spans="1:17" x14ac:dyDescent="0.3">
      <c r="A42" s="577">
        <v>41</v>
      </c>
      <c r="B42" s="633" t="s">
        <v>20352</v>
      </c>
      <c r="C42" s="579">
        <v>62712045300028</v>
      </c>
      <c r="D42" s="590" t="s">
        <v>20344</v>
      </c>
      <c r="E42" s="581">
        <f t="shared" si="0"/>
        <v>7500000</v>
      </c>
      <c r="F42" s="582"/>
      <c r="G42" s="583">
        <v>7500000</v>
      </c>
      <c r="H42" s="583"/>
      <c r="I42" s="583"/>
      <c r="J42" s="583"/>
      <c r="K42" s="583"/>
      <c r="L42" s="583"/>
      <c r="M42" s="583"/>
      <c r="N42" s="578" t="s">
        <v>20342</v>
      </c>
      <c r="O42" s="578"/>
      <c r="Q42" s="609">
        <f t="shared" si="1"/>
        <v>7500000</v>
      </c>
    </row>
    <row r="43" spans="1:17" x14ac:dyDescent="0.3">
      <c r="A43" s="577">
        <v>42</v>
      </c>
      <c r="B43" s="633" t="s">
        <v>3314</v>
      </c>
      <c r="C43" s="579">
        <v>32305985300046</v>
      </c>
      <c r="D43" s="580" t="s">
        <v>20343</v>
      </c>
      <c r="E43" s="581">
        <f t="shared" si="0"/>
        <v>30000000</v>
      </c>
      <c r="F43" s="582"/>
      <c r="G43" s="583">
        <v>15000000</v>
      </c>
      <c r="H43" s="583">
        <v>15000000</v>
      </c>
      <c r="I43" s="583"/>
      <c r="J43" s="583"/>
      <c r="K43" s="583"/>
      <c r="L43" s="583"/>
      <c r="M43" s="583"/>
      <c r="N43" s="578" t="s">
        <v>20342</v>
      </c>
      <c r="O43" s="578"/>
      <c r="Q43" s="609">
        <f t="shared" si="1"/>
        <v>30000000</v>
      </c>
    </row>
    <row r="44" spans="1:17" x14ac:dyDescent="0.3">
      <c r="A44" s="577">
        <v>43</v>
      </c>
      <c r="B44" s="633" t="s">
        <v>3175</v>
      </c>
      <c r="C44" s="579">
        <v>52007045300022</v>
      </c>
      <c r="D44" s="580" t="s">
        <v>2441</v>
      </c>
      <c r="E44" s="581">
        <f t="shared" si="0"/>
        <v>28000000</v>
      </c>
      <c r="F44" s="582"/>
      <c r="G44" s="583">
        <v>11000000</v>
      </c>
      <c r="H44" s="583">
        <v>11000000</v>
      </c>
      <c r="I44" s="583">
        <v>6000000</v>
      </c>
      <c r="J44" s="583"/>
      <c r="K44" s="583"/>
      <c r="L44" s="583"/>
      <c r="M44" s="583"/>
      <c r="N44" s="578" t="s">
        <v>20342</v>
      </c>
      <c r="O44" s="578" t="s">
        <v>20347</v>
      </c>
      <c r="Q44" s="609">
        <f t="shared" si="1"/>
        <v>28000000</v>
      </c>
    </row>
    <row r="45" spans="1:17" x14ac:dyDescent="0.3">
      <c r="A45" s="577">
        <v>44</v>
      </c>
      <c r="B45" s="633" t="s">
        <v>1697</v>
      </c>
      <c r="C45" s="588">
        <v>31009871110085</v>
      </c>
      <c r="D45" s="591" t="s">
        <v>4013</v>
      </c>
      <c r="E45" s="581">
        <f t="shared" si="0"/>
        <v>6000000</v>
      </c>
      <c r="F45" s="582"/>
      <c r="G45" s="583"/>
      <c r="H45" s="583">
        <v>6000000</v>
      </c>
      <c r="I45" s="583"/>
      <c r="J45" s="583"/>
      <c r="K45" s="583"/>
      <c r="L45" s="583"/>
      <c r="M45" s="583"/>
      <c r="N45" s="578" t="s">
        <v>20342</v>
      </c>
      <c r="O45" s="578"/>
      <c r="Q45" s="609">
        <f t="shared" si="1"/>
        <v>6000000</v>
      </c>
    </row>
    <row r="46" spans="1:17" x14ac:dyDescent="0.3">
      <c r="A46" s="577">
        <v>45</v>
      </c>
      <c r="B46" s="633" t="s">
        <v>5453</v>
      </c>
      <c r="C46" s="588">
        <v>31708941110027</v>
      </c>
      <c r="D46" s="591" t="s">
        <v>4332</v>
      </c>
      <c r="E46" s="581">
        <f t="shared" si="0"/>
        <v>7500000</v>
      </c>
      <c r="F46" s="582"/>
      <c r="G46" s="583"/>
      <c r="H46" s="583">
        <v>7500000</v>
      </c>
      <c r="I46" s="583"/>
      <c r="J46" s="583"/>
      <c r="K46" s="583"/>
      <c r="L46" s="583"/>
      <c r="M46" s="583"/>
      <c r="N46" s="578" t="s">
        <v>20342</v>
      </c>
      <c r="O46" s="578"/>
      <c r="Q46" s="609">
        <f t="shared" si="1"/>
        <v>7500000</v>
      </c>
    </row>
    <row r="47" spans="1:17" x14ac:dyDescent="0.3">
      <c r="A47" s="577">
        <v>46</v>
      </c>
      <c r="B47" s="633" t="s">
        <v>20353</v>
      </c>
      <c r="C47" s="588">
        <v>62808055260028</v>
      </c>
      <c r="D47" s="590" t="s">
        <v>20344</v>
      </c>
      <c r="E47" s="581">
        <f t="shared" si="0"/>
        <v>1000000</v>
      </c>
      <c r="F47" s="582"/>
      <c r="G47" s="583"/>
      <c r="H47" s="583">
        <v>1000000</v>
      </c>
      <c r="I47" s="583"/>
      <c r="J47" s="583"/>
      <c r="K47" s="583"/>
      <c r="L47" s="583"/>
      <c r="M47" s="583"/>
      <c r="N47" s="578" t="s">
        <v>20342</v>
      </c>
      <c r="O47" s="578"/>
      <c r="Q47" s="609">
        <f t="shared" si="1"/>
        <v>1000000</v>
      </c>
    </row>
    <row r="48" spans="1:17" x14ac:dyDescent="0.3">
      <c r="A48" s="577">
        <v>47</v>
      </c>
      <c r="B48" s="633" t="s">
        <v>5493</v>
      </c>
      <c r="C48" s="588">
        <v>31110915300013</v>
      </c>
      <c r="D48" s="591" t="s">
        <v>13028</v>
      </c>
      <c r="E48" s="581">
        <f t="shared" si="0"/>
        <v>6000000</v>
      </c>
      <c r="F48" s="582"/>
      <c r="G48" s="583"/>
      <c r="H48" s="583">
        <v>6000000</v>
      </c>
      <c r="I48" s="583"/>
      <c r="J48" s="583"/>
      <c r="K48" s="583"/>
      <c r="L48" s="583"/>
      <c r="M48" s="583"/>
      <c r="N48" s="578" t="s">
        <v>20342</v>
      </c>
      <c r="O48" s="578"/>
      <c r="Q48" s="609">
        <f t="shared" si="1"/>
        <v>6000000</v>
      </c>
    </row>
    <row r="49" spans="1:17" x14ac:dyDescent="0.3">
      <c r="A49" s="577">
        <v>48</v>
      </c>
      <c r="B49" s="633" t="s">
        <v>1426</v>
      </c>
      <c r="C49" s="588">
        <v>51011035280026</v>
      </c>
      <c r="D49" s="591" t="s">
        <v>4011</v>
      </c>
      <c r="E49" s="581">
        <f t="shared" si="0"/>
        <v>3000000</v>
      </c>
      <c r="F49" s="582"/>
      <c r="G49" s="583"/>
      <c r="H49" s="583">
        <v>3000000</v>
      </c>
      <c r="I49" s="583"/>
      <c r="J49" s="583"/>
      <c r="K49" s="583"/>
      <c r="L49" s="583"/>
      <c r="M49" s="583"/>
      <c r="N49" s="578" t="s">
        <v>20342</v>
      </c>
      <c r="O49" s="578"/>
      <c r="Q49" s="609">
        <f t="shared" si="1"/>
        <v>3000000</v>
      </c>
    </row>
    <row r="50" spans="1:17" x14ac:dyDescent="0.3">
      <c r="A50" s="577">
        <v>49</v>
      </c>
      <c r="B50" s="633" t="s">
        <v>20354</v>
      </c>
      <c r="C50" s="588">
        <v>42809891380064</v>
      </c>
      <c r="D50" s="590" t="s">
        <v>20344</v>
      </c>
      <c r="E50" s="581">
        <f t="shared" si="0"/>
        <v>500000</v>
      </c>
      <c r="F50" s="582"/>
      <c r="G50" s="583"/>
      <c r="H50" s="583">
        <v>500000</v>
      </c>
      <c r="I50" s="583"/>
      <c r="J50" s="583"/>
      <c r="K50" s="583"/>
      <c r="L50" s="583"/>
      <c r="M50" s="583"/>
      <c r="N50" s="578" t="s">
        <v>20342</v>
      </c>
      <c r="O50" s="578"/>
      <c r="Q50" s="609">
        <f t="shared" si="1"/>
        <v>500000</v>
      </c>
    </row>
    <row r="51" spans="1:17" x14ac:dyDescent="0.3">
      <c r="A51" s="577">
        <v>50</v>
      </c>
      <c r="B51" s="633" t="s">
        <v>3374</v>
      </c>
      <c r="C51" s="588">
        <v>60604055320069</v>
      </c>
      <c r="D51" s="590" t="s">
        <v>20344</v>
      </c>
      <c r="E51" s="581">
        <f t="shared" si="0"/>
        <v>7500000</v>
      </c>
      <c r="F51" s="582"/>
      <c r="G51" s="583"/>
      <c r="H51" s="583">
        <v>7500000</v>
      </c>
      <c r="I51" s="583"/>
      <c r="J51" s="583"/>
      <c r="K51" s="583"/>
      <c r="L51" s="583"/>
      <c r="M51" s="583"/>
      <c r="N51" s="578" t="s">
        <v>20342</v>
      </c>
      <c r="O51" s="578"/>
      <c r="Q51" s="609">
        <f t="shared" si="1"/>
        <v>7500000</v>
      </c>
    </row>
    <row r="52" spans="1:17" x14ac:dyDescent="0.3">
      <c r="A52" s="577">
        <v>51</v>
      </c>
      <c r="B52" s="633" t="s">
        <v>5572</v>
      </c>
      <c r="C52" s="588">
        <v>31507995350029</v>
      </c>
      <c r="D52" s="590" t="s">
        <v>20344</v>
      </c>
      <c r="E52" s="581">
        <f t="shared" si="0"/>
        <v>6000000</v>
      </c>
      <c r="F52" s="582"/>
      <c r="G52" s="583"/>
      <c r="H52" s="583">
        <v>6000000</v>
      </c>
      <c r="I52" s="583"/>
      <c r="J52" s="583"/>
      <c r="K52" s="583"/>
      <c r="L52" s="583"/>
      <c r="M52" s="583"/>
      <c r="N52" s="578" t="s">
        <v>20342</v>
      </c>
      <c r="O52" s="578"/>
      <c r="Q52" s="609">
        <f t="shared" si="1"/>
        <v>6000000</v>
      </c>
    </row>
    <row r="53" spans="1:17" x14ac:dyDescent="0.3">
      <c r="A53" s="577">
        <v>52</v>
      </c>
      <c r="B53" s="633" t="s">
        <v>5309</v>
      </c>
      <c r="C53" s="588">
        <v>60509055320032</v>
      </c>
      <c r="D53" s="591" t="s">
        <v>5602</v>
      </c>
      <c r="E53" s="581">
        <f t="shared" si="0"/>
        <v>12000000</v>
      </c>
      <c r="F53" s="582"/>
      <c r="G53" s="583"/>
      <c r="H53" s="583">
        <v>12000000</v>
      </c>
      <c r="I53" s="583"/>
      <c r="J53" s="583"/>
      <c r="K53" s="583"/>
      <c r="L53" s="583"/>
      <c r="M53" s="583"/>
      <c r="N53" s="578" t="s">
        <v>20342</v>
      </c>
      <c r="O53" s="578"/>
      <c r="Q53" s="609">
        <f t="shared" si="1"/>
        <v>12000000</v>
      </c>
    </row>
    <row r="54" spans="1:17" x14ac:dyDescent="0.3">
      <c r="A54" s="577">
        <v>53</v>
      </c>
      <c r="B54" s="633" t="s">
        <v>10923</v>
      </c>
      <c r="C54" s="588">
        <v>61808055330056</v>
      </c>
      <c r="D54" s="591" t="s">
        <v>4335</v>
      </c>
      <c r="E54" s="581">
        <f t="shared" si="0"/>
        <v>500000</v>
      </c>
      <c r="F54" s="582"/>
      <c r="G54" s="583"/>
      <c r="H54" s="583">
        <v>500000</v>
      </c>
      <c r="I54" s="583"/>
      <c r="J54" s="583"/>
      <c r="K54" s="583"/>
      <c r="L54" s="583"/>
      <c r="M54" s="583"/>
      <c r="N54" s="578" t="s">
        <v>20342</v>
      </c>
      <c r="O54" s="578"/>
      <c r="Q54" s="609">
        <f t="shared" si="1"/>
        <v>500000</v>
      </c>
    </row>
    <row r="55" spans="1:17" x14ac:dyDescent="0.3">
      <c r="A55" s="577">
        <v>54</v>
      </c>
      <c r="B55" s="633" t="s">
        <v>3119</v>
      </c>
      <c r="C55" s="588">
        <v>60103045330016</v>
      </c>
      <c r="D55" s="591" t="s">
        <v>2456</v>
      </c>
      <c r="E55" s="581">
        <f t="shared" si="0"/>
        <v>500000</v>
      </c>
      <c r="F55" s="582"/>
      <c r="G55" s="583"/>
      <c r="H55" s="583">
        <v>500000</v>
      </c>
      <c r="I55" s="583"/>
      <c r="J55" s="583"/>
      <c r="K55" s="583"/>
      <c r="L55" s="583"/>
      <c r="M55" s="583"/>
      <c r="N55" s="578" t="s">
        <v>20342</v>
      </c>
      <c r="O55" s="578"/>
      <c r="Q55" s="609">
        <f t="shared" si="1"/>
        <v>500000</v>
      </c>
    </row>
    <row r="56" spans="1:17" x14ac:dyDescent="0.3">
      <c r="A56" s="577">
        <v>55</v>
      </c>
      <c r="B56" s="633" t="s">
        <v>5151</v>
      </c>
      <c r="C56" s="588">
        <v>60910045360013</v>
      </c>
      <c r="D56" s="591" t="s">
        <v>5602</v>
      </c>
      <c r="E56" s="581">
        <f t="shared" si="0"/>
        <v>1000000</v>
      </c>
      <c r="F56" s="582"/>
      <c r="G56" s="583"/>
      <c r="H56" s="583">
        <v>1000000</v>
      </c>
      <c r="I56" s="583"/>
      <c r="J56" s="583"/>
      <c r="K56" s="583"/>
      <c r="L56" s="583"/>
      <c r="M56" s="583"/>
      <c r="N56" s="578" t="s">
        <v>20342</v>
      </c>
      <c r="O56" s="578"/>
      <c r="Q56" s="609">
        <f t="shared" si="1"/>
        <v>1000000</v>
      </c>
    </row>
    <row r="57" spans="1:17" x14ac:dyDescent="0.3">
      <c r="A57" s="577">
        <v>56</v>
      </c>
      <c r="B57" s="633" t="s">
        <v>2914</v>
      </c>
      <c r="C57" s="588">
        <v>60807045380027</v>
      </c>
      <c r="D57" s="591" t="s">
        <v>2537</v>
      </c>
      <c r="E57" s="581">
        <f t="shared" si="0"/>
        <v>1000000</v>
      </c>
      <c r="F57" s="582"/>
      <c r="G57" s="583"/>
      <c r="H57" s="583">
        <v>1000000</v>
      </c>
      <c r="I57" s="583"/>
      <c r="J57" s="583"/>
      <c r="K57" s="583"/>
      <c r="L57" s="583"/>
      <c r="M57" s="583"/>
      <c r="N57" s="578" t="s">
        <v>20342</v>
      </c>
      <c r="O57" s="578"/>
      <c r="Q57" s="609">
        <f t="shared" si="1"/>
        <v>1000000</v>
      </c>
    </row>
    <row r="58" spans="1:17" x14ac:dyDescent="0.3">
      <c r="A58" s="577">
        <v>58</v>
      </c>
      <c r="B58" s="633" t="s">
        <v>5112</v>
      </c>
      <c r="C58" s="588">
        <v>41611951000059</v>
      </c>
      <c r="D58" s="591" t="s">
        <v>4329</v>
      </c>
      <c r="E58" s="581">
        <f t="shared" si="0"/>
        <v>500000</v>
      </c>
      <c r="F58" s="582"/>
      <c r="G58" s="583"/>
      <c r="H58" s="583">
        <v>500000</v>
      </c>
      <c r="I58" s="583"/>
      <c r="J58" s="583"/>
      <c r="K58" s="583"/>
      <c r="L58" s="583"/>
      <c r="M58" s="583"/>
      <c r="N58" s="578" t="s">
        <v>20342</v>
      </c>
      <c r="O58" s="578"/>
      <c r="Q58" s="609">
        <f t="shared" si="1"/>
        <v>500000</v>
      </c>
    </row>
    <row r="59" spans="1:17" x14ac:dyDescent="0.3">
      <c r="A59" s="577">
        <v>59</v>
      </c>
      <c r="B59" s="633" t="s">
        <v>1884</v>
      </c>
      <c r="C59" s="588">
        <v>41806791050036</v>
      </c>
      <c r="D59" s="591" t="s">
        <v>3226</v>
      </c>
      <c r="E59" s="581">
        <f t="shared" si="0"/>
        <v>6000000</v>
      </c>
      <c r="F59" s="582"/>
      <c r="G59" s="583"/>
      <c r="H59" s="583">
        <v>6000000</v>
      </c>
      <c r="I59" s="583"/>
      <c r="J59" s="583"/>
      <c r="K59" s="583"/>
      <c r="L59" s="583"/>
      <c r="M59" s="583"/>
      <c r="N59" s="578" t="s">
        <v>20342</v>
      </c>
      <c r="O59" s="578"/>
      <c r="Q59" s="609">
        <f t="shared" si="1"/>
        <v>6000000</v>
      </c>
    </row>
    <row r="60" spans="1:17" x14ac:dyDescent="0.3">
      <c r="A60" s="577">
        <v>60</v>
      </c>
      <c r="B60" s="633" t="s">
        <v>3424</v>
      </c>
      <c r="C60" s="588">
        <v>31905891140049</v>
      </c>
      <c r="D60" s="591" t="s">
        <v>20349</v>
      </c>
      <c r="E60" s="581">
        <f t="shared" si="0"/>
        <v>1000000</v>
      </c>
      <c r="F60" s="582"/>
      <c r="G60" s="583"/>
      <c r="H60" s="583">
        <v>1000000</v>
      </c>
      <c r="I60" s="583"/>
      <c r="J60" s="583"/>
      <c r="K60" s="583"/>
      <c r="L60" s="583"/>
      <c r="M60" s="583"/>
      <c r="N60" s="578" t="s">
        <v>20342</v>
      </c>
      <c r="O60" s="578"/>
      <c r="Q60" s="609">
        <f t="shared" si="1"/>
        <v>1000000</v>
      </c>
    </row>
    <row r="61" spans="1:17" x14ac:dyDescent="0.3">
      <c r="A61" s="577">
        <v>61</v>
      </c>
      <c r="B61" s="633" t="s">
        <v>5194</v>
      </c>
      <c r="C61" s="589">
        <v>41502921060048</v>
      </c>
      <c r="D61" s="591" t="s">
        <v>4340</v>
      </c>
      <c r="E61" s="581">
        <f t="shared" si="0"/>
        <v>300000</v>
      </c>
      <c r="F61" s="582"/>
      <c r="G61" s="583"/>
      <c r="H61" s="583">
        <v>300000</v>
      </c>
      <c r="I61" s="583"/>
      <c r="J61" s="583"/>
      <c r="K61" s="583"/>
      <c r="L61" s="583"/>
      <c r="M61" s="583"/>
      <c r="N61" s="578" t="s">
        <v>20342</v>
      </c>
      <c r="O61" s="578"/>
      <c r="Q61" s="609">
        <f t="shared" si="1"/>
        <v>300000</v>
      </c>
    </row>
    <row r="62" spans="1:17" x14ac:dyDescent="0.3">
      <c r="A62" s="577">
        <v>62</v>
      </c>
      <c r="B62" s="633" t="s">
        <v>11061</v>
      </c>
      <c r="C62" s="588">
        <v>52609057210085</v>
      </c>
      <c r="D62" s="591" t="s">
        <v>20355</v>
      </c>
      <c r="E62" s="581">
        <f t="shared" si="0"/>
        <v>1000000</v>
      </c>
      <c r="F62" s="582"/>
      <c r="G62" s="583"/>
      <c r="H62" s="583">
        <v>1000000</v>
      </c>
      <c r="I62" s="583"/>
      <c r="J62" s="583"/>
      <c r="K62" s="583"/>
      <c r="L62" s="583"/>
      <c r="M62" s="583"/>
      <c r="N62" s="578" t="s">
        <v>20342</v>
      </c>
      <c r="O62" s="578"/>
      <c r="Q62" s="609">
        <f t="shared" si="1"/>
        <v>1000000</v>
      </c>
    </row>
    <row r="63" spans="1:17" x14ac:dyDescent="0.3">
      <c r="A63" s="577">
        <v>63</v>
      </c>
      <c r="B63" s="633" t="s">
        <v>4399</v>
      </c>
      <c r="C63" s="588">
        <v>60708035660038</v>
      </c>
      <c r="D63" s="591" t="s">
        <v>2590</v>
      </c>
      <c r="E63" s="581">
        <f t="shared" si="0"/>
        <v>500000</v>
      </c>
      <c r="F63" s="582"/>
      <c r="G63" s="583"/>
      <c r="H63" s="583">
        <v>500000</v>
      </c>
      <c r="I63" s="583"/>
      <c r="J63" s="583"/>
      <c r="K63" s="583"/>
      <c r="L63" s="583"/>
      <c r="M63" s="583"/>
      <c r="N63" s="578" t="s">
        <v>20342</v>
      </c>
      <c r="O63" s="578"/>
      <c r="Q63" s="609">
        <f t="shared" si="1"/>
        <v>500000</v>
      </c>
    </row>
    <row r="64" spans="1:17" x14ac:dyDescent="0.3">
      <c r="A64" s="577">
        <v>64</v>
      </c>
      <c r="B64" s="633" t="s">
        <v>5492</v>
      </c>
      <c r="C64" s="588">
        <v>61507055320022</v>
      </c>
      <c r="D64" s="591" t="s">
        <v>5602</v>
      </c>
      <c r="E64" s="581">
        <f t="shared" si="0"/>
        <v>500000</v>
      </c>
      <c r="F64" s="582"/>
      <c r="G64" s="583"/>
      <c r="H64" s="583">
        <v>500000</v>
      </c>
      <c r="I64" s="583"/>
      <c r="J64" s="583"/>
      <c r="K64" s="583"/>
      <c r="L64" s="583"/>
      <c r="M64" s="583"/>
      <c r="N64" s="578" t="s">
        <v>20342</v>
      </c>
      <c r="O64" s="578"/>
      <c r="Q64" s="609">
        <f t="shared" si="1"/>
        <v>500000</v>
      </c>
    </row>
    <row r="65" spans="1:17" x14ac:dyDescent="0.3">
      <c r="A65" s="577">
        <v>65</v>
      </c>
      <c r="B65" s="633" t="s">
        <v>5431</v>
      </c>
      <c r="C65" s="588">
        <v>40308985380011</v>
      </c>
      <c r="D65" s="591" t="s">
        <v>4337</v>
      </c>
      <c r="E65" s="581">
        <f t="shared" si="0"/>
        <v>2000000</v>
      </c>
      <c r="F65" s="582"/>
      <c r="G65" s="583"/>
      <c r="H65" s="583">
        <v>2000000</v>
      </c>
      <c r="I65" s="583"/>
      <c r="J65" s="583"/>
      <c r="K65" s="583"/>
      <c r="L65" s="583"/>
      <c r="M65" s="583"/>
      <c r="N65" s="578" t="s">
        <v>20342</v>
      </c>
      <c r="O65" s="578"/>
      <c r="Q65" s="609">
        <f t="shared" si="1"/>
        <v>2000000</v>
      </c>
    </row>
    <row r="66" spans="1:17" x14ac:dyDescent="0.3">
      <c r="A66" s="577">
        <v>66</v>
      </c>
      <c r="B66" s="633" t="s">
        <v>1381</v>
      </c>
      <c r="C66" s="588">
        <v>30304975300019</v>
      </c>
      <c r="D66" s="591" t="s">
        <v>4013</v>
      </c>
      <c r="E66" s="581">
        <f t="shared" ref="E66:E129" si="2">SUM(F66:M66)</f>
        <v>1000000</v>
      </c>
      <c r="F66" s="582"/>
      <c r="G66" s="583"/>
      <c r="H66" s="583">
        <v>1000000</v>
      </c>
      <c r="I66" s="583"/>
      <c r="J66" s="583"/>
      <c r="K66" s="583"/>
      <c r="L66" s="583"/>
      <c r="M66" s="583"/>
      <c r="N66" s="578" t="s">
        <v>20342</v>
      </c>
      <c r="O66" s="578"/>
      <c r="Q66" s="609">
        <f t="shared" si="1"/>
        <v>1000000</v>
      </c>
    </row>
    <row r="67" spans="1:17" x14ac:dyDescent="0.3">
      <c r="A67" s="577">
        <v>67</v>
      </c>
      <c r="B67" s="633" t="s">
        <v>2758</v>
      </c>
      <c r="C67" s="588">
        <v>30202975380025</v>
      </c>
      <c r="D67" s="591" t="s">
        <v>2444</v>
      </c>
      <c r="E67" s="581">
        <f t="shared" si="2"/>
        <v>2000000</v>
      </c>
      <c r="F67" s="582"/>
      <c r="G67" s="583"/>
      <c r="H67" s="583">
        <v>2000000</v>
      </c>
      <c r="I67" s="583"/>
      <c r="J67" s="583"/>
      <c r="K67" s="583"/>
      <c r="L67" s="583"/>
      <c r="M67" s="583"/>
      <c r="N67" s="578" t="s">
        <v>20342</v>
      </c>
      <c r="O67" s="578"/>
      <c r="Q67" s="609">
        <f t="shared" ref="Q67:Q130" si="3">SUM(F67:I67)</f>
        <v>2000000</v>
      </c>
    </row>
    <row r="68" spans="1:17" x14ac:dyDescent="0.3">
      <c r="A68" s="577">
        <v>68</v>
      </c>
      <c r="B68" s="633" t="s">
        <v>2821</v>
      </c>
      <c r="C68" s="588">
        <v>41609965330035</v>
      </c>
      <c r="D68" s="591" t="s">
        <v>20356</v>
      </c>
      <c r="E68" s="581">
        <f t="shared" si="2"/>
        <v>500000</v>
      </c>
      <c r="F68" s="582"/>
      <c r="G68" s="583"/>
      <c r="H68" s="583">
        <v>500000</v>
      </c>
      <c r="I68" s="583"/>
      <c r="J68" s="583"/>
      <c r="K68" s="583"/>
      <c r="L68" s="583"/>
      <c r="M68" s="583"/>
      <c r="N68" s="578" t="s">
        <v>20342</v>
      </c>
      <c r="O68" s="578"/>
      <c r="Q68" s="609">
        <f t="shared" si="3"/>
        <v>500000</v>
      </c>
    </row>
    <row r="69" spans="1:17" x14ac:dyDescent="0.3">
      <c r="A69" s="577">
        <v>69</v>
      </c>
      <c r="B69" s="633" t="s">
        <v>1522</v>
      </c>
      <c r="C69" s="588">
        <v>31811891140036</v>
      </c>
      <c r="D69" s="591" t="s">
        <v>2910</v>
      </c>
      <c r="E69" s="581">
        <f t="shared" si="2"/>
        <v>1000000</v>
      </c>
      <c r="F69" s="582"/>
      <c r="G69" s="583"/>
      <c r="H69" s="583">
        <v>1000000</v>
      </c>
      <c r="I69" s="583"/>
      <c r="J69" s="583"/>
      <c r="K69" s="583"/>
      <c r="L69" s="583"/>
      <c r="M69" s="583"/>
      <c r="N69" s="578" t="s">
        <v>20342</v>
      </c>
      <c r="O69" s="578"/>
      <c r="Q69" s="609">
        <f t="shared" si="3"/>
        <v>1000000</v>
      </c>
    </row>
    <row r="70" spans="1:17" x14ac:dyDescent="0.3">
      <c r="A70" s="577">
        <v>70</v>
      </c>
      <c r="B70" s="633" t="s">
        <v>3483</v>
      </c>
      <c r="C70" s="588">
        <v>61912025340014</v>
      </c>
      <c r="D70" s="591" t="s">
        <v>19307</v>
      </c>
      <c r="E70" s="581">
        <f t="shared" si="2"/>
        <v>1000000</v>
      </c>
      <c r="F70" s="582"/>
      <c r="G70" s="583"/>
      <c r="H70" s="583">
        <v>1000000</v>
      </c>
      <c r="I70" s="583"/>
      <c r="J70" s="583"/>
      <c r="K70" s="583"/>
      <c r="L70" s="583"/>
      <c r="M70" s="583"/>
      <c r="N70" s="578" t="s">
        <v>20342</v>
      </c>
      <c r="O70" s="578"/>
      <c r="Q70" s="609">
        <f t="shared" si="3"/>
        <v>1000000</v>
      </c>
    </row>
    <row r="71" spans="1:17" x14ac:dyDescent="0.3">
      <c r="A71" s="577">
        <v>72</v>
      </c>
      <c r="B71" s="633" t="s">
        <v>5455</v>
      </c>
      <c r="C71" s="592">
        <v>62809005340016</v>
      </c>
      <c r="D71" s="593" t="s">
        <v>4332</v>
      </c>
      <c r="E71" s="594">
        <f t="shared" si="2"/>
        <v>30000000</v>
      </c>
      <c r="F71" s="595"/>
      <c r="G71" s="596">
        <v>15000000</v>
      </c>
      <c r="H71" s="596">
        <v>15000000</v>
      </c>
      <c r="I71" s="596"/>
      <c r="J71" s="596"/>
      <c r="K71" s="596"/>
      <c r="L71" s="596"/>
      <c r="M71" s="596"/>
      <c r="N71" s="597" t="s">
        <v>20342</v>
      </c>
      <c r="O71" s="597"/>
      <c r="Q71" s="609">
        <f t="shared" si="3"/>
        <v>30000000</v>
      </c>
    </row>
    <row r="72" spans="1:17" x14ac:dyDescent="0.3">
      <c r="A72" s="577">
        <v>73</v>
      </c>
      <c r="B72" s="633" t="s">
        <v>2916</v>
      </c>
      <c r="C72" s="588">
        <v>40810975380012</v>
      </c>
      <c r="D72" s="591" t="s">
        <v>2444</v>
      </c>
      <c r="E72" s="581">
        <f t="shared" si="2"/>
        <v>59000000</v>
      </c>
      <c r="F72" s="582"/>
      <c r="G72" s="583">
        <v>11000000</v>
      </c>
      <c r="H72" s="583">
        <v>12000000</v>
      </c>
      <c r="I72" s="583">
        <v>12000000</v>
      </c>
      <c r="J72" s="583">
        <v>12000000</v>
      </c>
      <c r="K72" s="583">
        <v>12000000</v>
      </c>
      <c r="L72" s="583"/>
      <c r="M72" s="583"/>
      <c r="N72" s="578" t="s">
        <v>20342</v>
      </c>
      <c r="O72" s="578"/>
      <c r="Q72" s="609">
        <f t="shared" si="3"/>
        <v>35000000</v>
      </c>
    </row>
    <row r="73" spans="1:17" x14ac:dyDescent="0.3">
      <c r="A73" s="577">
        <v>74</v>
      </c>
      <c r="B73" s="633" t="s">
        <v>2686</v>
      </c>
      <c r="C73" s="588">
        <v>40312921010038</v>
      </c>
      <c r="D73" s="591" t="s">
        <v>2475</v>
      </c>
      <c r="E73" s="581">
        <f t="shared" si="2"/>
        <v>59000000</v>
      </c>
      <c r="F73" s="582"/>
      <c r="G73" s="583">
        <v>11000000</v>
      </c>
      <c r="H73" s="583">
        <v>12000000</v>
      </c>
      <c r="I73" s="583">
        <v>12000000</v>
      </c>
      <c r="J73" s="583">
        <v>12000000</v>
      </c>
      <c r="K73" s="583">
        <v>12000000</v>
      </c>
      <c r="L73" s="583"/>
      <c r="M73" s="583"/>
      <c r="N73" s="578" t="s">
        <v>20342</v>
      </c>
      <c r="O73" s="578"/>
      <c r="Q73" s="609">
        <f t="shared" si="3"/>
        <v>35000000</v>
      </c>
    </row>
    <row r="74" spans="1:17" x14ac:dyDescent="0.3">
      <c r="A74" s="577">
        <v>75</v>
      </c>
      <c r="B74" s="633" t="s">
        <v>3599</v>
      </c>
      <c r="C74" s="588">
        <v>50909025300027</v>
      </c>
      <c r="D74" s="591" t="s">
        <v>20350</v>
      </c>
      <c r="E74" s="581">
        <f t="shared" si="2"/>
        <v>59000000</v>
      </c>
      <c r="F74" s="582"/>
      <c r="G74" s="583">
        <v>11000000</v>
      </c>
      <c r="H74" s="583">
        <v>12000000</v>
      </c>
      <c r="I74" s="583">
        <v>12000000</v>
      </c>
      <c r="J74" s="583">
        <v>12000000</v>
      </c>
      <c r="K74" s="583">
        <v>12000000</v>
      </c>
      <c r="L74" s="583"/>
      <c r="M74" s="583"/>
      <c r="N74" s="578" t="s">
        <v>20342</v>
      </c>
      <c r="O74" s="578"/>
      <c r="Q74" s="609">
        <f t="shared" si="3"/>
        <v>35000000</v>
      </c>
    </row>
    <row r="75" spans="1:17" x14ac:dyDescent="0.3">
      <c r="A75" s="577">
        <v>76</v>
      </c>
      <c r="B75" s="633" t="s">
        <v>5306</v>
      </c>
      <c r="C75" s="588">
        <v>61308057040037</v>
      </c>
      <c r="D75" s="591" t="s">
        <v>4328</v>
      </c>
      <c r="E75" s="581">
        <f t="shared" si="2"/>
        <v>60000000</v>
      </c>
      <c r="F75" s="582"/>
      <c r="G75" s="583"/>
      <c r="H75" s="583">
        <v>15000000</v>
      </c>
      <c r="I75" s="583">
        <v>15000000</v>
      </c>
      <c r="J75" s="583">
        <v>15000000</v>
      </c>
      <c r="K75" s="583">
        <v>15000000</v>
      </c>
      <c r="L75" s="583"/>
      <c r="M75" s="583"/>
      <c r="N75" s="578" t="s">
        <v>20342</v>
      </c>
      <c r="O75" s="578"/>
      <c r="Q75" s="609">
        <f t="shared" si="3"/>
        <v>30000000</v>
      </c>
    </row>
    <row r="76" spans="1:17" x14ac:dyDescent="0.3">
      <c r="A76" s="577">
        <v>77</v>
      </c>
      <c r="B76" s="633" t="s">
        <v>5466</v>
      </c>
      <c r="C76" s="588">
        <v>31304995350066</v>
      </c>
      <c r="D76" s="591" t="s">
        <v>5601</v>
      </c>
      <c r="E76" s="581">
        <f t="shared" si="2"/>
        <v>60000000</v>
      </c>
      <c r="F76" s="582"/>
      <c r="G76" s="583">
        <v>12000000</v>
      </c>
      <c r="H76" s="583">
        <v>12000000</v>
      </c>
      <c r="I76" s="583">
        <v>12000000</v>
      </c>
      <c r="J76" s="583">
        <v>12000000</v>
      </c>
      <c r="K76" s="583">
        <v>12000000</v>
      </c>
      <c r="L76" s="583"/>
      <c r="M76" s="583"/>
      <c r="N76" s="578" t="s">
        <v>20342</v>
      </c>
      <c r="O76" s="578"/>
      <c r="Q76" s="609">
        <f t="shared" si="3"/>
        <v>36000000</v>
      </c>
    </row>
    <row r="77" spans="1:17" x14ac:dyDescent="0.3">
      <c r="A77" s="577">
        <v>78</v>
      </c>
      <c r="B77" s="633" t="s">
        <v>5463</v>
      </c>
      <c r="C77" s="588">
        <v>51902036080053</v>
      </c>
      <c r="D77" s="591" t="s">
        <v>4337</v>
      </c>
      <c r="E77" s="581">
        <f t="shared" si="2"/>
        <v>60000000</v>
      </c>
      <c r="F77" s="582"/>
      <c r="G77" s="583">
        <v>12000000</v>
      </c>
      <c r="H77" s="583">
        <v>12000000</v>
      </c>
      <c r="I77" s="583">
        <v>12000000</v>
      </c>
      <c r="J77" s="583">
        <v>12000000</v>
      </c>
      <c r="K77" s="583">
        <v>12000000</v>
      </c>
      <c r="L77" s="583"/>
      <c r="M77" s="583"/>
      <c r="N77" s="578" t="s">
        <v>20342</v>
      </c>
      <c r="O77" s="578"/>
      <c r="Q77" s="609">
        <f t="shared" si="3"/>
        <v>36000000</v>
      </c>
    </row>
    <row r="78" spans="1:17" x14ac:dyDescent="0.3">
      <c r="A78" s="577">
        <v>79</v>
      </c>
      <c r="B78" s="633" t="s">
        <v>5530</v>
      </c>
      <c r="C78" s="588">
        <v>32512903900040</v>
      </c>
      <c r="D78" s="591" t="s">
        <v>13028</v>
      </c>
      <c r="E78" s="581">
        <f t="shared" si="2"/>
        <v>60000000</v>
      </c>
      <c r="F78" s="582"/>
      <c r="G78" s="583">
        <v>12000000</v>
      </c>
      <c r="H78" s="583">
        <v>12000000</v>
      </c>
      <c r="I78" s="583">
        <v>12000000</v>
      </c>
      <c r="J78" s="583">
        <v>12000000</v>
      </c>
      <c r="K78" s="583">
        <v>12000000</v>
      </c>
      <c r="L78" s="583"/>
      <c r="M78" s="583"/>
      <c r="N78" s="578" t="s">
        <v>20342</v>
      </c>
      <c r="O78" s="578"/>
      <c r="Q78" s="609">
        <f t="shared" si="3"/>
        <v>36000000</v>
      </c>
    </row>
    <row r="79" spans="1:17" x14ac:dyDescent="0.3">
      <c r="A79" s="577">
        <v>80</v>
      </c>
      <c r="B79" s="633" t="s">
        <v>18558</v>
      </c>
      <c r="C79" s="598">
        <v>41810911120031</v>
      </c>
      <c r="D79" s="591" t="s">
        <v>7914</v>
      </c>
      <c r="E79" s="581">
        <f t="shared" si="2"/>
        <v>7500000</v>
      </c>
      <c r="F79" s="582"/>
      <c r="G79" s="583"/>
      <c r="H79" s="583"/>
      <c r="I79" s="583">
        <v>7500000</v>
      </c>
      <c r="J79" s="583"/>
      <c r="K79" s="583"/>
      <c r="L79" s="583"/>
      <c r="M79" s="583"/>
      <c r="N79" s="578" t="s">
        <v>20347</v>
      </c>
      <c r="O79" s="578"/>
      <c r="Q79" s="609">
        <f t="shared" si="3"/>
        <v>7500000</v>
      </c>
    </row>
    <row r="80" spans="1:17" x14ac:dyDescent="0.3">
      <c r="A80" s="577">
        <v>81</v>
      </c>
      <c r="B80" s="633" t="s">
        <v>7631</v>
      </c>
      <c r="C80" s="598">
        <v>42504965270022</v>
      </c>
      <c r="D80" s="591" t="s">
        <v>7907</v>
      </c>
      <c r="E80" s="581">
        <f t="shared" si="2"/>
        <v>7500000</v>
      </c>
      <c r="F80" s="582"/>
      <c r="G80" s="583"/>
      <c r="H80" s="583"/>
      <c r="I80" s="583">
        <v>7500000</v>
      </c>
      <c r="J80" s="583"/>
      <c r="K80" s="583"/>
      <c r="L80" s="583"/>
      <c r="M80" s="583"/>
      <c r="N80" s="578" t="s">
        <v>20347</v>
      </c>
      <c r="O80" s="578"/>
      <c r="Q80" s="609">
        <f t="shared" si="3"/>
        <v>7500000</v>
      </c>
    </row>
    <row r="81" spans="1:17" x14ac:dyDescent="0.3">
      <c r="A81" s="577">
        <v>82</v>
      </c>
      <c r="B81" s="586" t="s">
        <v>20357</v>
      </c>
      <c r="C81" s="598">
        <v>40412871140080</v>
      </c>
      <c r="D81" s="591" t="s">
        <v>7893</v>
      </c>
      <c r="E81" s="581">
        <f t="shared" si="2"/>
        <v>6000000</v>
      </c>
      <c r="F81" s="582"/>
      <c r="G81" s="583"/>
      <c r="H81" s="583"/>
      <c r="I81" s="583">
        <v>6000000</v>
      </c>
      <c r="J81" s="583"/>
      <c r="K81" s="583"/>
      <c r="L81" s="583"/>
      <c r="M81" s="583"/>
      <c r="N81" s="578" t="s">
        <v>20347</v>
      </c>
      <c r="O81" s="578"/>
      <c r="Q81" s="609">
        <f t="shared" si="3"/>
        <v>6000000</v>
      </c>
    </row>
    <row r="82" spans="1:17" x14ac:dyDescent="0.3">
      <c r="A82" s="577">
        <v>83</v>
      </c>
      <c r="B82" s="633" t="s">
        <v>10535</v>
      </c>
      <c r="C82" s="598">
        <v>41005881140019</v>
      </c>
      <c r="D82" s="591" t="s">
        <v>7913</v>
      </c>
      <c r="E82" s="581">
        <f t="shared" si="2"/>
        <v>6000000</v>
      </c>
      <c r="F82" s="582"/>
      <c r="G82" s="583"/>
      <c r="H82" s="583"/>
      <c r="I82" s="583">
        <v>6000000</v>
      </c>
      <c r="J82" s="583"/>
      <c r="K82" s="583"/>
      <c r="L82" s="583"/>
      <c r="M82" s="583"/>
      <c r="N82" s="578" t="s">
        <v>20347</v>
      </c>
      <c r="O82" s="578"/>
      <c r="Q82" s="609">
        <f t="shared" si="3"/>
        <v>6000000</v>
      </c>
    </row>
    <row r="83" spans="1:17" x14ac:dyDescent="0.3">
      <c r="A83" s="577">
        <v>84</v>
      </c>
      <c r="B83" s="633" t="s">
        <v>16496</v>
      </c>
      <c r="C83" s="598">
        <v>61608075350076</v>
      </c>
      <c r="D83" s="591" t="s">
        <v>7921</v>
      </c>
      <c r="E83" s="581">
        <f t="shared" si="2"/>
        <v>12000000</v>
      </c>
      <c r="F83" s="582"/>
      <c r="G83" s="583"/>
      <c r="H83" s="583"/>
      <c r="I83" s="583">
        <v>12000000</v>
      </c>
      <c r="J83" s="583"/>
      <c r="K83" s="583"/>
      <c r="L83" s="583"/>
      <c r="M83" s="583"/>
      <c r="N83" s="578" t="s">
        <v>20347</v>
      </c>
      <c r="O83" s="578"/>
      <c r="Q83" s="609">
        <f t="shared" si="3"/>
        <v>12000000</v>
      </c>
    </row>
    <row r="84" spans="1:17" x14ac:dyDescent="0.3">
      <c r="A84" s="577">
        <v>85</v>
      </c>
      <c r="B84" s="633" t="s">
        <v>16497</v>
      </c>
      <c r="C84" s="598">
        <v>40408975260010</v>
      </c>
      <c r="D84" s="591" t="s">
        <v>7921</v>
      </c>
      <c r="E84" s="581">
        <f t="shared" si="2"/>
        <v>12000000</v>
      </c>
      <c r="F84" s="582"/>
      <c r="G84" s="583"/>
      <c r="H84" s="583"/>
      <c r="I84" s="583">
        <v>12000000</v>
      </c>
      <c r="J84" s="583"/>
      <c r="K84" s="583"/>
      <c r="L84" s="583"/>
      <c r="M84" s="583"/>
      <c r="N84" s="578" t="s">
        <v>20347</v>
      </c>
      <c r="O84" s="578"/>
      <c r="Q84" s="609">
        <f t="shared" si="3"/>
        <v>12000000</v>
      </c>
    </row>
    <row r="85" spans="1:17" x14ac:dyDescent="0.3">
      <c r="A85" s="577">
        <v>86</v>
      </c>
      <c r="B85" s="633" t="s">
        <v>16498</v>
      </c>
      <c r="C85" s="598">
        <v>61806075280027</v>
      </c>
      <c r="D85" s="591" t="s">
        <v>7921</v>
      </c>
      <c r="E85" s="581">
        <f t="shared" si="2"/>
        <v>12000000</v>
      </c>
      <c r="F85" s="582"/>
      <c r="G85" s="583"/>
      <c r="H85" s="583"/>
      <c r="I85" s="583">
        <v>12000000</v>
      </c>
      <c r="J85" s="583"/>
      <c r="K85" s="583"/>
      <c r="L85" s="583"/>
      <c r="M85" s="583"/>
      <c r="N85" s="578" t="s">
        <v>20347</v>
      </c>
      <c r="O85" s="578"/>
      <c r="Q85" s="609">
        <f t="shared" si="3"/>
        <v>12000000</v>
      </c>
    </row>
    <row r="86" spans="1:17" x14ac:dyDescent="0.3">
      <c r="A86" s="577">
        <v>87</v>
      </c>
      <c r="B86" s="633" t="s">
        <v>7760</v>
      </c>
      <c r="C86" s="598">
        <v>52003065290026</v>
      </c>
      <c r="D86" s="591" t="s">
        <v>7914</v>
      </c>
      <c r="E86" s="581">
        <f t="shared" si="2"/>
        <v>1000000</v>
      </c>
      <c r="F86" s="582"/>
      <c r="G86" s="583"/>
      <c r="H86" s="583"/>
      <c r="I86" s="583">
        <v>1000000</v>
      </c>
      <c r="J86" s="583"/>
      <c r="K86" s="583"/>
      <c r="L86" s="583"/>
      <c r="M86" s="583"/>
      <c r="N86" s="578" t="s">
        <v>20347</v>
      </c>
      <c r="O86" s="578"/>
      <c r="Q86" s="609">
        <f t="shared" si="3"/>
        <v>1000000</v>
      </c>
    </row>
    <row r="87" spans="1:17" x14ac:dyDescent="0.3">
      <c r="A87" s="577">
        <v>88</v>
      </c>
      <c r="B87" s="633" t="s">
        <v>7519</v>
      </c>
      <c r="C87" s="598">
        <v>33011871000031</v>
      </c>
      <c r="D87" s="591" t="s">
        <v>7910</v>
      </c>
      <c r="E87" s="581">
        <f t="shared" si="2"/>
        <v>1000000</v>
      </c>
      <c r="F87" s="582"/>
      <c r="G87" s="583"/>
      <c r="H87" s="583"/>
      <c r="I87" s="583">
        <v>1000000</v>
      </c>
      <c r="J87" s="583"/>
      <c r="K87" s="583"/>
      <c r="L87" s="583"/>
      <c r="M87" s="583"/>
      <c r="N87" s="578" t="s">
        <v>20347</v>
      </c>
      <c r="O87" s="578"/>
      <c r="Q87" s="609">
        <f t="shared" si="3"/>
        <v>1000000</v>
      </c>
    </row>
    <row r="88" spans="1:17" x14ac:dyDescent="0.3">
      <c r="A88" s="577">
        <v>89</v>
      </c>
      <c r="B88" s="599" t="s">
        <v>7440</v>
      </c>
      <c r="C88" s="598">
        <v>42711901000135</v>
      </c>
      <c r="D88" s="591" t="s">
        <v>7895</v>
      </c>
      <c r="E88" s="581">
        <f t="shared" si="2"/>
        <v>8000000</v>
      </c>
      <c r="F88" s="582"/>
      <c r="G88" s="583"/>
      <c r="H88" s="583"/>
      <c r="I88" s="583">
        <v>8000000</v>
      </c>
      <c r="J88" s="583"/>
      <c r="K88" s="583"/>
      <c r="L88" s="583"/>
      <c r="M88" s="583"/>
      <c r="N88" s="578" t="s">
        <v>20347</v>
      </c>
      <c r="O88" s="578"/>
      <c r="Q88" s="609">
        <f t="shared" si="3"/>
        <v>8000000</v>
      </c>
    </row>
    <row r="89" spans="1:17" x14ac:dyDescent="0.3">
      <c r="A89" s="577">
        <v>90</v>
      </c>
      <c r="B89" s="599" t="s">
        <v>7284</v>
      </c>
      <c r="C89" s="598">
        <v>41606985260047</v>
      </c>
      <c r="D89" s="591" t="s">
        <v>7905</v>
      </c>
      <c r="E89" s="581">
        <f t="shared" si="2"/>
        <v>3000000</v>
      </c>
      <c r="F89" s="582"/>
      <c r="G89" s="583"/>
      <c r="H89" s="583"/>
      <c r="I89" s="583">
        <v>3000000</v>
      </c>
      <c r="J89" s="583"/>
      <c r="K89" s="583"/>
      <c r="L89" s="583"/>
      <c r="M89" s="583"/>
      <c r="N89" s="578" t="s">
        <v>20347</v>
      </c>
      <c r="O89" s="578"/>
      <c r="Q89" s="609">
        <f t="shared" si="3"/>
        <v>3000000</v>
      </c>
    </row>
    <row r="90" spans="1:17" x14ac:dyDescent="0.3">
      <c r="A90" s="577">
        <v>92</v>
      </c>
      <c r="B90" s="599" t="s">
        <v>7983</v>
      </c>
      <c r="C90" s="598">
        <v>30808821110051</v>
      </c>
      <c r="D90" s="591" t="s">
        <v>12700</v>
      </c>
      <c r="E90" s="581">
        <f t="shared" si="2"/>
        <v>500000</v>
      </c>
      <c r="F90" s="582"/>
      <c r="G90" s="583"/>
      <c r="H90" s="583"/>
      <c r="I90" s="583">
        <v>500000</v>
      </c>
      <c r="J90" s="583"/>
      <c r="K90" s="583"/>
      <c r="L90" s="583"/>
      <c r="M90" s="583"/>
      <c r="N90" s="578" t="s">
        <v>20347</v>
      </c>
      <c r="O90" s="578"/>
      <c r="Q90" s="609">
        <f t="shared" si="3"/>
        <v>500000</v>
      </c>
    </row>
    <row r="91" spans="1:17" x14ac:dyDescent="0.3">
      <c r="A91" s="577">
        <v>93</v>
      </c>
      <c r="B91" s="599" t="s">
        <v>8084</v>
      </c>
      <c r="C91" s="598">
        <v>62612055350074</v>
      </c>
      <c r="D91" s="591" t="s">
        <v>18757</v>
      </c>
      <c r="E91" s="581">
        <f t="shared" si="2"/>
        <v>500000</v>
      </c>
      <c r="F91" s="582"/>
      <c r="G91" s="583"/>
      <c r="H91" s="583"/>
      <c r="I91" s="583">
        <v>500000</v>
      </c>
      <c r="J91" s="583"/>
      <c r="K91" s="583"/>
      <c r="L91" s="583"/>
      <c r="M91" s="583"/>
      <c r="N91" s="578" t="s">
        <v>20347</v>
      </c>
      <c r="O91" s="578"/>
      <c r="Q91" s="609">
        <f t="shared" si="3"/>
        <v>500000</v>
      </c>
    </row>
    <row r="92" spans="1:17" x14ac:dyDescent="0.3">
      <c r="A92" s="577">
        <v>94</v>
      </c>
      <c r="B92" s="599" t="s">
        <v>10901</v>
      </c>
      <c r="C92" s="598">
        <v>63105055320059</v>
      </c>
      <c r="D92" s="591" t="s">
        <v>18757</v>
      </c>
      <c r="E92" s="581">
        <f t="shared" si="2"/>
        <v>1000000</v>
      </c>
      <c r="F92" s="582"/>
      <c r="G92" s="583"/>
      <c r="H92" s="583"/>
      <c r="I92" s="583">
        <v>1000000</v>
      </c>
      <c r="J92" s="583"/>
      <c r="K92" s="583"/>
      <c r="L92" s="583"/>
      <c r="M92" s="583"/>
      <c r="N92" s="578" t="s">
        <v>20347</v>
      </c>
      <c r="O92" s="578"/>
      <c r="Q92" s="609">
        <f t="shared" si="3"/>
        <v>1000000</v>
      </c>
    </row>
    <row r="93" spans="1:17" x14ac:dyDescent="0.3">
      <c r="A93" s="577">
        <v>95</v>
      </c>
      <c r="B93" s="599" t="s">
        <v>11791</v>
      </c>
      <c r="C93" s="598">
        <v>42207905260012</v>
      </c>
      <c r="D93" s="591" t="s">
        <v>11769</v>
      </c>
      <c r="E93" s="581">
        <f t="shared" si="2"/>
        <v>6000000</v>
      </c>
      <c r="F93" s="582"/>
      <c r="G93" s="583"/>
      <c r="H93" s="583"/>
      <c r="I93" s="583">
        <v>6000000</v>
      </c>
      <c r="J93" s="583"/>
      <c r="K93" s="583"/>
      <c r="L93" s="583"/>
      <c r="M93" s="583"/>
      <c r="N93" s="578" t="s">
        <v>20347</v>
      </c>
      <c r="O93" s="578"/>
      <c r="Q93" s="609">
        <f t="shared" si="3"/>
        <v>6000000</v>
      </c>
    </row>
    <row r="94" spans="1:17" x14ac:dyDescent="0.3">
      <c r="A94" s="577">
        <v>96</v>
      </c>
      <c r="B94" s="599" t="s">
        <v>20358</v>
      </c>
      <c r="C94" s="598">
        <v>40705921120070</v>
      </c>
      <c r="D94" s="591" t="s">
        <v>20359</v>
      </c>
      <c r="E94" s="581">
        <f t="shared" si="2"/>
        <v>2000000</v>
      </c>
      <c r="F94" s="582"/>
      <c r="G94" s="583"/>
      <c r="H94" s="583"/>
      <c r="I94" s="583">
        <v>2000000</v>
      </c>
      <c r="J94" s="583"/>
      <c r="K94" s="583"/>
      <c r="L94" s="583"/>
      <c r="M94" s="583"/>
      <c r="N94" s="578" t="s">
        <v>20347</v>
      </c>
      <c r="O94" s="578"/>
      <c r="Q94" s="609">
        <f t="shared" si="3"/>
        <v>2000000</v>
      </c>
    </row>
    <row r="95" spans="1:17" x14ac:dyDescent="0.3">
      <c r="A95" s="577">
        <v>97</v>
      </c>
      <c r="B95" s="599" t="s">
        <v>19779</v>
      </c>
      <c r="C95" s="598">
        <v>60905065280049</v>
      </c>
      <c r="D95" s="591" t="s">
        <v>13028</v>
      </c>
      <c r="E95" s="581">
        <f t="shared" si="2"/>
        <v>12000000</v>
      </c>
      <c r="F95" s="582"/>
      <c r="G95" s="583"/>
      <c r="H95" s="583"/>
      <c r="I95" s="583">
        <v>12000000</v>
      </c>
      <c r="J95" s="583"/>
      <c r="K95" s="583"/>
      <c r="L95" s="583"/>
      <c r="M95" s="583"/>
      <c r="N95" s="578" t="s">
        <v>20347</v>
      </c>
      <c r="O95" s="578"/>
      <c r="Q95" s="609">
        <f t="shared" si="3"/>
        <v>12000000</v>
      </c>
    </row>
    <row r="96" spans="1:17" x14ac:dyDescent="0.3">
      <c r="A96" s="577">
        <v>98</v>
      </c>
      <c r="B96" s="599" t="s">
        <v>19783</v>
      </c>
      <c r="C96" s="598">
        <v>52201025280027</v>
      </c>
      <c r="D96" s="591" t="s">
        <v>13028</v>
      </c>
      <c r="E96" s="581">
        <f t="shared" si="2"/>
        <v>12000000</v>
      </c>
      <c r="F96" s="582"/>
      <c r="G96" s="583"/>
      <c r="H96" s="583"/>
      <c r="I96" s="583">
        <v>12000000</v>
      </c>
      <c r="J96" s="583"/>
      <c r="K96" s="583"/>
      <c r="L96" s="583"/>
      <c r="M96" s="583"/>
      <c r="N96" s="578" t="s">
        <v>20347</v>
      </c>
      <c r="O96" s="578"/>
      <c r="Q96" s="609">
        <f t="shared" si="3"/>
        <v>12000000</v>
      </c>
    </row>
    <row r="97" spans="1:17" x14ac:dyDescent="0.3">
      <c r="A97" s="577">
        <v>99</v>
      </c>
      <c r="B97" s="599" t="s">
        <v>19775</v>
      </c>
      <c r="C97" s="598">
        <v>33112995250022</v>
      </c>
      <c r="D97" s="591" t="s">
        <v>13028</v>
      </c>
      <c r="E97" s="581">
        <f t="shared" si="2"/>
        <v>12000000</v>
      </c>
      <c r="F97" s="582"/>
      <c r="G97" s="583"/>
      <c r="H97" s="583"/>
      <c r="I97" s="583">
        <v>12000000</v>
      </c>
      <c r="J97" s="583"/>
      <c r="K97" s="583"/>
      <c r="L97" s="583"/>
      <c r="M97" s="583"/>
      <c r="N97" s="578" t="s">
        <v>20347</v>
      </c>
      <c r="O97" s="578"/>
      <c r="Q97" s="609">
        <f t="shared" si="3"/>
        <v>12000000</v>
      </c>
    </row>
    <row r="98" spans="1:17" x14ac:dyDescent="0.3">
      <c r="A98" s="577">
        <v>100</v>
      </c>
      <c r="B98" s="599" t="s">
        <v>20085</v>
      </c>
      <c r="C98" s="598">
        <v>32811881000110</v>
      </c>
      <c r="D98" s="591" t="s">
        <v>7905</v>
      </c>
      <c r="E98" s="581">
        <f t="shared" si="2"/>
        <v>18000000</v>
      </c>
      <c r="F98" s="582"/>
      <c r="G98" s="583"/>
      <c r="H98" s="583"/>
      <c r="I98" s="583">
        <v>18000000</v>
      </c>
      <c r="J98" s="583"/>
      <c r="K98" s="583"/>
      <c r="L98" s="583"/>
      <c r="M98" s="583"/>
      <c r="N98" s="578" t="s">
        <v>20347</v>
      </c>
      <c r="O98" s="578"/>
      <c r="Q98" s="609">
        <f t="shared" si="3"/>
        <v>18000000</v>
      </c>
    </row>
    <row r="99" spans="1:17" x14ac:dyDescent="0.3">
      <c r="A99" s="577">
        <v>101</v>
      </c>
      <c r="B99" s="599" t="s">
        <v>20084</v>
      </c>
      <c r="C99" s="598">
        <v>41912871110032</v>
      </c>
      <c r="D99" s="591" t="s">
        <v>7905</v>
      </c>
      <c r="E99" s="581">
        <f t="shared" si="2"/>
        <v>18000000</v>
      </c>
      <c r="F99" s="582"/>
      <c r="G99" s="583"/>
      <c r="H99" s="583"/>
      <c r="I99" s="583">
        <v>18000000</v>
      </c>
      <c r="J99" s="583"/>
      <c r="K99" s="583"/>
      <c r="L99" s="583"/>
      <c r="M99" s="583"/>
      <c r="N99" s="578" t="s">
        <v>20347</v>
      </c>
      <c r="O99" s="578"/>
      <c r="Q99" s="609">
        <f t="shared" si="3"/>
        <v>18000000</v>
      </c>
    </row>
    <row r="100" spans="1:17" x14ac:dyDescent="0.3">
      <c r="A100" s="577">
        <v>102</v>
      </c>
      <c r="B100" s="599" t="s">
        <v>5515</v>
      </c>
      <c r="C100" s="598">
        <v>30801871070032</v>
      </c>
      <c r="D100" s="591" t="s">
        <v>7909</v>
      </c>
      <c r="E100" s="581">
        <f t="shared" si="2"/>
        <v>3000000</v>
      </c>
      <c r="F100" s="582"/>
      <c r="G100" s="583"/>
      <c r="H100" s="583"/>
      <c r="I100" s="583">
        <v>3000000</v>
      </c>
      <c r="J100" s="583"/>
      <c r="K100" s="583"/>
      <c r="L100" s="583"/>
      <c r="M100" s="583"/>
      <c r="N100" s="578" t="s">
        <v>20347</v>
      </c>
      <c r="O100" s="578"/>
      <c r="Q100" s="609">
        <f t="shared" si="3"/>
        <v>3000000</v>
      </c>
    </row>
    <row r="101" spans="1:17" x14ac:dyDescent="0.3">
      <c r="A101" s="577">
        <v>103</v>
      </c>
      <c r="B101" s="599" t="s">
        <v>18608</v>
      </c>
      <c r="C101" s="598">
        <v>32907881140089</v>
      </c>
      <c r="D101" s="591" t="s">
        <v>7896</v>
      </c>
      <c r="E101" s="581">
        <f t="shared" si="2"/>
        <v>14000000</v>
      </c>
      <c r="F101" s="582"/>
      <c r="G101" s="583"/>
      <c r="H101" s="583"/>
      <c r="I101" s="583">
        <v>14000000</v>
      </c>
      <c r="J101" s="583"/>
      <c r="K101" s="583"/>
      <c r="L101" s="583"/>
      <c r="M101" s="583"/>
      <c r="N101" s="578" t="s">
        <v>20347</v>
      </c>
      <c r="O101" s="578"/>
      <c r="Q101" s="609">
        <f t="shared" si="3"/>
        <v>14000000</v>
      </c>
    </row>
    <row r="102" spans="1:17" x14ac:dyDescent="0.3">
      <c r="A102" s="577">
        <v>104</v>
      </c>
      <c r="B102" s="599" t="s">
        <v>2581</v>
      </c>
      <c r="C102" s="598">
        <v>51508045670029</v>
      </c>
      <c r="D102" s="591" t="s">
        <v>2537</v>
      </c>
      <c r="E102" s="581">
        <f t="shared" si="2"/>
        <v>9000000</v>
      </c>
      <c r="F102" s="582"/>
      <c r="G102" s="583"/>
      <c r="H102" s="583"/>
      <c r="I102" s="583">
        <v>9000000</v>
      </c>
      <c r="J102" s="583"/>
      <c r="K102" s="583"/>
      <c r="L102" s="583"/>
      <c r="M102" s="583"/>
      <c r="N102" s="578" t="s">
        <v>20347</v>
      </c>
      <c r="O102" s="578"/>
      <c r="Q102" s="609">
        <f t="shared" si="3"/>
        <v>9000000</v>
      </c>
    </row>
    <row r="103" spans="1:17" x14ac:dyDescent="0.3">
      <c r="A103" s="577">
        <v>105</v>
      </c>
      <c r="B103" s="599" t="s">
        <v>2684</v>
      </c>
      <c r="C103" s="598">
        <v>60108055260025</v>
      </c>
      <c r="D103" s="591" t="s">
        <v>2463</v>
      </c>
      <c r="E103" s="581">
        <f t="shared" si="2"/>
        <v>1000000</v>
      </c>
      <c r="F103" s="582"/>
      <c r="G103" s="583"/>
      <c r="H103" s="583"/>
      <c r="I103" s="583">
        <v>1000000</v>
      </c>
      <c r="J103" s="583"/>
      <c r="K103" s="583"/>
      <c r="L103" s="583"/>
      <c r="M103" s="583"/>
      <c r="N103" s="578" t="s">
        <v>20347</v>
      </c>
      <c r="O103" s="578"/>
      <c r="Q103" s="609">
        <f t="shared" si="3"/>
        <v>1000000</v>
      </c>
    </row>
    <row r="104" spans="1:17" x14ac:dyDescent="0.3">
      <c r="A104" s="577">
        <v>106</v>
      </c>
      <c r="B104" s="599" t="s">
        <v>20360</v>
      </c>
      <c r="C104" s="598">
        <v>41007941120014</v>
      </c>
      <c r="D104" s="591" t="s">
        <v>2448</v>
      </c>
      <c r="E104" s="581">
        <f t="shared" si="2"/>
        <v>20000000</v>
      </c>
      <c r="F104" s="582"/>
      <c r="G104" s="583"/>
      <c r="H104" s="583"/>
      <c r="I104" s="583">
        <v>20000000</v>
      </c>
      <c r="J104" s="583"/>
      <c r="K104" s="583"/>
      <c r="L104" s="583"/>
      <c r="M104" s="583"/>
      <c r="N104" s="578" t="s">
        <v>20347</v>
      </c>
      <c r="O104" s="578"/>
      <c r="Q104" s="609">
        <f t="shared" si="3"/>
        <v>20000000</v>
      </c>
    </row>
    <row r="105" spans="1:17" x14ac:dyDescent="0.3">
      <c r="A105" s="577">
        <v>107</v>
      </c>
      <c r="B105" s="599" t="s">
        <v>2820</v>
      </c>
      <c r="C105" s="598">
        <v>40207941000171</v>
      </c>
      <c r="D105" s="591" t="s">
        <v>2448</v>
      </c>
      <c r="E105" s="581">
        <f t="shared" si="2"/>
        <v>7500000</v>
      </c>
      <c r="F105" s="582"/>
      <c r="G105" s="583"/>
      <c r="H105" s="583"/>
      <c r="I105" s="583">
        <v>7500000</v>
      </c>
      <c r="J105" s="583"/>
      <c r="K105" s="583"/>
      <c r="L105" s="583"/>
      <c r="M105" s="583"/>
      <c r="N105" s="578" t="s">
        <v>20347</v>
      </c>
      <c r="O105" s="578"/>
      <c r="Q105" s="609">
        <f t="shared" si="3"/>
        <v>7500000</v>
      </c>
    </row>
    <row r="106" spans="1:17" x14ac:dyDescent="0.3">
      <c r="A106" s="577">
        <v>108</v>
      </c>
      <c r="B106" s="599" t="s">
        <v>1622</v>
      </c>
      <c r="C106" s="598">
        <v>50108015280024</v>
      </c>
      <c r="D106" s="591" t="s">
        <v>4011</v>
      </c>
      <c r="E106" s="581">
        <f t="shared" si="2"/>
        <v>8800000</v>
      </c>
      <c r="F106" s="582"/>
      <c r="G106" s="583"/>
      <c r="H106" s="583"/>
      <c r="I106" s="583">
        <v>8800000</v>
      </c>
      <c r="J106" s="583"/>
      <c r="K106" s="583"/>
      <c r="L106" s="583"/>
      <c r="M106" s="583"/>
      <c r="N106" s="578" t="s">
        <v>20347</v>
      </c>
      <c r="O106" s="578"/>
      <c r="Q106" s="609">
        <f t="shared" si="3"/>
        <v>8800000</v>
      </c>
    </row>
    <row r="107" spans="1:17" x14ac:dyDescent="0.3">
      <c r="A107" s="577">
        <v>109</v>
      </c>
      <c r="B107" s="599" t="s">
        <v>1827</v>
      </c>
      <c r="C107" s="598">
        <v>32707881120021</v>
      </c>
      <c r="D107" s="591" t="s">
        <v>2910</v>
      </c>
      <c r="E107" s="581">
        <f t="shared" si="2"/>
        <v>5000000</v>
      </c>
      <c r="F107" s="582"/>
      <c r="G107" s="583"/>
      <c r="H107" s="583"/>
      <c r="I107" s="583">
        <v>5000000</v>
      </c>
      <c r="J107" s="583"/>
      <c r="K107" s="583"/>
      <c r="L107" s="583"/>
      <c r="M107" s="583"/>
      <c r="N107" s="578" t="s">
        <v>20347</v>
      </c>
      <c r="O107" s="578"/>
      <c r="Q107" s="609">
        <f t="shared" si="3"/>
        <v>5000000</v>
      </c>
    </row>
    <row r="108" spans="1:17" x14ac:dyDescent="0.3">
      <c r="A108" s="577">
        <v>112</v>
      </c>
      <c r="B108" s="599" t="s">
        <v>2589</v>
      </c>
      <c r="C108" s="598">
        <v>61511045350070</v>
      </c>
      <c r="D108" s="591" t="s">
        <v>2590</v>
      </c>
      <c r="E108" s="581">
        <f t="shared" si="2"/>
        <v>5500000</v>
      </c>
      <c r="F108" s="582"/>
      <c r="G108" s="583"/>
      <c r="H108" s="583"/>
      <c r="I108" s="583">
        <v>5500000</v>
      </c>
      <c r="J108" s="583"/>
      <c r="K108" s="583"/>
      <c r="L108" s="583"/>
      <c r="M108" s="583"/>
      <c r="N108" s="578" t="s">
        <v>20347</v>
      </c>
      <c r="O108" s="578"/>
      <c r="Q108" s="609">
        <f t="shared" si="3"/>
        <v>5500000</v>
      </c>
    </row>
    <row r="109" spans="1:17" x14ac:dyDescent="0.3">
      <c r="A109" s="577">
        <v>113</v>
      </c>
      <c r="B109" s="599" t="s">
        <v>3027</v>
      </c>
      <c r="C109" s="598">
        <v>51803055300022</v>
      </c>
      <c r="D109" s="591" t="s">
        <v>2537</v>
      </c>
      <c r="E109" s="581">
        <f t="shared" si="2"/>
        <v>18000000</v>
      </c>
      <c r="F109" s="582"/>
      <c r="G109" s="583"/>
      <c r="H109" s="583"/>
      <c r="I109" s="583">
        <v>18000000</v>
      </c>
      <c r="J109" s="583"/>
      <c r="K109" s="583"/>
      <c r="L109" s="583"/>
      <c r="M109" s="583"/>
      <c r="N109" s="578" t="s">
        <v>20347</v>
      </c>
      <c r="O109" s="578"/>
      <c r="Q109" s="609">
        <f t="shared" si="3"/>
        <v>18000000</v>
      </c>
    </row>
    <row r="110" spans="1:17" x14ac:dyDescent="0.3">
      <c r="A110" s="577">
        <v>114</v>
      </c>
      <c r="B110" s="599" t="s">
        <v>11462</v>
      </c>
      <c r="C110" s="598">
        <v>50104025250011</v>
      </c>
      <c r="D110" s="591" t="s">
        <v>4332</v>
      </c>
      <c r="E110" s="581">
        <f t="shared" si="2"/>
        <v>18000000</v>
      </c>
      <c r="F110" s="582"/>
      <c r="G110" s="583"/>
      <c r="H110" s="583"/>
      <c r="I110" s="583">
        <v>18000000</v>
      </c>
      <c r="J110" s="583"/>
      <c r="K110" s="583"/>
      <c r="L110" s="583"/>
      <c r="M110" s="583"/>
      <c r="N110" s="578" t="s">
        <v>20347</v>
      </c>
      <c r="O110" s="578"/>
      <c r="Q110" s="609">
        <f t="shared" si="3"/>
        <v>18000000</v>
      </c>
    </row>
    <row r="111" spans="1:17" x14ac:dyDescent="0.3">
      <c r="A111" s="577">
        <v>115</v>
      </c>
      <c r="B111" s="599" t="s">
        <v>7683</v>
      </c>
      <c r="C111" s="598">
        <v>41709996080032</v>
      </c>
      <c r="D111" s="591" t="s">
        <v>7913</v>
      </c>
      <c r="E111" s="581">
        <f t="shared" si="2"/>
        <v>30000000</v>
      </c>
      <c r="F111" s="582"/>
      <c r="G111" s="583"/>
      <c r="H111" s="583"/>
      <c r="I111" s="583">
        <v>6000000</v>
      </c>
      <c r="J111" s="583">
        <v>6000000</v>
      </c>
      <c r="K111" s="583">
        <v>6000000</v>
      </c>
      <c r="L111" s="583">
        <v>6000000</v>
      </c>
      <c r="M111" s="583">
        <v>6000000</v>
      </c>
      <c r="N111" s="578" t="s">
        <v>20347</v>
      </c>
      <c r="O111" s="578"/>
      <c r="Q111" s="609">
        <f t="shared" si="3"/>
        <v>6000000</v>
      </c>
    </row>
    <row r="112" spans="1:17" x14ac:dyDescent="0.3">
      <c r="A112" s="577">
        <v>116</v>
      </c>
      <c r="B112" s="599" t="s">
        <v>7334</v>
      </c>
      <c r="C112" s="598">
        <v>60907066080022</v>
      </c>
      <c r="D112" s="591" t="s">
        <v>7917</v>
      </c>
      <c r="E112" s="581">
        <f t="shared" si="2"/>
        <v>5000000</v>
      </c>
      <c r="F112" s="582"/>
      <c r="G112" s="583"/>
      <c r="H112" s="583"/>
      <c r="I112" s="583">
        <v>1000000</v>
      </c>
      <c r="J112" s="583">
        <v>1000000</v>
      </c>
      <c r="K112" s="583">
        <v>1000000</v>
      </c>
      <c r="L112" s="583">
        <v>1000000</v>
      </c>
      <c r="M112" s="583">
        <v>1000000</v>
      </c>
      <c r="N112" s="578" t="s">
        <v>20347</v>
      </c>
      <c r="O112" s="578"/>
      <c r="Q112" s="609">
        <f t="shared" si="3"/>
        <v>1000000</v>
      </c>
    </row>
    <row r="113" spans="1:17" x14ac:dyDescent="0.3">
      <c r="A113" s="577">
        <v>117</v>
      </c>
      <c r="B113" s="599" t="s">
        <v>7604</v>
      </c>
      <c r="C113" s="598">
        <v>42009851050019</v>
      </c>
      <c r="D113" s="591" t="s">
        <v>7895</v>
      </c>
      <c r="E113" s="581">
        <f t="shared" si="2"/>
        <v>2000000</v>
      </c>
      <c r="F113" s="582"/>
      <c r="G113" s="583"/>
      <c r="H113" s="583"/>
      <c r="I113" s="583">
        <v>1000000</v>
      </c>
      <c r="J113" s="583">
        <v>1000000</v>
      </c>
      <c r="K113" s="583"/>
      <c r="L113" s="583"/>
      <c r="M113" s="583"/>
      <c r="N113" s="578" t="s">
        <v>20347</v>
      </c>
      <c r="O113" s="578"/>
      <c r="Q113" s="609">
        <f t="shared" si="3"/>
        <v>1000000</v>
      </c>
    </row>
    <row r="114" spans="1:17" x14ac:dyDescent="0.3">
      <c r="A114" s="577">
        <v>118</v>
      </c>
      <c r="B114" s="599" t="s">
        <v>7620</v>
      </c>
      <c r="C114" s="598">
        <v>31502871160022</v>
      </c>
      <c r="D114" s="591" t="s">
        <v>7910</v>
      </c>
      <c r="E114" s="581">
        <f t="shared" si="2"/>
        <v>4000000</v>
      </c>
      <c r="F114" s="582"/>
      <c r="G114" s="583"/>
      <c r="H114" s="583"/>
      <c r="I114" s="583">
        <v>2000000</v>
      </c>
      <c r="J114" s="583">
        <v>2000000</v>
      </c>
      <c r="K114" s="583"/>
      <c r="L114" s="583"/>
      <c r="M114" s="583"/>
      <c r="N114" s="578" t="s">
        <v>20347</v>
      </c>
      <c r="O114" s="578"/>
      <c r="Q114" s="609">
        <f t="shared" si="3"/>
        <v>2000000</v>
      </c>
    </row>
    <row r="115" spans="1:17" x14ac:dyDescent="0.3">
      <c r="A115" s="577">
        <v>119</v>
      </c>
      <c r="B115" s="599" t="s">
        <v>20361</v>
      </c>
      <c r="C115" s="598">
        <v>41405941000125</v>
      </c>
      <c r="D115" s="591" t="s">
        <v>7918</v>
      </c>
      <c r="E115" s="581">
        <f t="shared" si="2"/>
        <v>4000000</v>
      </c>
      <c r="F115" s="582"/>
      <c r="G115" s="583"/>
      <c r="H115" s="583"/>
      <c r="I115" s="583">
        <v>2000000</v>
      </c>
      <c r="J115" s="583">
        <v>2000000</v>
      </c>
      <c r="K115" s="583"/>
      <c r="L115" s="583"/>
      <c r="M115" s="583"/>
      <c r="N115" s="578" t="s">
        <v>20347</v>
      </c>
      <c r="O115" s="578"/>
      <c r="Q115" s="609">
        <f t="shared" si="3"/>
        <v>2000000</v>
      </c>
    </row>
    <row r="116" spans="1:17" x14ac:dyDescent="0.3">
      <c r="A116" s="577">
        <v>121</v>
      </c>
      <c r="B116" s="599" t="s">
        <v>2719</v>
      </c>
      <c r="C116" s="598">
        <v>30205751050039</v>
      </c>
      <c r="D116" s="591" t="s">
        <v>20350</v>
      </c>
      <c r="E116" s="581">
        <f t="shared" si="2"/>
        <v>3000000</v>
      </c>
      <c r="F116" s="582"/>
      <c r="G116" s="583"/>
      <c r="H116" s="583"/>
      <c r="I116" s="583">
        <v>1000000</v>
      </c>
      <c r="J116" s="583">
        <v>1000000</v>
      </c>
      <c r="K116" s="583">
        <v>1000000</v>
      </c>
      <c r="L116" s="583"/>
      <c r="M116" s="583"/>
      <c r="N116" s="578" t="s">
        <v>20347</v>
      </c>
      <c r="O116" s="578"/>
      <c r="Q116" s="609">
        <f t="shared" si="3"/>
        <v>1000000</v>
      </c>
    </row>
    <row r="117" spans="1:17" x14ac:dyDescent="0.3">
      <c r="A117" s="577">
        <v>122</v>
      </c>
      <c r="B117" s="599" t="s">
        <v>3335</v>
      </c>
      <c r="C117" s="598">
        <v>31601871140103</v>
      </c>
      <c r="D117" s="591" t="s">
        <v>20350</v>
      </c>
      <c r="E117" s="581">
        <f t="shared" si="2"/>
        <v>3000000</v>
      </c>
      <c r="F117" s="582"/>
      <c r="G117" s="583"/>
      <c r="H117" s="583"/>
      <c r="I117" s="583">
        <v>1000000</v>
      </c>
      <c r="J117" s="583">
        <v>1000000</v>
      </c>
      <c r="K117" s="583">
        <v>1000000</v>
      </c>
      <c r="L117" s="583"/>
      <c r="M117" s="583"/>
      <c r="N117" s="578" t="s">
        <v>20347</v>
      </c>
      <c r="O117" s="578"/>
      <c r="Q117" s="609">
        <f t="shared" si="3"/>
        <v>1000000</v>
      </c>
    </row>
    <row r="118" spans="1:17" x14ac:dyDescent="0.3">
      <c r="A118" s="577">
        <v>123</v>
      </c>
      <c r="B118" s="599" t="s">
        <v>7454</v>
      </c>
      <c r="C118" s="598">
        <v>60412015260012</v>
      </c>
      <c r="D118" s="591" t="s">
        <v>7918</v>
      </c>
      <c r="E118" s="581">
        <f t="shared" si="2"/>
        <v>18000000</v>
      </c>
      <c r="F118" s="582"/>
      <c r="G118" s="583"/>
      <c r="H118" s="583"/>
      <c r="I118" s="583">
        <v>9000000</v>
      </c>
      <c r="J118" s="583">
        <v>9000000</v>
      </c>
      <c r="K118" s="583"/>
      <c r="L118" s="583"/>
      <c r="M118" s="583"/>
      <c r="N118" s="578" t="s">
        <v>20347</v>
      </c>
      <c r="O118" s="578"/>
      <c r="Q118" s="609">
        <f t="shared" si="3"/>
        <v>9000000</v>
      </c>
    </row>
    <row r="119" spans="1:17" x14ac:dyDescent="0.3">
      <c r="A119" s="577">
        <v>124</v>
      </c>
      <c r="B119" s="599" t="s">
        <v>2869</v>
      </c>
      <c r="C119" s="598">
        <v>42208961140010</v>
      </c>
      <c r="D119" s="591" t="s">
        <v>2429</v>
      </c>
      <c r="E119" s="581">
        <f t="shared" si="2"/>
        <v>6000000</v>
      </c>
      <c r="F119" s="582"/>
      <c r="G119" s="583"/>
      <c r="H119" s="583"/>
      <c r="I119" s="583">
        <v>2000000</v>
      </c>
      <c r="J119" s="583">
        <v>2000000</v>
      </c>
      <c r="K119" s="583">
        <v>2000000</v>
      </c>
      <c r="L119" s="583"/>
      <c r="M119" s="583"/>
      <c r="N119" s="600" t="s">
        <v>20362</v>
      </c>
      <c r="O119" s="578"/>
      <c r="Q119" s="609">
        <f t="shared" si="3"/>
        <v>2000000</v>
      </c>
    </row>
    <row r="120" spans="1:17" x14ac:dyDescent="0.3">
      <c r="A120" s="577">
        <v>125</v>
      </c>
      <c r="B120" s="599" t="s">
        <v>2871</v>
      </c>
      <c r="C120" s="598">
        <v>62401025380027</v>
      </c>
      <c r="D120" s="591" t="s">
        <v>2429</v>
      </c>
      <c r="E120" s="581">
        <f t="shared" si="2"/>
        <v>6000000</v>
      </c>
      <c r="F120" s="582"/>
      <c r="G120" s="583"/>
      <c r="H120" s="583"/>
      <c r="I120" s="583">
        <v>2000000</v>
      </c>
      <c r="J120" s="583">
        <v>2000000</v>
      </c>
      <c r="K120" s="583">
        <v>2000000</v>
      </c>
      <c r="L120" s="583"/>
      <c r="M120" s="583"/>
      <c r="N120" s="600" t="s">
        <v>20362</v>
      </c>
      <c r="O120" s="578"/>
      <c r="Q120" s="609">
        <f t="shared" si="3"/>
        <v>2000000</v>
      </c>
    </row>
    <row r="121" spans="1:17" x14ac:dyDescent="0.3">
      <c r="A121" s="577">
        <v>126</v>
      </c>
      <c r="B121" s="599" t="s">
        <v>7687</v>
      </c>
      <c r="C121" s="601">
        <v>43011932740039</v>
      </c>
      <c r="D121" s="591" t="s">
        <v>7897</v>
      </c>
      <c r="E121" s="581">
        <f t="shared" si="2"/>
        <v>45000000</v>
      </c>
      <c r="F121" s="582"/>
      <c r="G121" s="583"/>
      <c r="H121" s="583"/>
      <c r="I121" s="583">
        <v>15000000</v>
      </c>
      <c r="J121" s="583">
        <v>15000000</v>
      </c>
      <c r="K121" s="583">
        <v>15000000</v>
      </c>
      <c r="L121" s="583"/>
      <c r="M121" s="583"/>
      <c r="N121" s="600" t="s">
        <v>20362</v>
      </c>
      <c r="O121" s="578"/>
      <c r="Q121" s="609">
        <f t="shared" si="3"/>
        <v>15000000</v>
      </c>
    </row>
    <row r="122" spans="1:17" x14ac:dyDescent="0.3">
      <c r="A122" s="577">
        <v>127</v>
      </c>
      <c r="B122" s="599" t="s">
        <v>2431</v>
      </c>
      <c r="C122" s="598">
        <v>30912861080033</v>
      </c>
      <c r="D122" s="591" t="s">
        <v>20350</v>
      </c>
      <c r="E122" s="581">
        <f t="shared" si="2"/>
        <v>36000000</v>
      </c>
      <c r="F122" s="582"/>
      <c r="G122" s="583"/>
      <c r="H122" s="583"/>
      <c r="I122" s="583">
        <v>12000000</v>
      </c>
      <c r="J122" s="583">
        <v>12000000</v>
      </c>
      <c r="K122" s="583">
        <v>12000000</v>
      </c>
      <c r="L122" s="583"/>
      <c r="M122" s="583"/>
      <c r="N122" s="600" t="s">
        <v>20362</v>
      </c>
      <c r="O122" s="578"/>
      <c r="Q122" s="609">
        <f t="shared" si="3"/>
        <v>12000000</v>
      </c>
    </row>
    <row r="123" spans="1:17" x14ac:dyDescent="0.3">
      <c r="A123" s="577">
        <v>128</v>
      </c>
      <c r="B123" s="599" t="s">
        <v>19933</v>
      </c>
      <c r="C123" s="602">
        <v>32404921120011</v>
      </c>
      <c r="D123" s="591" t="s">
        <v>7909</v>
      </c>
      <c r="E123" s="581">
        <f t="shared" si="2"/>
        <v>9000000</v>
      </c>
      <c r="F123" s="582"/>
      <c r="G123" s="583"/>
      <c r="H123" s="583"/>
      <c r="I123" s="583">
        <v>9000000</v>
      </c>
      <c r="J123" s="583"/>
      <c r="K123" s="583"/>
      <c r="L123" s="583"/>
      <c r="M123" s="583"/>
      <c r="N123" s="600" t="s">
        <v>20362</v>
      </c>
      <c r="O123" s="578"/>
      <c r="Q123" s="609">
        <f t="shared" si="3"/>
        <v>9000000</v>
      </c>
    </row>
    <row r="124" spans="1:17" x14ac:dyDescent="0.3">
      <c r="A124" s="577">
        <v>129</v>
      </c>
      <c r="B124" s="599" t="s">
        <v>7476</v>
      </c>
      <c r="C124" s="602">
        <v>31610961010022</v>
      </c>
      <c r="D124" s="591" t="s">
        <v>7895</v>
      </c>
      <c r="E124" s="581">
        <f t="shared" si="2"/>
        <v>9000000</v>
      </c>
      <c r="F124" s="582"/>
      <c r="G124" s="583"/>
      <c r="H124" s="583"/>
      <c r="I124" s="583">
        <v>9000000</v>
      </c>
      <c r="J124" s="583"/>
      <c r="K124" s="583"/>
      <c r="L124" s="583"/>
      <c r="M124" s="583"/>
      <c r="N124" s="600" t="s">
        <v>20362</v>
      </c>
      <c r="O124" s="578"/>
      <c r="Q124" s="609">
        <f t="shared" si="3"/>
        <v>9000000</v>
      </c>
    </row>
    <row r="125" spans="1:17" x14ac:dyDescent="0.3">
      <c r="A125" s="577">
        <v>130</v>
      </c>
      <c r="B125" s="599" t="s">
        <v>12226</v>
      </c>
      <c r="C125" s="602">
        <v>51404005300019</v>
      </c>
      <c r="D125" s="591" t="s">
        <v>5601</v>
      </c>
      <c r="E125" s="581">
        <f t="shared" si="2"/>
        <v>6000000</v>
      </c>
      <c r="F125" s="582"/>
      <c r="G125" s="583"/>
      <c r="H125" s="583"/>
      <c r="I125" s="583">
        <v>6000000</v>
      </c>
      <c r="J125" s="583"/>
      <c r="K125" s="583"/>
      <c r="L125" s="583"/>
      <c r="M125" s="583"/>
      <c r="N125" s="600" t="s">
        <v>20362</v>
      </c>
      <c r="O125" s="578"/>
      <c r="Q125" s="609">
        <f t="shared" si="3"/>
        <v>6000000</v>
      </c>
    </row>
    <row r="126" spans="1:17" x14ac:dyDescent="0.3">
      <c r="A126" s="577">
        <v>131</v>
      </c>
      <c r="B126" s="599" t="s">
        <v>7947</v>
      </c>
      <c r="C126" s="602">
        <v>51110065300037</v>
      </c>
      <c r="D126" s="591" t="s">
        <v>7901</v>
      </c>
      <c r="E126" s="581">
        <f t="shared" si="2"/>
        <v>6000000</v>
      </c>
      <c r="F126" s="582"/>
      <c r="G126" s="583"/>
      <c r="H126" s="583"/>
      <c r="I126" s="583">
        <v>6000000</v>
      </c>
      <c r="J126" s="583"/>
      <c r="K126" s="583"/>
      <c r="L126" s="583"/>
      <c r="M126" s="583"/>
      <c r="N126" s="600" t="s">
        <v>20362</v>
      </c>
      <c r="O126" s="578"/>
      <c r="Q126" s="609">
        <f t="shared" si="3"/>
        <v>6000000</v>
      </c>
    </row>
    <row r="127" spans="1:17" x14ac:dyDescent="0.3">
      <c r="A127" s="577">
        <v>132</v>
      </c>
      <c r="B127" s="599" t="s">
        <v>20363</v>
      </c>
      <c r="C127" s="602">
        <v>42806933450060</v>
      </c>
      <c r="D127" s="591" t="s">
        <v>7911</v>
      </c>
      <c r="E127" s="581">
        <f t="shared" si="2"/>
        <v>18000000</v>
      </c>
      <c r="F127" s="582"/>
      <c r="G127" s="583"/>
      <c r="H127" s="583"/>
      <c r="I127" s="583">
        <v>18000000</v>
      </c>
      <c r="J127" s="583"/>
      <c r="K127" s="583"/>
      <c r="L127" s="583"/>
      <c r="M127" s="583"/>
      <c r="N127" s="600" t="s">
        <v>20362</v>
      </c>
      <c r="O127" s="578"/>
      <c r="Q127" s="609">
        <f t="shared" si="3"/>
        <v>18000000</v>
      </c>
    </row>
    <row r="128" spans="1:17" x14ac:dyDescent="0.3">
      <c r="A128" s="577">
        <v>133</v>
      </c>
      <c r="B128" s="599" t="s">
        <v>19368</v>
      </c>
      <c r="C128" s="602">
        <v>60804066020013</v>
      </c>
      <c r="D128" s="591" t="s">
        <v>7893</v>
      </c>
      <c r="E128" s="581">
        <f t="shared" si="2"/>
        <v>6000000</v>
      </c>
      <c r="F128" s="582"/>
      <c r="G128" s="583"/>
      <c r="H128" s="583"/>
      <c r="I128" s="583">
        <v>6000000</v>
      </c>
      <c r="J128" s="583"/>
      <c r="K128" s="583"/>
      <c r="L128" s="583"/>
      <c r="M128" s="583"/>
      <c r="N128" s="600" t="s">
        <v>20362</v>
      </c>
      <c r="O128" s="578"/>
      <c r="Q128" s="609">
        <f t="shared" si="3"/>
        <v>6000000</v>
      </c>
    </row>
    <row r="129" spans="1:17" x14ac:dyDescent="0.3">
      <c r="A129" s="577">
        <v>134</v>
      </c>
      <c r="B129" s="599" t="s">
        <v>2773</v>
      </c>
      <c r="C129" s="602">
        <v>60507035310035</v>
      </c>
      <c r="D129" s="591" t="s">
        <v>2451</v>
      </c>
      <c r="E129" s="581">
        <f t="shared" si="2"/>
        <v>7500000</v>
      </c>
      <c r="F129" s="582"/>
      <c r="G129" s="583"/>
      <c r="H129" s="583"/>
      <c r="I129" s="583">
        <v>7500000</v>
      </c>
      <c r="J129" s="583"/>
      <c r="K129" s="583"/>
      <c r="L129" s="583"/>
      <c r="M129" s="583"/>
      <c r="N129" s="600" t="s">
        <v>20489</v>
      </c>
      <c r="O129" s="578"/>
      <c r="Q129" s="609">
        <f t="shared" si="3"/>
        <v>7500000</v>
      </c>
    </row>
    <row r="130" spans="1:17" x14ac:dyDescent="0.3">
      <c r="A130" s="577">
        <v>135</v>
      </c>
      <c r="B130" s="599" t="s">
        <v>7281</v>
      </c>
      <c r="C130" s="602">
        <v>40205931170039</v>
      </c>
      <c r="D130" s="591" t="s">
        <v>7909</v>
      </c>
      <c r="E130" s="581">
        <f t="shared" ref="E130:E133" si="4">SUM(F130:M130)</f>
        <v>18000000</v>
      </c>
      <c r="F130" s="582"/>
      <c r="G130" s="583"/>
      <c r="H130" s="583"/>
      <c r="I130" s="583">
        <v>18000000</v>
      </c>
      <c r="J130" s="583"/>
      <c r="K130" s="583"/>
      <c r="L130" s="583"/>
      <c r="M130" s="583"/>
      <c r="N130" s="600" t="s">
        <v>20489</v>
      </c>
      <c r="O130" s="578"/>
      <c r="Q130" s="609">
        <f t="shared" si="3"/>
        <v>18000000</v>
      </c>
    </row>
    <row r="131" spans="1:17" x14ac:dyDescent="0.3">
      <c r="A131" s="577">
        <v>136</v>
      </c>
      <c r="B131" s="599" t="s">
        <v>7745</v>
      </c>
      <c r="C131" s="602">
        <v>50409005310056</v>
      </c>
      <c r="D131" s="591" t="s">
        <v>7909</v>
      </c>
      <c r="E131" s="581">
        <f t="shared" si="4"/>
        <v>18000000</v>
      </c>
      <c r="F131" s="582"/>
      <c r="G131" s="583"/>
      <c r="H131" s="583"/>
      <c r="I131" s="583">
        <v>18000000</v>
      </c>
      <c r="J131" s="583"/>
      <c r="K131" s="583"/>
      <c r="L131" s="583"/>
      <c r="M131" s="583"/>
      <c r="N131" s="600" t="s">
        <v>20489</v>
      </c>
      <c r="O131" s="578"/>
      <c r="Q131" s="609">
        <f t="shared" ref="Q131:Q134" si="5">SUM(F131:I131)</f>
        <v>18000000</v>
      </c>
    </row>
    <row r="132" spans="1:17" x14ac:dyDescent="0.3">
      <c r="A132" s="577">
        <v>137</v>
      </c>
      <c r="B132" s="599" t="s">
        <v>7428</v>
      </c>
      <c r="C132" s="602">
        <v>42310871000112</v>
      </c>
      <c r="D132" s="591" t="s">
        <v>7917</v>
      </c>
      <c r="E132" s="581">
        <f t="shared" si="4"/>
        <v>6000000</v>
      </c>
      <c r="F132" s="582"/>
      <c r="G132" s="583"/>
      <c r="H132" s="583"/>
      <c r="I132" s="583">
        <v>6000000</v>
      </c>
      <c r="J132" s="583"/>
      <c r="K132" s="583"/>
      <c r="L132" s="583"/>
      <c r="M132" s="583"/>
      <c r="N132" s="600" t="s">
        <v>20489</v>
      </c>
      <c r="O132" s="578"/>
      <c r="Q132" s="609">
        <f t="shared" si="5"/>
        <v>6000000</v>
      </c>
    </row>
    <row r="133" spans="1:17" x14ac:dyDescent="0.3">
      <c r="A133" s="577">
        <v>138</v>
      </c>
      <c r="B133" s="599" t="s">
        <v>19213</v>
      </c>
      <c r="C133" s="602">
        <v>51008065320082</v>
      </c>
      <c r="D133" s="591" t="s">
        <v>7907</v>
      </c>
      <c r="E133" s="581">
        <f t="shared" si="4"/>
        <v>5000000</v>
      </c>
      <c r="F133" s="582"/>
      <c r="G133" s="583"/>
      <c r="H133" s="583"/>
      <c r="I133" s="583">
        <v>5000000</v>
      </c>
      <c r="J133" s="583"/>
      <c r="K133" s="583"/>
      <c r="L133" s="583"/>
      <c r="M133" s="583"/>
      <c r="N133" s="600" t="s">
        <v>20489</v>
      </c>
      <c r="O133" s="578"/>
      <c r="Q133" s="609">
        <f t="shared" si="5"/>
        <v>5000000</v>
      </c>
    </row>
    <row r="134" spans="1:17" x14ac:dyDescent="0.3">
      <c r="A134" s="577"/>
      <c r="B134" s="599"/>
      <c r="C134" s="602"/>
      <c r="D134" s="591"/>
      <c r="E134" s="581"/>
      <c r="F134" s="582"/>
      <c r="G134" s="583"/>
      <c r="H134" s="583"/>
      <c r="I134" s="583"/>
      <c r="J134" s="583"/>
      <c r="K134" s="583"/>
      <c r="L134" s="583"/>
      <c r="M134" s="583"/>
      <c r="N134" s="600"/>
      <c r="O134" s="578"/>
      <c r="Q134" s="609">
        <f t="shared" si="5"/>
        <v>0</v>
      </c>
    </row>
    <row r="135" spans="1:17" x14ac:dyDescent="0.3">
      <c r="A135" s="577"/>
      <c r="B135" s="587"/>
      <c r="C135" s="588"/>
      <c r="D135" s="591"/>
      <c r="E135" s="581">
        <f>SUM(E2:E134)</f>
        <v>1662762365</v>
      </c>
      <c r="F135" s="581">
        <f t="shared" ref="F135:M135" si="6">SUM(F2:F134)</f>
        <v>305100000</v>
      </c>
      <c r="G135" s="581">
        <f t="shared" si="6"/>
        <v>288062365</v>
      </c>
      <c r="H135" s="581">
        <f t="shared" si="6"/>
        <v>225300000</v>
      </c>
      <c r="I135" s="581">
        <f t="shared" si="6"/>
        <v>548300000</v>
      </c>
      <c r="J135" s="581">
        <f t="shared" si="6"/>
        <v>154000000</v>
      </c>
      <c r="K135" s="581">
        <f t="shared" si="6"/>
        <v>128000000</v>
      </c>
      <c r="L135" s="581">
        <f t="shared" si="6"/>
        <v>7000000</v>
      </c>
      <c r="M135" s="581">
        <f t="shared" si="6"/>
        <v>7000000</v>
      </c>
      <c r="N135" s="578"/>
      <c r="O135" s="578"/>
      <c r="Q135" s="581">
        <f>SUM(Q2:Q134)</f>
        <v>1366762365</v>
      </c>
    </row>
  </sheetData>
  <autoFilter ref="A1:O135" xr:uid="{00000000-0009-0000-0000-000005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B1:N1130"/>
  <sheetViews>
    <sheetView workbookViewId="0">
      <pane xSplit="2" ySplit="1" topLeftCell="C1025" activePane="bottomRight" state="frozen"/>
      <selection pane="topRight" activeCell="C1" sqref="C1"/>
      <selection pane="bottomLeft" activeCell="A2" sqref="A2"/>
      <selection pane="bottomRight" activeCell="D1053" sqref="D1053"/>
    </sheetView>
  </sheetViews>
  <sheetFormatPr defaultColWidth="8.75" defaultRowHeight="15.75" x14ac:dyDescent="0.25"/>
  <cols>
    <col min="1" max="1" width="3.875" style="424" bestFit="1" customWidth="1"/>
    <col min="2" max="2" width="15.375" style="422" customWidth="1"/>
    <col min="3" max="3" width="50.25" style="424" bestFit="1" customWidth="1"/>
    <col min="4" max="4" width="16.375" style="424" customWidth="1"/>
    <col min="5" max="5" width="16.125" style="423" customWidth="1"/>
    <col min="6" max="6" width="16.75" style="637" customWidth="1"/>
    <col min="7" max="7" width="19.25" style="423" customWidth="1"/>
    <col min="8" max="8" width="24.75" style="423" bestFit="1" customWidth="1"/>
    <col min="9" max="9" width="9.875" style="643" bestFit="1" customWidth="1"/>
    <col min="10" max="14" width="8.75" style="423"/>
    <col min="15" max="16384" width="8.75" style="424"/>
  </cols>
  <sheetData>
    <row r="1" spans="2:14" s="98" customFormat="1" ht="28.5" customHeight="1" thickBot="1" x14ac:dyDescent="0.3">
      <c r="B1" s="379" t="s">
        <v>2355</v>
      </c>
      <c r="C1" s="402">
        <f>G1+'BR 2'!I1+'BR 3'!I1+'BR 4'!J1</f>
        <v>16793997322</v>
      </c>
      <c r="D1" s="402" t="s">
        <v>7956</v>
      </c>
      <c r="E1" s="419">
        <f>SUBTOTAL(9,E6:E1130)</f>
        <v>10058674657.42</v>
      </c>
      <c r="F1" s="636">
        <v>3967455298.4200001</v>
      </c>
      <c r="G1" s="420">
        <f>E1-F1</f>
        <v>6091219359</v>
      </c>
      <c r="H1" s="421"/>
      <c r="I1" s="440"/>
      <c r="J1" s="421"/>
      <c r="K1" s="421"/>
      <c r="L1" s="421"/>
      <c r="M1" s="421"/>
      <c r="N1" s="421"/>
    </row>
    <row r="2" spans="2:14" x14ac:dyDescent="0.25">
      <c r="B2" s="422">
        <v>50201055310086</v>
      </c>
      <c r="C2" s="108" t="s">
        <v>7321</v>
      </c>
      <c r="D2" s="340"/>
      <c r="E2" s="423">
        <v>-2000000</v>
      </c>
      <c r="H2" s="423" t="s">
        <v>20495</v>
      </c>
      <c r="I2" s="643">
        <v>45630</v>
      </c>
    </row>
    <row r="3" spans="2:14" x14ac:dyDescent="0.25">
      <c r="B3" s="422">
        <v>40205975360058</v>
      </c>
      <c r="C3" s="108" t="s">
        <v>18697</v>
      </c>
      <c r="D3" s="340"/>
      <c r="E3" s="423">
        <v>-3000000</v>
      </c>
      <c r="H3" s="423" t="s">
        <v>20495</v>
      </c>
      <c r="I3" s="643">
        <v>45664</v>
      </c>
    </row>
    <row r="4" spans="2:14" x14ac:dyDescent="0.25">
      <c r="C4" s="108"/>
      <c r="D4" s="340"/>
    </row>
    <row r="5" spans="2:14" x14ac:dyDescent="0.25">
      <c r="C5" s="108"/>
      <c r="D5" s="340"/>
    </row>
    <row r="6" spans="2:14" x14ac:dyDescent="0.25">
      <c r="B6" s="422">
        <v>32907996050057</v>
      </c>
      <c r="C6" s="108" t="s">
        <v>7255</v>
      </c>
      <c r="D6" s="340"/>
      <c r="E6" s="423">
        <f>SUMIF('Inc base'!C:C,'BR 1'!B6,'Inc base'!G:G)</f>
        <v>0</v>
      </c>
    </row>
    <row r="7" spans="2:14" x14ac:dyDescent="0.25">
      <c r="B7" s="422">
        <v>41202841080080</v>
      </c>
      <c r="C7" s="108" t="s">
        <v>7256</v>
      </c>
      <c r="D7" s="340"/>
      <c r="E7" s="423">
        <f>SUMIF('Inc base'!C:C,'BR 1'!B7,'Inc base'!G:G)</f>
        <v>9000000</v>
      </c>
    </row>
    <row r="8" spans="2:14" x14ac:dyDescent="0.25">
      <c r="B8" s="422">
        <v>61101065330024</v>
      </c>
      <c r="C8" s="108" t="s">
        <v>7257</v>
      </c>
      <c r="D8" s="340"/>
      <c r="E8" s="423">
        <f>SUMIF('Inc base'!C:C,'BR 1'!B8,'Inc base'!G:G)</f>
        <v>15048000</v>
      </c>
    </row>
    <row r="9" spans="2:14" x14ac:dyDescent="0.25">
      <c r="B9" s="422">
        <v>62601005910039</v>
      </c>
      <c r="C9" s="108" t="s">
        <v>7258</v>
      </c>
      <c r="D9" s="340"/>
      <c r="E9" s="423">
        <f>SUMIF('Inc base'!C:C,'BR 1'!B9,'Inc base'!G:G)</f>
        <v>18000000</v>
      </c>
    </row>
    <row r="10" spans="2:14" x14ac:dyDescent="0.25">
      <c r="B10" s="422">
        <v>61308035860015</v>
      </c>
      <c r="C10" s="108" t="s">
        <v>7259</v>
      </c>
      <c r="D10" s="340"/>
      <c r="E10" s="423">
        <f>SUMIF('Inc base'!C:C,'BR 1'!B10,'Inc base'!G:G)</f>
        <v>0</v>
      </c>
    </row>
    <row r="11" spans="2:14" x14ac:dyDescent="0.25">
      <c r="B11" s="422">
        <v>61310045420013</v>
      </c>
      <c r="C11" s="108" t="s">
        <v>7260</v>
      </c>
      <c r="D11" s="340"/>
      <c r="E11" s="423">
        <f>SUMIF('Inc base'!C:C,'BR 1'!B11,'Inc base'!G:G)</f>
        <v>0</v>
      </c>
    </row>
    <row r="12" spans="2:14" x14ac:dyDescent="0.25">
      <c r="B12" s="422">
        <v>51310055450052</v>
      </c>
      <c r="C12" s="108" t="s">
        <v>7261</v>
      </c>
      <c r="D12" s="340"/>
      <c r="E12" s="423">
        <f>SUMIF('Inc base'!C:C,'BR 1'!B12,'Inc base'!G:G)</f>
        <v>0</v>
      </c>
    </row>
    <row r="13" spans="2:14" x14ac:dyDescent="0.25">
      <c r="B13" s="422">
        <v>53010065270016</v>
      </c>
      <c r="C13" s="108" t="s">
        <v>7262</v>
      </c>
      <c r="D13" s="340"/>
      <c r="E13" s="423">
        <f>SUMIF('Inc base'!C:C,'BR 1'!B13,'Inc base'!G:G)</f>
        <v>0</v>
      </c>
    </row>
    <row r="14" spans="2:14" x14ac:dyDescent="0.25">
      <c r="B14" s="422">
        <v>60208015280046</v>
      </c>
      <c r="C14" s="108" t="s">
        <v>7263</v>
      </c>
      <c r="D14" s="340"/>
      <c r="E14" s="423">
        <f>SUMIF('Inc base'!C:C,'BR 1'!B14,'Inc base'!G:G)</f>
        <v>18000000</v>
      </c>
    </row>
    <row r="15" spans="2:14" x14ac:dyDescent="0.25">
      <c r="B15" s="422">
        <v>41709995590024</v>
      </c>
      <c r="C15" s="108" t="s">
        <v>7264</v>
      </c>
      <c r="D15" s="340"/>
      <c r="E15" s="423">
        <f>SUMIF('Inc base'!C:C,'BR 1'!B15,'Inc base'!G:G)</f>
        <v>8500000</v>
      </c>
    </row>
    <row r="16" spans="2:14" x14ac:dyDescent="0.25">
      <c r="B16" s="422">
        <v>61403005260014</v>
      </c>
      <c r="C16" s="108" t="s">
        <v>7265</v>
      </c>
      <c r="D16" s="340"/>
      <c r="E16" s="423">
        <f>SUMIF('Inc base'!C:C,'BR 1'!B16,'Inc base'!G:G)</f>
        <v>18000000</v>
      </c>
    </row>
    <row r="17" spans="2:5" x14ac:dyDescent="0.25">
      <c r="B17" s="422">
        <v>62105075050010</v>
      </c>
      <c r="C17" s="108" t="s">
        <v>7266</v>
      </c>
      <c r="D17" s="340"/>
      <c r="E17" s="423">
        <f>SUMIF('Inc base'!C:C,'BR 1'!B17,'Inc base'!G:G)</f>
        <v>0</v>
      </c>
    </row>
    <row r="18" spans="2:5" x14ac:dyDescent="0.25">
      <c r="B18" s="422">
        <v>61312056080017</v>
      </c>
      <c r="C18" s="397" t="s">
        <v>7267</v>
      </c>
      <c r="D18" s="340"/>
      <c r="E18" s="423">
        <f>SUMIF('Inc base'!C:C,'BR 1'!B18,'Inc base'!G:G)</f>
        <v>0</v>
      </c>
    </row>
    <row r="19" spans="2:5" x14ac:dyDescent="0.25">
      <c r="B19" s="422">
        <v>62905065900039</v>
      </c>
      <c r="C19" s="397" t="s">
        <v>7268</v>
      </c>
      <c r="D19" s="340"/>
      <c r="E19" s="423">
        <f>SUMIF('Inc base'!C:C,'BR 1'!B19,'Inc base'!G:G)</f>
        <v>0</v>
      </c>
    </row>
    <row r="20" spans="2:5" x14ac:dyDescent="0.25">
      <c r="B20" s="422">
        <v>62504065360021</v>
      </c>
      <c r="C20" s="108" t="s">
        <v>7269</v>
      </c>
      <c r="D20" s="340"/>
      <c r="E20" s="423">
        <f>SUMIF('Inc base'!C:C,'BR 1'!B20,'Inc base'!G:G)</f>
        <v>7500000</v>
      </c>
    </row>
    <row r="21" spans="2:5" x14ac:dyDescent="0.25">
      <c r="B21" s="422">
        <v>41706891140023</v>
      </c>
      <c r="C21" s="108" t="s">
        <v>7270</v>
      </c>
      <c r="D21" s="340"/>
      <c r="E21" s="423">
        <f>SUMIF('Inc base'!C:C,'BR 1'!B21,'Inc base'!G:G)</f>
        <v>10250000</v>
      </c>
    </row>
    <row r="22" spans="2:5" x14ac:dyDescent="0.25">
      <c r="B22" s="422">
        <v>61208065260033</v>
      </c>
      <c r="C22" s="108" t="s">
        <v>7271</v>
      </c>
      <c r="D22" s="340"/>
      <c r="E22" s="423">
        <f>SUMIF('Inc base'!C:C,'BR 1'!B22,'Inc base'!G:G)</f>
        <v>9000000</v>
      </c>
    </row>
    <row r="23" spans="2:5" x14ac:dyDescent="0.25">
      <c r="B23" s="422">
        <v>51912056250017</v>
      </c>
      <c r="C23" s="108" t="s">
        <v>7272</v>
      </c>
      <c r="D23" s="340"/>
      <c r="E23" s="423">
        <f>SUMIF('Inc base'!C:C,'BR 1'!B23,'Inc base'!G:G)</f>
        <v>0</v>
      </c>
    </row>
    <row r="24" spans="2:5" x14ac:dyDescent="0.25">
      <c r="B24" s="422">
        <v>51602065360071</v>
      </c>
      <c r="C24" s="108" t="s">
        <v>7273</v>
      </c>
      <c r="D24" s="340"/>
      <c r="E24" s="423">
        <f>SUMIF('Inc base'!C:C,'BR 1'!B24,'Inc base'!G:G)</f>
        <v>8750000</v>
      </c>
    </row>
    <row r="25" spans="2:5" x14ac:dyDescent="0.25">
      <c r="B25" s="422">
        <v>60509005360035</v>
      </c>
      <c r="C25" s="108" t="s">
        <v>7274</v>
      </c>
      <c r="D25" s="340"/>
      <c r="E25" s="423">
        <f>SUMIF('Inc base'!C:C,'BR 1'!B25,'Inc base'!G:G)</f>
        <v>2440000</v>
      </c>
    </row>
    <row r="26" spans="2:5" x14ac:dyDescent="0.25">
      <c r="B26" s="422">
        <v>42610942330059</v>
      </c>
      <c r="C26" s="108" t="s">
        <v>7275</v>
      </c>
      <c r="D26" s="340"/>
      <c r="E26" s="423">
        <f>SUMIF('Inc base'!C:C,'BR 1'!B26,'Inc base'!G:G)</f>
        <v>0</v>
      </c>
    </row>
    <row r="27" spans="2:5" x14ac:dyDescent="0.25">
      <c r="B27" s="422">
        <v>40408961140016</v>
      </c>
      <c r="C27" s="108" t="s">
        <v>7276</v>
      </c>
      <c r="D27" s="340"/>
      <c r="E27" s="423">
        <f>SUMIF('Inc base'!C:C,'BR 1'!B27,'Inc base'!G:G)</f>
        <v>8900000</v>
      </c>
    </row>
    <row r="28" spans="2:5" x14ac:dyDescent="0.25">
      <c r="B28" s="422">
        <v>52807065380013</v>
      </c>
      <c r="C28" s="108" t="s">
        <v>7277</v>
      </c>
      <c r="D28" s="340"/>
      <c r="E28" s="423">
        <f>SUMIF('Inc base'!C:C,'BR 1'!B28,'Inc base'!G:G)</f>
        <v>13019000</v>
      </c>
    </row>
    <row r="29" spans="2:5" x14ac:dyDescent="0.25">
      <c r="B29" s="422">
        <v>41107861070029</v>
      </c>
      <c r="C29" s="108" t="s">
        <v>7278</v>
      </c>
      <c r="D29" s="340"/>
      <c r="E29" s="423">
        <f>SUMIF('Inc base'!C:C,'BR 1'!B29,'Inc base'!G:G)</f>
        <v>15000000</v>
      </c>
    </row>
    <row r="30" spans="2:5" x14ac:dyDescent="0.25">
      <c r="B30" s="422">
        <v>61003075280037</v>
      </c>
      <c r="C30" s="108" t="s">
        <v>7279</v>
      </c>
      <c r="D30" s="340"/>
      <c r="E30" s="423">
        <f>SUMIF('Inc base'!C:C,'BR 1'!B30,'Inc base'!G:G)</f>
        <v>13500000</v>
      </c>
    </row>
    <row r="31" spans="2:5" x14ac:dyDescent="0.25">
      <c r="B31" s="422">
        <v>40308811140026</v>
      </c>
      <c r="C31" s="108" t="s">
        <v>7280</v>
      </c>
      <c r="D31" s="340"/>
      <c r="E31" s="423">
        <f>SUMIF('Inc base'!C:C,'BR 1'!B31,'Inc base'!G:G)</f>
        <v>14393000</v>
      </c>
    </row>
    <row r="32" spans="2:5" x14ac:dyDescent="0.25">
      <c r="B32" s="422">
        <v>40205931170039</v>
      </c>
      <c r="C32" s="108" t="s">
        <v>7281</v>
      </c>
      <c r="D32" s="340"/>
      <c r="E32" s="423">
        <f>SUMIF('Inc base'!C:C,'BR 1'!B32,'Inc base'!G:G)</f>
        <v>18000000</v>
      </c>
    </row>
    <row r="33" spans="2:5" x14ac:dyDescent="0.25">
      <c r="B33" s="422">
        <v>61001005310041</v>
      </c>
      <c r="C33" s="108" t="s">
        <v>7282</v>
      </c>
      <c r="D33" s="340"/>
      <c r="E33" s="423">
        <f>SUMIF('Inc base'!C:C,'BR 1'!B33,'Inc base'!G:G)</f>
        <v>18000000</v>
      </c>
    </row>
    <row r="34" spans="2:5" x14ac:dyDescent="0.25">
      <c r="B34" s="422">
        <v>30403941050016</v>
      </c>
      <c r="C34" s="108" t="s">
        <v>7283</v>
      </c>
      <c r="D34" s="340"/>
      <c r="E34" s="423">
        <f>SUMIF('Inc base'!C:C,'BR 1'!B34,'Inc base'!G:G)</f>
        <v>13024000</v>
      </c>
    </row>
    <row r="35" spans="2:5" x14ac:dyDescent="0.25">
      <c r="B35" s="422">
        <v>41606985260047</v>
      </c>
      <c r="C35" s="108" t="s">
        <v>7284</v>
      </c>
      <c r="D35" s="340"/>
      <c r="E35" s="423">
        <f>SUMIF('Inc base'!C:C,'BR 1'!B35,'Inc base'!G:G)</f>
        <v>11000000</v>
      </c>
    </row>
    <row r="36" spans="2:5" x14ac:dyDescent="0.25">
      <c r="B36" s="422">
        <v>41405941000125</v>
      </c>
      <c r="C36" s="108" t="s">
        <v>7285</v>
      </c>
      <c r="D36" s="340"/>
      <c r="E36" s="423">
        <f>SUMIF('Inc base'!C:C,'BR 1'!B36,'Inc base'!G:G)</f>
        <v>2000000</v>
      </c>
    </row>
    <row r="37" spans="2:5" x14ac:dyDescent="0.25">
      <c r="B37" s="422">
        <v>61311027200012</v>
      </c>
      <c r="C37" s="108" t="s">
        <v>7286</v>
      </c>
      <c r="D37" s="340"/>
      <c r="E37" s="423">
        <f>SUMIF('Inc base'!C:C,'BR 1'!B37,'Inc base'!G:G)</f>
        <v>9000000</v>
      </c>
    </row>
    <row r="38" spans="2:5" x14ac:dyDescent="0.25">
      <c r="B38" s="422">
        <v>52801035360034</v>
      </c>
      <c r="C38" s="108" t="s">
        <v>7287</v>
      </c>
      <c r="D38" s="340"/>
      <c r="E38" s="423">
        <f>SUMIF('Inc base'!C:C,'BR 1'!B38,'Inc base'!G:G)</f>
        <v>0</v>
      </c>
    </row>
    <row r="39" spans="2:5" x14ac:dyDescent="0.25">
      <c r="B39" s="422">
        <v>60605065350015</v>
      </c>
      <c r="C39" s="108" t="s">
        <v>7288</v>
      </c>
      <c r="D39" s="340"/>
      <c r="E39" s="423">
        <f>SUMIF('Inc base'!C:C,'BR 1'!B39,'Inc base'!G:G)</f>
        <v>7500000</v>
      </c>
    </row>
    <row r="40" spans="2:5" x14ac:dyDescent="0.25">
      <c r="B40" s="422">
        <v>42709935650011</v>
      </c>
      <c r="C40" s="108" t="s">
        <v>7289</v>
      </c>
      <c r="D40" s="340"/>
      <c r="E40" s="423">
        <f>SUMIF('Inc base'!C:C,'BR 1'!B40,'Inc base'!G:G)</f>
        <v>0</v>
      </c>
    </row>
    <row r="41" spans="2:5" x14ac:dyDescent="0.25">
      <c r="B41" s="422">
        <v>41710952310012</v>
      </c>
      <c r="C41" s="108" t="s">
        <v>7290</v>
      </c>
      <c r="D41" s="340"/>
      <c r="E41" s="423">
        <f>SUMIF('Inc base'!C:C,'BR 1'!B41,'Inc base'!G:G)</f>
        <v>18000000</v>
      </c>
    </row>
    <row r="42" spans="2:5" x14ac:dyDescent="0.25">
      <c r="B42" s="422">
        <v>40603811791143</v>
      </c>
      <c r="C42" s="108" t="s">
        <v>7291</v>
      </c>
      <c r="D42" s="340"/>
      <c r="E42" s="423">
        <f>SUMIF('Inc base'!C:C,'BR 1'!B42,'Inc base'!G:G)</f>
        <v>8000000</v>
      </c>
    </row>
    <row r="43" spans="2:5" x14ac:dyDescent="0.25">
      <c r="B43" s="422">
        <v>62110015850018</v>
      </c>
      <c r="C43" s="108" t="s">
        <v>7292</v>
      </c>
      <c r="D43" s="340"/>
      <c r="E43" s="423">
        <f>SUMIF('Inc base'!C:C,'BR 1'!B43,'Inc base'!G:G)</f>
        <v>7500000</v>
      </c>
    </row>
    <row r="44" spans="2:5" x14ac:dyDescent="0.25">
      <c r="B44" s="422">
        <v>32706941010061</v>
      </c>
      <c r="C44" s="108" t="s">
        <v>7293</v>
      </c>
      <c r="D44" s="340"/>
      <c r="E44" s="423">
        <f>SUMIF('Inc base'!C:C,'BR 1'!B44,'Inc base'!G:G)</f>
        <v>10781200</v>
      </c>
    </row>
    <row r="45" spans="2:5" x14ac:dyDescent="0.25">
      <c r="B45" s="422">
        <v>42111925380019</v>
      </c>
      <c r="C45" s="108" t="s">
        <v>7294</v>
      </c>
      <c r="D45" s="340"/>
      <c r="E45" s="423">
        <f>SUMIF('Inc base'!C:C,'BR 1'!B45,'Inc base'!G:G)</f>
        <v>9000000</v>
      </c>
    </row>
    <row r="46" spans="2:5" x14ac:dyDescent="0.25">
      <c r="B46" s="422">
        <v>62908065360034</v>
      </c>
      <c r="C46" s="108" t="s">
        <v>7295</v>
      </c>
      <c r="D46" s="340"/>
      <c r="E46" s="423">
        <f>SUMIF('Inc base'!C:C,'BR 1'!B46,'Inc base'!G:G)</f>
        <v>9000000</v>
      </c>
    </row>
    <row r="47" spans="2:5" x14ac:dyDescent="0.25">
      <c r="B47" s="422">
        <v>61710065290063</v>
      </c>
      <c r="C47" s="108" t="s">
        <v>7296</v>
      </c>
      <c r="D47" s="340"/>
      <c r="E47" s="423">
        <f>SUMIF('Inc base'!C:C,'BR 1'!B47,'Inc base'!G:G)</f>
        <v>15000000</v>
      </c>
    </row>
    <row r="48" spans="2:5" x14ac:dyDescent="0.25">
      <c r="B48" s="422">
        <v>60909065280034</v>
      </c>
      <c r="C48" s="108" t="s">
        <v>7297</v>
      </c>
      <c r="D48" s="340"/>
      <c r="E48" s="423">
        <f>SUMIF('Inc base'!C:C,'BR 1'!B48,'Inc base'!G:G)</f>
        <v>7500000</v>
      </c>
    </row>
    <row r="49" spans="2:5" x14ac:dyDescent="0.25">
      <c r="B49" s="422">
        <v>51803076070025</v>
      </c>
      <c r="C49" s="108" t="s">
        <v>7298</v>
      </c>
      <c r="D49" s="340"/>
      <c r="E49" s="423">
        <f>SUMIF('Inc base'!C:C,'BR 1'!B49,'Inc base'!G:G)</f>
        <v>4000000</v>
      </c>
    </row>
    <row r="50" spans="2:5" x14ac:dyDescent="0.25">
      <c r="B50" s="422">
        <v>52406066060120</v>
      </c>
      <c r="C50" s="108" t="s">
        <v>7299</v>
      </c>
      <c r="D50" s="340"/>
      <c r="E50" s="423">
        <f>SUMIF('Inc base'!C:C,'BR 1'!B50,'Inc base'!G:G)</f>
        <v>7650000</v>
      </c>
    </row>
    <row r="51" spans="2:5" x14ac:dyDescent="0.25">
      <c r="B51" s="422">
        <v>42903871120038</v>
      </c>
      <c r="C51" s="108" t="s">
        <v>7300</v>
      </c>
      <c r="D51" s="340"/>
      <c r="E51" s="423">
        <f>SUMIF('Inc base'!C:C,'BR 1'!B51,'Inc base'!G:G)</f>
        <v>0</v>
      </c>
    </row>
    <row r="52" spans="2:5" x14ac:dyDescent="0.25">
      <c r="B52" s="422">
        <v>61008075280087</v>
      </c>
      <c r="C52" s="108" t="s">
        <v>7301</v>
      </c>
      <c r="D52" s="340"/>
      <c r="E52" s="423">
        <f>SUMIF('Inc base'!C:C,'BR 1'!B52,'Inc base'!G:G)</f>
        <v>9000000</v>
      </c>
    </row>
    <row r="53" spans="2:5" x14ac:dyDescent="0.25">
      <c r="B53" s="422">
        <v>62805065320012</v>
      </c>
      <c r="C53" s="108" t="s">
        <v>7302</v>
      </c>
      <c r="D53" s="340"/>
      <c r="E53" s="423">
        <f>SUMIF('Inc base'!C:C,'BR 1'!B53,'Inc base'!G:G)</f>
        <v>11000000</v>
      </c>
    </row>
    <row r="54" spans="2:5" x14ac:dyDescent="0.25">
      <c r="B54" s="422">
        <v>41905861100016</v>
      </c>
      <c r="C54" s="108" t="s">
        <v>7303</v>
      </c>
      <c r="D54" s="340"/>
      <c r="E54" s="423">
        <f>SUMIF('Inc base'!C:C,'BR 1'!B54,'Inc base'!G:G)</f>
        <v>18000000</v>
      </c>
    </row>
    <row r="55" spans="2:5" x14ac:dyDescent="0.25">
      <c r="B55" s="422">
        <v>63105075280023</v>
      </c>
      <c r="C55" s="108" t="s">
        <v>7304</v>
      </c>
      <c r="D55" s="340"/>
      <c r="E55" s="423">
        <f>SUMIF('Inc base'!C:C,'BR 1'!B55,'Inc base'!G:G)</f>
        <v>15000000</v>
      </c>
    </row>
    <row r="56" spans="2:5" x14ac:dyDescent="0.25">
      <c r="B56" s="422">
        <v>42303995260038</v>
      </c>
      <c r="C56" s="108" t="s">
        <v>7305</v>
      </c>
      <c r="D56" s="340"/>
      <c r="E56" s="423">
        <f>SUMIF('Inc base'!C:C,'BR 1'!B56,'Inc base'!G:G)</f>
        <v>18000000</v>
      </c>
    </row>
    <row r="57" spans="2:5" x14ac:dyDescent="0.25">
      <c r="B57" s="422">
        <v>42406901000015</v>
      </c>
      <c r="C57" s="108" t="s">
        <v>7306</v>
      </c>
      <c r="D57" s="340"/>
      <c r="E57" s="423">
        <f>SUMIF('Inc base'!C:C,'BR 1'!B57,'Inc base'!G:G)</f>
        <v>7450000</v>
      </c>
    </row>
    <row r="58" spans="2:5" x14ac:dyDescent="0.25">
      <c r="B58" s="422">
        <v>62306015310025</v>
      </c>
      <c r="C58" s="108" t="s">
        <v>7307</v>
      </c>
      <c r="D58" s="340"/>
      <c r="E58" s="423">
        <f>SUMIF('Inc base'!C:C,'BR 1'!B58,'Inc base'!G:G)</f>
        <v>18000000</v>
      </c>
    </row>
    <row r="59" spans="2:5" x14ac:dyDescent="0.25">
      <c r="B59" s="422">
        <v>40508891090059</v>
      </c>
      <c r="C59" s="108" t="s">
        <v>7308</v>
      </c>
      <c r="D59" s="340"/>
      <c r="E59" s="423">
        <f>SUMIF('Inc base'!C:C,'BR 1'!B59,'Inc base'!G:G)</f>
        <v>12000000</v>
      </c>
    </row>
    <row r="60" spans="2:5" x14ac:dyDescent="0.25">
      <c r="B60" s="422">
        <v>62601075260067</v>
      </c>
      <c r="C60" s="108" t="s">
        <v>7309</v>
      </c>
      <c r="D60" s="340"/>
      <c r="E60" s="423">
        <f>SUMIF('Inc base'!C:C,'BR 1'!B60,'Inc base'!G:G)</f>
        <v>15000000</v>
      </c>
    </row>
    <row r="61" spans="2:5" x14ac:dyDescent="0.25">
      <c r="B61" s="422">
        <v>41707975820042</v>
      </c>
      <c r="C61" s="108" t="s">
        <v>7310</v>
      </c>
      <c r="D61" s="340"/>
      <c r="E61" s="423">
        <f>SUMIF('Inc base'!C:C,'BR 1'!B61,'Inc base'!G:G)</f>
        <v>5000000</v>
      </c>
    </row>
    <row r="62" spans="2:5" x14ac:dyDescent="0.25">
      <c r="B62" s="422">
        <v>51112065320044</v>
      </c>
      <c r="C62" s="108" t="s">
        <v>7311</v>
      </c>
      <c r="D62" s="340"/>
      <c r="E62" s="423">
        <f>SUMIF('Inc base'!C:C,'BR 1'!B62,'Inc base'!G:G)</f>
        <v>9000000</v>
      </c>
    </row>
    <row r="63" spans="2:5" x14ac:dyDescent="0.25">
      <c r="B63" s="422">
        <v>40208942390010</v>
      </c>
      <c r="C63" s="108" t="s">
        <v>7312</v>
      </c>
      <c r="D63" s="340"/>
      <c r="E63" s="423">
        <f>SUMIF('Inc base'!C:C,'BR 1'!B63,'Inc base'!G:G)</f>
        <v>10000000</v>
      </c>
    </row>
    <row r="64" spans="2:5" x14ac:dyDescent="0.25">
      <c r="B64" s="422">
        <v>32810891000107</v>
      </c>
      <c r="C64" s="108" t="s">
        <v>7313</v>
      </c>
      <c r="D64" s="340"/>
      <c r="E64" s="423">
        <f>SUMIF('Inc base'!C:C,'BR 1'!B64,'Inc base'!G:G)</f>
        <v>6200000</v>
      </c>
    </row>
    <row r="65" spans="2:5" x14ac:dyDescent="0.25">
      <c r="B65" s="422">
        <v>60511065330022</v>
      </c>
      <c r="C65" s="108" t="s">
        <v>7314</v>
      </c>
      <c r="D65" s="340"/>
      <c r="E65" s="423">
        <f>SUMIF('Inc base'!C:C,'BR 1'!B65,'Inc base'!G:G)</f>
        <v>15000000</v>
      </c>
    </row>
    <row r="66" spans="2:5" x14ac:dyDescent="0.25">
      <c r="B66" s="422">
        <v>60201075360013</v>
      </c>
      <c r="C66" s="108" t="s">
        <v>7315</v>
      </c>
      <c r="D66" s="340"/>
      <c r="E66" s="423">
        <f>SUMIF('Inc base'!C:C,'BR 1'!B66,'Inc base'!G:G)</f>
        <v>16850000</v>
      </c>
    </row>
    <row r="67" spans="2:5" x14ac:dyDescent="0.25">
      <c r="B67" s="422">
        <v>61007075280039</v>
      </c>
      <c r="C67" s="108" t="s">
        <v>7316</v>
      </c>
      <c r="D67" s="340"/>
      <c r="E67" s="423">
        <f>SUMIF('Inc base'!C:C,'BR 1'!B67,'Inc base'!G:G)</f>
        <v>9834000</v>
      </c>
    </row>
    <row r="68" spans="2:5" x14ac:dyDescent="0.25">
      <c r="B68" s="422">
        <v>60706065260053</v>
      </c>
      <c r="C68" s="108" t="s">
        <v>7317</v>
      </c>
      <c r="D68" s="340"/>
      <c r="E68" s="423">
        <f>SUMIF('Inc base'!C:C,'BR 1'!B68,'Inc base'!G:G)</f>
        <v>18750000</v>
      </c>
    </row>
    <row r="69" spans="2:5" x14ac:dyDescent="0.25">
      <c r="B69" s="422">
        <v>62508056090058</v>
      </c>
      <c r="C69" s="108" t="s">
        <v>7318</v>
      </c>
      <c r="D69" s="340"/>
      <c r="E69" s="423">
        <f>SUMIF('Inc base'!C:C,'BR 1'!B69,'Inc base'!G:G)</f>
        <v>9350000</v>
      </c>
    </row>
    <row r="70" spans="2:5" x14ac:dyDescent="0.25">
      <c r="B70" s="422">
        <v>40508853500066</v>
      </c>
      <c r="C70" s="108" t="s">
        <v>7319</v>
      </c>
      <c r="D70" s="340"/>
      <c r="E70" s="423">
        <f>SUMIF('Inc base'!C:C,'BR 1'!B70,'Inc base'!G:G)</f>
        <v>4500000</v>
      </c>
    </row>
    <row r="71" spans="2:5" x14ac:dyDescent="0.25">
      <c r="B71" s="422">
        <v>61404067180049</v>
      </c>
      <c r="C71" s="108" t="s">
        <v>7320</v>
      </c>
      <c r="D71" s="340"/>
      <c r="E71" s="423">
        <f>SUMIF('Inc base'!C:C,'BR 1'!B71,'Inc base'!G:G)</f>
        <v>7500000</v>
      </c>
    </row>
    <row r="72" spans="2:5" x14ac:dyDescent="0.25">
      <c r="B72" s="422">
        <v>50201055310086</v>
      </c>
      <c r="C72" s="108" t="s">
        <v>7321</v>
      </c>
      <c r="D72" s="340"/>
      <c r="E72" s="423">
        <f>SUMIF('Inc base'!C:C,'BR 1'!B72,'Inc base'!G:G)</f>
        <v>17000000</v>
      </c>
    </row>
    <row r="73" spans="2:5" x14ac:dyDescent="0.25">
      <c r="B73" s="422">
        <v>32905905260023</v>
      </c>
      <c r="C73" s="108" t="s">
        <v>7322</v>
      </c>
      <c r="D73" s="340"/>
      <c r="E73" s="423">
        <f>SUMIF('Inc base'!C:C,'BR 1'!B73,'Inc base'!G:G)</f>
        <v>0</v>
      </c>
    </row>
    <row r="74" spans="2:5" x14ac:dyDescent="0.25">
      <c r="B74" s="422">
        <v>62712055310039</v>
      </c>
      <c r="C74" s="108" t="s">
        <v>7323</v>
      </c>
      <c r="D74" s="340"/>
      <c r="E74" s="423">
        <f>SUMIF('Inc base'!C:C,'BR 1'!B74,'Inc base'!G:G)</f>
        <v>8500000</v>
      </c>
    </row>
    <row r="75" spans="2:5" x14ac:dyDescent="0.25">
      <c r="B75" s="422">
        <v>40708922330040</v>
      </c>
      <c r="C75" s="108" t="s">
        <v>7324</v>
      </c>
      <c r="D75" s="340"/>
      <c r="E75" s="423">
        <f>SUMIF('Inc base'!C:C,'BR 1'!B75,'Inc base'!G:G)</f>
        <v>15000000</v>
      </c>
    </row>
    <row r="76" spans="2:5" x14ac:dyDescent="0.25">
      <c r="B76" s="422">
        <v>42501941110048</v>
      </c>
      <c r="C76" s="108" t="s">
        <v>7325</v>
      </c>
      <c r="D76" s="340"/>
      <c r="E76" s="423">
        <f>SUMIF('Inc base'!C:C,'BR 1'!B76,'Inc base'!G:G)</f>
        <v>15000000</v>
      </c>
    </row>
    <row r="77" spans="2:5" x14ac:dyDescent="0.25">
      <c r="B77" s="422">
        <v>61403065360017</v>
      </c>
      <c r="C77" s="108" t="s">
        <v>7326</v>
      </c>
      <c r="D77" s="340"/>
      <c r="E77" s="423">
        <f>SUMIF('Inc base'!C:C,'BR 1'!B77,'Inc base'!G:G)</f>
        <v>15000000</v>
      </c>
    </row>
    <row r="78" spans="2:5" x14ac:dyDescent="0.25">
      <c r="B78" s="422">
        <v>42209965310085</v>
      </c>
      <c r="C78" s="108" t="s">
        <v>7327</v>
      </c>
      <c r="D78" s="340"/>
      <c r="E78" s="423">
        <f>SUMIF('Inc base'!C:C,'BR 1'!B78,'Inc base'!G:G)</f>
        <v>0</v>
      </c>
    </row>
    <row r="79" spans="2:5" x14ac:dyDescent="0.25">
      <c r="B79" s="422">
        <v>51105025340059</v>
      </c>
      <c r="C79" s="108" t="s">
        <v>7328</v>
      </c>
      <c r="D79" s="340"/>
      <c r="E79" s="423">
        <f>SUMIF('Inc base'!C:C,'BR 1'!B79,'Inc base'!G:G)</f>
        <v>7500000</v>
      </c>
    </row>
    <row r="80" spans="2:5" x14ac:dyDescent="0.25">
      <c r="B80" s="422">
        <v>60804025280016</v>
      </c>
      <c r="C80" s="108" t="s">
        <v>7329</v>
      </c>
      <c r="D80" s="340"/>
      <c r="E80" s="423">
        <f>SUMIF('Inc base'!C:C,'BR 1'!B80,'Inc base'!G:G)</f>
        <v>12000000</v>
      </c>
    </row>
    <row r="81" spans="2:5" x14ac:dyDescent="0.25">
      <c r="B81" s="422">
        <v>62208055340043</v>
      </c>
      <c r="C81" s="108" t="s">
        <v>7330</v>
      </c>
      <c r="D81" s="340"/>
      <c r="E81" s="423">
        <f>SUMIF('Inc base'!C:C,'BR 1'!B81,'Inc base'!G:G)</f>
        <v>7500000</v>
      </c>
    </row>
    <row r="82" spans="2:5" x14ac:dyDescent="0.25">
      <c r="B82" s="422">
        <v>42605961140039</v>
      </c>
      <c r="C82" s="108" t="s">
        <v>7331</v>
      </c>
      <c r="D82" s="340"/>
      <c r="E82" s="423">
        <f>SUMIF('Inc base'!C:C,'BR 1'!B82,'Inc base'!G:G)</f>
        <v>0</v>
      </c>
    </row>
    <row r="83" spans="2:5" x14ac:dyDescent="0.25">
      <c r="B83" s="422">
        <v>32003921000019</v>
      </c>
      <c r="C83" s="108" t="s">
        <v>7332</v>
      </c>
      <c r="D83" s="340"/>
      <c r="E83" s="423">
        <f>SUMIF('Inc base'!C:C,'BR 1'!B83,'Inc base'!G:G)</f>
        <v>0</v>
      </c>
    </row>
    <row r="84" spans="2:5" x14ac:dyDescent="0.25">
      <c r="B84" s="422">
        <v>61808045350022</v>
      </c>
      <c r="C84" s="108" t="s">
        <v>7333</v>
      </c>
      <c r="D84" s="340"/>
      <c r="E84" s="423">
        <f>SUMIF('Inc base'!C:C,'BR 1'!B84,'Inc base'!G:G)</f>
        <v>0</v>
      </c>
    </row>
    <row r="85" spans="2:5" x14ac:dyDescent="0.25">
      <c r="B85" s="422">
        <v>60907066080022</v>
      </c>
      <c r="C85" s="108" t="s">
        <v>7334</v>
      </c>
      <c r="D85" s="340"/>
      <c r="E85" s="423">
        <f>SUMIF('Inc base'!C:C,'BR 1'!B85,'Inc base'!G:G)</f>
        <v>9840000</v>
      </c>
    </row>
    <row r="86" spans="2:5" x14ac:dyDescent="0.25">
      <c r="B86" s="422">
        <v>60108075340040</v>
      </c>
      <c r="C86" s="108" t="s">
        <v>7335</v>
      </c>
      <c r="D86" s="340"/>
      <c r="E86" s="423">
        <f>SUMIF('Inc base'!C:C,'BR 1'!B86,'Inc base'!G:G)</f>
        <v>12500000</v>
      </c>
    </row>
    <row r="87" spans="2:5" x14ac:dyDescent="0.25">
      <c r="B87" s="422">
        <v>31605995840015</v>
      </c>
      <c r="C87" s="108" t="s">
        <v>7336</v>
      </c>
      <c r="D87" s="340"/>
      <c r="E87" s="423">
        <f>SUMIF('Inc base'!C:C,'BR 1'!B87,'Inc base'!G:G)</f>
        <v>0</v>
      </c>
    </row>
    <row r="88" spans="2:5" x14ac:dyDescent="0.25">
      <c r="B88" s="422">
        <v>40210891080045</v>
      </c>
      <c r="C88" s="108" t="s">
        <v>7337</v>
      </c>
      <c r="D88" s="340"/>
      <c r="E88" s="423">
        <f>SUMIF('Inc base'!C:C,'BR 1'!B88,'Inc base'!G:G)</f>
        <v>3000000</v>
      </c>
    </row>
    <row r="89" spans="2:5" x14ac:dyDescent="0.25">
      <c r="B89" s="422">
        <v>60106005300030</v>
      </c>
      <c r="C89" s="108" t="s">
        <v>7338</v>
      </c>
      <c r="D89" s="340"/>
      <c r="E89" s="423">
        <f>SUMIF('Inc base'!C:C,'BR 1'!B89,'Inc base'!G:G)</f>
        <v>0</v>
      </c>
    </row>
    <row r="90" spans="2:5" x14ac:dyDescent="0.25">
      <c r="B90" s="422">
        <v>61309045360010</v>
      </c>
      <c r="C90" s="108" t="s">
        <v>7339</v>
      </c>
      <c r="D90" s="340"/>
      <c r="E90" s="423">
        <f>SUMIF('Inc base'!C:C,'BR 1'!B90,'Inc base'!G:G)</f>
        <v>13130000</v>
      </c>
    </row>
    <row r="91" spans="2:5" x14ac:dyDescent="0.25">
      <c r="B91" s="422">
        <v>51403075320057</v>
      </c>
      <c r="C91" s="108" t="s">
        <v>7340</v>
      </c>
      <c r="D91" s="340"/>
      <c r="E91" s="423">
        <f>SUMIF('Inc base'!C:C,'BR 1'!B91,'Inc base'!G:G)</f>
        <v>7580419</v>
      </c>
    </row>
    <row r="92" spans="2:5" x14ac:dyDescent="0.25">
      <c r="B92" s="422">
        <v>61807065320060</v>
      </c>
      <c r="C92" s="108" t="s">
        <v>7341</v>
      </c>
      <c r="D92" s="340"/>
      <c r="E92" s="423">
        <f>SUMIF('Inc base'!C:C,'BR 1'!B92,'Inc base'!G:G)</f>
        <v>15000000</v>
      </c>
    </row>
    <row r="93" spans="2:5" x14ac:dyDescent="0.25">
      <c r="B93" s="422">
        <v>61603015840015</v>
      </c>
      <c r="C93" s="108" t="s">
        <v>7342</v>
      </c>
      <c r="D93" s="340"/>
      <c r="E93" s="423">
        <f>SUMIF('Inc base'!C:C,'BR 1'!B93,'Inc base'!G:G)</f>
        <v>18000000</v>
      </c>
    </row>
    <row r="94" spans="2:5" x14ac:dyDescent="0.25">
      <c r="B94" s="422">
        <v>40110851110017</v>
      </c>
      <c r="C94" s="108" t="s">
        <v>7343</v>
      </c>
      <c r="D94" s="340"/>
      <c r="E94" s="423">
        <f>SUMIF('Inc base'!C:C,'BR 1'!B94,'Inc base'!G:G)</f>
        <v>0</v>
      </c>
    </row>
    <row r="95" spans="2:5" x14ac:dyDescent="0.25">
      <c r="B95" s="422">
        <v>32904922170021</v>
      </c>
      <c r="C95" s="108" t="s">
        <v>7344</v>
      </c>
      <c r="D95" s="340"/>
      <c r="E95" s="423">
        <f>SUMIF('Inc base'!C:C,'BR 1'!B95,'Inc base'!G:G)</f>
        <v>0</v>
      </c>
    </row>
    <row r="96" spans="2:5" x14ac:dyDescent="0.25">
      <c r="B96" s="422">
        <v>62302005260013</v>
      </c>
      <c r="C96" s="108" t="s">
        <v>7345</v>
      </c>
      <c r="D96" s="340"/>
      <c r="E96" s="423">
        <f>SUMIF('Inc base'!C:C,'BR 1'!B96,'Inc base'!G:G)</f>
        <v>18000000</v>
      </c>
    </row>
    <row r="97" spans="2:5" x14ac:dyDescent="0.25">
      <c r="B97" s="422">
        <v>60810035310041</v>
      </c>
      <c r="C97" s="108" t="s">
        <v>7346</v>
      </c>
      <c r="D97" s="340"/>
      <c r="E97" s="423">
        <f>SUMIF('Inc base'!C:C,'BR 1'!B97,'Inc base'!G:G)</f>
        <v>12000000</v>
      </c>
    </row>
    <row r="98" spans="2:5" x14ac:dyDescent="0.25">
      <c r="B98" s="422">
        <v>42006941010030</v>
      </c>
      <c r="C98" s="108" t="s">
        <v>7347</v>
      </c>
      <c r="D98" s="340"/>
      <c r="E98" s="423">
        <f>SUMIF('Inc base'!C:C,'BR 1'!B98,'Inc base'!G:G)</f>
        <v>0</v>
      </c>
    </row>
    <row r="99" spans="2:5" x14ac:dyDescent="0.25">
      <c r="B99" s="422">
        <v>41106830920019</v>
      </c>
      <c r="C99" s="108" t="s">
        <v>7348</v>
      </c>
      <c r="D99" s="340"/>
      <c r="E99" s="423">
        <f>SUMIF('Inc base'!C:C,'BR 1'!B99,'Inc base'!G:G)</f>
        <v>9000000</v>
      </c>
    </row>
    <row r="100" spans="2:5" x14ac:dyDescent="0.25">
      <c r="B100" s="422">
        <v>63112036780038</v>
      </c>
      <c r="C100" s="108" t="s">
        <v>7349</v>
      </c>
      <c r="D100" s="340"/>
      <c r="E100" s="423">
        <f>SUMIF('Inc base'!C:C,'BR 1'!B100,'Inc base'!G:G)</f>
        <v>14000000</v>
      </c>
    </row>
    <row r="101" spans="2:5" x14ac:dyDescent="0.25">
      <c r="B101" s="422">
        <v>41907901130029</v>
      </c>
      <c r="C101" s="108" t="s">
        <v>7350</v>
      </c>
      <c r="D101" s="340"/>
      <c r="E101" s="423">
        <f>SUMIF('Inc base'!C:C,'BR 1'!B101,'Inc base'!G:G)</f>
        <v>8000000</v>
      </c>
    </row>
    <row r="102" spans="2:5" x14ac:dyDescent="0.25">
      <c r="B102" s="422">
        <v>53105035180065</v>
      </c>
      <c r="C102" s="108" t="s">
        <v>7351</v>
      </c>
      <c r="D102" s="340"/>
      <c r="E102" s="423">
        <f>SUMIF('Inc base'!C:C,'BR 1'!B102,'Inc base'!G:G)</f>
        <v>3000000</v>
      </c>
    </row>
    <row r="103" spans="2:5" x14ac:dyDescent="0.25">
      <c r="B103" s="422">
        <v>60412036290010</v>
      </c>
      <c r="C103" s="108" t="s">
        <v>7352</v>
      </c>
      <c r="D103" s="340"/>
      <c r="E103" s="423">
        <f>SUMIF('Inc base'!C:C,'BR 1'!B103,'Inc base'!G:G)</f>
        <v>9000000</v>
      </c>
    </row>
    <row r="104" spans="2:5" x14ac:dyDescent="0.25">
      <c r="B104" s="422">
        <v>51709035320029</v>
      </c>
      <c r="C104" s="108" t="s">
        <v>7353</v>
      </c>
      <c r="D104" s="340"/>
      <c r="E104" s="423">
        <f>SUMIF('Inc base'!C:C,'BR 1'!B104,'Inc base'!G:G)</f>
        <v>0</v>
      </c>
    </row>
    <row r="105" spans="2:5" x14ac:dyDescent="0.25">
      <c r="B105" s="422">
        <v>52702055700018</v>
      </c>
      <c r="C105" s="108" t="s">
        <v>7354</v>
      </c>
      <c r="D105" s="340"/>
      <c r="E105" s="423">
        <f>SUMIF('Inc base'!C:C,'BR 1'!B105,'Inc base'!G:G)</f>
        <v>14000000</v>
      </c>
    </row>
    <row r="106" spans="2:5" x14ac:dyDescent="0.25">
      <c r="B106" s="422">
        <v>50905035350010</v>
      </c>
      <c r="C106" s="108" t="s">
        <v>7355</v>
      </c>
      <c r="D106" s="340"/>
      <c r="E106" s="423">
        <f>SUMIF('Inc base'!C:C,'BR 1'!B106,'Inc base'!G:G)</f>
        <v>14000000</v>
      </c>
    </row>
    <row r="107" spans="2:5" x14ac:dyDescent="0.25">
      <c r="B107" s="422">
        <v>40807985350012</v>
      </c>
      <c r="C107" s="108" t="s">
        <v>7356</v>
      </c>
      <c r="D107" s="340"/>
      <c r="E107" s="423">
        <f>SUMIF('Inc base'!C:C,'BR 1'!B107,'Inc base'!G:G)</f>
        <v>9000000</v>
      </c>
    </row>
    <row r="108" spans="2:5" x14ac:dyDescent="0.25">
      <c r="B108" s="422">
        <v>62007025840042</v>
      </c>
      <c r="C108" s="108" t="s">
        <v>7357</v>
      </c>
      <c r="D108" s="340"/>
      <c r="E108" s="423">
        <f>SUMIF('Inc base'!C:C,'BR 1'!B108,'Inc base'!G:G)</f>
        <v>0</v>
      </c>
    </row>
    <row r="109" spans="2:5" x14ac:dyDescent="0.25">
      <c r="B109" s="422">
        <v>60809065260046</v>
      </c>
      <c r="C109" s="108" t="s">
        <v>7358</v>
      </c>
      <c r="D109" s="340"/>
      <c r="E109" s="423">
        <f>SUMIF('Inc base'!C:C,'BR 1'!B109,'Inc base'!G:G)</f>
        <v>7000000</v>
      </c>
    </row>
    <row r="110" spans="2:5" x14ac:dyDescent="0.25">
      <c r="B110" s="422">
        <v>62212065350046</v>
      </c>
      <c r="C110" s="108" t="s">
        <v>7359</v>
      </c>
      <c r="D110" s="340"/>
      <c r="E110" s="423">
        <f>SUMIF('Inc base'!C:C,'BR 1'!B110,'Inc base'!G:G)</f>
        <v>15000000</v>
      </c>
    </row>
    <row r="111" spans="2:5" x14ac:dyDescent="0.25">
      <c r="B111" s="422">
        <v>60107015280028</v>
      </c>
      <c r="C111" s="108" t="s">
        <v>7360</v>
      </c>
      <c r="D111" s="340"/>
      <c r="E111" s="423">
        <f>SUMIF('Inc base'!C:C,'BR 1'!B111,'Inc base'!G:G)</f>
        <v>18000000</v>
      </c>
    </row>
    <row r="112" spans="2:5" x14ac:dyDescent="0.25">
      <c r="B112" s="422">
        <v>62807005260082</v>
      </c>
      <c r="C112" s="108" t="s">
        <v>7361</v>
      </c>
      <c r="D112" s="340"/>
      <c r="E112" s="423">
        <f>SUMIF('Inc base'!C:C,'BR 1'!B112,'Inc base'!G:G)</f>
        <v>10300000</v>
      </c>
    </row>
    <row r="113" spans="2:5" x14ac:dyDescent="0.25">
      <c r="B113" s="422">
        <v>40211975340042</v>
      </c>
      <c r="C113" s="108" t="s">
        <v>7362</v>
      </c>
      <c r="D113" s="340"/>
      <c r="E113" s="423">
        <f>SUMIF('Inc base'!C:C,'BR 1'!B113,'Inc base'!G:G)</f>
        <v>0</v>
      </c>
    </row>
    <row r="114" spans="2:5" x14ac:dyDescent="0.25">
      <c r="B114" s="422">
        <v>42907815350064</v>
      </c>
      <c r="C114" s="108" t="s">
        <v>7363</v>
      </c>
      <c r="D114" s="340"/>
      <c r="E114" s="423">
        <f>SUMIF('Inc base'!C:C,'BR 1'!B114,'Inc base'!G:G)</f>
        <v>0</v>
      </c>
    </row>
    <row r="115" spans="2:5" x14ac:dyDescent="0.25">
      <c r="B115" s="422">
        <v>41104985260022</v>
      </c>
      <c r="C115" s="108" t="s">
        <v>7364</v>
      </c>
      <c r="D115" s="340"/>
      <c r="E115" s="423">
        <f>SUMIF('Inc base'!C:C,'BR 1'!B115,'Inc base'!G:G)</f>
        <v>18000000</v>
      </c>
    </row>
    <row r="116" spans="2:5" x14ac:dyDescent="0.25">
      <c r="B116" s="422">
        <v>62407075320011</v>
      </c>
      <c r="C116" s="108" t="s">
        <v>7365</v>
      </c>
      <c r="D116" s="340"/>
      <c r="E116" s="423">
        <f>SUMIF('Inc base'!C:C,'BR 1'!B116,'Inc base'!G:G)</f>
        <v>15000000</v>
      </c>
    </row>
    <row r="117" spans="2:5" x14ac:dyDescent="0.25">
      <c r="B117" s="422">
        <v>50209065520017</v>
      </c>
      <c r="C117" s="108" t="s">
        <v>7366</v>
      </c>
      <c r="D117" s="340"/>
      <c r="E117" s="423">
        <f>SUMIF('Inc base'!C:C,'BR 1'!B117,'Inc base'!G:G)</f>
        <v>11000000</v>
      </c>
    </row>
    <row r="118" spans="2:5" x14ac:dyDescent="0.25">
      <c r="B118" s="422">
        <v>42208965300016</v>
      </c>
      <c r="C118" s="108" t="s">
        <v>7367</v>
      </c>
      <c r="D118" s="340"/>
      <c r="E118" s="423">
        <f>SUMIF('Inc base'!C:C,'BR 1'!B118,'Inc base'!G:G)</f>
        <v>15000000</v>
      </c>
    </row>
    <row r="119" spans="2:5" x14ac:dyDescent="0.25">
      <c r="B119" s="422">
        <v>61503065300023</v>
      </c>
      <c r="C119" s="108" t="s">
        <v>7368</v>
      </c>
      <c r="D119" s="340"/>
      <c r="E119" s="423">
        <f>SUMIF('Inc base'!C:C,'BR 1'!B119,'Inc base'!G:G)</f>
        <v>15000000</v>
      </c>
    </row>
    <row r="120" spans="2:5" x14ac:dyDescent="0.25">
      <c r="B120" s="422">
        <v>43110955320025</v>
      </c>
      <c r="C120" s="108" t="s">
        <v>7369</v>
      </c>
      <c r="D120" s="340"/>
      <c r="E120" s="423">
        <f>SUMIF('Inc base'!C:C,'BR 1'!B120,'Inc base'!G:G)</f>
        <v>9000000</v>
      </c>
    </row>
    <row r="121" spans="2:5" x14ac:dyDescent="0.25">
      <c r="B121" s="422">
        <v>32303995290025</v>
      </c>
      <c r="C121" s="108" t="s">
        <v>7370</v>
      </c>
      <c r="D121" s="340"/>
      <c r="E121" s="423">
        <f>SUMIF('Inc base'!C:C,'BR 1'!B121,'Inc base'!G:G)</f>
        <v>12000000</v>
      </c>
    </row>
    <row r="122" spans="2:5" x14ac:dyDescent="0.25">
      <c r="B122" s="422">
        <v>62604065360039</v>
      </c>
      <c r="C122" s="108" t="s">
        <v>7371</v>
      </c>
      <c r="D122" s="340"/>
      <c r="E122" s="423">
        <f>SUMIF('Inc base'!C:C,'BR 1'!B122,'Inc base'!G:G)</f>
        <v>9000000</v>
      </c>
    </row>
    <row r="123" spans="2:5" x14ac:dyDescent="0.25">
      <c r="B123" s="422">
        <v>61610065280010</v>
      </c>
      <c r="C123" s="108" t="s">
        <v>7372</v>
      </c>
      <c r="D123" s="340"/>
      <c r="E123" s="423">
        <f>SUMIF('Inc base'!C:C,'BR 1'!B123,'Inc base'!G:G)</f>
        <v>13500000</v>
      </c>
    </row>
    <row r="124" spans="2:5" x14ac:dyDescent="0.25">
      <c r="B124" s="422">
        <v>62607075280014</v>
      </c>
      <c r="C124" s="108" t="s">
        <v>7373</v>
      </c>
      <c r="D124" s="340"/>
      <c r="E124" s="423">
        <f>SUMIF('Inc base'!C:C,'BR 1'!B124,'Inc base'!G:G)</f>
        <v>12000000</v>
      </c>
    </row>
    <row r="125" spans="2:5" x14ac:dyDescent="0.25">
      <c r="B125" s="422">
        <v>42611922330010</v>
      </c>
      <c r="C125" s="108" t="s">
        <v>7374</v>
      </c>
      <c r="D125" s="340"/>
      <c r="E125" s="423">
        <f>SUMIF('Inc base'!C:C,'BR 1'!B125,'Inc base'!G:G)</f>
        <v>14000000</v>
      </c>
    </row>
    <row r="126" spans="2:5" x14ac:dyDescent="0.25">
      <c r="B126" s="422">
        <v>41208955360018</v>
      </c>
      <c r="C126" s="108" t="s">
        <v>7375</v>
      </c>
      <c r="D126" s="340"/>
      <c r="E126" s="423">
        <f>SUMIF('Inc base'!C:C,'BR 1'!B126,'Inc base'!G:G)</f>
        <v>9000000</v>
      </c>
    </row>
    <row r="127" spans="2:5" x14ac:dyDescent="0.25">
      <c r="B127" s="422">
        <v>61506065310036</v>
      </c>
      <c r="C127" s="108" t="s">
        <v>7376</v>
      </c>
      <c r="D127" s="340"/>
      <c r="E127" s="423">
        <f>SUMIF('Inc base'!C:C,'BR 1'!B127,'Inc base'!G:G)</f>
        <v>7000000</v>
      </c>
    </row>
    <row r="128" spans="2:5" x14ac:dyDescent="0.25">
      <c r="B128" s="422">
        <v>31210821080042</v>
      </c>
      <c r="C128" s="108" t="s">
        <v>7377</v>
      </c>
      <c r="D128" s="340"/>
      <c r="E128" s="423">
        <f>SUMIF('Inc base'!C:C,'BR 1'!B128,'Inc base'!G:G)</f>
        <v>0</v>
      </c>
    </row>
    <row r="129" spans="2:5" x14ac:dyDescent="0.25">
      <c r="B129" s="422">
        <v>41109881100045</v>
      </c>
      <c r="C129" s="108" t="s">
        <v>7378</v>
      </c>
      <c r="D129" s="340"/>
      <c r="E129" s="423">
        <f>SUMIF('Inc base'!C:C,'BR 1'!B129,'Inc base'!G:G)</f>
        <v>0</v>
      </c>
    </row>
    <row r="130" spans="2:5" x14ac:dyDescent="0.25">
      <c r="B130" s="422">
        <v>40304851140022</v>
      </c>
      <c r="C130" s="108" t="s">
        <v>7379</v>
      </c>
      <c r="D130" s="340"/>
      <c r="E130" s="423">
        <f>SUMIF('Inc base'!C:C,'BR 1'!B130,'Inc base'!G:G)</f>
        <v>5000000</v>
      </c>
    </row>
    <row r="131" spans="2:5" x14ac:dyDescent="0.25">
      <c r="B131" s="422">
        <v>43004922390073</v>
      </c>
      <c r="C131" s="108" t="s">
        <v>7380</v>
      </c>
      <c r="D131" s="340"/>
      <c r="E131" s="423">
        <f>SUMIF('Inc base'!C:C,'BR 1'!B131,'Inc base'!G:G)</f>
        <v>18003000</v>
      </c>
    </row>
    <row r="132" spans="2:5" x14ac:dyDescent="0.25">
      <c r="B132" s="422">
        <v>52301075270033</v>
      </c>
      <c r="C132" s="108" t="s">
        <v>7381</v>
      </c>
      <c r="D132" s="340"/>
      <c r="E132" s="423">
        <f>SUMIF('Inc base'!C:C,'BR 1'!B132,'Inc base'!G:G)</f>
        <v>8000000</v>
      </c>
    </row>
    <row r="133" spans="2:5" x14ac:dyDescent="0.25">
      <c r="B133" s="422">
        <v>51312065300028</v>
      </c>
      <c r="C133" s="108" t="s">
        <v>7382</v>
      </c>
      <c r="D133" s="340"/>
      <c r="E133" s="423">
        <f>SUMIF('Inc base'!C:C,'BR 1'!B133,'Inc base'!G:G)</f>
        <v>7500000</v>
      </c>
    </row>
    <row r="134" spans="2:5" x14ac:dyDescent="0.25">
      <c r="B134" s="422">
        <v>40511965260027</v>
      </c>
      <c r="C134" s="108" t="s">
        <v>7383</v>
      </c>
      <c r="D134" s="340"/>
      <c r="E134" s="423">
        <f>SUMIF('Inc base'!C:C,'BR 1'!B134,'Inc base'!G:G)</f>
        <v>18010000</v>
      </c>
    </row>
    <row r="135" spans="2:5" x14ac:dyDescent="0.25">
      <c r="B135" s="422">
        <v>61806075360079</v>
      </c>
      <c r="C135" s="108" t="s">
        <v>7384</v>
      </c>
      <c r="D135" s="340"/>
      <c r="E135" s="423">
        <f>SUMIF('Inc base'!C:C,'BR 1'!B135,'Inc base'!G:G)</f>
        <v>6000000</v>
      </c>
    </row>
    <row r="136" spans="2:5" x14ac:dyDescent="0.25">
      <c r="B136" s="422">
        <v>62811065340028</v>
      </c>
      <c r="C136" s="108" t="s">
        <v>7385</v>
      </c>
      <c r="D136" s="340"/>
      <c r="E136" s="423">
        <f>SUMIF('Inc base'!C:C,'BR 1'!B136,'Inc base'!G:G)</f>
        <v>9000000</v>
      </c>
    </row>
    <row r="137" spans="2:5" x14ac:dyDescent="0.25">
      <c r="B137" s="422">
        <v>61611065350051</v>
      </c>
      <c r="C137" s="108" t="s">
        <v>7386</v>
      </c>
      <c r="D137" s="340"/>
      <c r="E137" s="423">
        <f>SUMIF('Inc base'!C:C,'BR 1'!B137,'Inc base'!G:G)</f>
        <v>8100000</v>
      </c>
    </row>
    <row r="138" spans="2:5" x14ac:dyDescent="0.25">
      <c r="B138" s="422">
        <v>60703065360048</v>
      </c>
      <c r="C138" s="108" t="s">
        <v>7387</v>
      </c>
      <c r="D138" s="340"/>
      <c r="E138" s="423">
        <f>SUMIF('Inc base'!C:C,'BR 1'!B138,'Inc base'!G:G)</f>
        <v>15000000</v>
      </c>
    </row>
    <row r="139" spans="2:5" x14ac:dyDescent="0.25">
      <c r="B139" s="422">
        <v>61511065290019</v>
      </c>
      <c r="C139" s="108" t="s">
        <v>7388</v>
      </c>
      <c r="D139" s="340"/>
      <c r="E139" s="423">
        <f>SUMIF('Inc base'!C:C,'BR 1'!B139,'Inc base'!G:G)</f>
        <v>15000000</v>
      </c>
    </row>
    <row r="140" spans="2:5" x14ac:dyDescent="0.25">
      <c r="B140" s="422">
        <v>61009066530022</v>
      </c>
      <c r="C140" s="108" t="s">
        <v>7389</v>
      </c>
      <c r="D140" s="340"/>
      <c r="E140" s="423">
        <f>SUMIF('Inc base'!C:C,'BR 1'!B140,'Inc base'!G:G)</f>
        <v>9000000</v>
      </c>
    </row>
    <row r="141" spans="2:5" x14ac:dyDescent="0.25">
      <c r="B141" s="422">
        <v>62207025350039</v>
      </c>
      <c r="C141" s="108" t="s">
        <v>7390</v>
      </c>
      <c r="D141" s="340"/>
      <c r="E141" s="423">
        <f>SUMIF('Inc base'!C:C,'BR 1'!B141,'Inc base'!G:G)</f>
        <v>15000000</v>
      </c>
    </row>
    <row r="142" spans="2:5" x14ac:dyDescent="0.25">
      <c r="B142" s="422">
        <v>60304065780014</v>
      </c>
      <c r="C142" s="108" t="s">
        <v>7391</v>
      </c>
      <c r="D142" s="340"/>
      <c r="E142" s="423">
        <f>SUMIF('Inc base'!C:C,'BR 1'!B142,'Inc base'!G:G)</f>
        <v>7500000</v>
      </c>
    </row>
    <row r="143" spans="2:5" x14ac:dyDescent="0.25">
      <c r="B143" s="422">
        <v>62610065300018</v>
      </c>
      <c r="C143" s="108" t="s">
        <v>7392</v>
      </c>
      <c r="D143" s="340"/>
      <c r="E143" s="423">
        <f>SUMIF('Inc base'!C:C,'BR 1'!B143,'Inc base'!G:G)</f>
        <v>15000000</v>
      </c>
    </row>
    <row r="144" spans="2:5" x14ac:dyDescent="0.25">
      <c r="B144" s="422">
        <v>40802975360024</v>
      </c>
      <c r="C144" s="108" t="s">
        <v>7393</v>
      </c>
      <c r="D144" s="340"/>
      <c r="E144" s="423">
        <f>SUMIF('Inc base'!C:C,'BR 1'!B144,'Inc base'!G:G)</f>
        <v>18000000</v>
      </c>
    </row>
    <row r="145" spans="2:5" x14ac:dyDescent="0.25">
      <c r="B145" s="422">
        <v>41411995290014</v>
      </c>
      <c r="C145" s="108" t="s">
        <v>7394</v>
      </c>
      <c r="D145" s="340"/>
      <c r="E145" s="423">
        <f>SUMIF('Inc base'!C:C,'BR 1'!B145,'Inc base'!G:G)</f>
        <v>0</v>
      </c>
    </row>
    <row r="146" spans="2:5" x14ac:dyDescent="0.25">
      <c r="B146" s="422">
        <v>61205065290035</v>
      </c>
      <c r="C146" s="108" t="s">
        <v>7395</v>
      </c>
      <c r="D146" s="340"/>
      <c r="E146" s="423">
        <f>SUMIF('Inc base'!C:C,'BR 1'!B146,'Inc base'!G:G)</f>
        <v>10500000</v>
      </c>
    </row>
    <row r="147" spans="2:5" x14ac:dyDescent="0.25">
      <c r="B147" s="422">
        <v>53101046970019</v>
      </c>
      <c r="C147" s="108" t="s">
        <v>7396</v>
      </c>
      <c r="D147" s="340"/>
      <c r="E147" s="423">
        <f>SUMIF('Inc base'!C:C,'BR 1'!B147,'Inc base'!G:G)</f>
        <v>6000000</v>
      </c>
    </row>
    <row r="148" spans="2:5" x14ac:dyDescent="0.25">
      <c r="B148" s="422">
        <v>31208931010017</v>
      </c>
      <c r="C148" s="108" t="s">
        <v>7397</v>
      </c>
      <c r="D148" s="340"/>
      <c r="E148" s="423">
        <f>SUMIF('Inc base'!C:C,'BR 1'!B148,'Inc base'!G:G)</f>
        <v>10000000</v>
      </c>
    </row>
    <row r="149" spans="2:5" x14ac:dyDescent="0.25">
      <c r="B149" s="422">
        <v>42010901070040</v>
      </c>
      <c r="C149" s="108" t="s">
        <v>7398</v>
      </c>
      <c r="D149" s="340"/>
      <c r="E149" s="423">
        <f>SUMIF('Inc base'!C:C,'BR 1'!B149,'Inc base'!G:G)</f>
        <v>0</v>
      </c>
    </row>
    <row r="150" spans="2:5" x14ac:dyDescent="0.25">
      <c r="B150" s="422">
        <v>60607065780016</v>
      </c>
      <c r="C150" s="108" t="s">
        <v>7399</v>
      </c>
      <c r="D150" s="340"/>
      <c r="E150" s="423">
        <f>SUMIF('Inc base'!C:C,'BR 1'!B150,'Inc base'!G:G)</f>
        <v>7543000</v>
      </c>
    </row>
    <row r="151" spans="2:5" x14ac:dyDescent="0.25">
      <c r="B151" s="422">
        <v>60103065310054</v>
      </c>
      <c r="C151" s="108" t="s">
        <v>7400</v>
      </c>
      <c r="D151" s="340"/>
      <c r="E151" s="423">
        <f>SUMIF('Inc base'!C:C,'BR 1'!B151,'Inc base'!G:G)</f>
        <v>15000000</v>
      </c>
    </row>
    <row r="152" spans="2:5" x14ac:dyDescent="0.25">
      <c r="B152" s="422">
        <v>50807025280025</v>
      </c>
      <c r="C152" s="108" t="s">
        <v>7401</v>
      </c>
      <c r="D152" s="340"/>
      <c r="E152" s="423">
        <f>SUMIF('Inc base'!C:C,'BR 1'!B152,'Inc base'!G:G)</f>
        <v>14000000</v>
      </c>
    </row>
    <row r="153" spans="2:5" x14ac:dyDescent="0.25">
      <c r="B153" s="422">
        <v>50908015280022</v>
      </c>
      <c r="C153" s="108" t="s">
        <v>7402</v>
      </c>
      <c r="D153" s="340"/>
      <c r="E153" s="423">
        <f>SUMIF('Inc base'!C:C,'BR 1'!B153,'Inc base'!G:G)</f>
        <v>0</v>
      </c>
    </row>
    <row r="154" spans="2:5" x14ac:dyDescent="0.25">
      <c r="B154" s="422">
        <v>61907035290020</v>
      </c>
      <c r="C154" s="108" t="s">
        <v>7403</v>
      </c>
      <c r="D154" s="340"/>
      <c r="E154" s="423">
        <f>SUMIF('Inc base'!C:C,'BR 1'!B154,'Inc base'!G:G)</f>
        <v>21500000</v>
      </c>
    </row>
    <row r="155" spans="2:5" x14ac:dyDescent="0.25">
      <c r="B155" s="422">
        <v>40701941050065</v>
      </c>
      <c r="C155" s="108" t="s">
        <v>7404</v>
      </c>
      <c r="D155" s="340"/>
      <c r="E155" s="423">
        <f>SUMIF('Inc base'!C:C,'BR 1'!B155,'Inc base'!G:G)</f>
        <v>14450000</v>
      </c>
    </row>
    <row r="156" spans="2:5" x14ac:dyDescent="0.25">
      <c r="B156" s="422">
        <v>61712065300036</v>
      </c>
      <c r="C156" s="108" t="s">
        <v>7405</v>
      </c>
      <c r="D156" s="340"/>
      <c r="E156" s="423">
        <f>SUMIF('Inc base'!C:C,'BR 1'!B156,'Inc base'!G:G)</f>
        <v>15000000</v>
      </c>
    </row>
    <row r="157" spans="2:5" x14ac:dyDescent="0.25">
      <c r="B157" s="422">
        <v>50208065300025</v>
      </c>
      <c r="C157" s="108" t="s">
        <v>7406</v>
      </c>
      <c r="D157" s="340"/>
      <c r="E157" s="423">
        <f>SUMIF('Inc base'!C:C,'BR 1'!B157,'Inc base'!G:G)</f>
        <v>9000000</v>
      </c>
    </row>
    <row r="158" spans="2:5" x14ac:dyDescent="0.25">
      <c r="B158" s="422">
        <v>61609065310050</v>
      </c>
      <c r="C158" s="108" t="s">
        <v>7407</v>
      </c>
      <c r="D158" s="340"/>
      <c r="E158" s="423">
        <f>SUMIF('Inc base'!C:C,'BR 1'!B158,'Inc base'!G:G)</f>
        <v>13001000</v>
      </c>
    </row>
    <row r="159" spans="2:5" x14ac:dyDescent="0.25">
      <c r="B159" s="422">
        <v>61610065280027</v>
      </c>
      <c r="C159" s="108" t="s">
        <v>7408</v>
      </c>
      <c r="D159" s="340"/>
      <c r="E159" s="423">
        <f>SUMIF('Inc base'!C:C,'BR 1'!B159,'Inc base'!G:G)</f>
        <v>7500000</v>
      </c>
    </row>
    <row r="160" spans="2:5" x14ac:dyDescent="0.25">
      <c r="B160" s="422">
        <v>60904035340017</v>
      </c>
      <c r="C160" s="108" t="s">
        <v>7409</v>
      </c>
      <c r="D160" s="340"/>
      <c r="E160" s="423">
        <f>SUMIF('Inc base'!C:C,'BR 1'!B160,'Inc base'!G:G)</f>
        <v>15000000</v>
      </c>
    </row>
    <row r="161" spans="2:5" x14ac:dyDescent="0.25">
      <c r="B161" s="422">
        <v>30109995290032</v>
      </c>
      <c r="C161" s="108" t="s">
        <v>7410</v>
      </c>
      <c r="D161" s="340"/>
      <c r="E161" s="423">
        <f>SUMIF('Inc base'!C:C,'BR 1'!B161,'Inc base'!G:G)</f>
        <v>18000000</v>
      </c>
    </row>
    <row r="162" spans="2:5" x14ac:dyDescent="0.25">
      <c r="B162" s="422">
        <v>33103775300011</v>
      </c>
      <c r="C162" s="108" t="s">
        <v>7411</v>
      </c>
      <c r="D162" s="340"/>
      <c r="E162" s="423">
        <f>SUMIF('Inc base'!C:C,'BR 1'!B162,'Inc base'!G:G)</f>
        <v>9817865</v>
      </c>
    </row>
    <row r="163" spans="2:5" x14ac:dyDescent="0.25">
      <c r="B163" s="422">
        <v>60203025350055</v>
      </c>
      <c r="C163" s="108" t="s">
        <v>7412</v>
      </c>
      <c r="D163" s="340"/>
      <c r="E163" s="423">
        <f>SUMIF('Inc base'!C:C,'BR 1'!B163,'Inc base'!G:G)</f>
        <v>12000000</v>
      </c>
    </row>
    <row r="164" spans="2:5" x14ac:dyDescent="0.25">
      <c r="B164" s="422">
        <v>60309065300026</v>
      </c>
      <c r="C164" s="108" t="s">
        <v>7413</v>
      </c>
      <c r="D164" s="340"/>
      <c r="E164" s="423">
        <f>SUMIF('Inc base'!C:C,'BR 1'!B164,'Inc base'!G:G)</f>
        <v>15000000</v>
      </c>
    </row>
    <row r="165" spans="2:5" x14ac:dyDescent="0.25">
      <c r="B165" s="422">
        <v>63009065340068</v>
      </c>
      <c r="C165" s="108" t="s">
        <v>7414</v>
      </c>
      <c r="D165" s="340"/>
      <c r="E165" s="423">
        <f>SUMIF('Inc base'!C:C,'BR 1'!B165,'Inc base'!G:G)</f>
        <v>15000000</v>
      </c>
    </row>
    <row r="166" spans="2:5" x14ac:dyDescent="0.25">
      <c r="B166" s="422">
        <v>61205055280017</v>
      </c>
      <c r="C166" s="108" t="s">
        <v>7415</v>
      </c>
      <c r="D166" s="340"/>
      <c r="E166" s="423">
        <f>SUMIF('Inc base'!C:C,'BR 1'!B166,'Inc base'!G:G)</f>
        <v>9500000</v>
      </c>
    </row>
    <row r="167" spans="2:5" x14ac:dyDescent="0.25">
      <c r="B167" s="422">
        <v>52204025310080</v>
      </c>
      <c r="C167" s="108" t="s">
        <v>7416</v>
      </c>
      <c r="D167" s="340"/>
      <c r="E167" s="423">
        <f>SUMIF('Inc base'!C:C,'BR 1'!B167,'Inc base'!G:G)</f>
        <v>7001000</v>
      </c>
    </row>
    <row r="168" spans="2:5" x14ac:dyDescent="0.25">
      <c r="B168" s="422">
        <v>32204941060010</v>
      </c>
      <c r="C168" s="108" t="s">
        <v>7417</v>
      </c>
      <c r="D168" s="340"/>
      <c r="E168" s="423">
        <f>SUMIF('Inc base'!C:C,'BR 1'!B168,'Inc base'!G:G)</f>
        <v>16000000</v>
      </c>
    </row>
    <row r="169" spans="2:5" x14ac:dyDescent="0.25">
      <c r="B169" s="422">
        <v>60608060005016</v>
      </c>
      <c r="C169" s="108" t="s">
        <v>7418</v>
      </c>
      <c r="D169" s="340"/>
      <c r="E169" s="423">
        <f>SUMIF('Inc base'!C:C,'BR 1'!B169,'Inc base'!G:G)</f>
        <v>7500000</v>
      </c>
    </row>
    <row r="170" spans="2:5" x14ac:dyDescent="0.25">
      <c r="B170" s="422">
        <v>61712055310043</v>
      </c>
      <c r="C170" s="108" t="s">
        <v>7419</v>
      </c>
      <c r="D170" s="340"/>
      <c r="E170" s="423">
        <f>SUMIF('Inc base'!C:C,'BR 1'!B170,'Inc base'!G:G)</f>
        <v>7001000</v>
      </c>
    </row>
    <row r="171" spans="2:5" x14ac:dyDescent="0.25">
      <c r="B171" s="422">
        <v>42204975830017</v>
      </c>
      <c r="C171" s="108" t="s">
        <v>7420</v>
      </c>
      <c r="D171" s="340"/>
      <c r="E171" s="423">
        <f>SUMIF('Inc base'!C:C,'BR 1'!B171,'Inc base'!G:G)</f>
        <v>0</v>
      </c>
    </row>
    <row r="172" spans="2:5" x14ac:dyDescent="0.25">
      <c r="B172" s="422">
        <v>51111055270031</v>
      </c>
      <c r="C172" s="108" t="s">
        <v>7421</v>
      </c>
      <c r="D172" s="340"/>
      <c r="E172" s="423">
        <f>SUMIF('Inc base'!C:C,'BR 1'!B172,'Inc base'!G:G)</f>
        <v>15000000</v>
      </c>
    </row>
    <row r="173" spans="2:5" x14ac:dyDescent="0.25">
      <c r="B173" s="422">
        <v>60209065260057</v>
      </c>
      <c r="C173" s="108" t="s">
        <v>7422</v>
      </c>
      <c r="D173" s="340"/>
      <c r="E173" s="423">
        <f>SUMIF('Inc base'!C:C,'BR 1'!B173,'Inc base'!G:G)</f>
        <v>15000000</v>
      </c>
    </row>
    <row r="174" spans="2:5" x14ac:dyDescent="0.25">
      <c r="B174" s="422">
        <v>42210941170111</v>
      </c>
      <c r="C174" s="108" t="s">
        <v>7423</v>
      </c>
      <c r="D174" s="340"/>
      <c r="E174" s="423">
        <f>SUMIF('Inc base'!C:C,'BR 1'!B174,'Inc base'!G:G)</f>
        <v>18000000</v>
      </c>
    </row>
    <row r="175" spans="2:5" x14ac:dyDescent="0.25">
      <c r="B175" s="422">
        <v>62307015270012</v>
      </c>
      <c r="C175" s="108" t="s">
        <v>7424</v>
      </c>
      <c r="D175" s="340"/>
      <c r="E175" s="423">
        <f>SUMIF('Inc base'!C:C,'BR 1'!B175,'Inc base'!G:G)</f>
        <v>4000000</v>
      </c>
    </row>
    <row r="176" spans="2:5" x14ac:dyDescent="0.25">
      <c r="B176" s="422">
        <v>32009985260053</v>
      </c>
      <c r="C176" s="108" t="s">
        <v>7425</v>
      </c>
      <c r="D176" s="340"/>
      <c r="E176" s="423">
        <f>SUMIF('Inc base'!C:C,'BR 1'!B176,'Inc base'!G:G)</f>
        <v>6000000</v>
      </c>
    </row>
    <row r="177" spans="2:5" x14ac:dyDescent="0.25">
      <c r="B177" s="422">
        <v>41105831110038</v>
      </c>
      <c r="C177" s="108" t="s">
        <v>7426</v>
      </c>
      <c r="D177" s="340"/>
      <c r="E177" s="423">
        <f>SUMIF('Inc base'!C:C,'BR 1'!B177,'Inc base'!G:G)</f>
        <v>0</v>
      </c>
    </row>
    <row r="178" spans="2:5" x14ac:dyDescent="0.25">
      <c r="B178" s="422">
        <v>51401065300012</v>
      </c>
      <c r="C178" s="108" t="s">
        <v>7427</v>
      </c>
      <c r="D178" s="340"/>
      <c r="E178" s="423">
        <f>SUMIF('Inc base'!C:C,'BR 1'!B178,'Inc base'!G:G)</f>
        <v>3992000</v>
      </c>
    </row>
    <row r="179" spans="2:5" x14ac:dyDescent="0.25">
      <c r="B179" s="422">
        <v>42310871000112</v>
      </c>
      <c r="C179" s="108" t="s">
        <v>7428</v>
      </c>
      <c r="D179" s="340"/>
      <c r="E179" s="423">
        <f>SUMIF('Inc base'!C:C,'BR 1'!B179,'Inc base'!G:G)</f>
        <v>6000000</v>
      </c>
    </row>
    <row r="180" spans="2:5" x14ac:dyDescent="0.25">
      <c r="B180" s="422">
        <v>61202075320028</v>
      </c>
      <c r="C180" s="108" t="s">
        <v>7429</v>
      </c>
      <c r="D180" s="340"/>
      <c r="E180" s="423">
        <f>SUMIF('Inc base'!C:C,'BR 1'!B180,'Inc base'!G:G)</f>
        <v>14000000</v>
      </c>
    </row>
    <row r="181" spans="2:5" x14ac:dyDescent="0.25">
      <c r="B181" s="422">
        <v>61911065340064</v>
      </c>
      <c r="C181" s="108" t="s">
        <v>7430</v>
      </c>
      <c r="D181" s="340"/>
      <c r="E181" s="423">
        <f>SUMIF('Inc base'!C:C,'BR 1'!B181,'Inc base'!G:G)</f>
        <v>7500000</v>
      </c>
    </row>
    <row r="182" spans="2:5" x14ac:dyDescent="0.25">
      <c r="B182" s="422">
        <v>51502075310034</v>
      </c>
      <c r="C182" s="108" t="s">
        <v>7431</v>
      </c>
      <c r="D182" s="340"/>
      <c r="E182" s="423">
        <f>SUMIF('Inc base'!C:C,'BR 1'!B182,'Inc base'!G:G)</f>
        <v>12000000</v>
      </c>
    </row>
    <row r="183" spans="2:5" x14ac:dyDescent="0.25">
      <c r="B183" s="422">
        <v>51308035260029</v>
      </c>
      <c r="C183" s="108" t="s">
        <v>7432</v>
      </c>
      <c r="D183" s="340"/>
      <c r="E183" s="423">
        <f>SUMIF('Inc base'!C:C,'BR 1'!B183,'Inc base'!G:G)</f>
        <v>9000000</v>
      </c>
    </row>
    <row r="184" spans="2:5" x14ac:dyDescent="0.25">
      <c r="B184" s="422">
        <v>62510015300012</v>
      </c>
      <c r="C184" s="108" t="s">
        <v>7433</v>
      </c>
      <c r="D184" s="340"/>
      <c r="E184" s="423">
        <f>SUMIF('Inc base'!C:C,'BR 1'!B184,'Inc base'!G:G)</f>
        <v>12000000</v>
      </c>
    </row>
    <row r="185" spans="2:5" x14ac:dyDescent="0.25">
      <c r="B185" s="422">
        <v>41411861100054</v>
      </c>
      <c r="C185" s="108" t="s">
        <v>7434</v>
      </c>
      <c r="D185" s="340"/>
      <c r="E185" s="423">
        <f>SUMIF('Inc base'!C:C,'BR 1'!B185,'Inc base'!G:G)</f>
        <v>18000000</v>
      </c>
    </row>
    <row r="186" spans="2:5" x14ac:dyDescent="0.25">
      <c r="B186" s="422">
        <v>32202941170036</v>
      </c>
      <c r="C186" s="108" t="s">
        <v>7435</v>
      </c>
      <c r="D186" s="340"/>
      <c r="E186" s="423">
        <f>SUMIF('Inc base'!C:C,'BR 1'!B186,'Inc base'!G:G)</f>
        <v>0</v>
      </c>
    </row>
    <row r="187" spans="2:5" x14ac:dyDescent="0.25">
      <c r="B187" s="422">
        <v>41108995290039</v>
      </c>
      <c r="C187" s="108" t="s">
        <v>7436</v>
      </c>
      <c r="D187" s="340"/>
      <c r="E187" s="423">
        <f>SUMIF('Inc base'!C:C,'BR 1'!B187,'Inc base'!G:G)</f>
        <v>8500000</v>
      </c>
    </row>
    <row r="188" spans="2:5" x14ac:dyDescent="0.25">
      <c r="B188" s="422">
        <v>61403065300022</v>
      </c>
      <c r="C188" s="108" t="s">
        <v>7437</v>
      </c>
      <c r="D188" s="340"/>
      <c r="E188" s="423">
        <f>SUMIF('Inc base'!C:C,'BR 1'!B188,'Inc base'!G:G)</f>
        <v>11930000</v>
      </c>
    </row>
    <row r="189" spans="2:5" x14ac:dyDescent="0.25">
      <c r="B189" s="422">
        <v>60805035340040</v>
      </c>
      <c r="C189" s="108" t="s">
        <v>7438</v>
      </c>
      <c r="D189" s="340"/>
      <c r="E189" s="423">
        <f>SUMIF('Inc base'!C:C,'BR 1'!B189,'Inc base'!G:G)</f>
        <v>0</v>
      </c>
    </row>
    <row r="190" spans="2:5" x14ac:dyDescent="0.25">
      <c r="B190" s="422">
        <v>42206995350078</v>
      </c>
      <c r="C190" s="108" t="s">
        <v>7439</v>
      </c>
      <c r="D190" s="340"/>
      <c r="E190" s="423">
        <f>SUMIF('Inc base'!C:C,'BR 1'!B190,'Inc base'!G:G)</f>
        <v>10000000</v>
      </c>
    </row>
    <row r="191" spans="2:5" x14ac:dyDescent="0.25">
      <c r="B191" s="422">
        <v>42711901000135</v>
      </c>
      <c r="C191" s="108" t="s">
        <v>7440</v>
      </c>
      <c r="D191" s="340"/>
      <c r="E191" s="423">
        <f>SUMIF('Inc base'!C:C,'BR 1'!B191,'Inc base'!G:G)</f>
        <v>11000000</v>
      </c>
    </row>
    <row r="192" spans="2:5" x14ac:dyDescent="0.25">
      <c r="B192" s="422">
        <v>61905075260052</v>
      </c>
      <c r="C192" s="108" t="s">
        <v>7441</v>
      </c>
      <c r="D192" s="340"/>
      <c r="E192" s="423">
        <f>SUMIF('Inc base'!C:C,'BR 1'!B192,'Inc base'!G:G)</f>
        <v>7500000</v>
      </c>
    </row>
    <row r="193" spans="2:5" x14ac:dyDescent="0.25">
      <c r="B193" s="422">
        <v>62607035310018</v>
      </c>
      <c r="C193" s="108" t="s">
        <v>7442</v>
      </c>
      <c r="D193" s="340"/>
      <c r="E193" s="423">
        <f>SUMIF('Inc base'!C:C,'BR 1'!B193,'Inc base'!G:G)</f>
        <v>18000000</v>
      </c>
    </row>
    <row r="194" spans="2:5" x14ac:dyDescent="0.25">
      <c r="B194" s="422">
        <v>41703845260019</v>
      </c>
      <c r="C194" s="108" t="s">
        <v>7443</v>
      </c>
      <c r="D194" s="340"/>
      <c r="E194" s="423">
        <f>SUMIF('Inc base'!C:C,'BR 1'!B194,'Inc base'!G:G)</f>
        <v>0</v>
      </c>
    </row>
    <row r="195" spans="2:5" x14ac:dyDescent="0.25">
      <c r="B195" s="422">
        <v>42111925260014</v>
      </c>
      <c r="C195" s="108" t="s">
        <v>7444</v>
      </c>
      <c r="D195" s="340"/>
      <c r="E195" s="423">
        <f>SUMIF('Inc base'!C:C,'BR 1'!B195,'Inc base'!G:G)</f>
        <v>7500000</v>
      </c>
    </row>
    <row r="196" spans="2:5" x14ac:dyDescent="0.25">
      <c r="B196" s="422">
        <v>62203075290022</v>
      </c>
      <c r="C196" s="108" t="s">
        <v>7445</v>
      </c>
      <c r="D196" s="340"/>
      <c r="E196" s="423">
        <f>SUMIF('Inc base'!C:C,'BR 1'!B196,'Inc base'!G:G)</f>
        <v>8000000</v>
      </c>
    </row>
    <row r="197" spans="2:5" x14ac:dyDescent="0.25">
      <c r="B197" s="422">
        <v>61110075280029</v>
      </c>
      <c r="C197" s="108" t="s">
        <v>7446</v>
      </c>
      <c r="D197" s="340"/>
      <c r="E197" s="423">
        <f>SUMIF('Inc base'!C:C,'BR 1'!B197,'Inc base'!G:G)</f>
        <v>7500000</v>
      </c>
    </row>
    <row r="198" spans="2:5" x14ac:dyDescent="0.25">
      <c r="B198" s="422">
        <v>41206921110012</v>
      </c>
      <c r="C198" s="108" t="s">
        <v>7447</v>
      </c>
      <c r="D198" s="340"/>
      <c r="E198" s="423">
        <f>SUMIF('Inc base'!C:C,'BR 1'!B198,'Inc base'!G:G)</f>
        <v>0</v>
      </c>
    </row>
    <row r="199" spans="2:5" x14ac:dyDescent="0.25">
      <c r="B199" s="422">
        <v>41904995380015</v>
      </c>
      <c r="C199" s="108" t="s">
        <v>7448</v>
      </c>
      <c r="D199" s="340"/>
      <c r="E199" s="423">
        <f>SUMIF('Inc base'!C:C,'BR 1'!B199,'Inc base'!G:G)</f>
        <v>18000000</v>
      </c>
    </row>
    <row r="200" spans="2:5" x14ac:dyDescent="0.25">
      <c r="B200" s="422">
        <v>52111055260013</v>
      </c>
      <c r="C200" s="108" t="s">
        <v>7449</v>
      </c>
      <c r="D200" s="340"/>
      <c r="E200" s="423">
        <f>SUMIF('Inc base'!C:C,'BR 1'!B200,'Inc base'!G:G)</f>
        <v>7000000</v>
      </c>
    </row>
    <row r="201" spans="2:5" x14ac:dyDescent="0.25">
      <c r="B201" s="422">
        <v>30503760940018</v>
      </c>
      <c r="C201" s="108" t="s">
        <v>7450</v>
      </c>
      <c r="D201" s="340"/>
      <c r="E201" s="423">
        <f>SUMIF('Inc base'!C:C,'BR 1'!B201,'Inc base'!G:G)</f>
        <v>0</v>
      </c>
    </row>
    <row r="202" spans="2:5" x14ac:dyDescent="0.25">
      <c r="B202" s="422">
        <v>50109035280076</v>
      </c>
      <c r="C202" s="108" t="s">
        <v>7451</v>
      </c>
      <c r="D202" s="340"/>
      <c r="E202" s="423">
        <f>SUMIF('Inc base'!C:C,'BR 1'!B202,'Inc base'!G:G)</f>
        <v>0</v>
      </c>
    </row>
    <row r="203" spans="2:5" x14ac:dyDescent="0.25">
      <c r="B203" s="422">
        <v>52011015280018</v>
      </c>
      <c r="C203" s="108" t="s">
        <v>7452</v>
      </c>
      <c r="D203" s="340"/>
      <c r="E203" s="423">
        <f>SUMIF('Inc base'!C:C,'BR 1'!B203,'Inc base'!G:G)</f>
        <v>0</v>
      </c>
    </row>
    <row r="204" spans="2:5" x14ac:dyDescent="0.25">
      <c r="B204" s="422">
        <v>62411065310085</v>
      </c>
      <c r="C204" s="108" t="s">
        <v>7453</v>
      </c>
      <c r="D204" s="340"/>
      <c r="E204" s="423">
        <f>SUMIF('Inc base'!C:C,'BR 1'!B204,'Inc base'!G:G)</f>
        <v>15000000</v>
      </c>
    </row>
    <row r="205" spans="2:5" x14ac:dyDescent="0.25">
      <c r="B205" s="422">
        <v>60412015260012</v>
      </c>
      <c r="C205" s="108" t="s">
        <v>7454</v>
      </c>
      <c r="D205" s="340"/>
      <c r="E205" s="423">
        <f>SUMIF('Inc base'!C:C,'BR 1'!B205,'Inc base'!G:G)</f>
        <v>18000000</v>
      </c>
    </row>
    <row r="206" spans="2:5" x14ac:dyDescent="0.25">
      <c r="B206" s="422">
        <v>60602075260057</v>
      </c>
      <c r="C206" s="108" t="s">
        <v>7455</v>
      </c>
      <c r="D206" s="340"/>
      <c r="E206" s="423">
        <f>SUMIF('Inc base'!C:C,'BR 1'!B206,'Inc base'!G:G)</f>
        <v>7000000</v>
      </c>
    </row>
    <row r="207" spans="2:5" x14ac:dyDescent="0.25">
      <c r="B207" s="422">
        <v>61904055290018</v>
      </c>
      <c r="C207" s="108" t="s">
        <v>7456</v>
      </c>
      <c r="D207" s="340"/>
      <c r="E207" s="423">
        <f>SUMIF('Inc base'!C:C,'BR 1'!B207,'Inc base'!G:G)</f>
        <v>12000000</v>
      </c>
    </row>
    <row r="208" spans="2:5" x14ac:dyDescent="0.25">
      <c r="B208" s="422">
        <v>60806065310029</v>
      </c>
      <c r="C208" s="108" t="s">
        <v>7457</v>
      </c>
      <c r="D208" s="340"/>
      <c r="E208" s="423">
        <f>SUMIF('Inc base'!C:C,'BR 1'!B208,'Inc base'!G:G)</f>
        <v>15000000</v>
      </c>
    </row>
    <row r="209" spans="2:5" x14ac:dyDescent="0.25">
      <c r="B209" s="422">
        <v>60708065350046</v>
      </c>
      <c r="C209" s="108" t="s">
        <v>7458</v>
      </c>
      <c r="D209" s="340"/>
      <c r="E209" s="423">
        <f>SUMIF('Inc base'!C:C,'BR 1'!B209,'Inc base'!G:G)</f>
        <v>15000000</v>
      </c>
    </row>
    <row r="210" spans="2:5" x14ac:dyDescent="0.25">
      <c r="B210" s="422">
        <v>62905035330019</v>
      </c>
      <c r="C210" s="108" t="s">
        <v>7459</v>
      </c>
      <c r="D210" s="340"/>
      <c r="E210" s="423">
        <f>SUMIF('Inc base'!C:C,'BR 1'!B210,'Inc base'!G:G)</f>
        <v>18000000</v>
      </c>
    </row>
    <row r="211" spans="2:5" x14ac:dyDescent="0.25">
      <c r="B211" s="422">
        <v>50501065300027</v>
      </c>
      <c r="C211" s="108" t="s">
        <v>7460</v>
      </c>
      <c r="D211" s="340"/>
      <c r="E211" s="423">
        <f>SUMIF('Inc base'!C:C,'BR 1'!B211,'Inc base'!G:G)</f>
        <v>12000000</v>
      </c>
    </row>
    <row r="212" spans="2:5" x14ac:dyDescent="0.25">
      <c r="B212" s="422">
        <v>41301931100063</v>
      </c>
      <c r="C212" s="108" t="s">
        <v>7461</v>
      </c>
      <c r="D212" s="340"/>
      <c r="E212" s="423">
        <f>SUMIF('Inc base'!C:C,'BR 1'!B212,'Inc base'!G:G)</f>
        <v>7500000</v>
      </c>
    </row>
    <row r="213" spans="2:5" x14ac:dyDescent="0.25">
      <c r="B213" s="422">
        <v>41006995300030</v>
      </c>
      <c r="C213" s="108" t="s">
        <v>7462</v>
      </c>
      <c r="D213" s="340"/>
      <c r="E213" s="423">
        <f>SUMIF('Inc base'!C:C,'BR 1'!B213,'Inc base'!G:G)</f>
        <v>18000000</v>
      </c>
    </row>
    <row r="214" spans="2:5" x14ac:dyDescent="0.25">
      <c r="B214" s="422">
        <v>41811985260034</v>
      </c>
      <c r="C214" s="108" t="s">
        <v>7463</v>
      </c>
      <c r="D214" s="340"/>
      <c r="E214" s="423">
        <f>SUMIF('Inc base'!C:C,'BR 1'!B214,'Inc base'!G:G)</f>
        <v>9000000</v>
      </c>
    </row>
    <row r="215" spans="2:5" x14ac:dyDescent="0.25">
      <c r="B215" s="422">
        <v>60105025300017</v>
      </c>
      <c r="C215" s="108" t="s">
        <v>7464</v>
      </c>
      <c r="D215" s="340"/>
      <c r="E215" s="423">
        <f>SUMIF('Inc base'!C:C,'BR 1'!B215,'Inc base'!G:G)</f>
        <v>0</v>
      </c>
    </row>
    <row r="216" spans="2:5" x14ac:dyDescent="0.25">
      <c r="B216" s="422">
        <v>61408065780058</v>
      </c>
      <c r="C216" s="108" t="s">
        <v>7465</v>
      </c>
      <c r="D216" s="340"/>
      <c r="E216" s="423">
        <f>SUMIF('Inc base'!C:C,'BR 1'!B216,'Inc base'!G:G)</f>
        <v>9000000</v>
      </c>
    </row>
    <row r="217" spans="2:5" x14ac:dyDescent="0.25">
      <c r="B217" s="422">
        <v>62804075260037</v>
      </c>
      <c r="C217" s="108" t="s">
        <v>7466</v>
      </c>
      <c r="D217" s="340"/>
      <c r="E217" s="423">
        <f>SUMIF('Inc base'!C:C,'BR 1'!B217,'Inc base'!G:G)</f>
        <v>15000000</v>
      </c>
    </row>
    <row r="218" spans="2:5" x14ac:dyDescent="0.25">
      <c r="B218" s="422">
        <v>31009961050024</v>
      </c>
      <c r="C218" s="108" t="s">
        <v>7467</v>
      </c>
      <c r="D218" s="340"/>
      <c r="E218" s="423">
        <f>SUMIF('Inc base'!C:C,'BR 1'!B218,'Inc base'!G:G)</f>
        <v>9000000</v>
      </c>
    </row>
    <row r="219" spans="2:5" x14ac:dyDescent="0.25">
      <c r="B219" s="422">
        <v>52104015260017</v>
      </c>
      <c r="C219" s="108" t="s">
        <v>7468</v>
      </c>
      <c r="D219" s="340"/>
      <c r="E219" s="423">
        <f>SUMIF('Inc base'!C:C,'BR 1'!B219,'Inc base'!G:G)</f>
        <v>9300000</v>
      </c>
    </row>
    <row r="220" spans="2:5" x14ac:dyDescent="0.25">
      <c r="B220" s="422">
        <v>60309075380029</v>
      </c>
      <c r="C220" s="108" t="s">
        <v>7469</v>
      </c>
      <c r="D220" s="340"/>
      <c r="E220" s="423">
        <f>SUMIF('Inc base'!C:C,'BR 1'!B220,'Inc base'!G:G)</f>
        <v>7000000</v>
      </c>
    </row>
    <row r="221" spans="2:5" x14ac:dyDescent="0.25">
      <c r="B221" s="422">
        <v>60604065300017</v>
      </c>
      <c r="C221" s="108" t="s">
        <v>7470</v>
      </c>
      <c r="D221" s="340"/>
      <c r="E221" s="423">
        <f>SUMIF('Inc base'!C:C,'BR 1'!B221,'Inc base'!G:G)</f>
        <v>9000000</v>
      </c>
    </row>
    <row r="222" spans="2:5" x14ac:dyDescent="0.25">
      <c r="B222" s="422">
        <v>61709075340028</v>
      </c>
      <c r="C222" s="108" t="s">
        <v>7471</v>
      </c>
      <c r="D222" s="340"/>
      <c r="E222" s="423">
        <f>SUMIF('Inc base'!C:C,'BR 1'!B222,'Inc base'!G:G)</f>
        <v>15000000</v>
      </c>
    </row>
    <row r="223" spans="2:5" x14ac:dyDescent="0.25">
      <c r="B223" s="422">
        <v>62406075300021</v>
      </c>
      <c r="C223" s="108" t="s">
        <v>7472</v>
      </c>
      <c r="D223" s="340"/>
      <c r="E223" s="423">
        <f>SUMIF('Inc base'!C:C,'BR 1'!B223,'Inc base'!G:G)</f>
        <v>15000000</v>
      </c>
    </row>
    <row r="224" spans="2:5" x14ac:dyDescent="0.25">
      <c r="B224" s="422">
        <v>60603005320016</v>
      </c>
      <c r="C224" s="108" t="s">
        <v>7473</v>
      </c>
      <c r="D224" s="340"/>
      <c r="E224" s="423">
        <f>SUMIF('Inc base'!C:C,'BR 1'!B224,'Inc base'!G:G)</f>
        <v>12000000</v>
      </c>
    </row>
    <row r="225" spans="2:5" x14ac:dyDescent="0.25">
      <c r="B225" s="422">
        <v>62212015320057</v>
      </c>
      <c r="C225" s="108" t="s">
        <v>7474</v>
      </c>
      <c r="D225" s="340"/>
      <c r="E225" s="423">
        <f>SUMIF('Inc base'!C:C,'BR 1'!B225,'Inc base'!G:G)</f>
        <v>4000000</v>
      </c>
    </row>
    <row r="226" spans="2:5" x14ac:dyDescent="0.25">
      <c r="B226" s="422">
        <v>52306065280038</v>
      </c>
      <c r="C226" s="108" t="s">
        <v>7475</v>
      </c>
      <c r="D226" s="340"/>
      <c r="E226" s="423">
        <f>SUMIF('Inc base'!C:C,'BR 1'!B226,'Inc base'!G:G)</f>
        <v>11000000</v>
      </c>
    </row>
    <row r="227" spans="2:5" x14ac:dyDescent="0.25">
      <c r="B227" s="422">
        <v>31610961010022</v>
      </c>
      <c r="C227" s="108" t="s">
        <v>7476</v>
      </c>
      <c r="D227" s="340"/>
      <c r="E227" s="423">
        <f>SUMIF('Inc base'!C:C,'BR 1'!B227,'Inc base'!G:G)</f>
        <v>9000000</v>
      </c>
    </row>
    <row r="228" spans="2:5" x14ac:dyDescent="0.25">
      <c r="B228" s="422">
        <v>62210026450053</v>
      </c>
      <c r="C228" s="108" t="s">
        <v>7477</v>
      </c>
      <c r="D228" s="340"/>
      <c r="E228" s="423">
        <f>SUMIF('Inc base'!C:C,'BR 1'!B228,'Inc base'!G:G)</f>
        <v>0</v>
      </c>
    </row>
    <row r="229" spans="2:5" x14ac:dyDescent="0.25">
      <c r="B229" s="422">
        <v>40201995260011</v>
      </c>
      <c r="C229" s="108" t="s">
        <v>7478</v>
      </c>
      <c r="D229" s="340"/>
      <c r="E229" s="423">
        <f>SUMIF('Inc base'!C:C,'BR 1'!B229,'Inc base'!G:G)</f>
        <v>0</v>
      </c>
    </row>
    <row r="230" spans="2:5" x14ac:dyDescent="0.25">
      <c r="B230" s="422">
        <v>60101075260080</v>
      </c>
      <c r="C230" s="108" t="s">
        <v>7479</v>
      </c>
      <c r="D230" s="340"/>
      <c r="E230" s="423">
        <f>SUMIF('Inc base'!C:C,'BR 1'!B230,'Inc base'!G:G)</f>
        <v>15000000</v>
      </c>
    </row>
    <row r="231" spans="2:5" x14ac:dyDescent="0.25">
      <c r="B231" s="422">
        <v>61305075270039</v>
      </c>
      <c r="C231" s="108" t="s">
        <v>7480</v>
      </c>
      <c r="D231" s="340"/>
      <c r="E231" s="423">
        <f>SUMIF('Inc base'!C:C,'BR 1'!B231,'Inc base'!G:G)</f>
        <v>10500000</v>
      </c>
    </row>
    <row r="232" spans="2:5" x14ac:dyDescent="0.25">
      <c r="B232" s="422">
        <v>61701005340032</v>
      </c>
      <c r="C232" s="108" t="s">
        <v>7481</v>
      </c>
      <c r="D232" s="340"/>
      <c r="E232" s="423">
        <f>SUMIF('Inc base'!C:C,'BR 1'!B232,'Inc base'!G:G)</f>
        <v>9000000</v>
      </c>
    </row>
    <row r="233" spans="2:5" x14ac:dyDescent="0.25">
      <c r="B233" s="422">
        <v>62106025280011</v>
      </c>
      <c r="C233" s="108" t="s">
        <v>7482</v>
      </c>
      <c r="D233" s="340"/>
      <c r="E233" s="423">
        <f>SUMIF('Inc base'!C:C,'BR 1'!B233,'Inc base'!G:G)</f>
        <v>18000000</v>
      </c>
    </row>
    <row r="234" spans="2:5" x14ac:dyDescent="0.25">
      <c r="B234" s="422">
        <v>50808075260043</v>
      </c>
      <c r="C234" s="108" t="s">
        <v>7483</v>
      </c>
      <c r="D234" s="340"/>
      <c r="E234" s="423">
        <f>SUMIF('Inc base'!C:C,'BR 1'!B234,'Inc base'!G:G)</f>
        <v>12000000</v>
      </c>
    </row>
    <row r="235" spans="2:5" x14ac:dyDescent="0.25">
      <c r="B235" s="422">
        <v>32810837090012</v>
      </c>
      <c r="C235" s="108" t="s">
        <v>7484</v>
      </c>
      <c r="D235" s="340"/>
      <c r="E235" s="423">
        <f>SUMIF('Inc base'!C:C,'BR 1'!B235,'Inc base'!G:G)</f>
        <v>10000000</v>
      </c>
    </row>
    <row r="236" spans="2:5" x14ac:dyDescent="0.25">
      <c r="B236" s="422">
        <v>50102075320072</v>
      </c>
      <c r="C236" s="108" t="s">
        <v>7485</v>
      </c>
      <c r="D236" s="340"/>
      <c r="E236" s="423">
        <f>SUMIF('Inc base'!C:C,'BR 1'!B236,'Inc base'!G:G)</f>
        <v>9000000</v>
      </c>
    </row>
    <row r="237" spans="2:5" x14ac:dyDescent="0.25">
      <c r="B237" s="422">
        <v>52003025380022</v>
      </c>
      <c r="C237" s="108" t="s">
        <v>7486</v>
      </c>
      <c r="D237" s="340"/>
      <c r="E237" s="423">
        <f>SUMIF('Inc base'!C:C,'BR 1'!B237,'Inc base'!G:G)</f>
        <v>6400000</v>
      </c>
    </row>
    <row r="238" spans="2:5" x14ac:dyDescent="0.25">
      <c r="B238" s="422">
        <v>42503954070034</v>
      </c>
      <c r="C238" s="108" t="s">
        <v>7487</v>
      </c>
      <c r="D238" s="340"/>
      <c r="E238" s="423">
        <f>SUMIF('Inc base'!C:C,'BR 1'!B238,'Inc base'!G:G)</f>
        <v>13761000</v>
      </c>
    </row>
    <row r="239" spans="2:5" x14ac:dyDescent="0.25">
      <c r="B239" s="422">
        <v>61306025260016</v>
      </c>
      <c r="C239" s="108" t="s">
        <v>7488</v>
      </c>
      <c r="D239" s="340"/>
      <c r="E239" s="423">
        <f>SUMIF('Inc base'!C:C,'BR 1'!B239,'Inc base'!G:G)</f>
        <v>0</v>
      </c>
    </row>
    <row r="240" spans="2:5" x14ac:dyDescent="0.25">
      <c r="B240" s="422">
        <v>62607055380028</v>
      </c>
      <c r="C240" s="108" t="s">
        <v>7489</v>
      </c>
      <c r="D240" s="340"/>
      <c r="E240" s="423">
        <f>SUMIF('Inc base'!C:C,'BR 1'!B240,'Inc base'!G:G)</f>
        <v>15150000</v>
      </c>
    </row>
    <row r="241" spans="2:5" x14ac:dyDescent="0.25">
      <c r="B241" s="422">
        <v>51311065280020</v>
      </c>
      <c r="C241" s="108" t="s">
        <v>7490</v>
      </c>
      <c r="D241" s="340"/>
      <c r="E241" s="423">
        <f>SUMIF('Inc base'!C:C,'BR 1'!B241,'Inc base'!G:G)</f>
        <v>9000000</v>
      </c>
    </row>
    <row r="242" spans="2:5" x14ac:dyDescent="0.25">
      <c r="B242" s="422">
        <v>31903975260016</v>
      </c>
      <c r="C242" s="108" t="s">
        <v>7491</v>
      </c>
      <c r="D242" s="340"/>
      <c r="E242" s="423">
        <f>SUMIF('Inc base'!C:C,'BR 1'!B242,'Inc base'!G:G)</f>
        <v>9000000</v>
      </c>
    </row>
    <row r="243" spans="2:5" x14ac:dyDescent="0.25">
      <c r="B243" s="422">
        <v>61504065260041</v>
      </c>
      <c r="C243" s="108" t="s">
        <v>7492</v>
      </c>
      <c r="D243" s="340"/>
      <c r="E243" s="423">
        <f>SUMIF('Inc base'!C:C,'BR 1'!B243,'Inc base'!G:G)</f>
        <v>15000000</v>
      </c>
    </row>
    <row r="244" spans="2:5" x14ac:dyDescent="0.25">
      <c r="B244" s="422">
        <v>60812005260040</v>
      </c>
      <c r="C244" s="108" t="s">
        <v>7493</v>
      </c>
      <c r="D244" s="340"/>
      <c r="E244" s="423">
        <f>SUMIF('Inc base'!C:C,'BR 1'!B244,'Inc base'!G:G)</f>
        <v>7500000</v>
      </c>
    </row>
    <row r="245" spans="2:5" x14ac:dyDescent="0.25">
      <c r="B245" s="422">
        <v>40606871000019</v>
      </c>
      <c r="C245" s="108" t="s">
        <v>7494</v>
      </c>
      <c r="D245" s="340"/>
      <c r="E245" s="423">
        <f>SUMIF('Inc base'!C:C,'BR 1'!B245,'Inc base'!G:G)</f>
        <v>0</v>
      </c>
    </row>
    <row r="246" spans="2:5" x14ac:dyDescent="0.25">
      <c r="B246" s="422">
        <v>43101954310108</v>
      </c>
      <c r="C246" s="108" t="s">
        <v>7495</v>
      </c>
      <c r="D246" s="340"/>
      <c r="E246" s="423">
        <f>SUMIF('Inc base'!C:C,'BR 1'!B246,'Inc base'!G:G)</f>
        <v>9000000</v>
      </c>
    </row>
    <row r="247" spans="2:5" x14ac:dyDescent="0.25">
      <c r="B247" s="422">
        <v>61406035290015</v>
      </c>
      <c r="C247" s="108" t="s">
        <v>7496</v>
      </c>
      <c r="D247" s="340"/>
      <c r="E247" s="423">
        <f>SUMIF('Inc base'!C:C,'BR 1'!B247,'Inc base'!G:G)</f>
        <v>0</v>
      </c>
    </row>
    <row r="248" spans="2:5" x14ac:dyDescent="0.25">
      <c r="B248" s="422">
        <v>51308055130045</v>
      </c>
      <c r="C248" s="108" t="s">
        <v>7497</v>
      </c>
      <c r="D248" s="340"/>
      <c r="E248" s="423">
        <f>SUMIF('Inc base'!C:C,'BR 1'!B248,'Inc base'!G:G)</f>
        <v>0</v>
      </c>
    </row>
    <row r="249" spans="2:5" x14ac:dyDescent="0.25">
      <c r="B249" s="422">
        <v>50506065350010</v>
      </c>
      <c r="C249" s="108" t="s">
        <v>7498</v>
      </c>
      <c r="D249" s="340"/>
      <c r="E249" s="423">
        <f>SUMIF('Inc base'!C:C,'BR 1'!B249,'Inc base'!G:G)</f>
        <v>9500000</v>
      </c>
    </row>
    <row r="250" spans="2:5" x14ac:dyDescent="0.25">
      <c r="B250" s="422">
        <v>60708065340018</v>
      </c>
      <c r="C250" s="108" t="s">
        <v>7499</v>
      </c>
      <c r="D250" s="340"/>
      <c r="E250" s="423">
        <f>SUMIF('Inc base'!C:C,'BR 1'!B250,'Inc base'!G:G)</f>
        <v>7500000</v>
      </c>
    </row>
    <row r="251" spans="2:5" x14ac:dyDescent="0.25">
      <c r="B251" s="422">
        <v>41302891120023</v>
      </c>
      <c r="C251" s="108" t="s">
        <v>7500</v>
      </c>
      <c r="D251" s="340"/>
      <c r="E251" s="423">
        <f>SUMIF('Inc base'!C:C,'BR 1'!B251,'Inc base'!G:G)</f>
        <v>9000000</v>
      </c>
    </row>
    <row r="252" spans="2:5" x14ac:dyDescent="0.25">
      <c r="B252" s="422">
        <v>62109065350032</v>
      </c>
      <c r="C252" s="108" t="s">
        <v>7501</v>
      </c>
      <c r="D252" s="340"/>
      <c r="E252" s="423">
        <f>SUMIF('Inc base'!C:C,'BR 1'!B252,'Inc base'!G:G)</f>
        <v>15000000</v>
      </c>
    </row>
    <row r="253" spans="2:5" x14ac:dyDescent="0.25">
      <c r="B253" s="422">
        <v>61612075260033</v>
      </c>
      <c r="C253" s="108" t="s">
        <v>7502</v>
      </c>
      <c r="D253" s="340"/>
      <c r="E253" s="423">
        <f>SUMIF('Inc base'!C:C,'BR 1'!B253,'Inc base'!G:G)</f>
        <v>3300000</v>
      </c>
    </row>
    <row r="254" spans="2:5" x14ac:dyDescent="0.25">
      <c r="B254" s="422">
        <v>41407781050076</v>
      </c>
      <c r="C254" s="108" t="s">
        <v>7503</v>
      </c>
      <c r="D254" s="340"/>
      <c r="E254" s="423">
        <f>SUMIF('Inc base'!C:C,'BR 1'!B254,'Inc base'!G:G)</f>
        <v>6000000</v>
      </c>
    </row>
    <row r="255" spans="2:5" x14ac:dyDescent="0.25">
      <c r="B255" s="422">
        <v>50712065260044</v>
      </c>
      <c r="C255" s="108" t="s">
        <v>7504</v>
      </c>
      <c r="D255" s="340"/>
      <c r="E255" s="423">
        <f>SUMIF('Inc base'!C:C,'BR 1'!B255,'Inc base'!G:G)</f>
        <v>9000000</v>
      </c>
    </row>
    <row r="256" spans="2:5" x14ac:dyDescent="0.25">
      <c r="B256" s="422">
        <v>41405891931069</v>
      </c>
      <c r="C256" s="108" t="s">
        <v>7505</v>
      </c>
      <c r="D256" s="340"/>
      <c r="E256" s="423">
        <f>SUMIF('Inc base'!C:C,'BR 1'!B256,'Inc base'!G:G)</f>
        <v>13000000</v>
      </c>
    </row>
    <row r="257" spans="2:5" x14ac:dyDescent="0.25">
      <c r="B257" s="422">
        <v>40708821050023</v>
      </c>
      <c r="C257" s="108" t="s">
        <v>7506</v>
      </c>
      <c r="D257" s="340"/>
      <c r="E257" s="423">
        <f>SUMIF('Inc base'!C:C,'BR 1'!B257,'Inc base'!G:G)</f>
        <v>13880000</v>
      </c>
    </row>
    <row r="258" spans="2:5" x14ac:dyDescent="0.25">
      <c r="B258" s="422">
        <v>40607941170144</v>
      </c>
      <c r="C258" s="108" t="s">
        <v>7507</v>
      </c>
      <c r="D258" s="340"/>
      <c r="E258" s="423">
        <f>SUMIF('Inc base'!C:C,'BR 1'!B258,'Inc base'!G:G)</f>
        <v>7500000</v>
      </c>
    </row>
    <row r="259" spans="2:5" x14ac:dyDescent="0.25">
      <c r="B259" s="422">
        <v>53012025320041</v>
      </c>
      <c r="C259" s="108" t="s">
        <v>7508</v>
      </c>
      <c r="D259" s="340"/>
      <c r="E259" s="423">
        <f>SUMIF('Inc base'!C:C,'BR 1'!B259,'Inc base'!G:G)</f>
        <v>4000000</v>
      </c>
    </row>
    <row r="260" spans="2:5" x14ac:dyDescent="0.25">
      <c r="B260" s="422">
        <v>40401810970015</v>
      </c>
      <c r="C260" s="108" t="s">
        <v>7509</v>
      </c>
      <c r="D260" s="340"/>
      <c r="E260" s="423">
        <f>SUMIF('Inc base'!C:C,'BR 1'!B260,'Inc base'!G:G)</f>
        <v>500000</v>
      </c>
    </row>
    <row r="261" spans="2:5" x14ac:dyDescent="0.25">
      <c r="B261" s="422">
        <v>31407995380012</v>
      </c>
      <c r="C261" s="108" t="s">
        <v>7510</v>
      </c>
      <c r="D261" s="340"/>
      <c r="E261" s="423">
        <f>SUMIF('Inc base'!C:C,'BR 1'!B261,'Inc base'!G:G)</f>
        <v>9000000</v>
      </c>
    </row>
    <row r="262" spans="2:5" x14ac:dyDescent="0.25">
      <c r="B262" s="422">
        <v>51206075210018</v>
      </c>
      <c r="C262" s="108" t="s">
        <v>7511</v>
      </c>
      <c r="D262" s="340"/>
      <c r="E262" s="423">
        <f>SUMIF('Inc base'!C:C,'BR 1'!B262,'Inc base'!G:G)</f>
        <v>12000000</v>
      </c>
    </row>
    <row r="263" spans="2:5" x14ac:dyDescent="0.25">
      <c r="B263" s="422">
        <v>42509825350018</v>
      </c>
      <c r="C263" s="108" t="s">
        <v>7512</v>
      </c>
      <c r="D263" s="340"/>
      <c r="E263" s="423">
        <f>SUMIF('Inc base'!C:C,'BR 1'!B263,'Inc base'!G:G)</f>
        <v>15000000</v>
      </c>
    </row>
    <row r="264" spans="2:5" x14ac:dyDescent="0.25">
      <c r="B264" s="422">
        <v>42003861150019</v>
      </c>
      <c r="C264" s="108" t="s">
        <v>7513</v>
      </c>
      <c r="D264" s="340"/>
      <c r="E264" s="423">
        <f>SUMIF('Inc base'!C:C,'BR 1'!B264,'Inc base'!G:G)</f>
        <v>0</v>
      </c>
    </row>
    <row r="265" spans="2:5" x14ac:dyDescent="0.25">
      <c r="B265" s="422">
        <v>41805851140054</v>
      </c>
      <c r="C265" s="108" t="s">
        <v>7514</v>
      </c>
      <c r="D265" s="340"/>
      <c r="E265" s="423">
        <f>SUMIF('Inc base'!C:C,'BR 1'!B265,'Inc base'!G:G)</f>
        <v>0</v>
      </c>
    </row>
    <row r="266" spans="2:5" x14ac:dyDescent="0.25">
      <c r="B266" s="422">
        <v>31207911000082</v>
      </c>
      <c r="C266" s="108" t="s">
        <v>7515</v>
      </c>
      <c r="D266" s="340"/>
      <c r="E266" s="423">
        <f>SUMIF('Inc base'!C:C,'BR 1'!B266,'Inc base'!G:G)</f>
        <v>0</v>
      </c>
    </row>
    <row r="267" spans="2:5" x14ac:dyDescent="0.25">
      <c r="B267" s="422">
        <v>41607911010011</v>
      </c>
      <c r="C267" s="108" t="s">
        <v>7516</v>
      </c>
      <c r="D267" s="340"/>
      <c r="E267" s="423">
        <f>SUMIF('Inc base'!C:C,'BR 1'!B267,'Inc base'!G:G)</f>
        <v>11000000</v>
      </c>
    </row>
    <row r="268" spans="2:5" x14ac:dyDescent="0.25">
      <c r="B268" s="422">
        <v>41302975360039</v>
      </c>
      <c r="C268" s="108" t="s">
        <v>7517</v>
      </c>
      <c r="D268" s="340"/>
      <c r="E268" s="423">
        <f>SUMIF('Inc base'!C:C,'BR 1'!B268,'Inc base'!G:G)</f>
        <v>12000000</v>
      </c>
    </row>
    <row r="269" spans="2:5" x14ac:dyDescent="0.25">
      <c r="B269" s="422">
        <v>52708037130020</v>
      </c>
      <c r="C269" s="108" t="s">
        <v>7518</v>
      </c>
      <c r="D269" s="340"/>
      <c r="E269" s="423">
        <f>SUMIF('Inc base'!C:C,'BR 1'!B269,'Inc base'!G:G)</f>
        <v>18000000</v>
      </c>
    </row>
    <row r="270" spans="2:5" x14ac:dyDescent="0.25">
      <c r="B270" s="422">
        <v>33011871000031</v>
      </c>
      <c r="C270" s="108" t="s">
        <v>7519</v>
      </c>
      <c r="D270" s="340"/>
      <c r="E270" s="423">
        <f>SUMIF('Inc base'!C:C,'BR 1'!B270,'Inc base'!G:G)</f>
        <v>1000000</v>
      </c>
    </row>
    <row r="271" spans="2:5" x14ac:dyDescent="0.25">
      <c r="B271" s="422">
        <v>61506065310081</v>
      </c>
      <c r="C271" s="108" t="s">
        <v>7520</v>
      </c>
      <c r="D271" s="340"/>
      <c r="E271" s="423">
        <f>SUMIF('Inc base'!C:C,'BR 1'!B271,'Inc base'!G:G)</f>
        <v>7500000</v>
      </c>
    </row>
    <row r="272" spans="2:5" x14ac:dyDescent="0.25">
      <c r="B272" s="422">
        <v>42903961010010</v>
      </c>
      <c r="C272" s="108" t="s">
        <v>7521</v>
      </c>
      <c r="D272" s="340"/>
      <c r="E272" s="423">
        <f>SUMIF('Inc base'!C:C,'BR 1'!B272,'Inc base'!G:G)</f>
        <v>7500000</v>
      </c>
    </row>
    <row r="273" spans="2:5" x14ac:dyDescent="0.25">
      <c r="B273" s="422">
        <v>40611925340010</v>
      </c>
      <c r="C273" s="108" t="s">
        <v>7522</v>
      </c>
      <c r="D273" s="340"/>
      <c r="E273" s="423">
        <f>SUMIF('Inc base'!C:C,'BR 1'!B273,'Inc base'!G:G)</f>
        <v>18000000</v>
      </c>
    </row>
    <row r="274" spans="2:5" x14ac:dyDescent="0.25">
      <c r="B274" s="422">
        <v>62802035270016</v>
      </c>
      <c r="C274" s="108" t="s">
        <v>7523</v>
      </c>
      <c r="D274" s="340"/>
      <c r="E274" s="423">
        <f>SUMIF('Inc base'!C:C,'BR 1'!B274,'Inc base'!G:G)</f>
        <v>0</v>
      </c>
    </row>
    <row r="275" spans="2:5" x14ac:dyDescent="0.25">
      <c r="B275" s="422">
        <v>62010075290011</v>
      </c>
      <c r="C275" s="108" t="s">
        <v>7524</v>
      </c>
      <c r="D275" s="340"/>
      <c r="E275" s="423">
        <f>SUMIF('Inc base'!C:C,'BR 1'!B275,'Inc base'!G:G)</f>
        <v>15000000</v>
      </c>
    </row>
    <row r="276" spans="2:5" x14ac:dyDescent="0.25">
      <c r="B276" s="422">
        <v>42310955910016</v>
      </c>
      <c r="C276" s="108" t="s">
        <v>7525</v>
      </c>
      <c r="D276" s="340"/>
      <c r="E276" s="423">
        <f>SUMIF('Inc base'!C:C,'BR 1'!B276,'Inc base'!G:G)</f>
        <v>18000000</v>
      </c>
    </row>
    <row r="277" spans="2:5" x14ac:dyDescent="0.25">
      <c r="B277" s="422">
        <v>61102075440084</v>
      </c>
      <c r="C277" s="108" t="s">
        <v>7526</v>
      </c>
      <c r="D277" s="340"/>
      <c r="E277" s="423">
        <f>SUMIF('Inc base'!C:C,'BR 1'!B277,'Inc base'!G:G)</f>
        <v>7500000</v>
      </c>
    </row>
    <row r="278" spans="2:5" x14ac:dyDescent="0.25">
      <c r="B278" s="422">
        <v>60805045310053</v>
      </c>
      <c r="C278" s="108" t="s">
        <v>7527</v>
      </c>
      <c r="D278" s="340"/>
      <c r="E278" s="423">
        <f>SUMIF('Inc base'!C:C,'BR 1'!B278,'Inc base'!G:G)</f>
        <v>0</v>
      </c>
    </row>
    <row r="279" spans="2:5" x14ac:dyDescent="0.25">
      <c r="B279" s="422">
        <v>41601891140041</v>
      </c>
      <c r="C279" s="108" t="s">
        <v>7528</v>
      </c>
      <c r="D279" s="340"/>
      <c r="E279" s="423">
        <f>SUMIF('Inc base'!C:C,'BR 1'!B279,'Inc base'!G:G)</f>
        <v>6000000</v>
      </c>
    </row>
    <row r="280" spans="2:5" x14ac:dyDescent="0.25">
      <c r="B280" s="422">
        <v>40109770920029</v>
      </c>
      <c r="C280" s="108" t="s">
        <v>7529</v>
      </c>
      <c r="D280" s="340"/>
      <c r="E280" s="423">
        <f>SUMIF('Inc base'!C:C,'BR 1'!B280,'Inc base'!G:G)</f>
        <v>0</v>
      </c>
    </row>
    <row r="281" spans="2:5" x14ac:dyDescent="0.25">
      <c r="B281" s="422">
        <v>52910046070026</v>
      </c>
      <c r="C281" s="108" t="s">
        <v>7530</v>
      </c>
      <c r="D281" s="340"/>
      <c r="E281" s="423">
        <f>SUMIF('Inc base'!C:C,'BR 1'!B281,'Inc base'!G:G)</f>
        <v>9326000</v>
      </c>
    </row>
    <row r="282" spans="2:5" x14ac:dyDescent="0.25">
      <c r="B282" s="422">
        <v>43008995330019</v>
      </c>
      <c r="C282" s="108" t="s">
        <v>7531</v>
      </c>
      <c r="D282" s="340"/>
      <c r="E282" s="423">
        <f>SUMIF('Inc base'!C:C,'BR 1'!B282,'Inc base'!G:G)</f>
        <v>0</v>
      </c>
    </row>
    <row r="283" spans="2:5" x14ac:dyDescent="0.25">
      <c r="B283" s="422">
        <v>62508075260012</v>
      </c>
      <c r="C283" s="108" t="s">
        <v>7532</v>
      </c>
      <c r="D283" s="340"/>
      <c r="E283" s="423">
        <f>SUMIF('Inc base'!C:C,'BR 1'!B283,'Inc base'!G:G)</f>
        <v>9000000</v>
      </c>
    </row>
    <row r="284" spans="2:5" x14ac:dyDescent="0.25">
      <c r="B284" s="422">
        <v>60607065260055</v>
      </c>
      <c r="C284" s="108" t="s">
        <v>7533</v>
      </c>
      <c r="D284" s="340"/>
      <c r="E284" s="423">
        <f>SUMIF('Inc base'!C:C,'BR 1'!B284,'Inc base'!G:G)</f>
        <v>15000000</v>
      </c>
    </row>
    <row r="285" spans="2:5" x14ac:dyDescent="0.25">
      <c r="B285" s="422">
        <v>60207065300012</v>
      </c>
      <c r="C285" s="108" t="s">
        <v>7534</v>
      </c>
      <c r="D285" s="340"/>
      <c r="E285" s="423">
        <f>SUMIF('Inc base'!C:C,'BR 1'!B285,'Inc base'!G:G)</f>
        <v>8000000</v>
      </c>
    </row>
    <row r="286" spans="2:5" x14ac:dyDescent="0.25">
      <c r="B286" s="422">
        <v>50304065300017</v>
      </c>
      <c r="C286" s="108" t="s">
        <v>7535</v>
      </c>
      <c r="D286" s="340"/>
      <c r="E286" s="423">
        <f>SUMIF('Inc base'!C:C,'BR 1'!B286,'Inc base'!G:G)</f>
        <v>12000000</v>
      </c>
    </row>
    <row r="287" spans="2:5" x14ac:dyDescent="0.25">
      <c r="B287" s="422">
        <v>62706065280060</v>
      </c>
      <c r="C287" s="108" t="s">
        <v>7536</v>
      </c>
      <c r="D287" s="340"/>
      <c r="E287" s="423">
        <f>SUMIF('Inc base'!C:C,'BR 1'!B287,'Inc base'!G:G)</f>
        <v>12500000</v>
      </c>
    </row>
    <row r="288" spans="2:5" x14ac:dyDescent="0.25">
      <c r="B288" s="422">
        <v>61908065300015</v>
      </c>
      <c r="C288" s="108" t="s">
        <v>7537</v>
      </c>
      <c r="D288" s="340"/>
      <c r="E288" s="423">
        <f>SUMIF('Inc base'!C:C,'BR 1'!B288,'Inc base'!G:G)</f>
        <v>7500000</v>
      </c>
    </row>
    <row r="289" spans="2:5" x14ac:dyDescent="0.25">
      <c r="B289" s="422">
        <v>62406075290023</v>
      </c>
      <c r="C289" s="108" t="s">
        <v>7538</v>
      </c>
      <c r="D289" s="340"/>
      <c r="E289" s="423">
        <f>SUMIF('Inc base'!C:C,'BR 1'!B289,'Inc base'!G:G)</f>
        <v>15000000</v>
      </c>
    </row>
    <row r="290" spans="2:5" x14ac:dyDescent="0.25">
      <c r="B290" s="422">
        <v>61402025260015</v>
      </c>
      <c r="C290" s="108" t="s">
        <v>7539</v>
      </c>
      <c r="D290" s="340"/>
      <c r="E290" s="423">
        <f>SUMIF('Inc base'!C:C,'BR 1'!B290,'Inc base'!G:G)</f>
        <v>12000000</v>
      </c>
    </row>
    <row r="291" spans="2:5" x14ac:dyDescent="0.25">
      <c r="B291" s="422">
        <v>43012985280015</v>
      </c>
      <c r="C291" s="108" t="s">
        <v>7540</v>
      </c>
      <c r="D291" s="340"/>
      <c r="E291" s="423">
        <f>SUMIF('Inc base'!C:C,'BR 1'!B291,'Inc base'!G:G)</f>
        <v>18000000</v>
      </c>
    </row>
    <row r="292" spans="2:5" x14ac:dyDescent="0.25">
      <c r="B292" s="422">
        <v>62810066100028</v>
      </c>
      <c r="C292" s="108" t="s">
        <v>7541</v>
      </c>
      <c r="D292" s="340"/>
      <c r="E292" s="423">
        <f>SUMIF('Inc base'!C:C,'BR 1'!B292,'Inc base'!G:G)</f>
        <v>0</v>
      </c>
    </row>
    <row r="293" spans="2:5" x14ac:dyDescent="0.25">
      <c r="B293" s="422">
        <v>62006005280023</v>
      </c>
      <c r="C293" s="108" t="s">
        <v>7542</v>
      </c>
      <c r="D293" s="340"/>
      <c r="E293" s="423">
        <f>SUMIF('Inc base'!C:C,'BR 1'!B293,'Inc base'!G:G)</f>
        <v>0</v>
      </c>
    </row>
    <row r="294" spans="2:5" x14ac:dyDescent="0.25">
      <c r="B294" s="422">
        <v>60507075370011</v>
      </c>
      <c r="C294" s="108" t="s">
        <v>7543</v>
      </c>
      <c r="D294" s="340"/>
      <c r="E294" s="423">
        <f>SUMIF('Inc base'!C:C,'BR 1'!B294,'Inc base'!G:G)</f>
        <v>15000000</v>
      </c>
    </row>
    <row r="295" spans="2:5" x14ac:dyDescent="0.25">
      <c r="B295" s="422">
        <v>61304075300014</v>
      </c>
      <c r="C295" s="108" t="s">
        <v>7544</v>
      </c>
      <c r="D295" s="340"/>
      <c r="E295" s="423">
        <f>SUMIF('Inc base'!C:C,'BR 1'!B295,'Inc base'!G:G)</f>
        <v>15000000</v>
      </c>
    </row>
    <row r="296" spans="2:5" x14ac:dyDescent="0.25">
      <c r="B296" s="422">
        <v>60206065360042</v>
      </c>
      <c r="C296" s="108" t="s">
        <v>7545</v>
      </c>
      <c r="D296" s="340"/>
      <c r="E296" s="423">
        <f>SUMIF('Inc base'!C:C,'BR 1'!B296,'Inc base'!G:G)</f>
        <v>10000000</v>
      </c>
    </row>
    <row r="297" spans="2:5" x14ac:dyDescent="0.25">
      <c r="B297" s="422">
        <v>40906961000016</v>
      </c>
      <c r="C297" s="108" t="s">
        <v>7546</v>
      </c>
      <c r="D297" s="340"/>
      <c r="E297" s="423">
        <f>SUMIF('Inc base'!C:C,'BR 1'!B297,'Inc base'!G:G)</f>
        <v>18000000</v>
      </c>
    </row>
    <row r="298" spans="2:5" x14ac:dyDescent="0.25">
      <c r="B298" s="422">
        <v>51602045290022</v>
      </c>
      <c r="C298" s="108" t="s">
        <v>7547</v>
      </c>
      <c r="D298" s="340"/>
      <c r="E298" s="423">
        <f>SUMIF('Inc base'!C:C,'BR 1'!B298,'Inc base'!G:G)</f>
        <v>0</v>
      </c>
    </row>
    <row r="299" spans="2:5" x14ac:dyDescent="0.25">
      <c r="B299" s="422">
        <v>62711065260044</v>
      </c>
      <c r="C299" s="108" t="s">
        <v>7548</v>
      </c>
      <c r="D299" s="340"/>
      <c r="E299" s="423">
        <f>SUMIF('Inc base'!C:C,'BR 1'!B299,'Inc base'!G:G)</f>
        <v>7500000</v>
      </c>
    </row>
    <row r="300" spans="2:5" x14ac:dyDescent="0.25">
      <c r="B300" s="422">
        <v>60908055360017</v>
      </c>
      <c r="C300" s="108" t="s">
        <v>7549</v>
      </c>
      <c r="D300" s="340"/>
      <c r="E300" s="423">
        <f>SUMIF('Inc base'!C:C,'BR 1'!B300,'Inc base'!G:G)</f>
        <v>9000000</v>
      </c>
    </row>
    <row r="301" spans="2:5" x14ac:dyDescent="0.25">
      <c r="B301" s="422">
        <v>42907841070134</v>
      </c>
      <c r="C301" s="108" t="s">
        <v>7550</v>
      </c>
      <c r="D301" s="340"/>
      <c r="E301" s="423">
        <f>SUMIF('Inc base'!C:C,'BR 1'!B301,'Inc base'!G:G)</f>
        <v>18000000</v>
      </c>
    </row>
    <row r="302" spans="2:5" x14ac:dyDescent="0.25">
      <c r="B302" s="422">
        <v>30104995330029</v>
      </c>
      <c r="C302" s="108" t="s">
        <v>7551</v>
      </c>
      <c r="D302" s="340"/>
      <c r="E302" s="423">
        <f>SUMIF('Inc base'!C:C,'BR 1'!B302,'Inc base'!G:G)</f>
        <v>18000000</v>
      </c>
    </row>
    <row r="303" spans="2:5" x14ac:dyDescent="0.25">
      <c r="B303" s="422">
        <v>62903065300013</v>
      </c>
      <c r="C303" s="108" t="s">
        <v>7552</v>
      </c>
      <c r="D303" s="340"/>
      <c r="E303" s="423">
        <f>SUMIF('Inc base'!C:C,'BR 1'!B303,'Inc base'!G:G)</f>
        <v>10000000</v>
      </c>
    </row>
    <row r="304" spans="2:5" x14ac:dyDescent="0.25">
      <c r="B304" s="422">
        <v>61508065300059</v>
      </c>
      <c r="C304" s="108" t="s">
        <v>7553</v>
      </c>
      <c r="D304" s="340"/>
      <c r="E304" s="423">
        <f>SUMIF('Inc base'!C:C,'BR 1'!B304,'Inc base'!G:G)</f>
        <v>8000000</v>
      </c>
    </row>
    <row r="305" spans="2:5" x14ac:dyDescent="0.25">
      <c r="B305" s="422">
        <v>60708035310016</v>
      </c>
      <c r="C305" s="108" t="s">
        <v>7554</v>
      </c>
      <c r="D305" s="340"/>
      <c r="E305" s="423">
        <f>SUMIF('Inc base'!C:C,'BR 1'!B305,'Inc base'!G:G)</f>
        <v>18000000</v>
      </c>
    </row>
    <row r="306" spans="2:5" x14ac:dyDescent="0.25">
      <c r="B306" s="422">
        <v>31302811060058</v>
      </c>
      <c r="C306" s="108" t="s">
        <v>7555</v>
      </c>
      <c r="D306" s="340"/>
      <c r="E306" s="423">
        <f>SUMIF('Inc base'!C:C,'BR 1'!B306,'Inc base'!G:G)</f>
        <v>0</v>
      </c>
    </row>
    <row r="307" spans="2:5" x14ac:dyDescent="0.25">
      <c r="B307" s="422">
        <v>62011065290017</v>
      </c>
      <c r="C307" s="108" t="s">
        <v>7556</v>
      </c>
      <c r="D307" s="340"/>
      <c r="E307" s="423">
        <f>SUMIF('Inc base'!C:C,'BR 1'!B307,'Inc base'!G:G)</f>
        <v>3000000</v>
      </c>
    </row>
    <row r="308" spans="2:5" x14ac:dyDescent="0.25">
      <c r="B308" s="422">
        <v>30309891140011</v>
      </c>
      <c r="C308" s="108" t="s">
        <v>7557</v>
      </c>
      <c r="D308" s="340"/>
      <c r="E308" s="423">
        <f>SUMIF('Inc base'!C:C,'BR 1'!B308,'Inc base'!G:G)</f>
        <v>0</v>
      </c>
    </row>
    <row r="309" spans="2:5" x14ac:dyDescent="0.25">
      <c r="B309" s="422">
        <v>60608075280035</v>
      </c>
      <c r="C309" s="108" t="s">
        <v>7558</v>
      </c>
      <c r="D309" s="340"/>
      <c r="E309" s="423">
        <f>SUMIF('Inc base'!C:C,'BR 1'!B309,'Inc base'!G:G)</f>
        <v>17500000</v>
      </c>
    </row>
    <row r="310" spans="2:5" x14ac:dyDescent="0.25">
      <c r="B310" s="422">
        <v>62402065280034</v>
      </c>
      <c r="C310" s="108" t="s">
        <v>7559</v>
      </c>
      <c r="D310" s="340"/>
      <c r="E310" s="423">
        <f>SUMIF('Inc base'!C:C,'BR 1'!B310,'Inc base'!G:G)</f>
        <v>7500000</v>
      </c>
    </row>
    <row r="311" spans="2:5" x14ac:dyDescent="0.25">
      <c r="B311" s="422">
        <v>40105901120025</v>
      </c>
      <c r="C311" s="108" t="s">
        <v>7560</v>
      </c>
      <c r="D311" s="340"/>
      <c r="E311" s="423">
        <f>SUMIF('Inc base'!C:C,'BR 1'!B311,'Inc base'!G:G)</f>
        <v>30000000</v>
      </c>
    </row>
    <row r="312" spans="2:5" x14ac:dyDescent="0.25">
      <c r="B312" s="422">
        <v>62503035260040</v>
      </c>
      <c r="C312" s="108" t="s">
        <v>7561</v>
      </c>
      <c r="D312" s="340"/>
      <c r="E312" s="423">
        <f>SUMIF('Inc base'!C:C,'BR 1'!B312,'Inc base'!G:G)</f>
        <v>0</v>
      </c>
    </row>
    <row r="313" spans="2:5" x14ac:dyDescent="0.25">
      <c r="B313" s="422">
        <v>40901891050100</v>
      </c>
      <c r="C313" s="108" t="s">
        <v>7562</v>
      </c>
      <c r="D313" s="340"/>
      <c r="E313" s="423">
        <f>SUMIF('Inc base'!C:C,'BR 1'!B313,'Inc base'!G:G)</f>
        <v>9000000</v>
      </c>
    </row>
    <row r="314" spans="2:5" x14ac:dyDescent="0.25">
      <c r="B314" s="422">
        <v>53010065310039</v>
      </c>
      <c r="C314" s="108" t="s">
        <v>7563</v>
      </c>
      <c r="D314" s="340"/>
      <c r="E314" s="423">
        <f>SUMIF('Inc base'!C:C,'BR 1'!B314,'Inc base'!G:G)</f>
        <v>15000000</v>
      </c>
    </row>
    <row r="315" spans="2:5" x14ac:dyDescent="0.25">
      <c r="B315" s="422">
        <v>51006066140029</v>
      </c>
      <c r="C315" s="108" t="s">
        <v>7564</v>
      </c>
      <c r="D315" s="340"/>
      <c r="E315" s="423">
        <f>SUMIF('Inc base'!C:C,'BR 1'!B315,'Inc base'!G:G)</f>
        <v>15000000</v>
      </c>
    </row>
    <row r="316" spans="2:5" x14ac:dyDescent="0.25">
      <c r="B316" s="422">
        <v>50805035710022</v>
      </c>
      <c r="C316" s="108" t="s">
        <v>7565</v>
      </c>
      <c r="D316" s="340"/>
      <c r="E316" s="423">
        <f>SUMIF('Inc base'!C:C,'BR 1'!B316,'Inc base'!G:G)</f>
        <v>12000000</v>
      </c>
    </row>
    <row r="317" spans="2:5" x14ac:dyDescent="0.25">
      <c r="B317" s="422">
        <v>41307985300015</v>
      </c>
      <c r="C317" s="108" t="s">
        <v>7566</v>
      </c>
      <c r="D317" s="340"/>
      <c r="E317" s="423">
        <f>SUMIF('Inc base'!C:C,'BR 1'!B317,'Inc base'!G:G)</f>
        <v>16000000</v>
      </c>
    </row>
    <row r="318" spans="2:5" x14ac:dyDescent="0.25">
      <c r="B318" s="422">
        <v>42608775360048</v>
      </c>
      <c r="C318" s="108" t="s">
        <v>7567</v>
      </c>
      <c r="D318" s="340"/>
      <c r="E318" s="423">
        <f>SUMIF('Inc base'!C:C,'BR 1'!B318,'Inc base'!G:G)</f>
        <v>0</v>
      </c>
    </row>
    <row r="319" spans="2:5" x14ac:dyDescent="0.25">
      <c r="B319" s="422">
        <v>40305861150012</v>
      </c>
      <c r="C319" s="108" t="s">
        <v>7568</v>
      </c>
      <c r="D319" s="340"/>
      <c r="E319" s="423">
        <f>SUMIF('Inc base'!C:C,'BR 1'!B319,'Inc base'!G:G)</f>
        <v>18000000</v>
      </c>
    </row>
    <row r="320" spans="2:5" x14ac:dyDescent="0.25">
      <c r="B320" s="422">
        <v>61807075280044</v>
      </c>
      <c r="C320" s="108" t="s">
        <v>7569</v>
      </c>
      <c r="D320" s="340"/>
      <c r="E320" s="423">
        <f>SUMIF('Inc base'!C:C,'BR 1'!B320,'Inc base'!G:G)</f>
        <v>7500000</v>
      </c>
    </row>
    <row r="321" spans="2:5" x14ac:dyDescent="0.25">
      <c r="B321" s="422">
        <v>60504005290016</v>
      </c>
      <c r="C321" s="108" t="s">
        <v>7570</v>
      </c>
      <c r="D321" s="340"/>
      <c r="E321" s="423">
        <f>SUMIF('Inc base'!C:C,'BR 1'!B321,'Inc base'!G:G)</f>
        <v>9000000</v>
      </c>
    </row>
    <row r="322" spans="2:5" x14ac:dyDescent="0.25">
      <c r="B322" s="422">
        <v>30403963940018</v>
      </c>
      <c r="C322" s="108" t="s">
        <v>7571</v>
      </c>
      <c r="D322" s="340"/>
      <c r="E322" s="423">
        <f>SUMIF('Inc base'!C:C,'BR 1'!B322,'Inc base'!G:G)</f>
        <v>15500000</v>
      </c>
    </row>
    <row r="323" spans="2:5" x14ac:dyDescent="0.25">
      <c r="B323" s="422">
        <v>42301892340046</v>
      </c>
      <c r="C323" s="108" t="s">
        <v>7572</v>
      </c>
      <c r="D323" s="340"/>
      <c r="E323" s="423">
        <f>SUMIF('Inc base'!C:C,'BR 1'!B323,'Inc base'!G:G)</f>
        <v>10000000</v>
      </c>
    </row>
    <row r="324" spans="2:5" x14ac:dyDescent="0.25">
      <c r="B324" s="422">
        <v>61301065350013</v>
      </c>
      <c r="C324" s="108" t="s">
        <v>7573</v>
      </c>
      <c r="D324" s="340"/>
      <c r="E324" s="423">
        <f>SUMIF('Inc base'!C:C,'BR 1'!B324,'Inc base'!G:G)</f>
        <v>15000000</v>
      </c>
    </row>
    <row r="325" spans="2:5" x14ac:dyDescent="0.25">
      <c r="B325" s="422">
        <v>50104006290056</v>
      </c>
      <c r="C325" s="108" t="s">
        <v>7574</v>
      </c>
      <c r="D325" s="340"/>
      <c r="E325" s="423">
        <f>SUMIF('Inc base'!C:C,'BR 1'!B325,'Inc base'!G:G)</f>
        <v>0</v>
      </c>
    </row>
    <row r="326" spans="2:5" x14ac:dyDescent="0.25">
      <c r="B326" s="422">
        <v>30908995280047</v>
      </c>
      <c r="C326" s="108" t="s">
        <v>7575</v>
      </c>
      <c r="D326" s="340"/>
      <c r="E326" s="423">
        <f>SUMIF('Inc base'!C:C,'BR 1'!B326,'Inc base'!G:G)</f>
        <v>8588000</v>
      </c>
    </row>
    <row r="327" spans="2:5" x14ac:dyDescent="0.25">
      <c r="B327" s="422">
        <v>41904975300039</v>
      </c>
      <c r="C327" s="108" t="s">
        <v>7576</v>
      </c>
      <c r="D327" s="340"/>
      <c r="E327" s="423">
        <f>SUMIF('Inc base'!C:C,'BR 1'!B327,'Inc base'!G:G)</f>
        <v>18000000</v>
      </c>
    </row>
    <row r="328" spans="2:5" x14ac:dyDescent="0.25">
      <c r="B328" s="422">
        <v>62207065350044</v>
      </c>
      <c r="C328" s="108" t="s">
        <v>7577</v>
      </c>
      <c r="D328" s="340"/>
      <c r="E328" s="423">
        <f>SUMIF('Inc base'!C:C,'BR 1'!B328,'Inc base'!G:G)</f>
        <v>7500000</v>
      </c>
    </row>
    <row r="329" spans="2:5" x14ac:dyDescent="0.25">
      <c r="B329" s="422">
        <v>50601055300021</v>
      </c>
      <c r="C329" s="108" t="s">
        <v>7578</v>
      </c>
      <c r="D329" s="340"/>
      <c r="E329" s="423">
        <f>SUMIF('Inc base'!C:C,'BR 1'!B329,'Inc base'!G:G)</f>
        <v>8294118</v>
      </c>
    </row>
    <row r="330" spans="2:5" x14ac:dyDescent="0.25">
      <c r="B330" s="422">
        <v>41711821120046</v>
      </c>
      <c r="C330" s="108" t="s">
        <v>7579</v>
      </c>
      <c r="D330" s="340"/>
      <c r="E330" s="423">
        <f>SUMIF('Inc base'!C:C,'BR 1'!B330,'Inc base'!G:G)</f>
        <v>0</v>
      </c>
    </row>
    <row r="331" spans="2:5" x14ac:dyDescent="0.25">
      <c r="B331" s="422">
        <v>40306872330037</v>
      </c>
      <c r="C331" s="108" t="s">
        <v>7580</v>
      </c>
      <c r="D331" s="340"/>
      <c r="E331" s="423">
        <f>SUMIF('Inc base'!C:C,'BR 1'!B331,'Inc base'!G:G)</f>
        <v>18000000</v>
      </c>
    </row>
    <row r="332" spans="2:5" x14ac:dyDescent="0.25">
      <c r="B332" s="422">
        <v>61404055260043</v>
      </c>
      <c r="C332" s="108" t="s">
        <v>7581</v>
      </c>
      <c r="D332" s="340"/>
      <c r="E332" s="423">
        <f>SUMIF('Inc base'!C:C,'BR 1'!B332,'Inc base'!G:G)</f>
        <v>15000000</v>
      </c>
    </row>
    <row r="333" spans="2:5" x14ac:dyDescent="0.25">
      <c r="B333" s="422">
        <v>62005065370019</v>
      </c>
      <c r="C333" s="108" t="s">
        <v>7582</v>
      </c>
      <c r="D333" s="340"/>
      <c r="E333" s="423">
        <f>SUMIF('Inc base'!C:C,'BR 1'!B333,'Inc base'!G:G)</f>
        <v>10011628</v>
      </c>
    </row>
    <row r="334" spans="2:5" x14ac:dyDescent="0.25">
      <c r="B334" s="422">
        <v>42808891120067</v>
      </c>
      <c r="C334" s="108" t="s">
        <v>7583</v>
      </c>
      <c r="D334" s="340"/>
      <c r="E334" s="423">
        <f>SUMIF('Inc base'!C:C,'BR 1'!B334,'Inc base'!G:G)</f>
        <v>18000000</v>
      </c>
    </row>
    <row r="335" spans="2:5" x14ac:dyDescent="0.25">
      <c r="B335" s="422">
        <v>62909055270029</v>
      </c>
      <c r="C335" s="108" t="s">
        <v>7584</v>
      </c>
      <c r="D335" s="340"/>
      <c r="E335" s="423">
        <f>SUMIF('Inc base'!C:C,'BR 1'!B335,'Inc base'!G:G)</f>
        <v>0</v>
      </c>
    </row>
    <row r="336" spans="2:5" x14ac:dyDescent="0.25">
      <c r="B336" s="422">
        <v>40705830940037</v>
      </c>
      <c r="C336" s="108" t="s">
        <v>7585</v>
      </c>
      <c r="D336" s="340"/>
      <c r="E336" s="423">
        <f>SUMIF('Inc base'!C:C,'BR 1'!B336,'Inc base'!G:G)</f>
        <v>10000000</v>
      </c>
    </row>
    <row r="337" spans="2:5" x14ac:dyDescent="0.25">
      <c r="B337" s="422">
        <v>42109830980020</v>
      </c>
      <c r="C337" s="108" t="s">
        <v>7586</v>
      </c>
      <c r="D337" s="340"/>
      <c r="E337" s="423">
        <f>SUMIF('Inc base'!C:C,'BR 1'!B337,'Inc base'!G:G)</f>
        <v>6000000</v>
      </c>
    </row>
    <row r="338" spans="2:5" x14ac:dyDescent="0.25">
      <c r="B338" s="422">
        <v>60505075280028</v>
      </c>
      <c r="C338" s="108" t="s">
        <v>7587</v>
      </c>
      <c r="D338" s="340"/>
      <c r="E338" s="423">
        <f>SUMIF('Inc base'!C:C,'BR 1'!B338,'Inc base'!G:G)</f>
        <v>11280000</v>
      </c>
    </row>
    <row r="339" spans="2:5" x14ac:dyDescent="0.25">
      <c r="B339" s="422">
        <v>62209065300014</v>
      </c>
      <c r="C339" s="108" t="s">
        <v>7588</v>
      </c>
      <c r="D339" s="340"/>
      <c r="E339" s="423">
        <f>SUMIF('Inc base'!C:C,'BR 1'!B339,'Inc base'!G:G)</f>
        <v>14600000</v>
      </c>
    </row>
    <row r="340" spans="2:5" x14ac:dyDescent="0.25">
      <c r="B340" s="422">
        <v>52301066970043</v>
      </c>
      <c r="C340" s="108" t="s">
        <v>7589</v>
      </c>
      <c r="D340" s="340"/>
      <c r="E340" s="423">
        <f>SUMIF('Inc base'!C:C,'BR 1'!B340,'Inc base'!G:G)</f>
        <v>7500000</v>
      </c>
    </row>
    <row r="341" spans="2:5" x14ac:dyDescent="0.25">
      <c r="B341" s="422">
        <v>32011995350019</v>
      </c>
      <c r="C341" s="108" t="s">
        <v>7590</v>
      </c>
      <c r="D341" s="340"/>
      <c r="E341" s="423">
        <f>SUMIF('Inc base'!C:C,'BR 1'!B341,'Inc base'!G:G)</f>
        <v>0</v>
      </c>
    </row>
    <row r="342" spans="2:5" x14ac:dyDescent="0.25">
      <c r="B342" s="422">
        <v>50107055280081</v>
      </c>
      <c r="C342" s="108" t="s">
        <v>7591</v>
      </c>
      <c r="D342" s="340"/>
      <c r="E342" s="423">
        <f>SUMIF('Inc base'!C:C,'BR 1'!B342,'Inc base'!G:G)</f>
        <v>3500000</v>
      </c>
    </row>
    <row r="343" spans="2:5" x14ac:dyDescent="0.25">
      <c r="B343" s="422">
        <v>62905065380015</v>
      </c>
      <c r="C343" s="108" t="s">
        <v>7592</v>
      </c>
      <c r="D343" s="340"/>
      <c r="E343" s="423">
        <f>SUMIF('Inc base'!C:C,'BR 1'!B343,'Inc base'!G:G)</f>
        <v>12000000</v>
      </c>
    </row>
    <row r="344" spans="2:5" x14ac:dyDescent="0.25">
      <c r="B344" s="422">
        <v>42303944330047</v>
      </c>
      <c r="C344" s="108" t="s">
        <v>7593</v>
      </c>
      <c r="D344" s="340"/>
      <c r="E344" s="423">
        <f>SUMIF('Inc base'!C:C,'BR 1'!B344,'Inc base'!G:G)</f>
        <v>7000000</v>
      </c>
    </row>
    <row r="345" spans="2:5" x14ac:dyDescent="0.25">
      <c r="B345" s="422">
        <v>62704015310016</v>
      </c>
      <c r="C345" s="108" t="s">
        <v>7594</v>
      </c>
      <c r="D345" s="340"/>
      <c r="E345" s="423">
        <f>SUMIF('Inc base'!C:C,'BR 1'!B345,'Inc base'!G:G)</f>
        <v>0</v>
      </c>
    </row>
    <row r="346" spans="2:5" x14ac:dyDescent="0.25">
      <c r="B346" s="422">
        <v>60711065300016</v>
      </c>
      <c r="C346" s="108" t="s">
        <v>7595</v>
      </c>
      <c r="D346" s="340"/>
      <c r="E346" s="423">
        <f>SUMIF('Inc base'!C:C,'BR 1'!B346,'Inc base'!G:G)</f>
        <v>0</v>
      </c>
    </row>
    <row r="347" spans="2:5" x14ac:dyDescent="0.25">
      <c r="B347" s="422">
        <v>40902712690064</v>
      </c>
      <c r="C347" s="108" t="s">
        <v>7596</v>
      </c>
      <c r="D347" s="340"/>
      <c r="E347" s="423">
        <f>SUMIF('Inc base'!C:C,'BR 1'!B347,'Inc base'!G:G)</f>
        <v>0</v>
      </c>
    </row>
    <row r="348" spans="2:5" x14ac:dyDescent="0.25">
      <c r="B348" s="422">
        <v>60603065290016</v>
      </c>
      <c r="C348" s="108" t="s">
        <v>7597</v>
      </c>
      <c r="D348" s="340"/>
      <c r="E348" s="423">
        <f>SUMIF('Inc base'!C:C,'BR 1'!B348,'Inc base'!G:G)</f>
        <v>15000000</v>
      </c>
    </row>
    <row r="349" spans="2:5" x14ac:dyDescent="0.25">
      <c r="B349" s="422">
        <v>42209996610051</v>
      </c>
      <c r="C349" s="400" t="s">
        <v>7598</v>
      </c>
      <c r="D349" s="340"/>
      <c r="E349" s="423">
        <f>SUMIF('Inc base'!C:C,'BR 1'!B349,'Inc base'!G:G)</f>
        <v>15401000</v>
      </c>
    </row>
    <row r="350" spans="2:5" x14ac:dyDescent="0.25">
      <c r="B350" s="422">
        <v>61310065310071</v>
      </c>
      <c r="C350" s="108" t="s">
        <v>7599</v>
      </c>
      <c r="D350" s="340"/>
      <c r="E350" s="423">
        <f>SUMIF('Inc base'!C:C,'BR 1'!B350,'Inc base'!G:G)</f>
        <v>12000000</v>
      </c>
    </row>
    <row r="351" spans="2:5" x14ac:dyDescent="0.25">
      <c r="B351" s="422">
        <v>62501005280016</v>
      </c>
      <c r="C351" s="108" t="s">
        <v>7600</v>
      </c>
      <c r="D351" s="340"/>
      <c r="E351" s="423">
        <f>SUMIF('Inc base'!C:C,'BR 1'!B351,'Inc base'!G:G)</f>
        <v>0</v>
      </c>
    </row>
    <row r="352" spans="2:5" x14ac:dyDescent="0.25">
      <c r="B352" s="422">
        <v>41005851070087</v>
      </c>
      <c r="C352" s="108" t="s">
        <v>7601</v>
      </c>
      <c r="D352" s="340"/>
      <c r="E352" s="423">
        <f>SUMIF('Inc base'!C:C,'BR 1'!B352,'Inc base'!G:G)</f>
        <v>0</v>
      </c>
    </row>
    <row r="353" spans="2:5" x14ac:dyDescent="0.25">
      <c r="B353" s="422">
        <v>32008820950014</v>
      </c>
      <c r="C353" s="108" t="s">
        <v>7602</v>
      </c>
      <c r="D353" s="340"/>
      <c r="E353" s="423">
        <f>SUMIF('Inc base'!C:C,'BR 1'!B353,'Inc base'!G:G)</f>
        <v>8934587</v>
      </c>
    </row>
    <row r="354" spans="2:5" x14ac:dyDescent="0.25">
      <c r="B354" s="422">
        <v>60508035350029</v>
      </c>
      <c r="C354" s="108" t="s">
        <v>7603</v>
      </c>
      <c r="D354" s="340"/>
      <c r="E354" s="423">
        <f>SUMIF('Inc base'!C:C,'BR 1'!B354,'Inc base'!G:G)</f>
        <v>9000000</v>
      </c>
    </row>
    <row r="355" spans="2:5" x14ac:dyDescent="0.25">
      <c r="B355" s="422">
        <v>42009851050019</v>
      </c>
      <c r="C355" s="108" t="s">
        <v>7604</v>
      </c>
      <c r="D355" s="340"/>
      <c r="E355" s="423">
        <f>SUMIF('Inc base'!C:C,'BR 1'!B355,'Inc base'!G:G)</f>
        <v>18000000</v>
      </c>
    </row>
    <row r="356" spans="2:5" x14ac:dyDescent="0.25">
      <c r="B356" s="422">
        <v>51202036410020</v>
      </c>
      <c r="C356" s="108" t="s">
        <v>7605</v>
      </c>
      <c r="D356" s="340"/>
      <c r="E356" s="423">
        <f>SUMIF('Inc base'!C:C,'BR 1'!B356,'Inc base'!G:G)</f>
        <v>3600000</v>
      </c>
    </row>
    <row r="357" spans="2:5" x14ac:dyDescent="0.25">
      <c r="B357" s="422">
        <v>52403075340016</v>
      </c>
      <c r="C357" s="108" t="s">
        <v>7606</v>
      </c>
      <c r="D357" s="340"/>
      <c r="E357" s="423">
        <f>SUMIF('Inc base'!C:C,'BR 1'!B357,'Inc base'!G:G)</f>
        <v>3600000</v>
      </c>
    </row>
    <row r="358" spans="2:5" x14ac:dyDescent="0.25">
      <c r="B358" s="422">
        <v>61907075320051</v>
      </c>
      <c r="C358" s="108" t="s">
        <v>7607</v>
      </c>
      <c r="D358" s="340"/>
      <c r="E358" s="423">
        <f>SUMIF('Inc base'!C:C,'BR 1'!B358,'Inc base'!G:G)</f>
        <v>7500000</v>
      </c>
    </row>
    <row r="359" spans="2:5" x14ac:dyDescent="0.25">
      <c r="B359" s="422">
        <v>40904975310040</v>
      </c>
      <c r="C359" s="108" t="s">
        <v>7608</v>
      </c>
      <c r="D359" s="340"/>
      <c r="E359" s="423">
        <f>SUMIF('Inc base'!C:C,'BR 1'!B359,'Inc base'!G:G)</f>
        <v>8000000</v>
      </c>
    </row>
    <row r="360" spans="2:5" x14ac:dyDescent="0.25">
      <c r="B360" s="422">
        <v>40911901050028</v>
      </c>
      <c r="C360" s="108" t="s">
        <v>7609</v>
      </c>
      <c r="D360" s="340"/>
      <c r="E360" s="423">
        <f>SUMIF('Inc base'!C:C,'BR 1'!B360,'Inc base'!G:G)</f>
        <v>0</v>
      </c>
    </row>
    <row r="361" spans="2:5" x14ac:dyDescent="0.25">
      <c r="B361" s="422">
        <v>60602065290020</v>
      </c>
      <c r="C361" s="108" t="s">
        <v>7610</v>
      </c>
      <c r="D361" s="340"/>
      <c r="E361" s="423">
        <f>SUMIF('Inc base'!C:C,'BR 1'!B361,'Inc base'!G:G)</f>
        <v>9000000</v>
      </c>
    </row>
    <row r="362" spans="2:5" x14ac:dyDescent="0.25">
      <c r="B362" s="422">
        <v>30311911110032</v>
      </c>
      <c r="C362" s="108" t="s">
        <v>7611</v>
      </c>
      <c r="D362" s="340"/>
      <c r="E362" s="423">
        <f>SUMIF('Inc base'!C:C,'BR 1'!B362,'Inc base'!G:G)</f>
        <v>18000000</v>
      </c>
    </row>
    <row r="363" spans="2:5" x14ac:dyDescent="0.25">
      <c r="B363" s="422">
        <v>41011953090052</v>
      </c>
      <c r="C363" s="108" t="s">
        <v>7612</v>
      </c>
      <c r="D363" s="340"/>
      <c r="E363" s="423">
        <f>SUMIF('Inc base'!C:C,'BR 1'!B363,'Inc base'!G:G)</f>
        <v>7450000</v>
      </c>
    </row>
    <row r="364" spans="2:5" x14ac:dyDescent="0.25">
      <c r="B364" s="422">
        <v>40804925300023</v>
      </c>
      <c r="C364" s="108" t="s">
        <v>7613</v>
      </c>
      <c r="D364" s="340"/>
      <c r="E364" s="423">
        <f>SUMIF('Inc base'!C:C,'BR 1'!B364,'Inc base'!G:G)</f>
        <v>9000000</v>
      </c>
    </row>
    <row r="365" spans="2:5" x14ac:dyDescent="0.25">
      <c r="B365" s="422">
        <v>62308075340024</v>
      </c>
      <c r="C365" s="108" t="s">
        <v>7614</v>
      </c>
      <c r="D365" s="340"/>
      <c r="E365" s="423">
        <f>SUMIF('Inc base'!C:C,'BR 1'!B365,'Inc base'!G:G)</f>
        <v>9000000</v>
      </c>
    </row>
    <row r="366" spans="2:5" x14ac:dyDescent="0.25">
      <c r="B366" s="422">
        <v>40101712720065</v>
      </c>
      <c r="C366" s="108" t="s">
        <v>7615</v>
      </c>
      <c r="D366" s="340"/>
      <c r="E366" s="423">
        <f>SUMIF('Inc base'!C:C,'BR 1'!B366,'Inc base'!G:G)</f>
        <v>9000000</v>
      </c>
    </row>
    <row r="367" spans="2:5" x14ac:dyDescent="0.25">
      <c r="B367" s="422">
        <v>62204016070044</v>
      </c>
      <c r="C367" s="108" t="s">
        <v>7616</v>
      </c>
      <c r="D367" s="340"/>
      <c r="E367" s="423">
        <f>SUMIF('Inc base'!C:C,'BR 1'!B367,'Inc base'!G:G)</f>
        <v>9000000</v>
      </c>
    </row>
    <row r="368" spans="2:5" x14ac:dyDescent="0.25">
      <c r="B368" s="422">
        <v>51002065320015</v>
      </c>
      <c r="C368" s="108" t="s">
        <v>7617</v>
      </c>
      <c r="D368" s="340"/>
      <c r="E368" s="423">
        <f>SUMIF('Inc base'!C:C,'BR 1'!B368,'Inc base'!G:G)</f>
        <v>14000000</v>
      </c>
    </row>
    <row r="369" spans="2:5" x14ac:dyDescent="0.25">
      <c r="B369" s="422">
        <v>31706911070014</v>
      </c>
      <c r="C369" s="108" t="s">
        <v>7618</v>
      </c>
      <c r="D369" s="340"/>
      <c r="E369" s="423">
        <f>SUMIF('Inc base'!C:C,'BR 1'!B369,'Inc base'!G:G)</f>
        <v>10000000</v>
      </c>
    </row>
    <row r="370" spans="2:5" x14ac:dyDescent="0.25">
      <c r="B370" s="422">
        <v>51509057360032</v>
      </c>
      <c r="C370" s="108" t="s">
        <v>7619</v>
      </c>
      <c r="D370" s="340"/>
      <c r="E370" s="423">
        <f>SUMIF('Inc base'!C:C,'BR 1'!B370,'Inc base'!G:G)</f>
        <v>15000000</v>
      </c>
    </row>
    <row r="371" spans="2:5" x14ac:dyDescent="0.25">
      <c r="B371" s="422">
        <v>31502871160022</v>
      </c>
      <c r="C371" s="108" t="s">
        <v>7620</v>
      </c>
      <c r="D371" s="340"/>
      <c r="E371" s="423">
        <f>SUMIF('Inc base'!C:C,'BR 1'!B371,'Inc base'!G:G)</f>
        <v>2000000</v>
      </c>
    </row>
    <row r="372" spans="2:5" x14ac:dyDescent="0.25">
      <c r="B372" s="422">
        <v>61903035370018</v>
      </c>
      <c r="C372" s="108" t="s">
        <v>7621</v>
      </c>
      <c r="D372" s="340"/>
      <c r="E372" s="423">
        <f>SUMIF('Inc base'!C:C,'BR 1'!B372,'Inc base'!G:G)</f>
        <v>12000000</v>
      </c>
    </row>
    <row r="373" spans="2:5" x14ac:dyDescent="0.25">
      <c r="B373" s="422">
        <v>62701075260044</v>
      </c>
      <c r="C373" s="108" t="s">
        <v>7622</v>
      </c>
      <c r="D373" s="340"/>
      <c r="E373" s="423">
        <f>SUMIF('Inc base'!C:C,'BR 1'!B373,'Inc base'!G:G)</f>
        <v>7500000</v>
      </c>
    </row>
    <row r="374" spans="2:5" x14ac:dyDescent="0.25">
      <c r="B374" s="422">
        <v>61302075340030</v>
      </c>
      <c r="C374" s="108" t="s">
        <v>7623</v>
      </c>
      <c r="D374" s="340"/>
      <c r="E374" s="423">
        <f>SUMIF('Inc base'!C:C,'BR 1'!B374,'Inc base'!G:G)</f>
        <v>6520000</v>
      </c>
    </row>
    <row r="375" spans="2:5" x14ac:dyDescent="0.25">
      <c r="B375" s="422">
        <v>60509046060071</v>
      </c>
      <c r="C375" s="108" t="s">
        <v>7624</v>
      </c>
      <c r="D375" s="340"/>
      <c r="E375" s="423">
        <f>SUMIF('Inc base'!C:C,'BR 1'!B375,'Inc base'!G:G)</f>
        <v>1800000</v>
      </c>
    </row>
    <row r="376" spans="2:5" x14ac:dyDescent="0.25">
      <c r="B376" s="422">
        <v>40901985310062</v>
      </c>
      <c r="C376" s="108" t="s">
        <v>7625</v>
      </c>
      <c r="D376" s="340"/>
      <c r="E376" s="423">
        <f>SUMIF('Inc base'!C:C,'BR 1'!B376,'Inc base'!G:G)</f>
        <v>15000000</v>
      </c>
    </row>
    <row r="377" spans="2:5" x14ac:dyDescent="0.25">
      <c r="B377" s="422">
        <v>60606035260020</v>
      </c>
      <c r="C377" s="108" t="s">
        <v>7626</v>
      </c>
      <c r="D377" s="340"/>
      <c r="E377" s="423">
        <f>SUMIF('Inc base'!C:C,'BR 1'!B377,'Inc base'!G:G)</f>
        <v>17000000</v>
      </c>
    </row>
    <row r="378" spans="2:5" x14ac:dyDescent="0.25">
      <c r="B378" s="422">
        <v>62411055340041</v>
      </c>
      <c r="C378" s="108" t="s">
        <v>7627</v>
      </c>
      <c r="D378" s="340"/>
      <c r="E378" s="423">
        <f>SUMIF('Inc base'!C:C,'BR 1'!B378,'Inc base'!G:G)</f>
        <v>7500000</v>
      </c>
    </row>
    <row r="379" spans="2:5" x14ac:dyDescent="0.25">
      <c r="B379" s="422">
        <v>52812065820025</v>
      </c>
      <c r="C379" s="108" t="s">
        <v>7628</v>
      </c>
      <c r="D379" s="340"/>
      <c r="E379" s="423">
        <f>SUMIF('Inc base'!C:C,'BR 1'!B379,'Inc base'!G:G)</f>
        <v>4150000</v>
      </c>
    </row>
    <row r="380" spans="2:5" x14ac:dyDescent="0.25">
      <c r="B380" s="422">
        <v>60803055660014</v>
      </c>
      <c r="C380" s="108" t="s">
        <v>7629</v>
      </c>
      <c r="D380" s="340"/>
      <c r="E380" s="423">
        <f>SUMIF('Inc base'!C:C,'BR 1'!B380,'Inc base'!G:G)</f>
        <v>12000000</v>
      </c>
    </row>
    <row r="381" spans="2:5" x14ac:dyDescent="0.25">
      <c r="B381" s="422">
        <v>61809035300016</v>
      </c>
      <c r="C381" s="108" t="s">
        <v>7630</v>
      </c>
      <c r="D381" s="340"/>
      <c r="E381" s="423">
        <f>SUMIF('Inc base'!C:C,'BR 1'!B381,'Inc base'!G:G)</f>
        <v>12000000</v>
      </c>
    </row>
    <row r="382" spans="2:5" x14ac:dyDescent="0.25">
      <c r="B382" s="422">
        <v>42504965270022</v>
      </c>
      <c r="C382" s="108" t="s">
        <v>7631</v>
      </c>
      <c r="D382" s="340"/>
      <c r="E382" s="423">
        <f>SUMIF('Inc base'!C:C,'BR 1'!B382,'Inc base'!G:G)</f>
        <v>15000000</v>
      </c>
    </row>
    <row r="383" spans="2:5" x14ac:dyDescent="0.25">
      <c r="B383" s="422">
        <v>60904015300015</v>
      </c>
      <c r="C383" s="108" t="s">
        <v>7632</v>
      </c>
      <c r="D383" s="340"/>
      <c r="E383" s="423">
        <f>SUMIF('Inc base'!C:C,'BR 1'!B383,'Inc base'!G:G)</f>
        <v>0</v>
      </c>
    </row>
    <row r="384" spans="2:5" x14ac:dyDescent="0.25">
      <c r="B384" s="422">
        <v>61911065280047</v>
      </c>
      <c r="C384" s="108" t="s">
        <v>7633</v>
      </c>
      <c r="D384" s="340"/>
      <c r="E384" s="423">
        <f>SUMIF('Inc base'!C:C,'BR 1'!B384,'Inc base'!G:G)</f>
        <v>15000000</v>
      </c>
    </row>
    <row r="385" spans="2:5" x14ac:dyDescent="0.25">
      <c r="B385" s="422">
        <v>61210065300011</v>
      </c>
      <c r="C385" s="108" t="s">
        <v>7634</v>
      </c>
      <c r="D385" s="340"/>
      <c r="E385" s="423">
        <f>SUMIF('Inc base'!C:C,'BR 1'!B385,'Inc base'!G:G)</f>
        <v>15000000</v>
      </c>
    </row>
    <row r="386" spans="2:5" x14ac:dyDescent="0.25">
      <c r="B386" s="422">
        <v>61512055780013</v>
      </c>
      <c r="C386" s="108" t="s">
        <v>7635</v>
      </c>
      <c r="D386" s="340"/>
      <c r="E386" s="423">
        <f>SUMIF('Inc base'!C:C,'BR 1'!B386,'Inc base'!G:G)</f>
        <v>15000000</v>
      </c>
    </row>
    <row r="387" spans="2:5" x14ac:dyDescent="0.25">
      <c r="B387" s="422">
        <v>40105951140031</v>
      </c>
      <c r="C387" s="108" t="s">
        <v>7636</v>
      </c>
      <c r="D387" s="340"/>
      <c r="E387" s="423">
        <f>SUMIF('Inc base'!C:C,'BR 1'!B387,'Inc base'!G:G)</f>
        <v>10800000</v>
      </c>
    </row>
    <row r="388" spans="2:5" x14ac:dyDescent="0.25">
      <c r="B388" s="422">
        <v>42105851090016</v>
      </c>
      <c r="C388" s="108" t="s">
        <v>7637</v>
      </c>
      <c r="D388" s="340"/>
      <c r="E388" s="423">
        <f>SUMIF('Inc base'!C:C,'BR 1'!B388,'Inc base'!G:G)</f>
        <v>18000000</v>
      </c>
    </row>
    <row r="389" spans="2:5" x14ac:dyDescent="0.25">
      <c r="B389" s="422">
        <v>61204047890016</v>
      </c>
      <c r="C389" s="108" t="s">
        <v>7638</v>
      </c>
      <c r="D389" s="340"/>
      <c r="E389" s="423">
        <f>SUMIF('Inc base'!C:C,'BR 1'!B389,'Inc base'!G:G)</f>
        <v>11000000</v>
      </c>
    </row>
    <row r="390" spans="2:5" x14ac:dyDescent="0.25">
      <c r="B390" s="422">
        <v>43005905260017</v>
      </c>
      <c r="C390" s="108" t="s">
        <v>7639</v>
      </c>
      <c r="D390" s="340"/>
      <c r="E390" s="423">
        <f>SUMIF('Inc base'!C:C,'BR 1'!B390,'Inc base'!G:G)</f>
        <v>18000000</v>
      </c>
    </row>
    <row r="391" spans="2:5" x14ac:dyDescent="0.25">
      <c r="B391" s="422">
        <v>62409067120052</v>
      </c>
      <c r="C391" s="108" t="s">
        <v>7640</v>
      </c>
      <c r="D391" s="340"/>
      <c r="E391" s="423">
        <f>SUMIF('Inc base'!C:C,'BR 1'!B391,'Inc base'!G:G)</f>
        <v>10000000</v>
      </c>
    </row>
    <row r="392" spans="2:5" x14ac:dyDescent="0.25">
      <c r="B392" s="422">
        <v>51502015280047</v>
      </c>
      <c r="C392" s="108" t="s">
        <v>7641</v>
      </c>
      <c r="D392" s="340"/>
      <c r="E392" s="423">
        <f>SUMIF('Inc base'!C:C,'BR 1'!B392,'Inc base'!G:G)</f>
        <v>0</v>
      </c>
    </row>
    <row r="393" spans="2:5" x14ac:dyDescent="0.25">
      <c r="B393" s="422">
        <v>60705065300011</v>
      </c>
      <c r="C393" s="108" t="s">
        <v>7642</v>
      </c>
      <c r="D393" s="340"/>
      <c r="E393" s="423">
        <f>SUMIF('Inc base'!C:C,'BR 1'!B393,'Inc base'!G:G)</f>
        <v>15000000</v>
      </c>
    </row>
    <row r="394" spans="2:5" x14ac:dyDescent="0.25">
      <c r="B394" s="422">
        <v>51201056750046</v>
      </c>
      <c r="C394" s="108" t="s">
        <v>7643</v>
      </c>
      <c r="D394" s="340"/>
      <c r="E394" s="423">
        <f>SUMIF('Inc base'!C:C,'BR 1'!B394,'Inc base'!G:G)</f>
        <v>6000000</v>
      </c>
    </row>
    <row r="395" spans="2:5" x14ac:dyDescent="0.25">
      <c r="B395" s="422">
        <v>52001025260021</v>
      </c>
      <c r="C395" s="108" t="s">
        <v>7644</v>
      </c>
      <c r="D395" s="340"/>
      <c r="E395" s="423">
        <f>SUMIF('Inc base'!C:C,'BR 1'!B395,'Inc base'!G:G)</f>
        <v>9000000</v>
      </c>
    </row>
    <row r="396" spans="2:5" x14ac:dyDescent="0.25">
      <c r="B396" s="422">
        <v>61210075660020</v>
      </c>
      <c r="C396" s="108" t="s">
        <v>7645</v>
      </c>
      <c r="D396" s="340"/>
      <c r="E396" s="423">
        <f>SUMIF('Inc base'!C:C,'BR 1'!B396,'Inc base'!G:G)</f>
        <v>7800000</v>
      </c>
    </row>
    <row r="397" spans="2:5" x14ac:dyDescent="0.25">
      <c r="B397" s="422">
        <v>41111951100024</v>
      </c>
      <c r="C397" s="108" t="s">
        <v>7646</v>
      </c>
      <c r="D397" s="340"/>
      <c r="E397" s="423">
        <f>SUMIF('Inc base'!C:C,'BR 1'!B397,'Inc base'!G:G)</f>
        <v>0</v>
      </c>
    </row>
    <row r="398" spans="2:5" x14ac:dyDescent="0.25">
      <c r="B398" s="422">
        <v>41507975290029</v>
      </c>
      <c r="C398" s="108" t="s">
        <v>7647</v>
      </c>
      <c r="D398" s="340"/>
      <c r="E398" s="423">
        <f>SUMIF('Inc base'!C:C,'BR 1'!B398,'Inc base'!G:G)</f>
        <v>9000000</v>
      </c>
    </row>
    <row r="399" spans="2:5" x14ac:dyDescent="0.25">
      <c r="B399" s="422">
        <v>32810985260044</v>
      </c>
      <c r="C399" s="108" t="s">
        <v>7648</v>
      </c>
      <c r="D399" s="340"/>
      <c r="E399" s="423">
        <f>SUMIF('Inc base'!C:C,'BR 1'!B399,'Inc base'!G:G)</f>
        <v>5000000</v>
      </c>
    </row>
    <row r="400" spans="2:5" x14ac:dyDescent="0.25">
      <c r="B400" s="422">
        <v>41612881090048</v>
      </c>
      <c r="C400" s="108" t="s">
        <v>7649</v>
      </c>
      <c r="D400" s="340"/>
      <c r="E400" s="423">
        <f>SUMIF('Inc base'!C:C,'BR 1'!B400,'Inc base'!G:G)</f>
        <v>18000000</v>
      </c>
    </row>
    <row r="401" spans="2:5" x14ac:dyDescent="0.25">
      <c r="B401" s="422">
        <v>61001065300015</v>
      </c>
      <c r="C401" s="108" t="s">
        <v>7650</v>
      </c>
      <c r="D401" s="340"/>
      <c r="E401" s="423">
        <f>SUMIF('Inc base'!C:C,'BR 1'!B401,'Inc base'!G:G)</f>
        <v>17528000</v>
      </c>
    </row>
    <row r="402" spans="2:5" x14ac:dyDescent="0.25">
      <c r="B402" s="422">
        <v>61010065280038</v>
      </c>
      <c r="C402" s="108" t="s">
        <v>7651</v>
      </c>
      <c r="D402" s="340"/>
      <c r="E402" s="423">
        <f>SUMIF('Inc base'!C:C,'BR 1'!B402,'Inc base'!G:G)</f>
        <v>11500000</v>
      </c>
    </row>
    <row r="403" spans="2:5" x14ac:dyDescent="0.25">
      <c r="B403" s="422">
        <v>62907065310067</v>
      </c>
      <c r="C403" s="108" t="s">
        <v>7652</v>
      </c>
      <c r="D403" s="340"/>
      <c r="E403" s="423">
        <f>SUMIF('Inc base'!C:C,'BR 1'!B403,'Inc base'!G:G)</f>
        <v>11000000</v>
      </c>
    </row>
    <row r="404" spans="2:5" x14ac:dyDescent="0.25">
      <c r="B404" s="422">
        <v>61408065290036</v>
      </c>
      <c r="C404" s="108" t="s">
        <v>7653</v>
      </c>
      <c r="D404" s="340"/>
      <c r="E404" s="423">
        <f>SUMIF('Inc base'!C:C,'BR 1'!B404,'Inc base'!G:G)</f>
        <v>7500000</v>
      </c>
    </row>
    <row r="405" spans="2:5" x14ac:dyDescent="0.25">
      <c r="B405" s="422">
        <v>63009065280010</v>
      </c>
      <c r="C405" s="108" t="s">
        <v>7654</v>
      </c>
      <c r="D405" s="340"/>
      <c r="E405" s="423">
        <f>SUMIF('Inc base'!C:C,'BR 1'!B405,'Inc base'!G:G)</f>
        <v>15000000</v>
      </c>
    </row>
    <row r="406" spans="2:5" x14ac:dyDescent="0.25">
      <c r="B406" s="422">
        <v>62605065300023</v>
      </c>
      <c r="C406" s="108" t="s">
        <v>7655</v>
      </c>
      <c r="D406" s="340"/>
      <c r="E406" s="423">
        <f>SUMIF('Inc base'!C:C,'BR 1'!B406,'Inc base'!G:G)</f>
        <v>15000000</v>
      </c>
    </row>
    <row r="407" spans="2:5" x14ac:dyDescent="0.25">
      <c r="B407" s="422">
        <v>60507075290038</v>
      </c>
      <c r="C407" s="108" t="s">
        <v>7656</v>
      </c>
      <c r="D407" s="340"/>
      <c r="E407" s="423">
        <f>SUMIF('Inc base'!C:C,'BR 1'!B407,'Inc base'!G:G)</f>
        <v>15000000</v>
      </c>
    </row>
    <row r="408" spans="2:5" x14ac:dyDescent="0.25">
      <c r="B408" s="422">
        <v>50111025280034</v>
      </c>
      <c r="C408" s="108" t="s">
        <v>7657</v>
      </c>
      <c r="D408" s="340"/>
      <c r="E408" s="423">
        <f>SUMIF('Inc base'!C:C,'BR 1'!B408,'Inc base'!G:G)</f>
        <v>18000000</v>
      </c>
    </row>
    <row r="409" spans="2:5" x14ac:dyDescent="0.25">
      <c r="B409" s="422">
        <v>62101065290035</v>
      </c>
      <c r="C409" s="108" t="s">
        <v>7658</v>
      </c>
      <c r="D409" s="340"/>
      <c r="E409" s="423">
        <f>SUMIF('Inc base'!C:C,'BR 1'!B409,'Inc base'!G:G)</f>
        <v>10000000</v>
      </c>
    </row>
    <row r="410" spans="2:5" x14ac:dyDescent="0.25">
      <c r="B410" s="422">
        <v>31104985300024</v>
      </c>
      <c r="C410" s="108" t="s">
        <v>7659</v>
      </c>
      <c r="D410" s="340"/>
      <c r="E410" s="423">
        <f>SUMIF('Inc base'!C:C,'BR 1'!B410,'Inc base'!G:G)</f>
        <v>0</v>
      </c>
    </row>
    <row r="411" spans="2:5" x14ac:dyDescent="0.25">
      <c r="B411" s="422">
        <v>61909015260014</v>
      </c>
      <c r="C411" s="108" t="s">
        <v>7660</v>
      </c>
      <c r="D411" s="340"/>
      <c r="E411" s="423">
        <f>SUMIF('Inc base'!C:C,'BR 1'!B411,'Inc base'!G:G)</f>
        <v>0</v>
      </c>
    </row>
    <row r="412" spans="2:5" x14ac:dyDescent="0.25">
      <c r="B412" s="422">
        <v>62510065350043</v>
      </c>
      <c r="C412" s="108" t="s">
        <v>7661</v>
      </c>
      <c r="D412" s="340"/>
      <c r="E412" s="423">
        <f>SUMIF('Inc base'!C:C,'BR 1'!B412,'Inc base'!G:G)</f>
        <v>11500000</v>
      </c>
    </row>
    <row r="413" spans="2:5" x14ac:dyDescent="0.25">
      <c r="B413" s="422">
        <v>40706961000076</v>
      </c>
      <c r="C413" s="108" t="s">
        <v>7662</v>
      </c>
      <c r="D413" s="340"/>
      <c r="E413" s="423">
        <f>SUMIF('Inc base'!C:C,'BR 1'!B413,'Inc base'!G:G)</f>
        <v>0</v>
      </c>
    </row>
    <row r="414" spans="2:5" x14ac:dyDescent="0.25">
      <c r="B414" s="422">
        <v>60112005280030</v>
      </c>
      <c r="C414" s="108" t="s">
        <v>7663</v>
      </c>
      <c r="D414" s="340"/>
      <c r="E414" s="423">
        <f>SUMIF('Inc base'!C:C,'BR 1'!B414,'Inc base'!G:G)</f>
        <v>18000000</v>
      </c>
    </row>
    <row r="415" spans="2:5" x14ac:dyDescent="0.25">
      <c r="B415" s="422">
        <v>41911921000068</v>
      </c>
      <c r="C415" s="108" t="s">
        <v>7664</v>
      </c>
      <c r="D415" s="340"/>
      <c r="E415" s="423">
        <f>SUMIF('Inc base'!C:C,'BR 1'!B415,'Inc base'!G:G)</f>
        <v>8000000</v>
      </c>
    </row>
    <row r="416" spans="2:5" x14ac:dyDescent="0.25">
      <c r="B416" s="422">
        <v>62303065260056</v>
      </c>
      <c r="C416" s="108" t="s">
        <v>7665</v>
      </c>
      <c r="D416" s="340"/>
      <c r="E416" s="423">
        <f>SUMIF('Inc base'!C:C,'BR 1'!B416,'Inc base'!G:G)</f>
        <v>7500000</v>
      </c>
    </row>
    <row r="417" spans="2:5" x14ac:dyDescent="0.25">
      <c r="B417" s="422">
        <v>41407995360015</v>
      </c>
      <c r="C417" s="108" t="s">
        <v>7666</v>
      </c>
      <c r="D417" s="340"/>
      <c r="E417" s="423">
        <f>SUMIF('Inc base'!C:C,'BR 1'!B417,'Inc base'!G:G)</f>
        <v>0</v>
      </c>
    </row>
    <row r="418" spans="2:5" x14ac:dyDescent="0.25">
      <c r="B418" s="422">
        <v>61006065300027</v>
      </c>
      <c r="C418" s="108" t="s">
        <v>7667</v>
      </c>
      <c r="D418" s="340"/>
      <c r="E418" s="423">
        <f>SUMIF('Inc base'!C:C,'BR 1'!B418,'Inc base'!G:G)</f>
        <v>10000000</v>
      </c>
    </row>
    <row r="419" spans="2:5" x14ac:dyDescent="0.25">
      <c r="B419" s="422">
        <v>51411065290035</v>
      </c>
      <c r="C419" s="108" t="s">
        <v>7668</v>
      </c>
      <c r="D419" s="340"/>
      <c r="E419" s="423">
        <f>SUMIF('Inc base'!C:C,'BR 1'!B419,'Inc base'!G:G)</f>
        <v>0</v>
      </c>
    </row>
    <row r="420" spans="2:5" x14ac:dyDescent="0.25">
      <c r="B420" s="422">
        <v>61201065290019</v>
      </c>
      <c r="C420" s="108" t="s">
        <v>7669</v>
      </c>
      <c r="D420" s="340"/>
      <c r="E420" s="423">
        <f>SUMIF('Inc base'!C:C,'BR 1'!B420,'Inc base'!G:G)</f>
        <v>12003000</v>
      </c>
    </row>
    <row r="421" spans="2:5" x14ac:dyDescent="0.25">
      <c r="B421" s="422">
        <v>32106975270031</v>
      </c>
      <c r="C421" s="108" t="s">
        <v>7670</v>
      </c>
      <c r="D421" s="340"/>
      <c r="E421" s="423">
        <f>SUMIF('Inc base'!C:C,'BR 1'!B421,'Inc base'!G:G)</f>
        <v>9000000</v>
      </c>
    </row>
    <row r="422" spans="2:5" x14ac:dyDescent="0.25">
      <c r="B422" s="422">
        <v>50710055360011</v>
      </c>
      <c r="C422" s="108" t="s">
        <v>7671</v>
      </c>
      <c r="D422" s="340"/>
      <c r="E422" s="423">
        <f>SUMIF('Inc base'!C:C,'BR 1'!B422,'Inc base'!G:G)</f>
        <v>0</v>
      </c>
    </row>
    <row r="423" spans="2:5" x14ac:dyDescent="0.25">
      <c r="B423" s="422">
        <v>42004871120119</v>
      </c>
      <c r="C423" s="108" t="s">
        <v>7672</v>
      </c>
      <c r="D423" s="340"/>
      <c r="E423" s="423">
        <f>SUMIF('Inc base'!C:C,'BR 1'!B423,'Inc base'!G:G)</f>
        <v>18000000</v>
      </c>
    </row>
    <row r="424" spans="2:5" x14ac:dyDescent="0.25">
      <c r="B424" s="422">
        <v>41112831040036</v>
      </c>
      <c r="C424" s="108" t="s">
        <v>7673</v>
      </c>
      <c r="D424" s="340"/>
      <c r="E424" s="423">
        <f>SUMIF('Inc base'!C:C,'BR 1'!B424,'Inc base'!G:G)</f>
        <v>12000000</v>
      </c>
    </row>
    <row r="425" spans="2:5" x14ac:dyDescent="0.25">
      <c r="B425" s="422">
        <v>60911025300010</v>
      </c>
      <c r="C425" s="108" t="s">
        <v>7674</v>
      </c>
      <c r="D425" s="340"/>
      <c r="E425" s="423">
        <f>SUMIF('Inc base'!C:C,'BR 1'!B425,'Inc base'!G:G)</f>
        <v>18000000</v>
      </c>
    </row>
    <row r="426" spans="2:5" x14ac:dyDescent="0.25">
      <c r="B426" s="422">
        <v>41806911060022</v>
      </c>
      <c r="C426" s="108" t="s">
        <v>7675</v>
      </c>
      <c r="D426" s="340"/>
      <c r="E426" s="423">
        <f>SUMIF('Inc base'!C:C,'BR 1'!B426,'Inc base'!G:G)</f>
        <v>10000000</v>
      </c>
    </row>
    <row r="427" spans="2:5" x14ac:dyDescent="0.25">
      <c r="B427" s="422">
        <v>42510861000030</v>
      </c>
      <c r="C427" s="108" t="s">
        <v>7676</v>
      </c>
      <c r="D427" s="340"/>
      <c r="E427" s="423">
        <f>SUMIF('Inc base'!C:C,'BR 1'!B427,'Inc base'!G:G)</f>
        <v>18000000</v>
      </c>
    </row>
    <row r="428" spans="2:5" x14ac:dyDescent="0.25">
      <c r="B428" s="422">
        <v>61305007130020</v>
      </c>
      <c r="C428" s="108" t="s">
        <v>7677</v>
      </c>
      <c r="D428" s="340"/>
      <c r="E428" s="423">
        <f>SUMIF('Inc base'!C:C,'BR 1'!B428,'Inc base'!G:G)</f>
        <v>18000000</v>
      </c>
    </row>
    <row r="429" spans="2:5" x14ac:dyDescent="0.25">
      <c r="B429" s="422">
        <v>52304045260041</v>
      </c>
      <c r="C429" s="108" t="s">
        <v>7678</v>
      </c>
      <c r="D429" s="340"/>
      <c r="E429" s="423">
        <f>SUMIF('Inc base'!C:C,'BR 1'!B429,'Inc base'!G:G)</f>
        <v>9000000</v>
      </c>
    </row>
    <row r="430" spans="2:5" x14ac:dyDescent="0.25">
      <c r="B430" s="422">
        <v>52810075270032</v>
      </c>
      <c r="C430" s="108" t="s">
        <v>7679</v>
      </c>
      <c r="D430" s="340"/>
      <c r="E430" s="423">
        <f>SUMIF('Inc base'!C:C,'BR 1'!B430,'Inc base'!G:G)</f>
        <v>0</v>
      </c>
    </row>
    <row r="431" spans="2:5" x14ac:dyDescent="0.25">
      <c r="B431" s="422">
        <v>50507065290034</v>
      </c>
      <c r="C431" s="108" t="s">
        <v>7680</v>
      </c>
      <c r="D431" s="340"/>
      <c r="E431" s="423">
        <f>SUMIF('Inc base'!C:C,'BR 1'!B431,'Inc base'!G:G)</f>
        <v>9000000</v>
      </c>
    </row>
    <row r="432" spans="2:5" x14ac:dyDescent="0.25">
      <c r="B432" s="422">
        <v>42903902400032</v>
      </c>
      <c r="C432" s="108" t="s">
        <v>7681</v>
      </c>
      <c r="D432" s="340"/>
      <c r="E432" s="423">
        <f>SUMIF('Inc base'!C:C,'BR 1'!B432,'Inc base'!G:G)</f>
        <v>17000000</v>
      </c>
    </row>
    <row r="433" spans="2:5" x14ac:dyDescent="0.25">
      <c r="B433" s="422">
        <v>41901911120076</v>
      </c>
      <c r="C433" s="108" t="s">
        <v>7682</v>
      </c>
      <c r="D433" s="340"/>
      <c r="E433" s="423">
        <f>SUMIF('Inc base'!C:C,'BR 1'!B433,'Inc base'!G:G)</f>
        <v>11000000</v>
      </c>
    </row>
    <row r="434" spans="2:5" x14ac:dyDescent="0.25">
      <c r="B434" s="422">
        <v>41709996080032</v>
      </c>
      <c r="C434" s="108" t="s">
        <v>7683</v>
      </c>
      <c r="D434" s="340"/>
      <c r="E434" s="423">
        <f>SUMIF('Inc base'!C:C,'BR 1'!B434,'Inc base'!G:G)</f>
        <v>11000000</v>
      </c>
    </row>
    <row r="435" spans="2:5" x14ac:dyDescent="0.25">
      <c r="B435" s="422">
        <v>61601025800025</v>
      </c>
      <c r="C435" s="108" t="s">
        <v>7684</v>
      </c>
      <c r="D435" s="340"/>
      <c r="E435" s="423">
        <f>SUMIF('Inc base'!C:C,'BR 1'!B435,'Inc base'!G:G)</f>
        <v>15000000</v>
      </c>
    </row>
    <row r="436" spans="2:5" x14ac:dyDescent="0.25">
      <c r="B436" s="422">
        <v>60204065270028</v>
      </c>
      <c r="C436" s="108" t="s">
        <v>7685</v>
      </c>
      <c r="D436" s="340"/>
      <c r="E436" s="423">
        <f>SUMIF('Inc base'!C:C,'BR 1'!B436,'Inc base'!G:G)</f>
        <v>7465000</v>
      </c>
    </row>
    <row r="437" spans="2:5" x14ac:dyDescent="0.25">
      <c r="B437" s="422">
        <v>40407942540023</v>
      </c>
      <c r="C437" s="108" t="s">
        <v>7686</v>
      </c>
      <c r="D437" s="340"/>
      <c r="E437" s="423">
        <f>SUMIF('Inc base'!C:C,'BR 1'!B437,'Inc base'!G:G)</f>
        <v>18000000</v>
      </c>
    </row>
    <row r="438" spans="2:5" x14ac:dyDescent="0.25">
      <c r="B438" s="422">
        <v>43011932740039</v>
      </c>
      <c r="C438" s="108" t="s">
        <v>7687</v>
      </c>
      <c r="D438" s="340"/>
      <c r="E438" s="423">
        <f>SUMIF('Inc base'!C:C,'BR 1'!B438,'Inc base'!G:G)</f>
        <v>15000000</v>
      </c>
    </row>
    <row r="439" spans="2:5" x14ac:dyDescent="0.25">
      <c r="B439" s="422">
        <v>33011881000076</v>
      </c>
      <c r="C439" s="108" t="s">
        <v>7688</v>
      </c>
      <c r="D439" s="340"/>
      <c r="E439" s="423">
        <f>SUMIF('Inc base'!C:C,'BR 1'!B439,'Inc base'!G:G)</f>
        <v>15950000</v>
      </c>
    </row>
    <row r="440" spans="2:5" x14ac:dyDescent="0.25">
      <c r="B440" s="422">
        <v>40111891080061</v>
      </c>
      <c r="C440" s="108" t="s">
        <v>7689</v>
      </c>
      <c r="D440" s="340"/>
      <c r="E440" s="423">
        <f>SUMIF('Inc base'!C:C,'BR 1'!B440,'Inc base'!G:G)</f>
        <v>12500000</v>
      </c>
    </row>
    <row r="441" spans="2:5" x14ac:dyDescent="0.25">
      <c r="B441" s="422">
        <v>30302921090030</v>
      </c>
      <c r="C441" s="108" t="s">
        <v>7690</v>
      </c>
      <c r="D441" s="340"/>
      <c r="E441" s="423">
        <f>SUMIF('Inc base'!C:C,'BR 1'!B441,'Inc base'!G:G)</f>
        <v>0</v>
      </c>
    </row>
    <row r="442" spans="2:5" x14ac:dyDescent="0.25">
      <c r="B442" s="422">
        <v>50308026410036</v>
      </c>
      <c r="C442" s="108" t="s">
        <v>7691</v>
      </c>
      <c r="D442" s="340"/>
      <c r="E442" s="423">
        <f>SUMIF('Inc base'!C:C,'BR 1'!B442,'Inc base'!G:G)</f>
        <v>3600000</v>
      </c>
    </row>
    <row r="443" spans="2:5" x14ac:dyDescent="0.25">
      <c r="B443" s="422">
        <v>62307065310054</v>
      </c>
      <c r="C443" s="108" t="s">
        <v>7692</v>
      </c>
      <c r="D443" s="340"/>
      <c r="E443" s="423">
        <f>SUMIF('Inc base'!C:C,'BR 1'!B443,'Inc base'!G:G)</f>
        <v>7500000</v>
      </c>
    </row>
    <row r="444" spans="2:5" x14ac:dyDescent="0.25">
      <c r="B444" s="422">
        <v>63105065300014</v>
      </c>
      <c r="C444" s="108" t="s">
        <v>7693</v>
      </c>
      <c r="D444" s="340"/>
      <c r="E444" s="423">
        <f>SUMIF('Inc base'!C:C,'BR 1'!B444,'Inc base'!G:G)</f>
        <v>15000000</v>
      </c>
    </row>
    <row r="445" spans="2:5" x14ac:dyDescent="0.25">
      <c r="B445" s="422">
        <v>42105901040048</v>
      </c>
      <c r="C445" s="108" t="s">
        <v>7694</v>
      </c>
      <c r="D445" s="340"/>
      <c r="E445" s="423">
        <f>SUMIF('Inc base'!C:C,'BR 1'!B445,'Inc base'!G:G)</f>
        <v>18000000</v>
      </c>
    </row>
    <row r="446" spans="2:5" x14ac:dyDescent="0.25">
      <c r="B446" s="422">
        <v>61507067210041</v>
      </c>
      <c r="C446" s="108" t="s">
        <v>7695</v>
      </c>
      <c r="D446" s="340"/>
      <c r="E446" s="423">
        <f>SUMIF('Inc base'!C:C,'BR 1'!B446,'Inc base'!G:G)</f>
        <v>12000000</v>
      </c>
    </row>
    <row r="447" spans="2:5" x14ac:dyDescent="0.25">
      <c r="B447" s="422">
        <v>61509065300021</v>
      </c>
      <c r="C447" s="108" t="s">
        <v>7696</v>
      </c>
      <c r="D447" s="340"/>
      <c r="E447" s="423">
        <f>SUMIF('Inc base'!C:C,'BR 1'!B447,'Inc base'!G:G)</f>
        <v>15000000</v>
      </c>
    </row>
    <row r="448" spans="2:5" x14ac:dyDescent="0.25">
      <c r="B448" s="422">
        <v>62402065310043</v>
      </c>
      <c r="C448" s="108" t="s">
        <v>7697</v>
      </c>
      <c r="D448" s="340"/>
      <c r="E448" s="423">
        <f>SUMIF('Inc base'!C:C,'BR 1'!B448,'Inc base'!G:G)</f>
        <v>10000000</v>
      </c>
    </row>
    <row r="449" spans="2:5" x14ac:dyDescent="0.25">
      <c r="B449" s="422">
        <v>60908005300027</v>
      </c>
      <c r="C449" s="108" t="s">
        <v>7698</v>
      </c>
      <c r="D449" s="340"/>
      <c r="E449" s="423">
        <f>SUMIF('Inc base'!C:C,'BR 1'!B449,'Inc base'!G:G)</f>
        <v>0</v>
      </c>
    </row>
    <row r="450" spans="2:5" x14ac:dyDescent="0.25">
      <c r="B450" s="422">
        <v>60401045260037</v>
      </c>
      <c r="C450" s="108" t="s">
        <v>7699</v>
      </c>
      <c r="D450" s="340"/>
      <c r="E450" s="423">
        <f>SUMIF('Inc base'!C:C,'BR 1'!B450,'Inc base'!G:G)</f>
        <v>0</v>
      </c>
    </row>
    <row r="451" spans="2:5" x14ac:dyDescent="0.25">
      <c r="B451" s="422">
        <v>51205075300019</v>
      </c>
      <c r="C451" s="108" t="s">
        <v>7700</v>
      </c>
      <c r="D451" s="340"/>
      <c r="E451" s="423">
        <f>SUMIF('Inc base'!C:C,'BR 1'!B451,'Inc base'!G:G)</f>
        <v>0</v>
      </c>
    </row>
    <row r="452" spans="2:5" x14ac:dyDescent="0.25">
      <c r="B452" s="422">
        <v>50108006060079</v>
      </c>
      <c r="C452" s="108" t="s">
        <v>7701</v>
      </c>
      <c r="D452" s="340"/>
      <c r="E452" s="423">
        <f>SUMIF('Inc base'!C:C,'BR 1'!B452,'Inc base'!G:G)</f>
        <v>0</v>
      </c>
    </row>
    <row r="453" spans="2:5" x14ac:dyDescent="0.25">
      <c r="B453" s="422">
        <v>60904075260056</v>
      </c>
      <c r="C453" s="108" t="s">
        <v>7702</v>
      </c>
      <c r="D453" s="340"/>
      <c r="E453" s="423">
        <f>SUMIF('Inc base'!C:C,'BR 1'!B453,'Inc base'!G:G)</f>
        <v>9500000</v>
      </c>
    </row>
    <row r="454" spans="2:5" x14ac:dyDescent="0.25">
      <c r="B454" s="422">
        <v>41911965300016</v>
      </c>
      <c r="C454" s="108" t="s">
        <v>7703</v>
      </c>
      <c r="D454" s="340"/>
      <c r="E454" s="423">
        <f>SUMIF('Inc base'!C:C,'BR 1'!B454,'Inc base'!G:G)</f>
        <v>1500000</v>
      </c>
    </row>
    <row r="455" spans="2:5" x14ac:dyDescent="0.25">
      <c r="B455" s="422">
        <v>42208975260045</v>
      </c>
      <c r="C455" s="108" t="s">
        <v>7704</v>
      </c>
      <c r="D455" s="340"/>
      <c r="E455" s="423">
        <f>SUMIF('Inc base'!C:C,'BR 1'!B455,'Inc base'!G:G)</f>
        <v>18000000</v>
      </c>
    </row>
    <row r="456" spans="2:5" x14ac:dyDescent="0.25">
      <c r="B456" s="422">
        <v>60309075280035</v>
      </c>
      <c r="C456" s="108" t="s">
        <v>7705</v>
      </c>
      <c r="D456" s="340"/>
      <c r="E456" s="423">
        <f>SUMIF('Inc base'!C:C,'BR 1'!B456,'Inc base'!G:G)</f>
        <v>6482000</v>
      </c>
    </row>
    <row r="457" spans="2:5" x14ac:dyDescent="0.25">
      <c r="B457" s="422">
        <v>40108810940012</v>
      </c>
      <c r="C457" s="108" t="s">
        <v>7706</v>
      </c>
      <c r="D457" s="340"/>
      <c r="E457" s="423">
        <f>SUMIF('Inc base'!C:C,'BR 1'!B457,'Inc base'!G:G)</f>
        <v>11000000</v>
      </c>
    </row>
    <row r="458" spans="2:5" x14ac:dyDescent="0.25">
      <c r="B458" s="422">
        <v>61101075290015</v>
      </c>
      <c r="C458" s="108" t="s">
        <v>7707</v>
      </c>
      <c r="D458" s="340"/>
      <c r="E458" s="423">
        <f>SUMIF('Inc base'!C:C,'BR 1'!B458,'Inc base'!G:G)</f>
        <v>15000000</v>
      </c>
    </row>
    <row r="459" spans="2:5" x14ac:dyDescent="0.25">
      <c r="B459" s="422">
        <v>52403015310020</v>
      </c>
      <c r="C459" s="108" t="s">
        <v>7708</v>
      </c>
      <c r="D459" s="340"/>
      <c r="E459" s="423">
        <f>SUMIF('Inc base'!C:C,'BR 1'!B459,'Inc base'!G:G)</f>
        <v>15000000</v>
      </c>
    </row>
    <row r="460" spans="2:5" x14ac:dyDescent="0.25">
      <c r="B460" s="422">
        <v>40303975300020</v>
      </c>
      <c r="C460" s="108" t="s">
        <v>7709</v>
      </c>
      <c r="D460" s="340"/>
      <c r="E460" s="423">
        <f>SUMIF('Inc base'!C:C,'BR 1'!B460,'Inc base'!G:G)</f>
        <v>0</v>
      </c>
    </row>
    <row r="461" spans="2:5" x14ac:dyDescent="0.25">
      <c r="B461" s="422">
        <v>61006035260072</v>
      </c>
      <c r="C461" s="108" t="s">
        <v>7710</v>
      </c>
      <c r="D461" s="340"/>
      <c r="E461" s="423">
        <f>SUMIF('Inc base'!C:C,'BR 1'!B461,'Inc base'!G:G)</f>
        <v>0</v>
      </c>
    </row>
    <row r="462" spans="2:5" x14ac:dyDescent="0.25">
      <c r="B462" s="422">
        <v>62710075260031</v>
      </c>
      <c r="C462" s="108" t="s">
        <v>7711</v>
      </c>
      <c r="D462" s="340"/>
      <c r="E462" s="423">
        <f>SUMIF('Inc base'!C:C,'BR 1'!B462,'Inc base'!G:G)</f>
        <v>7500000</v>
      </c>
    </row>
    <row r="463" spans="2:5" x14ac:dyDescent="0.25">
      <c r="B463" s="422">
        <v>33110931110016</v>
      </c>
      <c r="C463" s="108" t="s">
        <v>7712</v>
      </c>
      <c r="D463" s="340"/>
      <c r="E463" s="423">
        <f>SUMIF('Inc base'!C:C,'BR 1'!B463,'Inc base'!G:G)</f>
        <v>18000000</v>
      </c>
    </row>
    <row r="464" spans="2:5" x14ac:dyDescent="0.25">
      <c r="B464" s="422">
        <v>60905055280028</v>
      </c>
      <c r="C464" s="108" t="s">
        <v>7713</v>
      </c>
      <c r="D464" s="340"/>
      <c r="E464" s="423">
        <f>SUMIF('Inc base'!C:C,'BR 1'!B464,'Inc base'!G:G)</f>
        <v>15000000</v>
      </c>
    </row>
    <row r="465" spans="2:5" x14ac:dyDescent="0.25">
      <c r="B465" s="422">
        <v>41905965300011</v>
      </c>
      <c r="C465" s="108" t="s">
        <v>7714</v>
      </c>
      <c r="D465" s="340"/>
      <c r="E465" s="423">
        <f>SUMIF('Inc base'!C:C,'BR 1'!B465,'Inc base'!G:G)</f>
        <v>15000000</v>
      </c>
    </row>
    <row r="466" spans="2:5" x14ac:dyDescent="0.25">
      <c r="B466" s="422">
        <v>61909065310046</v>
      </c>
      <c r="C466" s="108" t="s">
        <v>7715</v>
      </c>
      <c r="D466" s="340"/>
      <c r="E466" s="423">
        <f>SUMIF('Inc base'!C:C,'BR 1'!B466,'Inc base'!G:G)</f>
        <v>0</v>
      </c>
    </row>
    <row r="467" spans="2:5" x14ac:dyDescent="0.25">
      <c r="B467" s="422">
        <v>30708901050023</v>
      </c>
      <c r="C467" s="108" t="s">
        <v>7716</v>
      </c>
      <c r="D467" s="340"/>
      <c r="E467" s="423">
        <f>SUMIF('Inc base'!C:C,'BR 1'!B467,'Inc base'!G:G)</f>
        <v>6000000</v>
      </c>
    </row>
    <row r="468" spans="2:5" x14ac:dyDescent="0.25">
      <c r="B468" s="422">
        <v>62201045280011</v>
      </c>
      <c r="C468" s="108" t="s">
        <v>7717</v>
      </c>
      <c r="D468" s="340"/>
      <c r="E468" s="423">
        <f>SUMIF('Inc base'!C:C,'BR 1'!B468,'Inc base'!G:G)</f>
        <v>0</v>
      </c>
    </row>
    <row r="469" spans="2:5" x14ac:dyDescent="0.25">
      <c r="B469" s="422">
        <v>41206975340036</v>
      </c>
      <c r="C469" s="108" t="s">
        <v>7718</v>
      </c>
      <c r="D469" s="340"/>
      <c r="E469" s="423">
        <f>SUMIF('Inc base'!C:C,'BR 1'!B469,'Inc base'!G:G)</f>
        <v>12000000</v>
      </c>
    </row>
    <row r="470" spans="2:5" x14ac:dyDescent="0.25">
      <c r="B470" s="422">
        <v>42406951000065</v>
      </c>
      <c r="C470" s="108" t="s">
        <v>7719</v>
      </c>
      <c r="D470" s="340"/>
      <c r="E470" s="423">
        <f>SUMIF('Inc base'!C:C,'BR 1'!B470,'Inc base'!G:G)</f>
        <v>9000000</v>
      </c>
    </row>
    <row r="471" spans="2:5" x14ac:dyDescent="0.25">
      <c r="B471" s="422">
        <v>61903065310017</v>
      </c>
      <c r="C471" s="108" t="s">
        <v>7720</v>
      </c>
      <c r="D471" s="340"/>
      <c r="E471" s="423">
        <f>SUMIF('Inc base'!C:C,'BR 1'!B471,'Inc base'!G:G)</f>
        <v>0</v>
      </c>
    </row>
    <row r="472" spans="2:5" x14ac:dyDescent="0.25">
      <c r="B472" s="422">
        <v>41103861120016</v>
      </c>
      <c r="C472" s="108" t="s">
        <v>7721</v>
      </c>
      <c r="D472" s="340"/>
      <c r="E472" s="423">
        <f>SUMIF('Inc base'!C:C,'BR 1'!B472,'Inc base'!G:G)</f>
        <v>18000000</v>
      </c>
    </row>
    <row r="473" spans="2:5" x14ac:dyDescent="0.25">
      <c r="B473" s="422">
        <v>40510825260018</v>
      </c>
      <c r="C473" s="108" t="s">
        <v>7722</v>
      </c>
      <c r="D473" s="340"/>
      <c r="E473" s="423">
        <f>SUMIF('Inc base'!C:C,'BR 1'!B473,'Inc base'!G:G)</f>
        <v>9000000</v>
      </c>
    </row>
    <row r="474" spans="2:5" x14ac:dyDescent="0.25">
      <c r="B474" s="422">
        <v>61906025290037</v>
      </c>
      <c r="C474" s="108" t="s">
        <v>7723</v>
      </c>
      <c r="D474" s="340"/>
      <c r="E474" s="423">
        <f>SUMIF('Inc base'!C:C,'BR 1'!B474,'Inc base'!G:G)</f>
        <v>0</v>
      </c>
    </row>
    <row r="475" spans="2:5" x14ac:dyDescent="0.25">
      <c r="B475" s="422">
        <v>62411005300024</v>
      </c>
      <c r="C475" s="108" t="s">
        <v>7724</v>
      </c>
      <c r="D475" s="340"/>
      <c r="E475" s="423">
        <f>SUMIF('Inc base'!C:C,'BR 1'!B475,'Inc base'!G:G)</f>
        <v>5500000</v>
      </c>
    </row>
    <row r="476" spans="2:5" x14ac:dyDescent="0.25">
      <c r="B476" s="422">
        <v>51204045300039</v>
      </c>
      <c r="C476" s="108" t="s">
        <v>7725</v>
      </c>
      <c r="D476" s="340"/>
      <c r="E476" s="423">
        <f>SUMIF('Inc base'!C:C,'BR 1'!B476,'Inc base'!G:G)</f>
        <v>12000000</v>
      </c>
    </row>
    <row r="477" spans="2:5" x14ac:dyDescent="0.25">
      <c r="B477" s="422">
        <v>62002065300035</v>
      </c>
      <c r="C477" s="108" t="s">
        <v>7726</v>
      </c>
      <c r="D477" s="340"/>
      <c r="E477" s="423">
        <f>SUMIF('Inc base'!C:C,'BR 1'!B477,'Inc base'!G:G)</f>
        <v>7500000</v>
      </c>
    </row>
    <row r="478" spans="2:5" x14ac:dyDescent="0.25">
      <c r="B478" s="422">
        <v>60209055260067</v>
      </c>
      <c r="C478" s="108" t="s">
        <v>7727</v>
      </c>
      <c r="D478" s="340"/>
      <c r="E478" s="423">
        <f>SUMIF('Inc base'!C:C,'BR 1'!B478,'Inc base'!G:G)</f>
        <v>15000000</v>
      </c>
    </row>
    <row r="479" spans="2:5" x14ac:dyDescent="0.25">
      <c r="B479" s="422">
        <v>62201025300012</v>
      </c>
      <c r="C479" s="108" t="s">
        <v>7728</v>
      </c>
      <c r="D479" s="340"/>
      <c r="E479" s="423">
        <f>SUMIF('Inc base'!C:C,'BR 1'!B479,'Inc base'!G:G)</f>
        <v>18000000</v>
      </c>
    </row>
    <row r="480" spans="2:5" x14ac:dyDescent="0.25">
      <c r="B480" s="422">
        <v>62111035290017</v>
      </c>
      <c r="C480" s="108" t="s">
        <v>7729</v>
      </c>
      <c r="D480" s="340"/>
      <c r="E480" s="423">
        <f>SUMIF('Inc base'!C:C,'BR 1'!B480,'Inc base'!G:G)</f>
        <v>0</v>
      </c>
    </row>
    <row r="481" spans="2:5" x14ac:dyDescent="0.25">
      <c r="B481" s="422">
        <v>60411065290015</v>
      </c>
      <c r="C481" s="108" t="s">
        <v>7730</v>
      </c>
      <c r="D481" s="340"/>
      <c r="E481" s="423">
        <f>SUMIF('Inc base'!C:C,'BR 1'!B481,'Inc base'!G:G)</f>
        <v>7500000</v>
      </c>
    </row>
    <row r="482" spans="2:5" x14ac:dyDescent="0.25">
      <c r="B482" s="422">
        <v>42304881140050</v>
      </c>
      <c r="C482" s="108" t="s">
        <v>7731</v>
      </c>
      <c r="D482" s="340"/>
      <c r="E482" s="423">
        <f>SUMIF('Inc base'!C:C,'BR 1'!B482,'Inc base'!G:G)</f>
        <v>15000000</v>
      </c>
    </row>
    <row r="483" spans="2:5" x14ac:dyDescent="0.25">
      <c r="B483" s="422">
        <v>52605035350020</v>
      </c>
      <c r="C483" s="108" t="s">
        <v>7732</v>
      </c>
      <c r="D483" s="340"/>
      <c r="E483" s="423">
        <f>SUMIF('Inc base'!C:C,'BR 1'!B483,'Inc base'!G:G)</f>
        <v>0</v>
      </c>
    </row>
    <row r="484" spans="2:5" x14ac:dyDescent="0.25">
      <c r="B484" s="422">
        <v>52106035280035</v>
      </c>
      <c r="C484" s="108" t="s">
        <v>7733</v>
      </c>
      <c r="D484" s="340"/>
      <c r="E484" s="423">
        <f>SUMIF('Inc base'!C:C,'BR 1'!B484,'Inc base'!G:G)</f>
        <v>15000000</v>
      </c>
    </row>
    <row r="485" spans="2:5" x14ac:dyDescent="0.25">
      <c r="B485" s="422">
        <v>41902841060021</v>
      </c>
      <c r="C485" s="108" t="s">
        <v>7734</v>
      </c>
      <c r="D485" s="340"/>
      <c r="E485" s="423">
        <f>SUMIF('Inc base'!C:C,'BR 1'!B485,'Inc base'!G:G)</f>
        <v>0</v>
      </c>
    </row>
    <row r="486" spans="2:5" x14ac:dyDescent="0.25">
      <c r="B486" s="422">
        <v>42601781140053</v>
      </c>
      <c r="C486" s="108" t="s">
        <v>7735</v>
      </c>
      <c r="D486" s="340"/>
      <c r="E486" s="423">
        <f>SUMIF('Inc base'!C:C,'BR 1'!B486,'Inc base'!G:G)</f>
        <v>5000000</v>
      </c>
    </row>
    <row r="487" spans="2:5" x14ac:dyDescent="0.25">
      <c r="B487" s="422">
        <v>51412045310109</v>
      </c>
      <c r="C487" s="108" t="s">
        <v>7736</v>
      </c>
      <c r="D487" s="340"/>
      <c r="E487" s="423">
        <f>SUMIF('Inc base'!C:C,'BR 1'!B487,'Inc base'!G:G)</f>
        <v>15000000</v>
      </c>
    </row>
    <row r="488" spans="2:5" x14ac:dyDescent="0.25">
      <c r="B488" s="422">
        <v>60712065310016</v>
      </c>
      <c r="C488" s="108" t="s">
        <v>7737</v>
      </c>
      <c r="D488" s="340"/>
      <c r="E488" s="423">
        <f>SUMIF('Inc base'!C:C,'BR 1'!B488,'Inc base'!G:G)</f>
        <v>7500000</v>
      </c>
    </row>
    <row r="489" spans="2:5" x14ac:dyDescent="0.25">
      <c r="B489" s="422">
        <v>61611076590051</v>
      </c>
      <c r="C489" s="108" t="s">
        <v>7738</v>
      </c>
      <c r="D489" s="340"/>
      <c r="E489" s="423">
        <f>SUMIF('Inc base'!C:C,'BR 1'!B489,'Inc base'!G:G)</f>
        <v>15000000</v>
      </c>
    </row>
    <row r="490" spans="2:5" x14ac:dyDescent="0.25">
      <c r="B490" s="422">
        <v>32305941000120</v>
      </c>
      <c r="C490" s="108" t="s">
        <v>7739</v>
      </c>
      <c r="D490" s="340"/>
      <c r="E490" s="423">
        <f>SUMIF('Inc base'!C:C,'BR 1'!B490,'Inc base'!G:G)</f>
        <v>0</v>
      </c>
    </row>
    <row r="491" spans="2:5" x14ac:dyDescent="0.25">
      <c r="B491" s="422">
        <v>30209905260015</v>
      </c>
      <c r="C491" s="108" t="s">
        <v>7740</v>
      </c>
      <c r="D491" s="340"/>
      <c r="E491" s="423">
        <f>SUMIF('Inc base'!C:C,'BR 1'!B491,'Inc base'!G:G)</f>
        <v>0</v>
      </c>
    </row>
    <row r="492" spans="2:5" x14ac:dyDescent="0.25">
      <c r="B492" s="422">
        <v>32804891120114</v>
      </c>
      <c r="C492" s="108" t="s">
        <v>7741</v>
      </c>
      <c r="D492" s="340"/>
      <c r="E492" s="423">
        <f>SUMIF('Inc base'!C:C,'BR 1'!B492,'Inc base'!G:G)</f>
        <v>11700000</v>
      </c>
    </row>
    <row r="493" spans="2:5" x14ac:dyDescent="0.25">
      <c r="B493" s="422">
        <v>32906965360043</v>
      </c>
      <c r="C493" s="108" t="s">
        <v>7742</v>
      </c>
      <c r="D493" s="340"/>
      <c r="E493" s="423">
        <f>SUMIF('Inc base'!C:C,'BR 1'!B493,'Inc base'!G:G)</f>
        <v>18000000</v>
      </c>
    </row>
    <row r="494" spans="2:5" x14ac:dyDescent="0.25">
      <c r="B494" s="422">
        <v>63110046100044</v>
      </c>
      <c r="C494" s="108" t="s">
        <v>7743</v>
      </c>
      <c r="D494" s="340"/>
      <c r="E494" s="423">
        <f>SUMIF('Inc base'!C:C,'BR 1'!B494,'Inc base'!G:G)</f>
        <v>9000000</v>
      </c>
    </row>
    <row r="495" spans="2:5" x14ac:dyDescent="0.25">
      <c r="B495" s="422">
        <v>62607065360038</v>
      </c>
      <c r="C495" s="418" t="s">
        <v>7744</v>
      </c>
      <c r="D495" s="340"/>
      <c r="E495" s="423">
        <f>SUMIF('Inc base'!C:C,'BR 1'!B495,'Inc base'!G:G)</f>
        <v>8000000</v>
      </c>
    </row>
    <row r="496" spans="2:5" x14ac:dyDescent="0.25">
      <c r="B496" s="422">
        <v>50409005310056</v>
      </c>
      <c r="C496" s="410" t="s">
        <v>7745</v>
      </c>
      <c r="D496" s="340"/>
      <c r="E496" s="423">
        <f>SUMIF('Inc base'!C:C,'BR 1'!B496,'Inc base'!G:G)</f>
        <v>18000000</v>
      </c>
    </row>
    <row r="497" spans="2:5" x14ac:dyDescent="0.25">
      <c r="B497" s="422">
        <v>30508941010021</v>
      </c>
      <c r="C497" s="410" t="s">
        <v>7746</v>
      </c>
      <c r="D497" s="340"/>
      <c r="E497" s="423">
        <f>SUMIF('Inc base'!C:C,'BR 1'!B497,'Inc base'!G:G)</f>
        <v>0</v>
      </c>
    </row>
    <row r="498" spans="2:5" x14ac:dyDescent="0.25">
      <c r="B498" s="422">
        <v>42607985310032</v>
      </c>
      <c r="C498" s="410" t="s">
        <v>7747</v>
      </c>
      <c r="D498" s="340"/>
      <c r="E498" s="423">
        <f>SUMIF('Inc base'!C:C,'BR 1'!B498,'Inc base'!G:G)</f>
        <v>6500000</v>
      </c>
    </row>
    <row r="499" spans="2:5" x14ac:dyDescent="0.25">
      <c r="B499" s="422">
        <v>62903065260014</v>
      </c>
      <c r="C499" s="410" t="s">
        <v>7748</v>
      </c>
      <c r="D499" s="340"/>
      <c r="E499" s="423">
        <f>SUMIF('Inc base'!C:C,'BR 1'!B499,'Inc base'!G:G)</f>
        <v>15000000</v>
      </c>
    </row>
    <row r="500" spans="2:5" x14ac:dyDescent="0.25">
      <c r="B500" s="422">
        <v>52106035250010</v>
      </c>
      <c r="C500" s="410" t="s">
        <v>7749</v>
      </c>
      <c r="D500" s="340"/>
      <c r="E500" s="423">
        <f>SUMIF('Inc base'!C:C,'BR 1'!B500,'Inc base'!G:G)</f>
        <v>9000000</v>
      </c>
    </row>
    <row r="501" spans="2:5" x14ac:dyDescent="0.25">
      <c r="B501" s="422">
        <v>52503075260065</v>
      </c>
      <c r="C501" s="410" t="s">
        <v>7750</v>
      </c>
      <c r="D501" s="340"/>
      <c r="E501" s="423">
        <f>SUMIF('Inc base'!C:C,'BR 1'!B501,'Inc base'!G:G)</f>
        <v>9000000</v>
      </c>
    </row>
    <row r="502" spans="2:5" x14ac:dyDescent="0.25">
      <c r="B502" s="422">
        <v>61610055340047</v>
      </c>
      <c r="C502" s="410" t="s">
        <v>7751</v>
      </c>
      <c r="D502" s="340"/>
      <c r="E502" s="423">
        <f>SUMIF('Inc base'!C:C,'BR 1'!B502,'Inc base'!G:G)</f>
        <v>15000000</v>
      </c>
    </row>
    <row r="503" spans="2:5" x14ac:dyDescent="0.25">
      <c r="B503" s="422">
        <v>62404075350037</v>
      </c>
      <c r="C503" s="410" t="s">
        <v>7752</v>
      </c>
      <c r="D503" s="340"/>
      <c r="E503" s="423">
        <f>SUMIF('Inc base'!C:C,'BR 1'!B503,'Inc base'!G:G)</f>
        <v>15000000</v>
      </c>
    </row>
    <row r="504" spans="2:5" x14ac:dyDescent="0.25">
      <c r="B504" s="422">
        <v>62806065820027</v>
      </c>
      <c r="C504" s="410" t="s">
        <v>7753</v>
      </c>
      <c r="D504" s="340"/>
      <c r="E504" s="423">
        <f>SUMIF('Inc base'!C:C,'BR 1'!B504,'Inc base'!G:G)</f>
        <v>15004000</v>
      </c>
    </row>
    <row r="505" spans="2:5" x14ac:dyDescent="0.25">
      <c r="B505" s="422">
        <v>51306035430017</v>
      </c>
      <c r="C505" s="410" t="s">
        <v>7754</v>
      </c>
      <c r="D505" s="340"/>
      <c r="E505" s="423">
        <f>SUMIF('Inc base'!C:C,'BR 1'!B505,'Inc base'!G:G)</f>
        <v>12500000</v>
      </c>
    </row>
    <row r="506" spans="2:5" x14ac:dyDescent="0.25">
      <c r="B506" s="422">
        <v>61610065340020</v>
      </c>
      <c r="C506" s="410" t="s">
        <v>7755</v>
      </c>
      <c r="D506" s="340"/>
      <c r="E506" s="423">
        <f>SUMIF('Inc base'!C:C,'BR 1'!B506,'Inc base'!G:G)</f>
        <v>9000000</v>
      </c>
    </row>
    <row r="507" spans="2:5" x14ac:dyDescent="0.25">
      <c r="B507" s="422">
        <v>51107025360066</v>
      </c>
      <c r="C507" s="410" t="s">
        <v>7756</v>
      </c>
      <c r="D507" s="340"/>
      <c r="E507" s="423">
        <f>SUMIF('Inc base'!C:C,'BR 1'!B507,'Inc base'!G:G)</f>
        <v>7180941</v>
      </c>
    </row>
    <row r="508" spans="2:5" x14ac:dyDescent="0.25">
      <c r="B508" s="422">
        <v>33008995360044</v>
      </c>
      <c r="C508" s="410" t="s">
        <v>7757</v>
      </c>
      <c r="D508" s="340"/>
      <c r="E508" s="423">
        <f>SUMIF('Inc base'!C:C,'BR 1'!B508,'Inc base'!G:G)</f>
        <v>12901100</v>
      </c>
    </row>
    <row r="509" spans="2:5" x14ac:dyDescent="0.25">
      <c r="B509" s="422">
        <v>30409975280027</v>
      </c>
      <c r="C509" s="410" t="s">
        <v>7758</v>
      </c>
      <c r="D509" s="340"/>
      <c r="E509" s="423">
        <f>SUMIF('Inc base'!C:C,'BR 1'!B509,'Inc base'!G:G)</f>
        <v>0</v>
      </c>
    </row>
    <row r="510" spans="2:5" x14ac:dyDescent="0.25">
      <c r="B510" s="422">
        <v>32405941010034</v>
      </c>
      <c r="C510" s="410" t="s">
        <v>7759</v>
      </c>
      <c r="D510" s="340"/>
      <c r="E510" s="423">
        <f>SUMIF('Inc base'!C:C,'BR 1'!B510,'Inc base'!G:G)</f>
        <v>11500000</v>
      </c>
    </row>
    <row r="511" spans="2:5" x14ac:dyDescent="0.25">
      <c r="B511" s="422">
        <v>52003065290026</v>
      </c>
      <c r="C511" s="410" t="s">
        <v>7760</v>
      </c>
      <c r="D511" s="340"/>
      <c r="E511" s="423">
        <f>SUMIF('Inc base'!C:C,'BR 1'!B511,'Inc base'!G:G)</f>
        <v>15000000</v>
      </c>
    </row>
    <row r="512" spans="2:5" x14ac:dyDescent="0.25">
      <c r="B512" s="422">
        <v>60805065360052</v>
      </c>
      <c r="C512" s="410" t="s">
        <v>7761</v>
      </c>
      <c r="D512" s="340"/>
      <c r="E512" s="423">
        <f>SUMIF('Inc base'!C:C,'BR 1'!B512,'Inc base'!G:G)</f>
        <v>1000000</v>
      </c>
    </row>
    <row r="513" spans="2:5" x14ac:dyDescent="0.25">
      <c r="B513" s="422">
        <v>60105067310063</v>
      </c>
      <c r="C513" s="410" t="s">
        <v>7762</v>
      </c>
      <c r="D513" s="340"/>
      <c r="E513" s="423">
        <f>SUMIF('Inc base'!C:C,'BR 1'!B513,'Inc base'!G:G)</f>
        <v>7500000</v>
      </c>
    </row>
    <row r="514" spans="2:5" x14ac:dyDescent="0.25">
      <c r="B514" s="422">
        <v>42607951010012</v>
      </c>
      <c r="C514" s="410" t="s">
        <v>7763</v>
      </c>
      <c r="D514" s="340"/>
      <c r="E514" s="423">
        <f>SUMIF('Inc base'!C:C,'BR 1'!B514,'Inc base'!G:G)</f>
        <v>13500000</v>
      </c>
    </row>
    <row r="515" spans="2:5" x14ac:dyDescent="0.25">
      <c r="B515" s="422">
        <v>41510915300014</v>
      </c>
      <c r="C515" s="410" t="s">
        <v>7764</v>
      </c>
      <c r="D515" s="340"/>
      <c r="E515" s="423">
        <f>SUMIF('Inc base'!C:C,'BR 1'!B515,'Inc base'!G:G)</f>
        <v>12000000</v>
      </c>
    </row>
    <row r="516" spans="2:5" x14ac:dyDescent="0.25">
      <c r="B516" s="422">
        <v>42910995320066</v>
      </c>
      <c r="C516" s="410" t="s">
        <v>7765</v>
      </c>
      <c r="D516" s="340"/>
      <c r="E516" s="423">
        <f>SUMIF('Inc base'!C:C,'BR 1'!B516,'Inc base'!G:G)</f>
        <v>15000000</v>
      </c>
    </row>
    <row r="517" spans="2:5" x14ac:dyDescent="0.25">
      <c r="B517" s="422">
        <v>41610995310087</v>
      </c>
      <c r="C517" s="410" t="s">
        <v>7766</v>
      </c>
      <c r="D517" s="340"/>
      <c r="E517" s="423">
        <f>SUMIF('Inc base'!C:C,'BR 1'!B517,'Inc base'!G:G)</f>
        <v>9000000</v>
      </c>
    </row>
    <row r="518" spans="2:5" x14ac:dyDescent="0.25">
      <c r="B518" s="422">
        <v>40404961010029</v>
      </c>
      <c r="C518" s="410" t="s">
        <v>7767</v>
      </c>
      <c r="D518" s="340"/>
      <c r="E518" s="423">
        <f>SUMIF('Inc base'!C:C,'BR 1'!B518,'Inc base'!G:G)</f>
        <v>18000000</v>
      </c>
    </row>
    <row r="519" spans="2:5" x14ac:dyDescent="0.25">
      <c r="B519" s="422">
        <v>31107995360039</v>
      </c>
      <c r="C519" s="410" t="s">
        <v>7768</v>
      </c>
      <c r="D519" s="340"/>
      <c r="E519" s="423">
        <f>SUMIF('Inc base'!C:C,'BR 1'!B519,'Inc base'!G:G)</f>
        <v>6001500</v>
      </c>
    </row>
    <row r="520" spans="2:5" x14ac:dyDescent="0.25">
      <c r="B520" s="422">
        <v>62409065310020</v>
      </c>
      <c r="C520" s="410" t="s">
        <v>7769</v>
      </c>
      <c r="D520" s="340"/>
      <c r="E520" s="423">
        <f>SUMIF('Inc base'!C:C,'BR 1'!B520,'Inc base'!G:G)</f>
        <v>12000000</v>
      </c>
    </row>
    <row r="521" spans="2:5" x14ac:dyDescent="0.25">
      <c r="B521" s="422">
        <v>50505005260011</v>
      </c>
      <c r="C521" s="410" t="s">
        <v>7770</v>
      </c>
      <c r="D521" s="340"/>
      <c r="E521" s="423">
        <f>SUMIF('Inc base'!C:C,'BR 1'!B521,'Inc base'!G:G)</f>
        <v>3000000</v>
      </c>
    </row>
    <row r="522" spans="2:5" x14ac:dyDescent="0.25">
      <c r="B522" s="422">
        <v>42306891070015</v>
      </c>
      <c r="C522" s="410" t="s">
        <v>7771</v>
      </c>
      <c r="D522" s="340"/>
      <c r="E522" s="423">
        <f>SUMIF('Inc base'!C:C,'BR 1'!B522,'Inc base'!G:G)</f>
        <v>4000000</v>
      </c>
    </row>
    <row r="523" spans="2:5" x14ac:dyDescent="0.25">
      <c r="B523" s="422">
        <v>61809065360019</v>
      </c>
      <c r="C523" s="410" t="s">
        <v>7772</v>
      </c>
      <c r="D523" s="340"/>
      <c r="E523" s="423">
        <f>SUMIF('Inc base'!C:C,'BR 1'!B523,'Inc base'!G:G)</f>
        <v>5501000</v>
      </c>
    </row>
    <row r="524" spans="2:5" x14ac:dyDescent="0.25">
      <c r="B524" s="422">
        <v>60308065290018</v>
      </c>
      <c r="C524" s="410" t="s">
        <v>7773</v>
      </c>
      <c r="D524" s="340"/>
      <c r="E524" s="423">
        <f>SUMIF('Inc base'!C:C,'BR 1'!B524,'Inc base'!G:G)</f>
        <v>15000000</v>
      </c>
    </row>
    <row r="525" spans="2:5" x14ac:dyDescent="0.25">
      <c r="B525" s="422">
        <v>62710065300026</v>
      </c>
      <c r="C525" s="410" t="s">
        <v>7774</v>
      </c>
      <c r="D525" s="340"/>
      <c r="E525" s="423">
        <f>SUMIF('Inc base'!C:C,'BR 1'!B525,'Inc base'!G:G)</f>
        <v>0</v>
      </c>
    </row>
    <row r="526" spans="2:5" x14ac:dyDescent="0.25">
      <c r="B526" s="422">
        <v>61709065260017</v>
      </c>
      <c r="C526" s="410" t="s">
        <v>7775</v>
      </c>
      <c r="D526" s="340"/>
      <c r="E526" s="423">
        <f>SUMIF('Inc base'!C:C,'BR 1'!B526,'Inc base'!G:G)</f>
        <v>14800000</v>
      </c>
    </row>
    <row r="527" spans="2:5" x14ac:dyDescent="0.25">
      <c r="B527" s="422">
        <v>51308075320044</v>
      </c>
      <c r="C527" s="410" t="s">
        <v>7776</v>
      </c>
      <c r="D527" s="340"/>
      <c r="E527" s="423">
        <f>SUMIF('Inc base'!C:C,'BR 1'!B527,'Inc base'!G:G)</f>
        <v>7500000</v>
      </c>
    </row>
    <row r="528" spans="2:5" x14ac:dyDescent="0.25">
      <c r="B528" s="422">
        <v>60302045320025</v>
      </c>
      <c r="C528" s="410" t="s">
        <v>7777</v>
      </c>
      <c r="D528" s="340"/>
      <c r="E528" s="423">
        <f>SUMIF('Inc base'!C:C,'BR 1'!B528,'Inc base'!G:G)</f>
        <v>7500000</v>
      </c>
    </row>
    <row r="529" spans="2:5" x14ac:dyDescent="0.25">
      <c r="B529" s="422">
        <v>51801005260046</v>
      </c>
      <c r="C529" s="410" t="s">
        <v>7778</v>
      </c>
      <c r="D529" s="340"/>
      <c r="E529" s="423">
        <f>SUMIF('Inc base'!C:C,'BR 1'!B529,'Inc base'!G:G)</f>
        <v>14100000</v>
      </c>
    </row>
    <row r="530" spans="2:5" x14ac:dyDescent="0.25">
      <c r="B530" s="422">
        <v>50804075290042</v>
      </c>
      <c r="C530" s="410" t="s">
        <v>7779</v>
      </c>
      <c r="D530" s="340"/>
      <c r="E530" s="423">
        <f>SUMIF('Inc base'!C:C,'BR 1'!B530,'Inc base'!G:G)</f>
        <v>9000000</v>
      </c>
    </row>
    <row r="531" spans="2:5" x14ac:dyDescent="0.25">
      <c r="B531" s="422">
        <v>61306056600050</v>
      </c>
      <c r="C531" s="410" t="s">
        <v>7780</v>
      </c>
      <c r="D531" s="340"/>
      <c r="E531" s="423">
        <f>SUMIF('Inc base'!C:C,'BR 1'!B531,'Inc base'!G:G)</f>
        <v>24000000</v>
      </c>
    </row>
    <row r="532" spans="2:5" x14ac:dyDescent="0.25">
      <c r="B532" s="422">
        <v>61208015320017</v>
      </c>
      <c r="C532" s="410" t="s">
        <v>7781</v>
      </c>
      <c r="D532" s="340"/>
      <c r="E532" s="423">
        <f>SUMIF('Inc base'!C:C,'BR 1'!B532,'Inc base'!G:G)</f>
        <v>0</v>
      </c>
    </row>
    <row r="533" spans="2:5" x14ac:dyDescent="0.25">
      <c r="B533" s="422">
        <v>41102965280026</v>
      </c>
      <c r="C533" s="410" t="s">
        <v>7782</v>
      </c>
      <c r="D533" s="340"/>
      <c r="E533" s="423">
        <f>SUMIF('Inc base'!C:C,'BR 1'!B533,'Inc base'!G:G)</f>
        <v>15000000</v>
      </c>
    </row>
    <row r="534" spans="2:5" x14ac:dyDescent="0.25">
      <c r="B534" s="422">
        <v>60305005280027</v>
      </c>
      <c r="C534" s="410" t="s">
        <v>7783</v>
      </c>
      <c r="D534" s="340"/>
      <c r="E534" s="423">
        <f>SUMIF('Inc base'!C:C,'BR 1'!B534,'Inc base'!G:G)</f>
        <v>9000000</v>
      </c>
    </row>
    <row r="535" spans="2:5" x14ac:dyDescent="0.25">
      <c r="B535" s="422">
        <v>30609995630046</v>
      </c>
      <c r="C535" s="410" t="s">
        <v>7784</v>
      </c>
      <c r="D535" s="340"/>
      <c r="E535" s="423">
        <f>SUMIF('Inc base'!C:C,'BR 1'!B535,'Inc base'!G:G)</f>
        <v>9000000</v>
      </c>
    </row>
    <row r="536" spans="2:5" x14ac:dyDescent="0.25">
      <c r="B536" s="422">
        <v>32510975260013</v>
      </c>
      <c r="C536" s="410" t="s">
        <v>7785</v>
      </c>
      <c r="D536" s="340"/>
      <c r="E536" s="423">
        <f>SUMIF('Inc base'!C:C,'BR 1'!B536,'Inc base'!G:G)</f>
        <v>8900000</v>
      </c>
    </row>
    <row r="537" spans="2:5" x14ac:dyDescent="0.25">
      <c r="B537" s="422">
        <v>51908075280065</v>
      </c>
      <c r="C537" s="410" t="s">
        <v>7786</v>
      </c>
      <c r="D537" s="340"/>
      <c r="E537" s="423">
        <f>SUMIF('Inc base'!C:C,'BR 1'!B537,'Inc base'!G:G)</f>
        <v>17000000</v>
      </c>
    </row>
    <row r="538" spans="2:5" x14ac:dyDescent="0.25">
      <c r="B538" s="422">
        <v>62311065360010</v>
      </c>
      <c r="C538" s="410" t="s">
        <v>7787</v>
      </c>
      <c r="D538" s="340"/>
      <c r="E538" s="423">
        <f>SUMIF('Inc base'!C:C,'BR 1'!B538,'Inc base'!G:G)</f>
        <v>8850000</v>
      </c>
    </row>
    <row r="539" spans="2:5" x14ac:dyDescent="0.25">
      <c r="B539" s="422">
        <v>41104965320038</v>
      </c>
      <c r="C539" s="410" t="s">
        <v>7788</v>
      </c>
      <c r="D539" s="340"/>
      <c r="E539" s="423">
        <f>SUMIF('Inc base'!C:C,'BR 1'!B539,'Inc base'!G:G)</f>
        <v>24500000</v>
      </c>
    </row>
    <row r="540" spans="2:5" x14ac:dyDescent="0.25">
      <c r="B540" s="422">
        <v>41112995260037</v>
      </c>
      <c r="C540" s="410" t="s">
        <v>7789</v>
      </c>
      <c r="D540" s="340"/>
      <c r="E540" s="423">
        <f>SUMIF('Inc base'!C:C,'BR 1'!B540,'Inc base'!G:G)</f>
        <v>13500000</v>
      </c>
    </row>
    <row r="541" spans="2:5" x14ac:dyDescent="0.25">
      <c r="B541" s="422">
        <v>52809065350087</v>
      </c>
      <c r="C541" s="410" t="s">
        <v>7790</v>
      </c>
      <c r="D541" s="340"/>
      <c r="E541" s="423">
        <f>SUMIF('Inc base'!C:C,'BR 1'!B541,'Inc base'!G:G)</f>
        <v>11250000</v>
      </c>
    </row>
    <row r="542" spans="2:5" x14ac:dyDescent="0.25">
      <c r="B542" s="422">
        <v>40309985270016</v>
      </c>
      <c r="C542" s="410" t="s">
        <v>7791</v>
      </c>
      <c r="D542" s="340"/>
      <c r="E542" s="423">
        <f>SUMIF('Inc base'!C:C,'BR 1'!B542,'Inc base'!G:G)</f>
        <v>0</v>
      </c>
    </row>
    <row r="543" spans="2:5" x14ac:dyDescent="0.25">
      <c r="B543" s="422">
        <v>41102881140073</v>
      </c>
      <c r="C543" s="410" t="s">
        <v>7792</v>
      </c>
      <c r="D543" s="340"/>
      <c r="E543" s="423">
        <f>SUMIF('Inc base'!C:C,'BR 1'!B543,'Inc base'!G:G)</f>
        <v>3000000</v>
      </c>
    </row>
    <row r="544" spans="2:5" x14ac:dyDescent="0.25">
      <c r="B544" s="422">
        <v>61201025260010</v>
      </c>
      <c r="C544" s="410" t="s">
        <v>7793</v>
      </c>
      <c r="D544" s="340"/>
      <c r="E544" s="423">
        <f>SUMIF('Inc base'!C:C,'BR 1'!B544,'Inc base'!G:G)</f>
        <v>11584000</v>
      </c>
    </row>
    <row r="545" spans="2:5" x14ac:dyDescent="0.25">
      <c r="B545" s="422">
        <v>40902951120029</v>
      </c>
      <c r="C545" s="410" t="s">
        <v>7794</v>
      </c>
      <c r="D545" s="340"/>
      <c r="E545" s="423">
        <f>SUMIF('Inc base'!C:C,'BR 1'!B545,'Inc base'!G:G)</f>
        <v>1000000</v>
      </c>
    </row>
    <row r="546" spans="2:5" x14ac:dyDescent="0.25">
      <c r="B546" s="422">
        <v>62506075340051</v>
      </c>
      <c r="C546" s="410" t="s">
        <v>7795</v>
      </c>
      <c r="D546" s="340"/>
      <c r="E546" s="423">
        <f>SUMIF('Inc base'!C:C,'BR 1'!B546,'Inc base'!G:G)</f>
        <v>13000000</v>
      </c>
    </row>
    <row r="547" spans="2:5" x14ac:dyDescent="0.25">
      <c r="B547" s="422">
        <v>60309075260093</v>
      </c>
      <c r="C547" s="410" t="s">
        <v>7796</v>
      </c>
      <c r="D547" s="340"/>
      <c r="E547" s="423">
        <f>SUMIF('Inc base'!C:C,'BR 1'!B547,'Inc base'!G:G)</f>
        <v>12000000</v>
      </c>
    </row>
    <row r="548" spans="2:5" x14ac:dyDescent="0.25">
      <c r="B548" s="422">
        <v>60212065280019</v>
      </c>
      <c r="C548" s="410" t="s">
        <v>7797</v>
      </c>
      <c r="D548" s="340"/>
      <c r="E548" s="423">
        <f>SUMIF('Inc base'!C:C,'BR 1'!B548,'Inc base'!G:G)</f>
        <v>12000000</v>
      </c>
    </row>
    <row r="549" spans="2:5" x14ac:dyDescent="0.25">
      <c r="B549" s="422">
        <v>51910075280013</v>
      </c>
      <c r="C549" s="410" t="s">
        <v>7798</v>
      </c>
      <c r="D549" s="340"/>
      <c r="E549" s="423">
        <f>SUMIF('Inc base'!C:C,'BR 1'!B549,'Inc base'!G:G)</f>
        <v>9500000</v>
      </c>
    </row>
    <row r="550" spans="2:5" x14ac:dyDescent="0.25">
      <c r="B550" s="422">
        <v>62406066080020</v>
      </c>
      <c r="C550" s="410" t="s">
        <v>7799</v>
      </c>
      <c r="D550" s="340"/>
      <c r="E550" s="423">
        <f>SUMIF('Inc base'!C:C,'BR 1'!B550,'Inc base'!G:G)</f>
        <v>7500000</v>
      </c>
    </row>
    <row r="551" spans="2:5" x14ac:dyDescent="0.25">
      <c r="B551" s="422">
        <v>42104931820019</v>
      </c>
      <c r="C551" s="410" t="s">
        <v>7800</v>
      </c>
      <c r="D551" s="340"/>
      <c r="E551" s="423">
        <f>SUMIF('Inc base'!C:C,'BR 1'!B551,'Inc base'!G:G)</f>
        <v>5000000</v>
      </c>
    </row>
    <row r="552" spans="2:5" x14ac:dyDescent="0.25">
      <c r="B552" s="422">
        <v>30105901060025</v>
      </c>
      <c r="C552" s="410" t="s">
        <v>7801</v>
      </c>
      <c r="D552" s="340"/>
      <c r="E552" s="423">
        <f>SUMIF('Inc base'!C:C,'BR 1'!B552,'Inc base'!G:G)</f>
        <v>8578000</v>
      </c>
    </row>
    <row r="553" spans="2:5" x14ac:dyDescent="0.25">
      <c r="B553" s="422">
        <v>32106985270014</v>
      </c>
      <c r="C553" s="410" t="s">
        <v>7802</v>
      </c>
      <c r="D553" s="340"/>
      <c r="E553" s="423">
        <f>SUMIF('Inc base'!C:C,'BR 1'!B553,'Inc base'!G:G)</f>
        <v>0</v>
      </c>
    </row>
    <row r="554" spans="2:5" x14ac:dyDescent="0.25">
      <c r="B554" s="422">
        <v>40804955310076</v>
      </c>
      <c r="C554" s="410" t="s">
        <v>7803</v>
      </c>
      <c r="D554" s="340"/>
      <c r="E554" s="423">
        <f>SUMIF('Inc base'!C:C,'BR 1'!B554,'Inc base'!G:G)</f>
        <v>9000000</v>
      </c>
    </row>
    <row r="555" spans="2:5" x14ac:dyDescent="0.25">
      <c r="B555" s="422">
        <v>52707015040061</v>
      </c>
      <c r="C555" s="410" t="s">
        <v>7804</v>
      </c>
      <c r="D555" s="340"/>
      <c r="E555" s="423">
        <f>SUMIF('Inc base'!C:C,'BR 1'!B555,'Inc base'!G:G)</f>
        <v>8390000</v>
      </c>
    </row>
    <row r="556" spans="2:5" x14ac:dyDescent="0.25">
      <c r="B556" s="422">
        <v>42810955900038</v>
      </c>
      <c r="C556" s="410" t="s">
        <v>7805</v>
      </c>
      <c r="D556" s="340"/>
      <c r="E556" s="423">
        <f>SUMIF('Inc base'!C:C,'BR 1'!B556,'Inc base'!G:G)</f>
        <v>0</v>
      </c>
    </row>
    <row r="557" spans="2:5" x14ac:dyDescent="0.25">
      <c r="B557" s="422">
        <v>40305975260065</v>
      </c>
      <c r="C557" s="410" t="s">
        <v>7806</v>
      </c>
      <c r="D557" s="340"/>
      <c r="E557" s="423">
        <f>SUMIF('Inc base'!C:C,'BR 1'!B557,'Inc base'!G:G)</f>
        <v>15000000</v>
      </c>
    </row>
    <row r="558" spans="2:5" x14ac:dyDescent="0.25">
      <c r="B558" s="422">
        <v>60501065360040</v>
      </c>
      <c r="C558" s="410" t="s">
        <v>7807</v>
      </c>
      <c r="D558" s="340"/>
      <c r="E558" s="423">
        <f>SUMIF('Inc base'!C:C,'BR 1'!B558,'Inc base'!G:G)</f>
        <v>9970000</v>
      </c>
    </row>
    <row r="559" spans="2:5" x14ac:dyDescent="0.25">
      <c r="B559" s="422">
        <v>43009851100032</v>
      </c>
      <c r="C559" s="410" t="s">
        <v>7808</v>
      </c>
      <c r="D559" s="340"/>
      <c r="E559" s="423">
        <f>SUMIF('Inc base'!C:C,'BR 1'!B559,'Inc base'!G:G)</f>
        <v>18000000</v>
      </c>
    </row>
    <row r="560" spans="2:5" x14ac:dyDescent="0.25">
      <c r="B560" s="422">
        <v>50312015280025</v>
      </c>
      <c r="C560" s="410" t="s">
        <v>7809</v>
      </c>
      <c r="D560" s="340"/>
      <c r="E560" s="423">
        <f>SUMIF('Inc base'!C:C,'BR 1'!B560,'Inc base'!G:G)</f>
        <v>2970000</v>
      </c>
    </row>
    <row r="561" spans="2:5" x14ac:dyDescent="0.25">
      <c r="B561" s="422">
        <v>50610075260037</v>
      </c>
      <c r="C561" s="410" t="s">
        <v>7810</v>
      </c>
      <c r="D561" s="340"/>
      <c r="E561" s="423">
        <f>SUMIF('Inc base'!C:C,'BR 1'!B561,'Inc base'!G:G)</f>
        <v>12050000</v>
      </c>
    </row>
    <row r="562" spans="2:5" x14ac:dyDescent="0.25">
      <c r="B562" s="422">
        <v>41403881000119</v>
      </c>
      <c r="C562" s="410" t="s">
        <v>7811</v>
      </c>
      <c r="D562" s="340"/>
      <c r="E562" s="423">
        <f>SUMIF('Inc base'!C:C,'BR 1'!B562,'Inc base'!G:G)</f>
        <v>18000000</v>
      </c>
    </row>
    <row r="563" spans="2:5" x14ac:dyDescent="0.25">
      <c r="B563" s="422">
        <v>62504006520064</v>
      </c>
      <c r="C563" s="410" t="s">
        <v>7812</v>
      </c>
      <c r="D563" s="340"/>
      <c r="E563" s="423">
        <f>SUMIF('Inc base'!C:C,'BR 1'!B563,'Inc base'!G:G)</f>
        <v>18000000</v>
      </c>
    </row>
    <row r="564" spans="2:5" x14ac:dyDescent="0.25">
      <c r="B564" s="422">
        <v>61703035260025</v>
      </c>
      <c r="C564" s="410" t="s">
        <v>7813</v>
      </c>
      <c r="D564" s="340"/>
      <c r="E564" s="423">
        <f>SUMIF('Inc base'!C:C,'BR 1'!B564,'Inc base'!G:G)</f>
        <v>0</v>
      </c>
    </row>
    <row r="565" spans="2:5" x14ac:dyDescent="0.25">
      <c r="B565" s="422">
        <v>60708065300010</v>
      </c>
      <c r="C565" s="410" t="s">
        <v>7814</v>
      </c>
      <c r="D565" s="340"/>
      <c r="E565" s="423">
        <f>SUMIF('Inc base'!C:C,'BR 1'!B565,'Inc base'!G:G)</f>
        <v>15000000</v>
      </c>
    </row>
    <row r="566" spans="2:5" x14ac:dyDescent="0.25">
      <c r="B566" s="422">
        <v>31505935260010</v>
      </c>
      <c r="C566" s="410" t="s">
        <v>7815</v>
      </c>
      <c r="D566" s="340"/>
      <c r="E566" s="423">
        <f>SUMIF('Inc base'!C:C,'BR 1'!B566,'Inc base'!G:G)</f>
        <v>0</v>
      </c>
    </row>
    <row r="567" spans="2:5" x14ac:dyDescent="0.25">
      <c r="B567" s="422">
        <v>61708065280025</v>
      </c>
      <c r="C567" s="410" t="s">
        <v>7816</v>
      </c>
      <c r="D567" s="340"/>
      <c r="E567" s="423">
        <f>SUMIF('Inc base'!C:C,'BR 1'!B567,'Inc base'!G:G)</f>
        <v>7500000</v>
      </c>
    </row>
    <row r="568" spans="2:5" x14ac:dyDescent="0.25">
      <c r="B568" s="422">
        <v>62205075260058</v>
      </c>
      <c r="C568" s="410" t="s">
        <v>7817</v>
      </c>
      <c r="D568" s="340"/>
      <c r="E568" s="423">
        <f>SUMIF('Inc base'!C:C,'BR 1'!B568,'Inc base'!G:G)</f>
        <v>9000000</v>
      </c>
    </row>
    <row r="569" spans="2:5" x14ac:dyDescent="0.25">
      <c r="B569" s="422">
        <v>61510055320066</v>
      </c>
      <c r="C569" s="410" t="s">
        <v>7818</v>
      </c>
      <c r="D569" s="340"/>
      <c r="E569" s="423">
        <f>SUMIF('Inc base'!C:C,'BR 1'!B569,'Inc base'!G:G)</f>
        <v>15000000</v>
      </c>
    </row>
    <row r="570" spans="2:5" x14ac:dyDescent="0.25">
      <c r="B570" s="422">
        <v>32409995700057</v>
      </c>
      <c r="C570" s="410" t="s">
        <v>7819</v>
      </c>
      <c r="D570" s="340"/>
      <c r="E570" s="423">
        <f>SUMIF('Inc base'!C:C,'BR 1'!B570,'Inc base'!G:G)</f>
        <v>0</v>
      </c>
    </row>
    <row r="571" spans="2:5" x14ac:dyDescent="0.25">
      <c r="B571" s="422">
        <v>60202075320018</v>
      </c>
      <c r="C571" s="410" t="s">
        <v>7820</v>
      </c>
      <c r="D571" s="340"/>
      <c r="E571" s="423">
        <f>SUMIF('Inc base'!C:C,'BR 1'!B571,'Inc base'!G:G)</f>
        <v>15000000</v>
      </c>
    </row>
    <row r="572" spans="2:5" x14ac:dyDescent="0.25">
      <c r="B572" s="422">
        <v>41401871000022</v>
      </c>
      <c r="C572" s="410" t="s">
        <v>7821</v>
      </c>
      <c r="D572" s="340"/>
      <c r="E572" s="423">
        <f>SUMIF('Inc base'!C:C,'BR 1'!B572,'Inc base'!G:G)</f>
        <v>0</v>
      </c>
    </row>
    <row r="573" spans="2:5" x14ac:dyDescent="0.25">
      <c r="B573" s="422">
        <v>61504067110027</v>
      </c>
      <c r="C573" s="410" t="s">
        <v>7822</v>
      </c>
      <c r="D573" s="340"/>
      <c r="E573" s="423">
        <f>SUMIF('Inc base'!C:C,'BR 1'!B573,'Inc base'!G:G)</f>
        <v>7500000</v>
      </c>
    </row>
    <row r="574" spans="2:5" x14ac:dyDescent="0.25">
      <c r="B574" s="422">
        <v>40604822380034</v>
      </c>
      <c r="C574" s="410" t="s">
        <v>7823</v>
      </c>
      <c r="D574" s="340"/>
      <c r="E574" s="423">
        <f>SUMIF('Inc base'!C:C,'BR 1'!B574,'Inc base'!G:G)</f>
        <v>0</v>
      </c>
    </row>
    <row r="575" spans="2:5" x14ac:dyDescent="0.25">
      <c r="B575" s="422">
        <v>61907065310110</v>
      </c>
      <c r="C575" s="410" t="s">
        <v>7824</v>
      </c>
      <c r="D575" s="340"/>
      <c r="E575" s="423">
        <f>SUMIF('Inc base'!C:C,'BR 1'!B575,'Inc base'!G:G)</f>
        <v>3000000</v>
      </c>
    </row>
    <row r="576" spans="2:5" x14ac:dyDescent="0.25">
      <c r="B576" s="422">
        <v>30310985680034</v>
      </c>
      <c r="C576" s="410" t="s">
        <v>7825</v>
      </c>
      <c r="D576" s="340"/>
      <c r="E576" s="423">
        <f>SUMIF('Inc base'!C:C,'BR 1'!B576,'Inc base'!G:G)</f>
        <v>0</v>
      </c>
    </row>
    <row r="577" spans="2:5" x14ac:dyDescent="0.25">
      <c r="B577" s="422">
        <v>42408882380070</v>
      </c>
      <c r="C577" s="410" t="s">
        <v>7826</v>
      </c>
      <c r="D577" s="340"/>
      <c r="E577" s="423">
        <f>SUMIF('Inc base'!C:C,'BR 1'!B577,'Inc base'!G:G)</f>
        <v>18000000</v>
      </c>
    </row>
    <row r="578" spans="2:5" x14ac:dyDescent="0.25">
      <c r="B578" s="422">
        <v>40101741940083</v>
      </c>
      <c r="C578" s="410" t="s">
        <v>7827</v>
      </c>
      <c r="D578" s="340"/>
      <c r="E578" s="423">
        <f>SUMIF('Inc base'!C:C,'BR 1'!B578,'Inc base'!G:G)</f>
        <v>13501000</v>
      </c>
    </row>
    <row r="579" spans="2:5" x14ac:dyDescent="0.25">
      <c r="B579" s="422">
        <v>40507891000161</v>
      </c>
      <c r="C579" s="410" t="s">
        <v>7828</v>
      </c>
      <c r="D579" s="340"/>
      <c r="E579" s="423">
        <f>SUMIF('Inc base'!C:C,'BR 1'!B579,'Inc base'!G:G)</f>
        <v>18000000</v>
      </c>
    </row>
    <row r="580" spans="2:5" x14ac:dyDescent="0.25">
      <c r="B580" s="422">
        <v>50401075350042</v>
      </c>
      <c r="C580" s="410" t="s">
        <v>7829</v>
      </c>
      <c r="D580" s="340"/>
      <c r="E580" s="423">
        <f>SUMIF('Inc base'!C:C,'BR 1'!B580,'Inc base'!G:G)</f>
        <v>6000000</v>
      </c>
    </row>
    <row r="581" spans="2:5" x14ac:dyDescent="0.25">
      <c r="B581" s="422">
        <v>42812921000056</v>
      </c>
      <c r="C581" s="410" t="s">
        <v>7830</v>
      </c>
      <c r="D581" s="340"/>
      <c r="E581" s="423">
        <f>SUMIF('Inc base'!C:C,'BR 1'!B581,'Inc base'!G:G)</f>
        <v>18000000</v>
      </c>
    </row>
    <row r="582" spans="2:5" x14ac:dyDescent="0.25">
      <c r="B582" s="422">
        <v>52410015280033</v>
      </c>
      <c r="C582" s="410" t="s">
        <v>7831</v>
      </c>
      <c r="D582" s="340"/>
      <c r="E582" s="423">
        <f>SUMIF('Inc base'!C:C,'BR 1'!B582,'Inc base'!G:G)</f>
        <v>0</v>
      </c>
    </row>
    <row r="583" spans="2:5" x14ac:dyDescent="0.25">
      <c r="B583" s="422">
        <v>60309075290025</v>
      </c>
      <c r="C583" s="410" t="s">
        <v>7832</v>
      </c>
      <c r="D583" s="340"/>
      <c r="E583" s="423">
        <f>SUMIF('Inc base'!C:C,'BR 1'!B583,'Inc base'!G:G)</f>
        <v>9000000</v>
      </c>
    </row>
    <row r="584" spans="2:5" x14ac:dyDescent="0.25">
      <c r="B584" s="422">
        <v>61908015260066</v>
      </c>
      <c r="C584" s="410" t="s">
        <v>7833</v>
      </c>
      <c r="D584" s="340"/>
      <c r="E584" s="423">
        <f>SUMIF('Inc base'!C:C,'BR 1'!B584,'Inc base'!G:G)</f>
        <v>15000000</v>
      </c>
    </row>
    <row r="585" spans="2:5" x14ac:dyDescent="0.25">
      <c r="B585" s="422">
        <v>51704027110031</v>
      </c>
      <c r="C585" s="410" t="s">
        <v>7834</v>
      </c>
      <c r="D585" s="340"/>
      <c r="E585" s="423">
        <f>SUMIF('Inc base'!C:C,'BR 1'!B585,'Inc base'!G:G)</f>
        <v>10358000</v>
      </c>
    </row>
    <row r="586" spans="2:5" x14ac:dyDescent="0.25">
      <c r="B586" s="422">
        <v>52805045350029</v>
      </c>
      <c r="C586" s="410" t="s">
        <v>7835</v>
      </c>
      <c r="D586" s="340"/>
      <c r="E586" s="423">
        <f>SUMIF('Inc base'!C:C,'BR 1'!B586,'Inc base'!G:G)</f>
        <v>3000000</v>
      </c>
    </row>
    <row r="587" spans="2:5" x14ac:dyDescent="0.25">
      <c r="B587" s="422">
        <v>42202861100037</v>
      </c>
      <c r="C587" s="410" t="s">
        <v>7836</v>
      </c>
      <c r="D587" s="340"/>
      <c r="E587" s="423">
        <f>SUMIF('Inc base'!C:C,'BR 1'!B587,'Inc base'!G:G)</f>
        <v>9000000</v>
      </c>
    </row>
    <row r="588" spans="2:5" x14ac:dyDescent="0.25">
      <c r="B588" s="422">
        <v>41508961000011</v>
      </c>
      <c r="C588" s="410" t="s">
        <v>7837</v>
      </c>
      <c r="D588" s="340"/>
      <c r="E588" s="423">
        <f>SUMIF('Inc base'!C:C,'BR 1'!B588,'Inc base'!G:G)</f>
        <v>7500000</v>
      </c>
    </row>
    <row r="589" spans="2:5" x14ac:dyDescent="0.25">
      <c r="B589" s="422">
        <v>61108065270046</v>
      </c>
      <c r="C589" s="410" t="s">
        <v>7838</v>
      </c>
      <c r="D589" s="340"/>
      <c r="E589" s="423">
        <f>SUMIF('Inc base'!C:C,'BR 1'!B589,'Inc base'!G:G)</f>
        <v>7500000</v>
      </c>
    </row>
    <row r="590" spans="2:5" x14ac:dyDescent="0.25">
      <c r="B590" s="422">
        <v>63001075260026</v>
      </c>
      <c r="C590" s="410" t="s">
        <v>7839</v>
      </c>
      <c r="D590" s="340"/>
      <c r="E590" s="423">
        <f>SUMIF('Inc base'!C:C,'BR 1'!B590,'Inc base'!G:G)</f>
        <v>7500000</v>
      </c>
    </row>
    <row r="591" spans="2:5" x14ac:dyDescent="0.25">
      <c r="B591" s="422">
        <v>41704922560044</v>
      </c>
      <c r="C591" s="410" t="s">
        <v>7840</v>
      </c>
      <c r="D591" s="340"/>
      <c r="E591" s="423">
        <f>SUMIF('Inc base'!C:C,'BR 1'!B591,'Inc base'!G:G)</f>
        <v>0</v>
      </c>
    </row>
    <row r="592" spans="2:5" x14ac:dyDescent="0.25">
      <c r="B592" s="422">
        <v>50407025300026</v>
      </c>
      <c r="C592" s="410" t="s">
        <v>7841</v>
      </c>
      <c r="D592" s="340"/>
      <c r="E592" s="423">
        <f>SUMIF('Inc base'!C:C,'BR 1'!B592,'Inc base'!G:G)</f>
        <v>0</v>
      </c>
    </row>
    <row r="593" spans="2:5" x14ac:dyDescent="0.25">
      <c r="B593" s="422">
        <v>43008842340042</v>
      </c>
      <c r="C593" s="410" t="s">
        <v>7842</v>
      </c>
      <c r="D593" s="340"/>
      <c r="E593" s="423">
        <f>SUMIF('Inc base'!C:C,'BR 1'!B593,'Inc base'!G:G)</f>
        <v>9000000</v>
      </c>
    </row>
    <row r="594" spans="2:5" x14ac:dyDescent="0.25">
      <c r="B594" s="422">
        <v>62105075310130</v>
      </c>
      <c r="C594" s="410" t="s">
        <v>7843</v>
      </c>
      <c r="D594" s="340"/>
      <c r="E594" s="423">
        <f>SUMIF('Inc base'!C:C,'BR 1'!B594,'Inc base'!G:G)</f>
        <v>17000000</v>
      </c>
    </row>
    <row r="595" spans="2:5" x14ac:dyDescent="0.25">
      <c r="B595" s="422">
        <v>42609861080044</v>
      </c>
      <c r="C595" s="410" t="s">
        <v>7844</v>
      </c>
      <c r="D595" s="340"/>
      <c r="E595" s="423">
        <f>SUMIF('Inc base'!C:C,'BR 1'!B595,'Inc base'!G:G)</f>
        <v>18000000</v>
      </c>
    </row>
    <row r="596" spans="2:5" x14ac:dyDescent="0.25">
      <c r="B596" s="422">
        <v>61706025260010</v>
      </c>
      <c r="C596" s="410" t="s">
        <v>7845</v>
      </c>
      <c r="D596" s="340"/>
      <c r="E596" s="423">
        <f>SUMIF('Inc base'!C:C,'BR 1'!B596,'Inc base'!G:G)</f>
        <v>0</v>
      </c>
    </row>
    <row r="597" spans="2:5" x14ac:dyDescent="0.25">
      <c r="B597" s="422">
        <v>52108075290043</v>
      </c>
      <c r="C597" s="410" t="s">
        <v>7846</v>
      </c>
      <c r="D597" s="340"/>
      <c r="E597" s="423">
        <f>SUMIF('Inc base'!C:C,'BR 1'!B597,'Inc base'!G:G)</f>
        <v>8000000</v>
      </c>
    </row>
    <row r="598" spans="2:5" x14ac:dyDescent="0.25">
      <c r="B598" s="422">
        <v>50909065360034</v>
      </c>
      <c r="C598" s="410" t="s">
        <v>7847</v>
      </c>
      <c r="D598" s="340"/>
      <c r="E598" s="423">
        <f>SUMIF('Inc base'!C:C,'BR 1'!B598,'Inc base'!G:G)</f>
        <v>8000000</v>
      </c>
    </row>
    <row r="599" spans="2:5" x14ac:dyDescent="0.25">
      <c r="B599" s="422">
        <v>31612985360039</v>
      </c>
      <c r="C599" s="410" t="s">
        <v>7848</v>
      </c>
      <c r="D599" s="340"/>
      <c r="E599" s="423">
        <f>SUMIF('Inc base'!C:C,'BR 1'!B599,'Inc base'!G:G)</f>
        <v>13000000</v>
      </c>
    </row>
    <row r="600" spans="2:5" x14ac:dyDescent="0.25">
      <c r="B600" s="422">
        <v>51002025300020</v>
      </c>
      <c r="C600" s="410" t="s">
        <v>7849</v>
      </c>
      <c r="D600" s="340"/>
      <c r="E600" s="423">
        <f>SUMIF('Inc base'!C:C,'BR 1'!B600,'Inc base'!G:G)</f>
        <v>12704217</v>
      </c>
    </row>
    <row r="601" spans="2:5" x14ac:dyDescent="0.25">
      <c r="B601" s="422">
        <v>61608065350017</v>
      </c>
      <c r="C601" s="410" t="s">
        <v>7850</v>
      </c>
      <c r="D601" s="340"/>
      <c r="E601" s="423">
        <f>SUMIF('Inc base'!C:C,'BR 1'!B601,'Inc base'!G:G)</f>
        <v>15000000</v>
      </c>
    </row>
    <row r="602" spans="2:5" x14ac:dyDescent="0.25">
      <c r="B602" s="422">
        <v>42402995350016</v>
      </c>
      <c r="C602" s="410" t="s">
        <v>7851</v>
      </c>
      <c r="D602" s="340"/>
      <c r="E602" s="423">
        <f>SUMIF('Inc base'!C:C,'BR 1'!B602,'Inc base'!G:G)</f>
        <v>18000000</v>
      </c>
    </row>
    <row r="603" spans="2:5" x14ac:dyDescent="0.25">
      <c r="B603" s="422">
        <v>62708067250054</v>
      </c>
      <c r="C603" s="410" t="s">
        <v>7852</v>
      </c>
      <c r="D603" s="340"/>
      <c r="E603" s="423">
        <f>SUMIF('Inc base'!C:C,'BR 1'!B603,'Inc base'!G:G)</f>
        <v>1780000</v>
      </c>
    </row>
    <row r="604" spans="2:5" x14ac:dyDescent="0.25">
      <c r="B604" s="422">
        <v>62003075260081</v>
      </c>
      <c r="C604" s="410" t="s">
        <v>7853</v>
      </c>
      <c r="D604" s="340"/>
      <c r="E604" s="423">
        <f>SUMIF('Inc base'!C:C,'BR 1'!B604,'Inc base'!G:G)</f>
        <v>7500000</v>
      </c>
    </row>
    <row r="605" spans="2:5" x14ac:dyDescent="0.25">
      <c r="B605" s="422">
        <v>62207055260029</v>
      </c>
      <c r="C605" s="410" t="s">
        <v>7854</v>
      </c>
      <c r="D605" s="340"/>
      <c r="E605" s="423">
        <f>SUMIF('Inc base'!C:C,'BR 1'!B605,'Inc base'!G:G)</f>
        <v>8250000</v>
      </c>
    </row>
    <row r="606" spans="2:5" x14ac:dyDescent="0.25">
      <c r="B606" s="422">
        <v>61902065300017</v>
      </c>
      <c r="C606" s="410" t="s">
        <v>7855</v>
      </c>
      <c r="D606" s="340"/>
      <c r="E606" s="423">
        <f>SUMIF('Inc base'!C:C,'BR 1'!B606,'Inc base'!G:G)</f>
        <v>15000000</v>
      </c>
    </row>
    <row r="607" spans="2:5" x14ac:dyDescent="0.25">
      <c r="B607" s="422">
        <v>50805045290020</v>
      </c>
      <c r="C607" s="410" t="s">
        <v>7856</v>
      </c>
      <c r="D607" s="340"/>
      <c r="E607" s="423">
        <f>SUMIF('Inc base'!C:C,'BR 1'!B607,'Inc base'!G:G)</f>
        <v>9000000</v>
      </c>
    </row>
    <row r="608" spans="2:5" x14ac:dyDescent="0.25">
      <c r="B608" s="422">
        <v>61307075360039</v>
      </c>
      <c r="C608" s="410" t="s">
        <v>7857</v>
      </c>
      <c r="D608" s="340"/>
      <c r="E608" s="423">
        <f>SUMIF('Inc base'!C:C,'BR 1'!B608,'Inc base'!G:G)</f>
        <v>12000000</v>
      </c>
    </row>
    <row r="609" spans="2:14" x14ac:dyDescent="0.25">
      <c r="B609" s="422">
        <v>41102985380021</v>
      </c>
      <c r="C609" s="410" t="s">
        <v>7858</v>
      </c>
      <c r="D609" s="340"/>
      <c r="E609" s="423">
        <f>SUMIF('Inc base'!C:C,'BR 1'!B609,'Inc base'!G:G)</f>
        <v>9000000</v>
      </c>
    </row>
    <row r="610" spans="2:14" x14ac:dyDescent="0.25">
      <c r="B610" s="422">
        <v>32909955350017</v>
      </c>
      <c r="C610" s="410" t="s">
        <v>7859</v>
      </c>
      <c r="D610" s="340"/>
      <c r="E610" s="423">
        <f>SUMIF('Inc base'!C:C,'BR 1'!B610,'Inc base'!G:G)</f>
        <v>0</v>
      </c>
    </row>
    <row r="611" spans="2:14" x14ac:dyDescent="0.25">
      <c r="B611" s="422">
        <v>60705075300018</v>
      </c>
      <c r="C611" s="410" t="s">
        <v>7860</v>
      </c>
      <c r="D611" s="340"/>
      <c r="E611" s="423">
        <f>SUMIF('Inc base'!C:C,'BR 1'!B611,'Inc base'!G:G)</f>
        <v>15000000</v>
      </c>
    </row>
    <row r="612" spans="2:14" x14ac:dyDescent="0.25">
      <c r="B612" s="422">
        <v>61405055270029</v>
      </c>
      <c r="C612" s="410" t="s">
        <v>7861</v>
      </c>
      <c r="D612" s="340"/>
      <c r="E612" s="423">
        <f>SUMIF('Inc base'!C:C,'BR 1'!B612,'Inc base'!G:G)</f>
        <v>15000000</v>
      </c>
    </row>
    <row r="613" spans="2:14" x14ac:dyDescent="0.25">
      <c r="B613" s="422">
        <v>62805065290010</v>
      </c>
      <c r="C613" s="410" t="s">
        <v>7862</v>
      </c>
      <c r="D613" s="340"/>
      <c r="E613" s="423">
        <f>SUMIF('Inc base'!C:C,'BR 1'!B613,'Inc base'!G:G)</f>
        <v>10000000</v>
      </c>
    </row>
    <row r="614" spans="2:14" s="426" customFormat="1" x14ac:dyDescent="0.25">
      <c r="B614" s="425">
        <v>41006976090046</v>
      </c>
      <c r="C614" s="426" t="s">
        <v>7863</v>
      </c>
      <c r="D614" s="340"/>
      <c r="E614" s="427">
        <f>SUMIF('Inc base'!C:C,'BR 1'!B614,'Inc base'!G:G)</f>
        <v>12000000</v>
      </c>
      <c r="F614" s="637"/>
      <c r="G614" s="427"/>
      <c r="H614" s="427"/>
      <c r="I614" s="644"/>
      <c r="J614" s="427"/>
      <c r="K614" s="427"/>
      <c r="L614" s="427"/>
      <c r="M614" s="427"/>
      <c r="N614" s="427"/>
    </row>
    <row r="615" spans="2:14" x14ac:dyDescent="0.25">
      <c r="B615" s="422">
        <v>52607035380010</v>
      </c>
      <c r="C615" s="424" t="s">
        <v>7864</v>
      </c>
      <c r="D615" s="340"/>
      <c r="E615" s="423">
        <f>SUMIF('Inc base'!C:C,'BR 1'!B615,'Inc base'!G:G)</f>
        <v>12050000</v>
      </c>
    </row>
    <row r="616" spans="2:14" x14ac:dyDescent="0.25">
      <c r="B616" s="422">
        <v>31802975640012</v>
      </c>
      <c r="C616" s="424" t="s">
        <v>7865</v>
      </c>
      <c r="D616" s="340"/>
      <c r="E616" s="423">
        <f>SUMIF('Inc base'!C:C,'BR 1'!B616,'Inc base'!G:G)</f>
        <v>7000000</v>
      </c>
    </row>
    <row r="617" spans="2:14" x14ac:dyDescent="0.25">
      <c r="B617" s="422">
        <v>40405961110023</v>
      </c>
      <c r="C617" s="424" t="s">
        <v>7866</v>
      </c>
      <c r="D617" s="340"/>
      <c r="E617" s="423">
        <f>SUMIF('Inc base'!C:C,'BR 1'!B617,'Inc base'!G:G)</f>
        <v>15000000</v>
      </c>
    </row>
    <row r="618" spans="2:14" x14ac:dyDescent="0.25">
      <c r="B618" s="422">
        <v>41308861140086</v>
      </c>
      <c r="C618" s="424" t="s">
        <v>7867</v>
      </c>
      <c r="D618" s="340"/>
      <c r="E618" s="423">
        <f>SUMIF('Inc base'!C:C,'BR 1'!B618,'Inc base'!G:G)</f>
        <v>10000000</v>
      </c>
    </row>
    <row r="619" spans="2:14" x14ac:dyDescent="0.25">
      <c r="B619" s="422">
        <v>60310045340013</v>
      </c>
      <c r="C619" s="424" t="s">
        <v>7868</v>
      </c>
      <c r="D619" s="340"/>
      <c r="E619" s="423">
        <f>SUMIF('Inc base'!C:C,'BR 1'!B619,'Inc base'!G:G)</f>
        <v>9000000</v>
      </c>
    </row>
    <row r="620" spans="2:14" x14ac:dyDescent="0.25">
      <c r="B620" s="422">
        <v>40305871050032</v>
      </c>
      <c r="C620" s="424" t="s">
        <v>7869</v>
      </c>
      <c r="D620" s="340"/>
      <c r="E620" s="423">
        <f>SUMIF('Inc base'!C:C,'BR 1'!B620,'Inc base'!G:G)</f>
        <v>10000000</v>
      </c>
    </row>
    <row r="621" spans="2:14" x14ac:dyDescent="0.25">
      <c r="B621" s="422">
        <v>52810005260029</v>
      </c>
      <c r="C621" s="424" t="s">
        <v>7870</v>
      </c>
      <c r="D621" s="340"/>
      <c r="E621" s="423">
        <f>SUMIF('Inc base'!C:C,'BR 1'!B621,'Inc base'!G:G)</f>
        <v>12000000</v>
      </c>
    </row>
    <row r="622" spans="2:14" x14ac:dyDescent="0.25">
      <c r="B622" s="422">
        <v>51603055310058</v>
      </c>
      <c r="C622" s="424" t="s">
        <v>7871</v>
      </c>
      <c r="D622" s="340"/>
      <c r="E622" s="423">
        <f>SUMIF('Inc base'!C:C,'BR 1'!B622,'Inc base'!G:G)</f>
        <v>4000000</v>
      </c>
    </row>
    <row r="623" spans="2:14" x14ac:dyDescent="0.25">
      <c r="B623" s="422">
        <v>42407861110024</v>
      </c>
      <c r="C623" s="424" t="s">
        <v>7872</v>
      </c>
      <c r="D623" s="340"/>
      <c r="E623" s="423">
        <f>SUMIF('Inc base'!C:C,'BR 1'!B623,'Inc base'!G:G)</f>
        <v>15000000</v>
      </c>
    </row>
    <row r="624" spans="2:14" x14ac:dyDescent="0.25">
      <c r="B624" s="422">
        <v>53005055280045</v>
      </c>
      <c r="C624" s="424" t="s">
        <v>7873</v>
      </c>
      <c r="D624" s="340"/>
      <c r="E624" s="423">
        <f>SUMIF('Inc base'!C:C,'BR 1'!B624,'Inc base'!G:G)</f>
        <v>12000000</v>
      </c>
    </row>
    <row r="625" spans="2:5" x14ac:dyDescent="0.25">
      <c r="B625" s="422">
        <v>31109995370018</v>
      </c>
      <c r="C625" s="424" t="s">
        <v>7874</v>
      </c>
      <c r="D625" s="340"/>
      <c r="E625" s="423">
        <f>SUMIF('Inc base'!C:C,'BR 1'!B625,'Inc base'!G:G)</f>
        <v>9000000</v>
      </c>
    </row>
    <row r="626" spans="2:5" x14ac:dyDescent="0.25">
      <c r="B626" s="422">
        <v>32205935360011</v>
      </c>
      <c r="C626" s="424" t="s">
        <v>7875</v>
      </c>
      <c r="D626" s="340"/>
      <c r="E626" s="423">
        <f>SUMIF('Inc base'!C:C,'BR 1'!B626,'Inc base'!G:G)</f>
        <v>6000000</v>
      </c>
    </row>
    <row r="627" spans="2:5" x14ac:dyDescent="0.25">
      <c r="B627" s="422">
        <v>61609065780039</v>
      </c>
      <c r="C627" s="424" t="s">
        <v>7876</v>
      </c>
      <c r="D627" s="340"/>
      <c r="E627" s="423">
        <f>SUMIF('Inc base'!C:C,'BR 1'!B627,'Inc base'!G:G)</f>
        <v>0</v>
      </c>
    </row>
    <row r="628" spans="2:5" x14ac:dyDescent="0.25">
      <c r="B628" s="422">
        <v>61909055270019</v>
      </c>
      <c r="C628" s="424" t="s">
        <v>7877</v>
      </c>
      <c r="D628" s="340"/>
      <c r="E628" s="423">
        <f>SUMIF('Inc base'!C:C,'BR 1'!B628,'Inc base'!G:G)</f>
        <v>10500000</v>
      </c>
    </row>
    <row r="629" spans="2:5" x14ac:dyDescent="0.25">
      <c r="B629" s="422">
        <v>60302065360041</v>
      </c>
      <c r="C629" s="424" t="s">
        <v>7878</v>
      </c>
      <c r="D629" s="340"/>
      <c r="E629" s="423">
        <f>SUMIF('Inc base'!C:C,'BR 1'!B629,'Inc base'!G:G)</f>
        <v>14970000</v>
      </c>
    </row>
    <row r="630" spans="2:5" x14ac:dyDescent="0.25">
      <c r="B630" s="422">
        <v>61312065360041</v>
      </c>
      <c r="C630" s="424" t="s">
        <v>7879</v>
      </c>
      <c r="D630" s="340"/>
      <c r="E630" s="423">
        <f>SUMIF('Inc base'!C:C,'BR 1'!B630,'Inc base'!G:G)</f>
        <v>2500000</v>
      </c>
    </row>
    <row r="631" spans="2:5" x14ac:dyDescent="0.25">
      <c r="B631" s="422">
        <v>50609015260035</v>
      </c>
      <c r="C631" s="424" t="s">
        <v>7880</v>
      </c>
      <c r="D631" s="340"/>
      <c r="E631" s="423">
        <f>SUMIF('Inc base'!C:C,'BR 1'!B631,'Inc base'!G:G)</f>
        <v>13000000</v>
      </c>
    </row>
    <row r="632" spans="2:5" x14ac:dyDescent="0.25">
      <c r="B632" s="422">
        <v>41010921000080</v>
      </c>
      <c r="C632" s="424" t="s">
        <v>7881</v>
      </c>
      <c r="D632" s="340"/>
      <c r="E632" s="423">
        <f>SUMIF('Inc base'!C:C,'BR 1'!B632,'Inc base'!G:G)</f>
        <v>15000000</v>
      </c>
    </row>
    <row r="633" spans="2:5" x14ac:dyDescent="0.25">
      <c r="B633" s="422">
        <v>42511975310033</v>
      </c>
      <c r="C633" s="424" t="s">
        <v>7882</v>
      </c>
      <c r="D633" s="340"/>
      <c r="E633" s="423">
        <f>SUMIF('Inc base'!C:C,'BR 1'!B633,'Inc base'!G:G)</f>
        <v>9464458</v>
      </c>
    </row>
    <row r="634" spans="2:5" x14ac:dyDescent="0.25">
      <c r="B634" s="422">
        <v>42006914310024</v>
      </c>
      <c r="C634" s="424" t="s">
        <v>7883</v>
      </c>
      <c r="D634" s="340"/>
      <c r="E634" s="423">
        <f>SUMIF('Inc base'!C:C,'BR 1'!B634,'Inc base'!G:G)</f>
        <v>12000000</v>
      </c>
    </row>
    <row r="635" spans="2:5" x14ac:dyDescent="0.25">
      <c r="B635" s="422">
        <v>30110932700040</v>
      </c>
      <c r="C635" s="424" t="s">
        <v>7884</v>
      </c>
      <c r="D635" s="340"/>
      <c r="E635" s="423">
        <f>SUMIF('Inc base'!C:C,'BR 1'!B635,'Inc base'!G:G)</f>
        <v>7000000</v>
      </c>
    </row>
    <row r="636" spans="2:5" x14ac:dyDescent="0.25">
      <c r="B636" s="422">
        <v>40609975350040</v>
      </c>
      <c r="C636" s="424" t="s">
        <v>7885</v>
      </c>
      <c r="D636" s="340"/>
      <c r="E636" s="423">
        <f>SUMIF('Inc base'!C:C,'BR 1'!B636,'Inc base'!G:G)</f>
        <v>12000000</v>
      </c>
    </row>
    <row r="637" spans="2:5" x14ac:dyDescent="0.25">
      <c r="B637" s="422">
        <v>41208921170010</v>
      </c>
      <c r="C637" s="424" t="s">
        <v>7886</v>
      </c>
      <c r="D637" s="340"/>
      <c r="E637" s="423">
        <f>SUMIF('Inc base'!C:C,'BR 1'!B637,'Inc base'!G:G)</f>
        <v>9000000</v>
      </c>
    </row>
    <row r="638" spans="2:5" x14ac:dyDescent="0.25">
      <c r="B638" s="422">
        <v>51404055330022</v>
      </c>
      <c r="C638" s="424" t="s">
        <v>7887</v>
      </c>
      <c r="D638" s="340"/>
      <c r="E638" s="423">
        <f>SUMIF('Inc base'!C:C,'BR 1'!B638,'Inc base'!G:G)</f>
        <v>3000000</v>
      </c>
    </row>
    <row r="639" spans="2:5" x14ac:dyDescent="0.25">
      <c r="B639" s="422">
        <v>61601045350012</v>
      </c>
      <c r="C639" s="424" t="s">
        <v>7888</v>
      </c>
      <c r="D639" s="340"/>
      <c r="E639" s="423">
        <f>SUMIF('Inc base'!C:C,'BR 1'!B639,'Inc base'!G:G)</f>
        <v>12000000</v>
      </c>
    </row>
    <row r="640" spans="2:5" x14ac:dyDescent="0.25">
      <c r="B640" s="422">
        <v>61103068300028</v>
      </c>
      <c r="C640" s="424" t="s">
        <v>7889</v>
      </c>
      <c r="D640" s="340"/>
      <c r="E640" s="423">
        <f>SUMIF('Inc base'!C:C,'BR 1'!B640,'Inc base'!G:G)</f>
        <v>7000000</v>
      </c>
    </row>
    <row r="641" spans="2:5" x14ac:dyDescent="0.25">
      <c r="B641" s="422">
        <v>61512057110014</v>
      </c>
      <c r="C641" s="424" t="s">
        <v>7890</v>
      </c>
      <c r="D641" s="340"/>
      <c r="E641" s="423">
        <f>SUMIF('Inc base'!C:C,'BR 1'!B641,'Inc base'!G:G)</f>
        <v>0</v>
      </c>
    </row>
    <row r="642" spans="2:5" x14ac:dyDescent="0.25">
      <c r="B642" s="422">
        <v>62812046130045</v>
      </c>
      <c r="C642" s="424" t="s">
        <v>7925</v>
      </c>
      <c r="D642" s="340"/>
      <c r="E642" s="423">
        <f>SUMIF('Inc base'!C:C,'BR 1'!B642,'Inc base'!G:G)</f>
        <v>7500000</v>
      </c>
    </row>
    <row r="643" spans="2:5" x14ac:dyDescent="0.25">
      <c r="B643" s="422">
        <v>60808055310143</v>
      </c>
      <c r="C643" s="424" t="s">
        <v>7926</v>
      </c>
      <c r="D643" s="340"/>
      <c r="E643" s="423">
        <f>SUMIF('Inc base'!C:C,'BR 1'!B643,'Inc base'!G:G)</f>
        <v>7500000</v>
      </c>
    </row>
    <row r="644" spans="2:5" x14ac:dyDescent="0.25">
      <c r="B644" s="422">
        <v>41208891140125</v>
      </c>
      <c r="C644" s="424" t="s">
        <v>7927</v>
      </c>
      <c r="D644" s="340"/>
      <c r="E644" s="423">
        <f>SUMIF('Inc base'!C:C,'BR 1'!B644,'Inc base'!G:G)</f>
        <v>15000000</v>
      </c>
    </row>
    <row r="645" spans="2:5" x14ac:dyDescent="0.25">
      <c r="B645" s="422">
        <v>62103075340010</v>
      </c>
      <c r="C645" s="424" t="s">
        <v>7928</v>
      </c>
      <c r="D645" s="340"/>
      <c r="E645" s="423">
        <f>SUMIF('Inc base'!C:C,'BR 1'!B645,'Inc base'!G:G)</f>
        <v>10000000</v>
      </c>
    </row>
    <row r="646" spans="2:5" x14ac:dyDescent="0.25">
      <c r="B646" s="422">
        <v>30610871110019</v>
      </c>
      <c r="C646" s="424" t="s">
        <v>7929</v>
      </c>
      <c r="D646" s="340"/>
      <c r="E646" s="423">
        <f>SUMIF('Inc base'!C:C,'BR 1'!B646,'Inc base'!G:G)</f>
        <v>18000000</v>
      </c>
    </row>
    <row r="647" spans="2:5" x14ac:dyDescent="0.25">
      <c r="B647" s="422">
        <v>42003851050011</v>
      </c>
      <c r="C647" s="424" t="s">
        <v>7930</v>
      </c>
      <c r="D647" s="340"/>
      <c r="E647" s="423">
        <f>SUMIF('Inc base'!C:C,'BR 1'!B647,'Inc base'!G:G)</f>
        <v>4500000</v>
      </c>
    </row>
    <row r="648" spans="2:5" x14ac:dyDescent="0.25">
      <c r="B648" s="422">
        <v>42207861100049</v>
      </c>
      <c r="C648" s="424" t="s">
        <v>7931</v>
      </c>
      <c r="D648" s="340"/>
      <c r="E648" s="423">
        <f>SUMIF('Inc base'!C:C,'BR 1'!B648,'Inc base'!G:G)</f>
        <v>0</v>
      </c>
    </row>
    <row r="649" spans="2:5" x14ac:dyDescent="0.25">
      <c r="B649" s="422">
        <v>60512025250020</v>
      </c>
      <c r="C649" s="424" t="s">
        <v>7932</v>
      </c>
      <c r="D649" s="340"/>
      <c r="E649" s="423">
        <f>SUMIF('Inc base'!C:C,'BR 1'!B649,'Inc base'!G:G)</f>
        <v>19000000</v>
      </c>
    </row>
    <row r="650" spans="2:5" x14ac:dyDescent="0.25">
      <c r="B650" s="422">
        <v>31203935860017</v>
      </c>
      <c r="C650" s="424" t="s">
        <v>7933</v>
      </c>
      <c r="D650" s="340"/>
      <c r="E650" s="423">
        <f>SUMIF('Inc base'!C:C,'BR 1'!B650,'Inc base'!G:G)</f>
        <v>9000000</v>
      </c>
    </row>
    <row r="651" spans="2:5" x14ac:dyDescent="0.25">
      <c r="B651" s="422">
        <v>62809025290038</v>
      </c>
      <c r="C651" s="424" t="s">
        <v>7934</v>
      </c>
      <c r="D651" s="340"/>
      <c r="E651" s="423">
        <f>SUMIF('Inc base'!C:C,'BR 1'!B651,'Inc base'!G:G)</f>
        <v>10026000</v>
      </c>
    </row>
    <row r="652" spans="2:5" x14ac:dyDescent="0.25">
      <c r="B652" s="422">
        <v>40511841140018</v>
      </c>
      <c r="C652" s="424" t="s">
        <v>7935</v>
      </c>
      <c r="D652" s="340"/>
      <c r="E652" s="423">
        <f>SUMIF('Inc base'!C:C,'BR 1'!B652,'Inc base'!G:G)</f>
        <v>18000000</v>
      </c>
    </row>
    <row r="653" spans="2:5" x14ac:dyDescent="0.25">
      <c r="B653" s="422">
        <v>42703995850024</v>
      </c>
      <c r="C653" s="424" t="s">
        <v>7936</v>
      </c>
      <c r="D653" s="340"/>
      <c r="E653" s="423">
        <f>SUMIF('Inc base'!C:C,'BR 1'!B653,'Inc base'!G:G)</f>
        <v>18000000</v>
      </c>
    </row>
    <row r="654" spans="2:5" x14ac:dyDescent="0.25">
      <c r="B654" s="422">
        <v>40204985260020</v>
      </c>
      <c r="C654" s="424" t="s">
        <v>7937</v>
      </c>
      <c r="D654" s="340"/>
      <c r="E654" s="423">
        <f>SUMIF('Inc base'!C:C,'BR 1'!B654,'Inc base'!G:G)</f>
        <v>18000000</v>
      </c>
    </row>
    <row r="655" spans="2:5" x14ac:dyDescent="0.25">
      <c r="B655" s="422">
        <v>30501831802315</v>
      </c>
      <c r="C655" s="424" t="s">
        <v>7938</v>
      </c>
      <c r="D655" s="340"/>
      <c r="E655" s="423">
        <f>SUMIF('Inc base'!C:C,'BR 1'!B655,'Inc base'!G:G)</f>
        <v>9000000</v>
      </c>
    </row>
    <row r="656" spans="2:5" x14ac:dyDescent="0.25">
      <c r="B656" s="422">
        <v>62311005260017</v>
      </c>
      <c r="C656" s="424" t="s">
        <v>7939</v>
      </c>
      <c r="D656" s="340"/>
      <c r="E656" s="423">
        <f>SUMIF('Inc base'!C:C,'BR 1'!B656,'Inc base'!G:G)</f>
        <v>9000000</v>
      </c>
    </row>
    <row r="657" spans="2:5" x14ac:dyDescent="0.25">
      <c r="B657" s="422">
        <v>42602862330068</v>
      </c>
      <c r="C657" s="424" t="s">
        <v>7940</v>
      </c>
      <c r="D657" s="340"/>
      <c r="E657" s="423">
        <f>SUMIF('Inc base'!C:C,'BR 1'!B657,'Inc base'!G:G)</f>
        <v>18000000</v>
      </c>
    </row>
    <row r="658" spans="2:5" x14ac:dyDescent="0.25">
      <c r="B658" s="422">
        <v>41409995300019</v>
      </c>
      <c r="C658" s="424" t="s">
        <v>7941</v>
      </c>
      <c r="D658" s="340"/>
      <c r="E658" s="423">
        <f>SUMIF('Inc base'!C:C,'BR 1'!B658,'Inc base'!G:G)</f>
        <v>9000000</v>
      </c>
    </row>
    <row r="659" spans="2:5" x14ac:dyDescent="0.25">
      <c r="B659" s="422">
        <v>41106951050057</v>
      </c>
      <c r="C659" s="424" t="s">
        <v>7942</v>
      </c>
      <c r="D659" s="340"/>
      <c r="E659" s="423">
        <f>SUMIF('Inc base'!C:C,'BR 1'!B659,'Inc base'!G:G)</f>
        <v>9000000</v>
      </c>
    </row>
    <row r="660" spans="2:5" x14ac:dyDescent="0.25">
      <c r="B660" s="422">
        <v>50510015310016</v>
      </c>
      <c r="C660" s="424" t="s">
        <v>7943</v>
      </c>
      <c r="D660" s="340"/>
      <c r="E660" s="423">
        <f>SUMIF('Inc base'!C:C,'BR 1'!B660,'Inc base'!G:G)</f>
        <v>8749750</v>
      </c>
    </row>
    <row r="661" spans="2:5" x14ac:dyDescent="0.25">
      <c r="B661" s="422">
        <v>50705075280061</v>
      </c>
      <c r="C661" s="424" t="s">
        <v>7944</v>
      </c>
      <c r="D661" s="340"/>
      <c r="E661" s="423">
        <f>SUMIF('Inc base'!C:C,'BR 1'!B661,'Inc base'!G:G)</f>
        <v>8400000</v>
      </c>
    </row>
    <row r="662" spans="2:5" x14ac:dyDescent="0.25">
      <c r="B662" s="422">
        <v>31111931170039</v>
      </c>
      <c r="C662" s="424" t="s">
        <v>7945</v>
      </c>
      <c r="D662" s="340"/>
      <c r="E662" s="423">
        <f>SUMIF('Inc base'!C:C,'BR 1'!B662,'Inc base'!G:G)</f>
        <v>10000000</v>
      </c>
    </row>
    <row r="663" spans="2:5" x14ac:dyDescent="0.25">
      <c r="B663" s="422">
        <v>61801035330013</v>
      </c>
      <c r="C663" s="424" t="s">
        <v>7946</v>
      </c>
      <c r="D663" s="340"/>
      <c r="E663" s="423">
        <f>SUMIF('Inc base'!C:C,'BR 1'!B663,'Inc base'!G:G)</f>
        <v>9000000</v>
      </c>
    </row>
    <row r="664" spans="2:5" x14ac:dyDescent="0.25">
      <c r="B664" s="422">
        <v>51110065300037</v>
      </c>
      <c r="C664" s="424" t="s">
        <v>7947</v>
      </c>
      <c r="D664" s="340"/>
      <c r="E664" s="423">
        <f>SUMIF('Inc base'!C:C,'BR 1'!B664,'Inc base'!G:G)</f>
        <v>6000000</v>
      </c>
    </row>
    <row r="665" spans="2:5" x14ac:dyDescent="0.25">
      <c r="B665" s="422">
        <v>40110965310040</v>
      </c>
      <c r="C665" s="424" t="s">
        <v>7948</v>
      </c>
      <c r="D665" s="340"/>
      <c r="E665" s="423">
        <f>SUMIF('Inc base'!C:C,'BR 1'!B665,'Inc base'!G:G)</f>
        <v>10800000</v>
      </c>
    </row>
    <row r="666" spans="2:5" x14ac:dyDescent="0.25">
      <c r="B666" s="422">
        <v>52002046310041</v>
      </c>
      <c r="C666" s="424" t="s">
        <v>7949</v>
      </c>
      <c r="D666" s="340"/>
      <c r="E666" s="423">
        <f>SUMIF('Inc base'!C:C,'BR 1'!B666,'Inc base'!G:G)</f>
        <v>12000000</v>
      </c>
    </row>
    <row r="667" spans="2:5" x14ac:dyDescent="0.25">
      <c r="B667" s="422">
        <v>50412045300015</v>
      </c>
      <c r="C667" s="424" t="s">
        <v>7950</v>
      </c>
      <c r="D667" s="340"/>
      <c r="E667" s="423">
        <f>SUMIF('Inc base'!C:C,'BR 1'!B667,'Inc base'!G:G)</f>
        <v>3000000</v>
      </c>
    </row>
    <row r="668" spans="2:5" x14ac:dyDescent="0.25">
      <c r="B668" s="422">
        <v>61409065260069</v>
      </c>
      <c r="C668" s="424" t="s">
        <v>7951</v>
      </c>
      <c r="D668" s="340"/>
      <c r="E668" s="423">
        <f>SUMIF('Inc base'!C:C,'BR 1'!B668,'Inc base'!G:G)</f>
        <v>9245861</v>
      </c>
    </row>
    <row r="669" spans="2:5" x14ac:dyDescent="0.25">
      <c r="B669" s="422">
        <v>62906055350010</v>
      </c>
      <c r="C669" s="424" t="s">
        <v>7952</v>
      </c>
      <c r="D669" s="340"/>
      <c r="E669" s="423">
        <f>SUMIF('Inc base'!C:C,'BR 1'!B669,'Inc base'!G:G)</f>
        <v>6000000</v>
      </c>
    </row>
    <row r="670" spans="2:5" x14ac:dyDescent="0.25">
      <c r="B670" s="422">
        <v>60804065320020</v>
      </c>
      <c r="C670" s="424" t="s">
        <v>7953</v>
      </c>
      <c r="D670" s="340"/>
      <c r="E670" s="423">
        <f>SUMIF('Inc base'!C:C,'BR 1'!B670,'Inc base'!G:G)</f>
        <v>9000000</v>
      </c>
    </row>
    <row r="671" spans="2:5" x14ac:dyDescent="0.25">
      <c r="B671" s="422">
        <v>30901965310047</v>
      </c>
      <c r="C671" s="424" t="s">
        <v>7954</v>
      </c>
      <c r="D671" s="340"/>
      <c r="E671" s="423">
        <f>SUMIF('Inc base'!C:C,'BR 1'!B671,'Inc base'!G:G)</f>
        <v>9000000</v>
      </c>
    </row>
    <row r="672" spans="2:5" x14ac:dyDescent="0.25">
      <c r="B672" s="422">
        <v>31705951110049</v>
      </c>
      <c r="C672" s="108" t="s">
        <v>7957</v>
      </c>
      <c r="D672" s="340"/>
      <c r="E672" s="423">
        <f>SUMIF('Inc base'!C:C,'BR 1'!B672,'Inc base'!G:G)</f>
        <v>14000000</v>
      </c>
    </row>
    <row r="673" spans="2:5" x14ac:dyDescent="0.25">
      <c r="B673" s="422">
        <v>32104892700112</v>
      </c>
      <c r="C673" s="108" t="s">
        <v>7958</v>
      </c>
      <c r="D673" s="340"/>
      <c r="E673" s="423">
        <f>SUMIF('Inc base'!C:C,'BR 1'!B673,'Inc base'!G:G)</f>
        <v>6000000</v>
      </c>
    </row>
    <row r="674" spans="2:5" x14ac:dyDescent="0.25">
      <c r="B674" s="422">
        <v>42803881120027</v>
      </c>
      <c r="C674" s="108" t="s">
        <v>7959</v>
      </c>
      <c r="D674" s="340"/>
      <c r="E674" s="423">
        <f>SUMIF('Inc base'!C:C,'BR 1'!B674,'Inc base'!G:G)</f>
        <v>10000000</v>
      </c>
    </row>
    <row r="675" spans="2:5" x14ac:dyDescent="0.25">
      <c r="B675" s="422">
        <v>40407851070022</v>
      </c>
      <c r="C675" s="108" t="s">
        <v>7960</v>
      </c>
      <c r="D675" s="340"/>
      <c r="E675" s="423">
        <f>SUMIF('Inc base'!C:C,'BR 1'!B675,'Inc base'!G:G)</f>
        <v>10000000</v>
      </c>
    </row>
    <row r="676" spans="2:5" x14ac:dyDescent="0.25">
      <c r="B676" s="422">
        <v>40309893920025</v>
      </c>
      <c r="C676" s="108" t="s">
        <v>7961</v>
      </c>
      <c r="D676" s="340"/>
      <c r="E676" s="423">
        <f>SUMIF('Inc base'!C:C,'BR 1'!B676,'Inc base'!G:G)</f>
        <v>9000000</v>
      </c>
    </row>
    <row r="677" spans="2:5" x14ac:dyDescent="0.25">
      <c r="B677" s="422">
        <v>42911975660011</v>
      </c>
      <c r="C677" s="108" t="s">
        <v>7962</v>
      </c>
      <c r="D677" s="340"/>
      <c r="E677" s="423">
        <f>SUMIF('Inc base'!C:C,'BR 1'!B677,'Inc base'!G:G)</f>
        <v>11000000</v>
      </c>
    </row>
    <row r="678" spans="2:5" x14ac:dyDescent="0.25">
      <c r="B678" s="422">
        <v>61811025330044</v>
      </c>
      <c r="C678" s="108" t="s">
        <v>7963</v>
      </c>
      <c r="D678" s="340"/>
      <c r="E678" s="423">
        <f>SUMIF('Inc base'!C:C,'BR 1'!B678,'Inc base'!G:G)</f>
        <v>9500000</v>
      </c>
    </row>
    <row r="679" spans="2:5" x14ac:dyDescent="0.25">
      <c r="B679" s="422">
        <v>60806065320057</v>
      </c>
      <c r="C679" s="108" t="s">
        <v>7964</v>
      </c>
      <c r="D679" s="340"/>
      <c r="E679" s="423">
        <f>SUMIF('Inc base'!C:C,'BR 1'!B679,'Inc base'!G:G)</f>
        <v>14242372</v>
      </c>
    </row>
    <row r="680" spans="2:5" x14ac:dyDescent="0.25">
      <c r="B680" s="422">
        <v>32710945990012</v>
      </c>
      <c r="C680" s="108" t="s">
        <v>7965</v>
      </c>
      <c r="D680" s="340"/>
      <c r="E680" s="423">
        <f>SUMIF('Inc base'!C:C,'BR 1'!B680,'Inc base'!G:G)</f>
        <v>9000000</v>
      </c>
    </row>
    <row r="681" spans="2:5" x14ac:dyDescent="0.25">
      <c r="B681" s="422">
        <v>50907045720047</v>
      </c>
      <c r="C681" s="108" t="s">
        <v>7966</v>
      </c>
      <c r="D681" s="340"/>
      <c r="E681" s="423">
        <f>SUMIF('Inc base'!C:C,'BR 1'!B681,'Inc base'!G:G)</f>
        <v>9000000</v>
      </c>
    </row>
    <row r="682" spans="2:5" x14ac:dyDescent="0.25">
      <c r="B682" s="422">
        <v>42507976120025</v>
      </c>
      <c r="C682" s="108" t="s">
        <v>7967</v>
      </c>
      <c r="D682" s="340"/>
      <c r="E682" s="423">
        <f>SUMIF('Inc base'!C:C,'BR 1'!B682,'Inc base'!G:G)</f>
        <v>6000000</v>
      </c>
    </row>
    <row r="683" spans="2:5" x14ac:dyDescent="0.25">
      <c r="B683" s="422">
        <v>40806791100022</v>
      </c>
      <c r="C683" s="108" t="s">
        <v>7968</v>
      </c>
      <c r="D683" s="340"/>
      <c r="E683" s="423">
        <f>SUMIF('Inc base'!C:C,'BR 1'!B683,'Inc base'!G:G)</f>
        <v>11000000</v>
      </c>
    </row>
    <row r="684" spans="2:5" x14ac:dyDescent="0.25">
      <c r="B684" s="422">
        <v>40812925310021</v>
      </c>
      <c r="C684" s="108" t="s">
        <v>7969</v>
      </c>
      <c r="D684" s="340"/>
      <c r="E684" s="423">
        <f>SUMIF('Inc base'!C:C,'BR 1'!B684,'Inc base'!G:G)</f>
        <v>11000000</v>
      </c>
    </row>
    <row r="685" spans="2:5" x14ac:dyDescent="0.25">
      <c r="B685" s="422">
        <v>60108015260041</v>
      </c>
      <c r="C685" s="108" t="s">
        <v>7970</v>
      </c>
      <c r="D685" s="340"/>
      <c r="E685" s="423">
        <f>SUMIF('Inc base'!C:C,'BR 1'!B685,'Inc base'!G:G)</f>
        <v>7500000</v>
      </c>
    </row>
    <row r="686" spans="2:5" x14ac:dyDescent="0.25">
      <c r="B686" s="422">
        <v>32206995560025</v>
      </c>
      <c r="C686" s="108" t="s">
        <v>7971</v>
      </c>
      <c r="D686" s="340"/>
      <c r="E686" s="423">
        <f>SUMIF('Inc base'!C:C,'BR 1'!B686,'Inc base'!G:G)</f>
        <v>13000000</v>
      </c>
    </row>
    <row r="687" spans="2:5" x14ac:dyDescent="0.25">
      <c r="B687" s="422">
        <v>32404941110049</v>
      </c>
      <c r="C687" s="108" t="s">
        <v>7972</v>
      </c>
      <c r="D687" s="340"/>
      <c r="E687" s="423">
        <f>SUMIF('Inc base'!C:C,'BR 1'!B687,'Inc base'!G:G)</f>
        <v>11000000</v>
      </c>
    </row>
    <row r="688" spans="2:5" x14ac:dyDescent="0.25">
      <c r="B688" s="422">
        <v>42301995320011</v>
      </c>
      <c r="C688" s="108" t="s">
        <v>7973</v>
      </c>
      <c r="D688" s="340"/>
      <c r="E688" s="423">
        <f>SUMIF('Inc base'!C:C,'BR 1'!B688,'Inc base'!G:G)</f>
        <v>12000000</v>
      </c>
    </row>
    <row r="689" spans="2:5" x14ac:dyDescent="0.25">
      <c r="B689" s="422">
        <v>41304965320047</v>
      </c>
      <c r="C689" s="108" t="s">
        <v>7974</v>
      </c>
      <c r="D689" s="340"/>
      <c r="E689" s="423">
        <f>SUMIF('Inc base'!C:C,'BR 1'!B689,'Inc base'!G:G)</f>
        <v>12000000</v>
      </c>
    </row>
    <row r="690" spans="2:5" x14ac:dyDescent="0.25">
      <c r="B690" s="422">
        <v>50810066300027</v>
      </c>
      <c r="C690" s="108" t="s">
        <v>7975</v>
      </c>
      <c r="D690" s="340"/>
      <c r="E690" s="423">
        <f>SUMIF('Inc base'!C:C,'BR 1'!B690,'Inc base'!G:G)</f>
        <v>6850000</v>
      </c>
    </row>
    <row r="691" spans="2:5" x14ac:dyDescent="0.25">
      <c r="B691" s="422">
        <v>41208941090048</v>
      </c>
      <c r="C691" s="108" t="s">
        <v>7976</v>
      </c>
      <c r="D691" s="340"/>
      <c r="E691" s="423">
        <f>SUMIF('Inc base'!C:C,'BR 1'!B691,'Inc base'!G:G)</f>
        <v>10000000</v>
      </c>
    </row>
    <row r="692" spans="2:5" x14ac:dyDescent="0.25">
      <c r="B692" s="422">
        <v>41710811050015</v>
      </c>
      <c r="C692" s="108" t="s">
        <v>7977</v>
      </c>
      <c r="D692" s="340"/>
      <c r="E692" s="423">
        <f>SUMIF('Inc base'!C:C,'BR 1'!B692,'Inc base'!G:G)</f>
        <v>10000000</v>
      </c>
    </row>
    <row r="693" spans="2:5" x14ac:dyDescent="0.25">
      <c r="B693" s="422">
        <v>42006915720042</v>
      </c>
      <c r="C693" s="108" t="s">
        <v>7978</v>
      </c>
      <c r="D693" s="340"/>
      <c r="E693" s="423">
        <f>SUMIF('Inc base'!C:C,'BR 1'!B693,'Inc base'!G:G)</f>
        <v>9000000</v>
      </c>
    </row>
    <row r="694" spans="2:5" x14ac:dyDescent="0.25">
      <c r="B694" s="422">
        <v>30512861110055</v>
      </c>
      <c r="C694" s="108" t="s">
        <v>7980</v>
      </c>
      <c r="D694" s="340"/>
      <c r="E694" s="423">
        <f>SUMIF('Inc base'!C:C,'BR 1'!B694,'Inc base'!G:G)</f>
        <v>5500000</v>
      </c>
    </row>
    <row r="695" spans="2:5" x14ac:dyDescent="0.25">
      <c r="B695" s="422">
        <v>30407835300010</v>
      </c>
      <c r="C695" s="108" t="s">
        <v>7981</v>
      </c>
      <c r="D695" s="340"/>
      <c r="E695" s="423">
        <f>SUMIF('Inc base'!C:C,'BR 1'!B695,'Inc base'!G:G)</f>
        <v>2000000</v>
      </c>
    </row>
    <row r="696" spans="2:5" x14ac:dyDescent="0.25">
      <c r="B696" s="422">
        <v>31303802740098</v>
      </c>
      <c r="C696" s="108" t="s">
        <v>7982</v>
      </c>
      <c r="D696" s="340"/>
      <c r="E696" s="423">
        <f>SUMIF('Inc base'!C:C,'BR 1'!B696,'Inc base'!G:G)</f>
        <v>9000000</v>
      </c>
    </row>
    <row r="697" spans="2:5" x14ac:dyDescent="0.25">
      <c r="B697" s="422">
        <v>30808821110051</v>
      </c>
      <c r="C697" s="108" t="s">
        <v>7983</v>
      </c>
      <c r="D697" s="340"/>
      <c r="E697" s="423">
        <f>SUMIF('Inc base'!C:C,'BR 1'!B697,'Inc base'!G:G)</f>
        <v>9000000</v>
      </c>
    </row>
    <row r="698" spans="2:5" x14ac:dyDescent="0.25">
      <c r="B698" s="422">
        <v>41808975280028</v>
      </c>
      <c r="C698" s="108" t="s">
        <v>7984</v>
      </c>
      <c r="D698" s="340"/>
      <c r="E698" s="423">
        <f>SUMIF('Inc base'!C:C,'BR 1'!B698,'Inc base'!G:G)</f>
        <v>7514500</v>
      </c>
    </row>
    <row r="699" spans="2:5" x14ac:dyDescent="0.25">
      <c r="B699" s="422">
        <v>52008055350096</v>
      </c>
      <c r="C699" s="108" t="s">
        <v>7985</v>
      </c>
      <c r="D699" s="340"/>
      <c r="E699" s="423">
        <f>SUMIF('Inc base'!C:C,'BR 1'!B699,'Inc base'!G:G)</f>
        <v>15000000</v>
      </c>
    </row>
    <row r="700" spans="2:5" x14ac:dyDescent="0.25">
      <c r="B700" s="422">
        <v>41105901120143</v>
      </c>
      <c r="C700" s="108" t="s">
        <v>7986</v>
      </c>
      <c r="D700" s="340"/>
      <c r="E700" s="423">
        <f>SUMIF('Inc base'!C:C,'BR 1'!B700,'Inc base'!G:G)</f>
        <v>9019000</v>
      </c>
    </row>
    <row r="701" spans="2:5" x14ac:dyDescent="0.25">
      <c r="B701" s="422">
        <v>40902805310037</v>
      </c>
      <c r="C701" s="108" t="s">
        <v>7987</v>
      </c>
      <c r="D701" s="340"/>
      <c r="E701" s="423">
        <f>SUMIF('Inc base'!C:C,'BR 1'!B701,'Inc base'!G:G)</f>
        <v>6500000</v>
      </c>
    </row>
    <row r="702" spans="2:5" x14ac:dyDescent="0.25">
      <c r="B702" s="422">
        <v>50501065300010</v>
      </c>
      <c r="C702" s="108" t="s">
        <v>7988</v>
      </c>
      <c r="D702" s="340"/>
      <c r="E702" s="423">
        <f>SUMIF('Inc base'!C:C,'BR 1'!B702,'Inc base'!G:G)</f>
        <v>6000000</v>
      </c>
    </row>
    <row r="703" spans="2:5" x14ac:dyDescent="0.25">
      <c r="B703" s="422">
        <v>41511795260029</v>
      </c>
      <c r="C703" s="108" t="s">
        <v>7989</v>
      </c>
      <c r="D703" s="340"/>
      <c r="E703" s="423">
        <f>SUMIF('Inc base'!C:C,'BR 1'!B703,'Inc base'!G:G)</f>
        <v>12000000</v>
      </c>
    </row>
    <row r="704" spans="2:5" x14ac:dyDescent="0.25">
      <c r="B704" s="422">
        <v>61108065280029</v>
      </c>
      <c r="C704" s="108" t="s">
        <v>7990</v>
      </c>
      <c r="D704" s="340"/>
      <c r="E704" s="423">
        <f>SUMIF('Inc base'!C:C,'BR 1'!B704,'Inc base'!G:G)</f>
        <v>7500000</v>
      </c>
    </row>
    <row r="705" spans="2:5" x14ac:dyDescent="0.25">
      <c r="B705" s="422">
        <v>31112782630097</v>
      </c>
      <c r="C705" s="108" t="s">
        <v>7991</v>
      </c>
      <c r="D705" s="340"/>
      <c r="E705" s="423">
        <f>SUMIF('Inc base'!C:C,'BR 1'!B705,'Inc base'!G:G)</f>
        <v>9036800</v>
      </c>
    </row>
    <row r="706" spans="2:5" x14ac:dyDescent="0.25">
      <c r="B706" s="422">
        <v>41210941140023</v>
      </c>
      <c r="C706" s="108" t="s">
        <v>7992</v>
      </c>
      <c r="D706" s="340"/>
      <c r="E706" s="423">
        <f>SUMIF('Inc base'!C:C,'BR 1'!B706,'Inc base'!G:G)</f>
        <v>9000000</v>
      </c>
    </row>
    <row r="707" spans="2:5" x14ac:dyDescent="0.25">
      <c r="B707" s="422">
        <v>30607941110020</v>
      </c>
      <c r="C707" s="108" t="s">
        <v>7993</v>
      </c>
      <c r="D707" s="340"/>
      <c r="E707" s="423">
        <f>SUMIF('Inc base'!C:C,'BR 1'!B707,'Inc base'!G:G)</f>
        <v>9000426</v>
      </c>
    </row>
    <row r="708" spans="2:5" x14ac:dyDescent="0.25">
      <c r="B708" s="422">
        <v>40411995380015</v>
      </c>
      <c r="C708" s="108" t="s">
        <v>7994</v>
      </c>
      <c r="D708" s="340"/>
      <c r="E708" s="423">
        <f>SUMIF('Inc base'!C:C,'BR 1'!B708,'Inc base'!G:G)</f>
        <v>7000000</v>
      </c>
    </row>
    <row r="709" spans="2:5" x14ac:dyDescent="0.25">
      <c r="B709" s="422">
        <v>50507065300025</v>
      </c>
      <c r="C709" s="108" t="s">
        <v>7995</v>
      </c>
      <c r="D709" s="340"/>
      <c r="E709" s="423">
        <f>SUMIF('Inc base'!C:C,'BR 1'!B709,'Inc base'!G:G)</f>
        <v>6000000</v>
      </c>
    </row>
    <row r="710" spans="2:5" x14ac:dyDescent="0.25">
      <c r="B710" s="422">
        <v>40109781060035</v>
      </c>
      <c r="C710" s="108" t="s">
        <v>7996</v>
      </c>
      <c r="D710" s="340"/>
      <c r="E710" s="423">
        <f>SUMIF('Inc base'!C:C,'BR 1'!B710,'Inc base'!G:G)</f>
        <v>9000000</v>
      </c>
    </row>
    <row r="711" spans="2:5" x14ac:dyDescent="0.25">
      <c r="B711" s="422">
        <v>61603065360026</v>
      </c>
      <c r="C711" s="108" t="s">
        <v>7997</v>
      </c>
      <c r="D711" s="340"/>
      <c r="E711" s="423">
        <f>SUMIF('Inc base'!C:C,'BR 1'!B711,'Inc base'!G:G)</f>
        <v>11500000</v>
      </c>
    </row>
    <row r="712" spans="2:5" x14ac:dyDescent="0.25">
      <c r="B712" s="422">
        <v>42404800970020</v>
      </c>
      <c r="C712" s="108" t="s">
        <v>7998</v>
      </c>
      <c r="D712" s="340"/>
      <c r="E712" s="423">
        <f>SUMIF('Inc base'!C:C,'BR 1'!B712,'Inc base'!G:G)</f>
        <v>10000000</v>
      </c>
    </row>
    <row r="713" spans="2:5" x14ac:dyDescent="0.25">
      <c r="B713" s="422">
        <v>40303941010021</v>
      </c>
      <c r="C713" s="108" t="s">
        <v>7999</v>
      </c>
      <c r="D713" s="340"/>
      <c r="E713" s="423">
        <f>SUMIF('Inc base'!C:C,'BR 1'!B713,'Inc base'!G:G)</f>
        <v>11000000</v>
      </c>
    </row>
    <row r="714" spans="2:5" x14ac:dyDescent="0.25">
      <c r="B714" s="422">
        <v>61610055350020</v>
      </c>
      <c r="C714" s="108" t="s">
        <v>8000</v>
      </c>
      <c r="D714" s="340"/>
      <c r="E714" s="423">
        <f>SUMIF('Inc base'!C:C,'BR 1'!B714,'Inc base'!G:G)</f>
        <v>10003520</v>
      </c>
    </row>
    <row r="715" spans="2:5" x14ac:dyDescent="0.25">
      <c r="B715" s="422">
        <v>41901965720031</v>
      </c>
      <c r="C715" s="108" t="s">
        <v>8001</v>
      </c>
      <c r="D715" s="340"/>
      <c r="E715" s="423">
        <f>SUMIF('Inc base'!C:C,'BR 1'!B715,'Inc base'!G:G)</f>
        <v>8600000</v>
      </c>
    </row>
    <row r="716" spans="2:5" x14ac:dyDescent="0.25">
      <c r="B716" s="422">
        <v>40611865720017</v>
      </c>
      <c r="C716" s="108" t="s">
        <v>8002</v>
      </c>
      <c r="D716" s="340"/>
      <c r="E716" s="423">
        <f>SUMIF('Inc base'!C:C,'BR 1'!B716,'Inc base'!G:G)</f>
        <v>11000000</v>
      </c>
    </row>
    <row r="717" spans="2:5" x14ac:dyDescent="0.25">
      <c r="B717" s="422">
        <v>41307961040038</v>
      </c>
      <c r="C717" s="108" t="s">
        <v>8003</v>
      </c>
      <c r="D717" s="340"/>
      <c r="E717" s="423">
        <f>SUMIF('Inc base'!C:C,'BR 1'!B717,'Inc base'!G:G)</f>
        <v>3000000</v>
      </c>
    </row>
    <row r="718" spans="2:5" x14ac:dyDescent="0.25">
      <c r="B718" s="422">
        <v>41310985280047</v>
      </c>
      <c r="C718" s="108" t="s">
        <v>8004</v>
      </c>
      <c r="D718" s="340"/>
      <c r="E718" s="423">
        <f>SUMIF('Inc base'!C:C,'BR 1'!B718,'Inc base'!G:G)</f>
        <v>7800000</v>
      </c>
    </row>
    <row r="719" spans="2:5" x14ac:dyDescent="0.25">
      <c r="B719" s="422">
        <v>42611985330042</v>
      </c>
      <c r="C719" s="108" t="s">
        <v>8005</v>
      </c>
      <c r="D719" s="340"/>
      <c r="E719" s="423">
        <f>SUMIF('Inc base'!C:C,'BR 1'!B719,'Inc base'!G:G)</f>
        <v>13540000</v>
      </c>
    </row>
    <row r="720" spans="2:5" x14ac:dyDescent="0.25">
      <c r="B720" s="422">
        <v>41012871090052</v>
      </c>
      <c r="C720" s="108" t="s">
        <v>8006</v>
      </c>
      <c r="D720" s="340"/>
      <c r="E720" s="423">
        <f>SUMIF('Inc base'!C:C,'BR 1'!B720,'Inc base'!G:G)</f>
        <v>10000000</v>
      </c>
    </row>
    <row r="721" spans="2:6" x14ac:dyDescent="0.25">
      <c r="B721" s="422">
        <v>60409045330017</v>
      </c>
      <c r="C721" s="108" t="s">
        <v>8007</v>
      </c>
      <c r="D721" s="340"/>
      <c r="E721" s="423">
        <f>SUMIF('Inc base'!C:C,'BR 1'!B721,'Inc base'!G:G)</f>
        <v>6975000</v>
      </c>
    </row>
    <row r="722" spans="2:6" x14ac:dyDescent="0.25">
      <c r="B722" s="422">
        <v>30110975290052</v>
      </c>
      <c r="C722" s="108" t="s">
        <v>8008</v>
      </c>
      <c r="D722" s="340"/>
      <c r="E722" s="423">
        <f>SUMIF('Inc base'!C:C,'BR 1'!B722,'Inc base'!G:G)</f>
        <v>2500000</v>
      </c>
    </row>
    <row r="723" spans="2:6" x14ac:dyDescent="0.25">
      <c r="B723" s="422">
        <v>31902872740014</v>
      </c>
      <c r="C723" s="108" t="s">
        <v>8009</v>
      </c>
      <c r="D723" s="340"/>
      <c r="E723" s="423">
        <f>SUMIF('Inc base'!C:C,'BR 1'!B723,'Inc base'!G:G)</f>
        <v>5000000</v>
      </c>
    </row>
    <row r="724" spans="2:6" x14ac:dyDescent="0.25">
      <c r="B724" s="422">
        <v>40904851140042</v>
      </c>
      <c r="C724" s="108" t="s">
        <v>8010</v>
      </c>
      <c r="D724" s="340"/>
      <c r="E724" s="423">
        <f>SUMIF('Inc base'!C:C,'BR 1'!B724,'Inc base'!G:G)</f>
        <v>9800000</v>
      </c>
    </row>
    <row r="725" spans="2:6" x14ac:dyDescent="0.25">
      <c r="B725" s="422">
        <v>51401025280019</v>
      </c>
      <c r="C725" s="108" t="s">
        <v>8011</v>
      </c>
      <c r="D725" s="340"/>
      <c r="E725" s="423">
        <f>SUMIF('Inc base'!C:C,'BR 1'!B725,'Inc base'!G:G)</f>
        <v>9001000</v>
      </c>
    </row>
    <row r="726" spans="2:6" x14ac:dyDescent="0.25">
      <c r="B726" s="422">
        <v>32506985350060</v>
      </c>
      <c r="C726" s="108" t="s">
        <v>8012</v>
      </c>
      <c r="D726" s="340"/>
      <c r="E726" s="423">
        <f>SUMIF('Inc base'!C:C,'BR 1'!B726,'Inc base'!G:G)</f>
        <v>9000000</v>
      </c>
    </row>
    <row r="727" spans="2:6" x14ac:dyDescent="0.25">
      <c r="B727" s="422">
        <v>62608065350034</v>
      </c>
      <c r="C727" s="108" t="s">
        <v>8013</v>
      </c>
      <c r="D727" s="340"/>
      <c r="E727" s="423">
        <f>SUMIF('Inc base'!C:C,'BR 1'!B727,'Inc base'!G:G)</f>
        <v>14000000</v>
      </c>
    </row>
    <row r="728" spans="2:6" x14ac:dyDescent="0.25">
      <c r="B728" s="422">
        <v>32306862680051</v>
      </c>
      <c r="C728" s="108" t="s">
        <v>8014</v>
      </c>
      <c r="D728" s="340"/>
      <c r="E728" s="423">
        <f>SUMIF('Inc base'!C:C,'BR 1'!B728,'Inc base'!G:G)</f>
        <v>18000000</v>
      </c>
    </row>
    <row r="729" spans="2:6" x14ac:dyDescent="0.25">
      <c r="B729" s="422">
        <v>41910891140062</v>
      </c>
      <c r="C729" s="108" t="s">
        <v>8015</v>
      </c>
      <c r="D729" s="340"/>
      <c r="E729" s="423">
        <f>SUMIF('Inc base'!C:C,'BR 1'!B729,'Inc base'!G:G)</f>
        <v>6000000</v>
      </c>
    </row>
    <row r="730" spans="2:6" x14ac:dyDescent="0.25">
      <c r="B730" s="422">
        <v>31508915300014</v>
      </c>
      <c r="C730" s="108" t="s">
        <v>8016</v>
      </c>
      <c r="D730" s="340"/>
      <c r="E730" s="423">
        <f>SUMIF('Inc base'!C:C,'BR 1'!B730,'Inc base'!G:G)</f>
        <v>9000000</v>
      </c>
    </row>
    <row r="731" spans="2:6" x14ac:dyDescent="0.25">
      <c r="B731" s="422">
        <v>31012951050023</v>
      </c>
      <c r="C731" s="108" t="s">
        <v>8017</v>
      </c>
      <c r="D731" s="340"/>
      <c r="E731" s="423">
        <f>SUMIF('Inc base'!C:C,'BR 1'!B731,'Inc base'!G:G)</f>
        <v>9000000</v>
      </c>
    </row>
    <row r="732" spans="2:6" x14ac:dyDescent="0.25">
      <c r="B732" s="422">
        <v>53005065430032</v>
      </c>
      <c r="C732" s="108" t="s">
        <v>8018</v>
      </c>
      <c r="D732" s="340"/>
      <c r="E732" s="423">
        <f>SUMIF('Inc base'!C:C,'BR 1'!B732,'Inc base'!G:G)</f>
        <v>9000000</v>
      </c>
    </row>
    <row r="733" spans="2:6" x14ac:dyDescent="0.25">
      <c r="B733" s="422">
        <v>40407895350014</v>
      </c>
      <c r="C733" s="424" t="s">
        <v>8095</v>
      </c>
      <c r="D733" s="340"/>
      <c r="E733" s="423">
        <f>SUMIF('Inc base'!C:C,'BR 1'!B733,'Inc base'!G:G)</f>
        <v>9500000</v>
      </c>
      <c r="F733" s="638">
        <v>45566</v>
      </c>
    </row>
    <row r="734" spans="2:6" x14ac:dyDescent="0.25">
      <c r="B734" s="422">
        <v>52403075280037</v>
      </c>
      <c r="C734" s="424" t="s">
        <v>8073</v>
      </c>
      <c r="D734" s="340"/>
      <c r="E734" s="423">
        <f>SUMIF('Inc base'!C:C,'BR 1'!B734,'Inc base'!G:G)</f>
        <v>12000000</v>
      </c>
      <c r="F734" s="638">
        <v>45566</v>
      </c>
    </row>
    <row r="735" spans="2:6" x14ac:dyDescent="0.25">
      <c r="B735" s="422">
        <v>51307015300014</v>
      </c>
      <c r="C735" s="424" t="s">
        <v>8067</v>
      </c>
      <c r="D735" s="340"/>
      <c r="E735" s="423">
        <f>SUMIF('Inc base'!C:C,'BR 1'!B735,'Inc base'!G:G)</f>
        <v>9000000</v>
      </c>
      <c r="F735" s="638">
        <v>45566</v>
      </c>
    </row>
    <row r="736" spans="2:6" x14ac:dyDescent="0.25">
      <c r="B736" s="422">
        <v>31001791090058</v>
      </c>
      <c r="C736" s="424" t="s">
        <v>8087</v>
      </c>
      <c r="D736" s="340"/>
      <c r="E736" s="423">
        <f>SUMIF('Inc base'!C:C,'BR 1'!B736,'Inc base'!G:G)</f>
        <v>18000000</v>
      </c>
      <c r="F736" s="638">
        <v>45566</v>
      </c>
    </row>
    <row r="737" spans="2:6" x14ac:dyDescent="0.25">
      <c r="B737" s="422">
        <v>52908065840021</v>
      </c>
      <c r="C737" s="424" t="s">
        <v>8043</v>
      </c>
      <c r="D737" s="340"/>
      <c r="E737" s="423">
        <f>SUMIF('Inc base'!C:C,'BR 1'!B737,'Inc base'!G:G)</f>
        <v>2500000</v>
      </c>
      <c r="F737" s="638">
        <v>45566</v>
      </c>
    </row>
    <row r="738" spans="2:6" x14ac:dyDescent="0.25">
      <c r="B738" s="422">
        <v>62612055350074</v>
      </c>
      <c r="C738" s="424" t="s">
        <v>8084</v>
      </c>
      <c r="D738" s="340"/>
      <c r="E738" s="423">
        <f>SUMIF('Inc base'!C:C,'BR 1'!B738,'Inc base'!G:G)</f>
        <v>14200000</v>
      </c>
      <c r="F738" s="638">
        <v>45566</v>
      </c>
    </row>
    <row r="739" spans="2:6" x14ac:dyDescent="0.25">
      <c r="B739" s="422">
        <v>41406941120060</v>
      </c>
      <c r="C739" s="424" t="s">
        <v>8071</v>
      </c>
      <c r="D739" s="340"/>
      <c r="E739" s="423">
        <f>SUMIF('Inc base'!C:C,'BR 1'!B739,'Inc base'!G:G)</f>
        <v>3000000</v>
      </c>
      <c r="F739" s="638">
        <v>45566</v>
      </c>
    </row>
    <row r="740" spans="2:6" x14ac:dyDescent="0.25">
      <c r="B740" s="422">
        <v>62802045260061</v>
      </c>
      <c r="C740" s="424" t="s">
        <v>8062</v>
      </c>
      <c r="D740" s="340"/>
      <c r="E740" s="423">
        <f>SUMIF('Inc base'!C:C,'BR 1'!B740,'Inc base'!G:G)</f>
        <v>9000000</v>
      </c>
      <c r="F740" s="638">
        <v>45566</v>
      </c>
    </row>
    <row r="741" spans="2:6" x14ac:dyDescent="0.25">
      <c r="B741" s="422">
        <v>60509055360023</v>
      </c>
      <c r="C741" s="424" t="s">
        <v>8076</v>
      </c>
      <c r="D741" s="340"/>
      <c r="E741" s="423">
        <f>SUMIF('Inc base'!C:C,'BR 1'!B741,'Inc base'!G:G)</f>
        <v>3000000</v>
      </c>
      <c r="F741" s="638">
        <v>45566</v>
      </c>
    </row>
    <row r="742" spans="2:6" x14ac:dyDescent="0.25">
      <c r="B742" s="422">
        <v>42502955340029</v>
      </c>
      <c r="C742" s="424" t="s">
        <v>8039</v>
      </c>
      <c r="D742" s="340"/>
      <c r="E742" s="423">
        <f>SUMIF('Inc base'!C:C,'BR 1'!B742,'Inc base'!G:G)</f>
        <v>10000000</v>
      </c>
      <c r="F742" s="638">
        <v>45573</v>
      </c>
    </row>
    <row r="743" spans="2:6" x14ac:dyDescent="0.25">
      <c r="B743" s="422">
        <v>33003941110045</v>
      </c>
      <c r="C743" s="424" t="s">
        <v>8040</v>
      </c>
      <c r="D743" s="340"/>
      <c r="E743" s="423">
        <f>SUMIF('Inc base'!C:C,'BR 1'!B743,'Inc base'!G:G)</f>
        <v>8000000</v>
      </c>
      <c r="F743" s="638">
        <v>45573</v>
      </c>
    </row>
    <row r="744" spans="2:6" x14ac:dyDescent="0.25">
      <c r="B744" s="422">
        <v>50606045360045</v>
      </c>
      <c r="C744" s="424" t="s">
        <v>8042</v>
      </c>
      <c r="D744" s="340"/>
      <c r="E744" s="423">
        <f>SUMIF('Inc base'!C:C,'BR 1'!B744,'Inc base'!G:G)</f>
        <v>10000000</v>
      </c>
      <c r="F744" s="638">
        <v>45573</v>
      </c>
    </row>
    <row r="745" spans="2:6" x14ac:dyDescent="0.25">
      <c r="B745" s="422">
        <v>42204871110037</v>
      </c>
      <c r="C745" s="424" t="s">
        <v>8046</v>
      </c>
      <c r="D745" s="340"/>
      <c r="E745" s="423">
        <f>SUMIF('Inc base'!C:C,'BR 1'!B745,'Inc base'!G:G)</f>
        <v>10000000</v>
      </c>
      <c r="F745" s="638">
        <v>45573</v>
      </c>
    </row>
    <row r="746" spans="2:6" x14ac:dyDescent="0.25">
      <c r="B746" s="422">
        <v>61802065380029</v>
      </c>
      <c r="C746" s="424" t="s">
        <v>8047</v>
      </c>
      <c r="D746" s="340"/>
      <c r="E746" s="423">
        <f>SUMIF('Inc base'!C:C,'BR 1'!B746,'Inc base'!G:G)</f>
        <v>10000000</v>
      </c>
      <c r="F746" s="638">
        <v>45573</v>
      </c>
    </row>
    <row r="747" spans="2:6" x14ac:dyDescent="0.25">
      <c r="B747" s="422">
        <v>40709977320015</v>
      </c>
      <c r="C747" s="424" t="s">
        <v>8048</v>
      </c>
      <c r="D747" s="340"/>
      <c r="E747" s="423">
        <f>SUMIF('Inc base'!C:C,'BR 1'!B747,'Inc base'!G:G)</f>
        <v>6000000</v>
      </c>
      <c r="F747" s="638">
        <v>45573</v>
      </c>
    </row>
    <row r="748" spans="2:6" x14ac:dyDescent="0.25">
      <c r="B748" s="422">
        <v>30402852520016</v>
      </c>
      <c r="C748" s="424" t="s">
        <v>8049</v>
      </c>
      <c r="D748" s="340"/>
      <c r="E748" s="423">
        <f>SUMIF('Inc base'!C:C,'BR 1'!B748,'Inc base'!G:G)</f>
        <v>13000000</v>
      </c>
      <c r="F748" s="638">
        <v>45573</v>
      </c>
    </row>
    <row r="749" spans="2:6" x14ac:dyDescent="0.25">
      <c r="B749" s="422">
        <v>41708911000133</v>
      </c>
      <c r="C749" s="424" t="s">
        <v>8050</v>
      </c>
      <c r="D749" s="340"/>
      <c r="E749" s="423">
        <f>SUMIF('Inc base'!C:C,'BR 1'!B749,'Inc base'!G:G)</f>
        <v>9500000</v>
      </c>
      <c r="F749" s="638">
        <v>45573</v>
      </c>
    </row>
    <row r="750" spans="2:6" x14ac:dyDescent="0.25">
      <c r="B750" s="422">
        <v>42809915290036</v>
      </c>
      <c r="C750" s="424" t="s">
        <v>8051</v>
      </c>
      <c r="D750" s="340"/>
      <c r="E750" s="423">
        <f>SUMIF('Inc base'!C:C,'BR 1'!B750,'Inc base'!G:G)</f>
        <v>12000000</v>
      </c>
      <c r="F750" s="638">
        <v>45573</v>
      </c>
    </row>
    <row r="751" spans="2:6" x14ac:dyDescent="0.25">
      <c r="B751" s="422">
        <v>41810911120031</v>
      </c>
      <c r="C751" s="424" t="s">
        <v>18558</v>
      </c>
      <c r="D751" s="340"/>
      <c r="E751" s="423">
        <f>SUMIF('Inc base'!C:C,'BR 1'!B751,'Inc base'!G:G)</f>
        <v>15000000</v>
      </c>
      <c r="F751" s="638">
        <v>45574</v>
      </c>
    </row>
    <row r="752" spans="2:6" x14ac:dyDescent="0.25">
      <c r="B752" s="422">
        <v>51705035360018</v>
      </c>
      <c r="C752" s="424" t="s">
        <v>18559</v>
      </c>
      <c r="D752" s="340"/>
      <c r="E752" s="423">
        <f>SUMIF('Inc base'!C:C,'BR 1'!B752,'Inc base'!G:G)</f>
        <v>9000000</v>
      </c>
      <c r="F752" s="638">
        <v>45574</v>
      </c>
    </row>
    <row r="753" spans="2:6" x14ac:dyDescent="0.25">
      <c r="B753" s="422">
        <v>61512035300026</v>
      </c>
      <c r="C753" s="424" t="s">
        <v>18560</v>
      </c>
      <c r="D753" s="340"/>
      <c r="E753" s="423">
        <f>SUMIF('Inc base'!C:C,'BR 1'!B753,'Inc base'!G:G)</f>
        <v>7150235</v>
      </c>
      <c r="F753" s="638">
        <v>45574</v>
      </c>
    </row>
    <row r="754" spans="2:6" x14ac:dyDescent="0.25">
      <c r="B754" s="422">
        <v>31112995350010</v>
      </c>
      <c r="C754" s="424" t="s">
        <v>13067</v>
      </c>
      <c r="D754" s="340"/>
      <c r="E754" s="423">
        <f>SUMIF('Inc base'!C:C,'BR 1'!B754,'Inc base'!G:G)</f>
        <v>7500000</v>
      </c>
      <c r="F754" s="638">
        <v>45574</v>
      </c>
    </row>
    <row r="755" spans="2:6" x14ac:dyDescent="0.25">
      <c r="B755" s="422">
        <v>62506045320056</v>
      </c>
      <c r="C755" s="424" t="s">
        <v>18571</v>
      </c>
      <c r="D755" s="340"/>
      <c r="E755" s="423">
        <f>SUMIF('Inc base'!C:C,'BR 1'!B755,'Inc base'!G:G)</f>
        <v>7500000</v>
      </c>
      <c r="F755" s="638">
        <v>45574</v>
      </c>
    </row>
    <row r="756" spans="2:6" x14ac:dyDescent="0.25">
      <c r="B756" s="422">
        <v>40512986960017</v>
      </c>
      <c r="C756" s="424" t="s">
        <v>12702</v>
      </c>
      <c r="D756" s="340"/>
      <c r="E756" s="423">
        <f>SUMIF('Inc base'!C:C,'BR 1'!B756,'Inc base'!G:G)</f>
        <v>11000000</v>
      </c>
      <c r="F756" s="638">
        <v>45574</v>
      </c>
    </row>
    <row r="757" spans="2:6" x14ac:dyDescent="0.25">
      <c r="B757" s="422">
        <v>50709056120021</v>
      </c>
      <c r="C757" s="424" t="s">
        <v>18561</v>
      </c>
      <c r="D757" s="340"/>
      <c r="E757" s="423">
        <f>SUMIF('Inc base'!C:C,'BR 1'!B757,'Inc base'!G:G)</f>
        <v>15000000</v>
      </c>
      <c r="F757" s="638">
        <v>45574</v>
      </c>
    </row>
    <row r="758" spans="2:6" x14ac:dyDescent="0.25">
      <c r="B758" s="422">
        <v>61103055300022</v>
      </c>
      <c r="C758" s="424" t="s">
        <v>10243</v>
      </c>
      <c r="D758" s="340"/>
      <c r="E758" s="423">
        <f>SUMIF('Inc base'!C:C,'BR 1'!B758,'Inc base'!G:G)</f>
        <v>9000000</v>
      </c>
      <c r="F758" s="638">
        <v>45574</v>
      </c>
    </row>
    <row r="759" spans="2:6" x14ac:dyDescent="0.25">
      <c r="B759" s="422">
        <v>62211065260032</v>
      </c>
      <c r="C759" s="424" t="s">
        <v>18562</v>
      </c>
      <c r="D759" s="340"/>
      <c r="E759" s="423">
        <f>SUMIF('Inc base'!C:C,'BR 1'!B759,'Inc base'!G:G)</f>
        <v>7500000</v>
      </c>
      <c r="F759" s="638">
        <v>45574</v>
      </c>
    </row>
    <row r="760" spans="2:6" x14ac:dyDescent="0.25">
      <c r="B760" s="422">
        <v>60408005290017</v>
      </c>
      <c r="C760" s="424" t="s">
        <v>18563</v>
      </c>
      <c r="D760" s="340"/>
      <c r="E760" s="423">
        <f>SUMIF('Inc base'!C:C,'BR 1'!B760,'Inc base'!G:G)</f>
        <v>18000000</v>
      </c>
      <c r="F760" s="638">
        <v>45574</v>
      </c>
    </row>
    <row r="761" spans="2:6" x14ac:dyDescent="0.25">
      <c r="B761" s="422">
        <v>62703075280013</v>
      </c>
      <c r="C761" s="424" t="s">
        <v>8716</v>
      </c>
      <c r="D761" s="340"/>
      <c r="E761" s="423">
        <f>SUMIF('Inc base'!C:C,'BR 1'!B761,'Inc base'!G:G)</f>
        <v>7500000</v>
      </c>
      <c r="F761" s="638">
        <v>45574</v>
      </c>
    </row>
    <row r="762" spans="2:6" x14ac:dyDescent="0.25">
      <c r="B762" s="422">
        <v>30405863160040</v>
      </c>
      <c r="C762" s="424" t="s">
        <v>11798</v>
      </c>
      <c r="D762" s="340"/>
      <c r="E762" s="423">
        <f>SUMIF('Inc base'!C:C,'BR 1'!B762,'Inc base'!G:G)</f>
        <v>18000000</v>
      </c>
      <c r="F762" s="638">
        <v>45574</v>
      </c>
    </row>
    <row r="763" spans="2:6" x14ac:dyDescent="0.25">
      <c r="B763" s="422">
        <v>62304065380030</v>
      </c>
      <c r="C763" s="424" t="s">
        <v>18564</v>
      </c>
      <c r="D763" s="340"/>
      <c r="E763" s="423">
        <f>SUMIF('Inc base'!C:C,'BR 1'!B763,'Inc base'!G:G)</f>
        <v>2700000</v>
      </c>
      <c r="F763" s="638">
        <v>45574</v>
      </c>
    </row>
    <row r="764" spans="2:6" x14ac:dyDescent="0.25">
      <c r="B764" s="422">
        <v>41704953920037</v>
      </c>
      <c r="C764" s="424" t="s">
        <v>18565</v>
      </c>
      <c r="D764" s="340"/>
      <c r="E764" s="423">
        <f>SUMIF('Inc base'!C:C,'BR 1'!B764,'Inc base'!G:G)</f>
        <v>7400000</v>
      </c>
      <c r="F764" s="638">
        <v>45574</v>
      </c>
    </row>
    <row r="765" spans="2:6" x14ac:dyDescent="0.25">
      <c r="B765" s="422">
        <v>30511851120021</v>
      </c>
      <c r="C765" s="424" t="s">
        <v>18566</v>
      </c>
      <c r="D765" s="340"/>
      <c r="E765" s="423">
        <f>SUMIF('Inc base'!C:C,'BR 1'!B765,'Inc base'!G:G)</f>
        <v>6600000</v>
      </c>
      <c r="F765" s="638">
        <v>45574</v>
      </c>
    </row>
    <row r="766" spans="2:6" x14ac:dyDescent="0.25">
      <c r="B766" s="422">
        <v>32303871080036</v>
      </c>
      <c r="C766" s="424" t="s">
        <v>18567</v>
      </c>
      <c r="D766" s="340"/>
      <c r="E766" s="423">
        <f>SUMIF('Inc base'!C:C,'BR 1'!B766,'Inc base'!G:G)</f>
        <v>9000000</v>
      </c>
      <c r="F766" s="638">
        <v>45574</v>
      </c>
    </row>
    <row r="767" spans="2:6" x14ac:dyDescent="0.25">
      <c r="B767" s="422">
        <v>40512975260065</v>
      </c>
      <c r="C767" s="424" t="s">
        <v>11141</v>
      </c>
      <c r="D767" s="340"/>
      <c r="E767" s="423">
        <f>SUMIF('Inc base'!C:C,'BR 1'!B767,'Inc base'!G:G)</f>
        <v>15000000</v>
      </c>
      <c r="F767" s="638">
        <v>45574</v>
      </c>
    </row>
    <row r="768" spans="2:6" x14ac:dyDescent="0.25">
      <c r="B768" s="422">
        <v>33112861160031</v>
      </c>
      <c r="C768" s="424" t="s">
        <v>18568</v>
      </c>
      <c r="D768" s="340"/>
      <c r="E768" s="423">
        <f>SUMIF('Inc base'!C:C,'BR 1'!B768,'Inc base'!G:G)</f>
        <v>9000000</v>
      </c>
      <c r="F768" s="638">
        <v>45574</v>
      </c>
    </row>
    <row r="769" spans="2:6" x14ac:dyDescent="0.25">
      <c r="B769" s="422">
        <v>40502891140019</v>
      </c>
      <c r="C769" s="424" t="s">
        <v>11720</v>
      </c>
      <c r="D769" s="340"/>
      <c r="E769" s="423">
        <f>SUMIF('Inc base'!C:C,'BR 1'!B769,'Inc base'!G:G)</f>
        <v>18000000</v>
      </c>
      <c r="F769" s="638">
        <v>45574</v>
      </c>
    </row>
    <row r="770" spans="2:6" x14ac:dyDescent="0.25">
      <c r="B770" s="422">
        <v>41911815330011</v>
      </c>
      <c r="C770" s="424" t="s">
        <v>18569</v>
      </c>
      <c r="D770" s="340"/>
      <c r="E770" s="423">
        <f>SUMIF('Inc base'!C:C,'BR 1'!B770,'Inc base'!G:G)</f>
        <v>12000000</v>
      </c>
      <c r="F770" s="638">
        <v>45574</v>
      </c>
    </row>
    <row r="771" spans="2:6" x14ac:dyDescent="0.25">
      <c r="B771" s="422">
        <v>42409901070121</v>
      </c>
      <c r="C771" s="424" t="s">
        <v>10225</v>
      </c>
      <c r="D771" s="340"/>
      <c r="E771" s="423">
        <f>SUMIF('Inc base'!C:C,'BR 1'!B771,'Inc base'!G:G)</f>
        <v>9000000</v>
      </c>
      <c r="F771" s="638">
        <v>45574</v>
      </c>
    </row>
    <row r="772" spans="2:6" x14ac:dyDescent="0.25">
      <c r="B772" s="422">
        <v>32106881000072</v>
      </c>
      <c r="C772" s="424" t="s">
        <v>18570</v>
      </c>
      <c r="D772" s="340"/>
      <c r="E772" s="423">
        <f>SUMIF('Inc base'!C:C,'BR 1'!B772,'Inc base'!G:G)</f>
        <v>9000000</v>
      </c>
      <c r="F772" s="638">
        <v>45574</v>
      </c>
    </row>
    <row r="773" spans="2:6" x14ac:dyDescent="0.25">
      <c r="B773" s="422">
        <v>62703075780025</v>
      </c>
      <c r="C773" s="424" t="s">
        <v>10230</v>
      </c>
      <c r="D773" s="340"/>
      <c r="E773" s="423">
        <f>SUMIF('Inc base'!C:C,'BR 1'!B773,'Inc base'!G:G)</f>
        <v>9500000</v>
      </c>
      <c r="F773" s="638">
        <v>45574</v>
      </c>
    </row>
    <row r="774" spans="2:6" x14ac:dyDescent="0.25">
      <c r="B774" s="422">
        <v>41201975260010</v>
      </c>
      <c r="C774" s="424" t="s">
        <v>11771</v>
      </c>
      <c r="D774" s="340"/>
      <c r="E774" s="423">
        <f>SUMIF('Inc base'!C:C,'BR 1'!B774,'Inc base'!G:G)</f>
        <v>9000000</v>
      </c>
      <c r="F774" s="638">
        <v>45574</v>
      </c>
    </row>
    <row r="775" spans="2:6" x14ac:dyDescent="0.25">
      <c r="B775" s="422">
        <v>41602871050060</v>
      </c>
      <c r="C775" s="424" t="s">
        <v>13061</v>
      </c>
      <c r="D775" s="340"/>
      <c r="E775" s="423">
        <f>SUMIF('Inc base'!C:C,'BR 1'!B775,'Inc base'!G:G)</f>
        <v>10000000</v>
      </c>
      <c r="F775" s="638">
        <v>45574</v>
      </c>
    </row>
    <row r="776" spans="2:6" x14ac:dyDescent="0.25">
      <c r="B776" s="422">
        <v>33110690920031</v>
      </c>
      <c r="C776" s="424" t="s">
        <v>11786</v>
      </c>
      <c r="D776" s="340"/>
      <c r="E776" s="423">
        <f>SUMIF('Inc base'!C:C,'BR 1'!B776,'Inc base'!G:G)</f>
        <v>9000000</v>
      </c>
      <c r="F776" s="638">
        <v>45574</v>
      </c>
    </row>
    <row r="777" spans="2:6" x14ac:dyDescent="0.25">
      <c r="B777" s="422">
        <v>31804931170153</v>
      </c>
      <c r="C777" s="424" t="s">
        <v>8054</v>
      </c>
      <c r="D777" s="340"/>
      <c r="E777" s="423">
        <f>SUMIF('Inc base'!C:C,'BR 1'!B777,'Inc base'!G:G)</f>
        <v>6001148.4199999999</v>
      </c>
      <c r="F777" s="638" t="s">
        <v>18901</v>
      </c>
    </row>
    <row r="778" spans="2:6" x14ac:dyDescent="0.25">
      <c r="B778" s="422">
        <v>62803015290040</v>
      </c>
      <c r="C778" s="424" t="s">
        <v>8055</v>
      </c>
      <c r="D778" s="340"/>
      <c r="E778" s="423">
        <f>SUMIF('Inc base'!C:C,'BR 1'!B778,'Inc base'!G:G)</f>
        <v>9000000</v>
      </c>
      <c r="F778" s="638" t="s">
        <v>18901</v>
      </c>
    </row>
    <row r="779" spans="2:6" x14ac:dyDescent="0.25">
      <c r="B779" s="422">
        <v>41710921120037</v>
      </c>
      <c r="C779" s="424" t="s">
        <v>8057</v>
      </c>
      <c r="D779" s="340"/>
      <c r="E779" s="423">
        <f>SUMIF('Inc base'!C:C,'BR 1'!B779,'Inc base'!G:G)</f>
        <v>12000000</v>
      </c>
      <c r="F779" s="638" t="s">
        <v>18901</v>
      </c>
    </row>
    <row r="780" spans="2:6" x14ac:dyDescent="0.25">
      <c r="B780" s="422">
        <v>50702056150038</v>
      </c>
      <c r="C780" s="424" t="s">
        <v>8058</v>
      </c>
      <c r="D780" s="340"/>
      <c r="E780" s="423">
        <f>SUMIF('Inc base'!C:C,'BR 1'!B780,'Inc base'!G:G)</f>
        <v>12000000</v>
      </c>
      <c r="F780" s="638" t="s">
        <v>18901</v>
      </c>
    </row>
    <row r="781" spans="2:6" x14ac:dyDescent="0.25">
      <c r="B781" s="422">
        <v>63008055320026</v>
      </c>
      <c r="C781" s="424" t="s">
        <v>8060</v>
      </c>
      <c r="D781" s="340"/>
      <c r="E781" s="423">
        <f>SUMIF('Inc base'!C:C,'BR 1'!B781,'Inc base'!G:G)</f>
        <v>9000000</v>
      </c>
      <c r="F781" s="638" t="s">
        <v>18901</v>
      </c>
    </row>
    <row r="782" spans="2:6" x14ac:dyDescent="0.25">
      <c r="B782" s="422">
        <v>41601961000042</v>
      </c>
      <c r="C782" s="424" t="s">
        <v>8061</v>
      </c>
      <c r="D782" s="340"/>
      <c r="E782" s="423">
        <f>SUMIF('Inc base'!C:C,'BR 1'!B782,'Inc base'!G:G)</f>
        <v>9000000</v>
      </c>
      <c r="F782" s="638" t="s">
        <v>18901</v>
      </c>
    </row>
    <row r="783" spans="2:6" x14ac:dyDescent="0.25">
      <c r="B783" s="422">
        <v>60211065340033</v>
      </c>
      <c r="C783" s="424" t="s">
        <v>8063</v>
      </c>
      <c r="D783" s="340"/>
      <c r="E783" s="423">
        <f>SUMIF('Inc base'!C:C,'BR 1'!B783,'Inc base'!G:G)</f>
        <v>12000000</v>
      </c>
      <c r="F783" s="638" t="s">
        <v>18901</v>
      </c>
    </row>
    <row r="784" spans="2:6" x14ac:dyDescent="0.25">
      <c r="B784" s="422">
        <v>61001055330019</v>
      </c>
      <c r="C784" s="424" t="s">
        <v>8064</v>
      </c>
      <c r="D784" s="340"/>
      <c r="E784" s="423">
        <f>SUMIF('Inc base'!C:C,'BR 1'!B784,'Inc base'!G:G)</f>
        <v>12000000</v>
      </c>
      <c r="F784" s="638" t="s">
        <v>18901</v>
      </c>
    </row>
    <row r="785" spans="2:6" x14ac:dyDescent="0.25">
      <c r="B785" s="422">
        <v>40703985360016</v>
      </c>
      <c r="C785" s="424" t="s">
        <v>8066</v>
      </c>
      <c r="D785" s="340"/>
      <c r="E785" s="423">
        <f>SUMIF('Inc base'!C:C,'BR 1'!B785,'Inc base'!G:G)</f>
        <v>8800000</v>
      </c>
      <c r="F785" s="638" t="s">
        <v>18901</v>
      </c>
    </row>
    <row r="786" spans="2:6" x14ac:dyDescent="0.25">
      <c r="B786" s="422">
        <v>61212065310038</v>
      </c>
      <c r="C786" s="424" t="s">
        <v>8074</v>
      </c>
      <c r="D786" s="340"/>
      <c r="E786" s="423">
        <f>SUMIF('Inc base'!C:C,'BR 1'!B786,'Inc base'!G:G)</f>
        <v>9000000</v>
      </c>
      <c r="F786" s="638" t="s">
        <v>18901</v>
      </c>
    </row>
    <row r="787" spans="2:6" x14ac:dyDescent="0.25">
      <c r="B787" s="422">
        <v>61902065380013</v>
      </c>
      <c r="C787" s="424" t="s">
        <v>8075</v>
      </c>
      <c r="D787" s="340"/>
      <c r="E787" s="423">
        <f>SUMIF('Inc base'!C:C,'BR 1'!B787,'Inc base'!G:G)</f>
        <v>15000000</v>
      </c>
      <c r="F787" s="638" t="s">
        <v>18901</v>
      </c>
    </row>
    <row r="788" spans="2:6" x14ac:dyDescent="0.25">
      <c r="B788" s="422">
        <v>41907965300017</v>
      </c>
      <c r="C788" s="424" t="s">
        <v>8077</v>
      </c>
      <c r="D788" s="340"/>
      <c r="E788" s="423">
        <f>SUMIF('Inc base'!C:C,'BR 1'!B788,'Inc base'!G:G)</f>
        <v>9000000</v>
      </c>
      <c r="F788" s="638" t="s">
        <v>18901</v>
      </c>
    </row>
    <row r="789" spans="2:6" x14ac:dyDescent="0.25">
      <c r="B789" s="422">
        <v>50806065260088</v>
      </c>
      <c r="C789" s="424" t="s">
        <v>8078</v>
      </c>
      <c r="D789" s="340"/>
      <c r="E789" s="423">
        <f>SUMIF('Inc base'!C:C,'BR 1'!B789,'Inc base'!G:G)</f>
        <v>11000000</v>
      </c>
      <c r="F789" s="638" t="s">
        <v>18901</v>
      </c>
    </row>
    <row r="790" spans="2:6" x14ac:dyDescent="0.25">
      <c r="B790" s="422">
        <v>42909921050056</v>
      </c>
      <c r="C790" s="424" t="s">
        <v>8079</v>
      </c>
      <c r="D790" s="340"/>
      <c r="E790" s="423">
        <f>SUMIF('Inc base'!C:C,'BR 1'!B790,'Inc base'!G:G)</f>
        <v>12000000</v>
      </c>
      <c r="F790" s="638" t="s">
        <v>18901</v>
      </c>
    </row>
    <row r="791" spans="2:6" x14ac:dyDescent="0.25">
      <c r="B791" s="422">
        <v>42104951060020</v>
      </c>
      <c r="C791" s="424" t="s">
        <v>8080</v>
      </c>
      <c r="D791" s="340"/>
      <c r="E791" s="423">
        <f>SUMIF('Inc base'!C:C,'BR 1'!B791,'Inc base'!G:G)</f>
        <v>9984800</v>
      </c>
      <c r="F791" s="638" t="s">
        <v>18901</v>
      </c>
    </row>
    <row r="792" spans="2:6" x14ac:dyDescent="0.25">
      <c r="B792" s="422">
        <v>30202907140015</v>
      </c>
      <c r="C792" s="424" t="s">
        <v>8082</v>
      </c>
      <c r="D792" s="340"/>
      <c r="E792" s="423">
        <f>SUMIF('Inc base'!C:C,'BR 1'!B792,'Inc base'!G:G)</f>
        <v>10000000</v>
      </c>
      <c r="F792" s="638" t="s">
        <v>18901</v>
      </c>
    </row>
    <row r="793" spans="2:6" x14ac:dyDescent="0.25">
      <c r="B793" s="422">
        <v>41601901140063</v>
      </c>
      <c r="C793" s="424" t="s">
        <v>8083</v>
      </c>
      <c r="D793" s="340"/>
      <c r="E793" s="423">
        <f>SUMIF('Inc base'!C:C,'BR 1'!B793,'Inc base'!G:G)</f>
        <v>6000000</v>
      </c>
      <c r="F793" s="638" t="s">
        <v>18901</v>
      </c>
    </row>
    <row r="794" spans="2:6" x14ac:dyDescent="0.25">
      <c r="B794" s="422">
        <v>51808065360033</v>
      </c>
      <c r="C794" s="424" t="s">
        <v>8085</v>
      </c>
      <c r="D794" s="340"/>
      <c r="E794" s="423">
        <f>SUMIF('Inc base'!C:C,'BR 1'!B794,'Inc base'!G:G)</f>
        <v>6000000</v>
      </c>
      <c r="F794" s="638" t="s">
        <v>18901</v>
      </c>
    </row>
    <row r="795" spans="2:6" x14ac:dyDescent="0.25">
      <c r="B795" s="422">
        <v>41207841150030</v>
      </c>
      <c r="C795" s="424" t="s">
        <v>8089</v>
      </c>
      <c r="D795" s="340"/>
      <c r="E795" s="423">
        <f>SUMIF('Inc base'!C:C,'BR 1'!B795,'Inc base'!G:G)</f>
        <v>9000000</v>
      </c>
      <c r="F795" s="638" t="s">
        <v>18901</v>
      </c>
    </row>
    <row r="796" spans="2:6" x14ac:dyDescent="0.25">
      <c r="B796" s="422">
        <v>40407901060021</v>
      </c>
      <c r="C796" s="424" t="s">
        <v>8091</v>
      </c>
      <c r="D796" s="340"/>
      <c r="E796" s="423">
        <f>SUMIF('Inc base'!C:C,'BR 1'!B796,'Inc base'!G:G)</f>
        <v>10000000</v>
      </c>
      <c r="F796" s="638" t="s">
        <v>18901</v>
      </c>
    </row>
    <row r="797" spans="2:6" x14ac:dyDescent="0.25">
      <c r="B797" s="422">
        <v>41803843940017</v>
      </c>
      <c r="C797" s="424" t="s">
        <v>8092</v>
      </c>
      <c r="D797" s="340"/>
      <c r="E797" s="423">
        <f>SUMIF('Inc base'!C:C,'BR 1'!B797,'Inc base'!G:G)</f>
        <v>11500000</v>
      </c>
      <c r="F797" s="638" t="s">
        <v>18901</v>
      </c>
    </row>
    <row r="798" spans="2:6" x14ac:dyDescent="0.25">
      <c r="B798" s="422">
        <v>62212045260055</v>
      </c>
      <c r="C798" s="424" t="s">
        <v>8094</v>
      </c>
      <c r="D798" s="340"/>
      <c r="E798" s="423">
        <f>SUMIF('Inc base'!C:C,'BR 1'!B798,'Inc base'!G:G)</f>
        <v>15000000</v>
      </c>
      <c r="F798" s="638" t="s">
        <v>18901</v>
      </c>
    </row>
    <row r="799" spans="2:6" x14ac:dyDescent="0.25">
      <c r="B799" s="422">
        <v>42001911070098</v>
      </c>
      <c r="C799" s="424" t="s">
        <v>8096</v>
      </c>
      <c r="D799" s="340"/>
      <c r="E799" s="423">
        <f>SUMIF('Inc base'!C:C,'BR 1'!B799,'Inc base'!G:G)</f>
        <v>9000000</v>
      </c>
      <c r="F799" s="638" t="s">
        <v>18901</v>
      </c>
    </row>
    <row r="800" spans="2:6" x14ac:dyDescent="0.25">
      <c r="B800" s="422">
        <v>30906881040041</v>
      </c>
      <c r="C800" s="424" t="s">
        <v>18939</v>
      </c>
      <c r="D800" s="340"/>
      <c r="E800" s="423">
        <f>SUMIF('Inc base'!C:C,'BR 1'!B800,'Inc base'!G:G)</f>
        <v>8000000</v>
      </c>
      <c r="F800" s="638">
        <v>45584</v>
      </c>
    </row>
    <row r="801" spans="2:6" x14ac:dyDescent="0.25">
      <c r="B801" s="422">
        <v>50804046330012</v>
      </c>
      <c r="C801" s="424" t="s">
        <v>18940</v>
      </c>
      <c r="D801" s="340"/>
      <c r="E801" s="423">
        <f>SUMIF('Inc base'!C:C,'BR 1'!B801,'Inc base'!G:G)</f>
        <v>7500000</v>
      </c>
      <c r="F801" s="638">
        <v>45584</v>
      </c>
    </row>
    <row r="802" spans="2:6" x14ac:dyDescent="0.25">
      <c r="B802" s="422">
        <v>31401935780016</v>
      </c>
      <c r="C802" s="424" t="s">
        <v>18941</v>
      </c>
      <c r="D802" s="340"/>
      <c r="E802" s="423">
        <f>SUMIF('Inc base'!C:C,'BR 1'!B802,'Inc base'!G:G)</f>
        <v>9000000</v>
      </c>
      <c r="F802" s="638">
        <v>45584</v>
      </c>
    </row>
    <row r="803" spans="2:6" x14ac:dyDescent="0.25">
      <c r="B803" s="422">
        <v>40209985260018</v>
      </c>
      <c r="C803" s="424" t="s">
        <v>18942</v>
      </c>
      <c r="D803" s="340"/>
      <c r="E803" s="423">
        <f>SUMIF('Inc base'!C:C,'BR 1'!B803,'Inc base'!G:G)</f>
        <v>9000000</v>
      </c>
      <c r="F803" s="638">
        <v>45584</v>
      </c>
    </row>
    <row r="804" spans="2:6" x14ac:dyDescent="0.25">
      <c r="B804" s="422">
        <v>30401997190012</v>
      </c>
      <c r="C804" s="424" t="s">
        <v>11782</v>
      </c>
      <c r="D804" s="340"/>
      <c r="E804" s="423">
        <f>SUMIF('Inc base'!C:C,'BR 1'!B804,'Inc base'!G:G)</f>
        <v>9000000</v>
      </c>
      <c r="F804" s="638">
        <v>45584</v>
      </c>
    </row>
    <row r="805" spans="2:6" x14ac:dyDescent="0.25">
      <c r="B805" s="422">
        <v>52212045720101</v>
      </c>
      <c r="C805" s="424" t="s">
        <v>11030</v>
      </c>
      <c r="D805" s="340"/>
      <c r="E805" s="423">
        <f>SUMIF('Inc base'!C:C,'BR 1'!B805,'Inc base'!G:G)</f>
        <v>7500000</v>
      </c>
      <c r="F805" s="638">
        <v>45584</v>
      </c>
    </row>
    <row r="806" spans="2:6" x14ac:dyDescent="0.25">
      <c r="B806" s="422">
        <v>41607901060064</v>
      </c>
      <c r="C806" s="424" t="s">
        <v>11770</v>
      </c>
      <c r="D806" s="340"/>
      <c r="E806" s="423">
        <f>SUMIF('Inc base'!C:C,'BR 1'!B806,'Inc base'!G:G)</f>
        <v>9000000</v>
      </c>
      <c r="F806" s="638">
        <v>45584</v>
      </c>
    </row>
    <row r="807" spans="2:6" x14ac:dyDescent="0.25">
      <c r="B807" s="422">
        <v>30410713120024</v>
      </c>
      <c r="C807" s="424" t="s">
        <v>11761</v>
      </c>
      <c r="D807" s="340"/>
      <c r="E807" s="423">
        <f>SUMIF('Inc base'!C:C,'BR 1'!B807,'Inc base'!G:G)</f>
        <v>9000000</v>
      </c>
      <c r="F807" s="638">
        <v>45584</v>
      </c>
    </row>
    <row r="808" spans="2:6" x14ac:dyDescent="0.25">
      <c r="B808" s="422">
        <v>41911921170114</v>
      </c>
      <c r="C808" s="424" t="s">
        <v>18943</v>
      </c>
      <c r="D808" s="340"/>
      <c r="E808" s="423">
        <f>SUMIF('Inc base'!C:C,'BR 1'!B808,'Inc base'!G:G)</f>
        <v>6010000</v>
      </c>
      <c r="F808" s="638">
        <v>45584</v>
      </c>
    </row>
    <row r="809" spans="2:6" x14ac:dyDescent="0.25">
      <c r="B809" s="422">
        <v>41012932720126</v>
      </c>
      <c r="C809" s="424" t="s">
        <v>18944</v>
      </c>
      <c r="D809" s="340"/>
      <c r="E809" s="423">
        <f>SUMIF('Inc base'!C:C,'BR 1'!B809,'Inc base'!G:G)</f>
        <v>12000000</v>
      </c>
      <c r="F809" s="638">
        <v>45584</v>
      </c>
    </row>
    <row r="810" spans="2:6" x14ac:dyDescent="0.25">
      <c r="B810" s="422">
        <v>51405065300021</v>
      </c>
      <c r="C810" s="424" t="s">
        <v>10072</v>
      </c>
      <c r="D810" s="340"/>
      <c r="E810" s="423">
        <f>SUMIF('Inc base'!C:C,'BR 1'!B810,'Inc base'!G:G)</f>
        <v>3600000</v>
      </c>
      <c r="F810" s="638">
        <v>45584</v>
      </c>
    </row>
    <row r="811" spans="2:6" x14ac:dyDescent="0.25">
      <c r="B811" s="422">
        <v>41007986970027</v>
      </c>
      <c r="C811" s="424" t="s">
        <v>18816</v>
      </c>
      <c r="D811" s="340"/>
      <c r="E811" s="423">
        <f>SUMIF('Inc base'!C:C,'BR 1'!B811,'Inc base'!G:G)</f>
        <v>9000000</v>
      </c>
      <c r="F811" s="638">
        <v>45584</v>
      </c>
    </row>
    <row r="812" spans="2:6" x14ac:dyDescent="0.25">
      <c r="B812" s="422">
        <v>41108985260062</v>
      </c>
      <c r="C812" s="424" t="s">
        <v>18945</v>
      </c>
      <c r="D812" s="340"/>
      <c r="E812" s="423">
        <f>SUMIF('Inc base'!C:C,'BR 1'!B812,'Inc base'!G:G)</f>
        <v>9000000</v>
      </c>
      <c r="F812" s="638">
        <v>45584</v>
      </c>
    </row>
    <row r="813" spans="2:6" x14ac:dyDescent="0.25">
      <c r="B813" s="422">
        <v>40507961000022</v>
      </c>
      <c r="C813" s="424" t="s">
        <v>18946</v>
      </c>
      <c r="D813" s="340"/>
      <c r="E813" s="423">
        <f>SUMIF('Inc base'!C:C,'BR 1'!B813,'Inc base'!G:G)</f>
        <v>9000000</v>
      </c>
      <c r="F813" s="638">
        <v>45584</v>
      </c>
    </row>
    <row r="814" spans="2:6" x14ac:dyDescent="0.25">
      <c r="B814" s="422">
        <v>42205955360029</v>
      </c>
      <c r="C814" s="424" t="s">
        <v>18947</v>
      </c>
      <c r="D814" s="340"/>
      <c r="E814" s="423">
        <f>SUMIF('Inc base'!C:C,'BR 1'!B814,'Inc base'!G:G)</f>
        <v>8500000</v>
      </c>
      <c r="F814" s="638">
        <v>45584</v>
      </c>
    </row>
    <row r="815" spans="2:6" x14ac:dyDescent="0.25">
      <c r="B815" s="422">
        <v>30608735260015</v>
      </c>
      <c r="C815" s="424" t="s">
        <v>18948</v>
      </c>
      <c r="D815" s="340"/>
      <c r="E815" s="423">
        <f>SUMIF('Inc base'!C:C,'BR 1'!B815,'Inc base'!G:G)</f>
        <v>6000000</v>
      </c>
      <c r="F815" s="638">
        <v>45584</v>
      </c>
    </row>
    <row r="816" spans="2:6" x14ac:dyDescent="0.25">
      <c r="B816" s="422">
        <v>62802005310038</v>
      </c>
      <c r="C816" s="424" t="s">
        <v>11734</v>
      </c>
      <c r="D816" s="340"/>
      <c r="E816" s="423">
        <f>SUMIF('Inc base'!C:C,'BR 1'!B816,'Inc base'!G:G)</f>
        <v>14000000</v>
      </c>
      <c r="F816" s="638">
        <v>45584</v>
      </c>
    </row>
    <row r="817" spans="2:6" x14ac:dyDescent="0.25">
      <c r="B817" s="422">
        <v>30808901110027</v>
      </c>
      <c r="C817" s="424" t="s">
        <v>18949</v>
      </c>
      <c r="D817" s="340"/>
      <c r="E817" s="423">
        <f>SUMIF('Inc base'!C:C,'BR 1'!B817,'Inc base'!G:G)</f>
        <v>10000000</v>
      </c>
      <c r="F817" s="638">
        <v>45584</v>
      </c>
    </row>
    <row r="818" spans="2:6" x14ac:dyDescent="0.25">
      <c r="B818" s="422">
        <v>63003025350014</v>
      </c>
      <c r="C818" s="424" t="s">
        <v>18950</v>
      </c>
      <c r="D818" s="340"/>
      <c r="E818" s="423">
        <f>SUMIF('Inc base'!C:C,'BR 1'!B818,'Inc base'!G:G)</f>
        <v>10000000</v>
      </c>
      <c r="F818" s="638">
        <v>45584</v>
      </c>
    </row>
    <row r="819" spans="2:6" x14ac:dyDescent="0.25">
      <c r="B819" s="422">
        <v>30905975360027</v>
      </c>
      <c r="C819" s="424" t="s">
        <v>11785</v>
      </c>
      <c r="D819" s="340"/>
      <c r="E819" s="423">
        <f>SUMIF('Inc base'!C:C,'BR 1'!B819,'Inc base'!G:G)</f>
        <v>9000000</v>
      </c>
      <c r="F819" s="638">
        <v>45584</v>
      </c>
    </row>
    <row r="820" spans="2:6" x14ac:dyDescent="0.25">
      <c r="B820" s="422">
        <v>60708055350032</v>
      </c>
      <c r="C820" s="424" t="s">
        <v>18759</v>
      </c>
      <c r="D820" s="340"/>
      <c r="E820" s="423">
        <f>SUMIF('Inc base'!C:C,'BR 1'!B820,'Inc base'!G:G)</f>
        <v>7500000</v>
      </c>
      <c r="F820" s="638">
        <v>45584</v>
      </c>
    </row>
    <row r="821" spans="2:6" x14ac:dyDescent="0.25">
      <c r="B821" s="422">
        <v>42110921110020</v>
      </c>
      <c r="C821" s="424" t="s">
        <v>18951</v>
      </c>
      <c r="D821" s="340"/>
      <c r="E821" s="423">
        <f>SUMIF('Inc base'!C:C,'BR 1'!B821,'Inc base'!G:G)</f>
        <v>9005000</v>
      </c>
      <c r="F821" s="638">
        <v>45584</v>
      </c>
    </row>
    <row r="822" spans="2:6" x14ac:dyDescent="0.25">
      <c r="B822" s="422">
        <v>51701025260063</v>
      </c>
      <c r="C822" s="424" t="s">
        <v>11756</v>
      </c>
      <c r="D822" s="340"/>
      <c r="E822" s="423">
        <f>SUMIF('Inc base'!C:C,'BR 1'!B822,'Inc base'!G:G)</f>
        <v>18000000</v>
      </c>
      <c r="F822" s="638">
        <v>45584</v>
      </c>
    </row>
    <row r="823" spans="2:6" x14ac:dyDescent="0.25">
      <c r="B823" s="422">
        <v>62906065320100</v>
      </c>
      <c r="C823" s="424" t="s">
        <v>18952</v>
      </c>
      <c r="D823" s="340"/>
      <c r="E823" s="423">
        <f>SUMIF('Inc base'!C:C,'BR 1'!B823,'Inc base'!G:G)</f>
        <v>15000000</v>
      </c>
      <c r="F823" s="638">
        <v>45584</v>
      </c>
    </row>
    <row r="824" spans="2:6" x14ac:dyDescent="0.25">
      <c r="B824" s="422">
        <v>60509025350018</v>
      </c>
      <c r="C824" s="424" t="s">
        <v>18643</v>
      </c>
      <c r="D824" s="340"/>
      <c r="E824" s="423">
        <f>SUMIF('Inc base'!C:C,'BR 1'!B824,'Inc base'!G:G)</f>
        <v>18000000</v>
      </c>
      <c r="F824" s="638">
        <v>45584</v>
      </c>
    </row>
    <row r="825" spans="2:6" x14ac:dyDescent="0.25">
      <c r="B825" s="422">
        <v>41405950610014</v>
      </c>
      <c r="C825" s="424" t="s">
        <v>11711</v>
      </c>
      <c r="D825" s="340"/>
      <c r="E825" s="423">
        <f>SUMIF('Inc base'!C:C,'BR 1'!B825,'Inc base'!G:G)</f>
        <v>18000000</v>
      </c>
      <c r="F825" s="638">
        <v>45584</v>
      </c>
    </row>
    <row r="826" spans="2:6" x14ac:dyDescent="0.25">
      <c r="B826" s="422">
        <v>41502881000054</v>
      </c>
      <c r="C826" s="424" t="s">
        <v>10897</v>
      </c>
      <c r="D826" s="340"/>
      <c r="E826" s="423">
        <f>SUMIF('Inc base'!C:C,'BR 1'!B826,'Inc base'!G:G)</f>
        <v>15000000</v>
      </c>
      <c r="F826" s="638">
        <v>45584</v>
      </c>
    </row>
    <row r="827" spans="2:6" x14ac:dyDescent="0.25">
      <c r="B827" s="422">
        <v>41409975830042</v>
      </c>
      <c r="C827" s="424" t="s">
        <v>18871</v>
      </c>
      <c r="D827" s="340"/>
      <c r="E827" s="423">
        <f>SUMIF('Inc base'!C:C,'BR 1'!B827,'Inc base'!G:G)</f>
        <v>10000000</v>
      </c>
      <c r="F827" s="638">
        <v>45584</v>
      </c>
    </row>
    <row r="828" spans="2:6" x14ac:dyDescent="0.25">
      <c r="B828" s="422">
        <v>61004025310013</v>
      </c>
      <c r="C828" s="424" t="s">
        <v>18953</v>
      </c>
      <c r="D828" s="340"/>
      <c r="E828" s="423">
        <f>SUMIF('Inc base'!C:C,'BR 1'!B828,'Inc base'!G:G)</f>
        <v>11000000</v>
      </c>
      <c r="F828" s="638">
        <v>45584</v>
      </c>
    </row>
    <row r="829" spans="2:6" x14ac:dyDescent="0.25">
      <c r="B829" s="422">
        <v>42604966120013</v>
      </c>
      <c r="C829" s="424" t="s">
        <v>12708</v>
      </c>
      <c r="D829" s="340"/>
      <c r="E829" s="423">
        <f>SUMIF('Inc base'!C:C,'BR 1'!B829,'Inc base'!G:G)</f>
        <v>10000000</v>
      </c>
      <c r="F829" s="638">
        <v>45584</v>
      </c>
    </row>
    <row r="830" spans="2:6" x14ac:dyDescent="0.25">
      <c r="B830" s="422">
        <v>61906055280062</v>
      </c>
      <c r="C830" s="424" t="s">
        <v>18954</v>
      </c>
      <c r="D830" s="340"/>
      <c r="E830" s="423">
        <f>SUMIF('Inc base'!C:C,'BR 1'!B830,'Inc base'!G:G)</f>
        <v>14000000</v>
      </c>
      <c r="F830" s="638">
        <v>45584</v>
      </c>
    </row>
    <row r="831" spans="2:6" x14ac:dyDescent="0.25">
      <c r="B831" s="422">
        <v>31808995290022</v>
      </c>
      <c r="C831" s="424" t="s">
        <v>18955</v>
      </c>
      <c r="D831" s="340"/>
      <c r="E831" s="423">
        <f>SUMIF('Inc base'!C:C,'BR 1'!B831,'Inc base'!G:G)</f>
        <v>11245936</v>
      </c>
      <c r="F831" s="638">
        <v>45584</v>
      </c>
    </row>
    <row r="832" spans="2:6" x14ac:dyDescent="0.25">
      <c r="B832" s="422">
        <v>41908840470034</v>
      </c>
      <c r="C832" s="424" t="s">
        <v>18956</v>
      </c>
      <c r="D832" s="340"/>
      <c r="E832" s="423">
        <f>SUMIF('Inc base'!C:C,'BR 1'!B832,'Inc base'!G:G)</f>
        <v>9000000</v>
      </c>
      <c r="F832" s="638">
        <v>45584</v>
      </c>
    </row>
    <row r="833" spans="2:6" x14ac:dyDescent="0.25">
      <c r="B833" s="422">
        <v>41806911140029</v>
      </c>
      <c r="C833" s="424" t="s">
        <v>11774</v>
      </c>
      <c r="D833" s="340"/>
      <c r="E833" s="423">
        <f>SUMIF('Inc base'!C:C,'BR 1'!B833,'Inc base'!G:G)</f>
        <v>9000000</v>
      </c>
      <c r="F833" s="638">
        <v>45584</v>
      </c>
    </row>
    <row r="834" spans="2:6" x14ac:dyDescent="0.25">
      <c r="B834" s="422">
        <v>41710921050051</v>
      </c>
      <c r="C834" s="424" t="s">
        <v>18957</v>
      </c>
      <c r="D834" s="340"/>
      <c r="E834" s="423">
        <f>SUMIF('Inc base'!C:C,'BR 1'!B834,'Inc base'!G:G)</f>
        <v>6000000</v>
      </c>
      <c r="F834" s="638">
        <v>45584</v>
      </c>
    </row>
    <row r="835" spans="2:6" x14ac:dyDescent="0.25">
      <c r="B835" s="422">
        <v>32702951010011</v>
      </c>
      <c r="C835" s="424" t="s">
        <v>11778</v>
      </c>
      <c r="D835" s="340"/>
      <c r="E835" s="423">
        <f>SUMIF('Inc base'!C:C,'BR 1'!B835,'Inc base'!G:G)</f>
        <v>9004000</v>
      </c>
      <c r="F835" s="638">
        <v>45584</v>
      </c>
    </row>
    <row r="836" spans="2:6" x14ac:dyDescent="0.25">
      <c r="B836" s="422">
        <v>41604975710013</v>
      </c>
      <c r="C836" s="424" t="s">
        <v>18958</v>
      </c>
      <c r="D836" s="340"/>
      <c r="E836" s="423">
        <f>SUMIF('Inc base'!C:C,'BR 1'!B836,'Inc base'!G:G)</f>
        <v>12000000</v>
      </c>
      <c r="F836" s="638">
        <v>45584</v>
      </c>
    </row>
    <row r="837" spans="2:6" x14ac:dyDescent="0.25">
      <c r="B837" s="422">
        <v>30202881110035</v>
      </c>
      <c r="C837" s="424" t="s">
        <v>18959</v>
      </c>
      <c r="D837" s="340"/>
      <c r="E837" s="423">
        <f>SUMIF('Inc base'!C:C,'BR 1'!B837,'Inc base'!G:G)</f>
        <v>9000000</v>
      </c>
      <c r="F837" s="638">
        <v>45584</v>
      </c>
    </row>
    <row r="838" spans="2:6" x14ac:dyDescent="0.25">
      <c r="B838" s="422">
        <v>51710025300011</v>
      </c>
      <c r="C838" s="424" t="s">
        <v>10494</v>
      </c>
      <c r="D838" s="340"/>
      <c r="E838" s="423">
        <f>SUMIF('Inc base'!C:C,'BR 1'!B838,'Inc base'!G:G)</f>
        <v>3000000</v>
      </c>
      <c r="F838" s="638">
        <v>45584</v>
      </c>
    </row>
    <row r="839" spans="2:6" x14ac:dyDescent="0.25">
      <c r="B839" s="422">
        <v>61602025310044</v>
      </c>
      <c r="C839" s="424" t="s">
        <v>18960</v>
      </c>
      <c r="D839" s="340"/>
      <c r="E839" s="423">
        <f>SUMIF('Inc base'!C:C,'BR 1'!B839,'Inc base'!G:G)</f>
        <v>2000000</v>
      </c>
      <c r="F839" s="638">
        <v>45584</v>
      </c>
    </row>
    <row r="840" spans="2:6" x14ac:dyDescent="0.25">
      <c r="B840" s="422">
        <v>62007035270020</v>
      </c>
      <c r="C840" s="424" t="s">
        <v>18775</v>
      </c>
      <c r="D840" s="340"/>
      <c r="E840" s="423">
        <f>SUMIF('Inc base'!C:C,'BR 1'!B840,'Inc base'!G:G)</f>
        <v>9500000</v>
      </c>
      <c r="F840" s="638">
        <v>45584</v>
      </c>
    </row>
    <row r="841" spans="2:6" x14ac:dyDescent="0.25">
      <c r="B841" s="422">
        <v>41702932670067</v>
      </c>
      <c r="C841" s="424" t="s">
        <v>11066</v>
      </c>
      <c r="D841" s="340"/>
      <c r="E841" s="423">
        <f>SUMIF('Inc base'!C:C,'BR 1'!B841,'Inc base'!G:G)</f>
        <v>15000000</v>
      </c>
      <c r="F841" s="638">
        <v>45584</v>
      </c>
    </row>
    <row r="842" spans="2:6" x14ac:dyDescent="0.25">
      <c r="B842" s="422">
        <v>40409901110100</v>
      </c>
      <c r="C842" s="424" t="s">
        <v>19029</v>
      </c>
      <c r="D842" s="340"/>
      <c r="E842" s="423">
        <f>SUMIF('Inc base'!C:C,'BR 1'!B842,'Inc base'!G:G)</f>
        <v>12020000</v>
      </c>
      <c r="F842" s="638">
        <v>45584</v>
      </c>
    </row>
    <row r="843" spans="2:6" x14ac:dyDescent="0.25">
      <c r="B843" s="422">
        <v>41112921050037</v>
      </c>
      <c r="C843" s="424" t="s">
        <v>19030</v>
      </c>
      <c r="D843" s="340"/>
      <c r="E843" s="423">
        <f>SUMIF('Inc base'!C:C,'BR 1'!B843,'Inc base'!G:G)</f>
        <v>9000000</v>
      </c>
      <c r="F843" s="638">
        <v>45584</v>
      </c>
    </row>
    <row r="844" spans="2:6" x14ac:dyDescent="0.25">
      <c r="B844" s="422">
        <v>63103065310039</v>
      </c>
      <c r="C844" s="424" t="s">
        <v>19031</v>
      </c>
      <c r="D844" s="340"/>
      <c r="E844" s="423">
        <f>SUMIF('Inc base'!C:C,'BR 1'!B844,'Inc base'!G:G)</f>
        <v>15000000</v>
      </c>
      <c r="F844" s="638">
        <v>45584</v>
      </c>
    </row>
    <row r="845" spans="2:6" x14ac:dyDescent="0.25">
      <c r="B845" s="422">
        <v>41310915300036</v>
      </c>
      <c r="C845" s="424" t="s">
        <v>19032</v>
      </c>
      <c r="D845" s="340"/>
      <c r="E845" s="423">
        <f>SUMIF('Inc base'!C:C,'BR 1'!B845,'Inc base'!G:G)</f>
        <v>9000000</v>
      </c>
      <c r="F845" s="638">
        <v>45584</v>
      </c>
    </row>
    <row r="846" spans="2:6" x14ac:dyDescent="0.25">
      <c r="B846" s="422">
        <v>40610901000072</v>
      </c>
      <c r="C846" s="424" t="s">
        <v>19033</v>
      </c>
      <c r="D846" s="340"/>
      <c r="E846" s="423">
        <f>SUMIF('Inc base'!C:C,'BR 1'!B846,'Inc base'!G:G)</f>
        <v>8440000</v>
      </c>
      <c r="F846" s="638">
        <v>45584</v>
      </c>
    </row>
    <row r="847" spans="2:6" x14ac:dyDescent="0.25">
      <c r="B847" s="422">
        <v>30408810970026</v>
      </c>
      <c r="C847" s="424" t="s">
        <v>19034</v>
      </c>
      <c r="D847" s="340"/>
      <c r="E847" s="423">
        <f>SUMIF('Inc base'!C:C,'BR 1'!B847,'Inc base'!G:G)</f>
        <v>11000000</v>
      </c>
      <c r="F847" s="638">
        <v>45584</v>
      </c>
    </row>
    <row r="848" spans="2:6" x14ac:dyDescent="0.25">
      <c r="B848" s="422">
        <v>53012005840039</v>
      </c>
      <c r="C848" s="424" t="s">
        <v>19035</v>
      </c>
      <c r="D848" s="340"/>
      <c r="E848" s="423">
        <f>SUMIF('Inc base'!C:C,'BR 1'!B848,'Inc base'!G:G)</f>
        <v>3000000</v>
      </c>
      <c r="F848" s="638">
        <v>45584</v>
      </c>
    </row>
    <row r="849" spans="2:6" x14ac:dyDescent="0.25">
      <c r="B849" s="422">
        <v>42002861080047</v>
      </c>
      <c r="C849" s="424" t="s">
        <v>19036</v>
      </c>
      <c r="D849" s="340"/>
      <c r="E849" s="423">
        <f>SUMIF('Inc base'!C:C,'BR 1'!B849,'Inc base'!G:G)</f>
        <v>9051000</v>
      </c>
      <c r="F849" s="638">
        <v>45584</v>
      </c>
    </row>
    <row r="850" spans="2:6" x14ac:dyDescent="0.25">
      <c r="B850" s="422">
        <v>30611831070109</v>
      </c>
      <c r="C850" s="424" t="s">
        <v>19037</v>
      </c>
      <c r="D850" s="340"/>
      <c r="E850" s="423">
        <f>SUMIF('Inc base'!C:C,'BR 1'!B850,'Inc base'!G:G)</f>
        <v>9000000</v>
      </c>
      <c r="F850" s="638">
        <v>45584</v>
      </c>
    </row>
    <row r="851" spans="2:6" x14ac:dyDescent="0.25">
      <c r="B851" s="422">
        <v>31507871060019</v>
      </c>
      <c r="C851" s="424" t="s">
        <v>19038</v>
      </c>
      <c r="D851" s="340"/>
      <c r="E851" s="423">
        <f>SUMIF('Inc base'!C:C,'BR 1'!B851,'Inc base'!G:G)</f>
        <v>9000000</v>
      </c>
      <c r="F851" s="638">
        <v>45584</v>
      </c>
    </row>
    <row r="852" spans="2:6" x14ac:dyDescent="0.25">
      <c r="B852" s="422">
        <v>31207985280029</v>
      </c>
      <c r="C852" s="424" t="s">
        <v>19039</v>
      </c>
      <c r="D852" s="340"/>
      <c r="E852" s="423">
        <f>SUMIF('Inc base'!C:C,'BR 1'!B852,'Inc base'!G:G)</f>
        <v>9000000</v>
      </c>
      <c r="F852" s="638">
        <v>45584</v>
      </c>
    </row>
    <row r="853" spans="2:6" x14ac:dyDescent="0.25">
      <c r="B853" s="422">
        <v>60407065340029</v>
      </c>
      <c r="C853" s="424" t="s">
        <v>19040</v>
      </c>
      <c r="D853" s="340"/>
      <c r="E853" s="423">
        <f>SUMIF('Inc base'!C:C,'BR 1'!B853,'Inc base'!G:G)</f>
        <v>11000000</v>
      </c>
      <c r="F853" s="638">
        <v>45584</v>
      </c>
    </row>
    <row r="854" spans="2:6" x14ac:dyDescent="0.25">
      <c r="B854" s="422">
        <v>50105055350023</v>
      </c>
      <c r="C854" s="424" t="s">
        <v>19041</v>
      </c>
      <c r="D854" s="340"/>
      <c r="E854" s="423">
        <f>SUMIF('Inc base'!C:C,'BR 1'!B854,'Inc base'!G:G)</f>
        <v>3000000</v>
      </c>
      <c r="F854" s="638">
        <v>45584</v>
      </c>
    </row>
    <row r="855" spans="2:6" x14ac:dyDescent="0.25">
      <c r="B855" s="422">
        <v>60104035270033</v>
      </c>
      <c r="C855" s="424" t="s">
        <v>19042</v>
      </c>
      <c r="D855" s="340"/>
      <c r="E855" s="423">
        <f>SUMIF('Inc base'!C:C,'BR 1'!B855,'Inc base'!G:G)</f>
        <v>9000000</v>
      </c>
      <c r="F855" s="638">
        <v>45584</v>
      </c>
    </row>
    <row r="856" spans="2:6" x14ac:dyDescent="0.25">
      <c r="B856" s="422">
        <v>42811945310035</v>
      </c>
      <c r="C856" s="424" t="s">
        <v>19043</v>
      </c>
      <c r="D856" s="340"/>
      <c r="E856" s="423">
        <f>SUMIF('Inc base'!C:C,'BR 1'!B856,'Inc base'!G:G)</f>
        <v>6311500</v>
      </c>
      <c r="F856" s="638">
        <v>45584</v>
      </c>
    </row>
    <row r="857" spans="2:6" x14ac:dyDescent="0.25">
      <c r="B857" s="422">
        <v>30811851090039</v>
      </c>
      <c r="C857" s="424" t="s">
        <v>19044</v>
      </c>
      <c r="D857" s="340"/>
      <c r="E857" s="423">
        <f>SUMIF('Inc base'!C:C,'BR 1'!B857,'Inc base'!G:G)</f>
        <v>21000000</v>
      </c>
      <c r="F857" s="638">
        <v>45584</v>
      </c>
    </row>
    <row r="858" spans="2:6" x14ac:dyDescent="0.25">
      <c r="B858" s="422">
        <v>41811951000075</v>
      </c>
      <c r="C858" s="424" t="s">
        <v>19045</v>
      </c>
      <c r="D858" s="340"/>
      <c r="E858" s="423">
        <f>SUMIF('Inc base'!C:C,'BR 1'!B858,'Inc base'!G:G)</f>
        <v>10000000</v>
      </c>
      <c r="F858" s="638">
        <v>45584</v>
      </c>
    </row>
    <row r="859" spans="2:6" x14ac:dyDescent="0.25">
      <c r="B859" s="422">
        <v>41109921100020</v>
      </c>
      <c r="C859" s="424" t="s">
        <v>19046</v>
      </c>
      <c r="D859" s="340"/>
      <c r="E859" s="423">
        <f>SUMIF('Inc base'!C:C,'BR 1'!B859,'Inc base'!G:G)</f>
        <v>9000000</v>
      </c>
      <c r="F859" s="638">
        <v>45584</v>
      </c>
    </row>
    <row r="860" spans="2:6" x14ac:dyDescent="0.25">
      <c r="B860" s="422">
        <v>31412821110059</v>
      </c>
      <c r="C860" s="424" t="s">
        <v>19047</v>
      </c>
      <c r="D860" s="340"/>
      <c r="E860" s="423">
        <f>SUMIF('Inc base'!C:C,'BR 1'!B860,'Inc base'!G:G)</f>
        <v>9000000</v>
      </c>
      <c r="F860" s="638">
        <v>45584</v>
      </c>
    </row>
    <row r="861" spans="2:6" x14ac:dyDescent="0.25">
      <c r="B861" s="422">
        <v>40108891120019</v>
      </c>
      <c r="C861" s="424" t="s">
        <v>19048</v>
      </c>
      <c r="D861" s="340"/>
      <c r="E861" s="423">
        <f>SUMIF('Inc base'!C:C,'BR 1'!B861,'Inc base'!G:G)</f>
        <v>9000000</v>
      </c>
      <c r="F861" s="638">
        <v>45584</v>
      </c>
    </row>
    <row r="862" spans="2:6" x14ac:dyDescent="0.25">
      <c r="B862" s="422">
        <v>60907055780050</v>
      </c>
      <c r="C862" s="424" t="s">
        <v>19049</v>
      </c>
      <c r="D862" s="340"/>
      <c r="E862" s="423">
        <f>SUMIF('Inc base'!C:C,'BR 1'!B862,'Inc base'!G:G)</f>
        <v>8200000</v>
      </c>
      <c r="F862" s="638">
        <v>45584</v>
      </c>
    </row>
    <row r="863" spans="2:6" x14ac:dyDescent="0.25">
      <c r="B863" s="422">
        <v>42612931010034</v>
      </c>
      <c r="C863" s="424" t="s">
        <v>19050</v>
      </c>
      <c r="D863" s="340"/>
      <c r="E863" s="423">
        <f>SUMIF('Inc base'!C:C,'BR 1'!B863,'Inc base'!G:G)</f>
        <v>9000000</v>
      </c>
      <c r="F863" s="638">
        <v>45584</v>
      </c>
    </row>
    <row r="864" spans="2:6" x14ac:dyDescent="0.25">
      <c r="B864" s="422">
        <v>50103065350048</v>
      </c>
      <c r="C864" s="424" t="s">
        <v>19051</v>
      </c>
      <c r="D864" s="340"/>
      <c r="E864" s="423">
        <f>SUMIF('Inc base'!C:C,'BR 1'!B864,'Inc base'!G:G)</f>
        <v>2500000</v>
      </c>
      <c r="F864" s="638">
        <v>45584</v>
      </c>
    </row>
    <row r="865" spans="2:6" x14ac:dyDescent="0.25">
      <c r="B865" s="422">
        <v>31501985660024</v>
      </c>
      <c r="C865" s="424" t="s">
        <v>19052</v>
      </c>
      <c r="D865" s="340"/>
      <c r="E865" s="423">
        <f>SUMIF('Inc base'!C:C,'BR 1'!B865,'Inc base'!G:G)</f>
        <v>7000000</v>
      </c>
      <c r="F865" s="638">
        <v>45584</v>
      </c>
    </row>
    <row r="866" spans="2:6" x14ac:dyDescent="0.25">
      <c r="B866" s="422">
        <v>30901915300014</v>
      </c>
      <c r="C866" s="424" t="s">
        <v>19053</v>
      </c>
      <c r="D866" s="340"/>
      <c r="E866" s="423">
        <f>SUMIF('Inc base'!C:C,'BR 1'!B866,'Inc base'!G:G)</f>
        <v>18000000</v>
      </c>
      <c r="F866" s="638">
        <v>45584</v>
      </c>
    </row>
    <row r="867" spans="2:6" x14ac:dyDescent="0.25">
      <c r="B867" s="422">
        <v>42304832340029</v>
      </c>
      <c r="C867" s="424" t="s">
        <v>18583</v>
      </c>
      <c r="D867" s="340"/>
      <c r="E867" s="423">
        <f>SUMIF('Inc base'!C:C,'BR 1'!B867,'Inc base'!G:G)</f>
        <v>0</v>
      </c>
      <c r="F867" s="638">
        <v>45588</v>
      </c>
    </row>
    <row r="868" spans="2:6" x14ac:dyDescent="0.25">
      <c r="B868" s="422">
        <v>63006075290091</v>
      </c>
      <c r="C868" s="424" t="s">
        <v>8305</v>
      </c>
      <c r="D868" s="340"/>
      <c r="E868" s="423">
        <f>SUMIF('Inc base'!C:C,'BR 1'!B868,'Inc base'!G:G)</f>
        <v>15000000</v>
      </c>
      <c r="F868" s="638">
        <v>45588</v>
      </c>
    </row>
    <row r="869" spans="2:6" x14ac:dyDescent="0.25">
      <c r="B869" s="422">
        <v>41609975300024</v>
      </c>
      <c r="C869" s="424" t="s">
        <v>19208</v>
      </c>
      <c r="D869" s="340"/>
      <c r="E869" s="423">
        <f>SUMIF('Inc base'!C:C,'BR 1'!B869,'Inc base'!G:G)</f>
        <v>7500000</v>
      </c>
      <c r="F869" s="638">
        <v>45588</v>
      </c>
    </row>
    <row r="870" spans="2:6" x14ac:dyDescent="0.25">
      <c r="B870" s="422">
        <v>40205841110088</v>
      </c>
      <c r="C870" s="424" t="s">
        <v>8431</v>
      </c>
      <c r="D870" s="340"/>
      <c r="E870" s="423">
        <f>SUMIF('Inc base'!C:C,'BR 1'!B870,'Inc base'!G:G)</f>
        <v>0</v>
      </c>
      <c r="F870" s="638">
        <v>45588</v>
      </c>
    </row>
    <row r="871" spans="2:6" x14ac:dyDescent="0.25">
      <c r="B871" s="422">
        <v>60701015480028</v>
      </c>
      <c r="C871" s="424" t="s">
        <v>8440</v>
      </c>
      <c r="D871" s="340"/>
      <c r="E871" s="423">
        <f>SUMIF('Inc base'!C:C,'BR 1'!B871,'Inc base'!G:G)</f>
        <v>1000000</v>
      </c>
      <c r="F871" s="638">
        <v>45588</v>
      </c>
    </row>
    <row r="872" spans="2:6" x14ac:dyDescent="0.25">
      <c r="B872" s="422">
        <v>61503045350024</v>
      </c>
      <c r="C872" s="424" t="s">
        <v>18586</v>
      </c>
      <c r="D872" s="340"/>
      <c r="E872" s="423">
        <f>SUMIF('Inc base'!C:C,'BR 1'!B872,'Inc base'!G:G)</f>
        <v>0</v>
      </c>
      <c r="F872" s="638">
        <v>45588</v>
      </c>
    </row>
    <row r="873" spans="2:6" x14ac:dyDescent="0.25">
      <c r="B873" s="422">
        <v>51008065320082</v>
      </c>
      <c r="C873" s="424" t="s">
        <v>19213</v>
      </c>
      <c r="D873" s="340"/>
      <c r="E873" s="423">
        <f>SUMIF('Inc base'!C:C,'BR 1'!B873,'Inc base'!G:G)</f>
        <v>10000000</v>
      </c>
      <c r="F873" s="638">
        <v>45588</v>
      </c>
    </row>
    <row r="874" spans="2:6" x14ac:dyDescent="0.25">
      <c r="B874" s="422">
        <v>61707065360029</v>
      </c>
      <c r="C874" s="424" t="s">
        <v>18594</v>
      </c>
      <c r="D874" s="340"/>
      <c r="E874" s="423">
        <f>SUMIF('Inc base'!C:C,'BR 1'!B874,'Inc base'!G:G)</f>
        <v>15000000</v>
      </c>
      <c r="F874" s="638">
        <v>45588</v>
      </c>
    </row>
    <row r="875" spans="2:6" x14ac:dyDescent="0.25">
      <c r="B875" s="422">
        <v>50409065260083</v>
      </c>
      <c r="C875" s="424" t="s">
        <v>19218</v>
      </c>
      <c r="D875" s="340"/>
      <c r="E875" s="423">
        <f>SUMIF('Inc base'!C:C,'BR 1'!B875,'Inc base'!G:G)</f>
        <v>3750000</v>
      </c>
      <c r="F875" s="638">
        <v>45588</v>
      </c>
    </row>
    <row r="876" spans="2:6" x14ac:dyDescent="0.25">
      <c r="B876" s="422">
        <v>50712060005040</v>
      </c>
      <c r="C876" s="424" t="s">
        <v>8752</v>
      </c>
      <c r="D876" s="340"/>
      <c r="E876" s="423">
        <f>SUMIF('Inc base'!C:C,'BR 1'!B876,'Inc base'!G:G)</f>
        <v>10300000</v>
      </c>
      <c r="F876" s="638">
        <v>45588</v>
      </c>
    </row>
    <row r="877" spans="2:6" x14ac:dyDescent="0.25">
      <c r="B877" s="422">
        <v>60201075280023</v>
      </c>
      <c r="C877" s="424" t="s">
        <v>18598</v>
      </c>
      <c r="D877" s="340"/>
      <c r="E877" s="423">
        <f>SUMIF('Inc base'!C:C,'BR 1'!B877,'Inc base'!G:G)</f>
        <v>15000000</v>
      </c>
      <c r="F877" s="638">
        <v>45588</v>
      </c>
    </row>
    <row r="878" spans="2:6" x14ac:dyDescent="0.25">
      <c r="B878" s="422">
        <v>61401075330024</v>
      </c>
      <c r="C878" s="424" t="s">
        <v>19652</v>
      </c>
      <c r="D878" s="340"/>
      <c r="E878" s="423">
        <f>SUMIF('Inc base'!C:C,'BR 1'!B878,'Inc base'!G:G)</f>
        <v>7500000</v>
      </c>
      <c r="F878" s="638">
        <v>45588</v>
      </c>
    </row>
    <row r="879" spans="2:6" x14ac:dyDescent="0.25">
      <c r="B879" s="422">
        <v>60109055340049</v>
      </c>
      <c r="C879" s="424" t="s">
        <v>10648</v>
      </c>
      <c r="D879" s="340"/>
      <c r="E879" s="423">
        <f>SUMIF('Inc base'!C:C,'BR 1'!B879,'Inc base'!G:G)</f>
        <v>15000000</v>
      </c>
      <c r="F879" s="638">
        <v>45588</v>
      </c>
    </row>
    <row r="880" spans="2:6" x14ac:dyDescent="0.25">
      <c r="B880" s="422">
        <v>62402070005019</v>
      </c>
      <c r="C880" s="424" t="s">
        <v>8989</v>
      </c>
      <c r="D880" s="340"/>
      <c r="E880" s="423">
        <f>SUMIF('Inc base'!C:C,'BR 1'!B880,'Inc base'!G:G)</f>
        <v>0</v>
      </c>
      <c r="F880" s="638">
        <v>45588</v>
      </c>
    </row>
    <row r="881" spans="2:6" x14ac:dyDescent="0.25">
      <c r="B881" s="422">
        <v>60708065360029</v>
      </c>
      <c r="C881" s="424" t="s">
        <v>9123</v>
      </c>
      <c r="D881" s="340"/>
      <c r="E881" s="423">
        <f>SUMIF('Inc base'!C:C,'BR 1'!B881,'Inc base'!G:G)</f>
        <v>15000000</v>
      </c>
      <c r="F881" s="638">
        <v>45588</v>
      </c>
    </row>
    <row r="882" spans="2:6" x14ac:dyDescent="0.25">
      <c r="B882" s="422">
        <v>62312055300052</v>
      </c>
      <c r="C882" s="424" t="s">
        <v>19223</v>
      </c>
      <c r="D882" s="340"/>
      <c r="E882" s="423">
        <f>SUMIF('Inc base'!C:C,'BR 1'!B882,'Inc base'!G:G)</f>
        <v>14930000</v>
      </c>
      <c r="F882" s="638">
        <v>45588</v>
      </c>
    </row>
    <row r="883" spans="2:6" x14ac:dyDescent="0.25">
      <c r="B883" s="422">
        <v>40207975260060</v>
      </c>
      <c r="C883" s="424" t="s">
        <v>19242</v>
      </c>
      <c r="D883" s="340"/>
      <c r="E883" s="423">
        <f>SUMIF('Inc base'!C:C,'BR 1'!B883,'Inc base'!G:G)</f>
        <v>9000000</v>
      </c>
      <c r="F883" s="638">
        <v>45588</v>
      </c>
    </row>
    <row r="884" spans="2:6" x14ac:dyDescent="0.25">
      <c r="B884" s="422">
        <v>52710005350015</v>
      </c>
      <c r="C884" s="424" t="s">
        <v>19660</v>
      </c>
      <c r="D884" s="340"/>
      <c r="E884" s="423">
        <f>SUMIF('Inc base'!C:C,'BR 1'!B884,'Inc base'!G:G)</f>
        <v>9000000</v>
      </c>
      <c r="F884" s="638">
        <v>45588</v>
      </c>
    </row>
    <row r="885" spans="2:6" x14ac:dyDescent="0.25">
      <c r="B885" s="422">
        <v>41504902330045</v>
      </c>
      <c r="C885" s="424" t="s">
        <v>18619</v>
      </c>
      <c r="D885" s="340"/>
      <c r="E885" s="423">
        <f>SUMIF('Inc base'!C:C,'BR 1'!B885,'Inc base'!G:G)</f>
        <v>18000000</v>
      </c>
      <c r="F885" s="638">
        <v>45588</v>
      </c>
    </row>
    <row r="886" spans="2:6" x14ac:dyDescent="0.25">
      <c r="B886" s="422">
        <v>50201015350024</v>
      </c>
      <c r="C886" s="424" t="s">
        <v>19245</v>
      </c>
      <c r="D886" s="340"/>
      <c r="E886" s="423">
        <f>SUMIF('Inc base'!C:C,'BR 1'!B886,'Inc base'!G:G)</f>
        <v>0</v>
      </c>
      <c r="F886" s="638">
        <v>45588</v>
      </c>
    </row>
    <row r="887" spans="2:6" x14ac:dyDescent="0.25">
      <c r="B887" s="422">
        <v>61712025350019</v>
      </c>
      <c r="C887" s="424" t="s">
        <v>18624</v>
      </c>
      <c r="D887" s="340"/>
      <c r="E887" s="423">
        <f>SUMIF('Inc base'!C:C,'BR 1'!B887,'Inc base'!G:G)</f>
        <v>18000000</v>
      </c>
      <c r="F887" s="638">
        <v>45588</v>
      </c>
    </row>
    <row r="888" spans="2:6" x14ac:dyDescent="0.25">
      <c r="B888" s="422">
        <v>42212985780026</v>
      </c>
      <c r="C888" s="424" t="s">
        <v>9445</v>
      </c>
      <c r="D888" s="340"/>
      <c r="E888" s="423">
        <f>SUMIF('Inc base'!C:C,'BR 1'!B888,'Inc base'!G:G)</f>
        <v>0</v>
      </c>
      <c r="F888" s="638">
        <v>45588</v>
      </c>
    </row>
    <row r="889" spans="2:6" x14ac:dyDescent="0.25">
      <c r="B889" s="422">
        <v>40901885820018</v>
      </c>
      <c r="C889" s="424" t="s">
        <v>9393</v>
      </c>
      <c r="D889" s="340"/>
      <c r="E889" s="423">
        <f>SUMIF('Inc base'!C:C,'BR 1'!B889,'Inc base'!G:G)</f>
        <v>18000000</v>
      </c>
      <c r="F889" s="638">
        <v>45588</v>
      </c>
    </row>
    <row r="890" spans="2:6" x14ac:dyDescent="0.25">
      <c r="B890" s="422">
        <v>41308891060042</v>
      </c>
      <c r="C890" s="424" t="s">
        <v>19247</v>
      </c>
      <c r="D890" s="340"/>
      <c r="E890" s="423">
        <f>SUMIF('Inc base'!C:C,'BR 1'!B890,'Inc base'!G:G)</f>
        <v>18000000</v>
      </c>
      <c r="F890" s="638">
        <v>45588</v>
      </c>
    </row>
    <row r="891" spans="2:6" x14ac:dyDescent="0.25">
      <c r="B891" s="422">
        <v>41105911080019</v>
      </c>
      <c r="C891" s="424" t="s">
        <v>19258</v>
      </c>
      <c r="D891" s="340"/>
      <c r="E891" s="423">
        <f>SUMIF('Inc base'!C:C,'BR 1'!B891,'Inc base'!G:G)</f>
        <v>0</v>
      </c>
      <c r="F891" s="638">
        <v>45588</v>
      </c>
    </row>
    <row r="892" spans="2:6" x14ac:dyDescent="0.25">
      <c r="B892" s="422">
        <v>53007015310153</v>
      </c>
      <c r="C892" s="424" t="s">
        <v>19255</v>
      </c>
      <c r="D892" s="340"/>
      <c r="E892" s="423">
        <f>SUMIF('Inc base'!C:C,'BR 1'!B892,'Inc base'!G:G)</f>
        <v>18000000</v>
      </c>
      <c r="F892" s="638">
        <v>45588</v>
      </c>
    </row>
    <row r="893" spans="2:6" x14ac:dyDescent="0.25">
      <c r="B893" s="422">
        <v>42512872330092</v>
      </c>
      <c r="C893" s="424" t="s">
        <v>19664</v>
      </c>
      <c r="D893" s="340"/>
      <c r="E893" s="423">
        <f>SUMIF('Inc base'!C:C,'BR 1'!B893,'Inc base'!G:G)</f>
        <v>7000000</v>
      </c>
      <c r="F893" s="638">
        <v>45588</v>
      </c>
    </row>
    <row r="894" spans="2:6" x14ac:dyDescent="0.25">
      <c r="B894" s="422">
        <v>40904861060028</v>
      </c>
      <c r="C894" s="424" t="s">
        <v>18627</v>
      </c>
      <c r="D894" s="340"/>
      <c r="E894" s="423">
        <f>SUMIF('Inc base'!C:C,'BR 1'!B894,'Inc base'!G:G)</f>
        <v>0</v>
      </c>
      <c r="F894" s="638">
        <v>45588</v>
      </c>
    </row>
    <row r="895" spans="2:6" x14ac:dyDescent="0.25">
      <c r="B895" s="422">
        <v>41406941010017</v>
      </c>
      <c r="C895" s="424" t="s">
        <v>9518</v>
      </c>
      <c r="D895" s="340"/>
      <c r="E895" s="423">
        <f>SUMIF('Inc base'!C:C,'BR 1'!B895,'Inc base'!G:G)</f>
        <v>9800000</v>
      </c>
      <c r="F895" s="638">
        <v>45588</v>
      </c>
    </row>
    <row r="896" spans="2:6" x14ac:dyDescent="0.25">
      <c r="B896" s="422">
        <v>42307841090017</v>
      </c>
      <c r="C896" s="424" t="s">
        <v>9506</v>
      </c>
      <c r="D896" s="340"/>
      <c r="E896" s="423">
        <f>SUMIF('Inc base'!C:C,'BR 1'!B896,'Inc base'!G:G)</f>
        <v>12000000</v>
      </c>
      <c r="F896" s="638">
        <v>45588</v>
      </c>
    </row>
    <row r="897" spans="2:6" x14ac:dyDescent="0.25">
      <c r="B897" s="422">
        <v>40804851050047</v>
      </c>
      <c r="C897" s="424" t="s">
        <v>9501</v>
      </c>
      <c r="D897" s="340"/>
      <c r="E897" s="423">
        <f>SUMIF('Inc base'!C:C,'BR 1'!B897,'Inc base'!G:G)</f>
        <v>18000000</v>
      </c>
      <c r="F897" s="638">
        <v>45588</v>
      </c>
    </row>
    <row r="898" spans="2:6" x14ac:dyDescent="0.25">
      <c r="B898" s="422">
        <v>42811975330016</v>
      </c>
      <c r="C898" s="424" t="s">
        <v>19260</v>
      </c>
      <c r="D898" s="340"/>
      <c r="E898" s="423">
        <f>SUMIF('Inc base'!C:C,'BR 1'!B898,'Inc base'!G:G)</f>
        <v>18000000</v>
      </c>
      <c r="F898" s="638">
        <v>45588</v>
      </c>
    </row>
    <row r="899" spans="2:6" x14ac:dyDescent="0.25">
      <c r="B899" s="422">
        <v>61309015310045</v>
      </c>
      <c r="C899" s="424" t="s">
        <v>19268</v>
      </c>
      <c r="D899" s="340"/>
      <c r="E899" s="423">
        <f>SUMIF('Inc base'!C:C,'BR 1'!B899,'Inc base'!G:G)</f>
        <v>18000000</v>
      </c>
      <c r="F899" s="638">
        <v>45588</v>
      </c>
    </row>
    <row r="900" spans="2:6" x14ac:dyDescent="0.25">
      <c r="B900" s="422">
        <v>40805941120099</v>
      </c>
      <c r="C900" s="424" t="s">
        <v>18629</v>
      </c>
      <c r="D900" s="340"/>
      <c r="E900" s="423">
        <f>SUMIF('Inc base'!C:C,'BR 1'!B900,'Inc base'!G:G)</f>
        <v>18000000</v>
      </c>
      <c r="F900" s="638">
        <v>45588</v>
      </c>
    </row>
    <row r="901" spans="2:6" x14ac:dyDescent="0.25">
      <c r="B901" s="422">
        <v>42107951100011</v>
      </c>
      <c r="C901" s="424" t="s">
        <v>18634</v>
      </c>
      <c r="D901" s="340"/>
      <c r="E901" s="423">
        <f>SUMIF('Inc base'!C:C,'BR 1'!B901,'Inc base'!G:G)</f>
        <v>18000000</v>
      </c>
      <c r="F901" s="638">
        <v>45588</v>
      </c>
    </row>
    <row r="902" spans="2:6" x14ac:dyDescent="0.25">
      <c r="B902" s="422">
        <v>62212025280024</v>
      </c>
      <c r="C902" s="424" t="s">
        <v>19669</v>
      </c>
      <c r="D902" s="340"/>
      <c r="E902" s="423">
        <f>SUMIF('Inc base'!C:C,'BR 1'!B902,'Inc base'!G:G)</f>
        <v>18000000</v>
      </c>
      <c r="F902" s="638">
        <v>45588</v>
      </c>
    </row>
    <row r="903" spans="2:6" x14ac:dyDescent="0.25">
      <c r="B903" s="422">
        <v>42801965270019</v>
      </c>
      <c r="C903" s="424" t="s">
        <v>19701</v>
      </c>
      <c r="D903" s="340"/>
      <c r="E903" s="423">
        <f>SUMIF('Inc base'!C:C,'BR 1'!B903,'Inc base'!G:G)</f>
        <v>5000000</v>
      </c>
      <c r="F903" s="638">
        <v>45588</v>
      </c>
    </row>
    <row r="904" spans="2:6" x14ac:dyDescent="0.25">
      <c r="B904" s="422">
        <v>60804066020013</v>
      </c>
      <c r="C904" s="424" t="s">
        <v>19368</v>
      </c>
      <c r="D904" s="340"/>
      <c r="E904" s="423">
        <f>SUMIF('Inc base'!C:C,'BR 1'!B904,'Inc base'!G:G)</f>
        <v>12000000</v>
      </c>
      <c r="F904" s="638">
        <v>45588</v>
      </c>
    </row>
    <row r="905" spans="2:6" x14ac:dyDescent="0.25">
      <c r="B905" s="422">
        <v>62412025310042</v>
      </c>
      <c r="C905" s="424" t="s">
        <v>9998</v>
      </c>
      <c r="D905" s="340"/>
      <c r="E905" s="423">
        <f>SUMIF('Inc base'!C:C,'BR 1'!B905,'Inc base'!G:G)</f>
        <v>9000000</v>
      </c>
      <c r="F905" s="638">
        <v>45588</v>
      </c>
    </row>
    <row r="906" spans="2:6" x14ac:dyDescent="0.25">
      <c r="B906" s="422">
        <v>40108851060049</v>
      </c>
      <c r="C906" s="424" t="s">
        <v>19377</v>
      </c>
      <c r="D906" s="340"/>
      <c r="E906" s="423">
        <f>SUMIF('Inc base'!C:C,'BR 1'!B906,'Inc base'!G:G)</f>
        <v>12000000</v>
      </c>
      <c r="F906" s="638">
        <v>45588</v>
      </c>
    </row>
    <row r="907" spans="2:6" x14ac:dyDescent="0.25">
      <c r="B907" s="422">
        <v>40412871140080</v>
      </c>
      <c r="C907" s="424" t="s">
        <v>10063</v>
      </c>
      <c r="D907" s="340"/>
      <c r="E907" s="423">
        <f>SUMIF('Inc base'!C:C,'BR 1'!B907,'Inc base'!G:G)</f>
        <v>7000000</v>
      </c>
      <c r="F907" s="638">
        <v>45588</v>
      </c>
    </row>
    <row r="908" spans="2:6" x14ac:dyDescent="0.25">
      <c r="B908" s="422">
        <v>42107915300017</v>
      </c>
      <c r="C908" s="424" t="s">
        <v>18657</v>
      </c>
      <c r="D908" s="340"/>
      <c r="E908" s="423">
        <f>SUMIF('Inc base'!C:C,'BR 1'!B908,'Inc base'!G:G)</f>
        <v>12000000</v>
      </c>
      <c r="F908" s="638">
        <v>45588</v>
      </c>
    </row>
    <row r="909" spans="2:6" x14ac:dyDescent="0.25">
      <c r="B909" s="422">
        <v>41009975380024</v>
      </c>
      <c r="C909" s="424" t="s">
        <v>10041</v>
      </c>
      <c r="D909" s="340"/>
      <c r="E909" s="423">
        <f>SUMIF('Inc base'!C:C,'BR 1'!B909,'Inc base'!G:G)</f>
        <v>0</v>
      </c>
      <c r="F909" s="638">
        <v>45588</v>
      </c>
    </row>
    <row r="910" spans="2:6" x14ac:dyDescent="0.25">
      <c r="B910" s="422">
        <v>50207055350020</v>
      </c>
      <c r="C910" s="424" t="s">
        <v>10106</v>
      </c>
      <c r="D910" s="340"/>
      <c r="E910" s="423">
        <f>SUMIF('Inc base'!C:C,'BR 1'!B910,'Inc base'!G:G)</f>
        <v>0</v>
      </c>
      <c r="F910" s="638">
        <v>45588</v>
      </c>
    </row>
    <row r="911" spans="2:6" x14ac:dyDescent="0.25">
      <c r="B911" s="422">
        <v>62506075280010</v>
      </c>
      <c r="C911" s="424" t="s">
        <v>18683</v>
      </c>
      <c r="D911" s="340"/>
      <c r="E911" s="423">
        <f>SUMIF('Inc base'!C:C,'BR 1'!B911,'Inc base'!G:G)</f>
        <v>0</v>
      </c>
      <c r="F911" s="638">
        <v>45588</v>
      </c>
    </row>
    <row r="912" spans="2:6" x14ac:dyDescent="0.25">
      <c r="B912" s="422">
        <v>52505055340033</v>
      </c>
      <c r="C912" s="424" t="s">
        <v>18686</v>
      </c>
      <c r="D912" s="340"/>
      <c r="E912" s="423">
        <f>SUMIF('Inc base'!C:C,'BR 1'!B912,'Inc base'!G:G)</f>
        <v>3000000</v>
      </c>
      <c r="F912" s="638">
        <v>45588</v>
      </c>
    </row>
    <row r="913" spans="2:6" x14ac:dyDescent="0.25">
      <c r="B913" s="422">
        <v>40205975360058</v>
      </c>
      <c r="C913" s="424" t="s">
        <v>18697</v>
      </c>
      <c r="D913" s="340"/>
      <c r="E913" s="423">
        <f>SUMIF('Inc base'!C:C,'BR 1'!B913,'Inc base'!G:G)</f>
        <v>3000000</v>
      </c>
      <c r="F913" s="638">
        <v>45588</v>
      </c>
    </row>
    <row r="914" spans="2:6" x14ac:dyDescent="0.25">
      <c r="B914" s="422">
        <v>52004075260032</v>
      </c>
      <c r="C914" s="424" t="s">
        <v>18700</v>
      </c>
      <c r="D914" s="340"/>
      <c r="E914" s="423">
        <f>SUMIF('Inc base'!C:C,'BR 1'!B914,'Inc base'!G:G)</f>
        <v>5600000</v>
      </c>
      <c r="F914" s="638">
        <v>45588</v>
      </c>
    </row>
    <row r="915" spans="2:6" x14ac:dyDescent="0.25">
      <c r="B915" s="422">
        <v>53001025350035</v>
      </c>
      <c r="C915" s="424" t="s">
        <v>10348</v>
      </c>
      <c r="D915" s="340"/>
      <c r="E915" s="423">
        <f>SUMIF('Inc base'!C:C,'BR 1'!B915,'Inc base'!G:G)</f>
        <v>9000000</v>
      </c>
      <c r="F915" s="638">
        <v>45588</v>
      </c>
    </row>
    <row r="916" spans="2:6" x14ac:dyDescent="0.25">
      <c r="B916" s="422">
        <v>41005881140019</v>
      </c>
      <c r="C916" s="424" t="s">
        <v>10535</v>
      </c>
      <c r="D916" s="340"/>
      <c r="E916" s="423">
        <f>SUMIF('Inc base'!C:C,'BR 1'!B916,'Inc base'!G:G)</f>
        <v>9520000</v>
      </c>
      <c r="F916" s="638">
        <v>45588</v>
      </c>
    </row>
    <row r="917" spans="2:6" x14ac:dyDescent="0.25">
      <c r="B917" s="422">
        <v>50306065310089</v>
      </c>
      <c r="C917" s="424" t="s">
        <v>18703</v>
      </c>
      <c r="D917" s="340"/>
      <c r="E917" s="423">
        <f>SUMIF('Inc base'!C:C,'BR 1'!B917,'Inc base'!G:G)</f>
        <v>0</v>
      </c>
      <c r="F917" s="638">
        <v>45588</v>
      </c>
    </row>
    <row r="918" spans="2:6" x14ac:dyDescent="0.25">
      <c r="B918" s="422">
        <v>40801862330061</v>
      </c>
      <c r="C918" s="424" t="s">
        <v>19918</v>
      </c>
      <c r="D918" s="340"/>
      <c r="E918" s="423">
        <f>SUMIF('Inc base'!C:C,'BR 1'!B918,'Inc base'!G:G)</f>
        <v>15000000</v>
      </c>
      <c r="F918" s="638">
        <v>45590</v>
      </c>
    </row>
    <row r="919" spans="2:6" x14ac:dyDescent="0.25">
      <c r="B919" s="422">
        <v>62712065280027</v>
      </c>
      <c r="C919" s="424" t="s">
        <v>19922</v>
      </c>
      <c r="D919" s="340"/>
      <c r="E919" s="423">
        <f>SUMIF('Inc base'!C:C,'BR 1'!B919,'Inc base'!G:G)</f>
        <v>3000000</v>
      </c>
      <c r="F919" s="638">
        <v>45590</v>
      </c>
    </row>
    <row r="920" spans="2:6" x14ac:dyDescent="0.25">
      <c r="B920" s="422">
        <v>63005075380030</v>
      </c>
      <c r="C920" s="424" t="s">
        <v>19924</v>
      </c>
      <c r="D920" s="340"/>
      <c r="E920" s="423">
        <f>SUMIF('Inc base'!C:C,'BR 1'!B920,'Inc base'!G:G)</f>
        <v>7500000</v>
      </c>
      <c r="F920" s="638">
        <v>45590</v>
      </c>
    </row>
    <row r="921" spans="2:6" x14ac:dyDescent="0.25">
      <c r="B921" s="422">
        <v>31711922330042</v>
      </c>
      <c r="C921" s="424" t="s">
        <v>19929</v>
      </c>
      <c r="D921" s="340"/>
      <c r="E921" s="423">
        <f>SUMIF('Inc base'!C:C,'BR 1'!B921,'Inc base'!G:G)</f>
        <v>0</v>
      </c>
      <c r="F921" s="638">
        <v>45590</v>
      </c>
    </row>
    <row r="922" spans="2:6" x14ac:dyDescent="0.25">
      <c r="B922" s="422">
        <v>32404921120011</v>
      </c>
      <c r="C922" s="424" t="s">
        <v>19933</v>
      </c>
      <c r="D922" s="340"/>
      <c r="E922" s="423">
        <f>SUMIF('Inc base'!C:C,'BR 1'!B922,'Inc base'!G:G)</f>
        <v>9000000</v>
      </c>
      <c r="F922" s="638">
        <v>45590</v>
      </c>
    </row>
    <row r="923" spans="2:6" x14ac:dyDescent="0.25">
      <c r="B923" s="422">
        <v>41810975360028</v>
      </c>
      <c r="C923" s="424" t="s">
        <v>19937</v>
      </c>
      <c r="D923" s="340"/>
      <c r="E923" s="423">
        <f>SUMIF('Inc base'!C:C,'BR 1'!B923,'Inc base'!G:G)</f>
        <v>8000000</v>
      </c>
      <c r="F923" s="638">
        <v>45590</v>
      </c>
    </row>
    <row r="924" spans="2:6" x14ac:dyDescent="0.25">
      <c r="B924" s="422">
        <v>41103911000170</v>
      </c>
      <c r="C924" s="424" t="s">
        <v>19942</v>
      </c>
      <c r="D924" s="340"/>
      <c r="E924" s="423">
        <f>SUMIF('Inc base'!C:C,'BR 1'!B924,'Inc base'!G:G)</f>
        <v>18000000</v>
      </c>
      <c r="F924" s="638">
        <v>45590</v>
      </c>
    </row>
    <row r="925" spans="2:6" x14ac:dyDescent="0.25">
      <c r="B925" s="422">
        <v>61003025310010</v>
      </c>
      <c r="C925" s="424" t="s">
        <v>19951</v>
      </c>
      <c r="D925" s="340"/>
      <c r="E925" s="423">
        <f>SUMIF('Inc base'!C:C,'BR 1'!B925,'Inc base'!G:G)</f>
        <v>18000000</v>
      </c>
      <c r="F925" s="638">
        <v>45590</v>
      </c>
    </row>
    <row r="926" spans="2:6" x14ac:dyDescent="0.25">
      <c r="B926" s="422">
        <v>42904975350013</v>
      </c>
      <c r="C926" s="424" t="s">
        <v>19959</v>
      </c>
      <c r="D926" s="340"/>
      <c r="E926" s="423">
        <f>SUMIF('Inc base'!C:C,'BR 1'!B926,'Inc base'!G:G)</f>
        <v>18000000</v>
      </c>
      <c r="F926" s="638">
        <v>45590</v>
      </c>
    </row>
    <row r="927" spans="2:6" x14ac:dyDescent="0.25">
      <c r="B927" s="422">
        <v>62505075320016</v>
      </c>
      <c r="C927" s="424" t="s">
        <v>20070</v>
      </c>
      <c r="D927" s="340"/>
      <c r="E927" s="423">
        <f>SUMIF('Inc base'!C:C,'BR 1'!B927,'Inc base'!G:G)</f>
        <v>15000000</v>
      </c>
      <c r="F927" s="638">
        <v>45608</v>
      </c>
    </row>
    <row r="928" spans="2:6" x14ac:dyDescent="0.25">
      <c r="B928" s="422">
        <v>50609055260088</v>
      </c>
      <c r="C928" s="424" t="s">
        <v>20071</v>
      </c>
      <c r="D928" s="340"/>
      <c r="E928" s="423">
        <f>SUMIF('Inc base'!C:C,'BR 1'!B928,'Inc base'!G:G)</f>
        <v>2000000</v>
      </c>
      <c r="F928" s="638">
        <v>45608</v>
      </c>
    </row>
    <row r="929" spans="2:6" x14ac:dyDescent="0.25">
      <c r="B929" s="422">
        <v>60709035260020</v>
      </c>
      <c r="C929" s="424" t="s">
        <v>20072</v>
      </c>
      <c r="D929" s="340"/>
      <c r="E929" s="423">
        <f>SUMIF('Inc base'!C:C,'BR 1'!B929,'Inc base'!G:G)</f>
        <v>13500000</v>
      </c>
      <c r="F929" s="638">
        <v>45608</v>
      </c>
    </row>
    <row r="930" spans="2:6" x14ac:dyDescent="0.25">
      <c r="B930" s="422">
        <v>42112821140033</v>
      </c>
      <c r="C930" s="424" t="s">
        <v>20073</v>
      </c>
      <c r="D930" s="340"/>
      <c r="E930" s="423">
        <f>SUMIF('Inc base'!C:C,'BR 1'!B930,'Inc base'!G:G)</f>
        <v>18000000</v>
      </c>
      <c r="F930" s="638">
        <v>45608</v>
      </c>
    </row>
    <row r="931" spans="2:6" x14ac:dyDescent="0.25">
      <c r="B931" s="422">
        <v>32401975300017</v>
      </c>
      <c r="C931" s="424" t="s">
        <v>20074</v>
      </c>
      <c r="D931" s="340"/>
      <c r="E931" s="423">
        <f>SUMIF('Inc base'!C:C,'BR 1'!B931,'Inc base'!G:G)</f>
        <v>0</v>
      </c>
      <c r="F931" s="638">
        <v>45608</v>
      </c>
    </row>
    <row r="932" spans="2:6" x14ac:dyDescent="0.25">
      <c r="B932" s="422">
        <v>31907891110044</v>
      </c>
      <c r="C932" s="424" t="s">
        <v>20075</v>
      </c>
      <c r="D932" s="340"/>
      <c r="E932" s="423">
        <f>SUMIF('Inc base'!C:C,'BR 1'!B932,'Inc base'!G:G)</f>
        <v>0</v>
      </c>
      <c r="F932" s="638">
        <v>45608</v>
      </c>
    </row>
    <row r="933" spans="2:6" x14ac:dyDescent="0.25">
      <c r="B933" s="422">
        <v>42207931130026</v>
      </c>
      <c r="C933" s="424" t="s">
        <v>20076</v>
      </c>
      <c r="D933" s="340"/>
      <c r="E933" s="423">
        <f>SUMIF('Inc base'!C:C,'BR 1'!B933,'Inc base'!G:G)</f>
        <v>0</v>
      </c>
      <c r="F933" s="638">
        <v>45608</v>
      </c>
    </row>
    <row r="934" spans="2:6" x14ac:dyDescent="0.25">
      <c r="B934" s="422">
        <v>32803811080015</v>
      </c>
      <c r="C934" s="424" t="s">
        <v>20077</v>
      </c>
      <c r="D934" s="340"/>
      <c r="E934" s="423">
        <f>SUMIF('Inc base'!C:C,'BR 1'!B934,'Inc base'!G:G)</f>
        <v>4000000</v>
      </c>
      <c r="F934" s="638">
        <v>45608</v>
      </c>
    </row>
    <row r="935" spans="2:6" x14ac:dyDescent="0.25">
      <c r="B935" s="422">
        <v>41306975280027</v>
      </c>
      <c r="C935" s="424" t="s">
        <v>20078</v>
      </c>
      <c r="D935" s="340"/>
      <c r="E935" s="423">
        <f>SUMIF('Inc base'!C:C,'BR 1'!B935,'Inc base'!G:G)</f>
        <v>18000000</v>
      </c>
      <c r="F935" s="638">
        <v>45608</v>
      </c>
    </row>
    <row r="936" spans="2:6" x14ac:dyDescent="0.25">
      <c r="B936" s="422">
        <v>60809015340055</v>
      </c>
      <c r="C936" s="424" t="s">
        <v>20079</v>
      </c>
      <c r="D936" s="340"/>
      <c r="E936" s="423">
        <f>SUMIF('Inc base'!C:C,'BR 1'!B936,'Inc base'!G:G)</f>
        <v>18000000</v>
      </c>
      <c r="F936" s="638">
        <v>45608</v>
      </c>
    </row>
    <row r="937" spans="2:6" x14ac:dyDescent="0.25">
      <c r="B937" s="422">
        <v>42806862380043</v>
      </c>
      <c r="C937" s="424" t="s">
        <v>20080</v>
      </c>
      <c r="D937" s="340"/>
      <c r="E937" s="423">
        <f>SUMIF('Inc base'!C:C,'BR 1'!B937,'Inc base'!G:G)</f>
        <v>4500000</v>
      </c>
      <c r="F937" s="638">
        <v>45608</v>
      </c>
    </row>
    <row r="938" spans="2:6" x14ac:dyDescent="0.25">
      <c r="B938" s="422">
        <v>40205941050031</v>
      </c>
      <c r="C938" s="424" t="s">
        <v>20081</v>
      </c>
      <c r="D938" s="340"/>
      <c r="E938" s="423">
        <f>SUMIF('Inc base'!C:C,'BR 1'!B938,'Inc base'!G:G)</f>
        <v>9000000</v>
      </c>
      <c r="F938" s="638">
        <v>45608</v>
      </c>
    </row>
    <row r="939" spans="2:6" x14ac:dyDescent="0.25">
      <c r="B939" s="422">
        <v>41407985340052</v>
      </c>
      <c r="C939" s="424" t="s">
        <v>20082</v>
      </c>
      <c r="D939" s="340"/>
      <c r="E939" s="423">
        <f>SUMIF('Inc base'!C:C,'BR 1'!B939,'Inc base'!G:G)</f>
        <v>18000000</v>
      </c>
      <c r="F939" s="638">
        <v>45608</v>
      </c>
    </row>
    <row r="940" spans="2:6" x14ac:dyDescent="0.25">
      <c r="B940" s="422">
        <v>30601851070036</v>
      </c>
      <c r="C940" s="424" t="s">
        <v>20083</v>
      </c>
      <c r="D940" s="340"/>
      <c r="E940" s="423">
        <f>SUMIF('Inc base'!C:C,'BR 1'!B940,'Inc base'!G:G)</f>
        <v>9000000</v>
      </c>
      <c r="F940" s="638">
        <v>45608</v>
      </c>
    </row>
    <row r="941" spans="2:6" x14ac:dyDescent="0.25">
      <c r="B941" s="422">
        <v>41912871110032</v>
      </c>
      <c r="C941" s="424" t="s">
        <v>20084</v>
      </c>
      <c r="D941" s="340"/>
      <c r="E941" s="423">
        <f>SUMIF('Inc base'!C:C,'BR 1'!B941,'Inc base'!G:G)</f>
        <v>18000000</v>
      </c>
      <c r="F941" s="638">
        <v>45608</v>
      </c>
    </row>
    <row r="942" spans="2:6" x14ac:dyDescent="0.25">
      <c r="B942" s="422">
        <v>32811881000110</v>
      </c>
      <c r="C942" s="424" t="s">
        <v>20085</v>
      </c>
      <c r="D942" s="340"/>
      <c r="E942" s="423">
        <f>SUMIF('Inc base'!C:C,'BR 1'!B942,'Inc base'!G:G)</f>
        <v>18000000</v>
      </c>
      <c r="F942" s="638">
        <v>45608</v>
      </c>
    </row>
    <row r="943" spans="2:6" x14ac:dyDescent="0.25">
      <c r="B943" s="422">
        <v>62206026030032</v>
      </c>
      <c r="C943" s="424" t="s">
        <v>20086</v>
      </c>
      <c r="D943" s="340"/>
      <c r="E943" s="423">
        <f>SUMIF('Inc base'!C:C,'BR 1'!B943,'Inc base'!G:G)</f>
        <v>18000000</v>
      </c>
      <c r="F943" s="638">
        <v>45608</v>
      </c>
    </row>
    <row r="944" spans="2:6" x14ac:dyDescent="0.25">
      <c r="B944" s="422">
        <v>60504035340013</v>
      </c>
      <c r="C944" s="424" t="s">
        <v>20087</v>
      </c>
      <c r="D944" s="340"/>
      <c r="E944" s="423">
        <f>SUMIF('Inc base'!C:C,'BR 1'!B944,'Inc base'!G:G)</f>
        <v>18000000</v>
      </c>
      <c r="F944" s="638">
        <v>45608</v>
      </c>
    </row>
    <row r="945" spans="2:6" x14ac:dyDescent="0.25">
      <c r="B945" s="422">
        <v>40208872330102</v>
      </c>
      <c r="C945" s="424" t="s">
        <v>20088</v>
      </c>
      <c r="D945" s="340"/>
      <c r="E945" s="423">
        <f>SUMIF('Inc base'!C:C,'BR 1'!B945,'Inc base'!G:G)</f>
        <v>4500000</v>
      </c>
      <c r="F945" s="638">
        <v>45608</v>
      </c>
    </row>
    <row r="946" spans="2:6" x14ac:dyDescent="0.25">
      <c r="B946" s="422">
        <v>41703952320011</v>
      </c>
      <c r="C946" s="424" t="s">
        <v>20089</v>
      </c>
      <c r="D946" s="340"/>
      <c r="E946" s="423">
        <f>SUMIF('Inc base'!C:C,'BR 1'!B946,'Inc base'!G:G)</f>
        <v>18000000</v>
      </c>
      <c r="F946" s="638">
        <v>45608</v>
      </c>
    </row>
    <row r="947" spans="2:6" x14ac:dyDescent="0.25">
      <c r="B947" s="422">
        <v>60406015360087</v>
      </c>
      <c r="C947" s="424" t="s">
        <v>20090</v>
      </c>
      <c r="D947" s="340"/>
      <c r="E947" s="423">
        <f>SUMIF('Inc base'!C:C,'BR 1'!B947,'Inc base'!G:G)</f>
        <v>18000000</v>
      </c>
      <c r="F947" s="638">
        <v>45608</v>
      </c>
    </row>
    <row r="948" spans="2:6" x14ac:dyDescent="0.25">
      <c r="B948" s="422">
        <v>31801873930056</v>
      </c>
      <c r="C948" s="424" t="s">
        <v>20091</v>
      </c>
      <c r="D948" s="340"/>
      <c r="E948" s="423">
        <f>SUMIF('Inc base'!C:C,'BR 1'!B948,'Inc base'!G:G)</f>
        <v>9000000</v>
      </c>
      <c r="F948" s="638">
        <v>45608</v>
      </c>
    </row>
    <row r="949" spans="2:6" x14ac:dyDescent="0.25">
      <c r="B949" s="422">
        <v>32811931170022</v>
      </c>
      <c r="C949" s="424" t="s">
        <v>20092</v>
      </c>
      <c r="D949" s="340"/>
      <c r="E949" s="423">
        <f>SUMIF('Inc base'!C:C,'BR 1'!B949,'Inc base'!G:G)</f>
        <v>2000000</v>
      </c>
      <c r="F949" s="638">
        <v>45608</v>
      </c>
    </row>
    <row r="950" spans="2:6" x14ac:dyDescent="0.25">
      <c r="B950" s="422">
        <v>61709015340026</v>
      </c>
      <c r="C950" s="424" t="s">
        <v>20093</v>
      </c>
      <c r="D950" s="340"/>
      <c r="E950" s="423">
        <f>SUMIF('Inc base'!C:C,'BR 1'!B950,'Inc base'!G:G)</f>
        <v>0</v>
      </c>
      <c r="F950" s="638">
        <v>45608</v>
      </c>
    </row>
    <row r="951" spans="2:6" x14ac:dyDescent="0.25">
      <c r="B951" s="422">
        <v>41710813490013</v>
      </c>
      <c r="C951" s="424" t="s">
        <v>20094</v>
      </c>
      <c r="D951" s="340"/>
      <c r="E951" s="423">
        <f>SUMIF('Inc base'!C:C,'BR 1'!B951,'Inc base'!G:G)</f>
        <v>10000000</v>
      </c>
      <c r="F951" s="638">
        <v>45608</v>
      </c>
    </row>
    <row r="952" spans="2:6" x14ac:dyDescent="0.25">
      <c r="B952" s="422">
        <v>52903015260029</v>
      </c>
      <c r="C952" s="424" t="s">
        <v>20095</v>
      </c>
      <c r="D952" s="340"/>
      <c r="E952" s="423">
        <f>SUMIF('Inc base'!C:C,'BR 1'!B952,'Inc base'!G:G)</f>
        <v>0</v>
      </c>
      <c r="F952" s="638">
        <v>45608</v>
      </c>
    </row>
    <row r="953" spans="2:6" x14ac:dyDescent="0.25">
      <c r="B953" s="422">
        <v>51204015260015</v>
      </c>
      <c r="C953" s="424" t="s">
        <v>20096</v>
      </c>
      <c r="D953" s="340"/>
      <c r="E953" s="423">
        <f>SUMIF('Inc base'!C:C,'BR 1'!B953,'Inc base'!G:G)</f>
        <v>9011000</v>
      </c>
      <c r="F953" s="638">
        <v>45608</v>
      </c>
    </row>
    <row r="954" spans="2:6" x14ac:dyDescent="0.25">
      <c r="B954" s="422">
        <v>41012871921101</v>
      </c>
      <c r="C954" s="424" t="s">
        <v>20097</v>
      </c>
      <c r="D954" s="340"/>
      <c r="E954" s="423">
        <f>SUMIF('Inc base'!C:C,'BR 1'!B954,'Inc base'!G:G)</f>
        <v>8475000</v>
      </c>
      <c r="F954" s="638">
        <v>45608</v>
      </c>
    </row>
    <row r="955" spans="2:6" x14ac:dyDescent="0.25">
      <c r="B955" s="422">
        <v>40705790940014</v>
      </c>
      <c r="C955" s="424" t="s">
        <v>20098</v>
      </c>
      <c r="D955" s="340"/>
      <c r="E955" s="423">
        <f>SUMIF('Inc base'!C:C,'BR 1'!B955,'Inc base'!G:G)</f>
        <v>0</v>
      </c>
      <c r="F955" s="638">
        <v>45608</v>
      </c>
    </row>
    <row r="956" spans="2:6" x14ac:dyDescent="0.25">
      <c r="B956" s="422">
        <v>41406831080025</v>
      </c>
      <c r="C956" s="424" t="s">
        <v>20099</v>
      </c>
      <c r="D956" s="340"/>
      <c r="E956" s="423">
        <f>SUMIF('Inc base'!C:C,'BR 1'!B956,'Inc base'!G:G)</f>
        <v>18000000</v>
      </c>
      <c r="F956" s="638">
        <v>45608</v>
      </c>
    </row>
    <row r="957" spans="2:6" x14ac:dyDescent="0.25">
      <c r="B957" s="422">
        <v>40904783160011</v>
      </c>
      <c r="C957" s="424" t="s">
        <v>19829</v>
      </c>
      <c r="D957" s="340"/>
      <c r="E957" s="423">
        <f>SUMIF('Inc base'!C:C,'BR 1'!B957,'Inc base'!G:G)</f>
        <v>6000000</v>
      </c>
      <c r="F957" s="638">
        <v>45608</v>
      </c>
    </row>
    <row r="958" spans="2:6" x14ac:dyDescent="0.25">
      <c r="B958" s="422">
        <v>41302901120038</v>
      </c>
      <c r="C958" s="424" t="s">
        <v>20100</v>
      </c>
      <c r="D958" s="340"/>
      <c r="E958" s="423">
        <f>SUMIF('Inc base'!C:C,'BR 1'!B958,'Inc base'!G:G)</f>
        <v>18000000</v>
      </c>
      <c r="F958" s="638">
        <v>45608</v>
      </c>
    </row>
    <row r="959" spans="2:6" x14ac:dyDescent="0.25">
      <c r="B959" s="422">
        <v>42512841050020</v>
      </c>
      <c r="C959" s="424" t="s">
        <v>20101</v>
      </c>
      <c r="D959" s="340"/>
      <c r="E959" s="423">
        <f>SUMIF('Inc base'!C:C,'BR 1'!B959,'Inc base'!G:G)</f>
        <v>18000000</v>
      </c>
      <c r="F959" s="638">
        <v>45608</v>
      </c>
    </row>
    <row r="960" spans="2:6" x14ac:dyDescent="0.25">
      <c r="B960" s="422">
        <v>30508931010017</v>
      </c>
      <c r="C960" s="424" t="s">
        <v>20102</v>
      </c>
      <c r="D960" s="340"/>
      <c r="E960" s="423">
        <f>SUMIF('Inc base'!C:C,'BR 1'!B960,'Inc base'!G:G)</f>
        <v>0</v>
      </c>
      <c r="F960" s="638">
        <v>45608</v>
      </c>
    </row>
    <row r="961" spans="2:6" x14ac:dyDescent="0.25">
      <c r="B961" s="422">
        <v>30110995270014</v>
      </c>
      <c r="C961" s="424" t="s">
        <v>20103</v>
      </c>
      <c r="D961" s="340"/>
      <c r="E961" s="423">
        <f>SUMIF('Inc base'!C:C,'BR 1'!B961,'Inc base'!G:G)</f>
        <v>2400000</v>
      </c>
      <c r="F961" s="638">
        <v>45608</v>
      </c>
    </row>
    <row r="962" spans="2:6" x14ac:dyDescent="0.25">
      <c r="B962" s="422">
        <v>61806075280027</v>
      </c>
      <c r="C962" s="424" t="s">
        <v>16498</v>
      </c>
      <c r="D962" s="340"/>
      <c r="E962" s="423">
        <f>SUMIF('Inc base'!C:C,'BR 1'!B962,'Inc base'!G:G)</f>
        <v>12000000</v>
      </c>
      <c r="F962" s="638">
        <v>45608</v>
      </c>
    </row>
    <row r="963" spans="2:6" x14ac:dyDescent="0.25">
      <c r="B963" s="422">
        <v>40408975260010</v>
      </c>
      <c r="C963" s="424" t="s">
        <v>16497</v>
      </c>
      <c r="D963" s="340"/>
      <c r="E963" s="423">
        <f>SUMIF('Inc base'!C:C,'BR 1'!B963,'Inc base'!G:G)</f>
        <v>12000000</v>
      </c>
      <c r="F963" s="638">
        <v>45608</v>
      </c>
    </row>
    <row r="964" spans="2:6" x14ac:dyDescent="0.25">
      <c r="B964" s="422">
        <v>61608075350076</v>
      </c>
      <c r="C964" s="424" t="s">
        <v>16496</v>
      </c>
      <c r="D964" s="340"/>
      <c r="E964" s="423">
        <f>SUMIF('Inc base'!C:C,'BR 1'!B964,'Inc base'!G:G)</f>
        <v>12000000</v>
      </c>
      <c r="F964" s="638">
        <v>45608</v>
      </c>
    </row>
    <row r="965" spans="2:6" x14ac:dyDescent="0.25">
      <c r="B965" s="422">
        <v>52309055260029</v>
      </c>
      <c r="C965" s="424" t="s">
        <v>20104</v>
      </c>
      <c r="D965" s="340"/>
      <c r="E965" s="423">
        <f>SUMIF('Inc base'!C:C,'BR 1'!B965,'Inc base'!G:G)</f>
        <v>2000000</v>
      </c>
      <c r="F965" s="638">
        <v>45608</v>
      </c>
    </row>
    <row r="966" spans="2:6" x14ac:dyDescent="0.25">
      <c r="B966" s="422">
        <v>30912925360037</v>
      </c>
      <c r="C966" s="424" t="s">
        <v>20105</v>
      </c>
      <c r="D966" s="340"/>
      <c r="E966" s="423">
        <f>SUMIF('Inc base'!C:C,'BR 1'!B966,'Inc base'!G:G)</f>
        <v>8950000</v>
      </c>
      <c r="F966" s="638">
        <v>45608</v>
      </c>
    </row>
    <row r="967" spans="2:6" x14ac:dyDescent="0.25">
      <c r="B967" s="422">
        <v>41207881000164</v>
      </c>
      <c r="C967" s="424" t="s">
        <v>20106</v>
      </c>
      <c r="D967" s="340"/>
      <c r="E967" s="423">
        <f>SUMIF('Inc base'!C:C,'BR 1'!B967,'Inc base'!G:G)</f>
        <v>0</v>
      </c>
      <c r="F967" s="638">
        <v>45608</v>
      </c>
    </row>
    <row r="968" spans="2:6" x14ac:dyDescent="0.25">
      <c r="B968" s="422">
        <v>60105075330020</v>
      </c>
      <c r="C968" s="424" t="s">
        <v>20107</v>
      </c>
      <c r="D968" s="340"/>
      <c r="E968" s="423">
        <f>SUMIF('Inc base'!C:C,'BR 1'!B968,'Inc base'!G:G)</f>
        <v>12000000</v>
      </c>
      <c r="F968" s="638">
        <v>45608</v>
      </c>
    </row>
    <row r="969" spans="2:6" x14ac:dyDescent="0.25">
      <c r="B969" s="422">
        <v>30801871070032</v>
      </c>
      <c r="C969" s="424" t="s">
        <v>5515</v>
      </c>
      <c r="D969" s="340"/>
      <c r="E969" s="423">
        <f>SUMIF('Inc base'!C:C,'BR 1'!B969,'Inc base'!G:G)</f>
        <v>18000000</v>
      </c>
      <c r="F969" s="638">
        <v>45608</v>
      </c>
    </row>
    <row r="970" spans="2:6" x14ac:dyDescent="0.25">
      <c r="B970" s="422">
        <v>32907881140089</v>
      </c>
      <c r="C970" s="424" t="s">
        <v>18608</v>
      </c>
      <c r="D970" s="340"/>
      <c r="E970" s="423">
        <f>SUMIF('Inc base'!C:C,'BR 1'!B970,'Inc base'!G:G)</f>
        <v>18000000</v>
      </c>
      <c r="F970" s="638">
        <v>45608</v>
      </c>
    </row>
    <row r="971" spans="2:6" x14ac:dyDescent="0.25">
      <c r="B971" s="422">
        <v>40206851110040</v>
      </c>
      <c r="C971" s="424" t="s">
        <v>20396</v>
      </c>
      <c r="D971" s="340"/>
      <c r="E971" s="423">
        <f>SUMIF('Inc base'!C:C,'BR 1'!B971,'Inc base'!G:G)</f>
        <v>15000000</v>
      </c>
      <c r="F971" s="638">
        <v>45622</v>
      </c>
    </row>
    <row r="972" spans="2:6" x14ac:dyDescent="0.25">
      <c r="B972" s="422">
        <v>41109821050016</v>
      </c>
      <c r="C972" s="424" t="s">
        <v>20401</v>
      </c>
      <c r="D972" s="340"/>
      <c r="E972" s="423">
        <f>SUMIF('Inc base'!C:C,'BR 1'!B972,'Inc base'!G:G)</f>
        <v>0</v>
      </c>
      <c r="F972" s="638">
        <v>45622</v>
      </c>
    </row>
    <row r="973" spans="2:6" x14ac:dyDescent="0.25">
      <c r="B973" s="422">
        <v>63007055280031</v>
      </c>
      <c r="C973" s="424" t="s">
        <v>20406</v>
      </c>
      <c r="D973" s="340"/>
      <c r="E973" s="423">
        <f>SUMIF('Inc base'!C:C,'BR 1'!B973,'Inc base'!G:G)</f>
        <v>10000000</v>
      </c>
      <c r="F973" s="638">
        <v>45622</v>
      </c>
    </row>
    <row r="974" spans="2:6" x14ac:dyDescent="0.25">
      <c r="B974" s="422">
        <v>42711911050074</v>
      </c>
      <c r="C974" s="424" t="s">
        <v>20384</v>
      </c>
      <c r="D974" s="340"/>
      <c r="E974" s="423">
        <f>SUMIF('Inc base'!C:C,'BR 1'!B974,'Inc base'!G:G)</f>
        <v>7500000</v>
      </c>
      <c r="F974" s="638">
        <v>45622</v>
      </c>
    </row>
    <row r="975" spans="2:6" x14ac:dyDescent="0.25">
      <c r="B975" s="422">
        <v>31005961000010</v>
      </c>
      <c r="C975" s="424" t="s">
        <v>20413</v>
      </c>
      <c r="D975" s="340"/>
      <c r="E975" s="423">
        <f>SUMIF('Inc base'!C:C,'BR 1'!B975,'Inc base'!G:G)</f>
        <v>16850000</v>
      </c>
      <c r="F975" s="638">
        <v>45622</v>
      </c>
    </row>
    <row r="976" spans="2:6" x14ac:dyDescent="0.25">
      <c r="B976" s="422">
        <v>31105832340044</v>
      </c>
      <c r="C976" s="424" t="s">
        <v>20419</v>
      </c>
      <c r="D976" s="340"/>
      <c r="E976" s="423">
        <f>SUMIF('Inc base'!C:C,'BR 1'!B976,'Inc base'!G:G)</f>
        <v>11224000</v>
      </c>
      <c r="F976" s="638">
        <v>45622</v>
      </c>
    </row>
    <row r="977" spans="2:6" x14ac:dyDescent="0.25">
      <c r="B977" s="422">
        <v>32104882390068</v>
      </c>
      <c r="C977" s="424" t="s">
        <v>20422</v>
      </c>
      <c r="D977" s="340"/>
      <c r="E977" s="423">
        <f>SUMIF('Inc base'!C:C,'BR 1'!B977,'Inc base'!G:G)</f>
        <v>8900000</v>
      </c>
      <c r="F977" s="638">
        <v>45622</v>
      </c>
    </row>
    <row r="978" spans="2:6" x14ac:dyDescent="0.25">
      <c r="B978" s="422">
        <v>52405015350017</v>
      </c>
      <c r="C978" s="424" t="s">
        <v>20426</v>
      </c>
      <c r="D978" s="340"/>
      <c r="E978" s="423">
        <f>SUMIF('Inc base'!C:C,'BR 1'!B978,'Inc base'!G:G)</f>
        <v>18000000</v>
      </c>
      <c r="F978" s="638">
        <v>45622</v>
      </c>
    </row>
    <row r="979" spans="2:6" x14ac:dyDescent="0.25">
      <c r="B979" s="422">
        <v>62109025340037</v>
      </c>
      <c r="C979" s="424" t="s">
        <v>20432</v>
      </c>
      <c r="D979" s="340"/>
      <c r="E979" s="423">
        <f>SUMIF('Inc base'!C:C,'BR 1'!B979,'Inc base'!G:G)</f>
        <v>0</v>
      </c>
      <c r="F979" s="638">
        <v>45622</v>
      </c>
    </row>
    <row r="980" spans="2:6" x14ac:dyDescent="0.25">
      <c r="B980" s="422">
        <v>43007865760019</v>
      </c>
      <c r="C980" s="424" t="s">
        <v>20435</v>
      </c>
      <c r="D980" s="340"/>
      <c r="E980" s="423">
        <f>SUMIF('Inc base'!C:C,'BR 1'!B980,'Inc base'!G:G)</f>
        <v>18000000</v>
      </c>
      <c r="F980" s="638">
        <v>45622</v>
      </c>
    </row>
    <row r="981" spans="2:6" x14ac:dyDescent="0.25">
      <c r="B981" s="422">
        <v>40212995840020</v>
      </c>
      <c r="C981" s="424" t="s">
        <v>20322</v>
      </c>
      <c r="D981" s="340"/>
      <c r="E981" s="423">
        <f>SUMIF('Inc base'!C:C,'BR 1'!B981,'Inc base'!G:G)</f>
        <v>9000000</v>
      </c>
      <c r="F981" s="638">
        <v>45622</v>
      </c>
    </row>
    <row r="982" spans="2:6" x14ac:dyDescent="0.25">
      <c r="B982" s="422">
        <v>42806933450060</v>
      </c>
      <c r="C982" s="424" t="s">
        <v>20444</v>
      </c>
      <c r="D982" s="340"/>
      <c r="E982" s="423">
        <f>SUMIF('Inc base'!C:C,'BR 1'!B982,'Inc base'!G:G)</f>
        <v>18000000</v>
      </c>
      <c r="F982" s="638">
        <v>45622</v>
      </c>
    </row>
    <row r="983" spans="2:6" x14ac:dyDescent="0.25">
      <c r="B983" s="422">
        <v>32001951000083</v>
      </c>
      <c r="C983" s="424" t="s">
        <v>20450</v>
      </c>
      <c r="D983" s="340"/>
      <c r="E983" s="423">
        <f>SUMIF('Inc base'!C:C,'BR 1'!B983,'Inc base'!G:G)</f>
        <v>10000000</v>
      </c>
      <c r="F983" s="638">
        <v>45622</v>
      </c>
    </row>
    <row r="984" spans="2:6" x14ac:dyDescent="0.25">
      <c r="B984" s="422">
        <v>41107910190010</v>
      </c>
      <c r="C984" s="424" t="s">
        <v>20455</v>
      </c>
      <c r="D984" s="340"/>
      <c r="E984" s="423">
        <f>SUMIF('Inc base'!C:C,'BR 1'!B984,'Inc base'!G:G)</f>
        <v>6000000</v>
      </c>
      <c r="F984" s="638">
        <v>45622</v>
      </c>
    </row>
    <row r="985" spans="2:6" x14ac:dyDescent="0.25">
      <c r="B985" s="422">
        <v>40308811120039</v>
      </c>
      <c r="C985" s="424" t="s">
        <v>20468</v>
      </c>
      <c r="D985" s="340"/>
      <c r="E985" s="423">
        <f>SUMIF('Inc base'!C:C,'BR 1'!B985,'Inc base'!G:G)</f>
        <v>10500000</v>
      </c>
      <c r="F985" s="638">
        <v>45622</v>
      </c>
    </row>
    <row r="986" spans="2:6" x14ac:dyDescent="0.25">
      <c r="B986" s="422">
        <v>51311065260071</v>
      </c>
      <c r="C986" s="424" t="s">
        <v>20390</v>
      </c>
      <c r="D986" s="340"/>
      <c r="E986" s="423">
        <f>SUMIF('Inc base'!C:C,'BR 1'!B986,'Inc base'!G:G)</f>
        <v>8999776</v>
      </c>
      <c r="F986" s="638">
        <v>45622</v>
      </c>
    </row>
    <row r="987" spans="2:6" x14ac:dyDescent="0.25">
      <c r="B987" s="422">
        <v>41106985290012</v>
      </c>
      <c r="C987" s="424" t="s">
        <v>20386</v>
      </c>
      <c r="D987" s="340"/>
      <c r="E987" s="423">
        <f>SUMIF('Inc base'!C:C,'BR 1'!B987,'Inc base'!G:G)</f>
        <v>10600000</v>
      </c>
      <c r="F987" s="638">
        <v>45622</v>
      </c>
    </row>
    <row r="988" spans="2:6" x14ac:dyDescent="0.25">
      <c r="B988" s="422">
        <v>62705075330015</v>
      </c>
      <c r="C988" s="424" t="s">
        <v>20479</v>
      </c>
      <c r="D988" s="340"/>
      <c r="E988" s="423">
        <f>SUMIF('Inc base'!C:C,'BR 1'!B988,'Inc base'!G:G)</f>
        <v>10365000</v>
      </c>
      <c r="F988" s="638">
        <v>45622</v>
      </c>
    </row>
    <row r="989" spans="2:6" x14ac:dyDescent="0.25">
      <c r="B989" s="422">
        <v>40904935360016</v>
      </c>
      <c r="C989" s="424" t="s">
        <v>20484</v>
      </c>
      <c r="D989" s="340"/>
      <c r="E989" s="423">
        <f>SUMIF('Inc base'!C:C,'BR 1'!B989,'Inc base'!G:G)</f>
        <v>10800000</v>
      </c>
      <c r="F989" s="638">
        <v>45622</v>
      </c>
    </row>
    <row r="990" spans="2:6" x14ac:dyDescent="0.25">
      <c r="B990" s="422">
        <v>62510075280019</v>
      </c>
      <c r="C990" s="424" t="s">
        <v>20497</v>
      </c>
      <c r="D990" s="340"/>
      <c r="E990" s="423">
        <f>SUMIF('Inc base'!C:C,'BR 1'!B990,'Inc base'!G:G)</f>
        <v>7500000</v>
      </c>
      <c r="F990" s="638">
        <v>45637</v>
      </c>
    </row>
    <row r="991" spans="2:6" x14ac:dyDescent="0.25">
      <c r="B991" s="422">
        <v>61909075330023</v>
      </c>
      <c r="C991" s="424" t="s">
        <v>20520</v>
      </c>
      <c r="D991" s="340"/>
      <c r="E991" s="423">
        <f>SUMIF('Inc base'!C:C,'BR 1'!B991,'Inc base'!G:G)</f>
        <v>15000000</v>
      </c>
      <c r="F991" s="638">
        <v>45637</v>
      </c>
    </row>
    <row r="992" spans="2:6" x14ac:dyDescent="0.25">
      <c r="B992" s="422">
        <v>42301921000082</v>
      </c>
      <c r="C992" s="424" t="s">
        <v>20525</v>
      </c>
      <c r="D992" s="340"/>
      <c r="E992" s="423">
        <f>SUMIF('Inc base'!C:C,'BR 1'!B992,'Inc base'!G:G)</f>
        <v>18000000</v>
      </c>
      <c r="F992" s="638">
        <v>45637</v>
      </c>
    </row>
    <row r="993" spans="2:6" x14ac:dyDescent="0.25">
      <c r="B993" s="422">
        <v>30603871140029</v>
      </c>
      <c r="C993" s="424" t="s">
        <v>20530</v>
      </c>
      <c r="D993" s="340"/>
      <c r="E993" s="423">
        <f>SUMIF('Inc base'!C:C,'BR 1'!B993,'Inc base'!G:G)</f>
        <v>9000000</v>
      </c>
      <c r="F993" s="638">
        <v>45637</v>
      </c>
    </row>
    <row r="994" spans="2:6" x14ac:dyDescent="0.25">
      <c r="B994" s="422">
        <v>42801836860019</v>
      </c>
      <c r="C994" s="424" t="s">
        <v>20536</v>
      </c>
      <c r="D994" s="340"/>
      <c r="E994" s="423">
        <f>SUMIF('Inc base'!C:C,'BR 1'!B994,'Inc base'!G:G)</f>
        <v>11500000</v>
      </c>
      <c r="F994" s="638">
        <v>45637</v>
      </c>
    </row>
    <row r="995" spans="2:6" x14ac:dyDescent="0.25">
      <c r="B995" s="422">
        <v>30312966390026</v>
      </c>
      <c r="C995" s="424" t="s">
        <v>20502</v>
      </c>
      <c r="D995" s="340"/>
      <c r="E995" s="423">
        <f>SUMIF('Inc base'!C:C,'BR 1'!B995,'Inc base'!G:G)</f>
        <v>18000000</v>
      </c>
      <c r="F995" s="638">
        <v>45637</v>
      </c>
    </row>
    <row r="996" spans="2:6" x14ac:dyDescent="0.25">
      <c r="B996" s="422">
        <v>33112995320039</v>
      </c>
      <c r="C996" s="424" t="s">
        <v>20546</v>
      </c>
      <c r="D996" s="340"/>
      <c r="E996" s="423">
        <f>SUMIF('Inc base'!C:C,'BR 1'!B996,'Inc base'!G:G)</f>
        <v>18000000</v>
      </c>
      <c r="F996" s="638">
        <v>45637</v>
      </c>
    </row>
    <row r="997" spans="2:6" x14ac:dyDescent="0.25">
      <c r="B997" s="422">
        <v>51105025300013</v>
      </c>
      <c r="C997" s="424" t="s">
        <v>20499</v>
      </c>
      <c r="D997" s="340"/>
      <c r="E997" s="423">
        <f>SUMIF('Inc base'!C:C,'BR 1'!B997,'Inc base'!G:G)</f>
        <v>18000000</v>
      </c>
      <c r="F997" s="638">
        <v>45637</v>
      </c>
    </row>
    <row r="998" spans="2:6" x14ac:dyDescent="0.25">
      <c r="B998" s="422">
        <v>30604941010044</v>
      </c>
      <c r="C998" s="424" t="s">
        <v>20563</v>
      </c>
      <c r="D998" s="340"/>
      <c r="E998" s="423">
        <f>SUMIF('Inc base'!C:C,'BR 1'!B998,'Inc base'!G:G)</f>
        <v>18000000</v>
      </c>
      <c r="F998" s="638">
        <v>45645</v>
      </c>
    </row>
    <row r="999" spans="2:6" x14ac:dyDescent="0.25">
      <c r="B999" s="422">
        <v>60603025290025</v>
      </c>
      <c r="C999" s="424" t="s">
        <v>20566</v>
      </c>
      <c r="D999" s="340"/>
      <c r="E999" s="423">
        <f>SUMIF('Inc base'!C:C,'BR 1'!B999,'Inc base'!G:G)</f>
        <v>9000000</v>
      </c>
      <c r="F999" s="638">
        <v>45645</v>
      </c>
    </row>
    <row r="1000" spans="2:6" x14ac:dyDescent="0.25">
      <c r="B1000" s="422">
        <v>41103931000028</v>
      </c>
      <c r="C1000" s="424" t="s">
        <v>20572</v>
      </c>
      <c r="D1000" s="340"/>
      <c r="E1000" s="423">
        <f>SUMIF('Inc base'!C:C,'BR 1'!B1000,'Inc base'!G:G)</f>
        <v>18000000</v>
      </c>
      <c r="F1000" s="638">
        <v>45645</v>
      </c>
    </row>
    <row r="1001" spans="2:6" x14ac:dyDescent="0.25">
      <c r="B1001" s="422">
        <v>52309035310045</v>
      </c>
      <c r="C1001" s="424" t="s">
        <v>20577</v>
      </c>
      <c r="D1001" s="340"/>
      <c r="E1001" s="423">
        <f>SUMIF('Inc base'!C:C,'BR 1'!B1001,'Inc base'!G:G)</f>
        <v>9000000</v>
      </c>
      <c r="F1001" s="638">
        <v>45645</v>
      </c>
    </row>
    <row r="1002" spans="2:6" x14ac:dyDescent="0.25">
      <c r="B1002" s="422">
        <v>32003785360016</v>
      </c>
      <c r="C1002" s="424" t="s">
        <v>20583</v>
      </c>
      <c r="D1002" s="340"/>
      <c r="E1002" s="423">
        <f>SUMIF('Inc base'!C:C,'BR 1'!B1002,'Inc base'!G:G)</f>
        <v>16000000</v>
      </c>
      <c r="F1002" s="638">
        <v>45645</v>
      </c>
    </row>
    <row r="1003" spans="2:6" x14ac:dyDescent="0.25">
      <c r="B1003" s="422">
        <v>30208861150044</v>
      </c>
      <c r="C1003" s="424" t="s">
        <v>20589</v>
      </c>
      <c r="D1003" s="340"/>
      <c r="E1003" s="423">
        <f>SUMIF('Inc base'!C:C,'BR 1'!B1003,'Inc base'!G:G)</f>
        <v>18000000</v>
      </c>
      <c r="F1003" s="638">
        <v>45645</v>
      </c>
    </row>
    <row r="1004" spans="2:6" x14ac:dyDescent="0.25">
      <c r="B1004" s="422">
        <v>42902881140036</v>
      </c>
      <c r="C1004" s="424" t="s">
        <v>20595</v>
      </c>
      <c r="D1004" s="340"/>
      <c r="E1004" s="423">
        <f>SUMIF('Inc base'!C:C,'BR 1'!B1004,'Inc base'!G:G)</f>
        <v>10000000</v>
      </c>
      <c r="F1004" s="638">
        <v>45645</v>
      </c>
    </row>
    <row r="1005" spans="2:6" x14ac:dyDescent="0.25">
      <c r="B1005" s="422">
        <v>52002065330046</v>
      </c>
      <c r="C1005" s="424" t="s">
        <v>20610</v>
      </c>
      <c r="D1005" s="340"/>
      <c r="E1005" s="423">
        <f>SUMIF('Inc base'!C:C,'BR 1'!B1005,'Inc base'!G:G)</f>
        <v>15000000</v>
      </c>
      <c r="F1005" s="638">
        <v>45645</v>
      </c>
    </row>
    <row r="1006" spans="2:6" x14ac:dyDescent="0.25">
      <c r="B1006" s="422">
        <v>43007892330023</v>
      </c>
      <c r="C1006" s="424" t="s">
        <v>20613</v>
      </c>
      <c r="D1006" s="340"/>
      <c r="E1006" s="423">
        <f>SUMIF('Inc base'!C:C,'BR 1'!B1006,'Inc base'!G:G)</f>
        <v>10000000</v>
      </c>
      <c r="F1006" s="638">
        <v>45645</v>
      </c>
    </row>
    <row r="1007" spans="2:6" x14ac:dyDescent="0.25">
      <c r="B1007" s="422">
        <v>51806005380046</v>
      </c>
      <c r="C1007" s="424" t="s">
        <v>20633</v>
      </c>
      <c r="D1007" s="340"/>
      <c r="E1007" s="423">
        <f>SUMIF('Inc base'!C:C,'BR 1'!B1007,'Inc base'!G:G)</f>
        <v>17000000</v>
      </c>
      <c r="F1007" s="638">
        <v>45669</v>
      </c>
    </row>
    <row r="1008" spans="2:6" x14ac:dyDescent="0.25">
      <c r="B1008" s="422">
        <v>30309925380015</v>
      </c>
      <c r="C1008" s="424" t="s">
        <v>20637</v>
      </c>
      <c r="D1008" s="340"/>
      <c r="E1008" s="423">
        <f>SUMIF('Inc base'!C:C,'BR 1'!B1008,'Inc base'!G:G)</f>
        <v>18000000</v>
      </c>
      <c r="F1008" s="638"/>
    </row>
    <row r="1009" spans="2:6" x14ac:dyDescent="0.25">
      <c r="B1009" s="422">
        <v>33101861140037</v>
      </c>
      <c r="C1009" s="424" t="s">
        <v>20641</v>
      </c>
      <c r="D1009" s="340"/>
      <c r="E1009" s="423">
        <f>SUMIF('Inc base'!C:C,'BR 1'!B1009,'Inc base'!G:G)</f>
        <v>18000000</v>
      </c>
      <c r="F1009" s="638"/>
    </row>
    <row r="1010" spans="2:6" x14ac:dyDescent="0.25">
      <c r="B1010" s="422">
        <v>30907965310038</v>
      </c>
      <c r="C1010" s="424" t="s">
        <v>20645</v>
      </c>
      <c r="D1010" s="340"/>
      <c r="E1010" s="423">
        <f>SUMIF('Inc base'!C:C,'BR 1'!B1010,'Inc base'!G:G)</f>
        <v>10000000</v>
      </c>
      <c r="F1010" s="638"/>
    </row>
    <row r="1011" spans="2:6" x14ac:dyDescent="0.25">
      <c r="B1011" s="422">
        <v>32808842330074</v>
      </c>
      <c r="C1011" s="424" t="s">
        <v>20650</v>
      </c>
      <c r="D1011" s="340"/>
      <c r="E1011" s="423">
        <f>SUMIF('Inc base'!C:C,'BR 1'!B1011,'Inc base'!G:G)</f>
        <v>10000000</v>
      </c>
      <c r="F1011" s="638"/>
    </row>
    <row r="1012" spans="2:6" x14ac:dyDescent="0.25">
      <c r="B1012" s="422">
        <v>52702025260021</v>
      </c>
      <c r="C1012" s="424" t="s">
        <v>20655</v>
      </c>
      <c r="D1012" s="340"/>
      <c r="E1012" s="423">
        <f>SUMIF('Inc base'!C:C,'BR 1'!B1012,'Inc base'!G:G)</f>
        <v>9000000</v>
      </c>
      <c r="F1012" s="638"/>
    </row>
    <row r="1013" spans="2:6" x14ac:dyDescent="0.25">
      <c r="B1013" s="422">
        <v>31406820920025</v>
      </c>
      <c r="C1013" s="424" t="s">
        <v>20660</v>
      </c>
      <c r="D1013" s="340"/>
      <c r="E1013" s="423">
        <f>SUMIF('Inc base'!C:C,'BR 1'!B1013,'Inc base'!G:G)</f>
        <v>13200000</v>
      </c>
      <c r="F1013" s="638"/>
    </row>
    <row r="1014" spans="2:6" x14ac:dyDescent="0.25">
      <c r="B1014" s="422">
        <v>41210831140049</v>
      </c>
      <c r="C1014" s="424" t="s">
        <v>20665</v>
      </c>
      <c r="D1014" s="340"/>
      <c r="E1014" s="423">
        <f>SUMIF('Inc base'!C:C,'BR 1'!B1014,'Inc base'!G:G)</f>
        <v>18000000</v>
      </c>
      <c r="F1014" s="638"/>
    </row>
    <row r="1015" spans="2:6" x14ac:dyDescent="0.25">
      <c r="B1015" s="422">
        <v>41204911000112</v>
      </c>
      <c r="C1015" s="424" t="s">
        <v>20669</v>
      </c>
      <c r="D1015" s="340"/>
      <c r="E1015" s="423">
        <f>SUMIF('Inc base'!C:C,'BR 1'!B1015,'Inc base'!G:G)</f>
        <v>18000000</v>
      </c>
      <c r="F1015" s="638"/>
    </row>
    <row r="1016" spans="2:6" x14ac:dyDescent="0.25">
      <c r="B1016" s="422">
        <v>30311881140024</v>
      </c>
      <c r="C1016" s="424" t="s">
        <v>20674</v>
      </c>
      <c r="D1016" s="340"/>
      <c r="E1016" s="423">
        <f>SUMIF('Inc base'!C:C,'BR 1'!B1016,'Inc base'!G:G)</f>
        <v>18000000</v>
      </c>
      <c r="F1016" s="638"/>
    </row>
    <row r="1017" spans="2:6" x14ac:dyDescent="0.25">
      <c r="B1017" s="422">
        <v>42008851000035</v>
      </c>
      <c r="C1017" s="424" t="s">
        <v>20679</v>
      </c>
      <c r="D1017" s="340"/>
      <c r="E1017" s="423">
        <f>SUMIF('Inc base'!C:C,'BR 1'!B1017,'Inc base'!G:G)</f>
        <v>0</v>
      </c>
      <c r="F1017" s="638"/>
    </row>
    <row r="1018" spans="2:6" x14ac:dyDescent="0.25">
      <c r="B1018" s="422">
        <v>30709863160014</v>
      </c>
      <c r="C1018" s="424" t="s">
        <v>20684</v>
      </c>
      <c r="D1018" s="340"/>
      <c r="E1018" s="423">
        <f>SUMIF('Inc base'!C:C,'BR 1'!B1018,'Inc base'!G:G)</f>
        <v>9000000</v>
      </c>
      <c r="F1018" s="638"/>
    </row>
    <row r="1019" spans="2:6" x14ac:dyDescent="0.25">
      <c r="B1019" s="422">
        <v>30104852330076</v>
      </c>
      <c r="C1019" s="424" t="s">
        <v>20688</v>
      </c>
      <c r="D1019" s="340"/>
      <c r="E1019" s="423">
        <f>SUMIF('Inc base'!C:C,'BR 1'!B1019,'Inc base'!G:G)</f>
        <v>27500000</v>
      </c>
      <c r="F1019" s="638"/>
    </row>
    <row r="1020" spans="2:6" x14ac:dyDescent="0.25">
      <c r="B1020" s="422">
        <v>61710005380034</v>
      </c>
      <c r="C1020" s="424" t="s">
        <v>20692</v>
      </c>
      <c r="D1020" s="340"/>
      <c r="E1020" s="423">
        <f>SUMIF('Inc base'!C:C,'BR 1'!B1020,'Inc base'!G:G)</f>
        <v>10000000</v>
      </c>
      <c r="F1020" s="638"/>
    </row>
    <row r="1021" spans="2:6" x14ac:dyDescent="0.25">
      <c r="B1021" s="422">
        <v>42102872330015</v>
      </c>
      <c r="C1021" s="424" t="s">
        <v>20695</v>
      </c>
      <c r="D1021" s="340"/>
      <c r="E1021" s="423">
        <f>SUMIF('Inc base'!C:C,'BR 1'!B1021,'Inc base'!G:G)</f>
        <v>0</v>
      </c>
      <c r="F1021" s="638"/>
    </row>
    <row r="1022" spans="2:6" x14ac:dyDescent="0.25">
      <c r="B1022" s="422">
        <v>41505911140100</v>
      </c>
      <c r="C1022" s="424" t="s">
        <v>20788</v>
      </c>
      <c r="D1022" s="340"/>
      <c r="E1022" s="423">
        <f>SUMIF('Inc base'!C:C,'BR 1'!B1022,'Inc base'!G:G)</f>
        <v>10000000</v>
      </c>
      <c r="F1022" s="638">
        <v>45697</v>
      </c>
    </row>
    <row r="1023" spans="2:6" x14ac:dyDescent="0.25">
      <c r="B1023" s="422">
        <v>32012911110014</v>
      </c>
      <c r="C1023" s="424" t="s">
        <v>20792</v>
      </c>
      <c r="D1023" s="340"/>
      <c r="E1023" s="423">
        <f>SUMIF('Inc base'!C:C,'BR 1'!B1023,'Inc base'!G:G)</f>
        <v>18000000</v>
      </c>
      <c r="F1023" s="638"/>
    </row>
    <row r="1024" spans="2:6" x14ac:dyDescent="0.25">
      <c r="B1024" s="422">
        <v>31111941000036</v>
      </c>
      <c r="C1024" s="424" t="s">
        <v>20795</v>
      </c>
      <c r="D1024" s="340"/>
      <c r="E1024" s="423">
        <f>SUMIF('Inc base'!C:C,'BR 1'!B1024,'Inc base'!G:G)</f>
        <v>0</v>
      </c>
      <c r="F1024" s="638"/>
    </row>
    <row r="1025" spans="2:6" x14ac:dyDescent="0.25">
      <c r="B1025" s="422">
        <v>32311863500011</v>
      </c>
      <c r="C1025" s="424" t="s">
        <v>20797</v>
      </c>
      <c r="D1025" s="340"/>
      <c r="E1025" s="423">
        <f>SUMIF('Inc base'!C:C,'BR 1'!B1025,'Inc base'!G:G)</f>
        <v>0</v>
      </c>
      <c r="F1025" s="638"/>
    </row>
    <row r="1026" spans="2:6" x14ac:dyDescent="0.25">
      <c r="B1026" s="422">
        <v>62908035360019</v>
      </c>
      <c r="C1026" s="424" t="s">
        <v>20802</v>
      </c>
      <c r="D1026" s="340"/>
      <c r="E1026" s="423">
        <f>SUMIF('Inc base'!C:C,'BR 1'!B1026,'Inc base'!G:G)</f>
        <v>0</v>
      </c>
      <c r="F1026" s="638"/>
    </row>
    <row r="1027" spans="2:6" x14ac:dyDescent="0.25">
      <c r="B1027" s="422">
        <v>42211851000057</v>
      </c>
      <c r="C1027" s="424" t="s">
        <v>20805</v>
      </c>
      <c r="D1027" s="340"/>
      <c r="E1027" s="423">
        <f>SUMIF('Inc base'!C:C,'BR 1'!B1027,'Inc base'!G:G)</f>
        <v>18000000</v>
      </c>
      <c r="F1027" s="638"/>
    </row>
    <row r="1028" spans="2:6" x14ac:dyDescent="0.25">
      <c r="B1028" s="422">
        <v>40504851090035</v>
      </c>
      <c r="C1028" s="424" t="s">
        <v>20809</v>
      </c>
      <c r="D1028" s="340"/>
      <c r="E1028" s="423">
        <f>SUMIF('Inc base'!C:C,'BR 1'!B1028,'Inc base'!G:G)</f>
        <v>18000000</v>
      </c>
      <c r="F1028" s="638"/>
    </row>
    <row r="1029" spans="2:6" x14ac:dyDescent="0.25">
      <c r="B1029" s="422">
        <v>42409871040010</v>
      </c>
      <c r="C1029" s="424" t="s">
        <v>20813</v>
      </c>
      <c r="D1029" s="340"/>
      <c r="E1029" s="423">
        <f>SUMIF('Inc base'!C:C,'BR 1'!B1029,'Inc base'!G:G)</f>
        <v>18000000</v>
      </c>
      <c r="F1029" s="638"/>
    </row>
    <row r="1030" spans="2:6" x14ac:dyDescent="0.25">
      <c r="B1030" s="422">
        <v>30812931050055</v>
      </c>
      <c r="C1030" s="424" t="s">
        <v>20818</v>
      </c>
      <c r="D1030" s="340"/>
      <c r="E1030" s="423">
        <f>SUMIF('Inc base'!C:C,'BR 1'!B1030,'Inc base'!G:G)</f>
        <v>10000000</v>
      </c>
      <c r="F1030" s="638"/>
    </row>
    <row r="1031" spans="2:6" x14ac:dyDescent="0.25">
      <c r="B1031" s="422">
        <v>40705965300016</v>
      </c>
      <c r="C1031" s="424" t="s">
        <v>20825</v>
      </c>
      <c r="D1031" s="340"/>
      <c r="E1031" s="423">
        <f>SUMIF('Inc base'!C:C,'BR 1'!B1031,'Inc base'!G:G)</f>
        <v>12000000</v>
      </c>
      <c r="F1031" s="638"/>
    </row>
    <row r="1032" spans="2:6" x14ac:dyDescent="0.25">
      <c r="B1032" s="422">
        <v>40605911050058</v>
      </c>
      <c r="C1032" s="424" t="s">
        <v>20829</v>
      </c>
      <c r="D1032" s="340"/>
      <c r="E1032" s="423">
        <f>SUMIF('Inc base'!C:C,'BR 1'!B1032,'Inc base'!G:G)</f>
        <v>12000000</v>
      </c>
      <c r="F1032" s="638"/>
    </row>
    <row r="1033" spans="2:6" x14ac:dyDescent="0.25">
      <c r="B1033" s="422">
        <v>32005892350076</v>
      </c>
      <c r="C1033" s="424" t="s">
        <v>21021</v>
      </c>
      <c r="D1033" s="340"/>
      <c r="E1033" s="423">
        <f>SUMIF('Inc base'!C:C,'BR 1'!B1033,'Inc base'!G:G)</f>
        <v>18000000</v>
      </c>
      <c r="F1033" s="638"/>
    </row>
    <row r="1034" spans="2:6" x14ac:dyDescent="0.25">
      <c r="B1034" s="422">
        <v>31412911070030</v>
      </c>
      <c r="C1034" s="424" t="s">
        <v>21027</v>
      </c>
      <c r="D1034" s="340"/>
      <c r="E1034" s="423">
        <f>SUMIF('Inc base'!C:C,'BR 1'!B1034,'Inc base'!G:G)</f>
        <v>0</v>
      </c>
      <c r="F1034" s="638"/>
    </row>
    <row r="1035" spans="2:6" x14ac:dyDescent="0.25">
      <c r="B1035" s="422">
        <v>30309985300011</v>
      </c>
      <c r="C1035" s="424" t="s">
        <v>21031</v>
      </c>
      <c r="D1035" s="340"/>
      <c r="E1035" s="423">
        <f>SUMIF('Inc base'!C:C,'BR 1'!B1035,'Inc base'!G:G)</f>
        <v>0</v>
      </c>
      <c r="F1035" s="638"/>
    </row>
    <row r="1036" spans="2:6" x14ac:dyDescent="0.25">
      <c r="B1036" s="422">
        <v>52606026170014</v>
      </c>
      <c r="C1036" s="424" t="s">
        <v>21035</v>
      </c>
      <c r="D1036" s="340"/>
      <c r="E1036" s="423">
        <f>SUMIF('Inc base'!C:C,'BR 1'!B1036,'Inc base'!G:G)</f>
        <v>0</v>
      </c>
      <c r="F1036" s="638"/>
    </row>
    <row r="1037" spans="2:6" x14ac:dyDescent="0.25">
      <c r="B1037" s="422">
        <v>32209965310026</v>
      </c>
      <c r="C1037" s="424" t="s">
        <v>21039</v>
      </c>
      <c r="D1037" s="340"/>
      <c r="E1037" s="423">
        <f>SUMIF('Inc base'!C:C,'BR 1'!B1037,'Inc base'!G:G)</f>
        <v>0</v>
      </c>
      <c r="F1037" s="638"/>
    </row>
    <row r="1038" spans="2:6" x14ac:dyDescent="0.25">
      <c r="B1038" s="422">
        <v>30608951010036</v>
      </c>
      <c r="C1038" s="424" t="s">
        <v>21042</v>
      </c>
      <c r="D1038" s="340"/>
      <c r="E1038" s="423">
        <f>SUMIF('Inc base'!C:C,'BR 1'!B1038,'Inc base'!G:G)</f>
        <v>9000000</v>
      </c>
      <c r="F1038" s="638"/>
    </row>
    <row r="1039" spans="2:6" x14ac:dyDescent="0.25">
      <c r="B1039" s="422">
        <v>42205911140030</v>
      </c>
      <c r="C1039" s="424" t="s">
        <v>21049</v>
      </c>
      <c r="D1039" s="340"/>
      <c r="E1039" s="423">
        <f>SUMIF('Inc base'!C:C,'BR 1'!B1039,'Inc base'!G:G)</f>
        <v>18000000</v>
      </c>
      <c r="F1039" s="638"/>
    </row>
    <row r="1040" spans="2:6" x14ac:dyDescent="0.25">
      <c r="B1040" s="422">
        <v>41308975360013</v>
      </c>
      <c r="C1040" s="424" t="s">
        <v>21053</v>
      </c>
      <c r="D1040" s="340"/>
      <c r="E1040" s="423">
        <f>SUMIF('Inc base'!C:C,'BR 1'!B1040,'Inc base'!G:G)</f>
        <v>18000000</v>
      </c>
      <c r="F1040" s="638"/>
    </row>
    <row r="1041" spans="2:6" x14ac:dyDescent="0.25">
      <c r="B1041" s="422">
        <v>40103901090089</v>
      </c>
      <c r="C1041" s="424" t="s">
        <v>21057</v>
      </c>
      <c r="D1041" s="340"/>
      <c r="E1041" s="423">
        <f>SUMIF('Inc base'!C:C,'BR 1'!B1041,'Inc base'!G:G)</f>
        <v>9000000</v>
      </c>
      <c r="F1041" s="638"/>
    </row>
    <row r="1042" spans="2:6" x14ac:dyDescent="0.25">
      <c r="B1042" s="422">
        <v>41906912340087</v>
      </c>
      <c r="C1042" s="424" t="s">
        <v>21063</v>
      </c>
      <c r="D1042" s="340"/>
      <c r="E1042" s="423">
        <f>SUMIF('Inc base'!C:C,'BR 1'!B1042,'Inc base'!G:G)</f>
        <v>18000000</v>
      </c>
      <c r="F1042" s="638"/>
    </row>
    <row r="1043" spans="2:6" x14ac:dyDescent="0.25">
      <c r="B1043" s="422">
        <v>41905892330044</v>
      </c>
      <c r="C1043" s="424" t="s">
        <v>21068</v>
      </c>
      <c r="D1043" s="340"/>
      <c r="E1043" s="423">
        <f>SUMIF('Inc base'!C:C,'BR 1'!B1043,'Inc base'!G:G)</f>
        <v>18000000</v>
      </c>
      <c r="F1043" s="638"/>
    </row>
    <row r="1044" spans="2:6" x14ac:dyDescent="0.25">
      <c r="B1044" s="422">
        <v>31405955290021</v>
      </c>
      <c r="C1044" s="424" t="s">
        <v>21127</v>
      </c>
      <c r="D1044" s="340"/>
      <c r="E1044" s="423">
        <f>SUMIF('Inc base'!C:C,'BR 1'!B1044,'Inc base'!G:G)</f>
        <v>0</v>
      </c>
      <c r="F1044" s="638"/>
    </row>
    <row r="1045" spans="2:6" x14ac:dyDescent="0.25">
      <c r="B1045" s="422">
        <v>32002741140024</v>
      </c>
      <c r="C1045" s="424" t="s">
        <v>21130</v>
      </c>
      <c r="D1045" s="340"/>
      <c r="E1045" s="423">
        <f>SUMIF('Inc base'!C:C,'BR 1'!B1045,'Inc base'!G:G)</f>
        <v>3000000</v>
      </c>
      <c r="F1045" s="638"/>
    </row>
    <row r="1046" spans="2:6" x14ac:dyDescent="0.25">
      <c r="B1046" s="422">
        <v>51809035300019</v>
      </c>
      <c r="C1046" s="424" t="s">
        <v>21134</v>
      </c>
      <c r="D1046" s="340"/>
      <c r="E1046" s="423">
        <f>SUMIF('Inc base'!C:C,'BR 1'!B1046,'Inc base'!G:G)</f>
        <v>1001000</v>
      </c>
      <c r="F1046" s="638"/>
    </row>
    <row r="1047" spans="2:6" x14ac:dyDescent="0.25">
      <c r="B1047" s="422">
        <v>40402881140066</v>
      </c>
      <c r="C1047" s="424" t="s">
        <v>21175</v>
      </c>
      <c r="D1047" s="340"/>
      <c r="E1047" s="423">
        <f>SUMIF('Inc base'!C:C,'BR 1'!B1047,'Inc base'!G:G)</f>
        <v>17000000</v>
      </c>
      <c r="F1047" s="638"/>
    </row>
    <row r="1048" spans="2:6" x14ac:dyDescent="0.25">
      <c r="B1048" s="422">
        <v>52809065310058</v>
      </c>
      <c r="C1048" s="424" t="s">
        <v>21187</v>
      </c>
      <c r="D1048" s="340"/>
      <c r="E1048" s="423">
        <f>SUMIF('Inc base'!C:C,'BR 1'!B1048,'Inc base'!G:G)</f>
        <v>0</v>
      </c>
      <c r="F1048" s="638"/>
    </row>
    <row r="1049" spans="2:6" x14ac:dyDescent="0.25">
      <c r="B1049" s="422">
        <v>32811871140011</v>
      </c>
      <c r="C1049" s="424" t="s">
        <v>21159</v>
      </c>
      <c r="D1049" s="340"/>
      <c r="E1049" s="423">
        <f>SUMIF('Inc base'!C:C,'BR 1'!B1049,'Inc base'!G:G)</f>
        <v>500000</v>
      </c>
      <c r="F1049" s="638"/>
    </row>
    <row r="1050" spans="2:6" x14ac:dyDescent="0.25">
      <c r="B1050" s="422">
        <v>32006932420016</v>
      </c>
      <c r="C1050" s="424" t="s">
        <v>21206</v>
      </c>
      <c r="D1050" s="340"/>
      <c r="E1050" s="423">
        <f>SUMIF('Inc base'!C:C,'BR 1'!B1050,'Inc base'!G:G)</f>
        <v>0</v>
      </c>
      <c r="F1050" s="638"/>
    </row>
    <row r="1051" spans="2:6" x14ac:dyDescent="0.25">
      <c r="B1051" s="422">
        <v>42709996070069</v>
      </c>
      <c r="C1051" s="424" t="s">
        <v>21218</v>
      </c>
      <c r="D1051" s="340"/>
      <c r="E1051" s="423">
        <f>SUMIF('Inc base'!C:C,'BR 1'!B1051,'Inc base'!G:G)</f>
        <v>0</v>
      </c>
      <c r="F1051" s="638"/>
    </row>
    <row r="1052" spans="2:6" x14ac:dyDescent="0.25">
      <c r="B1052" s="422">
        <v>40109955260023</v>
      </c>
      <c r="C1052" s="424" t="s">
        <v>21170</v>
      </c>
      <c r="D1052" s="340"/>
      <c r="E1052" s="423">
        <f>SUMIF('Inc base'!C:C,'BR 1'!B1052,'Inc base'!G:G)</f>
        <v>20000000</v>
      </c>
      <c r="F1052" s="638"/>
    </row>
    <row r="1053" spans="2:6" x14ac:dyDescent="0.25">
      <c r="B1053" s="422">
        <v>41202891000089</v>
      </c>
      <c r="C1053" s="424" t="s">
        <v>21163</v>
      </c>
      <c r="D1053" s="340"/>
      <c r="E1053" s="423">
        <f>SUMIF('Inc base'!C:C,'BR 1'!B1053,'Inc base'!G:G)</f>
        <v>18000000</v>
      </c>
      <c r="F1053" s="638"/>
    </row>
    <row r="1054" spans="2:6" x14ac:dyDescent="0.25">
      <c r="B1054" s="422">
        <v>31309833710044</v>
      </c>
      <c r="C1054" s="424" t="s">
        <v>21166</v>
      </c>
      <c r="D1054" s="340"/>
      <c r="E1054" s="423">
        <f>SUMIF('Inc base'!C:C,'BR 1'!B1054,'Inc base'!G:G)</f>
        <v>20000000</v>
      </c>
      <c r="F1054" s="638"/>
    </row>
    <row r="1055" spans="2:6" x14ac:dyDescent="0.25">
      <c r="B1055" s="422">
        <v>40504803950068</v>
      </c>
      <c r="C1055" s="424" t="s">
        <v>21154</v>
      </c>
      <c r="D1055" s="340"/>
      <c r="E1055" s="423">
        <f>SUMIF('Inc base'!C:C,'BR 1'!B1055,'Inc base'!G:G)</f>
        <v>20000000</v>
      </c>
      <c r="F1055" s="638"/>
    </row>
    <row r="1056" spans="2:6" x14ac:dyDescent="0.25">
      <c r="B1056" s="422">
        <v>41212821120037</v>
      </c>
      <c r="C1056" s="424" t="s">
        <v>21161</v>
      </c>
      <c r="D1056" s="340"/>
      <c r="E1056" s="423">
        <f>SUMIF('Inc base'!C:C,'BR 1'!B1056,'Inc base'!G:G)</f>
        <v>14000000</v>
      </c>
      <c r="F1056" s="638"/>
    </row>
    <row r="1057" spans="4:6" x14ac:dyDescent="0.25">
      <c r="D1057" s="340"/>
      <c r="E1057" s="423">
        <f>SUMIF('Inc base'!C:C,'BR 1'!B1057,'Inc base'!G:G)</f>
        <v>0</v>
      </c>
      <c r="F1057" s="638"/>
    </row>
    <row r="1058" spans="4:6" x14ac:dyDescent="0.25">
      <c r="D1058" s="340"/>
      <c r="E1058" s="423">
        <f>SUMIF('Inc base'!C:C,'BR 1'!B1058,'Inc base'!G:G)</f>
        <v>0</v>
      </c>
      <c r="F1058" s="638"/>
    </row>
    <row r="1059" spans="4:6" x14ac:dyDescent="0.25">
      <c r="D1059" s="340"/>
      <c r="E1059" s="423">
        <f>SUMIF('Inc base'!C:C,'BR 1'!B1059,'Inc base'!G:G)</f>
        <v>0</v>
      </c>
      <c r="F1059" s="638"/>
    </row>
    <row r="1060" spans="4:6" x14ac:dyDescent="0.25">
      <c r="D1060" s="340"/>
      <c r="E1060" s="423">
        <f>SUMIF('Inc base'!C:C,'BR 1'!B1060,'Inc base'!G:G)</f>
        <v>0</v>
      </c>
      <c r="F1060" s="638"/>
    </row>
    <row r="1061" spans="4:6" x14ac:dyDescent="0.25">
      <c r="D1061" s="340"/>
      <c r="E1061" s="423">
        <f>SUMIF('Inc base'!C:C,'BR 1'!B1061,'Inc base'!G:G)</f>
        <v>0</v>
      </c>
      <c r="F1061" s="638"/>
    </row>
    <row r="1062" spans="4:6" x14ac:dyDescent="0.25">
      <c r="D1062" s="340"/>
      <c r="E1062" s="423">
        <f>SUMIF('Inc base'!C:C,'BR 1'!B1062,'Inc base'!G:G)</f>
        <v>0</v>
      </c>
      <c r="F1062" s="638"/>
    </row>
    <row r="1063" spans="4:6" x14ac:dyDescent="0.25">
      <c r="D1063" s="340"/>
      <c r="E1063" s="423">
        <f>SUMIF('Inc base'!C:C,'BR 1'!B1063,'Inc base'!G:G)</f>
        <v>0</v>
      </c>
      <c r="F1063" s="638"/>
    </row>
    <row r="1064" spans="4:6" x14ac:dyDescent="0.25">
      <c r="D1064" s="340"/>
      <c r="E1064" s="423">
        <f>SUMIF('Inc base'!C:C,'BR 1'!B1064,'Inc base'!G:G)</f>
        <v>0</v>
      </c>
      <c r="F1064" s="638"/>
    </row>
    <row r="1065" spans="4:6" x14ac:dyDescent="0.25">
      <c r="D1065" s="340"/>
      <c r="E1065" s="423">
        <f>SUMIF('Inc base'!C:C,'BR 1'!B1065,'Inc base'!G:G)</f>
        <v>0</v>
      </c>
      <c r="F1065" s="638"/>
    </row>
    <row r="1066" spans="4:6" x14ac:dyDescent="0.25">
      <c r="D1066" s="340"/>
      <c r="E1066" s="423">
        <f>SUMIF('Inc base'!C:C,'BR 1'!B1066,'Inc base'!G:G)</f>
        <v>0</v>
      </c>
      <c r="F1066" s="638"/>
    </row>
    <row r="1067" spans="4:6" x14ac:dyDescent="0.25">
      <c r="D1067" s="340"/>
      <c r="E1067" s="423">
        <f>SUMIF('Inc base'!C:C,'BR 1'!B1067,'Inc base'!G:G)</f>
        <v>0</v>
      </c>
      <c r="F1067" s="638"/>
    </row>
    <row r="1068" spans="4:6" x14ac:dyDescent="0.25">
      <c r="D1068" s="340"/>
      <c r="E1068" s="423">
        <f>SUMIF('Inc base'!C:C,'BR 1'!B1068,'Inc base'!G:G)</f>
        <v>0</v>
      </c>
      <c r="F1068" s="638"/>
    </row>
    <row r="1069" spans="4:6" x14ac:dyDescent="0.25">
      <c r="D1069" s="340"/>
      <c r="E1069" s="423">
        <f>SUMIF('Inc base'!C:C,'BR 1'!B1069,'Inc base'!G:G)</f>
        <v>0</v>
      </c>
      <c r="F1069" s="638"/>
    </row>
    <row r="1070" spans="4:6" x14ac:dyDescent="0.25">
      <c r="D1070" s="340"/>
      <c r="E1070" s="423">
        <f>SUMIF('Inc base'!C:C,'BR 1'!B1070,'Inc base'!G:G)</f>
        <v>0</v>
      </c>
      <c r="F1070" s="638"/>
    </row>
    <row r="1071" spans="4:6" x14ac:dyDescent="0.25">
      <c r="D1071" s="340"/>
      <c r="E1071" s="423">
        <f>SUMIF('Inc base'!C:C,'BR 1'!B1071,'Inc base'!G:G)</f>
        <v>0</v>
      </c>
      <c r="F1071" s="638"/>
    </row>
    <row r="1072" spans="4:6" x14ac:dyDescent="0.25">
      <c r="D1072" s="340"/>
      <c r="E1072" s="423">
        <f>SUMIF('Inc base'!C:C,'BR 1'!B1072,'Inc base'!G:G)</f>
        <v>0</v>
      </c>
      <c r="F1072" s="638"/>
    </row>
    <row r="1073" spans="4:6" x14ac:dyDescent="0.25">
      <c r="D1073" s="340"/>
      <c r="E1073" s="423">
        <f>SUMIF('Inc base'!C:C,'BR 1'!B1073,'Inc base'!G:G)</f>
        <v>0</v>
      </c>
      <c r="F1073" s="638"/>
    </row>
    <row r="1074" spans="4:6" x14ac:dyDescent="0.25">
      <c r="D1074" s="340"/>
      <c r="E1074" s="423">
        <f>SUMIF('Inc base'!C:C,'BR 1'!B1074,'Inc base'!G:G)</f>
        <v>0</v>
      </c>
      <c r="F1074" s="638"/>
    </row>
    <row r="1075" spans="4:6" x14ac:dyDescent="0.25">
      <c r="D1075" s="340"/>
      <c r="E1075" s="423">
        <f>SUMIF('Inc base'!C:C,'BR 1'!B1075,'Inc base'!G:G)</f>
        <v>0</v>
      </c>
      <c r="F1075" s="638"/>
    </row>
    <row r="1076" spans="4:6" x14ac:dyDescent="0.25">
      <c r="D1076" s="340"/>
      <c r="E1076" s="423">
        <f>SUMIF('Inc base'!C:C,'BR 1'!B1076,'Inc base'!G:G)</f>
        <v>0</v>
      </c>
      <c r="F1076" s="638"/>
    </row>
    <row r="1077" spans="4:6" x14ac:dyDescent="0.25">
      <c r="D1077" s="340"/>
      <c r="E1077" s="423">
        <f>SUMIF('Inc base'!C:C,'BR 1'!B1077,'Inc base'!G:G)</f>
        <v>0</v>
      </c>
      <c r="F1077" s="638"/>
    </row>
    <row r="1078" spans="4:6" x14ac:dyDescent="0.25">
      <c r="D1078" s="340"/>
      <c r="E1078" s="423">
        <f>SUMIF('Inc base'!C:C,'BR 1'!B1078,'Inc base'!G:G)</f>
        <v>0</v>
      </c>
      <c r="F1078" s="638"/>
    </row>
    <row r="1079" spans="4:6" x14ac:dyDescent="0.25">
      <c r="D1079" s="340"/>
      <c r="E1079" s="423">
        <f>SUMIF('Inc base'!C:C,'BR 1'!B1079,'Inc base'!G:G)</f>
        <v>0</v>
      </c>
      <c r="F1079" s="638"/>
    </row>
    <row r="1080" spans="4:6" x14ac:dyDescent="0.25">
      <c r="D1080" s="340"/>
      <c r="E1080" s="423">
        <f>SUMIF('Inc base'!C:C,'BR 1'!B1080,'Inc base'!G:G)</f>
        <v>0</v>
      </c>
      <c r="F1080" s="638"/>
    </row>
    <row r="1081" spans="4:6" x14ac:dyDescent="0.25">
      <c r="D1081" s="340"/>
      <c r="E1081" s="423">
        <f>SUMIF('Inc base'!C:C,'BR 1'!B1081,'Inc base'!G:G)</f>
        <v>0</v>
      </c>
      <c r="F1081" s="638"/>
    </row>
    <row r="1082" spans="4:6" x14ac:dyDescent="0.25">
      <c r="D1082" s="340"/>
      <c r="E1082" s="423">
        <f>SUMIF('Inc base'!C:C,'BR 1'!B1082,'Inc base'!G:G)</f>
        <v>0</v>
      </c>
      <c r="F1082" s="638"/>
    </row>
    <row r="1083" spans="4:6" x14ac:dyDescent="0.25">
      <c r="D1083" s="340"/>
      <c r="E1083" s="423">
        <f>SUMIF('Inc base'!C:C,'BR 1'!B1083,'Inc base'!G:G)</f>
        <v>0</v>
      </c>
      <c r="F1083" s="638"/>
    </row>
    <row r="1084" spans="4:6" x14ac:dyDescent="0.25">
      <c r="D1084" s="340"/>
      <c r="E1084" s="423">
        <f>SUMIF('Inc base'!C:C,'BR 1'!B1084,'Inc base'!G:G)</f>
        <v>0</v>
      </c>
      <c r="F1084" s="638"/>
    </row>
    <row r="1085" spans="4:6" x14ac:dyDescent="0.25">
      <c r="D1085" s="340"/>
      <c r="E1085" s="423">
        <f>SUMIF('Inc base'!C:C,'BR 1'!B1085,'Inc base'!G:G)</f>
        <v>0</v>
      </c>
      <c r="F1085" s="638"/>
    </row>
    <row r="1086" spans="4:6" x14ac:dyDescent="0.25">
      <c r="D1086" s="340"/>
      <c r="E1086" s="423">
        <f>SUMIF('Inc base'!C:C,'BR 1'!B1086,'Inc base'!G:G)</f>
        <v>0</v>
      </c>
      <c r="F1086" s="638"/>
    </row>
    <row r="1087" spans="4:6" x14ac:dyDescent="0.25">
      <c r="D1087" s="340"/>
      <c r="E1087" s="423">
        <f>SUMIF('Inc base'!C:C,'BR 1'!B1087,'Inc base'!G:G)</f>
        <v>0</v>
      </c>
      <c r="F1087" s="638"/>
    </row>
    <row r="1088" spans="4:6" x14ac:dyDescent="0.25">
      <c r="D1088" s="340"/>
      <c r="E1088" s="423">
        <f>SUMIF('Inc base'!C:C,'BR 1'!B1088,'Inc base'!G:G)</f>
        <v>0</v>
      </c>
      <c r="F1088" s="638"/>
    </row>
    <row r="1089" spans="4:6" x14ac:dyDescent="0.25">
      <c r="D1089" s="340"/>
      <c r="E1089" s="423">
        <f>SUMIF('Inc base'!C:C,'BR 1'!B1089,'Inc base'!G:G)</f>
        <v>0</v>
      </c>
      <c r="F1089" s="638"/>
    </row>
    <row r="1090" spans="4:6" x14ac:dyDescent="0.25">
      <c r="D1090" s="340"/>
      <c r="E1090" s="423">
        <f>SUMIF('Inc base'!C:C,'BR 1'!B1090,'Inc base'!G:G)</f>
        <v>0</v>
      </c>
      <c r="F1090" s="638"/>
    </row>
    <row r="1091" spans="4:6" x14ac:dyDescent="0.25">
      <c r="D1091" s="340"/>
      <c r="E1091" s="423">
        <f>SUMIF('Inc base'!C:C,'BR 1'!B1091,'Inc base'!G:G)</f>
        <v>0</v>
      </c>
      <c r="F1091" s="638"/>
    </row>
    <row r="1092" spans="4:6" x14ac:dyDescent="0.25">
      <c r="D1092" s="340"/>
      <c r="E1092" s="423">
        <f>SUMIF('Inc base'!C:C,'BR 1'!B1092,'Inc base'!G:G)</f>
        <v>0</v>
      </c>
      <c r="F1092" s="638"/>
    </row>
    <row r="1093" spans="4:6" x14ac:dyDescent="0.25">
      <c r="D1093" s="340"/>
      <c r="E1093" s="423">
        <f>SUMIF('Inc base'!C:C,'BR 1'!B1093,'Inc base'!G:G)</f>
        <v>0</v>
      </c>
      <c r="F1093" s="638"/>
    </row>
    <row r="1094" spans="4:6" x14ac:dyDescent="0.25">
      <c r="D1094" s="340"/>
      <c r="E1094" s="423">
        <f>SUMIF('Inc base'!C:C,'BR 1'!B1094,'Inc base'!G:G)</f>
        <v>0</v>
      </c>
      <c r="F1094" s="638"/>
    </row>
    <row r="1095" spans="4:6" x14ac:dyDescent="0.25">
      <c r="D1095" s="340"/>
      <c r="E1095" s="423">
        <f>SUMIF('Inc base'!C:C,'BR 1'!B1095,'Inc base'!G:G)</f>
        <v>0</v>
      </c>
      <c r="F1095" s="638"/>
    </row>
    <row r="1096" spans="4:6" x14ac:dyDescent="0.25">
      <c r="D1096" s="340"/>
      <c r="E1096" s="423">
        <f>SUMIF('Inc base'!C:C,'BR 1'!B1096,'Inc base'!G:G)</f>
        <v>0</v>
      </c>
      <c r="F1096" s="638"/>
    </row>
    <row r="1097" spans="4:6" x14ac:dyDescent="0.25">
      <c r="D1097" s="340"/>
      <c r="E1097" s="423">
        <f>SUMIF('Inc base'!C:C,'BR 1'!B1097,'Inc base'!G:G)</f>
        <v>0</v>
      </c>
      <c r="F1097" s="638"/>
    </row>
    <row r="1098" spans="4:6" x14ac:dyDescent="0.25">
      <c r="D1098" s="340"/>
      <c r="E1098" s="423">
        <f>SUMIF('Inc base'!C:C,'BR 1'!B1098,'Inc base'!G:G)</f>
        <v>0</v>
      </c>
      <c r="F1098" s="638"/>
    </row>
    <row r="1099" spans="4:6" x14ac:dyDescent="0.25">
      <c r="D1099" s="340"/>
      <c r="E1099" s="423">
        <f>SUMIF('Inc base'!C:C,'BR 1'!B1099,'Inc base'!G:G)</f>
        <v>0</v>
      </c>
      <c r="F1099" s="638"/>
    </row>
    <row r="1100" spans="4:6" x14ac:dyDescent="0.25">
      <c r="D1100" s="340"/>
      <c r="E1100" s="423">
        <f>SUMIF('Inc base'!C:C,'BR 1'!B1100,'Inc base'!G:G)</f>
        <v>0</v>
      </c>
      <c r="F1100" s="638"/>
    </row>
    <row r="1101" spans="4:6" x14ac:dyDescent="0.25">
      <c r="D1101" s="340"/>
      <c r="E1101" s="423">
        <f>SUMIF('Inc base'!C:C,'BR 1'!B1101,'Inc base'!G:G)</f>
        <v>0</v>
      </c>
      <c r="F1101" s="638"/>
    </row>
    <row r="1102" spans="4:6" x14ac:dyDescent="0.25">
      <c r="D1102" s="340"/>
      <c r="E1102" s="423">
        <f>SUMIF('Inc base'!C:C,'BR 1'!B1102,'Inc base'!G:G)</f>
        <v>0</v>
      </c>
      <c r="F1102" s="638"/>
    </row>
    <row r="1103" spans="4:6" x14ac:dyDescent="0.25">
      <c r="D1103" s="340"/>
      <c r="E1103" s="423">
        <f>SUMIF('Inc base'!C:C,'BR 1'!B1103,'Inc base'!G:G)</f>
        <v>0</v>
      </c>
      <c r="F1103" s="638"/>
    </row>
    <row r="1104" spans="4:6" x14ac:dyDescent="0.25">
      <c r="D1104" s="340"/>
      <c r="E1104" s="423">
        <f>SUMIF('Inc base'!C:C,'BR 1'!B1104,'Inc base'!G:G)</f>
        <v>0</v>
      </c>
      <c r="F1104" s="638"/>
    </row>
    <row r="1105" spans="4:6" x14ac:dyDescent="0.25">
      <c r="D1105" s="340"/>
      <c r="E1105" s="423">
        <f>SUMIF('Inc base'!C:C,'BR 1'!B1105,'Inc base'!G:G)</f>
        <v>0</v>
      </c>
      <c r="F1105" s="638"/>
    </row>
    <row r="1106" spans="4:6" x14ac:dyDescent="0.25">
      <c r="D1106" s="340"/>
      <c r="E1106" s="423">
        <f>SUMIF('Inc base'!C:C,'BR 1'!B1106,'Inc base'!G:G)</f>
        <v>0</v>
      </c>
      <c r="F1106" s="638"/>
    </row>
    <row r="1107" spans="4:6" x14ac:dyDescent="0.25">
      <c r="D1107" s="340"/>
      <c r="E1107" s="423">
        <f>SUMIF('Inc base'!C:C,'BR 1'!B1107,'Inc base'!G:G)</f>
        <v>0</v>
      </c>
      <c r="F1107" s="638"/>
    </row>
    <row r="1108" spans="4:6" x14ac:dyDescent="0.25">
      <c r="D1108" s="340"/>
      <c r="E1108" s="423">
        <f>SUMIF('Inc base'!C:C,'BR 1'!B1108,'Inc base'!G:G)</f>
        <v>0</v>
      </c>
      <c r="F1108" s="638"/>
    </row>
    <row r="1109" spans="4:6" x14ac:dyDescent="0.25">
      <c r="D1109" s="340"/>
      <c r="E1109" s="423">
        <f>SUMIF('Inc base'!C:C,'BR 1'!B1109,'Inc base'!G:G)</f>
        <v>0</v>
      </c>
      <c r="F1109" s="638"/>
    </row>
    <row r="1110" spans="4:6" x14ac:dyDescent="0.25">
      <c r="D1110" s="340"/>
      <c r="E1110" s="423">
        <f>SUMIF('Inc base'!C:C,'BR 1'!B1110,'Inc base'!G:G)</f>
        <v>0</v>
      </c>
      <c r="F1110" s="638"/>
    </row>
    <row r="1111" spans="4:6" x14ac:dyDescent="0.25">
      <c r="D1111" s="340"/>
      <c r="E1111" s="423">
        <f>SUMIF('Inc base'!C:C,'BR 1'!B1111,'Inc base'!G:G)</f>
        <v>0</v>
      </c>
      <c r="F1111" s="638"/>
    </row>
    <row r="1112" spans="4:6" x14ac:dyDescent="0.25">
      <c r="D1112" s="340"/>
      <c r="E1112" s="423">
        <f>SUMIF('Inc base'!C:C,'BR 1'!B1112,'Inc base'!G:G)</f>
        <v>0</v>
      </c>
      <c r="F1112" s="638"/>
    </row>
    <row r="1113" spans="4:6" x14ac:dyDescent="0.25">
      <c r="D1113" s="340"/>
      <c r="E1113" s="423">
        <f>SUMIF('Inc base'!C:C,'BR 1'!B1113,'Inc base'!G:G)</f>
        <v>0</v>
      </c>
      <c r="F1113" s="638"/>
    </row>
    <row r="1114" spans="4:6" x14ac:dyDescent="0.25">
      <c r="D1114" s="340"/>
      <c r="E1114" s="423">
        <f>SUMIF('Inc base'!C:C,'BR 1'!B1114,'Inc base'!G:G)</f>
        <v>0</v>
      </c>
      <c r="F1114" s="638"/>
    </row>
    <row r="1115" spans="4:6" x14ac:dyDescent="0.25">
      <c r="D1115" s="340"/>
      <c r="E1115" s="423">
        <f>SUMIF('Inc base'!C:C,'BR 1'!B1115,'Inc base'!G:G)</f>
        <v>0</v>
      </c>
      <c r="F1115" s="638"/>
    </row>
    <row r="1116" spans="4:6" x14ac:dyDescent="0.25">
      <c r="D1116" s="340"/>
      <c r="E1116" s="423">
        <f>SUMIF('Inc base'!C:C,'BR 1'!B1116,'Inc base'!G:G)</f>
        <v>0</v>
      </c>
      <c r="F1116" s="638"/>
    </row>
    <row r="1117" spans="4:6" x14ac:dyDescent="0.25">
      <c r="D1117" s="340"/>
      <c r="E1117" s="423">
        <f>SUMIF('Inc base'!C:C,'BR 1'!B1117,'Inc base'!G:G)</f>
        <v>0</v>
      </c>
      <c r="F1117" s="638"/>
    </row>
    <row r="1118" spans="4:6" x14ac:dyDescent="0.25">
      <c r="D1118" s="340"/>
      <c r="E1118" s="423">
        <f>SUMIF('Inc base'!C:C,'BR 1'!B1118,'Inc base'!G:G)</f>
        <v>0</v>
      </c>
      <c r="F1118" s="638"/>
    </row>
    <row r="1119" spans="4:6" x14ac:dyDescent="0.25">
      <c r="D1119" s="340"/>
      <c r="E1119" s="423">
        <f>SUMIF('Inc base'!C:C,'BR 1'!B1119,'Inc base'!G:G)</f>
        <v>0</v>
      </c>
      <c r="F1119" s="638"/>
    </row>
    <row r="1120" spans="4:6" x14ac:dyDescent="0.25">
      <c r="D1120" s="340"/>
      <c r="E1120" s="423">
        <f>SUMIF('Inc base'!C:C,'BR 1'!B1120,'Inc base'!G:G)</f>
        <v>0</v>
      </c>
      <c r="F1120" s="638"/>
    </row>
    <row r="1121" spans="4:6" x14ac:dyDescent="0.25">
      <c r="D1121" s="340"/>
      <c r="E1121" s="423">
        <f>SUMIF('Inc base'!C:C,'BR 1'!B1121,'Inc base'!G:G)</f>
        <v>0</v>
      </c>
      <c r="F1121" s="638"/>
    </row>
    <row r="1122" spans="4:6" x14ac:dyDescent="0.25">
      <c r="D1122" s="340"/>
      <c r="E1122" s="423">
        <f>SUMIF('Inc base'!C:C,'BR 1'!B1122,'Inc base'!G:G)</f>
        <v>0</v>
      </c>
      <c r="F1122" s="638"/>
    </row>
    <row r="1123" spans="4:6" x14ac:dyDescent="0.25">
      <c r="D1123" s="340"/>
      <c r="E1123" s="423">
        <f>SUMIF('Inc base'!C:C,'BR 1'!B1123,'Inc base'!G:G)</f>
        <v>0</v>
      </c>
      <c r="F1123" s="638"/>
    </row>
    <row r="1124" spans="4:6" x14ac:dyDescent="0.25">
      <c r="D1124" s="340"/>
      <c r="E1124" s="423">
        <f>SUMIF('Inc base'!C:C,'BR 1'!B1124,'Inc base'!G:G)</f>
        <v>0</v>
      </c>
      <c r="F1124" s="638"/>
    </row>
    <row r="1125" spans="4:6" x14ac:dyDescent="0.25">
      <c r="D1125" s="340"/>
      <c r="E1125" s="423">
        <f>SUMIF('Inc base'!C:C,'BR 1'!B1125,'Inc base'!G:G)</f>
        <v>0</v>
      </c>
      <c r="F1125" s="638"/>
    </row>
    <row r="1126" spans="4:6" x14ac:dyDescent="0.25">
      <c r="D1126" s="340"/>
      <c r="E1126" s="423">
        <f>SUMIF('Inc base'!C:C,'BR 1'!B1126,'Inc base'!G:G)</f>
        <v>0</v>
      </c>
      <c r="F1126" s="638"/>
    </row>
    <row r="1127" spans="4:6" x14ac:dyDescent="0.25">
      <c r="D1127" s="340"/>
      <c r="E1127" s="423">
        <f>SUMIF('Inc base'!C:C,'BR 1'!B1127,'Inc base'!G:G)</f>
        <v>0</v>
      </c>
      <c r="F1127" s="638"/>
    </row>
    <row r="1128" spans="4:6" x14ac:dyDescent="0.25">
      <c r="D1128" s="340"/>
      <c r="E1128" s="423">
        <f>SUMIF('Inc base'!C:C,'BR 1'!B1128,'Inc base'!G:G)</f>
        <v>0</v>
      </c>
      <c r="F1128" s="638"/>
    </row>
    <row r="1129" spans="4:6" x14ac:dyDescent="0.25">
      <c r="D1129" s="340"/>
      <c r="E1129" s="423">
        <f>SUMIF('Inc base'!C:C,'BR 1'!B1129,'Inc base'!G:G)</f>
        <v>0</v>
      </c>
      <c r="F1129" s="638"/>
    </row>
    <row r="1130" spans="4:6" x14ac:dyDescent="0.25">
      <c r="D1130" s="340"/>
      <c r="E1130" s="423">
        <f>SUMIF('Inc base'!C:C,'BR 1'!B1130,'Inc base'!G:G)</f>
        <v>0</v>
      </c>
      <c r="F1130" s="638"/>
    </row>
  </sheetData>
  <sheetProtection formatCells="0" formatColumns="0" formatRows="0" insertColumns="0" insertRows="0" insertHyperlinks="0" deleteColumns="0" deleteRows="0" sort="0" autoFilter="0" pivotTables="0"/>
  <autoFilter ref="B1:N1130" xr:uid="{00000000-0009-0000-0000-000006000000}"/>
  <conditionalFormatting sqref="B2:B5">
    <cfRule type="duplicateValues" dxfId="9" priority="1"/>
  </conditionalFormatting>
  <conditionalFormatting sqref="B6:B1048576 B1">
    <cfRule type="duplicateValues" dxfId="8" priority="2"/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J1162"/>
  <sheetViews>
    <sheetView zoomScale="85" zoomScaleNormal="85" workbookViewId="0">
      <pane xSplit="3" ySplit="1" topLeftCell="F1051" activePane="bottomRight" state="frozen"/>
      <selection pane="topRight" activeCell="D1" sqref="D1"/>
      <selection pane="bottomLeft" activeCell="A2" sqref="A2"/>
      <selection pane="bottomRight" activeCell="H1076" sqref="H1076"/>
    </sheetView>
  </sheetViews>
  <sheetFormatPr defaultColWidth="8.75" defaultRowHeight="15.75" x14ac:dyDescent="0.25"/>
  <cols>
    <col min="1" max="1" width="5.375" style="98" customWidth="1"/>
    <col min="2" max="2" width="18.125" style="379" customWidth="1"/>
    <col min="3" max="3" width="45.625" style="98" customWidth="1"/>
    <col min="4" max="6" width="31" style="98" customWidth="1"/>
    <col min="7" max="7" width="16.125" style="421" customWidth="1"/>
    <col min="8" max="8" width="16.75" style="440" customWidth="1"/>
    <col min="9" max="9" width="19.25" style="421" customWidth="1"/>
    <col min="10" max="10" width="8.75" style="421"/>
    <col min="11" max="16384" width="8.75" style="98"/>
  </cols>
  <sheetData>
    <row r="1" spans="1:10" s="550" customFormat="1" ht="28.5" customHeight="1" thickBot="1" x14ac:dyDescent="0.3">
      <c r="B1" s="551" t="s">
        <v>2355</v>
      </c>
      <c r="C1" s="552"/>
      <c r="D1" s="552" t="s">
        <v>7922</v>
      </c>
      <c r="E1" s="552" t="s">
        <v>19616</v>
      </c>
      <c r="F1" s="552" t="s">
        <v>3721</v>
      </c>
      <c r="G1" s="553">
        <f>SUBTOTAL(9,G2:G1996)</f>
        <v>7195403405.6000004</v>
      </c>
      <c r="H1" s="554">
        <v>2741840470.5999999</v>
      </c>
      <c r="I1" s="555">
        <f>G1-H1</f>
        <v>4453562935</v>
      </c>
      <c r="J1" s="556"/>
    </row>
    <row r="2" spans="1:10" s="437" customFormat="1" x14ac:dyDescent="0.25">
      <c r="A2" s="437">
        <v>592</v>
      </c>
      <c r="B2" s="441">
        <v>61708065290022</v>
      </c>
      <c r="C2" s="442" t="s">
        <v>60</v>
      </c>
      <c r="D2" s="443"/>
      <c r="E2" s="443"/>
      <c r="F2" s="443"/>
      <c r="G2" s="438">
        <v>-13750000</v>
      </c>
      <c r="H2" s="439"/>
      <c r="I2" s="438" t="s">
        <v>2414</v>
      </c>
      <c r="J2" s="438"/>
    </row>
    <row r="3" spans="1:10" s="437" customFormat="1" x14ac:dyDescent="0.25">
      <c r="A3" s="437">
        <v>532</v>
      </c>
      <c r="B3" s="441">
        <v>51108055300013</v>
      </c>
      <c r="C3" s="442" t="s">
        <v>347</v>
      </c>
      <c r="D3" s="443"/>
      <c r="E3" s="443"/>
      <c r="F3" s="443"/>
      <c r="G3" s="438">
        <v>-5000000</v>
      </c>
      <c r="H3" s="439"/>
      <c r="I3" s="438"/>
      <c r="J3" s="438"/>
    </row>
    <row r="4" spans="1:10" s="437" customFormat="1" x14ac:dyDescent="0.25">
      <c r="A4" s="437">
        <v>602</v>
      </c>
      <c r="B4" s="441">
        <v>32603985300012</v>
      </c>
      <c r="C4" s="442" t="s">
        <v>663</v>
      </c>
      <c r="D4" s="443"/>
      <c r="E4" s="443"/>
      <c r="F4" s="443"/>
      <c r="G4" s="438">
        <v>-6000000</v>
      </c>
      <c r="H4" s="439"/>
      <c r="I4" s="438" t="s">
        <v>5094</v>
      </c>
      <c r="J4" s="438"/>
    </row>
    <row r="5" spans="1:10" s="437" customFormat="1" x14ac:dyDescent="0.25">
      <c r="A5" s="437">
        <v>47</v>
      </c>
      <c r="B5" s="441">
        <v>32203997250015</v>
      </c>
      <c r="C5" s="442" t="s">
        <v>819</v>
      </c>
      <c r="D5" s="443"/>
      <c r="E5" s="443"/>
      <c r="F5" s="443"/>
      <c r="G5" s="438">
        <v>-2500000</v>
      </c>
      <c r="H5" s="439"/>
      <c r="I5" s="438"/>
      <c r="J5" s="438"/>
    </row>
    <row r="6" spans="1:10" s="437" customFormat="1" x14ac:dyDescent="0.25">
      <c r="A6" s="437">
        <v>728</v>
      </c>
      <c r="B6" s="441">
        <v>31511931010023</v>
      </c>
      <c r="C6" s="442" t="s">
        <v>5020</v>
      </c>
      <c r="D6" s="443"/>
      <c r="E6" s="443"/>
      <c r="F6" s="443"/>
      <c r="G6" s="438">
        <v>-771792</v>
      </c>
      <c r="H6" s="439"/>
      <c r="I6" s="438" t="s">
        <v>5546</v>
      </c>
      <c r="J6" s="438"/>
    </row>
    <row r="7" spans="1:10" s="437" customFormat="1" x14ac:dyDescent="0.25">
      <c r="A7" s="437">
        <v>281</v>
      </c>
      <c r="B7" s="441">
        <v>62703045330018</v>
      </c>
      <c r="C7" s="442" t="s">
        <v>325</v>
      </c>
      <c r="D7" s="443"/>
      <c r="E7" s="443"/>
      <c r="F7" s="443"/>
      <c r="G7" s="438">
        <v>-15000000</v>
      </c>
      <c r="H7" s="439"/>
      <c r="I7" s="438" t="s">
        <v>5548</v>
      </c>
      <c r="J7" s="438"/>
    </row>
    <row r="8" spans="1:10" s="437" customFormat="1" x14ac:dyDescent="0.25">
      <c r="A8" s="437">
        <v>201</v>
      </c>
      <c r="B8" s="441">
        <v>62709045380028</v>
      </c>
      <c r="C8" s="442" t="s">
        <v>331</v>
      </c>
      <c r="D8" s="443"/>
      <c r="E8" s="443"/>
      <c r="F8" s="443"/>
      <c r="G8" s="438">
        <v>-15000000</v>
      </c>
      <c r="H8" s="439"/>
      <c r="I8" s="438" t="s">
        <v>5549</v>
      </c>
      <c r="J8" s="438"/>
    </row>
    <row r="9" spans="1:10" s="437" customFormat="1" x14ac:dyDescent="0.25">
      <c r="A9" s="437">
        <v>108</v>
      </c>
      <c r="B9" s="441">
        <v>60712055270027</v>
      </c>
      <c r="C9" s="442" t="s">
        <v>322</v>
      </c>
      <c r="D9" s="443"/>
      <c r="E9" s="443"/>
      <c r="F9" s="443"/>
      <c r="G9" s="438">
        <v>-15000000</v>
      </c>
      <c r="H9" s="439"/>
      <c r="I9" s="438" t="s">
        <v>5550</v>
      </c>
      <c r="J9" s="438"/>
    </row>
    <row r="10" spans="1:10" s="437" customFormat="1" x14ac:dyDescent="0.25">
      <c r="A10" s="437">
        <v>251</v>
      </c>
      <c r="B10" s="441">
        <v>60903015330013</v>
      </c>
      <c r="C10" s="442" t="s">
        <v>338</v>
      </c>
      <c r="D10" s="443"/>
      <c r="E10" s="443"/>
      <c r="F10" s="443"/>
      <c r="G10" s="438">
        <v>-7500000</v>
      </c>
      <c r="H10" s="439"/>
      <c r="I10" s="438" t="s">
        <v>5551</v>
      </c>
      <c r="J10" s="438"/>
    </row>
    <row r="11" spans="1:10" s="437" customFormat="1" x14ac:dyDescent="0.25">
      <c r="A11" s="437">
        <v>643</v>
      </c>
      <c r="B11" s="441">
        <v>62906065300012</v>
      </c>
      <c r="C11" s="442" t="s">
        <v>344</v>
      </c>
      <c r="D11" s="443"/>
      <c r="E11" s="443"/>
      <c r="F11" s="443"/>
      <c r="H11" s="438">
        <v>-7500000</v>
      </c>
      <c r="I11" s="438" t="s">
        <v>5552</v>
      </c>
      <c r="J11" s="438"/>
    </row>
    <row r="12" spans="1:10" s="437" customFormat="1" x14ac:dyDescent="0.25">
      <c r="A12" s="437">
        <v>82</v>
      </c>
      <c r="B12" s="441">
        <v>60608055290021</v>
      </c>
      <c r="C12" s="442" t="s">
        <v>335</v>
      </c>
      <c r="D12" s="443"/>
      <c r="E12" s="443"/>
      <c r="F12" s="443"/>
      <c r="G12" s="438">
        <v>-7500000</v>
      </c>
      <c r="H12" s="439"/>
      <c r="I12" s="438" t="s">
        <v>5553</v>
      </c>
      <c r="J12" s="438"/>
    </row>
    <row r="13" spans="1:10" s="437" customFormat="1" x14ac:dyDescent="0.25">
      <c r="A13" s="437">
        <v>443</v>
      </c>
      <c r="B13" s="441">
        <v>62801055320037</v>
      </c>
      <c r="C13" s="442" t="s">
        <v>332</v>
      </c>
      <c r="D13" s="443"/>
      <c r="E13" s="443"/>
      <c r="F13" s="443"/>
      <c r="H13" s="438">
        <v>-3750000</v>
      </c>
      <c r="I13" s="438" t="s">
        <v>5554</v>
      </c>
      <c r="J13" s="438"/>
    </row>
    <row r="14" spans="1:10" s="437" customFormat="1" x14ac:dyDescent="0.25">
      <c r="A14" s="437">
        <v>163</v>
      </c>
      <c r="B14" s="441">
        <v>41308941120010</v>
      </c>
      <c r="C14" s="442" t="s">
        <v>20</v>
      </c>
      <c r="D14" s="443"/>
      <c r="E14" s="443"/>
      <c r="F14" s="443"/>
      <c r="H14" s="438">
        <v>-2000000</v>
      </c>
      <c r="I14" s="438" t="s">
        <v>5555</v>
      </c>
      <c r="J14" s="438"/>
    </row>
    <row r="15" spans="1:10" s="437" customFormat="1" x14ac:dyDescent="0.25">
      <c r="A15" s="437">
        <v>384</v>
      </c>
      <c r="B15" s="441">
        <v>42302941010031</v>
      </c>
      <c r="C15" s="442" t="s">
        <v>15</v>
      </c>
      <c r="D15" s="443"/>
      <c r="E15" s="443"/>
      <c r="F15" s="443"/>
      <c r="G15" s="438">
        <v>-7500000</v>
      </c>
      <c r="H15" s="439"/>
      <c r="I15" s="438" t="s">
        <v>5556</v>
      </c>
      <c r="J15" s="438"/>
    </row>
    <row r="16" spans="1:10" s="437" customFormat="1" x14ac:dyDescent="0.25">
      <c r="A16" s="437">
        <v>553</v>
      </c>
      <c r="B16" s="441">
        <v>62904065280028</v>
      </c>
      <c r="C16" s="442" t="s">
        <v>61</v>
      </c>
      <c r="D16" s="443"/>
      <c r="E16" s="443"/>
      <c r="F16" s="443"/>
      <c r="G16" s="438">
        <v>-15000000</v>
      </c>
      <c r="H16" s="439"/>
      <c r="I16" s="438" t="s">
        <v>5557</v>
      </c>
      <c r="J16" s="438"/>
    </row>
    <row r="17" spans="1:10" s="437" customFormat="1" x14ac:dyDescent="0.25">
      <c r="A17" s="437">
        <v>56</v>
      </c>
      <c r="B17" s="441">
        <v>62208055300021</v>
      </c>
      <c r="C17" s="442" t="s">
        <v>54</v>
      </c>
      <c r="D17" s="443"/>
      <c r="E17" s="443"/>
      <c r="F17" s="443"/>
      <c r="G17" s="438">
        <v>-7500000</v>
      </c>
      <c r="H17" s="439"/>
      <c r="I17" s="438" t="s">
        <v>5558</v>
      </c>
      <c r="J17" s="438"/>
    </row>
    <row r="18" spans="1:10" s="437" customFormat="1" x14ac:dyDescent="0.25">
      <c r="B18" s="441">
        <v>32405985280011</v>
      </c>
      <c r="C18" s="442" t="s">
        <v>19287</v>
      </c>
      <c r="D18" s="443"/>
      <c r="E18" s="443"/>
      <c r="F18" s="443"/>
      <c r="G18" s="438">
        <v>-2000000</v>
      </c>
      <c r="H18" s="439"/>
      <c r="I18" s="438" t="s">
        <v>20626</v>
      </c>
      <c r="J18" s="438"/>
    </row>
    <row r="19" spans="1:10" x14ac:dyDescent="0.25">
      <c r="B19" s="444"/>
      <c r="C19" s="445"/>
      <c r="D19" s="446">
        <f>SUBTOTAL(9,D21:D816)</f>
        <v>6459500000</v>
      </c>
      <c r="E19" s="446"/>
      <c r="F19" s="446"/>
    </row>
    <row r="20" spans="1:10" x14ac:dyDescent="0.25">
      <c r="B20" s="444"/>
      <c r="C20" s="445"/>
      <c r="D20" s="446" t="s">
        <v>7922</v>
      </c>
      <c r="E20" s="446" t="s">
        <v>19616</v>
      </c>
      <c r="F20" s="446" t="s">
        <v>3721</v>
      </c>
    </row>
    <row r="21" spans="1:10" x14ac:dyDescent="0.25">
      <c r="A21" s="98">
        <v>1</v>
      </c>
      <c r="B21" s="444">
        <v>61701065310019</v>
      </c>
      <c r="C21" s="445" t="s">
        <v>196</v>
      </c>
      <c r="D21" s="421">
        <v>15000000</v>
      </c>
      <c r="E21" s="421"/>
      <c r="F21" s="421">
        <f>(D21+E21)</f>
        <v>15000000</v>
      </c>
      <c r="G21" s="421">
        <f>SUMIF('Inc base'!C:C,'BR 2'!B21,'Inc base'!G:G)-F21</f>
        <v>0</v>
      </c>
    </row>
    <row r="22" spans="1:10" x14ac:dyDescent="0.25">
      <c r="A22" s="98">
        <v>2</v>
      </c>
      <c r="B22" s="444">
        <v>42209955380018</v>
      </c>
      <c r="C22" s="445" t="s">
        <v>386</v>
      </c>
      <c r="D22" s="421">
        <v>12000000</v>
      </c>
      <c r="E22" s="421"/>
      <c r="F22" s="421">
        <f t="shared" ref="F22:F85" si="0">(D22+E22)</f>
        <v>12000000</v>
      </c>
      <c r="G22" s="421">
        <f>SUMIF('Inc base'!C:C,'BR 2'!B22,'Inc base'!G:G)-F22</f>
        <v>11000000</v>
      </c>
    </row>
    <row r="23" spans="1:10" x14ac:dyDescent="0.25">
      <c r="A23" s="98">
        <v>3</v>
      </c>
      <c r="B23" s="444">
        <v>60705055310028</v>
      </c>
      <c r="C23" s="445" t="s">
        <v>256</v>
      </c>
      <c r="D23" s="421">
        <v>15000000</v>
      </c>
      <c r="E23" s="421"/>
      <c r="F23" s="421">
        <f t="shared" si="0"/>
        <v>15000000</v>
      </c>
      <c r="G23" s="421">
        <f>SUMIF('Inc base'!C:C,'BR 2'!B23,'Inc base'!G:G)-F23</f>
        <v>8500000</v>
      </c>
    </row>
    <row r="24" spans="1:10" x14ac:dyDescent="0.25">
      <c r="A24" s="98">
        <v>4</v>
      </c>
      <c r="B24" s="444">
        <v>30611801140038</v>
      </c>
      <c r="C24" s="445" t="s">
        <v>629</v>
      </c>
      <c r="D24" s="421">
        <v>12000000</v>
      </c>
      <c r="E24" s="421"/>
      <c r="F24" s="421">
        <f t="shared" si="0"/>
        <v>12000000</v>
      </c>
      <c r="G24" s="421">
        <f>SUMIF('Inc base'!C:C,'BR 2'!B24,'Inc base'!G:G)-F24</f>
        <v>6000000</v>
      </c>
    </row>
    <row r="25" spans="1:10" x14ac:dyDescent="0.25">
      <c r="A25" s="98">
        <v>5</v>
      </c>
      <c r="B25" s="444">
        <v>51407045290018</v>
      </c>
      <c r="C25" s="447" t="s">
        <v>315</v>
      </c>
      <c r="D25" s="421">
        <v>0</v>
      </c>
      <c r="E25" s="421"/>
      <c r="F25" s="421">
        <f t="shared" si="0"/>
        <v>0</v>
      </c>
      <c r="G25" s="421">
        <f>SUMIF('Inc base'!C:C,'BR 2'!B25,'Inc base'!G:G)-F25</f>
        <v>0</v>
      </c>
      <c r="H25" s="440" t="s">
        <v>7923</v>
      </c>
      <c r="I25" s="440" t="s">
        <v>7923</v>
      </c>
    </row>
    <row r="26" spans="1:10" x14ac:dyDescent="0.25">
      <c r="A26" s="98">
        <v>6</v>
      </c>
      <c r="B26" s="444">
        <v>62707055300023</v>
      </c>
      <c r="C26" s="445" t="s">
        <v>195</v>
      </c>
      <c r="D26" s="421">
        <v>15000000</v>
      </c>
      <c r="E26" s="421"/>
      <c r="F26" s="421">
        <f t="shared" si="0"/>
        <v>15000000</v>
      </c>
      <c r="G26" s="421">
        <f>SUMIF('Inc base'!C:C,'BR 2'!B26,'Inc base'!G:G)-F26</f>
        <v>13000000</v>
      </c>
    </row>
    <row r="27" spans="1:10" x14ac:dyDescent="0.25">
      <c r="A27" s="98">
        <v>7</v>
      </c>
      <c r="B27" s="444">
        <v>41104925350017</v>
      </c>
      <c r="C27" s="445" t="s">
        <v>422</v>
      </c>
      <c r="D27" s="421">
        <v>12000000</v>
      </c>
      <c r="E27" s="421"/>
      <c r="F27" s="421">
        <f t="shared" si="0"/>
        <v>12000000</v>
      </c>
      <c r="G27" s="421">
        <f>SUMIF('Inc base'!C:C,'BR 2'!B27,'Inc base'!G:G)-F27</f>
        <v>9000000</v>
      </c>
    </row>
    <row r="28" spans="1:10" x14ac:dyDescent="0.25">
      <c r="A28" s="98">
        <v>8</v>
      </c>
      <c r="B28" s="444">
        <v>61612005280038</v>
      </c>
      <c r="C28" s="445" t="s">
        <v>1276</v>
      </c>
      <c r="D28" s="421">
        <v>15000000</v>
      </c>
      <c r="E28" s="421"/>
      <c r="F28" s="421">
        <f t="shared" si="0"/>
        <v>15000000</v>
      </c>
      <c r="G28" s="421">
        <f>SUMIF('Inc base'!C:C,'BR 2'!B28,'Inc base'!G:G)-F28</f>
        <v>18000000</v>
      </c>
    </row>
    <row r="29" spans="1:10" x14ac:dyDescent="0.25">
      <c r="A29" s="98">
        <v>9</v>
      </c>
      <c r="B29" s="444">
        <v>41608881140045</v>
      </c>
      <c r="C29" s="447" t="s">
        <v>824</v>
      </c>
      <c r="D29" s="421">
        <v>0</v>
      </c>
      <c r="E29" s="421"/>
      <c r="F29" s="421">
        <f t="shared" si="0"/>
        <v>0</v>
      </c>
      <c r="G29" s="421">
        <f>SUMIF('Inc base'!C:C,'BR 2'!B29,'Inc base'!G:G)-F29</f>
        <v>0</v>
      </c>
      <c r="I29" s="440" t="s">
        <v>7923</v>
      </c>
    </row>
    <row r="30" spans="1:10" x14ac:dyDescent="0.25">
      <c r="A30" s="98">
        <v>10</v>
      </c>
      <c r="B30" s="444">
        <v>61402065260068</v>
      </c>
      <c r="C30" s="447" t="s">
        <v>334</v>
      </c>
      <c r="D30" s="421">
        <v>0</v>
      </c>
      <c r="E30" s="421"/>
      <c r="F30" s="421">
        <f t="shared" si="0"/>
        <v>0</v>
      </c>
      <c r="G30" s="421">
        <f>SUMIF('Inc base'!C:C,'BR 2'!B30,'Inc base'!G:G)-F30</f>
        <v>0</v>
      </c>
      <c r="I30" s="440" t="s">
        <v>7923</v>
      </c>
    </row>
    <row r="31" spans="1:10" x14ac:dyDescent="0.25">
      <c r="A31" s="98">
        <v>11</v>
      </c>
      <c r="B31" s="444">
        <v>40101996100041</v>
      </c>
      <c r="C31" s="447" t="s">
        <v>847</v>
      </c>
      <c r="D31" s="421">
        <v>0</v>
      </c>
      <c r="E31" s="421"/>
      <c r="F31" s="421">
        <f t="shared" si="0"/>
        <v>0</v>
      </c>
      <c r="G31" s="421">
        <f>SUMIF('Inc base'!C:C,'BR 2'!B31,'Inc base'!G:G)-F31</f>
        <v>0</v>
      </c>
      <c r="I31" s="440" t="s">
        <v>7923</v>
      </c>
    </row>
    <row r="32" spans="1:10" x14ac:dyDescent="0.25">
      <c r="A32" s="98">
        <v>12</v>
      </c>
      <c r="B32" s="444">
        <v>41207975310014</v>
      </c>
      <c r="C32" s="445" t="s">
        <v>1269</v>
      </c>
      <c r="D32" s="421">
        <v>15000000</v>
      </c>
      <c r="E32" s="421"/>
      <c r="F32" s="421">
        <f t="shared" si="0"/>
        <v>15000000</v>
      </c>
      <c r="G32" s="421">
        <f>SUMIF('Inc base'!C:C,'BR 2'!B32,'Inc base'!G:G)-F32</f>
        <v>15000000</v>
      </c>
    </row>
    <row r="33" spans="1:9" x14ac:dyDescent="0.25">
      <c r="A33" s="98">
        <v>13</v>
      </c>
      <c r="B33" s="444">
        <v>41906821140033</v>
      </c>
      <c r="C33" s="445" t="s">
        <v>418</v>
      </c>
      <c r="D33" s="421">
        <v>12000000</v>
      </c>
      <c r="E33" s="421"/>
      <c r="F33" s="421">
        <f t="shared" si="0"/>
        <v>12000000</v>
      </c>
      <c r="G33" s="421">
        <f>SUMIF('Inc base'!C:C,'BR 2'!B33,'Inc base'!G:G)-F33</f>
        <v>11000000</v>
      </c>
    </row>
    <row r="34" spans="1:9" x14ac:dyDescent="0.25">
      <c r="A34" s="98">
        <v>14</v>
      </c>
      <c r="B34" s="444">
        <v>60206045380035</v>
      </c>
      <c r="C34" s="445" t="s">
        <v>595</v>
      </c>
      <c r="D34" s="421">
        <v>12000000</v>
      </c>
      <c r="E34" s="421"/>
      <c r="F34" s="421">
        <f t="shared" si="0"/>
        <v>12000000</v>
      </c>
      <c r="G34" s="421">
        <f>SUMIF('Inc base'!C:C,'BR 2'!B34,'Inc base'!G:G)-F34</f>
        <v>0</v>
      </c>
    </row>
    <row r="35" spans="1:9" x14ac:dyDescent="0.25">
      <c r="A35" s="98">
        <v>15</v>
      </c>
      <c r="B35" s="444">
        <v>42709921000042</v>
      </c>
      <c r="C35" s="445" t="s">
        <v>1238</v>
      </c>
      <c r="D35" s="421">
        <v>15000000</v>
      </c>
      <c r="E35" s="421"/>
      <c r="F35" s="421">
        <f t="shared" si="0"/>
        <v>15000000</v>
      </c>
      <c r="G35" s="421">
        <f>SUMIF('Inc base'!C:C,'BR 2'!B35,'Inc base'!G:G)-F35</f>
        <v>18000000</v>
      </c>
    </row>
    <row r="36" spans="1:9" x14ac:dyDescent="0.25">
      <c r="A36" s="98">
        <v>16</v>
      </c>
      <c r="B36" s="444">
        <v>60112005260012</v>
      </c>
      <c r="C36" s="445" t="s">
        <v>423</v>
      </c>
      <c r="D36" s="421">
        <v>12000000</v>
      </c>
      <c r="E36" s="421"/>
      <c r="F36" s="421">
        <f t="shared" si="0"/>
        <v>12000000</v>
      </c>
      <c r="G36" s="421">
        <f>SUMIF('Inc base'!C:C,'BR 2'!B36,'Inc base'!G:G)-F36</f>
        <v>12002482</v>
      </c>
    </row>
    <row r="37" spans="1:9" x14ac:dyDescent="0.25">
      <c r="A37" s="98">
        <v>17</v>
      </c>
      <c r="B37" s="444">
        <v>40302891070125</v>
      </c>
      <c r="C37" s="445" t="s">
        <v>200</v>
      </c>
      <c r="D37" s="421">
        <v>15000000</v>
      </c>
      <c r="E37" s="421"/>
      <c r="F37" s="421">
        <f t="shared" si="0"/>
        <v>15000000</v>
      </c>
      <c r="G37" s="421">
        <f>SUMIF('Inc base'!C:C,'BR 2'!B37,'Inc base'!G:G)-F37</f>
        <v>0</v>
      </c>
    </row>
    <row r="38" spans="1:9" x14ac:dyDescent="0.25">
      <c r="A38" s="98">
        <v>18</v>
      </c>
      <c r="B38" s="444">
        <v>50106045270022</v>
      </c>
      <c r="C38" s="445" t="s">
        <v>560</v>
      </c>
      <c r="D38" s="421">
        <v>15000000</v>
      </c>
      <c r="E38" s="421"/>
      <c r="F38" s="421">
        <f t="shared" si="0"/>
        <v>15000000</v>
      </c>
      <c r="G38" s="421">
        <f>SUMIF('Inc base'!C:C,'BR 2'!B38,'Inc base'!G:G)-F38</f>
        <v>15000000</v>
      </c>
    </row>
    <row r="39" spans="1:9" x14ac:dyDescent="0.25">
      <c r="A39" s="98">
        <v>19</v>
      </c>
      <c r="B39" s="444">
        <v>61311046060013</v>
      </c>
      <c r="C39" s="447" t="s">
        <v>569</v>
      </c>
      <c r="D39" s="421">
        <v>0</v>
      </c>
      <c r="E39" s="421"/>
      <c r="F39" s="421">
        <f t="shared" si="0"/>
        <v>0</v>
      </c>
      <c r="G39" s="421">
        <f>SUMIF('Inc base'!C:C,'BR 2'!B39,'Inc base'!G:G)-F39</f>
        <v>0</v>
      </c>
      <c r="I39" s="440" t="s">
        <v>7923</v>
      </c>
    </row>
    <row r="40" spans="1:9" x14ac:dyDescent="0.25">
      <c r="A40" s="98">
        <v>20</v>
      </c>
      <c r="B40" s="444">
        <v>62707055270014</v>
      </c>
      <c r="C40" s="447" t="s">
        <v>165</v>
      </c>
      <c r="D40" s="421">
        <v>0</v>
      </c>
      <c r="E40" s="421"/>
      <c r="F40" s="421">
        <f t="shared" si="0"/>
        <v>0</v>
      </c>
      <c r="G40" s="421">
        <f>SUMIF('Inc base'!C:C,'BR 2'!B40,'Inc base'!G:G)-F40</f>
        <v>0</v>
      </c>
      <c r="I40" s="440" t="s">
        <v>7923</v>
      </c>
    </row>
    <row r="41" spans="1:9" x14ac:dyDescent="0.25">
      <c r="A41" s="98">
        <v>21</v>
      </c>
      <c r="B41" s="444">
        <v>60711055310085</v>
      </c>
      <c r="C41" s="445" t="s">
        <v>169</v>
      </c>
      <c r="D41" s="421">
        <v>15000000</v>
      </c>
      <c r="E41" s="421"/>
      <c r="F41" s="421">
        <f t="shared" si="0"/>
        <v>15000000</v>
      </c>
      <c r="G41" s="421">
        <f>SUMIF('Inc base'!C:C,'BR 2'!B41,'Inc base'!G:G)-F41</f>
        <v>7601500</v>
      </c>
    </row>
    <row r="42" spans="1:9" x14ac:dyDescent="0.25">
      <c r="A42" s="98">
        <v>22</v>
      </c>
      <c r="B42" s="444">
        <v>52204005280015</v>
      </c>
      <c r="C42" s="447" t="s">
        <v>838</v>
      </c>
      <c r="D42" s="421">
        <v>0</v>
      </c>
      <c r="E42" s="421"/>
      <c r="F42" s="421">
        <f t="shared" si="0"/>
        <v>0</v>
      </c>
      <c r="G42" s="421">
        <f>SUMIF('Inc base'!C:C,'BR 2'!B42,'Inc base'!G:G)-F42</f>
        <v>0</v>
      </c>
      <c r="I42" s="440" t="s">
        <v>7923</v>
      </c>
    </row>
    <row r="43" spans="1:9" x14ac:dyDescent="0.25">
      <c r="A43" s="98">
        <v>23</v>
      </c>
      <c r="B43" s="444">
        <v>62509055290029</v>
      </c>
      <c r="C43" s="447" t="s">
        <v>527</v>
      </c>
      <c r="D43" s="421">
        <v>0</v>
      </c>
      <c r="E43" s="421"/>
      <c r="F43" s="421">
        <f t="shared" si="0"/>
        <v>0</v>
      </c>
      <c r="G43" s="421">
        <f>SUMIF('Inc base'!C:C,'BR 2'!B43,'Inc base'!G:G)-F43</f>
        <v>0</v>
      </c>
      <c r="I43" s="440" t="s">
        <v>7923</v>
      </c>
    </row>
    <row r="44" spans="1:9" x14ac:dyDescent="0.25">
      <c r="A44" s="98">
        <v>24</v>
      </c>
      <c r="B44" s="444">
        <v>31602951010024</v>
      </c>
      <c r="C44" s="445" t="s">
        <v>639</v>
      </c>
      <c r="D44" s="421">
        <v>12000000</v>
      </c>
      <c r="E44" s="421"/>
      <c r="F44" s="421">
        <f t="shared" si="0"/>
        <v>12000000</v>
      </c>
      <c r="G44" s="421">
        <f>SUMIF('Inc base'!C:C,'BR 2'!B44,'Inc base'!G:G)-F44</f>
        <v>4000000</v>
      </c>
    </row>
    <row r="45" spans="1:9" x14ac:dyDescent="0.25">
      <c r="A45" s="98">
        <v>25</v>
      </c>
      <c r="B45" s="444">
        <v>40204871050052</v>
      </c>
      <c r="C45" s="445" t="s">
        <v>665</v>
      </c>
      <c r="D45" s="421">
        <v>12000000</v>
      </c>
      <c r="E45" s="421"/>
      <c r="F45" s="421">
        <f t="shared" si="0"/>
        <v>12000000</v>
      </c>
      <c r="G45" s="421">
        <f>SUMIF('Inc base'!C:C,'BR 2'!B45,'Inc base'!G:G)-F45</f>
        <v>6950000</v>
      </c>
    </row>
    <row r="46" spans="1:9" x14ac:dyDescent="0.25">
      <c r="A46" s="98">
        <v>26</v>
      </c>
      <c r="B46" s="444">
        <v>50910055260050</v>
      </c>
      <c r="C46" s="447" t="s">
        <v>588</v>
      </c>
      <c r="D46" s="421">
        <v>0</v>
      </c>
      <c r="E46" s="421"/>
      <c r="F46" s="421">
        <f t="shared" si="0"/>
        <v>0</v>
      </c>
      <c r="G46" s="421">
        <f>SUMIF('Inc base'!C:C,'BR 2'!B46,'Inc base'!G:G)-F46</f>
        <v>0</v>
      </c>
      <c r="I46" s="440" t="s">
        <v>7923</v>
      </c>
    </row>
    <row r="47" spans="1:9" x14ac:dyDescent="0.25">
      <c r="A47" s="98">
        <v>27</v>
      </c>
      <c r="B47" s="444">
        <v>31912861080012</v>
      </c>
      <c r="C47" s="445" t="s">
        <v>1267</v>
      </c>
      <c r="D47" s="421">
        <v>15000000</v>
      </c>
      <c r="E47" s="421"/>
      <c r="F47" s="421">
        <f t="shared" si="0"/>
        <v>15000000</v>
      </c>
      <c r="G47" s="421">
        <f>SUMIF('Inc base'!C:C,'BR 2'!B47,'Inc base'!G:G)-F47</f>
        <v>9000000</v>
      </c>
    </row>
    <row r="48" spans="1:9" x14ac:dyDescent="0.25">
      <c r="A48" s="98">
        <v>28</v>
      </c>
      <c r="B48" s="444">
        <v>42401921140037</v>
      </c>
      <c r="C48" s="445" t="s">
        <v>55</v>
      </c>
      <c r="D48" s="421">
        <v>15000000</v>
      </c>
      <c r="E48" s="421"/>
      <c r="F48" s="421">
        <f t="shared" si="0"/>
        <v>15000000</v>
      </c>
      <c r="G48" s="421">
        <f>SUMIF('Inc base'!C:C,'BR 2'!B48,'Inc base'!G:G)-F48</f>
        <v>15000000</v>
      </c>
    </row>
    <row r="49" spans="1:9" x14ac:dyDescent="0.25">
      <c r="A49" s="98">
        <v>29</v>
      </c>
      <c r="B49" s="444">
        <v>41010921010018</v>
      </c>
      <c r="C49" s="447" t="s">
        <v>37</v>
      </c>
      <c r="D49" s="421">
        <v>0</v>
      </c>
      <c r="E49" s="421"/>
      <c r="F49" s="421">
        <f t="shared" si="0"/>
        <v>0</v>
      </c>
      <c r="G49" s="421">
        <f>SUMIF('Inc base'!C:C,'BR 2'!B49,'Inc base'!G:G)-F49</f>
        <v>0</v>
      </c>
      <c r="I49" s="440" t="s">
        <v>7923</v>
      </c>
    </row>
    <row r="50" spans="1:9" x14ac:dyDescent="0.25">
      <c r="A50" s="98">
        <v>30</v>
      </c>
      <c r="B50" s="444">
        <v>41611951000059</v>
      </c>
      <c r="C50" s="445" t="s">
        <v>536</v>
      </c>
      <c r="D50" s="421">
        <v>12000000</v>
      </c>
      <c r="E50" s="421"/>
      <c r="F50" s="421">
        <f t="shared" si="0"/>
        <v>12000000</v>
      </c>
      <c r="G50" s="421">
        <f>SUMIF('Inc base'!C:C,'BR 2'!B50,'Inc base'!G:G)-F50</f>
        <v>11500000</v>
      </c>
    </row>
    <row r="51" spans="1:9" x14ac:dyDescent="0.25">
      <c r="A51" s="98">
        <v>31</v>
      </c>
      <c r="B51" s="444">
        <v>63010045370010</v>
      </c>
      <c r="C51" s="445" t="s">
        <v>129</v>
      </c>
      <c r="D51" s="421">
        <v>15000000</v>
      </c>
      <c r="E51" s="421"/>
      <c r="F51" s="421">
        <f t="shared" si="0"/>
        <v>15000000</v>
      </c>
      <c r="G51" s="421">
        <f>SUMIF('Inc base'!C:C,'BR 2'!B51,'Inc base'!G:G)-F51</f>
        <v>15000000</v>
      </c>
    </row>
    <row r="52" spans="1:9" x14ac:dyDescent="0.25">
      <c r="A52" s="98">
        <v>32</v>
      </c>
      <c r="B52" s="444">
        <v>41210925300025</v>
      </c>
      <c r="C52" s="445" t="s">
        <v>405</v>
      </c>
      <c r="D52" s="421">
        <v>12000000</v>
      </c>
      <c r="E52" s="421"/>
      <c r="F52" s="421">
        <f t="shared" si="0"/>
        <v>12000000</v>
      </c>
      <c r="G52" s="421">
        <f>SUMIF('Inc base'!C:C,'BR 2'!B52,'Inc base'!G:G)-F52</f>
        <v>-6000000</v>
      </c>
    </row>
    <row r="53" spans="1:9" x14ac:dyDescent="0.25">
      <c r="A53" s="98">
        <v>33</v>
      </c>
      <c r="B53" s="444">
        <v>50311055310060</v>
      </c>
      <c r="C53" s="445" t="s">
        <v>321</v>
      </c>
      <c r="D53" s="421">
        <v>15000000</v>
      </c>
      <c r="E53" s="421"/>
      <c r="F53" s="421">
        <f t="shared" si="0"/>
        <v>15000000</v>
      </c>
      <c r="G53" s="421">
        <f>SUMIF('Inc base'!C:C,'BR 2'!B53,'Inc base'!G:G)-F53</f>
        <v>15000000</v>
      </c>
    </row>
    <row r="54" spans="1:9" x14ac:dyDescent="0.25">
      <c r="A54" s="98">
        <v>34</v>
      </c>
      <c r="B54" s="444">
        <v>61909055260029</v>
      </c>
      <c r="C54" s="445" t="s">
        <v>852</v>
      </c>
      <c r="D54" s="421">
        <v>12000000</v>
      </c>
      <c r="E54" s="421"/>
      <c r="F54" s="421">
        <f t="shared" si="0"/>
        <v>12000000</v>
      </c>
      <c r="G54" s="421">
        <f>SUMIF('Inc base'!C:C,'BR 2'!B54,'Inc base'!G:G)-F54</f>
        <v>9000000</v>
      </c>
    </row>
    <row r="55" spans="1:9" x14ac:dyDescent="0.25">
      <c r="A55" s="98">
        <v>35</v>
      </c>
      <c r="B55" s="444">
        <v>50911035260042</v>
      </c>
      <c r="C55" s="447" t="s">
        <v>676</v>
      </c>
      <c r="D55" s="421">
        <v>0</v>
      </c>
      <c r="E55" s="421"/>
      <c r="F55" s="421">
        <f t="shared" si="0"/>
        <v>0</v>
      </c>
      <c r="G55" s="421">
        <f>SUMIF('Inc base'!C:C,'BR 2'!B55,'Inc base'!G:G)-F55</f>
        <v>0</v>
      </c>
      <c r="I55" s="440" t="s">
        <v>7923</v>
      </c>
    </row>
    <row r="56" spans="1:9" x14ac:dyDescent="0.25">
      <c r="A56" s="98">
        <v>36</v>
      </c>
      <c r="B56" s="444">
        <v>51502065300016</v>
      </c>
      <c r="C56" s="447" t="s">
        <v>865</v>
      </c>
      <c r="D56" s="421">
        <v>0</v>
      </c>
      <c r="E56" s="421"/>
      <c r="F56" s="421">
        <f t="shared" si="0"/>
        <v>0</v>
      </c>
      <c r="G56" s="421">
        <f>SUMIF('Inc base'!C:C,'BR 2'!B56,'Inc base'!G:G)-F56</f>
        <v>0</v>
      </c>
      <c r="I56" s="440" t="s">
        <v>7923</v>
      </c>
    </row>
    <row r="57" spans="1:9" x14ac:dyDescent="0.25">
      <c r="A57" s="98">
        <v>37</v>
      </c>
      <c r="B57" s="444">
        <v>41208851620041</v>
      </c>
      <c r="C57" s="447" t="s">
        <v>420</v>
      </c>
      <c r="D57" s="421">
        <v>0</v>
      </c>
      <c r="E57" s="421"/>
      <c r="F57" s="421">
        <f t="shared" si="0"/>
        <v>0</v>
      </c>
      <c r="G57" s="421">
        <f>SUMIF('Inc base'!C:C,'BR 2'!B57,'Inc base'!G:G)-F57</f>
        <v>0</v>
      </c>
      <c r="I57" s="440" t="s">
        <v>7923</v>
      </c>
    </row>
    <row r="58" spans="1:9" x14ac:dyDescent="0.25">
      <c r="A58" s="98">
        <v>38</v>
      </c>
      <c r="B58" s="444">
        <v>61301055280023</v>
      </c>
      <c r="C58" s="447" t="s">
        <v>265</v>
      </c>
      <c r="D58" s="421">
        <v>0</v>
      </c>
      <c r="E58" s="421"/>
      <c r="F58" s="421">
        <f t="shared" si="0"/>
        <v>0</v>
      </c>
      <c r="G58" s="421">
        <f>SUMIF('Inc base'!C:C,'BR 2'!B58,'Inc base'!G:G)-F58</f>
        <v>0</v>
      </c>
      <c r="I58" s="440" t="s">
        <v>7923</v>
      </c>
    </row>
    <row r="59" spans="1:9" x14ac:dyDescent="0.25">
      <c r="A59" s="98">
        <v>39</v>
      </c>
      <c r="B59" s="444">
        <v>63101035300059</v>
      </c>
      <c r="C59" s="445" t="s">
        <v>457</v>
      </c>
      <c r="D59" s="421">
        <v>12000000</v>
      </c>
      <c r="E59" s="421"/>
      <c r="F59" s="421">
        <f t="shared" si="0"/>
        <v>12000000</v>
      </c>
      <c r="G59" s="421">
        <f>SUMIF('Inc base'!C:C,'BR 2'!B59,'Inc base'!G:G)-F59</f>
        <v>0</v>
      </c>
    </row>
    <row r="60" spans="1:9" x14ac:dyDescent="0.25">
      <c r="A60" s="98">
        <v>40</v>
      </c>
      <c r="B60" s="444">
        <v>61901055300017</v>
      </c>
      <c r="C60" s="447" t="s">
        <v>127</v>
      </c>
      <c r="D60" s="421">
        <v>0</v>
      </c>
      <c r="E60" s="421"/>
      <c r="F60" s="421">
        <f t="shared" si="0"/>
        <v>0</v>
      </c>
      <c r="G60" s="421">
        <f>SUMIF('Inc base'!C:C,'BR 2'!B60,'Inc base'!G:G)-F60</f>
        <v>0</v>
      </c>
      <c r="I60" s="440" t="s">
        <v>7923</v>
      </c>
    </row>
    <row r="61" spans="1:9" x14ac:dyDescent="0.25">
      <c r="A61" s="98">
        <v>41</v>
      </c>
      <c r="B61" s="444">
        <v>51811015270016</v>
      </c>
      <c r="C61" s="445" t="s">
        <v>861</v>
      </c>
      <c r="D61" s="421">
        <v>12000000</v>
      </c>
      <c r="E61" s="421"/>
      <c r="F61" s="421">
        <f t="shared" si="0"/>
        <v>12000000</v>
      </c>
      <c r="G61" s="421">
        <f>SUMIF('Inc base'!C:C,'BR 2'!B61,'Inc base'!G:G)-F61</f>
        <v>0</v>
      </c>
    </row>
    <row r="62" spans="1:9" x14ac:dyDescent="0.25">
      <c r="A62" s="98">
        <v>42</v>
      </c>
      <c r="B62" s="444">
        <v>41703952400063</v>
      </c>
      <c r="C62" s="447" t="s">
        <v>460</v>
      </c>
      <c r="D62" s="421">
        <v>0</v>
      </c>
      <c r="E62" s="421"/>
      <c r="F62" s="421">
        <f t="shared" si="0"/>
        <v>0</v>
      </c>
      <c r="G62" s="421">
        <f>SUMIF('Inc base'!C:C,'BR 2'!B62,'Inc base'!G:G)-F62</f>
        <v>0</v>
      </c>
      <c r="I62" s="440" t="s">
        <v>7923</v>
      </c>
    </row>
    <row r="63" spans="1:9" x14ac:dyDescent="0.25">
      <c r="A63" s="98">
        <v>43</v>
      </c>
      <c r="B63" s="444">
        <v>52802025300021</v>
      </c>
      <c r="C63" s="447" t="s">
        <v>842</v>
      </c>
      <c r="D63" s="421">
        <v>0</v>
      </c>
      <c r="E63" s="421"/>
      <c r="F63" s="421">
        <f t="shared" si="0"/>
        <v>0</v>
      </c>
      <c r="G63" s="421">
        <f>SUMIF('Inc base'!C:C,'BR 2'!B63,'Inc base'!G:G)-F63</f>
        <v>0</v>
      </c>
      <c r="I63" s="440" t="s">
        <v>7923</v>
      </c>
    </row>
    <row r="64" spans="1:9" x14ac:dyDescent="0.25">
      <c r="A64" s="98">
        <v>44</v>
      </c>
      <c r="B64" s="444">
        <v>61910035300024</v>
      </c>
      <c r="C64" s="445" t="s">
        <v>440</v>
      </c>
      <c r="D64" s="421">
        <v>12000000</v>
      </c>
      <c r="E64" s="421"/>
      <c r="F64" s="421">
        <f t="shared" si="0"/>
        <v>12000000</v>
      </c>
      <c r="G64" s="421">
        <f>SUMIF('Inc base'!C:C,'BR 2'!B64,'Inc base'!G:G)-F64</f>
        <v>12000000</v>
      </c>
    </row>
    <row r="65" spans="1:9" x14ac:dyDescent="0.25">
      <c r="A65" s="98">
        <v>45</v>
      </c>
      <c r="B65" s="444">
        <v>60803055270024</v>
      </c>
      <c r="C65" s="445" t="s">
        <v>164</v>
      </c>
      <c r="D65" s="421">
        <v>15000000</v>
      </c>
      <c r="E65" s="421"/>
      <c r="F65" s="421">
        <f t="shared" si="0"/>
        <v>15000000</v>
      </c>
      <c r="G65" s="421">
        <f>SUMIF('Inc base'!C:C,'BR 2'!B65,'Inc base'!G:G)-F65</f>
        <v>7500000</v>
      </c>
    </row>
    <row r="66" spans="1:9" x14ac:dyDescent="0.25">
      <c r="A66" s="98">
        <v>46</v>
      </c>
      <c r="B66" s="444">
        <v>60806065280027</v>
      </c>
      <c r="C66" s="445" t="s">
        <v>199</v>
      </c>
      <c r="D66" s="421">
        <v>15000000</v>
      </c>
      <c r="E66" s="421"/>
      <c r="F66" s="421">
        <f t="shared" si="0"/>
        <v>15000000</v>
      </c>
      <c r="G66" s="421">
        <f>SUMIF('Inc base'!C:C,'BR 2'!B66,'Inc base'!G:G)-F66</f>
        <v>0</v>
      </c>
    </row>
    <row r="67" spans="1:9" x14ac:dyDescent="0.25">
      <c r="A67" s="98">
        <v>47</v>
      </c>
      <c r="B67" s="444">
        <v>32203997250015</v>
      </c>
      <c r="C67" s="445" t="s">
        <v>819</v>
      </c>
      <c r="D67" s="421">
        <v>12000000</v>
      </c>
      <c r="E67" s="421"/>
      <c r="F67" s="421">
        <f t="shared" si="0"/>
        <v>12000000</v>
      </c>
      <c r="G67" s="421">
        <f>SUMIF('Inc base'!C:C,'BR 2'!B67,'Inc base'!G:G)-F67</f>
        <v>-9000000</v>
      </c>
    </row>
    <row r="68" spans="1:9" x14ac:dyDescent="0.25">
      <c r="A68" s="98">
        <v>49</v>
      </c>
      <c r="B68" s="444">
        <v>31508995300027</v>
      </c>
      <c r="C68" s="445" t="s">
        <v>600</v>
      </c>
      <c r="D68" s="421">
        <v>12000000</v>
      </c>
      <c r="E68" s="421"/>
      <c r="F68" s="421">
        <f t="shared" si="0"/>
        <v>12000000</v>
      </c>
      <c r="G68" s="421">
        <f>SUMIF('Inc base'!C:C,'BR 2'!B68,'Inc base'!G:G)-F68</f>
        <v>-8500000</v>
      </c>
    </row>
    <row r="69" spans="1:9" x14ac:dyDescent="0.25">
      <c r="A69" s="98">
        <v>50</v>
      </c>
      <c r="B69" s="444">
        <v>62301065360013</v>
      </c>
      <c r="C69" s="447" t="s">
        <v>262</v>
      </c>
      <c r="D69" s="421">
        <v>0</v>
      </c>
      <c r="E69" s="421"/>
      <c r="F69" s="421">
        <f t="shared" si="0"/>
        <v>0</v>
      </c>
      <c r="G69" s="421">
        <f>SUMIF('Inc base'!C:C,'BR 2'!B69,'Inc base'!G:G)-F69</f>
        <v>0</v>
      </c>
      <c r="I69" s="440" t="s">
        <v>7923</v>
      </c>
    </row>
    <row r="70" spans="1:9" x14ac:dyDescent="0.25">
      <c r="A70" s="98">
        <v>51</v>
      </c>
      <c r="B70" s="444">
        <v>60308055360011</v>
      </c>
      <c r="C70" s="447" t="s">
        <v>65</v>
      </c>
      <c r="D70" s="421">
        <v>0</v>
      </c>
      <c r="E70" s="421"/>
      <c r="F70" s="421">
        <f t="shared" si="0"/>
        <v>0</v>
      </c>
      <c r="G70" s="421">
        <f>SUMIF('Inc base'!C:C,'BR 2'!B70,'Inc base'!G:G)-F70</f>
        <v>0</v>
      </c>
      <c r="I70" s="440" t="s">
        <v>7923</v>
      </c>
    </row>
    <row r="71" spans="1:9" x14ac:dyDescent="0.25">
      <c r="A71" s="98">
        <v>52</v>
      </c>
      <c r="B71" s="444">
        <v>40809821120027</v>
      </c>
      <c r="C71" s="447" t="s">
        <v>445</v>
      </c>
      <c r="D71" s="421">
        <v>0</v>
      </c>
      <c r="E71" s="421"/>
      <c r="F71" s="421">
        <f t="shared" si="0"/>
        <v>0</v>
      </c>
      <c r="G71" s="421">
        <f>SUMIF('Inc base'!C:C,'BR 2'!B71,'Inc base'!G:G)-F71</f>
        <v>0</v>
      </c>
      <c r="I71" s="440" t="s">
        <v>7923</v>
      </c>
    </row>
    <row r="72" spans="1:9" x14ac:dyDescent="0.25">
      <c r="A72" s="98">
        <v>53</v>
      </c>
      <c r="B72" s="444">
        <v>61712015730029</v>
      </c>
      <c r="C72" s="445" t="s">
        <v>1272</v>
      </c>
      <c r="D72" s="421">
        <v>15000000</v>
      </c>
      <c r="E72" s="421"/>
      <c r="F72" s="421">
        <f t="shared" si="0"/>
        <v>15000000</v>
      </c>
      <c r="G72" s="421">
        <f>SUMIF('Inc base'!C:C,'BR 2'!B72,'Inc base'!G:G)-F72</f>
        <v>5400000</v>
      </c>
    </row>
    <row r="73" spans="1:9" x14ac:dyDescent="0.25">
      <c r="A73" s="98">
        <v>54</v>
      </c>
      <c r="B73" s="444">
        <v>31703975280025</v>
      </c>
      <c r="C73" s="447" t="s">
        <v>1251</v>
      </c>
      <c r="D73" s="421">
        <v>0</v>
      </c>
      <c r="E73" s="421"/>
      <c r="F73" s="421">
        <f t="shared" si="0"/>
        <v>0</v>
      </c>
      <c r="G73" s="421">
        <f>SUMIF('Inc base'!C:C,'BR 2'!B73,'Inc base'!G:G)-F73</f>
        <v>0</v>
      </c>
      <c r="I73" s="440" t="s">
        <v>7923</v>
      </c>
    </row>
    <row r="74" spans="1:9" x14ac:dyDescent="0.25">
      <c r="A74" s="98">
        <v>55</v>
      </c>
      <c r="B74" s="444">
        <v>50706065360088</v>
      </c>
      <c r="C74" s="447" t="s">
        <v>1116</v>
      </c>
      <c r="D74" s="421">
        <v>0</v>
      </c>
      <c r="E74" s="421"/>
      <c r="F74" s="421">
        <f t="shared" si="0"/>
        <v>0</v>
      </c>
      <c r="G74" s="421">
        <f>SUMIF('Inc base'!C:C,'BR 2'!B74,'Inc base'!G:G)-F74</f>
        <v>0</v>
      </c>
      <c r="I74" s="440" t="s">
        <v>7923</v>
      </c>
    </row>
    <row r="75" spans="1:9" x14ac:dyDescent="0.25">
      <c r="A75" s="98">
        <v>56</v>
      </c>
      <c r="B75" s="444">
        <v>62208055300021</v>
      </c>
      <c r="C75" s="445" t="s">
        <v>54</v>
      </c>
      <c r="D75" s="421">
        <v>15000000</v>
      </c>
      <c r="E75" s="421"/>
      <c r="F75" s="421">
        <f t="shared" si="0"/>
        <v>15000000</v>
      </c>
      <c r="G75" s="421">
        <f>SUMIF('Inc base'!C:C,'BR 2'!B75,'Inc base'!G:G)-F75</f>
        <v>22500000</v>
      </c>
    </row>
    <row r="76" spans="1:9" x14ac:dyDescent="0.25">
      <c r="A76" s="98">
        <v>57</v>
      </c>
      <c r="B76" s="444">
        <v>52809007170014</v>
      </c>
      <c r="C76" s="445" t="s">
        <v>1291</v>
      </c>
      <c r="D76" s="421">
        <v>15000000</v>
      </c>
      <c r="E76" s="421"/>
      <c r="F76" s="421">
        <f t="shared" si="0"/>
        <v>15000000</v>
      </c>
      <c r="G76" s="421">
        <f>SUMIF('Inc base'!C:C,'BR 2'!B76,'Inc base'!G:G)-F76</f>
        <v>12000608</v>
      </c>
    </row>
    <row r="77" spans="1:9" x14ac:dyDescent="0.25">
      <c r="A77" s="98">
        <v>58</v>
      </c>
      <c r="B77" s="444">
        <v>31107975300019</v>
      </c>
      <c r="C77" s="445" t="s">
        <v>785</v>
      </c>
      <c r="D77" s="421">
        <v>12000000</v>
      </c>
      <c r="E77" s="421"/>
      <c r="F77" s="421">
        <f t="shared" si="0"/>
        <v>12000000</v>
      </c>
      <c r="G77" s="421">
        <f>SUMIF('Inc base'!C:C,'BR 2'!B77,'Inc base'!G:G)-F77</f>
        <v>9000000</v>
      </c>
    </row>
    <row r="78" spans="1:9" x14ac:dyDescent="0.25">
      <c r="A78" s="98">
        <v>59</v>
      </c>
      <c r="B78" s="444">
        <v>40509830930023</v>
      </c>
      <c r="C78" s="447" t="s">
        <v>1264</v>
      </c>
      <c r="D78" s="421">
        <v>0</v>
      </c>
      <c r="E78" s="421"/>
      <c r="F78" s="421">
        <f t="shared" si="0"/>
        <v>0</v>
      </c>
      <c r="G78" s="421">
        <f>SUMIF('Inc base'!C:C,'BR 2'!B78,'Inc base'!G:G)-F78</f>
        <v>0</v>
      </c>
      <c r="I78" s="440" t="s">
        <v>7923</v>
      </c>
    </row>
    <row r="79" spans="1:9" x14ac:dyDescent="0.25">
      <c r="A79" s="98">
        <v>60</v>
      </c>
      <c r="B79" s="444">
        <v>42903862340016</v>
      </c>
      <c r="C79" s="445" t="s">
        <v>1266</v>
      </c>
      <c r="D79" s="421">
        <v>15000000</v>
      </c>
      <c r="E79" s="421"/>
      <c r="F79" s="421">
        <f t="shared" si="0"/>
        <v>15000000</v>
      </c>
      <c r="G79" s="421">
        <f>SUMIF('Inc base'!C:C,'BR 2'!B79,'Inc base'!G:G)-F79</f>
        <v>18000000</v>
      </c>
    </row>
    <row r="80" spans="1:9" x14ac:dyDescent="0.25">
      <c r="A80" s="98">
        <v>61</v>
      </c>
      <c r="B80" s="444">
        <v>42706941010013</v>
      </c>
      <c r="C80" s="445" t="s">
        <v>16</v>
      </c>
      <c r="D80" s="421">
        <v>15000000</v>
      </c>
      <c r="E80" s="421"/>
      <c r="F80" s="421">
        <f t="shared" si="0"/>
        <v>15000000</v>
      </c>
      <c r="G80" s="421">
        <f>SUMIF('Inc base'!C:C,'BR 2'!B80,'Inc base'!G:G)-F80</f>
        <v>15000000</v>
      </c>
    </row>
    <row r="81" spans="1:9" x14ac:dyDescent="0.25">
      <c r="A81" s="98">
        <v>62</v>
      </c>
      <c r="B81" s="444">
        <v>60905025260054</v>
      </c>
      <c r="C81" s="447" t="s">
        <v>858</v>
      </c>
      <c r="D81" s="421">
        <v>0</v>
      </c>
      <c r="E81" s="421"/>
      <c r="F81" s="421">
        <f t="shared" si="0"/>
        <v>0</v>
      </c>
      <c r="G81" s="421">
        <f>SUMIF('Inc base'!C:C,'BR 2'!B81,'Inc base'!G:G)-F81</f>
        <v>0</v>
      </c>
      <c r="I81" s="440" t="s">
        <v>7923</v>
      </c>
    </row>
    <row r="82" spans="1:9" x14ac:dyDescent="0.25">
      <c r="A82" s="98">
        <v>63</v>
      </c>
      <c r="B82" s="444">
        <v>60409055300037</v>
      </c>
      <c r="C82" s="445" t="s">
        <v>53</v>
      </c>
      <c r="D82" s="421">
        <v>15000000</v>
      </c>
      <c r="E82" s="421"/>
      <c r="F82" s="421">
        <f t="shared" si="0"/>
        <v>15000000</v>
      </c>
      <c r="G82" s="421">
        <f>SUMIF('Inc base'!C:C,'BR 2'!B82,'Inc base'!G:G)-F82</f>
        <v>15000000</v>
      </c>
    </row>
    <row r="83" spans="1:9" x14ac:dyDescent="0.25">
      <c r="A83" s="98">
        <v>64</v>
      </c>
      <c r="B83" s="444">
        <v>62501045370018</v>
      </c>
      <c r="C83" s="445" t="s">
        <v>794</v>
      </c>
      <c r="D83" s="421">
        <v>12000000</v>
      </c>
      <c r="E83" s="421"/>
      <c r="F83" s="421">
        <f t="shared" si="0"/>
        <v>12000000</v>
      </c>
      <c r="G83" s="421">
        <f>SUMIF('Inc base'!C:C,'BR 2'!B83,'Inc base'!G:G)-F83</f>
        <v>6000000</v>
      </c>
    </row>
    <row r="84" spans="1:9" x14ac:dyDescent="0.25">
      <c r="A84" s="98">
        <v>65</v>
      </c>
      <c r="B84" s="444">
        <v>51510055380016</v>
      </c>
      <c r="C84" s="447" t="s">
        <v>228</v>
      </c>
      <c r="D84" s="421">
        <v>0</v>
      </c>
      <c r="E84" s="421"/>
      <c r="F84" s="421">
        <f t="shared" si="0"/>
        <v>0</v>
      </c>
      <c r="G84" s="421">
        <f>SUMIF('Inc base'!C:C,'BR 2'!B84,'Inc base'!G:G)-F84</f>
        <v>0</v>
      </c>
      <c r="I84" s="440" t="s">
        <v>7923</v>
      </c>
    </row>
    <row r="85" spans="1:9" x14ac:dyDescent="0.25">
      <c r="A85" s="98">
        <v>66</v>
      </c>
      <c r="B85" s="444">
        <v>62305055260055</v>
      </c>
      <c r="C85" s="447" t="s">
        <v>674</v>
      </c>
      <c r="D85" s="421">
        <v>0</v>
      </c>
      <c r="E85" s="421"/>
      <c r="F85" s="421">
        <f t="shared" si="0"/>
        <v>0</v>
      </c>
      <c r="G85" s="421">
        <f>SUMIF('Inc base'!C:C,'BR 2'!B85,'Inc base'!G:G)-F85</f>
        <v>0</v>
      </c>
      <c r="I85" s="440" t="s">
        <v>7923</v>
      </c>
    </row>
    <row r="86" spans="1:9" x14ac:dyDescent="0.25">
      <c r="A86" s="98">
        <v>67</v>
      </c>
      <c r="B86" s="444">
        <v>41305905380019</v>
      </c>
      <c r="C86" s="445" t="s">
        <v>446</v>
      </c>
      <c r="D86" s="421">
        <v>12000000</v>
      </c>
      <c r="E86" s="421"/>
      <c r="F86" s="421">
        <f t="shared" ref="F86:F149" si="1">(D86+E86)</f>
        <v>12000000</v>
      </c>
      <c r="G86" s="421">
        <f>SUMIF('Inc base'!C:C,'BR 2'!B86,'Inc base'!G:G)-F86</f>
        <v>3000000</v>
      </c>
    </row>
    <row r="87" spans="1:9" x14ac:dyDescent="0.25">
      <c r="A87" s="98">
        <v>68</v>
      </c>
      <c r="B87" s="444">
        <v>51206065310043</v>
      </c>
      <c r="C87" s="447" t="s">
        <v>690</v>
      </c>
      <c r="D87" s="421">
        <v>0</v>
      </c>
      <c r="E87" s="421"/>
      <c r="F87" s="421">
        <f t="shared" si="1"/>
        <v>0</v>
      </c>
      <c r="G87" s="421">
        <f>SUMIF('Inc base'!C:C,'BR 2'!B87,'Inc base'!G:G)-F87</f>
        <v>0</v>
      </c>
      <c r="I87" s="440" t="s">
        <v>7923</v>
      </c>
    </row>
    <row r="88" spans="1:9" x14ac:dyDescent="0.25">
      <c r="A88" s="98">
        <v>69</v>
      </c>
      <c r="B88" s="444">
        <v>60111045380012</v>
      </c>
      <c r="C88" s="447" t="s">
        <v>630</v>
      </c>
      <c r="D88" s="421">
        <v>0</v>
      </c>
      <c r="E88" s="421"/>
      <c r="F88" s="421">
        <f t="shared" si="1"/>
        <v>0</v>
      </c>
      <c r="G88" s="421">
        <f>SUMIF('Inc base'!C:C,'BR 2'!B88,'Inc base'!G:G)-F88</f>
        <v>0</v>
      </c>
      <c r="I88" s="440" t="s">
        <v>7923</v>
      </c>
    </row>
    <row r="89" spans="1:9" x14ac:dyDescent="0.25">
      <c r="A89" s="98">
        <v>70</v>
      </c>
      <c r="B89" s="444">
        <v>51803025300014</v>
      </c>
      <c r="C89" s="445" t="s">
        <v>765</v>
      </c>
      <c r="D89" s="421">
        <v>12000000</v>
      </c>
      <c r="E89" s="421"/>
      <c r="F89" s="421">
        <f t="shared" si="1"/>
        <v>12000000</v>
      </c>
      <c r="G89" s="421">
        <f>SUMIF('Inc base'!C:C,'BR 2'!B89,'Inc base'!G:G)-F89</f>
        <v>9000000</v>
      </c>
    </row>
    <row r="90" spans="1:9" x14ac:dyDescent="0.25">
      <c r="A90" s="98">
        <v>71</v>
      </c>
      <c r="B90" s="444">
        <v>41908851120043</v>
      </c>
      <c r="C90" s="445" t="s">
        <v>1244</v>
      </c>
      <c r="D90" s="421">
        <v>15000000</v>
      </c>
      <c r="E90" s="421"/>
      <c r="F90" s="421">
        <f t="shared" si="1"/>
        <v>15000000</v>
      </c>
      <c r="G90" s="421">
        <f>SUMIF('Inc base'!C:C,'BR 2'!B90,'Inc base'!G:G)-F90</f>
        <v>18000000</v>
      </c>
    </row>
    <row r="91" spans="1:9" x14ac:dyDescent="0.25">
      <c r="A91" s="98">
        <v>72</v>
      </c>
      <c r="B91" s="444">
        <v>51806055300014</v>
      </c>
      <c r="C91" s="447" t="s">
        <v>607</v>
      </c>
      <c r="D91" s="421">
        <v>0</v>
      </c>
      <c r="E91" s="421"/>
      <c r="F91" s="421">
        <f t="shared" si="1"/>
        <v>0</v>
      </c>
      <c r="G91" s="421">
        <f>SUMIF('Inc base'!C:C,'BR 2'!B91,'Inc base'!G:G)-F91</f>
        <v>0</v>
      </c>
      <c r="I91" s="440" t="s">
        <v>7923</v>
      </c>
    </row>
    <row r="92" spans="1:9" x14ac:dyDescent="0.25">
      <c r="A92" s="98">
        <v>73</v>
      </c>
      <c r="B92" s="444">
        <v>60912055280019</v>
      </c>
      <c r="C92" s="447" t="s">
        <v>91</v>
      </c>
      <c r="D92" s="421">
        <v>0</v>
      </c>
      <c r="E92" s="421"/>
      <c r="F92" s="421">
        <f t="shared" si="1"/>
        <v>0</v>
      </c>
      <c r="G92" s="421">
        <f>SUMIF('Inc base'!C:C,'BR 2'!B92,'Inc base'!G:G)-F92</f>
        <v>0</v>
      </c>
      <c r="I92" s="440" t="s">
        <v>7923</v>
      </c>
    </row>
    <row r="93" spans="1:9" x14ac:dyDescent="0.25">
      <c r="A93" s="98">
        <v>74</v>
      </c>
      <c r="B93" s="444">
        <v>62406065350036</v>
      </c>
      <c r="C93" s="447" t="s">
        <v>81</v>
      </c>
      <c r="D93" s="421">
        <v>0</v>
      </c>
      <c r="E93" s="421"/>
      <c r="F93" s="421">
        <f t="shared" si="1"/>
        <v>0</v>
      </c>
      <c r="G93" s="421">
        <f>SUMIF('Inc base'!C:C,'BR 2'!B93,'Inc base'!G:G)-F93</f>
        <v>0</v>
      </c>
      <c r="I93" s="440" t="s">
        <v>7923</v>
      </c>
    </row>
    <row r="94" spans="1:9" x14ac:dyDescent="0.25">
      <c r="A94" s="98">
        <v>75</v>
      </c>
      <c r="B94" s="444">
        <v>61511005300015</v>
      </c>
      <c r="C94" s="447" t="s">
        <v>851</v>
      </c>
      <c r="D94" s="421">
        <v>0</v>
      </c>
      <c r="E94" s="421"/>
      <c r="F94" s="421">
        <f t="shared" si="1"/>
        <v>0</v>
      </c>
      <c r="G94" s="421">
        <f>SUMIF('Inc base'!C:C,'BR 2'!B94,'Inc base'!G:G)-F94</f>
        <v>0</v>
      </c>
      <c r="I94" s="440" t="s">
        <v>7923</v>
      </c>
    </row>
    <row r="95" spans="1:9" x14ac:dyDescent="0.25">
      <c r="A95" s="98">
        <v>76</v>
      </c>
      <c r="B95" s="444">
        <v>42904790920015</v>
      </c>
      <c r="C95" s="445" t="s">
        <v>87</v>
      </c>
      <c r="D95" s="421">
        <v>15000000</v>
      </c>
      <c r="E95" s="421"/>
      <c r="F95" s="421">
        <f t="shared" si="1"/>
        <v>15000000</v>
      </c>
      <c r="G95" s="421">
        <f>SUMIF('Inc base'!C:C,'BR 2'!B95,'Inc base'!G:G)-F95</f>
        <v>12211017</v>
      </c>
    </row>
    <row r="96" spans="1:9" x14ac:dyDescent="0.25">
      <c r="A96" s="98">
        <v>77</v>
      </c>
      <c r="B96" s="444">
        <v>61804065360038</v>
      </c>
      <c r="C96" s="445" t="s">
        <v>249</v>
      </c>
      <c r="D96" s="421">
        <v>15000000</v>
      </c>
      <c r="E96" s="421"/>
      <c r="F96" s="421">
        <f t="shared" si="1"/>
        <v>15000000</v>
      </c>
      <c r="G96" s="421">
        <f>SUMIF('Inc base'!C:C,'BR 2'!B96,'Inc base'!G:G)-F96</f>
        <v>0</v>
      </c>
    </row>
    <row r="97" spans="1:9" x14ac:dyDescent="0.25">
      <c r="A97" s="98">
        <v>78</v>
      </c>
      <c r="B97" s="444">
        <v>62401065290038</v>
      </c>
      <c r="C97" s="445" t="s">
        <v>66</v>
      </c>
      <c r="D97" s="421">
        <v>15000000</v>
      </c>
      <c r="E97" s="421"/>
      <c r="F97" s="421">
        <f t="shared" si="1"/>
        <v>15000000</v>
      </c>
      <c r="G97" s="421">
        <f>SUMIF('Inc base'!C:C,'BR 2'!B97,'Inc base'!G:G)-F97</f>
        <v>5000000</v>
      </c>
    </row>
    <row r="98" spans="1:9" x14ac:dyDescent="0.25">
      <c r="A98" s="98">
        <v>79</v>
      </c>
      <c r="B98" s="444">
        <v>41106871140054</v>
      </c>
      <c r="C98" s="445" t="s">
        <v>808</v>
      </c>
      <c r="D98" s="421">
        <v>12000000</v>
      </c>
      <c r="E98" s="421"/>
      <c r="F98" s="421">
        <f t="shared" si="1"/>
        <v>12000000</v>
      </c>
      <c r="G98" s="421">
        <f>SUMIF('Inc base'!C:C,'BR 2'!B98,'Inc base'!G:G)-F98</f>
        <v>8250000</v>
      </c>
    </row>
    <row r="99" spans="1:9" x14ac:dyDescent="0.25">
      <c r="A99" s="98">
        <v>80</v>
      </c>
      <c r="B99" s="444">
        <v>41703891070024</v>
      </c>
      <c r="C99" s="445" t="s">
        <v>1310</v>
      </c>
      <c r="D99" s="421">
        <v>15000000</v>
      </c>
      <c r="E99" s="421"/>
      <c r="F99" s="421">
        <f t="shared" si="1"/>
        <v>15000000</v>
      </c>
      <c r="G99" s="421">
        <f>SUMIF('Inc base'!C:C,'BR 2'!B99,'Inc base'!G:G)-F99</f>
        <v>18000000</v>
      </c>
    </row>
    <row r="100" spans="1:9" x14ac:dyDescent="0.25">
      <c r="A100" s="98">
        <v>81</v>
      </c>
      <c r="B100" s="444">
        <v>62210055360040</v>
      </c>
      <c r="C100" s="447" t="s">
        <v>350</v>
      </c>
      <c r="D100" s="421">
        <v>0</v>
      </c>
      <c r="E100" s="421"/>
      <c r="F100" s="421">
        <f t="shared" si="1"/>
        <v>0</v>
      </c>
      <c r="G100" s="421">
        <f>SUMIF('Inc base'!C:C,'BR 2'!B100,'Inc base'!G:G)-F100</f>
        <v>0</v>
      </c>
      <c r="I100" s="440" t="s">
        <v>7923</v>
      </c>
    </row>
    <row r="101" spans="1:9" x14ac:dyDescent="0.25">
      <c r="A101" s="98">
        <v>82</v>
      </c>
      <c r="B101" s="444">
        <v>60608055290021</v>
      </c>
      <c r="C101" s="445" t="s">
        <v>335</v>
      </c>
      <c r="D101" s="421">
        <v>15000000</v>
      </c>
      <c r="E101" s="421"/>
      <c r="F101" s="421">
        <f t="shared" si="1"/>
        <v>15000000</v>
      </c>
      <c r="G101" s="421">
        <f>SUMIF('Inc base'!C:C,'BR 2'!B101,'Inc base'!G:G)-F101</f>
        <v>22500000</v>
      </c>
    </row>
    <row r="102" spans="1:9" x14ac:dyDescent="0.25">
      <c r="A102" s="98">
        <v>83</v>
      </c>
      <c r="B102" s="444">
        <v>62810045320010</v>
      </c>
      <c r="C102" s="445" t="s">
        <v>605</v>
      </c>
      <c r="D102" s="421">
        <v>12000000</v>
      </c>
      <c r="E102" s="421"/>
      <c r="F102" s="421">
        <f t="shared" si="1"/>
        <v>12000000</v>
      </c>
      <c r="G102" s="421">
        <f>SUMIF('Inc base'!C:C,'BR 2'!B102,'Inc base'!G:G)-F102</f>
        <v>9000000</v>
      </c>
    </row>
    <row r="103" spans="1:9" x14ac:dyDescent="0.25">
      <c r="A103" s="98">
        <v>84</v>
      </c>
      <c r="B103" s="444">
        <v>60906055300040</v>
      </c>
      <c r="C103" s="447" t="s">
        <v>251</v>
      </c>
      <c r="D103" s="421">
        <v>0</v>
      </c>
      <c r="E103" s="421"/>
      <c r="F103" s="421">
        <f t="shared" si="1"/>
        <v>0</v>
      </c>
      <c r="G103" s="421">
        <f>SUMIF('Inc base'!C:C,'BR 2'!B103,'Inc base'!G:G)-F103</f>
        <v>0</v>
      </c>
      <c r="I103" s="440" t="s">
        <v>7923</v>
      </c>
    </row>
    <row r="104" spans="1:9" x14ac:dyDescent="0.25">
      <c r="A104" s="98">
        <v>85</v>
      </c>
      <c r="B104" s="444">
        <v>42809891380064</v>
      </c>
      <c r="C104" s="445" t="s">
        <v>797</v>
      </c>
      <c r="D104" s="421">
        <v>12000000</v>
      </c>
      <c r="E104" s="421"/>
      <c r="F104" s="421">
        <f t="shared" si="1"/>
        <v>12000000</v>
      </c>
      <c r="G104" s="421">
        <f>SUMIF('Inc base'!C:C,'BR 2'!B104,'Inc base'!G:G)-F104</f>
        <v>50000</v>
      </c>
    </row>
    <row r="105" spans="1:9" x14ac:dyDescent="0.25">
      <c r="A105" s="98">
        <v>86</v>
      </c>
      <c r="B105" s="444">
        <v>51209056120036</v>
      </c>
      <c r="C105" s="447" t="s">
        <v>305</v>
      </c>
      <c r="D105" s="421">
        <v>0</v>
      </c>
      <c r="E105" s="421"/>
      <c r="F105" s="421">
        <f t="shared" si="1"/>
        <v>0</v>
      </c>
      <c r="G105" s="421">
        <f>SUMIF('Inc base'!C:C,'BR 2'!B105,'Inc base'!G:G)-F105</f>
        <v>0</v>
      </c>
      <c r="I105" s="440" t="s">
        <v>7923</v>
      </c>
    </row>
    <row r="106" spans="1:9" x14ac:dyDescent="0.25">
      <c r="A106" s="98">
        <v>87</v>
      </c>
      <c r="B106" s="444">
        <v>60108045310024</v>
      </c>
      <c r="C106" s="447" t="s">
        <v>314</v>
      </c>
      <c r="D106" s="421">
        <v>0</v>
      </c>
      <c r="E106" s="421"/>
      <c r="F106" s="421">
        <f t="shared" si="1"/>
        <v>0</v>
      </c>
      <c r="G106" s="421">
        <f>SUMIF('Inc base'!C:C,'BR 2'!B106,'Inc base'!G:G)-F106</f>
        <v>0</v>
      </c>
      <c r="I106" s="440" t="s">
        <v>7923</v>
      </c>
    </row>
    <row r="107" spans="1:9" x14ac:dyDescent="0.25">
      <c r="A107" s="98">
        <v>88</v>
      </c>
      <c r="B107" s="444">
        <v>52204005300027</v>
      </c>
      <c r="C107" s="445" t="s">
        <v>1183</v>
      </c>
      <c r="D107" s="421">
        <v>12000000</v>
      </c>
      <c r="E107" s="421"/>
      <c r="F107" s="421">
        <f t="shared" si="1"/>
        <v>12000000</v>
      </c>
      <c r="G107" s="421">
        <f>SUMIF('Inc base'!C:C,'BR 2'!B107,'Inc base'!G:G)-F107</f>
        <v>9001000</v>
      </c>
    </row>
    <row r="108" spans="1:9" x14ac:dyDescent="0.25">
      <c r="A108" s="98">
        <v>89</v>
      </c>
      <c r="B108" s="444">
        <v>30807886140018</v>
      </c>
      <c r="C108" s="447" t="s">
        <v>565</v>
      </c>
      <c r="D108" s="421">
        <v>0</v>
      </c>
      <c r="E108" s="421"/>
      <c r="F108" s="421">
        <f t="shared" si="1"/>
        <v>0</v>
      </c>
      <c r="G108" s="421">
        <f>SUMIF('Inc base'!C:C,'BR 2'!B108,'Inc base'!G:G)-F108</f>
        <v>0</v>
      </c>
      <c r="I108" s="440" t="s">
        <v>7923</v>
      </c>
    </row>
    <row r="109" spans="1:9" x14ac:dyDescent="0.25">
      <c r="A109" s="98">
        <v>90</v>
      </c>
      <c r="B109" s="444">
        <v>63007035350044</v>
      </c>
      <c r="C109" s="445" t="s">
        <v>582</v>
      </c>
      <c r="D109" s="421">
        <v>12000000</v>
      </c>
      <c r="E109" s="421"/>
      <c r="F109" s="421">
        <f t="shared" si="1"/>
        <v>12000000</v>
      </c>
      <c r="G109" s="421">
        <f>SUMIF('Inc base'!C:C,'BR 2'!B109,'Inc base'!G:G)-F109</f>
        <v>-6000000</v>
      </c>
    </row>
    <row r="110" spans="1:9" x14ac:dyDescent="0.25">
      <c r="A110" s="98">
        <v>91</v>
      </c>
      <c r="B110" s="444">
        <v>61104065360062</v>
      </c>
      <c r="C110" s="445" t="s">
        <v>345</v>
      </c>
      <c r="D110" s="421">
        <v>15000000</v>
      </c>
      <c r="E110" s="421"/>
      <c r="F110" s="421">
        <f t="shared" si="1"/>
        <v>15000000</v>
      </c>
      <c r="G110" s="421">
        <f>SUMIF('Inc base'!C:C,'BR 2'!B110,'Inc base'!G:G)-F110</f>
        <v>15000000</v>
      </c>
    </row>
    <row r="111" spans="1:9" x14ac:dyDescent="0.25">
      <c r="A111" s="98">
        <v>92</v>
      </c>
      <c r="B111" s="444">
        <v>60812005270023</v>
      </c>
      <c r="C111" s="447" t="s">
        <v>410</v>
      </c>
      <c r="D111" s="421">
        <v>0</v>
      </c>
      <c r="E111" s="421"/>
      <c r="F111" s="421">
        <f t="shared" si="1"/>
        <v>0</v>
      </c>
      <c r="G111" s="421">
        <f>SUMIF('Inc base'!C:C,'BR 2'!B111,'Inc base'!G:G)-F111</f>
        <v>0</v>
      </c>
      <c r="I111" s="440" t="s">
        <v>7923</v>
      </c>
    </row>
    <row r="112" spans="1:9" x14ac:dyDescent="0.25">
      <c r="A112" s="98">
        <v>93</v>
      </c>
      <c r="B112" s="444">
        <v>31302995260080</v>
      </c>
      <c r="C112" s="445" t="s">
        <v>813</v>
      </c>
      <c r="D112" s="421">
        <v>12000000</v>
      </c>
      <c r="E112" s="421"/>
      <c r="F112" s="421">
        <f t="shared" si="1"/>
        <v>12000000</v>
      </c>
      <c r="G112" s="421">
        <f>SUMIF('Inc base'!C:C,'BR 2'!B112,'Inc base'!G:G)-F112</f>
        <v>0</v>
      </c>
    </row>
    <row r="113" spans="1:9" x14ac:dyDescent="0.25">
      <c r="A113" s="98">
        <v>94</v>
      </c>
      <c r="B113" s="444">
        <v>41509921080113</v>
      </c>
      <c r="C113" s="445" t="s">
        <v>59</v>
      </c>
      <c r="D113" s="421">
        <v>15000000</v>
      </c>
      <c r="E113" s="421"/>
      <c r="F113" s="421">
        <f t="shared" si="1"/>
        <v>15000000</v>
      </c>
      <c r="G113" s="421">
        <f>SUMIF('Inc base'!C:C,'BR 2'!B113,'Inc base'!G:G)-F113</f>
        <v>18750000</v>
      </c>
    </row>
    <row r="114" spans="1:9" x14ac:dyDescent="0.25">
      <c r="A114" s="98">
        <v>95</v>
      </c>
      <c r="B114" s="444">
        <v>40212901140112</v>
      </c>
      <c r="C114" s="447" t="s">
        <v>625</v>
      </c>
      <c r="D114" s="421">
        <v>0</v>
      </c>
      <c r="E114" s="421"/>
      <c r="F114" s="421">
        <f t="shared" si="1"/>
        <v>0</v>
      </c>
      <c r="G114" s="421">
        <f>SUMIF('Inc base'!C:C,'BR 2'!B114,'Inc base'!G:G)-F114</f>
        <v>0</v>
      </c>
      <c r="I114" s="440" t="s">
        <v>7923</v>
      </c>
    </row>
    <row r="115" spans="1:9" x14ac:dyDescent="0.25">
      <c r="A115" s="98">
        <v>96</v>
      </c>
      <c r="B115" s="444">
        <v>62510055280022</v>
      </c>
      <c r="C115" s="445" t="s">
        <v>211</v>
      </c>
      <c r="D115" s="421">
        <v>15000000</v>
      </c>
      <c r="E115" s="421"/>
      <c r="F115" s="421">
        <f t="shared" si="1"/>
        <v>15000000</v>
      </c>
      <c r="G115" s="421">
        <f>SUMIF('Inc base'!C:C,'BR 2'!B115,'Inc base'!G:G)-F115</f>
        <v>0</v>
      </c>
    </row>
    <row r="116" spans="1:9" x14ac:dyDescent="0.25">
      <c r="A116" s="98">
        <v>97</v>
      </c>
      <c r="B116" s="444">
        <v>60303056060047</v>
      </c>
      <c r="C116" s="447" t="s">
        <v>584</v>
      </c>
      <c r="D116" s="421">
        <v>0</v>
      </c>
      <c r="E116" s="421"/>
      <c r="F116" s="421">
        <f t="shared" si="1"/>
        <v>0</v>
      </c>
      <c r="G116" s="421">
        <f>SUMIF('Inc base'!C:C,'BR 2'!B116,'Inc base'!G:G)-F116</f>
        <v>0</v>
      </c>
      <c r="I116" s="440" t="s">
        <v>7923</v>
      </c>
    </row>
    <row r="117" spans="1:9" x14ac:dyDescent="0.25">
      <c r="A117" s="98">
        <v>98</v>
      </c>
      <c r="B117" s="444">
        <v>50110025370011</v>
      </c>
      <c r="C117" s="445" t="s">
        <v>1287</v>
      </c>
      <c r="D117" s="421">
        <v>15000000</v>
      </c>
      <c r="E117" s="421"/>
      <c r="F117" s="421">
        <f t="shared" si="1"/>
        <v>15000000</v>
      </c>
      <c r="G117" s="421">
        <f>SUMIF('Inc base'!C:C,'BR 2'!B117,'Inc base'!G:G)-F117</f>
        <v>18000000</v>
      </c>
    </row>
    <row r="118" spans="1:9" x14ac:dyDescent="0.25">
      <c r="A118" s="98">
        <v>99</v>
      </c>
      <c r="B118" s="444">
        <v>42706871050042</v>
      </c>
      <c r="C118" s="447" t="s">
        <v>69</v>
      </c>
      <c r="D118" s="421">
        <v>0</v>
      </c>
      <c r="E118" s="421"/>
      <c r="F118" s="421">
        <f t="shared" si="1"/>
        <v>0</v>
      </c>
      <c r="G118" s="421">
        <f>SUMIF('Inc base'!C:C,'BR 2'!B118,'Inc base'!G:G)-F118</f>
        <v>0</v>
      </c>
      <c r="I118" s="440" t="s">
        <v>7923</v>
      </c>
    </row>
    <row r="119" spans="1:9" x14ac:dyDescent="0.25">
      <c r="A119" s="98">
        <v>100</v>
      </c>
      <c r="B119" s="444">
        <v>42201952330041</v>
      </c>
      <c r="C119" s="447" t="s">
        <v>580</v>
      </c>
      <c r="D119" s="421">
        <v>0</v>
      </c>
      <c r="E119" s="421"/>
      <c r="F119" s="421">
        <f t="shared" si="1"/>
        <v>0</v>
      </c>
      <c r="G119" s="421">
        <f>SUMIF('Inc base'!C:C,'BR 2'!B119,'Inc base'!G:G)-F119</f>
        <v>0</v>
      </c>
      <c r="I119" s="440" t="s">
        <v>7923</v>
      </c>
    </row>
    <row r="120" spans="1:9" x14ac:dyDescent="0.25">
      <c r="A120" s="98">
        <v>101</v>
      </c>
      <c r="B120" s="444">
        <v>60312055270023</v>
      </c>
      <c r="C120" s="447" t="s">
        <v>320</v>
      </c>
      <c r="D120" s="421">
        <v>0</v>
      </c>
      <c r="E120" s="421"/>
      <c r="F120" s="421">
        <f t="shared" si="1"/>
        <v>0</v>
      </c>
      <c r="G120" s="421">
        <f>SUMIF('Inc base'!C:C,'BR 2'!B120,'Inc base'!G:G)-F120</f>
        <v>0</v>
      </c>
      <c r="I120" s="440" t="s">
        <v>7923</v>
      </c>
    </row>
    <row r="121" spans="1:9" x14ac:dyDescent="0.25">
      <c r="A121" s="98">
        <v>102</v>
      </c>
      <c r="B121" s="444">
        <v>60203035380015</v>
      </c>
      <c r="C121" s="447" t="s">
        <v>583</v>
      </c>
      <c r="D121" s="421">
        <v>0</v>
      </c>
      <c r="E121" s="421"/>
      <c r="F121" s="421">
        <f t="shared" si="1"/>
        <v>0</v>
      </c>
      <c r="G121" s="421">
        <f>SUMIF('Inc base'!C:C,'BR 2'!B121,'Inc base'!G:G)-F121</f>
        <v>0</v>
      </c>
      <c r="I121" s="440" t="s">
        <v>7923</v>
      </c>
    </row>
    <row r="122" spans="1:9" x14ac:dyDescent="0.25">
      <c r="A122" s="98">
        <v>103</v>
      </c>
      <c r="B122" s="444">
        <v>41510965320013</v>
      </c>
      <c r="C122" s="445" t="s">
        <v>441</v>
      </c>
      <c r="D122" s="421">
        <v>12000000</v>
      </c>
      <c r="E122" s="421"/>
      <c r="F122" s="421">
        <f t="shared" si="1"/>
        <v>12000000</v>
      </c>
      <c r="G122" s="421">
        <f>SUMIF('Inc base'!C:C,'BR 2'!B122,'Inc base'!G:G)-F122</f>
        <v>6146000</v>
      </c>
    </row>
    <row r="123" spans="1:9" x14ac:dyDescent="0.25">
      <c r="A123" s="98">
        <v>104</v>
      </c>
      <c r="B123" s="444">
        <v>51405065290061</v>
      </c>
      <c r="C123" s="447" t="s">
        <v>307</v>
      </c>
      <c r="D123" s="421">
        <v>0</v>
      </c>
      <c r="E123" s="421"/>
      <c r="F123" s="421">
        <f t="shared" si="1"/>
        <v>0</v>
      </c>
      <c r="G123" s="421">
        <f>SUMIF('Inc base'!C:C,'BR 2'!B123,'Inc base'!G:G)-F123</f>
        <v>0</v>
      </c>
      <c r="I123" s="440" t="s">
        <v>7923</v>
      </c>
    </row>
    <row r="124" spans="1:9" x14ac:dyDescent="0.25">
      <c r="A124" s="98">
        <v>105</v>
      </c>
      <c r="B124" s="444">
        <v>42108931010030</v>
      </c>
      <c r="C124" s="445" t="s">
        <v>549</v>
      </c>
      <c r="D124" s="421">
        <v>15000000</v>
      </c>
      <c r="E124" s="421"/>
      <c r="F124" s="421">
        <f t="shared" si="1"/>
        <v>15000000</v>
      </c>
      <c r="G124" s="421">
        <f>SUMIF('Inc base'!C:C,'BR 2'!B124,'Inc base'!G:G)-F124</f>
        <v>15000000</v>
      </c>
    </row>
    <row r="125" spans="1:9" x14ac:dyDescent="0.25">
      <c r="A125" s="98">
        <v>106</v>
      </c>
      <c r="B125" s="444">
        <v>62504055360048</v>
      </c>
      <c r="C125" s="445" t="s">
        <v>39</v>
      </c>
      <c r="D125" s="421">
        <v>15000000</v>
      </c>
      <c r="E125" s="421"/>
      <c r="F125" s="421">
        <f t="shared" si="1"/>
        <v>15000000</v>
      </c>
      <c r="G125" s="421">
        <f>SUMIF('Inc base'!C:C,'BR 2'!B125,'Inc base'!G:G)-F125</f>
        <v>7500000</v>
      </c>
    </row>
    <row r="126" spans="1:9" x14ac:dyDescent="0.25">
      <c r="A126" s="98">
        <v>107</v>
      </c>
      <c r="B126" s="444">
        <v>41803975280030</v>
      </c>
      <c r="C126" s="445" t="s">
        <v>694</v>
      </c>
      <c r="D126" s="421">
        <v>12000000</v>
      </c>
      <c r="E126" s="421"/>
      <c r="F126" s="421">
        <f t="shared" si="1"/>
        <v>12000000</v>
      </c>
      <c r="G126" s="421">
        <f>SUMIF('Inc base'!C:C,'BR 2'!B126,'Inc base'!G:G)-F126</f>
        <v>8001000</v>
      </c>
    </row>
    <row r="127" spans="1:9" x14ac:dyDescent="0.25">
      <c r="A127" s="98">
        <v>108</v>
      </c>
      <c r="B127" s="444">
        <v>60712055270027</v>
      </c>
      <c r="C127" s="445" t="s">
        <v>322</v>
      </c>
      <c r="D127" s="421">
        <v>15000000</v>
      </c>
      <c r="E127" s="421"/>
      <c r="F127" s="421">
        <f t="shared" si="1"/>
        <v>15000000</v>
      </c>
      <c r="G127" s="421">
        <f>SUMIF('Inc base'!C:C,'BR 2'!B127,'Inc base'!G:G)-F127</f>
        <v>30000000</v>
      </c>
    </row>
    <row r="128" spans="1:9" x14ac:dyDescent="0.25">
      <c r="A128" s="98">
        <v>109</v>
      </c>
      <c r="B128" s="444">
        <v>60805065270034</v>
      </c>
      <c r="C128" s="445" t="s">
        <v>323</v>
      </c>
      <c r="D128" s="421">
        <v>15000000</v>
      </c>
      <c r="E128" s="421"/>
      <c r="F128" s="421">
        <f t="shared" si="1"/>
        <v>15000000</v>
      </c>
      <c r="G128" s="421">
        <f>SUMIF('Inc base'!C:C,'BR 2'!B128,'Inc base'!G:G)-F128</f>
        <v>15000000</v>
      </c>
    </row>
    <row r="129" spans="1:9" x14ac:dyDescent="0.25">
      <c r="A129" s="98">
        <v>110</v>
      </c>
      <c r="B129" s="444">
        <v>60910045360013</v>
      </c>
      <c r="C129" s="445" t="s">
        <v>455</v>
      </c>
      <c r="D129" s="421">
        <v>12000000</v>
      </c>
      <c r="E129" s="421"/>
      <c r="F129" s="421">
        <f t="shared" si="1"/>
        <v>12000000</v>
      </c>
      <c r="G129" s="421">
        <f>SUMIF('Inc base'!C:C,'BR 2'!B129,'Inc base'!G:G)-F129</f>
        <v>12000000</v>
      </c>
    </row>
    <row r="130" spans="1:9" x14ac:dyDescent="0.25">
      <c r="A130" s="98">
        <v>111</v>
      </c>
      <c r="B130" s="444">
        <v>42012985350012</v>
      </c>
      <c r="C130" s="447" t="s">
        <v>532</v>
      </c>
      <c r="D130" s="421">
        <v>0</v>
      </c>
      <c r="E130" s="421"/>
      <c r="F130" s="421">
        <f t="shared" si="1"/>
        <v>0</v>
      </c>
      <c r="G130" s="421">
        <f>SUMIF('Inc base'!C:C,'BR 2'!B130,'Inc base'!G:G)-F130</f>
        <v>0</v>
      </c>
      <c r="I130" s="440" t="s">
        <v>7923</v>
      </c>
    </row>
    <row r="131" spans="1:9" x14ac:dyDescent="0.25">
      <c r="A131" s="98">
        <v>112</v>
      </c>
      <c r="B131" s="444">
        <v>41110802330038</v>
      </c>
      <c r="C131" s="447" t="s">
        <v>545</v>
      </c>
      <c r="D131" s="421">
        <v>0</v>
      </c>
      <c r="E131" s="421"/>
      <c r="F131" s="421">
        <f t="shared" si="1"/>
        <v>0</v>
      </c>
      <c r="G131" s="421">
        <f>SUMIF('Inc base'!C:C,'BR 2'!B131,'Inc base'!G:G)-F131</f>
        <v>0</v>
      </c>
      <c r="I131" s="440" t="s">
        <v>7923</v>
      </c>
    </row>
    <row r="132" spans="1:9" x14ac:dyDescent="0.25">
      <c r="A132" s="98">
        <v>114</v>
      </c>
      <c r="B132" s="444">
        <v>60304015320037</v>
      </c>
      <c r="C132" s="447" t="s">
        <v>798</v>
      </c>
      <c r="D132" s="421">
        <v>0</v>
      </c>
      <c r="E132" s="421"/>
      <c r="F132" s="421">
        <f t="shared" si="1"/>
        <v>0</v>
      </c>
      <c r="G132" s="421">
        <f>SUMIF('Inc base'!C:C,'BR 2'!B132,'Inc base'!G:G)-F132</f>
        <v>0</v>
      </c>
      <c r="I132" s="440" t="s">
        <v>7923</v>
      </c>
    </row>
    <row r="133" spans="1:9" x14ac:dyDescent="0.25">
      <c r="A133" s="98">
        <v>115</v>
      </c>
      <c r="B133" s="444">
        <v>42204915850019</v>
      </c>
      <c r="C133" s="445" t="s">
        <v>155</v>
      </c>
      <c r="D133" s="421">
        <v>15000000</v>
      </c>
      <c r="E133" s="421"/>
      <c r="F133" s="421">
        <f t="shared" si="1"/>
        <v>15000000</v>
      </c>
      <c r="G133" s="421">
        <f>SUMIF('Inc base'!C:C,'BR 2'!B133,'Inc base'!G:G)-F133</f>
        <v>15000000</v>
      </c>
    </row>
    <row r="134" spans="1:9" x14ac:dyDescent="0.25">
      <c r="A134" s="98">
        <v>116</v>
      </c>
      <c r="B134" s="444">
        <v>63007055330013</v>
      </c>
      <c r="C134" s="447" t="s">
        <v>243</v>
      </c>
      <c r="D134" s="421">
        <v>0</v>
      </c>
      <c r="E134" s="421"/>
      <c r="F134" s="421">
        <f t="shared" si="1"/>
        <v>0</v>
      </c>
      <c r="G134" s="421">
        <f>SUMIF('Inc base'!C:C,'BR 2'!B134,'Inc base'!G:G)-F134</f>
        <v>0</v>
      </c>
      <c r="I134" s="440" t="s">
        <v>7923</v>
      </c>
    </row>
    <row r="135" spans="1:9" x14ac:dyDescent="0.25">
      <c r="A135" s="98">
        <v>117</v>
      </c>
      <c r="B135" s="444">
        <v>62208065270026</v>
      </c>
      <c r="C135" s="445" t="s">
        <v>217</v>
      </c>
      <c r="D135" s="421">
        <v>15000000</v>
      </c>
      <c r="E135" s="421"/>
      <c r="F135" s="421">
        <f t="shared" si="1"/>
        <v>15000000</v>
      </c>
      <c r="G135" s="421">
        <f>SUMIF('Inc base'!C:C,'BR 2'!B135,'Inc base'!G:G)-F135</f>
        <v>15000000</v>
      </c>
    </row>
    <row r="136" spans="1:9" x14ac:dyDescent="0.25">
      <c r="A136" s="98">
        <v>118</v>
      </c>
      <c r="B136" s="444">
        <v>60701005370023</v>
      </c>
      <c r="C136" s="445" t="s">
        <v>1315</v>
      </c>
      <c r="D136" s="421">
        <v>15000000</v>
      </c>
      <c r="E136" s="421"/>
      <c r="F136" s="421">
        <f t="shared" si="1"/>
        <v>15000000</v>
      </c>
      <c r="G136" s="421">
        <f>SUMIF('Inc base'!C:C,'BR 2'!B136,'Inc base'!G:G)-F136</f>
        <v>18000000</v>
      </c>
    </row>
    <row r="137" spans="1:9" x14ac:dyDescent="0.25">
      <c r="A137" s="98">
        <v>119</v>
      </c>
      <c r="B137" s="444">
        <v>42107985370022</v>
      </c>
      <c r="C137" s="445" t="s">
        <v>831</v>
      </c>
      <c r="D137" s="421">
        <v>12000000</v>
      </c>
      <c r="E137" s="421"/>
      <c r="F137" s="421">
        <f t="shared" si="1"/>
        <v>12000000</v>
      </c>
      <c r="G137" s="421">
        <f>SUMIF('Inc base'!C:C,'BR 2'!B137,'Inc base'!G:G)-F137</f>
        <v>13000000</v>
      </c>
    </row>
    <row r="138" spans="1:9" x14ac:dyDescent="0.25">
      <c r="A138" s="98">
        <v>120</v>
      </c>
      <c r="B138" s="444">
        <v>41212921080039</v>
      </c>
      <c r="C138" s="447" t="s">
        <v>231</v>
      </c>
      <c r="D138" s="421">
        <v>0</v>
      </c>
      <c r="E138" s="421"/>
      <c r="F138" s="421">
        <f t="shared" si="1"/>
        <v>0</v>
      </c>
      <c r="G138" s="421">
        <f>SUMIF('Inc base'!C:C,'BR 2'!B138,'Inc base'!G:G)-F138</f>
        <v>0</v>
      </c>
      <c r="I138" s="440" t="s">
        <v>7923</v>
      </c>
    </row>
    <row r="139" spans="1:9" x14ac:dyDescent="0.25">
      <c r="A139" s="98">
        <v>121</v>
      </c>
      <c r="B139" s="444">
        <v>40602995270022</v>
      </c>
      <c r="C139" s="447" t="s">
        <v>246</v>
      </c>
      <c r="D139" s="421">
        <v>0</v>
      </c>
      <c r="E139" s="421"/>
      <c r="F139" s="421">
        <f t="shared" si="1"/>
        <v>0</v>
      </c>
      <c r="G139" s="421">
        <f>SUMIF('Inc base'!C:C,'BR 2'!B139,'Inc base'!G:G)-F139</f>
        <v>0</v>
      </c>
      <c r="I139" s="440" t="s">
        <v>7923</v>
      </c>
    </row>
    <row r="140" spans="1:9" x14ac:dyDescent="0.25">
      <c r="A140" s="98">
        <v>122</v>
      </c>
      <c r="B140" s="444">
        <v>30604985310030</v>
      </c>
      <c r="C140" s="445" t="s">
        <v>672</v>
      </c>
      <c r="D140" s="421">
        <v>12000000</v>
      </c>
      <c r="E140" s="421"/>
      <c r="F140" s="421">
        <f t="shared" si="1"/>
        <v>12000000</v>
      </c>
      <c r="G140" s="421">
        <f>SUMIF('Inc base'!C:C,'BR 2'!B140,'Inc base'!G:G)-F140</f>
        <v>12000000</v>
      </c>
    </row>
    <row r="141" spans="1:9" x14ac:dyDescent="0.25">
      <c r="A141" s="98">
        <v>123</v>
      </c>
      <c r="B141" s="444">
        <v>43105921010013</v>
      </c>
      <c r="C141" s="445" t="s">
        <v>135</v>
      </c>
      <c r="D141" s="421">
        <v>15000000</v>
      </c>
      <c r="E141" s="421"/>
      <c r="F141" s="421">
        <f t="shared" si="1"/>
        <v>15000000</v>
      </c>
      <c r="G141" s="421">
        <f>SUMIF('Inc base'!C:C,'BR 2'!B141,'Inc base'!G:G)-F141</f>
        <v>15000000</v>
      </c>
    </row>
    <row r="142" spans="1:9" x14ac:dyDescent="0.25">
      <c r="A142" s="98">
        <v>124</v>
      </c>
      <c r="B142" s="444">
        <v>62207055350054</v>
      </c>
      <c r="C142" s="445" t="s">
        <v>319</v>
      </c>
      <c r="D142" s="421">
        <v>15000000</v>
      </c>
      <c r="E142" s="421"/>
      <c r="F142" s="421">
        <f t="shared" si="1"/>
        <v>15000000</v>
      </c>
      <c r="G142" s="421">
        <f>SUMIF('Inc base'!C:C,'BR 2'!B142,'Inc base'!G:G)-F142</f>
        <v>15000000</v>
      </c>
    </row>
    <row r="143" spans="1:9" x14ac:dyDescent="0.25">
      <c r="A143" s="98">
        <v>125</v>
      </c>
      <c r="B143" s="444">
        <v>32606783360046</v>
      </c>
      <c r="C143" s="447" t="s">
        <v>559</v>
      </c>
      <c r="D143" s="421">
        <v>0</v>
      </c>
      <c r="E143" s="421"/>
      <c r="F143" s="421">
        <f t="shared" si="1"/>
        <v>0</v>
      </c>
      <c r="G143" s="421">
        <f>SUMIF('Inc base'!C:C,'BR 2'!B143,'Inc base'!G:G)-F143</f>
        <v>0</v>
      </c>
      <c r="I143" s="440" t="s">
        <v>7923</v>
      </c>
    </row>
    <row r="144" spans="1:9" x14ac:dyDescent="0.25">
      <c r="A144" s="98">
        <v>126</v>
      </c>
      <c r="B144" s="444">
        <v>41070891140048</v>
      </c>
      <c r="C144" s="447" t="s">
        <v>1243</v>
      </c>
      <c r="D144" s="421">
        <v>0</v>
      </c>
      <c r="E144" s="421"/>
      <c r="F144" s="421">
        <f t="shared" si="1"/>
        <v>0</v>
      </c>
      <c r="G144" s="421">
        <f>SUMIF('Inc base'!C:C,'BR 2'!B144,'Inc base'!G:G)-F144</f>
        <v>0</v>
      </c>
      <c r="I144" s="440" t="s">
        <v>7923</v>
      </c>
    </row>
    <row r="145" spans="1:9" x14ac:dyDescent="0.25">
      <c r="A145" s="98">
        <v>127</v>
      </c>
      <c r="B145" s="444">
        <v>40401911140010</v>
      </c>
      <c r="C145" s="445" t="s">
        <v>438</v>
      </c>
      <c r="D145" s="421">
        <v>12000000</v>
      </c>
      <c r="E145" s="421"/>
      <c r="F145" s="421">
        <f t="shared" si="1"/>
        <v>12000000</v>
      </c>
      <c r="G145" s="421">
        <f>SUMIF('Inc base'!C:C,'BR 2'!B145,'Inc base'!G:G)-F145</f>
        <v>9000000</v>
      </c>
    </row>
    <row r="146" spans="1:9" x14ac:dyDescent="0.25">
      <c r="A146" s="98">
        <v>128</v>
      </c>
      <c r="B146" s="444">
        <v>62402055280013</v>
      </c>
      <c r="C146" s="447" t="s">
        <v>359</v>
      </c>
      <c r="D146" s="421">
        <v>0</v>
      </c>
      <c r="E146" s="421"/>
      <c r="F146" s="421">
        <f t="shared" si="1"/>
        <v>0</v>
      </c>
      <c r="G146" s="421">
        <f>SUMIF('Inc base'!C:C,'BR 2'!B146,'Inc base'!G:G)-F146</f>
        <v>0</v>
      </c>
      <c r="I146" s="440" t="s">
        <v>7923</v>
      </c>
    </row>
    <row r="147" spans="1:9" x14ac:dyDescent="0.25">
      <c r="A147" s="98">
        <v>129</v>
      </c>
      <c r="B147" s="444">
        <v>41009931010015</v>
      </c>
      <c r="C147" s="445" t="s">
        <v>436</v>
      </c>
      <c r="D147" s="421">
        <v>12000000</v>
      </c>
      <c r="E147" s="421"/>
      <c r="F147" s="421">
        <f t="shared" si="1"/>
        <v>12000000</v>
      </c>
      <c r="G147" s="421">
        <f>SUMIF('Inc base'!C:C,'BR 2'!B147,'Inc base'!G:G)-F147</f>
        <v>9000000</v>
      </c>
    </row>
    <row r="148" spans="1:9" x14ac:dyDescent="0.25">
      <c r="A148" s="98">
        <v>130</v>
      </c>
      <c r="B148" s="444">
        <v>31106891140051</v>
      </c>
      <c r="C148" s="445" t="s">
        <v>636</v>
      </c>
      <c r="D148" s="421">
        <v>12000000</v>
      </c>
      <c r="E148" s="421"/>
      <c r="F148" s="421">
        <f t="shared" si="1"/>
        <v>12000000</v>
      </c>
      <c r="G148" s="421">
        <f>SUMIF('Inc base'!C:C,'BR 2'!B148,'Inc base'!G:G)-F148</f>
        <v>12000000</v>
      </c>
    </row>
    <row r="149" spans="1:9" x14ac:dyDescent="0.25">
      <c r="A149" s="98">
        <v>131</v>
      </c>
      <c r="B149" s="444">
        <v>62604055260031</v>
      </c>
      <c r="C149" s="445" t="s">
        <v>339</v>
      </c>
      <c r="D149" s="421">
        <v>15000000</v>
      </c>
      <c r="E149" s="421"/>
      <c r="F149" s="421">
        <f t="shared" si="1"/>
        <v>15000000</v>
      </c>
      <c r="G149" s="421">
        <f>SUMIF('Inc base'!C:C,'BR 2'!B149,'Inc base'!G:G)-F149</f>
        <v>15000000</v>
      </c>
    </row>
    <row r="150" spans="1:9" x14ac:dyDescent="0.25">
      <c r="A150" s="98">
        <v>132</v>
      </c>
      <c r="B150" s="444">
        <v>40202951050039</v>
      </c>
      <c r="C150" s="447" t="s">
        <v>427</v>
      </c>
      <c r="D150" s="421">
        <v>0</v>
      </c>
      <c r="E150" s="421"/>
      <c r="F150" s="421">
        <f t="shared" ref="F150:F213" si="2">(D150+E150)</f>
        <v>0</v>
      </c>
      <c r="G150" s="421">
        <f>SUMIF('Inc base'!C:C,'BR 2'!B150,'Inc base'!G:G)-F150</f>
        <v>0</v>
      </c>
      <c r="I150" s="440" t="s">
        <v>7923</v>
      </c>
    </row>
    <row r="151" spans="1:9" x14ac:dyDescent="0.25">
      <c r="A151" s="98">
        <v>133</v>
      </c>
      <c r="B151" s="444">
        <v>61708065260090</v>
      </c>
      <c r="C151" s="445" t="s">
        <v>644</v>
      </c>
      <c r="D151" s="421">
        <v>12000000</v>
      </c>
      <c r="E151" s="421"/>
      <c r="F151" s="421">
        <f t="shared" si="2"/>
        <v>12000000</v>
      </c>
      <c r="G151" s="421">
        <f>SUMIF('Inc base'!C:C,'BR 2'!B151,'Inc base'!G:G)-F151</f>
        <v>12000000</v>
      </c>
    </row>
    <row r="152" spans="1:9" x14ac:dyDescent="0.25">
      <c r="A152" s="98">
        <v>134</v>
      </c>
      <c r="B152" s="444">
        <v>62304065380047</v>
      </c>
      <c r="C152" s="447" t="s">
        <v>173</v>
      </c>
      <c r="D152" s="421">
        <v>0</v>
      </c>
      <c r="E152" s="421"/>
      <c r="F152" s="421">
        <f t="shared" si="2"/>
        <v>0</v>
      </c>
      <c r="G152" s="421">
        <f>SUMIF('Inc base'!C:C,'BR 2'!B152,'Inc base'!G:G)-F152</f>
        <v>0</v>
      </c>
      <c r="I152" s="440" t="s">
        <v>7923</v>
      </c>
    </row>
    <row r="153" spans="1:9" x14ac:dyDescent="0.25">
      <c r="A153" s="98">
        <v>135</v>
      </c>
      <c r="B153" s="444">
        <v>40405861110147</v>
      </c>
      <c r="C153" s="447" t="s">
        <v>799</v>
      </c>
      <c r="D153" s="421">
        <v>0</v>
      </c>
      <c r="E153" s="421"/>
      <c r="F153" s="421">
        <f t="shared" si="2"/>
        <v>0</v>
      </c>
      <c r="G153" s="421">
        <f>SUMIF('Inc base'!C:C,'BR 2'!B153,'Inc base'!G:G)-F153</f>
        <v>0</v>
      </c>
      <c r="I153" s="440" t="s">
        <v>7923</v>
      </c>
    </row>
    <row r="154" spans="1:9" x14ac:dyDescent="0.25">
      <c r="A154" s="98">
        <v>136</v>
      </c>
      <c r="B154" s="444">
        <v>30609953920163</v>
      </c>
      <c r="C154" s="447" t="s">
        <v>138</v>
      </c>
      <c r="D154" s="421">
        <v>0</v>
      </c>
      <c r="E154" s="421"/>
      <c r="F154" s="421">
        <f t="shared" si="2"/>
        <v>0</v>
      </c>
      <c r="G154" s="421">
        <f>SUMIF('Inc base'!C:C,'BR 2'!B154,'Inc base'!G:G)-F154</f>
        <v>0</v>
      </c>
      <c r="I154" s="440" t="s">
        <v>7923</v>
      </c>
    </row>
    <row r="155" spans="1:9" x14ac:dyDescent="0.25">
      <c r="A155" s="98">
        <v>137</v>
      </c>
      <c r="B155" s="444">
        <v>40207902350011</v>
      </c>
      <c r="C155" s="447" t="s">
        <v>871</v>
      </c>
      <c r="D155" s="421">
        <v>0</v>
      </c>
      <c r="E155" s="421"/>
      <c r="F155" s="421">
        <f t="shared" si="2"/>
        <v>0</v>
      </c>
      <c r="G155" s="421">
        <f>SUMIF('Inc base'!C:C,'BR 2'!B155,'Inc base'!G:G)-F155</f>
        <v>0</v>
      </c>
      <c r="I155" s="440" t="s">
        <v>7923</v>
      </c>
    </row>
    <row r="156" spans="1:9" x14ac:dyDescent="0.25">
      <c r="A156" s="98">
        <v>138</v>
      </c>
      <c r="B156" s="444">
        <v>50108045280032</v>
      </c>
      <c r="C156" s="445" t="s">
        <v>787</v>
      </c>
      <c r="D156" s="421">
        <v>12000000</v>
      </c>
      <c r="E156" s="421"/>
      <c r="F156" s="421">
        <f t="shared" si="2"/>
        <v>12000000</v>
      </c>
      <c r="G156" s="421">
        <f>SUMIF('Inc base'!C:C,'BR 2'!B156,'Inc base'!G:G)-F156</f>
        <v>6000000</v>
      </c>
    </row>
    <row r="157" spans="1:9" x14ac:dyDescent="0.25">
      <c r="A157" s="98">
        <v>139</v>
      </c>
      <c r="B157" s="444">
        <v>42605915300016</v>
      </c>
      <c r="C157" s="445" t="s">
        <v>426</v>
      </c>
      <c r="D157" s="421">
        <v>12000000</v>
      </c>
      <c r="E157" s="421"/>
      <c r="F157" s="421">
        <f t="shared" si="2"/>
        <v>12000000</v>
      </c>
      <c r="G157" s="421">
        <f>SUMIF('Inc base'!C:C,'BR 2'!B157,'Inc base'!G:G)-F157</f>
        <v>12000000</v>
      </c>
    </row>
    <row r="158" spans="1:9" x14ac:dyDescent="0.25">
      <c r="A158" s="98">
        <v>140</v>
      </c>
      <c r="B158" s="444">
        <v>41311901831123</v>
      </c>
      <c r="C158" s="445" t="s">
        <v>447</v>
      </c>
      <c r="D158" s="421">
        <v>12000000</v>
      </c>
      <c r="E158" s="421"/>
      <c r="F158" s="421">
        <f t="shared" si="2"/>
        <v>12000000</v>
      </c>
      <c r="G158" s="421">
        <f>SUMIF('Inc base'!C:C,'BR 2'!B158,'Inc base'!G:G)-F158</f>
        <v>12000000</v>
      </c>
    </row>
    <row r="159" spans="1:9" x14ac:dyDescent="0.25">
      <c r="A159" s="98">
        <v>141</v>
      </c>
      <c r="B159" s="444">
        <v>43108986100037</v>
      </c>
      <c r="C159" s="447" t="s">
        <v>567</v>
      </c>
      <c r="D159" s="421">
        <v>0</v>
      </c>
      <c r="E159" s="421"/>
      <c r="F159" s="421">
        <f t="shared" si="2"/>
        <v>0</v>
      </c>
      <c r="G159" s="421">
        <f>SUMIF('Inc base'!C:C,'BR 2'!B159,'Inc base'!G:G)-F159</f>
        <v>0</v>
      </c>
      <c r="I159" s="440" t="s">
        <v>7923</v>
      </c>
    </row>
    <row r="160" spans="1:9" x14ac:dyDescent="0.25">
      <c r="A160" s="98">
        <v>142</v>
      </c>
      <c r="B160" s="444">
        <v>52710016130064</v>
      </c>
      <c r="C160" s="445" t="s">
        <v>596</v>
      </c>
      <c r="D160" s="421">
        <v>12000000</v>
      </c>
      <c r="E160" s="421"/>
      <c r="F160" s="421">
        <f t="shared" si="2"/>
        <v>12000000</v>
      </c>
      <c r="G160" s="421">
        <f>SUMIF('Inc base'!C:C,'BR 2'!B160,'Inc base'!G:G)-F160</f>
        <v>12000000</v>
      </c>
    </row>
    <row r="161" spans="1:9" x14ac:dyDescent="0.25">
      <c r="A161" s="98">
        <v>143</v>
      </c>
      <c r="B161" s="444">
        <v>60608015350026</v>
      </c>
      <c r="C161" s="447" t="s">
        <v>793</v>
      </c>
      <c r="D161" s="421">
        <v>0</v>
      </c>
      <c r="E161" s="421"/>
      <c r="F161" s="421">
        <f t="shared" si="2"/>
        <v>0</v>
      </c>
      <c r="G161" s="421">
        <f>SUMIF('Inc base'!C:C,'BR 2'!B161,'Inc base'!G:G)-F161</f>
        <v>0</v>
      </c>
      <c r="I161" s="440" t="s">
        <v>7923</v>
      </c>
    </row>
    <row r="162" spans="1:9" x14ac:dyDescent="0.25">
      <c r="A162" s="98">
        <v>144</v>
      </c>
      <c r="B162" s="444">
        <v>42711965380020</v>
      </c>
      <c r="C162" s="445" t="s">
        <v>56</v>
      </c>
      <c r="D162" s="421">
        <v>15000000</v>
      </c>
      <c r="E162" s="421"/>
      <c r="F162" s="421">
        <f t="shared" si="2"/>
        <v>15000000</v>
      </c>
      <c r="G162" s="421">
        <f>SUMIF('Inc base'!C:C,'BR 2'!B162,'Inc base'!G:G)-F162</f>
        <v>15000000</v>
      </c>
    </row>
    <row r="163" spans="1:9" x14ac:dyDescent="0.25">
      <c r="A163" s="98">
        <v>145</v>
      </c>
      <c r="B163" s="444">
        <v>60202025380015</v>
      </c>
      <c r="C163" s="445" t="s">
        <v>848</v>
      </c>
      <c r="D163" s="421">
        <v>12000000</v>
      </c>
      <c r="E163" s="421"/>
      <c r="F163" s="421">
        <f t="shared" si="2"/>
        <v>12000000</v>
      </c>
      <c r="G163" s="421">
        <f>SUMIF('Inc base'!C:C,'BR 2'!B163,'Inc base'!G:G)-F163</f>
        <v>9000601.6000000015</v>
      </c>
    </row>
    <row r="164" spans="1:9" x14ac:dyDescent="0.25">
      <c r="A164" s="98">
        <v>146</v>
      </c>
      <c r="B164" s="444">
        <v>30804945350018</v>
      </c>
      <c r="C164" s="445" t="s">
        <v>1275</v>
      </c>
      <c r="D164" s="421">
        <v>15000000</v>
      </c>
      <c r="E164" s="421"/>
      <c r="F164" s="421">
        <f t="shared" si="2"/>
        <v>15000000</v>
      </c>
      <c r="G164" s="421">
        <f>SUMIF('Inc base'!C:C,'BR 2'!B164,'Inc base'!G:G)-F164</f>
        <v>18000000</v>
      </c>
    </row>
    <row r="165" spans="1:9" x14ac:dyDescent="0.25">
      <c r="A165" s="98">
        <v>147</v>
      </c>
      <c r="B165" s="444">
        <v>41811901140055</v>
      </c>
      <c r="C165" s="445" t="s">
        <v>407</v>
      </c>
      <c r="D165" s="421">
        <v>12000000</v>
      </c>
      <c r="E165" s="421"/>
      <c r="F165" s="421">
        <f t="shared" si="2"/>
        <v>12000000</v>
      </c>
      <c r="G165" s="421">
        <f>SUMIF('Inc base'!C:C,'BR 2'!B165,'Inc base'!G:G)-F165</f>
        <v>12000000</v>
      </c>
    </row>
    <row r="166" spans="1:9" x14ac:dyDescent="0.25">
      <c r="A166" s="98">
        <v>148</v>
      </c>
      <c r="B166" s="444">
        <v>41806932400021</v>
      </c>
      <c r="C166" s="445" t="s">
        <v>451</v>
      </c>
      <c r="D166" s="421">
        <v>12000000</v>
      </c>
      <c r="E166" s="421"/>
      <c r="F166" s="421">
        <f t="shared" si="2"/>
        <v>12000000</v>
      </c>
      <c r="G166" s="421">
        <f>SUMIF('Inc base'!C:C,'BR 2'!B166,'Inc base'!G:G)-F166</f>
        <v>12000000</v>
      </c>
    </row>
    <row r="167" spans="1:9" x14ac:dyDescent="0.25">
      <c r="A167" s="98">
        <v>149</v>
      </c>
      <c r="B167" s="444">
        <v>62306055320037</v>
      </c>
      <c r="C167" s="447" t="s">
        <v>253</v>
      </c>
      <c r="D167" s="421">
        <v>0</v>
      </c>
      <c r="E167" s="421"/>
      <c r="F167" s="421">
        <f t="shared" si="2"/>
        <v>0</v>
      </c>
      <c r="G167" s="421">
        <f>SUMIF('Inc base'!C:C,'BR 2'!B167,'Inc base'!G:G)-F167</f>
        <v>0</v>
      </c>
      <c r="I167" s="440" t="s">
        <v>7923</v>
      </c>
    </row>
    <row r="168" spans="1:9" x14ac:dyDescent="0.25">
      <c r="A168" s="98">
        <v>150</v>
      </c>
      <c r="B168" s="444">
        <v>60902035320055</v>
      </c>
      <c r="C168" s="445" t="s">
        <v>79</v>
      </c>
      <c r="D168" s="421">
        <v>15000000</v>
      </c>
      <c r="E168" s="421"/>
      <c r="F168" s="421">
        <f t="shared" si="2"/>
        <v>15000000</v>
      </c>
      <c r="G168" s="421">
        <f>SUMIF('Inc base'!C:C,'BR 2'!B168,'Inc base'!G:G)-F168</f>
        <v>15000000</v>
      </c>
    </row>
    <row r="169" spans="1:9" x14ac:dyDescent="0.25">
      <c r="A169" s="98">
        <v>151</v>
      </c>
      <c r="B169" s="444">
        <v>62210055320011</v>
      </c>
      <c r="C169" s="445" t="s">
        <v>340</v>
      </c>
      <c r="D169" s="421">
        <v>15000000</v>
      </c>
      <c r="E169" s="421"/>
      <c r="F169" s="421">
        <f t="shared" si="2"/>
        <v>15000000</v>
      </c>
      <c r="G169" s="421">
        <f>SUMIF('Inc base'!C:C,'BR 2'!B169,'Inc base'!G:G)-F169</f>
        <v>15000000</v>
      </c>
    </row>
    <row r="170" spans="1:9" x14ac:dyDescent="0.25">
      <c r="A170" s="98">
        <v>152</v>
      </c>
      <c r="B170" s="444">
        <v>60206055340034</v>
      </c>
      <c r="C170" s="447" t="s">
        <v>597</v>
      </c>
      <c r="D170" s="421">
        <v>0</v>
      </c>
      <c r="E170" s="421"/>
      <c r="F170" s="421">
        <f t="shared" si="2"/>
        <v>0</v>
      </c>
      <c r="G170" s="421">
        <f>SUMIF('Inc base'!C:C,'BR 2'!B170,'Inc base'!G:G)-F170</f>
        <v>0</v>
      </c>
      <c r="I170" s="440" t="s">
        <v>7923</v>
      </c>
    </row>
    <row r="171" spans="1:9" x14ac:dyDescent="0.25">
      <c r="A171" s="98">
        <v>153</v>
      </c>
      <c r="B171" s="444">
        <v>50704005280038</v>
      </c>
      <c r="C171" s="445" t="s">
        <v>784</v>
      </c>
      <c r="D171" s="421">
        <v>12000000</v>
      </c>
      <c r="E171" s="421"/>
      <c r="F171" s="421">
        <f t="shared" si="2"/>
        <v>12000000</v>
      </c>
      <c r="G171" s="421">
        <f>SUMIF('Inc base'!C:C,'BR 2'!B171,'Inc base'!G:G)-F171</f>
        <v>9000000</v>
      </c>
    </row>
    <row r="172" spans="1:9" x14ac:dyDescent="0.25">
      <c r="A172" s="98">
        <v>154</v>
      </c>
      <c r="B172" s="444">
        <v>63107055780013</v>
      </c>
      <c r="C172" s="445" t="s">
        <v>220</v>
      </c>
      <c r="D172" s="421">
        <v>15000000</v>
      </c>
      <c r="E172" s="421"/>
      <c r="F172" s="421">
        <f t="shared" si="2"/>
        <v>15000000</v>
      </c>
      <c r="G172" s="421">
        <f>SUMIF('Inc base'!C:C,'BR 2'!B172,'Inc base'!G:G)-F172</f>
        <v>7480000</v>
      </c>
    </row>
    <row r="173" spans="1:9" x14ac:dyDescent="0.25">
      <c r="A173" s="98">
        <v>155</v>
      </c>
      <c r="B173" s="444">
        <v>60504055260089</v>
      </c>
      <c r="C173" s="447" t="s">
        <v>207</v>
      </c>
      <c r="D173" s="421">
        <v>0</v>
      </c>
      <c r="E173" s="421"/>
      <c r="F173" s="421">
        <f t="shared" si="2"/>
        <v>0</v>
      </c>
      <c r="G173" s="421">
        <f>SUMIF('Inc base'!C:C,'BR 2'!B173,'Inc base'!G:G)-F173</f>
        <v>0</v>
      </c>
      <c r="I173" s="440" t="s">
        <v>7923</v>
      </c>
    </row>
    <row r="174" spans="1:9" x14ac:dyDescent="0.25">
      <c r="A174" s="98">
        <v>156</v>
      </c>
      <c r="B174" s="444">
        <v>42307891100010</v>
      </c>
      <c r="C174" s="445" t="s">
        <v>795</v>
      </c>
      <c r="D174" s="421">
        <v>12000000</v>
      </c>
      <c r="E174" s="421"/>
      <c r="F174" s="421">
        <f t="shared" si="2"/>
        <v>12000000</v>
      </c>
      <c r="G174" s="421">
        <f>SUMIF('Inc base'!C:C,'BR 2'!B174,'Inc base'!G:G)-F174</f>
        <v>9000000</v>
      </c>
    </row>
    <row r="175" spans="1:9" x14ac:dyDescent="0.25">
      <c r="A175" s="98">
        <v>157</v>
      </c>
      <c r="B175" s="444">
        <v>42608911090020</v>
      </c>
      <c r="C175" s="445" t="s">
        <v>413</v>
      </c>
      <c r="D175" s="421">
        <v>12000000</v>
      </c>
      <c r="E175" s="421"/>
      <c r="F175" s="421">
        <f t="shared" si="2"/>
        <v>12000000</v>
      </c>
      <c r="G175" s="421">
        <f>SUMIF('Inc base'!C:C,'BR 2'!B175,'Inc base'!G:G)-F175</f>
        <v>8000000</v>
      </c>
    </row>
    <row r="176" spans="1:9" x14ac:dyDescent="0.25">
      <c r="A176" s="98">
        <v>158</v>
      </c>
      <c r="B176" s="444">
        <v>41709995310095</v>
      </c>
      <c r="C176" s="445" t="s">
        <v>437</v>
      </c>
      <c r="D176" s="421">
        <v>12000000</v>
      </c>
      <c r="E176" s="421"/>
      <c r="F176" s="421">
        <f t="shared" si="2"/>
        <v>12000000</v>
      </c>
      <c r="G176" s="421">
        <f>SUMIF('Inc base'!C:C,'BR 2'!B176,'Inc base'!G:G)-F176</f>
        <v>12000000</v>
      </c>
    </row>
    <row r="177" spans="1:9" x14ac:dyDescent="0.25">
      <c r="A177" s="98">
        <v>159</v>
      </c>
      <c r="B177" s="444">
        <v>51104015300013</v>
      </c>
      <c r="C177" s="447" t="s">
        <v>779</v>
      </c>
      <c r="D177" s="421">
        <v>0</v>
      </c>
      <c r="E177" s="421"/>
      <c r="F177" s="421">
        <f t="shared" si="2"/>
        <v>0</v>
      </c>
      <c r="G177" s="421">
        <f>SUMIF('Inc base'!C:C,'BR 2'!B177,'Inc base'!G:G)-F177</f>
        <v>0</v>
      </c>
      <c r="I177" s="440" t="s">
        <v>7923</v>
      </c>
    </row>
    <row r="178" spans="1:9" x14ac:dyDescent="0.25">
      <c r="A178" s="98">
        <v>160</v>
      </c>
      <c r="B178" s="444">
        <v>30101985330016</v>
      </c>
      <c r="C178" s="445" t="s">
        <v>1321</v>
      </c>
      <c r="D178" s="421">
        <v>15000000</v>
      </c>
      <c r="E178" s="421"/>
      <c r="F178" s="421">
        <f t="shared" si="2"/>
        <v>15000000</v>
      </c>
      <c r="G178" s="421">
        <f>SUMIF('Inc base'!C:C,'BR 2'!B178,'Inc base'!G:G)-F178</f>
        <v>9000000</v>
      </c>
    </row>
    <row r="179" spans="1:9" x14ac:dyDescent="0.25">
      <c r="A179" s="98">
        <v>161</v>
      </c>
      <c r="B179" s="444">
        <v>32002881140023</v>
      </c>
      <c r="C179" s="445" t="s">
        <v>604</v>
      </c>
      <c r="D179" s="421">
        <v>12000000</v>
      </c>
      <c r="E179" s="421"/>
      <c r="F179" s="421">
        <f t="shared" si="2"/>
        <v>12000000</v>
      </c>
      <c r="G179" s="421">
        <f>SUMIF('Inc base'!C:C,'BR 2'!B179,'Inc base'!G:G)-F179</f>
        <v>9000000</v>
      </c>
    </row>
    <row r="180" spans="1:9" x14ac:dyDescent="0.25">
      <c r="A180" s="98">
        <v>162</v>
      </c>
      <c r="B180" s="444">
        <v>61411055280021</v>
      </c>
      <c r="C180" s="447" t="s">
        <v>814</v>
      </c>
      <c r="D180" s="421">
        <v>0</v>
      </c>
      <c r="E180" s="421"/>
      <c r="F180" s="421">
        <f t="shared" si="2"/>
        <v>0</v>
      </c>
      <c r="G180" s="421">
        <f>SUMIF('Inc base'!C:C,'BR 2'!B180,'Inc base'!G:G)-F180</f>
        <v>0</v>
      </c>
      <c r="I180" s="440" t="s">
        <v>7923</v>
      </c>
    </row>
    <row r="181" spans="1:9" x14ac:dyDescent="0.25">
      <c r="A181" s="98">
        <v>163</v>
      </c>
      <c r="B181" s="444">
        <v>41308941120010</v>
      </c>
      <c r="C181" s="445" t="s">
        <v>20</v>
      </c>
      <c r="D181" s="421">
        <v>15000000</v>
      </c>
      <c r="E181" s="421"/>
      <c r="F181" s="421">
        <f t="shared" si="2"/>
        <v>15000000</v>
      </c>
      <c r="G181" s="421">
        <f>SUMIF('Inc base'!C:C,'BR 2'!B181,'Inc base'!G:G)-F181</f>
        <v>15000000</v>
      </c>
    </row>
    <row r="182" spans="1:9" x14ac:dyDescent="0.25">
      <c r="A182" s="98">
        <v>164</v>
      </c>
      <c r="B182" s="444">
        <v>41402925300026</v>
      </c>
      <c r="C182" s="445" t="s">
        <v>394</v>
      </c>
      <c r="D182" s="421">
        <v>12000000</v>
      </c>
      <c r="E182" s="421"/>
      <c r="F182" s="421">
        <f t="shared" si="2"/>
        <v>12000000</v>
      </c>
      <c r="G182" s="421">
        <f>SUMIF('Inc base'!C:C,'BR 2'!B182,'Inc base'!G:G)-F182</f>
        <v>7500000</v>
      </c>
    </row>
    <row r="183" spans="1:9" x14ac:dyDescent="0.25">
      <c r="A183" s="98">
        <v>165</v>
      </c>
      <c r="B183" s="444">
        <v>41409995360042</v>
      </c>
      <c r="C183" s="447" t="s">
        <v>637</v>
      </c>
      <c r="D183" s="421">
        <v>0</v>
      </c>
      <c r="E183" s="421"/>
      <c r="F183" s="421">
        <f t="shared" si="2"/>
        <v>0</v>
      </c>
      <c r="G183" s="421">
        <f>SUMIF('Inc base'!C:C,'BR 2'!B183,'Inc base'!G:G)-F183</f>
        <v>0</v>
      </c>
      <c r="I183" s="440" t="s">
        <v>7923</v>
      </c>
    </row>
    <row r="184" spans="1:9" x14ac:dyDescent="0.25">
      <c r="A184" s="98">
        <v>166</v>
      </c>
      <c r="B184" s="444">
        <v>32312863920050</v>
      </c>
      <c r="C184" s="447" t="s">
        <v>571</v>
      </c>
      <c r="D184" s="421">
        <v>0</v>
      </c>
      <c r="E184" s="421"/>
      <c r="F184" s="421">
        <f t="shared" si="2"/>
        <v>0</v>
      </c>
      <c r="G184" s="421">
        <f>SUMIF('Inc base'!C:C,'BR 2'!B184,'Inc base'!G:G)-F184</f>
        <v>0</v>
      </c>
      <c r="I184" s="440" t="s">
        <v>7923</v>
      </c>
    </row>
    <row r="185" spans="1:9" x14ac:dyDescent="0.25">
      <c r="A185" s="98">
        <v>167</v>
      </c>
      <c r="B185" s="444">
        <v>40211912330037</v>
      </c>
      <c r="C185" s="447" t="s">
        <v>534</v>
      </c>
      <c r="D185" s="421">
        <v>0</v>
      </c>
      <c r="E185" s="421"/>
      <c r="F185" s="421">
        <f t="shared" si="2"/>
        <v>0</v>
      </c>
      <c r="G185" s="421">
        <f>SUMIF('Inc base'!C:C,'BR 2'!B185,'Inc base'!G:G)-F185</f>
        <v>0</v>
      </c>
      <c r="I185" s="440" t="s">
        <v>7923</v>
      </c>
    </row>
    <row r="186" spans="1:9" x14ac:dyDescent="0.25">
      <c r="A186" s="98">
        <v>168</v>
      </c>
      <c r="B186" s="444">
        <v>52609015290025</v>
      </c>
      <c r="C186" s="445" t="s">
        <v>1280</v>
      </c>
      <c r="D186" s="421">
        <v>15000000</v>
      </c>
      <c r="E186" s="421"/>
      <c r="F186" s="421">
        <f t="shared" si="2"/>
        <v>15000000</v>
      </c>
      <c r="G186" s="421">
        <f>SUMIF('Inc base'!C:C,'BR 2'!B186,'Inc base'!G:G)-F186</f>
        <v>18004300</v>
      </c>
    </row>
    <row r="187" spans="1:9" x14ac:dyDescent="0.25">
      <c r="A187" s="98">
        <v>169</v>
      </c>
      <c r="B187" s="444">
        <v>63108045270031</v>
      </c>
      <c r="C187" s="445" t="s">
        <v>85</v>
      </c>
      <c r="D187" s="421">
        <v>15000000</v>
      </c>
      <c r="E187" s="421"/>
      <c r="F187" s="421">
        <f t="shared" si="2"/>
        <v>15000000</v>
      </c>
      <c r="G187" s="421">
        <f>SUMIF('Inc base'!C:C,'BR 2'!B187,'Inc base'!G:G)-F187</f>
        <v>15000000</v>
      </c>
    </row>
    <row r="188" spans="1:9" x14ac:dyDescent="0.25">
      <c r="A188" s="98">
        <v>170</v>
      </c>
      <c r="B188" s="444">
        <v>40902942330017</v>
      </c>
      <c r="C188" s="445" t="s">
        <v>448</v>
      </c>
      <c r="D188" s="421">
        <v>12000000</v>
      </c>
      <c r="E188" s="421"/>
      <c r="F188" s="421">
        <f t="shared" si="2"/>
        <v>12000000</v>
      </c>
      <c r="G188" s="421">
        <f>SUMIF('Inc base'!C:C,'BR 2'!B188,'Inc base'!G:G)-F188</f>
        <v>9000000</v>
      </c>
    </row>
    <row r="189" spans="1:9" x14ac:dyDescent="0.25">
      <c r="A189" s="98">
        <v>171</v>
      </c>
      <c r="B189" s="444">
        <v>41509975300016</v>
      </c>
      <c r="C189" s="445" t="s">
        <v>702</v>
      </c>
      <c r="D189" s="421">
        <v>12000000</v>
      </c>
      <c r="E189" s="421"/>
      <c r="F189" s="421">
        <f t="shared" si="2"/>
        <v>12000000</v>
      </c>
      <c r="G189" s="421">
        <f>SUMIF('Inc base'!C:C,'BR 2'!B189,'Inc base'!G:G)-F189</f>
        <v>7500000</v>
      </c>
    </row>
    <row r="190" spans="1:9" x14ac:dyDescent="0.25">
      <c r="A190" s="98">
        <v>172</v>
      </c>
      <c r="B190" s="444">
        <v>62408055290025</v>
      </c>
      <c r="C190" s="445" t="s">
        <v>336</v>
      </c>
      <c r="D190" s="421">
        <v>15000000</v>
      </c>
      <c r="E190" s="421"/>
      <c r="F190" s="421">
        <f t="shared" si="2"/>
        <v>15000000</v>
      </c>
      <c r="G190" s="421">
        <f>SUMIF('Inc base'!C:C,'BR 2'!B190,'Inc base'!G:G)-F190</f>
        <v>15000000</v>
      </c>
    </row>
    <row r="191" spans="1:9" x14ac:dyDescent="0.25">
      <c r="A191" s="98">
        <v>173</v>
      </c>
      <c r="B191" s="444">
        <v>50403025260018</v>
      </c>
      <c r="C191" s="445" t="s">
        <v>579</v>
      </c>
      <c r="D191" s="421">
        <v>12000000</v>
      </c>
      <c r="E191" s="421"/>
      <c r="F191" s="421">
        <f t="shared" si="2"/>
        <v>12000000</v>
      </c>
      <c r="G191" s="421">
        <f>SUMIF('Inc base'!C:C,'BR 2'!B191,'Inc base'!G:G)-F191</f>
        <v>0</v>
      </c>
    </row>
    <row r="192" spans="1:9" x14ac:dyDescent="0.25">
      <c r="A192" s="98">
        <v>174</v>
      </c>
      <c r="B192" s="444">
        <v>42306931010022</v>
      </c>
      <c r="C192" s="447" t="s">
        <v>38</v>
      </c>
      <c r="D192" s="421">
        <v>0</v>
      </c>
      <c r="E192" s="421"/>
      <c r="F192" s="421">
        <f t="shared" si="2"/>
        <v>0</v>
      </c>
      <c r="G192" s="421">
        <f>SUMIF('Inc base'!C:C,'BR 2'!B192,'Inc base'!G:G)-F192</f>
        <v>0</v>
      </c>
      <c r="I192" s="440" t="s">
        <v>7923</v>
      </c>
    </row>
    <row r="193" spans="1:9" x14ac:dyDescent="0.25">
      <c r="A193" s="98">
        <v>176</v>
      </c>
      <c r="B193" s="444">
        <v>40408881040018</v>
      </c>
      <c r="C193" s="447" t="s">
        <v>677</v>
      </c>
      <c r="D193" s="421">
        <v>0</v>
      </c>
      <c r="E193" s="421"/>
      <c r="F193" s="421">
        <f t="shared" si="2"/>
        <v>0</v>
      </c>
      <c r="G193" s="421">
        <f>SUMIF('Inc base'!C:C,'BR 2'!B193,'Inc base'!G:G)-F193</f>
        <v>0</v>
      </c>
      <c r="I193" s="440" t="s">
        <v>7923</v>
      </c>
    </row>
    <row r="194" spans="1:9" x14ac:dyDescent="0.25">
      <c r="A194" s="98">
        <v>177</v>
      </c>
      <c r="B194" s="444">
        <v>61010055280048</v>
      </c>
      <c r="C194" s="445" t="s">
        <v>268</v>
      </c>
      <c r="D194" s="421">
        <v>15000000</v>
      </c>
      <c r="E194" s="421"/>
      <c r="F194" s="421">
        <f t="shared" si="2"/>
        <v>15000000</v>
      </c>
      <c r="G194" s="421">
        <f>SUMIF('Inc base'!C:C,'BR 2'!B194,'Inc base'!G:G)-F194</f>
        <v>0</v>
      </c>
    </row>
    <row r="195" spans="1:9" x14ac:dyDescent="0.25">
      <c r="A195" s="98">
        <v>178</v>
      </c>
      <c r="B195" s="444">
        <v>50307055260089</v>
      </c>
      <c r="C195" s="445" t="s">
        <v>788</v>
      </c>
      <c r="D195" s="421">
        <v>12000000</v>
      </c>
      <c r="E195" s="421"/>
      <c r="F195" s="421">
        <f t="shared" si="2"/>
        <v>12000000</v>
      </c>
      <c r="G195" s="421">
        <f>SUMIF('Inc base'!C:C,'BR 2'!B195,'Inc base'!G:G)-F195</f>
        <v>12000000</v>
      </c>
    </row>
    <row r="196" spans="1:9" x14ac:dyDescent="0.25">
      <c r="A196" s="98">
        <v>179</v>
      </c>
      <c r="B196" s="444">
        <v>51808055310101</v>
      </c>
      <c r="C196" s="445" t="s">
        <v>771</v>
      </c>
      <c r="D196" s="421">
        <v>12000000</v>
      </c>
      <c r="E196" s="421"/>
      <c r="F196" s="421">
        <f t="shared" si="2"/>
        <v>12000000</v>
      </c>
      <c r="G196" s="421">
        <f>SUMIF('Inc base'!C:C,'BR 2'!B196,'Inc base'!G:G)-F196</f>
        <v>-6000000</v>
      </c>
    </row>
    <row r="197" spans="1:9" x14ac:dyDescent="0.25">
      <c r="A197" s="98">
        <v>180</v>
      </c>
      <c r="B197" s="444">
        <v>42710995380011</v>
      </c>
      <c r="C197" s="447" t="s">
        <v>576</v>
      </c>
      <c r="D197" s="421">
        <v>0</v>
      </c>
      <c r="E197" s="421"/>
      <c r="F197" s="421">
        <f t="shared" si="2"/>
        <v>0</v>
      </c>
      <c r="G197" s="421">
        <f>SUMIF('Inc base'!C:C,'BR 2'!B197,'Inc base'!G:G)-F197</f>
        <v>0</v>
      </c>
      <c r="I197" s="440" t="s">
        <v>7923</v>
      </c>
    </row>
    <row r="198" spans="1:9" x14ac:dyDescent="0.25">
      <c r="A198" s="98">
        <v>181</v>
      </c>
      <c r="B198" s="444">
        <v>61709055310092</v>
      </c>
      <c r="C198" s="445" t="s">
        <v>167</v>
      </c>
      <c r="D198" s="421">
        <v>15000000</v>
      </c>
      <c r="E198" s="421"/>
      <c r="F198" s="421">
        <f t="shared" si="2"/>
        <v>15000000</v>
      </c>
      <c r="G198" s="421">
        <f>SUMIF('Inc base'!C:C,'BR 2'!B198,'Inc base'!G:G)-F198</f>
        <v>7500000</v>
      </c>
    </row>
    <row r="199" spans="1:9" x14ac:dyDescent="0.25">
      <c r="A199" s="98">
        <v>182</v>
      </c>
      <c r="B199" s="444">
        <v>60809005320061</v>
      </c>
      <c r="C199" s="447" t="s">
        <v>429</v>
      </c>
      <c r="D199" s="421">
        <v>0</v>
      </c>
      <c r="E199" s="421"/>
      <c r="F199" s="421">
        <f t="shared" si="2"/>
        <v>0</v>
      </c>
      <c r="G199" s="421">
        <f>SUMIF('Inc base'!C:C,'BR 2'!B199,'Inc base'!G:G)-F199</f>
        <v>0</v>
      </c>
      <c r="I199" s="440" t="s">
        <v>7923</v>
      </c>
    </row>
    <row r="200" spans="1:9" x14ac:dyDescent="0.25">
      <c r="A200" s="98">
        <v>183</v>
      </c>
      <c r="B200" s="444">
        <v>41502921060048</v>
      </c>
      <c r="C200" s="445" t="s">
        <v>936</v>
      </c>
      <c r="D200" s="421">
        <v>12000000</v>
      </c>
      <c r="E200" s="421"/>
      <c r="F200" s="421">
        <f t="shared" si="2"/>
        <v>12000000</v>
      </c>
      <c r="G200" s="421">
        <f>SUMIF('Inc base'!C:C,'BR 2'!B200,'Inc base'!G:G)-F200</f>
        <v>9300000</v>
      </c>
    </row>
    <row r="201" spans="1:9" x14ac:dyDescent="0.25">
      <c r="A201" s="98">
        <v>184</v>
      </c>
      <c r="B201" s="444">
        <v>61009055360021</v>
      </c>
      <c r="C201" s="445" t="s">
        <v>330</v>
      </c>
      <c r="D201" s="421">
        <v>15000000</v>
      </c>
      <c r="E201" s="421"/>
      <c r="F201" s="421">
        <f t="shared" si="2"/>
        <v>15000000</v>
      </c>
      <c r="G201" s="421">
        <f>SUMIF('Inc base'!C:C,'BR 2'!B201,'Inc base'!G:G)-F201</f>
        <v>13700000</v>
      </c>
    </row>
    <row r="202" spans="1:9" x14ac:dyDescent="0.25">
      <c r="A202" s="98">
        <v>185</v>
      </c>
      <c r="B202" s="444">
        <v>62109055310075</v>
      </c>
      <c r="C202" s="445" t="s">
        <v>158</v>
      </c>
      <c r="D202" s="421">
        <v>15000000</v>
      </c>
      <c r="E202" s="421"/>
      <c r="F202" s="421">
        <f t="shared" si="2"/>
        <v>15000000</v>
      </c>
      <c r="G202" s="421">
        <f>SUMIF('Inc base'!C:C,'BR 2'!B202,'Inc base'!G:G)-F202</f>
        <v>0</v>
      </c>
    </row>
    <row r="203" spans="1:9" x14ac:dyDescent="0.25">
      <c r="A203" s="98">
        <v>186</v>
      </c>
      <c r="B203" s="444">
        <v>60809015280038</v>
      </c>
      <c r="C203" s="445" t="s">
        <v>454</v>
      </c>
      <c r="D203" s="421">
        <v>12000000</v>
      </c>
      <c r="E203" s="421"/>
      <c r="F203" s="421">
        <f t="shared" si="2"/>
        <v>12000000</v>
      </c>
      <c r="G203" s="421">
        <f>SUMIF('Inc base'!C:C,'BR 2'!B203,'Inc base'!G:G)-F203</f>
        <v>11500000</v>
      </c>
    </row>
    <row r="204" spans="1:9" x14ac:dyDescent="0.25">
      <c r="A204" s="98">
        <v>187</v>
      </c>
      <c r="B204" s="444">
        <v>60708055290022</v>
      </c>
      <c r="C204" s="445" t="s">
        <v>223</v>
      </c>
      <c r="D204" s="421">
        <v>15000000</v>
      </c>
      <c r="E204" s="421"/>
      <c r="F204" s="421">
        <f t="shared" si="2"/>
        <v>15000000</v>
      </c>
      <c r="G204" s="421">
        <f>SUMIF('Inc base'!C:C,'BR 2'!B204,'Inc base'!G:G)-F204</f>
        <v>15005000</v>
      </c>
    </row>
    <row r="205" spans="1:9" x14ac:dyDescent="0.25">
      <c r="A205" s="98">
        <v>188</v>
      </c>
      <c r="B205" s="444">
        <v>62301055310042</v>
      </c>
      <c r="C205" s="447" t="s">
        <v>23</v>
      </c>
      <c r="D205" s="421">
        <v>0</v>
      </c>
      <c r="E205" s="421"/>
      <c r="F205" s="421">
        <f t="shared" si="2"/>
        <v>0</v>
      </c>
      <c r="G205" s="421">
        <f>SUMIF('Inc base'!C:C,'BR 2'!B205,'Inc base'!G:G)-F205</f>
        <v>0</v>
      </c>
      <c r="I205" s="440" t="s">
        <v>7923</v>
      </c>
    </row>
    <row r="206" spans="1:9" x14ac:dyDescent="0.25">
      <c r="A206" s="98">
        <v>189</v>
      </c>
      <c r="B206" s="444">
        <v>52904065300019</v>
      </c>
      <c r="C206" s="447" t="s">
        <v>829</v>
      </c>
      <c r="D206" s="421">
        <v>0</v>
      </c>
      <c r="E206" s="421"/>
      <c r="F206" s="421">
        <f t="shared" si="2"/>
        <v>0</v>
      </c>
      <c r="G206" s="421">
        <f>SUMIF('Inc base'!C:C,'BR 2'!B206,'Inc base'!G:G)-F206</f>
        <v>0</v>
      </c>
      <c r="I206" s="440" t="s">
        <v>7923</v>
      </c>
    </row>
    <row r="207" spans="1:9" x14ac:dyDescent="0.25">
      <c r="A207" s="98">
        <v>190</v>
      </c>
      <c r="B207" s="444">
        <v>60711055360059</v>
      </c>
      <c r="C207" s="447" t="s">
        <v>353</v>
      </c>
      <c r="D207" s="421">
        <v>0</v>
      </c>
      <c r="E207" s="421"/>
      <c r="F207" s="421">
        <f t="shared" si="2"/>
        <v>0</v>
      </c>
      <c r="G207" s="421">
        <f>SUMIF('Inc base'!C:C,'BR 2'!B207,'Inc base'!G:G)-F207</f>
        <v>0</v>
      </c>
      <c r="I207" s="440" t="s">
        <v>7923</v>
      </c>
    </row>
    <row r="208" spans="1:9" x14ac:dyDescent="0.25">
      <c r="A208" s="98">
        <v>191</v>
      </c>
      <c r="B208" s="444">
        <v>63011055360013</v>
      </c>
      <c r="C208" s="447" t="s">
        <v>296</v>
      </c>
      <c r="D208" s="421">
        <v>0</v>
      </c>
      <c r="E208" s="421"/>
      <c r="F208" s="421">
        <f t="shared" si="2"/>
        <v>0</v>
      </c>
      <c r="G208" s="421">
        <f>SUMIF('Inc base'!C:C,'BR 2'!B208,'Inc base'!G:G)-F208</f>
        <v>0</v>
      </c>
      <c r="I208" s="440" t="s">
        <v>7923</v>
      </c>
    </row>
    <row r="209" spans="1:9" x14ac:dyDescent="0.25">
      <c r="A209" s="98">
        <v>192</v>
      </c>
      <c r="B209" s="444">
        <v>42306882340013</v>
      </c>
      <c r="C209" s="445" t="s">
        <v>778</v>
      </c>
      <c r="D209" s="421">
        <v>12000000</v>
      </c>
      <c r="E209" s="421"/>
      <c r="F209" s="421">
        <f t="shared" si="2"/>
        <v>12000000</v>
      </c>
      <c r="G209" s="421">
        <f>SUMIF('Inc base'!C:C,'BR 2'!B209,'Inc base'!G:G)-F209</f>
        <v>9902000</v>
      </c>
    </row>
    <row r="210" spans="1:9" x14ac:dyDescent="0.25">
      <c r="A210" s="98">
        <v>193</v>
      </c>
      <c r="B210" s="444">
        <v>61311056040023</v>
      </c>
      <c r="C210" s="445" t="s">
        <v>198</v>
      </c>
      <c r="D210" s="421">
        <v>15000000</v>
      </c>
      <c r="E210" s="421"/>
      <c r="F210" s="421">
        <f t="shared" si="2"/>
        <v>15000000</v>
      </c>
      <c r="G210" s="421">
        <f>SUMIF('Inc base'!C:C,'BR 2'!B210,'Inc base'!G:G)-F210</f>
        <v>7500000</v>
      </c>
    </row>
    <row r="211" spans="1:9" x14ac:dyDescent="0.25">
      <c r="A211" s="98">
        <v>194</v>
      </c>
      <c r="B211" s="444">
        <v>60309055360021</v>
      </c>
      <c r="C211" s="447" t="s">
        <v>263</v>
      </c>
      <c r="D211" s="421">
        <v>0</v>
      </c>
      <c r="E211" s="421"/>
      <c r="F211" s="421">
        <f t="shared" si="2"/>
        <v>0</v>
      </c>
      <c r="G211" s="421">
        <f>SUMIF('Inc base'!C:C,'BR 2'!B211,'Inc base'!G:G)-F211</f>
        <v>0</v>
      </c>
      <c r="I211" s="440" t="s">
        <v>7923</v>
      </c>
    </row>
    <row r="212" spans="1:9" x14ac:dyDescent="0.25">
      <c r="A212" s="98">
        <v>195</v>
      </c>
      <c r="B212" s="444">
        <v>60211015290063</v>
      </c>
      <c r="C212" s="447" t="s">
        <v>328</v>
      </c>
      <c r="D212" s="421">
        <v>0</v>
      </c>
      <c r="E212" s="421"/>
      <c r="F212" s="421">
        <f t="shared" si="2"/>
        <v>0</v>
      </c>
      <c r="G212" s="421">
        <f>SUMIF('Inc base'!C:C,'BR 2'!B212,'Inc base'!G:G)-F212</f>
        <v>0</v>
      </c>
      <c r="I212" s="440" t="s">
        <v>7923</v>
      </c>
    </row>
    <row r="213" spans="1:9" x14ac:dyDescent="0.25">
      <c r="A213" s="98">
        <v>196</v>
      </c>
      <c r="B213" s="444">
        <v>61702055360041</v>
      </c>
      <c r="C213" s="447" t="s">
        <v>204</v>
      </c>
      <c r="D213" s="421">
        <v>0</v>
      </c>
      <c r="E213" s="421"/>
      <c r="F213" s="421">
        <f t="shared" si="2"/>
        <v>0</v>
      </c>
      <c r="G213" s="421">
        <f>SUMIF('Inc base'!C:C,'BR 2'!B213,'Inc base'!G:G)-F213</f>
        <v>0</v>
      </c>
      <c r="I213" s="440" t="s">
        <v>7923</v>
      </c>
    </row>
    <row r="214" spans="1:9" x14ac:dyDescent="0.25">
      <c r="A214" s="98">
        <v>197</v>
      </c>
      <c r="B214" s="444">
        <v>52006045300029</v>
      </c>
      <c r="C214" s="447" t="s">
        <v>592</v>
      </c>
      <c r="D214" s="421">
        <v>0</v>
      </c>
      <c r="E214" s="421"/>
      <c r="F214" s="421">
        <f t="shared" ref="F214:F277" si="3">(D214+E214)</f>
        <v>0</v>
      </c>
      <c r="G214" s="421">
        <f>SUMIF('Inc base'!C:C,'BR 2'!B214,'Inc base'!G:G)-F214</f>
        <v>0</v>
      </c>
      <c r="I214" s="440" t="s">
        <v>7923</v>
      </c>
    </row>
    <row r="215" spans="1:9" x14ac:dyDescent="0.25">
      <c r="A215" s="98">
        <v>198</v>
      </c>
      <c r="B215" s="444">
        <v>51211055300010</v>
      </c>
      <c r="C215" s="447" t="s">
        <v>593</v>
      </c>
      <c r="D215" s="421">
        <v>0</v>
      </c>
      <c r="E215" s="421"/>
      <c r="F215" s="421">
        <f t="shared" si="3"/>
        <v>0</v>
      </c>
      <c r="G215" s="421">
        <f>SUMIF('Inc base'!C:C,'BR 2'!B215,'Inc base'!G:G)-F215</f>
        <v>0</v>
      </c>
      <c r="I215" s="440" t="s">
        <v>7923</v>
      </c>
    </row>
    <row r="216" spans="1:9" x14ac:dyDescent="0.25">
      <c r="A216" s="98">
        <v>199</v>
      </c>
      <c r="B216" s="444">
        <v>41703851140033</v>
      </c>
      <c r="C216" s="445" t="s">
        <v>1253</v>
      </c>
      <c r="D216" s="421">
        <v>15000000</v>
      </c>
      <c r="E216" s="421"/>
      <c r="F216" s="421">
        <f t="shared" si="3"/>
        <v>15000000</v>
      </c>
      <c r="G216" s="421">
        <f>SUMIF('Inc base'!C:C,'BR 2'!B216,'Inc base'!G:G)-F216</f>
        <v>18000000</v>
      </c>
    </row>
    <row r="217" spans="1:9" x14ac:dyDescent="0.25">
      <c r="A217" s="98">
        <v>200</v>
      </c>
      <c r="B217" s="444">
        <v>40508941010059</v>
      </c>
      <c r="C217" s="447" t="s">
        <v>461</v>
      </c>
      <c r="D217" s="421">
        <v>0</v>
      </c>
      <c r="E217" s="421"/>
      <c r="F217" s="421">
        <f t="shared" si="3"/>
        <v>0</v>
      </c>
      <c r="G217" s="421">
        <f>SUMIF('Inc base'!C:C,'BR 2'!B217,'Inc base'!G:G)-F217</f>
        <v>0</v>
      </c>
      <c r="I217" s="440" t="s">
        <v>7923</v>
      </c>
    </row>
    <row r="218" spans="1:9" x14ac:dyDescent="0.25">
      <c r="A218" s="98">
        <v>201</v>
      </c>
      <c r="B218" s="444">
        <v>60408055300010</v>
      </c>
      <c r="C218" s="445" t="s">
        <v>213</v>
      </c>
      <c r="D218" s="421">
        <v>15000000</v>
      </c>
      <c r="E218" s="421"/>
      <c r="F218" s="421">
        <f t="shared" si="3"/>
        <v>15000000</v>
      </c>
      <c r="G218" s="421">
        <f>SUMIF('Inc base'!C:C,'BR 2'!B218,'Inc base'!G:G)-F218</f>
        <v>0</v>
      </c>
    </row>
    <row r="219" spans="1:9" x14ac:dyDescent="0.25">
      <c r="A219" s="98">
        <v>202</v>
      </c>
      <c r="B219" s="444">
        <v>62709045380028</v>
      </c>
      <c r="C219" s="445" t="s">
        <v>331</v>
      </c>
      <c r="D219" s="421">
        <v>15000000</v>
      </c>
      <c r="E219" s="421"/>
      <c r="F219" s="421">
        <f t="shared" si="3"/>
        <v>15000000</v>
      </c>
      <c r="G219" s="421">
        <f>SUMIF('Inc base'!C:C,'BR 2'!B219,'Inc base'!G:G)-F219</f>
        <v>30000000</v>
      </c>
    </row>
    <row r="220" spans="1:9" x14ac:dyDescent="0.25">
      <c r="A220" s="98">
        <v>203</v>
      </c>
      <c r="B220" s="444">
        <v>61304045830019</v>
      </c>
      <c r="C220" s="447" t="s">
        <v>11</v>
      </c>
      <c r="D220" s="421">
        <v>0</v>
      </c>
      <c r="E220" s="421"/>
      <c r="F220" s="421">
        <f t="shared" si="3"/>
        <v>0</v>
      </c>
      <c r="G220" s="421">
        <f>SUMIF('Inc base'!C:C,'BR 2'!B220,'Inc base'!G:G)-F220</f>
        <v>0</v>
      </c>
      <c r="I220" s="440" t="s">
        <v>7923</v>
      </c>
    </row>
    <row r="221" spans="1:9" x14ac:dyDescent="0.25">
      <c r="A221" s="98">
        <v>204</v>
      </c>
      <c r="B221" s="444">
        <v>60804065380022</v>
      </c>
      <c r="C221" s="447" t="s">
        <v>450</v>
      </c>
      <c r="D221" s="421">
        <v>0</v>
      </c>
      <c r="E221" s="421"/>
      <c r="F221" s="421">
        <f t="shared" si="3"/>
        <v>0</v>
      </c>
      <c r="G221" s="421">
        <f>SUMIF('Inc base'!C:C,'BR 2'!B221,'Inc base'!G:G)-F221</f>
        <v>0</v>
      </c>
      <c r="I221" s="440" t="s">
        <v>7923</v>
      </c>
    </row>
    <row r="222" spans="1:9" x14ac:dyDescent="0.25">
      <c r="A222" s="98">
        <v>205</v>
      </c>
      <c r="B222" s="444">
        <v>62105065310070</v>
      </c>
      <c r="C222" s="447" t="s">
        <v>236</v>
      </c>
      <c r="D222" s="421">
        <v>0</v>
      </c>
      <c r="E222" s="421"/>
      <c r="F222" s="421">
        <f t="shared" si="3"/>
        <v>0</v>
      </c>
      <c r="G222" s="421">
        <f>SUMIF('Inc base'!C:C,'BR 2'!B222,'Inc base'!G:G)-F222</f>
        <v>0</v>
      </c>
      <c r="I222" s="440" t="s">
        <v>7923</v>
      </c>
    </row>
    <row r="223" spans="1:9" x14ac:dyDescent="0.25">
      <c r="A223" s="98">
        <v>206</v>
      </c>
      <c r="B223" s="444">
        <v>62901055290012</v>
      </c>
      <c r="C223" s="447" t="s">
        <v>222</v>
      </c>
      <c r="D223" s="421">
        <v>0</v>
      </c>
      <c r="E223" s="421"/>
      <c r="F223" s="421">
        <f t="shared" si="3"/>
        <v>0</v>
      </c>
      <c r="G223" s="421">
        <f>SUMIF('Inc base'!C:C,'BR 2'!B223,'Inc base'!G:G)-F223</f>
        <v>0</v>
      </c>
      <c r="I223" s="440" t="s">
        <v>7923</v>
      </c>
    </row>
    <row r="224" spans="1:9" x14ac:dyDescent="0.25">
      <c r="A224" s="98">
        <v>207</v>
      </c>
      <c r="B224" s="444">
        <v>61909055300028</v>
      </c>
      <c r="C224" s="445" t="s">
        <v>783</v>
      </c>
      <c r="D224" s="421">
        <v>12000000</v>
      </c>
      <c r="E224" s="421"/>
      <c r="F224" s="421">
        <f t="shared" si="3"/>
        <v>12000000</v>
      </c>
      <c r="G224" s="421">
        <f>SUMIF('Inc base'!C:C,'BR 2'!B224,'Inc base'!G:G)-F224</f>
        <v>12000000</v>
      </c>
    </row>
    <row r="225" spans="1:9" x14ac:dyDescent="0.25">
      <c r="A225" s="98">
        <v>208</v>
      </c>
      <c r="B225" s="444">
        <v>6110805530027</v>
      </c>
      <c r="C225" s="447" t="s">
        <v>360</v>
      </c>
      <c r="D225" s="421">
        <v>0</v>
      </c>
      <c r="E225" s="421"/>
      <c r="F225" s="421">
        <f t="shared" si="3"/>
        <v>0</v>
      </c>
      <c r="G225" s="421">
        <f>SUMIF('Inc base'!C:C,'BR 2'!B225,'Inc base'!G:G)-F225</f>
        <v>0</v>
      </c>
      <c r="I225" s="440" t="s">
        <v>7923</v>
      </c>
    </row>
    <row r="226" spans="1:9" x14ac:dyDescent="0.25">
      <c r="A226" s="98">
        <v>209</v>
      </c>
      <c r="B226" s="444">
        <v>62201055360022</v>
      </c>
      <c r="C226" s="447" t="s">
        <v>295</v>
      </c>
      <c r="D226" s="421">
        <v>0</v>
      </c>
      <c r="E226" s="421"/>
      <c r="F226" s="421">
        <f t="shared" si="3"/>
        <v>0</v>
      </c>
      <c r="G226" s="421">
        <f>SUMIF('Inc base'!C:C,'BR 2'!B226,'Inc base'!G:G)-F226</f>
        <v>15000000</v>
      </c>
      <c r="I226" s="440" t="s">
        <v>7923</v>
      </c>
    </row>
    <row r="227" spans="1:9" x14ac:dyDescent="0.25">
      <c r="A227" s="98">
        <v>210</v>
      </c>
      <c r="B227" s="444">
        <v>60106015380033</v>
      </c>
      <c r="C227" s="445" t="s">
        <v>13</v>
      </c>
      <c r="D227" s="421">
        <v>15000000</v>
      </c>
      <c r="E227" s="421"/>
      <c r="F227" s="421">
        <f t="shared" si="3"/>
        <v>15000000</v>
      </c>
      <c r="G227" s="421">
        <f>SUMIF('Inc base'!C:C,'BR 2'!B227,'Inc base'!G:G)-F227</f>
        <v>15000000</v>
      </c>
    </row>
    <row r="228" spans="1:9" x14ac:dyDescent="0.25">
      <c r="A228" s="98">
        <v>211</v>
      </c>
      <c r="B228" s="444">
        <v>61002065270023</v>
      </c>
      <c r="C228" s="445" t="s">
        <v>203</v>
      </c>
      <c r="D228" s="421">
        <v>15000000</v>
      </c>
      <c r="E228" s="421"/>
      <c r="F228" s="421">
        <f t="shared" si="3"/>
        <v>15000000</v>
      </c>
      <c r="G228" s="421">
        <f>SUMIF('Inc base'!C:C,'BR 2'!B228,'Inc base'!G:G)-F228</f>
        <v>-7000000</v>
      </c>
    </row>
    <row r="229" spans="1:9" x14ac:dyDescent="0.25">
      <c r="A229" s="98">
        <v>212</v>
      </c>
      <c r="B229" s="444">
        <v>60511055310045</v>
      </c>
      <c r="C229" s="447" t="s">
        <v>72</v>
      </c>
      <c r="D229" s="421">
        <v>0</v>
      </c>
      <c r="E229" s="421"/>
      <c r="F229" s="421">
        <f t="shared" si="3"/>
        <v>0</v>
      </c>
      <c r="G229" s="421">
        <f>SUMIF('Inc base'!C:C,'BR 2'!B229,'Inc base'!G:G)-F229</f>
        <v>0</v>
      </c>
      <c r="I229" s="440" t="s">
        <v>7923</v>
      </c>
    </row>
    <row r="230" spans="1:9" x14ac:dyDescent="0.25">
      <c r="A230" s="98">
        <v>213</v>
      </c>
      <c r="B230" s="444">
        <v>41610975300024</v>
      </c>
      <c r="C230" s="445" t="s">
        <v>656</v>
      </c>
      <c r="D230" s="421">
        <v>12000000</v>
      </c>
      <c r="E230" s="421"/>
      <c r="F230" s="421">
        <f t="shared" si="3"/>
        <v>12000000</v>
      </c>
      <c r="G230" s="421">
        <f>SUMIF('Inc base'!C:C,'BR 2'!B230,'Inc base'!G:G)-F230</f>
        <v>11862000</v>
      </c>
    </row>
    <row r="231" spans="1:9" x14ac:dyDescent="0.25">
      <c r="A231" s="98">
        <v>214</v>
      </c>
      <c r="B231" s="444">
        <v>42412965280029</v>
      </c>
      <c r="C231" s="445" t="s">
        <v>768</v>
      </c>
      <c r="D231" s="421">
        <v>12000000</v>
      </c>
      <c r="E231" s="421"/>
      <c r="F231" s="421">
        <f t="shared" si="3"/>
        <v>12000000</v>
      </c>
      <c r="G231" s="421">
        <f>SUMIF('Inc base'!C:C,'BR 2'!B231,'Inc base'!G:G)-F231</f>
        <v>0</v>
      </c>
    </row>
    <row r="232" spans="1:9" x14ac:dyDescent="0.25">
      <c r="A232" s="98">
        <v>215</v>
      </c>
      <c r="B232" s="444">
        <v>41505975310073</v>
      </c>
      <c r="C232" s="445" t="s">
        <v>825</v>
      </c>
      <c r="D232" s="421">
        <v>12000000</v>
      </c>
      <c r="E232" s="421"/>
      <c r="F232" s="421">
        <f t="shared" si="3"/>
        <v>12000000</v>
      </c>
      <c r="G232" s="421">
        <f>SUMIF('Inc base'!C:C,'BR 2'!B232,'Inc base'!G:G)-F232</f>
        <v>9000000</v>
      </c>
    </row>
    <row r="233" spans="1:9" x14ac:dyDescent="0.25">
      <c r="A233" s="98">
        <v>216</v>
      </c>
      <c r="B233" s="444">
        <v>40909925260020</v>
      </c>
      <c r="C233" s="445" t="s">
        <v>1241</v>
      </c>
      <c r="D233" s="421">
        <v>15000000</v>
      </c>
      <c r="E233" s="421"/>
      <c r="F233" s="421">
        <f t="shared" si="3"/>
        <v>15000000</v>
      </c>
      <c r="G233" s="421">
        <f>SUMIF('Inc base'!C:C,'BR 2'!B233,'Inc base'!G:G)-F233</f>
        <v>18000000</v>
      </c>
    </row>
    <row r="234" spans="1:9" x14ac:dyDescent="0.25">
      <c r="A234" s="98">
        <v>217</v>
      </c>
      <c r="B234" s="444">
        <v>32712851140040</v>
      </c>
      <c r="C234" s="445" t="s">
        <v>659</v>
      </c>
      <c r="D234" s="421">
        <v>12000000</v>
      </c>
      <c r="E234" s="421"/>
      <c r="F234" s="421">
        <f t="shared" si="3"/>
        <v>12000000</v>
      </c>
      <c r="G234" s="421">
        <f>SUMIF('Inc base'!C:C,'BR 2'!B234,'Inc base'!G:G)-F234</f>
        <v>8000000</v>
      </c>
    </row>
    <row r="235" spans="1:9" x14ac:dyDescent="0.25">
      <c r="A235" s="98">
        <v>218</v>
      </c>
      <c r="B235" s="444">
        <v>30402985310018</v>
      </c>
      <c r="C235" s="445" t="s">
        <v>1274</v>
      </c>
      <c r="D235" s="421">
        <v>15000000</v>
      </c>
      <c r="E235" s="421"/>
      <c r="F235" s="421">
        <f t="shared" si="3"/>
        <v>15000000</v>
      </c>
      <c r="G235" s="421">
        <f>SUMIF('Inc base'!C:C,'BR 2'!B235,'Inc base'!G:G)-F235</f>
        <v>18000000</v>
      </c>
    </row>
    <row r="236" spans="1:9" x14ac:dyDescent="0.25">
      <c r="A236" s="98">
        <v>219</v>
      </c>
      <c r="B236" s="444">
        <v>51510055310163</v>
      </c>
      <c r="C236" s="445" t="s">
        <v>777</v>
      </c>
      <c r="D236" s="421">
        <v>12000000</v>
      </c>
      <c r="E236" s="421"/>
      <c r="F236" s="421">
        <f t="shared" si="3"/>
        <v>12000000</v>
      </c>
      <c r="G236" s="421">
        <f>SUMIF('Inc base'!C:C,'BR 2'!B236,'Inc base'!G:G)-F236</f>
        <v>-6000000</v>
      </c>
    </row>
    <row r="237" spans="1:9" x14ac:dyDescent="0.25">
      <c r="A237" s="98">
        <v>220</v>
      </c>
      <c r="B237" s="444">
        <v>42307915300019</v>
      </c>
      <c r="C237" s="445" t="s">
        <v>42</v>
      </c>
      <c r="D237" s="421">
        <v>15000000</v>
      </c>
      <c r="E237" s="421"/>
      <c r="F237" s="421">
        <f t="shared" si="3"/>
        <v>15000000</v>
      </c>
      <c r="G237" s="421">
        <f>SUMIF('Inc base'!C:C,'BR 2'!B237,'Inc base'!G:G)-F237</f>
        <v>15000000</v>
      </c>
    </row>
    <row r="238" spans="1:9" x14ac:dyDescent="0.25">
      <c r="A238" s="98">
        <v>221</v>
      </c>
      <c r="B238" s="444">
        <v>61910045320025</v>
      </c>
      <c r="C238" s="445" t="s">
        <v>152</v>
      </c>
      <c r="D238" s="421">
        <v>15000000</v>
      </c>
      <c r="E238" s="421"/>
      <c r="F238" s="421">
        <f t="shared" si="3"/>
        <v>15000000</v>
      </c>
      <c r="G238" s="421">
        <f>SUMIF('Inc base'!C:C,'BR 2'!B238,'Inc base'!G:G)-F238</f>
        <v>15000000</v>
      </c>
    </row>
    <row r="239" spans="1:9" x14ac:dyDescent="0.25">
      <c r="A239" s="98">
        <v>222</v>
      </c>
      <c r="B239" s="444">
        <v>61301065320029</v>
      </c>
      <c r="C239" s="445" t="s">
        <v>225</v>
      </c>
      <c r="D239" s="421">
        <v>15000000</v>
      </c>
      <c r="E239" s="421"/>
      <c r="F239" s="421">
        <f t="shared" si="3"/>
        <v>15000000</v>
      </c>
      <c r="G239" s="421">
        <f>SUMIF('Inc base'!C:C,'BR 2'!B239,'Inc base'!G:G)-F239</f>
        <v>15000000</v>
      </c>
    </row>
    <row r="240" spans="1:9" x14ac:dyDescent="0.25">
      <c r="A240" s="98">
        <v>223</v>
      </c>
      <c r="B240" s="444">
        <v>61503055300019</v>
      </c>
      <c r="C240" s="447" t="s">
        <v>45</v>
      </c>
      <c r="D240" s="421">
        <v>0</v>
      </c>
      <c r="E240" s="421"/>
      <c r="F240" s="421">
        <f t="shared" si="3"/>
        <v>0</v>
      </c>
      <c r="G240" s="421">
        <f>SUMIF('Inc base'!C:C,'BR 2'!B240,'Inc base'!G:G)-F240</f>
        <v>0</v>
      </c>
      <c r="I240" s="440" t="s">
        <v>7923</v>
      </c>
    </row>
    <row r="241" spans="1:9" x14ac:dyDescent="0.25">
      <c r="A241" s="98">
        <v>224</v>
      </c>
      <c r="B241" s="444">
        <v>60209055380031</v>
      </c>
      <c r="C241" s="447" t="s">
        <v>388</v>
      </c>
      <c r="D241" s="421">
        <v>0</v>
      </c>
      <c r="E241" s="421"/>
      <c r="F241" s="421">
        <f t="shared" si="3"/>
        <v>0</v>
      </c>
      <c r="G241" s="421">
        <f>SUMIF('Inc base'!C:C,'BR 2'!B241,'Inc base'!G:G)-F241</f>
        <v>0</v>
      </c>
      <c r="I241" s="440" t="s">
        <v>7923</v>
      </c>
    </row>
    <row r="242" spans="1:9" x14ac:dyDescent="0.25">
      <c r="A242" s="98">
        <v>225</v>
      </c>
      <c r="B242" s="444">
        <v>61302065360020</v>
      </c>
      <c r="C242" s="445" t="s">
        <v>170</v>
      </c>
      <c r="D242" s="421">
        <v>15000000</v>
      </c>
      <c r="E242" s="421"/>
      <c r="F242" s="421">
        <f t="shared" si="3"/>
        <v>15000000</v>
      </c>
      <c r="G242" s="421">
        <f>SUMIF('Inc base'!C:C,'BR 2'!B242,'Inc base'!G:G)-F242</f>
        <v>8500000</v>
      </c>
    </row>
    <row r="243" spans="1:9" x14ac:dyDescent="0.25">
      <c r="A243" s="98">
        <v>226</v>
      </c>
      <c r="B243" s="444">
        <v>61112005780038</v>
      </c>
      <c r="C243" s="445" t="s">
        <v>609</v>
      </c>
      <c r="D243" s="421">
        <v>12000000</v>
      </c>
      <c r="E243" s="421"/>
      <c r="F243" s="421">
        <f t="shared" si="3"/>
        <v>12000000</v>
      </c>
      <c r="G243" s="421">
        <f>SUMIF('Inc base'!C:C,'BR 2'!B243,'Inc base'!G:G)-F243</f>
        <v>9013000</v>
      </c>
    </row>
    <row r="244" spans="1:9" x14ac:dyDescent="0.25">
      <c r="A244" s="98">
        <v>227</v>
      </c>
      <c r="B244" s="444">
        <v>31002995290033</v>
      </c>
      <c r="C244" s="445" t="s">
        <v>1259</v>
      </c>
      <c r="D244" s="421">
        <v>15000000</v>
      </c>
      <c r="E244" s="421"/>
      <c r="F244" s="421">
        <f t="shared" si="3"/>
        <v>15000000</v>
      </c>
      <c r="G244" s="421">
        <f>SUMIF('Inc base'!C:C,'BR 2'!B244,'Inc base'!G:G)-F244</f>
        <v>-13000000</v>
      </c>
    </row>
    <row r="245" spans="1:9" x14ac:dyDescent="0.25">
      <c r="A245" s="98">
        <v>229</v>
      </c>
      <c r="B245" s="444">
        <v>42404912330013</v>
      </c>
      <c r="C245" s="445" t="s">
        <v>449</v>
      </c>
      <c r="D245" s="421">
        <v>12000000</v>
      </c>
      <c r="E245" s="421"/>
      <c r="F245" s="421">
        <f t="shared" si="3"/>
        <v>12000000</v>
      </c>
      <c r="G245" s="421">
        <f>SUMIF('Inc base'!C:C,'BR 2'!B245,'Inc base'!G:G)-F245</f>
        <v>11000000</v>
      </c>
    </row>
    <row r="246" spans="1:9" x14ac:dyDescent="0.25">
      <c r="A246" s="98">
        <v>230</v>
      </c>
      <c r="B246" s="444">
        <v>51012045300021</v>
      </c>
      <c r="C246" s="445" t="s">
        <v>657</v>
      </c>
      <c r="D246" s="421">
        <v>12000000</v>
      </c>
      <c r="E246" s="421"/>
      <c r="F246" s="421">
        <f t="shared" si="3"/>
        <v>12000000</v>
      </c>
      <c r="G246" s="421">
        <f>SUMIF('Inc base'!C:C,'BR 2'!B246,'Inc base'!G:G)-F246</f>
        <v>9000000</v>
      </c>
    </row>
    <row r="247" spans="1:9" x14ac:dyDescent="0.25">
      <c r="A247" s="98">
        <v>231</v>
      </c>
      <c r="B247" s="444">
        <v>30908891110037</v>
      </c>
      <c r="C247" s="447" t="s">
        <v>832</v>
      </c>
      <c r="D247" s="421">
        <v>0</v>
      </c>
      <c r="E247" s="421"/>
      <c r="F247" s="421">
        <f t="shared" si="3"/>
        <v>0</v>
      </c>
      <c r="G247" s="421">
        <f>SUMIF('Inc base'!C:C,'BR 2'!B247,'Inc base'!G:G)-F247</f>
        <v>0</v>
      </c>
      <c r="I247" s="440" t="s">
        <v>7923</v>
      </c>
    </row>
    <row r="248" spans="1:9" x14ac:dyDescent="0.25">
      <c r="A248" s="98">
        <v>232</v>
      </c>
      <c r="B248" s="444">
        <v>51609045260060</v>
      </c>
      <c r="C248" s="445" t="s">
        <v>685</v>
      </c>
      <c r="D248" s="421">
        <v>12000000</v>
      </c>
      <c r="E248" s="421"/>
      <c r="F248" s="421">
        <f t="shared" si="3"/>
        <v>12000000</v>
      </c>
      <c r="G248" s="421">
        <f>SUMIF('Inc base'!C:C,'BR 2'!B248,'Inc base'!G:G)-F248</f>
        <v>0</v>
      </c>
    </row>
    <row r="249" spans="1:9" x14ac:dyDescent="0.25">
      <c r="A249" s="98">
        <v>233</v>
      </c>
      <c r="B249" s="444">
        <v>41805941010018</v>
      </c>
      <c r="C249" s="445" t="s">
        <v>772</v>
      </c>
      <c r="D249" s="421">
        <v>12000000</v>
      </c>
      <c r="E249" s="421"/>
      <c r="F249" s="421">
        <f t="shared" si="3"/>
        <v>12000000</v>
      </c>
      <c r="G249" s="421">
        <f>SUMIF('Inc base'!C:C,'BR 2'!B249,'Inc base'!G:G)-F249</f>
        <v>6500000</v>
      </c>
    </row>
    <row r="250" spans="1:9" x14ac:dyDescent="0.25">
      <c r="A250" s="98">
        <v>234</v>
      </c>
      <c r="B250" s="444">
        <v>40107961010018</v>
      </c>
      <c r="C250" s="445" t="s">
        <v>642</v>
      </c>
      <c r="D250" s="421">
        <v>12000000</v>
      </c>
      <c r="E250" s="421"/>
      <c r="F250" s="421">
        <f t="shared" si="3"/>
        <v>12000000</v>
      </c>
      <c r="G250" s="421">
        <f>SUMIF('Inc base'!C:C,'BR 2'!B250,'Inc base'!G:G)-F250</f>
        <v>9000000</v>
      </c>
    </row>
    <row r="251" spans="1:9" x14ac:dyDescent="0.25">
      <c r="A251" s="98">
        <v>235</v>
      </c>
      <c r="B251" s="444">
        <v>62006055300030</v>
      </c>
      <c r="C251" s="447" t="s">
        <v>94</v>
      </c>
      <c r="D251" s="421">
        <v>0</v>
      </c>
      <c r="E251" s="421"/>
      <c r="F251" s="421">
        <f t="shared" si="3"/>
        <v>0</v>
      </c>
      <c r="G251" s="421">
        <f>SUMIF('Inc base'!C:C,'BR 2'!B251,'Inc base'!G:G)-F251</f>
        <v>0</v>
      </c>
      <c r="I251" s="440" t="s">
        <v>7923</v>
      </c>
    </row>
    <row r="252" spans="1:9" x14ac:dyDescent="0.25">
      <c r="A252" s="98">
        <v>236</v>
      </c>
      <c r="B252" s="444">
        <v>41210891140065</v>
      </c>
      <c r="C252" s="445" t="s">
        <v>421</v>
      </c>
      <c r="D252" s="421">
        <v>12000000</v>
      </c>
      <c r="E252" s="421"/>
      <c r="F252" s="421">
        <f t="shared" si="3"/>
        <v>12000000</v>
      </c>
      <c r="G252" s="421">
        <f>SUMIF('Inc base'!C:C,'BR 2'!B252,'Inc base'!G:G)-F252</f>
        <v>9000000</v>
      </c>
    </row>
    <row r="253" spans="1:9" x14ac:dyDescent="0.25">
      <c r="A253" s="98">
        <v>237</v>
      </c>
      <c r="B253" s="444">
        <v>62009055330047</v>
      </c>
      <c r="C253" s="445" t="s">
        <v>337</v>
      </c>
      <c r="D253" s="421">
        <v>15000000</v>
      </c>
      <c r="E253" s="421"/>
      <c r="F253" s="421">
        <f t="shared" si="3"/>
        <v>15000000</v>
      </c>
      <c r="G253" s="421">
        <f>SUMIF('Inc base'!C:C,'BR 2'!B253,'Inc base'!G:G)-F253</f>
        <v>5027000</v>
      </c>
    </row>
    <row r="254" spans="1:9" x14ac:dyDescent="0.25">
      <c r="A254" s="98">
        <v>238</v>
      </c>
      <c r="B254" s="444">
        <v>41710951010016</v>
      </c>
      <c r="C254" s="445" t="s">
        <v>9</v>
      </c>
      <c r="D254" s="421">
        <v>15000000</v>
      </c>
      <c r="E254" s="421"/>
      <c r="F254" s="421">
        <f t="shared" si="3"/>
        <v>15000000</v>
      </c>
      <c r="G254" s="421">
        <f>SUMIF('Inc base'!C:C,'BR 2'!B254,'Inc base'!G:G)-F254</f>
        <v>15000000</v>
      </c>
    </row>
    <row r="255" spans="1:9" x14ac:dyDescent="0.25">
      <c r="A255" s="98">
        <v>239</v>
      </c>
      <c r="B255" s="444">
        <v>61609045280023</v>
      </c>
      <c r="C255" s="447" t="s">
        <v>302</v>
      </c>
      <c r="D255" s="421">
        <v>0</v>
      </c>
      <c r="E255" s="421"/>
      <c r="F255" s="421">
        <f t="shared" si="3"/>
        <v>0</v>
      </c>
      <c r="G255" s="421">
        <f>SUMIF('Inc base'!C:C,'BR 2'!B255,'Inc base'!G:G)-F255</f>
        <v>0</v>
      </c>
      <c r="I255" s="440" t="s">
        <v>7923</v>
      </c>
    </row>
    <row r="256" spans="1:9" x14ac:dyDescent="0.25">
      <c r="A256" s="98">
        <v>240</v>
      </c>
      <c r="B256" s="444">
        <v>40110996130109</v>
      </c>
      <c r="C256" s="445" t="s">
        <v>132</v>
      </c>
      <c r="D256" s="421">
        <v>15000000</v>
      </c>
      <c r="E256" s="421"/>
      <c r="F256" s="421">
        <f t="shared" si="3"/>
        <v>15000000</v>
      </c>
      <c r="G256" s="421">
        <f>SUMIF('Inc base'!C:C,'BR 2'!B256,'Inc base'!G:G)-F256</f>
        <v>15000000</v>
      </c>
    </row>
    <row r="257" spans="1:9" x14ac:dyDescent="0.25">
      <c r="A257" s="98">
        <v>241</v>
      </c>
      <c r="B257" s="444">
        <v>41004921140039</v>
      </c>
      <c r="C257" s="445" t="s">
        <v>827</v>
      </c>
      <c r="D257" s="421">
        <v>12000000</v>
      </c>
      <c r="E257" s="421"/>
      <c r="F257" s="421">
        <f t="shared" si="3"/>
        <v>12000000</v>
      </c>
      <c r="G257" s="421">
        <f>SUMIF('Inc base'!C:C,'BR 2'!B257,'Inc base'!G:G)-F257</f>
        <v>0</v>
      </c>
    </row>
    <row r="258" spans="1:9" x14ac:dyDescent="0.25">
      <c r="A258" s="98">
        <v>242</v>
      </c>
      <c r="B258" s="444">
        <v>62502055270031</v>
      </c>
      <c r="C258" s="447" t="s">
        <v>543</v>
      </c>
      <c r="D258" s="421">
        <v>0</v>
      </c>
      <c r="E258" s="421"/>
      <c r="F258" s="421">
        <f t="shared" si="3"/>
        <v>0</v>
      </c>
      <c r="G258" s="421">
        <f>SUMIF('Inc base'!C:C,'BR 2'!B258,'Inc base'!G:G)-F258</f>
        <v>0</v>
      </c>
      <c r="I258" s="440" t="s">
        <v>7923</v>
      </c>
    </row>
    <row r="259" spans="1:9" x14ac:dyDescent="0.25">
      <c r="A259" s="98">
        <v>243</v>
      </c>
      <c r="B259" s="444">
        <v>50604065330028</v>
      </c>
      <c r="C259" s="445" t="s">
        <v>646</v>
      </c>
      <c r="D259" s="421">
        <v>12000000</v>
      </c>
      <c r="E259" s="421"/>
      <c r="F259" s="421">
        <f t="shared" si="3"/>
        <v>12000000</v>
      </c>
      <c r="G259" s="421">
        <f>SUMIF('Inc base'!C:C,'BR 2'!B259,'Inc base'!G:G)-F259</f>
        <v>0</v>
      </c>
    </row>
    <row r="260" spans="1:9" x14ac:dyDescent="0.25">
      <c r="A260" s="98">
        <v>244</v>
      </c>
      <c r="B260" s="444">
        <v>42004895300012</v>
      </c>
      <c r="C260" s="447" t="s">
        <v>538</v>
      </c>
      <c r="D260" s="421">
        <v>0</v>
      </c>
      <c r="E260" s="421"/>
      <c r="F260" s="421">
        <f t="shared" si="3"/>
        <v>0</v>
      </c>
      <c r="G260" s="421">
        <f>SUMIF('Inc base'!C:C,'BR 2'!B260,'Inc base'!G:G)-F260</f>
        <v>0</v>
      </c>
      <c r="I260" s="440" t="s">
        <v>7923</v>
      </c>
    </row>
    <row r="261" spans="1:9" x14ac:dyDescent="0.25">
      <c r="A261" s="98">
        <v>245</v>
      </c>
      <c r="B261" s="444">
        <v>56040594582004</v>
      </c>
      <c r="C261" s="447" t="s">
        <v>870</v>
      </c>
      <c r="D261" s="421">
        <v>0</v>
      </c>
      <c r="E261" s="421"/>
      <c r="F261" s="421">
        <f t="shared" si="3"/>
        <v>0</v>
      </c>
      <c r="G261" s="421">
        <f>SUMIF('Inc base'!C:C,'BR 2'!B261,'Inc base'!G:G)-F261</f>
        <v>0</v>
      </c>
      <c r="I261" s="440" t="s">
        <v>7923</v>
      </c>
    </row>
    <row r="262" spans="1:9" x14ac:dyDescent="0.25">
      <c r="A262" s="98">
        <v>246</v>
      </c>
      <c r="B262" s="444">
        <v>31406975310030</v>
      </c>
      <c r="C262" s="447" t="s">
        <v>680</v>
      </c>
      <c r="D262" s="421">
        <v>0</v>
      </c>
      <c r="E262" s="421"/>
      <c r="F262" s="421">
        <f t="shared" si="3"/>
        <v>0</v>
      </c>
      <c r="G262" s="421">
        <f>SUMIF('Inc base'!C:C,'BR 2'!B262,'Inc base'!G:G)-F262</f>
        <v>0</v>
      </c>
      <c r="I262" s="440" t="s">
        <v>7923</v>
      </c>
    </row>
    <row r="263" spans="1:9" x14ac:dyDescent="0.25">
      <c r="A263" s="98">
        <v>247</v>
      </c>
      <c r="B263" s="444">
        <v>42307891140102</v>
      </c>
      <c r="C263" s="445" t="s">
        <v>1284</v>
      </c>
      <c r="D263" s="421">
        <v>15000000</v>
      </c>
      <c r="E263" s="421"/>
      <c r="F263" s="421">
        <f t="shared" si="3"/>
        <v>15000000</v>
      </c>
      <c r="G263" s="421">
        <f>SUMIF('Inc base'!C:C,'BR 2'!B263,'Inc base'!G:G)-F263</f>
        <v>18000000</v>
      </c>
    </row>
    <row r="264" spans="1:9" x14ac:dyDescent="0.25">
      <c r="A264" s="98">
        <v>248</v>
      </c>
      <c r="B264" s="444">
        <v>60808055310143</v>
      </c>
      <c r="C264" s="447" t="s">
        <v>255</v>
      </c>
      <c r="D264" s="421">
        <v>0</v>
      </c>
      <c r="E264" s="421"/>
      <c r="F264" s="421">
        <f t="shared" si="3"/>
        <v>0</v>
      </c>
      <c r="G264" s="421">
        <f>SUMIF('Inc base'!C:C,'BR 2'!B264,'Inc base'!G:G)-F264</f>
        <v>7500000</v>
      </c>
      <c r="I264" s="440" t="s">
        <v>7923</v>
      </c>
    </row>
    <row r="265" spans="1:9" x14ac:dyDescent="0.25">
      <c r="A265" s="98">
        <v>249</v>
      </c>
      <c r="B265" s="444">
        <v>62812055300026</v>
      </c>
      <c r="C265" s="447" t="s">
        <v>789</v>
      </c>
      <c r="D265" s="421">
        <v>0</v>
      </c>
      <c r="E265" s="421"/>
      <c r="F265" s="421">
        <f t="shared" si="3"/>
        <v>0</v>
      </c>
      <c r="G265" s="421">
        <f>SUMIF('Inc base'!C:C,'BR 2'!B265,'Inc base'!G:G)-F265</f>
        <v>0</v>
      </c>
      <c r="I265" s="440" t="s">
        <v>7923</v>
      </c>
    </row>
    <row r="266" spans="1:9" x14ac:dyDescent="0.25">
      <c r="A266" s="98">
        <v>250</v>
      </c>
      <c r="B266" s="444">
        <v>61901065320025</v>
      </c>
      <c r="C266" s="445" t="s">
        <v>52</v>
      </c>
      <c r="D266" s="421">
        <v>15000000</v>
      </c>
      <c r="E266" s="421"/>
      <c r="F266" s="421">
        <f t="shared" si="3"/>
        <v>15000000</v>
      </c>
      <c r="G266" s="421">
        <f>SUMIF('Inc base'!C:C,'BR 2'!B266,'Inc base'!G:G)-F266</f>
        <v>8000000</v>
      </c>
    </row>
    <row r="267" spans="1:9" x14ac:dyDescent="0.25">
      <c r="A267" s="98">
        <v>251</v>
      </c>
      <c r="B267" s="444">
        <v>60903015330013</v>
      </c>
      <c r="C267" s="445" t="s">
        <v>338</v>
      </c>
      <c r="D267" s="421">
        <v>15000000</v>
      </c>
      <c r="E267" s="421"/>
      <c r="F267" s="421">
        <f t="shared" si="3"/>
        <v>15000000</v>
      </c>
      <c r="G267" s="421">
        <f>SUMIF('Inc base'!C:C,'BR 2'!B267,'Inc base'!G:G)-F267</f>
        <v>15000000</v>
      </c>
    </row>
    <row r="268" spans="1:9" x14ac:dyDescent="0.25">
      <c r="A268" s="98">
        <v>252</v>
      </c>
      <c r="B268" s="444">
        <v>60707065310108</v>
      </c>
      <c r="C268" s="447" t="s">
        <v>76</v>
      </c>
      <c r="D268" s="421">
        <v>0</v>
      </c>
      <c r="E268" s="421"/>
      <c r="F268" s="421">
        <f t="shared" si="3"/>
        <v>0</v>
      </c>
      <c r="G268" s="421">
        <f>SUMIF('Inc base'!C:C,'BR 2'!B268,'Inc base'!G:G)-F268</f>
        <v>11000000</v>
      </c>
      <c r="I268" s="440" t="s">
        <v>7923</v>
      </c>
    </row>
    <row r="269" spans="1:9" x14ac:dyDescent="0.25">
      <c r="A269" s="98">
        <v>253</v>
      </c>
      <c r="B269" s="444">
        <v>50911035350015</v>
      </c>
      <c r="C269" s="445" t="s">
        <v>581</v>
      </c>
      <c r="D269" s="421">
        <v>12000000</v>
      </c>
      <c r="E269" s="421"/>
      <c r="F269" s="421">
        <f t="shared" si="3"/>
        <v>12000000</v>
      </c>
      <c r="G269" s="421">
        <f>SUMIF('Inc base'!C:C,'BR 2'!B269,'Inc base'!G:G)-F269</f>
        <v>6000000</v>
      </c>
    </row>
    <row r="270" spans="1:9" x14ac:dyDescent="0.25">
      <c r="A270" s="98">
        <v>254</v>
      </c>
      <c r="B270" s="444">
        <v>60201035300013</v>
      </c>
      <c r="C270" s="445" t="s">
        <v>86</v>
      </c>
      <c r="D270" s="421">
        <v>15000000</v>
      </c>
      <c r="E270" s="421"/>
      <c r="F270" s="421">
        <f t="shared" si="3"/>
        <v>15000000</v>
      </c>
      <c r="G270" s="421">
        <f>SUMIF('Inc base'!C:C,'BR 2'!B270,'Inc base'!G:G)-F270</f>
        <v>10000000</v>
      </c>
    </row>
    <row r="271" spans="1:9" x14ac:dyDescent="0.25">
      <c r="A271" s="98">
        <v>255</v>
      </c>
      <c r="B271" s="444">
        <v>60105055630098</v>
      </c>
      <c r="C271" s="447" t="s">
        <v>254</v>
      </c>
      <c r="D271" s="421">
        <v>0</v>
      </c>
      <c r="E271" s="421"/>
      <c r="F271" s="421">
        <f t="shared" si="3"/>
        <v>0</v>
      </c>
      <c r="G271" s="421">
        <f>SUMIF('Inc base'!C:C,'BR 2'!B271,'Inc base'!G:G)-F271</f>
        <v>0</v>
      </c>
      <c r="I271" s="440" t="s">
        <v>7923</v>
      </c>
    </row>
    <row r="272" spans="1:9" x14ac:dyDescent="0.25">
      <c r="A272" s="98">
        <v>256</v>
      </c>
      <c r="B272" s="444">
        <v>42310841120015</v>
      </c>
      <c r="C272" s="447" t="s">
        <v>1245</v>
      </c>
      <c r="D272" s="421">
        <v>0</v>
      </c>
      <c r="E272" s="421"/>
      <c r="F272" s="421">
        <f t="shared" si="3"/>
        <v>0</v>
      </c>
      <c r="G272" s="421">
        <f>SUMIF('Inc base'!C:C,'BR 2'!B272,'Inc base'!G:G)-F272</f>
        <v>0</v>
      </c>
      <c r="I272" s="440" t="s">
        <v>7923</v>
      </c>
    </row>
    <row r="273" spans="1:9" x14ac:dyDescent="0.25">
      <c r="A273" s="98">
        <v>257</v>
      </c>
      <c r="B273" s="444">
        <v>31406961000062</v>
      </c>
      <c r="C273" s="447" t="s">
        <v>1262</v>
      </c>
      <c r="D273" s="421">
        <v>0</v>
      </c>
      <c r="E273" s="421"/>
      <c r="F273" s="421">
        <f t="shared" si="3"/>
        <v>0</v>
      </c>
      <c r="G273" s="421">
        <f>SUMIF('Inc base'!C:C,'BR 2'!B273,'Inc base'!G:G)-F273</f>
        <v>0</v>
      </c>
      <c r="I273" s="440" t="s">
        <v>7923</v>
      </c>
    </row>
    <row r="274" spans="1:9" x14ac:dyDescent="0.25">
      <c r="A274" s="98">
        <v>258</v>
      </c>
      <c r="B274" s="444">
        <v>43105951000055</v>
      </c>
      <c r="C274" s="445" t="s">
        <v>1254</v>
      </c>
      <c r="D274" s="421">
        <v>15000000</v>
      </c>
      <c r="E274" s="421"/>
      <c r="F274" s="421">
        <f t="shared" si="3"/>
        <v>15000000</v>
      </c>
      <c r="G274" s="421">
        <f>SUMIF('Inc base'!C:C,'BR 2'!B274,'Inc base'!G:G)-F274</f>
        <v>18000000</v>
      </c>
    </row>
    <row r="275" spans="1:9" x14ac:dyDescent="0.25">
      <c r="A275" s="98">
        <v>259</v>
      </c>
      <c r="B275" s="444">
        <v>51607056120041</v>
      </c>
      <c r="C275" s="447" t="s">
        <v>304</v>
      </c>
      <c r="D275" s="421">
        <v>0</v>
      </c>
      <c r="E275" s="421"/>
      <c r="F275" s="421">
        <f t="shared" si="3"/>
        <v>0</v>
      </c>
      <c r="G275" s="421">
        <f>SUMIF('Inc base'!C:C,'BR 2'!B275,'Inc base'!G:G)-F275</f>
        <v>0</v>
      </c>
      <c r="I275" s="440" t="s">
        <v>7923</v>
      </c>
    </row>
    <row r="276" spans="1:9" x14ac:dyDescent="0.25">
      <c r="A276" s="98">
        <v>260</v>
      </c>
      <c r="B276" s="444">
        <v>50101065260062</v>
      </c>
      <c r="C276" s="445" t="s">
        <v>651</v>
      </c>
      <c r="D276" s="421">
        <v>12000000</v>
      </c>
      <c r="E276" s="421"/>
      <c r="F276" s="421">
        <f t="shared" si="3"/>
        <v>12000000</v>
      </c>
      <c r="G276" s="421">
        <f>SUMIF('Inc base'!C:C,'BR 2'!B276,'Inc base'!G:G)-F276</f>
        <v>8500000</v>
      </c>
    </row>
    <row r="277" spans="1:9" x14ac:dyDescent="0.25">
      <c r="A277" s="98">
        <v>261</v>
      </c>
      <c r="B277" s="444">
        <v>62305055300016</v>
      </c>
      <c r="C277" s="447" t="s">
        <v>308</v>
      </c>
      <c r="D277" s="421">
        <v>0</v>
      </c>
      <c r="E277" s="421"/>
      <c r="F277" s="421">
        <f t="shared" si="3"/>
        <v>0</v>
      </c>
      <c r="G277" s="421">
        <f>SUMIF('Inc base'!C:C,'BR 2'!B277,'Inc base'!G:G)-F277</f>
        <v>0</v>
      </c>
      <c r="I277" s="440" t="s">
        <v>7923</v>
      </c>
    </row>
    <row r="278" spans="1:9" x14ac:dyDescent="0.25">
      <c r="A278" s="98">
        <v>262</v>
      </c>
      <c r="B278" s="444">
        <v>41709881140018</v>
      </c>
      <c r="C278" s="445" t="s">
        <v>648</v>
      </c>
      <c r="D278" s="421">
        <v>12000000</v>
      </c>
      <c r="E278" s="421"/>
      <c r="F278" s="421">
        <f t="shared" ref="F278:F341" si="4">(D278+E278)</f>
        <v>12000000</v>
      </c>
      <c r="G278" s="421">
        <f>SUMIF('Inc base'!C:C,'BR 2'!B278,'Inc base'!G:G)-F278</f>
        <v>9000000</v>
      </c>
    </row>
    <row r="279" spans="1:9" x14ac:dyDescent="0.25">
      <c r="A279" s="98">
        <v>263</v>
      </c>
      <c r="B279" s="444">
        <v>52509055300013</v>
      </c>
      <c r="C279" s="445" t="s">
        <v>850</v>
      </c>
      <c r="D279" s="421">
        <v>12000000</v>
      </c>
      <c r="E279" s="421"/>
      <c r="F279" s="421">
        <f t="shared" si="4"/>
        <v>12000000</v>
      </c>
      <c r="G279" s="421">
        <f>SUMIF('Inc base'!C:C,'BR 2'!B279,'Inc base'!G:G)-F279</f>
        <v>9000000</v>
      </c>
    </row>
    <row r="280" spans="1:9" x14ac:dyDescent="0.25">
      <c r="A280" s="98">
        <v>264</v>
      </c>
      <c r="B280" s="444">
        <v>52910035790010</v>
      </c>
      <c r="C280" s="447" t="s">
        <v>610</v>
      </c>
      <c r="D280" s="421">
        <v>0</v>
      </c>
      <c r="E280" s="421"/>
      <c r="F280" s="421">
        <f t="shared" si="4"/>
        <v>0</v>
      </c>
      <c r="G280" s="421">
        <f>SUMIF('Inc base'!C:C,'BR 2'!B280,'Inc base'!G:G)-F280</f>
        <v>0</v>
      </c>
      <c r="I280" s="440" t="s">
        <v>7923</v>
      </c>
    </row>
    <row r="281" spans="1:9" x14ac:dyDescent="0.25">
      <c r="A281" s="98">
        <v>265</v>
      </c>
      <c r="B281" s="444">
        <v>62103055780070</v>
      </c>
      <c r="C281" s="445" t="s">
        <v>327</v>
      </c>
      <c r="D281" s="421">
        <v>12000000</v>
      </c>
      <c r="E281" s="421"/>
      <c r="F281" s="421">
        <f t="shared" si="4"/>
        <v>12000000</v>
      </c>
      <c r="G281" s="421">
        <f>SUMIF('Inc base'!C:C,'BR 2'!B281,'Inc base'!G:G)-F281</f>
        <v>12000000</v>
      </c>
    </row>
    <row r="282" spans="1:9" x14ac:dyDescent="0.25">
      <c r="A282" s="98">
        <v>266</v>
      </c>
      <c r="B282" s="444">
        <v>60506050005113</v>
      </c>
      <c r="C282" s="447" t="s">
        <v>43</v>
      </c>
      <c r="D282" s="421">
        <v>0</v>
      </c>
      <c r="E282" s="421"/>
      <c r="F282" s="421">
        <f t="shared" si="4"/>
        <v>0</v>
      </c>
      <c r="G282" s="421">
        <f>SUMIF('Inc base'!C:C,'BR 2'!B282,'Inc base'!G:G)-F282</f>
        <v>0</v>
      </c>
      <c r="I282" s="440" t="s">
        <v>7923</v>
      </c>
    </row>
    <row r="283" spans="1:9" x14ac:dyDescent="0.25">
      <c r="A283" s="98">
        <v>267</v>
      </c>
      <c r="B283" s="444">
        <v>62305065380019</v>
      </c>
      <c r="C283" s="447" t="s">
        <v>258</v>
      </c>
      <c r="D283" s="421">
        <v>0</v>
      </c>
      <c r="E283" s="421"/>
      <c r="F283" s="421">
        <f t="shared" si="4"/>
        <v>0</v>
      </c>
      <c r="G283" s="421">
        <f>SUMIF('Inc base'!C:C,'BR 2'!B283,'Inc base'!G:G)-F283</f>
        <v>0</v>
      </c>
      <c r="I283" s="440" t="s">
        <v>7923</v>
      </c>
    </row>
    <row r="284" spans="1:9" x14ac:dyDescent="0.25">
      <c r="A284" s="98">
        <v>268</v>
      </c>
      <c r="B284" s="444">
        <v>52609057210085</v>
      </c>
      <c r="C284" s="445" t="s">
        <v>139</v>
      </c>
      <c r="D284" s="421">
        <v>15000000</v>
      </c>
      <c r="E284" s="421"/>
      <c r="F284" s="421">
        <f t="shared" si="4"/>
        <v>15000000</v>
      </c>
      <c r="G284" s="421">
        <f>SUMIF('Inc base'!C:C,'BR 2'!B284,'Inc base'!G:G)-F284</f>
        <v>6000000</v>
      </c>
    </row>
    <row r="285" spans="1:9" x14ac:dyDescent="0.25">
      <c r="A285" s="98">
        <v>269</v>
      </c>
      <c r="B285" s="444">
        <v>32504873140023</v>
      </c>
      <c r="C285" s="447" t="s">
        <v>572</v>
      </c>
      <c r="D285" s="421">
        <v>0</v>
      </c>
      <c r="E285" s="421"/>
      <c r="F285" s="421">
        <f t="shared" si="4"/>
        <v>0</v>
      </c>
      <c r="G285" s="421">
        <f>SUMIF('Inc base'!C:C,'BR 2'!B285,'Inc base'!G:G)-F285</f>
        <v>0</v>
      </c>
      <c r="I285" s="440" t="s">
        <v>7923</v>
      </c>
    </row>
    <row r="286" spans="1:9" x14ac:dyDescent="0.25">
      <c r="A286" s="98">
        <v>270</v>
      </c>
      <c r="B286" s="444">
        <v>40102912330056</v>
      </c>
      <c r="C286" s="447" t="s">
        <v>666</v>
      </c>
      <c r="D286" s="421">
        <v>0</v>
      </c>
      <c r="E286" s="421"/>
      <c r="F286" s="421">
        <f t="shared" si="4"/>
        <v>0</v>
      </c>
      <c r="G286" s="421">
        <f>SUMIF('Inc base'!C:C,'BR 2'!B286,'Inc base'!G:G)-F286</f>
        <v>0</v>
      </c>
      <c r="I286" s="440" t="s">
        <v>7923</v>
      </c>
    </row>
    <row r="287" spans="1:9" x14ac:dyDescent="0.25">
      <c r="A287" s="98">
        <v>271</v>
      </c>
      <c r="B287" s="444">
        <v>62603055360046</v>
      </c>
      <c r="C287" s="447" t="s">
        <v>215</v>
      </c>
      <c r="D287" s="421">
        <v>0</v>
      </c>
      <c r="E287" s="421"/>
      <c r="F287" s="421">
        <f t="shared" si="4"/>
        <v>0</v>
      </c>
      <c r="G287" s="421">
        <f>SUMIF('Inc base'!C:C,'BR 2'!B287,'Inc base'!G:G)-F287</f>
        <v>0</v>
      </c>
      <c r="I287" s="440" t="s">
        <v>7923</v>
      </c>
    </row>
    <row r="288" spans="1:9" x14ac:dyDescent="0.25">
      <c r="A288" s="98">
        <v>272</v>
      </c>
      <c r="B288" s="444">
        <v>41010985280020</v>
      </c>
      <c r="C288" s="445" t="s">
        <v>1180</v>
      </c>
      <c r="D288" s="421">
        <v>12000000</v>
      </c>
      <c r="E288" s="421"/>
      <c r="F288" s="421">
        <f t="shared" si="4"/>
        <v>12000000</v>
      </c>
      <c r="G288" s="421">
        <f>SUMIF('Inc base'!C:C,'BR 2'!B288,'Inc base'!G:G)-F288</f>
        <v>0</v>
      </c>
    </row>
    <row r="289" spans="1:9" x14ac:dyDescent="0.25">
      <c r="A289" s="98">
        <v>273</v>
      </c>
      <c r="B289" s="444">
        <v>60511045780027</v>
      </c>
      <c r="C289" s="447" t="s">
        <v>134</v>
      </c>
      <c r="D289" s="421">
        <v>0</v>
      </c>
      <c r="E289" s="421"/>
      <c r="F289" s="421">
        <f t="shared" si="4"/>
        <v>0</v>
      </c>
      <c r="G289" s="421">
        <f>SUMIF('Inc base'!C:C,'BR 2'!B289,'Inc base'!G:G)-F289</f>
        <v>0</v>
      </c>
      <c r="I289" s="440" t="s">
        <v>7923</v>
      </c>
    </row>
    <row r="290" spans="1:9" x14ac:dyDescent="0.25">
      <c r="A290" s="98">
        <v>274</v>
      </c>
      <c r="B290" s="444">
        <v>60102065300016</v>
      </c>
      <c r="C290" s="447" t="s">
        <v>267</v>
      </c>
      <c r="D290" s="421">
        <v>0</v>
      </c>
      <c r="E290" s="421"/>
      <c r="F290" s="421">
        <f t="shared" si="4"/>
        <v>0</v>
      </c>
      <c r="G290" s="421">
        <f>SUMIF('Inc base'!C:C,'BR 2'!B290,'Inc base'!G:G)-F290</f>
        <v>0</v>
      </c>
      <c r="I290" s="440" t="s">
        <v>7923</v>
      </c>
    </row>
    <row r="291" spans="1:9" x14ac:dyDescent="0.25">
      <c r="A291" s="98">
        <v>275</v>
      </c>
      <c r="B291" s="444">
        <v>42504841140030</v>
      </c>
      <c r="C291" s="445" t="s">
        <v>1271</v>
      </c>
      <c r="D291" s="421">
        <v>15000000</v>
      </c>
      <c r="E291" s="421"/>
      <c r="F291" s="421">
        <f t="shared" si="4"/>
        <v>15000000</v>
      </c>
      <c r="G291" s="421">
        <f>SUMIF('Inc base'!C:C,'BR 2'!B291,'Inc base'!G:G)-F291</f>
        <v>18000000</v>
      </c>
    </row>
    <row r="292" spans="1:9" x14ac:dyDescent="0.25">
      <c r="A292" s="98">
        <v>276</v>
      </c>
      <c r="B292" s="444">
        <v>60412035310029</v>
      </c>
      <c r="C292" s="447" t="s">
        <v>658</v>
      </c>
      <c r="D292" s="421">
        <v>0</v>
      </c>
      <c r="E292" s="421"/>
      <c r="F292" s="421">
        <f t="shared" si="4"/>
        <v>0</v>
      </c>
      <c r="G292" s="421">
        <f>SUMIF('Inc base'!C:C,'BR 2'!B292,'Inc base'!G:G)-F292</f>
        <v>0</v>
      </c>
      <c r="I292" s="440" t="s">
        <v>7923</v>
      </c>
    </row>
    <row r="293" spans="1:9" x14ac:dyDescent="0.25">
      <c r="A293" s="98">
        <v>277</v>
      </c>
      <c r="B293" s="444">
        <v>60109055360067</v>
      </c>
      <c r="C293" s="447" t="s">
        <v>78</v>
      </c>
      <c r="D293" s="421">
        <v>0</v>
      </c>
      <c r="E293" s="421"/>
      <c r="F293" s="421">
        <f t="shared" si="4"/>
        <v>0</v>
      </c>
      <c r="G293" s="421">
        <f>SUMIF('Inc base'!C:C,'BR 2'!B293,'Inc base'!G:G)-F293</f>
        <v>0</v>
      </c>
      <c r="I293" s="440" t="s">
        <v>7923</v>
      </c>
    </row>
    <row r="294" spans="1:9" x14ac:dyDescent="0.25">
      <c r="A294" s="98">
        <v>278</v>
      </c>
      <c r="B294" s="444">
        <v>62404055360016</v>
      </c>
      <c r="C294" s="447" t="s">
        <v>357</v>
      </c>
      <c r="D294" s="421">
        <v>0</v>
      </c>
      <c r="E294" s="421"/>
      <c r="F294" s="421">
        <f t="shared" si="4"/>
        <v>0</v>
      </c>
      <c r="G294" s="421">
        <f>SUMIF('Inc base'!C:C,'BR 2'!B294,'Inc base'!G:G)-F294</f>
        <v>0</v>
      </c>
      <c r="I294" s="440" t="s">
        <v>7923</v>
      </c>
    </row>
    <row r="295" spans="1:9" x14ac:dyDescent="0.25">
      <c r="A295" s="98">
        <v>279</v>
      </c>
      <c r="B295" s="444">
        <v>32112891140011</v>
      </c>
      <c r="C295" s="445" t="s">
        <v>683</v>
      </c>
      <c r="D295" s="421">
        <v>12000000</v>
      </c>
      <c r="E295" s="421"/>
      <c r="F295" s="421">
        <f t="shared" si="4"/>
        <v>12000000</v>
      </c>
      <c r="G295" s="421">
        <f>SUMIF('Inc base'!C:C,'BR 2'!B295,'Inc base'!G:G)-F295</f>
        <v>12000000</v>
      </c>
    </row>
    <row r="296" spans="1:9" x14ac:dyDescent="0.25">
      <c r="A296" s="98">
        <v>280</v>
      </c>
      <c r="B296" s="444">
        <v>30512951140029</v>
      </c>
      <c r="C296" s="445" t="s">
        <v>682</v>
      </c>
      <c r="D296" s="421">
        <v>12000000</v>
      </c>
      <c r="E296" s="421"/>
      <c r="F296" s="421">
        <f t="shared" si="4"/>
        <v>12000000</v>
      </c>
      <c r="G296" s="421">
        <f>SUMIF('Inc base'!C:C,'BR 2'!B296,'Inc base'!G:G)-F296</f>
        <v>12000000</v>
      </c>
    </row>
    <row r="297" spans="1:9" x14ac:dyDescent="0.25">
      <c r="A297" s="98">
        <v>281</v>
      </c>
      <c r="B297" s="444">
        <v>62703045330018</v>
      </c>
      <c r="C297" s="445" t="s">
        <v>325</v>
      </c>
      <c r="D297" s="421">
        <v>15000000</v>
      </c>
      <c r="E297" s="421"/>
      <c r="F297" s="421">
        <f t="shared" si="4"/>
        <v>15000000</v>
      </c>
      <c r="G297" s="421">
        <f>SUMIF('Inc base'!C:C,'BR 2'!B297,'Inc base'!G:G)-F297</f>
        <v>30000000</v>
      </c>
    </row>
    <row r="298" spans="1:9" x14ac:dyDescent="0.25">
      <c r="A298" s="98">
        <v>282</v>
      </c>
      <c r="B298" s="444">
        <v>53003055280018</v>
      </c>
      <c r="C298" s="447" t="s">
        <v>317</v>
      </c>
      <c r="D298" s="421">
        <v>0</v>
      </c>
      <c r="E298" s="421"/>
      <c r="F298" s="421">
        <f t="shared" si="4"/>
        <v>0</v>
      </c>
      <c r="G298" s="421">
        <f>SUMIF('Inc base'!C:C,'BR 2'!B298,'Inc base'!G:G)-F298</f>
        <v>0</v>
      </c>
      <c r="I298" s="440" t="s">
        <v>7923</v>
      </c>
    </row>
    <row r="299" spans="1:9" x14ac:dyDescent="0.25">
      <c r="A299" s="98">
        <v>283</v>
      </c>
      <c r="B299" s="444">
        <v>41112901140020</v>
      </c>
      <c r="C299" s="445" t="s">
        <v>1282</v>
      </c>
      <c r="D299" s="421">
        <v>15000000</v>
      </c>
      <c r="E299" s="421"/>
      <c r="F299" s="421">
        <f t="shared" si="4"/>
        <v>15000000</v>
      </c>
      <c r="G299" s="421">
        <f>SUMIF('Inc base'!C:C,'BR 2'!B299,'Inc base'!G:G)-F299</f>
        <v>18000000</v>
      </c>
    </row>
    <row r="300" spans="1:9" x14ac:dyDescent="0.25">
      <c r="A300" s="98">
        <v>284</v>
      </c>
      <c r="B300" s="444">
        <v>52706046290038</v>
      </c>
      <c r="C300" s="447" t="s">
        <v>233</v>
      </c>
      <c r="D300" s="421">
        <v>0</v>
      </c>
      <c r="E300" s="421"/>
      <c r="F300" s="421">
        <f t="shared" si="4"/>
        <v>0</v>
      </c>
      <c r="G300" s="421">
        <f>SUMIF('Inc base'!C:C,'BR 2'!B300,'Inc base'!G:G)-F300</f>
        <v>0</v>
      </c>
      <c r="I300" s="440" t="s">
        <v>7923</v>
      </c>
    </row>
    <row r="301" spans="1:9" x14ac:dyDescent="0.25">
      <c r="A301" s="98">
        <v>285</v>
      </c>
      <c r="B301" s="444">
        <v>61504065300019</v>
      </c>
      <c r="C301" s="447" t="s">
        <v>261</v>
      </c>
      <c r="D301" s="421">
        <v>0</v>
      </c>
      <c r="E301" s="421"/>
      <c r="F301" s="421">
        <f t="shared" si="4"/>
        <v>0</v>
      </c>
      <c r="G301" s="421">
        <f>SUMIF('Inc base'!C:C,'BR 2'!B301,'Inc base'!G:G)-F301</f>
        <v>0</v>
      </c>
      <c r="I301" s="440" t="s">
        <v>7923</v>
      </c>
    </row>
    <row r="302" spans="1:9" x14ac:dyDescent="0.25">
      <c r="A302" s="98">
        <v>286</v>
      </c>
      <c r="B302" s="444">
        <v>62901065300024</v>
      </c>
      <c r="C302" s="447" t="s">
        <v>552</v>
      </c>
      <c r="D302" s="421">
        <v>0</v>
      </c>
      <c r="E302" s="421"/>
      <c r="F302" s="421">
        <f t="shared" si="4"/>
        <v>0</v>
      </c>
      <c r="G302" s="421">
        <f>SUMIF('Inc base'!C:C,'BR 2'!B302,'Inc base'!G:G)-F302</f>
        <v>0</v>
      </c>
      <c r="I302" s="440" t="s">
        <v>7923</v>
      </c>
    </row>
    <row r="303" spans="1:9" x14ac:dyDescent="0.25">
      <c r="A303" s="98">
        <v>287</v>
      </c>
      <c r="B303" s="444">
        <v>60402065300033</v>
      </c>
      <c r="C303" s="445" t="s">
        <v>51</v>
      </c>
      <c r="D303" s="421">
        <v>15000000</v>
      </c>
      <c r="E303" s="421"/>
      <c r="F303" s="421">
        <f t="shared" si="4"/>
        <v>15000000</v>
      </c>
      <c r="G303" s="421">
        <f>SUMIF('Inc base'!C:C,'BR 2'!B303,'Inc base'!G:G)-F303</f>
        <v>15000000</v>
      </c>
    </row>
    <row r="304" spans="1:9" x14ac:dyDescent="0.25">
      <c r="A304" s="98">
        <v>288</v>
      </c>
      <c r="B304" s="444">
        <v>50208055300011</v>
      </c>
      <c r="C304" s="445" t="s">
        <v>649</v>
      </c>
      <c r="D304" s="421">
        <v>12000000</v>
      </c>
      <c r="E304" s="421"/>
      <c r="F304" s="421">
        <f t="shared" si="4"/>
        <v>12000000</v>
      </c>
      <c r="G304" s="421">
        <f>SUMIF('Inc base'!C:C,'BR 2'!B304,'Inc base'!G:G)-F304</f>
        <v>13000000</v>
      </c>
    </row>
    <row r="305" spans="1:9" x14ac:dyDescent="0.25">
      <c r="A305" s="98">
        <v>289</v>
      </c>
      <c r="B305" s="444">
        <v>62312055300052</v>
      </c>
      <c r="C305" s="447" t="s">
        <v>226</v>
      </c>
      <c r="D305" s="421">
        <v>0</v>
      </c>
      <c r="E305" s="421"/>
      <c r="F305" s="421">
        <f t="shared" si="4"/>
        <v>0</v>
      </c>
      <c r="G305" s="421">
        <f>SUMIF('Inc base'!C:C,'BR 2'!B305,'Inc base'!G:G)-F305</f>
        <v>14930000</v>
      </c>
      <c r="I305" s="440" t="s">
        <v>7923</v>
      </c>
    </row>
    <row r="306" spans="1:9" x14ac:dyDescent="0.25">
      <c r="A306" s="98">
        <v>290</v>
      </c>
      <c r="B306" s="444">
        <v>40611871140072</v>
      </c>
      <c r="C306" s="445" t="s">
        <v>1263</v>
      </c>
      <c r="D306" s="421">
        <v>15000000</v>
      </c>
      <c r="E306" s="421"/>
      <c r="F306" s="421">
        <f t="shared" si="4"/>
        <v>15000000</v>
      </c>
      <c r="G306" s="421">
        <f>SUMIF('Inc base'!C:C,'BR 2'!B306,'Inc base'!G:G)-F306</f>
        <v>18000000</v>
      </c>
    </row>
    <row r="307" spans="1:9" x14ac:dyDescent="0.25">
      <c r="A307" s="98">
        <v>292</v>
      </c>
      <c r="B307" s="444">
        <v>60810065300014</v>
      </c>
      <c r="C307" s="445" t="s">
        <v>937</v>
      </c>
      <c r="D307" s="421">
        <v>15000000</v>
      </c>
      <c r="E307" s="421"/>
      <c r="F307" s="421">
        <f t="shared" si="4"/>
        <v>15000000</v>
      </c>
      <c r="G307" s="421">
        <f>SUMIF('Inc base'!C:C,'BR 2'!B307,'Inc base'!G:G)-F307</f>
        <v>15000000</v>
      </c>
    </row>
    <row r="308" spans="1:9" x14ac:dyDescent="0.25">
      <c r="A308" s="98">
        <v>293</v>
      </c>
      <c r="B308" s="444">
        <v>52312055320011</v>
      </c>
      <c r="C308" s="447" t="s">
        <v>306</v>
      </c>
      <c r="D308" s="421">
        <v>0</v>
      </c>
      <c r="E308" s="421"/>
      <c r="F308" s="421">
        <f t="shared" si="4"/>
        <v>0</v>
      </c>
      <c r="G308" s="421">
        <f>SUMIF('Inc base'!C:C,'BR 2'!B308,'Inc base'!G:G)-F308</f>
        <v>0</v>
      </c>
      <c r="I308" s="440" t="s">
        <v>7923</v>
      </c>
    </row>
    <row r="309" spans="1:9" x14ac:dyDescent="0.25">
      <c r="A309" s="98">
        <v>294</v>
      </c>
      <c r="B309" s="444">
        <v>40305941590028</v>
      </c>
      <c r="C309" s="445" t="s">
        <v>464</v>
      </c>
      <c r="D309" s="421">
        <v>12000000</v>
      </c>
      <c r="E309" s="421"/>
      <c r="F309" s="421">
        <f t="shared" si="4"/>
        <v>12000000</v>
      </c>
      <c r="G309" s="421">
        <f>SUMIF('Inc base'!C:C,'BR 2'!B309,'Inc base'!G:G)-F309</f>
        <v>9000000</v>
      </c>
    </row>
    <row r="310" spans="1:9" x14ac:dyDescent="0.25">
      <c r="A310" s="98">
        <v>295</v>
      </c>
      <c r="B310" s="444">
        <v>50607015310011</v>
      </c>
      <c r="C310" s="445" t="s">
        <v>1317</v>
      </c>
      <c r="D310" s="421">
        <v>15000000</v>
      </c>
      <c r="E310" s="421"/>
      <c r="F310" s="421">
        <f t="shared" si="4"/>
        <v>15000000</v>
      </c>
      <c r="G310" s="421">
        <f>SUMIF('Inc base'!C:C,'BR 2'!B310,'Inc base'!G:G)-F310</f>
        <v>18000000</v>
      </c>
    </row>
    <row r="311" spans="1:9" x14ac:dyDescent="0.25">
      <c r="A311" s="98">
        <v>296</v>
      </c>
      <c r="B311" s="444">
        <v>41903941010020</v>
      </c>
      <c r="C311" s="447" t="s">
        <v>452</v>
      </c>
      <c r="D311" s="421">
        <v>0</v>
      </c>
      <c r="E311" s="421"/>
      <c r="F311" s="421">
        <f t="shared" si="4"/>
        <v>0</v>
      </c>
      <c r="G311" s="421">
        <f>SUMIF('Inc base'!C:C,'BR 2'!B311,'Inc base'!G:G)-F311</f>
        <v>0</v>
      </c>
      <c r="I311" s="440" t="s">
        <v>7923</v>
      </c>
    </row>
    <row r="312" spans="1:9" x14ac:dyDescent="0.25">
      <c r="A312" s="98">
        <v>297</v>
      </c>
      <c r="B312" s="444">
        <v>42002995320028</v>
      </c>
      <c r="C312" s="447" t="s">
        <v>547</v>
      </c>
      <c r="D312" s="421">
        <v>0</v>
      </c>
      <c r="E312" s="421"/>
      <c r="F312" s="421">
        <f t="shared" si="4"/>
        <v>0</v>
      </c>
      <c r="G312" s="421">
        <f>SUMIF('Inc base'!C:C,'BR 2'!B312,'Inc base'!G:G)-F312</f>
        <v>0</v>
      </c>
      <c r="I312" s="440" t="s">
        <v>7923</v>
      </c>
    </row>
    <row r="313" spans="1:9" x14ac:dyDescent="0.25">
      <c r="A313" s="98">
        <v>298</v>
      </c>
      <c r="B313" s="444">
        <v>40512962700024</v>
      </c>
      <c r="C313" s="445" t="s">
        <v>1255</v>
      </c>
      <c r="D313" s="421">
        <v>15000000</v>
      </c>
      <c r="E313" s="421"/>
      <c r="F313" s="421">
        <f t="shared" si="4"/>
        <v>15000000</v>
      </c>
      <c r="G313" s="421">
        <f>SUMIF('Inc base'!C:C,'BR 2'!B313,'Inc base'!G:G)-F313</f>
        <v>18000000</v>
      </c>
    </row>
    <row r="314" spans="1:9" x14ac:dyDescent="0.25">
      <c r="A314" s="98">
        <v>299</v>
      </c>
      <c r="B314" s="444">
        <v>61601055360054</v>
      </c>
      <c r="C314" s="447" t="s">
        <v>63</v>
      </c>
      <c r="D314" s="421">
        <v>0</v>
      </c>
      <c r="E314" s="421"/>
      <c r="F314" s="421">
        <f t="shared" si="4"/>
        <v>0</v>
      </c>
      <c r="G314" s="421">
        <f>SUMIF('Inc base'!C:C,'BR 2'!B314,'Inc base'!G:G)-F314</f>
        <v>0</v>
      </c>
      <c r="I314" s="440" t="s">
        <v>7923</v>
      </c>
    </row>
    <row r="315" spans="1:9" x14ac:dyDescent="0.25">
      <c r="A315" s="98">
        <v>300</v>
      </c>
      <c r="B315" s="444">
        <v>50207045320046</v>
      </c>
      <c r="C315" s="447" t="s">
        <v>126</v>
      </c>
      <c r="D315" s="421">
        <v>0</v>
      </c>
      <c r="E315" s="421"/>
      <c r="F315" s="421">
        <f t="shared" si="4"/>
        <v>0</v>
      </c>
      <c r="G315" s="421">
        <f>SUMIF('Inc base'!C:C,'BR 2'!B315,'Inc base'!G:G)-F315</f>
        <v>0</v>
      </c>
      <c r="I315" s="440" t="s">
        <v>7923</v>
      </c>
    </row>
    <row r="316" spans="1:9" x14ac:dyDescent="0.25">
      <c r="A316" s="98">
        <v>301</v>
      </c>
      <c r="B316" s="444">
        <v>40705931000065</v>
      </c>
      <c r="C316" s="447" t="s">
        <v>546</v>
      </c>
      <c r="D316" s="421">
        <v>0</v>
      </c>
      <c r="E316" s="421"/>
      <c r="F316" s="421">
        <f t="shared" si="4"/>
        <v>0</v>
      </c>
      <c r="G316" s="421">
        <f>SUMIF('Inc base'!C:C,'BR 2'!B316,'Inc base'!G:G)-F316</f>
        <v>0</v>
      </c>
      <c r="I316" s="440" t="s">
        <v>7923</v>
      </c>
    </row>
    <row r="317" spans="1:9" x14ac:dyDescent="0.25">
      <c r="A317" s="98">
        <v>302</v>
      </c>
      <c r="B317" s="444">
        <v>61806065260026</v>
      </c>
      <c r="C317" s="445" t="s">
        <v>670</v>
      </c>
      <c r="D317" s="421">
        <v>12000000</v>
      </c>
      <c r="E317" s="421"/>
      <c r="F317" s="421">
        <f t="shared" si="4"/>
        <v>12000000</v>
      </c>
      <c r="G317" s="421">
        <f>SUMIF('Inc base'!C:C,'BR 2'!B317,'Inc base'!G:G)-F317</f>
        <v>2520000</v>
      </c>
    </row>
    <row r="318" spans="1:9" x14ac:dyDescent="0.25">
      <c r="A318" s="98">
        <v>303</v>
      </c>
      <c r="B318" s="444">
        <v>40206861010015</v>
      </c>
      <c r="C318" s="445" t="s">
        <v>432</v>
      </c>
      <c r="D318" s="421">
        <v>12000000</v>
      </c>
      <c r="E318" s="421"/>
      <c r="F318" s="421">
        <f t="shared" si="4"/>
        <v>12000000</v>
      </c>
      <c r="G318" s="421">
        <f>SUMIF('Inc base'!C:C,'BR 2'!B318,'Inc base'!G:G)-F318</f>
        <v>9000000</v>
      </c>
    </row>
    <row r="319" spans="1:9" x14ac:dyDescent="0.25">
      <c r="A319" s="98">
        <v>304</v>
      </c>
      <c r="B319" s="444">
        <v>62810055360046</v>
      </c>
      <c r="C319" s="445" t="s">
        <v>232</v>
      </c>
      <c r="D319" s="421">
        <v>15000000</v>
      </c>
      <c r="E319" s="421"/>
      <c r="F319" s="421">
        <f t="shared" si="4"/>
        <v>15000000</v>
      </c>
      <c r="G319" s="421">
        <f>SUMIF('Inc base'!C:C,'BR 2'!B319,'Inc base'!G:G)-F319</f>
        <v>15000000</v>
      </c>
    </row>
    <row r="320" spans="1:9" x14ac:dyDescent="0.25">
      <c r="A320" s="98">
        <v>305</v>
      </c>
      <c r="B320" s="444">
        <v>62708045380025</v>
      </c>
      <c r="C320" s="445" t="s">
        <v>627</v>
      </c>
      <c r="D320" s="421">
        <v>12000000</v>
      </c>
      <c r="E320" s="421"/>
      <c r="F320" s="421">
        <f t="shared" si="4"/>
        <v>12000000</v>
      </c>
      <c r="G320" s="421">
        <f>SUMIF('Inc base'!C:C,'BR 2'!B320,'Inc base'!G:G)-F320</f>
        <v>8000000</v>
      </c>
    </row>
    <row r="321" spans="1:9" x14ac:dyDescent="0.25">
      <c r="A321" s="98">
        <v>306</v>
      </c>
      <c r="B321" s="444">
        <v>62805055300011</v>
      </c>
      <c r="C321" s="445" t="s">
        <v>389</v>
      </c>
      <c r="D321" s="421">
        <v>12000000</v>
      </c>
      <c r="E321" s="421"/>
      <c r="F321" s="421">
        <f t="shared" si="4"/>
        <v>12000000</v>
      </c>
      <c r="G321" s="421">
        <f>SUMIF('Inc base'!C:C,'BR 2'!B321,'Inc base'!G:G)-F321</f>
        <v>9000000</v>
      </c>
    </row>
    <row r="322" spans="1:9" x14ac:dyDescent="0.25">
      <c r="A322" s="98">
        <v>307</v>
      </c>
      <c r="B322" s="444">
        <v>60803055300026</v>
      </c>
      <c r="C322" s="445" t="s">
        <v>161</v>
      </c>
      <c r="D322" s="421">
        <v>15000000</v>
      </c>
      <c r="E322" s="421"/>
      <c r="F322" s="421">
        <f t="shared" si="4"/>
        <v>15000000</v>
      </c>
      <c r="G322" s="421">
        <f>SUMIF('Inc base'!C:C,'BR 2'!B322,'Inc base'!G:G)-F322</f>
        <v>15000000</v>
      </c>
    </row>
    <row r="323" spans="1:9" x14ac:dyDescent="0.25">
      <c r="A323" s="98">
        <v>308</v>
      </c>
      <c r="B323" s="444">
        <v>41311975300017</v>
      </c>
      <c r="C323" s="447" t="s">
        <v>77</v>
      </c>
      <c r="D323" s="421">
        <v>0</v>
      </c>
      <c r="E323" s="421"/>
      <c r="F323" s="421">
        <f t="shared" si="4"/>
        <v>0</v>
      </c>
      <c r="G323" s="421">
        <f>SUMIF('Inc base'!C:C,'BR 2'!B323,'Inc base'!G:G)-F323</f>
        <v>0</v>
      </c>
      <c r="I323" s="440" t="s">
        <v>7923</v>
      </c>
    </row>
    <row r="324" spans="1:9" x14ac:dyDescent="0.25">
      <c r="A324" s="98">
        <v>309</v>
      </c>
      <c r="B324" s="444">
        <v>60805045780025</v>
      </c>
      <c r="C324" s="445" t="s">
        <v>10</v>
      </c>
      <c r="D324" s="421">
        <v>15000000</v>
      </c>
      <c r="E324" s="421"/>
      <c r="F324" s="421">
        <f t="shared" si="4"/>
        <v>15000000</v>
      </c>
      <c r="G324" s="421">
        <f>SUMIF('Inc base'!C:C,'BR 2'!B324,'Inc base'!G:G)-F324</f>
        <v>7500000</v>
      </c>
    </row>
    <row r="325" spans="1:9" x14ac:dyDescent="0.25">
      <c r="A325" s="98">
        <v>310</v>
      </c>
      <c r="B325" s="444">
        <v>41709815300022</v>
      </c>
      <c r="C325" s="445" t="s">
        <v>409</v>
      </c>
      <c r="D325" s="421">
        <v>12000000</v>
      </c>
      <c r="E325" s="421"/>
      <c r="F325" s="421">
        <f t="shared" si="4"/>
        <v>12000000</v>
      </c>
      <c r="G325" s="421">
        <f>SUMIF('Inc base'!C:C,'BR 2'!B325,'Inc base'!G:G)-F325</f>
        <v>9090000</v>
      </c>
    </row>
    <row r="326" spans="1:9" x14ac:dyDescent="0.25">
      <c r="A326" s="98">
        <v>311</v>
      </c>
      <c r="B326" s="444">
        <v>60211045260032</v>
      </c>
      <c r="C326" s="447" t="s">
        <v>298</v>
      </c>
      <c r="D326" s="421">
        <v>0</v>
      </c>
      <c r="E326" s="421"/>
      <c r="F326" s="421">
        <f t="shared" si="4"/>
        <v>0</v>
      </c>
      <c r="G326" s="421">
        <f>SUMIF('Inc base'!C:C,'BR 2'!B326,'Inc base'!G:G)-F326</f>
        <v>0</v>
      </c>
      <c r="I326" s="440" t="s">
        <v>7923</v>
      </c>
    </row>
    <row r="327" spans="1:9" x14ac:dyDescent="0.25">
      <c r="A327" s="98">
        <v>312</v>
      </c>
      <c r="B327" s="444">
        <v>40109851140070</v>
      </c>
      <c r="C327" s="445" t="s">
        <v>1117</v>
      </c>
      <c r="D327" s="421">
        <v>12000000</v>
      </c>
      <c r="E327" s="421"/>
      <c r="F327" s="421">
        <f t="shared" si="4"/>
        <v>12000000</v>
      </c>
      <c r="G327" s="421">
        <f>SUMIF('Inc base'!C:C,'BR 2'!B327,'Inc base'!G:G)-F327</f>
        <v>12000000</v>
      </c>
    </row>
    <row r="328" spans="1:9" x14ac:dyDescent="0.25">
      <c r="A328" s="98">
        <v>313</v>
      </c>
      <c r="B328" s="444">
        <v>42803961010019</v>
      </c>
      <c r="C328" s="447" t="s">
        <v>406</v>
      </c>
      <c r="D328" s="421">
        <v>0</v>
      </c>
      <c r="E328" s="421"/>
      <c r="F328" s="421">
        <f t="shared" si="4"/>
        <v>0</v>
      </c>
      <c r="G328" s="421">
        <f>SUMIF('Inc base'!C:C,'BR 2'!B328,'Inc base'!G:G)-F328</f>
        <v>0</v>
      </c>
      <c r="I328" s="440" t="s">
        <v>7923</v>
      </c>
    </row>
    <row r="329" spans="1:9" x14ac:dyDescent="0.25">
      <c r="A329" s="98">
        <v>314</v>
      </c>
      <c r="B329" s="444">
        <v>52412035300045</v>
      </c>
      <c r="C329" s="447" t="s">
        <v>311</v>
      </c>
      <c r="D329" s="421">
        <v>0</v>
      </c>
      <c r="E329" s="421"/>
      <c r="F329" s="421">
        <f t="shared" si="4"/>
        <v>0</v>
      </c>
      <c r="G329" s="421">
        <f>SUMIF('Inc base'!C:C,'BR 2'!B329,'Inc base'!G:G)-F329</f>
        <v>0</v>
      </c>
      <c r="I329" s="440" t="s">
        <v>7923</v>
      </c>
    </row>
    <row r="330" spans="1:9" x14ac:dyDescent="0.25">
      <c r="A330" s="98">
        <v>315</v>
      </c>
      <c r="B330" s="444">
        <v>61406035300013</v>
      </c>
      <c r="C330" s="447" t="s">
        <v>430</v>
      </c>
      <c r="D330" s="421">
        <v>0</v>
      </c>
      <c r="E330" s="421"/>
      <c r="F330" s="421">
        <f t="shared" si="4"/>
        <v>0</v>
      </c>
      <c r="G330" s="421">
        <f>SUMIF('Inc base'!C:C,'BR 2'!B330,'Inc base'!G:G)-F330</f>
        <v>0</v>
      </c>
      <c r="I330" s="440" t="s">
        <v>7923</v>
      </c>
    </row>
    <row r="331" spans="1:9" x14ac:dyDescent="0.25">
      <c r="A331" s="98">
        <v>316</v>
      </c>
      <c r="B331" s="444">
        <v>40201661060044</v>
      </c>
      <c r="C331" s="445" t="s">
        <v>770</v>
      </c>
      <c r="D331" s="421">
        <v>12000000</v>
      </c>
      <c r="E331" s="421"/>
      <c r="F331" s="421">
        <f t="shared" si="4"/>
        <v>12000000</v>
      </c>
      <c r="G331" s="421">
        <f>SUMIF('Inc base'!C:C,'BR 2'!B331,'Inc base'!G:G)-F331</f>
        <v>3000000</v>
      </c>
    </row>
    <row r="332" spans="1:9" x14ac:dyDescent="0.25">
      <c r="A332" s="98">
        <v>317</v>
      </c>
      <c r="B332" s="444">
        <v>51707055260055</v>
      </c>
      <c r="C332" s="445" t="s">
        <v>601</v>
      </c>
      <c r="D332" s="421">
        <v>12000000</v>
      </c>
      <c r="E332" s="421"/>
      <c r="F332" s="421">
        <f t="shared" si="4"/>
        <v>12000000</v>
      </c>
      <c r="G332" s="421">
        <f>SUMIF('Inc base'!C:C,'BR 2'!B332,'Inc base'!G:G)-F332</f>
        <v>6000000</v>
      </c>
    </row>
    <row r="333" spans="1:9" x14ac:dyDescent="0.25">
      <c r="A333" s="98">
        <v>318</v>
      </c>
      <c r="B333" s="444">
        <v>52510035300019</v>
      </c>
      <c r="C333" s="447" t="s">
        <v>599</v>
      </c>
      <c r="D333" s="421">
        <v>0</v>
      </c>
      <c r="E333" s="421"/>
      <c r="F333" s="421">
        <f t="shared" si="4"/>
        <v>0</v>
      </c>
      <c r="G333" s="421">
        <f>SUMIF('Inc base'!C:C,'BR 2'!B333,'Inc base'!G:G)-F333</f>
        <v>0</v>
      </c>
      <c r="I333" s="440" t="s">
        <v>7923</v>
      </c>
    </row>
    <row r="334" spans="1:9" x14ac:dyDescent="0.25">
      <c r="A334" s="98">
        <v>319</v>
      </c>
      <c r="B334" s="444">
        <v>51102055300022</v>
      </c>
      <c r="C334" s="447" t="s">
        <v>867</v>
      </c>
      <c r="D334" s="421">
        <v>0</v>
      </c>
      <c r="E334" s="421"/>
      <c r="F334" s="421">
        <f t="shared" si="4"/>
        <v>0</v>
      </c>
      <c r="G334" s="421">
        <f>SUMIF('Inc base'!C:C,'BR 2'!B334,'Inc base'!G:G)-F334</f>
        <v>0</v>
      </c>
      <c r="I334" s="440" t="s">
        <v>7923</v>
      </c>
    </row>
    <row r="335" spans="1:9" x14ac:dyDescent="0.25">
      <c r="A335" s="98">
        <v>320</v>
      </c>
      <c r="B335" s="444">
        <v>52512025380014</v>
      </c>
      <c r="C335" s="445" t="s">
        <v>628</v>
      </c>
      <c r="D335" s="421">
        <v>12000000</v>
      </c>
      <c r="E335" s="421"/>
      <c r="F335" s="421">
        <f t="shared" si="4"/>
        <v>12000000</v>
      </c>
      <c r="G335" s="421">
        <f>SUMIF('Inc base'!C:C,'BR 2'!B335,'Inc base'!G:G)-F335</f>
        <v>12000000</v>
      </c>
    </row>
    <row r="336" spans="1:9" x14ac:dyDescent="0.25">
      <c r="A336" s="98">
        <v>321</v>
      </c>
      <c r="B336" s="444">
        <v>42702985660029</v>
      </c>
      <c r="C336" s="445" t="s">
        <v>465</v>
      </c>
      <c r="D336" s="421">
        <v>12000000</v>
      </c>
      <c r="E336" s="421"/>
      <c r="F336" s="421">
        <f t="shared" si="4"/>
        <v>12000000</v>
      </c>
      <c r="G336" s="421">
        <f>SUMIF('Inc base'!C:C,'BR 2'!B336,'Inc base'!G:G)-F336</f>
        <v>10000000</v>
      </c>
    </row>
    <row r="337" spans="1:9" x14ac:dyDescent="0.25">
      <c r="A337" s="98">
        <v>322</v>
      </c>
      <c r="B337" s="444">
        <v>51811045300026</v>
      </c>
      <c r="C337" s="445" t="s">
        <v>634</v>
      </c>
      <c r="D337" s="421">
        <v>12000000</v>
      </c>
      <c r="E337" s="421"/>
      <c r="F337" s="421">
        <f t="shared" si="4"/>
        <v>12000000</v>
      </c>
      <c r="G337" s="421">
        <f>SUMIF('Inc base'!C:C,'BR 2'!B337,'Inc base'!G:G)-F337</f>
        <v>6000000</v>
      </c>
    </row>
    <row r="338" spans="1:9" x14ac:dyDescent="0.25">
      <c r="A338" s="98">
        <v>323</v>
      </c>
      <c r="B338" s="444">
        <v>41612975320024</v>
      </c>
      <c r="C338" s="445" t="s">
        <v>428</v>
      </c>
      <c r="D338" s="421">
        <v>12000000</v>
      </c>
      <c r="E338" s="421"/>
      <c r="F338" s="421">
        <f t="shared" si="4"/>
        <v>12000000</v>
      </c>
      <c r="G338" s="421">
        <f>SUMIF('Inc base'!C:C,'BR 2'!B338,'Inc base'!G:G)-F338</f>
        <v>3000000</v>
      </c>
    </row>
    <row r="339" spans="1:9" x14ac:dyDescent="0.25">
      <c r="A339" s="98">
        <v>324</v>
      </c>
      <c r="B339" s="444">
        <v>32907881140089</v>
      </c>
      <c r="C339" s="445" t="s">
        <v>1286</v>
      </c>
      <c r="D339" s="421">
        <v>15000000</v>
      </c>
      <c r="E339" s="421"/>
      <c r="F339" s="421">
        <f t="shared" si="4"/>
        <v>15000000</v>
      </c>
      <c r="G339" s="421">
        <f>SUMIF('Inc base'!C:C,'BR 2'!B339,'Inc base'!G:G)-F339</f>
        <v>3000000</v>
      </c>
    </row>
    <row r="340" spans="1:9" x14ac:dyDescent="0.25">
      <c r="A340" s="98">
        <v>325</v>
      </c>
      <c r="B340" s="444">
        <v>50607055280055</v>
      </c>
      <c r="C340" s="447" t="s">
        <v>346</v>
      </c>
      <c r="D340" s="421">
        <v>0</v>
      </c>
      <c r="E340" s="421"/>
      <c r="F340" s="421">
        <f t="shared" si="4"/>
        <v>0</v>
      </c>
      <c r="G340" s="421">
        <f>SUMIF('Inc base'!C:C,'BR 2'!B340,'Inc base'!G:G)-F340</f>
        <v>0</v>
      </c>
      <c r="I340" s="440" t="s">
        <v>7923</v>
      </c>
    </row>
    <row r="341" spans="1:9" x14ac:dyDescent="0.25">
      <c r="A341" s="98">
        <v>326</v>
      </c>
      <c r="B341" s="444">
        <v>32108851080028</v>
      </c>
      <c r="C341" s="445" t="s">
        <v>817</v>
      </c>
      <c r="D341" s="421">
        <v>12000000</v>
      </c>
      <c r="E341" s="421"/>
      <c r="F341" s="421">
        <f t="shared" si="4"/>
        <v>12000000</v>
      </c>
      <c r="G341" s="421">
        <f>SUMIF('Inc base'!C:C,'BR 2'!B341,'Inc base'!G:G)-F341</f>
        <v>12000000</v>
      </c>
    </row>
    <row r="342" spans="1:9" x14ac:dyDescent="0.25">
      <c r="A342" s="98">
        <v>327</v>
      </c>
      <c r="B342" s="444">
        <v>31704954040038</v>
      </c>
      <c r="C342" s="447" t="s">
        <v>826</v>
      </c>
      <c r="D342" s="421">
        <v>0</v>
      </c>
      <c r="E342" s="421"/>
      <c r="F342" s="421">
        <f t="shared" ref="F342:F405" si="5">(D342+E342)</f>
        <v>0</v>
      </c>
      <c r="G342" s="421">
        <f>SUMIF('Inc base'!C:C,'BR 2'!B342,'Inc base'!G:G)-F342</f>
        <v>0</v>
      </c>
      <c r="I342" s="440" t="s">
        <v>7923</v>
      </c>
    </row>
    <row r="343" spans="1:9" x14ac:dyDescent="0.25">
      <c r="A343" s="98">
        <v>328</v>
      </c>
      <c r="B343" s="444">
        <v>51602056330021</v>
      </c>
      <c r="C343" s="447" t="s">
        <v>235</v>
      </c>
      <c r="D343" s="421">
        <v>0</v>
      </c>
      <c r="E343" s="421"/>
      <c r="F343" s="421">
        <f t="shared" si="5"/>
        <v>0</v>
      </c>
      <c r="G343" s="421">
        <f>SUMIF('Inc base'!C:C,'BR 2'!B343,'Inc base'!G:G)-F343</f>
        <v>0</v>
      </c>
      <c r="I343" s="440" t="s">
        <v>7923</v>
      </c>
    </row>
    <row r="344" spans="1:9" x14ac:dyDescent="0.25">
      <c r="A344" s="98">
        <v>329</v>
      </c>
      <c r="B344" s="444">
        <v>60307045300019</v>
      </c>
      <c r="C344" s="445" t="s">
        <v>419</v>
      </c>
      <c r="D344" s="421">
        <v>12000000</v>
      </c>
      <c r="E344" s="421"/>
      <c r="F344" s="421">
        <f t="shared" si="5"/>
        <v>12000000</v>
      </c>
      <c r="G344" s="421">
        <f>SUMIF('Inc base'!C:C,'BR 2'!B344,'Inc base'!G:G)-F344</f>
        <v>9000000</v>
      </c>
    </row>
    <row r="345" spans="1:9" x14ac:dyDescent="0.25">
      <c r="A345" s="98">
        <v>330</v>
      </c>
      <c r="B345" s="444">
        <v>60411055270021</v>
      </c>
      <c r="C345" s="445" t="s">
        <v>776</v>
      </c>
      <c r="D345" s="421">
        <v>12000000</v>
      </c>
      <c r="E345" s="421"/>
      <c r="F345" s="421">
        <f t="shared" si="5"/>
        <v>12000000</v>
      </c>
      <c r="G345" s="421">
        <f>SUMIF('Inc base'!C:C,'BR 2'!B345,'Inc base'!G:G)-F345</f>
        <v>9000000</v>
      </c>
    </row>
    <row r="346" spans="1:9" x14ac:dyDescent="0.25">
      <c r="A346" s="98">
        <v>331</v>
      </c>
      <c r="B346" s="444">
        <v>63004035270024</v>
      </c>
      <c r="C346" s="445" t="s">
        <v>47</v>
      </c>
      <c r="D346" s="421">
        <v>15000000</v>
      </c>
      <c r="E346" s="421"/>
      <c r="F346" s="421">
        <f t="shared" si="5"/>
        <v>15000000</v>
      </c>
      <c r="G346" s="421">
        <f>SUMIF('Inc base'!C:C,'BR 2'!B346,'Inc base'!G:G)-F346</f>
        <v>15000000</v>
      </c>
    </row>
    <row r="347" spans="1:9" x14ac:dyDescent="0.25">
      <c r="A347" s="98">
        <v>332</v>
      </c>
      <c r="B347" s="444">
        <v>41404861380023</v>
      </c>
      <c r="C347" s="447" t="s">
        <v>400</v>
      </c>
      <c r="D347" s="421">
        <v>0</v>
      </c>
      <c r="E347" s="421"/>
      <c r="F347" s="421">
        <f t="shared" si="5"/>
        <v>0</v>
      </c>
      <c r="G347" s="421">
        <f>SUMIF('Inc base'!C:C,'BR 2'!B347,'Inc base'!G:G)-F347</f>
        <v>0</v>
      </c>
      <c r="I347" s="440" t="s">
        <v>7923</v>
      </c>
    </row>
    <row r="348" spans="1:9" x14ac:dyDescent="0.25">
      <c r="A348" s="98">
        <v>333</v>
      </c>
      <c r="B348" s="444">
        <v>42609901140060</v>
      </c>
      <c r="C348" s="445" t="s">
        <v>411</v>
      </c>
      <c r="D348" s="421">
        <v>12000000</v>
      </c>
      <c r="E348" s="421"/>
      <c r="F348" s="421">
        <f t="shared" si="5"/>
        <v>12000000</v>
      </c>
      <c r="G348" s="421">
        <f>SUMIF('Inc base'!C:C,'BR 2'!B348,'Inc base'!G:G)-F348</f>
        <v>9000000</v>
      </c>
    </row>
    <row r="349" spans="1:9" x14ac:dyDescent="0.25">
      <c r="A349" s="98">
        <v>334</v>
      </c>
      <c r="B349" s="444">
        <v>40110985300016</v>
      </c>
      <c r="C349" s="445" t="s">
        <v>699</v>
      </c>
      <c r="D349" s="421">
        <v>12000000</v>
      </c>
      <c r="E349" s="421"/>
      <c r="F349" s="421">
        <f t="shared" si="5"/>
        <v>12000000</v>
      </c>
      <c r="G349" s="421">
        <f>SUMIF('Inc base'!C:C,'BR 2'!B349,'Inc base'!G:G)-F349</f>
        <v>8000000</v>
      </c>
    </row>
    <row r="350" spans="1:9" x14ac:dyDescent="0.25">
      <c r="A350" s="98">
        <v>335</v>
      </c>
      <c r="B350" s="444">
        <v>52207055310059</v>
      </c>
      <c r="C350" s="447" t="s">
        <v>563</v>
      </c>
      <c r="D350" s="421">
        <v>0</v>
      </c>
      <c r="E350" s="421"/>
      <c r="F350" s="421">
        <f t="shared" si="5"/>
        <v>0</v>
      </c>
      <c r="G350" s="421">
        <f>SUMIF('Inc base'!C:C,'BR 2'!B350,'Inc base'!G:G)-F350</f>
        <v>0</v>
      </c>
      <c r="I350" s="440" t="s">
        <v>7923</v>
      </c>
    </row>
    <row r="351" spans="1:9" x14ac:dyDescent="0.25">
      <c r="A351" s="98">
        <v>336</v>
      </c>
      <c r="B351" s="444">
        <v>50304055780010</v>
      </c>
      <c r="C351" s="447" t="s">
        <v>678</v>
      </c>
      <c r="D351" s="421">
        <v>0</v>
      </c>
      <c r="E351" s="421"/>
      <c r="F351" s="421">
        <f t="shared" si="5"/>
        <v>0</v>
      </c>
      <c r="G351" s="421">
        <f>SUMIF('Inc base'!C:C,'BR 2'!B351,'Inc base'!G:G)-F351</f>
        <v>0</v>
      </c>
      <c r="I351" s="440" t="s">
        <v>7923</v>
      </c>
    </row>
    <row r="352" spans="1:9" x14ac:dyDescent="0.25">
      <c r="A352" s="98">
        <v>337</v>
      </c>
      <c r="B352" s="444">
        <v>52012035280015</v>
      </c>
      <c r="C352" s="445" t="s">
        <v>812</v>
      </c>
      <c r="D352" s="421">
        <v>12000000</v>
      </c>
      <c r="E352" s="421"/>
      <c r="F352" s="421">
        <f t="shared" si="5"/>
        <v>12000000</v>
      </c>
      <c r="G352" s="421">
        <f>SUMIF('Inc base'!C:C,'BR 2'!B352,'Inc base'!G:G)-F352</f>
        <v>8000000</v>
      </c>
    </row>
    <row r="353" spans="1:9" x14ac:dyDescent="0.25">
      <c r="A353" s="98">
        <v>338</v>
      </c>
      <c r="B353" s="444">
        <v>60204055260048</v>
      </c>
      <c r="C353" s="447" t="s">
        <v>823</v>
      </c>
      <c r="D353" s="421">
        <v>0</v>
      </c>
      <c r="E353" s="421"/>
      <c r="F353" s="421">
        <f t="shared" si="5"/>
        <v>0</v>
      </c>
      <c r="G353" s="421">
        <f>SUMIF('Inc base'!C:C,'BR 2'!B353,'Inc base'!G:G)-F353</f>
        <v>0</v>
      </c>
      <c r="I353" s="440" t="s">
        <v>7923</v>
      </c>
    </row>
    <row r="354" spans="1:9" x14ac:dyDescent="0.25">
      <c r="A354" s="98">
        <v>339</v>
      </c>
      <c r="B354" s="444">
        <v>60906065350035</v>
      </c>
      <c r="C354" s="445" t="s">
        <v>326</v>
      </c>
      <c r="D354" s="421">
        <v>15000000</v>
      </c>
      <c r="E354" s="421"/>
      <c r="F354" s="421">
        <f t="shared" si="5"/>
        <v>15000000</v>
      </c>
      <c r="G354" s="421">
        <f>SUMIF('Inc base'!C:C,'BR 2'!B354,'Inc base'!G:G)-F354</f>
        <v>14000000</v>
      </c>
    </row>
    <row r="355" spans="1:9" x14ac:dyDescent="0.25">
      <c r="A355" s="98">
        <v>340</v>
      </c>
      <c r="B355" s="444">
        <v>43008911140016</v>
      </c>
      <c r="C355" s="445" t="s">
        <v>459</v>
      </c>
      <c r="D355" s="421">
        <v>12000000</v>
      </c>
      <c r="E355" s="421"/>
      <c r="F355" s="421">
        <f t="shared" si="5"/>
        <v>12000000</v>
      </c>
      <c r="G355" s="421">
        <f>SUMIF('Inc base'!C:C,'BR 2'!B355,'Inc base'!G:G)-F355</f>
        <v>12000000</v>
      </c>
    </row>
    <row r="356" spans="1:9" x14ac:dyDescent="0.25">
      <c r="A356" s="98">
        <v>341</v>
      </c>
      <c r="B356" s="444">
        <v>32103914040010</v>
      </c>
      <c r="C356" s="447" t="s">
        <v>602</v>
      </c>
      <c r="D356" s="421">
        <v>0</v>
      </c>
      <c r="E356" s="421"/>
      <c r="F356" s="421">
        <f t="shared" si="5"/>
        <v>0</v>
      </c>
      <c r="G356" s="421">
        <f>SUMIF('Inc base'!C:C,'BR 2'!B356,'Inc base'!G:G)-F356</f>
        <v>0</v>
      </c>
      <c r="I356" s="440" t="s">
        <v>7923</v>
      </c>
    </row>
    <row r="357" spans="1:9" x14ac:dyDescent="0.25">
      <c r="A357" s="98">
        <v>342</v>
      </c>
      <c r="B357" s="444">
        <v>43010881140118</v>
      </c>
      <c r="C357" s="445" t="s">
        <v>542</v>
      </c>
      <c r="D357" s="421">
        <v>15000000</v>
      </c>
      <c r="E357" s="421"/>
      <c r="F357" s="421">
        <f t="shared" si="5"/>
        <v>15000000</v>
      </c>
      <c r="G357" s="421">
        <f>SUMIF('Inc base'!C:C,'BR 2'!B357,'Inc base'!G:G)-F357</f>
        <v>15000000</v>
      </c>
    </row>
    <row r="358" spans="1:9" x14ac:dyDescent="0.25">
      <c r="A358" s="98">
        <v>343</v>
      </c>
      <c r="B358" s="444">
        <v>42809941080137</v>
      </c>
      <c r="C358" s="447" t="s">
        <v>530</v>
      </c>
      <c r="D358" s="421">
        <v>0</v>
      </c>
      <c r="E358" s="421"/>
      <c r="F358" s="421">
        <f t="shared" si="5"/>
        <v>0</v>
      </c>
      <c r="G358" s="421">
        <f>SUMIF('Inc base'!C:C,'BR 2'!B358,'Inc base'!G:G)-F358</f>
        <v>0</v>
      </c>
      <c r="I358" s="440" t="s">
        <v>7923</v>
      </c>
    </row>
    <row r="359" spans="1:9" x14ac:dyDescent="0.25">
      <c r="A359" s="98">
        <v>344</v>
      </c>
      <c r="B359" s="444">
        <v>51908065780025</v>
      </c>
      <c r="C359" s="445" t="s">
        <v>324</v>
      </c>
      <c r="D359" s="421">
        <v>15000000</v>
      </c>
      <c r="E359" s="421"/>
      <c r="F359" s="421">
        <f t="shared" si="5"/>
        <v>15000000</v>
      </c>
      <c r="G359" s="421">
        <f>SUMIF('Inc base'!C:C,'BR 2'!B359,'Inc base'!G:G)-F359</f>
        <v>7000000</v>
      </c>
    </row>
    <row r="360" spans="1:9" x14ac:dyDescent="0.25">
      <c r="A360" s="98">
        <v>345</v>
      </c>
      <c r="B360" s="444">
        <v>61508045330018</v>
      </c>
      <c r="C360" s="447" t="s">
        <v>172</v>
      </c>
      <c r="D360" s="421">
        <v>0</v>
      </c>
      <c r="E360" s="421"/>
      <c r="F360" s="421">
        <f t="shared" si="5"/>
        <v>0</v>
      </c>
      <c r="G360" s="421">
        <f>SUMIF('Inc base'!C:C,'BR 2'!B360,'Inc base'!G:G)-F360</f>
        <v>0</v>
      </c>
      <c r="I360" s="440" t="s">
        <v>7923</v>
      </c>
    </row>
    <row r="361" spans="1:9" x14ac:dyDescent="0.25">
      <c r="A361" s="98">
        <v>346</v>
      </c>
      <c r="B361" s="444">
        <v>63009045360020</v>
      </c>
      <c r="C361" s="447" t="s">
        <v>21</v>
      </c>
      <c r="D361" s="421">
        <v>0</v>
      </c>
      <c r="E361" s="421"/>
      <c r="F361" s="421">
        <f t="shared" si="5"/>
        <v>0</v>
      </c>
      <c r="G361" s="421">
        <f>SUMIF('Inc base'!C:C,'BR 2'!B361,'Inc base'!G:G)-F361</f>
        <v>0</v>
      </c>
      <c r="I361" s="440" t="s">
        <v>7923</v>
      </c>
    </row>
    <row r="362" spans="1:9" x14ac:dyDescent="0.25">
      <c r="A362" s="98">
        <v>347</v>
      </c>
      <c r="B362" s="444">
        <v>41701881160025</v>
      </c>
      <c r="C362" s="445" t="s">
        <v>669</v>
      </c>
      <c r="D362" s="421">
        <v>12000000</v>
      </c>
      <c r="E362" s="421"/>
      <c r="F362" s="421">
        <f t="shared" si="5"/>
        <v>12000000</v>
      </c>
      <c r="G362" s="421">
        <f>SUMIF('Inc base'!C:C,'BR 2'!B362,'Inc base'!G:G)-F362</f>
        <v>6000000</v>
      </c>
    </row>
    <row r="363" spans="1:9" x14ac:dyDescent="0.25">
      <c r="A363" s="98">
        <v>348</v>
      </c>
      <c r="B363" s="444">
        <v>50809015280031</v>
      </c>
      <c r="C363" s="445" t="s">
        <v>1247</v>
      </c>
      <c r="D363" s="421">
        <v>15000000</v>
      </c>
      <c r="E363" s="421"/>
      <c r="F363" s="421">
        <f t="shared" si="5"/>
        <v>15000000</v>
      </c>
      <c r="G363" s="421">
        <f>SUMIF('Inc base'!C:C,'BR 2'!B363,'Inc base'!G:G)-F363</f>
        <v>18004000</v>
      </c>
    </row>
    <row r="364" spans="1:9" x14ac:dyDescent="0.25">
      <c r="A364" s="98">
        <v>349</v>
      </c>
      <c r="B364" s="444">
        <v>60103055310040</v>
      </c>
      <c r="C364" s="447" t="s">
        <v>50</v>
      </c>
      <c r="D364" s="421">
        <v>0</v>
      </c>
      <c r="E364" s="421"/>
      <c r="F364" s="421">
        <f t="shared" si="5"/>
        <v>0</v>
      </c>
      <c r="G364" s="421">
        <f>SUMIF('Inc base'!C:C,'BR 2'!B364,'Inc base'!G:G)-F364</f>
        <v>0</v>
      </c>
      <c r="I364" s="440" t="s">
        <v>7923</v>
      </c>
    </row>
    <row r="365" spans="1:9" x14ac:dyDescent="0.25">
      <c r="A365" s="98">
        <v>350</v>
      </c>
      <c r="B365" s="444">
        <v>30110995280042</v>
      </c>
      <c r="C365" s="445" t="s">
        <v>840</v>
      </c>
      <c r="D365" s="421">
        <v>12000000</v>
      </c>
      <c r="E365" s="421"/>
      <c r="F365" s="421">
        <f t="shared" si="5"/>
        <v>12000000</v>
      </c>
      <c r="G365" s="421">
        <f>SUMIF('Inc base'!C:C,'BR 2'!B365,'Inc base'!G:G)-F365</f>
        <v>12000000</v>
      </c>
    </row>
    <row r="366" spans="1:9" x14ac:dyDescent="0.25">
      <c r="A366" s="98">
        <v>351</v>
      </c>
      <c r="B366" s="444">
        <v>61808055330056</v>
      </c>
      <c r="C366" s="445" t="s">
        <v>41</v>
      </c>
      <c r="D366" s="421">
        <v>15000000</v>
      </c>
      <c r="E366" s="421"/>
      <c r="F366" s="421">
        <f t="shared" si="5"/>
        <v>15000000</v>
      </c>
      <c r="G366" s="421">
        <f>SUMIF('Inc base'!C:C,'BR 2'!B366,'Inc base'!G:G)-F366</f>
        <v>15000000</v>
      </c>
    </row>
    <row r="367" spans="1:9" x14ac:dyDescent="0.25">
      <c r="A367" s="98">
        <v>352</v>
      </c>
      <c r="B367" s="444">
        <v>62505055300025</v>
      </c>
      <c r="C367" s="447" t="s">
        <v>24</v>
      </c>
      <c r="D367" s="421">
        <v>0</v>
      </c>
      <c r="E367" s="421"/>
      <c r="F367" s="421">
        <f t="shared" si="5"/>
        <v>0</v>
      </c>
      <c r="G367" s="421">
        <f>SUMIF('Inc base'!C:C,'BR 2'!B367,'Inc base'!G:G)-F367</f>
        <v>0</v>
      </c>
      <c r="I367" s="440" t="s">
        <v>7923</v>
      </c>
    </row>
    <row r="368" spans="1:9" x14ac:dyDescent="0.25">
      <c r="A368" s="98">
        <v>353</v>
      </c>
      <c r="B368" s="444">
        <v>51507015310068</v>
      </c>
      <c r="C368" s="445" t="s">
        <v>1313</v>
      </c>
      <c r="D368" s="421">
        <v>15000000</v>
      </c>
      <c r="E368" s="421"/>
      <c r="F368" s="421">
        <f t="shared" si="5"/>
        <v>15000000</v>
      </c>
      <c r="G368" s="421">
        <f>SUMIF('Inc base'!C:C,'BR 2'!B368,'Inc base'!G:G)-F368</f>
        <v>16800000</v>
      </c>
    </row>
    <row r="369" spans="1:9" x14ac:dyDescent="0.25">
      <c r="A369" s="98">
        <v>354</v>
      </c>
      <c r="B369" s="444">
        <v>62610065300032</v>
      </c>
      <c r="C369" s="445" t="s">
        <v>154</v>
      </c>
      <c r="D369" s="421">
        <v>15000000</v>
      </c>
      <c r="E369" s="421"/>
      <c r="F369" s="421">
        <f t="shared" si="5"/>
        <v>15000000</v>
      </c>
      <c r="G369" s="421">
        <f>SUMIF('Inc base'!C:C,'BR 2'!B369,'Inc base'!G:G)-F369</f>
        <v>0</v>
      </c>
    </row>
    <row r="370" spans="1:9" x14ac:dyDescent="0.25">
      <c r="A370" s="98">
        <v>355</v>
      </c>
      <c r="B370" s="444">
        <v>61009056050079</v>
      </c>
      <c r="C370" s="447" t="s">
        <v>171</v>
      </c>
      <c r="D370" s="421">
        <v>0</v>
      </c>
      <c r="E370" s="421"/>
      <c r="F370" s="421">
        <f t="shared" si="5"/>
        <v>0</v>
      </c>
      <c r="G370" s="421">
        <f>SUMIF('Inc base'!C:C,'BR 2'!B370,'Inc base'!G:G)-F370</f>
        <v>0</v>
      </c>
      <c r="I370" s="440" t="s">
        <v>7923</v>
      </c>
    </row>
    <row r="371" spans="1:9" x14ac:dyDescent="0.25">
      <c r="A371" s="98">
        <v>356</v>
      </c>
      <c r="B371" s="444">
        <v>62404055360023</v>
      </c>
      <c r="C371" s="447" t="s">
        <v>301</v>
      </c>
      <c r="D371" s="421">
        <v>0</v>
      </c>
      <c r="E371" s="421"/>
      <c r="F371" s="421">
        <f t="shared" si="5"/>
        <v>0</v>
      </c>
      <c r="G371" s="421">
        <f>SUMIF('Inc base'!C:C,'BR 2'!B371,'Inc base'!G:G)-F371</f>
        <v>0</v>
      </c>
      <c r="I371" s="440" t="s">
        <v>7923</v>
      </c>
    </row>
    <row r="372" spans="1:9" x14ac:dyDescent="0.25">
      <c r="A372" s="98">
        <v>357</v>
      </c>
      <c r="B372" s="444">
        <v>62608055300032</v>
      </c>
      <c r="C372" s="447" t="s">
        <v>93</v>
      </c>
      <c r="D372" s="421">
        <v>0</v>
      </c>
      <c r="E372" s="421"/>
      <c r="F372" s="421">
        <f t="shared" si="5"/>
        <v>0</v>
      </c>
      <c r="G372" s="421">
        <f>SUMIF('Inc base'!C:C,'BR 2'!B372,'Inc base'!G:G)-F372</f>
        <v>0</v>
      </c>
      <c r="I372" s="440" t="s">
        <v>7923</v>
      </c>
    </row>
    <row r="373" spans="1:9" x14ac:dyDescent="0.25">
      <c r="A373" s="98">
        <v>358</v>
      </c>
      <c r="B373" s="444">
        <v>52806055300024</v>
      </c>
      <c r="C373" s="445" t="s">
        <v>564</v>
      </c>
      <c r="D373" s="421">
        <v>15000000</v>
      </c>
      <c r="E373" s="421"/>
      <c r="F373" s="421">
        <f t="shared" si="5"/>
        <v>15000000</v>
      </c>
      <c r="G373" s="421">
        <f>SUMIF('Inc base'!C:C,'BR 2'!B373,'Inc base'!G:G)-F373</f>
        <v>10000000</v>
      </c>
    </row>
    <row r="374" spans="1:9" x14ac:dyDescent="0.25">
      <c r="A374" s="98">
        <v>359</v>
      </c>
      <c r="B374" s="444">
        <v>43108931120062</v>
      </c>
      <c r="C374" s="445" t="s">
        <v>1268</v>
      </c>
      <c r="D374" s="421">
        <v>15000000</v>
      </c>
      <c r="E374" s="421"/>
      <c r="F374" s="421">
        <f t="shared" si="5"/>
        <v>15000000</v>
      </c>
      <c r="G374" s="421">
        <f>SUMIF('Inc base'!C:C,'BR 2'!B374,'Inc base'!G:G)-F374</f>
        <v>18000000</v>
      </c>
    </row>
    <row r="375" spans="1:9" x14ac:dyDescent="0.25">
      <c r="A375" s="98">
        <v>360</v>
      </c>
      <c r="B375" s="444">
        <v>61205025300035</v>
      </c>
      <c r="C375" s="447" t="s">
        <v>462</v>
      </c>
      <c r="D375" s="421">
        <v>0</v>
      </c>
      <c r="E375" s="421"/>
      <c r="F375" s="421">
        <f t="shared" si="5"/>
        <v>0</v>
      </c>
      <c r="G375" s="421">
        <f>SUMIF('Inc base'!C:C,'BR 2'!B375,'Inc base'!G:G)-F375</f>
        <v>0</v>
      </c>
      <c r="I375" s="440" t="s">
        <v>7923</v>
      </c>
    </row>
    <row r="376" spans="1:9" x14ac:dyDescent="0.25">
      <c r="A376" s="98">
        <v>361</v>
      </c>
      <c r="B376" s="444">
        <v>40710995300019</v>
      </c>
      <c r="C376" s="447" t="s">
        <v>40</v>
      </c>
      <c r="D376" s="421">
        <v>0</v>
      </c>
      <c r="E376" s="421"/>
      <c r="F376" s="421">
        <f t="shared" si="5"/>
        <v>0</v>
      </c>
      <c r="G376" s="421">
        <f>SUMIF('Inc base'!C:C,'BR 2'!B376,'Inc base'!G:G)-F376</f>
        <v>0</v>
      </c>
      <c r="I376" s="440" t="s">
        <v>7923</v>
      </c>
    </row>
    <row r="377" spans="1:9" x14ac:dyDescent="0.25">
      <c r="A377" s="98">
        <v>362</v>
      </c>
      <c r="B377" s="444">
        <v>60805055380011</v>
      </c>
      <c r="C377" s="447" t="s">
        <v>544</v>
      </c>
      <c r="D377" s="421">
        <v>0</v>
      </c>
      <c r="E377" s="421"/>
      <c r="F377" s="421">
        <f t="shared" si="5"/>
        <v>0</v>
      </c>
      <c r="G377" s="421">
        <f>SUMIF('Inc base'!C:C,'BR 2'!B377,'Inc base'!G:G)-F377</f>
        <v>0</v>
      </c>
      <c r="I377" s="440" t="s">
        <v>7923</v>
      </c>
    </row>
    <row r="378" spans="1:9" x14ac:dyDescent="0.25">
      <c r="A378" s="98">
        <v>363</v>
      </c>
      <c r="B378" s="444">
        <v>31711951000084</v>
      </c>
      <c r="C378" s="445" t="s">
        <v>130</v>
      </c>
      <c r="D378" s="421">
        <v>15000000</v>
      </c>
      <c r="E378" s="421"/>
      <c r="F378" s="421">
        <f t="shared" si="5"/>
        <v>15000000</v>
      </c>
      <c r="G378" s="421">
        <f>SUMIF('Inc base'!C:C,'BR 2'!B378,'Inc base'!G:G)-F378</f>
        <v>15000000</v>
      </c>
    </row>
    <row r="379" spans="1:9" x14ac:dyDescent="0.25">
      <c r="A379" s="98">
        <v>364</v>
      </c>
      <c r="B379" s="444">
        <v>40712935320031</v>
      </c>
      <c r="C379" s="445" t="s">
        <v>125</v>
      </c>
      <c r="D379" s="421">
        <v>15000000</v>
      </c>
      <c r="E379" s="421"/>
      <c r="F379" s="421">
        <f t="shared" si="5"/>
        <v>15000000</v>
      </c>
      <c r="G379" s="421">
        <f>SUMIF('Inc base'!C:C,'BR 2'!B379,'Inc base'!G:G)-F379</f>
        <v>15000000</v>
      </c>
    </row>
    <row r="380" spans="1:9" x14ac:dyDescent="0.25">
      <c r="A380" s="98">
        <v>365</v>
      </c>
      <c r="B380" s="444">
        <v>50202065260042</v>
      </c>
      <c r="C380" s="445" t="s">
        <v>774</v>
      </c>
      <c r="D380" s="421">
        <v>12000000</v>
      </c>
      <c r="E380" s="421"/>
      <c r="F380" s="421">
        <f t="shared" si="5"/>
        <v>12000000</v>
      </c>
      <c r="G380" s="421">
        <f>SUMIF('Inc base'!C:C,'BR 2'!B380,'Inc base'!G:G)-F380</f>
        <v>12000000</v>
      </c>
    </row>
    <row r="381" spans="1:9" x14ac:dyDescent="0.25">
      <c r="A381" s="98">
        <v>366</v>
      </c>
      <c r="B381" s="444">
        <v>61809005300015</v>
      </c>
      <c r="C381" s="445" t="s">
        <v>535</v>
      </c>
      <c r="D381" s="421">
        <v>12000000</v>
      </c>
      <c r="E381" s="421"/>
      <c r="F381" s="421">
        <f t="shared" si="5"/>
        <v>12000000</v>
      </c>
      <c r="G381" s="421">
        <f>SUMIF('Inc base'!C:C,'BR 2'!B381,'Inc base'!G:G)-F381</f>
        <v>12000000</v>
      </c>
    </row>
    <row r="382" spans="1:9" x14ac:dyDescent="0.25">
      <c r="A382" s="98">
        <v>367</v>
      </c>
      <c r="B382" s="444">
        <v>41403885800018</v>
      </c>
      <c r="C382" s="447" t="s">
        <v>603</v>
      </c>
      <c r="D382" s="421">
        <v>0</v>
      </c>
      <c r="E382" s="421"/>
      <c r="F382" s="421">
        <f t="shared" si="5"/>
        <v>0</v>
      </c>
      <c r="G382" s="421">
        <f>SUMIF('Inc base'!C:C,'BR 2'!B382,'Inc base'!G:G)-F382</f>
        <v>0</v>
      </c>
      <c r="I382" s="440" t="s">
        <v>7923</v>
      </c>
    </row>
    <row r="383" spans="1:9" x14ac:dyDescent="0.25">
      <c r="A383" s="98">
        <v>368</v>
      </c>
      <c r="B383" s="444">
        <v>60505045290031</v>
      </c>
      <c r="C383" s="445" t="s">
        <v>57</v>
      </c>
      <c r="D383" s="421">
        <v>15000000</v>
      </c>
      <c r="E383" s="421"/>
      <c r="F383" s="421">
        <f t="shared" si="5"/>
        <v>15000000</v>
      </c>
      <c r="G383" s="421">
        <f>SUMIF('Inc base'!C:C,'BR 2'!B383,'Inc base'!G:G)-F383</f>
        <v>7520000</v>
      </c>
    </row>
    <row r="384" spans="1:9" x14ac:dyDescent="0.25">
      <c r="A384" s="98">
        <v>369</v>
      </c>
      <c r="B384" s="444">
        <v>61805045360075</v>
      </c>
      <c r="C384" s="445" t="s">
        <v>264</v>
      </c>
      <c r="D384" s="421">
        <v>15000000</v>
      </c>
      <c r="E384" s="421"/>
      <c r="F384" s="421">
        <f t="shared" si="5"/>
        <v>15000000</v>
      </c>
      <c r="G384" s="421">
        <f>SUMIF('Inc base'!C:C,'BR 2'!B384,'Inc base'!G:G)-F384</f>
        <v>0</v>
      </c>
    </row>
    <row r="385" spans="1:9" x14ac:dyDescent="0.25">
      <c r="A385" s="98">
        <v>370</v>
      </c>
      <c r="B385" s="444">
        <v>61804065360014</v>
      </c>
      <c r="C385" s="445" t="s">
        <v>240</v>
      </c>
      <c r="D385" s="421">
        <v>15000000</v>
      </c>
      <c r="E385" s="421"/>
      <c r="F385" s="421">
        <f t="shared" si="5"/>
        <v>15000000</v>
      </c>
      <c r="G385" s="421">
        <f>SUMIF('Inc base'!C:C,'BR 2'!B385,'Inc base'!G:G)-F385</f>
        <v>15000000</v>
      </c>
    </row>
    <row r="386" spans="1:9" x14ac:dyDescent="0.25">
      <c r="A386" s="98">
        <v>371</v>
      </c>
      <c r="B386" s="444">
        <v>40308975350013</v>
      </c>
      <c r="C386" s="445" t="s">
        <v>80</v>
      </c>
      <c r="D386" s="421">
        <v>15000000</v>
      </c>
      <c r="E386" s="421"/>
      <c r="F386" s="421">
        <f t="shared" si="5"/>
        <v>15000000</v>
      </c>
      <c r="G386" s="421">
        <f>SUMIF('Inc base'!C:C,'BR 2'!B386,'Inc base'!G:G)-F386</f>
        <v>15000000</v>
      </c>
    </row>
    <row r="387" spans="1:9" x14ac:dyDescent="0.25">
      <c r="A387" s="98">
        <v>372</v>
      </c>
      <c r="B387" s="444">
        <v>61002065300018</v>
      </c>
      <c r="C387" s="445" t="s">
        <v>652</v>
      </c>
      <c r="D387" s="421">
        <v>12000000</v>
      </c>
      <c r="E387" s="421"/>
      <c r="F387" s="421">
        <f t="shared" si="5"/>
        <v>12000000</v>
      </c>
      <c r="G387" s="421">
        <f>SUMIF('Inc base'!C:C,'BR 2'!B387,'Inc base'!G:G)-F387</f>
        <v>9000000</v>
      </c>
    </row>
    <row r="388" spans="1:9" x14ac:dyDescent="0.25">
      <c r="A388" s="98">
        <v>373</v>
      </c>
      <c r="B388" s="444">
        <v>63105025300016</v>
      </c>
      <c r="C388" s="445" t="s">
        <v>589</v>
      </c>
      <c r="D388" s="421">
        <v>12000000</v>
      </c>
      <c r="E388" s="421"/>
      <c r="F388" s="421">
        <f t="shared" si="5"/>
        <v>12000000</v>
      </c>
      <c r="G388" s="421">
        <f>SUMIF('Inc base'!C:C,'BR 2'!B388,'Inc base'!G:G)-F388</f>
        <v>12000000</v>
      </c>
    </row>
    <row r="389" spans="1:9" x14ac:dyDescent="0.25">
      <c r="A389" s="98">
        <v>374</v>
      </c>
      <c r="B389" s="444">
        <v>63007055280031</v>
      </c>
      <c r="C389" s="447" t="s">
        <v>358</v>
      </c>
      <c r="D389" s="421">
        <v>0</v>
      </c>
      <c r="E389" s="421"/>
      <c r="F389" s="421">
        <f t="shared" si="5"/>
        <v>0</v>
      </c>
      <c r="G389" s="421">
        <f>SUMIF('Inc base'!C:C,'BR 2'!B389,'Inc base'!G:G)-F389</f>
        <v>10000000</v>
      </c>
      <c r="I389" s="440" t="s">
        <v>7923</v>
      </c>
    </row>
    <row r="390" spans="1:9" x14ac:dyDescent="0.25">
      <c r="A390" s="98">
        <v>375</v>
      </c>
      <c r="B390" s="444">
        <v>41906921090014</v>
      </c>
      <c r="C390" s="447" t="s">
        <v>395</v>
      </c>
      <c r="D390" s="421">
        <v>0</v>
      </c>
      <c r="E390" s="421"/>
      <c r="F390" s="421">
        <f t="shared" si="5"/>
        <v>0</v>
      </c>
      <c r="G390" s="421">
        <f>SUMIF('Inc base'!C:C,'BR 2'!B390,'Inc base'!G:G)-F390</f>
        <v>0</v>
      </c>
      <c r="I390" s="440" t="s">
        <v>7923</v>
      </c>
    </row>
    <row r="391" spans="1:9" x14ac:dyDescent="0.25">
      <c r="A391" s="98">
        <v>376</v>
      </c>
      <c r="B391" s="444">
        <v>41302985380016</v>
      </c>
      <c r="C391" s="445" t="s">
        <v>434</v>
      </c>
      <c r="D391" s="421">
        <v>12000000</v>
      </c>
      <c r="E391" s="421"/>
      <c r="F391" s="421">
        <f t="shared" si="5"/>
        <v>12000000</v>
      </c>
      <c r="G391" s="421">
        <f>SUMIF('Inc base'!C:C,'BR 2'!B391,'Inc base'!G:G)-F391</f>
        <v>11000000</v>
      </c>
    </row>
    <row r="392" spans="1:9" x14ac:dyDescent="0.25">
      <c r="A392" s="98">
        <v>377</v>
      </c>
      <c r="B392" s="444">
        <v>61006055280018</v>
      </c>
      <c r="C392" s="447" t="s">
        <v>71</v>
      </c>
      <c r="D392" s="421">
        <v>0</v>
      </c>
      <c r="E392" s="421"/>
      <c r="F392" s="421">
        <f t="shared" si="5"/>
        <v>0</v>
      </c>
      <c r="G392" s="421">
        <f>SUMIF('Inc base'!C:C,'BR 2'!B392,'Inc base'!G:G)-F392</f>
        <v>0</v>
      </c>
      <c r="I392" s="440" t="s">
        <v>7923</v>
      </c>
    </row>
    <row r="393" spans="1:9" x14ac:dyDescent="0.25">
      <c r="A393" s="98">
        <v>378</v>
      </c>
      <c r="B393" s="444">
        <v>50509045710028</v>
      </c>
      <c r="C393" s="447" t="s">
        <v>163</v>
      </c>
      <c r="D393" s="421">
        <v>0</v>
      </c>
      <c r="E393" s="421"/>
      <c r="F393" s="421">
        <f t="shared" si="5"/>
        <v>0</v>
      </c>
      <c r="G393" s="421">
        <f>SUMIF('Inc base'!C:C,'BR 2'!B393,'Inc base'!G:G)-F393</f>
        <v>0</v>
      </c>
      <c r="I393" s="440" t="s">
        <v>7923</v>
      </c>
    </row>
    <row r="394" spans="1:9" x14ac:dyDescent="0.25">
      <c r="A394" s="98">
        <v>379</v>
      </c>
      <c r="B394" s="444">
        <v>61706055350039</v>
      </c>
      <c r="C394" s="447" t="s">
        <v>524</v>
      </c>
      <c r="D394" s="421">
        <v>0</v>
      </c>
      <c r="E394" s="421"/>
      <c r="F394" s="421">
        <f t="shared" si="5"/>
        <v>0</v>
      </c>
      <c r="G394" s="421">
        <f>SUMIF('Inc base'!C:C,'BR 2'!B394,'Inc base'!G:G)-F394</f>
        <v>0</v>
      </c>
      <c r="I394" s="440" t="s">
        <v>7923</v>
      </c>
    </row>
    <row r="395" spans="1:9" x14ac:dyDescent="0.25">
      <c r="A395" s="98">
        <v>380</v>
      </c>
      <c r="B395" s="444">
        <v>60607055380022</v>
      </c>
      <c r="C395" s="445" t="s">
        <v>393</v>
      </c>
      <c r="D395" s="421">
        <v>12000000</v>
      </c>
      <c r="E395" s="421"/>
      <c r="F395" s="421">
        <f t="shared" si="5"/>
        <v>12000000</v>
      </c>
      <c r="G395" s="421">
        <f>SUMIF('Inc base'!C:C,'BR 2'!B395,'Inc base'!G:G)-F395</f>
        <v>6000000</v>
      </c>
    </row>
    <row r="396" spans="1:9" x14ac:dyDescent="0.25">
      <c r="A396" s="98">
        <v>381</v>
      </c>
      <c r="B396" s="444">
        <v>51812026060010</v>
      </c>
      <c r="C396" s="447" t="s">
        <v>137</v>
      </c>
      <c r="D396" s="421">
        <v>0</v>
      </c>
      <c r="E396" s="421"/>
      <c r="F396" s="421">
        <f t="shared" si="5"/>
        <v>0</v>
      </c>
      <c r="G396" s="421">
        <f>SUMIF('Inc base'!C:C,'BR 2'!B396,'Inc base'!G:G)-F396</f>
        <v>0</v>
      </c>
      <c r="I396" s="440" t="s">
        <v>7923</v>
      </c>
    </row>
    <row r="397" spans="1:9" x14ac:dyDescent="0.25">
      <c r="A397" s="98">
        <v>382</v>
      </c>
      <c r="B397" s="444">
        <v>60709055300054</v>
      </c>
      <c r="C397" s="445" t="s">
        <v>18</v>
      </c>
      <c r="D397" s="421">
        <v>15000000</v>
      </c>
      <c r="E397" s="421"/>
      <c r="F397" s="421">
        <f t="shared" si="5"/>
        <v>15000000</v>
      </c>
      <c r="G397" s="421">
        <f>SUMIF('Inc base'!C:C,'BR 2'!B397,'Inc base'!G:G)-F397</f>
        <v>10220000</v>
      </c>
    </row>
    <row r="398" spans="1:9" x14ac:dyDescent="0.25">
      <c r="A398" s="98">
        <v>383</v>
      </c>
      <c r="B398" s="444">
        <v>43003755350018</v>
      </c>
      <c r="C398" s="447" t="s">
        <v>830</v>
      </c>
      <c r="D398" s="421">
        <v>0</v>
      </c>
      <c r="E398" s="421"/>
      <c r="F398" s="421">
        <f t="shared" si="5"/>
        <v>0</v>
      </c>
      <c r="G398" s="421">
        <f>SUMIF('Inc base'!C:C,'BR 2'!B398,'Inc base'!G:G)-F398</f>
        <v>0</v>
      </c>
      <c r="I398" s="440" t="s">
        <v>7923</v>
      </c>
    </row>
    <row r="399" spans="1:9" x14ac:dyDescent="0.25">
      <c r="A399" s="98">
        <v>384</v>
      </c>
      <c r="B399" s="444">
        <v>42302941010031</v>
      </c>
      <c r="C399" s="445" t="s">
        <v>15</v>
      </c>
      <c r="D399" s="421">
        <v>15000000</v>
      </c>
      <c r="E399" s="421"/>
      <c r="F399" s="421">
        <f t="shared" si="5"/>
        <v>15000000</v>
      </c>
      <c r="G399" s="421">
        <f>SUMIF('Inc base'!C:C,'BR 2'!B399,'Inc base'!G:G)-F399</f>
        <v>22500000</v>
      </c>
    </row>
    <row r="400" spans="1:9" x14ac:dyDescent="0.25">
      <c r="A400" s="98">
        <v>385</v>
      </c>
      <c r="B400" s="444">
        <v>52103035310038</v>
      </c>
      <c r="C400" s="447" t="s">
        <v>675</v>
      </c>
      <c r="D400" s="421">
        <v>0</v>
      </c>
      <c r="E400" s="421"/>
      <c r="F400" s="421">
        <f t="shared" si="5"/>
        <v>0</v>
      </c>
      <c r="G400" s="421">
        <f>SUMIF('Inc base'!C:C,'BR 2'!B400,'Inc base'!G:G)-F400</f>
        <v>0</v>
      </c>
      <c r="I400" s="440" t="s">
        <v>7923</v>
      </c>
    </row>
    <row r="401" spans="1:9" x14ac:dyDescent="0.25">
      <c r="A401" s="98">
        <v>386</v>
      </c>
      <c r="B401" s="444">
        <v>40306831120075</v>
      </c>
      <c r="C401" s="447" t="s">
        <v>403</v>
      </c>
      <c r="D401" s="421">
        <v>0</v>
      </c>
      <c r="E401" s="421"/>
      <c r="F401" s="421">
        <f t="shared" si="5"/>
        <v>0</v>
      </c>
      <c r="G401" s="421">
        <f>SUMIF('Inc base'!C:C,'BR 2'!B401,'Inc base'!G:G)-F401</f>
        <v>0</v>
      </c>
      <c r="I401" s="440" t="s">
        <v>7923</v>
      </c>
    </row>
    <row r="402" spans="1:9" x14ac:dyDescent="0.25">
      <c r="A402" s="98">
        <v>387</v>
      </c>
      <c r="B402" s="444">
        <v>62207055270033</v>
      </c>
      <c r="C402" s="445" t="s">
        <v>591</v>
      </c>
      <c r="D402" s="421">
        <v>12000000</v>
      </c>
      <c r="E402" s="421"/>
      <c r="F402" s="421">
        <f t="shared" si="5"/>
        <v>12000000</v>
      </c>
      <c r="G402" s="421">
        <f>SUMIF('Inc base'!C:C,'BR 2'!B402,'Inc base'!G:G)-F402</f>
        <v>9000000</v>
      </c>
    </row>
    <row r="403" spans="1:9" x14ac:dyDescent="0.25">
      <c r="A403" s="98">
        <v>388</v>
      </c>
      <c r="B403" s="444">
        <v>40911881040040</v>
      </c>
      <c r="C403" s="447" t="s">
        <v>700</v>
      </c>
      <c r="D403" s="421">
        <v>0</v>
      </c>
      <c r="E403" s="421"/>
      <c r="F403" s="421">
        <f t="shared" si="5"/>
        <v>0</v>
      </c>
      <c r="G403" s="421">
        <f>SUMIF('Inc base'!C:C,'BR 2'!B403,'Inc base'!G:G)-F403</f>
        <v>0</v>
      </c>
      <c r="I403" s="440" t="s">
        <v>7923</v>
      </c>
    </row>
    <row r="404" spans="1:9" x14ac:dyDescent="0.25">
      <c r="A404" s="98">
        <v>389</v>
      </c>
      <c r="B404" s="444">
        <v>60603066820023</v>
      </c>
      <c r="C404" s="447" t="s">
        <v>342</v>
      </c>
      <c r="D404" s="421">
        <v>0</v>
      </c>
      <c r="E404" s="421"/>
      <c r="F404" s="421">
        <f t="shared" si="5"/>
        <v>0</v>
      </c>
      <c r="G404" s="421">
        <f>SUMIF('Inc base'!C:C,'BR 2'!B404,'Inc base'!G:G)-F404</f>
        <v>0</v>
      </c>
      <c r="I404" s="440" t="s">
        <v>7923</v>
      </c>
    </row>
    <row r="405" spans="1:9" x14ac:dyDescent="0.25">
      <c r="A405" s="98">
        <v>390</v>
      </c>
      <c r="B405" s="444">
        <v>52506005310016</v>
      </c>
      <c r="C405" s="445" t="s">
        <v>688</v>
      </c>
      <c r="D405" s="421">
        <v>12000000</v>
      </c>
      <c r="E405" s="421"/>
      <c r="F405" s="421">
        <f t="shared" si="5"/>
        <v>12000000</v>
      </c>
      <c r="G405" s="421">
        <f>SUMIF('Inc base'!C:C,'BR 2'!B405,'Inc base'!G:G)-F405</f>
        <v>6000000</v>
      </c>
    </row>
    <row r="406" spans="1:9" x14ac:dyDescent="0.25">
      <c r="A406" s="98">
        <v>391</v>
      </c>
      <c r="B406" s="444">
        <v>30609961170039</v>
      </c>
      <c r="C406" s="445" t="s">
        <v>687</v>
      </c>
      <c r="D406" s="421">
        <v>12000000</v>
      </c>
      <c r="E406" s="421"/>
      <c r="F406" s="421">
        <f t="shared" ref="F406:F469" si="6">(D406+E406)</f>
        <v>12000000</v>
      </c>
      <c r="G406" s="421">
        <f>SUMIF('Inc base'!C:C,'BR 2'!B406,'Inc base'!G:G)-F406</f>
        <v>6000000</v>
      </c>
    </row>
    <row r="407" spans="1:9" x14ac:dyDescent="0.25">
      <c r="A407" s="98">
        <v>392</v>
      </c>
      <c r="B407" s="444">
        <v>62409055350021</v>
      </c>
      <c r="C407" s="445" t="s">
        <v>398</v>
      </c>
      <c r="D407" s="421">
        <v>12000000</v>
      </c>
      <c r="E407" s="421"/>
      <c r="F407" s="421">
        <f t="shared" si="6"/>
        <v>12000000</v>
      </c>
      <c r="G407" s="421">
        <f>SUMIF('Inc base'!C:C,'BR 2'!B407,'Inc base'!G:G)-F407</f>
        <v>12000000</v>
      </c>
    </row>
    <row r="408" spans="1:9" x14ac:dyDescent="0.25">
      <c r="A408" s="98">
        <v>393</v>
      </c>
      <c r="B408" s="444">
        <v>62906055780022</v>
      </c>
      <c r="C408" s="445" t="s">
        <v>218</v>
      </c>
      <c r="D408" s="421">
        <v>15000000</v>
      </c>
      <c r="E408" s="421"/>
      <c r="F408" s="421">
        <f t="shared" si="6"/>
        <v>15000000</v>
      </c>
      <c r="G408" s="421">
        <f>SUMIF('Inc base'!C:C,'BR 2'!B408,'Inc base'!G:G)-F408</f>
        <v>10000000</v>
      </c>
    </row>
    <row r="409" spans="1:9" x14ac:dyDescent="0.25">
      <c r="A409" s="98">
        <v>394</v>
      </c>
      <c r="B409" s="444">
        <v>60803045270027</v>
      </c>
      <c r="C409" s="445" t="s">
        <v>153</v>
      </c>
      <c r="D409" s="421">
        <v>15000000</v>
      </c>
      <c r="E409" s="421"/>
      <c r="F409" s="421">
        <f t="shared" si="6"/>
        <v>15000000</v>
      </c>
      <c r="G409" s="421">
        <f>SUMIF('Inc base'!C:C,'BR 2'!B409,'Inc base'!G:G)-F409</f>
        <v>7500000</v>
      </c>
    </row>
    <row r="410" spans="1:9" x14ac:dyDescent="0.25">
      <c r="A410" s="98">
        <v>395</v>
      </c>
      <c r="B410" s="444">
        <v>52901055360022</v>
      </c>
      <c r="C410" s="445" t="s">
        <v>248</v>
      </c>
      <c r="D410" s="421">
        <v>15000000</v>
      </c>
      <c r="E410" s="421"/>
      <c r="F410" s="421">
        <f t="shared" si="6"/>
        <v>15000000</v>
      </c>
      <c r="G410" s="421">
        <f>SUMIF('Inc base'!C:C,'BR 2'!B410,'Inc base'!G:G)-F410</f>
        <v>15000000</v>
      </c>
    </row>
    <row r="411" spans="1:9" x14ac:dyDescent="0.25">
      <c r="A411" s="98">
        <v>396</v>
      </c>
      <c r="B411" s="444">
        <v>61203055360018</v>
      </c>
      <c r="C411" s="447" t="s">
        <v>352</v>
      </c>
      <c r="D411" s="421">
        <v>0</v>
      </c>
      <c r="E411" s="421"/>
      <c r="F411" s="421">
        <f t="shared" si="6"/>
        <v>0</v>
      </c>
      <c r="G411" s="421">
        <f>SUMIF('Inc base'!C:C,'BR 2'!B411,'Inc base'!G:G)-F411</f>
        <v>0</v>
      </c>
      <c r="I411" s="440" t="s">
        <v>7923</v>
      </c>
    </row>
    <row r="412" spans="1:9" x14ac:dyDescent="0.25">
      <c r="A412" s="98">
        <v>397</v>
      </c>
      <c r="B412" s="444">
        <v>40809951010021</v>
      </c>
      <c r="C412" s="445" t="s">
        <v>655</v>
      </c>
      <c r="D412" s="421">
        <v>12000000</v>
      </c>
      <c r="E412" s="421"/>
      <c r="F412" s="421">
        <f t="shared" si="6"/>
        <v>12000000</v>
      </c>
      <c r="G412" s="421">
        <f>SUMIF('Inc base'!C:C,'BR 2'!B412,'Inc base'!G:G)-F412</f>
        <v>9000000</v>
      </c>
    </row>
    <row r="413" spans="1:9" x14ac:dyDescent="0.25">
      <c r="A413" s="98">
        <v>398</v>
      </c>
      <c r="B413" s="444">
        <v>63003055300010</v>
      </c>
      <c r="C413" s="447" t="s">
        <v>469</v>
      </c>
      <c r="D413" s="421">
        <v>0</v>
      </c>
      <c r="E413" s="421"/>
      <c r="F413" s="421">
        <f t="shared" si="6"/>
        <v>0</v>
      </c>
      <c r="G413" s="421">
        <f>SUMIF('Inc base'!C:C,'BR 2'!B413,'Inc base'!G:G)-F413</f>
        <v>0</v>
      </c>
      <c r="I413" s="440" t="s">
        <v>7923</v>
      </c>
    </row>
    <row r="414" spans="1:9" x14ac:dyDescent="0.25">
      <c r="A414" s="98">
        <v>399</v>
      </c>
      <c r="B414" s="444">
        <v>61010055300012</v>
      </c>
      <c r="C414" s="447" t="s">
        <v>92</v>
      </c>
      <c r="D414" s="421">
        <v>0</v>
      </c>
      <c r="E414" s="421"/>
      <c r="F414" s="421">
        <f t="shared" si="6"/>
        <v>0</v>
      </c>
      <c r="G414" s="421">
        <f>SUMIF('Inc base'!C:C,'BR 2'!B414,'Inc base'!G:G)-F414</f>
        <v>0</v>
      </c>
      <c r="I414" s="440" t="s">
        <v>7923</v>
      </c>
    </row>
    <row r="415" spans="1:9" x14ac:dyDescent="0.25">
      <c r="A415" s="98">
        <v>400</v>
      </c>
      <c r="B415" s="444">
        <v>42208985300027</v>
      </c>
      <c r="C415" s="445" t="s">
        <v>697</v>
      </c>
      <c r="D415" s="421">
        <v>12000000</v>
      </c>
      <c r="E415" s="421"/>
      <c r="F415" s="421">
        <f t="shared" si="6"/>
        <v>12000000</v>
      </c>
      <c r="G415" s="421">
        <f>SUMIF('Inc base'!C:C,'BR 2'!B415,'Inc base'!G:G)-F415</f>
        <v>0</v>
      </c>
    </row>
    <row r="416" spans="1:9" x14ac:dyDescent="0.25">
      <c r="A416" s="98">
        <v>401</v>
      </c>
      <c r="B416" s="444">
        <v>41811872620064</v>
      </c>
      <c r="C416" s="447" t="s">
        <v>805</v>
      </c>
      <c r="D416" s="421">
        <v>0</v>
      </c>
      <c r="E416" s="421"/>
      <c r="F416" s="421">
        <f t="shared" si="6"/>
        <v>0</v>
      </c>
      <c r="G416" s="421">
        <f>SUMIF('Inc base'!C:C,'BR 2'!B416,'Inc base'!G:G)-F416</f>
        <v>0</v>
      </c>
      <c r="I416" s="440" t="s">
        <v>7923</v>
      </c>
    </row>
    <row r="417" spans="1:9" x14ac:dyDescent="0.25">
      <c r="A417" s="98">
        <v>402</v>
      </c>
      <c r="B417" s="444">
        <v>62409065270052</v>
      </c>
      <c r="C417" s="447" t="s">
        <v>244</v>
      </c>
      <c r="D417" s="421">
        <v>0</v>
      </c>
      <c r="E417" s="421"/>
      <c r="F417" s="421">
        <f t="shared" si="6"/>
        <v>0</v>
      </c>
      <c r="G417" s="421">
        <f>SUMIF('Inc base'!C:C,'BR 2'!B417,'Inc base'!G:G)-F417</f>
        <v>0</v>
      </c>
      <c r="I417" s="440" t="s">
        <v>7923</v>
      </c>
    </row>
    <row r="418" spans="1:9" x14ac:dyDescent="0.25">
      <c r="A418" s="98">
        <v>403</v>
      </c>
      <c r="B418" s="444">
        <v>62901065350012</v>
      </c>
      <c r="C418" s="447" t="s">
        <v>209</v>
      </c>
      <c r="D418" s="421">
        <v>0</v>
      </c>
      <c r="E418" s="421"/>
      <c r="F418" s="421">
        <f t="shared" si="6"/>
        <v>0</v>
      </c>
      <c r="G418" s="421">
        <f>SUMIF('Inc base'!C:C,'BR 2'!B418,'Inc base'!G:G)-F418</f>
        <v>0</v>
      </c>
      <c r="I418" s="440" t="s">
        <v>7923</v>
      </c>
    </row>
    <row r="419" spans="1:9" x14ac:dyDescent="0.25">
      <c r="A419" s="98">
        <v>404</v>
      </c>
      <c r="B419" s="444">
        <v>52808055300020</v>
      </c>
      <c r="C419" s="445" t="s">
        <v>868</v>
      </c>
      <c r="D419" s="421">
        <v>12000000</v>
      </c>
      <c r="E419" s="421"/>
      <c r="F419" s="421">
        <f t="shared" si="6"/>
        <v>12000000</v>
      </c>
      <c r="G419" s="421">
        <f>SUMIF('Inc base'!C:C,'BR 2'!B419,'Inc base'!G:G)-F419</f>
        <v>12001000</v>
      </c>
    </row>
    <row r="420" spans="1:9" x14ac:dyDescent="0.25">
      <c r="A420" s="98">
        <v>405</v>
      </c>
      <c r="B420" s="444">
        <v>53107075290012</v>
      </c>
      <c r="C420" s="447" t="s">
        <v>839</v>
      </c>
      <c r="D420" s="421">
        <v>0</v>
      </c>
      <c r="E420" s="421"/>
      <c r="F420" s="421">
        <f t="shared" si="6"/>
        <v>0</v>
      </c>
      <c r="G420" s="421">
        <f>SUMIF('Inc base'!C:C,'BR 2'!B420,'Inc base'!G:G)-F420</f>
        <v>0</v>
      </c>
      <c r="I420" s="440" t="s">
        <v>7923</v>
      </c>
    </row>
    <row r="421" spans="1:9" x14ac:dyDescent="0.25">
      <c r="A421" s="98">
        <v>406</v>
      </c>
      <c r="B421" s="444">
        <v>51908055360068</v>
      </c>
      <c r="C421" s="447" t="s">
        <v>250</v>
      </c>
      <c r="D421" s="421">
        <v>0</v>
      </c>
      <c r="E421" s="421"/>
      <c r="F421" s="421">
        <f t="shared" si="6"/>
        <v>0</v>
      </c>
      <c r="G421" s="421">
        <f>SUMIF('Inc base'!C:C,'BR 2'!B421,'Inc base'!G:G)-F421</f>
        <v>0</v>
      </c>
      <c r="I421" s="440" t="s">
        <v>7923</v>
      </c>
    </row>
    <row r="422" spans="1:9" x14ac:dyDescent="0.25">
      <c r="A422" s="98">
        <v>407</v>
      </c>
      <c r="B422" s="444">
        <v>61308057040037</v>
      </c>
      <c r="C422" s="445" t="s">
        <v>201</v>
      </c>
      <c r="D422" s="421">
        <v>15000000</v>
      </c>
      <c r="E422" s="421"/>
      <c r="F422" s="421">
        <f t="shared" si="6"/>
        <v>15000000</v>
      </c>
      <c r="G422" s="421">
        <f>SUMIF('Inc base'!C:C,'BR 2'!B422,'Inc base'!G:G)-F422</f>
        <v>15000000</v>
      </c>
    </row>
    <row r="423" spans="1:9" x14ac:dyDescent="0.25">
      <c r="A423" s="98">
        <v>408</v>
      </c>
      <c r="B423" s="444">
        <v>31612975290049</v>
      </c>
      <c r="C423" s="447" t="s">
        <v>653</v>
      </c>
      <c r="D423" s="421">
        <v>0</v>
      </c>
      <c r="E423" s="421"/>
      <c r="F423" s="421">
        <f t="shared" si="6"/>
        <v>0</v>
      </c>
      <c r="G423" s="421">
        <f>SUMIF('Inc base'!C:C,'BR 2'!B423,'Inc base'!G:G)-F423</f>
        <v>0</v>
      </c>
      <c r="I423" s="440" t="s">
        <v>7923</v>
      </c>
    </row>
    <row r="424" spans="1:9" x14ac:dyDescent="0.25">
      <c r="A424" s="98">
        <v>409</v>
      </c>
      <c r="B424" s="444">
        <v>60509055320032</v>
      </c>
      <c r="C424" s="445" t="s">
        <v>415</v>
      </c>
      <c r="D424" s="421">
        <v>12000000</v>
      </c>
      <c r="E424" s="421"/>
      <c r="F424" s="421">
        <f t="shared" si="6"/>
        <v>12000000</v>
      </c>
      <c r="G424" s="421">
        <f>SUMIF('Inc base'!C:C,'BR 2'!B424,'Inc base'!G:G)-F424</f>
        <v>12200000</v>
      </c>
    </row>
    <row r="425" spans="1:9" x14ac:dyDescent="0.25">
      <c r="A425" s="98">
        <v>410</v>
      </c>
      <c r="B425" s="444">
        <v>50302055300014</v>
      </c>
      <c r="C425" s="447" t="s">
        <v>864</v>
      </c>
      <c r="D425" s="421">
        <v>0</v>
      </c>
      <c r="E425" s="421"/>
      <c r="F425" s="421">
        <f t="shared" si="6"/>
        <v>0</v>
      </c>
      <c r="G425" s="421">
        <f>SUMIF('Inc base'!C:C,'BR 2'!B425,'Inc base'!G:G)-F425</f>
        <v>0</v>
      </c>
      <c r="I425" s="440" t="s">
        <v>7923</v>
      </c>
    </row>
    <row r="426" spans="1:9" x14ac:dyDescent="0.25">
      <c r="A426" s="98">
        <v>411</v>
      </c>
      <c r="B426" s="444">
        <v>41105941040012</v>
      </c>
      <c r="C426" s="445" t="s">
        <v>1319</v>
      </c>
      <c r="D426" s="421">
        <v>15000000</v>
      </c>
      <c r="E426" s="421"/>
      <c r="F426" s="421">
        <f t="shared" si="6"/>
        <v>15000000</v>
      </c>
      <c r="G426" s="421">
        <f>SUMIF('Inc base'!C:C,'BR 2'!B426,'Inc base'!G:G)-F426</f>
        <v>5994000</v>
      </c>
    </row>
    <row r="427" spans="1:9" x14ac:dyDescent="0.25">
      <c r="A427" s="98">
        <v>412</v>
      </c>
      <c r="B427" s="444">
        <v>62004057100014</v>
      </c>
      <c r="C427" s="445" t="s">
        <v>790</v>
      </c>
      <c r="D427" s="421">
        <v>12000000</v>
      </c>
      <c r="E427" s="421"/>
      <c r="F427" s="421">
        <f t="shared" si="6"/>
        <v>12000000</v>
      </c>
      <c r="G427" s="421">
        <f>SUMIF('Inc base'!C:C,'BR 2'!B427,'Inc base'!G:G)-F427</f>
        <v>12000000</v>
      </c>
    </row>
    <row r="428" spans="1:9" x14ac:dyDescent="0.25">
      <c r="A428" s="98">
        <v>413</v>
      </c>
      <c r="B428" s="444">
        <v>62205055300022</v>
      </c>
      <c r="C428" s="447" t="s">
        <v>175</v>
      </c>
      <c r="D428" s="421">
        <v>0</v>
      </c>
      <c r="E428" s="421"/>
      <c r="F428" s="421">
        <f t="shared" si="6"/>
        <v>0</v>
      </c>
      <c r="G428" s="421">
        <f>SUMIF('Inc base'!C:C,'BR 2'!B428,'Inc base'!G:G)-F428</f>
        <v>0</v>
      </c>
      <c r="I428" s="440" t="s">
        <v>7923</v>
      </c>
    </row>
    <row r="429" spans="1:9" x14ac:dyDescent="0.25">
      <c r="A429" s="98">
        <v>414</v>
      </c>
      <c r="B429" s="444">
        <v>41001790950015</v>
      </c>
      <c r="C429" s="445" t="s">
        <v>136</v>
      </c>
      <c r="D429" s="421">
        <v>15000000</v>
      </c>
      <c r="E429" s="421"/>
      <c r="F429" s="421">
        <f t="shared" si="6"/>
        <v>15000000</v>
      </c>
      <c r="G429" s="421">
        <f>SUMIF('Inc base'!C:C,'BR 2'!B429,'Inc base'!G:G)-F429</f>
        <v>13300000</v>
      </c>
    </row>
    <row r="430" spans="1:9" x14ac:dyDescent="0.25">
      <c r="A430" s="98">
        <v>415</v>
      </c>
      <c r="B430" s="444">
        <v>61906055380025</v>
      </c>
      <c r="C430" s="445" t="s">
        <v>221</v>
      </c>
      <c r="D430" s="421">
        <v>15000000</v>
      </c>
      <c r="E430" s="421"/>
      <c r="F430" s="421">
        <f t="shared" si="6"/>
        <v>15000000</v>
      </c>
      <c r="G430" s="421">
        <f>SUMIF('Inc base'!C:C,'BR 2'!B430,'Inc base'!G:G)-F430</f>
        <v>15000000</v>
      </c>
    </row>
    <row r="431" spans="1:9" x14ac:dyDescent="0.25">
      <c r="A431" s="98">
        <v>416</v>
      </c>
      <c r="B431" s="444">
        <v>42709904070039</v>
      </c>
      <c r="C431" s="445" t="s">
        <v>392</v>
      </c>
      <c r="D431" s="421">
        <v>12000000</v>
      </c>
      <c r="E431" s="421"/>
      <c r="F431" s="421">
        <f t="shared" si="6"/>
        <v>12000000</v>
      </c>
      <c r="G431" s="421">
        <f>SUMIF('Inc base'!C:C,'BR 2'!B431,'Inc base'!G:G)-F431</f>
        <v>9000000</v>
      </c>
    </row>
    <row r="432" spans="1:9" x14ac:dyDescent="0.25">
      <c r="A432" s="98">
        <v>417</v>
      </c>
      <c r="B432" s="444">
        <v>52810055330031</v>
      </c>
      <c r="C432" s="447" t="s">
        <v>587</v>
      </c>
      <c r="D432" s="421">
        <v>0</v>
      </c>
      <c r="E432" s="421"/>
      <c r="F432" s="421">
        <f t="shared" si="6"/>
        <v>0</v>
      </c>
      <c r="G432" s="421">
        <f>SUMIF('Inc base'!C:C,'BR 2'!B432,'Inc base'!G:G)-F432</f>
        <v>0</v>
      </c>
      <c r="I432" s="440" t="s">
        <v>7923</v>
      </c>
    </row>
    <row r="433" spans="1:9" x14ac:dyDescent="0.25">
      <c r="A433" s="98">
        <v>418</v>
      </c>
      <c r="B433" s="444">
        <v>52810055330062</v>
      </c>
      <c r="C433" s="447" t="s">
        <v>586</v>
      </c>
      <c r="D433" s="421">
        <v>0</v>
      </c>
      <c r="E433" s="421"/>
      <c r="F433" s="421">
        <f t="shared" si="6"/>
        <v>0</v>
      </c>
      <c r="G433" s="421">
        <f>SUMIF('Inc base'!C:C,'BR 2'!B433,'Inc base'!G:G)-F433</f>
        <v>0</v>
      </c>
      <c r="I433" s="440" t="s">
        <v>7923</v>
      </c>
    </row>
    <row r="434" spans="1:9" x14ac:dyDescent="0.25">
      <c r="A434" s="98">
        <v>419</v>
      </c>
      <c r="B434" s="444">
        <v>52203045290017</v>
      </c>
      <c r="C434" s="445" t="s">
        <v>815</v>
      </c>
      <c r="D434" s="421">
        <v>12000000</v>
      </c>
      <c r="E434" s="421"/>
      <c r="F434" s="421">
        <f t="shared" si="6"/>
        <v>12000000</v>
      </c>
      <c r="G434" s="421">
        <f>SUMIF('Inc base'!C:C,'BR 2'!B434,'Inc base'!G:G)-F434</f>
        <v>-7000000</v>
      </c>
    </row>
    <row r="435" spans="1:9" x14ac:dyDescent="0.25">
      <c r="A435" s="98">
        <v>420</v>
      </c>
      <c r="B435" s="444">
        <v>61505055340044</v>
      </c>
      <c r="C435" s="447" t="s">
        <v>598</v>
      </c>
      <c r="D435" s="421">
        <v>0</v>
      </c>
      <c r="E435" s="421"/>
      <c r="F435" s="421">
        <f t="shared" si="6"/>
        <v>0</v>
      </c>
      <c r="G435" s="421">
        <f>SUMIF('Inc base'!C:C,'BR 2'!B435,'Inc base'!G:G)-F435</f>
        <v>0</v>
      </c>
      <c r="I435" s="440" t="s">
        <v>7923</v>
      </c>
    </row>
    <row r="436" spans="1:9" x14ac:dyDescent="0.25">
      <c r="A436" s="98">
        <v>421</v>
      </c>
      <c r="B436" s="444">
        <v>41310985290051</v>
      </c>
      <c r="C436" s="447" t="s">
        <v>179</v>
      </c>
      <c r="D436" s="421">
        <v>0</v>
      </c>
      <c r="E436" s="421"/>
      <c r="F436" s="421">
        <f t="shared" si="6"/>
        <v>0</v>
      </c>
      <c r="G436" s="421">
        <f>SUMIF('Inc base'!C:C,'BR 2'!B436,'Inc base'!G:G)-F436</f>
        <v>0</v>
      </c>
      <c r="I436" s="440" t="s">
        <v>7923</v>
      </c>
    </row>
    <row r="437" spans="1:9" x14ac:dyDescent="0.25">
      <c r="A437" s="98">
        <v>422</v>
      </c>
      <c r="B437" s="444">
        <v>62801055300026</v>
      </c>
      <c r="C437" s="445" t="s">
        <v>467</v>
      </c>
      <c r="D437" s="421">
        <v>12000000</v>
      </c>
      <c r="E437" s="421"/>
      <c r="F437" s="421">
        <f t="shared" si="6"/>
        <v>12000000</v>
      </c>
      <c r="G437" s="421">
        <f>SUMIF('Inc base'!C:C,'BR 2'!B437,'Inc base'!G:G)-F437</f>
        <v>12000000</v>
      </c>
    </row>
    <row r="438" spans="1:9" x14ac:dyDescent="0.25">
      <c r="A438" s="98">
        <v>423</v>
      </c>
      <c r="B438" s="444">
        <v>32210881080054</v>
      </c>
      <c r="C438" s="445" t="s">
        <v>1278</v>
      </c>
      <c r="D438" s="421">
        <v>15000000</v>
      </c>
      <c r="E438" s="421"/>
      <c r="F438" s="421">
        <f t="shared" si="6"/>
        <v>15000000</v>
      </c>
      <c r="G438" s="421">
        <f>SUMIF('Inc base'!C:C,'BR 2'!B438,'Inc base'!G:G)-F438</f>
        <v>-4500000</v>
      </c>
    </row>
    <row r="439" spans="1:9" x14ac:dyDescent="0.25">
      <c r="A439" s="98">
        <v>424</v>
      </c>
      <c r="B439" s="444">
        <v>30107911080039</v>
      </c>
      <c r="C439" s="447" t="s">
        <v>968</v>
      </c>
      <c r="D439" s="421">
        <v>0</v>
      </c>
      <c r="E439" s="421"/>
      <c r="F439" s="421">
        <f t="shared" si="6"/>
        <v>0</v>
      </c>
      <c r="G439" s="421">
        <f>SUMIF('Inc base'!C:C,'BR 2'!B439,'Inc base'!G:G)-F439</f>
        <v>0</v>
      </c>
      <c r="I439" s="440" t="s">
        <v>7923</v>
      </c>
    </row>
    <row r="440" spans="1:9" x14ac:dyDescent="0.25">
      <c r="A440" s="98">
        <v>425</v>
      </c>
      <c r="B440" s="444">
        <v>62505055300018</v>
      </c>
      <c r="C440" s="447" t="s">
        <v>863</v>
      </c>
      <c r="D440" s="421">
        <v>0</v>
      </c>
      <c r="E440" s="421"/>
      <c r="F440" s="421">
        <f t="shared" si="6"/>
        <v>0</v>
      </c>
      <c r="G440" s="421">
        <f>SUMIF('Inc base'!C:C,'BR 2'!B440,'Inc base'!G:G)-F440</f>
        <v>0</v>
      </c>
      <c r="I440" s="440" t="s">
        <v>7923</v>
      </c>
    </row>
    <row r="441" spans="1:9" x14ac:dyDescent="0.25">
      <c r="A441" s="98">
        <v>426</v>
      </c>
      <c r="B441" s="444">
        <v>60505055300029</v>
      </c>
      <c r="C441" s="447" t="s">
        <v>818</v>
      </c>
      <c r="D441" s="421">
        <v>0</v>
      </c>
      <c r="E441" s="421"/>
      <c r="F441" s="421">
        <f t="shared" si="6"/>
        <v>0</v>
      </c>
      <c r="G441" s="421">
        <f>SUMIF('Inc base'!C:C,'BR 2'!B441,'Inc base'!G:G)-F441</f>
        <v>0</v>
      </c>
      <c r="I441" s="440" t="s">
        <v>7923</v>
      </c>
    </row>
    <row r="442" spans="1:9" x14ac:dyDescent="0.25">
      <c r="A442" s="98">
        <v>427</v>
      </c>
      <c r="B442" s="444">
        <v>63004055340011</v>
      </c>
      <c r="C442" s="447" t="s">
        <v>62</v>
      </c>
      <c r="D442" s="421">
        <v>0</v>
      </c>
      <c r="E442" s="421"/>
      <c r="F442" s="421">
        <f t="shared" si="6"/>
        <v>0</v>
      </c>
      <c r="G442" s="421">
        <f>SUMIF('Inc base'!C:C,'BR 2'!B442,'Inc base'!G:G)-F442</f>
        <v>0</v>
      </c>
      <c r="I442" s="440" t="s">
        <v>7923</v>
      </c>
    </row>
    <row r="443" spans="1:9" x14ac:dyDescent="0.25">
      <c r="A443" s="98">
        <v>428</v>
      </c>
      <c r="B443" s="444">
        <v>61109055300020</v>
      </c>
      <c r="C443" s="447" t="s">
        <v>68</v>
      </c>
      <c r="D443" s="421">
        <v>0</v>
      </c>
      <c r="E443" s="421"/>
      <c r="F443" s="421">
        <f t="shared" si="6"/>
        <v>0</v>
      </c>
      <c r="G443" s="421">
        <f>SUMIF('Inc base'!C:C,'BR 2'!B443,'Inc base'!G:G)-F443</f>
        <v>0</v>
      </c>
      <c r="I443" s="440" t="s">
        <v>7923</v>
      </c>
    </row>
    <row r="444" spans="1:9" x14ac:dyDescent="0.25">
      <c r="A444" s="98">
        <v>429</v>
      </c>
      <c r="B444" s="444">
        <v>53103045290026</v>
      </c>
      <c r="C444" s="445" t="s">
        <v>638</v>
      </c>
      <c r="D444" s="421">
        <v>12000000</v>
      </c>
      <c r="E444" s="421"/>
      <c r="F444" s="421">
        <f t="shared" si="6"/>
        <v>12000000</v>
      </c>
      <c r="G444" s="421">
        <f>SUMIF('Inc base'!C:C,'BR 2'!B444,'Inc base'!G:G)-F444</f>
        <v>3000000</v>
      </c>
    </row>
    <row r="445" spans="1:9" x14ac:dyDescent="0.25">
      <c r="A445" s="98">
        <v>430</v>
      </c>
      <c r="B445" s="444">
        <v>50610015290029</v>
      </c>
      <c r="C445" s="445" t="s">
        <v>661</v>
      </c>
      <c r="D445" s="421">
        <v>12000000</v>
      </c>
      <c r="E445" s="421"/>
      <c r="F445" s="421">
        <f t="shared" si="6"/>
        <v>12000000</v>
      </c>
      <c r="G445" s="421">
        <f>SUMIF('Inc base'!C:C,'BR 2'!B445,'Inc base'!G:G)-F445</f>
        <v>0</v>
      </c>
    </row>
    <row r="446" spans="1:9" x14ac:dyDescent="0.25">
      <c r="A446" s="98">
        <v>431</v>
      </c>
      <c r="B446" s="444">
        <v>51208065290020</v>
      </c>
      <c r="C446" s="445" t="s">
        <v>662</v>
      </c>
      <c r="D446" s="421">
        <v>12000000</v>
      </c>
      <c r="E446" s="421"/>
      <c r="F446" s="421">
        <f t="shared" si="6"/>
        <v>12000000</v>
      </c>
      <c r="G446" s="421">
        <f>SUMIF('Inc base'!C:C,'BR 2'!B446,'Inc base'!G:G)-F446</f>
        <v>2000000</v>
      </c>
    </row>
    <row r="447" spans="1:9" x14ac:dyDescent="0.25">
      <c r="A447" s="98">
        <v>432</v>
      </c>
      <c r="B447" s="444">
        <v>60910025290019</v>
      </c>
      <c r="C447" s="445" t="s">
        <v>660</v>
      </c>
      <c r="D447" s="421">
        <v>12000000</v>
      </c>
      <c r="E447" s="421"/>
      <c r="F447" s="421">
        <f t="shared" si="6"/>
        <v>12000000</v>
      </c>
      <c r="G447" s="421">
        <f>SUMIF('Inc base'!C:C,'BR 2'!B447,'Inc base'!G:G)-F447</f>
        <v>0</v>
      </c>
    </row>
    <row r="448" spans="1:9" x14ac:dyDescent="0.25">
      <c r="A448" s="98">
        <v>433</v>
      </c>
      <c r="B448" s="444">
        <v>62312045320028</v>
      </c>
      <c r="C448" s="447" t="s">
        <v>349</v>
      </c>
      <c r="D448" s="421">
        <v>0</v>
      </c>
      <c r="E448" s="421"/>
      <c r="F448" s="421">
        <f t="shared" si="6"/>
        <v>0</v>
      </c>
      <c r="G448" s="421">
        <f>SUMIF('Inc base'!C:C,'BR 2'!B448,'Inc base'!G:G)-F448</f>
        <v>0</v>
      </c>
      <c r="I448" s="440" t="s">
        <v>7923</v>
      </c>
    </row>
    <row r="449" spans="1:9" x14ac:dyDescent="0.25">
      <c r="A449" s="98">
        <v>434</v>
      </c>
      <c r="B449" s="444">
        <v>62809055360077</v>
      </c>
      <c r="C449" s="447" t="s">
        <v>355</v>
      </c>
      <c r="D449" s="421">
        <v>0</v>
      </c>
      <c r="E449" s="421"/>
      <c r="F449" s="421">
        <f t="shared" si="6"/>
        <v>0</v>
      </c>
      <c r="G449" s="421">
        <f>SUMIF('Inc base'!C:C,'BR 2'!B449,'Inc base'!G:G)-F449</f>
        <v>0</v>
      </c>
      <c r="I449" s="440" t="s">
        <v>7923</v>
      </c>
    </row>
    <row r="450" spans="1:9" x14ac:dyDescent="0.25">
      <c r="A450" s="98">
        <v>435</v>
      </c>
      <c r="B450" s="444">
        <v>61810045360039</v>
      </c>
      <c r="C450" s="447" t="s">
        <v>804</v>
      </c>
      <c r="D450" s="421">
        <v>0</v>
      </c>
      <c r="E450" s="421"/>
      <c r="F450" s="421">
        <f t="shared" si="6"/>
        <v>0</v>
      </c>
      <c r="G450" s="421">
        <f>SUMIF('Inc base'!C:C,'BR 2'!B450,'Inc base'!G:G)-F450</f>
        <v>0</v>
      </c>
      <c r="I450" s="440" t="s">
        <v>7923</v>
      </c>
    </row>
    <row r="451" spans="1:9" x14ac:dyDescent="0.25">
      <c r="A451" s="98">
        <v>436</v>
      </c>
      <c r="B451" s="444">
        <v>42109941130011</v>
      </c>
      <c r="C451" s="445" t="s">
        <v>5093</v>
      </c>
      <c r="D451" s="421">
        <v>12000000</v>
      </c>
      <c r="E451" s="421"/>
      <c r="F451" s="421">
        <f t="shared" si="6"/>
        <v>12000000</v>
      </c>
      <c r="G451" s="421">
        <f>SUMIF('Inc base'!C:C,'BR 2'!B451,'Inc base'!G:G)-F451</f>
        <v>-7000000</v>
      </c>
    </row>
    <row r="452" spans="1:9" x14ac:dyDescent="0.25">
      <c r="A452" s="98">
        <v>437</v>
      </c>
      <c r="B452" s="444">
        <v>61811055360039</v>
      </c>
      <c r="C452" s="445" t="s">
        <v>208</v>
      </c>
      <c r="D452" s="421">
        <v>15000000</v>
      </c>
      <c r="E452" s="421"/>
      <c r="F452" s="421">
        <f t="shared" si="6"/>
        <v>15000000</v>
      </c>
      <c r="G452" s="421">
        <f>SUMIF('Inc base'!C:C,'BR 2'!B452,'Inc base'!G:G)-F452</f>
        <v>7500000</v>
      </c>
    </row>
    <row r="453" spans="1:9" x14ac:dyDescent="0.25">
      <c r="A453" s="98">
        <v>438</v>
      </c>
      <c r="B453" s="444">
        <v>61104055370017</v>
      </c>
      <c r="C453" s="445" t="s">
        <v>684</v>
      </c>
      <c r="D453" s="421">
        <v>12000000</v>
      </c>
      <c r="E453" s="421"/>
      <c r="F453" s="421">
        <f t="shared" si="6"/>
        <v>12000000</v>
      </c>
      <c r="G453" s="421">
        <f>SUMIF('Inc base'!C:C,'BR 2'!B453,'Inc base'!G:G)-F453</f>
        <v>15000000</v>
      </c>
    </row>
    <row r="454" spans="1:9" x14ac:dyDescent="0.25">
      <c r="A454" s="98">
        <v>439</v>
      </c>
      <c r="B454" s="444">
        <v>52901046290028</v>
      </c>
      <c r="C454" s="447" t="s">
        <v>242</v>
      </c>
      <c r="D454" s="421">
        <v>0</v>
      </c>
      <c r="E454" s="421"/>
      <c r="F454" s="421">
        <f t="shared" si="6"/>
        <v>0</v>
      </c>
      <c r="G454" s="421">
        <f>SUMIF('Inc base'!C:C,'BR 2'!B454,'Inc base'!G:G)-F454</f>
        <v>0</v>
      </c>
      <c r="I454" s="440" t="s">
        <v>7923</v>
      </c>
    </row>
    <row r="455" spans="1:9" x14ac:dyDescent="0.25">
      <c r="A455" s="98">
        <v>440</v>
      </c>
      <c r="B455" s="444">
        <v>40204965300025</v>
      </c>
      <c r="C455" s="447" t="s">
        <v>845</v>
      </c>
      <c r="D455" s="421">
        <v>0</v>
      </c>
      <c r="E455" s="421"/>
      <c r="F455" s="421">
        <f t="shared" si="6"/>
        <v>0</v>
      </c>
      <c r="G455" s="421">
        <f>SUMIF('Inc base'!C:C,'BR 2'!B455,'Inc base'!G:G)-F455</f>
        <v>0</v>
      </c>
      <c r="I455" s="440" t="s">
        <v>7923</v>
      </c>
    </row>
    <row r="456" spans="1:9" x14ac:dyDescent="0.25">
      <c r="A456" s="98">
        <v>441</v>
      </c>
      <c r="B456" s="444">
        <v>30302901090029</v>
      </c>
      <c r="C456" s="445" t="s">
        <v>631</v>
      </c>
      <c r="D456" s="421">
        <v>12000000</v>
      </c>
      <c r="E456" s="421"/>
      <c r="F456" s="421">
        <f t="shared" si="6"/>
        <v>12000000</v>
      </c>
      <c r="G456" s="421">
        <f>SUMIF('Inc base'!C:C,'BR 2'!B456,'Inc base'!G:G)-F456</f>
        <v>12000000</v>
      </c>
    </row>
    <row r="457" spans="1:9" x14ac:dyDescent="0.25">
      <c r="A457" s="98">
        <v>442</v>
      </c>
      <c r="B457" s="444">
        <v>51409025310046</v>
      </c>
      <c r="C457" s="445" t="s">
        <v>692</v>
      </c>
      <c r="D457" s="421">
        <v>12000000</v>
      </c>
      <c r="E457" s="421"/>
      <c r="F457" s="421">
        <f t="shared" si="6"/>
        <v>12000000</v>
      </c>
      <c r="G457" s="421">
        <f>SUMIF('Inc base'!C:C,'BR 2'!B457,'Inc base'!G:G)-F457</f>
        <v>-7300000</v>
      </c>
    </row>
    <row r="458" spans="1:9" x14ac:dyDescent="0.25">
      <c r="A458" s="98">
        <v>443</v>
      </c>
      <c r="B458" s="444">
        <v>62801055320037</v>
      </c>
      <c r="C458" s="445" t="s">
        <v>332</v>
      </c>
      <c r="D458" s="421">
        <v>15000000</v>
      </c>
      <c r="E458" s="421"/>
      <c r="F458" s="421">
        <f t="shared" si="6"/>
        <v>15000000</v>
      </c>
      <c r="G458" s="421">
        <f>SUMIF('Inc base'!C:C,'BR 2'!B458,'Inc base'!G:G)-F458</f>
        <v>15000000</v>
      </c>
    </row>
    <row r="459" spans="1:9" x14ac:dyDescent="0.25">
      <c r="A459" s="98">
        <v>444</v>
      </c>
      <c r="B459" s="444">
        <v>60503047120048</v>
      </c>
      <c r="C459" s="447" t="s">
        <v>526</v>
      </c>
      <c r="D459" s="421">
        <v>0</v>
      </c>
      <c r="E459" s="421"/>
      <c r="F459" s="421">
        <f t="shared" si="6"/>
        <v>0</v>
      </c>
      <c r="G459" s="421">
        <f>SUMIF('Inc base'!C:C,'BR 2'!B459,'Inc base'!G:G)-F459</f>
        <v>0</v>
      </c>
      <c r="I459" s="440" t="s">
        <v>7923</v>
      </c>
    </row>
    <row r="460" spans="1:9" x14ac:dyDescent="0.25">
      <c r="A460" s="98">
        <v>445</v>
      </c>
      <c r="B460" s="444">
        <v>41506941010025</v>
      </c>
      <c r="C460" s="445" t="s">
        <v>792</v>
      </c>
      <c r="D460" s="421">
        <v>12000000</v>
      </c>
      <c r="E460" s="421"/>
      <c r="F460" s="421">
        <f t="shared" si="6"/>
        <v>12000000</v>
      </c>
      <c r="G460" s="421">
        <f>SUMIF('Inc base'!C:C,'BR 2'!B460,'Inc base'!G:G)-F460</f>
        <v>9000000</v>
      </c>
    </row>
    <row r="461" spans="1:9" x14ac:dyDescent="0.25">
      <c r="A461" s="98">
        <v>446</v>
      </c>
      <c r="B461" s="444">
        <v>43010841140033</v>
      </c>
      <c r="C461" s="445" t="s">
        <v>1252</v>
      </c>
      <c r="D461" s="421">
        <v>15000000</v>
      </c>
      <c r="E461" s="421"/>
      <c r="F461" s="421">
        <f t="shared" si="6"/>
        <v>15000000</v>
      </c>
      <c r="G461" s="421">
        <f>SUMIF('Inc base'!C:C,'BR 2'!B461,'Inc base'!G:G)-F461</f>
        <v>18000000</v>
      </c>
    </row>
    <row r="462" spans="1:9" x14ac:dyDescent="0.25">
      <c r="A462" s="98">
        <v>447</v>
      </c>
      <c r="B462" s="444">
        <v>51610055350061</v>
      </c>
      <c r="C462" s="447" t="s">
        <v>343</v>
      </c>
      <c r="D462" s="421">
        <v>0</v>
      </c>
      <c r="E462" s="421"/>
      <c r="F462" s="421">
        <f t="shared" si="6"/>
        <v>0</v>
      </c>
      <c r="G462" s="421">
        <f>SUMIF('Inc base'!C:C,'BR 2'!B462,'Inc base'!G:G)-F462</f>
        <v>0</v>
      </c>
      <c r="I462" s="440" t="s">
        <v>7923</v>
      </c>
    </row>
    <row r="463" spans="1:9" x14ac:dyDescent="0.25">
      <c r="A463" s="98">
        <v>448</v>
      </c>
      <c r="B463" s="444">
        <v>51808045260069</v>
      </c>
      <c r="C463" s="445" t="s">
        <v>673</v>
      </c>
      <c r="D463" s="421">
        <v>12000000</v>
      </c>
      <c r="E463" s="421"/>
      <c r="F463" s="421">
        <f t="shared" si="6"/>
        <v>12000000</v>
      </c>
      <c r="G463" s="421">
        <f>SUMIF('Inc base'!C:C,'BR 2'!B463,'Inc base'!G:G)-F463</f>
        <v>12500000</v>
      </c>
    </row>
    <row r="464" spans="1:9" x14ac:dyDescent="0.25">
      <c r="A464" s="98">
        <v>449</v>
      </c>
      <c r="B464" s="444">
        <v>61402055300015</v>
      </c>
      <c r="C464" s="445" t="s">
        <v>160</v>
      </c>
      <c r="D464" s="421">
        <v>15000000</v>
      </c>
      <c r="E464" s="421"/>
      <c r="F464" s="421">
        <f t="shared" si="6"/>
        <v>15000000</v>
      </c>
      <c r="G464" s="421">
        <f>SUMIF('Inc base'!C:C,'BR 2'!B464,'Inc base'!G:G)-F464</f>
        <v>8000000</v>
      </c>
    </row>
    <row r="465" spans="1:9" x14ac:dyDescent="0.25">
      <c r="A465" s="98">
        <v>450</v>
      </c>
      <c r="B465" s="444">
        <v>40902931050049</v>
      </c>
      <c r="C465" s="447" t="s">
        <v>443</v>
      </c>
      <c r="D465" s="421">
        <v>0</v>
      </c>
      <c r="E465" s="421"/>
      <c r="F465" s="421">
        <f t="shared" si="6"/>
        <v>0</v>
      </c>
      <c r="G465" s="421">
        <f>SUMIF('Inc base'!C:C,'BR 2'!B465,'Inc base'!G:G)-F465</f>
        <v>0</v>
      </c>
      <c r="I465" s="440" t="s">
        <v>7923</v>
      </c>
    </row>
    <row r="466" spans="1:9" x14ac:dyDescent="0.25">
      <c r="A466" s="98">
        <v>451</v>
      </c>
      <c r="B466" s="444">
        <v>41810891140100</v>
      </c>
      <c r="C466" s="445" t="s">
        <v>633</v>
      </c>
      <c r="D466" s="421">
        <v>12000000</v>
      </c>
      <c r="E466" s="421"/>
      <c r="F466" s="421">
        <f t="shared" si="6"/>
        <v>12000000</v>
      </c>
      <c r="G466" s="421">
        <f>SUMIF('Inc base'!C:C,'BR 2'!B466,'Inc base'!G:G)-F466</f>
        <v>9000000</v>
      </c>
    </row>
    <row r="467" spans="1:9" x14ac:dyDescent="0.25">
      <c r="A467" s="98">
        <v>452</v>
      </c>
      <c r="B467" s="444">
        <v>50408015270037</v>
      </c>
      <c r="C467" s="447" t="s">
        <v>654</v>
      </c>
      <c r="D467" s="421">
        <v>0</v>
      </c>
      <c r="E467" s="421"/>
      <c r="F467" s="421">
        <f t="shared" si="6"/>
        <v>0</v>
      </c>
      <c r="G467" s="421">
        <f>SUMIF('Inc base'!C:C,'BR 2'!B467,'Inc base'!G:G)-F467</f>
        <v>0</v>
      </c>
      <c r="I467" s="440" t="s">
        <v>7923</v>
      </c>
    </row>
    <row r="468" spans="1:9" x14ac:dyDescent="0.25">
      <c r="A468" s="98">
        <v>453</v>
      </c>
      <c r="B468" s="444">
        <v>41711861140017</v>
      </c>
      <c r="C468" s="445" t="s">
        <v>780</v>
      </c>
      <c r="D468" s="421">
        <v>12000000</v>
      </c>
      <c r="E468" s="421"/>
      <c r="F468" s="421">
        <f t="shared" si="6"/>
        <v>12000000</v>
      </c>
      <c r="G468" s="421">
        <f>SUMIF('Inc base'!C:C,'BR 2'!B468,'Inc base'!G:G)-F468</f>
        <v>10500000</v>
      </c>
    </row>
    <row r="469" spans="1:9" x14ac:dyDescent="0.25">
      <c r="A469" s="98">
        <v>454</v>
      </c>
      <c r="B469" s="444">
        <v>40103935260021</v>
      </c>
      <c r="C469" s="445" t="s">
        <v>775</v>
      </c>
      <c r="D469" s="421">
        <v>12000000</v>
      </c>
      <c r="E469" s="421"/>
      <c r="F469" s="421">
        <f t="shared" si="6"/>
        <v>12000000</v>
      </c>
      <c r="G469" s="421">
        <f>SUMIF('Inc base'!C:C,'BR 2'!B469,'Inc base'!G:G)-F469</f>
        <v>12000000</v>
      </c>
    </row>
    <row r="470" spans="1:9" x14ac:dyDescent="0.25">
      <c r="A470" s="98">
        <v>455</v>
      </c>
      <c r="B470" s="444">
        <v>42610986130071</v>
      </c>
      <c r="C470" s="445" t="s">
        <v>834</v>
      </c>
      <c r="D470" s="421">
        <v>12000000</v>
      </c>
      <c r="E470" s="421"/>
      <c r="F470" s="421">
        <f t="shared" ref="F470:F533" si="7">(D470+E470)</f>
        <v>12000000</v>
      </c>
      <c r="G470" s="421">
        <f>SUMIF('Inc base'!C:C,'BR 2'!B470,'Inc base'!G:G)-F470</f>
        <v>15000000</v>
      </c>
    </row>
    <row r="471" spans="1:9" x14ac:dyDescent="0.25">
      <c r="A471" s="98">
        <v>456</v>
      </c>
      <c r="B471" s="444">
        <v>42006931140011</v>
      </c>
      <c r="C471" s="447" t="s">
        <v>570</v>
      </c>
      <c r="D471" s="421">
        <v>0</v>
      </c>
      <c r="E471" s="421"/>
      <c r="F471" s="421">
        <f t="shared" si="7"/>
        <v>0</v>
      </c>
      <c r="G471" s="421">
        <f>SUMIF('Inc base'!C:C,'BR 2'!B471,'Inc base'!G:G)-F471</f>
        <v>0</v>
      </c>
      <c r="I471" s="440" t="s">
        <v>7923</v>
      </c>
    </row>
    <row r="472" spans="1:9" x14ac:dyDescent="0.25">
      <c r="A472" s="98">
        <v>457</v>
      </c>
      <c r="B472" s="444">
        <v>62702055350016</v>
      </c>
      <c r="C472" s="445" t="s">
        <v>387</v>
      </c>
      <c r="D472" s="421">
        <v>12000000</v>
      </c>
      <c r="E472" s="421"/>
      <c r="F472" s="421">
        <f t="shared" si="7"/>
        <v>12000000</v>
      </c>
      <c r="G472" s="421">
        <f>SUMIF('Inc base'!C:C,'BR 2'!B472,'Inc base'!G:G)-F472</f>
        <v>9000000</v>
      </c>
    </row>
    <row r="473" spans="1:9" x14ac:dyDescent="0.25">
      <c r="A473" s="98">
        <v>458</v>
      </c>
      <c r="B473" s="444">
        <v>52201055300016</v>
      </c>
      <c r="C473" s="445" t="s">
        <v>590</v>
      </c>
      <c r="D473" s="421">
        <v>12000000</v>
      </c>
      <c r="E473" s="421"/>
      <c r="F473" s="421">
        <f t="shared" si="7"/>
        <v>12000000</v>
      </c>
      <c r="G473" s="421">
        <f>SUMIF('Inc base'!C:C,'BR 2'!B473,'Inc base'!G:G)-F473</f>
        <v>12000000</v>
      </c>
    </row>
    <row r="474" spans="1:9" x14ac:dyDescent="0.25">
      <c r="A474" s="98">
        <v>459</v>
      </c>
      <c r="B474" s="444">
        <v>61302055360030</v>
      </c>
      <c r="C474" s="445" t="s">
        <v>162</v>
      </c>
      <c r="D474" s="421">
        <v>15000000</v>
      </c>
      <c r="E474" s="421"/>
      <c r="F474" s="421">
        <f t="shared" si="7"/>
        <v>15000000</v>
      </c>
      <c r="G474" s="421">
        <f>SUMIF('Inc base'!C:C,'BR 2'!B474,'Inc base'!G:G)-F474</f>
        <v>15000000</v>
      </c>
    </row>
    <row r="475" spans="1:9" x14ac:dyDescent="0.25">
      <c r="A475" s="98">
        <v>460</v>
      </c>
      <c r="B475" s="444">
        <v>42905941010012</v>
      </c>
      <c r="C475" s="445" t="s">
        <v>58</v>
      </c>
      <c r="D475" s="421">
        <v>15000000</v>
      </c>
      <c r="E475" s="421"/>
      <c r="F475" s="421">
        <f t="shared" si="7"/>
        <v>15000000</v>
      </c>
      <c r="G475" s="421">
        <f>SUMIF('Inc base'!C:C,'BR 2'!B475,'Inc base'!G:G)-F475</f>
        <v>15000000</v>
      </c>
    </row>
    <row r="476" spans="1:9" x14ac:dyDescent="0.25">
      <c r="A476" s="98">
        <v>461</v>
      </c>
      <c r="B476" s="444">
        <v>42711911080051</v>
      </c>
      <c r="C476" s="445" t="s">
        <v>442</v>
      </c>
      <c r="D476" s="421">
        <v>12000000</v>
      </c>
      <c r="E476" s="421"/>
      <c r="F476" s="421">
        <f t="shared" si="7"/>
        <v>12000000</v>
      </c>
      <c r="G476" s="421">
        <f>SUMIF('Inc base'!C:C,'BR 2'!B476,'Inc base'!G:G)-F476</f>
        <v>3000000</v>
      </c>
    </row>
    <row r="477" spans="1:9" x14ac:dyDescent="0.25">
      <c r="A477" s="98">
        <v>462</v>
      </c>
      <c r="B477" s="444">
        <v>40602851140029</v>
      </c>
      <c r="C477" s="445" t="s">
        <v>1261</v>
      </c>
      <c r="D477" s="421">
        <v>15000000</v>
      </c>
      <c r="E477" s="421"/>
      <c r="F477" s="421">
        <f t="shared" si="7"/>
        <v>15000000</v>
      </c>
      <c r="G477" s="421">
        <f>SUMIF('Inc base'!C:C,'BR 2'!B477,'Inc base'!G:G)-F477</f>
        <v>18000000</v>
      </c>
    </row>
    <row r="478" spans="1:9" x14ac:dyDescent="0.25">
      <c r="A478" s="98">
        <v>463</v>
      </c>
      <c r="B478" s="444">
        <v>61905055360028</v>
      </c>
      <c r="C478" s="447" t="s">
        <v>300</v>
      </c>
      <c r="D478" s="421">
        <v>0</v>
      </c>
      <c r="E478" s="421"/>
      <c r="F478" s="421">
        <f t="shared" si="7"/>
        <v>0</v>
      </c>
      <c r="G478" s="421">
        <f>SUMIF('Inc base'!C:C,'BR 2'!B478,'Inc base'!G:G)-F478</f>
        <v>0</v>
      </c>
      <c r="I478" s="440" t="s">
        <v>7923</v>
      </c>
    </row>
    <row r="479" spans="1:9" x14ac:dyDescent="0.25">
      <c r="A479" s="98">
        <v>464</v>
      </c>
      <c r="B479" s="444">
        <v>40812985360011</v>
      </c>
      <c r="C479" s="447" t="s">
        <v>691</v>
      </c>
      <c r="D479" s="421">
        <v>0</v>
      </c>
      <c r="E479" s="421"/>
      <c r="F479" s="421">
        <f t="shared" si="7"/>
        <v>0</v>
      </c>
      <c r="G479" s="421">
        <f>SUMIF('Inc base'!C:C,'BR 2'!B479,'Inc base'!G:G)-F479</f>
        <v>0</v>
      </c>
      <c r="I479" s="440" t="s">
        <v>7923</v>
      </c>
    </row>
    <row r="480" spans="1:9" x14ac:dyDescent="0.25">
      <c r="A480" s="98">
        <v>465</v>
      </c>
      <c r="B480" s="444">
        <v>62112055300012</v>
      </c>
      <c r="C480" s="447" t="s">
        <v>178</v>
      </c>
      <c r="D480" s="421">
        <v>0</v>
      </c>
      <c r="E480" s="421"/>
      <c r="F480" s="421">
        <f t="shared" si="7"/>
        <v>0</v>
      </c>
      <c r="G480" s="421">
        <f>SUMIF('Inc base'!C:C,'BR 2'!B480,'Inc base'!G:G)-F480</f>
        <v>0</v>
      </c>
      <c r="I480" s="440" t="s">
        <v>7923</v>
      </c>
    </row>
    <row r="481" spans="1:9" x14ac:dyDescent="0.25">
      <c r="A481" s="98">
        <v>466</v>
      </c>
      <c r="B481" s="444">
        <v>41908931010035</v>
      </c>
      <c r="C481" s="447" t="s">
        <v>435</v>
      </c>
      <c r="D481" s="421">
        <v>0</v>
      </c>
      <c r="E481" s="421"/>
      <c r="F481" s="421">
        <f t="shared" si="7"/>
        <v>0</v>
      </c>
      <c r="G481" s="421">
        <f>SUMIF('Inc base'!C:C,'BR 2'!B481,'Inc base'!G:G)-F481</f>
        <v>0</v>
      </c>
      <c r="I481" s="440" t="s">
        <v>7923</v>
      </c>
    </row>
    <row r="482" spans="1:9" x14ac:dyDescent="0.25">
      <c r="A482" s="98">
        <v>467</v>
      </c>
      <c r="B482" s="444">
        <v>62109045380022</v>
      </c>
      <c r="C482" s="447" t="s">
        <v>176</v>
      </c>
      <c r="D482" s="421">
        <v>0</v>
      </c>
      <c r="E482" s="421"/>
      <c r="F482" s="421">
        <f t="shared" si="7"/>
        <v>0</v>
      </c>
      <c r="G482" s="421">
        <f>SUMIF('Inc base'!C:C,'BR 2'!B482,'Inc base'!G:G)-F482</f>
        <v>0</v>
      </c>
      <c r="I482" s="440" t="s">
        <v>7923</v>
      </c>
    </row>
    <row r="483" spans="1:9" x14ac:dyDescent="0.25">
      <c r="A483" s="98">
        <v>468</v>
      </c>
      <c r="B483" s="444">
        <v>61909055780042</v>
      </c>
      <c r="C483" s="445" t="s">
        <v>214</v>
      </c>
      <c r="D483" s="421">
        <v>15000000</v>
      </c>
      <c r="E483" s="421"/>
      <c r="F483" s="421">
        <f t="shared" si="7"/>
        <v>15000000</v>
      </c>
      <c r="G483" s="421">
        <f>SUMIF('Inc base'!C:C,'BR 2'!B483,'Inc base'!G:G)-F483</f>
        <v>8500000</v>
      </c>
    </row>
    <row r="484" spans="1:9" x14ac:dyDescent="0.25">
      <c r="A484" s="98">
        <v>469</v>
      </c>
      <c r="B484" s="444">
        <v>62012055300011</v>
      </c>
      <c r="C484" s="447" t="s">
        <v>259</v>
      </c>
      <c r="D484" s="421">
        <v>0</v>
      </c>
      <c r="E484" s="421"/>
      <c r="F484" s="421">
        <f t="shared" si="7"/>
        <v>0</v>
      </c>
      <c r="G484" s="421">
        <f>SUMIF('Inc base'!C:C,'BR 2'!B484,'Inc base'!G:G)-F484</f>
        <v>0</v>
      </c>
      <c r="I484" s="440" t="s">
        <v>7923</v>
      </c>
    </row>
    <row r="485" spans="1:9" x14ac:dyDescent="0.25">
      <c r="A485" s="98">
        <v>470</v>
      </c>
      <c r="B485" s="444">
        <v>61502055320058</v>
      </c>
      <c r="C485" s="447" t="s">
        <v>74</v>
      </c>
      <c r="D485" s="421">
        <v>0</v>
      </c>
      <c r="E485" s="421"/>
      <c r="F485" s="421">
        <f t="shared" si="7"/>
        <v>0</v>
      </c>
      <c r="G485" s="421">
        <f>SUMIF('Inc base'!C:C,'BR 2'!B485,'Inc base'!G:G)-F485</f>
        <v>0</v>
      </c>
      <c r="I485" s="440" t="s">
        <v>7923</v>
      </c>
    </row>
    <row r="486" spans="1:9" x14ac:dyDescent="0.25">
      <c r="A486" s="98">
        <v>471</v>
      </c>
      <c r="B486" s="444">
        <v>41109901110100</v>
      </c>
      <c r="C486" s="447" t="s">
        <v>540</v>
      </c>
      <c r="D486" s="421">
        <v>0</v>
      </c>
      <c r="E486" s="421"/>
      <c r="F486" s="421">
        <f t="shared" si="7"/>
        <v>0</v>
      </c>
      <c r="G486" s="421">
        <f>SUMIF('Inc base'!C:C,'BR 2'!B486,'Inc base'!G:G)-F486</f>
        <v>0</v>
      </c>
      <c r="I486" s="440" t="s">
        <v>7923</v>
      </c>
    </row>
    <row r="487" spans="1:9" x14ac:dyDescent="0.25">
      <c r="A487" s="98">
        <v>472</v>
      </c>
      <c r="B487" s="444">
        <v>61902065290026</v>
      </c>
      <c r="C487" s="447" t="s">
        <v>84</v>
      </c>
      <c r="D487" s="421">
        <v>0</v>
      </c>
      <c r="E487" s="421"/>
      <c r="F487" s="421">
        <f t="shared" si="7"/>
        <v>0</v>
      </c>
      <c r="G487" s="421">
        <f>SUMIF('Inc base'!C:C,'BR 2'!B487,'Inc base'!G:G)-F487</f>
        <v>0</v>
      </c>
      <c r="I487" s="440" t="s">
        <v>7923</v>
      </c>
    </row>
    <row r="488" spans="1:9" x14ac:dyDescent="0.25">
      <c r="A488" s="98">
        <v>473</v>
      </c>
      <c r="B488" s="444">
        <v>62709055340010</v>
      </c>
      <c r="C488" s="447" t="s">
        <v>245</v>
      </c>
      <c r="D488" s="421">
        <v>0</v>
      </c>
      <c r="E488" s="421"/>
      <c r="F488" s="421">
        <f t="shared" si="7"/>
        <v>0</v>
      </c>
      <c r="G488" s="421">
        <f>SUMIF('Inc base'!C:C,'BR 2'!B488,'Inc base'!G:G)-F488</f>
        <v>0</v>
      </c>
      <c r="I488" s="440" t="s">
        <v>7923</v>
      </c>
    </row>
    <row r="489" spans="1:9" x14ac:dyDescent="0.25">
      <c r="A489" s="98">
        <v>474</v>
      </c>
      <c r="B489" s="444">
        <v>41311985290016</v>
      </c>
      <c r="C489" s="445" t="s">
        <v>14</v>
      </c>
      <c r="D489" s="421">
        <v>15000000</v>
      </c>
      <c r="E489" s="421"/>
      <c r="F489" s="421">
        <f t="shared" si="7"/>
        <v>15000000</v>
      </c>
      <c r="G489" s="421">
        <f>SUMIF('Inc base'!C:C,'BR 2'!B489,'Inc base'!G:G)-F489</f>
        <v>15000000</v>
      </c>
    </row>
    <row r="490" spans="1:9" x14ac:dyDescent="0.25">
      <c r="A490" s="98">
        <v>475</v>
      </c>
      <c r="B490" s="444">
        <v>62010045260095</v>
      </c>
      <c r="C490" s="445" t="s">
        <v>707</v>
      </c>
      <c r="D490" s="421">
        <v>12000000</v>
      </c>
      <c r="E490" s="421"/>
      <c r="F490" s="421">
        <f t="shared" si="7"/>
        <v>12000000</v>
      </c>
      <c r="G490" s="421">
        <f>SUMIF('Inc base'!C:C,'BR 2'!B490,'Inc base'!G:G)-F490</f>
        <v>12000000</v>
      </c>
    </row>
    <row r="491" spans="1:9" x14ac:dyDescent="0.25">
      <c r="A491" s="98">
        <v>476</v>
      </c>
      <c r="B491" s="444">
        <v>50507055300011</v>
      </c>
      <c r="C491" s="445" t="s">
        <v>606</v>
      </c>
      <c r="D491" s="421">
        <v>12000000</v>
      </c>
      <c r="E491" s="421"/>
      <c r="F491" s="421">
        <f t="shared" si="7"/>
        <v>12000000</v>
      </c>
      <c r="G491" s="421">
        <f>SUMIF('Inc base'!C:C,'BR 2'!B491,'Inc base'!G:G)-F491</f>
        <v>-6000000</v>
      </c>
    </row>
    <row r="492" spans="1:9" x14ac:dyDescent="0.25">
      <c r="A492" s="98">
        <v>477</v>
      </c>
      <c r="B492" s="444">
        <v>62111055300019</v>
      </c>
      <c r="C492" s="447" t="s">
        <v>260</v>
      </c>
      <c r="D492" s="421">
        <v>0</v>
      </c>
      <c r="E492" s="421"/>
      <c r="F492" s="421">
        <f t="shared" si="7"/>
        <v>0</v>
      </c>
      <c r="G492" s="421">
        <f>SUMIF('Inc base'!C:C,'BR 2'!B492,'Inc base'!G:G)-F492</f>
        <v>0</v>
      </c>
      <c r="I492" s="440" t="s">
        <v>7923</v>
      </c>
    </row>
    <row r="493" spans="1:9" x14ac:dyDescent="0.25">
      <c r="A493" s="98">
        <v>478</v>
      </c>
      <c r="B493" s="444">
        <v>40308885310028</v>
      </c>
      <c r="C493" s="447" t="s">
        <v>869</v>
      </c>
      <c r="D493" s="421">
        <v>0</v>
      </c>
      <c r="E493" s="421"/>
      <c r="F493" s="421">
        <f t="shared" si="7"/>
        <v>0</v>
      </c>
      <c r="G493" s="421">
        <f>SUMIF('Inc base'!C:C,'BR 2'!B493,'Inc base'!G:G)-F493</f>
        <v>3000000</v>
      </c>
      <c r="I493" s="440" t="s">
        <v>7923</v>
      </c>
    </row>
    <row r="494" spans="1:9" x14ac:dyDescent="0.25">
      <c r="A494" s="98">
        <v>479</v>
      </c>
      <c r="B494" s="444">
        <v>42608851140078</v>
      </c>
      <c r="C494" s="445" t="s">
        <v>671</v>
      </c>
      <c r="D494" s="421">
        <v>12000000</v>
      </c>
      <c r="E494" s="421"/>
      <c r="F494" s="421">
        <f t="shared" si="7"/>
        <v>12000000</v>
      </c>
      <c r="G494" s="421">
        <f>SUMIF('Inc base'!C:C,'BR 2'!B494,'Inc base'!G:G)-F494</f>
        <v>10286000</v>
      </c>
    </row>
    <row r="495" spans="1:9" x14ac:dyDescent="0.25">
      <c r="A495" s="98">
        <v>480</v>
      </c>
      <c r="B495" s="444">
        <v>51502065350028</v>
      </c>
      <c r="C495" s="447" t="s">
        <v>310</v>
      </c>
      <c r="D495" s="421">
        <v>0</v>
      </c>
      <c r="E495" s="421"/>
      <c r="F495" s="421">
        <f t="shared" si="7"/>
        <v>0</v>
      </c>
      <c r="G495" s="421">
        <f>SUMIF('Inc base'!C:C,'BR 2'!B495,'Inc base'!G:G)-F495</f>
        <v>0</v>
      </c>
      <c r="I495" s="440" t="s">
        <v>7923</v>
      </c>
    </row>
    <row r="496" spans="1:9" x14ac:dyDescent="0.25">
      <c r="A496" s="98">
        <v>481</v>
      </c>
      <c r="B496" s="444">
        <v>51412035300011</v>
      </c>
      <c r="C496" s="445" t="s">
        <v>854</v>
      </c>
      <c r="D496" s="421">
        <v>12000000</v>
      </c>
      <c r="E496" s="421"/>
      <c r="F496" s="421">
        <f t="shared" si="7"/>
        <v>12000000</v>
      </c>
      <c r="G496" s="421">
        <f>SUMIF('Inc base'!C:C,'BR 2'!B496,'Inc base'!G:G)-F496</f>
        <v>0</v>
      </c>
    </row>
    <row r="497" spans="1:9" x14ac:dyDescent="0.25">
      <c r="A497" s="98">
        <v>482</v>
      </c>
      <c r="B497" s="444">
        <v>31407921120017</v>
      </c>
      <c r="C497" s="447" t="s">
        <v>1242</v>
      </c>
      <c r="D497" s="421">
        <v>0</v>
      </c>
      <c r="E497" s="421"/>
      <c r="F497" s="421">
        <f t="shared" si="7"/>
        <v>0</v>
      </c>
      <c r="G497" s="421">
        <f>SUMIF('Inc base'!C:C,'BR 2'!B497,'Inc base'!G:G)-F497</f>
        <v>0</v>
      </c>
      <c r="I497" s="440" t="s">
        <v>7923</v>
      </c>
    </row>
    <row r="498" spans="1:9" x14ac:dyDescent="0.25">
      <c r="A498" s="98">
        <v>483</v>
      </c>
      <c r="B498" s="444">
        <v>32809995710034</v>
      </c>
      <c r="C498" s="445" t="s">
        <v>773</v>
      </c>
      <c r="D498" s="421">
        <v>12000000</v>
      </c>
      <c r="E498" s="421"/>
      <c r="F498" s="421">
        <f t="shared" si="7"/>
        <v>12000000</v>
      </c>
      <c r="G498" s="421">
        <f>SUMIF('Inc base'!C:C,'BR 2'!B498,'Inc base'!G:G)-F498</f>
        <v>-6000000</v>
      </c>
    </row>
    <row r="499" spans="1:9" x14ac:dyDescent="0.25">
      <c r="A499" s="98">
        <v>484</v>
      </c>
      <c r="B499" s="444">
        <v>42209975310037</v>
      </c>
      <c r="C499" s="445" t="s">
        <v>641</v>
      </c>
      <c r="D499" s="421">
        <v>12000000</v>
      </c>
      <c r="E499" s="421"/>
      <c r="F499" s="421">
        <f t="shared" si="7"/>
        <v>12000000</v>
      </c>
      <c r="G499" s="421">
        <f>SUMIF('Inc base'!C:C,'BR 2'!B499,'Inc base'!G:G)-F499</f>
        <v>0</v>
      </c>
    </row>
    <row r="500" spans="1:9" x14ac:dyDescent="0.25">
      <c r="A500" s="98">
        <v>485</v>
      </c>
      <c r="B500" s="444">
        <v>41609822580041</v>
      </c>
      <c r="C500" s="445" t="s">
        <v>821</v>
      </c>
      <c r="D500" s="421">
        <v>12000000</v>
      </c>
      <c r="E500" s="421"/>
      <c r="F500" s="421">
        <f t="shared" si="7"/>
        <v>12000000</v>
      </c>
      <c r="G500" s="421">
        <f>SUMIF('Inc base'!C:C,'BR 2'!B500,'Inc base'!G:G)-F500</f>
        <v>9003000</v>
      </c>
    </row>
    <row r="501" spans="1:9" x14ac:dyDescent="0.25">
      <c r="A501" s="98">
        <v>486</v>
      </c>
      <c r="B501" s="444">
        <v>60512016500031</v>
      </c>
      <c r="C501" s="447" t="s">
        <v>574</v>
      </c>
      <c r="D501" s="421">
        <v>0</v>
      </c>
      <c r="E501" s="421"/>
      <c r="F501" s="421">
        <f t="shared" si="7"/>
        <v>0</v>
      </c>
      <c r="G501" s="421">
        <f>SUMIF('Inc base'!C:C,'BR 2'!B501,'Inc base'!G:G)-F501</f>
        <v>0</v>
      </c>
      <c r="I501" s="440" t="s">
        <v>7923</v>
      </c>
    </row>
    <row r="502" spans="1:9" x14ac:dyDescent="0.25">
      <c r="A502" s="98">
        <v>487</v>
      </c>
      <c r="B502" s="444">
        <v>51912045300013</v>
      </c>
      <c r="C502" s="447" t="s">
        <v>767</v>
      </c>
      <c r="D502" s="421">
        <v>0</v>
      </c>
      <c r="E502" s="421"/>
      <c r="F502" s="421">
        <f t="shared" si="7"/>
        <v>0</v>
      </c>
      <c r="G502" s="421">
        <f>SUMIF('Inc base'!C:C,'BR 2'!B502,'Inc base'!G:G)-F502</f>
        <v>0</v>
      </c>
      <c r="I502" s="440" t="s">
        <v>7923</v>
      </c>
    </row>
    <row r="503" spans="1:9" x14ac:dyDescent="0.25">
      <c r="A503" s="98">
        <v>488</v>
      </c>
      <c r="B503" s="444">
        <v>32406995300023</v>
      </c>
      <c r="C503" s="445" t="s">
        <v>1289</v>
      </c>
      <c r="D503" s="421">
        <v>15000000</v>
      </c>
      <c r="E503" s="421"/>
      <c r="F503" s="421">
        <f t="shared" si="7"/>
        <v>15000000</v>
      </c>
      <c r="G503" s="421">
        <f>SUMIF('Inc base'!C:C,'BR 2'!B503,'Inc base'!G:G)-F503</f>
        <v>18000000</v>
      </c>
    </row>
    <row r="504" spans="1:9" x14ac:dyDescent="0.25">
      <c r="A504" s="98">
        <v>489</v>
      </c>
      <c r="B504" s="444">
        <v>60110065780055</v>
      </c>
      <c r="C504" s="445" t="s">
        <v>22</v>
      </c>
      <c r="D504" s="421">
        <v>15000000</v>
      </c>
      <c r="E504" s="421"/>
      <c r="F504" s="421">
        <f t="shared" si="7"/>
        <v>15000000</v>
      </c>
      <c r="G504" s="421">
        <f>SUMIF('Inc base'!C:C,'BR 2'!B504,'Inc base'!G:G)-F504</f>
        <v>15000000</v>
      </c>
    </row>
    <row r="505" spans="1:9" x14ac:dyDescent="0.25">
      <c r="A505" s="98">
        <v>490</v>
      </c>
      <c r="B505" s="444">
        <v>42402915300015</v>
      </c>
      <c r="C505" s="447" t="s">
        <v>537</v>
      </c>
      <c r="D505" s="421">
        <v>0</v>
      </c>
      <c r="E505" s="421"/>
      <c r="F505" s="421">
        <f t="shared" si="7"/>
        <v>0</v>
      </c>
      <c r="G505" s="421">
        <f>SUMIF('Inc base'!C:C,'BR 2'!B505,'Inc base'!G:G)-F505</f>
        <v>0</v>
      </c>
      <c r="I505" s="440" t="s">
        <v>7923</v>
      </c>
    </row>
    <row r="506" spans="1:9" x14ac:dyDescent="0.25">
      <c r="A506" s="98">
        <v>491</v>
      </c>
      <c r="B506" s="444">
        <v>60409065310031</v>
      </c>
      <c r="C506" s="447" t="s">
        <v>239</v>
      </c>
      <c r="D506" s="421">
        <v>0</v>
      </c>
      <c r="E506" s="421"/>
      <c r="F506" s="421">
        <f t="shared" si="7"/>
        <v>0</v>
      </c>
      <c r="G506" s="421">
        <f>SUMIF('Inc base'!C:C,'BR 2'!B506,'Inc base'!G:G)-F506</f>
        <v>0</v>
      </c>
      <c r="I506" s="440" t="s">
        <v>7923</v>
      </c>
    </row>
    <row r="507" spans="1:9" x14ac:dyDescent="0.25">
      <c r="A507" s="98">
        <v>492</v>
      </c>
      <c r="B507" s="444">
        <v>40508961130010</v>
      </c>
      <c r="C507" s="445" t="s">
        <v>626</v>
      </c>
      <c r="D507" s="421">
        <v>12000000</v>
      </c>
      <c r="E507" s="421"/>
      <c r="F507" s="421">
        <f t="shared" si="7"/>
        <v>12000000</v>
      </c>
      <c r="G507" s="421">
        <f>SUMIF('Inc base'!C:C,'BR 2'!B507,'Inc base'!G:G)-F507</f>
        <v>6000000</v>
      </c>
    </row>
    <row r="508" spans="1:9" x14ac:dyDescent="0.25">
      <c r="A508" s="98">
        <v>493</v>
      </c>
      <c r="B508" s="444">
        <v>41807781110059</v>
      </c>
      <c r="C508" s="445" t="s">
        <v>1290</v>
      </c>
      <c r="D508" s="421">
        <v>15000000</v>
      </c>
      <c r="E508" s="421"/>
      <c r="F508" s="421">
        <f t="shared" si="7"/>
        <v>15000000</v>
      </c>
      <c r="G508" s="421">
        <f>SUMIF('Inc base'!C:C,'BR 2'!B508,'Inc base'!G:G)-F508</f>
        <v>0</v>
      </c>
    </row>
    <row r="509" spans="1:9" x14ac:dyDescent="0.25">
      <c r="A509" s="98">
        <v>494</v>
      </c>
      <c r="B509" s="444">
        <v>41906911080089</v>
      </c>
      <c r="C509" s="445" t="s">
        <v>266</v>
      </c>
      <c r="D509" s="421">
        <v>15000000</v>
      </c>
      <c r="E509" s="421"/>
      <c r="F509" s="421">
        <f t="shared" si="7"/>
        <v>15000000</v>
      </c>
      <c r="G509" s="421">
        <f>SUMIF('Inc base'!C:C,'BR 2'!B509,'Inc base'!G:G)-F509</f>
        <v>8000000</v>
      </c>
    </row>
    <row r="510" spans="1:9" x14ac:dyDescent="0.25">
      <c r="A510" s="98">
        <v>495</v>
      </c>
      <c r="B510" s="444">
        <v>60502055310089</v>
      </c>
      <c r="C510" s="447" t="s">
        <v>237</v>
      </c>
      <c r="D510" s="421">
        <v>0</v>
      </c>
      <c r="E510" s="421"/>
      <c r="F510" s="421">
        <f t="shared" si="7"/>
        <v>0</v>
      </c>
      <c r="G510" s="421">
        <f>SUMIF('Inc base'!C:C,'BR 2'!B510,'Inc base'!G:G)-F510</f>
        <v>0</v>
      </c>
      <c r="I510" s="440" t="s">
        <v>7923</v>
      </c>
    </row>
    <row r="511" spans="1:9" x14ac:dyDescent="0.25">
      <c r="A511" s="98">
        <v>496</v>
      </c>
      <c r="B511" s="444">
        <v>52811055260065</v>
      </c>
      <c r="C511" s="447" t="s">
        <v>348</v>
      </c>
      <c r="D511" s="421">
        <v>0</v>
      </c>
      <c r="E511" s="421"/>
      <c r="F511" s="421">
        <f t="shared" si="7"/>
        <v>0</v>
      </c>
      <c r="G511" s="421">
        <f>SUMIF('Inc base'!C:C,'BR 2'!B511,'Inc base'!G:G)-F511</f>
        <v>0</v>
      </c>
      <c r="I511" s="440" t="s">
        <v>7923</v>
      </c>
    </row>
    <row r="512" spans="1:9" x14ac:dyDescent="0.25">
      <c r="A512" s="98">
        <v>497</v>
      </c>
      <c r="B512" s="444">
        <v>50811025280017</v>
      </c>
      <c r="C512" s="445" t="s">
        <v>836</v>
      </c>
      <c r="D512" s="421">
        <v>12000000</v>
      </c>
      <c r="E512" s="421"/>
      <c r="F512" s="421">
        <f t="shared" si="7"/>
        <v>12000000</v>
      </c>
      <c r="G512" s="421">
        <f>SUMIF('Inc base'!C:C,'BR 2'!B512,'Inc base'!G:G)-F512</f>
        <v>3000000</v>
      </c>
    </row>
    <row r="513" spans="1:9" x14ac:dyDescent="0.25">
      <c r="A513" s="98">
        <v>498</v>
      </c>
      <c r="B513" s="444">
        <v>62901065290019</v>
      </c>
      <c r="C513" s="445" t="s">
        <v>64</v>
      </c>
      <c r="D513" s="421">
        <v>15000000</v>
      </c>
      <c r="E513" s="421"/>
      <c r="F513" s="421">
        <f t="shared" si="7"/>
        <v>15000000</v>
      </c>
      <c r="G513" s="421">
        <f>SUMIF('Inc base'!C:C,'BR 2'!B513,'Inc base'!G:G)-F513</f>
        <v>15000000</v>
      </c>
    </row>
    <row r="514" spans="1:9" x14ac:dyDescent="0.25">
      <c r="A514" s="98">
        <v>499</v>
      </c>
      <c r="B514" s="444">
        <v>41606911110019</v>
      </c>
      <c r="C514" s="447" t="s">
        <v>796</v>
      </c>
      <c r="D514" s="421">
        <v>0</v>
      </c>
      <c r="E514" s="421"/>
      <c r="F514" s="421">
        <f t="shared" si="7"/>
        <v>0</v>
      </c>
      <c r="G514" s="421">
        <f>SUMIF('Inc base'!C:C,'BR 2'!B514,'Inc base'!G:G)-F514</f>
        <v>0</v>
      </c>
      <c r="I514" s="440" t="s">
        <v>7923</v>
      </c>
    </row>
    <row r="515" spans="1:9" x14ac:dyDescent="0.25">
      <c r="A515" s="98">
        <v>500</v>
      </c>
      <c r="B515" s="444">
        <v>40806935380039</v>
      </c>
      <c r="C515" s="447" t="s">
        <v>853</v>
      </c>
      <c r="D515" s="421">
        <v>0</v>
      </c>
      <c r="E515" s="421"/>
      <c r="F515" s="421">
        <f t="shared" si="7"/>
        <v>0</v>
      </c>
      <c r="G515" s="421">
        <f>SUMIF('Inc base'!C:C,'BR 2'!B515,'Inc base'!G:G)-F515</f>
        <v>0</v>
      </c>
      <c r="I515" s="440" t="s">
        <v>7923</v>
      </c>
    </row>
    <row r="516" spans="1:9" x14ac:dyDescent="0.25">
      <c r="A516" s="98">
        <v>501</v>
      </c>
      <c r="B516" s="444">
        <v>30101975300049</v>
      </c>
      <c r="C516" s="445" t="s">
        <v>862</v>
      </c>
      <c r="D516" s="421">
        <v>12000000</v>
      </c>
      <c r="E516" s="421"/>
      <c r="F516" s="421">
        <f t="shared" si="7"/>
        <v>12000000</v>
      </c>
      <c r="G516" s="421">
        <f>SUMIF('Inc base'!C:C,'BR 2'!B516,'Inc base'!G:G)-F516</f>
        <v>9083000</v>
      </c>
    </row>
    <row r="517" spans="1:9" x14ac:dyDescent="0.25">
      <c r="A517" s="98">
        <v>502</v>
      </c>
      <c r="B517" s="444">
        <v>41705933960089</v>
      </c>
      <c r="C517" s="447" t="s">
        <v>568</v>
      </c>
      <c r="D517" s="421">
        <v>0</v>
      </c>
      <c r="E517" s="421"/>
      <c r="F517" s="421">
        <f t="shared" si="7"/>
        <v>0</v>
      </c>
      <c r="G517" s="421">
        <f>SUMIF('Inc base'!C:C,'BR 2'!B517,'Inc base'!G:G)-F517</f>
        <v>0</v>
      </c>
      <c r="I517" s="440" t="s">
        <v>7923</v>
      </c>
    </row>
    <row r="518" spans="1:9" x14ac:dyDescent="0.25">
      <c r="A518" s="98">
        <v>503</v>
      </c>
      <c r="B518" s="444">
        <v>52912055360015</v>
      </c>
      <c r="C518" s="447" t="s">
        <v>312</v>
      </c>
      <c r="D518" s="421">
        <v>0</v>
      </c>
      <c r="E518" s="421"/>
      <c r="F518" s="421">
        <f t="shared" si="7"/>
        <v>0</v>
      </c>
      <c r="G518" s="421">
        <f>SUMIF('Inc base'!C:C,'BR 2'!B518,'Inc base'!G:G)-F518</f>
        <v>0</v>
      </c>
      <c r="I518" s="440" t="s">
        <v>7923</v>
      </c>
    </row>
    <row r="519" spans="1:9" x14ac:dyDescent="0.25">
      <c r="A519" s="98">
        <v>504</v>
      </c>
      <c r="B519" s="444">
        <v>32204951140038</v>
      </c>
      <c r="C519" s="445" t="s">
        <v>640</v>
      </c>
      <c r="D519" s="421">
        <v>12000000</v>
      </c>
      <c r="E519" s="421"/>
      <c r="F519" s="421">
        <f t="shared" si="7"/>
        <v>12000000</v>
      </c>
      <c r="G519" s="421">
        <f>SUMIF('Inc base'!C:C,'BR 2'!B519,'Inc base'!G:G)-F519</f>
        <v>3000000</v>
      </c>
    </row>
    <row r="520" spans="1:9" x14ac:dyDescent="0.25">
      <c r="A520" s="98">
        <v>505</v>
      </c>
      <c r="B520" s="444">
        <v>60606065330052</v>
      </c>
      <c r="C520" s="445" t="s">
        <v>197</v>
      </c>
      <c r="D520" s="421">
        <v>15000000</v>
      </c>
      <c r="E520" s="421"/>
      <c r="F520" s="421">
        <f t="shared" si="7"/>
        <v>15000000</v>
      </c>
      <c r="G520" s="421">
        <f>SUMIF('Inc base'!C:C,'BR 2'!B520,'Inc base'!G:G)-F520</f>
        <v>15000000</v>
      </c>
    </row>
    <row r="521" spans="1:9" x14ac:dyDescent="0.25">
      <c r="A521" s="98">
        <v>506</v>
      </c>
      <c r="B521" s="444">
        <v>63004055780037</v>
      </c>
      <c r="C521" s="447" t="s">
        <v>401</v>
      </c>
      <c r="D521" s="421">
        <v>0</v>
      </c>
      <c r="E521" s="421"/>
      <c r="F521" s="421">
        <f t="shared" si="7"/>
        <v>0</v>
      </c>
      <c r="G521" s="421">
        <f>SUMIF('Inc base'!C:C,'BR 2'!B521,'Inc base'!G:G)-F521</f>
        <v>0</v>
      </c>
      <c r="I521" s="440" t="s">
        <v>7923</v>
      </c>
    </row>
    <row r="522" spans="1:9" x14ac:dyDescent="0.25">
      <c r="A522" s="98">
        <v>507</v>
      </c>
      <c r="B522" s="444">
        <v>62905015320049</v>
      </c>
      <c r="C522" s="445" t="s">
        <v>781</v>
      </c>
      <c r="D522" s="421">
        <v>12000000</v>
      </c>
      <c r="E522" s="421"/>
      <c r="F522" s="421">
        <f t="shared" si="7"/>
        <v>12000000</v>
      </c>
      <c r="G522" s="421">
        <f>SUMIF('Inc base'!C:C,'BR 2'!B522,'Inc base'!G:G)-F522</f>
        <v>3000000</v>
      </c>
    </row>
    <row r="523" spans="1:9" x14ac:dyDescent="0.25">
      <c r="A523" s="98">
        <v>508</v>
      </c>
      <c r="B523" s="444">
        <v>62005006130128</v>
      </c>
      <c r="C523" s="445" t="s">
        <v>833</v>
      </c>
      <c r="D523" s="421">
        <v>12000000</v>
      </c>
      <c r="E523" s="421"/>
      <c r="F523" s="421">
        <f t="shared" si="7"/>
        <v>12000000</v>
      </c>
      <c r="G523" s="421">
        <f>SUMIF('Inc base'!C:C,'BR 2'!B523,'Inc base'!G:G)-F523</f>
        <v>15000000</v>
      </c>
    </row>
    <row r="524" spans="1:9" x14ac:dyDescent="0.25">
      <c r="A524" s="98">
        <v>509</v>
      </c>
      <c r="B524" s="444">
        <v>41501945360013</v>
      </c>
      <c r="C524" s="447" t="s">
        <v>444</v>
      </c>
      <c r="D524" s="421">
        <v>0</v>
      </c>
      <c r="E524" s="421"/>
      <c r="F524" s="421">
        <f t="shared" si="7"/>
        <v>0</v>
      </c>
      <c r="G524" s="421">
        <f>SUMIF('Inc base'!C:C,'BR 2'!B524,'Inc base'!G:G)-F524</f>
        <v>0</v>
      </c>
      <c r="I524" s="440" t="s">
        <v>7923</v>
      </c>
    </row>
    <row r="525" spans="1:9" x14ac:dyDescent="0.25">
      <c r="A525" s="98">
        <v>510</v>
      </c>
      <c r="B525" s="444">
        <v>62807015380015</v>
      </c>
      <c r="C525" s="447" t="s">
        <v>807</v>
      </c>
      <c r="D525" s="421">
        <v>0</v>
      </c>
      <c r="E525" s="421"/>
      <c r="F525" s="421">
        <f t="shared" si="7"/>
        <v>0</v>
      </c>
      <c r="G525" s="421">
        <f>SUMIF('Inc base'!C:C,'BR 2'!B525,'Inc base'!G:G)-F525</f>
        <v>0</v>
      </c>
      <c r="I525" s="440" t="s">
        <v>7923</v>
      </c>
    </row>
    <row r="526" spans="1:9" x14ac:dyDescent="0.25">
      <c r="A526" s="98">
        <v>511</v>
      </c>
      <c r="B526" s="444">
        <v>42907985300014</v>
      </c>
      <c r="C526" s="445" t="s">
        <v>433</v>
      </c>
      <c r="D526" s="421">
        <v>12000000</v>
      </c>
      <c r="E526" s="421"/>
      <c r="F526" s="421">
        <f t="shared" si="7"/>
        <v>12000000</v>
      </c>
      <c r="G526" s="421">
        <f>SUMIF('Inc base'!C:C,'BR 2'!B526,'Inc base'!G:G)-F526</f>
        <v>9000000</v>
      </c>
    </row>
    <row r="527" spans="1:9" x14ac:dyDescent="0.25">
      <c r="A527" s="98">
        <v>512</v>
      </c>
      <c r="B527" s="444">
        <v>42111841140041</v>
      </c>
      <c r="C527" s="445" t="s">
        <v>414</v>
      </c>
      <c r="D527" s="421">
        <v>12000000</v>
      </c>
      <c r="E527" s="421"/>
      <c r="F527" s="421">
        <f t="shared" si="7"/>
        <v>12000000</v>
      </c>
      <c r="G527" s="421">
        <f>SUMIF('Inc base'!C:C,'BR 2'!B527,'Inc base'!G:G)-F527</f>
        <v>12000000</v>
      </c>
    </row>
    <row r="528" spans="1:9" x14ac:dyDescent="0.25">
      <c r="A528" s="98">
        <v>513</v>
      </c>
      <c r="B528" s="444">
        <v>61906046070038</v>
      </c>
      <c r="C528" s="445" t="s">
        <v>585</v>
      </c>
      <c r="D528" s="421">
        <v>12000000</v>
      </c>
      <c r="E528" s="421"/>
      <c r="F528" s="421">
        <f t="shared" si="7"/>
        <v>12000000</v>
      </c>
      <c r="G528" s="421">
        <f>SUMIF('Inc base'!C:C,'BR 2'!B528,'Inc base'!G:G)-F528</f>
        <v>10800000</v>
      </c>
    </row>
    <row r="529" spans="1:9" x14ac:dyDescent="0.25">
      <c r="A529" s="98">
        <v>514</v>
      </c>
      <c r="B529" s="444">
        <v>61509005300029</v>
      </c>
      <c r="C529" s="445" t="s">
        <v>70</v>
      </c>
      <c r="D529" s="421">
        <v>15000000</v>
      </c>
      <c r="E529" s="421"/>
      <c r="F529" s="421">
        <f t="shared" si="7"/>
        <v>15000000</v>
      </c>
      <c r="G529" s="421">
        <f>SUMIF('Inc base'!C:C,'BR 2'!B529,'Inc base'!G:G)-F529</f>
        <v>9000000</v>
      </c>
    </row>
    <row r="530" spans="1:9" x14ac:dyDescent="0.25">
      <c r="A530" s="98">
        <v>515</v>
      </c>
      <c r="B530" s="444">
        <v>61611055350023</v>
      </c>
      <c r="C530" s="447" t="s">
        <v>297</v>
      </c>
      <c r="D530" s="421">
        <v>0</v>
      </c>
      <c r="E530" s="421"/>
      <c r="F530" s="421">
        <f t="shared" si="7"/>
        <v>0</v>
      </c>
      <c r="G530" s="421">
        <f>SUMIF('Inc base'!C:C,'BR 2'!B530,'Inc base'!G:G)-F530</f>
        <v>0</v>
      </c>
      <c r="I530" s="440" t="s">
        <v>7923</v>
      </c>
    </row>
    <row r="531" spans="1:9" x14ac:dyDescent="0.25">
      <c r="A531" s="98">
        <v>516</v>
      </c>
      <c r="B531" s="444">
        <v>52703035270035</v>
      </c>
      <c r="C531" s="447" t="s">
        <v>316</v>
      </c>
      <c r="D531" s="421">
        <v>0</v>
      </c>
      <c r="E531" s="421"/>
      <c r="F531" s="421">
        <f t="shared" si="7"/>
        <v>0</v>
      </c>
      <c r="G531" s="421">
        <f>SUMIF('Inc base'!C:C,'BR 2'!B531,'Inc base'!G:G)-F531</f>
        <v>0</v>
      </c>
      <c r="I531" s="440" t="s">
        <v>7923</v>
      </c>
    </row>
    <row r="532" spans="1:9" x14ac:dyDescent="0.25">
      <c r="A532" s="98">
        <v>517</v>
      </c>
      <c r="B532" s="444">
        <v>60402005350029</v>
      </c>
      <c r="C532" s="447" t="s">
        <v>525</v>
      </c>
      <c r="D532" s="421">
        <v>0</v>
      </c>
      <c r="E532" s="421"/>
      <c r="F532" s="421">
        <f t="shared" si="7"/>
        <v>0</v>
      </c>
      <c r="G532" s="421">
        <f>SUMIF('Inc base'!C:C,'BR 2'!B532,'Inc base'!G:G)-F532</f>
        <v>0</v>
      </c>
      <c r="I532" s="440" t="s">
        <v>7923</v>
      </c>
    </row>
    <row r="533" spans="1:9" x14ac:dyDescent="0.25">
      <c r="A533" s="98">
        <v>518</v>
      </c>
      <c r="B533" s="444">
        <v>62209055300031</v>
      </c>
      <c r="C533" s="447" t="s">
        <v>695</v>
      </c>
      <c r="D533" s="421">
        <v>0</v>
      </c>
      <c r="E533" s="421"/>
      <c r="F533" s="421">
        <f t="shared" si="7"/>
        <v>0</v>
      </c>
      <c r="G533" s="421">
        <f>SUMIF('Inc base'!C:C,'BR 2'!B533,'Inc base'!G:G)-F533</f>
        <v>0</v>
      </c>
      <c r="I533" s="440" t="s">
        <v>7923</v>
      </c>
    </row>
    <row r="534" spans="1:9" x14ac:dyDescent="0.25">
      <c r="A534" s="98">
        <v>519</v>
      </c>
      <c r="B534" s="444">
        <v>42808780920057</v>
      </c>
      <c r="C534" s="445" t="s">
        <v>668</v>
      </c>
      <c r="D534" s="421">
        <v>12000000</v>
      </c>
      <c r="E534" s="421"/>
      <c r="F534" s="421">
        <f t="shared" ref="F534:F597" si="8">(D534+E534)</f>
        <v>12000000</v>
      </c>
      <c r="G534" s="421">
        <f>SUMIF('Inc base'!C:C,'BR 2'!B534,'Inc base'!G:G)-F534</f>
        <v>6035000</v>
      </c>
    </row>
    <row r="535" spans="1:9" x14ac:dyDescent="0.25">
      <c r="A535" s="98">
        <v>520</v>
      </c>
      <c r="B535" s="444">
        <v>42806861140033</v>
      </c>
      <c r="C535" s="445" t="s">
        <v>769</v>
      </c>
      <c r="D535" s="421">
        <v>12000000</v>
      </c>
      <c r="E535" s="421"/>
      <c r="F535" s="421">
        <f t="shared" si="8"/>
        <v>12000000</v>
      </c>
      <c r="G535" s="421">
        <f>SUMIF('Inc base'!C:C,'BR 2'!B535,'Inc base'!G:G)-F535</f>
        <v>3000000</v>
      </c>
    </row>
    <row r="536" spans="1:9" x14ac:dyDescent="0.25">
      <c r="A536" s="98">
        <v>521</v>
      </c>
      <c r="B536" s="444">
        <v>30910961010022</v>
      </c>
      <c r="C536" s="445" t="s">
        <v>837</v>
      </c>
      <c r="D536" s="421">
        <v>12000000</v>
      </c>
      <c r="E536" s="421"/>
      <c r="F536" s="421">
        <f t="shared" si="8"/>
        <v>12000000</v>
      </c>
      <c r="G536" s="421">
        <f>SUMIF('Inc base'!C:C,'BR 2'!B536,'Inc base'!G:G)-F536</f>
        <v>7000000</v>
      </c>
    </row>
    <row r="537" spans="1:9" x14ac:dyDescent="0.25">
      <c r="A537" s="98">
        <v>522</v>
      </c>
      <c r="B537" s="444">
        <v>31409995310071</v>
      </c>
      <c r="C537" s="447" t="s">
        <v>1248</v>
      </c>
      <c r="D537" s="421">
        <v>0</v>
      </c>
      <c r="E537" s="421"/>
      <c r="F537" s="421">
        <f t="shared" si="8"/>
        <v>0</v>
      </c>
      <c r="G537" s="421">
        <f>SUMIF('Inc base'!C:C,'BR 2'!B537,'Inc base'!G:G)-F537</f>
        <v>0</v>
      </c>
      <c r="I537" s="440" t="s">
        <v>7923</v>
      </c>
    </row>
    <row r="538" spans="1:9" x14ac:dyDescent="0.25">
      <c r="A538" s="98">
        <v>523</v>
      </c>
      <c r="B538" s="444">
        <v>40307901140058</v>
      </c>
      <c r="C538" s="445" t="s">
        <v>650</v>
      </c>
      <c r="D538" s="421">
        <v>12000000</v>
      </c>
      <c r="E538" s="421"/>
      <c r="F538" s="421">
        <f t="shared" si="8"/>
        <v>12000000</v>
      </c>
      <c r="G538" s="421">
        <f>SUMIF('Inc base'!C:C,'BR 2'!B538,'Inc base'!G:G)-F538</f>
        <v>6000000</v>
      </c>
    </row>
    <row r="539" spans="1:9" x14ac:dyDescent="0.25">
      <c r="A539" s="98">
        <v>524</v>
      </c>
      <c r="B539" s="444">
        <v>30911985260011</v>
      </c>
      <c r="C539" s="447" t="s">
        <v>1246</v>
      </c>
      <c r="D539" s="421">
        <v>0</v>
      </c>
      <c r="E539" s="421"/>
      <c r="F539" s="421">
        <f t="shared" si="8"/>
        <v>0</v>
      </c>
      <c r="G539" s="421">
        <f>SUMIF('Inc base'!C:C,'BR 2'!B539,'Inc base'!G:G)-F539</f>
        <v>0</v>
      </c>
      <c r="I539" s="440" t="s">
        <v>7923</v>
      </c>
    </row>
    <row r="540" spans="1:9" x14ac:dyDescent="0.25">
      <c r="A540" s="98">
        <v>525</v>
      </c>
      <c r="B540" s="444">
        <v>30205965300021</v>
      </c>
      <c r="C540" s="445" t="s">
        <v>1118</v>
      </c>
      <c r="D540" s="421">
        <v>12000000</v>
      </c>
      <c r="E540" s="421"/>
      <c r="F540" s="421">
        <f t="shared" si="8"/>
        <v>12000000</v>
      </c>
      <c r="G540" s="421">
        <f>SUMIF('Inc base'!C:C,'BR 2'!B540,'Inc base'!G:G)-F540</f>
        <v>-6000000</v>
      </c>
    </row>
    <row r="541" spans="1:9" x14ac:dyDescent="0.25">
      <c r="A541" s="98">
        <v>526</v>
      </c>
      <c r="B541" s="444">
        <v>41712945780020</v>
      </c>
      <c r="C541" s="447" t="s">
        <v>416</v>
      </c>
      <c r="D541" s="421">
        <v>0</v>
      </c>
      <c r="E541" s="421"/>
      <c r="F541" s="421">
        <f t="shared" si="8"/>
        <v>0</v>
      </c>
      <c r="G541" s="421">
        <f>SUMIF('Inc base'!C:C,'BR 2'!B541,'Inc base'!G:G)-F541</f>
        <v>0</v>
      </c>
      <c r="I541" s="440" t="s">
        <v>7923</v>
      </c>
    </row>
    <row r="542" spans="1:9" x14ac:dyDescent="0.25">
      <c r="A542" s="98">
        <v>527</v>
      </c>
      <c r="B542" s="444">
        <v>40710931010026</v>
      </c>
      <c r="C542" s="447" t="s">
        <v>123</v>
      </c>
      <c r="D542" s="421">
        <v>0</v>
      </c>
      <c r="E542" s="421"/>
      <c r="F542" s="421">
        <f t="shared" si="8"/>
        <v>0</v>
      </c>
      <c r="G542" s="421">
        <f>SUMIF('Inc base'!C:C,'BR 2'!B542,'Inc base'!G:G)-F542</f>
        <v>0</v>
      </c>
      <c r="I542" s="440" t="s">
        <v>7923</v>
      </c>
    </row>
    <row r="543" spans="1:9" x14ac:dyDescent="0.25">
      <c r="A543" s="98">
        <v>528</v>
      </c>
      <c r="B543" s="444">
        <v>41701925300026</v>
      </c>
      <c r="C543" s="445" t="s">
        <v>453</v>
      </c>
      <c r="D543" s="421">
        <v>12000000</v>
      </c>
      <c r="E543" s="421"/>
      <c r="F543" s="421">
        <f t="shared" si="8"/>
        <v>12000000</v>
      </c>
      <c r="G543" s="421">
        <f>SUMIF('Inc base'!C:C,'BR 2'!B543,'Inc base'!G:G)-F543</f>
        <v>12000000</v>
      </c>
    </row>
    <row r="544" spans="1:9" x14ac:dyDescent="0.25">
      <c r="A544" s="98">
        <v>529</v>
      </c>
      <c r="B544" s="444">
        <v>41209881060054</v>
      </c>
      <c r="C544" s="445" t="s">
        <v>645</v>
      </c>
      <c r="D544" s="421">
        <v>12000000</v>
      </c>
      <c r="E544" s="421"/>
      <c r="F544" s="421">
        <f t="shared" si="8"/>
        <v>12000000</v>
      </c>
      <c r="G544" s="421">
        <f>SUMIF('Inc base'!C:C,'BR 2'!B544,'Inc base'!G:G)-F544</f>
        <v>6896000</v>
      </c>
    </row>
    <row r="545" spans="1:9" x14ac:dyDescent="0.25">
      <c r="A545" s="98">
        <v>530</v>
      </c>
      <c r="B545" s="444">
        <v>60205015780028</v>
      </c>
      <c r="C545" s="447" t="s">
        <v>417</v>
      </c>
      <c r="D545" s="421">
        <v>0</v>
      </c>
      <c r="E545" s="421"/>
      <c r="F545" s="421">
        <f t="shared" si="8"/>
        <v>0</v>
      </c>
      <c r="G545" s="421">
        <f>SUMIF('Inc base'!C:C,'BR 2'!B545,'Inc base'!G:G)-F545</f>
        <v>0</v>
      </c>
      <c r="I545" s="440" t="s">
        <v>7923</v>
      </c>
    </row>
    <row r="546" spans="1:9" x14ac:dyDescent="0.25">
      <c r="A546" s="98">
        <v>531</v>
      </c>
      <c r="B546" s="444">
        <v>40901901140049</v>
      </c>
      <c r="C546" s="447" t="s">
        <v>856</v>
      </c>
      <c r="D546" s="421">
        <v>0</v>
      </c>
      <c r="E546" s="421"/>
      <c r="F546" s="421">
        <f t="shared" si="8"/>
        <v>0</v>
      </c>
      <c r="G546" s="421">
        <f>SUMIF('Inc base'!C:C,'BR 2'!B546,'Inc base'!G:G)-F546</f>
        <v>0</v>
      </c>
      <c r="I546" s="440" t="s">
        <v>7923</v>
      </c>
    </row>
    <row r="547" spans="1:9" x14ac:dyDescent="0.25">
      <c r="A547" s="98">
        <v>532</v>
      </c>
      <c r="B547" s="444">
        <v>51108055300013</v>
      </c>
      <c r="C547" s="447" t="s">
        <v>347</v>
      </c>
      <c r="D547" s="421">
        <v>0</v>
      </c>
      <c r="E547" s="421"/>
      <c r="F547" s="421">
        <f t="shared" si="8"/>
        <v>0</v>
      </c>
      <c r="G547" s="421">
        <f>SUMIF('Inc base'!C:C,'BR 2'!B547,'Inc base'!G:G)-F547</f>
        <v>7000000</v>
      </c>
      <c r="I547" s="440" t="s">
        <v>7923</v>
      </c>
    </row>
    <row r="548" spans="1:9" x14ac:dyDescent="0.25">
      <c r="A548" s="98">
        <v>533</v>
      </c>
      <c r="B548" s="444">
        <v>30604941060049</v>
      </c>
      <c r="C548" s="445" t="s">
        <v>820</v>
      </c>
      <c r="D548" s="421">
        <v>12000000</v>
      </c>
      <c r="E548" s="421"/>
      <c r="F548" s="421">
        <f t="shared" si="8"/>
        <v>12000000</v>
      </c>
      <c r="G548" s="421">
        <f>SUMIF('Inc base'!C:C,'BR 2'!B548,'Inc base'!G:G)-F548</f>
        <v>9061000</v>
      </c>
    </row>
    <row r="549" spans="1:9" x14ac:dyDescent="0.25">
      <c r="A549" s="98">
        <v>534</v>
      </c>
      <c r="B549" s="444">
        <v>41609931010035</v>
      </c>
      <c r="C549" s="447" t="s">
        <v>809</v>
      </c>
      <c r="D549" s="421">
        <v>0</v>
      </c>
      <c r="E549" s="421"/>
      <c r="F549" s="421">
        <f t="shared" si="8"/>
        <v>0</v>
      </c>
      <c r="G549" s="421">
        <f>SUMIF('Inc base'!C:C,'BR 2'!B549,'Inc base'!G:G)-F549</f>
        <v>0</v>
      </c>
      <c r="I549" s="440" t="s">
        <v>7923</v>
      </c>
    </row>
    <row r="550" spans="1:9" x14ac:dyDescent="0.25">
      <c r="A550" s="98">
        <v>535</v>
      </c>
      <c r="B550" s="444">
        <v>60102045300012</v>
      </c>
      <c r="C550" s="445" t="s">
        <v>44</v>
      </c>
      <c r="D550" s="421">
        <v>15000000</v>
      </c>
      <c r="E550" s="421"/>
      <c r="F550" s="421">
        <f t="shared" si="8"/>
        <v>15000000</v>
      </c>
      <c r="G550" s="421">
        <f>SUMIF('Inc base'!C:C,'BR 2'!B550,'Inc base'!G:G)-F550</f>
        <v>15000000</v>
      </c>
    </row>
    <row r="551" spans="1:9" x14ac:dyDescent="0.25">
      <c r="A551" s="98">
        <v>536</v>
      </c>
      <c r="B551" s="444">
        <v>30807815260028</v>
      </c>
      <c r="C551" s="445" t="s">
        <v>557</v>
      </c>
      <c r="D551" s="421">
        <v>15000000</v>
      </c>
      <c r="E551" s="421"/>
      <c r="F551" s="421">
        <f t="shared" si="8"/>
        <v>15000000</v>
      </c>
      <c r="G551" s="421">
        <f>SUMIF('Inc base'!C:C,'BR 2'!B551,'Inc base'!G:G)-F551</f>
        <v>-9500000</v>
      </c>
    </row>
    <row r="552" spans="1:9" x14ac:dyDescent="0.25">
      <c r="A552" s="98">
        <v>537</v>
      </c>
      <c r="B552" s="444">
        <v>61906065360035</v>
      </c>
      <c r="C552" s="447" t="s">
        <v>19</v>
      </c>
      <c r="D552" s="421">
        <v>0</v>
      </c>
      <c r="E552" s="421"/>
      <c r="F552" s="421">
        <f t="shared" si="8"/>
        <v>0</v>
      </c>
      <c r="G552" s="421">
        <f>SUMIF('Inc base'!C:C,'BR 2'!B552,'Inc base'!G:G)-F552</f>
        <v>11800000</v>
      </c>
      <c r="I552" s="440" t="s">
        <v>7923</v>
      </c>
    </row>
    <row r="553" spans="1:9" x14ac:dyDescent="0.25">
      <c r="A553" s="98">
        <v>538</v>
      </c>
      <c r="B553" s="444">
        <v>62203055350014</v>
      </c>
      <c r="C553" s="445" t="s">
        <v>202</v>
      </c>
      <c r="D553" s="421">
        <v>15000000</v>
      </c>
      <c r="E553" s="421"/>
      <c r="F553" s="421">
        <f t="shared" si="8"/>
        <v>15000000</v>
      </c>
      <c r="G553" s="421">
        <f>SUMIF('Inc base'!C:C,'BR 2'!B553,'Inc base'!G:G)-F553</f>
        <v>17000000</v>
      </c>
    </row>
    <row r="554" spans="1:9" x14ac:dyDescent="0.25">
      <c r="A554" s="98">
        <v>539</v>
      </c>
      <c r="B554" s="444">
        <v>61711045290048</v>
      </c>
      <c r="C554" s="445" t="s">
        <v>46</v>
      </c>
      <c r="D554" s="421">
        <v>15000000</v>
      </c>
      <c r="E554" s="421"/>
      <c r="F554" s="421">
        <f t="shared" si="8"/>
        <v>15000000</v>
      </c>
      <c r="G554" s="421">
        <f>SUMIF('Inc base'!C:C,'BR 2'!B554,'Inc base'!G:G)-F554</f>
        <v>0</v>
      </c>
    </row>
    <row r="555" spans="1:9" x14ac:dyDescent="0.25">
      <c r="A555" s="98">
        <v>540</v>
      </c>
      <c r="B555" s="444">
        <v>63107045380036</v>
      </c>
      <c r="C555" s="445" t="s">
        <v>849</v>
      </c>
      <c r="D555" s="421">
        <v>12000000</v>
      </c>
      <c r="E555" s="421"/>
      <c r="F555" s="421">
        <f t="shared" si="8"/>
        <v>12000000</v>
      </c>
      <c r="G555" s="421">
        <f>SUMIF('Inc base'!C:C,'BR 2'!B555,'Inc base'!G:G)-F555</f>
        <v>9000000</v>
      </c>
    </row>
    <row r="556" spans="1:9" x14ac:dyDescent="0.25">
      <c r="A556" s="98">
        <v>541</v>
      </c>
      <c r="B556" s="444">
        <v>50303055310052</v>
      </c>
      <c r="C556" s="445" t="s">
        <v>782</v>
      </c>
      <c r="D556" s="421">
        <v>12000000</v>
      </c>
      <c r="E556" s="421"/>
      <c r="F556" s="421">
        <f t="shared" si="8"/>
        <v>12000000</v>
      </c>
      <c r="G556" s="421">
        <f>SUMIF('Inc base'!C:C,'BR 2'!B556,'Inc base'!G:G)-F556</f>
        <v>-6000000</v>
      </c>
    </row>
    <row r="557" spans="1:9" x14ac:dyDescent="0.25">
      <c r="A557" s="98">
        <v>542</v>
      </c>
      <c r="B557" s="444">
        <v>60208055350020</v>
      </c>
      <c r="C557" s="445" t="s">
        <v>397</v>
      </c>
      <c r="D557" s="421">
        <v>12000000</v>
      </c>
      <c r="E557" s="421"/>
      <c r="F557" s="421">
        <f t="shared" si="8"/>
        <v>12000000</v>
      </c>
      <c r="G557" s="421">
        <f>SUMIF('Inc base'!C:C,'BR 2'!B557,'Inc base'!G:G)-F557</f>
        <v>3000000</v>
      </c>
    </row>
    <row r="558" spans="1:9" x14ac:dyDescent="0.25">
      <c r="A558" s="98">
        <v>543</v>
      </c>
      <c r="B558" s="444">
        <v>40201851120042</v>
      </c>
      <c r="C558" s="447" t="s">
        <v>539</v>
      </c>
      <c r="D558" s="421">
        <v>0</v>
      </c>
      <c r="E558" s="421"/>
      <c r="F558" s="421">
        <f t="shared" si="8"/>
        <v>0</v>
      </c>
      <c r="G558" s="421">
        <f>SUMIF('Inc base'!C:C,'BR 2'!B558,'Inc base'!G:G)-F558</f>
        <v>0</v>
      </c>
      <c r="I558" s="440" t="s">
        <v>7923</v>
      </c>
    </row>
    <row r="559" spans="1:9" x14ac:dyDescent="0.25">
      <c r="A559" s="98">
        <v>544</v>
      </c>
      <c r="B559" s="444">
        <v>43107871120080</v>
      </c>
      <c r="C559" s="445" t="s">
        <v>385</v>
      </c>
      <c r="D559" s="421">
        <v>12000000</v>
      </c>
      <c r="E559" s="421"/>
      <c r="F559" s="421">
        <f t="shared" si="8"/>
        <v>12000000</v>
      </c>
      <c r="G559" s="421">
        <f>SUMIF('Inc base'!C:C,'BR 2'!B559,'Inc base'!G:G)-F559</f>
        <v>9000000</v>
      </c>
    </row>
    <row r="560" spans="1:9" x14ac:dyDescent="0.25">
      <c r="A560" s="98">
        <v>545</v>
      </c>
      <c r="B560" s="444">
        <v>62808055260028</v>
      </c>
      <c r="C560" s="447" t="s">
        <v>49</v>
      </c>
      <c r="D560" s="421">
        <v>1000000</v>
      </c>
      <c r="E560" s="421"/>
      <c r="F560" s="421">
        <f t="shared" si="8"/>
        <v>1000000</v>
      </c>
      <c r="G560" s="421">
        <f>SUMIF('Inc base'!C:C,'BR 2'!B560,'Inc base'!G:G)-F560</f>
        <v>5000000</v>
      </c>
      <c r="I560" s="440" t="s">
        <v>7923</v>
      </c>
    </row>
    <row r="561" spans="1:9" x14ac:dyDescent="0.25">
      <c r="A561" s="98">
        <v>546</v>
      </c>
      <c r="B561" s="444">
        <v>53003065320021</v>
      </c>
      <c r="C561" s="445" t="s">
        <v>635</v>
      </c>
      <c r="D561" s="421">
        <v>12000000</v>
      </c>
      <c r="E561" s="421"/>
      <c r="F561" s="421">
        <f t="shared" si="8"/>
        <v>12000000</v>
      </c>
      <c r="G561" s="421">
        <f>SUMIF('Inc base'!C:C,'BR 2'!B561,'Inc base'!G:G)-F561</f>
        <v>0</v>
      </c>
    </row>
    <row r="562" spans="1:9" x14ac:dyDescent="0.25">
      <c r="A562" s="98">
        <v>547</v>
      </c>
      <c r="B562" s="444">
        <v>61506035380034</v>
      </c>
      <c r="C562" s="445" t="s">
        <v>67</v>
      </c>
      <c r="D562" s="421">
        <v>15000000</v>
      </c>
      <c r="E562" s="421"/>
      <c r="F562" s="421">
        <f t="shared" si="8"/>
        <v>15000000</v>
      </c>
      <c r="G562" s="421">
        <f>SUMIF('Inc base'!C:C,'BR 2'!B562,'Inc base'!G:G)-F562</f>
        <v>15000000</v>
      </c>
    </row>
    <row r="563" spans="1:9" x14ac:dyDescent="0.25">
      <c r="A563" s="98">
        <v>548</v>
      </c>
      <c r="B563" s="444">
        <v>41909871090048</v>
      </c>
      <c r="C563" s="447" t="s">
        <v>528</v>
      </c>
      <c r="D563" s="421">
        <v>0</v>
      </c>
      <c r="E563" s="421"/>
      <c r="F563" s="421">
        <f t="shared" si="8"/>
        <v>0</v>
      </c>
      <c r="G563" s="421">
        <f>SUMIF('Inc base'!C:C,'BR 2'!B563,'Inc base'!G:G)-F563</f>
        <v>0</v>
      </c>
      <c r="I563" s="440" t="s">
        <v>7923</v>
      </c>
    </row>
    <row r="564" spans="1:9" x14ac:dyDescent="0.25">
      <c r="A564" s="98">
        <v>549</v>
      </c>
      <c r="B564" s="444">
        <v>62908055300011</v>
      </c>
      <c r="C564" s="445" t="s">
        <v>466</v>
      </c>
      <c r="D564" s="421">
        <v>12000000</v>
      </c>
      <c r="E564" s="421"/>
      <c r="F564" s="421">
        <f t="shared" si="8"/>
        <v>12000000</v>
      </c>
      <c r="G564" s="421">
        <f>SUMIF('Inc base'!C:C,'BR 2'!B564,'Inc base'!G:G)-F564</f>
        <v>8240000</v>
      </c>
    </row>
    <row r="565" spans="1:9" x14ac:dyDescent="0.25">
      <c r="A565" s="98">
        <v>550</v>
      </c>
      <c r="B565" s="444">
        <v>52206026070026</v>
      </c>
      <c r="C565" s="445" t="s">
        <v>1097</v>
      </c>
      <c r="D565" s="421">
        <v>12000000</v>
      </c>
      <c r="E565" s="421"/>
      <c r="F565" s="421">
        <f t="shared" si="8"/>
        <v>12000000</v>
      </c>
      <c r="G565" s="421">
        <f>SUMIF('Inc base'!C:C,'BR 2'!B565,'Inc base'!G:G)-F565</f>
        <v>12000000</v>
      </c>
    </row>
    <row r="566" spans="1:9" x14ac:dyDescent="0.25">
      <c r="A566" s="98">
        <v>551</v>
      </c>
      <c r="B566" s="444">
        <v>61902017120034</v>
      </c>
      <c r="C566" s="445" t="s">
        <v>1277</v>
      </c>
      <c r="D566" s="421">
        <v>15000000</v>
      </c>
      <c r="E566" s="421"/>
      <c r="F566" s="421">
        <f t="shared" si="8"/>
        <v>15000000</v>
      </c>
      <c r="G566" s="421">
        <f>SUMIF('Inc base'!C:C,'BR 2'!B566,'Inc base'!G:G)-F566</f>
        <v>18000000</v>
      </c>
    </row>
    <row r="567" spans="1:9" x14ac:dyDescent="0.25">
      <c r="A567" s="98">
        <v>552</v>
      </c>
      <c r="B567" s="444">
        <v>62603005340016</v>
      </c>
      <c r="C567" s="445" t="s">
        <v>402</v>
      </c>
      <c r="D567" s="421">
        <v>12000000</v>
      </c>
      <c r="E567" s="421"/>
      <c r="F567" s="421">
        <f t="shared" si="8"/>
        <v>12000000</v>
      </c>
      <c r="G567" s="421">
        <f>SUMIF('Inc base'!C:C,'BR 2'!B567,'Inc base'!G:G)-F567</f>
        <v>8919000</v>
      </c>
    </row>
    <row r="568" spans="1:9" x14ac:dyDescent="0.25">
      <c r="A568" s="98">
        <v>553</v>
      </c>
      <c r="B568" s="444">
        <v>62904065280028</v>
      </c>
      <c r="C568" s="445" t="s">
        <v>61</v>
      </c>
      <c r="D568" s="421">
        <v>15000000</v>
      </c>
      <c r="E568" s="421"/>
      <c r="F568" s="421">
        <f t="shared" si="8"/>
        <v>15000000</v>
      </c>
      <c r="G568" s="421">
        <f>SUMIF('Inc base'!C:C,'BR 2'!B568,'Inc base'!G:G)-F568</f>
        <v>30000000</v>
      </c>
    </row>
    <row r="569" spans="1:9" x14ac:dyDescent="0.25">
      <c r="A569" s="98">
        <v>554</v>
      </c>
      <c r="B569" s="444">
        <v>60410055300013</v>
      </c>
      <c r="C569" s="445" t="s">
        <v>90</v>
      </c>
      <c r="D569" s="421">
        <v>15000000</v>
      </c>
      <c r="E569" s="421"/>
      <c r="F569" s="421">
        <f t="shared" si="8"/>
        <v>15000000</v>
      </c>
      <c r="G569" s="421">
        <f>SUMIF('Inc base'!C:C,'BR 2'!B569,'Inc base'!G:G)-F569</f>
        <v>7000000</v>
      </c>
    </row>
    <row r="570" spans="1:9" x14ac:dyDescent="0.25">
      <c r="A570" s="98">
        <v>555</v>
      </c>
      <c r="B570" s="444">
        <v>62212055300012</v>
      </c>
      <c r="C570" s="447" t="s">
        <v>551</v>
      </c>
      <c r="D570" s="421">
        <v>0</v>
      </c>
      <c r="E570" s="421"/>
      <c r="F570" s="421">
        <f t="shared" si="8"/>
        <v>0</v>
      </c>
      <c r="G570" s="421">
        <f>SUMIF('Inc base'!C:C,'BR 2'!B570,'Inc base'!G:G)-F570</f>
        <v>0</v>
      </c>
      <c r="I570" s="440" t="s">
        <v>7923</v>
      </c>
    </row>
    <row r="571" spans="1:9" x14ac:dyDescent="0.25">
      <c r="A571" s="98">
        <v>556</v>
      </c>
      <c r="B571" s="444">
        <v>62102065360014</v>
      </c>
      <c r="C571" s="445" t="s">
        <v>333</v>
      </c>
      <c r="D571" s="421">
        <v>15000000</v>
      </c>
      <c r="E571" s="421"/>
      <c r="F571" s="421">
        <f t="shared" si="8"/>
        <v>15000000</v>
      </c>
      <c r="G571" s="421">
        <f>SUMIF('Inc base'!C:C,'BR 2'!B571,'Inc base'!G:G)-F571</f>
        <v>15000000</v>
      </c>
    </row>
    <row r="572" spans="1:9" x14ac:dyDescent="0.25">
      <c r="A572" s="98">
        <v>557</v>
      </c>
      <c r="B572" s="444">
        <v>61801055360025</v>
      </c>
      <c r="C572" s="447" t="s">
        <v>82</v>
      </c>
      <c r="D572" s="421">
        <v>0</v>
      </c>
      <c r="E572" s="421"/>
      <c r="F572" s="421">
        <f t="shared" si="8"/>
        <v>0</v>
      </c>
      <c r="G572" s="421">
        <f>SUMIF('Inc base'!C:C,'BR 2'!B572,'Inc base'!G:G)-F572</f>
        <v>0</v>
      </c>
      <c r="I572" s="440" t="s">
        <v>7923</v>
      </c>
    </row>
    <row r="573" spans="1:9" x14ac:dyDescent="0.25">
      <c r="A573" s="98">
        <v>558</v>
      </c>
      <c r="B573" s="444">
        <v>61308055350024</v>
      </c>
      <c r="C573" s="447" t="s">
        <v>247</v>
      </c>
      <c r="D573" s="421">
        <v>0</v>
      </c>
      <c r="E573" s="421"/>
      <c r="F573" s="421">
        <f t="shared" si="8"/>
        <v>0</v>
      </c>
      <c r="G573" s="421">
        <f>SUMIF('Inc base'!C:C,'BR 2'!B573,'Inc base'!G:G)-F573</f>
        <v>0</v>
      </c>
      <c r="I573" s="440" t="s">
        <v>7923</v>
      </c>
    </row>
    <row r="574" spans="1:9" x14ac:dyDescent="0.25">
      <c r="A574" s="98">
        <v>559</v>
      </c>
      <c r="B574" s="444">
        <v>41605965300018</v>
      </c>
      <c r="C574" s="445" t="s">
        <v>89</v>
      </c>
      <c r="D574" s="421">
        <v>15000000</v>
      </c>
      <c r="E574" s="421"/>
      <c r="F574" s="421">
        <f t="shared" si="8"/>
        <v>15000000</v>
      </c>
      <c r="G574" s="421">
        <f>SUMIF('Inc base'!C:C,'BR 2'!B574,'Inc base'!G:G)-F574</f>
        <v>7300000</v>
      </c>
    </row>
    <row r="575" spans="1:9" x14ac:dyDescent="0.25">
      <c r="A575" s="98">
        <v>560</v>
      </c>
      <c r="B575" s="444">
        <v>51809045260101</v>
      </c>
      <c r="C575" s="447" t="s">
        <v>701</v>
      </c>
      <c r="D575" s="421">
        <v>0</v>
      </c>
      <c r="E575" s="421"/>
      <c r="F575" s="421">
        <f t="shared" si="8"/>
        <v>0</v>
      </c>
      <c r="G575" s="421">
        <f>SUMIF('Inc base'!C:C,'BR 2'!B575,'Inc base'!G:G)-F575</f>
        <v>0</v>
      </c>
      <c r="I575" s="440" t="s">
        <v>7923</v>
      </c>
    </row>
    <row r="576" spans="1:9" x14ac:dyDescent="0.25">
      <c r="A576" s="98">
        <v>561</v>
      </c>
      <c r="B576" s="444">
        <v>61903065320069</v>
      </c>
      <c r="C576" s="447" t="s">
        <v>299</v>
      </c>
      <c r="D576" s="421">
        <v>0</v>
      </c>
      <c r="E576" s="421"/>
      <c r="F576" s="421">
        <f t="shared" si="8"/>
        <v>0</v>
      </c>
      <c r="G576" s="421">
        <f>SUMIF('Inc base'!C:C,'BR 2'!B576,'Inc base'!G:G)-F576</f>
        <v>0</v>
      </c>
      <c r="I576" s="440" t="s">
        <v>7923</v>
      </c>
    </row>
    <row r="577" spans="1:9" x14ac:dyDescent="0.25">
      <c r="A577" s="98">
        <v>562</v>
      </c>
      <c r="B577" s="444">
        <v>41302891140034</v>
      </c>
      <c r="C577" s="445" t="s">
        <v>396</v>
      </c>
      <c r="D577" s="421">
        <v>12000000</v>
      </c>
      <c r="E577" s="421"/>
      <c r="F577" s="421">
        <f t="shared" si="8"/>
        <v>12000000</v>
      </c>
      <c r="G577" s="421">
        <f>SUMIF('Inc base'!C:C,'BR 2'!B577,'Inc base'!G:G)-F577</f>
        <v>10150000</v>
      </c>
    </row>
    <row r="578" spans="1:9" x14ac:dyDescent="0.25">
      <c r="A578" s="98">
        <v>563</v>
      </c>
      <c r="B578" s="444">
        <v>63107005260019</v>
      </c>
      <c r="C578" s="447" t="s">
        <v>468</v>
      </c>
      <c r="D578" s="421">
        <v>0</v>
      </c>
      <c r="E578" s="421"/>
      <c r="F578" s="421">
        <f t="shared" si="8"/>
        <v>0</v>
      </c>
      <c r="G578" s="421">
        <f>SUMIF('Inc base'!C:C,'BR 2'!B578,'Inc base'!G:G)-F578</f>
        <v>0</v>
      </c>
      <c r="I578" s="440" t="s">
        <v>7923</v>
      </c>
    </row>
    <row r="579" spans="1:9" x14ac:dyDescent="0.25">
      <c r="A579" s="98">
        <v>564</v>
      </c>
      <c r="B579" s="444">
        <v>51503025350023</v>
      </c>
      <c r="C579" s="445" t="s">
        <v>843</v>
      </c>
      <c r="D579" s="421">
        <v>12000000</v>
      </c>
      <c r="E579" s="421"/>
      <c r="F579" s="421">
        <f t="shared" si="8"/>
        <v>12000000</v>
      </c>
      <c r="G579" s="421">
        <f>SUMIF('Inc base'!C:C,'BR 2'!B579,'Inc base'!G:G)-F579</f>
        <v>0</v>
      </c>
    </row>
    <row r="580" spans="1:9" x14ac:dyDescent="0.25">
      <c r="A580" s="98">
        <v>565</v>
      </c>
      <c r="B580" s="444">
        <v>61906055300012</v>
      </c>
      <c r="C580" s="447" t="s">
        <v>174</v>
      </c>
      <c r="D580" s="421">
        <v>0</v>
      </c>
      <c r="E580" s="421"/>
      <c r="F580" s="421">
        <f t="shared" si="8"/>
        <v>0</v>
      </c>
      <c r="G580" s="421">
        <f>SUMIF('Inc base'!C:C,'BR 2'!B580,'Inc base'!G:G)-F580</f>
        <v>0</v>
      </c>
      <c r="I580" s="440" t="s">
        <v>7923</v>
      </c>
    </row>
    <row r="581" spans="1:9" x14ac:dyDescent="0.25">
      <c r="A581" s="98">
        <v>566</v>
      </c>
      <c r="B581" s="444">
        <v>60410055360015</v>
      </c>
      <c r="C581" s="447" t="s">
        <v>354</v>
      </c>
      <c r="D581" s="421">
        <v>0</v>
      </c>
      <c r="E581" s="421"/>
      <c r="F581" s="421">
        <f t="shared" si="8"/>
        <v>0</v>
      </c>
      <c r="G581" s="421">
        <f>SUMIF('Inc base'!C:C,'BR 2'!B581,'Inc base'!G:G)-F581</f>
        <v>0</v>
      </c>
      <c r="I581" s="440" t="s">
        <v>7923</v>
      </c>
    </row>
    <row r="582" spans="1:9" x14ac:dyDescent="0.25">
      <c r="A582" s="98">
        <v>567</v>
      </c>
      <c r="B582" s="444">
        <v>60509055310059</v>
      </c>
      <c r="C582" s="447" t="s">
        <v>531</v>
      </c>
      <c r="D582" s="421">
        <v>0</v>
      </c>
      <c r="E582" s="421"/>
      <c r="F582" s="421">
        <f t="shared" si="8"/>
        <v>0</v>
      </c>
      <c r="G582" s="421">
        <f>SUMIF('Inc base'!C:C,'BR 2'!B582,'Inc base'!G:G)-F582</f>
        <v>0</v>
      </c>
      <c r="I582" s="440" t="s">
        <v>7923</v>
      </c>
    </row>
    <row r="583" spans="1:9" x14ac:dyDescent="0.25">
      <c r="A583" s="98">
        <v>568</v>
      </c>
      <c r="B583" s="444">
        <v>40910941080024</v>
      </c>
      <c r="C583" s="447" t="s">
        <v>548</v>
      </c>
      <c r="D583" s="421">
        <v>0</v>
      </c>
      <c r="E583" s="421"/>
      <c r="F583" s="421">
        <f t="shared" si="8"/>
        <v>0</v>
      </c>
      <c r="G583" s="421">
        <f>SUMIF('Inc base'!C:C,'BR 2'!B583,'Inc base'!G:G)-F583</f>
        <v>0</v>
      </c>
      <c r="I583" s="440" t="s">
        <v>7923</v>
      </c>
    </row>
    <row r="584" spans="1:9" x14ac:dyDescent="0.25">
      <c r="A584" s="98">
        <v>569</v>
      </c>
      <c r="B584" s="444">
        <v>53101025750023</v>
      </c>
      <c r="C584" s="445" t="s">
        <v>594</v>
      </c>
      <c r="D584" s="421">
        <v>12000000</v>
      </c>
      <c r="E584" s="421"/>
      <c r="F584" s="421">
        <f t="shared" si="8"/>
        <v>12000000</v>
      </c>
      <c r="G584" s="421">
        <f>SUMIF('Inc base'!C:C,'BR 2'!B584,'Inc base'!G:G)-F584</f>
        <v>9000000</v>
      </c>
    </row>
    <row r="585" spans="1:9" x14ac:dyDescent="0.25">
      <c r="A585" s="98">
        <v>570</v>
      </c>
      <c r="B585" s="444">
        <v>60208055360027</v>
      </c>
      <c r="C585" s="447" t="s">
        <v>802</v>
      </c>
      <c r="D585" s="421">
        <v>0</v>
      </c>
      <c r="E585" s="421"/>
      <c r="F585" s="421">
        <f t="shared" si="8"/>
        <v>0</v>
      </c>
      <c r="G585" s="421">
        <f>SUMIF('Inc base'!C:C,'BR 2'!B585,'Inc base'!G:G)-F585</f>
        <v>0</v>
      </c>
      <c r="I585" s="440" t="s">
        <v>7923</v>
      </c>
    </row>
    <row r="586" spans="1:9" x14ac:dyDescent="0.25">
      <c r="A586" s="98">
        <v>571</v>
      </c>
      <c r="B586" s="444">
        <v>60902015320075</v>
      </c>
      <c r="C586" s="447" t="s">
        <v>810</v>
      </c>
      <c r="D586" s="421">
        <v>0</v>
      </c>
      <c r="E586" s="421"/>
      <c r="F586" s="421">
        <f t="shared" si="8"/>
        <v>0</v>
      </c>
      <c r="G586" s="421">
        <f>SUMIF('Inc base'!C:C,'BR 2'!B586,'Inc base'!G:G)-F586</f>
        <v>0</v>
      </c>
      <c r="I586" s="440" t="s">
        <v>7923</v>
      </c>
    </row>
    <row r="587" spans="1:9" x14ac:dyDescent="0.25">
      <c r="A587" s="98">
        <v>572</v>
      </c>
      <c r="B587" s="444">
        <v>63012055380027</v>
      </c>
      <c r="C587" s="445" t="s">
        <v>341</v>
      </c>
      <c r="D587" s="421">
        <v>15000000</v>
      </c>
      <c r="E587" s="421"/>
      <c r="F587" s="421">
        <f t="shared" si="8"/>
        <v>15000000</v>
      </c>
      <c r="G587" s="421">
        <f>SUMIF('Inc base'!C:C,'BR 2'!B587,'Inc base'!G:G)-F587</f>
        <v>15000000</v>
      </c>
    </row>
    <row r="588" spans="1:9" x14ac:dyDescent="0.25">
      <c r="A588" s="98">
        <v>573</v>
      </c>
      <c r="B588" s="444">
        <v>42707862620039</v>
      </c>
      <c r="C588" s="445" t="s">
        <v>846</v>
      </c>
      <c r="D588" s="421">
        <v>12000000</v>
      </c>
      <c r="E588" s="421"/>
      <c r="F588" s="421">
        <f t="shared" si="8"/>
        <v>12000000</v>
      </c>
      <c r="G588" s="421">
        <f>SUMIF('Inc base'!C:C,'BR 2'!B588,'Inc base'!G:G)-F588</f>
        <v>0</v>
      </c>
    </row>
    <row r="589" spans="1:9" x14ac:dyDescent="0.25">
      <c r="A589" s="98">
        <v>574</v>
      </c>
      <c r="B589" s="444">
        <v>51607025320025</v>
      </c>
      <c r="C589" s="445" t="s">
        <v>1177</v>
      </c>
      <c r="D589" s="421">
        <v>12000000</v>
      </c>
      <c r="E589" s="421"/>
      <c r="F589" s="421">
        <f t="shared" si="8"/>
        <v>12000000</v>
      </c>
      <c r="G589" s="421">
        <f>SUMIF('Inc base'!C:C,'BR 2'!B589,'Inc base'!G:G)-F589</f>
        <v>3000000</v>
      </c>
    </row>
    <row r="590" spans="1:9" x14ac:dyDescent="0.25">
      <c r="A590" s="98">
        <v>575</v>
      </c>
      <c r="B590" s="444">
        <v>51310006060015</v>
      </c>
      <c r="C590" s="447" t="s">
        <v>573</v>
      </c>
      <c r="D590" s="421">
        <v>0</v>
      </c>
      <c r="E590" s="421"/>
      <c r="F590" s="421">
        <f t="shared" si="8"/>
        <v>0</v>
      </c>
      <c r="G590" s="421">
        <f>SUMIF('Inc base'!C:C,'BR 2'!B590,'Inc base'!G:G)-F590</f>
        <v>0</v>
      </c>
      <c r="I590" s="440" t="s">
        <v>7923</v>
      </c>
    </row>
    <row r="591" spans="1:9" x14ac:dyDescent="0.25">
      <c r="A591" s="98">
        <v>576</v>
      </c>
      <c r="B591" s="444">
        <v>62910055270029</v>
      </c>
      <c r="C591" s="447" t="s">
        <v>166</v>
      </c>
      <c r="D591" s="421">
        <v>0</v>
      </c>
      <c r="E591" s="421"/>
      <c r="F591" s="421">
        <f t="shared" si="8"/>
        <v>0</v>
      </c>
      <c r="G591" s="421">
        <f>SUMIF('Inc base'!C:C,'BR 2'!B591,'Inc base'!G:G)-F591</f>
        <v>0</v>
      </c>
      <c r="I591" s="440" t="s">
        <v>7923</v>
      </c>
    </row>
    <row r="592" spans="1:9" x14ac:dyDescent="0.25">
      <c r="A592" s="98">
        <v>577</v>
      </c>
      <c r="B592" s="444">
        <v>62904055320013</v>
      </c>
      <c r="C592" s="447" t="s">
        <v>75</v>
      </c>
      <c r="D592" s="421">
        <v>0</v>
      </c>
      <c r="E592" s="421"/>
      <c r="F592" s="421">
        <f t="shared" si="8"/>
        <v>0</v>
      </c>
      <c r="G592" s="421">
        <f>SUMIF('Inc base'!C:C,'BR 2'!B592,'Inc base'!G:G)-F592</f>
        <v>0</v>
      </c>
      <c r="I592" s="440" t="s">
        <v>7923</v>
      </c>
    </row>
    <row r="593" spans="1:9" x14ac:dyDescent="0.25">
      <c r="A593" s="98">
        <v>578</v>
      </c>
      <c r="B593" s="444">
        <v>41812961140012</v>
      </c>
      <c r="C593" s="445" t="s">
        <v>128</v>
      </c>
      <c r="D593" s="421">
        <v>12000000</v>
      </c>
      <c r="E593" s="421"/>
      <c r="F593" s="421">
        <f t="shared" si="8"/>
        <v>12000000</v>
      </c>
      <c r="G593" s="421">
        <f>SUMIF('Inc base'!C:C,'BR 2'!B593,'Inc base'!G:G)-F593</f>
        <v>12850000</v>
      </c>
    </row>
    <row r="594" spans="1:9" x14ac:dyDescent="0.25">
      <c r="A594" s="98">
        <v>579</v>
      </c>
      <c r="B594" s="444">
        <v>61110055300013</v>
      </c>
      <c r="C594" s="445" t="s">
        <v>693</v>
      </c>
      <c r="D594" s="421">
        <v>12000000</v>
      </c>
      <c r="E594" s="421"/>
      <c r="F594" s="421">
        <f t="shared" si="8"/>
        <v>12000000</v>
      </c>
      <c r="G594" s="421">
        <f>SUMIF('Inc base'!C:C,'BR 2'!B594,'Inc base'!G:G)-F594</f>
        <v>9000000</v>
      </c>
    </row>
    <row r="595" spans="1:9" x14ac:dyDescent="0.25">
      <c r="A595" s="98">
        <v>580</v>
      </c>
      <c r="B595" s="444">
        <v>62405065300021</v>
      </c>
      <c r="C595" s="445" t="s">
        <v>404</v>
      </c>
      <c r="D595" s="421">
        <v>12000000</v>
      </c>
      <c r="E595" s="421"/>
      <c r="F595" s="421">
        <f t="shared" si="8"/>
        <v>12000000</v>
      </c>
      <c r="G595" s="421">
        <f>SUMIF('Inc base'!C:C,'BR 2'!B595,'Inc base'!G:G)-F595</f>
        <v>12000000</v>
      </c>
    </row>
    <row r="596" spans="1:9" x14ac:dyDescent="0.25">
      <c r="A596" s="98">
        <v>581</v>
      </c>
      <c r="B596" s="444">
        <v>63009065370014</v>
      </c>
      <c r="C596" s="445" t="s">
        <v>210</v>
      </c>
      <c r="D596" s="421">
        <v>15000000</v>
      </c>
      <c r="E596" s="421"/>
      <c r="F596" s="421">
        <f t="shared" si="8"/>
        <v>15000000</v>
      </c>
      <c r="G596" s="421">
        <f>SUMIF('Inc base'!C:C,'BR 2'!B596,'Inc base'!G:G)-F596</f>
        <v>15000000</v>
      </c>
    </row>
    <row r="597" spans="1:9" x14ac:dyDescent="0.25">
      <c r="A597" s="98">
        <v>582</v>
      </c>
      <c r="B597" s="444">
        <v>52411035710029</v>
      </c>
      <c r="C597" s="445" t="s">
        <v>786</v>
      </c>
      <c r="D597" s="421">
        <v>12000000</v>
      </c>
      <c r="E597" s="421"/>
      <c r="F597" s="421">
        <f t="shared" si="8"/>
        <v>12000000</v>
      </c>
      <c r="G597" s="421">
        <f>SUMIF('Inc base'!C:C,'BR 2'!B597,'Inc base'!G:G)-F597</f>
        <v>12000000</v>
      </c>
    </row>
    <row r="598" spans="1:9" x14ac:dyDescent="0.25">
      <c r="A598" s="98">
        <v>583</v>
      </c>
      <c r="B598" s="444">
        <v>61205015370020</v>
      </c>
      <c r="C598" s="447" t="s">
        <v>689</v>
      </c>
      <c r="D598" s="421">
        <v>0</v>
      </c>
      <c r="E598" s="421"/>
      <c r="F598" s="421">
        <f t="shared" ref="F598:F661" si="9">(D598+E598)</f>
        <v>0</v>
      </c>
      <c r="G598" s="421">
        <f>SUMIF('Inc base'!C:C,'BR 2'!B598,'Inc base'!G:G)-F598</f>
        <v>0</v>
      </c>
      <c r="I598" s="440" t="s">
        <v>7923</v>
      </c>
    </row>
    <row r="599" spans="1:9" x14ac:dyDescent="0.25">
      <c r="A599" s="98">
        <v>584</v>
      </c>
      <c r="B599" s="444">
        <v>62906065350031</v>
      </c>
      <c r="C599" s="447" t="s">
        <v>424</v>
      </c>
      <c r="D599" s="421">
        <v>0</v>
      </c>
      <c r="E599" s="421"/>
      <c r="F599" s="421">
        <f t="shared" si="9"/>
        <v>0</v>
      </c>
      <c r="G599" s="421">
        <f>SUMIF('Inc base'!C:C,'BR 2'!B599,'Inc base'!G:G)-F599</f>
        <v>0</v>
      </c>
      <c r="I599" s="440" t="s">
        <v>7923</v>
      </c>
    </row>
    <row r="600" spans="1:9" x14ac:dyDescent="0.25">
      <c r="A600" s="98">
        <v>585</v>
      </c>
      <c r="B600" s="444">
        <v>62905055300012</v>
      </c>
      <c r="C600" s="445" t="s">
        <v>157</v>
      </c>
      <c r="D600" s="421">
        <v>15000000</v>
      </c>
      <c r="E600" s="421"/>
      <c r="F600" s="421">
        <f t="shared" si="9"/>
        <v>15000000</v>
      </c>
      <c r="G600" s="421">
        <f>SUMIF('Inc base'!C:C,'BR 2'!B600,'Inc base'!G:G)-F600</f>
        <v>7500000</v>
      </c>
    </row>
    <row r="601" spans="1:9" x14ac:dyDescent="0.25">
      <c r="A601" s="98">
        <v>586</v>
      </c>
      <c r="B601" s="444">
        <v>61108065280012</v>
      </c>
      <c r="C601" s="447" t="s">
        <v>241</v>
      </c>
      <c r="D601" s="421">
        <v>0</v>
      </c>
      <c r="E601" s="421"/>
      <c r="F601" s="421">
        <f t="shared" si="9"/>
        <v>0</v>
      </c>
      <c r="G601" s="421">
        <f>SUMIF('Inc base'!C:C,'BR 2'!B601,'Inc base'!G:G)-F601</f>
        <v>0</v>
      </c>
      <c r="I601" s="440" t="s">
        <v>7923</v>
      </c>
    </row>
    <row r="602" spans="1:9" x14ac:dyDescent="0.25">
      <c r="A602" s="98">
        <v>587</v>
      </c>
      <c r="B602" s="444">
        <v>40906975350020</v>
      </c>
      <c r="C602" s="445" t="s">
        <v>800</v>
      </c>
      <c r="D602" s="421">
        <v>12000000</v>
      </c>
      <c r="E602" s="421"/>
      <c r="F602" s="421">
        <f t="shared" si="9"/>
        <v>12000000</v>
      </c>
      <c r="G602" s="421">
        <f>SUMIF('Inc base'!C:C,'BR 2'!B602,'Inc base'!G:G)-F602</f>
        <v>12000000</v>
      </c>
    </row>
    <row r="603" spans="1:9" x14ac:dyDescent="0.25">
      <c r="A603" s="98">
        <v>588</v>
      </c>
      <c r="B603" s="444">
        <v>52702055370013</v>
      </c>
      <c r="C603" s="447" t="s">
        <v>313</v>
      </c>
      <c r="D603" s="421">
        <v>0</v>
      </c>
      <c r="E603" s="421"/>
      <c r="F603" s="421">
        <f t="shared" si="9"/>
        <v>0</v>
      </c>
      <c r="G603" s="421">
        <f>SUMIF('Inc base'!C:C,'BR 2'!B603,'Inc base'!G:G)-F603</f>
        <v>0</v>
      </c>
      <c r="I603" s="440" t="s">
        <v>7923</v>
      </c>
    </row>
    <row r="604" spans="1:9" x14ac:dyDescent="0.25">
      <c r="A604" s="98">
        <v>589</v>
      </c>
      <c r="B604" s="444">
        <v>41607975310049</v>
      </c>
      <c r="C604" s="445" t="s">
        <v>1288</v>
      </c>
      <c r="D604" s="421">
        <v>15000000</v>
      </c>
      <c r="E604" s="421"/>
      <c r="F604" s="421">
        <f t="shared" si="9"/>
        <v>15000000</v>
      </c>
      <c r="G604" s="421">
        <f>SUMIF('Inc base'!C:C,'BR 2'!B604,'Inc base'!G:G)-F604</f>
        <v>18000000</v>
      </c>
    </row>
    <row r="605" spans="1:9" x14ac:dyDescent="0.25">
      <c r="A605" s="98">
        <v>590</v>
      </c>
      <c r="B605" s="444">
        <v>51708025260033</v>
      </c>
      <c r="C605" s="447" t="s">
        <v>822</v>
      </c>
      <c r="D605" s="421">
        <v>0</v>
      </c>
      <c r="E605" s="421"/>
      <c r="F605" s="421">
        <f t="shared" si="9"/>
        <v>0</v>
      </c>
      <c r="G605" s="421">
        <f>SUMIF('Inc base'!C:C,'BR 2'!B605,'Inc base'!G:G)-F605</f>
        <v>0</v>
      </c>
      <c r="I605" s="440" t="s">
        <v>7923</v>
      </c>
    </row>
    <row r="606" spans="1:9" x14ac:dyDescent="0.25">
      <c r="A606" s="98">
        <v>591</v>
      </c>
      <c r="B606" s="444">
        <v>60706055290026</v>
      </c>
      <c r="C606" s="445" t="s">
        <v>12</v>
      </c>
      <c r="D606" s="421">
        <v>15000000</v>
      </c>
      <c r="E606" s="421"/>
      <c r="F606" s="421">
        <f t="shared" si="9"/>
        <v>15000000</v>
      </c>
      <c r="G606" s="421">
        <f>SUMIF('Inc base'!C:C,'BR 2'!B606,'Inc base'!G:G)-F606</f>
        <v>17500000</v>
      </c>
    </row>
    <row r="607" spans="1:9" x14ac:dyDescent="0.25">
      <c r="A607" s="98">
        <v>592</v>
      </c>
      <c r="B607" s="444">
        <v>61708065290022</v>
      </c>
      <c r="C607" s="447" t="s">
        <v>60</v>
      </c>
      <c r="D607" s="421">
        <v>0</v>
      </c>
      <c r="E607" s="421"/>
      <c r="F607" s="421">
        <f t="shared" si="9"/>
        <v>0</v>
      </c>
      <c r="G607" s="421">
        <f>SUMIF('Inc base'!C:C,'BR 2'!B607,'Inc base'!G:G)-F607</f>
        <v>15000000</v>
      </c>
      <c r="I607" s="440" t="s">
        <v>7923</v>
      </c>
    </row>
    <row r="608" spans="1:9" x14ac:dyDescent="0.25">
      <c r="A608" s="98">
        <v>593</v>
      </c>
      <c r="B608" s="444">
        <v>62506045320056</v>
      </c>
      <c r="C608" s="447" t="s">
        <v>562</v>
      </c>
      <c r="D608" s="421">
        <v>0</v>
      </c>
      <c r="E608" s="421"/>
      <c r="F608" s="421">
        <f t="shared" si="9"/>
        <v>0</v>
      </c>
      <c r="G608" s="421">
        <f>SUMIF('Inc base'!C:C,'BR 2'!B608,'Inc base'!G:G)-F608</f>
        <v>7500000</v>
      </c>
      <c r="I608" s="440" t="s">
        <v>7923</v>
      </c>
    </row>
    <row r="609" spans="1:9" x14ac:dyDescent="0.25">
      <c r="A609" s="98">
        <v>594</v>
      </c>
      <c r="B609" s="444">
        <v>61209015300016</v>
      </c>
      <c r="C609" s="445" t="s">
        <v>686</v>
      </c>
      <c r="D609" s="421">
        <v>12000000</v>
      </c>
      <c r="E609" s="421"/>
      <c r="F609" s="421">
        <f t="shared" si="9"/>
        <v>12000000</v>
      </c>
      <c r="G609" s="421">
        <f>SUMIF('Inc base'!C:C,'BR 2'!B609,'Inc base'!G:G)-F609</f>
        <v>9000000</v>
      </c>
    </row>
    <row r="610" spans="1:9" x14ac:dyDescent="0.25">
      <c r="A610" s="98">
        <v>595</v>
      </c>
      <c r="B610" s="444">
        <v>63007065300019</v>
      </c>
      <c r="C610" s="447" t="s">
        <v>550</v>
      </c>
      <c r="D610" s="421">
        <v>0</v>
      </c>
      <c r="E610" s="421"/>
      <c r="F610" s="421">
        <f t="shared" si="9"/>
        <v>0</v>
      </c>
      <c r="G610" s="421">
        <f>SUMIF('Inc base'!C:C,'BR 2'!B610,'Inc base'!G:G)-F610</f>
        <v>0</v>
      </c>
      <c r="I610" s="440" t="s">
        <v>7923</v>
      </c>
    </row>
    <row r="611" spans="1:9" x14ac:dyDescent="0.25">
      <c r="A611" s="98">
        <v>596</v>
      </c>
      <c r="B611" s="444">
        <v>63103035290019</v>
      </c>
      <c r="C611" s="447" t="s">
        <v>529</v>
      </c>
      <c r="D611" s="421">
        <v>0</v>
      </c>
      <c r="E611" s="421"/>
      <c r="F611" s="421">
        <f t="shared" si="9"/>
        <v>0</v>
      </c>
      <c r="G611" s="421">
        <f>SUMIF('Inc base'!C:C,'BR 2'!B611,'Inc base'!G:G)-F611</f>
        <v>0</v>
      </c>
      <c r="I611" s="440" t="s">
        <v>7923</v>
      </c>
    </row>
    <row r="612" spans="1:9" x14ac:dyDescent="0.25">
      <c r="A612" s="98">
        <v>597</v>
      </c>
      <c r="B612" s="444">
        <v>40106961010046</v>
      </c>
      <c r="C612" s="447" t="s">
        <v>399</v>
      </c>
      <c r="D612" s="421">
        <v>0</v>
      </c>
      <c r="E612" s="421"/>
      <c r="F612" s="421">
        <f t="shared" si="9"/>
        <v>0</v>
      </c>
      <c r="G612" s="421">
        <f>SUMIF('Inc base'!C:C,'BR 2'!B612,'Inc base'!G:G)-F612</f>
        <v>0</v>
      </c>
      <c r="I612" s="440" t="s">
        <v>7923</v>
      </c>
    </row>
    <row r="613" spans="1:9" x14ac:dyDescent="0.25">
      <c r="A613" s="98">
        <v>598</v>
      </c>
      <c r="B613" s="444">
        <v>40511841140018</v>
      </c>
      <c r="C613" s="447" t="s">
        <v>1312</v>
      </c>
      <c r="D613" s="421">
        <v>0</v>
      </c>
      <c r="E613" s="421"/>
      <c r="F613" s="421">
        <f t="shared" si="9"/>
        <v>0</v>
      </c>
      <c r="G613" s="421">
        <f>SUMIF('Inc base'!C:C,'BR 2'!B613,'Inc base'!G:G)-F613</f>
        <v>18000000</v>
      </c>
      <c r="I613" s="440" t="s">
        <v>7923</v>
      </c>
    </row>
    <row r="614" spans="1:9" x14ac:dyDescent="0.25">
      <c r="A614" s="98">
        <v>599</v>
      </c>
      <c r="B614" s="444">
        <v>40510961010018</v>
      </c>
      <c r="C614" s="445" t="s">
        <v>431</v>
      </c>
      <c r="D614" s="421">
        <v>12000000</v>
      </c>
      <c r="E614" s="421"/>
      <c r="F614" s="421">
        <f t="shared" si="9"/>
        <v>12000000</v>
      </c>
      <c r="G614" s="421">
        <f>SUMIF('Inc base'!C:C,'BR 2'!B614,'Inc base'!G:G)-F614</f>
        <v>9000000</v>
      </c>
    </row>
    <row r="615" spans="1:9" x14ac:dyDescent="0.25">
      <c r="A615" s="98">
        <v>600</v>
      </c>
      <c r="B615" s="444">
        <v>62106045290029</v>
      </c>
      <c r="C615" s="445" t="s">
        <v>156</v>
      </c>
      <c r="D615" s="421">
        <v>15000000</v>
      </c>
      <c r="E615" s="421"/>
      <c r="F615" s="421">
        <f t="shared" si="9"/>
        <v>15000000</v>
      </c>
      <c r="G615" s="421">
        <f>SUMIF('Inc base'!C:C,'BR 2'!B615,'Inc base'!G:G)-F615</f>
        <v>0</v>
      </c>
    </row>
    <row r="616" spans="1:9" x14ac:dyDescent="0.25">
      <c r="A616" s="98">
        <v>601</v>
      </c>
      <c r="B616" s="444">
        <v>51506045350033</v>
      </c>
      <c r="C616" s="445" t="s">
        <v>696</v>
      </c>
      <c r="D616" s="421">
        <v>12000000</v>
      </c>
      <c r="E616" s="421"/>
      <c r="F616" s="421">
        <f t="shared" si="9"/>
        <v>12000000</v>
      </c>
      <c r="G616" s="421">
        <f>SUMIF('Inc base'!C:C,'BR 2'!B616,'Inc base'!G:G)-F616</f>
        <v>9000000</v>
      </c>
    </row>
    <row r="617" spans="1:9" x14ac:dyDescent="0.25">
      <c r="A617" s="98">
        <v>602</v>
      </c>
      <c r="B617" s="444">
        <v>32603985300012</v>
      </c>
      <c r="C617" s="447" t="s">
        <v>663</v>
      </c>
      <c r="D617" s="421">
        <v>0</v>
      </c>
      <c r="E617" s="421"/>
      <c r="F617" s="421">
        <f t="shared" si="9"/>
        <v>0</v>
      </c>
      <c r="G617" s="421">
        <f>SUMIF('Inc base'!C:C,'BR 2'!B617,'Inc base'!G:G)-F617</f>
        <v>12000000</v>
      </c>
      <c r="I617" s="440" t="s">
        <v>7923</v>
      </c>
    </row>
    <row r="618" spans="1:9" x14ac:dyDescent="0.25">
      <c r="A618" s="98">
        <v>603</v>
      </c>
      <c r="B618" s="444">
        <v>42107915300017</v>
      </c>
      <c r="C618" s="447" t="s">
        <v>456</v>
      </c>
      <c r="D618" s="421">
        <v>0</v>
      </c>
      <c r="E618" s="421"/>
      <c r="F618" s="421">
        <f t="shared" si="9"/>
        <v>0</v>
      </c>
      <c r="G618" s="421">
        <f>SUMIF('Inc base'!C:C,'BR 2'!B618,'Inc base'!G:G)-F618</f>
        <v>12000000</v>
      </c>
      <c r="H618" s="440" t="s">
        <v>5562</v>
      </c>
      <c r="I618" s="440" t="s">
        <v>7923</v>
      </c>
    </row>
    <row r="619" spans="1:9" x14ac:dyDescent="0.25">
      <c r="A619" s="98">
        <v>604</v>
      </c>
      <c r="B619" s="444">
        <v>31002975300013</v>
      </c>
      <c r="C619" s="445" t="s">
        <v>857</v>
      </c>
      <c r="D619" s="421">
        <v>12000000</v>
      </c>
      <c r="E619" s="421"/>
      <c r="F619" s="421">
        <f t="shared" si="9"/>
        <v>12000000</v>
      </c>
      <c r="G619" s="421">
        <f>SUMIF('Inc base'!C:C,'BR 2'!B619,'Inc base'!G:G)-F619</f>
        <v>3000000</v>
      </c>
    </row>
    <row r="620" spans="1:9" x14ac:dyDescent="0.25">
      <c r="A620" s="98">
        <v>605</v>
      </c>
      <c r="B620" s="444">
        <v>60206055970048</v>
      </c>
      <c r="C620" s="447" t="s">
        <v>73</v>
      </c>
      <c r="D620" s="421">
        <v>0</v>
      </c>
      <c r="E620" s="421"/>
      <c r="F620" s="421">
        <f t="shared" si="9"/>
        <v>0</v>
      </c>
      <c r="G620" s="421">
        <f>SUMIF('Inc base'!C:C,'BR 2'!B620,'Inc base'!G:G)-F620</f>
        <v>0</v>
      </c>
      <c r="I620" s="440" t="s">
        <v>7923</v>
      </c>
    </row>
    <row r="621" spans="1:9" x14ac:dyDescent="0.25">
      <c r="A621" s="98">
        <v>606</v>
      </c>
      <c r="B621" s="444">
        <v>61505055360055</v>
      </c>
      <c r="C621" s="447" t="s">
        <v>83</v>
      </c>
      <c r="D621" s="421">
        <v>0</v>
      </c>
      <c r="E621" s="421"/>
      <c r="F621" s="421">
        <f t="shared" si="9"/>
        <v>0</v>
      </c>
      <c r="G621" s="421">
        <f>SUMIF('Inc base'!C:C,'BR 2'!B621,'Inc base'!G:G)-F621</f>
        <v>0</v>
      </c>
      <c r="I621" s="440" t="s">
        <v>7923</v>
      </c>
    </row>
    <row r="622" spans="1:9" x14ac:dyDescent="0.25">
      <c r="A622" s="98">
        <v>607</v>
      </c>
      <c r="B622" s="444">
        <v>61805065300022</v>
      </c>
      <c r="C622" s="447" t="s">
        <v>177</v>
      </c>
      <c r="D622" s="421">
        <v>0</v>
      </c>
      <c r="E622" s="421"/>
      <c r="F622" s="421">
        <f t="shared" si="9"/>
        <v>0</v>
      </c>
      <c r="G622" s="421">
        <f>SUMIF('Inc base'!C:C,'BR 2'!B622,'Inc base'!G:G)-F622</f>
        <v>0</v>
      </c>
      <c r="I622" s="440" t="s">
        <v>7923</v>
      </c>
    </row>
    <row r="623" spans="1:9" x14ac:dyDescent="0.25">
      <c r="A623" s="98">
        <v>608</v>
      </c>
      <c r="B623" s="444">
        <v>60409055290053</v>
      </c>
      <c r="C623" s="445" t="s">
        <v>664</v>
      </c>
      <c r="D623" s="421">
        <v>12000000</v>
      </c>
      <c r="E623" s="421"/>
      <c r="F623" s="421">
        <f t="shared" si="9"/>
        <v>12000000</v>
      </c>
      <c r="G623" s="421">
        <f>SUMIF('Inc base'!C:C,'BR 2'!B623,'Inc base'!G:G)-F623</f>
        <v>9116855</v>
      </c>
    </row>
    <row r="624" spans="1:9" x14ac:dyDescent="0.25">
      <c r="A624" s="98">
        <v>609</v>
      </c>
      <c r="B624" s="444">
        <v>62709065350021</v>
      </c>
      <c r="C624" s="445" t="s">
        <v>216</v>
      </c>
      <c r="D624" s="421">
        <v>15000000</v>
      </c>
      <c r="E624" s="421"/>
      <c r="F624" s="421">
        <f t="shared" si="9"/>
        <v>15000000</v>
      </c>
      <c r="G624" s="421">
        <f>SUMIF('Inc base'!C:C,'BR 2'!B624,'Inc base'!G:G)-F624</f>
        <v>10500000</v>
      </c>
    </row>
    <row r="625" spans="1:9" x14ac:dyDescent="0.25">
      <c r="A625" s="98">
        <v>610</v>
      </c>
      <c r="B625" s="444">
        <v>50209035300027</v>
      </c>
      <c r="C625" s="445" t="s">
        <v>238</v>
      </c>
      <c r="D625" s="421">
        <v>15000000</v>
      </c>
      <c r="E625" s="421"/>
      <c r="F625" s="421">
        <f t="shared" si="9"/>
        <v>15000000</v>
      </c>
      <c r="G625" s="421">
        <f>SUMIF('Inc base'!C:C,'BR 2'!B625,'Inc base'!G:G)-F625</f>
        <v>0</v>
      </c>
    </row>
    <row r="626" spans="1:9" x14ac:dyDescent="0.25">
      <c r="A626" s="98">
        <v>611</v>
      </c>
      <c r="B626" s="444">
        <v>31204922330025</v>
      </c>
      <c r="C626" s="445" t="s">
        <v>1256</v>
      </c>
      <c r="D626" s="421">
        <v>15000000</v>
      </c>
      <c r="E626" s="421"/>
      <c r="F626" s="421">
        <f t="shared" si="9"/>
        <v>15000000</v>
      </c>
      <c r="G626" s="421">
        <f>SUMIF('Inc base'!C:C,'BR 2'!B626,'Inc base'!G:G)-F626</f>
        <v>0</v>
      </c>
    </row>
    <row r="627" spans="1:9" x14ac:dyDescent="0.25">
      <c r="A627" s="98">
        <v>612</v>
      </c>
      <c r="B627" s="444">
        <v>61005045300013</v>
      </c>
      <c r="C627" s="445" t="s">
        <v>17</v>
      </c>
      <c r="D627" s="421">
        <v>15000000</v>
      </c>
      <c r="E627" s="421"/>
      <c r="F627" s="421">
        <f t="shared" si="9"/>
        <v>15000000</v>
      </c>
      <c r="G627" s="421">
        <f>SUMIF('Inc base'!C:C,'BR 2'!B627,'Inc base'!G:G)-F627</f>
        <v>3000000</v>
      </c>
    </row>
    <row r="628" spans="1:9" x14ac:dyDescent="0.25">
      <c r="A628" s="98">
        <v>613</v>
      </c>
      <c r="B628" s="444">
        <v>60905055280042</v>
      </c>
      <c r="C628" s="445" t="s">
        <v>159</v>
      </c>
      <c r="D628" s="421">
        <v>15000000</v>
      </c>
      <c r="E628" s="421"/>
      <c r="F628" s="421">
        <f t="shared" si="9"/>
        <v>15000000</v>
      </c>
      <c r="G628" s="421">
        <f>SUMIF('Inc base'!C:C,'BR 2'!B628,'Inc base'!G:G)-F628</f>
        <v>10500000</v>
      </c>
    </row>
    <row r="629" spans="1:9" x14ac:dyDescent="0.25">
      <c r="A629" s="98">
        <v>614</v>
      </c>
      <c r="B629" s="444">
        <v>62304055800025</v>
      </c>
      <c r="C629" s="447" t="s">
        <v>269</v>
      </c>
      <c r="D629" s="421">
        <v>0</v>
      </c>
      <c r="E629" s="421"/>
      <c r="F629" s="421">
        <f t="shared" si="9"/>
        <v>0</v>
      </c>
      <c r="G629" s="421">
        <f>SUMIF('Inc base'!C:C,'BR 2'!B629,'Inc base'!G:G)-F629</f>
        <v>0</v>
      </c>
      <c r="I629" s="440" t="s">
        <v>7923</v>
      </c>
    </row>
    <row r="630" spans="1:9" x14ac:dyDescent="0.25">
      <c r="A630" s="98">
        <v>615</v>
      </c>
      <c r="B630" s="444">
        <v>41602965260010</v>
      </c>
      <c r="C630" s="445" t="s">
        <v>1327</v>
      </c>
      <c r="D630" s="421">
        <v>15000000</v>
      </c>
      <c r="E630" s="421"/>
      <c r="F630" s="421">
        <f t="shared" si="9"/>
        <v>15000000</v>
      </c>
      <c r="G630" s="421">
        <f>SUMIF('Inc base'!C:C,'BR 2'!B630,'Inc base'!G:G)-F630</f>
        <v>18000000</v>
      </c>
    </row>
    <row r="631" spans="1:9" x14ac:dyDescent="0.25">
      <c r="A631" s="98">
        <v>616</v>
      </c>
      <c r="B631" s="444">
        <v>61302065330029</v>
      </c>
      <c r="C631" s="445" t="s">
        <v>855</v>
      </c>
      <c r="D631" s="421">
        <v>12000000</v>
      </c>
      <c r="E631" s="421"/>
      <c r="F631" s="421">
        <f t="shared" si="9"/>
        <v>12000000</v>
      </c>
      <c r="G631" s="421">
        <f>SUMIF('Inc base'!C:C,'BR 2'!B631,'Inc base'!G:G)-F631</f>
        <v>0</v>
      </c>
    </row>
    <row r="632" spans="1:9" x14ac:dyDescent="0.25">
      <c r="A632" s="98">
        <v>617</v>
      </c>
      <c r="B632" s="444">
        <v>60108055310014</v>
      </c>
      <c r="C632" s="445" t="s">
        <v>168</v>
      </c>
      <c r="D632" s="421">
        <v>15000000</v>
      </c>
      <c r="E632" s="421"/>
      <c r="F632" s="421">
        <f t="shared" si="9"/>
        <v>15000000</v>
      </c>
      <c r="G632" s="421">
        <f>SUMIF('Inc base'!C:C,'BR 2'!B632,'Inc base'!G:G)-F632</f>
        <v>7500000</v>
      </c>
    </row>
    <row r="633" spans="1:9" x14ac:dyDescent="0.25">
      <c r="A633" s="98">
        <v>618</v>
      </c>
      <c r="B633" s="444">
        <v>60308025350020</v>
      </c>
      <c r="C633" s="445" t="s">
        <v>458</v>
      </c>
      <c r="D633" s="421">
        <v>12000000</v>
      </c>
      <c r="E633" s="421"/>
      <c r="F633" s="421">
        <f t="shared" si="9"/>
        <v>12000000</v>
      </c>
      <c r="G633" s="421">
        <f>SUMIF('Inc base'!C:C,'BR 2'!B633,'Inc base'!G:G)-F633</f>
        <v>10000000</v>
      </c>
    </row>
    <row r="634" spans="1:9" x14ac:dyDescent="0.25">
      <c r="A634" s="98">
        <v>619</v>
      </c>
      <c r="B634" s="444">
        <v>51704035260038</v>
      </c>
      <c r="C634" s="445" t="s">
        <v>608</v>
      </c>
      <c r="D634" s="421">
        <v>12000000</v>
      </c>
      <c r="E634" s="421"/>
      <c r="F634" s="421">
        <f t="shared" si="9"/>
        <v>12000000</v>
      </c>
      <c r="G634" s="421">
        <f>SUMIF('Inc base'!C:C,'BR 2'!B634,'Inc base'!G:G)-F634</f>
        <v>12000000</v>
      </c>
    </row>
    <row r="635" spans="1:9" x14ac:dyDescent="0.25">
      <c r="A635" s="98">
        <v>620</v>
      </c>
      <c r="B635" s="444">
        <v>51403065280013</v>
      </c>
      <c r="C635" s="447" t="s">
        <v>1115</v>
      </c>
      <c r="D635" s="421">
        <v>0</v>
      </c>
      <c r="E635" s="421"/>
      <c r="F635" s="421">
        <f t="shared" si="9"/>
        <v>0</v>
      </c>
      <c r="G635" s="421">
        <f>SUMIF('Inc base'!C:C,'BR 2'!B635,'Inc base'!G:G)-F635</f>
        <v>0</v>
      </c>
      <c r="I635" s="440" t="s">
        <v>7923</v>
      </c>
    </row>
    <row r="636" spans="1:9" x14ac:dyDescent="0.25">
      <c r="A636" s="98">
        <v>621</v>
      </c>
      <c r="B636" s="444">
        <v>60702065260020</v>
      </c>
      <c r="C636" s="447" t="s">
        <v>48</v>
      </c>
      <c r="D636" s="421">
        <v>0</v>
      </c>
      <c r="E636" s="421"/>
      <c r="F636" s="421">
        <f t="shared" si="9"/>
        <v>0</v>
      </c>
      <c r="G636" s="421">
        <f>SUMIF('Inc base'!C:C,'BR 2'!B636,'Inc base'!G:G)-F636</f>
        <v>15000000</v>
      </c>
      <c r="I636" s="440" t="s">
        <v>7923</v>
      </c>
    </row>
    <row r="637" spans="1:9" x14ac:dyDescent="0.25">
      <c r="A637" s="98">
        <v>622</v>
      </c>
      <c r="B637" s="444">
        <v>41610921000086</v>
      </c>
      <c r="C637" s="445" t="s">
        <v>425</v>
      </c>
      <c r="D637" s="421">
        <v>12000000</v>
      </c>
      <c r="E637" s="421"/>
      <c r="F637" s="421">
        <f t="shared" si="9"/>
        <v>12000000</v>
      </c>
      <c r="G637" s="421">
        <f>SUMIF('Inc base'!C:C,'BR 2'!B637,'Inc base'!G:G)-F637</f>
        <v>12000000</v>
      </c>
    </row>
    <row r="638" spans="1:9" x14ac:dyDescent="0.25">
      <c r="A638" s="98">
        <v>623</v>
      </c>
      <c r="B638" s="444">
        <v>61108025250013</v>
      </c>
      <c r="C638" s="445" t="s">
        <v>698</v>
      </c>
      <c r="D638" s="421">
        <v>12000000</v>
      </c>
      <c r="E638" s="421"/>
      <c r="F638" s="421">
        <f t="shared" si="9"/>
        <v>12000000</v>
      </c>
      <c r="G638" s="421">
        <f>SUMIF('Inc base'!C:C,'BR 2'!B638,'Inc base'!G:G)-F638</f>
        <v>12000000</v>
      </c>
    </row>
    <row r="639" spans="1:9" x14ac:dyDescent="0.25">
      <c r="A639" s="98">
        <v>624</v>
      </c>
      <c r="B639" s="444">
        <v>62707045380053</v>
      </c>
      <c r="C639" s="445" t="s">
        <v>206</v>
      </c>
      <c r="D639" s="421">
        <v>15000000</v>
      </c>
      <c r="E639" s="421"/>
      <c r="F639" s="421">
        <f t="shared" si="9"/>
        <v>15000000</v>
      </c>
      <c r="G639" s="421">
        <f>SUMIF('Inc base'!C:C,'BR 2'!B639,'Inc base'!G:G)-F639</f>
        <v>0</v>
      </c>
    </row>
    <row r="640" spans="1:9" x14ac:dyDescent="0.25">
      <c r="A640" s="98">
        <v>625</v>
      </c>
      <c r="B640" s="444">
        <v>60507055380038</v>
      </c>
      <c r="C640" s="447" t="s">
        <v>811</v>
      </c>
      <c r="D640" s="421">
        <v>0</v>
      </c>
      <c r="E640" s="421"/>
      <c r="F640" s="421">
        <f t="shared" si="9"/>
        <v>0</v>
      </c>
      <c r="G640" s="421">
        <f>SUMIF('Inc base'!C:C,'BR 2'!B640,'Inc base'!G:G)-F640</f>
        <v>0</v>
      </c>
      <c r="I640" s="440" t="s">
        <v>7923</v>
      </c>
    </row>
    <row r="641" spans="1:9" x14ac:dyDescent="0.25">
      <c r="A641" s="98">
        <v>626</v>
      </c>
      <c r="B641" s="444">
        <v>60612025260011</v>
      </c>
      <c r="C641" s="445" t="s">
        <v>1270</v>
      </c>
      <c r="D641" s="421">
        <v>15000000</v>
      </c>
      <c r="E641" s="421"/>
      <c r="F641" s="421">
        <f t="shared" si="9"/>
        <v>15000000</v>
      </c>
      <c r="G641" s="421">
        <f>SUMIF('Inc base'!C:C,'BR 2'!B641,'Inc base'!G:G)-F641</f>
        <v>18000000</v>
      </c>
    </row>
    <row r="642" spans="1:9" x14ac:dyDescent="0.25">
      <c r="A642" s="98">
        <v>627</v>
      </c>
      <c r="B642" s="444">
        <v>30109931040101</v>
      </c>
      <c r="C642" s="445" t="s">
        <v>705</v>
      </c>
      <c r="D642" s="421">
        <v>12000000</v>
      </c>
      <c r="E642" s="421"/>
      <c r="F642" s="421">
        <f t="shared" si="9"/>
        <v>12000000</v>
      </c>
      <c r="G642" s="421">
        <f>SUMIF('Inc base'!C:C,'BR 2'!B642,'Inc base'!G:G)-F642</f>
        <v>9000000</v>
      </c>
    </row>
    <row r="643" spans="1:9" x14ac:dyDescent="0.25">
      <c r="A643" s="98">
        <v>628</v>
      </c>
      <c r="B643" s="444">
        <v>52402035260025</v>
      </c>
      <c r="C643" s="447" t="s">
        <v>703</v>
      </c>
      <c r="D643" s="421">
        <v>0</v>
      </c>
      <c r="E643" s="421"/>
      <c r="F643" s="421">
        <f t="shared" si="9"/>
        <v>0</v>
      </c>
      <c r="G643" s="421">
        <f>SUMIF('Inc base'!C:C,'BR 2'!B643,'Inc base'!G:G)-F643</f>
        <v>0</v>
      </c>
      <c r="I643" s="440" t="s">
        <v>7923</v>
      </c>
    </row>
    <row r="644" spans="1:9" x14ac:dyDescent="0.25">
      <c r="A644" s="98">
        <v>629</v>
      </c>
      <c r="B644" s="444">
        <v>30407851160050</v>
      </c>
      <c r="C644" s="445" t="s">
        <v>667</v>
      </c>
      <c r="D644" s="421">
        <v>12000000</v>
      </c>
      <c r="E644" s="421"/>
      <c r="F644" s="421">
        <f t="shared" si="9"/>
        <v>12000000</v>
      </c>
      <c r="G644" s="421">
        <f>SUMIF('Inc base'!C:C,'BR 2'!B644,'Inc base'!G:G)-F644</f>
        <v>6000000</v>
      </c>
    </row>
    <row r="645" spans="1:9" x14ac:dyDescent="0.25">
      <c r="A645" s="98">
        <v>630</v>
      </c>
      <c r="B645" s="444">
        <v>32111985260019</v>
      </c>
      <c r="C645" s="445" t="s">
        <v>1273</v>
      </c>
      <c r="D645" s="421">
        <v>15000000</v>
      </c>
      <c r="E645" s="421"/>
      <c r="F645" s="421">
        <f t="shared" si="9"/>
        <v>15000000</v>
      </c>
      <c r="G645" s="421">
        <f>SUMIF('Inc base'!C:C,'BR 2'!B645,'Inc base'!G:G)-F645</f>
        <v>18000000</v>
      </c>
    </row>
    <row r="646" spans="1:9" x14ac:dyDescent="0.25">
      <c r="A646" s="98">
        <v>631</v>
      </c>
      <c r="B646" s="444">
        <v>30505813880023</v>
      </c>
      <c r="C646" s="447" t="s">
        <v>561</v>
      </c>
      <c r="D646" s="421">
        <v>0</v>
      </c>
      <c r="E646" s="421"/>
      <c r="F646" s="421">
        <f t="shared" si="9"/>
        <v>0</v>
      </c>
      <c r="G646" s="421">
        <f>SUMIF('Inc base'!C:C,'BR 2'!B646,'Inc base'!G:G)-F646</f>
        <v>0</v>
      </c>
      <c r="I646" s="440" t="s">
        <v>7923</v>
      </c>
    </row>
    <row r="647" spans="1:9" x14ac:dyDescent="0.25">
      <c r="A647" s="98">
        <v>632</v>
      </c>
      <c r="B647" s="444">
        <v>42107901000123</v>
      </c>
      <c r="C647" s="445" t="s">
        <v>679</v>
      </c>
      <c r="D647" s="421">
        <v>12000000</v>
      </c>
      <c r="E647" s="421"/>
      <c r="F647" s="421">
        <f t="shared" si="9"/>
        <v>12000000</v>
      </c>
      <c r="G647" s="421">
        <f>SUMIF('Inc base'!C:C,'BR 2'!B647,'Inc base'!G:G)-F647</f>
        <v>12000000</v>
      </c>
    </row>
    <row r="648" spans="1:9" x14ac:dyDescent="0.25">
      <c r="A648" s="98">
        <v>633</v>
      </c>
      <c r="B648" s="444">
        <v>63105015260034</v>
      </c>
      <c r="C648" s="445" t="s">
        <v>1306</v>
      </c>
      <c r="D648" s="421">
        <v>15000000</v>
      </c>
      <c r="E648" s="421"/>
      <c r="F648" s="421">
        <f t="shared" si="9"/>
        <v>15000000</v>
      </c>
      <c r="G648" s="421">
        <f>SUMIF('Inc base'!C:C,'BR 2'!B648,'Inc base'!G:G)-F648</f>
        <v>18000000</v>
      </c>
    </row>
    <row r="649" spans="1:9" x14ac:dyDescent="0.25">
      <c r="A649" s="98">
        <v>634</v>
      </c>
      <c r="B649" s="444">
        <v>62209055280074</v>
      </c>
      <c r="C649" s="445" t="s">
        <v>766</v>
      </c>
      <c r="D649" s="421">
        <v>12000000</v>
      </c>
      <c r="E649" s="421"/>
      <c r="F649" s="421">
        <f t="shared" si="9"/>
        <v>12000000</v>
      </c>
      <c r="G649" s="421">
        <f>SUMIF('Inc base'!C:C,'BR 2'!B649,'Inc base'!G:G)-F649</f>
        <v>6000000</v>
      </c>
    </row>
    <row r="650" spans="1:9" x14ac:dyDescent="0.25">
      <c r="A650" s="98">
        <v>635</v>
      </c>
      <c r="B650" s="444">
        <v>32206901140077</v>
      </c>
      <c r="C650" s="445" t="s">
        <v>632</v>
      </c>
      <c r="D650" s="421">
        <v>12000000</v>
      </c>
      <c r="E650" s="421"/>
      <c r="F650" s="421">
        <f t="shared" si="9"/>
        <v>12000000</v>
      </c>
      <c r="G650" s="421">
        <f>SUMIF('Inc base'!C:C,'BR 2'!B650,'Inc base'!G:G)-F650</f>
        <v>11000000</v>
      </c>
    </row>
    <row r="651" spans="1:9" x14ac:dyDescent="0.25">
      <c r="A651" s="98">
        <v>636</v>
      </c>
      <c r="B651" s="444">
        <v>41002901140022</v>
      </c>
      <c r="C651" s="445" t="s">
        <v>391</v>
      </c>
      <c r="D651" s="421">
        <v>12000000</v>
      </c>
      <c r="E651" s="421"/>
      <c r="F651" s="421">
        <f t="shared" si="9"/>
        <v>12000000</v>
      </c>
      <c r="G651" s="421">
        <f>SUMIF('Inc base'!C:C,'BR 2'!B651,'Inc base'!G:G)-F651</f>
        <v>9025000</v>
      </c>
    </row>
    <row r="652" spans="1:9" x14ac:dyDescent="0.25">
      <c r="A652" s="98">
        <v>637</v>
      </c>
      <c r="B652" s="444">
        <v>31709965840017</v>
      </c>
      <c r="C652" s="447" t="s">
        <v>1249</v>
      </c>
      <c r="D652" s="421">
        <v>0</v>
      </c>
      <c r="E652" s="421"/>
      <c r="F652" s="421">
        <f t="shared" si="9"/>
        <v>0</v>
      </c>
      <c r="G652" s="421">
        <f>SUMIF('Inc base'!C:C,'BR 2'!B652,'Inc base'!G:G)-F652</f>
        <v>0</v>
      </c>
      <c r="I652" s="440" t="s">
        <v>7923</v>
      </c>
    </row>
    <row r="653" spans="1:9" x14ac:dyDescent="0.25">
      <c r="A653" s="98">
        <v>638</v>
      </c>
      <c r="B653" s="444">
        <v>62812046130045</v>
      </c>
      <c r="C653" s="447" t="s">
        <v>558</v>
      </c>
      <c r="D653" s="421">
        <v>0</v>
      </c>
      <c r="E653" s="421"/>
      <c r="F653" s="421">
        <f t="shared" si="9"/>
        <v>0</v>
      </c>
      <c r="G653" s="421">
        <f>SUMIF('Inc base'!C:C,'BR 2'!B653,'Inc base'!G:G)-F653</f>
        <v>7500000</v>
      </c>
      <c r="I653" s="440" t="s">
        <v>7923</v>
      </c>
    </row>
    <row r="654" spans="1:9" x14ac:dyDescent="0.25">
      <c r="A654" s="98">
        <v>639</v>
      </c>
      <c r="B654" s="444">
        <v>50605055280042</v>
      </c>
      <c r="C654" s="447" t="s">
        <v>706</v>
      </c>
      <c r="D654" s="421">
        <v>0</v>
      </c>
      <c r="E654" s="421"/>
      <c r="F654" s="421">
        <f t="shared" si="9"/>
        <v>0</v>
      </c>
      <c r="G654" s="421">
        <f>SUMIF('Inc base'!C:C,'BR 2'!B654,'Inc base'!G:G)-F654</f>
        <v>0</v>
      </c>
      <c r="I654" s="440" t="s">
        <v>7923</v>
      </c>
    </row>
    <row r="655" spans="1:9" x14ac:dyDescent="0.25">
      <c r="A655" s="98">
        <v>640</v>
      </c>
      <c r="B655" s="444">
        <v>62807045600013</v>
      </c>
      <c r="C655" s="447" t="s">
        <v>230</v>
      </c>
      <c r="D655" s="421">
        <v>0</v>
      </c>
      <c r="E655" s="421"/>
      <c r="F655" s="421">
        <f t="shared" si="9"/>
        <v>0</v>
      </c>
      <c r="G655" s="421">
        <f>SUMIF('Inc base'!C:C,'BR 2'!B655,'Inc base'!G:G)-F655</f>
        <v>0</v>
      </c>
      <c r="I655" s="440" t="s">
        <v>7923</v>
      </c>
    </row>
    <row r="656" spans="1:9" x14ac:dyDescent="0.25">
      <c r="A656" s="98">
        <v>641</v>
      </c>
      <c r="B656" s="444">
        <v>51708055710027</v>
      </c>
      <c r="C656" s="447" t="s">
        <v>252</v>
      </c>
      <c r="D656" s="421">
        <v>0</v>
      </c>
      <c r="E656" s="421"/>
      <c r="F656" s="421">
        <f t="shared" si="9"/>
        <v>0</v>
      </c>
      <c r="G656" s="421">
        <f>SUMIF('Inc base'!C:C,'BR 2'!B656,'Inc base'!G:G)-F656</f>
        <v>0</v>
      </c>
      <c r="I656" s="440" t="s">
        <v>7923</v>
      </c>
    </row>
    <row r="657" spans="1:9" x14ac:dyDescent="0.25">
      <c r="A657" s="98">
        <v>642</v>
      </c>
      <c r="B657" s="444">
        <v>40602975320017</v>
      </c>
      <c r="C657" s="447" t="s">
        <v>541</v>
      </c>
      <c r="D657" s="421">
        <v>0</v>
      </c>
      <c r="E657" s="421"/>
      <c r="F657" s="421">
        <f t="shared" si="9"/>
        <v>0</v>
      </c>
      <c r="G657" s="421">
        <f>SUMIF('Inc base'!C:C,'BR 2'!B657,'Inc base'!G:G)-F657</f>
        <v>0</v>
      </c>
      <c r="I657" s="440" t="s">
        <v>7923</v>
      </c>
    </row>
    <row r="658" spans="1:9" x14ac:dyDescent="0.25">
      <c r="A658" s="98">
        <v>643</v>
      </c>
      <c r="B658" s="444">
        <v>62906065300012</v>
      </c>
      <c r="C658" s="445" t="s">
        <v>344</v>
      </c>
      <c r="D658" s="421">
        <v>15000000</v>
      </c>
      <c r="E658" s="421"/>
      <c r="F658" s="421">
        <f t="shared" si="9"/>
        <v>15000000</v>
      </c>
      <c r="G658" s="421">
        <f>SUMIF('Inc base'!C:C,'BR 2'!B658,'Inc base'!G:G)-F658</f>
        <v>15000000</v>
      </c>
    </row>
    <row r="659" spans="1:9" x14ac:dyDescent="0.25">
      <c r="A659" s="98">
        <v>644</v>
      </c>
      <c r="B659" s="444">
        <v>42209961800050</v>
      </c>
      <c r="C659" s="445" t="s">
        <v>841</v>
      </c>
      <c r="D659" s="421">
        <v>12000000</v>
      </c>
      <c r="E659" s="421"/>
      <c r="F659" s="421">
        <f t="shared" si="9"/>
        <v>12000000</v>
      </c>
      <c r="G659" s="421">
        <f>SUMIF('Inc base'!C:C,'BR 2'!B659,'Inc base'!G:G)-F659</f>
        <v>9000000</v>
      </c>
    </row>
    <row r="660" spans="1:9" x14ac:dyDescent="0.25">
      <c r="A660" s="98">
        <v>645</v>
      </c>
      <c r="B660" s="444">
        <v>50105025300034</v>
      </c>
      <c r="C660" s="447" t="s">
        <v>835</v>
      </c>
      <c r="D660" s="421">
        <v>0</v>
      </c>
      <c r="E660" s="421"/>
      <c r="F660" s="421">
        <f t="shared" si="9"/>
        <v>0</v>
      </c>
      <c r="G660" s="421">
        <f>SUMIF('Inc base'!C:C,'BR 2'!B660,'Inc base'!G:G)-F660</f>
        <v>0</v>
      </c>
      <c r="I660" s="440" t="s">
        <v>7923</v>
      </c>
    </row>
    <row r="661" spans="1:9" x14ac:dyDescent="0.25">
      <c r="A661" s="98">
        <v>646</v>
      </c>
      <c r="B661" s="444">
        <v>40705925300018</v>
      </c>
      <c r="C661" s="445" t="s">
        <v>224</v>
      </c>
      <c r="D661" s="421">
        <v>15000000</v>
      </c>
      <c r="E661" s="421"/>
      <c r="F661" s="421">
        <f t="shared" si="9"/>
        <v>15000000</v>
      </c>
      <c r="G661" s="421">
        <f>SUMIF('Inc base'!C:C,'BR 2'!B661,'Inc base'!G:G)-F661</f>
        <v>15000000</v>
      </c>
    </row>
    <row r="662" spans="1:9" x14ac:dyDescent="0.25">
      <c r="A662" s="98">
        <v>647</v>
      </c>
      <c r="B662" s="444">
        <v>40209891080076</v>
      </c>
      <c r="C662" s="445" t="s">
        <v>124</v>
      </c>
      <c r="D662" s="421">
        <v>15000000</v>
      </c>
      <c r="E662" s="421"/>
      <c r="F662" s="421">
        <f t="shared" ref="F662:F725" si="10">(D662+E662)</f>
        <v>15000000</v>
      </c>
      <c r="G662" s="421">
        <f>SUMIF('Inc base'!C:C,'BR 2'!B662,'Inc base'!G:G)-F662</f>
        <v>15008000</v>
      </c>
    </row>
    <row r="663" spans="1:9" x14ac:dyDescent="0.25">
      <c r="A663" s="98">
        <v>648</v>
      </c>
      <c r="B663" s="444">
        <v>33010955330024</v>
      </c>
      <c r="C663" s="447" t="s">
        <v>1258</v>
      </c>
      <c r="D663" s="421">
        <v>0</v>
      </c>
      <c r="E663" s="421"/>
      <c r="F663" s="421">
        <f t="shared" si="10"/>
        <v>0</v>
      </c>
      <c r="G663" s="421">
        <f>SUMIF('Inc base'!C:C,'BR 2'!B663,'Inc base'!G:G)-F663</f>
        <v>0</v>
      </c>
      <c r="I663" s="440" t="s">
        <v>7923</v>
      </c>
    </row>
    <row r="664" spans="1:9" x14ac:dyDescent="0.25">
      <c r="A664" s="98">
        <v>649</v>
      </c>
      <c r="B664" s="444">
        <v>40308985380011</v>
      </c>
      <c r="C664" s="445" t="s">
        <v>816</v>
      </c>
      <c r="D664" s="421">
        <v>12000000</v>
      </c>
      <c r="E664" s="421"/>
      <c r="F664" s="421">
        <f t="shared" si="10"/>
        <v>12000000</v>
      </c>
      <c r="G664" s="421">
        <f>SUMIF('Inc base'!C:C,'BR 2'!B664,'Inc base'!G:G)-F664</f>
        <v>10000000</v>
      </c>
    </row>
    <row r="665" spans="1:9" x14ac:dyDescent="0.25">
      <c r="A665" s="98">
        <v>650</v>
      </c>
      <c r="B665" s="444">
        <v>43005915300013</v>
      </c>
      <c r="C665" s="447" t="s">
        <v>533</v>
      </c>
      <c r="D665" s="421">
        <v>0</v>
      </c>
      <c r="E665" s="421"/>
      <c r="F665" s="421">
        <f t="shared" si="10"/>
        <v>0</v>
      </c>
      <c r="G665" s="421">
        <f>SUMIF('Inc base'!C:C,'BR 2'!B665,'Inc base'!G:G)-F665</f>
        <v>0</v>
      </c>
      <c r="I665" s="440" t="s">
        <v>7923</v>
      </c>
    </row>
    <row r="666" spans="1:9" x14ac:dyDescent="0.25">
      <c r="A666" s="98">
        <v>651</v>
      </c>
      <c r="B666" s="444">
        <v>50507055300028</v>
      </c>
      <c r="C666" s="447" t="s">
        <v>866</v>
      </c>
      <c r="D666" s="421">
        <v>0</v>
      </c>
      <c r="E666" s="421"/>
      <c r="F666" s="421">
        <f t="shared" si="10"/>
        <v>0</v>
      </c>
      <c r="G666" s="421">
        <f>SUMIF('Inc base'!C:C,'BR 2'!B666,'Inc base'!G:G)-F666</f>
        <v>0</v>
      </c>
      <c r="I666" s="440" t="s">
        <v>7923</v>
      </c>
    </row>
    <row r="667" spans="1:9" x14ac:dyDescent="0.25">
      <c r="A667" s="98">
        <v>652</v>
      </c>
      <c r="B667" s="444">
        <v>60812055360022</v>
      </c>
      <c r="C667" s="447" t="s">
        <v>205</v>
      </c>
      <c r="D667" s="421">
        <v>0</v>
      </c>
      <c r="E667" s="421"/>
      <c r="F667" s="421">
        <f t="shared" si="10"/>
        <v>0</v>
      </c>
      <c r="G667" s="421">
        <f>SUMIF('Inc base'!C:C,'BR 2'!B667,'Inc base'!G:G)-F667</f>
        <v>0</v>
      </c>
      <c r="I667" s="440" t="s">
        <v>7923</v>
      </c>
    </row>
    <row r="668" spans="1:9" x14ac:dyDescent="0.25">
      <c r="A668" s="98">
        <v>653</v>
      </c>
      <c r="B668" s="444">
        <v>42612881140092</v>
      </c>
      <c r="C668" s="447" t="s">
        <v>803</v>
      </c>
      <c r="D668" s="421">
        <v>0</v>
      </c>
      <c r="E668" s="421"/>
      <c r="F668" s="421">
        <f t="shared" si="10"/>
        <v>0</v>
      </c>
      <c r="G668" s="421">
        <f>SUMIF('Inc base'!C:C,'BR 2'!B668,'Inc base'!G:G)-F668</f>
        <v>0</v>
      </c>
      <c r="I668" s="440" t="s">
        <v>7923</v>
      </c>
    </row>
    <row r="669" spans="1:9" x14ac:dyDescent="0.25">
      <c r="A669" s="98">
        <v>654</v>
      </c>
      <c r="B669" s="444">
        <v>6110401530034</v>
      </c>
      <c r="C669" s="447" t="s">
        <v>356</v>
      </c>
      <c r="D669" s="421">
        <v>0</v>
      </c>
      <c r="E669" s="421"/>
      <c r="F669" s="421">
        <f t="shared" si="10"/>
        <v>0</v>
      </c>
      <c r="G669" s="421">
        <f>SUMIF('Inc base'!C:C,'BR 2'!B669,'Inc base'!G:G)-F669</f>
        <v>0</v>
      </c>
      <c r="I669" s="440" t="s">
        <v>7923</v>
      </c>
    </row>
    <row r="670" spans="1:9" x14ac:dyDescent="0.25">
      <c r="A670" s="98">
        <v>655</v>
      </c>
      <c r="B670" s="444">
        <v>41610995300035</v>
      </c>
      <c r="C670" s="447" t="s">
        <v>859</v>
      </c>
      <c r="D670" s="421">
        <v>0</v>
      </c>
      <c r="E670" s="421"/>
      <c r="F670" s="421">
        <f t="shared" si="10"/>
        <v>0</v>
      </c>
      <c r="G670" s="421">
        <f>SUMIF('Inc base'!C:C,'BR 2'!B670,'Inc base'!G:G)-F670</f>
        <v>0</v>
      </c>
      <c r="I670" s="440" t="s">
        <v>7923</v>
      </c>
    </row>
    <row r="671" spans="1:9" x14ac:dyDescent="0.25">
      <c r="A671" s="98">
        <v>656</v>
      </c>
      <c r="B671" s="444">
        <v>30408815350038</v>
      </c>
      <c r="C671" s="447" t="s">
        <v>791</v>
      </c>
      <c r="D671" s="421">
        <v>0</v>
      </c>
      <c r="E671" s="421"/>
      <c r="F671" s="421">
        <f t="shared" si="10"/>
        <v>0</v>
      </c>
      <c r="G671" s="421">
        <f>SUMIF('Inc base'!C:C,'BR 2'!B671,'Inc base'!G:G)-F671</f>
        <v>0</v>
      </c>
      <c r="I671" s="440" t="s">
        <v>7923</v>
      </c>
    </row>
    <row r="672" spans="1:9" x14ac:dyDescent="0.25">
      <c r="A672" s="98">
        <v>657</v>
      </c>
      <c r="B672" s="444">
        <v>51101035280020</v>
      </c>
      <c r="C672" s="445" t="s">
        <v>801</v>
      </c>
      <c r="D672" s="421">
        <v>12000000</v>
      </c>
      <c r="E672" s="421"/>
      <c r="F672" s="421">
        <f t="shared" si="10"/>
        <v>12000000</v>
      </c>
      <c r="G672" s="421">
        <f>SUMIF('Inc base'!C:C,'BR 2'!B672,'Inc base'!G:G)-F672</f>
        <v>12000000</v>
      </c>
    </row>
    <row r="673" spans="1:9" x14ac:dyDescent="0.25">
      <c r="A673" s="98">
        <v>658</v>
      </c>
      <c r="B673" s="444">
        <v>40112911140017</v>
      </c>
      <c r="C673" s="445" t="s">
        <v>439</v>
      </c>
      <c r="D673" s="421">
        <v>12000000</v>
      </c>
      <c r="E673" s="421"/>
      <c r="F673" s="421">
        <f t="shared" si="10"/>
        <v>12000000</v>
      </c>
      <c r="G673" s="421">
        <f>SUMIF('Inc base'!C:C,'BR 2'!B673,'Inc base'!G:G)-F673</f>
        <v>9450000</v>
      </c>
    </row>
    <row r="674" spans="1:9" x14ac:dyDescent="0.25">
      <c r="A674" s="98">
        <v>659</v>
      </c>
      <c r="B674" s="444">
        <v>61504055360021</v>
      </c>
      <c r="C674" s="445" t="s">
        <v>219</v>
      </c>
      <c r="D674" s="421">
        <v>15000000</v>
      </c>
      <c r="E674" s="421"/>
      <c r="F674" s="421">
        <f t="shared" si="10"/>
        <v>15000000</v>
      </c>
      <c r="G674" s="421">
        <f>SUMIF('Inc base'!C:C,'BR 2'!B674,'Inc base'!G:G)-F674</f>
        <v>8000000</v>
      </c>
    </row>
    <row r="675" spans="1:9" x14ac:dyDescent="0.25">
      <c r="A675" s="98">
        <v>660</v>
      </c>
      <c r="B675" s="444">
        <v>61909055300035</v>
      </c>
      <c r="C675" s="445" t="s">
        <v>229</v>
      </c>
      <c r="D675" s="421">
        <v>15000000</v>
      </c>
      <c r="E675" s="421"/>
      <c r="F675" s="421">
        <f t="shared" si="10"/>
        <v>15000000</v>
      </c>
      <c r="G675" s="421">
        <f>SUMIF('Inc base'!C:C,'BR 2'!B675,'Inc base'!G:G)-F675</f>
        <v>7500000</v>
      </c>
    </row>
    <row r="676" spans="1:9" x14ac:dyDescent="0.25">
      <c r="A676" s="98">
        <v>661</v>
      </c>
      <c r="B676" s="444">
        <v>50404055300011</v>
      </c>
      <c r="C676" s="447" t="s">
        <v>828</v>
      </c>
      <c r="D676" s="421">
        <v>0</v>
      </c>
      <c r="E676" s="421"/>
      <c r="F676" s="421">
        <f t="shared" si="10"/>
        <v>0</v>
      </c>
      <c r="G676" s="421">
        <f>SUMIF('Inc base'!C:C,'BR 2'!B676,'Inc base'!G:G)-F676</f>
        <v>0</v>
      </c>
      <c r="I676" s="440" t="s">
        <v>7923</v>
      </c>
    </row>
    <row r="677" spans="1:9" x14ac:dyDescent="0.25">
      <c r="A677" s="98">
        <v>662</v>
      </c>
      <c r="B677" s="444">
        <v>32208985300020</v>
      </c>
      <c r="C677" s="447" t="s">
        <v>566</v>
      </c>
      <c r="D677" s="421">
        <v>0</v>
      </c>
      <c r="E677" s="421"/>
      <c r="F677" s="421">
        <f t="shared" si="10"/>
        <v>0</v>
      </c>
      <c r="G677" s="421">
        <f>SUMIF('Inc base'!C:C,'BR 2'!B677,'Inc base'!G:G)-F677</f>
        <v>0</v>
      </c>
      <c r="I677" s="440" t="s">
        <v>7923</v>
      </c>
    </row>
    <row r="678" spans="1:9" x14ac:dyDescent="0.25">
      <c r="A678" s="98">
        <v>663</v>
      </c>
      <c r="B678" s="444">
        <v>62707055260048</v>
      </c>
      <c r="C678" s="445" t="s">
        <v>212</v>
      </c>
      <c r="D678" s="421">
        <v>15000000</v>
      </c>
      <c r="E678" s="421"/>
      <c r="F678" s="421">
        <f t="shared" si="10"/>
        <v>15000000</v>
      </c>
      <c r="G678" s="421">
        <f>SUMIF('Inc base'!C:C,'BR 2'!B678,'Inc base'!G:G)-F678</f>
        <v>7500000</v>
      </c>
    </row>
    <row r="679" spans="1:9" x14ac:dyDescent="0.25">
      <c r="A679" s="98">
        <v>664</v>
      </c>
      <c r="B679" s="444">
        <v>51704065350026</v>
      </c>
      <c r="C679" s="447" t="s">
        <v>575</v>
      </c>
      <c r="D679" s="421">
        <v>0</v>
      </c>
      <c r="E679" s="421"/>
      <c r="F679" s="421">
        <f t="shared" si="10"/>
        <v>0</v>
      </c>
      <c r="G679" s="421">
        <f>SUMIF('Inc base'!C:C,'BR 2'!B679,'Inc base'!G:G)-F679</f>
        <v>0</v>
      </c>
      <c r="I679" s="440" t="s">
        <v>7923</v>
      </c>
    </row>
    <row r="680" spans="1:9" x14ac:dyDescent="0.25">
      <c r="A680" s="98">
        <v>665</v>
      </c>
      <c r="B680" s="444">
        <v>41809931010013</v>
      </c>
      <c r="C680" s="447" t="s">
        <v>463</v>
      </c>
      <c r="D680" s="421">
        <v>0</v>
      </c>
      <c r="E680" s="421"/>
      <c r="F680" s="421">
        <f t="shared" si="10"/>
        <v>0</v>
      </c>
      <c r="G680" s="421">
        <f>SUMIF('Inc base'!C:C,'BR 2'!B680,'Inc base'!G:G)-F680</f>
        <v>0</v>
      </c>
      <c r="I680" s="440" t="s">
        <v>7923</v>
      </c>
    </row>
    <row r="681" spans="1:9" x14ac:dyDescent="0.25">
      <c r="A681" s="98">
        <v>666</v>
      </c>
      <c r="B681" s="444">
        <v>61608055260085</v>
      </c>
      <c r="C681" s="445" t="s">
        <v>351</v>
      </c>
      <c r="D681" s="421">
        <v>15000000</v>
      </c>
      <c r="E681" s="421"/>
      <c r="F681" s="421">
        <f t="shared" si="10"/>
        <v>15000000</v>
      </c>
      <c r="G681" s="421">
        <f>SUMIF('Inc base'!C:C,'BR 2'!B681,'Inc base'!G:G)-F681</f>
        <v>15000000</v>
      </c>
    </row>
    <row r="682" spans="1:9" x14ac:dyDescent="0.25">
      <c r="A682" s="98">
        <v>667</v>
      </c>
      <c r="B682" s="444">
        <v>62002035340018</v>
      </c>
      <c r="C682" s="445" t="s">
        <v>227</v>
      </c>
      <c r="D682" s="421">
        <v>15000000</v>
      </c>
      <c r="E682" s="421"/>
      <c r="F682" s="421">
        <f t="shared" si="10"/>
        <v>15000000</v>
      </c>
      <c r="G682" s="421">
        <f>SUMIF('Inc base'!C:C,'BR 2'!B682,'Inc base'!G:G)-F682</f>
        <v>0</v>
      </c>
    </row>
    <row r="683" spans="1:9" x14ac:dyDescent="0.25">
      <c r="A683" s="98">
        <v>668</v>
      </c>
      <c r="B683" s="444">
        <v>63107005820031</v>
      </c>
      <c r="C683" s="447" t="s">
        <v>1279</v>
      </c>
      <c r="D683" s="421">
        <v>0</v>
      </c>
      <c r="E683" s="421"/>
      <c r="F683" s="421">
        <f t="shared" si="10"/>
        <v>0</v>
      </c>
      <c r="G683" s="421">
        <f>SUMIF('Inc base'!C:C,'BR 2'!B683,'Inc base'!G:G)-F683</f>
        <v>0</v>
      </c>
      <c r="I683" s="440" t="s">
        <v>7923</v>
      </c>
    </row>
    <row r="684" spans="1:9" x14ac:dyDescent="0.25">
      <c r="A684" s="98">
        <v>669</v>
      </c>
      <c r="B684" s="444">
        <v>52103045670047</v>
      </c>
      <c r="C684" s="445" t="s">
        <v>131</v>
      </c>
      <c r="D684" s="421">
        <v>15000000</v>
      </c>
      <c r="E684" s="421"/>
      <c r="F684" s="421">
        <f t="shared" si="10"/>
        <v>15000000</v>
      </c>
      <c r="G684" s="421">
        <f>SUMIF('Inc base'!C:C,'BR 2'!B684,'Inc base'!G:G)-F684</f>
        <v>12100000</v>
      </c>
    </row>
    <row r="685" spans="1:9" x14ac:dyDescent="0.25">
      <c r="A685" s="98">
        <v>670</v>
      </c>
      <c r="B685" s="444">
        <v>50101055670129</v>
      </c>
      <c r="C685" s="445" t="s">
        <v>133</v>
      </c>
      <c r="D685" s="421">
        <v>15000000</v>
      </c>
      <c r="E685" s="421"/>
      <c r="F685" s="421">
        <f t="shared" si="10"/>
        <v>15000000</v>
      </c>
      <c r="G685" s="421">
        <f>SUMIF('Inc base'!C:C,'BR 2'!B685,'Inc base'!G:G)-F685</f>
        <v>10500000</v>
      </c>
    </row>
    <row r="686" spans="1:9" x14ac:dyDescent="0.25">
      <c r="A686" s="98">
        <v>671</v>
      </c>
      <c r="B686" s="444">
        <v>62309050005046</v>
      </c>
      <c r="C686" s="447" t="s">
        <v>257</v>
      </c>
      <c r="D686" s="421">
        <v>0</v>
      </c>
      <c r="E686" s="421"/>
      <c r="F686" s="421">
        <f t="shared" si="10"/>
        <v>0</v>
      </c>
      <c r="G686" s="421">
        <f>SUMIF('Inc base'!C:C,'BR 2'!B686,'Inc base'!G:G)-F686</f>
        <v>0</v>
      </c>
      <c r="I686" s="440" t="s">
        <v>7923</v>
      </c>
    </row>
    <row r="687" spans="1:9" x14ac:dyDescent="0.25">
      <c r="A687" s="98">
        <v>672</v>
      </c>
      <c r="B687" s="444">
        <v>61612055380010</v>
      </c>
      <c r="C687" s="447" t="s">
        <v>88</v>
      </c>
      <c r="D687" s="421">
        <v>0</v>
      </c>
      <c r="E687" s="421"/>
      <c r="F687" s="421">
        <f t="shared" si="10"/>
        <v>0</v>
      </c>
      <c r="G687" s="421">
        <f>SUMIF('Inc base'!C:C,'BR 2'!B687,'Inc base'!G:G)-F687</f>
        <v>0</v>
      </c>
      <c r="I687" s="440" t="s">
        <v>7923</v>
      </c>
    </row>
    <row r="688" spans="1:9" x14ac:dyDescent="0.25">
      <c r="A688" s="98">
        <v>673</v>
      </c>
      <c r="B688" s="444">
        <v>41412975380024</v>
      </c>
      <c r="C688" s="447" t="s">
        <v>412</v>
      </c>
      <c r="D688" s="421">
        <v>0</v>
      </c>
      <c r="E688" s="421"/>
      <c r="F688" s="421">
        <f t="shared" si="10"/>
        <v>0</v>
      </c>
      <c r="G688" s="421">
        <f>SUMIF('Inc base'!C:C,'BR 2'!B688,'Inc base'!G:G)-F688</f>
        <v>0</v>
      </c>
      <c r="I688" s="440" t="s">
        <v>7923</v>
      </c>
    </row>
    <row r="689" spans="1:9" x14ac:dyDescent="0.25">
      <c r="A689" s="98">
        <v>674</v>
      </c>
      <c r="B689" s="444">
        <v>31308941100019</v>
      </c>
      <c r="C689" s="445" t="s">
        <v>1257</v>
      </c>
      <c r="D689" s="421">
        <v>15000000</v>
      </c>
      <c r="E689" s="421"/>
      <c r="F689" s="421">
        <f t="shared" si="10"/>
        <v>15000000</v>
      </c>
      <c r="G689" s="421">
        <f>SUMIF('Inc base'!C:C,'BR 2'!B689,'Inc base'!G:G)-F689</f>
        <v>0</v>
      </c>
    </row>
    <row r="690" spans="1:9" x14ac:dyDescent="0.25">
      <c r="A690" s="98">
        <v>675</v>
      </c>
      <c r="B690" s="444">
        <v>52402055360013</v>
      </c>
      <c r="C690" s="445" t="s">
        <v>647</v>
      </c>
      <c r="D690" s="421">
        <v>12000000</v>
      </c>
      <c r="E690" s="421"/>
      <c r="F690" s="421">
        <f t="shared" si="10"/>
        <v>12000000</v>
      </c>
      <c r="G690" s="421">
        <f>SUMIF('Inc base'!C:C,'BR 2'!B690,'Inc base'!G:G)-F690</f>
        <v>6000000</v>
      </c>
    </row>
    <row r="691" spans="1:9" x14ac:dyDescent="0.25">
      <c r="A691" s="98">
        <v>676</v>
      </c>
      <c r="B691" s="444">
        <v>40704905260029</v>
      </c>
      <c r="C691" s="445" t="s">
        <v>1265</v>
      </c>
      <c r="D691" s="421">
        <v>15000000</v>
      </c>
      <c r="E691" s="421"/>
      <c r="F691" s="421">
        <f t="shared" si="10"/>
        <v>15000000</v>
      </c>
      <c r="G691" s="421">
        <f>SUMIF('Inc base'!C:C,'BR 2'!B691,'Inc base'!G:G)-F691</f>
        <v>18017000</v>
      </c>
    </row>
    <row r="692" spans="1:9" x14ac:dyDescent="0.25">
      <c r="A692" s="98">
        <v>677</v>
      </c>
      <c r="B692" s="444">
        <v>41004975260055</v>
      </c>
      <c r="C692" s="445" t="s">
        <v>2358</v>
      </c>
      <c r="D692" s="421">
        <v>12000000</v>
      </c>
      <c r="E692" s="421"/>
      <c r="F692" s="421">
        <f t="shared" si="10"/>
        <v>12000000</v>
      </c>
      <c r="G692" s="421">
        <f>SUMIF('Inc base'!C:C,'BR 2'!B692,'Inc base'!G:G)-F692</f>
        <v>0</v>
      </c>
      <c r="H692" s="440">
        <v>45191</v>
      </c>
    </row>
    <row r="693" spans="1:9" x14ac:dyDescent="0.25">
      <c r="A693" s="98">
        <v>678</v>
      </c>
      <c r="B693" s="444">
        <v>40308811140019</v>
      </c>
      <c r="C693" s="445" t="s">
        <v>2359</v>
      </c>
      <c r="D693" s="421">
        <v>12000000</v>
      </c>
      <c r="E693" s="421"/>
      <c r="F693" s="421">
        <f t="shared" si="10"/>
        <v>12000000</v>
      </c>
      <c r="G693" s="421">
        <f>SUMIF('Inc base'!C:C,'BR 2'!B693,'Inc base'!G:G)-F693</f>
        <v>9011483</v>
      </c>
      <c r="H693" s="440">
        <v>45191</v>
      </c>
    </row>
    <row r="694" spans="1:9" x14ac:dyDescent="0.25">
      <c r="A694" s="98">
        <v>679</v>
      </c>
      <c r="B694" s="444">
        <v>61208055340019</v>
      </c>
      <c r="C694" s="445" t="s">
        <v>2382</v>
      </c>
      <c r="D694" s="421">
        <v>15000000</v>
      </c>
      <c r="E694" s="421"/>
      <c r="F694" s="421">
        <f t="shared" si="10"/>
        <v>15000000</v>
      </c>
      <c r="G694" s="421">
        <f>SUMIF('Inc base'!C:C,'BR 2'!B694,'Inc base'!G:G)-F694</f>
        <v>15000000</v>
      </c>
      <c r="H694" s="440">
        <v>45192</v>
      </c>
    </row>
    <row r="695" spans="1:9" x14ac:dyDescent="0.25">
      <c r="A695" s="98">
        <v>680</v>
      </c>
      <c r="B695" s="444">
        <v>61302065340019</v>
      </c>
      <c r="C695" s="445" t="s">
        <v>2384</v>
      </c>
      <c r="D695" s="421">
        <v>15000000</v>
      </c>
      <c r="E695" s="421"/>
      <c r="F695" s="421">
        <f t="shared" si="10"/>
        <v>15000000</v>
      </c>
      <c r="G695" s="421">
        <f>SUMIF('Inc base'!C:C,'BR 2'!B695,'Inc base'!G:G)-F695</f>
        <v>7900000</v>
      </c>
      <c r="H695" s="440">
        <v>45192</v>
      </c>
    </row>
    <row r="696" spans="1:9" x14ac:dyDescent="0.25">
      <c r="A696" s="98">
        <v>681</v>
      </c>
      <c r="B696" s="444">
        <v>51709045300053</v>
      </c>
      <c r="C696" s="447" t="s">
        <v>2397</v>
      </c>
      <c r="D696" s="421">
        <v>0</v>
      </c>
      <c r="E696" s="421"/>
      <c r="F696" s="421">
        <f t="shared" si="10"/>
        <v>0</v>
      </c>
      <c r="G696" s="421">
        <f>SUMIF('Inc base'!C:C,'BR 2'!B696,'Inc base'!G:G)-F696</f>
        <v>0</v>
      </c>
      <c r="H696" s="440">
        <v>45192</v>
      </c>
      <c r="I696" s="440" t="s">
        <v>7923</v>
      </c>
    </row>
    <row r="697" spans="1:9" x14ac:dyDescent="0.25">
      <c r="A697" s="98">
        <v>682</v>
      </c>
      <c r="B697" s="444">
        <v>51702037170034</v>
      </c>
      <c r="C697" s="447" t="s">
        <v>2385</v>
      </c>
      <c r="D697" s="421">
        <v>0</v>
      </c>
      <c r="E697" s="421"/>
      <c r="F697" s="421">
        <f t="shared" si="10"/>
        <v>0</v>
      </c>
      <c r="G697" s="421">
        <f>SUMIF('Inc base'!C:C,'BR 2'!B697,'Inc base'!G:G)-F697</f>
        <v>0</v>
      </c>
      <c r="H697" s="440">
        <v>45192</v>
      </c>
      <c r="I697" s="440" t="s">
        <v>7923</v>
      </c>
    </row>
    <row r="698" spans="1:9" x14ac:dyDescent="0.25">
      <c r="A698" s="98">
        <v>683</v>
      </c>
      <c r="B698" s="444">
        <v>60803065300016</v>
      </c>
      <c r="C698" s="445" t="s">
        <v>2386</v>
      </c>
      <c r="D698" s="421">
        <v>15000000</v>
      </c>
      <c r="E698" s="421"/>
      <c r="F698" s="421">
        <f t="shared" si="10"/>
        <v>15000000</v>
      </c>
      <c r="G698" s="421">
        <f>SUMIF('Inc base'!C:C,'BR 2'!B698,'Inc base'!G:G)-F698</f>
        <v>12500000</v>
      </c>
      <c r="H698" s="440">
        <v>45192</v>
      </c>
    </row>
    <row r="699" spans="1:9" x14ac:dyDescent="0.25">
      <c r="A699" s="98">
        <v>684</v>
      </c>
      <c r="B699" s="444">
        <v>30302701080020</v>
      </c>
      <c r="C699" s="445" t="s">
        <v>2387</v>
      </c>
      <c r="D699" s="421">
        <v>12000000</v>
      </c>
      <c r="E699" s="421"/>
      <c r="F699" s="421">
        <f t="shared" si="10"/>
        <v>12000000</v>
      </c>
      <c r="G699" s="421">
        <f>SUMIF('Inc base'!C:C,'BR 2'!B699,'Inc base'!G:G)-F699</f>
        <v>-6000000</v>
      </c>
      <c r="H699" s="440">
        <v>45192</v>
      </c>
    </row>
    <row r="700" spans="1:9" x14ac:dyDescent="0.25">
      <c r="A700" s="98">
        <v>685</v>
      </c>
      <c r="B700" s="444">
        <v>41407941140043</v>
      </c>
      <c r="C700" s="445" t="s">
        <v>2388</v>
      </c>
      <c r="D700" s="421">
        <v>12000000</v>
      </c>
      <c r="E700" s="421"/>
      <c r="F700" s="421">
        <f t="shared" si="10"/>
        <v>12000000</v>
      </c>
      <c r="G700" s="421">
        <f>SUMIF('Inc base'!C:C,'BR 2'!B700,'Inc base'!G:G)-F700</f>
        <v>11000000</v>
      </c>
      <c r="H700" s="440">
        <v>45192</v>
      </c>
    </row>
    <row r="701" spans="1:9" x14ac:dyDescent="0.25">
      <c r="A701" s="98">
        <v>686</v>
      </c>
      <c r="B701" s="444">
        <v>60709055380012</v>
      </c>
      <c r="C701" s="445" t="s">
        <v>2398</v>
      </c>
      <c r="D701" s="421">
        <v>15000000</v>
      </c>
      <c r="E701" s="421"/>
      <c r="F701" s="421">
        <f t="shared" si="10"/>
        <v>15000000</v>
      </c>
      <c r="G701" s="421">
        <f>SUMIF('Inc base'!C:C,'BR 2'!B701,'Inc base'!G:G)-F701</f>
        <v>0</v>
      </c>
    </row>
    <row r="702" spans="1:9" x14ac:dyDescent="0.25">
      <c r="A702" s="98">
        <v>687</v>
      </c>
      <c r="B702" s="444">
        <v>50104025250011</v>
      </c>
      <c r="C702" s="445" t="s">
        <v>4414</v>
      </c>
      <c r="D702" s="421">
        <v>15000000</v>
      </c>
      <c r="E702" s="421"/>
      <c r="F702" s="421">
        <f t="shared" si="10"/>
        <v>15000000</v>
      </c>
      <c r="G702" s="421">
        <f>SUMIF('Inc base'!C:C,'BR 2'!B702,'Inc base'!G:G)-F702</f>
        <v>18000000</v>
      </c>
    </row>
    <row r="703" spans="1:9" x14ac:dyDescent="0.25">
      <c r="A703" s="98">
        <v>688</v>
      </c>
      <c r="B703" s="444">
        <v>51404005300019</v>
      </c>
      <c r="C703" s="445" t="s">
        <v>860</v>
      </c>
      <c r="D703" s="421">
        <v>12000000</v>
      </c>
      <c r="E703" s="421"/>
      <c r="F703" s="421">
        <f t="shared" si="10"/>
        <v>12000000</v>
      </c>
      <c r="G703" s="421">
        <f>SUMIF('Inc base'!C:C,'BR 2'!B703,'Inc base'!G:G)-F703</f>
        <v>0</v>
      </c>
    </row>
    <row r="704" spans="1:9" x14ac:dyDescent="0.25">
      <c r="A704" s="98">
        <v>689</v>
      </c>
      <c r="B704" s="444">
        <v>63007045270020</v>
      </c>
      <c r="C704" s="447" t="s">
        <v>303</v>
      </c>
      <c r="D704" s="421">
        <v>0</v>
      </c>
      <c r="E704" s="421"/>
      <c r="F704" s="421">
        <f t="shared" si="10"/>
        <v>0</v>
      </c>
      <c r="G704" s="421">
        <f>SUMIF('Inc base'!C:C,'BR 2'!B704,'Inc base'!G:G)-F704</f>
        <v>0</v>
      </c>
      <c r="I704" s="440" t="s">
        <v>7923</v>
      </c>
    </row>
    <row r="705" spans="1:9" x14ac:dyDescent="0.25">
      <c r="A705" s="98">
        <v>690</v>
      </c>
      <c r="B705" s="444">
        <v>60404065380042</v>
      </c>
      <c r="C705" s="445" t="s">
        <v>408</v>
      </c>
      <c r="D705" s="421">
        <v>15000000</v>
      </c>
      <c r="E705" s="421"/>
      <c r="F705" s="421">
        <f t="shared" si="10"/>
        <v>15000000</v>
      </c>
      <c r="G705" s="421">
        <f>SUMIF('Inc base'!C:C,'BR 2'!B705,'Inc base'!G:G)-F705</f>
        <v>7500000</v>
      </c>
    </row>
    <row r="706" spans="1:9" x14ac:dyDescent="0.25">
      <c r="A706" s="98">
        <v>691</v>
      </c>
      <c r="B706" s="444">
        <v>63011045290016</v>
      </c>
      <c r="C706" s="445" t="s">
        <v>329</v>
      </c>
      <c r="D706" s="421">
        <v>15000000</v>
      </c>
      <c r="E706" s="421"/>
      <c r="F706" s="421">
        <f t="shared" si="10"/>
        <v>15000000</v>
      </c>
      <c r="G706" s="421">
        <f>SUMIF('Inc base'!C:C,'BR 2'!B706,'Inc base'!G:G)-F706</f>
        <v>15000000</v>
      </c>
    </row>
    <row r="707" spans="1:9" x14ac:dyDescent="0.25">
      <c r="A707" s="98">
        <v>692</v>
      </c>
      <c r="B707" s="444">
        <v>42310931110098</v>
      </c>
      <c r="C707" s="445" t="s">
        <v>2412</v>
      </c>
      <c r="D707" s="421">
        <v>15000000</v>
      </c>
      <c r="E707" s="421"/>
      <c r="F707" s="421">
        <f t="shared" si="10"/>
        <v>15000000</v>
      </c>
      <c r="G707" s="421">
        <f>SUMIF('Inc base'!C:C,'BR 2'!B707,'Inc base'!G:G)-F707</f>
        <v>18000000</v>
      </c>
    </row>
    <row r="708" spans="1:9" x14ac:dyDescent="0.25">
      <c r="A708" s="98">
        <v>693</v>
      </c>
      <c r="B708" s="444">
        <v>60803045350048</v>
      </c>
      <c r="C708" s="447" t="s">
        <v>180</v>
      </c>
      <c r="D708" s="421">
        <v>0</v>
      </c>
      <c r="E708" s="421"/>
      <c r="F708" s="421">
        <f t="shared" si="10"/>
        <v>0</v>
      </c>
      <c r="G708" s="421">
        <f>SUMIF('Inc base'!C:C,'BR 2'!B708,'Inc base'!G:G)-F708</f>
        <v>0</v>
      </c>
      <c r="I708" s="440" t="s">
        <v>7923</v>
      </c>
    </row>
    <row r="709" spans="1:9" x14ac:dyDescent="0.25">
      <c r="A709" s="98">
        <v>694</v>
      </c>
      <c r="B709" s="444">
        <v>41508915290013</v>
      </c>
      <c r="C709" s="445" t="s">
        <v>2413</v>
      </c>
      <c r="D709" s="421">
        <v>15000000</v>
      </c>
      <c r="E709" s="421"/>
      <c r="F709" s="421">
        <f t="shared" si="10"/>
        <v>15000000</v>
      </c>
      <c r="G709" s="421">
        <f>SUMIF('Inc base'!C:C,'BR 2'!B709,'Inc base'!G:G)-F709</f>
        <v>18000000</v>
      </c>
    </row>
    <row r="710" spans="1:9" x14ac:dyDescent="0.25">
      <c r="A710" s="98">
        <v>695</v>
      </c>
      <c r="B710" s="444">
        <v>40403975260039</v>
      </c>
      <c r="C710" s="447" t="s">
        <v>704</v>
      </c>
      <c r="D710" s="421">
        <v>0</v>
      </c>
      <c r="E710" s="421"/>
      <c r="F710" s="421">
        <f t="shared" si="10"/>
        <v>0</v>
      </c>
      <c r="G710" s="421">
        <f>SUMIF('Inc base'!C:C,'BR 2'!B710,'Inc base'!G:G)-F710</f>
        <v>0</v>
      </c>
      <c r="I710" s="440" t="s">
        <v>7923</v>
      </c>
    </row>
    <row r="711" spans="1:9" x14ac:dyDescent="0.25">
      <c r="A711" s="98">
        <v>696</v>
      </c>
      <c r="B711" s="444">
        <v>52102025350029</v>
      </c>
      <c r="C711" s="447" t="s">
        <v>234</v>
      </c>
      <c r="D711" s="421">
        <v>0</v>
      </c>
      <c r="E711" s="421"/>
      <c r="F711" s="421">
        <f t="shared" si="10"/>
        <v>0</v>
      </c>
      <c r="G711" s="421">
        <f>SUMIF('Inc base'!C:C,'BR 2'!B711,'Inc base'!G:G)-F711</f>
        <v>0</v>
      </c>
      <c r="I711" s="440" t="s">
        <v>7923</v>
      </c>
    </row>
    <row r="712" spans="1:9" x14ac:dyDescent="0.25">
      <c r="A712" s="98">
        <v>698</v>
      </c>
      <c r="B712" s="444">
        <v>62211055300010</v>
      </c>
      <c r="C712" s="445" t="s">
        <v>4994</v>
      </c>
      <c r="D712" s="421">
        <v>15000000</v>
      </c>
      <c r="E712" s="421"/>
      <c r="F712" s="421">
        <f t="shared" si="10"/>
        <v>15000000</v>
      </c>
      <c r="G712" s="421">
        <f>SUMIF('Inc base'!C:C,'BR 2'!B712,'Inc base'!G:G)-F712</f>
        <v>5000000</v>
      </c>
    </row>
    <row r="713" spans="1:9" x14ac:dyDescent="0.25">
      <c r="A713" s="98">
        <v>699</v>
      </c>
      <c r="B713" s="444">
        <v>61605055320034</v>
      </c>
      <c r="C713" s="445" t="s">
        <v>4995</v>
      </c>
      <c r="D713" s="421">
        <v>15000000</v>
      </c>
      <c r="E713" s="421"/>
      <c r="F713" s="421">
        <f t="shared" si="10"/>
        <v>15000000</v>
      </c>
      <c r="G713" s="421">
        <f>SUMIF('Inc base'!C:C,'BR 2'!B713,'Inc base'!G:G)-F713</f>
        <v>6500000</v>
      </c>
    </row>
    <row r="714" spans="1:9" x14ac:dyDescent="0.25">
      <c r="A714" s="98">
        <v>700</v>
      </c>
      <c r="B714" s="444">
        <v>60207045270030</v>
      </c>
      <c r="C714" s="447" t="s">
        <v>4996</v>
      </c>
      <c r="D714" s="421">
        <v>0</v>
      </c>
      <c r="E714" s="421"/>
      <c r="F714" s="421">
        <f t="shared" si="10"/>
        <v>0</v>
      </c>
      <c r="G714" s="421">
        <f>SUMIF('Inc base'!C:C,'BR 2'!B714,'Inc base'!G:G)-F714</f>
        <v>0</v>
      </c>
      <c r="I714" s="440" t="s">
        <v>7923</v>
      </c>
    </row>
    <row r="715" spans="1:9" x14ac:dyDescent="0.25">
      <c r="A715" s="98">
        <v>701</v>
      </c>
      <c r="B715" s="444">
        <v>60506055300015</v>
      </c>
      <c r="C715" s="445" t="s">
        <v>4997</v>
      </c>
      <c r="D715" s="421">
        <v>15000000</v>
      </c>
      <c r="E715" s="421"/>
      <c r="F715" s="421">
        <f t="shared" si="10"/>
        <v>15000000</v>
      </c>
      <c r="G715" s="421">
        <f>SUMIF('Inc base'!C:C,'BR 2'!B715,'Inc base'!G:G)-F715</f>
        <v>5500000</v>
      </c>
    </row>
    <row r="716" spans="1:9" x14ac:dyDescent="0.25">
      <c r="A716" s="98">
        <v>702</v>
      </c>
      <c r="B716" s="444">
        <v>62801055320013</v>
      </c>
      <c r="C716" s="445" t="s">
        <v>4998</v>
      </c>
      <c r="D716" s="421">
        <v>15000000</v>
      </c>
      <c r="E716" s="421"/>
      <c r="F716" s="421">
        <f t="shared" si="10"/>
        <v>15000000</v>
      </c>
      <c r="G716" s="421">
        <f>SUMIF('Inc base'!C:C,'BR 2'!B716,'Inc base'!G:G)-F716</f>
        <v>15000000</v>
      </c>
    </row>
    <row r="717" spans="1:9" x14ac:dyDescent="0.25">
      <c r="A717" s="98">
        <v>704</v>
      </c>
      <c r="B717" s="444">
        <v>41901985260021</v>
      </c>
      <c r="C717" s="445" t="s">
        <v>4999</v>
      </c>
      <c r="D717" s="421">
        <v>15000000</v>
      </c>
      <c r="E717" s="421"/>
      <c r="F717" s="421">
        <f t="shared" si="10"/>
        <v>15000000</v>
      </c>
      <c r="G717" s="421">
        <f>SUMIF('Inc base'!C:C,'BR 2'!B717,'Inc base'!G:G)-F717</f>
        <v>15000000</v>
      </c>
    </row>
    <row r="718" spans="1:9" x14ac:dyDescent="0.25">
      <c r="A718" s="98">
        <v>705</v>
      </c>
      <c r="B718" s="444">
        <v>52806045320014</v>
      </c>
      <c r="C718" s="445" t="s">
        <v>1378</v>
      </c>
      <c r="D718" s="421">
        <v>15000000</v>
      </c>
      <c r="E718" s="421"/>
      <c r="F718" s="421">
        <f t="shared" si="10"/>
        <v>15000000</v>
      </c>
      <c r="G718" s="421">
        <f>SUMIF('Inc base'!C:C,'BR 2'!B718,'Inc base'!G:G)-F718</f>
        <v>6000000</v>
      </c>
    </row>
    <row r="719" spans="1:9" x14ac:dyDescent="0.25">
      <c r="A719" s="98">
        <v>706</v>
      </c>
      <c r="B719" s="444">
        <v>62309045270033</v>
      </c>
      <c r="C719" s="445" t="s">
        <v>5000</v>
      </c>
      <c r="D719" s="421">
        <v>15000000</v>
      </c>
      <c r="E719" s="421"/>
      <c r="F719" s="421">
        <f t="shared" si="10"/>
        <v>15000000</v>
      </c>
      <c r="G719" s="421">
        <f>SUMIF('Inc base'!C:C,'BR 2'!B719,'Inc base'!G:G)-F719</f>
        <v>7500000</v>
      </c>
    </row>
    <row r="720" spans="1:9" x14ac:dyDescent="0.25">
      <c r="A720" s="98">
        <v>707</v>
      </c>
      <c r="B720" s="444">
        <v>50306045300019</v>
      </c>
      <c r="C720" s="445" t="s">
        <v>5001</v>
      </c>
      <c r="D720" s="421">
        <v>15000000</v>
      </c>
      <c r="E720" s="421"/>
      <c r="F720" s="421">
        <f t="shared" si="10"/>
        <v>15000000</v>
      </c>
      <c r="G720" s="421">
        <f>SUMIF('Inc base'!C:C,'BR 2'!B720,'Inc base'!G:G)-F720</f>
        <v>15000000</v>
      </c>
    </row>
    <row r="721" spans="1:9" x14ac:dyDescent="0.25">
      <c r="A721" s="98">
        <v>708</v>
      </c>
      <c r="B721" s="444">
        <v>62811005260074</v>
      </c>
      <c r="C721" s="445" t="s">
        <v>5002</v>
      </c>
      <c r="D721" s="421">
        <v>15000000</v>
      </c>
      <c r="E721" s="421"/>
      <c r="F721" s="421">
        <f t="shared" si="10"/>
        <v>15000000</v>
      </c>
      <c r="G721" s="421">
        <f>SUMIF('Inc base'!C:C,'BR 2'!B721,'Inc base'!G:G)-F721</f>
        <v>7500000</v>
      </c>
    </row>
    <row r="722" spans="1:9" x14ac:dyDescent="0.25">
      <c r="A722" s="98">
        <v>709</v>
      </c>
      <c r="B722" s="444">
        <v>60911055260012</v>
      </c>
      <c r="C722" s="445" t="s">
        <v>5003</v>
      </c>
      <c r="D722" s="421">
        <v>15000000</v>
      </c>
      <c r="E722" s="421"/>
      <c r="F722" s="421">
        <f t="shared" si="10"/>
        <v>15000000</v>
      </c>
      <c r="G722" s="421">
        <f>SUMIF('Inc base'!C:C,'BR 2'!B722,'Inc base'!G:G)-F722</f>
        <v>15000000</v>
      </c>
    </row>
    <row r="723" spans="1:9" x14ac:dyDescent="0.25">
      <c r="A723" s="98">
        <v>710</v>
      </c>
      <c r="B723" s="444">
        <v>30312965300020</v>
      </c>
      <c r="C723" s="445" t="s">
        <v>5004</v>
      </c>
      <c r="D723" s="421">
        <v>15000000</v>
      </c>
      <c r="E723" s="421"/>
      <c r="F723" s="421">
        <f t="shared" si="10"/>
        <v>15000000</v>
      </c>
      <c r="G723" s="421">
        <f>SUMIF('Inc base'!C:C,'BR 2'!B723,'Inc base'!G:G)-F723</f>
        <v>18000000</v>
      </c>
    </row>
    <row r="724" spans="1:9" x14ac:dyDescent="0.25">
      <c r="A724" s="98">
        <v>712</v>
      </c>
      <c r="B724" s="444">
        <v>41010861140048</v>
      </c>
      <c r="C724" s="447" t="s">
        <v>5005</v>
      </c>
      <c r="D724" s="421">
        <v>0</v>
      </c>
      <c r="E724" s="421"/>
      <c r="F724" s="421">
        <f t="shared" si="10"/>
        <v>0</v>
      </c>
      <c r="G724" s="421">
        <f>SUMIF('Inc base'!C:C,'BR 2'!B724,'Inc base'!G:G)-F724</f>
        <v>0</v>
      </c>
      <c r="I724" s="440" t="s">
        <v>7923</v>
      </c>
    </row>
    <row r="725" spans="1:9" x14ac:dyDescent="0.25">
      <c r="A725" s="98">
        <v>713</v>
      </c>
      <c r="B725" s="444">
        <v>31708941110027</v>
      </c>
      <c r="C725" s="445" t="s">
        <v>5006</v>
      </c>
      <c r="D725" s="421">
        <v>15000000</v>
      </c>
      <c r="E725" s="421"/>
      <c r="F725" s="421">
        <f t="shared" si="10"/>
        <v>15000000</v>
      </c>
      <c r="G725" s="421">
        <f>SUMIF('Inc base'!C:C,'BR 2'!B725,'Inc base'!G:G)-F725</f>
        <v>13500000</v>
      </c>
    </row>
    <row r="726" spans="1:9" x14ac:dyDescent="0.25">
      <c r="A726" s="98">
        <v>714</v>
      </c>
      <c r="B726" s="444">
        <v>32709901000010</v>
      </c>
      <c r="C726" s="445" t="s">
        <v>5007</v>
      </c>
      <c r="D726" s="421">
        <v>15000000</v>
      </c>
      <c r="E726" s="421"/>
      <c r="F726" s="421">
        <f t="shared" ref="F726:F789" si="11">(D726+E726)</f>
        <v>15000000</v>
      </c>
      <c r="G726" s="421">
        <f>SUMIF('Inc base'!C:C,'BR 2'!B726,'Inc base'!G:G)-F726</f>
        <v>18000000</v>
      </c>
    </row>
    <row r="727" spans="1:9" x14ac:dyDescent="0.25">
      <c r="A727" s="98">
        <v>715</v>
      </c>
      <c r="B727" s="444">
        <v>32509975310033</v>
      </c>
      <c r="C727" s="445" t="s">
        <v>5008</v>
      </c>
      <c r="D727" s="421">
        <v>15000000</v>
      </c>
      <c r="E727" s="421"/>
      <c r="F727" s="421">
        <f t="shared" si="11"/>
        <v>15000000</v>
      </c>
      <c r="G727" s="421">
        <f>SUMIF('Inc base'!C:C,'BR 2'!B727,'Inc base'!G:G)-F727</f>
        <v>-8500000</v>
      </c>
    </row>
    <row r="728" spans="1:9" x14ac:dyDescent="0.25">
      <c r="A728" s="98">
        <v>716</v>
      </c>
      <c r="B728" s="444">
        <v>62809005340016</v>
      </c>
      <c r="C728" s="445" t="s">
        <v>5009</v>
      </c>
      <c r="D728" s="421">
        <v>15000000</v>
      </c>
      <c r="E728" s="421"/>
      <c r="F728" s="421">
        <f t="shared" si="11"/>
        <v>15000000</v>
      </c>
      <c r="G728" s="421">
        <f>SUMIF('Inc base'!C:C,'BR 2'!B728,'Inc base'!G:G)-F728</f>
        <v>15000000</v>
      </c>
    </row>
    <row r="729" spans="1:9" x14ac:dyDescent="0.25">
      <c r="A729" s="98">
        <v>717</v>
      </c>
      <c r="B729" s="444">
        <v>42703985330011</v>
      </c>
      <c r="C729" s="445" t="s">
        <v>5010</v>
      </c>
      <c r="D729" s="421">
        <v>15000000</v>
      </c>
      <c r="E729" s="421"/>
      <c r="F729" s="421">
        <f t="shared" si="11"/>
        <v>15000000</v>
      </c>
      <c r="G729" s="421">
        <f>SUMIF('Inc base'!C:C,'BR 2'!B729,'Inc base'!G:G)-F729</f>
        <v>18000000</v>
      </c>
    </row>
    <row r="730" spans="1:9" x14ac:dyDescent="0.25">
      <c r="A730" s="98">
        <v>718</v>
      </c>
      <c r="B730" s="444">
        <v>41710875250011</v>
      </c>
      <c r="C730" s="445" t="s">
        <v>5011</v>
      </c>
      <c r="D730" s="421">
        <v>15000000</v>
      </c>
      <c r="E730" s="421"/>
      <c r="F730" s="421">
        <f t="shared" si="11"/>
        <v>15000000</v>
      </c>
      <c r="G730" s="421">
        <f>SUMIF('Inc base'!C:C,'BR 2'!B730,'Inc base'!G:G)-F730</f>
        <v>18000000</v>
      </c>
    </row>
    <row r="731" spans="1:9" x14ac:dyDescent="0.25">
      <c r="A731" s="98">
        <v>719</v>
      </c>
      <c r="B731" s="444">
        <v>40305861050112</v>
      </c>
      <c r="C731" s="445" t="s">
        <v>5012</v>
      </c>
      <c r="D731" s="421">
        <v>15000000</v>
      </c>
      <c r="E731" s="421"/>
      <c r="F731" s="421">
        <f t="shared" si="11"/>
        <v>15000000</v>
      </c>
      <c r="G731" s="421">
        <f>SUMIF('Inc base'!C:C,'BR 2'!B731,'Inc base'!G:G)-F731</f>
        <v>18000000</v>
      </c>
    </row>
    <row r="732" spans="1:9" x14ac:dyDescent="0.25">
      <c r="A732" s="98">
        <v>720</v>
      </c>
      <c r="B732" s="444">
        <v>40306901000133</v>
      </c>
      <c r="C732" s="445" t="s">
        <v>5013</v>
      </c>
      <c r="D732" s="421">
        <v>15000000</v>
      </c>
      <c r="E732" s="421"/>
      <c r="F732" s="421">
        <f t="shared" si="11"/>
        <v>15000000</v>
      </c>
      <c r="G732" s="421">
        <f>SUMIF('Inc base'!C:C,'BR 2'!B732,'Inc base'!G:G)-F732</f>
        <v>18000000</v>
      </c>
    </row>
    <row r="733" spans="1:9" x14ac:dyDescent="0.25">
      <c r="A733" s="98">
        <v>722</v>
      </c>
      <c r="B733" s="444">
        <v>31304881100021</v>
      </c>
      <c r="C733" s="445" t="s">
        <v>5014</v>
      </c>
      <c r="D733" s="421">
        <v>15000000</v>
      </c>
      <c r="E733" s="421"/>
      <c r="F733" s="421">
        <f t="shared" si="11"/>
        <v>15000000</v>
      </c>
      <c r="G733" s="421">
        <f>SUMIF('Inc base'!C:C,'BR 2'!B733,'Inc base'!G:G)-F733</f>
        <v>13000000</v>
      </c>
    </row>
    <row r="734" spans="1:9" x14ac:dyDescent="0.25">
      <c r="A734" s="98">
        <v>723</v>
      </c>
      <c r="B734" s="444">
        <v>40810851110139</v>
      </c>
      <c r="C734" s="445" t="s">
        <v>5015</v>
      </c>
      <c r="D734" s="421">
        <v>12000000</v>
      </c>
      <c r="E734" s="421"/>
      <c r="F734" s="421">
        <f t="shared" si="11"/>
        <v>12000000</v>
      </c>
      <c r="G734" s="421">
        <f>SUMIF('Inc base'!C:C,'BR 2'!B734,'Inc base'!G:G)-F734</f>
        <v>6000000</v>
      </c>
    </row>
    <row r="735" spans="1:9" x14ac:dyDescent="0.25">
      <c r="A735" s="98">
        <v>724</v>
      </c>
      <c r="B735" s="444">
        <v>42712985330022</v>
      </c>
      <c r="C735" s="445" t="s">
        <v>5016</v>
      </c>
      <c r="D735" s="421">
        <v>12000000</v>
      </c>
      <c r="E735" s="421"/>
      <c r="F735" s="421">
        <f t="shared" si="11"/>
        <v>12000000</v>
      </c>
      <c r="G735" s="421">
        <f>SUMIF('Inc base'!C:C,'BR 2'!B735,'Inc base'!G:G)-F735</f>
        <v>9000000</v>
      </c>
    </row>
    <row r="736" spans="1:9" x14ac:dyDescent="0.25">
      <c r="A736" s="98">
        <v>725</v>
      </c>
      <c r="B736" s="444">
        <v>30103956230037</v>
      </c>
      <c r="C736" s="445" t="s">
        <v>5017</v>
      </c>
      <c r="D736" s="421">
        <v>12000000</v>
      </c>
      <c r="E736" s="421"/>
      <c r="F736" s="421">
        <f t="shared" si="11"/>
        <v>12000000</v>
      </c>
      <c r="G736" s="421">
        <f>SUMIF('Inc base'!C:C,'BR 2'!B736,'Inc base'!G:G)-F736</f>
        <v>3600000</v>
      </c>
    </row>
    <row r="737" spans="1:7" x14ac:dyDescent="0.25">
      <c r="A737" s="98">
        <v>726</v>
      </c>
      <c r="B737" s="444">
        <v>51902036080053</v>
      </c>
      <c r="C737" s="445" t="s">
        <v>5018</v>
      </c>
      <c r="D737" s="421">
        <v>12000000</v>
      </c>
      <c r="E737" s="421"/>
      <c r="F737" s="421">
        <f t="shared" si="11"/>
        <v>12000000</v>
      </c>
      <c r="G737" s="421">
        <f>SUMIF('Inc base'!C:C,'BR 2'!B737,'Inc base'!G:G)-F737</f>
        <v>24000000</v>
      </c>
    </row>
    <row r="738" spans="1:7" x14ac:dyDescent="0.25">
      <c r="A738" s="98">
        <v>727</v>
      </c>
      <c r="B738" s="444">
        <v>61302055260015</v>
      </c>
      <c r="C738" s="445" t="s">
        <v>5019</v>
      </c>
      <c r="D738" s="421">
        <v>12000000</v>
      </c>
      <c r="E738" s="421"/>
      <c r="F738" s="421">
        <f t="shared" si="11"/>
        <v>12000000</v>
      </c>
      <c r="G738" s="421">
        <f>SUMIF('Inc base'!C:C,'BR 2'!B738,'Inc base'!G:G)-F738</f>
        <v>10000000</v>
      </c>
    </row>
    <row r="739" spans="1:7" x14ac:dyDescent="0.25">
      <c r="A739" s="98">
        <v>728</v>
      </c>
      <c r="B739" s="444">
        <v>31511931010023</v>
      </c>
      <c r="C739" s="445" t="s">
        <v>5020</v>
      </c>
      <c r="D739" s="421">
        <v>12000000</v>
      </c>
      <c r="E739" s="421"/>
      <c r="F739" s="421">
        <f t="shared" si="11"/>
        <v>12000000</v>
      </c>
      <c r="G739" s="421">
        <f>SUMIF('Inc base'!C:C,'BR 2'!B739,'Inc base'!G:G)-F739</f>
        <v>9771792</v>
      </c>
    </row>
    <row r="740" spans="1:7" x14ac:dyDescent="0.25">
      <c r="A740" s="98">
        <v>729</v>
      </c>
      <c r="B740" s="444">
        <v>31304995350066</v>
      </c>
      <c r="C740" s="445" t="s">
        <v>5021</v>
      </c>
      <c r="D740" s="421">
        <v>12000000</v>
      </c>
      <c r="E740" s="421"/>
      <c r="F740" s="421">
        <f t="shared" si="11"/>
        <v>12000000</v>
      </c>
      <c r="G740" s="421">
        <f>SUMIF('Inc base'!C:C,'BR 2'!B740,'Inc base'!G:G)-F740</f>
        <v>24000000</v>
      </c>
    </row>
    <row r="741" spans="1:7" x14ac:dyDescent="0.25">
      <c r="A741" s="98">
        <v>730</v>
      </c>
      <c r="B741" s="444">
        <v>41511931140039</v>
      </c>
      <c r="C741" s="445" t="s">
        <v>5022</v>
      </c>
      <c r="D741" s="421">
        <v>12000000</v>
      </c>
      <c r="E741" s="421"/>
      <c r="F741" s="421">
        <f t="shared" si="11"/>
        <v>12000000</v>
      </c>
      <c r="G741" s="421">
        <f>SUMIF('Inc base'!C:C,'BR 2'!B741,'Inc base'!G:G)-F741</f>
        <v>9100000</v>
      </c>
    </row>
    <row r="742" spans="1:7" x14ac:dyDescent="0.25">
      <c r="A742" s="98">
        <v>731</v>
      </c>
      <c r="B742" s="444">
        <v>41405901000026</v>
      </c>
      <c r="C742" s="445" t="s">
        <v>5023</v>
      </c>
      <c r="D742" s="421">
        <v>12000000</v>
      </c>
      <c r="E742" s="421"/>
      <c r="F742" s="421">
        <f t="shared" si="11"/>
        <v>12000000</v>
      </c>
      <c r="G742" s="421">
        <f>SUMIF('Inc base'!C:C,'BR 2'!B742,'Inc base'!G:G)-F742</f>
        <v>0</v>
      </c>
    </row>
    <row r="743" spans="1:7" x14ac:dyDescent="0.25">
      <c r="A743" s="98">
        <v>732</v>
      </c>
      <c r="B743" s="444">
        <v>40407965660014</v>
      </c>
      <c r="C743" s="445" t="s">
        <v>5024</v>
      </c>
      <c r="D743" s="421">
        <v>12000000</v>
      </c>
      <c r="E743" s="421"/>
      <c r="F743" s="421">
        <f t="shared" si="11"/>
        <v>12000000</v>
      </c>
      <c r="G743" s="421">
        <f>SUMIF('Inc base'!C:C,'BR 2'!B743,'Inc base'!G:G)-F743</f>
        <v>12000000</v>
      </c>
    </row>
    <row r="744" spans="1:7" x14ac:dyDescent="0.25">
      <c r="A744" s="98">
        <v>733</v>
      </c>
      <c r="B744" s="444">
        <v>41401714070010</v>
      </c>
      <c r="C744" s="445" t="s">
        <v>5025</v>
      </c>
      <c r="D744" s="421">
        <v>12000000</v>
      </c>
      <c r="E744" s="421"/>
      <c r="F744" s="421">
        <f t="shared" si="11"/>
        <v>12000000</v>
      </c>
      <c r="G744" s="421">
        <f>SUMIF('Inc base'!C:C,'BR 2'!B744,'Inc base'!G:G)-F744</f>
        <v>9000000</v>
      </c>
    </row>
    <row r="745" spans="1:7" x14ac:dyDescent="0.25">
      <c r="A745" s="98">
        <v>734</v>
      </c>
      <c r="B745" s="444">
        <v>30703861100032</v>
      </c>
      <c r="C745" s="445" t="s">
        <v>5026</v>
      </c>
      <c r="D745" s="421">
        <v>12000000</v>
      </c>
      <c r="E745" s="421"/>
      <c r="F745" s="421">
        <f t="shared" si="11"/>
        <v>12000000</v>
      </c>
      <c r="G745" s="421">
        <f>SUMIF('Inc base'!C:C,'BR 2'!B745,'Inc base'!G:G)-F745</f>
        <v>12000000</v>
      </c>
    </row>
    <row r="746" spans="1:7" x14ac:dyDescent="0.25">
      <c r="A746" s="98">
        <v>735</v>
      </c>
      <c r="B746" s="444">
        <v>41703965280018</v>
      </c>
      <c r="C746" s="445" t="s">
        <v>5027</v>
      </c>
      <c r="D746" s="421">
        <v>12000000</v>
      </c>
      <c r="E746" s="421"/>
      <c r="F746" s="421">
        <f t="shared" si="11"/>
        <v>12000000</v>
      </c>
      <c r="G746" s="421">
        <f>SUMIF('Inc base'!C:C,'BR 2'!B746,'Inc base'!G:G)-F746</f>
        <v>7600000</v>
      </c>
    </row>
    <row r="747" spans="1:7" x14ac:dyDescent="0.25">
      <c r="A747" s="98">
        <v>736</v>
      </c>
      <c r="B747" s="444">
        <v>62009055270013</v>
      </c>
      <c r="C747" s="445" t="s">
        <v>5028</v>
      </c>
      <c r="D747" s="421">
        <v>12000000</v>
      </c>
      <c r="E747" s="421"/>
      <c r="F747" s="421">
        <f t="shared" si="11"/>
        <v>12000000</v>
      </c>
      <c r="G747" s="421">
        <f>SUMIF('Inc base'!C:C,'BR 2'!B747,'Inc base'!G:G)-F747</f>
        <v>3000000</v>
      </c>
    </row>
    <row r="748" spans="1:7" x14ac:dyDescent="0.25">
      <c r="A748" s="98">
        <v>737</v>
      </c>
      <c r="B748" s="444">
        <v>40308911120117</v>
      </c>
      <c r="C748" s="445" t="s">
        <v>5029</v>
      </c>
      <c r="D748" s="421">
        <v>12000000</v>
      </c>
      <c r="E748" s="421"/>
      <c r="F748" s="421">
        <f t="shared" si="11"/>
        <v>12000000</v>
      </c>
      <c r="G748" s="421">
        <f>SUMIF('Inc base'!C:C,'BR 2'!B748,'Inc base'!G:G)-F748</f>
        <v>4000000</v>
      </c>
    </row>
    <row r="749" spans="1:7" x14ac:dyDescent="0.25">
      <c r="A749" s="98">
        <v>738</v>
      </c>
      <c r="B749" s="444">
        <v>62008055300012</v>
      </c>
      <c r="C749" s="445" t="s">
        <v>5078</v>
      </c>
      <c r="D749" s="421">
        <v>12000000</v>
      </c>
      <c r="E749" s="421"/>
      <c r="F749" s="421">
        <f t="shared" si="11"/>
        <v>12000000</v>
      </c>
      <c r="G749" s="421">
        <f>SUMIF('Inc base'!C:C,'BR 2'!B749,'Inc base'!G:G)-F749</f>
        <v>9000000</v>
      </c>
    </row>
    <row r="750" spans="1:7" x14ac:dyDescent="0.25">
      <c r="A750" s="98">
        <v>739</v>
      </c>
      <c r="B750" s="444">
        <v>40807871140075</v>
      </c>
      <c r="C750" s="445" t="s">
        <v>5030</v>
      </c>
      <c r="D750" s="421">
        <v>12000000</v>
      </c>
      <c r="E750" s="421"/>
      <c r="F750" s="421">
        <f t="shared" si="11"/>
        <v>12000000</v>
      </c>
      <c r="G750" s="421">
        <f>SUMIF('Inc base'!C:C,'BR 2'!B750,'Inc base'!G:G)-F750</f>
        <v>10000000</v>
      </c>
    </row>
    <row r="751" spans="1:7" x14ac:dyDescent="0.25">
      <c r="A751" s="98">
        <v>740</v>
      </c>
      <c r="B751" s="444">
        <v>60207065260107</v>
      </c>
      <c r="C751" s="445" t="s">
        <v>5031</v>
      </c>
      <c r="D751" s="421">
        <v>12000000</v>
      </c>
      <c r="E751" s="421"/>
      <c r="F751" s="421">
        <f t="shared" si="11"/>
        <v>12000000</v>
      </c>
      <c r="G751" s="421">
        <f>SUMIF('Inc base'!C:C,'BR 2'!B751,'Inc base'!G:G)-F751</f>
        <v>10000000</v>
      </c>
    </row>
    <row r="752" spans="1:7" x14ac:dyDescent="0.25">
      <c r="A752" s="98">
        <v>741</v>
      </c>
      <c r="B752" s="444">
        <v>42102925300019</v>
      </c>
      <c r="C752" s="445" t="s">
        <v>5032</v>
      </c>
      <c r="D752" s="421">
        <v>12000000</v>
      </c>
      <c r="E752" s="421"/>
      <c r="F752" s="421">
        <f t="shared" si="11"/>
        <v>12000000</v>
      </c>
      <c r="G752" s="421">
        <f>SUMIF('Inc base'!C:C,'BR 2'!B752,'Inc base'!G:G)-F752</f>
        <v>6000000</v>
      </c>
    </row>
    <row r="753" spans="1:7" x14ac:dyDescent="0.25">
      <c r="A753" s="98">
        <v>742</v>
      </c>
      <c r="B753" s="444">
        <v>53003015300022</v>
      </c>
      <c r="C753" s="445" t="s">
        <v>5033</v>
      </c>
      <c r="D753" s="421">
        <v>12000000</v>
      </c>
      <c r="E753" s="421"/>
      <c r="F753" s="421">
        <f t="shared" si="11"/>
        <v>12000000</v>
      </c>
      <c r="G753" s="421">
        <f>SUMIF('Inc base'!C:C,'BR 2'!B753,'Inc base'!G:G)-F753</f>
        <v>11000000</v>
      </c>
    </row>
    <row r="754" spans="1:7" x14ac:dyDescent="0.25">
      <c r="A754" s="98">
        <v>743</v>
      </c>
      <c r="B754" s="444">
        <v>51908055780042</v>
      </c>
      <c r="C754" s="445" t="s">
        <v>5034</v>
      </c>
      <c r="D754" s="421">
        <v>12000000</v>
      </c>
      <c r="E754" s="421"/>
      <c r="F754" s="421">
        <f t="shared" si="11"/>
        <v>12000000</v>
      </c>
      <c r="G754" s="421">
        <f>SUMIF('Inc base'!C:C,'BR 2'!B754,'Inc base'!G:G)-F754</f>
        <v>-4200000</v>
      </c>
    </row>
    <row r="755" spans="1:7" x14ac:dyDescent="0.25">
      <c r="A755" s="98">
        <v>744</v>
      </c>
      <c r="B755" s="444">
        <v>61507015300020</v>
      </c>
      <c r="C755" s="445" t="s">
        <v>5035</v>
      </c>
      <c r="D755" s="421">
        <v>12000000</v>
      </c>
      <c r="E755" s="421"/>
      <c r="F755" s="421">
        <f t="shared" si="11"/>
        <v>12000000</v>
      </c>
      <c r="G755" s="421">
        <f>SUMIF('Inc base'!C:C,'BR 2'!B755,'Inc base'!G:G)-F755</f>
        <v>12000000</v>
      </c>
    </row>
    <row r="756" spans="1:7" x14ac:dyDescent="0.25">
      <c r="A756" s="98">
        <v>745</v>
      </c>
      <c r="B756" s="444">
        <v>40205881140094</v>
      </c>
      <c r="C756" s="445" t="s">
        <v>5036</v>
      </c>
      <c r="D756" s="421">
        <v>12000000</v>
      </c>
      <c r="E756" s="421"/>
      <c r="F756" s="421">
        <f t="shared" si="11"/>
        <v>12000000</v>
      </c>
      <c r="G756" s="421">
        <f>SUMIF('Inc base'!C:C,'BR 2'!B756,'Inc base'!G:G)-F756</f>
        <v>7600000</v>
      </c>
    </row>
    <row r="757" spans="1:7" x14ac:dyDescent="0.25">
      <c r="A757" s="98">
        <v>746</v>
      </c>
      <c r="B757" s="444">
        <v>62912055300010</v>
      </c>
      <c r="C757" s="445" t="s">
        <v>5037</v>
      </c>
      <c r="D757" s="421">
        <v>12000000</v>
      </c>
      <c r="E757" s="421"/>
      <c r="F757" s="421">
        <f t="shared" si="11"/>
        <v>12000000</v>
      </c>
      <c r="G757" s="421">
        <f>SUMIF('Inc base'!C:C,'BR 2'!B757,'Inc base'!G:G)-F757</f>
        <v>12000000</v>
      </c>
    </row>
    <row r="758" spans="1:7" x14ac:dyDescent="0.25">
      <c r="A758" s="98">
        <v>747</v>
      </c>
      <c r="B758" s="444">
        <v>41108965360014</v>
      </c>
      <c r="C758" s="445" t="s">
        <v>5483</v>
      </c>
      <c r="D758" s="421">
        <v>12000000</v>
      </c>
      <c r="E758" s="421"/>
      <c r="F758" s="421">
        <f t="shared" si="11"/>
        <v>12000000</v>
      </c>
      <c r="G758" s="421">
        <f>SUMIF('Inc base'!C:C,'BR 2'!B758,'Inc base'!G:G)-F758</f>
        <v>8197555</v>
      </c>
    </row>
    <row r="759" spans="1:7" x14ac:dyDescent="0.25">
      <c r="A759" s="98">
        <v>748</v>
      </c>
      <c r="B759" s="444">
        <v>40309861140024</v>
      </c>
      <c r="C759" s="445" t="s">
        <v>5484</v>
      </c>
      <c r="D759" s="421">
        <v>12000000</v>
      </c>
      <c r="E759" s="421"/>
      <c r="F759" s="421">
        <f t="shared" si="11"/>
        <v>12000000</v>
      </c>
      <c r="G759" s="421">
        <f>SUMIF('Inc base'!C:C,'BR 2'!B759,'Inc base'!G:G)-F759</f>
        <v>12000000</v>
      </c>
    </row>
    <row r="760" spans="1:7" x14ac:dyDescent="0.25">
      <c r="A760" s="98">
        <v>749</v>
      </c>
      <c r="B760" s="444">
        <v>41402775380018</v>
      </c>
      <c r="C760" s="445" t="s">
        <v>5485</v>
      </c>
      <c r="D760" s="421">
        <v>12000000</v>
      </c>
      <c r="E760" s="421"/>
      <c r="F760" s="421">
        <f t="shared" si="11"/>
        <v>12000000</v>
      </c>
      <c r="G760" s="421">
        <f>SUMIF('Inc base'!C:C,'BR 2'!B760,'Inc base'!G:G)-F760</f>
        <v>-10000000</v>
      </c>
    </row>
    <row r="761" spans="1:7" x14ac:dyDescent="0.25">
      <c r="A761" s="98">
        <v>750</v>
      </c>
      <c r="B761" s="444">
        <v>53007025380010</v>
      </c>
      <c r="C761" s="445" t="s">
        <v>5486</v>
      </c>
      <c r="D761" s="421">
        <v>12000000</v>
      </c>
      <c r="E761" s="421"/>
      <c r="F761" s="421">
        <f t="shared" si="11"/>
        <v>12000000</v>
      </c>
      <c r="G761" s="421">
        <f>SUMIF('Inc base'!C:C,'BR 2'!B761,'Inc base'!G:G)-F761</f>
        <v>8769000</v>
      </c>
    </row>
    <row r="762" spans="1:7" x14ac:dyDescent="0.25">
      <c r="A762" s="98">
        <v>751</v>
      </c>
      <c r="B762" s="444">
        <v>42311892620011</v>
      </c>
      <c r="C762" s="445" t="s">
        <v>5487</v>
      </c>
      <c r="D762" s="421">
        <v>12000000</v>
      </c>
      <c r="E762" s="421"/>
      <c r="F762" s="421">
        <f t="shared" si="11"/>
        <v>12000000</v>
      </c>
      <c r="G762" s="421">
        <f>SUMIF('Inc base'!C:C,'BR 2'!B762,'Inc base'!G:G)-F762</f>
        <v>9127000</v>
      </c>
    </row>
    <row r="763" spans="1:7" x14ac:dyDescent="0.25">
      <c r="A763" s="98">
        <v>752</v>
      </c>
      <c r="B763" s="444">
        <v>41503851140062</v>
      </c>
      <c r="C763" s="445" t="s">
        <v>5488</v>
      </c>
      <c r="D763" s="421">
        <v>12000000</v>
      </c>
      <c r="E763" s="421"/>
      <c r="F763" s="421">
        <f t="shared" si="11"/>
        <v>12000000</v>
      </c>
      <c r="G763" s="421">
        <f>SUMIF('Inc base'!C:C,'BR 2'!B763,'Inc base'!G:G)-F763</f>
        <v>9000000</v>
      </c>
    </row>
    <row r="764" spans="1:7" x14ac:dyDescent="0.25">
      <c r="A764" s="98">
        <v>753</v>
      </c>
      <c r="B764" s="444">
        <v>42001841100052</v>
      </c>
      <c r="C764" s="445" t="s">
        <v>5489</v>
      </c>
      <c r="D764" s="421">
        <v>12000000</v>
      </c>
      <c r="E764" s="421"/>
      <c r="F764" s="421">
        <f t="shared" si="11"/>
        <v>12000000</v>
      </c>
      <c r="G764" s="421">
        <f>SUMIF('Inc base'!C:C,'BR 2'!B764,'Inc base'!G:G)-F764</f>
        <v>8300000</v>
      </c>
    </row>
    <row r="765" spans="1:7" x14ac:dyDescent="0.25">
      <c r="A765" s="98">
        <v>754</v>
      </c>
      <c r="B765" s="444">
        <v>62408005300028</v>
      </c>
      <c r="C765" s="445" t="s">
        <v>5490</v>
      </c>
      <c r="D765" s="421">
        <v>12000000</v>
      </c>
      <c r="E765" s="421"/>
      <c r="F765" s="421">
        <f t="shared" si="11"/>
        <v>12000000</v>
      </c>
      <c r="G765" s="421">
        <f>SUMIF('Inc base'!C:C,'BR 2'!B765,'Inc base'!G:G)-F765</f>
        <v>8000000</v>
      </c>
    </row>
    <row r="766" spans="1:7" x14ac:dyDescent="0.25">
      <c r="A766" s="98">
        <v>755</v>
      </c>
      <c r="B766" s="444">
        <v>41503851140079</v>
      </c>
      <c r="C766" s="445" t="s">
        <v>5491</v>
      </c>
      <c r="D766" s="421">
        <v>12000000</v>
      </c>
      <c r="E766" s="421"/>
      <c r="F766" s="421">
        <f t="shared" si="11"/>
        <v>12000000</v>
      </c>
      <c r="G766" s="421">
        <f>SUMIF('Inc base'!C:C,'BR 2'!B766,'Inc base'!G:G)-F766</f>
        <v>8687500</v>
      </c>
    </row>
    <row r="767" spans="1:7" x14ac:dyDescent="0.25">
      <c r="A767" s="98">
        <v>756</v>
      </c>
      <c r="B767" s="444">
        <v>61507055320022</v>
      </c>
      <c r="C767" s="445" t="s">
        <v>5492</v>
      </c>
      <c r="D767" s="421">
        <v>11500000</v>
      </c>
      <c r="E767" s="421"/>
      <c r="F767" s="421">
        <f t="shared" si="11"/>
        <v>11500000</v>
      </c>
      <c r="G767" s="421">
        <f>SUMIF('Inc base'!C:C,'BR 2'!B767,'Inc base'!G:G)-F767</f>
        <v>7500000</v>
      </c>
    </row>
    <row r="768" spans="1:7" x14ac:dyDescent="0.25">
      <c r="A768" s="98">
        <v>757</v>
      </c>
      <c r="B768" s="444">
        <v>31110915300013</v>
      </c>
      <c r="C768" s="445" t="s">
        <v>5493</v>
      </c>
      <c r="D768" s="421">
        <v>12000000</v>
      </c>
      <c r="E768" s="421"/>
      <c r="F768" s="421">
        <f t="shared" si="11"/>
        <v>12000000</v>
      </c>
      <c r="G768" s="421">
        <f>SUMIF('Inc base'!C:C,'BR 2'!B768,'Inc base'!G:G)-F768</f>
        <v>0</v>
      </c>
    </row>
    <row r="769" spans="1:8" x14ac:dyDescent="0.25">
      <c r="A769" s="98">
        <v>758</v>
      </c>
      <c r="B769" s="444">
        <v>52712055310070</v>
      </c>
      <c r="C769" s="445" t="s">
        <v>5494</v>
      </c>
      <c r="D769" s="421">
        <v>12000000</v>
      </c>
      <c r="E769" s="421"/>
      <c r="F769" s="421">
        <f t="shared" si="11"/>
        <v>12000000</v>
      </c>
      <c r="G769" s="421">
        <f>SUMIF('Inc base'!C:C,'BR 2'!B769,'Inc base'!G:G)-F769</f>
        <v>9001000</v>
      </c>
    </row>
    <row r="770" spans="1:8" x14ac:dyDescent="0.25">
      <c r="A770" s="98">
        <v>759</v>
      </c>
      <c r="B770" s="444">
        <v>40812821060037</v>
      </c>
      <c r="C770" s="445" t="s">
        <v>5495</v>
      </c>
      <c r="D770" s="421">
        <v>12000000</v>
      </c>
      <c r="E770" s="421"/>
      <c r="F770" s="421">
        <f t="shared" si="11"/>
        <v>12000000</v>
      </c>
      <c r="G770" s="421">
        <f>SUMIF('Inc base'!C:C,'BR 2'!B770,'Inc base'!G:G)-F770</f>
        <v>11000300</v>
      </c>
    </row>
    <row r="771" spans="1:8" x14ac:dyDescent="0.25">
      <c r="A771" s="98">
        <v>760</v>
      </c>
      <c r="B771" s="444">
        <v>41412975300011</v>
      </c>
      <c r="C771" s="445" t="s">
        <v>5496</v>
      </c>
      <c r="D771" s="421">
        <v>12000000</v>
      </c>
      <c r="E771" s="421"/>
      <c r="F771" s="421">
        <f t="shared" si="11"/>
        <v>12000000</v>
      </c>
      <c r="G771" s="421">
        <f>SUMIF('Inc base'!C:C,'BR 2'!B771,'Inc base'!G:G)-F771</f>
        <v>11900000</v>
      </c>
    </row>
    <row r="772" spans="1:8" x14ac:dyDescent="0.25">
      <c r="A772" s="98">
        <v>761</v>
      </c>
      <c r="B772" s="444">
        <v>61808045300010</v>
      </c>
      <c r="C772" s="445" t="s">
        <v>5514</v>
      </c>
      <c r="D772" s="421">
        <v>15000000</v>
      </c>
      <c r="E772" s="421"/>
      <c r="F772" s="421">
        <f t="shared" si="11"/>
        <v>15000000</v>
      </c>
      <c r="G772" s="421">
        <f>SUMIF('Inc base'!C:C,'BR 2'!B772,'Inc base'!G:G)-F772</f>
        <v>15000000</v>
      </c>
      <c r="H772" s="440">
        <v>45265</v>
      </c>
    </row>
    <row r="773" spans="1:8" x14ac:dyDescent="0.25">
      <c r="A773" s="98">
        <v>762</v>
      </c>
      <c r="B773" s="444">
        <v>30801871070032</v>
      </c>
      <c r="C773" s="445" t="s">
        <v>5515</v>
      </c>
      <c r="D773" s="421">
        <v>15000000</v>
      </c>
      <c r="E773" s="421"/>
      <c r="F773" s="421">
        <f t="shared" si="11"/>
        <v>15000000</v>
      </c>
      <c r="G773" s="421">
        <f>SUMIF('Inc base'!C:C,'BR 2'!B773,'Inc base'!G:G)-F773</f>
        <v>3000000</v>
      </c>
      <c r="H773" s="440">
        <v>45265</v>
      </c>
    </row>
    <row r="774" spans="1:8" x14ac:dyDescent="0.25">
      <c r="A774" s="98">
        <v>763</v>
      </c>
      <c r="B774" s="444">
        <v>32309985350036</v>
      </c>
      <c r="C774" s="445" t="s">
        <v>5516</v>
      </c>
      <c r="D774" s="421">
        <v>15000000</v>
      </c>
      <c r="E774" s="421"/>
      <c r="F774" s="421">
        <f t="shared" si="11"/>
        <v>15000000</v>
      </c>
      <c r="G774" s="421">
        <f>SUMIF('Inc base'!C:C,'BR 2'!B774,'Inc base'!G:G)-F774</f>
        <v>18000000</v>
      </c>
      <c r="H774" s="440">
        <v>45265</v>
      </c>
    </row>
    <row r="775" spans="1:8" x14ac:dyDescent="0.25">
      <c r="A775" s="98">
        <v>764</v>
      </c>
      <c r="B775" s="444">
        <v>41603761140069</v>
      </c>
      <c r="C775" s="445" t="s">
        <v>5517</v>
      </c>
      <c r="D775" s="421">
        <v>12000000</v>
      </c>
      <c r="E775" s="421"/>
      <c r="F775" s="421">
        <f t="shared" si="11"/>
        <v>12000000</v>
      </c>
      <c r="G775" s="421">
        <f>SUMIF('Inc base'!C:C,'BR 2'!B775,'Inc base'!G:G)-F775</f>
        <v>-10000000</v>
      </c>
      <c r="H775" s="440">
        <v>45265</v>
      </c>
    </row>
    <row r="776" spans="1:8" x14ac:dyDescent="0.25">
      <c r="A776" s="98">
        <v>765</v>
      </c>
      <c r="B776" s="444">
        <v>61003055780014</v>
      </c>
      <c r="C776" s="445" t="s">
        <v>5518</v>
      </c>
      <c r="D776" s="421">
        <v>12000000</v>
      </c>
      <c r="E776" s="421"/>
      <c r="F776" s="421">
        <f t="shared" si="11"/>
        <v>12000000</v>
      </c>
      <c r="G776" s="421">
        <f>SUMIF('Inc base'!C:C,'BR 2'!B776,'Inc base'!G:G)-F776</f>
        <v>6000000</v>
      </c>
      <c r="H776" s="440">
        <v>45265</v>
      </c>
    </row>
    <row r="777" spans="1:8" x14ac:dyDescent="0.25">
      <c r="A777" s="98">
        <v>766</v>
      </c>
      <c r="B777" s="444">
        <v>60412015840038</v>
      </c>
      <c r="C777" s="445" t="s">
        <v>5519</v>
      </c>
      <c r="D777" s="421">
        <v>12000000</v>
      </c>
      <c r="E777" s="421"/>
      <c r="F777" s="421">
        <f t="shared" si="11"/>
        <v>12000000</v>
      </c>
      <c r="G777" s="421">
        <f>SUMIF('Inc base'!C:C,'BR 2'!B777,'Inc base'!G:G)-F777</f>
        <v>-7000000</v>
      </c>
      <c r="H777" s="440">
        <v>45265</v>
      </c>
    </row>
    <row r="778" spans="1:8" x14ac:dyDescent="0.25">
      <c r="A778" s="98">
        <v>767</v>
      </c>
      <c r="B778" s="444">
        <v>41812825300019</v>
      </c>
      <c r="C778" s="445" t="s">
        <v>5520</v>
      </c>
      <c r="D778" s="421">
        <v>12000000</v>
      </c>
      <c r="E778" s="421"/>
      <c r="F778" s="421">
        <f t="shared" si="11"/>
        <v>12000000</v>
      </c>
      <c r="G778" s="421">
        <f>SUMIF('Inc base'!C:C,'BR 2'!B778,'Inc base'!G:G)-F778</f>
        <v>-12000000</v>
      </c>
      <c r="H778" s="440">
        <v>45265</v>
      </c>
    </row>
    <row r="779" spans="1:8" x14ac:dyDescent="0.25">
      <c r="A779" s="98">
        <v>768</v>
      </c>
      <c r="B779" s="444">
        <v>41503873910014</v>
      </c>
      <c r="C779" s="445" t="s">
        <v>5521</v>
      </c>
      <c r="D779" s="421">
        <v>12000000</v>
      </c>
      <c r="E779" s="421"/>
      <c r="F779" s="421">
        <f t="shared" si="11"/>
        <v>12000000</v>
      </c>
      <c r="G779" s="421">
        <f>SUMIF('Inc base'!C:C,'BR 2'!B779,'Inc base'!G:G)-F779</f>
        <v>-9000000</v>
      </c>
      <c r="H779" s="440">
        <v>45265</v>
      </c>
    </row>
    <row r="780" spans="1:8" x14ac:dyDescent="0.25">
      <c r="A780" s="98">
        <v>769</v>
      </c>
      <c r="B780" s="444">
        <v>50609025290019</v>
      </c>
      <c r="C780" s="445" t="s">
        <v>5522</v>
      </c>
      <c r="D780" s="421">
        <v>12000000</v>
      </c>
      <c r="E780" s="421"/>
      <c r="F780" s="421">
        <f t="shared" si="11"/>
        <v>12000000</v>
      </c>
      <c r="G780" s="421">
        <f>SUMIF('Inc base'!C:C,'BR 2'!B780,'Inc base'!G:G)-F780</f>
        <v>-11000000</v>
      </c>
      <c r="H780" s="440">
        <v>45265</v>
      </c>
    </row>
    <row r="781" spans="1:8" x14ac:dyDescent="0.25">
      <c r="A781" s="98">
        <v>770</v>
      </c>
      <c r="B781" s="444">
        <v>30611955300016</v>
      </c>
      <c r="C781" s="445" t="s">
        <v>5523</v>
      </c>
      <c r="D781" s="421">
        <v>12000000</v>
      </c>
      <c r="E781" s="421"/>
      <c r="F781" s="421">
        <f t="shared" si="11"/>
        <v>12000000</v>
      </c>
      <c r="G781" s="421">
        <f>SUMIF('Inc base'!C:C,'BR 2'!B781,'Inc base'!G:G)-F781</f>
        <v>-5400000</v>
      </c>
      <c r="H781" s="440">
        <v>45265</v>
      </c>
    </row>
    <row r="782" spans="1:8" x14ac:dyDescent="0.25">
      <c r="A782" s="98">
        <v>771</v>
      </c>
      <c r="B782" s="444">
        <v>61906055380018</v>
      </c>
      <c r="C782" s="445" t="s">
        <v>5524</v>
      </c>
      <c r="D782" s="421">
        <v>12000000</v>
      </c>
      <c r="E782" s="421"/>
      <c r="F782" s="421">
        <f t="shared" si="11"/>
        <v>12000000</v>
      </c>
      <c r="G782" s="421">
        <f>SUMIF('Inc base'!C:C,'BR 2'!B782,'Inc base'!G:G)-F782</f>
        <v>10400000</v>
      </c>
      <c r="H782" s="440">
        <v>45265</v>
      </c>
    </row>
    <row r="783" spans="1:8" x14ac:dyDescent="0.25">
      <c r="A783" s="98">
        <v>772</v>
      </c>
      <c r="B783" s="444">
        <v>52308016100080</v>
      </c>
      <c r="C783" s="445" t="s">
        <v>5525</v>
      </c>
      <c r="D783" s="421">
        <v>12000000</v>
      </c>
      <c r="E783" s="421"/>
      <c r="F783" s="421">
        <f t="shared" si="11"/>
        <v>12000000</v>
      </c>
      <c r="G783" s="421">
        <f>SUMIF('Inc base'!C:C,'BR 2'!B783,'Inc base'!G:G)-F783</f>
        <v>-11200000</v>
      </c>
      <c r="H783" s="440">
        <v>45265</v>
      </c>
    </row>
    <row r="784" spans="1:8" x14ac:dyDescent="0.25">
      <c r="A784" s="98">
        <v>773</v>
      </c>
      <c r="B784" s="444">
        <v>40604951010031</v>
      </c>
      <c r="C784" s="445" t="s">
        <v>5526</v>
      </c>
      <c r="D784" s="421">
        <v>12000000</v>
      </c>
      <c r="E784" s="421"/>
      <c r="F784" s="421">
        <f t="shared" si="11"/>
        <v>12000000</v>
      </c>
      <c r="G784" s="421">
        <f>SUMIF('Inc base'!C:C,'BR 2'!B784,'Inc base'!G:G)-F784</f>
        <v>6000000</v>
      </c>
      <c r="H784" s="440">
        <v>45265</v>
      </c>
    </row>
    <row r="785" spans="1:8" x14ac:dyDescent="0.25">
      <c r="A785" s="98">
        <v>774</v>
      </c>
      <c r="B785" s="444">
        <v>41203881000061</v>
      </c>
      <c r="C785" s="445" t="s">
        <v>5527</v>
      </c>
      <c r="D785" s="421">
        <v>12000000</v>
      </c>
      <c r="E785" s="421"/>
      <c r="F785" s="421">
        <f t="shared" si="11"/>
        <v>12000000</v>
      </c>
      <c r="G785" s="421">
        <f>SUMIF('Inc base'!C:C,'BR 2'!B785,'Inc base'!G:G)-F785</f>
        <v>9000000</v>
      </c>
      <c r="H785" s="440">
        <v>45265</v>
      </c>
    </row>
    <row r="786" spans="1:8" x14ac:dyDescent="0.25">
      <c r="A786" s="98">
        <v>775</v>
      </c>
      <c r="B786" s="444">
        <v>40305961050043</v>
      </c>
      <c r="C786" s="445" t="s">
        <v>5528</v>
      </c>
      <c r="D786" s="421">
        <v>12000000</v>
      </c>
      <c r="E786" s="421"/>
      <c r="F786" s="421">
        <f t="shared" si="11"/>
        <v>12000000</v>
      </c>
      <c r="G786" s="421">
        <f>SUMIF('Inc base'!C:C,'BR 2'!B786,'Inc base'!G:G)-F786</f>
        <v>9000000</v>
      </c>
      <c r="H786" s="440">
        <v>45265</v>
      </c>
    </row>
    <row r="787" spans="1:8" x14ac:dyDescent="0.25">
      <c r="A787" s="98">
        <v>776</v>
      </c>
      <c r="B787" s="444">
        <v>41912821050034</v>
      </c>
      <c r="C787" s="445" t="s">
        <v>5529</v>
      </c>
      <c r="D787" s="421">
        <v>12000000</v>
      </c>
      <c r="E787" s="421"/>
      <c r="F787" s="421">
        <f t="shared" si="11"/>
        <v>12000000</v>
      </c>
      <c r="G787" s="421">
        <f>SUMIF('Inc base'!C:C,'BR 2'!B787,'Inc base'!G:G)-F787</f>
        <v>-6000000</v>
      </c>
      <c r="H787" s="440">
        <v>45265</v>
      </c>
    </row>
    <row r="788" spans="1:8" x14ac:dyDescent="0.25">
      <c r="A788" s="98">
        <v>777</v>
      </c>
      <c r="B788" s="444">
        <v>32512903900040</v>
      </c>
      <c r="C788" s="445" t="s">
        <v>5530</v>
      </c>
      <c r="D788" s="421">
        <v>12000000</v>
      </c>
      <c r="E788" s="421"/>
      <c r="F788" s="421">
        <f t="shared" si="11"/>
        <v>12000000</v>
      </c>
      <c r="G788" s="421">
        <f>SUMIF('Inc base'!C:C,'BR 2'!B788,'Inc base'!G:G)-F788</f>
        <v>24000000</v>
      </c>
      <c r="H788" s="440">
        <v>45265</v>
      </c>
    </row>
    <row r="789" spans="1:8" x14ac:dyDescent="0.25">
      <c r="A789" s="98">
        <v>778</v>
      </c>
      <c r="B789" s="444">
        <v>50108025380022</v>
      </c>
      <c r="C789" s="445" t="s">
        <v>5531</v>
      </c>
      <c r="D789" s="421">
        <v>12000000</v>
      </c>
      <c r="E789" s="421"/>
      <c r="F789" s="421">
        <f t="shared" si="11"/>
        <v>12000000</v>
      </c>
      <c r="G789" s="421">
        <f>SUMIF('Inc base'!C:C,'BR 2'!B789,'Inc base'!G:G)-F789</f>
        <v>0</v>
      </c>
      <c r="H789" s="440">
        <v>45265</v>
      </c>
    </row>
    <row r="790" spans="1:8" x14ac:dyDescent="0.25">
      <c r="A790" s="98">
        <v>779</v>
      </c>
      <c r="B790" s="444">
        <v>31508871160013</v>
      </c>
      <c r="C790" s="445" t="s">
        <v>5532</v>
      </c>
      <c r="D790" s="421">
        <v>12000000</v>
      </c>
      <c r="E790" s="421"/>
      <c r="F790" s="421">
        <f t="shared" ref="F790:F853" si="12">(D790+E790)</f>
        <v>12000000</v>
      </c>
      <c r="G790" s="421">
        <f>SUMIF('Inc base'!C:C,'BR 2'!B790,'Inc base'!G:G)-F790</f>
        <v>9000000</v>
      </c>
      <c r="H790" s="440">
        <v>45265</v>
      </c>
    </row>
    <row r="791" spans="1:8" x14ac:dyDescent="0.25">
      <c r="A791" s="98">
        <v>780</v>
      </c>
      <c r="B791" s="444">
        <v>60201065300014</v>
      </c>
      <c r="C791" s="445" t="s">
        <v>5533</v>
      </c>
      <c r="D791" s="421">
        <v>12000000</v>
      </c>
      <c r="E791" s="421"/>
      <c r="F791" s="421">
        <f t="shared" si="12"/>
        <v>12000000</v>
      </c>
      <c r="G791" s="421">
        <f>SUMIF('Inc base'!C:C,'BR 2'!B791,'Inc base'!G:G)-F791</f>
        <v>11000000</v>
      </c>
      <c r="H791" s="440">
        <v>45265</v>
      </c>
    </row>
    <row r="792" spans="1:8" x14ac:dyDescent="0.25">
      <c r="A792" s="98">
        <v>781</v>
      </c>
      <c r="B792" s="444">
        <v>32204986150024</v>
      </c>
      <c r="C792" s="445" t="s">
        <v>5534</v>
      </c>
      <c r="D792" s="421">
        <v>12000000</v>
      </c>
      <c r="E792" s="421"/>
      <c r="F792" s="421">
        <f t="shared" si="12"/>
        <v>12000000</v>
      </c>
      <c r="G792" s="421">
        <f>SUMIF('Inc base'!C:C,'BR 2'!B792,'Inc base'!G:G)-F792</f>
        <v>12000000</v>
      </c>
      <c r="H792" s="440">
        <v>45265</v>
      </c>
    </row>
    <row r="793" spans="1:8" x14ac:dyDescent="0.25">
      <c r="A793" s="98">
        <v>782</v>
      </c>
      <c r="B793" s="444">
        <v>62203045310033</v>
      </c>
      <c r="C793" s="445" t="s">
        <v>5564</v>
      </c>
      <c r="D793" s="421">
        <v>15000000</v>
      </c>
      <c r="E793" s="421"/>
      <c r="F793" s="421">
        <f t="shared" si="12"/>
        <v>15000000</v>
      </c>
      <c r="G793" s="421">
        <f>SUMIF('Inc base'!C:C,'BR 2'!B793,'Inc base'!G:G)-F793</f>
        <v>22500000</v>
      </c>
      <c r="H793" s="440">
        <v>44949</v>
      </c>
    </row>
    <row r="794" spans="1:8" x14ac:dyDescent="0.25">
      <c r="A794" s="98">
        <v>783</v>
      </c>
      <c r="B794" s="444">
        <v>61402065280031</v>
      </c>
      <c r="C794" s="445" t="s">
        <v>5565</v>
      </c>
      <c r="D794" s="421">
        <v>15000000</v>
      </c>
      <c r="E794" s="421"/>
      <c r="F794" s="421">
        <f t="shared" si="12"/>
        <v>15000000</v>
      </c>
      <c r="G794" s="421">
        <f>SUMIF('Inc base'!C:C,'BR 2'!B794,'Inc base'!G:G)-F794</f>
        <v>15000000</v>
      </c>
      <c r="H794" s="440">
        <v>44949</v>
      </c>
    </row>
    <row r="795" spans="1:8" x14ac:dyDescent="0.25">
      <c r="A795" s="98">
        <v>784</v>
      </c>
      <c r="B795" s="444">
        <v>60701015280019</v>
      </c>
      <c r="C795" s="445" t="s">
        <v>5566</v>
      </c>
      <c r="D795" s="421">
        <v>15000000</v>
      </c>
      <c r="E795" s="421"/>
      <c r="F795" s="421">
        <f t="shared" si="12"/>
        <v>15000000</v>
      </c>
      <c r="G795" s="421">
        <f>SUMIF('Inc base'!C:C,'BR 2'!B795,'Inc base'!G:G)-F795</f>
        <v>18000000</v>
      </c>
      <c r="H795" s="440">
        <v>44949</v>
      </c>
    </row>
    <row r="796" spans="1:8" x14ac:dyDescent="0.25">
      <c r="A796" s="98">
        <v>785</v>
      </c>
      <c r="B796" s="444">
        <v>60908005260028</v>
      </c>
      <c r="C796" s="445" t="s">
        <v>5567</v>
      </c>
      <c r="D796" s="421">
        <v>15000000</v>
      </c>
      <c r="E796" s="421"/>
      <c r="F796" s="421">
        <f t="shared" si="12"/>
        <v>15000000</v>
      </c>
      <c r="G796" s="421">
        <f>SUMIF('Inc base'!C:C,'BR 2'!B796,'Inc base'!G:G)-F796</f>
        <v>18001000</v>
      </c>
      <c r="H796" s="440">
        <v>44949</v>
      </c>
    </row>
    <row r="797" spans="1:8" x14ac:dyDescent="0.25">
      <c r="A797" s="98">
        <v>786</v>
      </c>
      <c r="B797" s="444">
        <v>40709921000039</v>
      </c>
      <c r="C797" s="445" t="s">
        <v>5568</v>
      </c>
      <c r="D797" s="421">
        <v>15000000</v>
      </c>
      <c r="E797" s="421"/>
      <c r="F797" s="421">
        <f t="shared" si="12"/>
        <v>15000000</v>
      </c>
      <c r="G797" s="421">
        <f>SUMIF('Inc base'!C:C,'BR 2'!B797,'Inc base'!G:G)-F797</f>
        <v>18000000</v>
      </c>
      <c r="H797" s="440">
        <v>44949</v>
      </c>
    </row>
    <row r="798" spans="1:8" x14ac:dyDescent="0.25">
      <c r="A798" s="98">
        <v>787</v>
      </c>
      <c r="B798" s="444">
        <v>41810881140071</v>
      </c>
      <c r="C798" s="445" t="s">
        <v>5569</v>
      </c>
      <c r="D798" s="421">
        <v>15000000</v>
      </c>
      <c r="E798" s="421"/>
      <c r="F798" s="421">
        <f t="shared" si="12"/>
        <v>15000000</v>
      </c>
      <c r="G798" s="421">
        <f>SUMIF('Inc base'!C:C,'BR 2'!B798,'Inc base'!G:G)-F798</f>
        <v>18000000</v>
      </c>
      <c r="H798" s="440">
        <v>44949</v>
      </c>
    </row>
    <row r="799" spans="1:8" x14ac:dyDescent="0.25">
      <c r="A799" s="98">
        <v>788</v>
      </c>
      <c r="B799" s="444">
        <v>32509975320016</v>
      </c>
      <c r="C799" s="445" t="s">
        <v>5570</v>
      </c>
      <c r="D799" s="421">
        <v>15000000</v>
      </c>
      <c r="E799" s="421"/>
      <c r="F799" s="421">
        <f t="shared" si="12"/>
        <v>15000000</v>
      </c>
      <c r="G799" s="421">
        <f>SUMIF('Inc base'!C:C,'BR 2'!B799,'Inc base'!G:G)-F799</f>
        <v>18000000</v>
      </c>
      <c r="H799" s="440">
        <v>44949</v>
      </c>
    </row>
    <row r="800" spans="1:8" x14ac:dyDescent="0.25">
      <c r="A800" s="98">
        <v>789</v>
      </c>
      <c r="B800" s="444">
        <v>32603852730030</v>
      </c>
      <c r="C800" s="445" t="s">
        <v>5571</v>
      </c>
      <c r="D800" s="421">
        <v>15000000</v>
      </c>
      <c r="E800" s="421"/>
      <c r="F800" s="421">
        <f t="shared" si="12"/>
        <v>15000000</v>
      </c>
      <c r="G800" s="421">
        <f>SUMIF('Inc base'!C:C,'BR 2'!B800,'Inc base'!G:G)-F800</f>
        <v>18014000</v>
      </c>
      <c r="H800" s="440">
        <v>44949</v>
      </c>
    </row>
    <row r="801" spans="1:8" x14ac:dyDescent="0.25">
      <c r="A801" s="98">
        <v>790</v>
      </c>
      <c r="B801" s="444">
        <v>31507995350029</v>
      </c>
      <c r="C801" s="445" t="s">
        <v>5572</v>
      </c>
      <c r="D801" s="421">
        <v>12000000</v>
      </c>
      <c r="E801" s="421"/>
      <c r="F801" s="421">
        <f t="shared" si="12"/>
        <v>12000000</v>
      </c>
      <c r="G801" s="421">
        <f>SUMIF('Inc base'!C:C,'BR 2'!B801,'Inc base'!G:G)-F801</f>
        <v>-6000000</v>
      </c>
      <c r="H801" s="440">
        <v>44949</v>
      </c>
    </row>
    <row r="802" spans="1:8" x14ac:dyDescent="0.25">
      <c r="A802" s="98">
        <v>791</v>
      </c>
      <c r="B802" s="444">
        <v>41111902330032</v>
      </c>
      <c r="C802" s="445" t="s">
        <v>5573</v>
      </c>
      <c r="D802" s="421">
        <v>12000000</v>
      </c>
      <c r="E802" s="421"/>
      <c r="F802" s="421">
        <f t="shared" si="12"/>
        <v>12000000</v>
      </c>
      <c r="G802" s="421">
        <f>SUMIF('Inc base'!C:C,'BR 2'!B802,'Inc base'!G:G)-F802</f>
        <v>11000000</v>
      </c>
      <c r="H802" s="440">
        <v>44949</v>
      </c>
    </row>
    <row r="803" spans="1:8" x14ac:dyDescent="0.25">
      <c r="A803" s="98">
        <v>792</v>
      </c>
      <c r="B803" s="444">
        <v>42409975360010</v>
      </c>
      <c r="C803" s="445" t="s">
        <v>5574</v>
      </c>
      <c r="D803" s="421">
        <v>12000000</v>
      </c>
      <c r="E803" s="421"/>
      <c r="F803" s="421">
        <f t="shared" si="12"/>
        <v>12000000</v>
      </c>
      <c r="G803" s="421">
        <f>SUMIF('Inc base'!C:C,'BR 2'!B803,'Inc base'!G:G)-F803</f>
        <v>8500000</v>
      </c>
      <c r="H803" s="440">
        <v>44949</v>
      </c>
    </row>
    <row r="804" spans="1:8" x14ac:dyDescent="0.25">
      <c r="A804" s="98">
        <v>793</v>
      </c>
      <c r="B804" s="444">
        <v>32608961010022</v>
      </c>
      <c r="C804" s="445" t="s">
        <v>5575</v>
      </c>
      <c r="D804" s="421">
        <v>12000000</v>
      </c>
      <c r="E804" s="421"/>
      <c r="F804" s="421">
        <f t="shared" si="12"/>
        <v>12000000</v>
      </c>
      <c r="G804" s="421">
        <f>SUMIF('Inc base'!C:C,'BR 2'!B804,'Inc base'!G:G)-F804</f>
        <v>12000000</v>
      </c>
      <c r="H804" s="440">
        <v>44949</v>
      </c>
    </row>
    <row r="805" spans="1:8" x14ac:dyDescent="0.25">
      <c r="A805" s="98">
        <v>794</v>
      </c>
      <c r="B805" s="444">
        <v>62406035280066</v>
      </c>
      <c r="C805" s="445" t="s">
        <v>5576</v>
      </c>
      <c r="D805" s="421">
        <v>12000000</v>
      </c>
      <c r="E805" s="421"/>
      <c r="F805" s="421">
        <f t="shared" si="12"/>
        <v>12000000</v>
      </c>
      <c r="G805" s="421">
        <f>SUMIF('Inc base'!C:C,'BR 2'!B805,'Inc base'!G:G)-F805</f>
        <v>12000000</v>
      </c>
      <c r="H805" s="440">
        <v>44949</v>
      </c>
    </row>
    <row r="806" spans="1:8" x14ac:dyDescent="0.25">
      <c r="A806" s="98">
        <v>795</v>
      </c>
      <c r="B806" s="444">
        <v>30102961000019</v>
      </c>
      <c r="C806" s="445" t="s">
        <v>5577</v>
      </c>
      <c r="D806" s="421">
        <v>12000000</v>
      </c>
      <c r="E806" s="421"/>
      <c r="F806" s="421">
        <f t="shared" si="12"/>
        <v>12000000</v>
      </c>
      <c r="G806" s="421">
        <f>SUMIF('Inc base'!C:C,'BR 2'!B806,'Inc base'!G:G)-F806</f>
        <v>6010000</v>
      </c>
      <c r="H806" s="440">
        <v>44949</v>
      </c>
    </row>
    <row r="807" spans="1:8" x14ac:dyDescent="0.25">
      <c r="A807" s="98">
        <v>796</v>
      </c>
      <c r="B807" s="444">
        <v>51108015260030</v>
      </c>
      <c r="C807" s="445" t="s">
        <v>5578</v>
      </c>
      <c r="D807" s="421">
        <v>12000000</v>
      </c>
      <c r="E807" s="421"/>
      <c r="F807" s="421">
        <f t="shared" si="12"/>
        <v>12000000</v>
      </c>
      <c r="G807" s="421">
        <f>SUMIF('Inc base'!C:C,'BR 2'!B807,'Inc base'!G:G)-F807</f>
        <v>9100000</v>
      </c>
      <c r="H807" s="440">
        <v>44949</v>
      </c>
    </row>
    <row r="808" spans="1:8" x14ac:dyDescent="0.25">
      <c r="B808" s="444">
        <v>42705941010027</v>
      </c>
      <c r="C808" s="445" t="s">
        <v>5598</v>
      </c>
      <c r="D808" s="421">
        <v>12000000</v>
      </c>
      <c r="E808" s="421"/>
      <c r="F808" s="421">
        <f t="shared" si="12"/>
        <v>12000000</v>
      </c>
      <c r="G808" s="421">
        <f>SUMIF('Inc base'!C:C,'BR 2'!B808,'Inc base'!G:G)-F808</f>
        <v>9000000</v>
      </c>
    </row>
    <row r="809" spans="1:8" x14ac:dyDescent="0.25">
      <c r="B809" s="444">
        <v>30903831110023</v>
      </c>
      <c r="C809" s="445" t="s">
        <v>5591</v>
      </c>
      <c r="D809" s="421">
        <v>15000000</v>
      </c>
      <c r="E809" s="421"/>
      <c r="F809" s="421">
        <f t="shared" si="12"/>
        <v>15000000</v>
      </c>
      <c r="G809" s="421">
        <f>SUMIF('Inc base'!C:C,'BR 2'!B809,'Inc base'!G:G)-F809</f>
        <v>18000000</v>
      </c>
    </row>
    <row r="810" spans="1:8" x14ac:dyDescent="0.25">
      <c r="B810" s="444">
        <v>43005901140058</v>
      </c>
      <c r="C810" s="445" t="s">
        <v>5592</v>
      </c>
      <c r="D810" s="421">
        <v>15000000</v>
      </c>
      <c r="E810" s="421"/>
      <c r="F810" s="421">
        <f t="shared" si="12"/>
        <v>15000000</v>
      </c>
      <c r="G810" s="421">
        <f>SUMIF('Inc base'!C:C,'BR 2'!B810,'Inc base'!G:G)-F810</f>
        <v>18000000</v>
      </c>
    </row>
    <row r="811" spans="1:8" x14ac:dyDescent="0.25">
      <c r="B811" s="444">
        <v>50110055350056</v>
      </c>
      <c r="C811" s="445" t="s">
        <v>5593</v>
      </c>
      <c r="D811" s="421">
        <v>12000000</v>
      </c>
      <c r="E811" s="421"/>
      <c r="F811" s="421">
        <f t="shared" si="12"/>
        <v>12000000</v>
      </c>
      <c r="G811" s="421">
        <f>SUMIF('Inc base'!C:C,'BR 2'!B811,'Inc base'!G:G)-F811</f>
        <v>9000000</v>
      </c>
    </row>
    <row r="812" spans="1:8" x14ac:dyDescent="0.25">
      <c r="B812" s="444">
        <v>51610005300016</v>
      </c>
      <c r="C812" s="445" t="s">
        <v>5594</v>
      </c>
      <c r="D812" s="421">
        <v>0</v>
      </c>
      <c r="E812" s="421"/>
      <c r="F812" s="421">
        <f t="shared" si="12"/>
        <v>0</v>
      </c>
      <c r="G812" s="421">
        <f>SUMIF('Inc base'!C:C,'BR 2'!B812,'Inc base'!G:G)-F812</f>
        <v>0</v>
      </c>
    </row>
    <row r="813" spans="1:8" x14ac:dyDescent="0.25">
      <c r="B813" s="444">
        <v>31002951010028</v>
      </c>
      <c r="C813" s="445" t="s">
        <v>5595</v>
      </c>
      <c r="D813" s="421">
        <v>0</v>
      </c>
      <c r="E813" s="421"/>
      <c r="F813" s="421">
        <f t="shared" si="12"/>
        <v>0</v>
      </c>
      <c r="G813" s="421">
        <f>SUMIF('Inc base'!C:C,'BR 2'!B813,'Inc base'!G:G)-F813</f>
        <v>0</v>
      </c>
    </row>
    <row r="814" spans="1:8" x14ac:dyDescent="0.25">
      <c r="B814" s="444">
        <v>31112965300021</v>
      </c>
      <c r="C814" s="445" t="s">
        <v>5596</v>
      </c>
      <c r="D814" s="421">
        <v>0</v>
      </c>
      <c r="E814" s="421"/>
      <c r="F814" s="421">
        <f t="shared" si="12"/>
        <v>0</v>
      </c>
      <c r="G814" s="421">
        <f>SUMIF('Inc base'!C:C,'BR 2'!B814,'Inc base'!G:G)-F814</f>
        <v>0</v>
      </c>
    </row>
    <row r="815" spans="1:8" x14ac:dyDescent="0.25">
      <c r="B815" s="444">
        <v>42301931170104</v>
      </c>
      <c r="C815" s="445" t="s">
        <v>5597</v>
      </c>
      <c r="D815" s="421">
        <v>12000000</v>
      </c>
      <c r="E815" s="421"/>
      <c r="F815" s="421">
        <f t="shared" si="12"/>
        <v>12000000</v>
      </c>
      <c r="G815" s="421">
        <f>SUMIF('Inc base'!C:C,'BR 2'!B815,'Inc base'!G:G)-F815</f>
        <v>6000000</v>
      </c>
    </row>
    <row r="816" spans="1:8" x14ac:dyDescent="0.25">
      <c r="B816" s="444">
        <v>30203955280016</v>
      </c>
      <c r="C816" s="445" t="s">
        <v>5599</v>
      </c>
      <c r="D816" s="421">
        <v>12000000</v>
      </c>
      <c r="E816" s="421"/>
      <c r="F816" s="421">
        <f t="shared" si="12"/>
        <v>12000000</v>
      </c>
      <c r="G816" s="421">
        <f>SUMIF('Inc base'!C:C,'BR 2'!B816,'Inc base'!G:G)-F816</f>
        <v>12000000</v>
      </c>
    </row>
    <row r="817" spans="2:8" x14ac:dyDescent="0.25">
      <c r="B817" s="444">
        <v>41904791220119</v>
      </c>
      <c r="C817" s="445" t="s">
        <v>8019</v>
      </c>
      <c r="D817" s="421">
        <v>0</v>
      </c>
      <c r="E817" s="421"/>
      <c r="F817" s="421">
        <f t="shared" si="12"/>
        <v>0</v>
      </c>
      <c r="G817" s="421">
        <f>SUMIF('Inc base'!C:C,'BR 2'!B817,'Inc base'!G:G)-F817</f>
        <v>15000000</v>
      </c>
      <c r="H817" s="440">
        <v>45560</v>
      </c>
    </row>
    <row r="818" spans="2:8" x14ac:dyDescent="0.25">
      <c r="B818" s="444">
        <v>41310841260011</v>
      </c>
      <c r="C818" s="445" t="s">
        <v>8020</v>
      </c>
      <c r="D818" s="421">
        <v>0</v>
      </c>
      <c r="E818" s="421"/>
      <c r="F818" s="421">
        <f t="shared" si="12"/>
        <v>0</v>
      </c>
      <c r="G818" s="421">
        <f>SUMIF('Inc base'!C:C,'BR 2'!B818,'Inc base'!G:G)-F818</f>
        <v>12000000</v>
      </c>
      <c r="H818" s="440">
        <v>45560</v>
      </c>
    </row>
    <row r="819" spans="2:8" x14ac:dyDescent="0.25">
      <c r="B819" s="444">
        <v>32412985740016</v>
      </c>
      <c r="C819" s="445" t="s">
        <v>8021</v>
      </c>
      <c r="D819" s="421">
        <v>0</v>
      </c>
      <c r="E819" s="421"/>
      <c r="F819" s="421">
        <f t="shared" si="12"/>
        <v>0</v>
      </c>
      <c r="G819" s="421">
        <f>SUMIF('Inc base'!C:C,'BR 2'!B819,'Inc base'!G:G)-F819</f>
        <v>10000000</v>
      </c>
      <c r="H819" s="440">
        <v>45560</v>
      </c>
    </row>
    <row r="820" spans="2:8" x14ac:dyDescent="0.25">
      <c r="B820" s="444">
        <v>32004975280017</v>
      </c>
      <c r="C820" s="445" t="s">
        <v>8022</v>
      </c>
      <c r="D820" s="421">
        <v>0</v>
      </c>
      <c r="E820" s="421"/>
      <c r="F820" s="421">
        <f t="shared" si="12"/>
        <v>0</v>
      </c>
      <c r="G820" s="421">
        <f>SUMIF('Inc base'!C:C,'BR 2'!B820,'Inc base'!G:G)-F820</f>
        <v>9000000</v>
      </c>
      <c r="H820" s="440">
        <v>45560</v>
      </c>
    </row>
    <row r="821" spans="2:8" x14ac:dyDescent="0.25">
      <c r="B821" s="444">
        <v>52805005380015</v>
      </c>
      <c r="C821" s="445" t="s">
        <v>8023</v>
      </c>
      <c r="D821" s="421">
        <v>0</v>
      </c>
      <c r="E821" s="421"/>
      <c r="F821" s="421">
        <f t="shared" si="12"/>
        <v>0</v>
      </c>
      <c r="G821" s="421">
        <f>SUMIF('Inc base'!C:C,'BR 2'!B821,'Inc base'!G:G)-F821</f>
        <v>16500000</v>
      </c>
      <c r="H821" s="440">
        <v>45560</v>
      </c>
    </row>
    <row r="822" spans="2:8" x14ac:dyDescent="0.25">
      <c r="B822" s="444">
        <v>40906851110078</v>
      </c>
      <c r="C822" s="445" t="s">
        <v>8024</v>
      </c>
      <c r="D822" s="421">
        <v>0</v>
      </c>
      <c r="E822" s="421"/>
      <c r="F822" s="421">
        <f t="shared" si="12"/>
        <v>0</v>
      </c>
      <c r="G822" s="421">
        <f>SUMIF('Inc base'!C:C,'BR 2'!B822,'Inc base'!G:G)-F822</f>
        <v>10000000</v>
      </c>
      <c r="H822" s="440">
        <v>45560</v>
      </c>
    </row>
    <row r="823" spans="2:8" x14ac:dyDescent="0.25">
      <c r="B823" s="444">
        <v>62708025270023</v>
      </c>
      <c r="C823" s="445" t="s">
        <v>8025</v>
      </c>
      <c r="D823" s="421">
        <v>0</v>
      </c>
      <c r="E823" s="421"/>
      <c r="F823" s="421">
        <f t="shared" si="12"/>
        <v>0</v>
      </c>
      <c r="G823" s="421">
        <f>SUMIF('Inc base'!C:C,'BR 2'!B823,'Inc base'!G:G)-F823</f>
        <v>17500000</v>
      </c>
      <c r="H823" s="440">
        <v>45560</v>
      </c>
    </row>
    <row r="824" spans="2:8" x14ac:dyDescent="0.25">
      <c r="B824" s="444">
        <v>61706045270066</v>
      </c>
      <c r="C824" s="445" t="s">
        <v>8097</v>
      </c>
      <c r="D824" s="421">
        <v>0</v>
      </c>
      <c r="E824" s="421"/>
      <c r="F824" s="421">
        <f t="shared" si="12"/>
        <v>0</v>
      </c>
      <c r="G824" s="421">
        <f>SUMIF('Inc base'!C:C,'BR 2'!B824,'Inc base'!G:G)-F824</f>
        <v>8941000</v>
      </c>
      <c r="H824" s="440">
        <v>45566</v>
      </c>
    </row>
    <row r="825" spans="2:8" x14ac:dyDescent="0.25">
      <c r="B825" s="444">
        <v>42610931120036</v>
      </c>
      <c r="C825" s="445" t="s">
        <v>8041</v>
      </c>
      <c r="D825" s="421">
        <v>0</v>
      </c>
      <c r="E825" s="421"/>
      <c r="F825" s="421">
        <f t="shared" si="12"/>
        <v>0</v>
      </c>
      <c r="G825" s="421">
        <f>SUMIF('Inc base'!C:C,'BR 2'!B825,'Inc base'!G:G)-F825</f>
        <v>11000000</v>
      </c>
      <c r="H825" s="440">
        <v>45566</v>
      </c>
    </row>
    <row r="826" spans="2:8" x14ac:dyDescent="0.25">
      <c r="B826" s="444">
        <v>42907911170072</v>
      </c>
      <c r="C826" s="445" t="s">
        <v>8044</v>
      </c>
      <c r="D826" s="421">
        <v>0</v>
      </c>
      <c r="E826" s="421"/>
      <c r="F826" s="421">
        <f t="shared" si="12"/>
        <v>0</v>
      </c>
      <c r="G826" s="421">
        <f>SUMIF('Inc base'!C:C,'BR 2'!B826,'Inc base'!G:G)-F826</f>
        <v>9000000</v>
      </c>
      <c r="H826" s="440">
        <v>45566</v>
      </c>
    </row>
    <row r="827" spans="2:8" x14ac:dyDescent="0.25">
      <c r="B827" s="444">
        <v>40307965260026</v>
      </c>
      <c r="C827" s="445" t="s">
        <v>18575</v>
      </c>
      <c r="D827" s="421">
        <v>0</v>
      </c>
      <c r="E827" s="421"/>
      <c r="F827" s="421">
        <f t="shared" si="12"/>
        <v>0</v>
      </c>
      <c r="G827" s="421">
        <f>SUMIF('Inc base'!C:C,'BR 2'!B827,'Inc base'!G:G)-F827</f>
        <v>12500000</v>
      </c>
      <c r="H827" s="440">
        <v>45574</v>
      </c>
    </row>
    <row r="828" spans="2:8" x14ac:dyDescent="0.25">
      <c r="B828" s="444">
        <v>42006913090024</v>
      </c>
      <c r="C828" s="445" t="s">
        <v>18572</v>
      </c>
      <c r="D828" s="421">
        <v>0</v>
      </c>
      <c r="E828" s="421"/>
      <c r="F828" s="421">
        <f t="shared" si="12"/>
        <v>0</v>
      </c>
      <c r="G828" s="421">
        <f>SUMIF('Inc base'!C:C,'BR 2'!B828,'Inc base'!G:G)-F828</f>
        <v>9000000</v>
      </c>
      <c r="H828" s="440">
        <v>45574</v>
      </c>
    </row>
    <row r="829" spans="2:8" x14ac:dyDescent="0.25">
      <c r="B829" s="444">
        <v>50703045720098</v>
      </c>
      <c r="C829" s="445" t="s">
        <v>11240</v>
      </c>
      <c r="D829" s="421">
        <v>0</v>
      </c>
      <c r="E829" s="421"/>
      <c r="F829" s="421">
        <f t="shared" si="12"/>
        <v>0</v>
      </c>
      <c r="G829" s="421">
        <f>SUMIF('Inc base'!C:C,'BR 2'!B829,'Inc base'!G:G)-F829</f>
        <v>2000000</v>
      </c>
      <c r="H829" s="440">
        <v>45574</v>
      </c>
    </row>
    <row r="830" spans="2:8" x14ac:dyDescent="0.25">
      <c r="B830" s="444">
        <v>61108007120051</v>
      </c>
      <c r="C830" s="445" t="s">
        <v>18573</v>
      </c>
      <c r="D830" s="421">
        <v>0</v>
      </c>
      <c r="E830" s="421"/>
      <c r="F830" s="421">
        <f t="shared" si="12"/>
        <v>0</v>
      </c>
      <c r="G830" s="421">
        <f>SUMIF('Inc base'!C:C,'BR 2'!B830,'Inc base'!G:G)-F830</f>
        <v>9000000</v>
      </c>
      <c r="H830" s="440">
        <v>45574</v>
      </c>
    </row>
    <row r="831" spans="2:8" x14ac:dyDescent="0.25">
      <c r="B831" s="444">
        <v>31401911120106</v>
      </c>
      <c r="C831" s="445" t="s">
        <v>18574</v>
      </c>
      <c r="D831" s="421">
        <v>0</v>
      </c>
      <c r="E831" s="421"/>
      <c r="F831" s="421">
        <f t="shared" si="12"/>
        <v>0</v>
      </c>
      <c r="G831" s="421">
        <f>SUMIF('Inc base'!C:C,'BR 2'!B831,'Inc base'!G:G)-F831</f>
        <v>9000000</v>
      </c>
      <c r="H831" s="440">
        <v>45574</v>
      </c>
    </row>
    <row r="832" spans="2:8" x14ac:dyDescent="0.25">
      <c r="B832" s="444">
        <v>30904841150021</v>
      </c>
      <c r="C832" s="445" t="s">
        <v>11768</v>
      </c>
      <c r="D832" s="421">
        <v>0</v>
      </c>
      <c r="E832" s="421"/>
      <c r="F832" s="421">
        <f t="shared" si="12"/>
        <v>0</v>
      </c>
      <c r="G832" s="421">
        <f>SUMIF('Inc base'!C:C,'BR 2'!B832,'Inc base'!G:G)-F832</f>
        <v>9000000</v>
      </c>
      <c r="H832" s="440">
        <v>45574</v>
      </c>
    </row>
    <row r="833" spans="2:8" x14ac:dyDescent="0.25">
      <c r="B833" s="444">
        <v>62403065330040</v>
      </c>
      <c r="C833" s="445" t="s">
        <v>11223</v>
      </c>
      <c r="D833" s="421">
        <v>0</v>
      </c>
      <c r="E833" s="421"/>
      <c r="F833" s="421">
        <f t="shared" si="12"/>
        <v>0</v>
      </c>
      <c r="G833" s="421">
        <f>SUMIF('Inc base'!C:C,'BR 2'!B833,'Inc base'!G:G)-F833</f>
        <v>11335000</v>
      </c>
      <c r="H833" s="440">
        <v>45574</v>
      </c>
    </row>
    <row r="834" spans="2:8" x14ac:dyDescent="0.25">
      <c r="B834" s="444">
        <v>62011015270025</v>
      </c>
      <c r="C834" s="445" t="s">
        <v>11134</v>
      </c>
      <c r="D834" s="421">
        <v>0</v>
      </c>
      <c r="E834" s="421"/>
      <c r="F834" s="421">
        <f t="shared" si="12"/>
        <v>0</v>
      </c>
      <c r="G834" s="421">
        <f>SUMIF('Inc base'!C:C,'BR 2'!B834,'Inc base'!G:G)-F834</f>
        <v>9500000</v>
      </c>
      <c r="H834" s="440">
        <v>45574</v>
      </c>
    </row>
    <row r="835" spans="2:8" x14ac:dyDescent="0.25">
      <c r="B835" s="444">
        <v>61405055270029</v>
      </c>
      <c r="C835" s="445" t="s">
        <v>7861</v>
      </c>
      <c r="D835" s="421">
        <v>0</v>
      </c>
      <c r="E835" s="421"/>
      <c r="F835" s="421">
        <f t="shared" si="12"/>
        <v>0</v>
      </c>
      <c r="G835" s="421">
        <f>SUMIF('Inc base'!C:C,'BR 2'!B835,'Inc base'!G:G)-F835</f>
        <v>15000000</v>
      </c>
      <c r="H835" s="440">
        <v>45574</v>
      </c>
    </row>
    <row r="836" spans="2:8" x14ac:dyDescent="0.25">
      <c r="B836" s="444">
        <v>41006976090046</v>
      </c>
      <c r="C836" s="445" t="s">
        <v>7863</v>
      </c>
      <c r="D836" s="421">
        <v>0</v>
      </c>
      <c r="E836" s="421"/>
      <c r="F836" s="421">
        <f t="shared" si="12"/>
        <v>0</v>
      </c>
      <c r="G836" s="421">
        <f>SUMIF('Inc base'!C:C,'BR 2'!B836,'Inc base'!G:G)-F836</f>
        <v>12000000</v>
      </c>
      <c r="H836" s="440">
        <v>45574</v>
      </c>
    </row>
    <row r="837" spans="2:8" x14ac:dyDescent="0.25">
      <c r="B837" s="444">
        <v>60310045340013</v>
      </c>
      <c r="C837" s="445" t="s">
        <v>7868</v>
      </c>
      <c r="D837" s="421">
        <v>0</v>
      </c>
      <c r="E837" s="421"/>
      <c r="F837" s="421">
        <f t="shared" si="12"/>
        <v>0</v>
      </c>
      <c r="G837" s="421">
        <f>SUMIF('Inc base'!C:C,'BR 2'!B837,'Inc base'!G:G)-F837</f>
        <v>9000000</v>
      </c>
      <c r="H837" s="440">
        <v>45574</v>
      </c>
    </row>
    <row r="838" spans="2:8" x14ac:dyDescent="0.25">
      <c r="B838" s="444">
        <v>40305871050032</v>
      </c>
      <c r="C838" s="445" t="s">
        <v>7869</v>
      </c>
      <c r="D838" s="421">
        <v>0</v>
      </c>
      <c r="E838" s="421"/>
      <c r="F838" s="421">
        <f t="shared" si="12"/>
        <v>0</v>
      </c>
      <c r="G838" s="421">
        <f>SUMIF('Inc base'!C:C,'BR 2'!B838,'Inc base'!G:G)-F838</f>
        <v>10000000</v>
      </c>
      <c r="H838" s="440">
        <v>45574</v>
      </c>
    </row>
    <row r="839" spans="2:8" x14ac:dyDescent="0.25">
      <c r="B839" s="444">
        <v>52810005260029</v>
      </c>
      <c r="C839" s="445" t="s">
        <v>7870</v>
      </c>
      <c r="D839" s="421">
        <v>0</v>
      </c>
      <c r="E839" s="421"/>
      <c r="F839" s="421">
        <f t="shared" si="12"/>
        <v>0</v>
      </c>
      <c r="G839" s="421">
        <f>SUMIF('Inc base'!C:C,'BR 2'!B839,'Inc base'!G:G)-F839</f>
        <v>12000000</v>
      </c>
      <c r="H839" s="440">
        <v>45574</v>
      </c>
    </row>
    <row r="840" spans="2:8" x14ac:dyDescent="0.25">
      <c r="B840" s="444">
        <v>61909055270019</v>
      </c>
      <c r="C840" s="445" t="s">
        <v>7877</v>
      </c>
      <c r="D840" s="421">
        <v>0</v>
      </c>
      <c r="E840" s="421"/>
      <c r="F840" s="421">
        <f t="shared" si="12"/>
        <v>0</v>
      </c>
      <c r="G840" s="421">
        <f>SUMIF('Inc base'!C:C,'BR 2'!B840,'Inc base'!G:G)-F840</f>
        <v>10500000</v>
      </c>
      <c r="H840" s="440">
        <v>45574</v>
      </c>
    </row>
    <row r="841" spans="2:8" x14ac:dyDescent="0.25">
      <c r="B841" s="444">
        <v>60302065360041</v>
      </c>
      <c r="C841" s="445" t="s">
        <v>7878</v>
      </c>
      <c r="D841" s="421">
        <v>0</v>
      </c>
      <c r="E841" s="421"/>
      <c r="F841" s="421">
        <f t="shared" si="12"/>
        <v>0</v>
      </c>
      <c r="G841" s="421">
        <f>SUMIF('Inc base'!C:C,'BR 2'!B841,'Inc base'!G:G)-F841</f>
        <v>14970000</v>
      </c>
      <c r="H841" s="440">
        <v>45574</v>
      </c>
    </row>
    <row r="842" spans="2:8" x14ac:dyDescent="0.25">
      <c r="B842" s="444">
        <v>50609015260035</v>
      </c>
      <c r="C842" s="445" t="s">
        <v>7880</v>
      </c>
      <c r="D842" s="421">
        <v>0</v>
      </c>
      <c r="E842" s="421"/>
      <c r="F842" s="421">
        <f t="shared" si="12"/>
        <v>0</v>
      </c>
      <c r="G842" s="421">
        <f>SUMIF('Inc base'!C:C,'BR 2'!B842,'Inc base'!G:G)-F842</f>
        <v>13000000</v>
      </c>
      <c r="H842" s="440">
        <v>45574</v>
      </c>
    </row>
    <row r="843" spans="2:8" x14ac:dyDescent="0.25">
      <c r="B843" s="444">
        <v>40609975350040</v>
      </c>
      <c r="C843" s="445" t="s">
        <v>7885</v>
      </c>
      <c r="D843" s="421">
        <v>0</v>
      </c>
      <c r="E843" s="421"/>
      <c r="F843" s="421">
        <f t="shared" si="12"/>
        <v>0</v>
      </c>
      <c r="G843" s="421">
        <f>SUMIF('Inc base'!C:C,'BR 2'!B843,'Inc base'!G:G)-F843</f>
        <v>12000000</v>
      </c>
      <c r="H843" s="440">
        <v>45574</v>
      </c>
    </row>
    <row r="844" spans="2:8" x14ac:dyDescent="0.25">
      <c r="B844" s="444">
        <v>42803881120027</v>
      </c>
      <c r="C844" s="445" t="s">
        <v>7959</v>
      </c>
      <c r="D844" s="421">
        <v>0</v>
      </c>
      <c r="E844" s="421"/>
      <c r="F844" s="421">
        <f t="shared" si="12"/>
        <v>0</v>
      </c>
      <c r="G844" s="421">
        <f>SUMIF('Inc base'!C:C,'BR 2'!B844,'Inc base'!G:G)-F844</f>
        <v>10000000</v>
      </c>
      <c r="H844" s="440">
        <v>45574</v>
      </c>
    </row>
    <row r="845" spans="2:8" x14ac:dyDescent="0.25">
      <c r="B845" s="444">
        <v>40407851070022</v>
      </c>
      <c r="C845" s="445" t="s">
        <v>7960</v>
      </c>
      <c r="D845" s="421">
        <v>0</v>
      </c>
      <c r="E845" s="421"/>
      <c r="F845" s="421">
        <f t="shared" si="12"/>
        <v>0</v>
      </c>
      <c r="G845" s="421">
        <f>SUMIF('Inc base'!C:C,'BR 2'!B845,'Inc base'!G:G)-F845</f>
        <v>10000000</v>
      </c>
      <c r="H845" s="440">
        <v>45574</v>
      </c>
    </row>
    <row r="846" spans="2:8" x14ac:dyDescent="0.25">
      <c r="B846" s="444">
        <v>42911975660011</v>
      </c>
      <c r="C846" s="445" t="s">
        <v>7962</v>
      </c>
      <c r="D846" s="421">
        <v>0</v>
      </c>
      <c r="E846" s="421"/>
      <c r="F846" s="421">
        <f t="shared" si="12"/>
        <v>0</v>
      </c>
      <c r="G846" s="421">
        <f>SUMIF('Inc base'!C:C,'BR 2'!B846,'Inc base'!G:G)-F846</f>
        <v>11000000</v>
      </c>
      <c r="H846" s="440">
        <v>45574</v>
      </c>
    </row>
    <row r="847" spans="2:8" x14ac:dyDescent="0.25">
      <c r="B847" s="444">
        <v>61811025330044</v>
      </c>
      <c r="C847" s="445" t="s">
        <v>7963</v>
      </c>
      <c r="D847" s="421">
        <v>0</v>
      </c>
      <c r="E847" s="421"/>
      <c r="F847" s="421">
        <f t="shared" si="12"/>
        <v>0</v>
      </c>
      <c r="G847" s="421">
        <f>SUMIF('Inc base'!C:C,'BR 2'!B847,'Inc base'!G:G)-F847</f>
        <v>9500000</v>
      </c>
      <c r="H847" s="440">
        <v>45574</v>
      </c>
    </row>
    <row r="848" spans="2:8" x14ac:dyDescent="0.25">
      <c r="B848" s="444">
        <v>60806065320057</v>
      </c>
      <c r="C848" s="445" t="s">
        <v>7964</v>
      </c>
      <c r="D848" s="421">
        <v>0</v>
      </c>
      <c r="E848" s="421"/>
      <c r="F848" s="421">
        <f t="shared" si="12"/>
        <v>0</v>
      </c>
      <c r="G848" s="421">
        <f>SUMIF('Inc base'!C:C,'BR 2'!B848,'Inc base'!G:G)-F848</f>
        <v>14242372</v>
      </c>
      <c r="H848" s="440">
        <v>45574</v>
      </c>
    </row>
    <row r="849" spans="2:8" x14ac:dyDescent="0.25">
      <c r="B849" s="444">
        <v>40812925310021</v>
      </c>
      <c r="C849" s="445" t="s">
        <v>7969</v>
      </c>
      <c r="D849" s="421">
        <v>0</v>
      </c>
      <c r="E849" s="421"/>
      <c r="F849" s="421">
        <f t="shared" si="12"/>
        <v>0</v>
      </c>
      <c r="G849" s="421">
        <f>SUMIF('Inc base'!C:C,'BR 2'!B849,'Inc base'!G:G)-F849</f>
        <v>11000000</v>
      </c>
      <c r="H849" s="440">
        <v>45574</v>
      </c>
    </row>
    <row r="850" spans="2:8" x14ac:dyDescent="0.25">
      <c r="B850" s="444">
        <v>32206995560025</v>
      </c>
      <c r="C850" s="445" t="s">
        <v>7971</v>
      </c>
      <c r="D850" s="421">
        <v>0</v>
      </c>
      <c r="E850" s="421"/>
      <c r="F850" s="421">
        <f t="shared" si="12"/>
        <v>0</v>
      </c>
      <c r="G850" s="421">
        <f>SUMIF('Inc base'!C:C,'BR 2'!B850,'Inc base'!G:G)-F850</f>
        <v>13000000</v>
      </c>
      <c r="H850" s="440">
        <v>45574</v>
      </c>
    </row>
    <row r="851" spans="2:8" x14ac:dyDescent="0.25">
      <c r="B851" s="444">
        <v>32404941110049</v>
      </c>
      <c r="C851" s="445" t="s">
        <v>7972</v>
      </c>
      <c r="D851" s="421">
        <v>0</v>
      </c>
      <c r="E851" s="421"/>
      <c r="F851" s="421">
        <f t="shared" si="12"/>
        <v>0</v>
      </c>
      <c r="G851" s="421">
        <f>SUMIF('Inc base'!C:C,'BR 2'!B851,'Inc base'!G:G)-F851</f>
        <v>11000000</v>
      </c>
      <c r="H851" s="440">
        <v>45574</v>
      </c>
    </row>
    <row r="852" spans="2:8" x14ac:dyDescent="0.25">
      <c r="B852" s="444">
        <v>42301995320011</v>
      </c>
      <c r="C852" s="445" t="s">
        <v>7973</v>
      </c>
      <c r="D852" s="421">
        <v>0</v>
      </c>
      <c r="E852" s="421"/>
      <c r="F852" s="421">
        <f t="shared" si="12"/>
        <v>0</v>
      </c>
      <c r="G852" s="421">
        <f>SUMIF('Inc base'!C:C,'BR 2'!B852,'Inc base'!G:G)-F852</f>
        <v>12000000</v>
      </c>
      <c r="H852" s="440">
        <v>45574</v>
      </c>
    </row>
    <row r="853" spans="2:8" x14ac:dyDescent="0.25">
      <c r="B853" s="444">
        <v>41304965320047</v>
      </c>
      <c r="C853" s="445" t="s">
        <v>7974</v>
      </c>
      <c r="D853" s="421">
        <v>0</v>
      </c>
      <c r="E853" s="421"/>
      <c r="F853" s="421">
        <f t="shared" si="12"/>
        <v>0</v>
      </c>
      <c r="G853" s="421">
        <f>SUMIF('Inc base'!C:C,'BR 2'!B853,'Inc base'!G:G)-F853</f>
        <v>12000000</v>
      </c>
      <c r="H853" s="440">
        <v>45574</v>
      </c>
    </row>
    <row r="854" spans="2:8" x14ac:dyDescent="0.25">
      <c r="B854" s="444">
        <v>41710811050015</v>
      </c>
      <c r="C854" s="445" t="s">
        <v>7977</v>
      </c>
      <c r="D854" s="421">
        <v>0</v>
      </c>
      <c r="E854" s="421"/>
      <c r="F854" s="421">
        <f t="shared" ref="F854:F917" si="13">(D854+E854)</f>
        <v>0</v>
      </c>
      <c r="G854" s="421">
        <f>SUMIF('Inc base'!C:C,'BR 2'!B854,'Inc base'!G:G)-F854</f>
        <v>10000000</v>
      </c>
      <c r="H854" s="440">
        <v>45574</v>
      </c>
    </row>
    <row r="855" spans="2:8" x14ac:dyDescent="0.25">
      <c r="B855" s="444">
        <v>42006915720042</v>
      </c>
      <c r="C855" s="445" t="s">
        <v>7978</v>
      </c>
      <c r="D855" s="421">
        <v>0</v>
      </c>
      <c r="E855" s="421"/>
      <c r="F855" s="421">
        <f t="shared" si="13"/>
        <v>0</v>
      </c>
      <c r="G855" s="421">
        <f>SUMIF('Inc base'!C:C,'BR 2'!B855,'Inc base'!G:G)-F855</f>
        <v>9000000</v>
      </c>
      <c r="H855" s="440">
        <v>45574</v>
      </c>
    </row>
    <row r="856" spans="2:8" x14ac:dyDescent="0.25">
      <c r="B856" s="444">
        <v>31303802740098</v>
      </c>
      <c r="C856" s="445" t="s">
        <v>7982</v>
      </c>
      <c r="D856" s="421">
        <v>0</v>
      </c>
      <c r="E856" s="421"/>
      <c r="F856" s="421">
        <f t="shared" si="13"/>
        <v>0</v>
      </c>
      <c r="G856" s="421">
        <f>SUMIF('Inc base'!C:C,'BR 2'!B856,'Inc base'!G:G)-F856</f>
        <v>9000000</v>
      </c>
      <c r="H856" s="440">
        <v>45574</v>
      </c>
    </row>
    <row r="857" spans="2:8" x14ac:dyDescent="0.25">
      <c r="B857" s="444">
        <v>30808821110051</v>
      </c>
      <c r="C857" s="445" t="s">
        <v>7983</v>
      </c>
      <c r="D857" s="421">
        <v>0</v>
      </c>
      <c r="E857" s="421"/>
      <c r="F857" s="421">
        <f t="shared" si="13"/>
        <v>0</v>
      </c>
      <c r="G857" s="421">
        <f>SUMIF('Inc base'!C:C,'BR 2'!B857,'Inc base'!G:G)-F857</f>
        <v>9000000</v>
      </c>
      <c r="H857" s="440">
        <v>45574</v>
      </c>
    </row>
    <row r="858" spans="2:8" x14ac:dyDescent="0.25">
      <c r="B858" s="444">
        <v>52008055350096</v>
      </c>
      <c r="C858" s="445" t="s">
        <v>7985</v>
      </c>
      <c r="D858" s="421">
        <v>0</v>
      </c>
      <c r="E858" s="421"/>
      <c r="F858" s="421">
        <f t="shared" si="13"/>
        <v>0</v>
      </c>
      <c r="G858" s="421">
        <f>SUMIF('Inc base'!C:C,'BR 2'!B858,'Inc base'!G:G)-F858</f>
        <v>15000000</v>
      </c>
      <c r="H858" s="440">
        <v>45574</v>
      </c>
    </row>
    <row r="859" spans="2:8" x14ac:dyDescent="0.25">
      <c r="B859" s="444">
        <v>41105901120143</v>
      </c>
      <c r="C859" s="445" t="s">
        <v>7986</v>
      </c>
      <c r="D859" s="421">
        <v>0</v>
      </c>
      <c r="E859" s="421"/>
      <c r="F859" s="421">
        <f t="shared" si="13"/>
        <v>0</v>
      </c>
      <c r="G859" s="421">
        <f>SUMIF('Inc base'!C:C,'BR 2'!B859,'Inc base'!G:G)-F859</f>
        <v>9019000</v>
      </c>
      <c r="H859" s="440">
        <v>45574</v>
      </c>
    </row>
    <row r="860" spans="2:8" x14ac:dyDescent="0.25">
      <c r="B860" s="444">
        <v>40902805310037</v>
      </c>
      <c r="C860" s="445" t="s">
        <v>7987</v>
      </c>
      <c r="D860" s="421">
        <v>0</v>
      </c>
      <c r="E860" s="421"/>
      <c r="F860" s="421">
        <f t="shared" si="13"/>
        <v>0</v>
      </c>
      <c r="G860" s="421">
        <f>SUMIF('Inc base'!C:C,'BR 2'!B860,'Inc base'!G:G)-F860</f>
        <v>6500000</v>
      </c>
      <c r="H860" s="440">
        <v>45574</v>
      </c>
    </row>
    <row r="861" spans="2:8" x14ac:dyDescent="0.25">
      <c r="B861" s="444">
        <v>61108065280029</v>
      </c>
      <c r="C861" s="445" t="s">
        <v>7990</v>
      </c>
      <c r="D861" s="421">
        <v>0</v>
      </c>
      <c r="E861" s="421"/>
      <c r="F861" s="421">
        <f t="shared" si="13"/>
        <v>0</v>
      </c>
      <c r="G861" s="421">
        <f>SUMIF('Inc base'!C:C,'BR 2'!B861,'Inc base'!G:G)-F861</f>
        <v>7500000</v>
      </c>
      <c r="H861" s="440">
        <v>45574</v>
      </c>
    </row>
    <row r="862" spans="2:8" x14ac:dyDescent="0.25">
      <c r="B862" s="444">
        <v>31112782630097</v>
      </c>
      <c r="C862" s="445" t="s">
        <v>7991</v>
      </c>
      <c r="D862" s="421">
        <v>0</v>
      </c>
      <c r="E862" s="421"/>
      <c r="F862" s="421">
        <f t="shared" si="13"/>
        <v>0</v>
      </c>
      <c r="G862" s="421">
        <f>SUMIF('Inc base'!C:C,'BR 2'!B862,'Inc base'!G:G)-F862</f>
        <v>9036800</v>
      </c>
      <c r="H862" s="440">
        <v>45574</v>
      </c>
    </row>
    <row r="863" spans="2:8" x14ac:dyDescent="0.25">
      <c r="B863" s="444">
        <v>40411995380015</v>
      </c>
      <c r="C863" s="445" t="s">
        <v>7994</v>
      </c>
      <c r="D863" s="421">
        <v>0</v>
      </c>
      <c r="E863" s="421"/>
      <c r="F863" s="421">
        <f t="shared" si="13"/>
        <v>0</v>
      </c>
      <c r="G863" s="421">
        <f>SUMIF('Inc base'!C:C,'BR 2'!B863,'Inc base'!G:G)-F863</f>
        <v>7000000</v>
      </c>
      <c r="H863" s="440">
        <v>45574</v>
      </c>
    </row>
    <row r="864" spans="2:8" x14ac:dyDescent="0.25">
      <c r="B864" s="444">
        <v>40109781060035</v>
      </c>
      <c r="C864" s="445" t="s">
        <v>7996</v>
      </c>
      <c r="D864" s="421">
        <v>0</v>
      </c>
      <c r="E864" s="421"/>
      <c r="F864" s="421">
        <f t="shared" si="13"/>
        <v>0</v>
      </c>
      <c r="G864" s="421">
        <f>SUMIF('Inc base'!C:C,'BR 2'!B864,'Inc base'!G:G)-F864</f>
        <v>9000000</v>
      </c>
      <c r="H864" s="440">
        <v>45574</v>
      </c>
    </row>
    <row r="865" spans="2:8" x14ac:dyDescent="0.25">
      <c r="B865" s="444">
        <v>61603065360026</v>
      </c>
      <c r="C865" s="445" t="s">
        <v>7997</v>
      </c>
      <c r="D865" s="421">
        <v>0</v>
      </c>
      <c r="E865" s="421"/>
      <c r="F865" s="421">
        <f t="shared" si="13"/>
        <v>0</v>
      </c>
      <c r="G865" s="421">
        <f>SUMIF('Inc base'!C:C,'BR 2'!B865,'Inc base'!G:G)-F865</f>
        <v>11500000</v>
      </c>
      <c r="H865" s="440">
        <v>45574</v>
      </c>
    </row>
    <row r="866" spans="2:8" x14ac:dyDescent="0.25">
      <c r="B866" s="444">
        <v>42404800970020</v>
      </c>
      <c r="C866" s="445" t="s">
        <v>7998</v>
      </c>
      <c r="D866" s="421">
        <v>0</v>
      </c>
      <c r="E866" s="421"/>
      <c r="F866" s="421">
        <f t="shared" si="13"/>
        <v>0</v>
      </c>
      <c r="G866" s="421">
        <f>SUMIF('Inc base'!C:C,'BR 2'!B866,'Inc base'!G:G)-F866</f>
        <v>10000000</v>
      </c>
      <c r="H866" s="440">
        <v>45574</v>
      </c>
    </row>
    <row r="867" spans="2:8" x14ac:dyDescent="0.25">
      <c r="B867" s="444">
        <v>61610055350020</v>
      </c>
      <c r="C867" s="445" t="s">
        <v>8000</v>
      </c>
      <c r="D867" s="421">
        <v>0</v>
      </c>
      <c r="E867" s="421"/>
      <c r="F867" s="421">
        <f t="shared" si="13"/>
        <v>0</v>
      </c>
      <c r="G867" s="421">
        <f>SUMIF('Inc base'!C:C,'BR 2'!B867,'Inc base'!G:G)-F867</f>
        <v>10003520</v>
      </c>
      <c r="H867" s="440">
        <v>45574</v>
      </c>
    </row>
    <row r="868" spans="2:8" x14ac:dyDescent="0.25">
      <c r="B868" s="444">
        <v>41901965720031</v>
      </c>
      <c r="C868" s="445" t="s">
        <v>8001</v>
      </c>
      <c r="D868" s="421">
        <v>0</v>
      </c>
      <c r="E868" s="421"/>
      <c r="F868" s="421">
        <f t="shared" si="13"/>
        <v>0</v>
      </c>
      <c r="G868" s="421">
        <f>SUMIF('Inc base'!C:C,'BR 2'!B868,'Inc base'!G:G)-F868</f>
        <v>8600000</v>
      </c>
      <c r="H868" s="440">
        <v>45574</v>
      </c>
    </row>
    <row r="869" spans="2:8" x14ac:dyDescent="0.25">
      <c r="B869" s="444">
        <v>40611865720017</v>
      </c>
      <c r="C869" s="445" t="s">
        <v>8002</v>
      </c>
      <c r="D869" s="421">
        <v>0</v>
      </c>
      <c r="E869" s="421"/>
      <c r="F869" s="421">
        <f t="shared" si="13"/>
        <v>0</v>
      </c>
      <c r="G869" s="421">
        <f>SUMIF('Inc base'!C:C,'BR 2'!B869,'Inc base'!G:G)-F869</f>
        <v>11000000</v>
      </c>
      <c r="H869" s="440">
        <v>45574</v>
      </c>
    </row>
    <row r="870" spans="2:8" x14ac:dyDescent="0.25">
      <c r="B870" s="444">
        <v>41310985280047</v>
      </c>
      <c r="C870" s="445" t="s">
        <v>8004</v>
      </c>
      <c r="D870" s="421">
        <v>0</v>
      </c>
      <c r="E870" s="421"/>
      <c r="F870" s="421">
        <f t="shared" si="13"/>
        <v>0</v>
      </c>
      <c r="G870" s="421">
        <f>SUMIF('Inc base'!C:C,'BR 2'!B870,'Inc base'!G:G)-F870</f>
        <v>7800000</v>
      </c>
      <c r="H870" s="440">
        <v>45574</v>
      </c>
    </row>
    <row r="871" spans="2:8" x14ac:dyDescent="0.25">
      <c r="B871" s="444">
        <v>41012871090052</v>
      </c>
      <c r="C871" s="445" t="s">
        <v>8006</v>
      </c>
      <c r="D871" s="421">
        <v>0</v>
      </c>
      <c r="E871" s="421"/>
      <c r="F871" s="421">
        <f t="shared" si="13"/>
        <v>0</v>
      </c>
      <c r="G871" s="421">
        <f>SUMIF('Inc base'!C:C,'BR 2'!B871,'Inc base'!G:G)-F871</f>
        <v>10000000</v>
      </c>
      <c r="H871" s="440">
        <v>45574</v>
      </c>
    </row>
    <row r="872" spans="2:8" x14ac:dyDescent="0.25">
      <c r="B872" s="444">
        <v>60409045330017</v>
      </c>
      <c r="C872" s="445" t="s">
        <v>8007</v>
      </c>
      <c r="D872" s="421">
        <v>0</v>
      </c>
      <c r="E872" s="421"/>
      <c r="F872" s="421">
        <f t="shared" si="13"/>
        <v>0</v>
      </c>
      <c r="G872" s="421">
        <f>SUMIF('Inc base'!C:C,'BR 2'!B872,'Inc base'!G:G)-F872</f>
        <v>6975000</v>
      </c>
      <c r="H872" s="440">
        <v>45574</v>
      </c>
    </row>
    <row r="873" spans="2:8" x14ac:dyDescent="0.25">
      <c r="B873" s="444">
        <v>40904851140042</v>
      </c>
      <c r="C873" s="445" t="s">
        <v>8010</v>
      </c>
      <c r="D873" s="421">
        <v>0</v>
      </c>
      <c r="E873" s="421"/>
      <c r="F873" s="421">
        <f t="shared" si="13"/>
        <v>0</v>
      </c>
      <c r="G873" s="421">
        <f>SUMIF('Inc base'!C:C,'BR 2'!B873,'Inc base'!G:G)-F873</f>
        <v>9800000</v>
      </c>
      <c r="H873" s="440">
        <v>45574</v>
      </c>
    </row>
    <row r="874" spans="2:8" x14ac:dyDescent="0.25">
      <c r="B874" s="444">
        <v>62608065350034</v>
      </c>
      <c r="C874" s="445" t="s">
        <v>8013</v>
      </c>
      <c r="D874" s="421">
        <v>0</v>
      </c>
      <c r="E874" s="421"/>
      <c r="F874" s="421">
        <f t="shared" si="13"/>
        <v>0</v>
      </c>
      <c r="G874" s="421">
        <f>SUMIF('Inc base'!C:C,'BR 2'!B874,'Inc base'!G:G)-F874</f>
        <v>14000000</v>
      </c>
      <c r="H874" s="440">
        <v>45574</v>
      </c>
    </row>
    <row r="875" spans="2:8" x14ac:dyDescent="0.25">
      <c r="B875" s="444">
        <v>32306862680051</v>
      </c>
      <c r="C875" s="445" t="s">
        <v>8014</v>
      </c>
      <c r="D875" s="421">
        <v>0</v>
      </c>
      <c r="E875" s="421"/>
      <c r="F875" s="421">
        <f t="shared" si="13"/>
        <v>0</v>
      </c>
      <c r="G875" s="421">
        <f>SUMIF('Inc base'!C:C,'BR 2'!B875,'Inc base'!G:G)-F875</f>
        <v>18000000</v>
      </c>
      <c r="H875" s="440">
        <v>45574</v>
      </c>
    </row>
    <row r="876" spans="2:8" x14ac:dyDescent="0.25">
      <c r="B876" s="444">
        <v>40407895350014</v>
      </c>
      <c r="C876" s="445" t="s">
        <v>8095</v>
      </c>
      <c r="D876" s="421">
        <v>0</v>
      </c>
      <c r="E876" s="421"/>
      <c r="F876" s="421">
        <f t="shared" si="13"/>
        <v>0</v>
      </c>
      <c r="G876" s="421">
        <f>SUMIF('Inc base'!C:C,'BR 2'!B876,'Inc base'!G:G)-F876</f>
        <v>9500000</v>
      </c>
      <c r="H876" s="440">
        <v>45574</v>
      </c>
    </row>
    <row r="877" spans="2:8" x14ac:dyDescent="0.25">
      <c r="B877" s="444">
        <v>62612055350074</v>
      </c>
      <c r="C877" s="445" t="s">
        <v>8084</v>
      </c>
      <c r="D877" s="421">
        <v>0</v>
      </c>
      <c r="E877" s="421"/>
      <c r="F877" s="421">
        <f t="shared" si="13"/>
        <v>0</v>
      </c>
      <c r="G877" s="421">
        <f>SUMIF('Inc base'!C:C,'BR 2'!B877,'Inc base'!G:G)-F877</f>
        <v>14200000</v>
      </c>
      <c r="H877" s="440">
        <v>45574</v>
      </c>
    </row>
    <row r="878" spans="2:8" x14ac:dyDescent="0.25">
      <c r="B878" s="444">
        <v>60509055360023</v>
      </c>
      <c r="C878" s="445" t="s">
        <v>8076</v>
      </c>
      <c r="D878" s="421">
        <v>0</v>
      </c>
      <c r="E878" s="421"/>
      <c r="F878" s="421">
        <f t="shared" si="13"/>
        <v>0</v>
      </c>
      <c r="G878" s="421">
        <f>SUMIF('Inc base'!C:C,'BR 2'!B878,'Inc base'!G:G)-F878</f>
        <v>3000000</v>
      </c>
      <c r="H878" s="440">
        <v>45574</v>
      </c>
    </row>
    <row r="879" spans="2:8" x14ac:dyDescent="0.25">
      <c r="B879" s="444">
        <v>33003941110045</v>
      </c>
      <c r="C879" s="445" t="s">
        <v>8040</v>
      </c>
      <c r="D879" s="421">
        <v>0</v>
      </c>
      <c r="E879" s="421"/>
      <c r="F879" s="421">
        <f t="shared" si="13"/>
        <v>0</v>
      </c>
      <c r="G879" s="421">
        <f>SUMIF('Inc base'!C:C,'BR 2'!B879,'Inc base'!G:G)-F879</f>
        <v>8000000</v>
      </c>
      <c r="H879" s="440">
        <v>45574</v>
      </c>
    </row>
    <row r="880" spans="2:8" x14ac:dyDescent="0.25">
      <c r="B880" s="444">
        <v>42204871110037</v>
      </c>
      <c r="C880" s="445" t="s">
        <v>8046</v>
      </c>
      <c r="D880" s="421">
        <v>0</v>
      </c>
      <c r="E880" s="421"/>
      <c r="F880" s="421">
        <f t="shared" si="13"/>
        <v>0</v>
      </c>
      <c r="G880" s="421">
        <f>SUMIF('Inc base'!C:C,'BR 2'!B880,'Inc base'!G:G)-F880</f>
        <v>10000000</v>
      </c>
      <c r="H880" s="440">
        <v>45574</v>
      </c>
    </row>
    <row r="881" spans="2:8" x14ac:dyDescent="0.25">
      <c r="B881" s="444">
        <v>61802065380029</v>
      </c>
      <c r="C881" s="445" t="s">
        <v>8047</v>
      </c>
      <c r="D881" s="421">
        <v>0</v>
      </c>
      <c r="E881" s="421"/>
      <c r="F881" s="421">
        <f t="shared" si="13"/>
        <v>0</v>
      </c>
      <c r="G881" s="421">
        <f>SUMIF('Inc base'!C:C,'BR 2'!B881,'Inc base'!G:G)-F881</f>
        <v>10000000</v>
      </c>
      <c r="H881" s="440">
        <v>45574</v>
      </c>
    </row>
    <row r="882" spans="2:8" x14ac:dyDescent="0.25">
      <c r="B882" s="444">
        <v>30402852520016</v>
      </c>
      <c r="C882" s="445" t="s">
        <v>8049</v>
      </c>
      <c r="D882" s="421">
        <v>0</v>
      </c>
      <c r="E882" s="421"/>
      <c r="F882" s="421">
        <f t="shared" si="13"/>
        <v>0</v>
      </c>
      <c r="G882" s="421">
        <f>SUMIF('Inc base'!C:C,'BR 2'!B882,'Inc base'!G:G)-F882</f>
        <v>13000000</v>
      </c>
      <c r="H882" s="440">
        <v>45574</v>
      </c>
    </row>
    <row r="883" spans="2:8" x14ac:dyDescent="0.25">
      <c r="B883" s="444">
        <v>41708911000133</v>
      </c>
      <c r="C883" s="445" t="s">
        <v>8050</v>
      </c>
      <c r="D883" s="421">
        <v>0</v>
      </c>
      <c r="E883" s="421"/>
      <c r="F883" s="421">
        <f t="shared" si="13"/>
        <v>0</v>
      </c>
      <c r="G883" s="421">
        <f>SUMIF('Inc base'!C:C,'BR 2'!B883,'Inc base'!G:G)-F883</f>
        <v>9500000</v>
      </c>
      <c r="H883" s="440">
        <v>45574</v>
      </c>
    </row>
    <row r="884" spans="2:8" x14ac:dyDescent="0.25">
      <c r="B884" s="444">
        <v>42207891000070</v>
      </c>
      <c r="C884" s="445" t="s">
        <v>8052</v>
      </c>
      <c r="D884" s="421">
        <v>0</v>
      </c>
      <c r="E884" s="421"/>
      <c r="F884" s="421">
        <f t="shared" si="13"/>
        <v>0</v>
      </c>
      <c r="G884" s="421">
        <f>SUMIF('Inc base'!C:C,'BR 2'!B884,'Inc base'!G:G)-F884</f>
        <v>6890000</v>
      </c>
      <c r="H884" s="440">
        <v>45574</v>
      </c>
    </row>
    <row r="885" spans="2:8" x14ac:dyDescent="0.25">
      <c r="B885" s="444">
        <v>63103055350023</v>
      </c>
      <c r="C885" s="445" t="s">
        <v>8053</v>
      </c>
      <c r="D885" s="421">
        <v>0</v>
      </c>
      <c r="E885" s="421"/>
      <c r="F885" s="421">
        <f t="shared" si="13"/>
        <v>0</v>
      </c>
      <c r="G885" s="421">
        <f>SUMIF('Inc base'!C:C,'BR 2'!B885,'Inc base'!G:G)-F885</f>
        <v>11500000</v>
      </c>
      <c r="H885" s="440">
        <v>45574</v>
      </c>
    </row>
    <row r="886" spans="2:8" x14ac:dyDescent="0.25">
      <c r="B886" s="444">
        <v>40405841120018</v>
      </c>
      <c r="C886" s="445" t="s">
        <v>8056</v>
      </c>
      <c r="D886" s="421">
        <v>0</v>
      </c>
      <c r="E886" s="421"/>
      <c r="F886" s="421">
        <f t="shared" si="13"/>
        <v>0</v>
      </c>
      <c r="G886" s="421">
        <f>SUMIF('Inc base'!C:C,'BR 2'!B886,'Inc base'!G:G)-F886</f>
        <v>10000000</v>
      </c>
      <c r="H886" s="440">
        <v>45574</v>
      </c>
    </row>
    <row r="887" spans="2:8" x14ac:dyDescent="0.25">
      <c r="B887" s="444">
        <v>61508046040022</v>
      </c>
      <c r="C887" s="445" t="s">
        <v>8059</v>
      </c>
      <c r="D887" s="421">
        <v>0</v>
      </c>
      <c r="E887" s="421"/>
      <c r="F887" s="421">
        <f t="shared" si="13"/>
        <v>0</v>
      </c>
      <c r="G887" s="421">
        <f>SUMIF('Inc base'!C:C,'BR 2'!B887,'Inc base'!G:G)-F887</f>
        <v>11000000</v>
      </c>
      <c r="H887" s="440">
        <v>45574</v>
      </c>
    </row>
    <row r="888" spans="2:8" x14ac:dyDescent="0.25">
      <c r="B888" s="444">
        <v>30704911120035</v>
      </c>
      <c r="C888" s="445" t="s">
        <v>8068</v>
      </c>
      <c r="D888" s="421">
        <v>0</v>
      </c>
      <c r="E888" s="421"/>
      <c r="F888" s="421">
        <f t="shared" si="13"/>
        <v>0</v>
      </c>
      <c r="G888" s="421">
        <f>SUMIF('Inc base'!C:C,'BR 2'!B888,'Inc base'!G:G)-F888</f>
        <v>18000000</v>
      </c>
      <c r="H888" s="440">
        <v>45574</v>
      </c>
    </row>
    <row r="889" spans="2:8" x14ac:dyDescent="0.25">
      <c r="B889" s="444">
        <v>63006055360011</v>
      </c>
      <c r="C889" s="445" t="s">
        <v>8069</v>
      </c>
      <c r="D889" s="421">
        <v>0</v>
      </c>
      <c r="E889" s="421"/>
      <c r="F889" s="421">
        <f t="shared" si="13"/>
        <v>0</v>
      </c>
      <c r="G889" s="421">
        <f>SUMIF('Inc base'!C:C,'BR 2'!B889,'Inc base'!G:G)-F889</f>
        <v>15000000</v>
      </c>
      <c r="H889" s="440">
        <v>45574</v>
      </c>
    </row>
    <row r="890" spans="2:8" x14ac:dyDescent="0.25">
      <c r="B890" s="444">
        <v>42306811110025</v>
      </c>
      <c r="C890" s="445" t="s">
        <v>8070</v>
      </c>
      <c r="D890" s="421">
        <v>0</v>
      </c>
      <c r="E890" s="421"/>
      <c r="F890" s="421">
        <f t="shared" si="13"/>
        <v>0</v>
      </c>
      <c r="G890" s="421">
        <f>SUMIF('Inc base'!C:C,'BR 2'!B890,'Inc base'!G:G)-F890</f>
        <v>10000000</v>
      </c>
      <c r="H890" s="440">
        <v>45574</v>
      </c>
    </row>
    <row r="891" spans="2:8" x14ac:dyDescent="0.25">
      <c r="B891" s="444">
        <v>42812882710054</v>
      </c>
      <c r="C891" s="445" t="s">
        <v>8090</v>
      </c>
      <c r="D891" s="421">
        <v>0</v>
      </c>
      <c r="E891" s="421"/>
      <c r="F891" s="421">
        <f t="shared" si="13"/>
        <v>0</v>
      </c>
      <c r="G891" s="421">
        <f>SUMIF('Inc base'!C:C,'BR 2'!B891,'Inc base'!G:G)-F891</f>
        <v>11000000</v>
      </c>
      <c r="H891" s="440">
        <v>45574</v>
      </c>
    </row>
    <row r="892" spans="2:8" x14ac:dyDescent="0.25">
      <c r="B892" s="444">
        <v>43009891120096</v>
      </c>
      <c r="C892" s="445" t="s">
        <v>8093</v>
      </c>
      <c r="D892" s="421">
        <v>0</v>
      </c>
      <c r="E892" s="421"/>
      <c r="F892" s="421">
        <f t="shared" si="13"/>
        <v>0</v>
      </c>
      <c r="G892" s="421">
        <f>SUMIF('Inc base'!C:C,'BR 2'!B892,'Inc base'!G:G)-F892</f>
        <v>10000000</v>
      </c>
      <c r="H892" s="440">
        <v>45574</v>
      </c>
    </row>
    <row r="893" spans="2:8" x14ac:dyDescent="0.25">
      <c r="B893" s="444">
        <v>31112995350010</v>
      </c>
      <c r="C893" s="445" t="s">
        <v>13067</v>
      </c>
      <c r="D893" s="421">
        <v>0</v>
      </c>
      <c r="E893" s="421"/>
      <c r="F893" s="421">
        <f t="shared" si="13"/>
        <v>0</v>
      </c>
      <c r="G893" s="421">
        <f>SUMIF('Inc base'!C:C,'BR 2'!B893,'Inc base'!G:G)-F893</f>
        <v>7500000</v>
      </c>
      <c r="H893" s="440">
        <v>45574</v>
      </c>
    </row>
    <row r="894" spans="2:8" x14ac:dyDescent="0.25">
      <c r="B894" s="444">
        <v>40512986960017</v>
      </c>
      <c r="C894" s="445" t="s">
        <v>12702</v>
      </c>
      <c r="D894" s="421">
        <v>0</v>
      </c>
      <c r="E894" s="421"/>
      <c r="F894" s="421">
        <f t="shared" si="13"/>
        <v>0</v>
      </c>
      <c r="G894" s="421">
        <f>SUMIF('Inc base'!C:C,'BR 2'!B894,'Inc base'!G:G)-F894</f>
        <v>11000000</v>
      </c>
      <c r="H894" s="440">
        <v>45574</v>
      </c>
    </row>
    <row r="895" spans="2:8" x14ac:dyDescent="0.25">
      <c r="B895" s="444">
        <v>30405863160040</v>
      </c>
      <c r="C895" s="445" t="s">
        <v>11798</v>
      </c>
      <c r="D895" s="421">
        <v>0</v>
      </c>
      <c r="E895" s="421"/>
      <c r="F895" s="421">
        <f t="shared" si="13"/>
        <v>0</v>
      </c>
      <c r="G895" s="421">
        <f>SUMIF('Inc base'!C:C,'BR 2'!B895,'Inc base'!G:G)-F895</f>
        <v>18000000</v>
      </c>
      <c r="H895" s="440">
        <v>45574</v>
      </c>
    </row>
    <row r="896" spans="2:8" x14ac:dyDescent="0.25">
      <c r="B896" s="444">
        <v>40512975260065</v>
      </c>
      <c r="C896" s="445" t="s">
        <v>11141</v>
      </c>
      <c r="D896" s="421">
        <v>0</v>
      </c>
      <c r="E896" s="421"/>
      <c r="F896" s="421">
        <f t="shared" si="13"/>
        <v>0</v>
      </c>
      <c r="G896" s="421">
        <f>SUMIF('Inc base'!C:C,'BR 2'!B896,'Inc base'!G:G)-F896</f>
        <v>15000000</v>
      </c>
      <c r="H896" s="440">
        <v>45574</v>
      </c>
    </row>
    <row r="897" spans="2:8" x14ac:dyDescent="0.25">
      <c r="B897" s="444">
        <v>40502891140019</v>
      </c>
      <c r="C897" s="445" t="s">
        <v>11720</v>
      </c>
      <c r="D897" s="421">
        <v>0</v>
      </c>
      <c r="E897" s="421"/>
      <c r="F897" s="421">
        <f t="shared" si="13"/>
        <v>0</v>
      </c>
      <c r="G897" s="421">
        <f>SUMIF('Inc base'!C:C,'BR 2'!B897,'Inc base'!G:G)-F897</f>
        <v>18000000</v>
      </c>
      <c r="H897" s="440">
        <v>45574</v>
      </c>
    </row>
    <row r="898" spans="2:8" x14ac:dyDescent="0.25">
      <c r="B898" s="444">
        <v>41602871050060</v>
      </c>
      <c r="C898" s="445" t="s">
        <v>13061</v>
      </c>
      <c r="D898" s="421">
        <v>0</v>
      </c>
      <c r="E898" s="421"/>
      <c r="F898" s="421">
        <f t="shared" si="13"/>
        <v>0</v>
      </c>
      <c r="G898" s="421">
        <f>SUMIF('Inc base'!C:C,'BR 2'!B898,'Inc base'!G:G)-F898</f>
        <v>10000000</v>
      </c>
      <c r="H898" s="440">
        <v>45574</v>
      </c>
    </row>
    <row r="899" spans="2:8" x14ac:dyDescent="0.25">
      <c r="B899" s="444">
        <v>60601065350051</v>
      </c>
      <c r="C899" s="445" t="s">
        <v>18961</v>
      </c>
      <c r="D899" s="421">
        <v>0</v>
      </c>
      <c r="E899" s="421"/>
      <c r="F899" s="421">
        <f t="shared" si="13"/>
        <v>0</v>
      </c>
      <c r="G899" s="421">
        <f>SUMIF('Inc base'!C:C,'BR 2'!B899,'Inc base'!G:G)-F899</f>
        <v>15000000</v>
      </c>
      <c r="H899" s="440">
        <v>45584</v>
      </c>
    </row>
    <row r="900" spans="2:8" x14ac:dyDescent="0.25">
      <c r="B900" s="444">
        <v>61602055320011</v>
      </c>
      <c r="C900" s="445" t="s">
        <v>11129</v>
      </c>
      <c r="D900" s="421">
        <v>0</v>
      </c>
      <c r="E900" s="421"/>
      <c r="F900" s="421">
        <f t="shared" si="13"/>
        <v>0</v>
      </c>
      <c r="G900" s="421">
        <f>SUMIF('Inc base'!C:C,'BR 2'!B900,'Inc base'!G:G)-F900</f>
        <v>7500000</v>
      </c>
      <c r="H900" s="440">
        <v>45584</v>
      </c>
    </row>
    <row r="901" spans="2:8" x14ac:dyDescent="0.25">
      <c r="B901" s="444">
        <v>60312045330067</v>
      </c>
      <c r="C901" s="445" t="s">
        <v>11243</v>
      </c>
      <c r="D901" s="421">
        <v>0</v>
      </c>
      <c r="E901" s="421"/>
      <c r="F901" s="421">
        <f t="shared" si="13"/>
        <v>0</v>
      </c>
      <c r="G901" s="421">
        <f>SUMIF('Inc base'!C:C,'BR 2'!B901,'Inc base'!G:G)-F901</f>
        <v>8500000</v>
      </c>
      <c r="H901" s="440">
        <v>45584</v>
      </c>
    </row>
    <row r="902" spans="2:8" x14ac:dyDescent="0.25">
      <c r="B902" s="444">
        <v>51902045260048</v>
      </c>
      <c r="C902" s="445" t="s">
        <v>18962</v>
      </c>
      <c r="D902" s="421">
        <v>0</v>
      </c>
      <c r="E902" s="421"/>
      <c r="F902" s="421">
        <f t="shared" si="13"/>
        <v>0</v>
      </c>
      <c r="G902" s="421">
        <f>SUMIF('Inc base'!C:C,'BR 2'!B902,'Inc base'!G:G)-F902</f>
        <v>9000000</v>
      </c>
      <c r="H902" s="440">
        <v>45584</v>
      </c>
    </row>
    <row r="903" spans="2:8" x14ac:dyDescent="0.25">
      <c r="B903" s="444">
        <v>50503005380010</v>
      </c>
      <c r="C903" s="445" t="s">
        <v>13039</v>
      </c>
      <c r="D903" s="421">
        <v>0</v>
      </c>
      <c r="E903" s="421"/>
      <c r="F903" s="421">
        <f t="shared" si="13"/>
        <v>0</v>
      </c>
      <c r="G903" s="421">
        <f>SUMIF('Inc base'!C:C,'BR 2'!B903,'Inc base'!G:G)-F903</f>
        <v>10000000</v>
      </c>
      <c r="H903" s="440">
        <v>45584</v>
      </c>
    </row>
    <row r="904" spans="2:8" x14ac:dyDescent="0.25">
      <c r="B904" s="444">
        <v>61107005350048</v>
      </c>
      <c r="C904" s="445" t="s">
        <v>18963</v>
      </c>
      <c r="D904" s="421">
        <v>0</v>
      </c>
      <c r="E904" s="421"/>
      <c r="F904" s="421">
        <f t="shared" si="13"/>
        <v>0</v>
      </c>
      <c r="G904" s="421">
        <f>SUMIF('Inc base'!C:C,'BR 2'!B904,'Inc base'!G:G)-F904</f>
        <v>10000000</v>
      </c>
      <c r="H904" s="440">
        <v>45584</v>
      </c>
    </row>
    <row r="905" spans="2:8" x14ac:dyDescent="0.25">
      <c r="B905" s="444">
        <v>42405711440019</v>
      </c>
      <c r="C905" s="445" t="s">
        <v>11745</v>
      </c>
      <c r="D905" s="421">
        <v>0</v>
      </c>
      <c r="E905" s="421"/>
      <c r="F905" s="421">
        <f t="shared" si="13"/>
        <v>0</v>
      </c>
      <c r="G905" s="421">
        <f>SUMIF('Inc base'!C:C,'BR 2'!B905,'Inc base'!G:G)-F905</f>
        <v>18000000</v>
      </c>
      <c r="H905" s="440">
        <v>45584</v>
      </c>
    </row>
    <row r="906" spans="2:8" x14ac:dyDescent="0.25">
      <c r="B906" s="444">
        <v>61210025280018</v>
      </c>
      <c r="C906" s="445" t="s">
        <v>19054</v>
      </c>
      <c r="D906" s="421">
        <v>0</v>
      </c>
      <c r="E906" s="421"/>
      <c r="F906" s="421">
        <f t="shared" si="13"/>
        <v>0</v>
      </c>
      <c r="G906" s="421">
        <f>SUMIF('Inc base'!C:C,'BR 2'!B906,'Inc base'!G:G)-F906</f>
        <v>8000000</v>
      </c>
      <c r="H906" s="440">
        <v>45584</v>
      </c>
    </row>
    <row r="907" spans="2:8" x14ac:dyDescent="0.25">
      <c r="B907" s="444">
        <v>50811036330020</v>
      </c>
      <c r="C907" s="445" t="s">
        <v>19055</v>
      </c>
      <c r="D907" s="421">
        <v>0</v>
      </c>
      <c r="E907" s="421"/>
      <c r="F907" s="421">
        <f t="shared" si="13"/>
        <v>0</v>
      </c>
      <c r="G907" s="421">
        <f>SUMIF('Inc base'!C:C,'BR 2'!B907,'Inc base'!G:G)-F907</f>
        <v>13000000</v>
      </c>
      <c r="H907" s="440">
        <v>45584</v>
      </c>
    </row>
    <row r="908" spans="2:8" x14ac:dyDescent="0.25">
      <c r="B908" s="444">
        <v>41906965350026</v>
      </c>
      <c r="C908" s="445" t="s">
        <v>19056</v>
      </c>
      <c r="D908" s="421">
        <v>0</v>
      </c>
      <c r="E908" s="421"/>
      <c r="F908" s="421">
        <f t="shared" si="13"/>
        <v>0</v>
      </c>
      <c r="G908" s="421">
        <f>SUMIF('Inc base'!C:C,'BR 2'!B908,'Inc base'!G:G)-F908</f>
        <v>10000000</v>
      </c>
      <c r="H908" s="440">
        <v>45584</v>
      </c>
    </row>
    <row r="909" spans="2:8" x14ac:dyDescent="0.25">
      <c r="B909" s="444">
        <v>31101965280019</v>
      </c>
      <c r="C909" s="445" t="s">
        <v>19057</v>
      </c>
      <c r="D909" s="421">
        <v>0</v>
      </c>
      <c r="E909" s="421"/>
      <c r="F909" s="421">
        <f t="shared" si="13"/>
        <v>0</v>
      </c>
      <c r="G909" s="421">
        <f>SUMIF('Inc base'!C:C,'BR 2'!B909,'Inc base'!G:G)-F909</f>
        <v>9000000</v>
      </c>
      <c r="H909" s="440">
        <v>45584</v>
      </c>
    </row>
    <row r="910" spans="2:8" x14ac:dyDescent="0.25">
      <c r="B910" s="444">
        <v>41806871150010</v>
      </c>
      <c r="C910" s="445" t="s">
        <v>19058</v>
      </c>
      <c r="D910" s="421">
        <v>0</v>
      </c>
      <c r="E910" s="421"/>
      <c r="F910" s="421">
        <f t="shared" si="13"/>
        <v>0</v>
      </c>
      <c r="G910" s="421">
        <f>SUMIF('Inc base'!C:C,'BR 2'!B910,'Inc base'!G:G)-F910</f>
        <v>5000000</v>
      </c>
      <c r="H910" s="440">
        <v>45584</v>
      </c>
    </row>
    <row r="911" spans="2:8" x14ac:dyDescent="0.25">
      <c r="B911" s="444">
        <v>32603911080014</v>
      </c>
      <c r="C911" s="445" t="s">
        <v>19059</v>
      </c>
      <c r="D911" s="421">
        <v>0</v>
      </c>
      <c r="E911" s="421"/>
      <c r="F911" s="421">
        <f t="shared" si="13"/>
        <v>0</v>
      </c>
      <c r="G911" s="421">
        <f>SUMIF('Inc base'!C:C,'BR 2'!B911,'Inc base'!G:G)-F911</f>
        <v>10000000</v>
      </c>
      <c r="H911" s="440">
        <v>45584</v>
      </c>
    </row>
    <row r="912" spans="2:8" x14ac:dyDescent="0.25">
      <c r="B912" s="444">
        <v>60605065260097</v>
      </c>
      <c r="C912" s="445" t="s">
        <v>19060</v>
      </c>
      <c r="D912" s="421">
        <v>0</v>
      </c>
      <c r="E912" s="421"/>
      <c r="F912" s="421">
        <f t="shared" si="13"/>
        <v>0</v>
      </c>
      <c r="G912" s="421">
        <f>SUMIF('Inc base'!C:C,'BR 2'!B912,'Inc base'!G:G)-F912</f>
        <v>15000000</v>
      </c>
      <c r="H912" s="440">
        <v>45584</v>
      </c>
    </row>
    <row r="913" spans="2:8" x14ac:dyDescent="0.25">
      <c r="B913" s="444">
        <v>30401995740017</v>
      </c>
      <c r="C913" s="445" t="s">
        <v>19061</v>
      </c>
      <c r="D913" s="421">
        <v>0</v>
      </c>
      <c r="E913" s="421"/>
      <c r="F913" s="421">
        <f t="shared" si="13"/>
        <v>0</v>
      </c>
      <c r="G913" s="421">
        <f>SUMIF('Inc base'!C:C,'BR 2'!B913,'Inc base'!G:G)-F913</f>
        <v>15500000</v>
      </c>
      <c r="H913" s="440">
        <v>45584</v>
      </c>
    </row>
    <row r="914" spans="2:8" x14ac:dyDescent="0.25">
      <c r="B914" s="444">
        <v>61809055350039</v>
      </c>
      <c r="C914" s="445" t="s">
        <v>19062</v>
      </c>
      <c r="D914" s="421">
        <v>0</v>
      </c>
      <c r="E914" s="421"/>
      <c r="F914" s="421">
        <f t="shared" si="13"/>
        <v>0</v>
      </c>
      <c r="G914" s="421">
        <f>SUMIF('Inc base'!C:C,'BR 2'!B914,'Inc base'!G:G)-F914</f>
        <v>11500000</v>
      </c>
      <c r="H914" s="440">
        <v>45584</v>
      </c>
    </row>
    <row r="915" spans="2:8" x14ac:dyDescent="0.25">
      <c r="B915" s="444">
        <v>51005045590028</v>
      </c>
      <c r="C915" s="445" t="s">
        <v>19063</v>
      </c>
      <c r="D915" s="421">
        <v>0</v>
      </c>
      <c r="E915" s="421"/>
      <c r="F915" s="421">
        <f t="shared" si="13"/>
        <v>0</v>
      </c>
      <c r="G915" s="421">
        <f>SUMIF('Inc base'!C:C,'BR 2'!B915,'Inc base'!G:G)-F915</f>
        <v>8000000</v>
      </c>
      <c r="H915" s="440">
        <v>45584</v>
      </c>
    </row>
    <row r="916" spans="2:8" x14ac:dyDescent="0.25">
      <c r="B916" s="444">
        <v>30607941110020</v>
      </c>
      <c r="C916" s="445" t="s">
        <v>7993</v>
      </c>
      <c r="D916" s="421">
        <v>0</v>
      </c>
      <c r="E916" s="421"/>
      <c r="F916" s="421">
        <f t="shared" si="13"/>
        <v>0</v>
      </c>
      <c r="G916" s="421">
        <f>SUMIF('Inc base'!C:C,'BR 2'!B916,'Inc base'!G:G)-F916</f>
        <v>9000426</v>
      </c>
      <c r="H916" s="440">
        <v>45587</v>
      </c>
    </row>
    <row r="917" spans="2:8" x14ac:dyDescent="0.25">
      <c r="B917" s="444">
        <v>31012951050023</v>
      </c>
      <c r="C917" s="445" t="s">
        <v>8017</v>
      </c>
      <c r="D917" s="421">
        <v>0</v>
      </c>
      <c r="E917" s="421"/>
      <c r="F917" s="421">
        <f t="shared" si="13"/>
        <v>0</v>
      </c>
      <c r="G917" s="421">
        <f>SUMIF('Inc base'!C:C,'BR 2'!B917,'Inc base'!G:G)-F917</f>
        <v>9000000</v>
      </c>
      <c r="H917" s="440">
        <v>45587</v>
      </c>
    </row>
    <row r="918" spans="2:8" x14ac:dyDescent="0.25">
      <c r="B918" s="444">
        <v>50606045360045</v>
      </c>
      <c r="C918" s="445" t="s">
        <v>8042</v>
      </c>
      <c r="D918" s="421">
        <v>0</v>
      </c>
      <c r="E918" s="421"/>
      <c r="F918" s="421">
        <f t="shared" ref="F918:F981" si="14">(D918+E918)</f>
        <v>0</v>
      </c>
      <c r="G918" s="421">
        <f>SUMIF('Inc base'!C:C,'BR 2'!B918,'Inc base'!G:G)-F918</f>
        <v>10000000</v>
      </c>
      <c r="H918" s="440">
        <v>45587</v>
      </c>
    </row>
    <row r="919" spans="2:8" x14ac:dyDescent="0.25">
      <c r="B919" s="444">
        <v>61001055330019</v>
      </c>
      <c r="C919" s="445" t="s">
        <v>8064</v>
      </c>
      <c r="D919" s="421">
        <v>0</v>
      </c>
      <c r="E919" s="421"/>
      <c r="F919" s="421">
        <f t="shared" si="14"/>
        <v>0</v>
      </c>
      <c r="G919" s="421">
        <f>SUMIF('Inc base'!C:C,'BR 2'!B919,'Inc base'!G:G)-F919</f>
        <v>12000000</v>
      </c>
      <c r="H919" s="440">
        <v>45587</v>
      </c>
    </row>
    <row r="920" spans="2:8" x14ac:dyDescent="0.25">
      <c r="B920" s="444">
        <v>50806065260088</v>
      </c>
      <c r="C920" s="445" t="s">
        <v>8078</v>
      </c>
      <c r="D920" s="421">
        <v>0</v>
      </c>
      <c r="E920" s="421"/>
      <c r="F920" s="421">
        <f t="shared" si="14"/>
        <v>0</v>
      </c>
      <c r="G920" s="421">
        <f>SUMIF('Inc base'!C:C,'BR 2'!B920,'Inc base'!G:G)-F920</f>
        <v>11000000</v>
      </c>
      <c r="H920" s="440">
        <v>45587</v>
      </c>
    </row>
    <row r="921" spans="2:8" x14ac:dyDescent="0.25">
      <c r="B921" s="444">
        <v>50709056120021</v>
      </c>
      <c r="C921" s="445" t="s">
        <v>18561</v>
      </c>
      <c r="D921" s="421">
        <v>0</v>
      </c>
      <c r="E921" s="421"/>
      <c r="F921" s="421">
        <f t="shared" si="14"/>
        <v>0</v>
      </c>
      <c r="G921" s="421">
        <f>SUMIF('Inc base'!C:C,'BR 2'!B921,'Inc base'!G:G)-F921</f>
        <v>15000000</v>
      </c>
      <c r="H921" s="440">
        <v>45587</v>
      </c>
    </row>
    <row r="922" spans="2:8" x14ac:dyDescent="0.25">
      <c r="B922" s="444">
        <v>33112861160031</v>
      </c>
      <c r="C922" s="445" t="s">
        <v>18568</v>
      </c>
      <c r="D922" s="421">
        <v>0</v>
      </c>
      <c r="E922" s="421"/>
      <c r="F922" s="421">
        <f t="shared" si="14"/>
        <v>0</v>
      </c>
      <c r="G922" s="421">
        <f>SUMIF('Inc base'!C:C,'BR 2'!B922,'Inc base'!G:G)-F922</f>
        <v>9000000</v>
      </c>
      <c r="H922" s="440">
        <v>45587</v>
      </c>
    </row>
    <row r="923" spans="2:8" x14ac:dyDescent="0.25">
      <c r="B923" s="444">
        <v>32106881000072</v>
      </c>
      <c r="C923" s="445" t="s">
        <v>18570</v>
      </c>
      <c r="D923" s="421">
        <v>0</v>
      </c>
      <c r="E923" s="421"/>
      <c r="F923" s="421">
        <f t="shared" si="14"/>
        <v>0</v>
      </c>
      <c r="G923" s="421">
        <f>SUMIF('Inc base'!C:C,'BR 2'!B923,'Inc base'!G:G)-F923</f>
        <v>9000000</v>
      </c>
      <c r="H923" s="440">
        <v>45587</v>
      </c>
    </row>
    <row r="924" spans="2:8" x14ac:dyDescent="0.25">
      <c r="B924" s="444">
        <v>41201975260010</v>
      </c>
      <c r="C924" s="445" t="s">
        <v>11771</v>
      </c>
      <c r="D924" s="421">
        <v>0</v>
      </c>
      <c r="E924" s="421"/>
      <c r="F924" s="421">
        <f t="shared" si="14"/>
        <v>0</v>
      </c>
      <c r="G924" s="421">
        <f>SUMIF('Inc base'!C:C,'BR 2'!B924,'Inc base'!G:G)-F924</f>
        <v>9000000</v>
      </c>
      <c r="H924" s="440">
        <v>45587</v>
      </c>
    </row>
    <row r="925" spans="2:8" x14ac:dyDescent="0.25">
      <c r="B925" s="444">
        <v>33110690920031</v>
      </c>
      <c r="C925" s="445" t="s">
        <v>11786</v>
      </c>
      <c r="D925" s="421">
        <v>0</v>
      </c>
      <c r="E925" s="421"/>
      <c r="F925" s="421">
        <f t="shared" si="14"/>
        <v>0</v>
      </c>
      <c r="G925" s="421">
        <f>SUMIF('Inc base'!C:C,'BR 2'!B925,'Inc base'!G:G)-F925</f>
        <v>9000000</v>
      </c>
      <c r="H925" s="440">
        <v>45587</v>
      </c>
    </row>
    <row r="926" spans="2:8" x14ac:dyDescent="0.25">
      <c r="B926" s="444">
        <v>50804046330012</v>
      </c>
      <c r="C926" s="445" t="s">
        <v>18940</v>
      </c>
      <c r="D926" s="421">
        <v>0</v>
      </c>
      <c r="E926" s="421"/>
      <c r="F926" s="421">
        <f t="shared" si="14"/>
        <v>0</v>
      </c>
      <c r="G926" s="421">
        <f>SUMIF('Inc base'!C:C,'BR 2'!B926,'Inc base'!G:G)-F926</f>
        <v>7500000</v>
      </c>
      <c r="H926" s="440">
        <v>45587</v>
      </c>
    </row>
    <row r="927" spans="2:8" x14ac:dyDescent="0.25">
      <c r="B927" s="444">
        <v>40209985260018</v>
      </c>
      <c r="C927" s="445" t="s">
        <v>18942</v>
      </c>
      <c r="D927" s="421">
        <v>0</v>
      </c>
      <c r="E927" s="421"/>
      <c r="F927" s="421">
        <f t="shared" si="14"/>
        <v>0</v>
      </c>
      <c r="G927" s="421">
        <f>SUMIF('Inc base'!C:C,'BR 2'!B927,'Inc base'!G:G)-F927</f>
        <v>9000000</v>
      </c>
      <c r="H927" s="440">
        <v>45587</v>
      </c>
    </row>
    <row r="928" spans="2:8" x14ac:dyDescent="0.25">
      <c r="B928" s="444">
        <v>30401997190012</v>
      </c>
      <c r="C928" s="445" t="s">
        <v>11782</v>
      </c>
      <c r="D928" s="421">
        <v>0</v>
      </c>
      <c r="E928" s="421"/>
      <c r="F928" s="421">
        <f t="shared" si="14"/>
        <v>0</v>
      </c>
      <c r="G928" s="421">
        <f>SUMIF('Inc base'!C:C,'BR 2'!B928,'Inc base'!G:G)-F928</f>
        <v>9000000</v>
      </c>
      <c r="H928" s="440">
        <v>45587</v>
      </c>
    </row>
    <row r="929" spans="2:8" x14ac:dyDescent="0.25">
      <c r="B929" s="444">
        <v>52212045720101</v>
      </c>
      <c r="C929" s="445" t="s">
        <v>11030</v>
      </c>
      <c r="D929" s="421">
        <v>0</v>
      </c>
      <c r="E929" s="421"/>
      <c r="F929" s="421">
        <f t="shared" si="14"/>
        <v>0</v>
      </c>
      <c r="G929" s="421">
        <f>SUMIF('Inc base'!C:C,'BR 2'!B929,'Inc base'!G:G)-F929</f>
        <v>7500000</v>
      </c>
      <c r="H929" s="440">
        <v>45587</v>
      </c>
    </row>
    <row r="930" spans="2:8" x14ac:dyDescent="0.25">
      <c r="B930" s="444">
        <v>41607901060064</v>
      </c>
      <c r="C930" s="445" t="s">
        <v>11770</v>
      </c>
      <c r="D930" s="421">
        <v>0</v>
      </c>
      <c r="E930" s="421"/>
      <c r="F930" s="421">
        <f t="shared" si="14"/>
        <v>0</v>
      </c>
      <c r="G930" s="421">
        <f>SUMIF('Inc base'!C:C,'BR 2'!B930,'Inc base'!G:G)-F930</f>
        <v>9000000</v>
      </c>
      <c r="H930" s="440">
        <v>45587</v>
      </c>
    </row>
    <row r="931" spans="2:8" x14ac:dyDescent="0.25">
      <c r="B931" s="444">
        <v>30410713120024</v>
      </c>
      <c r="C931" s="445" t="s">
        <v>11761</v>
      </c>
      <c r="D931" s="421">
        <v>0</v>
      </c>
      <c r="E931" s="421"/>
      <c r="F931" s="421">
        <f t="shared" si="14"/>
        <v>0</v>
      </c>
      <c r="G931" s="421">
        <f>SUMIF('Inc base'!C:C,'BR 2'!B931,'Inc base'!G:G)-F931</f>
        <v>9000000</v>
      </c>
      <c r="H931" s="440">
        <v>45587</v>
      </c>
    </row>
    <row r="932" spans="2:8" x14ac:dyDescent="0.25">
      <c r="B932" s="444">
        <v>41007986970027</v>
      </c>
      <c r="C932" s="445" t="s">
        <v>18816</v>
      </c>
      <c r="D932" s="421">
        <v>0</v>
      </c>
      <c r="E932" s="421"/>
      <c r="F932" s="421">
        <f t="shared" si="14"/>
        <v>0</v>
      </c>
      <c r="G932" s="421">
        <f>SUMIF('Inc base'!C:C,'BR 2'!B932,'Inc base'!G:G)-F932</f>
        <v>9000000</v>
      </c>
      <c r="H932" s="440">
        <v>45587</v>
      </c>
    </row>
    <row r="933" spans="2:8" x14ac:dyDescent="0.25">
      <c r="B933" s="444">
        <v>62802005310038</v>
      </c>
      <c r="C933" s="445" t="s">
        <v>11734</v>
      </c>
      <c r="D933" s="421">
        <v>0</v>
      </c>
      <c r="E933" s="421"/>
      <c r="F933" s="421">
        <f t="shared" si="14"/>
        <v>0</v>
      </c>
      <c r="G933" s="421">
        <f>SUMIF('Inc base'!C:C,'BR 2'!B933,'Inc base'!G:G)-F933</f>
        <v>14000000</v>
      </c>
      <c r="H933" s="440">
        <v>45587</v>
      </c>
    </row>
    <row r="934" spans="2:8" x14ac:dyDescent="0.25">
      <c r="B934" s="444">
        <v>30808901110027</v>
      </c>
      <c r="C934" s="445" t="s">
        <v>18949</v>
      </c>
      <c r="D934" s="421">
        <v>0</v>
      </c>
      <c r="E934" s="421"/>
      <c r="F934" s="421">
        <f t="shared" si="14"/>
        <v>0</v>
      </c>
      <c r="G934" s="421">
        <f>SUMIF('Inc base'!C:C,'BR 2'!B934,'Inc base'!G:G)-F934</f>
        <v>10000000</v>
      </c>
      <c r="H934" s="440">
        <v>45587</v>
      </c>
    </row>
    <row r="935" spans="2:8" x14ac:dyDescent="0.25">
      <c r="B935" s="444">
        <v>30905975360027</v>
      </c>
      <c r="C935" s="445" t="s">
        <v>11785</v>
      </c>
      <c r="D935" s="421">
        <v>0</v>
      </c>
      <c r="E935" s="421"/>
      <c r="F935" s="421">
        <f t="shared" si="14"/>
        <v>0</v>
      </c>
      <c r="G935" s="421">
        <f>SUMIF('Inc base'!C:C,'BR 2'!B935,'Inc base'!G:G)-F935</f>
        <v>9000000</v>
      </c>
      <c r="H935" s="440">
        <v>45587</v>
      </c>
    </row>
    <row r="936" spans="2:8" x14ac:dyDescent="0.25">
      <c r="B936" s="444">
        <v>60708055350032</v>
      </c>
      <c r="C936" s="445" t="s">
        <v>18759</v>
      </c>
      <c r="D936" s="421">
        <v>0</v>
      </c>
      <c r="E936" s="421"/>
      <c r="F936" s="421">
        <f t="shared" si="14"/>
        <v>0</v>
      </c>
      <c r="G936" s="421">
        <f>SUMIF('Inc base'!C:C,'BR 2'!B936,'Inc base'!G:G)-F936</f>
        <v>7500000</v>
      </c>
      <c r="H936" s="440">
        <v>45587</v>
      </c>
    </row>
    <row r="937" spans="2:8" x14ac:dyDescent="0.25">
      <c r="B937" s="444">
        <v>42110921110020</v>
      </c>
      <c r="C937" s="445" t="s">
        <v>18951</v>
      </c>
      <c r="D937" s="421">
        <v>0</v>
      </c>
      <c r="E937" s="421"/>
      <c r="F937" s="421">
        <f t="shared" si="14"/>
        <v>0</v>
      </c>
      <c r="G937" s="421">
        <f>SUMIF('Inc base'!C:C,'BR 2'!B937,'Inc base'!G:G)-F937</f>
        <v>9005000</v>
      </c>
      <c r="H937" s="440">
        <v>45587</v>
      </c>
    </row>
    <row r="938" spans="2:8" x14ac:dyDescent="0.25">
      <c r="B938" s="444">
        <v>51701025260063</v>
      </c>
      <c r="C938" s="445" t="s">
        <v>11756</v>
      </c>
      <c r="D938" s="421">
        <v>0</v>
      </c>
      <c r="E938" s="421"/>
      <c r="F938" s="421">
        <f t="shared" si="14"/>
        <v>0</v>
      </c>
      <c r="G938" s="421">
        <f>SUMIF('Inc base'!C:C,'BR 2'!B938,'Inc base'!G:G)-F938</f>
        <v>18000000</v>
      </c>
      <c r="H938" s="440">
        <v>45587</v>
      </c>
    </row>
    <row r="939" spans="2:8" x14ac:dyDescent="0.25">
      <c r="B939" s="444">
        <v>41405950610014</v>
      </c>
      <c r="C939" s="445" t="s">
        <v>11711</v>
      </c>
      <c r="D939" s="421">
        <v>0</v>
      </c>
      <c r="E939" s="421"/>
      <c r="F939" s="421">
        <f t="shared" si="14"/>
        <v>0</v>
      </c>
      <c r="G939" s="421">
        <f>SUMIF('Inc base'!C:C,'BR 2'!B939,'Inc base'!G:G)-F939</f>
        <v>18000000</v>
      </c>
      <c r="H939" s="440">
        <v>45587</v>
      </c>
    </row>
    <row r="940" spans="2:8" x14ac:dyDescent="0.25">
      <c r="B940" s="444">
        <v>41502881000054</v>
      </c>
      <c r="C940" s="445" t="s">
        <v>10897</v>
      </c>
      <c r="D940" s="421">
        <v>0</v>
      </c>
      <c r="E940" s="421"/>
      <c r="F940" s="421">
        <f t="shared" si="14"/>
        <v>0</v>
      </c>
      <c r="G940" s="421">
        <f>SUMIF('Inc base'!C:C,'BR 2'!B940,'Inc base'!G:G)-F940</f>
        <v>15000000</v>
      </c>
      <c r="H940" s="440">
        <v>45587</v>
      </c>
    </row>
    <row r="941" spans="2:8" x14ac:dyDescent="0.25">
      <c r="B941" s="444">
        <v>41409975830042</v>
      </c>
      <c r="C941" s="445" t="s">
        <v>18871</v>
      </c>
      <c r="D941" s="421">
        <v>0</v>
      </c>
      <c r="E941" s="421"/>
      <c r="F941" s="421">
        <f t="shared" si="14"/>
        <v>0</v>
      </c>
      <c r="G941" s="421">
        <f>SUMIF('Inc base'!C:C,'BR 2'!B941,'Inc base'!G:G)-F941</f>
        <v>10000000</v>
      </c>
      <c r="H941" s="440">
        <v>45587</v>
      </c>
    </row>
    <row r="942" spans="2:8" x14ac:dyDescent="0.25">
      <c r="B942" s="444">
        <v>42604966120013</v>
      </c>
      <c r="C942" s="445" t="s">
        <v>12708</v>
      </c>
      <c r="D942" s="421">
        <v>0</v>
      </c>
      <c r="E942" s="421"/>
      <c r="F942" s="421">
        <f t="shared" si="14"/>
        <v>0</v>
      </c>
      <c r="G942" s="421">
        <f>SUMIF('Inc base'!C:C,'BR 2'!B942,'Inc base'!G:G)-F942</f>
        <v>10000000</v>
      </c>
      <c r="H942" s="440">
        <v>45587</v>
      </c>
    </row>
    <row r="943" spans="2:8" x14ac:dyDescent="0.25">
      <c r="B943" s="444">
        <v>61906055280062</v>
      </c>
      <c r="C943" s="445" t="s">
        <v>18954</v>
      </c>
      <c r="D943" s="421">
        <v>0</v>
      </c>
      <c r="E943" s="421"/>
      <c r="F943" s="421">
        <f t="shared" si="14"/>
        <v>0</v>
      </c>
      <c r="G943" s="421">
        <f>SUMIF('Inc base'!C:C,'BR 2'!B943,'Inc base'!G:G)-F943</f>
        <v>14000000</v>
      </c>
      <c r="H943" s="440">
        <v>45587</v>
      </c>
    </row>
    <row r="944" spans="2:8" x14ac:dyDescent="0.25">
      <c r="B944" s="444">
        <v>31808995290022</v>
      </c>
      <c r="C944" s="445" t="s">
        <v>18955</v>
      </c>
      <c r="D944" s="421">
        <v>0</v>
      </c>
      <c r="E944" s="421"/>
      <c r="F944" s="421">
        <f t="shared" si="14"/>
        <v>0</v>
      </c>
      <c r="G944" s="421">
        <f>SUMIF('Inc base'!C:C,'BR 2'!B944,'Inc base'!G:G)-F944</f>
        <v>11245936</v>
      </c>
      <c r="H944" s="440">
        <v>45587</v>
      </c>
    </row>
    <row r="945" spans="2:8" x14ac:dyDescent="0.25">
      <c r="B945" s="444">
        <v>41806911140029</v>
      </c>
      <c r="C945" s="445" t="s">
        <v>11774</v>
      </c>
      <c r="D945" s="421">
        <v>0</v>
      </c>
      <c r="E945" s="421"/>
      <c r="F945" s="421">
        <f t="shared" si="14"/>
        <v>0</v>
      </c>
      <c r="G945" s="421">
        <f>SUMIF('Inc base'!C:C,'BR 2'!B945,'Inc base'!G:G)-F945</f>
        <v>9000000</v>
      </c>
      <c r="H945" s="440">
        <v>45587</v>
      </c>
    </row>
    <row r="946" spans="2:8" x14ac:dyDescent="0.25">
      <c r="B946" s="444">
        <v>32702951010011</v>
      </c>
      <c r="C946" s="445" t="s">
        <v>11778</v>
      </c>
      <c r="D946" s="421">
        <v>0</v>
      </c>
      <c r="E946" s="421"/>
      <c r="F946" s="421">
        <f t="shared" si="14"/>
        <v>0</v>
      </c>
      <c r="G946" s="421">
        <f>SUMIF('Inc base'!C:C,'BR 2'!B946,'Inc base'!G:G)-F946</f>
        <v>9004000</v>
      </c>
      <c r="H946" s="440">
        <v>45587</v>
      </c>
    </row>
    <row r="947" spans="2:8" x14ac:dyDescent="0.25">
      <c r="B947" s="444">
        <v>30202881110035</v>
      </c>
      <c r="C947" s="445" t="s">
        <v>18959</v>
      </c>
      <c r="D947" s="421">
        <v>0</v>
      </c>
      <c r="E947" s="421"/>
      <c r="F947" s="421">
        <f t="shared" si="14"/>
        <v>0</v>
      </c>
      <c r="G947" s="421">
        <f>SUMIF('Inc base'!C:C,'BR 2'!B947,'Inc base'!G:G)-F947</f>
        <v>9000000</v>
      </c>
      <c r="H947" s="440">
        <v>45587</v>
      </c>
    </row>
    <row r="948" spans="2:8" x14ac:dyDescent="0.25">
      <c r="B948" s="444">
        <v>62007035270020</v>
      </c>
      <c r="C948" s="445" t="s">
        <v>18775</v>
      </c>
      <c r="D948" s="421">
        <v>0</v>
      </c>
      <c r="E948" s="421"/>
      <c r="F948" s="421">
        <f t="shared" si="14"/>
        <v>0</v>
      </c>
      <c r="G948" s="421">
        <f>SUMIF('Inc base'!C:C,'BR 2'!B948,'Inc base'!G:G)-F948</f>
        <v>9500000</v>
      </c>
      <c r="H948" s="440">
        <v>45587</v>
      </c>
    </row>
    <row r="949" spans="2:8" x14ac:dyDescent="0.25">
      <c r="B949" s="444">
        <v>41702932670067</v>
      </c>
      <c r="C949" s="445" t="s">
        <v>11066</v>
      </c>
      <c r="D949" s="421">
        <v>0</v>
      </c>
      <c r="E949" s="421"/>
      <c r="F949" s="421">
        <f t="shared" si="14"/>
        <v>0</v>
      </c>
      <c r="G949" s="421">
        <f>SUMIF('Inc base'!C:C,'BR 2'!B949,'Inc base'!G:G)-F949</f>
        <v>15000000</v>
      </c>
      <c r="H949" s="440">
        <v>45587</v>
      </c>
    </row>
    <row r="950" spans="2:8" x14ac:dyDescent="0.25">
      <c r="B950" s="444">
        <v>41112921050037</v>
      </c>
      <c r="C950" s="445" t="s">
        <v>19030</v>
      </c>
      <c r="D950" s="421">
        <v>0</v>
      </c>
      <c r="E950" s="421"/>
      <c r="F950" s="421">
        <f t="shared" si="14"/>
        <v>0</v>
      </c>
      <c r="G950" s="421">
        <f>SUMIF('Inc base'!C:C,'BR 2'!B950,'Inc base'!G:G)-F950</f>
        <v>9000000</v>
      </c>
      <c r="H950" s="440">
        <v>45587</v>
      </c>
    </row>
    <row r="951" spans="2:8" x14ac:dyDescent="0.25">
      <c r="B951" s="444">
        <v>41310915300036</v>
      </c>
      <c r="C951" s="445" t="s">
        <v>19032</v>
      </c>
      <c r="D951" s="421">
        <v>0</v>
      </c>
      <c r="E951" s="421"/>
      <c r="F951" s="421">
        <f t="shared" si="14"/>
        <v>0</v>
      </c>
      <c r="G951" s="421">
        <f>SUMIF('Inc base'!C:C,'BR 2'!B951,'Inc base'!G:G)-F951</f>
        <v>9000000</v>
      </c>
      <c r="H951" s="440">
        <v>45587</v>
      </c>
    </row>
    <row r="952" spans="2:8" x14ac:dyDescent="0.25">
      <c r="B952" s="444">
        <v>30408810970026</v>
      </c>
      <c r="C952" s="445" t="s">
        <v>19034</v>
      </c>
      <c r="D952" s="421">
        <v>0</v>
      </c>
      <c r="E952" s="421"/>
      <c r="F952" s="421">
        <f t="shared" si="14"/>
        <v>0</v>
      </c>
      <c r="G952" s="421">
        <f>SUMIF('Inc base'!C:C,'BR 2'!B952,'Inc base'!G:G)-F952</f>
        <v>11000000</v>
      </c>
      <c r="H952" s="440">
        <v>45587</v>
      </c>
    </row>
    <row r="953" spans="2:8" x14ac:dyDescent="0.25">
      <c r="B953" s="444">
        <v>31507871060019</v>
      </c>
      <c r="C953" s="445" t="s">
        <v>19038</v>
      </c>
      <c r="D953" s="421">
        <v>0</v>
      </c>
      <c r="E953" s="421"/>
      <c r="F953" s="421">
        <f t="shared" si="14"/>
        <v>0</v>
      </c>
      <c r="G953" s="421">
        <f>SUMIF('Inc base'!C:C,'BR 2'!B953,'Inc base'!G:G)-F953</f>
        <v>9000000</v>
      </c>
      <c r="H953" s="440">
        <v>45587</v>
      </c>
    </row>
    <row r="954" spans="2:8" x14ac:dyDescent="0.25">
      <c r="B954" s="444">
        <v>31207985280029</v>
      </c>
      <c r="C954" s="445" t="s">
        <v>19039</v>
      </c>
      <c r="D954" s="421">
        <v>0</v>
      </c>
      <c r="E954" s="421"/>
      <c r="F954" s="421">
        <f t="shared" si="14"/>
        <v>0</v>
      </c>
      <c r="G954" s="421">
        <f>SUMIF('Inc base'!C:C,'BR 2'!B954,'Inc base'!G:G)-F954</f>
        <v>9000000</v>
      </c>
      <c r="H954" s="440">
        <v>45587</v>
      </c>
    </row>
    <row r="955" spans="2:8" x14ac:dyDescent="0.25">
      <c r="B955" s="444">
        <v>60407065340029</v>
      </c>
      <c r="C955" s="445" t="s">
        <v>19040</v>
      </c>
      <c r="D955" s="421">
        <v>0</v>
      </c>
      <c r="E955" s="421"/>
      <c r="F955" s="421">
        <f t="shared" si="14"/>
        <v>0</v>
      </c>
      <c r="G955" s="421">
        <f>SUMIF('Inc base'!C:C,'BR 2'!B955,'Inc base'!G:G)-F955</f>
        <v>11000000</v>
      </c>
      <c r="H955" s="440">
        <v>45587</v>
      </c>
    </row>
    <row r="956" spans="2:8" x14ac:dyDescent="0.25">
      <c r="B956" s="444">
        <v>31412821110059</v>
      </c>
      <c r="C956" s="445" t="s">
        <v>19047</v>
      </c>
      <c r="D956" s="421">
        <v>0</v>
      </c>
      <c r="E956" s="421"/>
      <c r="F956" s="421">
        <f t="shared" si="14"/>
        <v>0</v>
      </c>
      <c r="G956" s="421">
        <f>SUMIF('Inc base'!C:C,'BR 2'!B956,'Inc base'!G:G)-F956</f>
        <v>9000000</v>
      </c>
      <c r="H956" s="440">
        <v>45587</v>
      </c>
    </row>
    <row r="957" spans="2:8" x14ac:dyDescent="0.25">
      <c r="B957" s="444">
        <v>30901915300014</v>
      </c>
      <c r="C957" s="445" t="s">
        <v>19053</v>
      </c>
      <c r="D957" s="421">
        <v>0</v>
      </c>
      <c r="E957" s="421"/>
      <c r="F957" s="421">
        <f t="shared" si="14"/>
        <v>0</v>
      </c>
      <c r="G957" s="421">
        <f>SUMIF('Inc base'!C:C,'BR 2'!B957,'Inc base'!G:G)-F957</f>
        <v>18000000</v>
      </c>
      <c r="H957" s="440">
        <v>45587</v>
      </c>
    </row>
    <row r="958" spans="2:8" x14ac:dyDescent="0.25">
      <c r="B958" s="444">
        <v>61503055360011</v>
      </c>
      <c r="C958" s="445" t="s">
        <v>18720</v>
      </c>
      <c r="D958" s="421">
        <v>0</v>
      </c>
      <c r="E958" s="421"/>
      <c r="F958" s="421">
        <f t="shared" si="14"/>
        <v>0</v>
      </c>
      <c r="G958" s="421">
        <f>SUMIF('Inc base'!C:C,'BR 2'!B958,'Inc base'!G:G)-F958</f>
        <v>15000000</v>
      </c>
    </row>
    <row r="959" spans="2:8" x14ac:dyDescent="0.25">
      <c r="B959" s="444">
        <v>60408055270049</v>
      </c>
      <c r="C959" s="445" t="s">
        <v>18735</v>
      </c>
      <c r="D959" s="421">
        <v>0</v>
      </c>
      <c r="E959" s="421"/>
      <c r="F959" s="421">
        <f t="shared" si="14"/>
        <v>0</v>
      </c>
      <c r="G959" s="421">
        <f>SUMIF('Inc base'!C:C,'BR 2'!B959,'Inc base'!G:G)-F959</f>
        <v>5000000</v>
      </c>
    </row>
    <row r="960" spans="2:8" x14ac:dyDescent="0.25">
      <c r="B960" s="444">
        <v>61812045310047</v>
      </c>
      <c r="C960" s="445" t="s">
        <v>18711</v>
      </c>
      <c r="D960" s="421">
        <v>0</v>
      </c>
      <c r="E960" s="421"/>
      <c r="F960" s="421">
        <f t="shared" si="14"/>
        <v>0</v>
      </c>
      <c r="G960" s="421">
        <f>SUMIF('Inc base'!C:C,'BR 2'!B960,'Inc base'!G:G)-F960</f>
        <v>10297650</v>
      </c>
    </row>
    <row r="961" spans="2:7" x14ac:dyDescent="0.25">
      <c r="B961" s="444">
        <v>60411045360035</v>
      </c>
      <c r="C961" s="445" t="s">
        <v>18716</v>
      </c>
      <c r="D961" s="421">
        <v>0</v>
      </c>
      <c r="E961" s="421"/>
      <c r="F961" s="421">
        <f t="shared" si="14"/>
        <v>0</v>
      </c>
      <c r="G961" s="421">
        <f>SUMIF('Inc base'!C:C,'BR 2'!B961,'Inc base'!G:G)-F961</f>
        <v>8000000</v>
      </c>
    </row>
    <row r="962" spans="2:7" x14ac:dyDescent="0.25">
      <c r="B962" s="444">
        <v>62710035360027</v>
      </c>
      <c r="C962" s="445" t="s">
        <v>19137</v>
      </c>
      <c r="D962" s="421">
        <v>0</v>
      </c>
      <c r="E962" s="421"/>
      <c r="F962" s="421">
        <f t="shared" si="14"/>
        <v>0</v>
      </c>
      <c r="G962" s="421">
        <f>SUMIF('Inc base'!C:C,'BR 2'!B962,'Inc base'!G:G)-F962</f>
        <v>14000000</v>
      </c>
    </row>
    <row r="963" spans="2:7" x14ac:dyDescent="0.25">
      <c r="B963" s="444">
        <v>63005045270048</v>
      </c>
      <c r="C963" s="445" t="s">
        <v>10762</v>
      </c>
      <c r="D963" s="421">
        <v>0</v>
      </c>
      <c r="E963" s="421"/>
      <c r="F963" s="421">
        <f t="shared" si="14"/>
        <v>0</v>
      </c>
      <c r="G963" s="421">
        <f>SUMIF('Inc base'!C:C,'BR 2'!B963,'Inc base'!G:G)-F963</f>
        <v>15000000</v>
      </c>
    </row>
    <row r="964" spans="2:7" x14ac:dyDescent="0.25">
      <c r="B964" s="444">
        <v>62405065350026</v>
      </c>
      <c r="C964" s="445" t="s">
        <v>19141</v>
      </c>
      <c r="D964" s="421">
        <v>0</v>
      </c>
      <c r="E964" s="421"/>
      <c r="F964" s="421">
        <f t="shared" si="14"/>
        <v>0</v>
      </c>
      <c r="G964" s="421">
        <f>SUMIF('Inc base'!C:C,'BR 2'!B964,'Inc base'!G:G)-F964</f>
        <v>5500000</v>
      </c>
    </row>
    <row r="965" spans="2:7" x14ac:dyDescent="0.25">
      <c r="B965" s="444">
        <v>40411941000040</v>
      </c>
      <c r="C965" s="445" t="s">
        <v>19144</v>
      </c>
      <c r="D965" s="421">
        <v>0</v>
      </c>
      <c r="E965" s="421"/>
      <c r="F965" s="421">
        <f t="shared" si="14"/>
        <v>0</v>
      </c>
      <c r="G965" s="421">
        <f>SUMIF('Inc base'!C:C,'BR 2'!B965,'Inc base'!G:G)-F965</f>
        <v>14000000</v>
      </c>
    </row>
    <row r="966" spans="2:7" x14ac:dyDescent="0.25">
      <c r="B966" s="444">
        <v>60511055350043</v>
      </c>
      <c r="C966" s="445" t="s">
        <v>18792</v>
      </c>
      <c r="D966" s="421">
        <v>0</v>
      </c>
      <c r="E966" s="421"/>
      <c r="F966" s="421">
        <f t="shared" si="14"/>
        <v>0</v>
      </c>
      <c r="G966" s="421">
        <f>SUMIF('Inc base'!C:C,'BR 2'!B966,'Inc base'!G:G)-F966</f>
        <v>11520000</v>
      </c>
    </row>
    <row r="967" spans="2:7" x14ac:dyDescent="0.25">
      <c r="B967" s="444">
        <v>61909037170010</v>
      </c>
      <c r="C967" s="445" t="s">
        <v>18778</v>
      </c>
      <c r="D967" s="421">
        <v>0</v>
      </c>
      <c r="E967" s="421"/>
      <c r="F967" s="421">
        <f t="shared" si="14"/>
        <v>0</v>
      </c>
      <c r="G967" s="421">
        <f>SUMIF('Inc base'!C:C,'BR 2'!B967,'Inc base'!G:G)-F967</f>
        <v>7500000</v>
      </c>
    </row>
    <row r="968" spans="2:7" x14ac:dyDescent="0.25">
      <c r="B968" s="444">
        <v>60212055350029</v>
      </c>
      <c r="C968" s="445" t="s">
        <v>18787</v>
      </c>
      <c r="D968" s="421">
        <v>0</v>
      </c>
      <c r="E968" s="421"/>
      <c r="F968" s="421">
        <f t="shared" si="14"/>
        <v>0</v>
      </c>
      <c r="G968" s="421">
        <f>SUMIF('Inc base'!C:C,'BR 2'!B968,'Inc base'!G:G)-F968</f>
        <v>7500000</v>
      </c>
    </row>
    <row r="969" spans="2:7" x14ac:dyDescent="0.25">
      <c r="B969" s="444">
        <v>62603055350056</v>
      </c>
      <c r="C969" s="445" t="s">
        <v>18765</v>
      </c>
      <c r="D969" s="421">
        <v>0</v>
      </c>
      <c r="E969" s="421"/>
      <c r="F969" s="421">
        <f t="shared" si="14"/>
        <v>0</v>
      </c>
      <c r="G969" s="421">
        <f>SUMIF('Inc base'!C:C,'BR 2'!B969,'Inc base'!G:G)-F969</f>
        <v>10086000</v>
      </c>
    </row>
    <row r="970" spans="2:7" x14ac:dyDescent="0.25">
      <c r="B970" s="444">
        <v>61412035260026</v>
      </c>
      <c r="C970" s="445" t="s">
        <v>18762</v>
      </c>
      <c r="D970" s="421">
        <v>0</v>
      </c>
      <c r="E970" s="421"/>
      <c r="F970" s="421">
        <f t="shared" si="14"/>
        <v>0</v>
      </c>
      <c r="G970" s="421">
        <f>SUMIF('Inc base'!C:C,'BR 2'!B970,'Inc base'!G:G)-F970</f>
        <v>7500000</v>
      </c>
    </row>
    <row r="971" spans="2:7" x14ac:dyDescent="0.25">
      <c r="B971" s="444">
        <v>40306975260068</v>
      </c>
      <c r="C971" s="445" t="s">
        <v>10892</v>
      </c>
      <c r="D971" s="421">
        <v>0</v>
      </c>
      <c r="E971" s="421"/>
      <c r="F971" s="421">
        <f t="shared" si="14"/>
        <v>0</v>
      </c>
      <c r="G971" s="421">
        <f>SUMIF('Inc base'!C:C,'BR 2'!B971,'Inc base'!G:G)-F971</f>
        <v>15000000</v>
      </c>
    </row>
    <row r="972" spans="2:7" x14ac:dyDescent="0.25">
      <c r="B972" s="444">
        <v>61607055320085</v>
      </c>
      <c r="C972" s="445" t="s">
        <v>18771</v>
      </c>
      <c r="D972" s="421">
        <v>0</v>
      </c>
      <c r="E972" s="421"/>
      <c r="F972" s="421">
        <f t="shared" si="14"/>
        <v>0</v>
      </c>
      <c r="G972" s="421">
        <f>SUMIF('Inc base'!C:C,'BR 2'!B972,'Inc base'!G:G)-F972</f>
        <v>15000000</v>
      </c>
    </row>
    <row r="973" spans="2:7" x14ac:dyDescent="0.25">
      <c r="B973" s="444">
        <v>63105055320059</v>
      </c>
      <c r="C973" s="445" t="s">
        <v>10901</v>
      </c>
      <c r="D973" s="421">
        <v>0</v>
      </c>
      <c r="E973" s="421"/>
      <c r="F973" s="421">
        <f t="shared" si="14"/>
        <v>0</v>
      </c>
      <c r="G973" s="421">
        <f>SUMIF('Inc base'!C:C,'BR 2'!B973,'Inc base'!G:G)-F973</f>
        <v>5500000</v>
      </c>
    </row>
    <row r="974" spans="2:7" x14ac:dyDescent="0.25">
      <c r="B974" s="444">
        <v>51102025330022</v>
      </c>
      <c r="C974" s="445" t="s">
        <v>19158</v>
      </c>
      <c r="D974" s="421">
        <v>0</v>
      </c>
      <c r="E974" s="421"/>
      <c r="F974" s="421">
        <f t="shared" si="14"/>
        <v>0</v>
      </c>
      <c r="G974" s="421">
        <f>SUMIF('Inc base'!C:C,'BR 2'!B974,'Inc base'!G:G)-F974</f>
        <v>6995000</v>
      </c>
    </row>
    <row r="975" spans="2:7" x14ac:dyDescent="0.25">
      <c r="B975" s="444">
        <v>52406035350038</v>
      </c>
      <c r="C975" s="445" t="s">
        <v>19182</v>
      </c>
      <c r="D975" s="421">
        <v>0</v>
      </c>
      <c r="E975" s="421"/>
      <c r="F975" s="421">
        <f t="shared" si="14"/>
        <v>0</v>
      </c>
      <c r="G975" s="421">
        <f>SUMIF('Inc base'!C:C,'BR 2'!B975,'Inc base'!G:G)-F975</f>
        <v>10000000</v>
      </c>
    </row>
    <row r="976" spans="2:7" x14ac:dyDescent="0.25">
      <c r="B976" s="444">
        <v>60207055350010</v>
      </c>
      <c r="C976" s="445" t="s">
        <v>11219</v>
      </c>
      <c r="D976" s="421">
        <v>0</v>
      </c>
      <c r="E976" s="421"/>
      <c r="F976" s="421">
        <f t="shared" si="14"/>
        <v>0</v>
      </c>
      <c r="G976" s="421">
        <f>SUMIF('Inc base'!C:C,'BR 2'!B976,'Inc base'!G:G)-F976</f>
        <v>14000000</v>
      </c>
    </row>
    <row r="977" spans="2:7" x14ac:dyDescent="0.25">
      <c r="B977" s="444">
        <v>61807065350030</v>
      </c>
      <c r="C977" s="445" t="s">
        <v>11116</v>
      </c>
      <c r="D977" s="421">
        <v>0</v>
      </c>
      <c r="E977" s="421"/>
      <c r="F977" s="421">
        <f t="shared" si="14"/>
        <v>0</v>
      </c>
      <c r="G977" s="421">
        <f>SUMIF('Inc base'!C:C,'BR 2'!B977,'Inc base'!G:G)-F977</f>
        <v>5000000</v>
      </c>
    </row>
    <row r="978" spans="2:7" x14ac:dyDescent="0.25">
      <c r="B978" s="444">
        <v>62901065340015</v>
      </c>
      <c r="C978" s="445" t="s">
        <v>11126</v>
      </c>
      <c r="D978" s="421">
        <v>0</v>
      </c>
      <c r="E978" s="421"/>
      <c r="F978" s="421">
        <f t="shared" si="14"/>
        <v>0</v>
      </c>
      <c r="G978" s="421">
        <f>SUMIF('Inc base'!C:C,'BR 2'!B978,'Inc base'!G:G)-F978</f>
        <v>9800000</v>
      </c>
    </row>
    <row r="979" spans="2:7" x14ac:dyDescent="0.25">
      <c r="B979" s="444">
        <v>60803065360032</v>
      </c>
      <c r="C979" s="445" t="s">
        <v>19202</v>
      </c>
      <c r="D979" s="421">
        <v>0</v>
      </c>
      <c r="E979" s="421"/>
      <c r="F979" s="421">
        <f t="shared" si="14"/>
        <v>0</v>
      </c>
      <c r="G979" s="421">
        <f>SUMIF('Inc base'!C:C,'BR 2'!B979,'Inc base'!G:G)-F979</f>
        <v>5000000</v>
      </c>
    </row>
    <row r="980" spans="2:7" x14ac:dyDescent="0.25">
      <c r="B980" s="444">
        <v>41204901110168</v>
      </c>
      <c r="C980" s="445" t="s">
        <v>11145</v>
      </c>
      <c r="D980" s="421">
        <v>0</v>
      </c>
      <c r="E980" s="421"/>
      <c r="F980" s="421">
        <f t="shared" si="14"/>
        <v>0</v>
      </c>
      <c r="G980" s="421">
        <f>SUMIF('Inc base'!C:C,'BR 2'!B980,'Inc base'!G:G)-F980</f>
        <v>15000000</v>
      </c>
    </row>
    <row r="981" spans="2:7" x14ac:dyDescent="0.25">
      <c r="B981" s="444">
        <v>62406055350046</v>
      </c>
      <c r="C981" s="445" t="s">
        <v>11235</v>
      </c>
      <c r="D981" s="421">
        <v>0</v>
      </c>
      <c r="E981" s="421"/>
      <c r="F981" s="421">
        <f t="shared" si="14"/>
        <v>0</v>
      </c>
      <c r="G981" s="421">
        <f>SUMIF('Inc base'!C:C,'BR 2'!B981,'Inc base'!G:G)-F981</f>
        <v>12500000</v>
      </c>
    </row>
    <row r="982" spans="2:7" x14ac:dyDescent="0.25">
      <c r="B982" s="444">
        <v>41301841120018</v>
      </c>
      <c r="C982" s="445" t="s">
        <v>11381</v>
      </c>
      <c r="D982" s="421">
        <v>0</v>
      </c>
      <c r="E982" s="421"/>
      <c r="F982" s="421">
        <f t="shared" ref="F982:F1045" si="15">(D982+E982)</f>
        <v>0</v>
      </c>
      <c r="G982" s="421">
        <f>SUMIF('Inc base'!C:C,'BR 2'!B982,'Inc base'!G:G)-F982</f>
        <v>12000000</v>
      </c>
    </row>
    <row r="983" spans="2:7" x14ac:dyDescent="0.25">
      <c r="B983" s="444">
        <v>62801015350016</v>
      </c>
      <c r="C983" s="445" t="s">
        <v>11700</v>
      </c>
      <c r="D983" s="421">
        <v>0</v>
      </c>
      <c r="E983" s="421"/>
      <c r="F983" s="421">
        <f t="shared" si="15"/>
        <v>0</v>
      </c>
      <c r="G983" s="421">
        <f>SUMIF('Inc base'!C:C,'BR 2'!B983,'Inc base'!G:G)-F983</f>
        <v>18000000</v>
      </c>
    </row>
    <row r="984" spans="2:7" x14ac:dyDescent="0.25">
      <c r="B984" s="444">
        <v>51509035280011</v>
      </c>
      <c r="C984" s="445" t="s">
        <v>11729</v>
      </c>
      <c r="D984" s="421">
        <v>0</v>
      </c>
      <c r="E984" s="421"/>
      <c r="F984" s="421">
        <f t="shared" si="15"/>
        <v>0</v>
      </c>
      <c r="G984" s="421">
        <f>SUMIF('Inc base'!C:C,'BR 2'!B984,'Inc base'!G:G)-F984</f>
        <v>10000000</v>
      </c>
    </row>
    <row r="985" spans="2:7" x14ac:dyDescent="0.25">
      <c r="B985" s="444">
        <v>31401935380012</v>
      </c>
      <c r="C985" s="445" t="s">
        <v>11725</v>
      </c>
      <c r="D985" s="421">
        <v>0</v>
      </c>
      <c r="E985" s="421"/>
      <c r="F985" s="421">
        <f t="shared" si="15"/>
        <v>0</v>
      </c>
      <c r="G985" s="421">
        <f>SUMIF('Inc base'!C:C,'BR 2'!B985,'Inc base'!G:G)-F985</f>
        <v>6000000</v>
      </c>
    </row>
    <row r="986" spans="2:7" x14ac:dyDescent="0.25">
      <c r="B986" s="444">
        <v>41611861140023</v>
      </c>
      <c r="C986" s="445" t="s">
        <v>19276</v>
      </c>
      <c r="D986" s="421">
        <v>0</v>
      </c>
      <c r="E986" s="421"/>
      <c r="F986" s="421">
        <f t="shared" si="15"/>
        <v>0</v>
      </c>
      <c r="G986" s="421">
        <f>SUMIF('Inc base'!C:C,'BR 2'!B986,'Inc base'!G:G)-F986</f>
        <v>15449000</v>
      </c>
    </row>
    <row r="987" spans="2:7" x14ac:dyDescent="0.25">
      <c r="B987" s="444">
        <v>53112017100052</v>
      </c>
      <c r="C987" s="445" t="s">
        <v>11739</v>
      </c>
      <c r="D987" s="421">
        <v>0</v>
      </c>
      <c r="E987" s="421"/>
      <c r="F987" s="421">
        <f t="shared" si="15"/>
        <v>0</v>
      </c>
      <c r="G987" s="421">
        <f>SUMIF('Inc base'!C:C,'BR 2'!B987,'Inc base'!G:G)-F987</f>
        <v>13800000</v>
      </c>
    </row>
    <row r="988" spans="2:7" x14ac:dyDescent="0.25">
      <c r="B988" s="444">
        <v>30707975350031</v>
      </c>
      <c r="C988" s="445" t="s">
        <v>18810</v>
      </c>
      <c r="D988" s="421">
        <v>0</v>
      </c>
      <c r="E988" s="421"/>
      <c r="F988" s="421">
        <f t="shared" si="15"/>
        <v>0</v>
      </c>
      <c r="G988" s="421">
        <f>SUMIF('Inc base'!C:C,'BR 2'!B988,'Inc base'!G:G)-F988</f>
        <v>18000000</v>
      </c>
    </row>
    <row r="989" spans="2:7" x14ac:dyDescent="0.25">
      <c r="B989" s="444">
        <v>42903942700040</v>
      </c>
      <c r="C989" s="445" t="s">
        <v>11705</v>
      </c>
      <c r="D989" s="421">
        <v>0</v>
      </c>
      <c r="E989" s="421"/>
      <c r="F989" s="421">
        <f t="shared" si="15"/>
        <v>0</v>
      </c>
      <c r="G989" s="421">
        <f>SUMIF('Inc base'!C:C,'BR 2'!B989,'Inc base'!G:G)-F989</f>
        <v>18000000</v>
      </c>
    </row>
    <row r="990" spans="2:7" x14ac:dyDescent="0.25">
      <c r="B990" s="444">
        <v>31010925300019</v>
      </c>
      <c r="C990" s="445" t="s">
        <v>11749</v>
      </c>
      <c r="D990" s="421">
        <v>0</v>
      </c>
      <c r="E990" s="421"/>
      <c r="F990" s="421">
        <f t="shared" si="15"/>
        <v>0</v>
      </c>
      <c r="G990" s="421">
        <f>SUMIF('Inc base'!C:C,'BR 2'!B990,'Inc base'!G:G)-F990</f>
        <v>18000000</v>
      </c>
    </row>
    <row r="991" spans="2:7" x14ac:dyDescent="0.25">
      <c r="B991" s="444">
        <v>52812015260015</v>
      </c>
      <c r="C991" s="445" t="s">
        <v>11752</v>
      </c>
      <c r="D991" s="421">
        <v>0</v>
      </c>
      <c r="E991" s="421"/>
      <c r="F991" s="421">
        <f t="shared" si="15"/>
        <v>0</v>
      </c>
      <c r="G991" s="421">
        <f>SUMIF('Inc base'!C:C,'BR 2'!B991,'Inc base'!G:G)-F991</f>
        <v>18000000</v>
      </c>
    </row>
    <row r="992" spans="2:7" x14ac:dyDescent="0.25">
      <c r="B992" s="444">
        <v>52311005260027</v>
      </c>
      <c r="C992" s="445" t="s">
        <v>11766</v>
      </c>
      <c r="D992" s="421">
        <v>0</v>
      </c>
      <c r="E992" s="421"/>
      <c r="F992" s="421">
        <f t="shared" si="15"/>
        <v>0</v>
      </c>
      <c r="G992" s="421">
        <f>SUMIF('Inc base'!C:C,'BR 2'!B992,'Inc base'!G:G)-F992</f>
        <v>2000000</v>
      </c>
    </row>
    <row r="993" spans="2:7" x14ac:dyDescent="0.25">
      <c r="B993" s="444">
        <v>31808995260069</v>
      </c>
      <c r="C993" s="445" t="s">
        <v>11788</v>
      </c>
      <c r="D993" s="421">
        <v>0</v>
      </c>
      <c r="E993" s="421"/>
      <c r="F993" s="421">
        <f t="shared" si="15"/>
        <v>0</v>
      </c>
      <c r="G993" s="421">
        <f>SUMIF('Inc base'!C:C,'BR 2'!B993,'Inc base'!G:G)-F993</f>
        <v>9000000</v>
      </c>
    </row>
    <row r="994" spans="2:7" x14ac:dyDescent="0.25">
      <c r="B994" s="444">
        <v>32605840262150</v>
      </c>
      <c r="C994" s="445" t="s">
        <v>11792</v>
      </c>
      <c r="D994" s="421">
        <v>0</v>
      </c>
      <c r="E994" s="421"/>
      <c r="F994" s="421">
        <f t="shared" si="15"/>
        <v>0</v>
      </c>
      <c r="G994" s="421">
        <f>SUMIF('Inc base'!C:C,'BR 2'!B994,'Inc base'!G:G)-F994</f>
        <v>8000000</v>
      </c>
    </row>
    <row r="995" spans="2:7" x14ac:dyDescent="0.25">
      <c r="B995" s="444">
        <v>42108770990021</v>
      </c>
      <c r="C995" s="445" t="s">
        <v>11773</v>
      </c>
      <c r="D995" s="421">
        <v>0</v>
      </c>
      <c r="E995" s="421"/>
      <c r="F995" s="421">
        <f t="shared" si="15"/>
        <v>0</v>
      </c>
      <c r="G995" s="421">
        <f>SUMIF('Inc base'!C:C,'BR 2'!B995,'Inc base'!G:G)-F995</f>
        <v>9000000</v>
      </c>
    </row>
    <row r="996" spans="2:7" x14ac:dyDescent="0.25">
      <c r="B996" s="444">
        <v>42207905260012</v>
      </c>
      <c r="C996" s="445" t="s">
        <v>11791</v>
      </c>
      <c r="D996" s="421">
        <v>0</v>
      </c>
      <c r="E996" s="421"/>
      <c r="F996" s="421">
        <f t="shared" si="15"/>
        <v>0</v>
      </c>
      <c r="G996" s="421">
        <f>SUMIF('Inc base'!C:C,'BR 2'!B996,'Inc base'!G:G)-F996</f>
        <v>9000000</v>
      </c>
    </row>
    <row r="997" spans="2:7" x14ac:dyDescent="0.25">
      <c r="B997" s="444">
        <v>30905951050045</v>
      </c>
      <c r="C997" s="445" t="s">
        <v>19279</v>
      </c>
      <c r="D997" s="421">
        <v>0</v>
      </c>
      <c r="E997" s="421"/>
      <c r="F997" s="421">
        <f t="shared" si="15"/>
        <v>0</v>
      </c>
      <c r="G997" s="421">
        <f>SUMIF('Inc base'!C:C,'BR 2'!B997,'Inc base'!G:G)-F997</f>
        <v>9000000</v>
      </c>
    </row>
    <row r="998" spans="2:7" x14ac:dyDescent="0.25">
      <c r="B998" s="444">
        <v>32809911050013</v>
      </c>
      <c r="C998" s="445" t="s">
        <v>19280</v>
      </c>
      <c r="D998" s="421">
        <v>0</v>
      </c>
      <c r="E998" s="421"/>
      <c r="F998" s="421">
        <f t="shared" si="15"/>
        <v>0</v>
      </c>
      <c r="G998" s="421">
        <f>SUMIF('Inc base'!C:C,'BR 2'!B998,'Inc base'!G:G)-F998</f>
        <v>9000000</v>
      </c>
    </row>
    <row r="999" spans="2:7" x14ac:dyDescent="0.25">
      <c r="B999" s="444">
        <v>31005912400029</v>
      </c>
      <c r="C999" s="445" t="s">
        <v>11775</v>
      </c>
      <c r="D999" s="421">
        <v>0</v>
      </c>
      <c r="E999" s="421"/>
      <c r="F999" s="421">
        <f t="shared" si="15"/>
        <v>0</v>
      </c>
      <c r="G999" s="421">
        <f>SUMIF('Inc base'!C:C,'BR 2'!B999,'Inc base'!G:G)-F999</f>
        <v>9000000</v>
      </c>
    </row>
    <row r="1000" spans="2:7" x14ac:dyDescent="0.25">
      <c r="B1000" s="444">
        <v>30108926590012</v>
      </c>
      <c r="C1000" s="445" t="s">
        <v>19281</v>
      </c>
      <c r="D1000" s="421">
        <v>0</v>
      </c>
      <c r="E1000" s="421"/>
      <c r="F1000" s="421">
        <f t="shared" si="15"/>
        <v>0</v>
      </c>
      <c r="G1000" s="421">
        <f>SUMIF('Inc base'!C:C,'BR 2'!B1000,'Inc base'!G:G)-F1000</f>
        <v>9000000</v>
      </c>
    </row>
    <row r="1001" spans="2:7" x14ac:dyDescent="0.25">
      <c r="B1001" s="444">
        <v>61909025260028</v>
      </c>
      <c r="C1001" s="445" t="s">
        <v>11880</v>
      </c>
      <c r="D1001" s="421">
        <v>0</v>
      </c>
      <c r="E1001" s="421"/>
      <c r="F1001" s="421">
        <f t="shared" si="15"/>
        <v>0</v>
      </c>
      <c r="G1001" s="421">
        <f>SUMIF('Inc base'!C:C,'BR 2'!B1001,'Inc base'!G:G)-F1001</f>
        <v>0</v>
      </c>
    </row>
    <row r="1002" spans="2:7" x14ac:dyDescent="0.25">
      <c r="B1002" s="444">
        <v>31210853160060</v>
      </c>
      <c r="C1002" s="445" t="s">
        <v>11832</v>
      </c>
      <c r="D1002" s="421">
        <v>0</v>
      </c>
      <c r="E1002" s="421"/>
      <c r="F1002" s="421">
        <f t="shared" si="15"/>
        <v>0</v>
      </c>
      <c r="G1002" s="421">
        <f>SUMIF('Inc base'!C:C,'BR 2'!B1002,'Inc base'!G:G)-F1002</f>
        <v>18000000</v>
      </c>
    </row>
    <row r="1003" spans="2:7" x14ac:dyDescent="0.25">
      <c r="B1003" s="444">
        <v>32508942720086</v>
      </c>
      <c r="C1003" s="445" t="s">
        <v>11815</v>
      </c>
      <c r="D1003" s="421">
        <v>0</v>
      </c>
      <c r="E1003" s="421"/>
      <c r="F1003" s="421">
        <f t="shared" si="15"/>
        <v>0</v>
      </c>
      <c r="G1003" s="421">
        <f>SUMIF('Inc base'!C:C,'BR 2'!B1003,'Inc base'!G:G)-F1003</f>
        <v>18000000</v>
      </c>
    </row>
    <row r="1004" spans="2:7" x14ac:dyDescent="0.25">
      <c r="B1004" s="444">
        <v>62204025340033</v>
      </c>
      <c r="C1004" s="445" t="s">
        <v>11794</v>
      </c>
      <c r="D1004" s="421">
        <v>0</v>
      </c>
      <c r="E1004" s="421"/>
      <c r="F1004" s="421">
        <f t="shared" si="15"/>
        <v>0</v>
      </c>
      <c r="G1004" s="421">
        <f>SUMIF('Inc base'!C:C,'BR 2'!B1004,'Inc base'!G:G)-F1004</f>
        <v>2000000</v>
      </c>
    </row>
    <row r="1005" spans="2:7" x14ac:dyDescent="0.25">
      <c r="B1005" s="444">
        <v>50607025320039</v>
      </c>
      <c r="C1005" s="445" t="s">
        <v>11850</v>
      </c>
      <c r="D1005" s="421">
        <v>0</v>
      </c>
      <c r="E1005" s="421"/>
      <c r="F1005" s="421">
        <f t="shared" si="15"/>
        <v>0</v>
      </c>
      <c r="G1005" s="421">
        <f>SUMIF('Inc base'!C:C,'BR 2'!B1005,'Inc base'!G:G)-F1005</f>
        <v>8000000</v>
      </c>
    </row>
    <row r="1006" spans="2:7" x14ac:dyDescent="0.25">
      <c r="B1006" s="444">
        <v>43001995260018</v>
      </c>
      <c r="C1006" s="445" t="s">
        <v>11872</v>
      </c>
      <c r="D1006" s="421">
        <v>0</v>
      </c>
      <c r="E1006" s="421"/>
      <c r="F1006" s="421">
        <f t="shared" si="15"/>
        <v>0</v>
      </c>
      <c r="G1006" s="421">
        <f>SUMIF('Inc base'!C:C,'BR 2'!B1006,'Inc base'!G:G)-F1006</f>
        <v>18000000</v>
      </c>
    </row>
    <row r="1007" spans="2:7" x14ac:dyDescent="0.25">
      <c r="B1007" s="444">
        <v>53107015290058</v>
      </c>
      <c r="C1007" s="445" t="s">
        <v>11819</v>
      </c>
      <c r="D1007" s="421">
        <v>0</v>
      </c>
      <c r="E1007" s="421"/>
      <c r="F1007" s="421">
        <f t="shared" si="15"/>
        <v>0</v>
      </c>
      <c r="G1007" s="421">
        <f>SUMIF('Inc base'!C:C,'BR 2'!B1007,'Inc base'!G:G)-F1007</f>
        <v>13500000</v>
      </c>
    </row>
    <row r="1008" spans="2:7" x14ac:dyDescent="0.25">
      <c r="B1008" s="444">
        <v>30706961000062</v>
      </c>
      <c r="C1008" s="445" t="s">
        <v>11838</v>
      </c>
      <c r="D1008" s="421">
        <v>0</v>
      </c>
      <c r="E1008" s="421"/>
      <c r="F1008" s="421">
        <f t="shared" si="15"/>
        <v>0</v>
      </c>
      <c r="G1008" s="421">
        <f>SUMIF('Inc base'!C:C,'BR 2'!B1008,'Inc base'!G:G)-F1008</f>
        <v>15000000</v>
      </c>
    </row>
    <row r="1009" spans="2:7" x14ac:dyDescent="0.25">
      <c r="B1009" s="444">
        <v>31105975370012</v>
      </c>
      <c r="C1009" s="445" t="s">
        <v>11803</v>
      </c>
      <c r="D1009" s="421">
        <v>0</v>
      </c>
      <c r="E1009" s="421"/>
      <c r="F1009" s="421">
        <f t="shared" si="15"/>
        <v>0</v>
      </c>
      <c r="G1009" s="421">
        <f>SUMIF('Inc base'!C:C,'BR 2'!B1009,'Inc base'!G:G)-F1009</f>
        <v>3000000</v>
      </c>
    </row>
    <row r="1010" spans="2:7" x14ac:dyDescent="0.25">
      <c r="B1010" s="444">
        <v>30506950910011</v>
      </c>
      <c r="C1010" s="445" t="s">
        <v>11855</v>
      </c>
      <c r="D1010" s="421">
        <v>0</v>
      </c>
      <c r="E1010" s="421"/>
      <c r="F1010" s="421">
        <f t="shared" si="15"/>
        <v>0</v>
      </c>
      <c r="G1010" s="421">
        <f>SUMIF('Inc base'!C:C,'BR 2'!B1010,'Inc base'!G:G)-F1010</f>
        <v>0</v>
      </c>
    </row>
    <row r="1011" spans="2:7" x14ac:dyDescent="0.25">
      <c r="B1011" s="444">
        <v>51503015330039</v>
      </c>
      <c r="C1011" s="445" t="s">
        <v>11807</v>
      </c>
      <c r="D1011" s="421">
        <v>0</v>
      </c>
      <c r="E1011" s="421"/>
      <c r="F1011" s="421">
        <f t="shared" si="15"/>
        <v>0</v>
      </c>
      <c r="G1011" s="421">
        <f>SUMIF('Inc base'!C:C,'BR 2'!B1011,'Inc base'!G:G)-F1011</f>
        <v>17800000</v>
      </c>
    </row>
    <row r="1012" spans="2:7" x14ac:dyDescent="0.25">
      <c r="B1012" s="444">
        <v>33004801080016</v>
      </c>
      <c r="C1012" s="445" t="s">
        <v>11811</v>
      </c>
      <c r="D1012" s="421">
        <v>0</v>
      </c>
      <c r="E1012" s="421"/>
      <c r="F1012" s="421">
        <f t="shared" si="15"/>
        <v>0</v>
      </c>
      <c r="G1012" s="421">
        <f>SUMIF('Inc base'!C:C,'BR 2'!B1012,'Inc base'!G:G)-F1012</f>
        <v>18000000</v>
      </c>
    </row>
    <row r="1013" spans="2:7" x14ac:dyDescent="0.25">
      <c r="B1013" s="444">
        <v>30612995700042</v>
      </c>
      <c r="C1013" s="445" t="s">
        <v>11864</v>
      </c>
      <c r="D1013" s="421">
        <v>0</v>
      </c>
      <c r="E1013" s="421"/>
      <c r="F1013" s="421">
        <f t="shared" si="15"/>
        <v>0</v>
      </c>
      <c r="G1013" s="421">
        <f>SUMIF('Inc base'!C:C,'BR 2'!B1013,'Inc base'!G:G)-F1013</f>
        <v>18000500</v>
      </c>
    </row>
    <row r="1014" spans="2:7" x14ac:dyDescent="0.25">
      <c r="B1014" s="444">
        <v>31202821050019</v>
      </c>
      <c r="C1014" s="445" t="s">
        <v>11842</v>
      </c>
      <c r="D1014" s="421">
        <v>0</v>
      </c>
      <c r="E1014" s="421"/>
      <c r="F1014" s="421">
        <f t="shared" si="15"/>
        <v>0</v>
      </c>
      <c r="G1014" s="421">
        <f>SUMIF('Inc base'!C:C,'BR 2'!B1014,'Inc base'!G:G)-F1014</f>
        <v>13000000</v>
      </c>
    </row>
    <row r="1015" spans="2:7" x14ac:dyDescent="0.25">
      <c r="B1015" s="444">
        <v>31101975380017</v>
      </c>
      <c r="C1015" s="445" t="s">
        <v>19284</v>
      </c>
      <c r="D1015" s="421">
        <v>0</v>
      </c>
      <c r="E1015" s="421"/>
      <c r="F1015" s="421">
        <f t="shared" si="15"/>
        <v>0</v>
      </c>
      <c r="G1015" s="421">
        <f>SUMIF('Inc base'!C:C,'BR 2'!B1015,'Inc base'!G:G)-F1015</f>
        <v>9000000</v>
      </c>
    </row>
    <row r="1016" spans="2:7" x14ac:dyDescent="0.25">
      <c r="B1016" s="444">
        <v>31601995260011</v>
      </c>
      <c r="C1016" s="445" t="s">
        <v>19285</v>
      </c>
      <c r="D1016" s="421">
        <v>0</v>
      </c>
      <c r="E1016" s="421"/>
      <c r="F1016" s="421">
        <f t="shared" si="15"/>
        <v>0</v>
      </c>
      <c r="G1016" s="421">
        <f>SUMIF('Inc base'!C:C,'BR 2'!B1016,'Inc base'!G:G)-F1016</f>
        <v>0</v>
      </c>
    </row>
    <row r="1017" spans="2:7" x14ac:dyDescent="0.25">
      <c r="B1017" s="444">
        <v>31404891000112</v>
      </c>
      <c r="C1017" s="445" t="s">
        <v>18820</v>
      </c>
      <c r="D1017" s="421">
        <v>0</v>
      </c>
      <c r="E1017" s="421"/>
      <c r="F1017" s="421">
        <f t="shared" si="15"/>
        <v>0</v>
      </c>
      <c r="G1017" s="421">
        <f>SUMIF('Inc base'!C:C,'BR 2'!B1017,'Inc base'!G:G)-F1017</f>
        <v>9000000</v>
      </c>
    </row>
    <row r="1018" spans="2:7" x14ac:dyDescent="0.25">
      <c r="B1018" s="444">
        <v>41609985260022</v>
      </c>
      <c r="C1018" s="445" t="s">
        <v>19286</v>
      </c>
      <c r="D1018" s="421">
        <v>0</v>
      </c>
      <c r="E1018" s="421"/>
      <c r="F1018" s="421">
        <f t="shared" si="15"/>
        <v>0</v>
      </c>
      <c r="G1018" s="421">
        <f>SUMIF('Inc base'!C:C,'BR 2'!B1018,'Inc base'!G:G)-F1018</f>
        <v>9000000</v>
      </c>
    </row>
    <row r="1019" spans="2:7" x14ac:dyDescent="0.25">
      <c r="B1019" s="444">
        <v>32405985280011</v>
      </c>
      <c r="C1019" s="445" t="s">
        <v>19287</v>
      </c>
      <c r="D1019" s="421">
        <v>0</v>
      </c>
      <c r="E1019" s="421"/>
      <c r="F1019" s="421">
        <f t="shared" si="15"/>
        <v>0</v>
      </c>
      <c r="G1019" s="421">
        <f>SUMIF('Inc base'!C:C,'BR 2'!B1019,'Inc base'!G:G)-F1019</f>
        <v>11000000</v>
      </c>
    </row>
    <row r="1020" spans="2:7" x14ac:dyDescent="0.25">
      <c r="B1020" s="444">
        <v>32702931110025</v>
      </c>
      <c r="C1020" s="445" t="s">
        <v>18823</v>
      </c>
      <c r="D1020" s="421">
        <v>0</v>
      </c>
      <c r="E1020" s="421"/>
      <c r="F1020" s="421">
        <f t="shared" si="15"/>
        <v>0</v>
      </c>
      <c r="G1020" s="421">
        <f>SUMIF('Inc base'!C:C,'BR 2'!B1020,'Inc base'!G:G)-F1020</f>
        <v>9000000</v>
      </c>
    </row>
    <row r="1021" spans="2:7" x14ac:dyDescent="0.25">
      <c r="B1021" s="444">
        <v>31709951000168</v>
      </c>
      <c r="C1021" s="445" t="s">
        <v>19288</v>
      </c>
      <c r="D1021" s="421">
        <v>0</v>
      </c>
      <c r="E1021" s="421"/>
      <c r="F1021" s="421">
        <f t="shared" si="15"/>
        <v>0</v>
      </c>
      <c r="G1021" s="421">
        <f>SUMIF('Inc base'!C:C,'BR 2'!B1021,'Inc base'!G:G)-F1021</f>
        <v>9000000</v>
      </c>
    </row>
    <row r="1022" spans="2:7" x14ac:dyDescent="0.25">
      <c r="B1022" s="444">
        <v>41202995350011</v>
      </c>
      <c r="C1022" s="445" t="s">
        <v>19289</v>
      </c>
      <c r="D1022" s="421">
        <v>0</v>
      </c>
      <c r="E1022" s="421"/>
      <c r="F1022" s="421">
        <f t="shared" si="15"/>
        <v>0</v>
      </c>
      <c r="G1022" s="421">
        <f>SUMIF('Inc base'!C:C,'BR 2'!B1022,'Inc base'!G:G)-F1022</f>
        <v>9000000</v>
      </c>
    </row>
    <row r="1023" spans="2:7" x14ac:dyDescent="0.25">
      <c r="B1023" s="444">
        <v>32209951000010</v>
      </c>
      <c r="C1023" s="445" t="s">
        <v>18821</v>
      </c>
      <c r="D1023" s="421">
        <v>0</v>
      </c>
      <c r="E1023" s="421"/>
      <c r="F1023" s="421">
        <f t="shared" si="15"/>
        <v>0</v>
      </c>
      <c r="G1023" s="421">
        <f>SUMIF('Inc base'!C:C,'BR 2'!B1023,'Inc base'!G:G)-F1023</f>
        <v>9000000</v>
      </c>
    </row>
    <row r="1024" spans="2:7" x14ac:dyDescent="0.25">
      <c r="B1024" s="444">
        <v>31112800990015</v>
      </c>
      <c r="C1024" s="445" t="s">
        <v>19290</v>
      </c>
      <c r="D1024" s="421">
        <v>0</v>
      </c>
      <c r="E1024" s="421"/>
      <c r="F1024" s="421">
        <f t="shared" si="15"/>
        <v>0</v>
      </c>
      <c r="G1024" s="421">
        <f>SUMIF('Inc base'!C:C,'BR 2'!B1024,'Inc base'!G:G)-F1024</f>
        <v>9000000</v>
      </c>
    </row>
    <row r="1025" spans="2:8" x14ac:dyDescent="0.25">
      <c r="B1025" s="444">
        <v>31103891070122</v>
      </c>
      <c r="C1025" s="445" t="s">
        <v>18822</v>
      </c>
      <c r="D1025" s="421">
        <v>0</v>
      </c>
      <c r="E1025" s="421"/>
      <c r="F1025" s="421">
        <f t="shared" si="15"/>
        <v>0</v>
      </c>
      <c r="G1025" s="421">
        <f>SUMIF('Inc base'!C:C,'BR 2'!B1025,'Inc base'!G:G)-F1025</f>
        <v>9000000</v>
      </c>
    </row>
    <row r="1026" spans="2:8" x14ac:dyDescent="0.25">
      <c r="B1026" s="444">
        <v>30207941110057</v>
      </c>
      <c r="C1026" s="445" t="s">
        <v>19291</v>
      </c>
      <c r="D1026" s="421">
        <v>0</v>
      </c>
      <c r="E1026" s="421"/>
      <c r="F1026" s="421">
        <f t="shared" si="15"/>
        <v>0</v>
      </c>
      <c r="G1026" s="421">
        <f>SUMIF('Inc base'!C:C,'BR 2'!B1026,'Inc base'!G:G)-F1026</f>
        <v>9000000</v>
      </c>
    </row>
    <row r="1027" spans="2:8" x14ac:dyDescent="0.25">
      <c r="B1027" s="444">
        <v>30101891000179</v>
      </c>
      <c r="C1027" s="445" t="s">
        <v>18647</v>
      </c>
      <c r="D1027" s="421">
        <v>0</v>
      </c>
      <c r="E1027" s="421"/>
      <c r="F1027" s="421">
        <f t="shared" si="15"/>
        <v>0</v>
      </c>
      <c r="G1027" s="421">
        <f>SUMIF('Inc base'!C:C,'BR 2'!B1027,'Inc base'!G:G)-F1027</f>
        <v>9000000</v>
      </c>
    </row>
    <row r="1028" spans="2:8" x14ac:dyDescent="0.25">
      <c r="B1028" s="444">
        <v>32606911000017</v>
      </c>
      <c r="C1028" s="445" t="s">
        <v>19293</v>
      </c>
      <c r="D1028" s="421">
        <v>0</v>
      </c>
      <c r="E1028" s="421"/>
      <c r="F1028" s="421">
        <f t="shared" si="15"/>
        <v>0</v>
      </c>
      <c r="G1028" s="421">
        <f>SUMIF('Inc base'!C:C,'BR 2'!B1028,'Inc base'!G:G)-F1028</f>
        <v>9000000</v>
      </c>
    </row>
    <row r="1029" spans="2:8" x14ac:dyDescent="0.25">
      <c r="B1029" s="444">
        <v>31211813150051</v>
      </c>
      <c r="C1029" s="445" t="s">
        <v>19294</v>
      </c>
      <c r="D1029" s="421">
        <v>0</v>
      </c>
      <c r="E1029" s="421"/>
      <c r="F1029" s="421">
        <f t="shared" si="15"/>
        <v>0</v>
      </c>
      <c r="G1029" s="421">
        <f>SUMIF('Inc base'!C:C,'BR 2'!B1029,'Inc base'!G:G)-F1029</f>
        <v>9000000</v>
      </c>
    </row>
    <row r="1030" spans="2:8" x14ac:dyDescent="0.25">
      <c r="B1030" s="444">
        <v>61604005330019</v>
      </c>
      <c r="C1030" s="445" t="s">
        <v>19295</v>
      </c>
      <c r="D1030" s="421">
        <v>0</v>
      </c>
      <c r="E1030" s="421"/>
      <c r="F1030" s="421">
        <f t="shared" si="15"/>
        <v>0</v>
      </c>
      <c r="G1030" s="421">
        <f>SUMIF('Inc base'!C:C,'BR 2'!B1030,'Inc base'!G:G)-F1030</f>
        <v>9000000</v>
      </c>
    </row>
    <row r="1031" spans="2:8" x14ac:dyDescent="0.25">
      <c r="B1031" s="444">
        <v>30905911050061</v>
      </c>
      <c r="C1031" s="445" t="s">
        <v>19296</v>
      </c>
      <c r="D1031" s="421">
        <v>0</v>
      </c>
      <c r="E1031" s="421"/>
      <c r="F1031" s="421">
        <f t="shared" si="15"/>
        <v>0</v>
      </c>
      <c r="G1031" s="421">
        <f>SUMIF('Inc base'!C:C,'BR 2'!B1031,'Inc base'!G:G)-F1031</f>
        <v>9000000</v>
      </c>
    </row>
    <row r="1032" spans="2:8" x14ac:dyDescent="0.25">
      <c r="B1032" s="444">
        <v>41712965290019</v>
      </c>
      <c r="C1032" s="445" t="s">
        <v>19297</v>
      </c>
      <c r="D1032" s="421">
        <v>0</v>
      </c>
      <c r="E1032" s="421"/>
      <c r="F1032" s="421">
        <f t="shared" si="15"/>
        <v>0</v>
      </c>
      <c r="G1032" s="421">
        <f>SUMIF('Inc base'!C:C,'BR 2'!B1032,'Inc base'!G:G)-F1032</f>
        <v>9000000</v>
      </c>
    </row>
    <row r="1033" spans="2:8" x14ac:dyDescent="0.25">
      <c r="B1033" s="444">
        <v>30505955260011</v>
      </c>
      <c r="C1033" s="445" t="s">
        <v>19298</v>
      </c>
      <c r="D1033" s="421">
        <v>0</v>
      </c>
      <c r="E1033" s="421"/>
      <c r="F1033" s="421">
        <f t="shared" si="15"/>
        <v>0</v>
      </c>
      <c r="G1033" s="421">
        <f>SUMIF('Inc base'!C:C,'BR 2'!B1033,'Inc base'!G:G)-F1033</f>
        <v>5800000</v>
      </c>
    </row>
    <row r="1034" spans="2:8" x14ac:dyDescent="0.25">
      <c r="B1034" s="444">
        <v>42105951060054</v>
      </c>
      <c r="C1034" s="445" t="s">
        <v>8045</v>
      </c>
      <c r="D1034" s="421">
        <v>0</v>
      </c>
      <c r="E1034" s="421"/>
      <c r="F1034" s="421">
        <f t="shared" si="15"/>
        <v>0</v>
      </c>
      <c r="G1034" s="421">
        <f>SUMIF('Inc base'!C:C,'BR 2'!B1034,'Inc base'!G:G)-F1034</f>
        <v>9000000</v>
      </c>
    </row>
    <row r="1035" spans="2:8" x14ac:dyDescent="0.25">
      <c r="B1035" s="444">
        <v>40904925290026</v>
      </c>
      <c r="C1035" s="445" t="s">
        <v>8086</v>
      </c>
      <c r="D1035" s="421">
        <v>0</v>
      </c>
      <c r="E1035" s="421"/>
      <c r="F1035" s="421">
        <f t="shared" si="15"/>
        <v>0</v>
      </c>
      <c r="G1035" s="421">
        <f>SUMIF('Inc base'!C:C,'BR 2'!B1035,'Inc base'!G:G)-F1035</f>
        <v>9000000</v>
      </c>
    </row>
    <row r="1036" spans="2:8" x14ac:dyDescent="0.25">
      <c r="B1036" s="444">
        <v>42711861070212</v>
      </c>
      <c r="C1036" s="445" t="s">
        <v>3347</v>
      </c>
      <c r="D1036" s="421">
        <v>12000000</v>
      </c>
      <c r="E1036" s="421">
        <v>18000000</v>
      </c>
      <c r="F1036" s="421">
        <f t="shared" si="15"/>
        <v>30000000</v>
      </c>
      <c r="G1036" s="421">
        <f>SUMIF('Inc base'!C:C,'BR 2'!B1036,'Inc base'!G:G)-F1036</f>
        <v>11000000</v>
      </c>
      <c r="H1036" s="440" t="s">
        <v>19617</v>
      </c>
    </row>
    <row r="1037" spans="2:8" x14ac:dyDescent="0.25">
      <c r="B1037" s="444">
        <v>61903055370012</v>
      </c>
      <c r="C1037" s="445" t="s">
        <v>2718</v>
      </c>
      <c r="D1037" s="421">
        <v>12000000</v>
      </c>
      <c r="E1037" s="421">
        <v>18000000</v>
      </c>
      <c r="F1037" s="421">
        <f t="shared" si="15"/>
        <v>30000000</v>
      </c>
      <c r="G1037" s="421">
        <f>SUMIF('Inc base'!C:C,'BR 2'!B1037,'Inc base'!G:G)-F1037</f>
        <v>12000000</v>
      </c>
      <c r="H1037" s="440" t="s">
        <v>19617</v>
      </c>
    </row>
    <row r="1038" spans="2:8" x14ac:dyDescent="0.25">
      <c r="B1038" s="444">
        <v>30808863330037</v>
      </c>
      <c r="C1038" s="445" t="s">
        <v>12717</v>
      </c>
      <c r="D1038" s="421">
        <v>0</v>
      </c>
      <c r="E1038" s="421"/>
      <c r="F1038" s="421">
        <f t="shared" si="15"/>
        <v>0</v>
      </c>
      <c r="G1038" s="421">
        <f>SUMIF('Inc base'!C:C,'BR 2'!B1038,'Inc base'!G:G)-F1038</f>
        <v>0</v>
      </c>
    </row>
    <row r="1039" spans="2:8" x14ac:dyDescent="0.25">
      <c r="B1039" s="444">
        <v>31703861060043</v>
      </c>
      <c r="C1039" s="445" t="s">
        <v>13065</v>
      </c>
      <c r="D1039" s="421">
        <v>0</v>
      </c>
      <c r="E1039" s="421"/>
      <c r="F1039" s="421">
        <f t="shared" si="15"/>
        <v>0</v>
      </c>
      <c r="G1039" s="421">
        <f>SUMIF('Inc base'!C:C,'BR 2'!B1039,'Inc base'!G:G)-F1039</f>
        <v>0</v>
      </c>
    </row>
    <row r="1040" spans="2:8" x14ac:dyDescent="0.25">
      <c r="B1040" s="444">
        <v>61509055350050</v>
      </c>
      <c r="C1040" s="445" t="s">
        <v>19625</v>
      </c>
      <c r="D1040" s="421">
        <v>0</v>
      </c>
      <c r="E1040" s="421"/>
      <c r="F1040" s="421">
        <f t="shared" si="15"/>
        <v>0</v>
      </c>
      <c r="G1040" s="421">
        <f>SUMIF('Inc base'!C:C,'BR 2'!B1040,'Inc base'!G:G)-F1040</f>
        <v>7000000</v>
      </c>
    </row>
    <row r="1041" spans="2:7" x14ac:dyDescent="0.25">
      <c r="B1041" s="444">
        <v>61809055350053</v>
      </c>
      <c r="C1041" s="445" t="s">
        <v>19628</v>
      </c>
      <c r="D1041" s="421">
        <v>0</v>
      </c>
      <c r="E1041" s="421"/>
      <c r="F1041" s="421">
        <f t="shared" si="15"/>
        <v>0</v>
      </c>
      <c r="G1041" s="421">
        <f>SUMIF('Inc base'!C:C,'BR 2'!B1041,'Inc base'!G:G)-F1041</f>
        <v>0</v>
      </c>
    </row>
    <row r="1042" spans="2:7" x14ac:dyDescent="0.25">
      <c r="B1042" s="444">
        <v>50511050005055</v>
      </c>
      <c r="C1042" s="445" t="s">
        <v>19639</v>
      </c>
      <c r="D1042" s="421">
        <v>0</v>
      </c>
      <c r="E1042" s="421"/>
      <c r="F1042" s="421">
        <f t="shared" si="15"/>
        <v>0</v>
      </c>
      <c r="G1042" s="421">
        <f>SUMIF('Inc base'!C:C,'BR 2'!B1042,'Inc base'!G:G)-F1042</f>
        <v>0</v>
      </c>
    </row>
    <row r="1043" spans="2:7" x14ac:dyDescent="0.25">
      <c r="B1043" s="444">
        <v>60603065270043</v>
      </c>
      <c r="C1043" s="445" t="s">
        <v>19644</v>
      </c>
      <c r="D1043" s="421">
        <v>0</v>
      </c>
      <c r="E1043" s="421"/>
      <c r="F1043" s="421">
        <f t="shared" si="15"/>
        <v>0</v>
      </c>
      <c r="G1043" s="421">
        <f>SUMIF('Inc base'!C:C,'BR 2'!B1043,'Inc base'!G:G)-F1043</f>
        <v>0</v>
      </c>
    </row>
    <row r="1044" spans="2:7" x14ac:dyDescent="0.25">
      <c r="B1044" s="444">
        <v>61303035280025</v>
      </c>
      <c r="C1044" s="445" t="s">
        <v>19645</v>
      </c>
      <c r="D1044" s="421">
        <v>0</v>
      </c>
      <c r="E1044" s="421"/>
      <c r="F1044" s="421">
        <f t="shared" si="15"/>
        <v>0</v>
      </c>
      <c r="G1044" s="421">
        <f>SUMIF('Inc base'!C:C,'BR 2'!B1044,'Inc base'!G:G)-F1044</f>
        <v>0</v>
      </c>
    </row>
    <row r="1045" spans="2:7" x14ac:dyDescent="0.25">
      <c r="B1045" s="444">
        <v>31203935860017</v>
      </c>
      <c r="C1045" s="445" t="s">
        <v>7933</v>
      </c>
      <c r="D1045" s="421">
        <v>0</v>
      </c>
      <c r="E1045" s="421"/>
      <c r="F1045" s="421">
        <f t="shared" si="15"/>
        <v>0</v>
      </c>
      <c r="G1045" s="421">
        <f>SUMIF('Inc base'!C:C,'BR 2'!B1045,'Inc base'!G:G)-F1045</f>
        <v>9000000</v>
      </c>
    </row>
    <row r="1046" spans="2:7" x14ac:dyDescent="0.25">
      <c r="B1046" s="444">
        <v>32210985280042</v>
      </c>
      <c r="C1046" s="445" t="s">
        <v>19675</v>
      </c>
      <c r="D1046" s="421">
        <v>0</v>
      </c>
      <c r="E1046" s="421"/>
      <c r="F1046" s="421">
        <f t="shared" ref="F1046:F1081" si="16">(D1046+E1046)</f>
        <v>0</v>
      </c>
      <c r="G1046" s="421">
        <f>SUMIF('Inc base'!C:C,'BR 2'!B1046,'Inc base'!G:G)-F1046</f>
        <v>9000000</v>
      </c>
    </row>
    <row r="1047" spans="2:7" x14ac:dyDescent="0.25">
      <c r="B1047" s="444">
        <v>30702902580132</v>
      </c>
      <c r="C1047" s="445" t="s">
        <v>19677</v>
      </c>
      <c r="D1047" s="421">
        <v>0</v>
      </c>
      <c r="E1047" s="421"/>
      <c r="F1047" s="421">
        <f t="shared" si="16"/>
        <v>0</v>
      </c>
      <c r="G1047" s="421">
        <f>SUMIF('Inc base'!C:C,'BR 2'!B1047,'Inc base'!G:G)-F1047</f>
        <v>14140000</v>
      </c>
    </row>
    <row r="1048" spans="2:7" x14ac:dyDescent="0.25">
      <c r="B1048" s="444">
        <v>50608026890022</v>
      </c>
      <c r="C1048" s="445" t="s">
        <v>18648</v>
      </c>
      <c r="D1048" s="421">
        <v>0</v>
      </c>
      <c r="E1048" s="421"/>
      <c r="F1048" s="421">
        <f t="shared" si="16"/>
        <v>0</v>
      </c>
      <c r="G1048" s="421">
        <f>SUMIF('Inc base'!C:C,'BR 2'!B1048,'Inc base'!G:G)-F1048</f>
        <v>9000000</v>
      </c>
    </row>
    <row r="1049" spans="2:7" x14ac:dyDescent="0.25">
      <c r="B1049" s="444">
        <v>30403963940018</v>
      </c>
      <c r="C1049" s="445" t="s">
        <v>7571</v>
      </c>
      <c r="D1049" s="421">
        <v>0</v>
      </c>
      <c r="E1049" s="421"/>
      <c r="F1049" s="421">
        <f t="shared" si="16"/>
        <v>0</v>
      </c>
      <c r="G1049" s="421">
        <f>SUMIF('Inc base'!C:C,'BR 2'!B1049,'Inc base'!G:G)-F1049</f>
        <v>15500000</v>
      </c>
    </row>
    <row r="1050" spans="2:7" x14ac:dyDescent="0.25">
      <c r="B1050" s="444">
        <v>40108891120019</v>
      </c>
      <c r="C1050" s="445" t="s">
        <v>19088</v>
      </c>
      <c r="D1050" s="421">
        <v>0</v>
      </c>
      <c r="E1050" s="421"/>
      <c r="F1050" s="421">
        <f t="shared" si="16"/>
        <v>0</v>
      </c>
      <c r="G1050" s="421">
        <f>SUMIF('Inc base'!C:C,'BR 2'!B1050,'Inc base'!G:G)-F1050</f>
        <v>9000000</v>
      </c>
    </row>
    <row r="1051" spans="2:7" x14ac:dyDescent="0.25">
      <c r="B1051" s="444">
        <v>41501911110082</v>
      </c>
      <c r="C1051" s="445" t="s">
        <v>19682</v>
      </c>
      <c r="D1051" s="421">
        <v>0</v>
      </c>
      <c r="E1051" s="421"/>
      <c r="F1051" s="421">
        <f t="shared" si="16"/>
        <v>0</v>
      </c>
      <c r="G1051" s="421">
        <f>SUMIF('Inc base'!C:C,'BR 2'!B1051,'Inc base'!G:G)-F1051</f>
        <v>0</v>
      </c>
    </row>
    <row r="1052" spans="2:7" x14ac:dyDescent="0.25">
      <c r="B1052" s="444">
        <v>32303871080036</v>
      </c>
      <c r="C1052" s="445" t="s">
        <v>18567</v>
      </c>
      <c r="D1052" s="421">
        <v>0</v>
      </c>
      <c r="E1052" s="421"/>
      <c r="F1052" s="421">
        <f t="shared" si="16"/>
        <v>0</v>
      </c>
      <c r="G1052" s="421">
        <f>SUMIF('Inc base'!C:C,'BR 2'!B1052,'Inc base'!G:G)-F1052</f>
        <v>9000000</v>
      </c>
    </row>
    <row r="1053" spans="2:7" x14ac:dyDescent="0.25">
      <c r="B1053" s="444">
        <v>41208941090048</v>
      </c>
      <c r="C1053" s="445" t="s">
        <v>7976</v>
      </c>
      <c r="D1053" s="421">
        <v>0</v>
      </c>
      <c r="E1053" s="421"/>
      <c r="F1053" s="421">
        <f t="shared" si="16"/>
        <v>0</v>
      </c>
      <c r="G1053" s="421">
        <f>SUMIF('Inc base'!C:C,'BR 2'!B1053,'Inc base'!G:G)-F1053</f>
        <v>10000000</v>
      </c>
    </row>
    <row r="1054" spans="2:7" x14ac:dyDescent="0.25">
      <c r="B1054" s="444">
        <v>30511851120021</v>
      </c>
      <c r="C1054" s="445" t="s">
        <v>18566</v>
      </c>
      <c r="D1054" s="421">
        <v>0</v>
      </c>
      <c r="E1054" s="421"/>
      <c r="F1054" s="421">
        <f t="shared" si="16"/>
        <v>0</v>
      </c>
      <c r="G1054" s="421">
        <f>SUMIF('Inc base'!C:C,'BR 2'!B1054,'Inc base'!G:G)-F1054</f>
        <v>6600000</v>
      </c>
    </row>
    <row r="1055" spans="2:7" x14ac:dyDescent="0.25">
      <c r="B1055" s="444">
        <v>33107965360041</v>
      </c>
      <c r="C1055" s="445" t="s">
        <v>19721</v>
      </c>
      <c r="D1055" s="421">
        <v>0</v>
      </c>
      <c r="E1055" s="421"/>
      <c r="F1055" s="421">
        <f t="shared" si="16"/>
        <v>0</v>
      </c>
      <c r="G1055" s="421">
        <f>SUMIF('Inc base'!C:C,'BR 2'!B1055,'Inc base'!G:G)-F1055</f>
        <v>0</v>
      </c>
    </row>
    <row r="1056" spans="2:7" x14ac:dyDescent="0.25">
      <c r="B1056" s="444">
        <v>31109851120034</v>
      </c>
      <c r="C1056" s="445" t="s">
        <v>19722</v>
      </c>
      <c r="D1056" s="421">
        <v>0</v>
      </c>
      <c r="E1056" s="421"/>
      <c r="F1056" s="421">
        <f t="shared" si="16"/>
        <v>0</v>
      </c>
      <c r="G1056" s="421">
        <f>SUMIF('Inc base'!C:C,'BR 2'!B1056,'Inc base'!G:G)-F1056</f>
        <v>0</v>
      </c>
    </row>
    <row r="1057" spans="2:7" x14ac:dyDescent="0.25">
      <c r="B1057" s="444">
        <v>52801065350014</v>
      </c>
      <c r="C1057" s="445" t="s">
        <v>19771</v>
      </c>
      <c r="D1057" s="421">
        <v>0</v>
      </c>
      <c r="E1057" s="421"/>
      <c r="F1057" s="421">
        <f t="shared" si="16"/>
        <v>0</v>
      </c>
      <c r="G1057" s="421">
        <f>SUMIF('Inc base'!C:C,'BR 2'!B1057,'Inc base'!G:G)-F1057</f>
        <v>0</v>
      </c>
    </row>
    <row r="1058" spans="2:7" x14ac:dyDescent="0.25">
      <c r="B1058" s="444">
        <v>33112995250022</v>
      </c>
      <c r="C1058" s="445" t="s">
        <v>19775</v>
      </c>
      <c r="D1058" s="421">
        <v>0</v>
      </c>
      <c r="E1058" s="421"/>
      <c r="F1058" s="421">
        <f t="shared" si="16"/>
        <v>0</v>
      </c>
      <c r="G1058" s="421">
        <f>SUMIF('Inc base'!C:C,'BR 2'!B1058,'Inc base'!G:G)-F1058</f>
        <v>12000000</v>
      </c>
    </row>
    <row r="1059" spans="2:7" x14ac:dyDescent="0.25">
      <c r="B1059" s="444">
        <v>60905065280049</v>
      </c>
      <c r="C1059" s="445" t="s">
        <v>19779</v>
      </c>
      <c r="D1059" s="421">
        <v>0</v>
      </c>
      <c r="E1059" s="421"/>
      <c r="F1059" s="421">
        <f t="shared" si="16"/>
        <v>0</v>
      </c>
      <c r="G1059" s="421">
        <f>SUMIF('Inc base'!C:C,'BR 2'!B1059,'Inc base'!G:G)-F1059</f>
        <v>12000000</v>
      </c>
    </row>
    <row r="1060" spans="2:7" x14ac:dyDescent="0.25">
      <c r="B1060" s="444">
        <v>52201025280027</v>
      </c>
      <c r="C1060" s="445" t="s">
        <v>19783</v>
      </c>
      <c r="D1060" s="421">
        <v>0</v>
      </c>
      <c r="E1060" s="421"/>
      <c r="F1060" s="421">
        <f t="shared" si="16"/>
        <v>0</v>
      </c>
      <c r="G1060" s="421">
        <f>SUMIF('Inc base'!C:C,'BR 2'!B1060,'Inc base'!G:G)-F1060</f>
        <v>12000000</v>
      </c>
    </row>
    <row r="1061" spans="2:7" x14ac:dyDescent="0.25">
      <c r="B1061" s="444">
        <v>50206015850048</v>
      </c>
      <c r="C1061" s="445" t="s">
        <v>19785</v>
      </c>
      <c r="D1061" s="421">
        <v>0</v>
      </c>
      <c r="E1061" s="421"/>
      <c r="F1061" s="421">
        <f t="shared" si="16"/>
        <v>0</v>
      </c>
      <c r="G1061" s="421">
        <f>SUMIF('Inc base'!C:C,'BR 2'!B1061,'Inc base'!G:G)-F1061</f>
        <v>0</v>
      </c>
    </row>
    <row r="1062" spans="2:7" x14ac:dyDescent="0.25">
      <c r="B1062" s="444">
        <v>30202907140015</v>
      </c>
      <c r="C1062" s="445" t="s">
        <v>8082</v>
      </c>
      <c r="D1062" s="421">
        <v>0</v>
      </c>
      <c r="E1062" s="421"/>
      <c r="F1062" s="421">
        <f t="shared" si="16"/>
        <v>0</v>
      </c>
      <c r="G1062" s="421">
        <f>SUMIF('Inc base'!C:C,'BR 2'!B1062,'Inc base'!G:G)-F1062</f>
        <v>10000000</v>
      </c>
    </row>
    <row r="1063" spans="2:7" x14ac:dyDescent="0.25">
      <c r="B1063" s="444">
        <v>60109055340049</v>
      </c>
      <c r="C1063" s="445" t="s">
        <v>10648</v>
      </c>
      <c r="D1063" s="421">
        <v>0</v>
      </c>
      <c r="E1063" s="421"/>
      <c r="F1063" s="421">
        <f t="shared" si="16"/>
        <v>0</v>
      </c>
      <c r="G1063" s="421">
        <f>SUMIF('Inc base'!C:C,'BR 2'!B1063,'Inc base'!G:G)-F1063</f>
        <v>15000000</v>
      </c>
    </row>
    <row r="1064" spans="2:7" x14ac:dyDescent="0.25">
      <c r="B1064" s="444">
        <v>32407921000053</v>
      </c>
      <c r="C1064" s="445" t="s">
        <v>19962</v>
      </c>
      <c r="D1064" s="421">
        <v>0</v>
      </c>
      <c r="E1064" s="421"/>
      <c r="F1064" s="421">
        <f t="shared" si="16"/>
        <v>0</v>
      </c>
      <c r="G1064" s="421">
        <f>SUMIF('Inc base'!C:C,'BR 2'!B1064,'Inc base'!G:G)-F1064</f>
        <v>9000000</v>
      </c>
    </row>
    <row r="1065" spans="2:7" x14ac:dyDescent="0.25">
      <c r="B1065" s="444">
        <v>60907055780050</v>
      </c>
      <c r="C1065" s="445" t="s">
        <v>19123</v>
      </c>
      <c r="D1065" s="421">
        <v>0</v>
      </c>
      <c r="E1065" s="421"/>
      <c r="F1065" s="421">
        <f t="shared" si="16"/>
        <v>0</v>
      </c>
      <c r="G1065" s="421">
        <f>SUMIF('Inc base'!C:C,'BR 2'!B1065,'Inc base'!G:G)-F1065</f>
        <v>8200000</v>
      </c>
    </row>
    <row r="1066" spans="2:7" x14ac:dyDescent="0.25">
      <c r="B1066" s="444">
        <v>62308055330047</v>
      </c>
      <c r="C1066" s="445" t="s">
        <v>20119</v>
      </c>
      <c r="D1066" s="421">
        <v>0</v>
      </c>
      <c r="E1066" s="421"/>
      <c r="F1066" s="421">
        <f t="shared" si="16"/>
        <v>0</v>
      </c>
      <c r="G1066" s="421">
        <f>SUMIF('Inc base'!C:C,'BR 2'!B1066,'Inc base'!G:G)-F1066</f>
        <v>5000000</v>
      </c>
    </row>
    <row r="1067" spans="2:7" x14ac:dyDescent="0.25">
      <c r="B1067" s="444">
        <v>31701791130023</v>
      </c>
      <c r="C1067" s="445" t="s">
        <v>20249</v>
      </c>
      <c r="D1067" s="421">
        <v>0</v>
      </c>
      <c r="E1067" s="421"/>
      <c r="F1067" s="421">
        <f t="shared" si="16"/>
        <v>0</v>
      </c>
      <c r="G1067" s="421">
        <f>SUMIF('Inc base'!C:C,'BR 2'!B1067,'Inc base'!G:G)-F1067</f>
        <v>9000000</v>
      </c>
    </row>
    <row r="1068" spans="2:7" x14ac:dyDescent="0.25">
      <c r="B1068" s="444">
        <v>53008035260015</v>
      </c>
      <c r="C1068" s="445" t="s">
        <v>20254</v>
      </c>
      <c r="D1068" s="421">
        <v>0</v>
      </c>
      <c r="E1068" s="421"/>
      <c r="F1068" s="421">
        <f t="shared" si="16"/>
        <v>0</v>
      </c>
      <c r="G1068" s="421">
        <f>SUMIF('Inc base'!C:C,'BR 2'!B1068,'Inc base'!G:G)-F1068</f>
        <v>9000000</v>
      </c>
    </row>
    <row r="1069" spans="2:7" x14ac:dyDescent="0.25">
      <c r="B1069" s="444">
        <v>52208025260048</v>
      </c>
      <c r="C1069" s="445" t="s">
        <v>20259</v>
      </c>
      <c r="D1069" s="421">
        <v>0</v>
      </c>
      <c r="E1069" s="421"/>
      <c r="F1069" s="421">
        <f t="shared" si="16"/>
        <v>0</v>
      </c>
      <c r="G1069" s="421">
        <f>SUMIF('Inc base'!C:C,'BR 2'!B1069,'Inc base'!G:G)-F1069</f>
        <v>9000000</v>
      </c>
    </row>
    <row r="1070" spans="2:7" x14ac:dyDescent="0.25">
      <c r="B1070" s="444">
        <v>31101820950011</v>
      </c>
      <c r="C1070" s="445" t="s">
        <v>20263</v>
      </c>
      <c r="D1070" s="421">
        <v>0</v>
      </c>
      <c r="E1070" s="421"/>
      <c r="F1070" s="421">
        <f t="shared" si="16"/>
        <v>0</v>
      </c>
      <c r="G1070" s="421">
        <f>SUMIF('Inc base'!C:C,'BR 2'!B1070,'Inc base'!G:G)-F1070</f>
        <v>9000000</v>
      </c>
    </row>
    <row r="1071" spans="2:7" x14ac:dyDescent="0.25">
      <c r="B1071" s="444">
        <v>51308035980013</v>
      </c>
      <c r="C1071" s="445" t="s">
        <v>20266</v>
      </c>
      <c r="D1071" s="421">
        <v>0</v>
      </c>
      <c r="E1071" s="421"/>
      <c r="F1071" s="421">
        <f t="shared" si="16"/>
        <v>0</v>
      </c>
      <c r="G1071" s="421">
        <f>SUMIF('Inc base'!C:C,'BR 2'!B1071,'Inc base'!G:G)-F1071</f>
        <v>0</v>
      </c>
    </row>
    <row r="1072" spans="2:7" x14ac:dyDescent="0.25">
      <c r="B1072" s="444">
        <v>60705005280076</v>
      </c>
      <c r="C1072" s="445" t="s">
        <v>19986</v>
      </c>
      <c r="D1072" s="421">
        <v>0</v>
      </c>
      <c r="E1072" s="421"/>
      <c r="F1072" s="421">
        <f t="shared" si="16"/>
        <v>0</v>
      </c>
      <c r="G1072" s="421">
        <f>SUMIF('Inc base'!C:C,'BR 2'!B1072,'Inc base'!G:G)-F1072</f>
        <v>10000000</v>
      </c>
    </row>
    <row r="1073" spans="2:8" x14ac:dyDescent="0.25">
      <c r="B1073" s="444">
        <v>32805901050115</v>
      </c>
      <c r="C1073" s="445" t="s">
        <v>20388</v>
      </c>
      <c r="D1073" s="421">
        <v>0</v>
      </c>
      <c r="E1073" s="421"/>
      <c r="F1073" s="421">
        <f t="shared" si="16"/>
        <v>0</v>
      </c>
      <c r="G1073" s="421">
        <f>SUMIF('Inc base'!C:C,'BR 2'!B1073,'Inc base'!G:G)-F1073</f>
        <v>9002000</v>
      </c>
    </row>
    <row r="1074" spans="2:8" x14ac:dyDescent="0.25">
      <c r="B1074" s="444">
        <v>31111901100022</v>
      </c>
      <c r="C1074" s="445" t="s">
        <v>20599</v>
      </c>
      <c r="D1074" s="421">
        <v>0</v>
      </c>
      <c r="E1074" s="421"/>
      <c r="F1074" s="421">
        <f t="shared" si="16"/>
        <v>0</v>
      </c>
      <c r="G1074" s="421">
        <f>SUMIF('Inc base'!C:C,'BR 2'!B1074,'Inc base'!G:G)-F1074</f>
        <v>9000000</v>
      </c>
      <c r="H1074" s="440" t="s">
        <v>20847</v>
      </c>
    </row>
    <row r="1075" spans="2:8" x14ac:dyDescent="0.25">
      <c r="B1075" s="444">
        <v>30301951140027</v>
      </c>
      <c r="C1075" s="445" t="s">
        <v>20606</v>
      </c>
      <c r="D1075" s="421">
        <v>0</v>
      </c>
      <c r="E1075" s="421"/>
      <c r="F1075" s="421">
        <f t="shared" si="16"/>
        <v>0</v>
      </c>
      <c r="G1075" s="421">
        <f>SUMIF('Inc base'!C:C,'BR 2'!B1075,'Inc base'!G:G)-F1075</f>
        <v>9000000</v>
      </c>
      <c r="H1075" s="440" t="s">
        <v>20848</v>
      </c>
    </row>
    <row r="1076" spans="2:8" x14ac:dyDescent="0.25">
      <c r="B1076" s="444">
        <v>60805065260020</v>
      </c>
      <c r="C1076" s="445" t="s">
        <v>21120</v>
      </c>
      <c r="D1076" s="421">
        <v>0</v>
      </c>
      <c r="E1076" s="421"/>
      <c r="F1076" s="421">
        <f t="shared" si="16"/>
        <v>0</v>
      </c>
      <c r="G1076" s="421">
        <f>SUMIF('Inc base'!C:C,'BR 2'!B1076,'Inc base'!G:G)-F1076</f>
        <v>3000000</v>
      </c>
      <c r="H1076" s="440">
        <v>45733</v>
      </c>
    </row>
    <row r="1077" spans="2:8" x14ac:dyDescent="0.25">
      <c r="B1077" s="444"/>
      <c r="C1077" s="445"/>
      <c r="D1077" s="421">
        <v>0</v>
      </c>
      <c r="E1077" s="421"/>
      <c r="F1077" s="421">
        <f t="shared" si="16"/>
        <v>0</v>
      </c>
      <c r="G1077" s="421">
        <f>SUMIF('Inc base'!C:C,'BR 2'!B1077,'Inc base'!G:G)-F1077</f>
        <v>0</v>
      </c>
    </row>
    <row r="1078" spans="2:8" x14ac:dyDescent="0.25">
      <c r="B1078" s="444"/>
      <c r="C1078" s="445"/>
      <c r="D1078" s="421"/>
      <c r="E1078" s="421"/>
      <c r="F1078" s="421">
        <f t="shared" si="16"/>
        <v>0</v>
      </c>
      <c r="G1078" s="421">
        <f>SUMIF('Inc base'!C:C,'BR 2'!B1078,'Inc base'!G:G)-F1078</f>
        <v>0</v>
      </c>
    </row>
    <row r="1079" spans="2:8" x14ac:dyDescent="0.25">
      <c r="B1079" s="444"/>
      <c r="C1079" s="445"/>
      <c r="D1079" s="421"/>
      <c r="E1079" s="421"/>
      <c r="F1079" s="421">
        <f t="shared" si="16"/>
        <v>0</v>
      </c>
      <c r="G1079" s="421">
        <f>SUMIF('Inc base'!C:C,'BR 2'!B1079,'Inc base'!G:G)-F1079</f>
        <v>0</v>
      </c>
    </row>
    <row r="1080" spans="2:8" x14ac:dyDescent="0.25">
      <c r="B1080" s="444"/>
      <c r="C1080" s="445"/>
      <c r="D1080" s="421"/>
      <c r="E1080" s="421"/>
      <c r="F1080" s="421">
        <f t="shared" si="16"/>
        <v>0</v>
      </c>
    </row>
    <row r="1081" spans="2:8" x14ac:dyDescent="0.25">
      <c r="B1081" s="444"/>
      <c r="C1081" s="445"/>
      <c r="D1081" s="421"/>
      <c r="E1081" s="421"/>
      <c r="F1081" s="421">
        <f t="shared" si="16"/>
        <v>0</v>
      </c>
    </row>
    <row r="1082" spans="2:8" x14ac:dyDescent="0.25">
      <c r="B1082" s="444"/>
      <c r="C1082" s="445"/>
      <c r="D1082" s="421"/>
      <c r="E1082" s="421"/>
      <c r="F1082" s="421"/>
    </row>
    <row r="1083" spans="2:8" x14ac:dyDescent="0.25">
      <c r="B1083" s="444"/>
      <c r="C1083" s="445"/>
      <c r="D1083" s="421"/>
      <c r="E1083" s="421"/>
      <c r="F1083" s="421"/>
    </row>
    <row r="1084" spans="2:8" x14ac:dyDescent="0.25">
      <c r="B1084" s="444"/>
      <c r="C1084" s="445"/>
      <c r="D1084" s="421"/>
      <c r="E1084" s="421"/>
      <c r="F1084" s="421"/>
    </row>
    <row r="1085" spans="2:8" x14ac:dyDescent="0.25">
      <c r="B1085" s="444"/>
      <c r="C1085" s="445"/>
      <c r="D1085" s="421"/>
      <c r="E1085" s="421"/>
      <c r="F1085" s="421"/>
    </row>
    <row r="1086" spans="2:8" x14ac:dyDescent="0.25">
      <c r="B1086" s="444"/>
      <c r="C1086" s="445"/>
      <c r="D1086" s="421"/>
      <c r="E1086" s="421"/>
      <c r="F1086" s="421"/>
    </row>
    <row r="1087" spans="2:8" x14ac:dyDescent="0.25">
      <c r="B1087" s="444"/>
      <c r="C1087" s="445"/>
      <c r="D1087" s="421"/>
      <c r="E1087" s="421"/>
      <c r="F1087" s="421"/>
    </row>
    <row r="1088" spans="2:8" x14ac:dyDescent="0.25">
      <c r="B1088" s="444"/>
      <c r="C1088" s="445"/>
      <c r="D1088" s="421"/>
      <c r="E1088" s="421"/>
      <c r="F1088" s="421"/>
    </row>
    <row r="1089" spans="2:6" x14ac:dyDescent="0.25">
      <c r="B1089" s="444"/>
      <c r="C1089" s="445"/>
      <c r="D1089" s="421"/>
      <c r="E1089" s="421"/>
      <c r="F1089" s="421"/>
    </row>
    <row r="1090" spans="2:6" x14ac:dyDescent="0.25">
      <c r="B1090" s="444"/>
      <c r="C1090" s="445"/>
      <c r="D1090" s="421"/>
      <c r="E1090" s="421"/>
      <c r="F1090" s="421"/>
    </row>
    <row r="1091" spans="2:6" x14ac:dyDescent="0.25">
      <c r="B1091" s="444"/>
      <c r="C1091" s="445"/>
      <c r="D1091" s="421"/>
      <c r="E1091" s="421"/>
      <c r="F1091" s="421"/>
    </row>
    <row r="1092" spans="2:6" x14ac:dyDescent="0.25">
      <c r="B1092" s="444"/>
      <c r="C1092" s="445"/>
      <c r="D1092" s="421"/>
      <c r="E1092" s="421"/>
      <c r="F1092" s="421"/>
    </row>
    <row r="1093" spans="2:6" x14ac:dyDescent="0.25">
      <c r="B1093" s="444"/>
      <c r="C1093" s="445"/>
      <c r="D1093" s="421"/>
      <c r="E1093" s="421"/>
      <c r="F1093" s="421"/>
    </row>
    <row r="1094" spans="2:6" x14ac:dyDescent="0.25">
      <c r="B1094" s="444"/>
      <c r="C1094" s="445"/>
      <c r="D1094" s="421"/>
      <c r="E1094" s="421"/>
      <c r="F1094" s="421"/>
    </row>
    <row r="1095" spans="2:6" x14ac:dyDescent="0.25">
      <c r="B1095" s="444"/>
      <c r="C1095" s="445"/>
      <c r="D1095" s="421"/>
      <c r="E1095" s="421"/>
      <c r="F1095" s="421"/>
    </row>
    <row r="1096" spans="2:6" x14ac:dyDescent="0.25">
      <c r="B1096" s="444"/>
      <c r="C1096" s="445"/>
      <c r="D1096" s="421"/>
      <c r="E1096" s="421"/>
      <c r="F1096" s="421"/>
    </row>
    <row r="1097" spans="2:6" x14ac:dyDescent="0.25">
      <c r="B1097" s="444"/>
      <c r="C1097" s="445"/>
      <c r="D1097" s="421"/>
      <c r="E1097" s="421"/>
      <c r="F1097" s="421"/>
    </row>
    <row r="1098" spans="2:6" x14ac:dyDescent="0.25">
      <c r="B1098" s="444"/>
      <c r="C1098" s="445"/>
      <c r="D1098" s="421"/>
      <c r="E1098" s="421"/>
      <c r="F1098" s="421"/>
    </row>
    <row r="1099" spans="2:6" x14ac:dyDescent="0.25">
      <c r="B1099" s="444"/>
      <c r="C1099" s="445"/>
      <c r="D1099" s="421"/>
      <c r="E1099" s="421"/>
      <c r="F1099" s="421"/>
    </row>
    <row r="1100" spans="2:6" x14ac:dyDescent="0.25">
      <c r="B1100" s="444"/>
      <c r="C1100" s="445"/>
      <c r="D1100" s="421"/>
      <c r="E1100" s="421"/>
      <c r="F1100" s="421"/>
    </row>
    <row r="1101" spans="2:6" x14ac:dyDescent="0.25">
      <c r="B1101" s="444"/>
      <c r="C1101" s="445"/>
      <c r="D1101" s="421"/>
      <c r="E1101" s="421"/>
      <c r="F1101" s="421"/>
    </row>
    <row r="1102" spans="2:6" x14ac:dyDescent="0.25">
      <c r="B1102" s="444"/>
      <c r="C1102" s="445"/>
      <c r="D1102" s="421"/>
      <c r="E1102" s="421"/>
      <c r="F1102" s="421"/>
    </row>
    <row r="1103" spans="2:6" x14ac:dyDescent="0.25">
      <c r="B1103" s="444"/>
      <c r="C1103" s="445"/>
      <c r="D1103" s="421"/>
      <c r="E1103" s="421"/>
      <c r="F1103" s="421"/>
    </row>
    <row r="1104" spans="2:6" x14ac:dyDescent="0.25">
      <c r="B1104" s="444"/>
      <c r="C1104" s="445"/>
      <c r="D1104" s="421"/>
      <c r="E1104" s="421"/>
      <c r="F1104" s="421"/>
    </row>
    <row r="1105" spans="2:6" x14ac:dyDescent="0.25">
      <c r="B1105" s="444"/>
      <c r="C1105" s="445"/>
      <c r="D1105" s="421"/>
      <c r="E1105" s="421"/>
      <c r="F1105" s="421"/>
    </row>
    <row r="1106" spans="2:6" x14ac:dyDescent="0.25">
      <c r="B1106" s="444"/>
      <c r="C1106" s="445"/>
      <c r="D1106" s="421"/>
      <c r="E1106" s="421"/>
      <c r="F1106" s="421"/>
    </row>
    <row r="1107" spans="2:6" x14ac:dyDescent="0.25">
      <c r="B1107" s="444"/>
      <c r="C1107" s="445"/>
      <c r="D1107" s="421"/>
      <c r="E1107" s="421"/>
      <c r="F1107" s="421"/>
    </row>
    <row r="1108" spans="2:6" x14ac:dyDescent="0.25">
      <c r="B1108" s="444"/>
      <c r="C1108" s="445"/>
      <c r="D1108" s="421"/>
      <c r="E1108" s="421"/>
      <c r="F1108" s="421"/>
    </row>
    <row r="1109" spans="2:6" x14ac:dyDescent="0.25">
      <c r="B1109" s="444"/>
      <c r="C1109" s="445"/>
      <c r="D1109" s="421"/>
      <c r="E1109" s="421"/>
      <c r="F1109" s="421"/>
    </row>
    <row r="1110" spans="2:6" x14ac:dyDescent="0.25">
      <c r="B1110" s="444"/>
      <c r="C1110" s="445"/>
      <c r="D1110" s="421"/>
      <c r="E1110" s="421"/>
      <c r="F1110" s="421"/>
    </row>
    <row r="1111" spans="2:6" x14ac:dyDescent="0.25">
      <c r="B1111" s="444"/>
      <c r="C1111" s="445"/>
      <c r="D1111" s="421"/>
      <c r="E1111" s="421"/>
      <c r="F1111" s="421"/>
    </row>
    <row r="1112" spans="2:6" x14ac:dyDescent="0.25">
      <c r="B1112" s="444"/>
      <c r="C1112" s="445"/>
      <c r="D1112" s="421"/>
      <c r="E1112" s="421"/>
      <c r="F1112" s="421"/>
    </row>
    <row r="1113" spans="2:6" x14ac:dyDescent="0.25">
      <c r="B1113" s="444"/>
      <c r="C1113" s="445"/>
      <c r="D1113" s="421"/>
      <c r="E1113" s="421"/>
      <c r="F1113" s="421"/>
    </row>
    <row r="1114" spans="2:6" x14ac:dyDescent="0.25">
      <c r="B1114" s="444"/>
      <c r="C1114" s="445"/>
      <c r="D1114" s="421"/>
      <c r="E1114" s="421"/>
      <c r="F1114" s="421"/>
    </row>
    <row r="1115" spans="2:6" x14ac:dyDescent="0.25">
      <c r="B1115" s="444"/>
      <c r="C1115" s="445"/>
      <c r="D1115" s="421"/>
      <c r="E1115" s="421"/>
      <c r="F1115" s="421"/>
    </row>
    <row r="1116" spans="2:6" x14ac:dyDescent="0.25">
      <c r="B1116" s="444"/>
      <c r="C1116" s="445"/>
      <c r="D1116" s="421"/>
      <c r="E1116" s="421"/>
      <c r="F1116" s="421"/>
    </row>
    <row r="1117" spans="2:6" x14ac:dyDescent="0.25">
      <c r="B1117" s="444"/>
      <c r="C1117" s="445"/>
      <c r="D1117" s="421"/>
      <c r="E1117" s="421"/>
      <c r="F1117" s="421"/>
    </row>
    <row r="1118" spans="2:6" x14ac:dyDescent="0.25">
      <c r="B1118" s="444"/>
      <c r="C1118" s="445"/>
      <c r="D1118" s="421"/>
      <c r="E1118" s="421"/>
      <c r="F1118" s="421"/>
    </row>
    <row r="1119" spans="2:6" x14ac:dyDescent="0.25">
      <c r="B1119" s="444"/>
      <c r="C1119" s="445"/>
      <c r="D1119" s="421"/>
      <c r="E1119" s="421"/>
      <c r="F1119" s="421"/>
    </row>
    <row r="1120" spans="2:6" x14ac:dyDescent="0.25">
      <c r="B1120" s="444"/>
      <c r="C1120" s="445"/>
      <c r="D1120" s="421"/>
      <c r="E1120" s="421"/>
      <c r="F1120" s="421"/>
    </row>
    <row r="1121" spans="2:6" x14ac:dyDescent="0.25">
      <c r="B1121" s="444"/>
      <c r="C1121" s="445"/>
      <c r="D1121" s="421"/>
      <c r="E1121" s="421"/>
      <c r="F1121" s="421"/>
    </row>
    <row r="1122" spans="2:6" x14ac:dyDescent="0.25">
      <c r="B1122" s="444"/>
      <c r="C1122" s="445"/>
      <c r="D1122" s="421"/>
      <c r="E1122" s="421"/>
      <c r="F1122" s="421"/>
    </row>
    <row r="1123" spans="2:6" x14ac:dyDescent="0.25">
      <c r="B1123" s="444"/>
      <c r="C1123" s="445"/>
      <c r="D1123" s="421"/>
      <c r="E1123" s="421"/>
      <c r="F1123" s="421"/>
    </row>
    <row r="1124" spans="2:6" x14ac:dyDescent="0.25">
      <c r="B1124" s="444"/>
      <c r="C1124" s="445"/>
      <c r="D1124" s="421"/>
      <c r="E1124" s="421"/>
      <c r="F1124" s="421"/>
    </row>
    <row r="1125" spans="2:6" x14ac:dyDescent="0.25">
      <c r="B1125" s="444"/>
      <c r="C1125" s="445"/>
      <c r="D1125" s="421"/>
      <c r="E1125" s="421"/>
      <c r="F1125" s="421"/>
    </row>
    <row r="1126" spans="2:6" x14ac:dyDescent="0.25">
      <c r="B1126" s="444"/>
      <c r="C1126" s="445"/>
      <c r="D1126" s="421"/>
      <c r="E1126" s="421"/>
      <c r="F1126" s="421"/>
    </row>
    <row r="1127" spans="2:6" x14ac:dyDescent="0.25">
      <c r="B1127" s="444"/>
      <c r="C1127" s="445"/>
      <c r="D1127" s="421"/>
      <c r="E1127" s="421"/>
      <c r="F1127" s="421"/>
    </row>
    <row r="1128" spans="2:6" x14ac:dyDescent="0.25">
      <c r="B1128" s="444"/>
      <c r="C1128" s="445"/>
      <c r="D1128" s="421"/>
      <c r="E1128" s="421"/>
      <c r="F1128" s="421"/>
    </row>
    <row r="1129" spans="2:6" x14ac:dyDescent="0.25">
      <c r="B1129" s="444"/>
      <c r="C1129" s="445"/>
      <c r="D1129" s="421"/>
      <c r="E1129" s="421"/>
      <c r="F1129" s="421"/>
    </row>
    <row r="1130" spans="2:6" x14ac:dyDescent="0.25">
      <c r="B1130" s="444"/>
      <c r="C1130" s="445"/>
      <c r="D1130" s="421"/>
      <c r="E1130" s="421"/>
      <c r="F1130" s="421"/>
    </row>
    <row r="1131" spans="2:6" x14ac:dyDescent="0.25">
      <c r="B1131" s="444"/>
      <c r="C1131" s="445"/>
      <c r="D1131" s="421"/>
      <c r="E1131" s="421"/>
      <c r="F1131" s="421"/>
    </row>
    <row r="1132" spans="2:6" x14ac:dyDescent="0.25">
      <c r="B1132" s="444"/>
      <c r="C1132" s="445"/>
      <c r="D1132" s="421"/>
      <c r="E1132" s="421"/>
      <c r="F1132" s="421"/>
    </row>
    <row r="1133" spans="2:6" x14ac:dyDescent="0.25">
      <c r="B1133" s="444"/>
      <c r="C1133" s="445"/>
      <c r="D1133" s="421"/>
      <c r="E1133" s="421"/>
      <c r="F1133" s="421"/>
    </row>
    <row r="1134" spans="2:6" x14ac:dyDescent="0.25">
      <c r="B1134" s="444"/>
      <c r="C1134" s="445"/>
      <c r="D1134" s="421"/>
      <c r="E1134" s="421"/>
      <c r="F1134" s="421"/>
    </row>
    <row r="1135" spans="2:6" x14ac:dyDescent="0.25">
      <c r="B1135" s="444"/>
      <c r="C1135" s="445"/>
      <c r="D1135" s="421"/>
      <c r="E1135" s="421"/>
      <c r="F1135" s="421"/>
    </row>
    <row r="1136" spans="2:6" x14ac:dyDescent="0.25">
      <c r="B1136" s="444"/>
      <c r="C1136" s="445"/>
      <c r="D1136" s="421"/>
      <c r="E1136" s="421"/>
      <c r="F1136" s="421"/>
    </row>
    <row r="1137" spans="2:6" x14ac:dyDescent="0.25">
      <c r="B1137" s="444"/>
      <c r="C1137" s="445"/>
      <c r="D1137" s="421"/>
      <c r="E1137" s="421"/>
      <c r="F1137" s="421"/>
    </row>
    <row r="1138" spans="2:6" x14ac:dyDescent="0.25">
      <c r="B1138" s="444"/>
      <c r="C1138" s="445"/>
      <c r="D1138" s="421"/>
      <c r="E1138" s="421"/>
      <c r="F1138" s="421"/>
    </row>
    <row r="1139" spans="2:6" x14ac:dyDescent="0.25">
      <c r="B1139" s="444"/>
      <c r="C1139" s="445"/>
      <c r="D1139" s="421"/>
      <c r="E1139" s="421"/>
      <c r="F1139" s="421"/>
    </row>
    <row r="1140" spans="2:6" x14ac:dyDescent="0.25">
      <c r="B1140" s="444"/>
      <c r="C1140" s="445"/>
      <c r="D1140" s="421"/>
      <c r="E1140" s="421"/>
      <c r="F1140" s="421"/>
    </row>
    <row r="1141" spans="2:6" x14ac:dyDescent="0.25">
      <c r="B1141" s="444"/>
      <c r="C1141" s="445"/>
      <c r="D1141" s="421"/>
      <c r="E1141" s="421"/>
      <c r="F1141" s="421"/>
    </row>
    <row r="1142" spans="2:6" x14ac:dyDescent="0.25">
      <c r="B1142" s="444"/>
      <c r="C1142" s="445"/>
      <c r="D1142" s="421"/>
      <c r="E1142" s="421"/>
      <c r="F1142" s="421"/>
    </row>
    <row r="1143" spans="2:6" x14ac:dyDescent="0.25">
      <c r="B1143" s="444"/>
      <c r="C1143" s="445"/>
      <c r="D1143" s="421"/>
      <c r="E1143" s="421"/>
      <c r="F1143" s="421"/>
    </row>
    <row r="1144" spans="2:6" x14ac:dyDescent="0.25">
      <c r="B1144" s="444"/>
      <c r="C1144" s="445"/>
      <c r="D1144" s="421"/>
      <c r="E1144" s="421"/>
      <c r="F1144" s="421"/>
    </row>
    <row r="1145" spans="2:6" x14ac:dyDescent="0.25">
      <c r="B1145" s="444"/>
      <c r="C1145" s="445"/>
      <c r="D1145" s="421"/>
      <c r="E1145" s="421"/>
      <c r="F1145" s="421"/>
    </row>
    <row r="1146" spans="2:6" x14ac:dyDescent="0.25">
      <c r="B1146" s="444"/>
      <c r="C1146" s="445"/>
      <c r="D1146" s="421"/>
      <c r="E1146" s="421"/>
      <c r="F1146" s="421"/>
    </row>
    <row r="1147" spans="2:6" x14ac:dyDescent="0.25">
      <c r="B1147" s="444"/>
      <c r="C1147" s="445"/>
      <c r="D1147" s="421"/>
      <c r="E1147" s="421"/>
      <c r="F1147" s="421"/>
    </row>
    <row r="1148" spans="2:6" x14ac:dyDescent="0.25">
      <c r="B1148" s="444"/>
      <c r="C1148" s="445"/>
      <c r="D1148" s="421"/>
      <c r="E1148" s="421"/>
      <c r="F1148" s="421"/>
    </row>
    <row r="1149" spans="2:6" x14ac:dyDescent="0.25">
      <c r="B1149" s="444"/>
      <c r="C1149" s="445"/>
      <c r="D1149" s="421"/>
      <c r="E1149" s="421"/>
      <c r="F1149" s="421"/>
    </row>
    <row r="1150" spans="2:6" x14ac:dyDescent="0.25">
      <c r="B1150" s="444"/>
      <c r="C1150" s="445"/>
      <c r="D1150" s="421"/>
      <c r="E1150" s="421"/>
      <c r="F1150" s="421"/>
    </row>
    <row r="1151" spans="2:6" x14ac:dyDescent="0.25">
      <c r="B1151" s="444"/>
      <c r="C1151" s="445"/>
      <c r="D1151" s="421"/>
      <c r="E1151" s="421"/>
      <c r="F1151" s="421"/>
    </row>
    <row r="1152" spans="2:6" x14ac:dyDescent="0.25">
      <c r="B1152" s="444"/>
      <c r="C1152" s="445"/>
      <c r="D1152" s="421"/>
      <c r="E1152" s="421"/>
      <c r="F1152" s="421"/>
    </row>
    <row r="1153" spans="2:6" x14ac:dyDescent="0.25">
      <c r="B1153" s="444"/>
      <c r="C1153" s="445"/>
      <c r="D1153" s="421"/>
      <c r="E1153" s="421"/>
      <c r="F1153" s="421"/>
    </row>
    <row r="1154" spans="2:6" x14ac:dyDescent="0.25">
      <c r="B1154" s="444"/>
      <c r="C1154" s="445"/>
      <c r="D1154" s="421"/>
      <c r="E1154" s="421"/>
      <c r="F1154" s="421"/>
    </row>
    <row r="1155" spans="2:6" x14ac:dyDescent="0.25">
      <c r="B1155" s="444"/>
      <c r="C1155" s="445"/>
      <c r="D1155" s="421"/>
      <c r="E1155" s="421"/>
      <c r="F1155" s="421"/>
    </row>
    <row r="1156" spans="2:6" x14ac:dyDescent="0.25">
      <c r="B1156" s="444"/>
      <c r="C1156" s="445"/>
      <c r="D1156" s="421"/>
      <c r="E1156" s="421"/>
      <c r="F1156" s="421"/>
    </row>
    <row r="1157" spans="2:6" x14ac:dyDescent="0.25">
      <c r="B1157" s="444"/>
      <c r="C1157" s="445"/>
      <c r="D1157" s="421"/>
      <c r="E1157" s="421"/>
      <c r="F1157" s="421"/>
    </row>
    <row r="1158" spans="2:6" x14ac:dyDescent="0.25">
      <c r="B1158" s="444"/>
      <c r="C1158" s="445"/>
      <c r="D1158" s="421"/>
      <c r="E1158" s="421"/>
      <c r="F1158" s="421"/>
    </row>
    <row r="1159" spans="2:6" x14ac:dyDescent="0.25">
      <c r="B1159" s="444"/>
      <c r="C1159" s="445"/>
      <c r="D1159" s="421"/>
      <c r="E1159" s="421"/>
      <c r="F1159" s="421"/>
    </row>
    <row r="1160" spans="2:6" x14ac:dyDescent="0.25">
      <c r="B1160" s="444"/>
      <c r="C1160" s="445"/>
      <c r="D1160" s="421"/>
      <c r="E1160" s="421"/>
      <c r="F1160" s="421"/>
    </row>
    <row r="1161" spans="2:6" x14ac:dyDescent="0.25">
      <c r="B1161" s="444"/>
      <c r="C1161" s="445"/>
      <c r="D1161" s="421"/>
      <c r="E1161" s="421"/>
      <c r="F1161" s="421"/>
    </row>
    <row r="1162" spans="2:6" x14ac:dyDescent="0.25">
      <c r="B1162" s="444"/>
      <c r="C1162" s="445"/>
      <c r="D1162" s="421"/>
      <c r="E1162" s="421"/>
      <c r="F1162" s="421"/>
    </row>
  </sheetData>
  <sheetProtection formatCells="0" formatColumns="0" formatRows="0" insertColumns="0" insertRows="0" insertHyperlinks="0" deleteColumns="0" deleteRows="0" sort="0" autoFilter="0" pivotTables="0"/>
  <autoFilter ref="A1:J1081" xr:uid="{00000000-0009-0000-0000-000007000000}"/>
  <conditionalFormatting sqref="B20:B1048576">
    <cfRule type="duplicateValues" dxfId="7" priority="112" stopIfTrue="1"/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M1215"/>
  <sheetViews>
    <sheetView zoomScale="85" zoomScaleNormal="85" workbookViewId="0">
      <pane xSplit="3" ySplit="3" topLeftCell="D772" activePane="bottomRight" state="frozen"/>
      <selection pane="topRight" activeCell="D1" sqref="D1"/>
      <selection pane="bottomLeft" activeCell="A4" sqref="A4"/>
      <selection pane="bottomRight" activeCell="G784" sqref="G784"/>
    </sheetView>
  </sheetViews>
  <sheetFormatPr defaultColWidth="9" defaultRowHeight="15.75" x14ac:dyDescent="0.25"/>
  <cols>
    <col min="1" max="1" width="9.125" style="478" bestFit="1" customWidth="1"/>
    <col min="2" max="2" width="17" style="496" bestFit="1" customWidth="1"/>
    <col min="3" max="3" width="47.25" style="478" bestFit="1" customWidth="1"/>
    <col min="4" max="4" width="19.875" style="477" bestFit="1" customWidth="1"/>
    <col min="5" max="5" width="18.75" style="477" bestFit="1" customWidth="1"/>
    <col min="6" max="6" width="19.875" style="477" bestFit="1" customWidth="1"/>
    <col min="7" max="7" width="18.5" style="476" customWidth="1"/>
    <col min="8" max="8" width="21.125" style="477" customWidth="1"/>
    <col min="9" max="9" width="21.75" style="477" customWidth="1"/>
    <col min="10" max="12" width="18.25" style="477" customWidth="1"/>
    <col min="13" max="13" width="18.25" style="544" customWidth="1"/>
    <col min="14" max="16384" width="9" style="478"/>
  </cols>
  <sheetData>
    <row r="1" spans="1:13" s="454" customFormat="1" ht="16.5" thickBot="1" x14ac:dyDescent="0.3">
      <c r="B1" s="455" t="s">
        <v>3717</v>
      </c>
      <c r="C1" s="456" t="s">
        <v>3718</v>
      </c>
      <c r="D1" s="457">
        <v>10301166000</v>
      </c>
      <c r="E1" s="457"/>
      <c r="F1" s="457">
        <v>10301166000</v>
      </c>
      <c r="G1" s="458">
        <f>SUM(G3:G1999)</f>
        <v>5491837767.5200005</v>
      </c>
      <c r="H1" s="459">
        <v>992045255.51999998</v>
      </c>
      <c r="I1" s="460">
        <f>+G1-H1</f>
        <v>4499792512</v>
      </c>
      <c r="J1" s="457"/>
      <c r="K1" s="457"/>
      <c r="L1" s="457"/>
      <c r="M1" s="541"/>
    </row>
    <row r="2" spans="1:13" s="461" customFormat="1" ht="31.5" x14ac:dyDescent="0.25">
      <c r="B2" s="462"/>
      <c r="C2" s="463" t="s">
        <v>3719</v>
      </c>
      <c r="D2" s="464" t="s">
        <v>3720</v>
      </c>
      <c r="E2" s="464" t="s">
        <v>7922</v>
      </c>
      <c r="F2" s="464" t="s">
        <v>3721</v>
      </c>
      <c r="G2" s="465" t="s">
        <v>4991</v>
      </c>
      <c r="H2" s="466" t="s">
        <v>8</v>
      </c>
      <c r="I2" s="466"/>
      <c r="J2" s="466"/>
      <c r="K2" s="466" t="s">
        <v>3722</v>
      </c>
      <c r="L2" s="466"/>
      <c r="M2" s="542"/>
    </row>
    <row r="3" spans="1:13" s="467" customFormat="1" x14ac:dyDescent="0.25">
      <c r="B3" s="468"/>
      <c r="C3" s="469" t="s">
        <v>4002</v>
      </c>
      <c r="D3" s="470"/>
      <c r="E3" s="470"/>
      <c r="F3" s="470"/>
      <c r="G3" s="465"/>
      <c r="H3" s="471"/>
      <c r="I3" s="471"/>
      <c r="J3" s="471"/>
      <c r="K3" s="471"/>
      <c r="L3" s="471"/>
      <c r="M3" s="543"/>
    </row>
    <row r="4" spans="1:13" x14ac:dyDescent="0.25">
      <c r="A4" s="472">
        <v>1</v>
      </c>
      <c r="B4" s="473">
        <v>62504035380017</v>
      </c>
      <c r="C4" s="474" t="s">
        <v>1599</v>
      </c>
      <c r="D4" s="475"/>
      <c r="E4" s="475"/>
      <c r="F4" s="475"/>
      <c r="K4" s="477">
        <v>-9000000</v>
      </c>
      <c r="L4" s="477">
        <f t="shared" ref="L4:L16" si="0">K4-G4</f>
        <v>-9000000</v>
      </c>
      <c r="M4" s="544" t="s">
        <v>3723</v>
      </c>
    </row>
    <row r="5" spans="1:13" x14ac:dyDescent="0.25">
      <c r="A5" s="472">
        <v>2</v>
      </c>
      <c r="B5" s="473">
        <v>61710055260072</v>
      </c>
      <c r="C5" s="474" t="s">
        <v>2305</v>
      </c>
      <c r="D5" s="475"/>
      <c r="E5" s="475"/>
      <c r="F5" s="475"/>
      <c r="G5" s="476">
        <v>-7500000</v>
      </c>
      <c r="K5" s="477">
        <v>-7500000</v>
      </c>
      <c r="L5" s="477">
        <f t="shared" si="0"/>
        <v>0</v>
      </c>
    </row>
    <row r="6" spans="1:13" x14ac:dyDescent="0.25">
      <c r="A6" s="472">
        <v>215</v>
      </c>
      <c r="B6" s="473">
        <v>31302951000017</v>
      </c>
      <c r="C6" s="474" t="s">
        <v>1712</v>
      </c>
      <c r="D6" s="475"/>
      <c r="E6" s="475"/>
      <c r="F6" s="475"/>
      <c r="G6" s="476">
        <v>-6000000</v>
      </c>
      <c r="J6" s="479">
        <v>44904</v>
      </c>
      <c r="K6" s="477">
        <v>-6000000</v>
      </c>
      <c r="L6" s="477">
        <f t="shared" si="0"/>
        <v>0</v>
      </c>
    </row>
    <row r="7" spans="1:13" x14ac:dyDescent="0.25">
      <c r="A7" s="472">
        <v>189</v>
      </c>
      <c r="B7" s="473">
        <v>40710995260027</v>
      </c>
      <c r="C7" s="474" t="s">
        <v>1650</v>
      </c>
      <c r="D7" s="475"/>
      <c r="E7" s="475"/>
      <c r="F7" s="475"/>
      <c r="G7" s="476">
        <v>-6000000</v>
      </c>
      <c r="J7" s="479">
        <v>44904</v>
      </c>
      <c r="K7" s="480">
        <v>-6000000</v>
      </c>
      <c r="L7" s="477">
        <f t="shared" si="0"/>
        <v>0</v>
      </c>
    </row>
    <row r="8" spans="1:13" x14ac:dyDescent="0.25">
      <c r="A8" s="472">
        <v>270</v>
      </c>
      <c r="B8" s="473">
        <v>32206975350046</v>
      </c>
      <c r="C8" s="474" t="s">
        <v>1797</v>
      </c>
      <c r="D8" s="475"/>
      <c r="E8" s="475"/>
      <c r="F8" s="475"/>
      <c r="G8" s="476">
        <v>-7500000</v>
      </c>
      <c r="J8" s="479">
        <v>44869</v>
      </c>
      <c r="K8" s="477">
        <v>-7500000</v>
      </c>
      <c r="L8" s="477">
        <f t="shared" si="0"/>
        <v>0</v>
      </c>
    </row>
    <row r="9" spans="1:13" x14ac:dyDescent="0.25">
      <c r="A9" s="472">
        <v>127</v>
      </c>
      <c r="B9" s="473">
        <v>61704055260046</v>
      </c>
      <c r="C9" s="474" t="s">
        <v>1565</v>
      </c>
      <c r="D9" s="475"/>
      <c r="E9" s="475"/>
      <c r="F9" s="475"/>
      <c r="G9" s="476">
        <v>-7500000</v>
      </c>
      <c r="J9" s="479">
        <v>44868</v>
      </c>
      <c r="K9" s="480">
        <v>-7500000</v>
      </c>
      <c r="L9" s="477">
        <f t="shared" si="0"/>
        <v>0</v>
      </c>
    </row>
    <row r="10" spans="1:13" x14ac:dyDescent="0.25">
      <c r="A10" s="472">
        <v>856</v>
      </c>
      <c r="B10" s="473">
        <v>30606871050093</v>
      </c>
      <c r="C10" s="474" t="s">
        <v>2206</v>
      </c>
      <c r="D10" s="475"/>
      <c r="E10" s="475"/>
      <c r="F10" s="475"/>
      <c r="G10" s="476">
        <v>-18000000</v>
      </c>
      <c r="H10" s="479"/>
      <c r="K10" s="477">
        <v>-18000000</v>
      </c>
      <c r="L10" s="477">
        <f t="shared" si="0"/>
        <v>0</v>
      </c>
    </row>
    <row r="11" spans="1:13" x14ac:dyDescent="0.25">
      <c r="A11" s="472">
        <v>857</v>
      </c>
      <c r="B11" s="473">
        <v>61011035300011</v>
      </c>
      <c r="C11" s="474" t="s">
        <v>2291</v>
      </c>
      <c r="D11" s="475"/>
      <c r="E11" s="475"/>
      <c r="F11" s="475"/>
      <c r="G11" s="476">
        <v>-1084000</v>
      </c>
      <c r="H11" s="479"/>
      <c r="K11" s="477">
        <v>-1084000</v>
      </c>
      <c r="L11" s="477">
        <f t="shared" si="0"/>
        <v>0</v>
      </c>
    </row>
    <row r="12" spans="1:13" x14ac:dyDescent="0.25">
      <c r="A12" s="472">
        <v>302</v>
      </c>
      <c r="B12" s="473">
        <v>40903951140033</v>
      </c>
      <c r="C12" s="474" t="s">
        <v>1839</v>
      </c>
      <c r="D12" s="475"/>
      <c r="E12" s="475"/>
      <c r="F12" s="475"/>
      <c r="G12" s="476">
        <v>-9000000</v>
      </c>
      <c r="K12" s="477">
        <v>-9000000</v>
      </c>
      <c r="L12" s="477">
        <f t="shared" si="0"/>
        <v>0</v>
      </c>
    </row>
    <row r="13" spans="1:13" x14ac:dyDescent="0.25">
      <c r="A13" s="472">
        <v>800</v>
      </c>
      <c r="B13" s="473">
        <v>42301901140070</v>
      </c>
      <c r="C13" s="474" t="s">
        <v>1383</v>
      </c>
      <c r="D13" s="475"/>
      <c r="E13" s="475"/>
      <c r="F13" s="475"/>
      <c r="G13" s="476">
        <v>-9166666.6699999999</v>
      </c>
      <c r="H13" s="479">
        <v>44967</v>
      </c>
      <c r="K13" s="477">
        <v>-9166666.6699999999</v>
      </c>
      <c r="L13" s="477">
        <f t="shared" si="0"/>
        <v>0</v>
      </c>
    </row>
    <row r="14" spans="1:13" x14ac:dyDescent="0.25">
      <c r="A14" s="472">
        <v>803</v>
      </c>
      <c r="B14" s="473">
        <v>40905841140024</v>
      </c>
      <c r="C14" s="474" t="s">
        <v>2112</v>
      </c>
      <c r="D14" s="475"/>
      <c r="E14" s="475"/>
      <c r="F14" s="475"/>
      <c r="G14" s="476">
        <v>-4583333.33</v>
      </c>
      <c r="H14" s="479">
        <v>44967</v>
      </c>
      <c r="K14" s="477">
        <v>-4583333.33</v>
      </c>
      <c r="L14" s="477">
        <f t="shared" si="0"/>
        <v>0</v>
      </c>
    </row>
    <row r="15" spans="1:13" x14ac:dyDescent="0.25">
      <c r="A15" s="472">
        <v>646</v>
      </c>
      <c r="B15" s="473">
        <v>42312891080048</v>
      </c>
      <c r="C15" s="474" t="s">
        <v>3724</v>
      </c>
      <c r="D15" s="475"/>
      <c r="E15" s="475"/>
      <c r="F15" s="475"/>
      <c r="G15" s="476">
        <v>-18000000</v>
      </c>
      <c r="H15" s="479" t="s">
        <v>3725</v>
      </c>
      <c r="K15" s="477">
        <v>27000000</v>
      </c>
      <c r="L15" s="477">
        <f t="shared" si="0"/>
        <v>45000000</v>
      </c>
    </row>
    <row r="16" spans="1:13" x14ac:dyDescent="0.25">
      <c r="A16" s="472">
        <v>646</v>
      </c>
      <c r="B16" s="473">
        <v>41002985350036</v>
      </c>
      <c r="C16" s="474" t="s">
        <v>1934</v>
      </c>
      <c r="D16" s="475"/>
      <c r="E16" s="475"/>
      <c r="F16" s="475"/>
      <c r="G16" s="476">
        <v>-15000000</v>
      </c>
      <c r="H16" s="479" t="s">
        <v>3725</v>
      </c>
      <c r="K16" s="477">
        <v>27000000</v>
      </c>
      <c r="L16" s="477">
        <f t="shared" si="0"/>
        <v>42000000</v>
      </c>
    </row>
    <row r="17" spans="1:13" x14ac:dyDescent="0.25">
      <c r="A17" s="472">
        <v>297</v>
      </c>
      <c r="B17" s="473">
        <v>61607040005005</v>
      </c>
      <c r="C17" s="474" t="s">
        <v>1833</v>
      </c>
      <c r="D17" s="475"/>
      <c r="E17" s="475"/>
      <c r="F17" s="475"/>
      <c r="G17" s="476">
        <v>-500000</v>
      </c>
      <c r="H17" s="479" t="s">
        <v>4326</v>
      </c>
    </row>
    <row r="18" spans="1:13" x14ac:dyDescent="0.25">
      <c r="A18" s="472"/>
      <c r="B18" s="473">
        <v>62509055340025</v>
      </c>
      <c r="C18" s="474" t="s">
        <v>2337</v>
      </c>
      <c r="D18" s="475"/>
      <c r="E18" s="475"/>
      <c r="F18" s="475"/>
      <c r="G18" s="476">
        <v>-1000000</v>
      </c>
      <c r="H18" s="479" t="s">
        <v>3726</v>
      </c>
    </row>
    <row r="19" spans="1:13" s="481" customFormat="1" x14ac:dyDescent="0.25">
      <c r="B19" s="482"/>
      <c r="C19" s="483" t="s">
        <v>4003</v>
      </c>
      <c r="D19" s="484"/>
      <c r="E19" s="484">
        <f>SUM(E20:E1013)</f>
        <v>8474000000</v>
      </c>
      <c r="F19" s="484"/>
      <c r="G19" s="476"/>
      <c r="H19" s="485"/>
      <c r="I19" s="484"/>
      <c r="J19" s="484"/>
      <c r="K19" s="484"/>
      <c r="L19" s="484"/>
      <c r="M19" s="545"/>
    </row>
    <row r="20" spans="1:13" s="477" customFormat="1" x14ac:dyDescent="0.25">
      <c r="A20" s="478">
        <v>3</v>
      </c>
      <c r="B20" s="486">
        <v>32312956800041</v>
      </c>
      <c r="C20" s="487" t="s">
        <v>1330</v>
      </c>
      <c r="D20" s="477">
        <v>18000000</v>
      </c>
      <c r="E20" s="477">
        <v>12000000</v>
      </c>
      <c r="F20" s="477">
        <f>SUM(D20:E20)</f>
        <v>30000000</v>
      </c>
      <c r="G20" s="476">
        <f>SUMIF('Inc base'!C:C,'BR 3'!B20,'Inc base'!G:G)-F20</f>
        <v>12000000</v>
      </c>
      <c r="I20" s="477">
        <f>F20-D20</f>
        <v>12000000</v>
      </c>
      <c r="K20" s="477">
        <v>9000000</v>
      </c>
      <c r="L20" s="477">
        <f t="shared" ref="L20:L51" si="1">K20-G20</f>
        <v>-3000000</v>
      </c>
      <c r="M20" s="544"/>
    </row>
    <row r="21" spans="1:13" s="477" customFormat="1" x14ac:dyDescent="0.25">
      <c r="A21" s="478">
        <v>4</v>
      </c>
      <c r="B21" s="486">
        <v>40605911110082</v>
      </c>
      <c r="C21" s="487" t="s">
        <v>1332</v>
      </c>
      <c r="D21" s="477">
        <v>18000000</v>
      </c>
      <c r="E21" s="477">
        <v>12000000</v>
      </c>
      <c r="F21" s="477">
        <f t="shared" ref="F21:F84" si="2">SUM(D21:E21)</f>
        <v>30000000</v>
      </c>
      <c r="G21" s="476">
        <f>SUMIF('Inc base'!C:C,'BR 3'!B21,'Inc base'!G:G)-F21</f>
        <v>12000000</v>
      </c>
      <c r="I21" s="477">
        <f t="shared" ref="I21:I84" si="3">F21-D21</f>
        <v>12000000</v>
      </c>
      <c r="K21" s="477">
        <v>18000000</v>
      </c>
      <c r="L21" s="477">
        <f t="shared" si="1"/>
        <v>6000000</v>
      </c>
      <c r="M21" s="544"/>
    </row>
    <row r="22" spans="1:13" s="477" customFormat="1" x14ac:dyDescent="0.25">
      <c r="A22" s="478">
        <v>5</v>
      </c>
      <c r="B22" s="486">
        <v>61206045310039</v>
      </c>
      <c r="C22" s="487" t="s">
        <v>3727</v>
      </c>
      <c r="D22" s="477">
        <v>0</v>
      </c>
      <c r="E22" s="477">
        <v>0</v>
      </c>
      <c r="F22" s="477">
        <f t="shared" si="2"/>
        <v>0</v>
      </c>
      <c r="G22" s="476">
        <f>SUMIF('Inc base'!C:C,'BR 3'!B22,'Inc base'!G:G)-F22</f>
        <v>0</v>
      </c>
      <c r="I22" s="477">
        <f t="shared" si="3"/>
        <v>0</v>
      </c>
      <c r="K22" s="477">
        <v>0</v>
      </c>
      <c r="L22" s="477">
        <f t="shared" si="1"/>
        <v>0</v>
      </c>
      <c r="M22" s="544"/>
    </row>
    <row r="23" spans="1:13" s="477" customFormat="1" x14ac:dyDescent="0.25">
      <c r="A23" s="478">
        <v>6</v>
      </c>
      <c r="B23" s="486">
        <v>61107035310089</v>
      </c>
      <c r="C23" s="487" t="s">
        <v>3728</v>
      </c>
      <c r="D23" s="477">
        <v>0</v>
      </c>
      <c r="E23" s="477">
        <v>0</v>
      </c>
      <c r="F23" s="477">
        <f t="shared" si="2"/>
        <v>0</v>
      </c>
      <c r="G23" s="476">
        <f>SUMIF('Inc base'!C:C,'BR 3'!B23,'Inc base'!G:G)-F23</f>
        <v>0</v>
      </c>
      <c r="I23" s="477">
        <f t="shared" si="3"/>
        <v>0</v>
      </c>
      <c r="K23" s="477">
        <v>0</v>
      </c>
      <c r="L23" s="477">
        <f t="shared" si="1"/>
        <v>0</v>
      </c>
      <c r="M23" s="544"/>
    </row>
    <row r="24" spans="1:13" s="477" customFormat="1" x14ac:dyDescent="0.25">
      <c r="A24" s="478">
        <v>7</v>
      </c>
      <c r="B24" s="486">
        <v>31310995360013</v>
      </c>
      <c r="C24" s="487" t="s">
        <v>1340</v>
      </c>
      <c r="D24" s="477">
        <v>18000000</v>
      </c>
      <c r="E24" s="477">
        <v>12000000</v>
      </c>
      <c r="F24" s="477">
        <f t="shared" si="2"/>
        <v>30000000</v>
      </c>
      <c r="G24" s="476">
        <f>SUMIF('Inc base'!C:C,'BR 3'!B24,'Inc base'!G:G)-F24</f>
        <v>9000000</v>
      </c>
      <c r="I24" s="477">
        <f t="shared" si="3"/>
        <v>12000000</v>
      </c>
      <c r="K24" s="477">
        <v>14000000</v>
      </c>
      <c r="L24" s="477">
        <f t="shared" si="1"/>
        <v>5000000</v>
      </c>
      <c r="M24" s="544"/>
    </row>
    <row r="25" spans="1:13" s="477" customFormat="1" x14ac:dyDescent="0.25">
      <c r="A25" s="478">
        <v>8</v>
      </c>
      <c r="B25" s="486">
        <v>61007045780040</v>
      </c>
      <c r="C25" s="487" t="s">
        <v>3729</v>
      </c>
      <c r="D25" s="477">
        <v>0</v>
      </c>
      <c r="E25" s="477">
        <v>0</v>
      </c>
      <c r="F25" s="477">
        <f t="shared" si="2"/>
        <v>0</v>
      </c>
      <c r="G25" s="476">
        <f>SUMIF('Inc base'!C:C,'BR 3'!B25,'Inc base'!G:G)-F25</f>
        <v>0</v>
      </c>
      <c r="I25" s="477">
        <f t="shared" si="3"/>
        <v>0</v>
      </c>
      <c r="K25" s="477">
        <v>0</v>
      </c>
      <c r="L25" s="477">
        <f t="shared" si="1"/>
        <v>0</v>
      </c>
      <c r="M25" s="544"/>
    </row>
    <row r="26" spans="1:13" s="477" customFormat="1" x14ac:dyDescent="0.25">
      <c r="A26" s="478">
        <v>9</v>
      </c>
      <c r="B26" s="486">
        <v>61402055330023</v>
      </c>
      <c r="C26" s="487" t="s">
        <v>1345</v>
      </c>
      <c r="D26" s="477">
        <v>15000000</v>
      </c>
      <c r="E26" s="477">
        <v>15000000</v>
      </c>
      <c r="F26" s="477">
        <f t="shared" si="2"/>
        <v>30000000</v>
      </c>
      <c r="G26" s="476">
        <f>SUMIF('Inc base'!C:C,'BR 3'!B26,'Inc base'!G:G)-F26</f>
        <v>7548720</v>
      </c>
      <c r="I26" s="477">
        <f t="shared" si="3"/>
        <v>15000000</v>
      </c>
      <c r="K26" s="477">
        <v>15000000</v>
      </c>
      <c r="L26" s="477">
        <f t="shared" si="1"/>
        <v>7451280</v>
      </c>
      <c r="M26" s="544"/>
    </row>
    <row r="27" spans="1:13" s="477" customFormat="1" x14ac:dyDescent="0.25">
      <c r="A27" s="478">
        <v>10</v>
      </c>
      <c r="B27" s="486">
        <v>60409045360049</v>
      </c>
      <c r="C27" s="487" t="s">
        <v>1346</v>
      </c>
      <c r="D27" s="477">
        <v>15000000</v>
      </c>
      <c r="E27" s="477">
        <v>15000000</v>
      </c>
      <c r="F27" s="477">
        <f t="shared" si="2"/>
        <v>30000000</v>
      </c>
      <c r="G27" s="476">
        <f>SUMIF('Inc base'!C:C,'BR 3'!B27,'Inc base'!G:G)-F27</f>
        <v>7760000</v>
      </c>
      <c r="I27" s="477">
        <f t="shared" si="3"/>
        <v>15000000</v>
      </c>
      <c r="K27" s="477">
        <v>7500000</v>
      </c>
      <c r="L27" s="477">
        <f t="shared" si="1"/>
        <v>-260000</v>
      </c>
      <c r="M27" s="544"/>
    </row>
    <row r="28" spans="1:13" s="477" customFormat="1" x14ac:dyDescent="0.25">
      <c r="A28" s="478">
        <v>11</v>
      </c>
      <c r="B28" s="486">
        <v>62407045330017</v>
      </c>
      <c r="C28" s="487" t="s">
        <v>3730</v>
      </c>
      <c r="D28" s="477">
        <v>0</v>
      </c>
      <c r="E28" s="477">
        <v>0</v>
      </c>
      <c r="F28" s="477">
        <f t="shared" si="2"/>
        <v>0</v>
      </c>
      <c r="G28" s="476">
        <f>SUMIF('Inc base'!C:C,'BR 3'!B28,'Inc base'!G:G)-F28</f>
        <v>0</v>
      </c>
      <c r="I28" s="477">
        <f t="shared" si="3"/>
        <v>0</v>
      </c>
      <c r="K28" s="477">
        <v>0</v>
      </c>
      <c r="L28" s="477">
        <f t="shared" si="1"/>
        <v>0</v>
      </c>
      <c r="M28" s="544"/>
    </row>
    <row r="29" spans="1:13" s="477" customFormat="1" x14ac:dyDescent="0.25">
      <c r="A29" s="478">
        <v>12</v>
      </c>
      <c r="B29" s="486">
        <v>62705045300020</v>
      </c>
      <c r="C29" s="487" t="s">
        <v>3731</v>
      </c>
      <c r="D29" s="477">
        <v>0</v>
      </c>
      <c r="E29" s="477">
        <v>0</v>
      </c>
      <c r="F29" s="477">
        <f t="shared" si="2"/>
        <v>0</v>
      </c>
      <c r="G29" s="476">
        <f>SUMIF('Inc base'!C:C,'BR 3'!B29,'Inc base'!G:G)-F29</f>
        <v>0</v>
      </c>
      <c r="I29" s="477">
        <f t="shared" si="3"/>
        <v>0</v>
      </c>
      <c r="K29" s="477">
        <v>0</v>
      </c>
      <c r="L29" s="477">
        <f t="shared" si="1"/>
        <v>0</v>
      </c>
      <c r="M29" s="544"/>
    </row>
    <row r="30" spans="1:13" s="477" customFormat="1" x14ac:dyDescent="0.25">
      <c r="A30" s="478">
        <v>13</v>
      </c>
      <c r="B30" s="486">
        <v>61405055260039</v>
      </c>
      <c r="C30" s="487" t="s">
        <v>1353</v>
      </c>
      <c r="D30" s="477">
        <v>15000000</v>
      </c>
      <c r="E30" s="477">
        <v>0</v>
      </c>
      <c r="F30" s="477">
        <f t="shared" si="2"/>
        <v>15000000</v>
      </c>
      <c r="G30" s="476">
        <f>SUMIF('Inc base'!C:C,'BR 3'!B30,'Inc base'!G:G)-F30</f>
        <v>0</v>
      </c>
      <c r="I30" s="477">
        <f t="shared" si="3"/>
        <v>0</v>
      </c>
      <c r="K30" s="477">
        <v>15000000</v>
      </c>
      <c r="L30" s="477">
        <f t="shared" si="1"/>
        <v>15000000</v>
      </c>
      <c r="M30" s="544"/>
    </row>
    <row r="31" spans="1:13" s="477" customFormat="1" x14ac:dyDescent="0.25">
      <c r="A31" s="478">
        <v>14</v>
      </c>
      <c r="B31" s="486">
        <v>62108055310096</v>
      </c>
      <c r="C31" s="487" t="s">
        <v>3732</v>
      </c>
      <c r="D31" s="475">
        <v>15000000</v>
      </c>
      <c r="E31" s="477">
        <v>15000000</v>
      </c>
      <c r="F31" s="477">
        <f t="shared" si="2"/>
        <v>30000000</v>
      </c>
      <c r="G31" s="476">
        <f>SUMIF('Inc base'!C:C,'BR 3'!B31,'Inc base'!G:G)-F31</f>
        <v>15000000</v>
      </c>
      <c r="I31" s="477">
        <f t="shared" si="3"/>
        <v>15000000</v>
      </c>
      <c r="K31" s="477">
        <v>0</v>
      </c>
      <c r="L31" s="477">
        <f t="shared" si="1"/>
        <v>-15000000</v>
      </c>
      <c r="M31" s="544"/>
    </row>
    <row r="32" spans="1:13" s="477" customFormat="1" x14ac:dyDescent="0.25">
      <c r="A32" s="478">
        <v>15</v>
      </c>
      <c r="B32" s="486">
        <v>62806045310052</v>
      </c>
      <c r="C32" s="487" t="s">
        <v>3733</v>
      </c>
      <c r="D32" s="475">
        <v>15000000</v>
      </c>
      <c r="E32" s="477">
        <v>15000000</v>
      </c>
      <c r="F32" s="477">
        <f t="shared" si="2"/>
        <v>30000000</v>
      </c>
      <c r="G32" s="476">
        <f>SUMIF('Inc base'!C:C,'BR 3'!B32,'Inc base'!G:G)-F32</f>
        <v>15000000</v>
      </c>
      <c r="I32" s="477">
        <f t="shared" si="3"/>
        <v>15000000</v>
      </c>
      <c r="K32" s="477">
        <v>0</v>
      </c>
      <c r="L32" s="477">
        <f t="shared" si="1"/>
        <v>-15000000</v>
      </c>
      <c r="M32" s="544"/>
    </row>
    <row r="33" spans="1:13" s="477" customFormat="1" x14ac:dyDescent="0.25">
      <c r="A33" s="478">
        <v>16</v>
      </c>
      <c r="B33" s="486">
        <v>60108045380030</v>
      </c>
      <c r="C33" s="487" t="s">
        <v>1363</v>
      </c>
      <c r="D33" s="477">
        <v>15000000</v>
      </c>
      <c r="E33" s="477">
        <v>0</v>
      </c>
      <c r="F33" s="477">
        <f t="shared" si="2"/>
        <v>15000000</v>
      </c>
      <c r="G33" s="476">
        <f>SUMIF('Inc base'!C:C,'BR 3'!B33,'Inc base'!G:G)-F33</f>
        <v>0</v>
      </c>
      <c r="I33" s="477">
        <f t="shared" si="3"/>
        <v>0</v>
      </c>
      <c r="K33" s="477">
        <v>15000000</v>
      </c>
      <c r="L33" s="477">
        <f t="shared" si="1"/>
        <v>15000000</v>
      </c>
      <c r="M33" s="544"/>
    </row>
    <row r="34" spans="1:13" s="477" customFormat="1" x14ac:dyDescent="0.25">
      <c r="A34" s="478">
        <v>17</v>
      </c>
      <c r="B34" s="486">
        <v>61509035280056</v>
      </c>
      <c r="C34" s="487" t="s">
        <v>1366</v>
      </c>
      <c r="D34" s="477">
        <v>15000000</v>
      </c>
      <c r="E34" s="477">
        <v>12000000</v>
      </c>
      <c r="F34" s="477">
        <f t="shared" si="2"/>
        <v>27000000</v>
      </c>
      <c r="G34" s="476">
        <f>SUMIF('Inc base'!C:C,'BR 3'!B34,'Inc base'!G:G)-F34</f>
        <v>3000000</v>
      </c>
      <c r="I34" s="477">
        <f t="shared" si="3"/>
        <v>12000000</v>
      </c>
      <c r="K34" s="477">
        <v>15000000</v>
      </c>
      <c r="L34" s="477">
        <f t="shared" si="1"/>
        <v>12000000</v>
      </c>
      <c r="M34" s="544"/>
    </row>
    <row r="35" spans="1:13" s="477" customFormat="1" x14ac:dyDescent="0.25">
      <c r="A35" s="478">
        <v>18</v>
      </c>
      <c r="B35" s="486">
        <v>53011035280022</v>
      </c>
      <c r="C35" s="487" t="s">
        <v>1368</v>
      </c>
      <c r="D35" s="477">
        <v>15000000</v>
      </c>
      <c r="E35" s="477">
        <v>12000000</v>
      </c>
      <c r="F35" s="477">
        <f t="shared" si="2"/>
        <v>27000000</v>
      </c>
      <c r="G35" s="476">
        <f>SUMIF('Inc base'!C:C,'BR 3'!B35,'Inc base'!G:G)-F35</f>
        <v>4000000</v>
      </c>
      <c r="I35" s="477">
        <f t="shared" si="3"/>
        <v>12000000</v>
      </c>
      <c r="K35" s="477">
        <v>0</v>
      </c>
      <c r="L35" s="477">
        <f t="shared" si="1"/>
        <v>-4000000</v>
      </c>
      <c r="M35" s="544"/>
    </row>
    <row r="36" spans="1:13" s="477" customFormat="1" x14ac:dyDescent="0.25">
      <c r="A36" s="478">
        <v>19</v>
      </c>
      <c r="B36" s="486">
        <v>42312965330031</v>
      </c>
      <c r="C36" s="487" t="s">
        <v>1369</v>
      </c>
      <c r="D36" s="477">
        <v>18000000</v>
      </c>
      <c r="E36" s="477">
        <v>12000000</v>
      </c>
      <c r="F36" s="477">
        <f t="shared" si="2"/>
        <v>30000000</v>
      </c>
      <c r="G36" s="476">
        <f>SUMIF('Inc base'!C:C,'BR 3'!B36,'Inc base'!G:G)-F36</f>
        <v>12000000</v>
      </c>
      <c r="I36" s="477">
        <f t="shared" si="3"/>
        <v>12000000</v>
      </c>
      <c r="K36" s="477">
        <v>18000000</v>
      </c>
      <c r="L36" s="477">
        <f t="shared" si="1"/>
        <v>6000000</v>
      </c>
      <c r="M36" s="544"/>
    </row>
    <row r="37" spans="1:13" s="477" customFormat="1" x14ac:dyDescent="0.25">
      <c r="A37" s="478">
        <v>20</v>
      </c>
      <c r="B37" s="486">
        <v>62301055260015</v>
      </c>
      <c r="C37" s="487" t="s">
        <v>3734</v>
      </c>
      <c r="D37" s="477">
        <v>0</v>
      </c>
      <c r="E37" s="477">
        <v>0</v>
      </c>
      <c r="F37" s="477">
        <f t="shared" si="2"/>
        <v>0</v>
      </c>
      <c r="G37" s="476">
        <f>SUMIF('Inc base'!C:C,'BR 3'!B37,'Inc base'!G:G)-F37</f>
        <v>0</v>
      </c>
      <c r="I37" s="477">
        <f t="shared" si="3"/>
        <v>0</v>
      </c>
      <c r="K37" s="477">
        <v>0</v>
      </c>
      <c r="L37" s="477">
        <f t="shared" si="1"/>
        <v>0</v>
      </c>
      <c r="M37" s="544"/>
    </row>
    <row r="38" spans="1:13" s="477" customFormat="1" x14ac:dyDescent="0.25">
      <c r="A38" s="478">
        <v>21</v>
      </c>
      <c r="B38" s="486">
        <v>41706901060101</v>
      </c>
      <c r="C38" s="487" t="s">
        <v>3735</v>
      </c>
      <c r="D38" s="477">
        <v>0</v>
      </c>
      <c r="E38" s="477">
        <v>0</v>
      </c>
      <c r="F38" s="477">
        <f t="shared" si="2"/>
        <v>0</v>
      </c>
      <c r="G38" s="476">
        <f>SUMIF('Inc base'!C:C,'BR 3'!B38,'Inc base'!G:G)-F38</f>
        <v>0</v>
      </c>
      <c r="I38" s="477">
        <f t="shared" si="3"/>
        <v>0</v>
      </c>
      <c r="K38" s="477">
        <v>0</v>
      </c>
      <c r="L38" s="477">
        <f t="shared" si="1"/>
        <v>0</v>
      </c>
      <c r="M38" s="544"/>
    </row>
    <row r="39" spans="1:13" s="477" customFormat="1" x14ac:dyDescent="0.25">
      <c r="A39" s="478">
        <v>22</v>
      </c>
      <c r="B39" s="486">
        <v>62903045280014</v>
      </c>
      <c r="C39" s="487" t="s">
        <v>1373</v>
      </c>
      <c r="D39" s="477">
        <v>15000000</v>
      </c>
      <c r="E39" s="477">
        <v>0</v>
      </c>
      <c r="F39" s="477">
        <f t="shared" si="2"/>
        <v>15000000</v>
      </c>
      <c r="G39" s="476">
        <f>SUMIF('Inc base'!C:C,'BR 3'!B39,'Inc base'!G:G)-F39</f>
        <v>0</v>
      </c>
      <c r="I39" s="477">
        <f t="shared" si="3"/>
        <v>0</v>
      </c>
      <c r="K39" s="477">
        <v>15000000</v>
      </c>
      <c r="L39" s="477">
        <f t="shared" si="1"/>
        <v>15000000</v>
      </c>
      <c r="M39" s="544"/>
    </row>
    <row r="40" spans="1:13" s="477" customFormat="1" x14ac:dyDescent="0.25">
      <c r="A40" s="478">
        <v>23</v>
      </c>
      <c r="B40" s="486">
        <v>43107922360010</v>
      </c>
      <c r="C40" s="487" t="s">
        <v>1374</v>
      </c>
      <c r="D40" s="477">
        <v>18000000</v>
      </c>
      <c r="E40" s="477">
        <v>12000000</v>
      </c>
      <c r="F40" s="477">
        <f t="shared" si="2"/>
        <v>30000000</v>
      </c>
      <c r="G40" s="476">
        <f>SUMIF('Inc base'!C:C,'BR 3'!B40,'Inc base'!G:G)-F40</f>
        <v>12000000</v>
      </c>
      <c r="I40" s="477">
        <f t="shared" si="3"/>
        <v>12000000</v>
      </c>
      <c r="K40" s="477">
        <v>18000000</v>
      </c>
      <c r="L40" s="477">
        <f t="shared" si="1"/>
        <v>6000000</v>
      </c>
      <c r="M40" s="544"/>
    </row>
    <row r="41" spans="1:13" s="477" customFormat="1" x14ac:dyDescent="0.25">
      <c r="A41" s="478">
        <v>24</v>
      </c>
      <c r="B41" s="486">
        <v>62004045310041</v>
      </c>
      <c r="C41" s="487" t="s">
        <v>1384</v>
      </c>
      <c r="D41" s="477">
        <v>18000000</v>
      </c>
      <c r="E41" s="477">
        <v>12000000</v>
      </c>
      <c r="F41" s="477">
        <f t="shared" si="2"/>
        <v>30000000</v>
      </c>
      <c r="G41" s="476">
        <f>SUMIF('Inc base'!C:C,'BR 3'!B41,'Inc base'!G:G)-F41</f>
        <v>5500000</v>
      </c>
      <c r="I41" s="477">
        <f t="shared" si="3"/>
        <v>12000000</v>
      </c>
      <c r="K41" s="477">
        <v>18000000</v>
      </c>
      <c r="L41" s="477">
        <f t="shared" si="1"/>
        <v>12500000</v>
      </c>
      <c r="M41" s="544"/>
    </row>
    <row r="42" spans="1:13" s="477" customFormat="1" x14ac:dyDescent="0.25">
      <c r="A42" s="478">
        <v>25</v>
      </c>
      <c r="B42" s="486">
        <v>32207995330018</v>
      </c>
      <c r="C42" s="487" t="s">
        <v>3736</v>
      </c>
      <c r="D42" s="477">
        <v>0</v>
      </c>
      <c r="E42" s="477">
        <v>0</v>
      </c>
      <c r="F42" s="477">
        <f t="shared" si="2"/>
        <v>0</v>
      </c>
      <c r="G42" s="476">
        <f>SUMIF('Inc base'!C:C,'BR 3'!B42,'Inc base'!G:G)-F42</f>
        <v>0</v>
      </c>
      <c r="I42" s="477">
        <f t="shared" si="3"/>
        <v>0</v>
      </c>
      <c r="K42" s="477">
        <v>0</v>
      </c>
      <c r="L42" s="477">
        <f t="shared" si="1"/>
        <v>0</v>
      </c>
      <c r="M42" s="544"/>
    </row>
    <row r="43" spans="1:13" s="477" customFormat="1" x14ac:dyDescent="0.25">
      <c r="A43" s="478">
        <v>26</v>
      </c>
      <c r="B43" s="486">
        <v>50811015330030</v>
      </c>
      <c r="C43" s="487" t="s">
        <v>3737</v>
      </c>
      <c r="D43" s="477">
        <v>0</v>
      </c>
      <c r="E43" s="477">
        <v>0</v>
      </c>
      <c r="F43" s="477">
        <f t="shared" si="2"/>
        <v>0</v>
      </c>
      <c r="G43" s="476">
        <f>SUMIF('Inc base'!C:C,'BR 3'!B43,'Inc base'!G:G)-F43</f>
        <v>0</v>
      </c>
      <c r="I43" s="477">
        <f t="shared" si="3"/>
        <v>0</v>
      </c>
      <c r="K43" s="477">
        <v>0</v>
      </c>
      <c r="L43" s="477">
        <f t="shared" si="1"/>
        <v>0</v>
      </c>
      <c r="M43" s="544"/>
    </row>
    <row r="44" spans="1:13" s="477" customFormat="1" x14ac:dyDescent="0.25">
      <c r="A44" s="478">
        <v>27</v>
      </c>
      <c r="B44" s="486">
        <v>40612975320014</v>
      </c>
      <c r="C44" s="487" t="s">
        <v>3738</v>
      </c>
      <c r="D44" s="477">
        <v>0</v>
      </c>
      <c r="E44" s="477">
        <v>0</v>
      </c>
      <c r="F44" s="477">
        <f t="shared" si="2"/>
        <v>0</v>
      </c>
      <c r="G44" s="476">
        <f>SUMIF('Inc base'!C:C,'BR 3'!B44,'Inc base'!G:G)-F44</f>
        <v>0</v>
      </c>
      <c r="I44" s="477">
        <f t="shared" si="3"/>
        <v>0</v>
      </c>
      <c r="K44" s="477">
        <v>0</v>
      </c>
      <c r="L44" s="477">
        <f t="shared" si="1"/>
        <v>0</v>
      </c>
      <c r="M44" s="544"/>
    </row>
    <row r="45" spans="1:13" s="477" customFormat="1" x14ac:dyDescent="0.25">
      <c r="A45" s="478">
        <v>28</v>
      </c>
      <c r="B45" s="486">
        <v>62205045270023</v>
      </c>
      <c r="C45" s="487" t="s">
        <v>3739</v>
      </c>
      <c r="D45" s="477">
        <v>0</v>
      </c>
      <c r="E45" s="477">
        <v>0</v>
      </c>
      <c r="F45" s="477">
        <f t="shared" si="2"/>
        <v>0</v>
      </c>
      <c r="G45" s="476">
        <f>SUMIF('Inc base'!C:C,'BR 3'!B45,'Inc base'!G:G)-F45</f>
        <v>0</v>
      </c>
      <c r="I45" s="477">
        <f t="shared" si="3"/>
        <v>0</v>
      </c>
      <c r="K45" s="477">
        <v>0</v>
      </c>
      <c r="L45" s="477">
        <f t="shared" si="1"/>
        <v>0</v>
      </c>
      <c r="M45" s="544"/>
    </row>
    <row r="46" spans="1:13" s="477" customFormat="1" x14ac:dyDescent="0.25">
      <c r="A46" s="478">
        <v>29</v>
      </c>
      <c r="B46" s="486">
        <v>51910035260028</v>
      </c>
      <c r="C46" s="487" t="s">
        <v>1392</v>
      </c>
      <c r="D46" s="477">
        <v>15000000</v>
      </c>
      <c r="E46" s="477">
        <v>15000000</v>
      </c>
      <c r="F46" s="477">
        <f t="shared" si="2"/>
        <v>30000000</v>
      </c>
      <c r="G46" s="476">
        <f>SUMIF('Inc base'!C:C,'BR 3'!B46,'Inc base'!G:G)-F46</f>
        <v>8000000</v>
      </c>
      <c r="I46" s="477">
        <f t="shared" si="3"/>
        <v>15000000</v>
      </c>
      <c r="K46" s="477">
        <v>15000000</v>
      </c>
      <c r="L46" s="477">
        <f t="shared" si="1"/>
        <v>7000000</v>
      </c>
      <c r="M46" s="544"/>
    </row>
    <row r="47" spans="1:13" s="477" customFormat="1" x14ac:dyDescent="0.25">
      <c r="A47" s="478">
        <v>30</v>
      </c>
      <c r="B47" s="486">
        <v>62909045260056</v>
      </c>
      <c r="C47" s="487" t="s">
        <v>1393</v>
      </c>
      <c r="D47" s="477">
        <v>15000000</v>
      </c>
      <c r="E47" s="477">
        <v>15000000</v>
      </c>
      <c r="F47" s="477">
        <f t="shared" si="2"/>
        <v>30000000</v>
      </c>
      <c r="G47" s="476">
        <f>SUMIF('Inc base'!C:C,'BR 3'!B47,'Inc base'!G:G)-F47</f>
        <v>0</v>
      </c>
      <c r="I47" s="477">
        <f t="shared" si="3"/>
        <v>15000000</v>
      </c>
      <c r="K47" s="477">
        <v>15000000</v>
      </c>
      <c r="L47" s="477">
        <f t="shared" si="1"/>
        <v>15000000</v>
      </c>
      <c r="M47" s="544"/>
    </row>
    <row r="48" spans="1:13" s="477" customFormat="1" x14ac:dyDescent="0.25">
      <c r="A48" s="478">
        <v>31</v>
      </c>
      <c r="B48" s="486">
        <v>62105015340021</v>
      </c>
      <c r="C48" s="487" t="s">
        <v>1394</v>
      </c>
      <c r="D48" s="477">
        <v>18000000</v>
      </c>
      <c r="E48" s="477">
        <v>12000000</v>
      </c>
      <c r="F48" s="477">
        <f t="shared" si="2"/>
        <v>30000000</v>
      </c>
      <c r="G48" s="476">
        <f>SUMIF('Inc base'!C:C,'BR 3'!B48,'Inc base'!G:G)-F48</f>
        <v>12000000</v>
      </c>
      <c r="I48" s="477">
        <f t="shared" si="3"/>
        <v>12000000</v>
      </c>
      <c r="K48" s="477">
        <v>9000000</v>
      </c>
      <c r="L48" s="477">
        <f t="shared" si="1"/>
        <v>-3000000</v>
      </c>
      <c r="M48" s="544"/>
    </row>
    <row r="49" spans="1:13" s="477" customFormat="1" x14ac:dyDescent="0.25">
      <c r="A49" s="478">
        <v>32</v>
      </c>
      <c r="B49" s="486">
        <v>42604791160015</v>
      </c>
      <c r="C49" s="487" t="s">
        <v>3740</v>
      </c>
      <c r="D49" s="477">
        <v>0</v>
      </c>
      <c r="E49" s="477">
        <v>0</v>
      </c>
      <c r="F49" s="477">
        <f t="shared" si="2"/>
        <v>0</v>
      </c>
      <c r="G49" s="476">
        <f>SUMIF('Inc base'!C:C,'BR 3'!B49,'Inc base'!G:G)-F49</f>
        <v>0</v>
      </c>
      <c r="I49" s="477">
        <f t="shared" si="3"/>
        <v>0</v>
      </c>
      <c r="K49" s="477">
        <v>0</v>
      </c>
      <c r="L49" s="477">
        <f t="shared" si="1"/>
        <v>0</v>
      </c>
      <c r="M49" s="544"/>
    </row>
    <row r="50" spans="1:13" s="477" customFormat="1" x14ac:dyDescent="0.25">
      <c r="A50" s="478">
        <v>33</v>
      </c>
      <c r="B50" s="486">
        <v>41503941000120</v>
      </c>
      <c r="C50" s="487" t="s">
        <v>3741</v>
      </c>
      <c r="D50" s="477">
        <v>0</v>
      </c>
      <c r="E50" s="477">
        <v>0</v>
      </c>
      <c r="F50" s="477">
        <f t="shared" si="2"/>
        <v>0</v>
      </c>
      <c r="G50" s="476">
        <f>SUMIF('Inc base'!C:C,'BR 3'!B50,'Inc base'!G:G)-F50</f>
        <v>0</v>
      </c>
      <c r="I50" s="477">
        <f t="shared" si="3"/>
        <v>0</v>
      </c>
      <c r="K50" s="477">
        <v>0</v>
      </c>
      <c r="L50" s="477">
        <f t="shared" si="1"/>
        <v>0</v>
      </c>
      <c r="M50" s="544"/>
    </row>
    <row r="51" spans="1:13" s="477" customFormat="1" x14ac:dyDescent="0.25">
      <c r="A51" s="478">
        <v>34</v>
      </c>
      <c r="B51" s="486">
        <v>60206045260016</v>
      </c>
      <c r="C51" s="487" t="s">
        <v>1401</v>
      </c>
      <c r="D51" s="477">
        <v>15000000</v>
      </c>
      <c r="E51" s="477">
        <v>15000000</v>
      </c>
      <c r="F51" s="477">
        <f t="shared" si="2"/>
        <v>30000000</v>
      </c>
      <c r="G51" s="476">
        <f>SUMIF('Inc base'!C:C,'BR 3'!B51,'Inc base'!G:G)-F51</f>
        <v>15000000</v>
      </c>
      <c r="I51" s="477">
        <f t="shared" si="3"/>
        <v>15000000</v>
      </c>
      <c r="K51" s="477">
        <v>15000000</v>
      </c>
      <c r="L51" s="477">
        <f t="shared" si="1"/>
        <v>0</v>
      </c>
      <c r="M51" s="544"/>
    </row>
    <row r="52" spans="1:13" s="477" customFormat="1" x14ac:dyDescent="0.25">
      <c r="A52" s="478">
        <v>35</v>
      </c>
      <c r="B52" s="486">
        <v>51108005320012</v>
      </c>
      <c r="C52" s="487" t="s">
        <v>1403</v>
      </c>
      <c r="D52" s="477">
        <v>18000000</v>
      </c>
      <c r="E52" s="477">
        <v>12000000</v>
      </c>
      <c r="F52" s="477">
        <f t="shared" si="2"/>
        <v>30000000</v>
      </c>
      <c r="G52" s="476">
        <f>SUMIF('Inc base'!C:C,'BR 3'!B52,'Inc base'!G:G)-F52</f>
        <v>5000000</v>
      </c>
      <c r="I52" s="477">
        <f t="shared" si="3"/>
        <v>12000000</v>
      </c>
      <c r="K52" s="477">
        <v>9000000</v>
      </c>
      <c r="L52" s="477">
        <f t="shared" ref="L52:L76" si="4">K52-G52</f>
        <v>4000000</v>
      </c>
      <c r="M52" s="544"/>
    </row>
    <row r="53" spans="1:13" s="477" customFormat="1" x14ac:dyDescent="0.25">
      <c r="A53" s="478">
        <v>36</v>
      </c>
      <c r="B53" s="486">
        <v>62004035290018</v>
      </c>
      <c r="C53" s="487" t="s">
        <v>3742</v>
      </c>
      <c r="D53" s="477">
        <v>0</v>
      </c>
      <c r="E53" s="477">
        <v>0</v>
      </c>
      <c r="F53" s="477">
        <f t="shared" si="2"/>
        <v>0</v>
      </c>
      <c r="G53" s="476">
        <f>SUMIF('Inc base'!C:C,'BR 3'!B53,'Inc base'!G:G)-F53</f>
        <v>0</v>
      </c>
      <c r="I53" s="477">
        <f t="shared" si="3"/>
        <v>0</v>
      </c>
      <c r="K53" s="477">
        <v>0</v>
      </c>
      <c r="L53" s="477">
        <f t="shared" si="4"/>
        <v>0</v>
      </c>
      <c r="M53" s="544"/>
    </row>
    <row r="54" spans="1:13" s="477" customFormat="1" x14ac:dyDescent="0.25">
      <c r="A54" s="478">
        <v>37</v>
      </c>
      <c r="B54" s="486">
        <v>30306975300053</v>
      </c>
      <c r="C54" s="487" t="s">
        <v>1412</v>
      </c>
      <c r="D54" s="477">
        <v>18000000</v>
      </c>
      <c r="E54" s="477">
        <v>0</v>
      </c>
      <c r="F54" s="477">
        <f t="shared" si="2"/>
        <v>18000000</v>
      </c>
      <c r="G54" s="476">
        <f>SUMIF('Inc base'!C:C,'BR 3'!B54,'Inc base'!G:G)-F54</f>
        <v>14000000</v>
      </c>
      <c r="I54" s="477">
        <f t="shared" si="3"/>
        <v>0</v>
      </c>
      <c r="K54" s="477">
        <v>15500000</v>
      </c>
      <c r="L54" s="477">
        <f t="shared" si="4"/>
        <v>1500000</v>
      </c>
      <c r="M54" s="544"/>
    </row>
    <row r="55" spans="1:13" s="477" customFormat="1" x14ac:dyDescent="0.25">
      <c r="A55" s="478">
        <v>38</v>
      </c>
      <c r="B55" s="486">
        <v>40508985260070</v>
      </c>
      <c r="C55" s="487" t="s">
        <v>3743</v>
      </c>
      <c r="D55" s="477">
        <v>0</v>
      </c>
      <c r="E55" s="477">
        <v>0</v>
      </c>
      <c r="F55" s="477">
        <f t="shared" si="2"/>
        <v>0</v>
      </c>
      <c r="G55" s="476">
        <f>SUMIF('Inc base'!C:C,'BR 3'!B55,'Inc base'!G:G)-F55</f>
        <v>0</v>
      </c>
      <c r="I55" s="477">
        <f t="shared" si="3"/>
        <v>0</v>
      </c>
      <c r="K55" s="477">
        <v>0</v>
      </c>
      <c r="L55" s="477">
        <f t="shared" si="4"/>
        <v>0</v>
      </c>
      <c r="M55" s="544"/>
    </row>
    <row r="56" spans="1:13" s="477" customFormat="1" x14ac:dyDescent="0.25">
      <c r="A56" s="478">
        <v>39</v>
      </c>
      <c r="B56" s="486">
        <v>50912045260028</v>
      </c>
      <c r="C56" s="487" t="s">
        <v>1416</v>
      </c>
      <c r="D56" s="477">
        <v>15000000</v>
      </c>
      <c r="E56" s="477">
        <v>15000000</v>
      </c>
      <c r="F56" s="477">
        <f t="shared" si="2"/>
        <v>30000000</v>
      </c>
      <c r="G56" s="476">
        <f>SUMIF('Inc base'!C:C,'BR 3'!B56,'Inc base'!G:G)-F56</f>
        <v>7500000</v>
      </c>
      <c r="I56" s="477">
        <f t="shared" si="3"/>
        <v>15000000</v>
      </c>
      <c r="K56" s="477">
        <v>15000000</v>
      </c>
      <c r="L56" s="477">
        <f t="shared" si="4"/>
        <v>7500000</v>
      </c>
      <c r="M56" s="544"/>
    </row>
    <row r="57" spans="1:13" s="477" customFormat="1" x14ac:dyDescent="0.25">
      <c r="A57" s="478">
        <v>40</v>
      </c>
      <c r="B57" s="486">
        <v>60910025360026</v>
      </c>
      <c r="C57" s="487" t="s">
        <v>3744</v>
      </c>
      <c r="D57" s="477">
        <v>0</v>
      </c>
      <c r="E57" s="477">
        <v>0</v>
      </c>
      <c r="F57" s="477">
        <f t="shared" si="2"/>
        <v>0</v>
      </c>
      <c r="G57" s="476">
        <f>SUMIF('Inc base'!C:C,'BR 3'!B57,'Inc base'!G:G)-F57</f>
        <v>0</v>
      </c>
      <c r="I57" s="477">
        <f t="shared" si="3"/>
        <v>0</v>
      </c>
      <c r="K57" s="477">
        <v>0</v>
      </c>
      <c r="L57" s="477">
        <f t="shared" si="4"/>
        <v>0</v>
      </c>
      <c r="M57" s="544"/>
    </row>
    <row r="58" spans="1:13" s="477" customFormat="1" x14ac:dyDescent="0.25">
      <c r="A58" s="478">
        <v>41</v>
      </c>
      <c r="B58" s="486">
        <v>63103045310080</v>
      </c>
      <c r="C58" s="487" t="s">
        <v>3745</v>
      </c>
      <c r="D58" s="477">
        <v>0</v>
      </c>
      <c r="E58" s="477">
        <v>0</v>
      </c>
      <c r="F58" s="477">
        <f t="shared" si="2"/>
        <v>0</v>
      </c>
      <c r="G58" s="476">
        <f>SUMIF('Inc base'!C:C,'BR 3'!B58,'Inc base'!G:G)-F58</f>
        <v>0</v>
      </c>
      <c r="I58" s="477">
        <f t="shared" si="3"/>
        <v>0</v>
      </c>
      <c r="K58" s="477">
        <v>0</v>
      </c>
      <c r="L58" s="477">
        <f t="shared" si="4"/>
        <v>0</v>
      </c>
      <c r="M58" s="544"/>
    </row>
    <row r="59" spans="1:13" s="477" customFormat="1" x14ac:dyDescent="0.25">
      <c r="A59" s="478">
        <v>42</v>
      </c>
      <c r="B59" s="486">
        <v>62004055310062</v>
      </c>
      <c r="C59" s="487" t="s">
        <v>1421</v>
      </c>
      <c r="D59" s="477">
        <v>15000000</v>
      </c>
      <c r="E59" s="477">
        <v>15000000</v>
      </c>
      <c r="F59" s="477">
        <f t="shared" si="2"/>
        <v>30000000</v>
      </c>
      <c r="G59" s="476">
        <f>SUMIF('Inc base'!C:C,'BR 3'!B59,'Inc base'!G:G)-F59</f>
        <v>0</v>
      </c>
      <c r="I59" s="477">
        <f t="shared" si="3"/>
        <v>15000000</v>
      </c>
      <c r="K59" s="477">
        <v>15000000</v>
      </c>
      <c r="L59" s="477">
        <f t="shared" si="4"/>
        <v>15000000</v>
      </c>
      <c r="M59" s="544"/>
    </row>
    <row r="60" spans="1:13" s="477" customFormat="1" x14ac:dyDescent="0.25">
      <c r="A60" s="478">
        <v>43</v>
      </c>
      <c r="B60" s="486">
        <v>41111871040017</v>
      </c>
      <c r="C60" s="487" t="s">
        <v>1422</v>
      </c>
      <c r="D60" s="477">
        <v>15000000</v>
      </c>
      <c r="E60" s="477">
        <v>15000000</v>
      </c>
      <c r="F60" s="477">
        <f t="shared" si="2"/>
        <v>30000000</v>
      </c>
      <c r="G60" s="476">
        <f>SUMIF('Inc base'!C:C,'BR 3'!B60,'Inc base'!G:G)-F60</f>
        <v>0</v>
      </c>
      <c r="I60" s="477">
        <f t="shared" si="3"/>
        <v>15000000</v>
      </c>
      <c r="K60" s="477">
        <v>15000000</v>
      </c>
      <c r="L60" s="477">
        <f t="shared" si="4"/>
        <v>15000000</v>
      </c>
      <c r="M60" s="544"/>
    </row>
    <row r="61" spans="1:13" s="477" customFormat="1" x14ac:dyDescent="0.25">
      <c r="A61" s="478">
        <v>44</v>
      </c>
      <c r="B61" s="486">
        <v>62411045260023</v>
      </c>
      <c r="C61" s="487" t="s">
        <v>1423</v>
      </c>
      <c r="D61" s="477">
        <v>15000000</v>
      </c>
      <c r="E61" s="477">
        <v>0</v>
      </c>
      <c r="F61" s="477">
        <f t="shared" si="2"/>
        <v>15000000</v>
      </c>
      <c r="G61" s="476">
        <f>SUMIF('Inc base'!C:C,'BR 3'!B61,'Inc base'!G:G)-F61</f>
        <v>0</v>
      </c>
      <c r="I61" s="477">
        <f t="shared" si="3"/>
        <v>0</v>
      </c>
      <c r="K61" s="477">
        <v>15000000</v>
      </c>
      <c r="L61" s="477">
        <f t="shared" si="4"/>
        <v>15000000</v>
      </c>
      <c r="M61" s="544"/>
    </row>
    <row r="62" spans="1:13" s="477" customFormat="1" x14ac:dyDescent="0.25">
      <c r="A62" s="478">
        <v>45</v>
      </c>
      <c r="B62" s="486">
        <v>30409921010012</v>
      </c>
      <c r="C62" s="487" t="s">
        <v>3746</v>
      </c>
      <c r="D62" s="477">
        <v>0</v>
      </c>
      <c r="E62" s="477">
        <v>0</v>
      </c>
      <c r="F62" s="477">
        <f t="shared" si="2"/>
        <v>0</v>
      </c>
      <c r="G62" s="476">
        <f>SUMIF('Inc base'!C:C,'BR 3'!B62,'Inc base'!G:G)-F62</f>
        <v>0</v>
      </c>
      <c r="I62" s="477">
        <f t="shared" si="3"/>
        <v>0</v>
      </c>
      <c r="K62" s="477">
        <v>0</v>
      </c>
      <c r="L62" s="477">
        <f t="shared" si="4"/>
        <v>0</v>
      </c>
      <c r="M62" s="544"/>
    </row>
    <row r="63" spans="1:13" s="477" customFormat="1" x14ac:dyDescent="0.25">
      <c r="A63" s="478">
        <v>46</v>
      </c>
      <c r="B63" s="486">
        <v>60402055260020</v>
      </c>
      <c r="C63" s="487" t="s">
        <v>1425</v>
      </c>
      <c r="D63" s="477">
        <v>15000000</v>
      </c>
      <c r="E63" s="477">
        <v>15000000</v>
      </c>
      <c r="F63" s="477">
        <f t="shared" si="2"/>
        <v>30000000</v>
      </c>
      <c r="G63" s="476">
        <f>SUMIF('Inc base'!C:C,'BR 3'!B63,'Inc base'!G:G)-F63</f>
        <v>7500000</v>
      </c>
      <c r="I63" s="477">
        <f t="shared" si="3"/>
        <v>15000000</v>
      </c>
      <c r="K63" s="477">
        <v>7500000</v>
      </c>
      <c r="L63" s="477">
        <f t="shared" si="4"/>
        <v>0</v>
      </c>
      <c r="M63" s="544"/>
    </row>
    <row r="64" spans="1:13" s="477" customFormat="1" x14ac:dyDescent="0.25">
      <c r="A64" s="478">
        <v>47</v>
      </c>
      <c r="B64" s="486">
        <v>61107035360077</v>
      </c>
      <c r="C64" s="487" t="s">
        <v>3747</v>
      </c>
      <c r="D64" s="477">
        <v>0</v>
      </c>
      <c r="E64" s="477">
        <v>0</v>
      </c>
      <c r="F64" s="477">
        <f t="shared" si="2"/>
        <v>0</v>
      </c>
      <c r="G64" s="476">
        <f>SUMIF('Inc base'!C:C,'BR 3'!B64,'Inc base'!G:G)-F64</f>
        <v>0</v>
      </c>
      <c r="I64" s="477">
        <f t="shared" si="3"/>
        <v>0</v>
      </c>
      <c r="K64" s="477">
        <v>0</v>
      </c>
      <c r="L64" s="477">
        <f t="shared" si="4"/>
        <v>0</v>
      </c>
      <c r="M64" s="544"/>
    </row>
    <row r="65" spans="1:13" s="477" customFormat="1" x14ac:dyDescent="0.25">
      <c r="A65" s="478">
        <v>48</v>
      </c>
      <c r="B65" s="486">
        <v>62608045310063</v>
      </c>
      <c r="C65" s="487" t="s">
        <v>3748</v>
      </c>
      <c r="D65" s="477">
        <v>0</v>
      </c>
      <c r="E65" s="477">
        <v>0</v>
      </c>
      <c r="F65" s="477">
        <f t="shared" si="2"/>
        <v>0</v>
      </c>
      <c r="G65" s="476">
        <f>SUMIF('Inc base'!C:C,'BR 3'!B65,'Inc base'!G:G)-F65</f>
        <v>0</v>
      </c>
      <c r="I65" s="477">
        <f t="shared" si="3"/>
        <v>0</v>
      </c>
      <c r="K65" s="477">
        <v>0</v>
      </c>
      <c r="L65" s="477">
        <f t="shared" si="4"/>
        <v>0</v>
      </c>
      <c r="M65" s="544"/>
    </row>
    <row r="66" spans="1:13" s="477" customFormat="1" x14ac:dyDescent="0.25">
      <c r="A66" s="478">
        <v>49</v>
      </c>
      <c r="B66" s="486">
        <v>62506035260056</v>
      </c>
      <c r="C66" s="487" t="s">
        <v>3749</v>
      </c>
      <c r="D66" s="477">
        <v>0</v>
      </c>
      <c r="E66" s="477">
        <v>0</v>
      </c>
      <c r="F66" s="477">
        <f t="shared" si="2"/>
        <v>0</v>
      </c>
      <c r="G66" s="476">
        <f>SUMIF('Inc base'!C:C,'BR 3'!B66,'Inc base'!G:G)-F66</f>
        <v>0</v>
      </c>
      <c r="I66" s="477">
        <f t="shared" si="3"/>
        <v>0</v>
      </c>
      <c r="K66" s="477">
        <v>0</v>
      </c>
      <c r="L66" s="477">
        <f t="shared" si="4"/>
        <v>0</v>
      </c>
      <c r="M66" s="544"/>
    </row>
    <row r="67" spans="1:13" s="477" customFormat="1" x14ac:dyDescent="0.25">
      <c r="A67" s="478">
        <v>50</v>
      </c>
      <c r="B67" s="486">
        <v>62411045290017</v>
      </c>
      <c r="C67" s="487" t="s">
        <v>3750</v>
      </c>
      <c r="D67" s="477">
        <v>0</v>
      </c>
      <c r="E67" s="477">
        <v>0</v>
      </c>
      <c r="F67" s="477">
        <f t="shared" si="2"/>
        <v>0</v>
      </c>
      <c r="G67" s="476">
        <f>SUMIF('Inc base'!C:C,'BR 3'!B67,'Inc base'!G:G)-F67</f>
        <v>0</v>
      </c>
      <c r="I67" s="477">
        <f t="shared" si="3"/>
        <v>0</v>
      </c>
      <c r="K67" s="477">
        <v>0</v>
      </c>
      <c r="L67" s="477">
        <f t="shared" si="4"/>
        <v>0</v>
      </c>
      <c r="M67" s="544"/>
    </row>
    <row r="68" spans="1:13" s="477" customFormat="1" x14ac:dyDescent="0.25">
      <c r="A68" s="478">
        <v>51</v>
      </c>
      <c r="B68" s="486">
        <v>63012045260056</v>
      </c>
      <c r="C68" s="487" t="s">
        <v>1431</v>
      </c>
      <c r="D68" s="477">
        <v>15000000</v>
      </c>
      <c r="E68" s="477">
        <v>0</v>
      </c>
      <c r="F68" s="477">
        <f t="shared" si="2"/>
        <v>15000000</v>
      </c>
      <c r="G68" s="476">
        <f>SUMIF('Inc base'!C:C,'BR 3'!B68,'Inc base'!G:G)-F68</f>
        <v>0</v>
      </c>
      <c r="I68" s="477">
        <f t="shared" si="3"/>
        <v>0</v>
      </c>
      <c r="K68" s="477">
        <v>15000000</v>
      </c>
      <c r="L68" s="477">
        <f t="shared" si="4"/>
        <v>15000000</v>
      </c>
      <c r="M68" s="544"/>
    </row>
    <row r="69" spans="1:13" s="477" customFormat="1" x14ac:dyDescent="0.25">
      <c r="A69" s="478">
        <v>52</v>
      </c>
      <c r="B69" s="486">
        <v>40203925310038</v>
      </c>
      <c r="C69" s="487" t="s">
        <v>1433</v>
      </c>
      <c r="D69" s="477">
        <v>18000000</v>
      </c>
      <c r="E69" s="477">
        <v>12000000</v>
      </c>
      <c r="F69" s="477">
        <f t="shared" si="2"/>
        <v>30000000</v>
      </c>
      <c r="G69" s="476">
        <f>SUMIF('Inc base'!C:C,'BR 3'!B69,'Inc base'!G:G)-F69</f>
        <v>6500000</v>
      </c>
      <c r="I69" s="477">
        <f t="shared" si="3"/>
        <v>12000000</v>
      </c>
      <c r="K69" s="477">
        <v>9000000</v>
      </c>
      <c r="L69" s="477">
        <f t="shared" si="4"/>
        <v>2500000</v>
      </c>
      <c r="M69" s="544"/>
    </row>
    <row r="70" spans="1:13" s="477" customFormat="1" x14ac:dyDescent="0.25">
      <c r="A70" s="478">
        <v>53</v>
      </c>
      <c r="B70" s="486">
        <v>42206911140026</v>
      </c>
      <c r="C70" s="487" t="s">
        <v>3751</v>
      </c>
      <c r="D70" s="477">
        <v>0</v>
      </c>
      <c r="E70" s="477">
        <v>0</v>
      </c>
      <c r="F70" s="477">
        <f t="shared" si="2"/>
        <v>0</v>
      </c>
      <c r="G70" s="476">
        <f>SUMIF('Inc base'!C:C,'BR 3'!B70,'Inc base'!G:G)-F70</f>
        <v>0</v>
      </c>
      <c r="I70" s="477">
        <f t="shared" si="3"/>
        <v>0</v>
      </c>
      <c r="K70" s="477">
        <v>0</v>
      </c>
      <c r="L70" s="477">
        <f t="shared" si="4"/>
        <v>0</v>
      </c>
      <c r="M70" s="544"/>
    </row>
    <row r="71" spans="1:13" s="477" customFormat="1" x14ac:dyDescent="0.25">
      <c r="A71" s="478">
        <v>54</v>
      </c>
      <c r="B71" s="486">
        <v>31404941060040</v>
      </c>
      <c r="C71" s="487" t="s">
        <v>1435</v>
      </c>
      <c r="D71" s="477">
        <v>15000000</v>
      </c>
      <c r="E71" s="477">
        <v>15000000</v>
      </c>
      <c r="F71" s="477">
        <f t="shared" si="2"/>
        <v>30000000</v>
      </c>
      <c r="G71" s="476">
        <f>SUMIF('Inc base'!C:C,'BR 3'!B71,'Inc base'!G:G)-F71</f>
        <v>0</v>
      </c>
      <c r="I71" s="477">
        <f t="shared" si="3"/>
        <v>15000000</v>
      </c>
      <c r="K71" s="477">
        <v>15000000</v>
      </c>
      <c r="L71" s="477">
        <f t="shared" si="4"/>
        <v>15000000</v>
      </c>
      <c r="M71" s="544"/>
    </row>
    <row r="72" spans="1:13" s="477" customFormat="1" x14ac:dyDescent="0.25">
      <c r="A72" s="478">
        <v>55</v>
      </c>
      <c r="B72" s="486">
        <v>61001055290034</v>
      </c>
      <c r="C72" s="487" t="s">
        <v>3752</v>
      </c>
      <c r="D72" s="477">
        <v>0</v>
      </c>
      <c r="E72" s="477">
        <v>0</v>
      </c>
      <c r="F72" s="477">
        <f t="shared" si="2"/>
        <v>0</v>
      </c>
      <c r="G72" s="476">
        <f>SUMIF('Inc base'!C:C,'BR 3'!B72,'Inc base'!G:G)-F72</f>
        <v>0</v>
      </c>
      <c r="I72" s="477">
        <f t="shared" si="3"/>
        <v>0</v>
      </c>
      <c r="K72" s="477">
        <v>0</v>
      </c>
      <c r="L72" s="477">
        <f t="shared" si="4"/>
        <v>0</v>
      </c>
      <c r="M72" s="544"/>
    </row>
    <row r="73" spans="1:13" s="477" customFormat="1" x14ac:dyDescent="0.25">
      <c r="A73" s="478">
        <v>56</v>
      </c>
      <c r="B73" s="486">
        <v>60108015260058</v>
      </c>
      <c r="C73" s="487" t="s">
        <v>3753</v>
      </c>
      <c r="D73" s="477">
        <v>0</v>
      </c>
      <c r="E73" s="477">
        <v>0</v>
      </c>
      <c r="F73" s="477">
        <f t="shared" si="2"/>
        <v>0</v>
      </c>
      <c r="G73" s="476">
        <f>SUMIF('Inc base'!C:C,'BR 3'!B73,'Inc base'!G:G)-F73</f>
        <v>0</v>
      </c>
      <c r="I73" s="477">
        <f t="shared" si="3"/>
        <v>0</v>
      </c>
      <c r="K73" s="477">
        <v>0</v>
      </c>
      <c r="L73" s="477">
        <f t="shared" si="4"/>
        <v>0</v>
      </c>
      <c r="M73" s="544"/>
    </row>
    <row r="74" spans="1:13" s="477" customFormat="1" x14ac:dyDescent="0.25">
      <c r="A74" s="478">
        <v>57</v>
      </c>
      <c r="B74" s="486">
        <v>41011922390020</v>
      </c>
      <c r="C74" s="487" t="s">
        <v>3754</v>
      </c>
      <c r="D74" s="477">
        <v>0</v>
      </c>
      <c r="E74" s="477">
        <v>0</v>
      </c>
      <c r="F74" s="477">
        <f t="shared" si="2"/>
        <v>0</v>
      </c>
      <c r="G74" s="476">
        <f>SUMIF('Inc base'!C:C,'BR 3'!B74,'Inc base'!G:G)-F74</f>
        <v>0</v>
      </c>
      <c r="I74" s="477">
        <f t="shared" si="3"/>
        <v>0</v>
      </c>
      <c r="K74" s="477">
        <v>0</v>
      </c>
      <c r="L74" s="477">
        <f t="shared" si="4"/>
        <v>0</v>
      </c>
      <c r="M74" s="544"/>
    </row>
    <row r="75" spans="1:13" s="477" customFormat="1" x14ac:dyDescent="0.25">
      <c r="A75" s="478">
        <v>58</v>
      </c>
      <c r="B75" s="486">
        <v>31509931000092</v>
      </c>
      <c r="C75" s="487" t="s">
        <v>1438</v>
      </c>
      <c r="D75" s="477">
        <v>15000000</v>
      </c>
      <c r="E75" s="477">
        <v>0</v>
      </c>
      <c r="F75" s="477">
        <f t="shared" si="2"/>
        <v>15000000</v>
      </c>
      <c r="G75" s="476">
        <f>SUMIF('Inc base'!C:C,'BR 3'!B75,'Inc base'!G:G)-F75</f>
        <v>-7500000</v>
      </c>
      <c r="I75" s="477">
        <f t="shared" si="3"/>
        <v>0</v>
      </c>
      <c r="K75" s="477">
        <v>7500000</v>
      </c>
      <c r="L75" s="477">
        <f t="shared" si="4"/>
        <v>15000000</v>
      </c>
      <c r="M75" s="544"/>
    </row>
    <row r="76" spans="1:13" s="477" customFormat="1" x14ac:dyDescent="0.25">
      <c r="A76" s="478">
        <v>59</v>
      </c>
      <c r="B76" s="486">
        <v>60909055260026</v>
      </c>
      <c r="C76" s="487" t="s">
        <v>3755</v>
      </c>
      <c r="D76" s="477">
        <v>0</v>
      </c>
      <c r="E76" s="477">
        <v>0</v>
      </c>
      <c r="F76" s="477">
        <f t="shared" si="2"/>
        <v>0</v>
      </c>
      <c r="G76" s="476">
        <f>SUMIF('Inc base'!C:C,'BR 3'!B76,'Inc base'!G:G)-F76</f>
        <v>0</v>
      </c>
      <c r="I76" s="477">
        <f t="shared" si="3"/>
        <v>0</v>
      </c>
      <c r="K76" s="477">
        <v>0</v>
      </c>
      <c r="L76" s="477">
        <f t="shared" si="4"/>
        <v>0</v>
      </c>
      <c r="M76" s="544"/>
    </row>
    <row r="77" spans="1:13" s="477" customFormat="1" x14ac:dyDescent="0.25">
      <c r="A77" s="478">
        <v>60</v>
      </c>
      <c r="B77" s="486">
        <v>62011035310028</v>
      </c>
      <c r="C77" s="487" t="s">
        <v>1439</v>
      </c>
      <c r="D77" s="477">
        <v>15000000</v>
      </c>
      <c r="E77" s="477">
        <v>15000000</v>
      </c>
      <c r="F77" s="477">
        <f t="shared" si="2"/>
        <v>30000000</v>
      </c>
      <c r="G77" s="476">
        <f>SUMIF('Inc base'!C:C,'BR 3'!B77,'Inc base'!G:G)-F77</f>
        <v>8500000</v>
      </c>
      <c r="I77" s="477">
        <f t="shared" si="3"/>
        <v>15000000</v>
      </c>
      <c r="M77" s="544"/>
    </row>
    <row r="78" spans="1:13" s="477" customFormat="1" x14ac:dyDescent="0.25">
      <c r="A78" s="478">
        <v>61</v>
      </c>
      <c r="B78" s="486">
        <v>62203045300012</v>
      </c>
      <c r="C78" s="487" t="s">
        <v>3756</v>
      </c>
      <c r="D78" s="477">
        <v>0</v>
      </c>
      <c r="E78" s="477">
        <v>0</v>
      </c>
      <c r="F78" s="477">
        <f t="shared" si="2"/>
        <v>0</v>
      </c>
      <c r="G78" s="476">
        <f>SUMIF('Inc base'!C:C,'BR 3'!B78,'Inc base'!G:G)-F78</f>
        <v>0</v>
      </c>
      <c r="I78" s="477">
        <f t="shared" si="3"/>
        <v>0</v>
      </c>
      <c r="K78" s="477">
        <v>0</v>
      </c>
      <c r="L78" s="477">
        <f t="shared" ref="L78:L110" si="5">K78-G78</f>
        <v>0</v>
      </c>
      <c r="M78" s="544"/>
    </row>
    <row r="79" spans="1:13" s="477" customFormat="1" x14ac:dyDescent="0.25">
      <c r="A79" s="478">
        <v>62</v>
      </c>
      <c r="B79" s="486">
        <v>61209055270012</v>
      </c>
      <c r="C79" s="487" t="s">
        <v>3757</v>
      </c>
      <c r="D79" s="477">
        <v>0</v>
      </c>
      <c r="E79" s="477">
        <v>0</v>
      </c>
      <c r="F79" s="477">
        <f t="shared" si="2"/>
        <v>0</v>
      </c>
      <c r="G79" s="476">
        <f>SUMIF('Inc base'!C:C,'BR 3'!B79,'Inc base'!G:G)-F79</f>
        <v>0</v>
      </c>
      <c r="I79" s="477">
        <f t="shared" si="3"/>
        <v>0</v>
      </c>
      <c r="K79" s="477">
        <v>0</v>
      </c>
      <c r="L79" s="477">
        <f t="shared" si="5"/>
        <v>0</v>
      </c>
      <c r="M79" s="544"/>
    </row>
    <row r="80" spans="1:13" s="477" customFormat="1" x14ac:dyDescent="0.25">
      <c r="A80" s="478">
        <v>63</v>
      </c>
      <c r="B80" s="486">
        <v>61409045820049</v>
      </c>
      <c r="C80" s="487" t="s">
        <v>1443</v>
      </c>
      <c r="D80" s="477">
        <v>15000000</v>
      </c>
      <c r="E80" s="477">
        <v>15000000</v>
      </c>
      <c r="F80" s="477">
        <f t="shared" si="2"/>
        <v>30000000</v>
      </c>
      <c r="G80" s="476">
        <f>SUMIF('Inc base'!C:C,'BR 3'!B80,'Inc base'!G:G)-F80</f>
        <v>7500000</v>
      </c>
      <c r="I80" s="477">
        <f t="shared" si="3"/>
        <v>15000000</v>
      </c>
      <c r="K80" s="477">
        <v>15000000</v>
      </c>
      <c r="L80" s="477">
        <f t="shared" si="5"/>
        <v>7500000</v>
      </c>
      <c r="M80" s="544"/>
    </row>
    <row r="81" spans="1:13" s="477" customFormat="1" x14ac:dyDescent="0.25">
      <c r="A81" s="478">
        <v>64</v>
      </c>
      <c r="B81" s="486">
        <v>60310035270023</v>
      </c>
      <c r="C81" s="487" t="s">
        <v>1445</v>
      </c>
      <c r="D81" s="477">
        <v>15000000</v>
      </c>
      <c r="E81" s="477">
        <v>15000000</v>
      </c>
      <c r="F81" s="477">
        <f t="shared" si="2"/>
        <v>30000000</v>
      </c>
      <c r="G81" s="476">
        <f>SUMIF('Inc base'!C:C,'BR 3'!B81,'Inc base'!G:G)-F81</f>
        <v>7500000</v>
      </c>
      <c r="I81" s="477">
        <f t="shared" si="3"/>
        <v>15000000</v>
      </c>
      <c r="K81" s="477">
        <v>15000000</v>
      </c>
      <c r="L81" s="477">
        <f t="shared" si="5"/>
        <v>7500000</v>
      </c>
      <c r="M81" s="544"/>
    </row>
    <row r="82" spans="1:13" s="477" customFormat="1" x14ac:dyDescent="0.25">
      <c r="A82" s="478">
        <v>65</v>
      </c>
      <c r="B82" s="486">
        <v>40809901000081</v>
      </c>
      <c r="C82" s="487" t="s">
        <v>1446</v>
      </c>
      <c r="D82" s="477">
        <v>18000000</v>
      </c>
      <c r="E82" s="477">
        <v>12000000</v>
      </c>
      <c r="F82" s="477">
        <f t="shared" si="2"/>
        <v>30000000</v>
      </c>
      <c r="G82" s="476">
        <f>SUMIF('Inc base'!C:C,'BR 3'!B82,'Inc base'!G:G)-F82</f>
        <v>8932500</v>
      </c>
      <c r="I82" s="477">
        <f t="shared" si="3"/>
        <v>12000000</v>
      </c>
      <c r="K82" s="477">
        <v>18000000</v>
      </c>
      <c r="L82" s="477">
        <f t="shared" si="5"/>
        <v>9067500</v>
      </c>
      <c r="M82" s="544"/>
    </row>
    <row r="83" spans="1:13" s="477" customFormat="1" x14ac:dyDescent="0.25">
      <c r="A83" s="478">
        <v>66</v>
      </c>
      <c r="B83" s="486">
        <v>52009045280016</v>
      </c>
      <c r="C83" s="487" t="s">
        <v>1449</v>
      </c>
      <c r="D83" s="477">
        <v>18000000</v>
      </c>
      <c r="E83" s="477">
        <v>12000000</v>
      </c>
      <c r="F83" s="477">
        <f t="shared" si="2"/>
        <v>30000000</v>
      </c>
      <c r="G83" s="476">
        <f>SUMIF('Inc base'!C:C,'BR 3'!B83,'Inc base'!G:G)-F83</f>
        <v>6000000</v>
      </c>
      <c r="I83" s="477">
        <f t="shared" si="3"/>
        <v>12000000</v>
      </c>
      <c r="K83" s="477">
        <v>9000000</v>
      </c>
      <c r="L83" s="477">
        <f t="shared" si="5"/>
        <v>3000000</v>
      </c>
      <c r="M83" s="544"/>
    </row>
    <row r="84" spans="1:13" s="477" customFormat="1" x14ac:dyDescent="0.25">
      <c r="A84" s="478">
        <v>67</v>
      </c>
      <c r="B84" s="486">
        <v>60609005360036</v>
      </c>
      <c r="C84" s="487" t="s">
        <v>1450</v>
      </c>
      <c r="D84" s="477">
        <v>15000000</v>
      </c>
      <c r="E84" s="477">
        <v>0</v>
      </c>
      <c r="F84" s="477">
        <f t="shared" si="2"/>
        <v>15000000</v>
      </c>
      <c r="G84" s="476">
        <f>SUMIF('Inc base'!C:C,'BR 3'!B84,'Inc base'!G:G)-F84</f>
        <v>0</v>
      </c>
      <c r="I84" s="477">
        <f t="shared" si="3"/>
        <v>0</v>
      </c>
      <c r="K84" s="477">
        <v>15000000</v>
      </c>
      <c r="L84" s="477">
        <f t="shared" si="5"/>
        <v>15000000</v>
      </c>
      <c r="M84" s="544"/>
    </row>
    <row r="85" spans="1:13" s="477" customFormat="1" x14ac:dyDescent="0.25">
      <c r="A85" s="478">
        <v>68</v>
      </c>
      <c r="B85" s="486">
        <v>62908036060064</v>
      </c>
      <c r="C85" s="487" t="s">
        <v>1452</v>
      </c>
      <c r="D85" s="477">
        <v>15000000</v>
      </c>
      <c r="E85" s="477">
        <v>12000000</v>
      </c>
      <c r="F85" s="477">
        <f t="shared" ref="F85:F148" si="6">SUM(D85:E85)</f>
        <v>27000000</v>
      </c>
      <c r="G85" s="476">
        <f>SUMIF('Inc base'!C:C,'BR 3'!B85,'Inc base'!G:G)-F85</f>
        <v>2000000</v>
      </c>
      <c r="I85" s="477">
        <f t="shared" ref="I85:I148" si="7">F85-D85</f>
        <v>12000000</v>
      </c>
      <c r="K85" s="477">
        <v>10500000</v>
      </c>
      <c r="L85" s="477">
        <f t="shared" si="5"/>
        <v>8500000</v>
      </c>
      <c r="M85" s="544"/>
    </row>
    <row r="86" spans="1:13" s="477" customFormat="1" x14ac:dyDescent="0.25">
      <c r="A86" s="478">
        <v>69</v>
      </c>
      <c r="B86" s="486">
        <v>51508045670029</v>
      </c>
      <c r="C86" s="487" t="s">
        <v>1453</v>
      </c>
      <c r="D86" s="477">
        <v>18000000</v>
      </c>
      <c r="E86" s="477">
        <v>12000000</v>
      </c>
      <c r="F86" s="477">
        <f t="shared" si="6"/>
        <v>30000000</v>
      </c>
      <c r="G86" s="476">
        <f>SUMIF('Inc base'!C:C,'BR 3'!B86,'Inc base'!G:G)-F86</f>
        <v>10200000</v>
      </c>
      <c r="I86" s="477">
        <f t="shared" si="7"/>
        <v>12000000</v>
      </c>
      <c r="K86" s="477">
        <v>9000000</v>
      </c>
      <c r="L86" s="477">
        <f t="shared" si="5"/>
        <v>-1200000</v>
      </c>
      <c r="M86" s="544"/>
    </row>
    <row r="87" spans="1:13" s="477" customFormat="1" x14ac:dyDescent="0.25">
      <c r="A87" s="478">
        <v>70</v>
      </c>
      <c r="B87" s="486">
        <v>31803975320032</v>
      </c>
      <c r="C87" s="487" t="s">
        <v>1454</v>
      </c>
      <c r="D87" s="477">
        <v>36000000</v>
      </c>
      <c r="E87" s="477">
        <v>12000000</v>
      </c>
      <c r="F87" s="477">
        <f t="shared" si="6"/>
        <v>48000000</v>
      </c>
      <c r="G87" s="476">
        <f>SUMIF('Inc base'!C:C,'BR 3'!B87,'Inc base'!G:G)-F87</f>
        <v>10000000</v>
      </c>
      <c r="I87" s="477">
        <f t="shared" si="7"/>
        <v>12000000</v>
      </c>
      <c r="K87" s="477">
        <v>36000000</v>
      </c>
      <c r="L87" s="477">
        <f t="shared" si="5"/>
        <v>26000000</v>
      </c>
      <c r="M87" s="544"/>
    </row>
    <row r="88" spans="1:13" s="477" customFormat="1" x14ac:dyDescent="0.25">
      <c r="A88" s="478">
        <v>71</v>
      </c>
      <c r="B88" s="486">
        <v>31710985380014</v>
      </c>
      <c r="C88" s="487" t="s">
        <v>3758</v>
      </c>
      <c r="D88" s="477">
        <v>0</v>
      </c>
      <c r="E88" s="477">
        <v>0</v>
      </c>
      <c r="F88" s="477">
        <f t="shared" si="6"/>
        <v>0</v>
      </c>
      <c r="G88" s="476">
        <f>SUMIF('Inc base'!C:C,'BR 3'!B88,'Inc base'!G:G)-F88</f>
        <v>0</v>
      </c>
      <c r="I88" s="477">
        <f t="shared" si="7"/>
        <v>0</v>
      </c>
      <c r="K88" s="477">
        <v>0</v>
      </c>
      <c r="L88" s="477">
        <f t="shared" si="5"/>
        <v>0</v>
      </c>
      <c r="M88" s="544"/>
    </row>
    <row r="89" spans="1:13" s="477" customFormat="1" x14ac:dyDescent="0.25">
      <c r="A89" s="478">
        <v>72</v>
      </c>
      <c r="B89" s="486">
        <v>52101035300028</v>
      </c>
      <c r="C89" s="487" t="s">
        <v>3759</v>
      </c>
      <c r="D89" s="477">
        <v>0</v>
      </c>
      <c r="E89" s="477">
        <v>0</v>
      </c>
      <c r="F89" s="477">
        <f t="shared" si="6"/>
        <v>0</v>
      </c>
      <c r="G89" s="476">
        <f>SUMIF('Inc base'!C:C,'BR 3'!B89,'Inc base'!G:G)-F89</f>
        <v>0</v>
      </c>
      <c r="I89" s="477">
        <f t="shared" si="7"/>
        <v>0</v>
      </c>
      <c r="K89" s="477">
        <v>0</v>
      </c>
      <c r="L89" s="477">
        <f t="shared" si="5"/>
        <v>0</v>
      </c>
      <c r="M89" s="544"/>
    </row>
    <row r="90" spans="1:13" s="477" customFormat="1" x14ac:dyDescent="0.25">
      <c r="A90" s="478">
        <v>73</v>
      </c>
      <c r="B90" s="486">
        <v>61703055270026</v>
      </c>
      <c r="C90" s="487" t="s">
        <v>3760</v>
      </c>
      <c r="D90" s="477">
        <v>0</v>
      </c>
      <c r="E90" s="477">
        <v>0</v>
      </c>
      <c r="F90" s="477">
        <f t="shared" si="6"/>
        <v>0</v>
      </c>
      <c r="G90" s="476">
        <f>SUMIF('Inc base'!C:C,'BR 3'!B90,'Inc base'!G:G)-F90</f>
        <v>0</v>
      </c>
      <c r="I90" s="477">
        <f t="shared" si="7"/>
        <v>0</v>
      </c>
      <c r="K90" s="477">
        <v>0</v>
      </c>
      <c r="L90" s="477">
        <f t="shared" si="5"/>
        <v>0</v>
      </c>
      <c r="M90" s="544"/>
    </row>
    <row r="91" spans="1:13" s="477" customFormat="1" x14ac:dyDescent="0.25">
      <c r="A91" s="478">
        <v>74</v>
      </c>
      <c r="B91" s="486">
        <v>41504921120016</v>
      </c>
      <c r="C91" s="487" t="s">
        <v>3761</v>
      </c>
      <c r="D91" s="477">
        <v>0</v>
      </c>
      <c r="E91" s="477">
        <v>0</v>
      </c>
      <c r="F91" s="477">
        <f t="shared" si="6"/>
        <v>0</v>
      </c>
      <c r="G91" s="476">
        <f>SUMIF('Inc base'!C:C,'BR 3'!B91,'Inc base'!G:G)-F91</f>
        <v>0</v>
      </c>
      <c r="I91" s="477">
        <f t="shared" si="7"/>
        <v>0</v>
      </c>
      <c r="K91" s="477">
        <v>0</v>
      </c>
      <c r="L91" s="477">
        <f t="shared" si="5"/>
        <v>0</v>
      </c>
      <c r="M91" s="544"/>
    </row>
    <row r="92" spans="1:13" s="477" customFormat="1" x14ac:dyDescent="0.25">
      <c r="A92" s="478">
        <v>75</v>
      </c>
      <c r="B92" s="486">
        <v>51407045270045</v>
      </c>
      <c r="C92" s="487" t="s">
        <v>3762</v>
      </c>
      <c r="D92" s="477">
        <v>0</v>
      </c>
      <c r="E92" s="477">
        <v>0</v>
      </c>
      <c r="F92" s="477">
        <f t="shared" si="6"/>
        <v>0</v>
      </c>
      <c r="G92" s="476">
        <f>SUMIF('Inc base'!C:C,'BR 3'!B92,'Inc base'!G:G)-F92</f>
        <v>0</v>
      </c>
      <c r="I92" s="477">
        <f t="shared" si="7"/>
        <v>0</v>
      </c>
      <c r="K92" s="477">
        <v>0</v>
      </c>
      <c r="L92" s="477">
        <f t="shared" si="5"/>
        <v>0</v>
      </c>
      <c r="M92" s="544"/>
    </row>
    <row r="93" spans="1:13" s="477" customFormat="1" x14ac:dyDescent="0.25">
      <c r="A93" s="478">
        <v>76</v>
      </c>
      <c r="B93" s="486">
        <v>42311892390086</v>
      </c>
      <c r="C93" s="487" t="s">
        <v>1464</v>
      </c>
      <c r="D93" s="477">
        <v>15000000</v>
      </c>
      <c r="E93" s="477">
        <v>15000000</v>
      </c>
      <c r="F93" s="477">
        <f t="shared" si="6"/>
        <v>30000000</v>
      </c>
      <c r="G93" s="476">
        <f>SUMIF('Inc base'!C:C,'BR 3'!B93,'Inc base'!G:G)-F93</f>
        <v>0</v>
      </c>
      <c r="I93" s="477">
        <f t="shared" si="7"/>
        <v>15000000</v>
      </c>
      <c r="K93" s="477">
        <v>15000000</v>
      </c>
      <c r="L93" s="477">
        <f t="shared" si="5"/>
        <v>15000000</v>
      </c>
      <c r="M93" s="544"/>
    </row>
    <row r="94" spans="1:13" s="477" customFormat="1" x14ac:dyDescent="0.25">
      <c r="A94" s="478">
        <v>77</v>
      </c>
      <c r="B94" s="486">
        <v>41610822100010</v>
      </c>
      <c r="C94" s="487" t="s">
        <v>1465</v>
      </c>
      <c r="D94" s="477">
        <v>15000000</v>
      </c>
      <c r="E94" s="477">
        <v>15000000</v>
      </c>
      <c r="F94" s="477">
        <f t="shared" si="6"/>
        <v>30000000</v>
      </c>
      <c r="G94" s="476">
        <f>SUMIF('Inc base'!C:C,'BR 3'!B94,'Inc base'!G:G)-F94</f>
        <v>5000</v>
      </c>
      <c r="I94" s="477">
        <f t="shared" si="7"/>
        <v>15000000</v>
      </c>
      <c r="K94" s="477">
        <v>14490000</v>
      </c>
      <c r="L94" s="477">
        <f t="shared" si="5"/>
        <v>14485000</v>
      </c>
      <c r="M94" s="544"/>
    </row>
    <row r="95" spans="1:13" s="477" customFormat="1" x14ac:dyDescent="0.25">
      <c r="A95" s="478">
        <v>78</v>
      </c>
      <c r="B95" s="486">
        <v>62104045280033</v>
      </c>
      <c r="C95" s="487" t="s">
        <v>3763</v>
      </c>
      <c r="D95" s="477">
        <v>0</v>
      </c>
      <c r="E95" s="477">
        <v>0</v>
      </c>
      <c r="F95" s="477">
        <f t="shared" si="6"/>
        <v>0</v>
      </c>
      <c r="G95" s="476">
        <f>SUMIF('Inc base'!C:C,'BR 3'!B95,'Inc base'!G:G)-F95</f>
        <v>0</v>
      </c>
      <c r="I95" s="477">
        <f t="shared" si="7"/>
        <v>0</v>
      </c>
      <c r="K95" s="477">
        <v>0</v>
      </c>
      <c r="L95" s="477">
        <f t="shared" si="5"/>
        <v>0</v>
      </c>
      <c r="M95" s="544"/>
    </row>
    <row r="96" spans="1:13" s="477" customFormat="1" x14ac:dyDescent="0.25">
      <c r="A96" s="478">
        <v>79</v>
      </c>
      <c r="B96" s="486">
        <v>63112025330015</v>
      </c>
      <c r="C96" s="487" t="s">
        <v>1471</v>
      </c>
      <c r="D96" s="477">
        <v>15000000</v>
      </c>
      <c r="E96" s="477">
        <v>15000000</v>
      </c>
      <c r="F96" s="477">
        <f t="shared" si="6"/>
        <v>30000000</v>
      </c>
      <c r="G96" s="476">
        <f>SUMIF('Inc base'!C:C,'BR 3'!B96,'Inc base'!G:G)-F96</f>
        <v>15000000</v>
      </c>
      <c r="I96" s="477">
        <f t="shared" si="7"/>
        <v>15000000</v>
      </c>
      <c r="K96" s="477">
        <v>15000000</v>
      </c>
      <c r="L96" s="477">
        <f t="shared" si="5"/>
        <v>0</v>
      </c>
      <c r="M96" s="544"/>
    </row>
    <row r="97" spans="1:13" s="477" customFormat="1" x14ac:dyDescent="0.25">
      <c r="A97" s="478">
        <v>80</v>
      </c>
      <c r="B97" s="486">
        <v>61509045280022</v>
      </c>
      <c r="C97" s="487" t="s">
        <v>3764</v>
      </c>
      <c r="D97" s="477">
        <v>0</v>
      </c>
      <c r="E97" s="477">
        <v>0</v>
      </c>
      <c r="F97" s="477">
        <f t="shared" si="6"/>
        <v>0</v>
      </c>
      <c r="G97" s="476">
        <f>SUMIF('Inc base'!C:C,'BR 3'!B97,'Inc base'!G:G)-F97</f>
        <v>0</v>
      </c>
      <c r="I97" s="477">
        <f t="shared" si="7"/>
        <v>0</v>
      </c>
      <c r="K97" s="477">
        <v>0</v>
      </c>
      <c r="L97" s="477">
        <f t="shared" si="5"/>
        <v>0</v>
      </c>
      <c r="M97" s="544"/>
    </row>
    <row r="98" spans="1:13" s="477" customFormat="1" x14ac:dyDescent="0.25">
      <c r="A98" s="478">
        <v>81</v>
      </c>
      <c r="B98" s="486">
        <v>60508025360029</v>
      </c>
      <c r="C98" s="487" t="s">
        <v>1474</v>
      </c>
      <c r="D98" s="477">
        <v>18000000</v>
      </c>
      <c r="E98" s="477">
        <v>12000000</v>
      </c>
      <c r="F98" s="477">
        <f t="shared" si="6"/>
        <v>30000000</v>
      </c>
      <c r="G98" s="476">
        <f>SUMIF('Inc base'!C:C,'BR 3'!B98,'Inc base'!G:G)-F98</f>
        <v>6000000</v>
      </c>
      <c r="I98" s="477">
        <f t="shared" si="7"/>
        <v>12000000</v>
      </c>
      <c r="K98" s="477">
        <v>18000000</v>
      </c>
      <c r="L98" s="477">
        <f t="shared" si="5"/>
        <v>12000000</v>
      </c>
      <c r="M98" s="544"/>
    </row>
    <row r="99" spans="1:13" s="477" customFormat="1" x14ac:dyDescent="0.25">
      <c r="A99" s="478">
        <v>82</v>
      </c>
      <c r="B99" s="486">
        <v>62906045310053</v>
      </c>
      <c r="C99" s="487" t="s">
        <v>1477</v>
      </c>
      <c r="D99" s="477">
        <v>15000000</v>
      </c>
      <c r="E99" s="477">
        <v>15000000</v>
      </c>
      <c r="F99" s="477">
        <f t="shared" si="6"/>
        <v>30000000</v>
      </c>
      <c r="G99" s="476">
        <f>SUMIF('Inc base'!C:C,'BR 3'!B99,'Inc base'!G:G)-F99</f>
        <v>7500000</v>
      </c>
      <c r="I99" s="477">
        <f t="shared" si="7"/>
        <v>15000000</v>
      </c>
      <c r="K99" s="477">
        <v>15000000</v>
      </c>
      <c r="L99" s="477">
        <f t="shared" si="5"/>
        <v>7500000</v>
      </c>
      <c r="M99" s="544"/>
    </row>
    <row r="100" spans="1:13" s="477" customFormat="1" x14ac:dyDescent="0.25">
      <c r="A100" s="478">
        <v>83</v>
      </c>
      <c r="B100" s="486">
        <v>30703911050032</v>
      </c>
      <c r="C100" s="487" t="s">
        <v>1480</v>
      </c>
      <c r="D100" s="477">
        <v>18000000</v>
      </c>
      <c r="E100" s="477">
        <v>12000000</v>
      </c>
      <c r="F100" s="477">
        <f t="shared" si="6"/>
        <v>30000000</v>
      </c>
      <c r="G100" s="476">
        <f>SUMIF('Inc base'!C:C,'BR 3'!B100,'Inc base'!G:G)-F100</f>
        <v>3000000</v>
      </c>
      <c r="I100" s="477">
        <f t="shared" si="7"/>
        <v>12000000</v>
      </c>
      <c r="K100" s="477">
        <v>18000000</v>
      </c>
      <c r="L100" s="477">
        <f t="shared" si="5"/>
        <v>15000000</v>
      </c>
      <c r="M100" s="544"/>
    </row>
    <row r="101" spans="1:13" s="477" customFormat="1" x14ac:dyDescent="0.25">
      <c r="A101" s="478">
        <v>84</v>
      </c>
      <c r="B101" s="486">
        <v>62605045270034</v>
      </c>
      <c r="C101" s="487" t="s">
        <v>1482</v>
      </c>
      <c r="D101" s="477">
        <v>15000000</v>
      </c>
      <c r="E101" s="477">
        <v>15000000</v>
      </c>
      <c r="F101" s="477">
        <f t="shared" si="6"/>
        <v>30000000</v>
      </c>
      <c r="G101" s="476">
        <f>SUMIF('Inc base'!C:C,'BR 3'!B101,'Inc base'!G:G)-F101</f>
        <v>15000000</v>
      </c>
      <c r="I101" s="477">
        <f t="shared" si="7"/>
        <v>15000000</v>
      </c>
      <c r="K101" s="477">
        <v>15000000</v>
      </c>
      <c r="L101" s="477">
        <f t="shared" si="5"/>
        <v>0</v>
      </c>
      <c r="M101" s="544"/>
    </row>
    <row r="102" spans="1:13" s="477" customFormat="1" x14ac:dyDescent="0.25">
      <c r="A102" s="478">
        <v>85</v>
      </c>
      <c r="B102" s="486">
        <v>61008045270010</v>
      </c>
      <c r="C102" s="487" t="s">
        <v>1483</v>
      </c>
      <c r="D102" s="477">
        <v>15000000</v>
      </c>
      <c r="E102" s="477">
        <v>15000000</v>
      </c>
      <c r="F102" s="477">
        <f t="shared" si="6"/>
        <v>30000000</v>
      </c>
      <c r="G102" s="476">
        <f>SUMIF('Inc base'!C:C,'BR 3'!B102,'Inc base'!G:G)-F102</f>
        <v>10000000</v>
      </c>
      <c r="I102" s="477">
        <f t="shared" si="7"/>
        <v>15000000</v>
      </c>
      <c r="K102" s="477">
        <v>15000000</v>
      </c>
      <c r="L102" s="477">
        <f t="shared" si="5"/>
        <v>5000000</v>
      </c>
      <c r="M102" s="544"/>
    </row>
    <row r="103" spans="1:13" s="477" customFormat="1" x14ac:dyDescent="0.25">
      <c r="A103" s="478">
        <v>86</v>
      </c>
      <c r="B103" s="486">
        <v>61405035270032</v>
      </c>
      <c r="C103" s="487" t="s">
        <v>1484</v>
      </c>
      <c r="D103" s="477">
        <v>15000000</v>
      </c>
      <c r="E103" s="477">
        <v>0</v>
      </c>
      <c r="F103" s="477">
        <f t="shared" si="6"/>
        <v>15000000</v>
      </c>
      <c r="G103" s="476">
        <f>SUMIF('Inc base'!C:C,'BR 3'!B103,'Inc base'!G:G)-F103</f>
        <v>0</v>
      </c>
      <c r="I103" s="477">
        <f t="shared" si="7"/>
        <v>0</v>
      </c>
      <c r="K103" s="477">
        <v>15000000</v>
      </c>
      <c r="L103" s="477">
        <f t="shared" si="5"/>
        <v>15000000</v>
      </c>
      <c r="M103" s="544"/>
    </row>
    <row r="104" spans="1:13" s="477" customFormat="1" x14ac:dyDescent="0.25">
      <c r="A104" s="478">
        <v>87</v>
      </c>
      <c r="B104" s="486">
        <v>61010005360026</v>
      </c>
      <c r="C104" s="487" t="s">
        <v>3765</v>
      </c>
      <c r="D104" s="477">
        <v>0</v>
      </c>
      <c r="E104" s="477">
        <v>0</v>
      </c>
      <c r="F104" s="477">
        <f t="shared" si="6"/>
        <v>0</v>
      </c>
      <c r="G104" s="476">
        <f>SUMIF('Inc base'!C:C,'BR 3'!B104,'Inc base'!G:G)-F104</f>
        <v>0</v>
      </c>
      <c r="I104" s="477">
        <f t="shared" si="7"/>
        <v>0</v>
      </c>
      <c r="K104" s="477">
        <v>0</v>
      </c>
      <c r="L104" s="477">
        <f t="shared" si="5"/>
        <v>0</v>
      </c>
      <c r="M104" s="544"/>
    </row>
    <row r="105" spans="1:13" s="477" customFormat="1" x14ac:dyDescent="0.25">
      <c r="A105" s="478">
        <v>88</v>
      </c>
      <c r="B105" s="486">
        <v>62406045780044</v>
      </c>
      <c r="C105" s="487" t="s">
        <v>3766</v>
      </c>
      <c r="D105" s="477">
        <v>0</v>
      </c>
      <c r="E105" s="477">
        <v>0</v>
      </c>
      <c r="F105" s="477">
        <f t="shared" si="6"/>
        <v>0</v>
      </c>
      <c r="G105" s="476">
        <f>SUMIF('Inc base'!C:C,'BR 3'!B105,'Inc base'!G:G)-F105</f>
        <v>0</v>
      </c>
      <c r="I105" s="477">
        <f t="shared" si="7"/>
        <v>0</v>
      </c>
      <c r="K105" s="477">
        <v>0</v>
      </c>
      <c r="L105" s="477">
        <f t="shared" si="5"/>
        <v>0</v>
      </c>
      <c r="M105" s="544"/>
    </row>
    <row r="106" spans="1:13" s="477" customFormat="1" x14ac:dyDescent="0.25">
      <c r="A106" s="478">
        <v>89</v>
      </c>
      <c r="B106" s="486">
        <v>41111851050027</v>
      </c>
      <c r="C106" s="487" t="s">
        <v>1490</v>
      </c>
      <c r="D106" s="477">
        <v>15000000</v>
      </c>
      <c r="E106" s="477">
        <v>15000000</v>
      </c>
      <c r="F106" s="477">
        <f t="shared" si="6"/>
        <v>30000000</v>
      </c>
      <c r="G106" s="476">
        <f>SUMIF('Inc base'!C:C,'BR 3'!B106,'Inc base'!G:G)-F106</f>
        <v>0</v>
      </c>
      <c r="I106" s="477">
        <f t="shared" si="7"/>
        <v>15000000</v>
      </c>
      <c r="K106" s="477">
        <v>7500000</v>
      </c>
      <c r="L106" s="477">
        <f t="shared" si="5"/>
        <v>7500000</v>
      </c>
      <c r="M106" s="544"/>
    </row>
    <row r="107" spans="1:13" s="477" customFormat="1" x14ac:dyDescent="0.25">
      <c r="A107" s="478">
        <v>90</v>
      </c>
      <c r="B107" s="486">
        <v>30704985380023</v>
      </c>
      <c r="C107" s="487" t="s">
        <v>1496</v>
      </c>
      <c r="D107" s="477">
        <v>15000000</v>
      </c>
      <c r="E107" s="477">
        <v>0</v>
      </c>
      <c r="F107" s="477">
        <f t="shared" si="6"/>
        <v>15000000</v>
      </c>
      <c r="G107" s="476">
        <f>SUMIF('Inc base'!C:C,'BR 3'!B107,'Inc base'!G:G)-F107</f>
        <v>4500000</v>
      </c>
      <c r="I107" s="477">
        <f t="shared" si="7"/>
        <v>0</v>
      </c>
      <c r="K107" s="477">
        <v>15000000</v>
      </c>
      <c r="L107" s="477">
        <f t="shared" si="5"/>
        <v>10500000</v>
      </c>
      <c r="M107" s="544"/>
    </row>
    <row r="108" spans="1:13" s="477" customFormat="1" x14ac:dyDescent="0.25">
      <c r="A108" s="478">
        <v>91</v>
      </c>
      <c r="B108" s="486">
        <v>63006045270010</v>
      </c>
      <c r="C108" s="487" t="s">
        <v>1498</v>
      </c>
      <c r="D108" s="477">
        <v>15000000</v>
      </c>
      <c r="E108" s="477">
        <v>15000000</v>
      </c>
      <c r="F108" s="477">
        <f t="shared" si="6"/>
        <v>30000000</v>
      </c>
      <c r="G108" s="476">
        <f>SUMIF('Inc base'!C:C,'BR 3'!B108,'Inc base'!G:G)-F108</f>
        <v>8000000</v>
      </c>
      <c r="I108" s="477">
        <f t="shared" si="7"/>
        <v>15000000</v>
      </c>
      <c r="K108" s="477">
        <v>15000000</v>
      </c>
      <c r="L108" s="477">
        <f t="shared" si="5"/>
        <v>7000000</v>
      </c>
      <c r="M108" s="544"/>
    </row>
    <row r="109" spans="1:13" s="477" customFormat="1" x14ac:dyDescent="0.25">
      <c r="A109" s="478">
        <v>92</v>
      </c>
      <c r="B109" s="486">
        <v>42612985260052</v>
      </c>
      <c r="C109" s="487" t="s">
        <v>1499</v>
      </c>
      <c r="D109" s="477">
        <v>15000000</v>
      </c>
      <c r="E109" s="477">
        <v>15000000</v>
      </c>
      <c r="F109" s="477">
        <f t="shared" si="6"/>
        <v>30000000</v>
      </c>
      <c r="G109" s="476">
        <f>SUMIF('Inc base'!C:C,'BR 3'!B109,'Inc base'!G:G)-F109</f>
        <v>0</v>
      </c>
      <c r="I109" s="477">
        <f t="shared" si="7"/>
        <v>15000000</v>
      </c>
      <c r="K109" s="477">
        <v>7500000</v>
      </c>
      <c r="L109" s="477">
        <f t="shared" si="5"/>
        <v>7500000</v>
      </c>
      <c r="M109" s="544"/>
    </row>
    <row r="110" spans="1:13" s="477" customFormat="1" x14ac:dyDescent="0.25">
      <c r="A110" s="478">
        <v>93</v>
      </c>
      <c r="B110" s="486">
        <v>61406055330025</v>
      </c>
      <c r="C110" s="487" t="s">
        <v>1500</v>
      </c>
      <c r="D110" s="477">
        <v>15000000</v>
      </c>
      <c r="E110" s="477">
        <v>15000000</v>
      </c>
      <c r="F110" s="477">
        <f t="shared" si="6"/>
        <v>30000000</v>
      </c>
      <c r="G110" s="476">
        <f>SUMIF('Inc base'!C:C,'BR 3'!B110,'Inc base'!G:G)-F110</f>
        <v>7500000</v>
      </c>
      <c r="I110" s="477">
        <f t="shared" si="7"/>
        <v>15000000</v>
      </c>
      <c r="K110" s="477">
        <v>15000000</v>
      </c>
      <c r="L110" s="477">
        <f t="shared" si="5"/>
        <v>7500000</v>
      </c>
      <c r="M110" s="544"/>
    </row>
    <row r="111" spans="1:13" s="477" customFormat="1" x14ac:dyDescent="0.25">
      <c r="A111" s="478">
        <v>94</v>
      </c>
      <c r="B111" s="486">
        <v>50607015330022</v>
      </c>
      <c r="C111" s="487" t="s">
        <v>1505</v>
      </c>
      <c r="D111" s="477">
        <v>18000000</v>
      </c>
      <c r="E111" s="477">
        <v>12000000</v>
      </c>
      <c r="F111" s="477">
        <f t="shared" si="6"/>
        <v>30000000</v>
      </c>
      <c r="G111" s="476">
        <f>SUMIF('Inc base'!C:C,'BR 3'!B111,'Inc base'!G:G)-F111</f>
        <v>12000000</v>
      </c>
      <c r="I111" s="477">
        <f t="shared" si="7"/>
        <v>12000000</v>
      </c>
      <c r="M111" s="544"/>
    </row>
    <row r="112" spans="1:13" s="477" customFormat="1" x14ac:dyDescent="0.25">
      <c r="A112" s="478">
        <v>95</v>
      </c>
      <c r="B112" s="486">
        <v>62811045320037</v>
      </c>
      <c r="C112" s="487" t="s">
        <v>1509</v>
      </c>
      <c r="D112" s="477">
        <v>15000000</v>
      </c>
      <c r="E112" s="477">
        <v>15000000</v>
      </c>
      <c r="F112" s="477">
        <f t="shared" si="6"/>
        <v>30000000</v>
      </c>
      <c r="G112" s="476">
        <f>SUMIF('Inc base'!C:C,'BR 3'!B112,'Inc base'!G:G)-F112</f>
        <v>9000000</v>
      </c>
      <c r="I112" s="477">
        <f t="shared" si="7"/>
        <v>15000000</v>
      </c>
      <c r="K112" s="477">
        <v>15000000</v>
      </c>
      <c r="L112" s="477">
        <f t="shared" ref="L112:L143" si="8">K112-G112</f>
        <v>6000000</v>
      </c>
      <c r="M112" s="544"/>
    </row>
    <row r="113" spans="1:13" s="477" customFormat="1" x14ac:dyDescent="0.25">
      <c r="A113" s="478">
        <v>96</v>
      </c>
      <c r="B113" s="486">
        <v>41007941120014</v>
      </c>
      <c r="C113" s="487" t="s">
        <v>1510</v>
      </c>
      <c r="D113" s="477">
        <v>30000000</v>
      </c>
      <c r="E113" s="477">
        <v>15000000</v>
      </c>
      <c r="F113" s="477">
        <f t="shared" si="6"/>
        <v>45000000</v>
      </c>
      <c r="G113" s="476">
        <f>SUMIF('Inc base'!C:C,'BR 3'!B113,'Inc base'!G:G)-F113</f>
        <v>8000000</v>
      </c>
      <c r="I113" s="477">
        <f t="shared" si="7"/>
        <v>15000000</v>
      </c>
      <c r="K113" s="477">
        <v>20700000</v>
      </c>
      <c r="L113" s="477">
        <f t="shared" si="8"/>
        <v>12700000</v>
      </c>
      <c r="M113" s="544"/>
    </row>
    <row r="114" spans="1:13" s="477" customFormat="1" x14ac:dyDescent="0.25">
      <c r="A114" s="478">
        <v>97</v>
      </c>
      <c r="B114" s="486">
        <v>60608035310060</v>
      </c>
      <c r="C114" s="487" t="s">
        <v>1511</v>
      </c>
      <c r="D114" s="477">
        <v>15000000</v>
      </c>
      <c r="E114" s="477">
        <v>12000000</v>
      </c>
      <c r="F114" s="477">
        <f t="shared" si="6"/>
        <v>27000000</v>
      </c>
      <c r="G114" s="476">
        <f>SUMIF('Inc base'!C:C,'BR 3'!B114,'Inc base'!G:G)-F114</f>
        <v>0</v>
      </c>
      <c r="I114" s="477">
        <f t="shared" si="7"/>
        <v>12000000</v>
      </c>
      <c r="K114" s="477">
        <v>15000000</v>
      </c>
      <c r="L114" s="477">
        <f t="shared" si="8"/>
        <v>15000000</v>
      </c>
      <c r="M114" s="544"/>
    </row>
    <row r="115" spans="1:13" s="477" customFormat="1" x14ac:dyDescent="0.25">
      <c r="A115" s="478">
        <v>98</v>
      </c>
      <c r="B115" s="486">
        <v>61809045270035</v>
      </c>
      <c r="C115" s="487" t="s">
        <v>1512</v>
      </c>
      <c r="D115" s="477">
        <v>15000000</v>
      </c>
      <c r="E115" s="477">
        <v>15000000</v>
      </c>
      <c r="F115" s="477">
        <f t="shared" si="6"/>
        <v>30000000</v>
      </c>
      <c r="G115" s="476">
        <f>SUMIF('Inc base'!C:C,'BR 3'!B115,'Inc base'!G:G)-F115</f>
        <v>15000000</v>
      </c>
      <c r="I115" s="477">
        <f t="shared" si="7"/>
        <v>15000000</v>
      </c>
      <c r="K115" s="477">
        <v>15000000</v>
      </c>
      <c r="L115" s="477">
        <f t="shared" si="8"/>
        <v>0</v>
      </c>
      <c r="M115" s="544"/>
    </row>
    <row r="116" spans="1:13" s="477" customFormat="1" x14ac:dyDescent="0.25">
      <c r="A116" s="478">
        <v>99</v>
      </c>
      <c r="B116" s="486">
        <v>50809025260010</v>
      </c>
      <c r="C116" s="487" t="s">
        <v>1513</v>
      </c>
      <c r="D116" s="477">
        <v>18000000</v>
      </c>
      <c r="E116" s="477">
        <v>0</v>
      </c>
      <c r="F116" s="477">
        <f t="shared" si="6"/>
        <v>18000000</v>
      </c>
      <c r="G116" s="476">
        <f>SUMIF('Inc base'!C:C,'BR 3'!B116,'Inc base'!G:G)-F116</f>
        <v>-8000000</v>
      </c>
      <c r="I116" s="477">
        <f t="shared" si="7"/>
        <v>0</v>
      </c>
      <c r="K116" s="477">
        <v>10000000</v>
      </c>
      <c r="L116" s="477">
        <f t="shared" si="8"/>
        <v>18000000</v>
      </c>
      <c r="M116" s="544"/>
    </row>
    <row r="117" spans="1:13" s="477" customFormat="1" x14ac:dyDescent="0.25">
      <c r="A117" s="478">
        <v>100</v>
      </c>
      <c r="B117" s="486">
        <v>61706045350087</v>
      </c>
      <c r="C117" s="487" t="s">
        <v>1514</v>
      </c>
      <c r="D117" s="477">
        <v>15000000</v>
      </c>
      <c r="E117" s="477">
        <v>12000000</v>
      </c>
      <c r="F117" s="477">
        <f t="shared" si="6"/>
        <v>27000000</v>
      </c>
      <c r="G117" s="476">
        <f>SUMIF('Inc base'!C:C,'BR 3'!B117,'Inc base'!G:G)-F117</f>
        <v>12000000</v>
      </c>
      <c r="I117" s="477">
        <f t="shared" si="7"/>
        <v>12000000</v>
      </c>
      <c r="K117" s="477">
        <v>15000000</v>
      </c>
      <c r="L117" s="477">
        <f t="shared" si="8"/>
        <v>3000000</v>
      </c>
      <c r="M117" s="544"/>
    </row>
    <row r="118" spans="1:13" s="477" customFormat="1" x14ac:dyDescent="0.25">
      <c r="A118" s="478">
        <v>101</v>
      </c>
      <c r="B118" s="486">
        <v>62709045290017</v>
      </c>
      <c r="C118" s="487" t="s">
        <v>1515</v>
      </c>
      <c r="D118" s="477">
        <v>15000000</v>
      </c>
      <c r="E118" s="477">
        <v>15000000</v>
      </c>
      <c r="F118" s="477">
        <f t="shared" si="6"/>
        <v>30000000</v>
      </c>
      <c r="G118" s="476">
        <f>SUMIF('Inc base'!C:C,'BR 3'!B118,'Inc base'!G:G)-F118</f>
        <v>7500000</v>
      </c>
      <c r="I118" s="477">
        <f t="shared" si="7"/>
        <v>15000000</v>
      </c>
      <c r="K118" s="477">
        <v>15000000</v>
      </c>
      <c r="L118" s="477">
        <f t="shared" si="8"/>
        <v>7500000</v>
      </c>
      <c r="M118" s="544"/>
    </row>
    <row r="119" spans="1:13" s="477" customFormat="1" x14ac:dyDescent="0.25">
      <c r="A119" s="478">
        <v>102</v>
      </c>
      <c r="B119" s="486">
        <v>62902045310013</v>
      </c>
      <c r="C119" s="487" t="s">
        <v>3767</v>
      </c>
      <c r="D119" s="477">
        <v>0</v>
      </c>
      <c r="E119" s="477">
        <v>0</v>
      </c>
      <c r="F119" s="477">
        <f t="shared" si="6"/>
        <v>0</v>
      </c>
      <c r="G119" s="476">
        <f>SUMIF('Inc base'!C:C,'BR 3'!B119,'Inc base'!G:G)-F119</f>
        <v>0</v>
      </c>
      <c r="I119" s="477">
        <f t="shared" si="7"/>
        <v>0</v>
      </c>
      <c r="K119" s="477">
        <v>0</v>
      </c>
      <c r="L119" s="477">
        <f t="shared" si="8"/>
        <v>0</v>
      </c>
      <c r="M119" s="544"/>
    </row>
    <row r="120" spans="1:13" s="477" customFormat="1" x14ac:dyDescent="0.25">
      <c r="A120" s="478">
        <v>103</v>
      </c>
      <c r="B120" s="486">
        <v>61204045780036</v>
      </c>
      <c r="C120" s="487" t="s">
        <v>3768</v>
      </c>
      <c r="D120" s="477">
        <v>0</v>
      </c>
      <c r="E120" s="477">
        <v>0</v>
      </c>
      <c r="F120" s="477">
        <f t="shared" si="6"/>
        <v>0</v>
      </c>
      <c r="G120" s="476">
        <f>SUMIF('Inc base'!C:C,'BR 3'!B120,'Inc base'!G:G)-F120</f>
        <v>0</v>
      </c>
      <c r="I120" s="477">
        <f t="shared" si="7"/>
        <v>0</v>
      </c>
      <c r="K120" s="477">
        <v>0</v>
      </c>
      <c r="L120" s="477">
        <f t="shared" si="8"/>
        <v>0</v>
      </c>
      <c r="M120" s="544"/>
    </row>
    <row r="121" spans="1:13" s="477" customFormat="1" x14ac:dyDescent="0.25">
      <c r="A121" s="478">
        <v>104</v>
      </c>
      <c r="B121" s="486">
        <v>62103055290010</v>
      </c>
      <c r="C121" s="487" t="s">
        <v>3769</v>
      </c>
      <c r="D121" s="477">
        <v>0</v>
      </c>
      <c r="E121" s="477">
        <v>0</v>
      </c>
      <c r="F121" s="477">
        <f t="shared" si="6"/>
        <v>0</v>
      </c>
      <c r="G121" s="476">
        <f>SUMIF('Inc base'!C:C,'BR 3'!B121,'Inc base'!G:G)-F121</f>
        <v>0</v>
      </c>
      <c r="I121" s="477">
        <f t="shared" si="7"/>
        <v>0</v>
      </c>
      <c r="K121" s="477">
        <v>0</v>
      </c>
      <c r="L121" s="477">
        <f t="shared" si="8"/>
        <v>0</v>
      </c>
      <c r="M121" s="544"/>
    </row>
    <row r="122" spans="1:13" s="477" customFormat="1" x14ac:dyDescent="0.25">
      <c r="A122" s="478">
        <v>105</v>
      </c>
      <c r="B122" s="486">
        <v>51712045320046</v>
      </c>
      <c r="C122" s="487" t="s">
        <v>1520</v>
      </c>
      <c r="D122" s="477">
        <v>18000000</v>
      </c>
      <c r="E122" s="477">
        <v>12000000</v>
      </c>
      <c r="F122" s="477">
        <f t="shared" si="6"/>
        <v>30000000</v>
      </c>
      <c r="G122" s="476">
        <f>SUMIF('Inc base'!C:C,'BR 3'!B122,'Inc base'!G:G)-F122</f>
        <v>7000000</v>
      </c>
      <c r="I122" s="477">
        <f t="shared" si="7"/>
        <v>12000000</v>
      </c>
      <c r="K122" s="477">
        <v>9000000</v>
      </c>
      <c r="L122" s="477">
        <f t="shared" si="8"/>
        <v>2000000</v>
      </c>
      <c r="M122" s="544"/>
    </row>
    <row r="123" spans="1:13" s="477" customFormat="1" x14ac:dyDescent="0.25">
      <c r="A123" s="478">
        <v>106</v>
      </c>
      <c r="B123" s="486">
        <v>30310995280037</v>
      </c>
      <c r="C123" s="487" t="s">
        <v>1525</v>
      </c>
      <c r="D123" s="477">
        <v>18000000</v>
      </c>
      <c r="E123" s="477">
        <v>12000000</v>
      </c>
      <c r="F123" s="477">
        <f t="shared" si="6"/>
        <v>30000000</v>
      </c>
      <c r="G123" s="476">
        <f>SUMIF('Inc base'!C:C,'BR 3'!B123,'Inc base'!G:G)-F123</f>
        <v>12000000</v>
      </c>
      <c r="I123" s="477">
        <f t="shared" si="7"/>
        <v>12000000</v>
      </c>
      <c r="K123" s="477">
        <v>9000000</v>
      </c>
      <c r="L123" s="477">
        <f t="shared" si="8"/>
        <v>-3000000</v>
      </c>
      <c r="M123" s="544"/>
    </row>
    <row r="124" spans="1:13" s="477" customFormat="1" x14ac:dyDescent="0.25">
      <c r="A124" s="478">
        <v>107</v>
      </c>
      <c r="B124" s="486">
        <v>40601961000025</v>
      </c>
      <c r="C124" s="487" t="s">
        <v>1526</v>
      </c>
      <c r="D124" s="477">
        <v>18000000</v>
      </c>
      <c r="E124" s="477">
        <v>12000000</v>
      </c>
      <c r="F124" s="477">
        <f t="shared" si="6"/>
        <v>30000000</v>
      </c>
      <c r="G124" s="476">
        <f>SUMIF('Inc base'!C:C,'BR 3'!B124,'Inc base'!G:G)-F124</f>
        <v>9000000</v>
      </c>
      <c r="I124" s="477">
        <f t="shared" si="7"/>
        <v>12000000</v>
      </c>
      <c r="K124" s="477">
        <v>18000000</v>
      </c>
      <c r="L124" s="477">
        <f t="shared" si="8"/>
        <v>9000000</v>
      </c>
      <c r="M124" s="544"/>
    </row>
    <row r="125" spans="1:13" s="477" customFormat="1" x14ac:dyDescent="0.25">
      <c r="A125" s="478">
        <v>108</v>
      </c>
      <c r="B125" s="486">
        <v>40110680950019</v>
      </c>
      <c r="C125" s="487" t="s">
        <v>1527</v>
      </c>
      <c r="D125" s="477">
        <v>18000000</v>
      </c>
      <c r="E125" s="477">
        <v>12000000</v>
      </c>
      <c r="F125" s="477">
        <f t="shared" si="6"/>
        <v>30000000</v>
      </c>
      <c r="G125" s="476">
        <f>SUMIF('Inc base'!C:C,'BR 3'!B125,'Inc base'!G:G)-F125</f>
        <v>12000000</v>
      </c>
      <c r="I125" s="477">
        <f t="shared" si="7"/>
        <v>12000000</v>
      </c>
      <c r="K125" s="477">
        <v>9000000</v>
      </c>
      <c r="L125" s="477">
        <f t="shared" si="8"/>
        <v>-3000000</v>
      </c>
      <c r="M125" s="544"/>
    </row>
    <row r="126" spans="1:13" s="477" customFormat="1" x14ac:dyDescent="0.25">
      <c r="A126" s="478">
        <v>109</v>
      </c>
      <c r="B126" s="486">
        <v>60401055290011</v>
      </c>
      <c r="C126" s="487" t="s">
        <v>1528</v>
      </c>
      <c r="D126" s="477">
        <v>15000000</v>
      </c>
      <c r="E126" s="477">
        <v>0</v>
      </c>
      <c r="F126" s="477">
        <f t="shared" si="6"/>
        <v>15000000</v>
      </c>
      <c r="G126" s="476">
        <f>SUMIF('Inc base'!C:C,'BR 3'!B126,'Inc base'!G:G)-F126</f>
        <v>0</v>
      </c>
      <c r="I126" s="477">
        <f t="shared" si="7"/>
        <v>0</v>
      </c>
      <c r="K126" s="477">
        <v>15000000</v>
      </c>
      <c r="L126" s="477">
        <f t="shared" si="8"/>
        <v>15000000</v>
      </c>
      <c r="M126" s="544"/>
    </row>
    <row r="127" spans="1:13" s="477" customFormat="1" x14ac:dyDescent="0.25">
      <c r="A127" s="478">
        <v>110</v>
      </c>
      <c r="B127" s="486">
        <v>61412045330030</v>
      </c>
      <c r="C127" s="487" t="s">
        <v>3770</v>
      </c>
      <c r="D127" s="477">
        <v>0</v>
      </c>
      <c r="E127" s="477">
        <v>0</v>
      </c>
      <c r="F127" s="477">
        <f t="shared" si="6"/>
        <v>0</v>
      </c>
      <c r="G127" s="476">
        <f>SUMIF('Inc base'!C:C,'BR 3'!B127,'Inc base'!G:G)-F127</f>
        <v>0</v>
      </c>
      <c r="I127" s="477">
        <f t="shared" si="7"/>
        <v>0</v>
      </c>
      <c r="K127" s="477">
        <v>0</v>
      </c>
      <c r="L127" s="477">
        <f t="shared" si="8"/>
        <v>0</v>
      </c>
      <c r="M127" s="544"/>
    </row>
    <row r="128" spans="1:13" s="477" customFormat="1" x14ac:dyDescent="0.25">
      <c r="A128" s="478">
        <v>111</v>
      </c>
      <c r="B128" s="486">
        <v>60108055260025</v>
      </c>
      <c r="C128" s="487" t="s">
        <v>1533</v>
      </c>
      <c r="D128" s="477">
        <v>15000000</v>
      </c>
      <c r="E128" s="477">
        <v>15000000</v>
      </c>
      <c r="F128" s="477">
        <f t="shared" si="6"/>
        <v>30000000</v>
      </c>
      <c r="G128" s="476">
        <f>SUMIF('Inc base'!C:C,'BR 3'!B128,'Inc base'!G:G)-F128</f>
        <v>0</v>
      </c>
      <c r="I128" s="477">
        <f t="shared" si="7"/>
        <v>15000000</v>
      </c>
      <c r="K128" s="477">
        <v>14000000</v>
      </c>
      <c r="L128" s="477">
        <f t="shared" si="8"/>
        <v>14000000</v>
      </c>
      <c r="M128" s="544"/>
    </row>
    <row r="129" spans="1:13" s="477" customFormat="1" x14ac:dyDescent="0.25">
      <c r="A129" s="478">
        <v>112</v>
      </c>
      <c r="B129" s="486">
        <v>40312921010038</v>
      </c>
      <c r="C129" s="487" t="s">
        <v>3771</v>
      </c>
      <c r="D129" s="477">
        <v>18000000</v>
      </c>
      <c r="E129" s="477">
        <v>12000000</v>
      </c>
      <c r="F129" s="477">
        <f t="shared" si="6"/>
        <v>30000000</v>
      </c>
      <c r="G129" s="476">
        <f>SUMIF('Inc base'!C:C,'BR 3'!B129,'Inc base'!G:G)-F129</f>
        <v>5000000</v>
      </c>
      <c r="I129" s="477">
        <f t="shared" si="7"/>
        <v>12000000</v>
      </c>
      <c r="K129" s="477">
        <v>0</v>
      </c>
      <c r="L129" s="477">
        <f t="shared" si="8"/>
        <v>-5000000</v>
      </c>
      <c r="M129" s="544"/>
    </row>
    <row r="130" spans="1:13" s="477" customFormat="1" x14ac:dyDescent="0.25">
      <c r="A130" s="478">
        <v>113</v>
      </c>
      <c r="B130" s="486">
        <v>62112035360027</v>
      </c>
      <c r="C130" s="487" t="s">
        <v>3772</v>
      </c>
      <c r="D130" s="477">
        <v>0</v>
      </c>
      <c r="E130" s="477">
        <v>0</v>
      </c>
      <c r="F130" s="477">
        <f t="shared" si="6"/>
        <v>0</v>
      </c>
      <c r="G130" s="476">
        <f>SUMIF('Inc base'!C:C,'BR 3'!B130,'Inc base'!G:G)-F130</f>
        <v>0</v>
      </c>
      <c r="I130" s="477">
        <f t="shared" si="7"/>
        <v>0</v>
      </c>
      <c r="K130" s="477">
        <v>0</v>
      </c>
      <c r="L130" s="477">
        <f t="shared" si="8"/>
        <v>0</v>
      </c>
      <c r="M130" s="544"/>
    </row>
    <row r="131" spans="1:13" s="477" customFormat="1" x14ac:dyDescent="0.25">
      <c r="A131" s="478">
        <v>114</v>
      </c>
      <c r="B131" s="486">
        <v>42511951000037</v>
      </c>
      <c r="C131" s="487" t="s">
        <v>1536</v>
      </c>
      <c r="D131" s="477">
        <v>18000000</v>
      </c>
      <c r="E131" s="477">
        <v>12000000</v>
      </c>
      <c r="F131" s="477">
        <f t="shared" si="6"/>
        <v>30000000</v>
      </c>
      <c r="G131" s="476">
        <f>SUMIF('Inc base'!C:C,'BR 3'!B131,'Inc base'!G:G)-F131</f>
        <v>9182000</v>
      </c>
      <c r="I131" s="477">
        <f t="shared" si="7"/>
        <v>12000000</v>
      </c>
      <c r="K131" s="477">
        <v>18000000</v>
      </c>
      <c r="L131" s="477">
        <f t="shared" si="8"/>
        <v>8818000</v>
      </c>
      <c r="M131" s="544"/>
    </row>
    <row r="132" spans="1:13" s="477" customFormat="1" x14ac:dyDescent="0.25">
      <c r="A132" s="478">
        <v>115</v>
      </c>
      <c r="B132" s="486">
        <v>62512025270037</v>
      </c>
      <c r="C132" s="487" t="s">
        <v>3773</v>
      </c>
      <c r="D132" s="477">
        <v>0</v>
      </c>
      <c r="E132" s="477">
        <v>0</v>
      </c>
      <c r="F132" s="477">
        <f t="shared" si="6"/>
        <v>0</v>
      </c>
      <c r="G132" s="476">
        <f>SUMIF('Inc base'!C:C,'BR 3'!B132,'Inc base'!G:G)-F132</f>
        <v>0</v>
      </c>
      <c r="I132" s="477">
        <f t="shared" si="7"/>
        <v>0</v>
      </c>
      <c r="K132" s="477">
        <v>0</v>
      </c>
      <c r="L132" s="477">
        <f t="shared" si="8"/>
        <v>0</v>
      </c>
      <c r="M132" s="544"/>
    </row>
    <row r="133" spans="1:13" s="477" customFormat="1" x14ac:dyDescent="0.25">
      <c r="A133" s="478">
        <v>116</v>
      </c>
      <c r="B133" s="486">
        <v>60402055360021</v>
      </c>
      <c r="C133" s="487" t="s">
        <v>1539</v>
      </c>
      <c r="D133" s="477">
        <v>15000000</v>
      </c>
      <c r="E133" s="477">
        <v>15000000</v>
      </c>
      <c r="F133" s="477">
        <f t="shared" si="6"/>
        <v>30000000</v>
      </c>
      <c r="G133" s="476">
        <f>SUMIF('Inc base'!C:C,'BR 3'!B133,'Inc base'!G:G)-F133</f>
        <v>16500000</v>
      </c>
      <c r="I133" s="477">
        <f t="shared" si="7"/>
        <v>15000000</v>
      </c>
      <c r="K133" s="477">
        <v>15000000</v>
      </c>
      <c r="L133" s="477">
        <f t="shared" si="8"/>
        <v>-1500000</v>
      </c>
      <c r="M133" s="544"/>
    </row>
    <row r="134" spans="1:13" s="477" customFormat="1" x14ac:dyDescent="0.25">
      <c r="A134" s="478">
        <v>117</v>
      </c>
      <c r="B134" s="486">
        <v>61412045310012</v>
      </c>
      <c r="C134" s="487" t="s">
        <v>1540</v>
      </c>
      <c r="D134" s="477">
        <v>15000000</v>
      </c>
      <c r="E134" s="477">
        <v>15000000</v>
      </c>
      <c r="F134" s="477">
        <f t="shared" si="6"/>
        <v>30000000</v>
      </c>
      <c r="G134" s="476">
        <f>SUMIF('Inc base'!C:C,'BR 3'!B134,'Inc base'!G:G)-F134</f>
        <v>7500000</v>
      </c>
      <c r="I134" s="477">
        <f t="shared" si="7"/>
        <v>15000000</v>
      </c>
      <c r="K134" s="477">
        <v>15000000</v>
      </c>
      <c r="L134" s="477">
        <f t="shared" si="8"/>
        <v>7500000</v>
      </c>
      <c r="M134" s="544"/>
    </row>
    <row r="135" spans="1:13" s="477" customFormat="1" x14ac:dyDescent="0.25">
      <c r="A135" s="478">
        <v>118</v>
      </c>
      <c r="B135" s="486">
        <v>61201055260042</v>
      </c>
      <c r="C135" s="487" t="s">
        <v>1541</v>
      </c>
      <c r="D135" s="477">
        <v>15000000</v>
      </c>
      <c r="E135" s="477">
        <v>15000000</v>
      </c>
      <c r="F135" s="477">
        <f t="shared" si="6"/>
        <v>30000000</v>
      </c>
      <c r="G135" s="476">
        <f>SUMIF('Inc base'!C:C,'BR 3'!B135,'Inc base'!G:G)-F135</f>
        <v>8500000</v>
      </c>
      <c r="I135" s="477">
        <f t="shared" si="7"/>
        <v>15000000</v>
      </c>
      <c r="K135" s="477">
        <v>14000000</v>
      </c>
      <c r="L135" s="477">
        <f t="shared" si="8"/>
        <v>5500000</v>
      </c>
      <c r="M135" s="544"/>
    </row>
    <row r="136" spans="1:13" s="477" customFormat="1" x14ac:dyDescent="0.25">
      <c r="A136" s="478">
        <v>119</v>
      </c>
      <c r="B136" s="486">
        <v>62105035350039</v>
      </c>
      <c r="C136" s="487" t="s">
        <v>1548</v>
      </c>
      <c r="D136" s="477">
        <v>15000000</v>
      </c>
      <c r="E136" s="477">
        <v>15000000</v>
      </c>
      <c r="F136" s="477">
        <f t="shared" si="6"/>
        <v>30000000</v>
      </c>
      <c r="G136" s="476">
        <f>SUMIF('Inc base'!C:C,'BR 3'!B136,'Inc base'!G:G)-F136</f>
        <v>15000000</v>
      </c>
      <c r="I136" s="477">
        <f t="shared" si="7"/>
        <v>15000000</v>
      </c>
      <c r="K136" s="477">
        <v>15000000</v>
      </c>
      <c r="L136" s="477">
        <f t="shared" si="8"/>
        <v>0</v>
      </c>
      <c r="M136" s="544"/>
    </row>
    <row r="137" spans="1:13" s="477" customFormat="1" x14ac:dyDescent="0.25">
      <c r="A137" s="478">
        <v>120</v>
      </c>
      <c r="B137" s="486">
        <v>62512045260010</v>
      </c>
      <c r="C137" s="487" t="s">
        <v>1552</v>
      </c>
      <c r="D137" s="477">
        <v>15000000</v>
      </c>
      <c r="E137" s="477">
        <v>15000000</v>
      </c>
      <c r="F137" s="477">
        <f t="shared" si="6"/>
        <v>30000000</v>
      </c>
      <c r="G137" s="476">
        <f>SUMIF('Inc base'!C:C,'BR 3'!B137,'Inc base'!G:G)-F137</f>
        <v>15000000</v>
      </c>
      <c r="I137" s="477">
        <f t="shared" si="7"/>
        <v>15000000</v>
      </c>
      <c r="K137" s="477">
        <v>15000000</v>
      </c>
      <c r="L137" s="477">
        <f t="shared" si="8"/>
        <v>0</v>
      </c>
      <c r="M137" s="544"/>
    </row>
    <row r="138" spans="1:13" s="477" customFormat="1" x14ac:dyDescent="0.25">
      <c r="A138" s="478">
        <v>121</v>
      </c>
      <c r="B138" s="486">
        <v>41806815260018</v>
      </c>
      <c r="C138" s="487" t="s">
        <v>1554</v>
      </c>
      <c r="D138" s="477">
        <v>15000000</v>
      </c>
      <c r="E138" s="477">
        <v>15000000</v>
      </c>
      <c r="F138" s="477">
        <f t="shared" si="6"/>
        <v>30000000</v>
      </c>
      <c r="G138" s="476">
        <f>SUMIF('Inc base'!C:C,'BR 3'!B138,'Inc base'!G:G)-F138</f>
        <v>0</v>
      </c>
      <c r="I138" s="477">
        <f t="shared" si="7"/>
        <v>15000000</v>
      </c>
      <c r="K138" s="477">
        <v>15000000</v>
      </c>
      <c r="L138" s="477">
        <f t="shared" si="8"/>
        <v>15000000</v>
      </c>
      <c r="M138" s="544"/>
    </row>
    <row r="139" spans="1:13" s="477" customFormat="1" x14ac:dyDescent="0.25">
      <c r="A139" s="478">
        <v>122</v>
      </c>
      <c r="B139" s="486">
        <v>42606931090059</v>
      </c>
      <c r="C139" s="487" t="s">
        <v>1555</v>
      </c>
      <c r="D139" s="477">
        <v>18000000</v>
      </c>
      <c r="E139" s="477">
        <v>12000000</v>
      </c>
      <c r="F139" s="477">
        <f t="shared" si="6"/>
        <v>30000000</v>
      </c>
      <c r="G139" s="476">
        <f>SUMIF('Inc base'!C:C,'BR 3'!B139,'Inc base'!G:G)-F139</f>
        <v>8000000</v>
      </c>
      <c r="I139" s="477">
        <f t="shared" si="7"/>
        <v>12000000</v>
      </c>
      <c r="K139" s="477">
        <v>18000000</v>
      </c>
      <c r="L139" s="477">
        <f t="shared" si="8"/>
        <v>10000000</v>
      </c>
      <c r="M139" s="544"/>
    </row>
    <row r="140" spans="1:13" s="477" customFormat="1" x14ac:dyDescent="0.25">
      <c r="A140" s="478">
        <v>123</v>
      </c>
      <c r="B140" s="486">
        <v>51210035360015</v>
      </c>
      <c r="C140" s="487" t="s">
        <v>3774</v>
      </c>
      <c r="D140" s="477">
        <v>0</v>
      </c>
      <c r="E140" s="477">
        <v>0</v>
      </c>
      <c r="F140" s="477">
        <f t="shared" si="6"/>
        <v>0</v>
      </c>
      <c r="G140" s="476">
        <f>SUMIF('Inc base'!C:C,'BR 3'!B140,'Inc base'!G:G)-F140</f>
        <v>0</v>
      </c>
      <c r="I140" s="477">
        <f t="shared" si="7"/>
        <v>0</v>
      </c>
      <c r="K140" s="477">
        <v>0</v>
      </c>
      <c r="L140" s="477">
        <f t="shared" si="8"/>
        <v>0</v>
      </c>
      <c r="M140" s="544"/>
    </row>
    <row r="141" spans="1:13" s="477" customFormat="1" x14ac:dyDescent="0.25">
      <c r="A141" s="478">
        <v>124</v>
      </c>
      <c r="B141" s="486">
        <v>51908055780035</v>
      </c>
      <c r="C141" s="487" t="s">
        <v>1560</v>
      </c>
      <c r="D141" s="477">
        <v>15000000</v>
      </c>
      <c r="E141" s="477">
        <v>15000000</v>
      </c>
      <c r="F141" s="477">
        <f t="shared" si="6"/>
        <v>30000000</v>
      </c>
      <c r="G141" s="476">
        <f>SUMIF('Inc base'!C:C,'BR 3'!B141,'Inc base'!G:G)-F141</f>
        <v>15001000</v>
      </c>
      <c r="I141" s="477">
        <f t="shared" si="7"/>
        <v>15000000</v>
      </c>
      <c r="K141" s="477">
        <v>15001000</v>
      </c>
      <c r="L141" s="477">
        <f t="shared" si="8"/>
        <v>0</v>
      </c>
      <c r="M141" s="544"/>
    </row>
    <row r="142" spans="1:13" s="477" customFormat="1" x14ac:dyDescent="0.25">
      <c r="A142" s="478">
        <v>125</v>
      </c>
      <c r="B142" s="486">
        <v>61402055310029</v>
      </c>
      <c r="C142" s="487" t="s">
        <v>1563</v>
      </c>
      <c r="D142" s="477">
        <v>15000000</v>
      </c>
      <c r="E142" s="477">
        <v>15000000</v>
      </c>
      <c r="F142" s="477">
        <f t="shared" si="6"/>
        <v>30000000</v>
      </c>
      <c r="G142" s="476">
        <f>SUMIF('Inc base'!C:C,'BR 3'!B142,'Inc base'!G:G)-F142</f>
        <v>7500000</v>
      </c>
      <c r="I142" s="477">
        <f t="shared" si="7"/>
        <v>15000000</v>
      </c>
      <c r="K142" s="477">
        <v>15000000</v>
      </c>
      <c r="L142" s="477">
        <f t="shared" si="8"/>
        <v>7500000</v>
      </c>
      <c r="M142" s="544"/>
    </row>
    <row r="143" spans="1:13" s="477" customFormat="1" x14ac:dyDescent="0.25">
      <c r="A143" s="478">
        <v>126</v>
      </c>
      <c r="B143" s="486">
        <v>61903055370012</v>
      </c>
      <c r="C143" s="487" t="s">
        <v>1564</v>
      </c>
      <c r="D143" s="477">
        <v>18000000</v>
      </c>
      <c r="E143" s="477">
        <v>12000000</v>
      </c>
      <c r="F143" s="477">
        <f t="shared" si="6"/>
        <v>30000000</v>
      </c>
      <c r="G143" s="476">
        <f>SUMIF('Inc base'!C:C,'BR 3'!B143,'Inc base'!G:G)-F143</f>
        <v>12000000</v>
      </c>
      <c r="I143" s="477">
        <f t="shared" si="7"/>
        <v>12000000</v>
      </c>
      <c r="K143" s="477">
        <v>18000000</v>
      </c>
      <c r="L143" s="477">
        <f t="shared" si="8"/>
        <v>6000000</v>
      </c>
      <c r="M143" s="544"/>
    </row>
    <row r="144" spans="1:13" s="477" customFormat="1" x14ac:dyDescent="0.25">
      <c r="A144" s="478">
        <v>127</v>
      </c>
      <c r="B144" s="486">
        <v>61704055260046</v>
      </c>
      <c r="C144" s="487" t="s">
        <v>1565</v>
      </c>
      <c r="D144" s="477">
        <v>1500000</v>
      </c>
      <c r="E144" s="477">
        <v>0</v>
      </c>
      <c r="F144" s="477">
        <f t="shared" si="6"/>
        <v>1500000</v>
      </c>
      <c r="G144" s="476">
        <f>SUMIF('Inc base'!C:C,'BR 3'!B144,'Inc base'!G:G)-F144</f>
        <v>7500000</v>
      </c>
      <c r="I144" s="477">
        <f t="shared" si="7"/>
        <v>0</v>
      </c>
      <c r="K144" s="477">
        <v>9000000</v>
      </c>
      <c r="L144" s="477">
        <f t="shared" ref="L144:L172" si="9">K144-G144</f>
        <v>1500000</v>
      </c>
      <c r="M144" s="544"/>
    </row>
    <row r="145" spans="1:13" s="477" customFormat="1" x14ac:dyDescent="0.25">
      <c r="A145" s="478">
        <v>128</v>
      </c>
      <c r="B145" s="486">
        <v>63007045270020</v>
      </c>
      <c r="C145" s="487" t="s">
        <v>303</v>
      </c>
      <c r="D145" s="477">
        <v>0</v>
      </c>
      <c r="E145" s="477">
        <v>0</v>
      </c>
      <c r="F145" s="477">
        <f t="shared" si="6"/>
        <v>0</v>
      </c>
      <c r="G145" s="476">
        <f>SUMIF('Inc base'!C:C,'BR 3'!B145,'Inc base'!G:G)-F145</f>
        <v>0</v>
      </c>
      <c r="I145" s="477">
        <f t="shared" si="7"/>
        <v>0</v>
      </c>
      <c r="K145" s="477">
        <v>0</v>
      </c>
      <c r="L145" s="477">
        <f t="shared" si="9"/>
        <v>0</v>
      </c>
      <c r="M145" s="544"/>
    </row>
    <row r="146" spans="1:13" s="477" customFormat="1" x14ac:dyDescent="0.25">
      <c r="A146" s="478">
        <v>129</v>
      </c>
      <c r="B146" s="486">
        <v>61805055310022</v>
      </c>
      <c r="C146" s="487" t="s">
        <v>3775</v>
      </c>
      <c r="D146" s="477">
        <v>0</v>
      </c>
      <c r="E146" s="477">
        <v>0</v>
      </c>
      <c r="F146" s="477">
        <f t="shared" si="6"/>
        <v>0</v>
      </c>
      <c r="G146" s="476">
        <f>SUMIF('Inc base'!C:C,'BR 3'!B146,'Inc base'!G:G)-F146</f>
        <v>0</v>
      </c>
      <c r="I146" s="477">
        <f t="shared" si="7"/>
        <v>0</v>
      </c>
      <c r="K146" s="477">
        <v>0</v>
      </c>
      <c r="L146" s="477">
        <f t="shared" si="9"/>
        <v>0</v>
      </c>
      <c r="M146" s="544"/>
    </row>
    <row r="147" spans="1:13" s="477" customFormat="1" x14ac:dyDescent="0.25">
      <c r="A147" s="478">
        <v>130</v>
      </c>
      <c r="B147" s="486">
        <v>52109035300039</v>
      </c>
      <c r="C147" s="487" t="s">
        <v>3776</v>
      </c>
      <c r="D147" s="477">
        <v>0</v>
      </c>
      <c r="E147" s="477">
        <v>0</v>
      </c>
      <c r="F147" s="477">
        <f t="shared" si="6"/>
        <v>0</v>
      </c>
      <c r="G147" s="476">
        <f>SUMIF('Inc base'!C:C,'BR 3'!B147,'Inc base'!G:G)-F147</f>
        <v>0</v>
      </c>
      <c r="I147" s="477">
        <f t="shared" si="7"/>
        <v>0</v>
      </c>
      <c r="K147" s="477">
        <v>0</v>
      </c>
      <c r="L147" s="477">
        <f t="shared" si="9"/>
        <v>0</v>
      </c>
      <c r="M147" s="544"/>
    </row>
    <row r="148" spans="1:13" s="477" customFormat="1" x14ac:dyDescent="0.25">
      <c r="A148" s="478">
        <v>132</v>
      </c>
      <c r="B148" s="486">
        <v>61804025300014</v>
      </c>
      <c r="C148" s="487" t="s">
        <v>1571</v>
      </c>
      <c r="D148" s="477">
        <v>15000000</v>
      </c>
      <c r="E148" s="477">
        <v>15000000</v>
      </c>
      <c r="F148" s="477">
        <f t="shared" si="6"/>
        <v>30000000</v>
      </c>
      <c r="G148" s="476">
        <f>SUMIF('Inc base'!C:C,'BR 3'!B148,'Inc base'!G:G)-F148</f>
        <v>10011900</v>
      </c>
      <c r="I148" s="477">
        <f t="shared" si="7"/>
        <v>15000000</v>
      </c>
      <c r="K148" s="477">
        <v>15000000</v>
      </c>
      <c r="L148" s="477">
        <f t="shared" si="9"/>
        <v>4988100</v>
      </c>
      <c r="M148" s="544"/>
    </row>
    <row r="149" spans="1:13" s="477" customFormat="1" x14ac:dyDescent="0.25">
      <c r="A149" s="478">
        <v>133</v>
      </c>
      <c r="B149" s="486">
        <v>61607055310064</v>
      </c>
      <c r="C149" s="487" t="s">
        <v>3777</v>
      </c>
      <c r="D149" s="477">
        <v>0</v>
      </c>
      <c r="E149" s="477">
        <v>0</v>
      </c>
      <c r="F149" s="477">
        <f t="shared" ref="F149:F212" si="10">SUM(D149:E149)</f>
        <v>0</v>
      </c>
      <c r="G149" s="476">
        <f>SUMIF('Inc base'!C:C,'BR 3'!B149,'Inc base'!G:G)-F149</f>
        <v>0</v>
      </c>
      <c r="I149" s="477">
        <f t="shared" ref="I149:I212" si="11">F149-D149</f>
        <v>0</v>
      </c>
      <c r="K149" s="477">
        <v>0</v>
      </c>
      <c r="L149" s="477">
        <f t="shared" si="9"/>
        <v>0</v>
      </c>
      <c r="M149" s="544"/>
    </row>
    <row r="150" spans="1:13" s="477" customFormat="1" x14ac:dyDescent="0.25">
      <c r="A150" s="478">
        <v>134</v>
      </c>
      <c r="B150" s="486">
        <v>62802035350051</v>
      </c>
      <c r="C150" s="487" t="s">
        <v>1572</v>
      </c>
      <c r="D150" s="477">
        <v>15000000</v>
      </c>
      <c r="E150" s="477">
        <v>15000000</v>
      </c>
      <c r="F150" s="477">
        <f t="shared" si="10"/>
        <v>30000000</v>
      </c>
      <c r="G150" s="476">
        <f>SUMIF('Inc base'!C:C,'BR 3'!B150,'Inc base'!G:G)-F150</f>
        <v>0</v>
      </c>
      <c r="I150" s="477">
        <f t="shared" si="11"/>
        <v>15000000</v>
      </c>
      <c r="K150" s="477">
        <v>15000000</v>
      </c>
      <c r="L150" s="477">
        <f t="shared" si="9"/>
        <v>15000000</v>
      </c>
      <c r="M150" s="544"/>
    </row>
    <row r="151" spans="1:13" s="477" customFormat="1" x14ac:dyDescent="0.25">
      <c r="A151" s="478">
        <v>135</v>
      </c>
      <c r="B151" s="486">
        <v>62606025270026</v>
      </c>
      <c r="C151" s="487" t="s">
        <v>1573</v>
      </c>
      <c r="D151" s="477">
        <v>15000000</v>
      </c>
      <c r="E151" s="477">
        <v>12000000</v>
      </c>
      <c r="F151" s="477">
        <f t="shared" si="10"/>
        <v>27000000</v>
      </c>
      <c r="G151" s="476">
        <f>SUMIF('Inc base'!C:C,'BR 3'!B151,'Inc base'!G:G)-F151</f>
        <v>7000000</v>
      </c>
      <c r="I151" s="477">
        <f t="shared" si="11"/>
        <v>12000000</v>
      </c>
      <c r="K151" s="477">
        <v>15000000</v>
      </c>
      <c r="L151" s="477">
        <f t="shared" si="9"/>
        <v>8000000</v>
      </c>
      <c r="M151" s="544"/>
    </row>
    <row r="152" spans="1:13" s="477" customFormat="1" x14ac:dyDescent="0.25">
      <c r="A152" s="478">
        <v>136</v>
      </c>
      <c r="B152" s="486">
        <v>63005045270031</v>
      </c>
      <c r="C152" s="487" t="s">
        <v>3778</v>
      </c>
      <c r="D152" s="477">
        <v>0</v>
      </c>
      <c r="E152" s="477">
        <v>0</v>
      </c>
      <c r="F152" s="477">
        <f t="shared" si="10"/>
        <v>0</v>
      </c>
      <c r="G152" s="476">
        <f>SUMIF('Inc base'!C:C,'BR 3'!B152,'Inc base'!G:G)-F152</f>
        <v>0</v>
      </c>
      <c r="I152" s="477">
        <f t="shared" si="11"/>
        <v>0</v>
      </c>
      <c r="K152" s="477">
        <v>0</v>
      </c>
      <c r="L152" s="477">
        <f t="shared" si="9"/>
        <v>0</v>
      </c>
      <c r="M152" s="544"/>
    </row>
    <row r="153" spans="1:13" s="477" customFormat="1" x14ac:dyDescent="0.25">
      <c r="A153" s="478">
        <v>137</v>
      </c>
      <c r="B153" s="486">
        <v>62905045270044</v>
      </c>
      <c r="C153" s="487" t="s">
        <v>3779</v>
      </c>
      <c r="D153" s="477">
        <v>0</v>
      </c>
      <c r="E153" s="477">
        <v>0</v>
      </c>
      <c r="F153" s="477">
        <f t="shared" si="10"/>
        <v>0</v>
      </c>
      <c r="G153" s="476">
        <f>SUMIF('Inc base'!C:C,'BR 3'!B153,'Inc base'!G:G)-F153</f>
        <v>0</v>
      </c>
      <c r="I153" s="477">
        <f t="shared" si="11"/>
        <v>0</v>
      </c>
      <c r="K153" s="477">
        <v>0</v>
      </c>
      <c r="L153" s="477">
        <f t="shared" si="9"/>
        <v>0</v>
      </c>
      <c r="M153" s="544"/>
    </row>
    <row r="154" spans="1:13" s="477" customFormat="1" x14ac:dyDescent="0.25">
      <c r="A154" s="478">
        <v>138</v>
      </c>
      <c r="B154" s="486">
        <v>41507951140027</v>
      </c>
      <c r="C154" s="487" t="s">
        <v>1578</v>
      </c>
      <c r="D154" s="477">
        <v>18000000</v>
      </c>
      <c r="E154" s="477">
        <v>12000000</v>
      </c>
      <c r="F154" s="477">
        <f t="shared" si="10"/>
        <v>30000000</v>
      </c>
      <c r="G154" s="476">
        <f>SUMIF('Inc base'!C:C,'BR 3'!B154,'Inc base'!G:G)-F154</f>
        <v>10000000</v>
      </c>
      <c r="I154" s="477">
        <f t="shared" si="11"/>
        <v>12000000</v>
      </c>
      <c r="K154" s="477">
        <v>9000000</v>
      </c>
      <c r="L154" s="477">
        <f t="shared" si="9"/>
        <v>-1000000</v>
      </c>
      <c r="M154" s="544"/>
    </row>
    <row r="155" spans="1:13" s="477" customFormat="1" x14ac:dyDescent="0.25">
      <c r="A155" s="478">
        <v>139</v>
      </c>
      <c r="B155" s="486">
        <v>60110035310075</v>
      </c>
      <c r="C155" s="487" t="s">
        <v>3780</v>
      </c>
      <c r="D155" s="477">
        <v>0</v>
      </c>
      <c r="E155" s="477">
        <v>0</v>
      </c>
      <c r="F155" s="477">
        <f t="shared" si="10"/>
        <v>0</v>
      </c>
      <c r="G155" s="476">
        <f>SUMIF('Inc base'!C:C,'BR 3'!B155,'Inc base'!G:G)-F155</f>
        <v>0</v>
      </c>
      <c r="I155" s="477">
        <f t="shared" si="11"/>
        <v>0</v>
      </c>
      <c r="K155" s="477">
        <v>0</v>
      </c>
      <c r="L155" s="477">
        <f t="shared" si="9"/>
        <v>0</v>
      </c>
      <c r="M155" s="544"/>
    </row>
    <row r="156" spans="1:13" s="477" customFormat="1" x14ac:dyDescent="0.25">
      <c r="A156" s="478">
        <v>140</v>
      </c>
      <c r="B156" s="486">
        <v>60107035350060</v>
      </c>
      <c r="C156" s="487" t="s">
        <v>1581</v>
      </c>
      <c r="D156" s="477">
        <v>15000000</v>
      </c>
      <c r="E156" s="477">
        <v>15000000</v>
      </c>
      <c r="F156" s="477">
        <f t="shared" si="10"/>
        <v>30000000</v>
      </c>
      <c r="G156" s="476">
        <f>SUMIF('Inc base'!C:C,'BR 3'!B156,'Inc base'!G:G)-F156</f>
        <v>7500000</v>
      </c>
      <c r="I156" s="477">
        <f t="shared" si="11"/>
        <v>15000000</v>
      </c>
      <c r="K156" s="477">
        <v>15000000</v>
      </c>
      <c r="L156" s="477">
        <f t="shared" si="9"/>
        <v>7500000</v>
      </c>
      <c r="M156" s="544"/>
    </row>
    <row r="157" spans="1:13" s="477" customFormat="1" x14ac:dyDescent="0.25">
      <c r="A157" s="478">
        <v>141</v>
      </c>
      <c r="B157" s="486">
        <v>62911035300013</v>
      </c>
      <c r="C157" s="487" t="s">
        <v>1582</v>
      </c>
      <c r="D157" s="477">
        <v>15000000</v>
      </c>
      <c r="E157" s="477">
        <v>15000000</v>
      </c>
      <c r="F157" s="477">
        <f t="shared" si="10"/>
        <v>30000000</v>
      </c>
      <c r="G157" s="476">
        <f>SUMIF('Inc base'!C:C,'BR 3'!B157,'Inc base'!G:G)-F157</f>
        <v>7500000</v>
      </c>
      <c r="I157" s="477">
        <f t="shared" si="11"/>
        <v>15000000</v>
      </c>
      <c r="K157" s="477">
        <v>15000000</v>
      </c>
      <c r="L157" s="477">
        <f t="shared" si="9"/>
        <v>7500000</v>
      </c>
      <c r="M157" s="544"/>
    </row>
    <row r="158" spans="1:13" s="477" customFormat="1" x14ac:dyDescent="0.25">
      <c r="A158" s="478">
        <v>142</v>
      </c>
      <c r="B158" s="486">
        <v>32809951130018</v>
      </c>
      <c r="C158" s="487" t="s">
        <v>3781</v>
      </c>
      <c r="D158" s="477">
        <v>0</v>
      </c>
      <c r="E158" s="477">
        <v>0</v>
      </c>
      <c r="F158" s="477">
        <f t="shared" si="10"/>
        <v>0</v>
      </c>
      <c r="G158" s="476">
        <f>SUMIF('Inc base'!C:C,'BR 3'!B158,'Inc base'!G:G)-F158</f>
        <v>0</v>
      </c>
      <c r="I158" s="477">
        <f t="shared" si="11"/>
        <v>0</v>
      </c>
      <c r="K158" s="477">
        <v>0</v>
      </c>
      <c r="L158" s="477">
        <f t="shared" si="9"/>
        <v>0</v>
      </c>
      <c r="M158" s="544"/>
    </row>
    <row r="159" spans="1:13" s="477" customFormat="1" x14ac:dyDescent="0.25">
      <c r="A159" s="478">
        <v>143</v>
      </c>
      <c r="B159" s="486">
        <v>61008035330023</v>
      </c>
      <c r="C159" s="487" t="s">
        <v>3782</v>
      </c>
      <c r="D159" s="477">
        <v>0</v>
      </c>
      <c r="E159" s="477">
        <v>0</v>
      </c>
      <c r="F159" s="477">
        <f t="shared" si="10"/>
        <v>0</v>
      </c>
      <c r="G159" s="476">
        <f>SUMIF('Inc base'!C:C,'BR 3'!B159,'Inc base'!G:G)-F159</f>
        <v>0</v>
      </c>
      <c r="I159" s="477">
        <f t="shared" si="11"/>
        <v>0</v>
      </c>
      <c r="K159" s="477">
        <v>0</v>
      </c>
      <c r="L159" s="477">
        <f t="shared" si="9"/>
        <v>0</v>
      </c>
      <c r="M159" s="544"/>
    </row>
    <row r="160" spans="1:13" s="477" customFormat="1" x14ac:dyDescent="0.25">
      <c r="A160" s="478">
        <v>144</v>
      </c>
      <c r="B160" s="486">
        <v>60101025270044</v>
      </c>
      <c r="C160" s="487" t="s">
        <v>1583</v>
      </c>
      <c r="D160" s="477">
        <v>18000000</v>
      </c>
      <c r="E160" s="477">
        <v>12000000</v>
      </c>
      <c r="F160" s="477">
        <f t="shared" si="10"/>
        <v>30000000</v>
      </c>
      <c r="G160" s="476">
        <f>SUMIF('Inc base'!C:C,'BR 3'!B160,'Inc base'!G:G)-F160</f>
        <v>12000000</v>
      </c>
      <c r="I160" s="477">
        <f t="shared" si="11"/>
        <v>12000000</v>
      </c>
      <c r="K160" s="477">
        <v>18000000</v>
      </c>
      <c r="L160" s="477">
        <f t="shared" si="9"/>
        <v>6000000</v>
      </c>
      <c r="M160" s="544"/>
    </row>
    <row r="161" spans="1:13" s="477" customFormat="1" x14ac:dyDescent="0.25">
      <c r="A161" s="478">
        <v>145</v>
      </c>
      <c r="B161" s="486">
        <v>61401055270027</v>
      </c>
      <c r="C161" s="487" t="s">
        <v>3783</v>
      </c>
      <c r="D161" s="477">
        <v>0</v>
      </c>
      <c r="E161" s="477">
        <v>0</v>
      </c>
      <c r="F161" s="477">
        <f t="shared" si="10"/>
        <v>0</v>
      </c>
      <c r="G161" s="476">
        <f>SUMIF('Inc base'!C:C,'BR 3'!B161,'Inc base'!G:G)-F161</f>
        <v>0</v>
      </c>
      <c r="I161" s="477">
        <f t="shared" si="11"/>
        <v>0</v>
      </c>
      <c r="K161" s="477">
        <v>0</v>
      </c>
      <c r="L161" s="477">
        <f t="shared" si="9"/>
        <v>0</v>
      </c>
      <c r="M161" s="544"/>
    </row>
    <row r="162" spans="1:13" s="477" customFormat="1" x14ac:dyDescent="0.25">
      <c r="A162" s="478">
        <v>146</v>
      </c>
      <c r="B162" s="486">
        <v>61406045270025</v>
      </c>
      <c r="C162" s="487" t="s">
        <v>1584</v>
      </c>
      <c r="D162" s="477">
        <v>15000000</v>
      </c>
      <c r="E162" s="477">
        <v>15000000</v>
      </c>
      <c r="F162" s="477">
        <f t="shared" si="10"/>
        <v>30000000</v>
      </c>
      <c r="G162" s="476">
        <f>SUMIF('Inc base'!C:C,'BR 3'!B162,'Inc base'!G:G)-F162</f>
        <v>14000000</v>
      </c>
      <c r="I162" s="477">
        <f t="shared" si="11"/>
        <v>15000000</v>
      </c>
      <c r="K162" s="477">
        <v>15000000</v>
      </c>
      <c r="L162" s="477">
        <f t="shared" si="9"/>
        <v>1000000</v>
      </c>
      <c r="M162" s="544"/>
    </row>
    <row r="163" spans="1:13" s="477" customFormat="1" x14ac:dyDescent="0.25">
      <c r="A163" s="478">
        <v>147</v>
      </c>
      <c r="B163" s="486">
        <v>51012045310011</v>
      </c>
      <c r="C163" s="487" t="s">
        <v>1586</v>
      </c>
      <c r="D163" s="477">
        <v>18000000</v>
      </c>
      <c r="E163" s="477">
        <v>12000000</v>
      </c>
      <c r="F163" s="477">
        <f t="shared" si="10"/>
        <v>30000000</v>
      </c>
      <c r="G163" s="476">
        <f>SUMIF('Inc base'!C:C,'BR 3'!B163,'Inc base'!G:G)-F163</f>
        <v>12000000</v>
      </c>
      <c r="I163" s="477">
        <f t="shared" si="11"/>
        <v>12000000</v>
      </c>
      <c r="K163" s="477">
        <v>18000000</v>
      </c>
      <c r="L163" s="477">
        <f t="shared" si="9"/>
        <v>6000000</v>
      </c>
      <c r="M163" s="544"/>
    </row>
    <row r="164" spans="1:13" s="477" customFormat="1" x14ac:dyDescent="0.25">
      <c r="A164" s="478">
        <v>149</v>
      </c>
      <c r="B164" s="486">
        <v>51003035260014</v>
      </c>
      <c r="C164" s="487" t="s">
        <v>1589</v>
      </c>
      <c r="D164" s="477">
        <v>15000000</v>
      </c>
      <c r="E164" s="477">
        <v>12000000</v>
      </c>
      <c r="F164" s="477">
        <f t="shared" si="10"/>
        <v>27000000</v>
      </c>
      <c r="G164" s="476">
        <f>SUMIF('Inc base'!C:C,'BR 3'!B164,'Inc base'!G:G)-F164</f>
        <v>2000000</v>
      </c>
      <c r="I164" s="477">
        <f t="shared" si="11"/>
        <v>12000000</v>
      </c>
      <c r="K164" s="477">
        <v>0</v>
      </c>
      <c r="L164" s="477">
        <f t="shared" si="9"/>
        <v>-2000000</v>
      </c>
      <c r="M164" s="544"/>
    </row>
    <row r="165" spans="1:13" s="477" customFormat="1" x14ac:dyDescent="0.25">
      <c r="A165" s="478">
        <v>150</v>
      </c>
      <c r="B165" s="486">
        <v>40309951010064</v>
      </c>
      <c r="C165" s="487" t="s">
        <v>1593</v>
      </c>
      <c r="D165" s="477">
        <v>18000000</v>
      </c>
      <c r="E165" s="477">
        <v>12000000</v>
      </c>
      <c r="F165" s="477">
        <f t="shared" si="10"/>
        <v>30000000</v>
      </c>
      <c r="G165" s="476">
        <f>SUMIF('Inc base'!C:C,'BR 3'!B165,'Inc base'!G:G)-F165</f>
        <v>4000000</v>
      </c>
      <c r="I165" s="477">
        <f t="shared" si="11"/>
        <v>12000000</v>
      </c>
      <c r="K165" s="477">
        <v>18000000</v>
      </c>
      <c r="L165" s="477">
        <f t="shared" si="9"/>
        <v>14000000</v>
      </c>
      <c r="M165" s="544"/>
    </row>
    <row r="166" spans="1:13" s="477" customFormat="1" x14ac:dyDescent="0.25">
      <c r="A166" s="478">
        <v>151</v>
      </c>
      <c r="B166" s="486">
        <v>61607045290017</v>
      </c>
      <c r="C166" s="487" t="s">
        <v>3784</v>
      </c>
      <c r="D166" s="477">
        <v>0</v>
      </c>
      <c r="E166" s="477">
        <v>0</v>
      </c>
      <c r="F166" s="477">
        <f t="shared" si="10"/>
        <v>0</v>
      </c>
      <c r="G166" s="476">
        <f>SUMIF('Inc base'!C:C,'BR 3'!B166,'Inc base'!G:G)-F166</f>
        <v>0</v>
      </c>
      <c r="I166" s="477">
        <f t="shared" si="11"/>
        <v>0</v>
      </c>
      <c r="K166" s="477">
        <v>0</v>
      </c>
      <c r="L166" s="477">
        <f t="shared" si="9"/>
        <v>0</v>
      </c>
      <c r="M166" s="544"/>
    </row>
    <row r="167" spans="1:13" s="477" customFormat="1" x14ac:dyDescent="0.25">
      <c r="A167" s="478">
        <v>152</v>
      </c>
      <c r="B167" s="486">
        <v>41707955330019</v>
      </c>
      <c r="C167" s="487" t="s">
        <v>1598</v>
      </c>
      <c r="D167" s="477">
        <v>18000000</v>
      </c>
      <c r="E167" s="477">
        <v>12000000</v>
      </c>
      <c r="F167" s="477">
        <f t="shared" si="10"/>
        <v>30000000</v>
      </c>
      <c r="G167" s="476">
        <f>SUMIF('Inc base'!C:C,'BR 3'!B167,'Inc base'!G:G)-F167</f>
        <v>9000000</v>
      </c>
      <c r="I167" s="477">
        <f t="shared" si="11"/>
        <v>12000000</v>
      </c>
      <c r="K167" s="477">
        <v>17000000</v>
      </c>
      <c r="L167" s="477">
        <f t="shared" si="9"/>
        <v>8000000</v>
      </c>
      <c r="M167" s="544"/>
    </row>
    <row r="168" spans="1:13" s="477" customFormat="1" x14ac:dyDescent="0.25">
      <c r="A168" s="478">
        <v>153</v>
      </c>
      <c r="B168" s="486">
        <v>62504035380017</v>
      </c>
      <c r="C168" s="487" t="s">
        <v>1599</v>
      </c>
      <c r="D168" s="477">
        <v>18000000</v>
      </c>
      <c r="E168" s="477">
        <v>12000000</v>
      </c>
      <c r="F168" s="477">
        <f t="shared" si="10"/>
        <v>30000000</v>
      </c>
      <c r="G168" s="476">
        <f>SUMIF('Inc base'!C:C,'BR 3'!B168,'Inc base'!G:G)-F168</f>
        <v>12000000</v>
      </c>
      <c r="I168" s="477">
        <f t="shared" si="11"/>
        <v>12000000</v>
      </c>
      <c r="K168" s="477">
        <v>18000000</v>
      </c>
      <c r="L168" s="477">
        <f t="shared" si="9"/>
        <v>6000000</v>
      </c>
      <c r="M168" s="544"/>
    </row>
    <row r="169" spans="1:13" s="477" customFormat="1" x14ac:dyDescent="0.25">
      <c r="A169" s="478">
        <v>154</v>
      </c>
      <c r="B169" s="486">
        <v>61204055360059</v>
      </c>
      <c r="C169" s="487" t="s">
        <v>3785</v>
      </c>
      <c r="D169" s="477">
        <v>0</v>
      </c>
      <c r="E169" s="477">
        <v>0</v>
      </c>
      <c r="F169" s="477">
        <f t="shared" si="10"/>
        <v>0</v>
      </c>
      <c r="G169" s="476">
        <f>SUMIF('Inc base'!C:C,'BR 3'!B169,'Inc base'!G:G)-F169</f>
        <v>0</v>
      </c>
      <c r="I169" s="477">
        <f t="shared" si="11"/>
        <v>0</v>
      </c>
      <c r="K169" s="477">
        <v>0</v>
      </c>
      <c r="L169" s="477">
        <f t="shared" si="9"/>
        <v>0</v>
      </c>
      <c r="M169" s="544"/>
    </row>
    <row r="170" spans="1:13" s="477" customFormat="1" x14ac:dyDescent="0.25">
      <c r="A170" s="478">
        <v>155</v>
      </c>
      <c r="B170" s="486">
        <v>62204035260040</v>
      </c>
      <c r="C170" s="487" t="s">
        <v>1605</v>
      </c>
      <c r="D170" s="477">
        <v>15000000</v>
      </c>
      <c r="E170" s="477">
        <v>0</v>
      </c>
      <c r="F170" s="477">
        <f t="shared" si="10"/>
        <v>15000000</v>
      </c>
      <c r="G170" s="476">
        <f>SUMIF('Inc base'!C:C,'BR 3'!B170,'Inc base'!G:G)-F170</f>
        <v>0</v>
      </c>
      <c r="I170" s="477">
        <f t="shared" si="11"/>
        <v>0</v>
      </c>
      <c r="K170" s="477">
        <v>7500000</v>
      </c>
      <c r="L170" s="477">
        <f t="shared" si="9"/>
        <v>7500000</v>
      </c>
      <c r="M170" s="544"/>
    </row>
    <row r="171" spans="1:13" s="477" customFormat="1" x14ac:dyDescent="0.25">
      <c r="A171" s="478">
        <v>156</v>
      </c>
      <c r="B171" s="486">
        <v>60703045310049</v>
      </c>
      <c r="C171" s="487" t="s">
        <v>3786</v>
      </c>
      <c r="D171" s="477">
        <v>0</v>
      </c>
      <c r="E171" s="477">
        <v>0</v>
      </c>
      <c r="F171" s="477">
        <f t="shared" si="10"/>
        <v>0</v>
      </c>
      <c r="G171" s="476">
        <f>SUMIF('Inc base'!C:C,'BR 3'!B171,'Inc base'!G:G)-F171</f>
        <v>0</v>
      </c>
      <c r="I171" s="477">
        <f t="shared" si="11"/>
        <v>0</v>
      </c>
      <c r="K171" s="477">
        <v>0</v>
      </c>
      <c r="L171" s="477">
        <f t="shared" si="9"/>
        <v>0</v>
      </c>
      <c r="M171" s="544"/>
    </row>
    <row r="172" spans="1:13" s="477" customFormat="1" x14ac:dyDescent="0.25">
      <c r="A172" s="478">
        <v>157</v>
      </c>
      <c r="B172" s="486">
        <v>52009045270019</v>
      </c>
      <c r="C172" s="487" t="s">
        <v>3787</v>
      </c>
      <c r="D172" s="477">
        <v>0</v>
      </c>
      <c r="E172" s="477">
        <v>0</v>
      </c>
      <c r="F172" s="477">
        <f t="shared" si="10"/>
        <v>0</v>
      </c>
      <c r="G172" s="476">
        <f>SUMIF('Inc base'!C:C,'BR 3'!B172,'Inc base'!G:G)-F172</f>
        <v>0</v>
      </c>
      <c r="I172" s="477">
        <f t="shared" si="11"/>
        <v>0</v>
      </c>
      <c r="K172" s="477">
        <v>0</v>
      </c>
      <c r="L172" s="477">
        <f t="shared" si="9"/>
        <v>0</v>
      </c>
      <c r="M172" s="544"/>
    </row>
    <row r="173" spans="1:13" s="477" customFormat="1" x14ac:dyDescent="0.25">
      <c r="A173" s="478">
        <v>158</v>
      </c>
      <c r="B173" s="486">
        <v>51107035280042</v>
      </c>
      <c r="C173" s="487" t="s">
        <v>1607</v>
      </c>
      <c r="D173" s="477">
        <v>15000000</v>
      </c>
      <c r="E173" s="477">
        <v>12000000</v>
      </c>
      <c r="F173" s="477">
        <f t="shared" si="10"/>
        <v>27000000</v>
      </c>
      <c r="G173" s="476">
        <f>SUMIF('Inc base'!C:C,'BR 3'!B173,'Inc base'!G:G)-F173</f>
        <v>7311500</v>
      </c>
      <c r="I173" s="477">
        <f t="shared" si="11"/>
        <v>12000000</v>
      </c>
      <c r="M173" s="544"/>
    </row>
    <row r="174" spans="1:13" s="477" customFormat="1" x14ac:dyDescent="0.25">
      <c r="A174" s="478">
        <v>159</v>
      </c>
      <c r="B174" s="486">
        <v>40501931100086</v>
      </c>
      <c r="C174" s="487" t="s">
        <v>3788</v>
      </c>
      <c r="D174" s="477">
        <v>0</v>
      </c>
      <c r="E174" s="477">
        <v>0</v>
      </c>
      <c r="F174" s="477">
        <f t="shared" si="10"/>
        <v>0</v>
      </c>
      <c r="G174" s="476">
        <f>SUMIF('Inc base'!C:C,'BR 3'!B174,'Inc base'!G:G)-F174</f>
        <v>0</v>
      </c>
      <c r="I174" s="477">
        <f t="shared" si="11"/>
        <v>0</v>
      </c>
      <c r="K174" s="477">
        <v>0</v>
      </c>
      <c r="L174" s="477">
        <f t="shared" ref="L174:L237" si="12">K174-G174</f>
        <v>0</v>
      </c>
      <c r="M174" s="544"/>
    </row>
    <row r="175" spans="1:13" s="477" customFormat="1" x14ac:dyDescent="0.25">
      <c r="A175" s="478">
        <v>160</v>
      </c>
      <c r="B175" s="486">
        <v>62008045380028</v>
      </c>
      <c r="C175" s="487" t="s">
        <v>3789</v>
      </c>
      <c r="D175" s="477">
        <v>0</v>
      </c>
      <c r="E175" s="477">
        <v>0</v>
      </c>
      <c r="F175" s="477">
        <f t="shared" si="10"/>
        <v>0</v>
      </c>
      <c r="G175" s="476">
        <f>SUMIF('Inc base'!C:C,'BR 3'!B175,'Inc base'!G:G)-F175</f>
        <v>0</v>
      </c>
      <c r="I175" s="477">
        <f t="shared" si="11"/>
        <v>0</v>
      </c>
      <c r="K175" s="477">
        <v>0</v>
      </c>
      <c r="L175" s="477">
        <f t="shared" si="12"/>
        <v>0</v>
      </c>
      <c r="M175" s="544"/>
    </row>
    <row r="176" spans="1:13" s="477" customFormat="1" x14ac:dyDescent="0.25">
      <c r="A176" s="478">
        <v>161</v>
      </c>
      <c r="B176" s="486">
        <v>40503995260010</v>
      </c>
      <c r="C176" s="487" t="s">
        <v>3790</v>
      </c>
      <c r="D176" s="477">
        <v>0</v>
      </c>
      <c r="E176" s="477">
        <v>0</v>
      </c>
      <c r="F176" s="477">
        <f t="shared" si="10"/>
        <v>0</v>
      </c>
      <c r="G176" s="476">
        <f>SUMIF('Inc base'!C:C,'BR 3'!B176,'Inc base'!G:G)-F176</f>
        <v>0</v>
      </c>
      <c r="I176" s="477">
        <f t="shared" si="11"/>
        <v>0</v>
      </c>
      <c r="K176" s="477">
        <v>0</v>
      </c>
      <c r="L176" s="477">
        <f t="shared" si="12"/>
        <v>0</v>
      </c>
      <c r="M176" s="544"/>
    </row>
    <row r="177" spans="1:13" s="477" customFormat="1" x14ac:dyDescent="0.25">
      <c r="A177" s="478">
        <v>162</v>
      </c>
      <c r="B177" s="486">
        <v>50701055280010</v>
      </c>
      <c r="C177" s="487" t="s">
        <v>1610</v>
      </c>
      <c r="D177" s="477">
        <v>18000000</v>
      </c>
      <c r="E177" s="477">
        <v>12000000</v>
      </c>
      <c r="F177" s="477">
        <f t="shared" si="10"/>
        <v>30000000</v>
      </c>
      <c r="G177" s="476">
        <f>SUMIF('Inc base'!C:C,'BR 3'!B177,'Inc base'!G:G)-F177</f>
        <v>9000000</v>
      </c>
      <c r="I177" s="477">
        <f t="shared" si="11"/>
        <v>12000000</v>
      </c>
      <c r="K177" s="477">
        <v>9000000</v>
      </c>
      <c r="L177" s="477">
        <f t="shared" si="12"/>
        <v>0</v>
      </c>
      <c r="M177" s="544"/>
    </row>
    <row r="178" spans="1:13" s="477" customFormat="1" x14ac:dyDescent="0.25">
      <c r="A178" s="478">
        <v>163</v>
      </c>
      <c r="B178" s="486">
        <v>60507035310035</v>
      </c>
      <c r="C178" s="487" t="s">
        <v>1613</v>
      </c>
      <c r="D178" s="477">
        <v>15000000</v>
      </c>
      <c r="E178" s="477">
        <v>15000000</v>
      </c>
      <c r="F178" s="477">
        <f t="shared" si="10"/>
        <v>30000000</v>
      </c>
      <c r="G178" s="476">
        <f>SUMIF('Inc base'!C:C,'BR 3'!B178,'Inc base'!G:G)-F178</f>
        <v>7500000</v>
      </c>
      <c r="I178" s="477">
        <f t="shared" si="11"/>
        <v>15000000</v>
      </c>
      <c r="K178" s="477">
        <v>15000000</v>
      </c>
      <c r="L178" s="477">
        <f t="shared" si="12"/>
        <v>7500000</v>
      </c>
      <c r="M178" s="544"/>
    </row>
    <row r="179" spans="1:13" s="477" customFormat="1" x14ac:dyDescent="0.25">
      <c r="A179" s="478">
        <v>164</v>
      </c>
      <c r="B179" s="486">
        <v>52802055260085</v>
      </c>
      <c r="C179" s="487" t="s">
        <v>1614</v>
      </c>
      <c r="D179" s="477">
        <v>15000000</v>
      </c>
      <c r="E179" s="477">
        <v>15000000</v>
      </c>
      <c r="F179" s="477">
        <f t="shared" si="10"/>
        <v>30000000</v>
      </c>
      <c r="G179" s="476">
        <f>SUMIF('Inc base'!C:C,'BR 3'!B179,'Inc base'!G:G)-F179</f>
        <v>10000000</v>
      </c>
      <c r="I179" s="477">
        <f t="shared" si="11"/>
        <v>15000000</v>
      </c>
      <c r="K179" s="477">
        <v>15000000</v>
      </c>
      <c r="L179" s="477">
        <f t="shared" si="12"/>
        <v>5000000</v>
      </c>
      <c r="M179" s="544"/>
    </row>
    <row r="180" spans="1:13" s="477" customFormat="1" x14ac:dyDescent="0.25">
      <c r="A180" s="478">
        <v>165</v>
      </c>
      <c r="B180" s="486">
        <v>60502045300023</v>
      </c>
      <c r="C180" s="487" t="s">
        <v>3791</v>
      </c>
      <c r="D180" s="475">
        <v>15000000</v>
      </c>
      <c r="E180" s="477">
        <v>15000000</v>
      </c>
      <c r="F180" s="477">
        <f t="shared" si="10"/>
        <v>30000000</v>
      </c>
      <c r="G180" s="476">
        <f>SUMIF('Inc base'!C:C,'BR 3'!B180,'Inc base'!G:G)-F180</f>
        <v>15000000</v>
      </c>
      <c r="I180" s="477">
        <f t="shared" si="11"/>
        <v>15000000</v>
      </c>
      <c r="K180" s="477">
        <v>0</v>
      </c>
      <c r="L180" s="477">
        <f t="shared" si="12"/>
        <v>-15000000</v>
      </c>
      <c r="M180" s="544"/>
    </row>
    <row r="181" spans="1:13" s="477" customFormat="1" x14ac:dyDescent="0.25">
      <c r="A181" s="478">
        <v>166</v>
      </c>
      <c r="B181" s="486">
        <v>60912045310045</v>
      </c>
      <c r="C181" s="487" t="s">
        <v>3792</v>
      </c>
      <c r="D181" s="477">
        <v>0</v>
      </c>
      <c r="E181" s="477">
        <v>0</v>
      </c>
      <c r="F181" s="477">
        <f t="shared" si="10"/>
        <v>0</v>
      </c>
      <c r="G181" s="476">
        <f>SUMIF('Inc base'!C:C,'BR 3'!B181,'Inc base'!G:G)-F181</f>
        <v>0</v>
      </c>
      <c r="I181" s="477">
        <f t="shared" si="11"/>
        <v>0</v>
      </c>
      <c r="K181" s="477">
        <v>0</v>
      </c>
      <c r="L181" s="477">
        <f t="shared" si="12"/>
        <v>0</v>
      </c>
      <c r="M181" s="544"/>
    </row>
    <row r="182" spans="1:13" s="477" customFormat="1" x14ac:dyDescent="0.25">
      <c r="A182" s="478">
        <v>167</v>
      </c>
      <c r="B182" s="486">
        <v>62606045150063</v>
      </c>
      <c r="C182" s="487" t="s">
        <v>3793</v>
      </c>
      <c r="D182" s="477">
        <v>0</v>
      </c>
      <c r="E182" s="477">
        <v>0</v>
      </c>
      <c r="F182" s="477">
        <f t="shared" si="10"/>
        <v>0</v>
      </c>
      <c r="G182" s="476">
        <f>SUMIF('Inc base'!C:C,'BR 3'!B182,'Inc base'!G:G)-F182</f>
        <v>0</v>
      </c>
      <c r="I182" s="477">
        <f t="shared" si="11"/>
        <v>0</v>
      </c>
      <c r="K182" s="477">
        <v>0</v>
      </c>
      <c r="L182" s="477">
        <f t="shared" si="12"/>
        <v>0</v>
      </c>
      <c r="M182" s="544"/>
    </row>
    <row r="183" spans="1:13" s="477" customFormat="1" x14ac:dyDescent="0.25">
      <c r="A183" s="478">
        <v>168</v>
      </c>
      <c r="B183" s="486">
        <v>42508851000023</v>
      </c>
      <c r="C183" s="487" t="s">
        <v>1616</v>
      </c>
      <c r="D183" s="477">
        <v>15000000</v>
      </c>
      <c r="E183" s="477">
        <v>15000000</v>
      </c>
      <c r="F183" s="477">
        <f t="shared" si="10"/>
        <v>30000000</v>
      </c>
      <c r="G183" s="476">
        <f>SUMIF('Inc base'!C:C,'BR 3'!B183,'Inc base'!G:G)-F183</f>
        <v>0</v>
      </c>
      <c r="I183" s="477">
        <f t="shared" si="11"/>
        <v>15000000</v>
      </c>
      <c r="K183" s="477">
        <v>15000000</v>
      </c>
      <c r="L183" s="477">
        <f t="shared" si="12"/>
        <v>15000000</v>
      </c>
      <c r="M183" s="544"/>
    </row>
    <row r="184" spans="1:13" s="477" customFormat="1" x14ac:dyDescent="0.25">
      <c r="A184" s="478">
        <v>169</v>
      </c>
      <c r="B184" s="486">
        <v>61605055280011</v>
      </c>
      <c r="C184" s="487" t="s">
        <v>1618</v>
      </c>
      <c r="D184" s="477">
        <v>18000000</v>
      </c>
      <c r="E184" s="477">
        <v>12000000</v>
      </c>
      <c r="F184" s="477">
        <f t="shared" si="10"/>
        <v>30000000</v>
      </c>
      <c r="G184" s="476">
        <f>SUMIF('Inc base'!C:C,'BR 3'!B184,'Inc base'!G:G)-F184</f>
        <v>12920000</v>
      </c>
      <c r="I184" s="477">
        <f t="shared" si="11"/>
        <v>12000000</v>
      </c>
      <c r="K184" s="477">
        <v>18000000</v>
      </c>
      <c r="L184" s="477">
        <f t="shared" si="12"/>
        <v>5080000</v>
      </c>
      <c r="M184" s="544"/>
    </row>
    <row r="185" spans="1:13" s="477" customFormat="1" x14ac:dyDescent="0.25">
      <c r="A185" s="478">
        <v>170</v>
      </c>
      <c r="B185" s="486">
        <v>60102045270010</v>
      </c>
      <c r="C185" s="487" t="s">
        <v>3794</v>
      </c>
      <c r="D185" s="477">
        <v>0</v>
      </c>
      <c r="E185" s="477">
        <v>0</v>
      </c>
      <c r="F185" s="477">
        <f t="shared" si="10"/>
        <v>0</v>
      </c>
      <c r="G185" s="476">
        <f>SUMIF('Inc base'!C:C,'BR 3'!B185,'Inc base'!G:G)-F185</f>
        <v>0</v>
      </c>
      <c r="I185" s="477">
        <f t="shared" si="11"/>
        <v>0</v>
      </c>
      <c r="K185" s="477">
        <v>0</v>
      </c>
      <c r="L185" s="477">
        <f t="shared" si="12"/>
        <v>0</v>
      </c>
      <c r="M185" s="544"/>
    </row>
    <row r="186" spans="1:13" s="477" customFormat="1" x14ac:dyDescent="0.25">
      <c r="A186" s="478">
        <v>171</v>
      </c>
      <c r="B186" s="486">
        <v>62105045310014</v>
      </c>
      <c r="C186" s="487" t="s">
        <v>1620</v>
      </c>
      <c r="D186" s="477">
        <v>15000000</v>
      </c>
      <c r="E186" s="477">
        <v>0</v>
      </c>
      <c r="F186" s="477">
        <f t="shared" si="10"/>
        <v>15000000</v>
      </c>
      <c r="G186" s="476">
        <f>SUMIF('Inc base'!C:C,'BR 3'!B186,'Inc base'!G:G)-F186</f>
        <v>0</v>
      </c>
      <c r="I186" s="477">
        <f t="shared" si="11"/>
        <v>0</v>
      </c>
      <c r="K186" s="477">
        <v>7500000</v>
      </c>
      <c r="L186" s="477">
        <f t="shared" si="12"/>
        <v>7500000</v>
      </c>
      <c r="M186" s="544"/>
    </row>
    <row r="187" spans="1:13" s="477" customFormat="1" x14ac:dyDescent="0.25">
      <c r="A187" s="478">
        <v>172</v>
      </c>
      <c r="B187" s="486">
        <v>51409015280016</v>
      </c>
      <c r="C187" s="487" t="s">
        <v>1623</v>
      </c>
      <c r="D187" s="477">
        <v>18000000</v>
      </c>
      <c r="E187" s="477">
        <v>12000000</v>
      </c>
      <c r="F187" s="477">
        <f t="shared" si="10"/>
        <v>30000000</v>
      </c>
      <c r="G187" s="476">
        <f>SUMIF('Inc base'!C:C,'BR 3'!B187,'Inc base'!G:G)-F187</f>
        <v>3000000</v>
      </c>
      <c r="I187" s="477">
        <f t="shared" si="11"/>
        <v>12000000</v>
      </c>
      <c r="K187" s="477">
        <v>18000000</v>
      </c>
      <c r="L187" s="477">
        <f t="shared" si="12"/>
        <v>15000000</v>
      </c>
      <c r="M187" s="544"/>
    </row>
    <row r="188" spans="1:13" s="477" customFormat="1" x14ac:dyDescent="0.25">
      <c r="A188" s="478">
        <v>173</v>
      </c>
      <c r="B188" s="486">
        <v>52409046280068</v>
      </c>
      <c r="C188" s="487" t="s">
        <v>1624</v>
      </c>
      <c r="D188" s="477">
        <v>18000000</v>
      </c>
      <c r="E188" s="477">
        <v>12000000</v>
      </c>
      <c r="F188" s="477">
        <f t="shared" si="10"/>
        <v>30000000</v>
      </c>
      <c r="G188" s="476">
        <f>SUMIF('Inc base'!C:C,'BR 3'!B188,'Inc base'!G:G)-F188</f>
        <v>8734000</v>
      </c>
      <c r="I188" s="477">
        <f t="shared" si="11"/>
        <v>12000000</v>
      </c>
      <c r="K188" s="477">
        <v>18000000</v>
      </c>
      <c r="L188" s="477">
        <f t="shared" si="12"/>
        <v>9266000</v>
      </c>
      <c r="M188" s="544"/>
    </row>
    <row r="189" spans="1:13" s="477" customFormat="1" x14ac:dyDescent="0.25">
      <c r="A189" s="478">
        <v>174</v>
      </c>
      <c r="B189" s="486">
        <v>62410036060048</v>
      </c>
      <c r="C189" s="487" t="s">
        <v>3795</v>
      </c>
      <c r="D189" s="477">
        <v>0</v>
      </c>
      <c r="E189" s="477">
        <v>0</v>
      </c>
      <c r="F189" s="477">
        <f t="shared" si="10"/>
        <v>0</v>
      </c>
      <c r="G189" s="476">
        <f>SUMIF('Inc base'!C:C,'BR 3'!B189,'Inc base'!G:G)-F189</f>
        <v>0</v>
      </c>
      <c r="I189" s="477">
        <f t="shared" si="11"/>
        <v>0</v>
      </c>
      <c r="K189" s="477">
        <v>0</v>
      </c>
      <c r="L189" s="477">
        <f t="shared" si="12"/>
        <v>0</v>
      </c>
      <c r="M189" s="544"/>
    </row>
    <row r="190" spans="1:13" s="477" customFormat="1" x14ac:dyDescent="0.25">
      <c r="A190" s="478">
        <v>175</v>
      </c>
      <c r="B190" s="486">
        <v>40206975300011</v>
      </c>
      <c r="C190" s="487" t="s">
        <v>1625</v>
      </c>
      <c r="D190" s="477">
        <v>18000000</v>
      </c>
      <c r="E190" s="477">
        <v>12000000</v>
      </c>
      <c r="F190" s="477">
        <f t="shared" si="10"/>
        <v>30000000</v>
      </c>
      <c r="G190" s="476">
        <f>SUMIF('Inc base'!C:C,'BR 3'!B190,'Inc base'!G:G)-F190</f>
        <v>6100000</v>
      </c>
      <c r="I190" s="477">
        <f t="shared" si="11"/>
        <v>12000000</v>
      </c>
      <c r="K190" s="477">
        <v>18000000</v>
      </c>
      <c r="L190" s="477">
        <f t="shared" si="12"/>
        <v>11900000</v>
      </c>
      <c r="M190" s="544"/>
    </row>
    <row r="191" spans="1:13" s="477" customFormat="1" x14ac:dyDescent="0.25">
      <c r="A191" s="478">
        <v>176</v>
      </c>
      <c r="B191" s="486">
        <v>61703055780011</v>
      </c>
      <c r="C191" s="487" t="s">
        <v>3796</v>
      </c>
      <c r="D191" s="477">
        <v>0</v>
      </c>
      <c r="E191" s="477">
        <v>0</v>
      </c>
      <c r="F191" s="477">
        <f t="shared" si="10"/>
        <v>0</v>
      </c>
      <c r="G191" s="476">
        <f>SUMIF('Inc base'!C:C,'BR 3'!B191,'Inc base'!G:G)-F191</f>
        <v>0</v>
      </c>
      <c r="I191" s="477">
        <f t="shared" si="11"/>
        <v>0</v>
      </c>
      <c r="K191" s="477">
        <v>0</v>
      </c>
      <c r="L191" s="477">
        <f t="shared" si="12"/>
        <v>0</v>
      </c>
      <c r="M191" s="544"/>
    </row>
    <row r="192" spans="1:13" s="477" customFormat="1" x14ac:dyDescent="0.25">
      <c r="A192" s="478">
        <v>177</v>
      </c>
      <c r="B192" s="486">
        <v>60101005300011</v>
      </c>
      <c r="C192" s="487" t="s">
        <v>1626</v>
      </c>
      <c r="D192" s="477">
        <v>18000000</v>
      </c>
      <c r="E192" s="477">
        <v>12000000</v>
      </c>
      <c r="F192" s="477">
        <f t="shared" si="10"/>
        <v>30000000</v>
      </c>
      <c r="G192" s="476">
        <f>SUMIF('Inc base'!C:C,'BR 3'!B192,'Inc base'!G:G)-F192</f>
        <v>6500000</v>
      </c>
      <c r="I192" s="477">
        <f t="shared" si="11"/>
        <v>12000000</v>
      </c>
      <c r="K192" s="477">
        <v>18000000</v>
      </c>
      <c r="L192" s="477">
        <f t="shared" si="12"/>
        <v>11500000</v>
      </c>
      <c r="M192" s="544"/>
    </row>
    <row r="193" spans="1:13" s="477" customFormat="1" x14ac:dyDescent="0.25">
      <c r="A193" s="478">
        <v>178</v>
      </c>
      <c r="B193" s="486">
        <v>62009025260046</v>
      </c>
      <c r="C193" s="487" t="s">
        <v>1629</v>
      </c>
      <c r="D193" s="477">
        <v>18000000</v>
      </c>
      <c r="E193" s="477">
        <v>12000000</v>
      </c>
      <c r="F193" s="477">
        <f t="shared" si="10"/>
        <v>30000000</v>
      </c>
      <c r="G193" s="476">
        <f>SUMIF('Inc base'!C:C,'BR 3'!B193,'Inc base'!G:G)-F193</f>
        <v>7000000</v>
      </c>
      <c r="I193" s="477">
        <f t="shared" si="11"/>
        <v>12000000</v>
      </c>
      <c r="K193" s="477">
        <v>13100000</v>
      </c>
      <c r="L193" s="477">
        <f t="shared" si="12"/>
        <v>6100000</v>
      </c>
      <c r="M193" s="544"/>
    </row>
    <row r="194" spans="1:13" s="477" customFormat="1" x14ac:dyDescent="0.25">
      <c r="A194" s="478">
        <v>179</v>
      </c>
      <c r="B194" s="486">
        <v>52602015280010</v>
      </c>
      <c r="C194" s="487" t="s">
        <v>1630</v>
      </c>
      <c r="D194" s="477">
        <v>18000000</v>
      </c>
      <c r="E194" s="477">
        <v>12000000</v>
      </c>
      <c r="F194" s="477">
        <f t="shared" si="10"/>
        <v>30000000</v>
      </c>
      <c r="G194" s="476">
        <f>SUMIF('Inc base'!C:C,'BR 3'!B194,'Inc base'!G:G)-F194</f>
        <v>6000000</v>
      </c>
      <c r="I194" s="477">
        <f t="shared" si="11"/>
        <v>12000000</v>
      </c>
      <c r="K194" s="477">
        <v>9000000</v>
      </c>
      <c r="L194" s="477">
        <f t="shared" si="12"/>
        <v>3000000</v>
      </c>
      <c r="M194" s="544"/>
    </row>
    <row r="195" spans="1:13" s="477" customFormat="1" x14ac:dyDescent="0.25">
      <c r="A195" s="478">
        <v>180</v>
      </c>
      <c r="B195" s="486">
        <v>52710045260064</v>
      </c>
      <c r="C195" s="487" t="s">
        <v>3797</v>
      </c>
      <c r="D195" s="477">
        <v>0</v>
      </c>
      <c r="E195" s="477">
        <v>0</v>
      </c>
      <c r="F195" s="477">
        <f t="shared" si="10"/>
        <v>0</v>
      </c>
      <c r="G195" s="476">
        <f>SUMIF('Inc base'!C:C,'BR 3'!B195,'Inc base'!G:G)-F195</f>
        <v>0</v>
      </c>
      <c r="I195" s="477">
        <f t="shared" si="11"/>
        <v>0</v>
      </c>
      <c r="K195" s="477">
        <v>0</v>
      </c>
      <c r="L195" s="477">
        <f t="shared" si="12"/>
        <v>0</v>
      </c>
      <c r="M195" s="544"/>
    </row>
    <row r="196" spans="1:13" s="477" customFormat="1" x14ac:dyDescent="0.25">
      <c r="A196" s="478">
        <v>181</v>
      </c>
      <c r="B196" s="486">
        <v>62004035260017</v>
      </c>
      <c r="C196" s="487" t="s">
        <v>1635</v>
      </c>
      <c r="D196" s="477">
        <v>15000000</v>
      </c>
      <c r="E196" s="477">
        <v>15000000</v>
      </c>
      <c r="F196" s="477">
        <f t="shared" si="10"/>
        <v>30000000</v>
      </c>
      <c r="G196" s="476">
        <f>SUMIF('Inc base'!C:C,'BR 3'!B196,'Inc base'!G:G)-F196</f>
        <v>16000000</v>
      </c>
      <c r="I196" s="477">
        <f t="shared" si="11"/>
        <v>15000000</v>
      </c>
      <c r="K196" s="477">
        <v>15000000</v>
      </c>
      <c r="L196" s="477">
        <f t="shared" si="12"/>
        <v>-1000000</v>
      </c>
      <c r="M196" s="544"/>
    </row>
    <row r="197" spans="1:13" s="477" customFormat="1" x14ac:dyDescent="0.25">
      <c r="A197" s="478">
        <v>182</v>
      </c>
      <c r="B197" s="486">
        <v>61306055310107</v>
      </c>
      <c r="C197" s="487" t="s">
        <v>3798</v>
      </c>
      <c r="D197" s="475">
        <v>15000000</v>
      </c>
      <c r="E197" s="477">
        <v>15000000</v>
      </c>
      <c r="F197" s="477">
        <f t="shared" si="10"/>
        <v>30000000</v>
      </c>
      <c r="G197" s="476">
        <f>SUMIF('Inc base'!C:C,'BR 3'!B197,'Inc base'!G:G)-F197</f>
        <v>15000000</v>
      </c>
      <c r="I197" s="477">
        <f t="shared" si="11"/>
        <v>15000000</v>
      </c>
      <c r="K197" s="477">
        <v>0</v>
      </c>
      <c r="L197" s="477">
        <f t="shared" si="12"/>
        <v>-15000000</v>
      </c>
      <c r="M197" s="544"/>
    </row>
    <row r="198" spans="1:13" s="477" customFormat="1" x14ac:dyDescent="0.25">
      <c r="A198" s="478">
        <v>183</v>
      </c>
      <c r="B198" s="486">
        <v>51206055290072</v>
      </c>
      <c r="C198" s="487" t="s">
        <v>3799</v>
      </c>
      <c r="D198" s="477">
        <v>0</v>
      </c>
      <c r="E198" s="477">
        <v>0</v>
      </c>
      <c r="F198" s="477">
        <f t="shared" si="10"/>
        <v>0</v>
      </c>
      <c r="G198" s="476">
        <f>SUMIF('Inc base'!C:C,'BR 3'!B198,'Inc base'!G:G)-F198</f>
        <v>0</v>
      </c>
      <c r="I198" s="477">
        <f t="shared" si="11"/>
        <v>0</v>
      </c>
      <c r="K198" s="477">
        <v>0</v>
      </c>
      <c r="L198" s="477">
        <f t="shared" si="12"/>
        <v>0</v>
      </c>
      <c r="M198" s="544"/>
    </row>
    <row r="199" spans="1:13" s="477" customFormat="1" x14ac:dyDescent="0.25">
      <c r="A199" s="478">
        <v>184</v>
      </c>
      <c r="B199" s="486">
        <v>50304025350014</v>
      </c>
      <c r="C199" s="487" t="s">
        <v>3800</v>
      </c>
      <c r="D199" s="477">
        <v>0</v>
      </c>
      <c r="E199" s="477">
        <v>0</v>
      </c>
      <c r="F199" s="477">
        <f t="shared" si="10"/>
        <v>0</v>
      </c>
      <c r="G199" s="476">
        <f>SUMIF('Inc base'!C:C,'BR 3'!B199,'Inc base'!G:G)-F199</f>
        <v>0</v>
      </c>
      <c r="I199" s="477">
        <f t="shared" si="11"/>
        <v>0</v>
      </c>
      <c r="K199" s="477">
        <v>0</v>
      </c>
      <c r="L199" s="477">
        <f t="shared" si="12"/>
        <v>0</v>
      </c>
      <c r="M199" s="544"/>
    </row>
    <row r="200" spans="1:13" s="477" customFormat="1" x14ac:dyDescent="0.25">
      <c r="A200" s="478">
        <v>185</v>
      </c>
      <c r="B200" s="486">
        <v>60406045280029</v>
      </c>
      <c r="C200" s="487" t="s">
        <v>1640</v>
      </c>
      <c r="D200" s="477">
        <v>15000000</v>
      </c>
      <c r="E200" s="477">
        <v>15000000</v>
      </c>
      <c r="F200" s="477">
        <f t="shared" si="10"/>
        <v>30000000</v>
      </c>
      <c r="G200" s="476">
        <f>SUMIF('Inc base'!C:C,'BR 3'!B200,'Inc base'!G:G)-F200</f>
        <v>0</v>
      </c>
      <c r="I200" s="477">
        <f t="shared" si="11"/>
        <v>15000000</v>
      </c>
      <c r="K200" s="477">
        <v>15000000</v>
      </c>
      <c r="L200" s="477">
        <f t="shared" si="12"/>
        <v>15000000</v>
      </c>
      <c r="M200" s="544"/>
    </row>
    <row r="201" spans="1:13" s="477" customFormat="1" x14ac:dyDescent="0.25">
      <c r="A201" s="478">
        <v>186</v>
      </c>
      <c r="B201" s="486">
        <v>61402055270020</v>
      </c>
      <c r="C201" s="487" t="s">
        <v>1644</v>
      </c>
      <c r="D201" s="477">
        <v>18000000</v>
      </c>
      <c r="E201" s="477">
        <v>12000000</v>
      </c>
      <c r="F201" s="477">
        <f t="shared" si="10"/>
        <v>30000000</v>
      </c>
      <c r="G201" s="476">
        <f>SUMIF('Inc base'!C:C,'BR 3'!B201,'Inc base'!G:G)-F201</f>
        <v>12000000</v>
      </c>
      <c r="I201" s="477">
        <f t="shared" si="11"/>
        <v>12000000</v>
      </c>
      <c r="K201" s="477">
        <v>18000000</v>
      </c>
      <c r="L201" s="477">
        <f t="shared" si="12"/>
        <v>6000000</v>
      </c>
      <c r="M201" s="544"/>
    </row>
    <row r="202" spans="1:13" s="477" customFormat="1" x14ac:dyDescent="0.25">
      <c r="A202" s="478">
        <v>187</v>
      </c>
      <c r="B202" s="486">
        <v>62405055360019</v>
      </c>
      <c r="C202" s="487" t="s">
        <v>3801</v>
      </c>
      <c r="D202" s="477">
        <v>0</v>
      </c>
      <c r="E202" s="477">
        <v>0</v>
      </c>
      <c r="F202" s="477">
        <f t="shared" si="10"/>
        <v>0</v>
      </c>
      <c r="G202" s="476">
        <f>SUMIF('Inc base'!C:C,'BR 3'!B202,'Inc base'!G:G)-F202</f>
        <v>0</v>
      </c>
      <c r="I202" s="477">
        <f t="shared" si="11"/>
        <v>0</v>
      </c>
      <c r="K202" s="477">
        <v>0</v>
      </c>
      <c r="L202" s="477">
        <f t="shared" si="12"/>
        <v>0</v>
      </c>
      <c r="M202" s="544"/>
    </row>
    <row r="203" spans="1:13" s="477" customFormat="1" x14ac:dyDescent="0.25">
      <c r="A203" s="478">
        <v>188</v>
      </c>
      <c r="B203" s="486">
        <v>62906035270019</v>
      </c>
      <c r="C203" s="487" t="s">
        <v>3802</v>
      </c>
      <c r="D203" s="477">
        <v>0</v>
      </c>
      <c r="E203" s="477">
        <v>0</v>
      </c>
      <c r="F203" s="477">
        <f t="shared" si="10"/>
        <v>0</v>
      </c>
      <c r="G203" s="476">
        <f>SUMIF('Inc base'!C:C,'BR 3'!B203,'Inc base'!G:G)-F203</f>
        <v>0</v>
      </c>
      <c r="I203" s="477">
        <f t="shared" si="11"/>
        <v>0</v>
      </c>
      <c r="K203" s="477">
        <v>0</v>
      </c>
      <c r="L203" s="477">
        <f t="shared" si="12"/>
        <v>0</v>
      </c>
      <c r="M203" s="544"/>
    </row>
    <row r="204" spans="1:13" s="477" customFormat="1" x14ac:dyDescent="0.25">
      <c r="A204" s="478">
        <v>189</v>
      </c>
      <c r="B204" s="486">
        <v>40710995260027</v>
      </c>
      <c r="C204" s="487" t="s">
        <v>1650</v>
      </c>
      <c r="D204" s="477">
        <v>3000000</v>
      </c>
      <c r="E204" s="477">
        <v>0</v>
      </c>
      <c r="F204" s="477">
        <f t="shared" si="10"/>
        <v>3000000</v>
      </c>
      <c r="G204" s="476">
        <f>SUMIF('Inc base'!C:C,'BR 3'!B204,'Inc base'!G:G)-F204</f>
        <v>6000000</v>
      </c>
      <c r="I204" s="477">
        <f t="shared" si="11"/>
        <v>0</v>
      </c>
      <c r="K204" s="477">
        <v>9000000</v>
      </c>
      <c r="L204" s="477">
        <f t="shared" si="12"/>
        <v>3000000</v>
      </c>
      <c r="M204" s="544"/>
    </row>
    <row r="205" spans="1:13" s="477" customFormat="1" x14ac:dyDescent="0.25">
      <c r="A205" s="478">
        <v>190</v>
      </c>
      <c r="B205" s="486">
        <v>52302025340017</v>
      </c>
      <c r="C205" s="487" t="s">
        <v>3803</v>
      </c>
      <c r="D205" s="477">
        <v>0</v>
      </c>
      <c r="E205" s="477">
        <v>0</v>
      </c>
      <c r="F205" s="477">
        <f t="shared" si="10"/>
        <v>0</v>
      </c>
      <c r="G205" s="476">
        <f>SUMIF('Inc base'!C:C,'BR 3'!B205,'Inc base'!G:G)-F205</f>
        <v>0</v>
      </c>
      <c r="I205" s="477">
        <f t="shared" si="11"/>
        <v>0</v>
      </c>
      <c r="K205" s="477">
        <v>0</v>
      </c>
      <c r="L205" s="477">
        <f t="shared" si="12"/>
        <v>0</v>
      </c>
      <c r="M205" s="544"/>
    </row>
    <row r="206" spans="1:13" s="477" customFormat="1" x14ac:dyDescent="0.25">
      <c r="A206" s="478">
        <v>191</v>
      </c>
      <c r="B206" s="486">
        <v>62503055360021</v>
      </c>
      <c r="C206" s="487" t="s">
        <v>3804</v>
      </c>
      <c r="D206" s="477">
        <v>0</v>
      </c>
      <c r="E206" s="477">
        <v>0</v>
      </c>
      <c r="F206" s="477">
        <f t="shared" si="10"/>
        <v>0</v>
      </c>
      <c r="G206" s="476">
        <f>SUMIF('Inc base'!C:C,'BR 3'!B206,'Inc base'!G:G)-F206</f>
        <v>0</v>
      </c>
      <c r="I206" s="477">
        <f t="shared" si="11"/>
        <v>0</v>
      </c>
      <c r="K206" s="477">
        <v>0</v>
      </c>
      <c r="L206" s="477">
        <f t="shared" si="12"/>
        <v>0</v>
      </c>
      <c r="M206" s="544"/>
    </row>
    <row r="207" spans="1:13" s="477" customFormat="1" x14ac:dyDescent="0.25">
      <c r="A207" s="478">
        <v>192</v>
      </c>
      <c r="B207" s="486">
        <v>60511035780037</v>
      </c>
      <c r="C207" s="487" t="s">
        <v>3805</v>
      </c>
      <c r="D207" s="477">
        <v>0</v>
      </c>
      <c r="E207" s="477">
        <v>0</v>
      </c>
      <c r="F207" s="477">
        <f t="shared" si="10"/>
        <v>0</v>
      </c>
      <c r="G207" s="476">
        <f>SUMIF('Inc base'!C:C,'BR 3'!B207,'Inc base'!G:G)-F207</f>
        <v>0</v>
      </c>
      <c r="I207" s="477">
        <f t="shared" si="11"/>
        <v>0</v>
      </c>
      <c r="K207" s="477">
        <v>0</v>
      </c>
      <c r="L207" s="477">
        <f t="shared" si="12"/>
        <v>0</v>
      </c>
      <c r="M207" s="544"/>
    </row>
    <row r="208" spans="1:13" s="477" customFormat="1" x14ac:dyDescent="0.25">
      <c r="A208" s="478">
        <v>193</v>
      </c>
      <c r="B208" s="486">
        <v>52003055290036</v>
      </c>
      <c r="C208" s="487" t="s">
        <v>3806</v>
      </c>
      <c r="D208" s="477">
        <v>0</v>
      </c>
      <c r="E208" s="477">
        <v>0</v>
      </c>
      <c r="F208" s="477">
        <f t="shared" si="10"/>
        <v>0</v>
      </c>
      <c r="G208" s="476">
        <f>SUMIF('Inc base'!C:C,'BR 3'!B208,'Inc base'!G:G)-F208</f>
        <v>0</v>
      </c>
      <c r="I208" s="477">
        <f t="shared" si="11"/>
        <v>0</v>
      </c>
      <c r="K208" s="477">
        <v>0</v>
      </c>
      <c r="L208" s="477">
        <f t="shared" si="12"/>
        <v>0</v>
      </c>
      <c r="M208" s="544"/>
    </row>
    <row r="209" spans="1:13" s="477" customFormat="1" x14ac:dyDescent="0.25">
      <c r="A209" s="478">
        <v>194</v>
      </c>
      <c r="B209" s="486">
        <v>60801045360049</v>
      </c>
      <c r="C209" s="487" t="s">
        <v>1653</v>
      </c>
      <c r="D209" s="477">
        <v>15000000</v>
      </c>
      <c r="E209" s="477">
        <v>0</v>
      </c>
      <c r="F209" s="477">
        <f t="shared" si="10"/>
        <v>15000000</v>
      </c>
      <c r="G209" s="476">
        <f>SUMIF('Inc base'!C:C,'BR 3'!B209,'Inc base'!G:G)-F209</f>
        <v>5000</v>
      </c>
      <c r="I209" s="477">
        <f t="shared" si="11"/>
        <v>0</v>
      </c>
      <c r="K209" s="477">
        <v>15005000</v>
      </c>
      <c r="L209" s="477">
        <f t="shared" si="12"/>
        <v>15000000</v>
      </c>
      <c r="M209" s="544"/>
    </row>
    <row r="210" spans="1:13" s="477" customFormat="1" x14ac:dyDescent="0.25">
      <c r="A210" s="478">
        <v>195</v>
      </c>
      <c r="B210" s="486">
        <v>62110055260024</v>
      </c>
      <c r="C210" s="487" t="s">
        <v>1656</v>
      </c>
      <c r="D210" s="477">
        <v>18000000</v>
      </c>
      <c r="E210" s="477">
        <v>12000000</v>
      </c>
      <c r="F210" s="477">
        <f t="shared" si="10"/>
        <v>30000000</v>
      </c>
      <c r="G210" s="476">
        <f>SUMIF('Inc base'!C:C,'BR 3'!B210,'Inc base'!G:G)-F210</f>
        <v>0</v>
      </c>
      <c r="I210" s="477">
        <f t="shared" si="11"/>
        <v>12000000</v>
      </c>
      <c r="K210" s="477">
        <v>9000000</v>
      </c>
      <c r="L210" s="477">
        <f t="shared" si="12"/>
        <v>9000000</v>
      </c>
      <c r="M210" s="544"/>
    </row>
    <row r="211" spans="1:13" s="477" customFormat="1" x14ac:dyDescent="0.25">
      <c r="A211" s="478">
        <v>196</v>
      </c>
      <c r="B211" s="486">
        <v>63011045290016</v>
      </c>
      <c r="C211" s="487" t="s">
        <v>329</v>
      </c>
      <c r="D211" s="477">
        <v>0</v>
      </c>
      <c r="E211" s="477">
        <v>0</v>
      </c>
      <c r="F211" s="477">
        <f t="shared" si="10"/>
        <v>0</v>
      </c>
      <c r="G211" s="476">
        <f>SUMIF('Inc base'!C:C,'BR 3'!B211,'Inc base'!G:G)-F211</f>
        <v>30000000</v>
      </c>
      <c r="I211" s="477">
        <f t="shared" si="11"/>
        <v>0</v>
      </c>
      <c r="K211" s="477">
        <v>0</v>
      </c>
      <c r="L211" s="477">
        <f t="shared" si="12"/>
        <v>-30000000</v>
      </c>
      <c r="M211" s="544"/>
    </row>
    <row r="212" spans="1:13" s="477" customFormat="1" x14ac:dyDescent="0.25">
      <c r="A212" s="478">
        <v>197</v>
      </c>
      <c r="B212" s="486">
        <v>40801894040031</v>
      </c>
      <c r="C212" s="487" t="s">
        <v>1662</v>
      </c>
      <c r="D212" s="477">
        <v>18000000</v>
      </c>
      <c r="E212" s="477">
        <v>12000000</v>
      </c>
      <c r="F212" s="477">
        <f t="shared" si="10"/>
        <v>30000000</v>
      </c>
      <c r="G212" s="476">
        <f>SUMIF('Inc base'!C:C,'BR 3'!B212,'Inc base'!G:G)-F212</f>
        <v>9000000</v>
      </c>
      <c r="I212" s="477">
        <f t="shared" si="11"/>
        <v>12000000</v>
      </c>
      <c r="K212" s="477">
        <v>18000000</v>
      </c>
      <c r="L212" s="477">
        <f t="shared" si="12"/>
        <v>9000000</v>
      </c>
      <c r="M212" s="544"/>
    </row>
    <row r="213" spans="1:13" s="477" customFormat="1" x14ac:dyDescent="0.25">
      <c r="A213" s="478">
        <v>198</v>
      </c>
      <c r="B213" s="486">
        <v>62907035310035</v>
      </c>
      <c r="C213" s="487" t="s">
        <v>3807</v>
      </c>
      <c r="D213" s="477">
        <v>0</v>
      </c>
      <c r="E213" s="477">
        <v>0</v>
      </c>
      <c r="F213" s="477">
        <f t="shared" ref="F213:F276" si="13">SUM(D213:E213)</f>
        <v>0</v>
      </c>
      <c r="G213" s="476">
        <f>SUMIF('Inc base'!C:C,'BR 3'!B213,'Inc base'!G:G)-F213</f>
        <v>0</v>
      </c>
      <c r="I213" s="477">
        <f t="shared" ref="I213:I276" si="14">F213-D213</f>
        <v>0</v>
      </c>
      <c r="K213" s="477">
        <v>0</v>
      </c>
      <c r="L213" s="477">
        <f t="shared" si="12"/>
        <v>0</v>
      </c>
      <c r="M213" s="544"/>
    </row>
    <row r="214" spans="1:13" s="477" customFormat="1" x14ac:dyDescent="0.25">
      <c r="A214" s="478">
        <v>199</v>
      </c>
      <c r="B214" s="486">
        <v>41005951010024</v>
      </c>
      <c r="C214" s="487" t="s">
        <v>3808</v>
      </c>
      <c r="D214" s="477">
        <v>0</v>
      </c>
      <c r="E214" s="477">
        <v>0</v>
      </c>
      <c r="F214" s="477">
        <f t="shared" si="13"/>
        <v>0</v>
      </c>
      <c r="G214" s="476">
        <f>SUMIF('Inc base'!C:C,'BR 3'!B214,'Inc base'!G:G)-F214</f>
        <v>0</v>
      </c>
      <c r="I214" s="477">
        <f t="shared" si="14"/>
        <v>0</v>
      </c>
      <c r="K214" s="477">
        <v>0</v>
      </c>
      <c r="L214" s="477">
        <f t="shared" si="12"/>
        <v>0</v>
      </c>
      <c r="M214" s="544"/>
    </row>
    <row r="215" spans="1:13" s="477" customFormat="1" x14ac:dyDescent="0.25">
      <c r="A215" s="478">
        <v>200</v>
      </c>
      <c r="B215" s="486">
        <v>62103015300010</v>
      </c>
      <c r="C215" s="487" t="s">
        <v>1670</v>
      </c>
      <c r="D215" s="477">
        <v>15000000</v>
      </c>
      <c r="E215" s="477">
        <v>15000000</v>
      </c>
      <c r="F215" s="477">
        <f t="shared" si="13"/>
        <v>30000000</v>
      </c>
      <c r="G215" s="476">
        <f>SUMIF('Inc base'!C:C,'BR 3'!B215,'Inc base'!G:G)-F215</f>
        <v>13300000</v>
      </c>
      <c r="I215" s="477">
        <f t="shared" si="14"/>
        <v>15000000</v>
      </c>
      <c r="K215" s="477">
        <v>15000000</v>
      </c>
      <c r="L215" s="477">
        <f t="shared" si="12"/>
        <v>1700000</v>
      </c>
      <c r="M215" s="544"/>
    </row>
    <row r="216" spans="1:13" s="477" customFormat="1" x14ac:dyDescent="0.25">
      <c r="A216" s="478">
        <v>201</v>
      </c>
      <c r="B216" s="486">
        <v>60106055340019</v>
      </c>
      <c r="C216" s="487" t="s">
        <v>1681</v>
      </c>
      <c r="D216" s="477">
        <v>15000000</v>
      </c>
      <c r="E216" s="477">
        <v>15000000</v>
      </c>
      <c r="F216" s="477">
        <f t="shared" si="13"/>
        <v>30000000</v>
      </c>
      <c r="G216" s="476">
        <f>SUMIF('Inc base'!C:C,'BR 3'!B216,'Inc base'!G:G)-F216</f>
        <v>16000000</v>
      </c>
      <c r="I216" s="477">
        <f t="shared" si="14"/>
        <v>15000000</v>
      </c>
      <c r="K216" s="477">
        <v>7500000</v>
      </c>
      <c r="L216" s="477">
        <f t="shared" si="12"/>
        <v>-8500000</v>
      </c>
      <c r="M216" s="544"/>
    </row>
    <row r="217" spans="1:13" s="477" customFormat="1" x14ac:dyDescent="0.25">
      <c r="A217" s="478">
        <v>202</v>
      </c>
      <c r="B217" s="486">
        <v>61106045270022</v>
      </c>
      <c r="C217" s="487" t="s">
        <v>1683</v>
      </c>
      <c r="D217" s="477">
        <v>15000000</v>
      </c>
      <c r="E217" s="477">
        <v>15000000</v>
      </c>
      <c r="F217" s="477">
        <f t="shared" si="13"/>
        <v>30000000</v>
      </c>
      <c r="G217" s="476">
        <f>SUMIF('Inc base'!C:C,'BR 3'!B217,'Inc base'!G:G)-F217</f>
        <v>15000000</v>
      </c>
      <c r="I217" s="477">
        <f t="shared" si="14"/>
        <v>15000000</v>
      </c>
      <c r="K217" s="477">
        <v>15000000</v>
      </c>
      <c r="L217" s="477">
        <f t="shared" si="12"/>
        <v>0</v>
      </c>
      <c r="M217" s="544"/>
    </row>
    <row r="218" spans="1:13" s="477" customFormat="1" x14ac:dyDescent="0.25">
      <c r="A218" s="478">
        <v>203</v>
      </c>
      <c r="B218" s="486">
        <v>31403995280026</v>
      </c>
      <c r="C218" s="487" t="s">
        <v>1685</v>
      </c>
      <c r="D218" s="477">
        <v>18000000</v>
      </c>
      <c r="E218" s="477">
        <v>12000000</v>
      </c>
      <c r="F218" s="477">
        <f t="shared" si="13"/>
        <v>30000000</v>
      </c>
      <c r="G218" s="476">
        <f>SUMIF('Inc base'!C:C,'BR 3'!B218,'Inc base'!G:G)-F218</f>
        <v>12000000</v>
      </c>
      <c r="I218" s="477">
        <f t="shared" si="14"/>
        <v>12000000</v>
      </c>
      <c r="K218" s="477">
        <v>10034000</v>
      </c>
      <c r="L218" s="477">
        <f t="shared" si="12"/>
        <v>-1966000</v>
      </c>
      <c r="M218" s="544"/>
    </row>
    <row r="219" spans="1:13" s="477" customFormat="1" x14ac:dyDescent="0.25">
      <c r="A219" s="478">
        <v>204</v>
      </c>
      <c r="B219" s="486">
        <v>50202045310075</v>
      </c>
      <c r="C219" s="487" t="s">
        <v>1686</v>
      </c>
      <c r="D219" s="477">
        <v>18000000</v>
      </c>
      <c r="E219" s="477">
        <v>12000000</v>
      </c>
      <c r="F219" s="477">
        <f t="shared" si="13"/>
        <v>30000000</v>
      </c>
      <c r="G219" s="476">
        <f>SUMIF('Inc base'!C:C,'BR 3'!B219,'Inc base'!G:G)-F219</f>
        <v>9100000</v>
      </c>
      <c r="I219" s="477">
        <f t="shared" si="14"/>
        <v>12000000</v>
      </c>
      <c r="K219" s="477">
        <v>9000000</v>
      </c>
      <c r="L219" s="477">
        <f t="shared" si="12"/>
        <v>-100000</v>
      </c>
      <c r="M219" s="544"/>
    </row>
    <row r="220" spans="1:13" s="477" customFormat="1" x14ac:dyDescent="0.25">
      <c r="A220" s="478">
        <v>205</v>
      </c>
      <c r="B220" s="486">
        <v>60903015260037</v>
      </c>
      <c r="C220" s="487" t="s">
        <v>1690</v>
      </c>
      <c r="D220" s="477">
        <v>18000000</v>
      </c>
      <c r="E220" s="477">
        <v>12000000</v>
      </c>
      <c r="F220" s="477">
        <f t="shared" si="13"/>
        <v>30000000</v>
      </c>
      <c r="G220" s="476">
        <f>SUMIF('Inc base'!C:C,'BR 3'!B220,'Inc base'!G:G)-F220</f>
        <v>6000000</v>
      </c>
      <c r="I220" s="477">
        <f t="shared" si="14"/>
        <v>12000000</v>
      </c>
      <c r="K220" s="477">
        <v>18000000</v>
      </c>
      <c r="L220" s="477">
        <f t="shared" si="12"/>
        <v>12000000</v>
      </c>
      <c r="M220" s="544"/>
    </row>
    <row r="221" spans="1:13" s="477" customFormat="1" x14ac:dyDescent="0.25">
      <c r="A221" s="478">
        <v>206</v>
      </c>
      <c r="B221" s="486">
        <v>60503035350017</v>
      </c>
      <c r="C221" s="487" t="s">
        <v>1691</v>
      </c>
      <c r="D221" s="477">
        <v>18000000</v>
      </c>
      <c r="E221" s="477">
        <v>12000000</v>
      </c>
      <c r="F221" s="477">
        <f t="shared" si="13"/>
        <v>30000000</v>
      </c>
      <c r="G221" s="476">
        <f>SUMIF('Inc base'!C:C,'BR 3'!B221,'Inc base'!G:G)-F221</f>
        <v>12000000</v>
      </c>
      <c r="I221" s="477">
        <f t="shared" si="14"/>
        <v>12000000</v>
      </c>
      <c r="K221" s="477">
        <v>9000000</v>
      </c>
      <c r="L221" s="477">
        <f t="shared" si="12"/>
        <v>-3000000</v>
      </c>
      <c r="M221" s="544"/>
    </row>
    <row r="222" spans="1:13" s="477" customFormat="1" x14ac:dyDescent="0.25">
      <c r="A222" s="478">
        <v>207</v>
      </c>
      <c r="B222" s="486">
        <v>60709045280021</v>
      </c>
      <c r="C222" s="487" t="s">
        <v>1694</v>
      </c>
      <c r="D222" s="477">
        <v>15000000</v>
      </c>
      <c r="E222" s="477">
        <v>15000000</v>
      </c>
      <c r="F222" s="477">
        <f t="shared" si="13"/>
        <v>30000000</v>
      </c>
      <c r="G222" s="476">
        <f>SUMIF('Inc base'!C:C,'BR 3'!B222,'Inc base'!G:G)-F222</f>
        <v>15000000</v>
      </c>
      <c r="I222" s="477">
        <f t="shared" si="14"/>
        <v>15000000</v>
      </c>
      <c r="K222" s="477">
        <v>15000000</v>
      </c>
      <c r="L222" s="477">
        <f t="shared" si="12"/>
        <v>0</v>
      </c>
      <c r="M222" s="544"/>
    </row>
    <row r="223" spans="1:13" s="477" customFormat="1" x14ac:dyDescent="0.25">
      <c r="A223" s="478">
        <v>208</v>
      </c>
      <c r="B223" s="486">
        <v>40907891100041</v>
      </c>
      <c r="C223" s="487" t="s">
        <v>1696</v>
      </c>
      <c r="D223" s="477">
        <v>18000000</v>
      </c>
      <c r="E223" s="477">
        <v>12000000</v>
      </c>
      <c r="F223" s="477">
        <f t="shared" si="13"/>
        <v>30000000</v>
      </c>
      <c r="G223" s="476">
        <f>SUMIF('Inc base'!C:C,'BR 3'!B223,'Inc base'!G:G)-F223</f>
        <v>6000000</v>
      </c>
      <c r="I223" s="477">
        <f t="shared" si="14"/>
        <v>12000000</v>
      </c>
      <c r="K223" s="477">
        <v>9000000</v>
      </c>
      <c r="L223" s="477">
        <f t="shared" si="12"/>
        <v>3000000</v>
      </c>
      <c r="M223" s="544"/>
    </row>
    <row r="224" spans="1:13" s="477" customFormat="1" x14ac:dyDescent="0.25">
      <c r="A224" s="478">
        <v>209</v>
      </c>
      <c r="B224" s="486">
        <v>62006055380012</v>
      </c>
      <c r="C224" s="487" t="s">
        <v>3809</v>
      </c>
      <c r="D224" s="477">
        <v>0</v>
      </c>
      <c r="E224" s="477">
        <v>0</v>
      </c>
      <c r="F224" s="477">
        <f t="shared" si="13"/>
        <v>0</v>
      </c>
      <c r="G224" s="476">
        <f>SUMIF('Inc base'!C:C,'BR 3'!B224,'Inc base'!G:G)-F224</f>
        <v>0</v>
      </c>
      <c r="I224" s="477">
        <f t="shared" si="14"/>
        <v>0</v>
      </c>
      <c r="K224" s="477">
        <v>0</v>
      </c>
      <c r="L224" s="477">
        <f t="shared" si="12"/>
        <v>0</v>
      </c>
      <c r="M224" s="544"/>
    </row>
    <row r="225" spans="1:13" s="477" customFormat="1" x14ac:dyDescent="0.25">
      <c r="A225" s="478">
        <v>210</v>
      </c>
      <c r="B225" s="486">
        <v>31902931140018</v>
      </c>
      <c r="C225" s="487" t="s">
        <v>3810</v>
      </c>
      <c r="D225" s="477">
        <v>0</v>
      </c>
      <c r="E225" s="477">
        <v>0</v>
      </c>
      <c r="F225" s="477">
        <f t="shared" si="13"/>
        <v>0</v>
      </c>
      <c r="G225" s="476">
        <f>SUMIF('Inc base'!C:C,'BR 3'!B225,'Inc base'!G:G)-F225</f>
        <v>0</v>
      </c>
      <c r="I225" s="477">
        <f t="shared" si="14"/>
        <v>0</v>
      </c>
      <c r="K225" s="477">
        <v>0</v>
      </c>
      <c r="L225" s="477">
        <f t="shared" si="12"/>
        <v>0</v>
      </c>
      <c r="M225" s="544"/>
    </row>
    <row r="226" spans="1:13" s="477" customFormat="1" x14ac:dyDescent="0.25">
      <c r="A226" s="478">
        <v>211</v>
      </c>
      <c r="B226" s="486">
        <v>61311035780014</v>
      </c>
      <c r="C226" s="487" t="s">
        <v>3811</v>
      </c>
      <c r="D226" s="477">
        <v>0</v>
      </c>
      <c r="E226" s="477">
        <v>0</v>
      </c>
      <c r="F226" s="477">
        <f t="shared" si="13"/>
        <v>0</v>
      </c>
      <c r="G226" s="476">
        <f>SUMIF('Inc base'!C:C,'BR 3'!B226,'Inc base'!G:G)-F226</f>
        <v>0</v>
      </c>
      <c r="I226" s="477">
        <f t="shared" si="14"/>
        <v>0</v>
      </c>
      <c r="K226" s="477">
        <v>0</v>
      </c>
      <c r="L226" s="477">
        <f t="shared" si="12"/>
        <v>0</v>
      </c>
      <c r="M226" s="544"/>
    </row>
    <row r="227" spans="1:13" s="477" customFormat="1" x14ac:dyDescent="0.25">
      <c r="A227" s="478">
        <v>212</v>
      </c>
      <c r="B227" s="486">
        <v>50201025260027</v>
      </c>
      <c r="C227" s="487" t="s">
        <v>3812</v>
      </c>
      <c r="D227" s="477">
        <v>18000000</v>
      </c>
      <c r="E227" s="477">
        <v>0</v>
      </c>
      <c r="F227" s="477">
        <f t="shared" si="13"/>
        <v>18000000</v>
      </c>
      <c r="G227" s="476">
        <f>SUMIF('Inc base'!C:C,'BR 3'!B227,'Inc base'!G:G)-F227</f>
        <v>-18000000</v>
      </c>
      <c r="I227" s="477">
        <f t="shared" si="14"/>
        <v>0</v>
      </c>
      <c r="K227" s="477">
        <v>0</v>
      </c>
      <c r="L227" s="477">
        <f t="shared" si="12"/>
        <v>18000000</v>
      </c>
      <c r="M227" s="544"/>
    </row>
    <row r="228" spans="1:13" s="477" customFormat="1" x14ac:dyDescent="0.25">
      <c r="A228" s="478">
        <v>213</v>
      </c>
      <c r="B228" s="486">
        <v>52106015300029</v>
      </c>
      <c r="C228" s="487" t="s">
        <v>1704</v>
      </c>
      <c r="D228" s="477">
        <v>18000000</v>
      </c>
      <c r="E228" s="477">
        <v>12000000</v>
      </c>
      <c r="F228" s="477">
        <f t="shared" si="13"/>
        <v>30000000</v>
      </c>
      <c r="G228" s="476">
        <f>SUMIF('Inc base'!C:C,'BR 3'!B228,'Inc base'!G:G)-F228</f>
        <v>5900000</v>
      </c>
      <c r="I228" s="477">
        <f t="shared" si="14"/>
        <v>12000000</v>
      </c>
      <c r="K228" s="477">
        <v>18000000</v>
      </c>
      <c r="L228" s="477">
        <f t="shared" si="12"/>
        <v>12100000</v>
      </c>
      <c r="M228" s="544"/>
    </row>
    <row r="229" spans="1:13" s="477" customFormat="1" x14ac:dyDescent="0.25">
      <c r="A229" s="478">
        <v>214</v>
      </c>
      <c r="B229" s="486">
        <v>52706055260062</v>
      </c>
      <c r="C229" s="487" t="s">
        <v>1705</v>
      </c>
      <c r="D229" s="477">
        <v>15000000</v>
      </c>
      <c r="E229" s="477">
        <v>15000000</v>
      </c>
      <c r="F229" s="477">
        <f t="shared" si="13"/>
        <v>30000000</v>
      </c>
      <c r="G229" s="476">
        <f>SUMIF('Inc base'!C:C,'BR 3'!B229,'Inc base'!G:G)-F229</f>
        <v>16000000</v>
      </c>
      <c r="I229" s="477">
        <f t="shared" si="14"/>
        <v>15000000</v>
      </c>
      <c r="K229" s="477">
        <v>15000000</v>
      </c>
      <c r="L229" s="477">
        <f t="shared" si="12"/>
        <v>-1000000</v>
      </c>
      <c r="M229" s="544"/>
    </row>
    <row r="230" spans="1:13" s="477" customFormat="1" x14ac:dyDescent="0.25">
      <c r="A230" s="478">
        <v>215</v>
      </c>
      <c r="B230" s="486">
        <v>31302951000017</v>
      </c>
      <c r="C230" s="487" t="s">
        <v>1712</v>
      </c>
      <c r="D230" s="477">
        <v>3000000</v>
      </c>
      <c r="E230" s="477">
        <v>0</v>
      </c>
      <c r="F230" s="477">
        <f t="shared" si="13"/>
        <v>3000000</v>
      </c>
      <c r="G230" s="476">
        <f>SUMIF('Inc base'!C:C,'BR 3'!B230,'Inc base'!G:G)-F230</f>
        <v>6000000</v>
      </c>
      <c r="I230" s="477">
        <f t="shared" si="14"/>
        <v>0</v>
      </c>
      <c r="K230" s="477">
        <v>9000000</v>
      </c>
      <c r="L230" s="477">
        <f t="shared" si="12"/>
        <v>3000000</v>
      </c>
      <c r="M230" s="544"/>
    </row>
    <row r="231" spans="1:13" s="477" customFormat="1" x14ac:dyDescent="0.25">
      <c r="A231" s="478">
        <v>216</v>
      </c>
      <c r="B231" s="486">
        <v>60110045310034</v>
      </c>
      <c r="C231" s="487" t="s">
        <v>3813</v>
      </c>
      <c r="D231" s="477">
        <v>0</v>
      </c>
      <c r="E231" s="477">
        <v>0</v>
      </c>
      <c r="F231" s="477">
        <f t="shared" si="13"/>
        <v>0</v>
      </c>
      <c r="G231" s="476">
        <f>SUMIF('Inc base'!C:C,'BR 3'!B231,'Inc base'!G:G)-F231</f>
        <v>0</v>
      </c>
      <c r="I231" s="477">
        <f t="shared" si="14"/>
        <v>0</v>
      </c>
      <c r="K231" s="477">
        <v>0</v>
      </c>
      <c r="L231" s="477">
        <f t="shared" si="12"/>
        <v>0</v>
      </c>
      <c r="M231" s="544"/>
    </row>
    <row r="232" spans="1:13" s="477" customFormat="1" x14ac:dyDescent="0.25">
      <c r="A232" s="478">
        <v>217</v>
      </c>
      <c r="B232" s="486">
        <v>63105055260049</v>
      </c>
      <c r="C232" s="487" t="s">
        <v>3814</v>
      </c>
      <c r="D232" s="475">
        <v>15000000</v>
      </c>
      <c r="E232" s="477">
        <v>15000000</v>
      </c>
      <c r="F232" s="477">
        <f t="shared" si="13"/>
        <v>30000000</v>
      </c>
      <c r="G232" s="476">
        <f>SUMIF('Inc base'!C:C,'BR 3'!B232,'Inc base'!G:G)-F232</f>
        <v>15000000</v>
      </c>
      <c r="I232" s="477">
        <f t="shared" si="14"/>
        <v>15000000</v>
      </c>
      <c r="K232" s="477">
        <v>0</v>
      </c>
      <c r="L232" s="477">
        <f t="shared" si="12"/>
        <v>-15000000</v>
      </c>
      <c r="M232" s="544"/>
    </row>
    <row r="233" spans="1:13" s="477" customFormat="1" x14ac:dyDescent="0.25">
      <c r="A233" s="478">
        <v>218</v>
      </c>
      <c r="B233" s="486">
        <v>40906965320022</v>
      </c>
      <c r="C233" s="487" t="s">
        <v>3815</v>
      </c>
      <c r="D233" s="477">
        <v>0</v>
      </c>
      <c r="E233" s="477">
        <v>0</v>
      </c>
      <c r="F233" s="477">
        <f t="shared" si="13"/>
        <v>0</v>
      </c>
      <c r="G233" s="476">
        <f>SUMIF('Inc base'!C:C,'BR 3'!B233,'Inc base'!G:G)-F233</f>
        <v>0</v>
      </c>
      <c r="I233" s="477">
        <f t="shared" si="14"/>
        <v>0</v>
      </c>
      <c r="K233" s="477">
        <v>0</v>
      </c>
      <c r="L233" s="477">
        <f t="shared" si="12"/>
        <v>0</v>
      </c>
      <c r="M233" s="544"/>
    </row>
    <row r="234" spans="1:13" s="477" customFormat="1" x14ac:dyDescent="0.25">
      <c r="A234" s="478">
        <v>219</v>
      </c>
      <c r="B234" s="486">
        <v>60706035290022</v>
      </c>
      <c r="C234" s="487" t="s">
        <v>3816</v>
      </c>
      <c r="D234" s="477">
        <v>0</v>
      </c>
      <c r="E234" s="477">
        <v>0</v>
      </c>
      <c r="F234" s="477">
        <f t="shared" si="13"/>
        <v>0</v>
      </c>
      <c r="G234" s="476">
        <f>SUMIF('Inc base'!C:C,'BR 3'!B234,'Inc base'!G:G)-F234</f>
        <v>0</v>
      </c>
      <c r="I234" s="477">
        <f t="shared" si="14"/>
        <v>0</v>
      </c>
      <c r="K234" s="477">
        <v>0</v>
      </c>
      <c r="L234" s="477">
        <f t="shared" si="12"/>
        <v>0</v>
      </c>
      <c r="M234" s="544"/>
    </row>
    <row r="235" spans="1:13" s="477" customFormat="1" x14ac:dyDescent="0.25">
      <c r="A235" s="478">
        <v>220</v>
      </c>
      <c r="B235" s="486">
        <v>61908035310059</v>
      </c>
      <c r="C235" s="487" t="s">
        <v>3817</v>
      </c>
      <c r="D235" s="477">
        <v>0</v>
      </c>
      <c r="E235" s="477">
        <v>0</v>
      </c>
      <c r="F235" s="477">
        <f t="shared" si="13"/>
        <v>0</v>
      </c>
      <c r="G235" s="476">
        <f>SUMIF('Inc base'!C:C,'BR 3'!B235,'Inc base'!G:G)-F235</f>
        <v>0</v>
      </c>
      <c r="I235" s="477">
        <f t="shared" si="14"/>
        <v>0</v>
      </c>
      <c r="K235" s="477">
        <v>0</v>
      </c>
      <c r="L235" s="477">
        <f t="shared" si="12"/>
        <v>0</v>
      </c>
      <c r="M235" s="544"/>
    </row>
    <row r="236" spans="1:13" s="477" customFormat="1" x14ac:dyDescent="0.25">
      <c r="A236" s="478">
        <v>221</v>
      </c>
      <c r="B236" s="486">
        <v>40612881000143</v>
      </c>
      <c r="C236" s="487" t="s">
        <v>1720</v>
      </c>
      <c r="D236" s="477">
        <v>18000000</v>
      </c>
      <c r="E236" s="477">
        <v>12000000</v>
      </c>
      <c r="F236" s="477">
        <f t="shared" si="13"/>
        <v>30000000</v>
      </c>
      <c r="G236" s="476">
        <f>SUMIF('Inc base'!C:C,'BR 3'!B236,'Inc base'!G:G)-F236</f>
        <v>10400000</v>
      </c>
      <c r="I236" s="477">
        <f t="shared" si="14"/>
        <v>12000000</v>
      </c>
      <c r="K236" s="477">
        <v>27000000</v>
      </c>
      <c r="L236" s="477">
        <f t="shared" si="12"/>
        <v>16600000</v>
      </c>
      <c r="M236" s="544"/>
    </row>
    <row r="237" spans="1:13" s="477" customFormat="1" x14ac:dyDescent="0.25">
      <c r="A237" s="478">
        <v>222</v>
      </c>
      <c r="B237" s="486">
        <v>51009045260057</v>
      </c>
      <c r="C237" s="487" t="s">
        <v>1721</v>
      </c>
      <c r="D237" s="477">
        <v>15000000</v>
      </c>
      <c r="E237" s="477">
        <v>15000000</v>
      </c>
      <c r="F237" s="477">
        <f t="shared" si="13"/>
        <v>30000000</v>
      </c>
      <c r="G237" s="476">
        <f>SUMIF('Inc base'!C:C,'BR 3'!B237,'Inc base'!G:G)-F237</f>
        <v>8250000</v>
      </c>
      <c r="I237" s="477">
        <f t="shared" si="14"/>
        <v>15000000</v>
      </c>
      <c r="K237" s="477">
        <v>7500000</v>
      </c>
      <c r="L237" s="477">
        <f t="shared" si="12"/>
        <v>-750000</v>
      </c>
      <c r="M237" s="544"/>
    </row>
    <row r="238" spans="1:13" s="477" customFormat="1" x14ac:dyDescent="0.25">
      <c r="A238" s="478">
        <v>223</v>
      </c>
      <c r="B238" s="486">
        <v>41309961000067</v>
      </c>
      <c r="C238" s="487" t="s">
        <v>1722</v>
      </c>
      <c r="D238" s="477">
        <v>15000000</v>
      </c>
      <c r="E238" s="477">
        <v>12000000</v>
      </c>
      <c r="F238" s="477">
        <f t="shared" si="13"/>
        <v>27000000</v>
      </c>
      <c r="G238" s="476">
        <f>SUMIF('Inc base'!C:C,'BR 3'!B238,'Inc base'!G:G)-F238</f>
        <v>12000000</v>
      </c>
      <c r="I238" s="477">
        <f t="shared" si="14"/>
        <v>12000000</v>
      </c>
      <c r="K238" s="477">
        <v>15000000</v>
      </c>
      <c r="L238" s="477">
        <f t="shared" ref="L238:L301" si="15">K238-G238</f>
        <v>3000000</v>
      </c>
      <c r="M238" s="544"/>
    </row>
    <row r="239" spans="1:13" s="477" customFormat="1" x14ac:dyDescent="0.25">
      <c r="A239" s="478">
        <v>224</v>
      </c>
      <c r="B239" s="486">
        <v>62404025350025</v>
      </c>
      <c r="C239" s="487" t="s">
        <v>1723</v>
      </c>
      <c r="D239" s="477">
        <v>15000000</v>
      </c>
      <c r="E239" s="477">
        <v>15000000</v>
      </c>
      <c r="F239" s="477">
        <f t="shared" si="13"/>
        <v>30000000</v>
      </c>
      <c r="G239" s="476">
        <f>SUMIF('Inc base'!C:C,'BR 3'!B239,'Inc base'!G:G)-F239</f>
        <v>15000000</v>
      </c>
      <c r="I239" s="477">
        <f t="shared" si="14"/>
        <v>15000000</v>
      </c>
      <c r="K239" s="477">
        <v>15000000</v>
      </c>
      <c r="L239" s="477">
        <f t="shared" si="15"/>
        <v>0</v>
      </c>
      <c r="M239" s="544"/>
    </row>
    <row r="240" spans="1:13" s="477" customFormat="1" x14ac:dyDescent="0.25">
      <c r="A240" s="478">
        <v>225</v>
      </c>
      <c r="B240" s="486">
        <v>40508995260053</v>
      </c>
      <c r="C240" s="487" t="s">
        <v>3818</v>
      </c>
      <c r="D240" s="477">
        <v>0</v>
      </c>
      <c r="E240" s="477">
        <v>0</v>
      </c>
      <c r="F240" s="477">
        <f t="shared" si="13"/>
        <v>0</v>
      </c>
      <c r="G240" s="476">
        <f>SUMIF('Inc base'!C:C,'BR 3'!B240,'Inc base'!G:G)-F240</f>
        <v>0</v>
      </c>
      <c r="I240" s="477">
        <f t="shared" si="14"/>
        <v>0</v>
      </c>
      <c r="K240" s="477">
        <v>0</v>
      </c>
      <c r="L240" s="477">
        <f t="shared" si="15"/>
        <v>0</v>
      </c>
      <c r="M240" s="544"/>
    </row>
    <row r="241" spans="1:13" s="477" customFormat="1" x14ac:dyDescent="0.25">
      <c r="A241" s="478">
        <v>226</v>
      </c>
      <c r="B241" s="486">
        <v>60612045780014</v>
      </c>
      <c r="C241" s="487" t="s">
        <v>3819</v>
      </c>
      <c r="D241" s="477">
        <v>0</v>
      </c>
      <c r="E241" s="477">
        <v>0</v>
      </c>
      <c r="F241" s="477">
        <f t="shared" si="13"/>
        <v>0</v>
      </c>
      <c r="G241" s="476">
        <f>SUMIF('Inc base'!C:C,'BR 3'!B241,'Inc base'!G:G)-F241</f>
        <v>0</v>
      </c>
      <c r="I241" s="477">
        <f t="shared" si="14"/>
        <v>0</v>
      </c>
      <c r="K241" s="477">
        <v>0</v>
      </c>
      <c r="L241" s="477">
        <f t="shared" si="15"/>
        <v>0</v>
      </c>
      <c r="M241" s="544"/>
    </row>
    <row r="242" spans="1:13" s="477" customFormat="1" x14ac:dyDescent="0.25">
      <c r="A242" s="478">
        <v>227</v>
      </c>
      <c r="B242" s="486">
        <v>63112045380014</v>
      </c>
      <c r="C242" s="487" t="s">
        <v>3820</v>
      </c>
      <c r="D242" s="475">
        <v>15000000</v>
      </c>
      <c r="E242" s="477">
        <v>15000000</v>
      </c>
      <c r="F242" s="477">
        <f t="shared" si="13"/>
        <v>30000000</v>
      </c>
      <c r="G242" s="476">
        <f>SUMIF('Inc base'!C:C,'BR 3'!B242,'Inc base'!G:G)-F242</f>
        <v>15000000</v>
      </c>
      <c r="I242" s="477">
        <f t="shared" si="14"/>
        <v>15000000</v>
      </c>
      <c r="K242" s="477">
        <v>0</v>
      </c>
      <c r="L242" s="477">
        <f t="shared" si="15"/>
        <v>-15000000</v>
      </c>
      <c r="M242" s="544"/>
    </row>
    <row r="243" spans="1:13" s="477" customFormat="1" x14ac:dyDescent="0.25">
      <c r="A243" s="478">
        <v>228</v>
      </c>
      <c r="B243" s="486">
        <v>40808851000020</v>
      </c>
      <c r="C243" s="487" t="s">
        <v>1732</v>
      </c>
      <c r="D243" s="477">
        <v>15000000</v>
      </c>
      <c r="E243" s="477">
        <v>15000000</v>
      </c>
      <c r="F243" s="477">
        <f t="shared" si="13"/>
        <v>30000000</v>
      </c>
      <c r="G243" s="476">
        <f>SUMIF('Inc base'!C:C,'BR 3'!B243,'Inc base'!G:G)-F243</f>
        <v>0</v>
      </c>
      <c r="I243" s="477">
        <f t="shared" si="14"/>
        <v>15000000</v>
      </c>
      <c r="K243" s="477">
        <v>7500000</v>
      </c>
      <c r="L243" s="477">
        <f t="shared" si="15"/>
        <v>7500000</v>
      </c>
      <c r="M243" s="544"/>
    </row>
    <row r="244" spans="1:13" s="477" customFormat="1" x14ac:dyDescent="0.25">
      <c r="A244" s="478">
        <v>229</v>
      </c>
      <c r="B244" s="486">
        <v>50907035280054</v>
      </c>
      <c r="C244" s="487" t="s">
        <v>3821</v>
      </c>
      <c r="D244" s="477">
        <v>0</v>
      </c>
      <c r="E244" s="477">
        <v>0</v>
      </c>
      <c r="F244" s="477">
        <f t="shared" si="13"/>
        <v>0</v>
      </c>
      <c r="G244" s="476">
        <f>SUMIF('Inc base'!C:C,'BR 3'!B244,'Inc base'!G:G)-F244</f>
        <v>0</v>
      </c>
      <c r="I244" s="477">
        <f t="shared" si="14"/>
        <v>0</v>
      </c>
      <c r="K244" s="477">
        <v>0</v>
      </c>
      <c r="L244" s="477">
        <f t="shared" si="15"/>
        <v>0</v>
      </c>
      <c r="M244" s="544"/>
    </row>
    <row r="245" spans="1:13" s="477" customFormat="1" x14ac:dyDescent="0.25">
      <c r="A245" s="478">
        <v>230</v>
      </c>
      <c r="B245" s="486">
        <v>30101975300025</v>
      </c>
      <c r="C245" s="487" t="s">
        <v>1733</v>
      </c>
      <c r="D245" s="477">
        <v>18000000</v>
      </c>
      <c r="E245" s="477">
        <v>12000000</v>
      </c>
      <c r="F245" s="477">
        <f t="shared" si="13"/>
        <v>30000000</v>
      </c>
      <c r="G245" s="476">
        <f>SUMIF('Inc base'!C:C,'BR 3'!B245,'Inc base'!G:G)-F245</f>
        <v>12918000</v>
      </c>
      <c r="I245" s="477">
        <f t="shared" si="14"/>
        <v>12000000</v>
      </c>
      <c r="K245" s="477">
        <v>9000000</v>
      </c>
      <c r="L245" s="477">
        <f t="shared" si="15"/>
        <v>-3918000</v>
      </c>
      <c r="M245" s="544"/>
    </row>
    <row r="246" spans="1:13" s="477" customFormat="1" x14ac:dyDescent="0.25">
      <c r="A246" s="478">
        <v>231</v>
      </c>
      <c r="B246" s="486">
        <v>62101055380025</v>
      </c>
      <c r="C246" s="487" t="s">
        <v>1734</v>
      </c>
      <c r="D246" s="477">
        <v>15000000</v>
      </c>
      <c r="E246" s="477">
        <v>15000000</v>
      </c>
      <c r="F246" s="477">
        <f t="shared" si="13"/>
        <v>30000000</v>
      </c>
      <c r="G246" s="476">
        <f>SUMIF('Inc base'!C:C,'BR 3'!B246,'Inc base'!G:G)-F246</f>
        <v>9500000</v>
      </c>
      <c r="I246" s="477">
        <f t="shared" si="14"/>
        <v>15000000</v>
      </c>
      <c r="K246" s="477">
        <v>12750000</v>
      </c>
      <c r="L246" s="477">
        <f t="shared" si="15"/>
        <v>3250000</v>
      </c>
      <c r="M246" s="544"/>
    </row>
    <row r="247" spans="1:13" s="477" customFormat="1" x14ac:dyDescent="0.25">
      <c r="A247" s="478">
        <v>232</v>
      </c>
      <c r="B247" s="486">
        <v>61805045360068</v>
      </c>
      <c r="C247" s="487" t="s">
        <v>1735</v>
      </c>
      <c r="D247" s="477">
        <v>18000000</v>
      </c>
      <c r="E247" s="477">
        <v>12000000</v>
      </c>
      <c r="F247" s="477">
        <f t="shared" si="13"/>
        <v>30000000</v>
      </c>
      <c r="G247" s="476">
        <f>SUMIF('Inc base'!C:C,'BR 3'!B247,'Inc base'!G:G)-F247</f>
        <v>12000000</v>
      </c>
      <c r="I247" s="477">
        <f t="shared" si="14"/>
        <v>12000000</v>
      </c>
      <c r="K247" s="477">
        <v>18000000</v>
      </c>
      <c r="L247" s="477">
        <f t="shared" si="15"/>
        <v>6000000</v>
      </c>
      <c r="M247" s="544"/>
    </row>
    <row r="248" spans="1:13" s="477" customFormat="1" x14ac:dyDescent="0.25">
      <c r="A248" s="478">
        <v>233</v>
      </c>
      <c r="B248" s="486">
        <v>62303005260030</v>
      </c>
      <c r="C248" s="487" t="s">
        <v>1736</v>
      </c>
      <c r="D248" s="477">
        <v>15000000</v>
      </c>
      <c r="E248" s="477">
        <v>15000000</v>
      </c>
      <c r="F248" s="477">
        <f t="shared" si="13"/>
        <v>30000000</v>
      </c>
      <c r="G248" s="476">
        <f>SUMIF('Inc base'!C:C,'BR 3'!B248,'Inc base'!G:G)-F248</f>
        <v>0</v>
      </c>
      <c r="I248" s="477">
        <f t="shared" si="14"/>
        <v>15000000</v>
      </c>
      <c r="K248" s="477">
        <v>15000000</v>
      </c>
      <c r="L248" s="477">
        <f t="shared" si="15"/>
        <v>15000000</v>
      </c>
      <c r="M248" s="544"/>
    </row>
    <row r="249" spans="1:13" s="477" customFormat="1" x14ac:dyDescent="0.25">
      <c r="A249" s="478">
        <v>234</v>
      </c>
      <c r="B249" s="486">
        <v>31410985290024</v>
      </c>
      <c r="C249" s="487" t="s">
        <v>1737</v>
      </c>
      <c r="D249" s="477">
        <v>18000000</v>
      </c>
      <c r="E249" s="477">
        <v>12000000</v>
      </c>
      <c r="F249" s="477">
        <f t="shared" si="13"/>
        <v>30000000</v>
      </c>
      <c r="G249" s="476">
        <f>SUMIF('Inc base'!C:C,'BR 3'!B249,'Inc base'!G:G)-F249</f>
        <v>-12000000</v>
      </c>
      <c r="I249" s="477">
        <f t="shared" si="14"/>
        <v>12000000</v>
      </c>
      <c r="K249" s="477">
        <v>9000000</v>
      </c>
      <c r="L249" s="477">
        <f t="shared" si="15"/>
        <v>21000000</v>
      </c>
      <c r="M249" s="544"/>
    </row>
    <row r="250" spans="1:13" s="477" customFormat="1" x14ac:dyDescent="0.25">
      <c r="A250" s="478">
        <v>235</v>
      </c>
      <c r="B250" s="486">
        <v>61507056060099</v>
      </c>
      <c r="C250" s="487" t="s">
        <v>1741</v>
      </c>
      <c r="D250" s="477">
        <v>15000000</v>
      </c>
      <c r="E250" s="477">
        <v>12000000</v>
      </c>
      <c r="F250" s="477">
        <f t="shared" si="13"/>
        <v>27000000</v>
      </c>
      <c r="G250" s="476">
        <f>SUMIF('Inc base'!C:C,'BR 3'!B250,'Inc base'!G:G)-F250</f>
        <v>12020000</v>
      </c>
      <c r="I250" s="477">
        <f t="shared" si="14"/>
        <v>12000000</v>
      </c>
      <c r="K250" s="477">
        <v>12075000</v>
      </c>
      <c r="L250" s="477">
        <f t="shared" si="15"/>
        <v>55000</v>
      </c>
      <c r="M250" s="544"/>
    </row>
    <row r="251" spans="1:13" s="477" customFormat="1" x14ac:dyDescent="0.25">
      <c r="A251" s="478">
        <v>236</v>
      </c>
      <c r="B251" s="486">
        <v>60209025310024</v>
      </c>
      <c r="C251" s="487" t="s">
        <v>3822</v>
      </c>
      <c r="D251" s="477">
        <v>0</v>
      </c>
      <c r="E251" s="477">
        <v>0</v>
      </c>
      <c r="F251" s="477">
        <f t="shared" si="13"/>
        <v>0</v>
      </c>
      <c r="G251" s="476">
        <f>SUMIF('Inc base'!C:C,'BR 3'!B251,'Inc base'!G:G)-F251</f>
        <v>0</v>
      </c>
      <c r="I251" s="477">
        <f t="shared" si="14"/>
        <v>0</v>
      </c>
      <c r="K251" s="477">
        <v>0</v>
      </c>
      <c r="L251" s="477">
        <f t="shared" si="15"/>
        <v>0</v>
      </c>
      <c r="M251" s="544"/>
    </row>
    <row r="252" spans="1:13" s="477" customFormat="1" x14ac:dyDescent="0.25">
      <c r="A252" s="478">
        <v>237</v>
      </c>
      <c r="B252" s="486">
        <v>60603055350012</v>
      </c>
      <c r="C252" s="487" t="s">
        <v>1743</v>
      </c>
      <c r="D252" s="477">
        <v>15000000</v>
      </c>
      <c r="E252" s="477">
        <v>15000000</v>
      </c>
      <c r="F252" s="477">
        <f t="shared" si="13"/>
        <v>30000000</v>
      </c>
      <c r="G252" s="476">
        <f>SUMIF('Inc base'!C:C,'BR 3'!B252,'Inc base'!G:G)-F252</f>
        <v>9000000</v>
      </c>
      <c r="I252" s="477">
        <f t="shared" si="14"/>
        <v>15000000</v>
      </c>
      <c r="K252" s="477">
        <v>15000000</v>
      </c>
      <c r="L252" s="477">
        <f t="shared" si="15"/>
        <v>6000000</v>
      </c>
      <c r="M252" s="544"/>
    </row>
    <row r="253" spans="1:13" s="477" customFormat="1" x14ac:dyDescent="0.25">
      <c r="A253" s="478">
        <v>238</v>
      </c>
      <c r="B253" s="486">
        <v>60603045310055</v>
      </c>
      <c r="C253" s="487" t="s">
        <v>3823</v>
      </c>
      <c r="D253" s="477">
        <v>0</v>
      </c>
      <c r="E253" s="477">
        <v>0</v>
      </c>
      <c r="F253" s="477">
        <f t="shared" si="13"/>
        <v>0</v>
      </c>
      <c r="G253" s="476">
        <f>SUMIF('Inc base'!C:C,'BR 3'!B253,'Inc base'!G:G)-F253</f>
        <v>0</v>
      </c>
      <c r="I253" s="477">
        <f t="shared" si="14"/>
        <v>0</v>
      </c>
      <c r="K253" s="477">
        <v>0</v>
      </c>
      <c r="L253" s="477">
        <f t="shared" si="15"/>
        <v>0</v>
      </c>
      <c r="M253" s="544"/>
    </row>
    <row r="254" spans="1:13" s="477" customFormat="1" x14ac:dyDescent="0.25">
      <c r="A254" s="478">
        <v>239</v>
      </c>
      <c r="B254" s="486">
        <v>60306035780019</v>
      </c>
      <c r="C254" s="487" t="s">
        <v>3824</v>
      </c>
      <c r="D254" s="477">
        <v>0</v>
      </c>
      <c r="E254" s="477">
        <v>0</v>
      </c>
      <c r="F254" s="477">
        <f t="shared" si="13"/>
        <v>0</v>
      </c>
      <c r="G254" s="476">
        <f>SUMIF('Inc base'!C:C,'BR 3'!B254,'Inc base'!G:G)-F254</f>
        <v>0</v>
      </c>
      <c r="I254" s="477">
        <f t="shared" si="14"/>
        <v>0</v>
      </c>
      <c r="K254" s="477">
        <v>0</v>
      </c>
      <c r="L254" s="477">
        <f t="shared" si="15"/>
        <v>0</v>
      </c>
      <c r="M254" s="544"/>
    </row>
    <row r="255" spans="1:13" s="477" customFormat="1" x14ac:dyDescent="0.25">
      <c r="A255" s="478">
        <v>240</v>
      </c>
      <c r="B255" s="486">
        <v>60504045780012</v>
      </c>
      <c r="C255" s="487" t="s">
        <v>3825</v>
      </c>
      <c r="D255" s="477">
        <v>0</v>
      </c>
      <c r="E255" s="477">
        <v>0</v>
      </c>
      <c r="F255" s="477">
        <f t="shared" si="13"/>
        <v>0</v>
      </c>
      <c r="G255" s="476">
        <f>SUMIF('Inc base'!C:C,'BR 3'!B255,'Inc base'!G:G)-F255</f>
        <v>0</v>
      </c>
      <c r="I255" s="477">
        <f t="shared" si="14"/>
        <v>0</v>
      </c>
      <c r="K255" s="477">
        <v>0</v>
      </c>
      <c r="L255" s="477">
        <f t="shared" si="15"/>
        <v>0</v>
      </c>
      <c r="M255" s="544"/>
    </row>
    <row r="256" spans="1:13" s="477" customFormat="1" x14ac:dyDescent="0.25">
      <c r="A256" s="478">
        <v>241</v>
      </c>
      <c r="B256" s="486">
        <v>60307035350031</v>
      </c>
      <c r="C256" s="487" t="s">
        <v>1746</v>
      </c>
      <c r="D256" s="477">
        <v>15000000</v>
      </c>
      <c r="E256" s="477">
        <v>0</v>
      </c>
      <c r="F256" s="477">
        <f t="shared" si="13"/>
        <v>15000000</v>
      </c>
      <c r="G256" s="476">
        <f>SUMIF('Inc base'!C:C,'BR 3'!B256,'Inc base'!G:G)-F256</f>
        <v>0</v>
      </c>
      <c r="I256" s="477">
        <f t="shared" si="14"/>
        <v>0</v>
      </c>
      <c r="K256" s="477">
        <v>15000000</v>
      </c>
      <c r="L256" s="477">
        <f t="shared" si="15"/>
        <v>15000000</v>
      </c>
      <c r="M256" s="544"/>
    </row>
    <row r="257" spans="1:13" s="477" customFormat="1" x14ac:dyDescent="0.25">
      <c r="A257" s="478">
        <v>242</v>
      </c>
      <c r="B257" s="486">
        <v>53112035350026</v>
      </c>
      <c r="C257" s="487" t="s">
        <v>1748</v>
      </c>
      <c r="D257" s="477">
        <v>15000000</v>
      </c>
      <c r="E257" s="477">
        <v>15000000</v>
      </c>
      <c r="F257" s="477">
        <f t="shared" si="13"/>
        <v>30000000</v>
      </c>
      <c r="G257" s="476">
        <f>SUMIF('Inc base'!C:C,'BR 3'!B257,'Inc base'!G:G)-F257</f>
        <v>0</v>
      </c>
      <c r="I257" s="477">
        <f t="shared" si="14"/>
        <v>15000000</v>
      </c>
      <c r="K257" s="477">
        <v>15000000</v>
      </c>
      <c r="L257" s="477">
        <f t="shared" si="15"/>
        <v>15000000</v>
      </c>
      <c r="M257" s="544"/>
    </row>
    <row r="258" spans="1:13" s="477" customFormat="1" x14ac:dyDescent="0.25">
      <c r="A258" s="478">
        <v>243</v>
      </c>
      <c r="B258" s="486">
        <v>41403941000097</v>
      </c>
      <c r="C258" s="487" t="s">
        <v>1751</v>
      </c>
      <c r="D258" s="477">
        <v>18000000</v>
      </c>
      <c r="E258" s="477">
        <v>12000000</v>
      </c>
      <c r="F258" s="477">
        <f t="shared" si="13"/>
        <v>30000000</v>
      </c>
      <c r="G258" s="476">
        <f>SUMIF('Inc base'!C:C,'BR 3'!B258,'Inc base'!G:G)-F258</f>
        <v>6000000</v>
      </c>
      <c r="I258" s="477">
        <f t="shared" si="14"/>
        <v>12000000</v>
      </c>
      <c r="K258" s="477">
        <v>18000000</v>
      </c>
      <c r="L258" s="477">
        <f t="shared" si="15"/>
        <v>12000000</v>
      </c>
      <c r="M258" s="544"/>
    </row>
    <row r="259" spans="1:13" s="477" customFormat="1" x14ac:dyDescent="0.25">
      <c r="A259" s="478">
        <v>244</v>
      </c>
      <c r="B259" s="486">
        <v>61404035660012</v>
      </c>
      <c r="C259" s="487" t="s">
        <v>1755</v>
      </c>
      <c r="D259" s="477">
        <v>15000000</v>
      </c>
      <c r="E259" s="477">
        <v>15000000</v>
      </c>
      <c r="F259" s="477">
        <f t="shared" si="13"/>
        <v>30000000</v>
      </c>
      <c r="G259" s="476">
        <f>SUMIF('Inc base'!C:C,'BR 3'!B259,'Inc base'!G:G)-F259</f>
        <v>0</v>
      </c>
      <c r="I259" s="477">
        <f t="shared" si="14"/>
        <v>15000000</v>
      </c>
      <c r="K259" s="477">
        <v>15000000</v>
      </c>
      <c r="L259" s="477">
        <f t="shared" si="15"/>
        <v>15000000</v>
      </c>
      <c r="M259" s="544"/>
    </row>
    <row r="260" spans="1:13" s="477" customFormat="1" x14ac:dyDescent="0.25">
      <c r="A260" s="478">
        <v>245</v>
      </c>
      <c r="B260" s="486">
        <v>50709055320051</v>
      </c>
      <c r="C260" s="487" t="s">
        <v>3826</v>
      </c>
      <c r="D260" s="477">
        <v>0</v>
      </c>
      <c r="E260" s="477">
        <v>0</v>
      </c>
      <c r="F260" s="477">
        <f t="shared" si="13"/>
        <v>0</v>
      </c>
      <c r="G260" s="476">
        <f>SUMIF('Inc base'!C:C,'BR 3'!B260,'Inc base'!G:G)-F260</f>
        <v>0</v>
      </c>
      <c r="I260" s="477">
        <f t="shared" si="14"/>
        <v>0</v>
      </c>
      <c r="K260" s="477">
        <v>0</v>
      </c>
      <c r="L260" s="477">
        <f t="shared" si="15"/>
        <v>0</v>
      </c>
      <c r="M260" s="544"/>
    </row>
    <row r="261" spans="1:13" s="477" customFormat="1" x14ac:dyDescent="0.25">
      <c r="A261" s="478">
        <v>246</v>
      </c>
      <c r="B261" s="486">
        <v>62211035270021</v>
      </c>
      <c r="C261" s="487" t="s">
        <v>3827</v>
      </c>
      <c r="D261" s="477">
        <v>0</v>
      </c>
      <c r="E261" s="477">
        <v>0</v>
      </c>
      <c r="F261" s="477">
        <f t="shared" si="13"/>
        <v>0</v>
      </c>
      <c r="G261" s="476">
        <f>SUMIF('Inc base'!C:C,'BR 3'!B261,'Inc base'!G:G)-F261</f>
        <v>0</v>
      </c>
      <c r="I261" s="477">
        <f t="shared" si="14"/>
        <v>0</v>
      </c>
      <c r="K261" s="477">
        <v>0</v>
      </c>
      <c r="L261" s="477">
        <f t="shared" si="15"/>
        <v>0</v>
      </c>
      <c r="M261" s="544"/>
    </row>
    <row r="262" spans="1:13" s="477" customFormat="1" x14ac:dyDescent="0.25">
      <c r="A262" s="478">
        <v>247</v>
      </c>
      <c r="B262" s="486">
        <v>61506055310022</v>
      </c>
      <c r="C262" s="487" t="s">
        <v>1762</v>
      </c>
      <c r="D262" s="477">
        <v>15000000</v>
      </c>
      <c r="E262" s="477">
        <v>15000000</v>
      </c>
      <c r="F262" s="477">
        <f t="shared" si="13"/>
        <v>30000000</v>
      </c>
      <c r="G262" s="476">
        <f>SUMIF('Inc base'!C:C,'BR 3'!B262,'Inc base'!G:G)-F262</f>
        <v>7500000</v>
      </c>
      <c r="I262" s="477">
        <f t="shared" si="14"/>
        <v>15000000</v>
      </c>
      <c r="K262" s="477">
        <v>15000000</v>
      </c>
      <c r="L262" s="477">
        <f t="shared" si="15"/>
        <v>7500000</v>
      </c>
      <c r="M262" s="544"/>
    </row>
    <row r="263" spans="1:13" s="477" customFormat="1" x14ac:dyDescent="0.25">
      <c r="A263" s="478">
        <v>248</v>
      </c>
      <c r="B263" s="486">
        <v>61504005260018</v>
      </c>
      <c r="C263" s="487" t="s">
        <v>1764</v>
      </c>
      <c r="D263" s="477">
        <v>18000000</v>
      </c>
      <c r="E263" s="477">
        <v>12000000</v>
      </c>
      <c r="F263" s="477">
        <f t="shared" si="13"/>
        <v>30000000</v>
      </c>
      <c r="G263" s="476">
        <f>SUMIF('Inc base'!C:C,'BR 3'!B263,'Inc base'!G:G)-F263</f>
        <v>12000000</v>
      </c>
      <c r="I263" s="477">
        <f t="shared" si="14"/>
        <v>12000000</v>
      </c>
      <c r="K263" s="477">
        <v>18000000</v>
      </c>
      <c r="L263" s="477">
        <f t="shared" si="15"/>
        <v>6000000</v>
      </c>
      <c r="M263" s="544"/>
    </row>
    <row r="264" spans="1:13" s="477" customFormat="1" x14ac:dyDescent="0.25">
      <c r="A264" s="478">
        <v>249</v>
      </c>
      <c r="B264" s="486">
        <v>42604985320016</v>
      </c>
      <c r="C264" s="487" t="s">
        <v>1766</v>
      </c>
      <c r="D264" s="477">
        <v>18000000</v>
      </c>
      <c r="E264" s="477">
        <v>12000000</v>
      </c>
      <c r="F264" s="477">
        <f t="shared" si="13"/>
        <v>30000000</v>
      </c>
      <c r="G264" s="476">
        <f>SUMIF('Inc base'!C:C,'BR 3'!B264,'Inc base'!G:G)-F264</f>
        <v>11400000</v>
      </c>
      <c r="I264" s="477">
        <f t="shared" si="14"/>
        <v>12000000</v>
      </c>
      <c r="K264" s="477">
        <v>18000000</v>
      </c>
      <c r="L264" s="477">
        <f t="shared" si="15"/>
        <v>6600000</v>
      </c>
      <c r="M264" s="544"/>
    </row>
    <row r="265" spans="1:13" s="477" customFormat="1" x14ac:dyDescent="0.25">
      <c r="A265" s="478">
        <v>250</v>
      </c>
      <c r="B265" s="486">
        <v>62609035380013</v>
      </c>
      <c r="C265" s="487" t="s">
        <v>1767</v>
      </c>
      <c r="D265" s="477">
        <v>15000000</v>
      </c>
      <c r="E265" s="477">
        <v>15000000</v>
      </c>
      <c r="F265" s="477">
        <f t="shared" si="13"/>
        <v>30000000</v>
      </c>
      <c r="G265" s="476">
        <f>SUMIF('Inc base'!C:C,'BR 3'!B265,'Inc base'!G:G)-F265</f>
        <v>11500000</v>
      </c>
      <c r="I265" s="477">
        <f t="shared" si="14"/>
        <v>15000000</v>
      </c>
      <c r="K265" s="477">
        <v>15000000</v>
      </c>
      <c r="L265" s="477">
        <f t="shared" si="15"/>
        <v>3500000</v>
      </c>
      <c r="M265" s="544"/>
    </row>
    <row r="266" spans="1:13" s="477" customFormat="1" x14ac:dyDescent="0.25">
      <c r="A266" s="478">
        <v>251</v>
      </c>
      <c r="B266" s="486">
        <v>40212931110035</v>
      </c>
      <c r="C266" s="487" t="s">
        <v>1768</v>
      </c>
      <c r="D266" s="477">
        <v>18000000</v>
      </c>
      <c r="E266" s="477">
        <v>12000000</v>
      </c>
      <c r="F266" s="477">
        <f t="shared" si="13"/>
        <v>30000000</v>
      </c>
      <c r="G266" s="476">
        <f>SUMIF('Inc base'!C:C,'BR 3'!B266,'Inc base'!G:G)-F266</f>
        <v>11998400</v>
      </c>
      <c r="I266" s="477">
        <f t="shared" si="14"/>
        <v>12000000</v>
      </c>
      <c r="K266" s="477">
        <v>9000000</v>
      </c>
      <c r="L266" s="477">
        <f t="shared" si="15"/>
        <v>-2998400</v>
      </c>
      <c r="M266" s="544"/>
    </row>
    <row r="267" spans="1:13" s="477" customFormat="1" x14ac:dyDescent="0.25">
      <c r="A267" s="478">
        <v>252</v>
      </c>
      <c r="B267" s="486">
        <v>62611045360019</v>
      </c>
      <c r="C267" s="487" t="s">
        <v>1769</v>
      </c>
      <c r="D267" s="477">
        <v>15000000</v>
      </c>
      <c r="E267" s="477">
        <v>15000000</v>
      </c>
      <c r="F267" s="477">
        <f t="shared" si="13"/>
        <v>30000000</v>
      </c>
      <c r="G267" s="476">
        <f>SUMIF('Inc base'!C:C,'BR 3'!B267,'Inc base'!G:G)-F267</f>
        <v>10500000</v>
      </c>
      <c r="I267" s="477">
        <f t="shared" si="14"/>
        <v>15000000</v>
      </c>
      <c r="K267" s="477">
        <v>15000000</v>
      </c>
      <c r="L267" s="477">
        <f t="shared" si="15"/>
        <v>4500000</v>
      </c>
      <c r="M267" s="544"/>
    </row>
    <row r="268" spans="1:13" s="477" customFormat="1" x14ac:dyDescent="0.25">
      <c r="A268" s="478">
        <v>253</v>
      </c>
      <c r="B268" s="486">
        <v>53007035340033</v>
      </c>
      <c r="C268" s="487" t="s">
        <v>3828</v>
      </c>
      <c r="D268" s="477">
        <v>0</v>
      </c>
      <c r="E268" s="477">
        <v>0</v>
      </c>
      <c r="F268" s="477">
        <f t="shared" si="13"/>
        <v>0</v>
      </c>
      <c r="G268" s="476">
        <f>SUMIF('Inc base'!C:C,'BR 3'!B268,'Inc base'!G:G)-F268</f>
        <v>0</v>
      </c>
      <c r="I268" s="477">
        <f t="shared" si="14"/>
        <v>0</v>
      </c>
      <c r="K268" s="477">
        <v>0</v>
      </c>
      <c r="L268" s="477">
        <f t="shared" si="15"/>
        <v>0</v>
      </c>
      <c r="M268" s="544"/>
    </row>
    <row r="269" spans="1:13" s="477" customFormat="1" x14ac:dyDescent="0.25">
      <c r="A269" s="478">
        <v>254</v>
      </c>
      <c r="B269" s="486">
        <v>62609045260046</v>
      </c>
      <c r="C269" s="487" t="s">
        <v>3829</v>
      </c>
      <c r="D269" s="477">
        <v>0</v>
      </c>
      <c r="E269" s="477">
        <v>0</v>
      </c>
      <c r="F269" s="477">
        <f t="shared" si="13"/>
        <v>0</v>
      </c>
      <c r="G269" s="476">
        <f>SUMIF('Inc base'!C:C,'BR 3'!B269,'Inc base'!G:G)-F269</f>
        <v>0</v>
      </c>
      <c r="I269" s="477">
        <f t="shared" si="14"/>
        <v>0</v>
      </c>
      <c r="K269" s="477">
        <v>0</v>
      </c>
      <c r="L269" s="477">
        <f t="shared" si="15"/>
        <v>0</v>
      </c>
      <c r="M269" s="544"/>
    </row>
    <row r="270" spans="1:13" s="477" customFormat="1" x14ac:dyDescent="0.25">
      <c r="A270" s="478">
        <v>255</v>
      </c>
      <c r="B270" s="486">
        <v>60612045260022</v>
      </c>
      <c r="C270" s="487" t="s">
        <v>3830</v>
      </c>
      <c r="D270" s="477">
        <v>0</v>
      </c>
      <c r="E270" s="477">
        <v>0</v>
      </c>
      <c r="F270" s="477">
        <f t="shared" si="13"/>
        <v>0</v>
      </c>
      <c r="G270" s="476">
        <f>SUMIF('Inc base'!C:C,'BR 3'!B270,'Inc base'!G:G)-F270</f>
        <v>0</v>
      </c>
      <c r="I270" s="477">
        <f t="shared" si="14"/>
        <v>0</v>
      </c>
      <c r="K270" s="477">
        <v>0</v>
      </c>
      <c r="L270" s="477">
        <f t="shared" si="15"/>
        <v>0</v>
      </c>
      <c r="M270" s="544"/>
    </row>
    <row r="271" spans="1:13" s="477" customFormat="1" x14ac:dyDescent="0.25">
      <c r="A271" s="478">
        <v>256</v>
      </c>
      <c r="B271" s="486">
        <v>60404035780014</v>
      </c>
      <c r="C271" s="487" t="s">
        <v>3831</v>
      </c>
      <c r="D271" s="477">
        <v>0</v>
      </c>
      <c r="E271" s="477">
        <v>0</v>
      </c>
      <c r="F271" s="477">
        <f t="shared" si="13"/>
        <v>0</v>
      </c>
      <c r="G271" s="476">
        <f>SUMIF('Inc base'!C:C,'BR 3'!B271,'Inc base'!G:G)-F271</f>
        <v>0</v>
      </c>
      <c r="I271" s="477">
        <f t="shared" si="14"/>
        <v>0</v>
      </c>
      <c r="K271" s="477">
        <v>0</v>
      </c>
      <c r="L271" s="477">
        <f t="shared" si="15"/>
        <v>0</v>
      </c>
      <c r="M271" s="544"/>
    </row>
    <row r="272" spans="1:13" s="477" customFormat="1" x14ac:dyDescent="0.25">
      <c r="A272" s="478">
        <v>257</v>
      </c>
      <c r="B272" s="486">
        <v>51612045360029</v>
      </c>
      <c r="C272" s="487" t="s">
        <v>1773</v>
      </c>
      <c r="D272" s="477">
        <v>18000000</v>
      </c>
      <c r="E272" s="477">
        <v>12000000</v>
      </c>
      <c r="F272" s="477">
        <f t="shared" si="13"/>
        <v>30000000</v>
      </c>
      <c r="G272" s="476">
        <f>SUMIF('Inc base'!C:C,'BR 3'!B272,'Inc base'!G:G)-F272</f>
        <v>9000000</v>
      </c>
      <c r="I272" s="477">
        <f t="shared" si="14"/>
        <v>12000000</v>
      </c>
      <c r="K272" s="477">
        <v>18000000</v>
      </c>
      <c r="L272" s="477">
        <f t="shared" si="15"/>
        <v>9000000</v>
      </c>
      <c r="M272" s="544"/>
    </row>
    <row r="273" spans="1:13" s="477" customFormat="1" x14ac:dyDescent="0.25">
      <c r="A273" s="478">
        <v>258</v>
      </c>
      <c r="B273" s="486">
        <v>52702055290023</v>
      </c>
      <c r="C273" s="487" t="s">
        <v>3832</v>
      </c>
      <c r="D273" s="477">
        <v>0</v>
      </c>
      <c r="E273" s="477">
        <v>0</v>
      </c>
      <c r="F273" s="477">
        <f t="shared" si="13"/>
        <v>0</v>
      </c>
      <c r="G273" s="476">
        <f>SUMIF('Inc base'!C:C,'BR 3'!B273,'Inc base'!G:G)-F273</f>
        <v>0</v>
      </c>
      <c r="I273" s="477">
        <f t="shared" si="14"/>
        <v>0</v>
      </c>
      <c r="K273" s="477">
        <v>0</v>
      </c>
      <c r="L273" s="477">
        <f t="shared" si="15"/>
        <v>0</v>
      </c>
      <c r="M273" s="544"/>
    </row>
    <row r="274" spans="1:13" s="477" customFormat="1" x14ac:dyDescent="0.25">
      <c r="A274" s="478">
        <v>259</v>
      </c>
      <c r="B274" s="486">
        <v>41509975260055</v>
      </c>
      <c r="C274" s="487" t="s">
        <v>1776</v>
      </c>
      <c r="D274" s="477">
        <v>18000000</v>
      </c>
      <c r="E274" s="477">
        <v>12000000</v>
      </c>
      <c r="F274" s="477">
        <f t="shared" si="13"/>
        <v>30000000</v>
      </c>
      <c r="G274" s="476">
        <f>SUMIF('Inc base'!C:C,'BR 3'!B274,'Inc base'!G:G)-F274</f>
        <v>12000000</v>
      </c>
      <c r="I274" s="477">
        <f t="shared" si="14"/>
        <v>12000000</v>
      </c>
      <c r="K274" s="477">
        <v>9000000</v>
      </c>
      <c r="L274" s="477">
        <f t="shared" si="15"/>
        <v>-3000000</v>
      </c>
      <c r="M274" s="544"/>
    </row>
    <row r="275" spans="1:13" s="477" customFormat="1" x14ac:dyDescent="0.25">
      <c r="A275" s="478">
        <v>260</v>
      </c>
      <c r="B275" s="486">
        <v>61208055300028</v>
      </c>
      <c r="C275" s="487" t="s">
        <v>1777</v>
      </c>
      <c r="D275" s="477">
        <v>15000000</v>
      </c>
      <c r="E275" s="477">
        <v>15000000</v>
      </c>
      <c r="F275" s="477">
        <f t="shared" si="13"/>
        <v>30000000</v>
      </c>
      <c r="G275" s="476">
        <f>SUMIF('Inc base'!C:C,'BR 3'!B275,'Inc base'!G:G)-F275</f>
        <v>3500000</v>
      </c>
      <c r="I275" s="477">
        <f t="shared" si="14"/>
        <v>15000000</v>
      </c>
      <c r="K275" s="477">
        <v>15000000</v>
      </c>
      <c r="L275" s="477">
        <f t="shared" si="15"/>
        <v>11500000</v>
      </c>
      <c r="M275" s="544"/>
    </row>
    <row r="276" spans="1:13" s="477" customFormat="1" x14ac:dyDescent="0.25">
      <c r="A276" s="478">
        <v>261</v>
      </c>
      <c r="B276" s="486">
        <v>60410055290022</v>
      </c>
      <c r="C276" s="487" t="s">
        <v>1779</v>
      </c>
      <c r="D276" s="477">
        <v>15000000</v>
      </c>
      <c r="E276" s="477">
        <v>15000000</v>
      </c>
      <c r="F276" s="477">
        <f t="shared" si="13"/>
        <v>30000000</v>
      </c>
      <c r="G276" s="476">
        <f>SUMIF('Inc base'!C:C,'BR 3'!B276,'Inc base'!G:G)-F276</f>
        <v>15000000</v>
      </c>
      <c r="I276" s="477">
        <f t="shared" si="14"/>
        <v>15000000</v>
      </c>
      <c r="K276" s="477">
        <v>15000000</v>
      </c>
      <c r="L276" s="477">
        <f t="shared" si="15"/>
        <v>0</v>
      </c>
      <c r="M276" s="544"/>
    </row>
    <row r="277" spans="1:13" s="477" customFormat="1" x14ac:dyDescent="0.25">
      <c r="A277" s="478">
        <v>262</v>
      </c>
      <c r="B277" s="486">
        <v>62909045380020</v>
      </c>
      <c r="C277" s="487" t="s">
        <v>1781</v>
      </c>
      <c r="D277" s="477">
        <v>15000000</v>
      </c>
      <c r="E277" s="477">
        <v>15000000</v>
      </c>
      <c r="F277" s="477">
        <f t="shared" ref="F277:F340" si="16">SUM(D277:E277)</f>
        <v>30000000</v>
      </c>
      <c r="G277" s="476">
        <f>SUMIF('Inc base'!C:C,'BR 3'!B277,'Inc base'!G:G)-F277</f>
        <v>15000000</v>
      </c>
      <c r="I277" s="477">
        <f t="shared" ref="I277:I340" si="17">F277-D277</f>
        <v>15000000</v>
      </c>
      <c r="K277" s="477">
        <v>15000000</v>
      </c>
      <c r="L277" s="477">
        <f t="shared" si="15"/>
        <v>0</v>
      </c>
      <c r="M277" s="544"/>
    </row>
    <row r="278" spans="1:13" s="477" customFormat="1" x14ac:dyDescent="0.25">
      <c r="A278" s="478">
        <v>263</v>
      </c>
      <c r="B278" s="486">
        <v>60807045260015</v>
      </c>
      <c r="C278" s="487" t="s">
        <v>3833</v>
      </c>
      <c r="D278" s="477">
        <v>0</v>
      </c>
      <c r="E278" s="477">
        <v>0</v>
      </c>
      <c r="F278" s="477">
        <f t="shared" si="16"/>
        <v>0</v>
      </c>
      <c r="G278" s="476">
        <f>SUMIF('Inc base'!C:C,'BR 3'!B278,'Inc base'!G:G)-F278</f>
        <v>0</v>
      </c>
      <c r="I278" s="477">
        <f t="shared" si="17"/>
        <v>0</v>
      </c>
      <c r="K278" s="477">
        <v>0</v>
      </c>
      <c r="L278" s="477">
        <f t="shared" si="15"/>
        <v>0</v>
      </c>
      <c r="M278" s="544"/>
    </row>
    <row r="279" spans="1:13" s="477" customFormat="1" x14ac:dyDescent="0.25">
      <c r="A279" s="478">
        <v>264</v>
      </c>
      <c r="B279" s="486">
        <v>52610055350040</v>
      </c>
      <c r="C279" s="487" t="s">
        <v>3834</v>
      </c>
      <c r="D279" s="477">
        <v>0</v>
      </c>
      <c r="E279" s="477">
        <v>0</v>
      </c>
      <c r="F279" s="477">
        <f t="shared" si="16"/>
        <v>0</v>
      </c>
      <c r="G279" s="476">
        <f>SUMIF('Inc base'!C:C,'BR 3'!B279,'Inc base'!G:G)-F279</f>
        <v>0</v>
      </c>
      <c r="I279" s="477">
        <f t="shared" si="17"/>
        <v>0</v>
      </c>
      <c r="K279" s="477">
        <v>0</v>
      </c>
      <c r="L279" s="477">
        <f t="shared" si="15"/>
        <v>0</v>
      </c>
      <c r="M279" s="544"/>
    </row>
    <row r="280" spans="1:13" s="477" customFormat="1" x14ac:dyDescent="0.25">
      <c r="A280" s="478">
        <v>265</v>
      </c>
      <c r="B280" s="486">
        <v>61608045360010</v>
      </c>
      <c r="C280" s="487" t="s">
        <v>1786</v>
      </c>
      <c r="D280" s="477">
        <v>15000000</v>
      </c>
      <c r="E280" s="477">
        <v>15000000</v>
      </c>
      <c r="F280" s="477">
        <f t="shared" si="16"/>
        <v>30000000</v>
      </c>
      <c r="G280" s="476">
        <f>SUMIF('Inc base'!C:C,'BR 3'!B280,'Inc base'!G:G)-F280</f>
        <v>8000000</v>
      </c>
      <c r="I280" s="477">
        <f t="shared" si="17"/>
        <v>15000000</v>
      </c>
      <c r="K280" s="477">
        <v>15000000</v>
      </c>
      <c r="L280" s="477">
        <f t="shared" si="15"/>
        <v>7000000</v>
      </c>
      <c r="M280" s="544"/>
    </row>
    <row r="281" spans="1:13" s="477" customFormat="1" x14ac:dyDescent="0.25">
      <c r="A281" s="478">
        <v>266</v>
      </c>
      <c r="B281" s="486">
        <v>62402055310084</v>
      </c>
      <c r="C281" s="487" t="s">
        <v>1789</v>
      </c>
      <c r="D281" s="477">
        <v>15000000</v>
      </c>
      <c r="E281" s="477">
        <v>15000000</v>
      </c>
      <c r="F281" s="477">
        <f t="shared" si="16"/>
        <v>30000000</v>
      </c>
      <c r="G281" s="476">
        <f>SUMIF('Inc base'!C:C,'BR 3'!B281,'Inc base'!G:G)-F281</f>
        <v>14000000</v>
      </c>
      <c r="I281" s="477">
        <f t="shared" si="17"/>
        <v>15000000</v>
      </c>
      <c r="K281" s="477">
        <v>15000000</v>
      </c>
      <c r="L281" s="477">
        <f t="shared" si="15"/>
        <v>1000000</v>
      </c>
      <c r="M281" s="544"/>
    </row>
    <row r="282" spans="1:13" s="477" customFormat="1" x14ac:dyDescent="0.25">
      <c r="A282" s="478">
        <v>267</v>
      </c>
      <c r="B282" s="486">
        <v>31407995380043</v>
      </c>
      <c r="C282" s="487" t="s">
        <v>1793</v>
      </c>
      <c r="D282" s="477">
        <v>18000000</v>
      </c>
      <c r="E282" s="477">
        <v>0</v>
      </c>
      <c r="F282" s="477">
        <f t="shared" si="16"/>
        <v>18000000</v>
      </c>
      <c r="G282" s="476">
        <f>SUMIF('Inc base'!C:C,'BR 3'!B282,'Inc base'!G:G)-F282</f>
        <v>0</v>
      </c>
      <c r="I282" s="477">
        <f t="shared" si="17"/>
        <v>0</v>
      </c>
      <c r="K282" s="477">
        <v>9000000</v>
      </c>
      <c r="L282" s="477">
        <f t="shared" si="15"/>
        <v>9000000</v>
      </c>
      <c r="M282" s="544"/>
    </row>
    <row r="283" spans="1:13" s="477" customFormat="1" x14ac:dyDescent="0.25">
      <c r="A283" s="478">
        <v>268</v>
      </c>
      <c r="B283" s="486">
        <v>61102045310036</v>
      </c>
      <c r="C283" s="487" t="s">
        <v>1795</v>
      </c>
      <c r="D283" s="477">
        <v>15000000</v>
      </c>
      <c r="E283" s="477">
        <v>15000000</v>
      </c>
      <c r="F283" s="477">
        <f t="shared" si="16"/>
        <v>30000000</v>
      </c>
      <c r="G283" s="476">
        <f>SUMIF('Inc base'!C:C,'BR 3'!B283,'Inc base'!G:G)-F283</f>
        <v>15000000</v>
      </c>
      <c r="I283" s="477">
        <f t="shared" si="17"/>
        <v>15000000</v>
      </c>
      <c r="K283" s="477">
        <v>15000000</v>
      </c>
      <c r="L283" s="477">
        <f t="shared" si="15"/>
        <v>0</v>
      </c>
      <c r="M283" s="544"/>
    </row>
    <row r="284" spans="1:13" s="477" customFormat="1" x14ac:dyDescent="0.25">
      <c r="A284" s="478">
        <v>269</v>
      </c>
      <c r="B284" s="486">
        <v>62307035370017</v>
      </c>
      <c r="C284" s="487" t="s">
        <v>1796</v>
      </c>
      <c r="D284" s="477">
        <v>15000000</v>
      </c>
      <c r="E284" s="477">
        <v>15000000</v>
      </c>
      <c r="F284" s="477">
        <f t="shared" si="16"/>
        <v>30000000</v>
      </c>
      <c r="G284" s="476">
        <f>SUMIF('Inc base'!C:C,'BR 3'!B284,'Inc base'!G:G)-F284</f>
        <v>15000000</v>
      </c>
      <c r="I284" s="477">
        <f t="shared" si="17"/>
        <v>15000000</v>
      </c>
      <c r="K284" s="477">
        <v>15000000</v>
      </c>
      <c r="L284" s="477">
        <f t="shared" si="15"/>
        <v>0</v>
      </c>
      <c r="M284" s="544"/>
    </row>
    <row r="285" spans="1:13" s="477" customFormat="1" x14ac:dyDescent="0.25">
      <c r="A285" s="478">
        <v>270</v>
      </c>
      <c r="B285" s="486">
        <v>32206975350046</v>
      </c>
      <c r="C285" s="487" t="s">
        <v>1797</v>
      </c>
      <c r="D285" s="477">
        <v>0</v>
      </c>
      <c r="E285" s="477">
        <v>0</v>
      </c>
      <c r="F285" s="477">
        <f t="shared" si="16"/>
        <v>0</v>
      </c>
      <c r="G285" s="476">
        <f>SUMIF('Inc base'!C:C,'BR 3'!B285,'Inc base'!G:G)-F285</f>
        <v>9000000</v>
      </c>
      <c r="I285" s="477">
        <f t="shared" si="17"/>
        <v>0</v>
      </c>
      <c r="K285" s="477">
        <v>9000000</v>
      </c>
      <c r="L285" s="477">
        <f t="shared" si="15"/>
        <v>0</v>
      </c>
      <c r="M285" s="544"/>
    </row>
    <row r="286" spans="1:13" s="477" customFormat="1" x14ac:dyDescent="0.25">
      <c r="A286" s="478">
        <v>271</v>
      </c>
      <c r="B286" s="486">
        <v>51803055300022</v>
      </c>
      <c r="C286" s="487" t="s">
        <v>1799</v>
      </c>
      <c r="D286" s="477">
        <v>18000000</v>
      </c>
      <c r="E286" s="477">
        <v>12000000</v>
      </c>
      <c r="F286" s="477">
        <f t="shared" si="16"/>
        <v>30000000</v>
      </c>
      <c r="G286" s="476">
        <f>SUMIF('Inc base'!C:C,'BR 3'!B286,'Inc base'!G:G)-F286</f>
        <v>-2083000</v>
      </c>
      <c r="I286" s="477">
        <f t="shared" si="17"/>
        <v>12000000</v>
      </c>
      <c r="K286" s="477">
        <v>0</v>
      </c>
      <c r="L286" s="477">
        <f t="shared" si="15"/>
        <v>2083000</v>
      </c>
      <c r="M286" s="544"/>
    </row>
    <row r="287" spans="1:13" s="477" customFormat="1" x14ac:dyDescent="0.25">
      <c r="A287" s="478">
        <v>272</v>
      </c>
      <c r="B287" s="486">
        <v>60208035360054</v>
      </c>
      <c r="C287" s="487" t="s">
        <v>1802</v>
      </c>
      <c r="D287" s="477">
        <v>15000000</v>
      </c>
      <c r="E287" s="477">
        <v>12000000</v>
      </c>
      <c r="F287" s="477">
        <f t="shared" si="16"/>
        <v>27000000</v>
      </c>
      <c r="G287" s="476">
        <f>SUMIF('Inc base'!C:C,'BR 3'!B287,'Inc base'!G:G)-F287</f>
        <v>-1000000</v>
      </c>
      <c r="I287" s="477">
        <f t="shared" si="17"/>
        <v>12000000</v>
      </c>
      <c r="K287" s="477">
        <v>15000000</v>
      </c>
      <c r="L287" s="477">
        <f t="shared" si="15"/>
        <v>16000000</v>
      </c>
      <c r="M287" s="544"/>
    </row>
    <row r="288" spans="1:13" s="477" customFormat="1" x14ac:dyDescent="0.25">
      <c r="A288" s="478">
        <v>273</v>
      </c>
      <c r="B288" s="486">
        <v>40610975290016</v>
      </c>
      <c r="C288" s="487" t="s">
        <v>1804</v>
      </c>
      <c r="D288" s="477">
        <v>18000000</v>
      </c>
      <c r="E288" s="477">
        <v>0</v>
      </c>
      <c r="F288" s="477">
        <f t="shared" si="16"/>
        <v>18000000</v>
      </c>
      <c r="G288" s="476">
        <f>SUMIF('Inc base'!C:C,'BR 3'!B288,'Inc base'!G:G)-F288</f>
        <v>0</v>
      </c>
      <c r="I288" s="477">
        <f t="shared" si="17"/>
        <v>0</v>
      </c>
      <c r="K288" s="477">
        <v>18000000</v>
      </c>
      <c r="L288" s="477">
        <f t="shared" si="15"/>
        <v>18000000</v>
      </c>
      <c r="M288" s="544"/>
    </row>
    <row r="289" spans="1:13" s="477" customFormat="1" x14ac:dyDescent="0.25">
      <c r="A289" s="478">
        <v>274</v>
      </c>
      <c r="B289" s="486">
        <v>40511821060017</v>
      </c>
      <c r="C289" s="487" t="s">
        <v>1805</v>
      </c>
      <c r="D289" s="477">
        <v>18000000</v>
      </c>
      <c r="E289" s="477">
        <v>12000000</v>
      </c>
      <c r="F289" s="477">
        <f t="shared" si="16"/>
        <v>30000000</v>
      </c>
      <c r="G289" s="476">
        <f>SUMIF('Inc base'!C:C,'BR 3'!B289,'Inc base'!G:G)-F289</f>
        <v>9000000</v>
      </c>
      <c r="I289" s="477">
        <f t="shared" si="17"/>
        <v>12000000</v>
      </c>
      <c r="K289" s="477">
        <v>9000000</v>
      </c>
      <c r="L289" s="477">
        <f t="shared" si="15"/>
        <v>0</v>
      </c>
      <c r="M289" s="544"/>
    </row>
    <row r="290" spans="1:13" s="477" customFormat="1" x14ac:dyDescent="0.25">
      <c r="A290" s="478">
        <v>275</v>
      </c>
      <c r="B290" s="486">
        <v>42104901050066</v>
      </c>
      <c r="C290" s="487" t="s">
        <v>1806</v>
      </c>
      <c r="D290" s="477">
        <v>18000000</v>
      </c>
      <c r="E290" s="477">
        <v>12000000</v>
      </c>
      <c r="F290" s="477">
        <f t="shared" si="16"/>
        <v>30000000</v>
      </c>
      <c r="G290" s="476">
        <f>SUMIF('Inc base'!C:C,'BR 3'!B290,'Inc base'!G:G)-F290</f>
        <v>3100000</v>
      </c>
      <c r="I290" s="477">
        <f t="shared" si="17"/>
        <v>12000000</v>
      </c>
      <c r="K290" s="477">
        <v>9000000</v>
      </c>
      <c r="L290" s="477">
        <f t="shared" si="15"/>
        <v>5900000</v>
      </c>
      <c r="M290" s="544"/>
    </row>
    <row r="291" spans="1:13" s="477" customFormat="1" x14ac:dyDescent="0.25">
      <c r="A291" s="478">
        <v>276</v>
      </c>
      <c r="B291" s="486">
        <v>30504965380010</v>
      </c>
      <c r="C291" s="487" t="s">
        <v>1807</v>
      </c>
      <c r="D291" s="477">
        <v>18000000</v>
      </c>
      <c r="E291" s="477">
        <v>0</v>
      </c>
      <c r="F291" s="477">
        <f t="shared" si="16"/>
        <v>18000000</v>
      </c>
      <c r="G291" s="476">
        <f>SUMIF('Inc base'!C:C,'BR 3'!B291,'Inc base'!G:G)-F291</f>
        <v>0</v>
      </c>
      <c r="I291" s="477">
        <f t="shared" si="17"/>
        <v>0</v>
      </c>
      <c r="K291" s="477">
        <v>18000000</v>
      </c>
      <c r="L291" s="477">
        <f t="shared" si="15"/>
        <v>18000000</v>
      </c>
      <c r="M291" s="544"/>
    </row>
    <row r="292" spans="1:13" s="477" customFormat="1" x14ac:dyDescent="0.25">
      <c r="A292" s="478">
        <v>277</v>
      </c>
      <c r="B292" s="486">
        <v>40812995260132</v>
      </c>
      <c r="C292" s="487" t="s">
        <v>3835</v>
      </c>
      <c r="D292" s="477">
        <v>0</v>
      </c>
      <c r="E292" s="477">
        <v>0</v>
      </c>
      <c r="F292" s="477">
        <f t="shared" si="16"/>
        <v>0</v>
      </c>
      <c r="G292" s="476">
        <f>SUMIF('Inc base'!C:C,'BR 3'!B292,'Inc base'!G:G)-F292</f>
        <v>0</v>
      </c>
      <c r="I292" s="477">
        <f t="shared" si="17"/>
        <v>0</v>
      </c>
      <c r="K292" s="477">
        <v>0</v>
      </c>
      <c r="L292" s="477">
        <f t="shared" si="15"/>
        <v>0</v>
      </c>
      <c r="M292" s="544"/>
    </row>
    <row r="293" spans="1:13" s="477" customFormat="1" x14ac:dyDescent="0.25">
      <c r="A293" s="478">
        <v>278</v>
      </c>
      <c r="B293" s="486">
        <v>60601025290029</v>
      </c>
      <c r="C293" s="487" t="s">
        <v>3836</v>
      </c>
      <c r="D293" s="477">
        <v>0</v>
      </c>
      <c r="E293" s="477">
        <v>0</v>
      </c>
      <c r="F293" s="477">
        <f t="shared" si="16"/>
        <v>0</v>
      </c>
      <c r="G293" s="476">
        <f>SUMIF('Inc base'!C:C,'BR 3'!B293,'Inc base'!G:G)-F293</f>
        <v>0</v>
      </c>
      <c r="I293" s="477">
        <f t="shared" si="17"/>
        <v>0</v>
      </c>
      <c r="K293" s="477">
        <v>0</v>
      </c>
      <c r="L293" s="477">
        <f t="shared" si="15"/>
        <v>0</v>
      </c>
      <c r="M293" s="544"/>
    </row>
    <row r="294" spans="1:13" s="477" customFormat="1" x14ac:dyDescent="0.25">
      <c r="A294" s="478">
        <v>279</v>
      </c>
      <c r="B294" s="486">
        <v>61802045310040</v>
      </c>
      <c r="C294" s="487" t="s">
        <v>1808</v>
      </c>
      <c r="D294" s="477">
        <v>15000000</v>
      </c>
      <c r="E294" s="477">
        <v>12000000</v>
      </c>
      <c r="F294" s="477">
        <f t="shared" si="16"/>
        <v>27000000</v>
      </c>
      <c r="G294" s="476">
        <f>SUMIF('Inc base'!C:C,'BR 3'!B294,'Inc base'!G:G)-F294</f>
        <v>12000000</v>
      </c>
      <c r="I294" s="477">
        <f t="shared" si="17"/>
        <v>12000000</v>
      </c>
      <c r="K294" s="477">
        <v>15000000</v>
      </c>
      <c r="L294" s="477">
        <f t="shared" si="15"/>
        <v>3000000</v>
      </c>
      <c r="M294" s="544"/>
    </row>
    <row r="295" spans="1:13" s="477" customFormat="1" x14ac:dyDescent="0.25">
      <c r="A295" s="478">
        <v>280</v>
      </c>
      <c r="B295" s="486">
        <v>30509995260042</v>
      </c>
      <c r="C295" s="487" t="s">
        <v>1809</v>
      </c>
      <c r="D295" s="477">
        <v>15000000</v>
      </c>
      <c r="E295" s="477">
        <v>15000000</v>
      </c>
      <c r="F295" s="477">
        <f t="shared" si="16"/>
        <v>30000000</v>
      </c>
      <c r="G295" s="476">
        <f>SUMIF('Inc base'!C:C,'BR 3'!B295,'Inc base'!G:G)-F295</f>
        <v>0</v>
      </c>
      <c r="I295" s="477">
        <f t="shared" si="17"/>
        <v>15000000</v>
      </c>
      <c r="K295" s="477">
        <v>15000000</v>
      </c>
      <c r="L295" s="477">
        <f t="shared" si="15"/>
        <v>15000000</v>
      </c>
      <c r="M295" s="544"/>
    </row>
    <row r="296" spans="1:13" s="477" customFormat="1" x14ac:dyDescent="0.25">
      <c r="A296" s="478">
        <v>281</v>
      </c>
      <c r="B296" s="486">
        <v>60211035360012</v>
      </c>
      <c r="C296" s="487" t="s">
        <v>3837</v>
      </c>
      <c r="D296" s="477">
        <v>0</v>
      </c>
      <c r="E296" s="477">
        <v>0</v>
      </c>
      <c r="F296" s="477">
        <f t="shared" si="16"/>
        <v>0</v>
      </c>
      <c r="G296" s="476">
        <f>SUMIF('Inc base'!C:C,'BR 3'!B296,'Inc base'!G:G)-F296</f>
        <v>0</v>
      </c>
      <c r="I296" s="477">
        <f t="shared" si="17"/>
        <v>0</v>
      </c>
      <c r="K296" s="477">
        <v>0</v>
      </c>
      <c r="L296" s="477">
        <f t="shared" si="15"/>
        <v>0</v>
      </c>
      <c r="M296" s="544"/>
    </row>
    <row r="297" spans="1:13" s="477" customFormat="1" x14ac:dyDescent="0.25">
      <c r="A297" s="478">
        <v>282</v>
      </c>
      <c r="B297" s="486">
        <v>60806035310011</v>
      </c>
      <c r="C297" s="487" t="s">
        <v>3838</v>
      </c>
      <c r="D297" s="477">
        <v>0</v>
      </c>
      <c r="E297" s="477">
        <v>0</v>
      </c>
      <c r="F297" s="477">
        <f t="shared" si="16"/>
        <v>0</v>
      </c>
      <c r="G297" s="476">
        <f>SUMIF('Inc base'!C:C,'BR 3'!B297,'Inc base'!G:G)-F297</f>
        <v>0</v>
      </c>
      <c r="I297" s="477">
        <f t="shared" si="17"/>
        <v>0</v>
      </c>
      <c r="K297" s="477">
        <v>0</v>
      </c>
      <c r="L297" s="477">
        <f t="shared" si="15"/>
        <v>0</v>
      </c>
      <c r="M297" s="544"/>
    </row>
    <row r="298" spans="1:13" s="477" customFormat="1" x14ac:dyDescent="0.25">
      <c r="A298" s="478">
        <v>283</v>
      </c>
      <c r="B298" s="486">
        <v>61004035780013</v>
      </c>
      <c r="C298" s="487" t="s">
        <v>1815</v>
      </c>
      <c r="D298" s="477">
        <v>15000000</v>
      </c>
      <c r="E298" s="477">
        <v>0</v>
      </c>
      <c r="F298" s="477">
        <f t="shared" si="16"/>
        <v>15000000</v>
      </c>
      <c r="G298" s="476">
        <f>SUMIF('Inc base'!C:C,'BR 3'!B298,'Inc base'!G:G)-F298</f>
        <v>0</v>
      </c>
      <c r="I298" s="477">
        <f t="shared" si="17"/>
        <v>0</v>
      </c>
      <c r="K298" s="477">
        <v>15000000</v>
      </c>
      <c r="L298" s="477">
        <f t="shared" si="15"/>
        <v>15000000</v>
      </c>
      <c r="M298" s="544"/>
    </row>
    <row r="299" spans="1:13" s="477" customFormat="1" x14ac:dyDescent="0.25">
      <c r="A299" s="478">
        <v>284</v>
      </c>
      <c r="B299" s="486">
        <v>61807005280045</v>
      </c>
      <c r="C299" s="487" t="s">
        <v>3839</v>
      </c>
      <c r="D299" s="477">
        <v>0</v>
      </c>
      <c r="E299" s="477">
        <v>0</v>
      </c>
      <c r="F299" s="477">
        <f t="shared" si="16"/>
        <v>0</v>
      </c>
      <c r="G299" s="476">
        <f>SUMIF('Inc base'!C:C,'BR 3'!B299,'Inc base'!G:G)-F299</f>
        <v>0</v>
      </c>
      <c r="I299" s="477">
        <f t="shared" si="17"/>
        <v>0</v>
      </c>
      <c r="K299" s="477">
        <v>0</v>
      </c>
      <c r="L299" s="477">
        <f t="shared" si="15"/>
        <v>0</v>
      </c>
      <c r="M299" s="544"/>
    </row>
    <row r="300" spans="1:13" s="477" customFormat="1" x14ac:dyDescent="0.25">
      <c r="A300" s="478">
        <v>285</v>
      </c>
      <c r="B300" s="486">
        <v>62402045280023</v>
      </c>
      <c r="C300" s="487" t="s">
        <v>1816</v>
      </c>
      <c r="D300" s="477">
        <v>15000000</v>
      </c>
      <c r="E300" s="477">
        <v>15000000</v>
      </c>
      <c r="F300" s="477">
        <f t="shared" si="16"/>
        <v>30000000</v>
      </c>
      <c r="G300" s="476">
        <f>SUMIF('Inc base'!C:C,'BR 3'!B300,'Inc base'!G:G)-F300</f>
        <v>7500000</v>
      </c>
      <c r="I300" s="477">
        <f t="shared" si="17"/>
        <v>15000000</v>
      </c>
      <c r="K300" s="477">
        <v>15000000</v>
      </c>
      <c r="L300" s="477">
        <f t="shared" si="15"/>
        <v>7500000</v>
      </c>
      <c r="M300" s="544"/>
    </row>
    <row r="301" spans="1:13" s="477" customFormat="1" x14ac:dyDescent="0.25">
      <c r="A301" s="478">
        <v>286</v>
      </c>
      <c r="B301" s="486">
        <v>31707965300018</v>
      </c>
      <c r="C301" s="487" t="s">
        <v>3840</v>
      </c>
      <c r="D301" s="477">
        <v>0</v>
      </c>
      <c r="E301" s="477">
        <v>0</v>
      </c>
      <c r="F301" s="477">
        <f t="shared" si="16"/>
        <v>0</v>
      </c>
      <c r="G301" s="476">
        <f>SUMIF('Inc base'!C:C,'BR 3'!B301,'Inc base'!G:G)-F301</f>
        <v>0</v>
      </c>
      <c r="I301" s="477">
        <f t="shared" si="17"/>
        <v>0</v>
      </c>
      <c r="K301" s="477">
        <v>0</v>
      </c>
      <c r="L301" s="477">
        <f t="shared" si="15"/>
        <v>0</v>
      </c>
      <c r="M301" s="544"/>
    </row>
    <row r="302" spans="1:13" s="477" customFormat="1" x14ac:dyDescent="0.25">
      <c r="A302" s="478">
        <v>287</v>
      </c>
      <c r="B302" s="486">
        <v>50811025300012</v>
      </c>
      <c r="C302" s="487" t="s">
        <v>3841</v>
      </c>
      <c r="D302" s="477">
        <v>30000000</v>
      </c>
      <c r="E302" s="477">
        <v>15000000</v>
      </c>
      <c r="F302" s="477">
        <f t="shared" si="16"/>
        <v>45000000</v>
      </c>
      <c r="G302" s="476">
        <f>SUMIF('Inc base'!C:C,'BR 3'!B302,'Inc base'!G:G)-F302</f>
        <v>2000000</v>
      </c>
      <c r="I302" s="477">
        <f t="shared" si="17"/>
        <v>15000000</v>
      </c>
      <c r="K302" s="477">
        <v>0</v>
      </c>
      <c r="L302" s="477">
        <f t="shared" ref="L302:L365" si="18">K302-G302</f>
        <v>-2000000</v>
      </c>
      <c r="M302" s="544"/>
    </row>
    <row r="303" spans="1:13" s="477" customFormat="1" x14ac:dyDescent="0.25">
      <c r="A303" s="478">
        <v>288</v>
      </c>
      <c r="B303" s="486">
        <v>30602985280018</v>
      </c>
      <c r="C303" s="487" t="s">
        <v>3842</v>
      </c>
      <c r="D303" s="477">
        <v>0</v>
      </c>
      <c r="E303" s="477">
        <v>0</v>
      </c>
      <c r="F303" s="477">
        <f t="shared" si="16"/>
        <v>0</v>
      </c>
      <c r="G303" s="476">
        <f>SUMIF('Inc base'!C:C,'BR 3'!B303,'Inc base'!G:G)-F303</f>
        <v>0</v>
      </c>
      <c r="I303" s="477">
        <f t="shared" si="17"/>
        <v>0</v>
      </c>
      <c r="K303" s="477">
        <v>0</v>
      </c>
      <c r="L303" s="477">
        <f t="shared" si="18"/>
        <v>0</v>
      </c>
      <c r="M303" s="544"/>
    </row>
    <row r="304" spans="1:13" s="477" customFormat="1" x14ac:dyDescent="0.25">
      <c r="A304" s="478">
        <v>289</v>
      </c>
      <c r="B304" s="486">
        <v>50103025260022</v>
      </c>
      <c r="C304" s="487" t="s">
        <v>3843</v>
      </c>
      <c r="D304" s="477">
        <v>0</v>
      </c>
      <c r="E304" s="477">
        <v>0</v>
      </c>
      <c r="F304" s="477">
        <f t="shared" si="16"/>
        <v>0</v>
      </c>
      <c r="G304" s="476">
        <f>SUMIF('Inc base'!C:C,'BR 3'!B304,'Inc base'!G:G)-F304</f>
        <v>0</v>
      </c>
      <c r="I304" s="477">
        <f t="shared" si="17"/>
        <v>0</v>
      </c>
      <c r="K304" s="477">
        <v>0</v>
      </c>
      <c r="L304" s="477">
        <f t="shared" si="18"/>
        <v>0</v>
      </c>
      <c r="M304" s="544"/>
    </row>
    <row r="305" spans="1:13" s="477" customFormat="1" x14ac:dyDescent="0.25">
      <c r="A305" s="478">
        <v>290</v>
      </c>
      <c r="B305" s="486">
        <v>52708015260022</v>
      </c>
      <c r="C305" s="487" t="s">
        <v>3844</v>
      </c>
      <c r="D305" s="477">
        <v>0</v>
      </c>
      <c r="E305" s="477">
        <v>0</v>
      </c>
      <c r="F305" s="477">
        <f t="shared" si="16"/>
        <v>0</v>
      </c>
      <c r="G305" s="476">
        <f>SUMIF('Inc base'!C:C,'BR 3'!B305,'Inc base'!G:G)-F305</f>
        <v>0</v>
      </c>
      <c r="I305" s="477">
        <f t="shared" si="17"/>
        <v>0</v>
      </c>
      <c r="K305" s="477">
        <v>0</v>
      </c>
      <c r="L305" s="477">
        <f t="shared" si="18"/>
        <v>0</v>
      </c>
      <c r="M305" s="544"/>
    </row>
    <row r="306" spans="1:13" s="477" customFormat="1" x14ac:dyDescent="0.25">
      <c r="A306" s="478">
        <v>291</v>
      </c>
      <c r="B306" s="486">
        <v>62308045340016</v>
      </c>
      <c r="C306" s="487" t="s">
        <v>1819</v>
      </c>
      <c r="D306" s="477">
        <v>15000000</v>
      </c>
      <c r="E306" s="477">
        <v>0</v>
      </c>
      <c r="F306" s="477">
        <f t="shared" si="16"/>
        <v>15000000</v>
      </c>
      <c r="G306" s="476">
        <f>SUMIF('Inc base'!C:C,'BR 3'!B306,'Inc base'!G:G)-F306</f>
        <v>0</v>
      </c>
      <c r="I306" s="477">
        <f t="shared" si="17"/>
        <v>0</v>
      </c>
      <c r="K306" s="477">
        <v>15000000</v>
      </c>
      <c r="L306" s="477">
        <f t="shared" si="18"/>
        <v>15000000</v>
      </c>
      <c r="M306" s="544"/>
    </row>
    <row r="307" spans="1:13" s="477" customFormat="1" x14ac:dyDescent="0.25">
      <c r="A307" s="478">
        <v>292</v>
      </c>
      <c r="B307" s="486">
        <v>52103005300016</v>
      </c>
      <c r="C307" s="487" t="s">
        <v>1824</v>
      </c>
      <c r="D307" s="477">
        <v>18000000</v>
      </c>
      <c r="E307" s="477">
        <v>0</v>
      </c>
      <c r="F307" s="477">
        <f t="shared" si="16"/>
        <v>18000000</v>
      </c>
      <c r="G307" s="476">
        <f>SUMIF('Inc base'!C:C,'BR 3'!B307,'Inc base'!G:G)-F307</f>
        <v>0</v>
      </c>
      <c r="I307" s="477">
        <f t="shared" si="17"/>
        <v>0</v>
      </c>
      <c r="K307" s="477">
        <v>18000000</v>
      </c>
      <c r="L307" s="477">
        <f t="shared" si="18"/>
        <v>18000000</v>
      </c>
      <c r="M307" s="544"/>
    </row>
    <row r="308" spans="1:13" s="477" customFormat="1" x14ac:dyDescent="0.25">
      <c r="A308" s="478">
        <v>293</v>
      </c>
      <c r="B308" s="486">
        <v>60604035340014</v>
      </c>
      <c r="C308" s="487" t="s">
        <v>1826</v>
      </c>
      <c r="D308" s="477">
        <v>18000000</v>
      </c>
      <c r="E308" s="477">
        <v>12000000</v>
      </c>
      <c r="F308" s="477">
        <f t="shared" si="16"/>
        <v>30000000</v>
      </c>
      <c r="G308" s="476">
        <f>SUMIF('Inc base'!C:C,'BR 3'!B308,'Inc base'!G:G)-F308</f>
        <v>12000000</v>
      </c>
      <c r="I308" s="477">
        <f t="shared" si="17"/>
        <v>12000000</v>
      </c>
      <c r="K308" s="477">
        <v>18000000</v>
      </c>
      <c r="L308" s="477">
        <f t="shared" si="18"/>
        <v>6000000</v>
      </c>
      <c r="M308" s="544"/>
    </row>
    <row r="309" spans="1:13" s="477" customFormat="1" x14ac:dyDescent="0.25">
      <c r="A309" s="478">
        <v>294</v>
      </c>
      <c r="B309" s="486">
        <v>51109045300026</v>
      </c>
      <c r="C309" s="487" t="s">
        <v>3845</v>
      </c>
      <c r="D309" s="475">
        <v>15000000</v>
      </c>
      <c r="E309" s="477">
        <v>15000000</v>
      </c>
      <c r="F309" s="477">
        <f t="shared" si="16"/>
        <v>30000000</v>
      </c>
      <c r="G309" s="476">
        <f>SUMIF('Inc base'!C:C,'BR 3'!B309,'Inc base'!G:G)-F309</f>
        <v>15000000</v>
      </c>
      <c r="I309" s="477">
        <f t="shared" si="17"/>
        <v>15000000</v>
      </c>
      <c r="K309" s="477">
        <v>0</v>
      </c>
      <c r="L309" s="477">
        <f t="shared" si="18"/>
        <v>-15000000</v>
      </c>
      <c r="M309" s="544"/>
    </row>
    <row r="310" spans="1:13" s="477" customFormat="1" x14ac:dyDescent="0.25">
      <c r="A310" s="478">
        <v>295</v>
      </c>
      <c r="B310" s="486">
        <v>41806791140061</v>
      </c>
      <c r="C310" s="487" t="s">
        <v>1828</v>
      </c>
      <c r="D310" s="477">
        <v>9000000</v>
      </c>
      <c r="E310" s="477">
        <v>0</v>
      </c>
      <c r="F310" s="477">
        <f t="shared" si="16"/>
        <v>9000000</v>
      </c>
      <c r="G310" s="476">
        <f>SUMIF('Inc base'!C:C,'BR 3'!B310,'Inc base'!G:G)-F310</f>
        <v>0</v>
      </c>
      <c r="I310" s="477">
        <f t="shared" si="17"/>
        <v>0</v>
      </c>
      <c r="K310" s="477">
        <v>9000000</v>
      </c>
      <c r="L310" s="477">
        <f t="shared" si="18"/>
        <v>9000000</v>
      </c>
      <c r="M310" s="544"/>
    </row>
    <row r="311" spans="1:13" s="477" customFormat="1" x14ac:dyDescent="0.25">
      <c r="A311" s="478">
        <v>296</v>
      </c>
      <c r="B311" s="486">
        <v>61012045270026</v>
      </c>
      <c r="C311" s="487" t="s">
        <v>3846</v>
      </c>
      <c r="D311" s="477">
        <v>0</v>
      </c>
      <c r="E311" s="477">
        <v>0</v>
      </c>
      <c r="F311" s="477">
        <f t="shared" si="16"/>
        <v>0</v>
      </c>
      <c r="G311" s="476">
        <f>SUMIF('Inc base'!C:C,'BR 3'!B311,'Inc base'!G:G)-F311</f>
        <v>0</v>
      </c>
      <c r="I311" s="477">
        <f t="shared" si="17"/>
        <v>0</v>
      </c>
      <c r="K311" s="477">
        <v>0</v>
      </c>
      <c r="L311" s="477">
        <f t="shared" si="18"/>
        <v>0</v>
      </c>
      <c r="M311" s="544"/>
    </row>
    <row r="312" spans="1:13" s="477" customFormat="1" x14ac:dyDescent="0.25">
      <c r="A312" s="478">
        <v>297</v>
      </c>
      <c r="B312" s="486">
        <v>61607040005005</v>
      </c>
      <c r="C312" s="487" t="s">
        <v>1833</v>
      </c>
      <c r="D312" s="477">
        <v>15000000</v>
      </c>
      <c r="E312" s="477">
        <v>0</v>
      </c>
      <c r="F312" s="477">
        <f t="shared" si="16"/>
        <v>15000000</v>
      </c>
      <c r="G312" s="476">
        <f>SUMIF('Inc base'!C:C,'BR 3'!B312,'Inc base'!G:G)-F312</f>
        <v>500000</v>
      </c>
      <c r="I312" s="477">
        <f t="shared" si="17"/>
        <v>0</v>
      </c>
      <c r="K312" s="477">
        <v>11500000</v>
      </c>
      <c r="L312" s="477">
        <f t="shared" si="18"/>
        <v>11000000</v>
      </c>
      <c r="M312" s="544"/>
    </row>
    <row r="313" spans="1:13" s="477" customFormat="1" x14ac:dyDescent="0.25">
      <c r="A313" s="478">
        <v>298</v>
      </c>
      <c r="B313" s="486">
        <v>62210055310069</v>
      </c>
      <c r="C313" s="487" t="s">
        <v>3847</v>
      </c>
      <c r="D313" s="477">
        <v>0</v>
      </c>
      <c r="E313" s="477">
        <v>0</v>
      </c>
      <c r="F313" s="477">
        <f t="shared" si="16"/>
        <v>0</v>
      </c>
      <c r="G313" s="476">
        <f>SUMIF('Inc base'!C:C,'BR 3'!B313,'Inc base'!G:G)-F313</f>
        <v>0</v>
      </c>
      <c r="I313" s="477">
        <f t="shared" si="17"/>
        <v>0</v>
      </c>
      <c r="K313" s="477">
        <v>0</v>
      </c>
      <c r="L313" s="477">
        <f t="shared" si="18"/>
        <v>0</v>
      </c>
      <c r="M313" s="544"/>
    </row>
    <row r="314" spans="1:13" s="477" customFormat="1" x14ac:dyDescent="0.25">
      <c r="A314" s="478">
        <v>299</v>
      </c>
      <c r="B314" s="486">
        <v>61410035780043</v>
      </c>
      <c r="C314" s="487" t="s">
        <v>3848</v>
      </c>
      <c r="D314" s="477">
        <v>0</v>
      </c>
      <c r="E314" s="477">
        <v>0</v>
      </c>
      <c r="F314" s="477">
        <f t="shared" si="16"/>
        <v>0</v>
      </c>
      <c r="G314" s="476">
        <f>SUMIF('Inc base'!C:C,'BR 3'!B314,'Inc base'!G:G)-F314</f>
        <v>0</v>
      </c>
      <c r="I314" s="477">
        <f t="shared" si="17"/>
        <v>0</v>
      </c>
      <c r="K314" s="477">
        <v>0</v>
      </c>
      <c r="L314" s="477">
        <f t="shared" si="18"/>
        <v>0</v>
      </c>
      <c r="M314" s="544"/>
    </row>
    <row r="315" spans="1:13" s="477" customFormat="1" x14ac:dyDescent="0.25">
      <c r="A315" s="478">
        <v>300</v>
      </c>
      <c r="B315" s="486">
        <v>61002055310063</v>
      </c>
      <c r="C315" s="487" t="s">
        <v>1836</v>
      </c>
      <c r="D315" s="477">
        <v>15000000</v>
      </c>
      <c r="E315" s="477">
        <v>15000000</v>
      </c>
      <c r="F315" s="477">
        <f t="shared" si="16"/>
        <v>30000000</v>
      </c>
      <c r="G315" s="476">
        <f>SUMIF('Inc base'!C:C,'BR 3'!B315,'Inc base'!G:G)-F315</f>
        <v>22500000</v>
      </c>
      <c r="I315" s="477">
        <f t="shared" si="17"/>
        <v>15000000</v>
      </c>
      <c r="K315" s="477">
        <v>15000000</v>
      </c>
      <c r="L315" s="477">
        <f t="shared" si="18"/>
        <v>-7500000</v>
      </c>
      <c r="M315" s="544"/>
    </row>
    <row r="316" spans="1:13" s="477" customFormat="1" x14ac:dyDescent="0.25">
      <c r="A316" s="478">
        <v>301</v>
      </c>
      <c r="B316" s="486">
        <v>51505035310059</v>
      </c>
      <c r="C316" s="487" t="s">
        <v>1837</v>
      </c>
      <c r="D316" s="477">
        <v>15000000</v>
      </c>
      <c r="E316" s="477">
        <v>15000000</v>
      </c>
      <c r="F316" s="477">
        <f t="shared" si="16"/>
        <v>30000000</v>
      </c>
      <c r="G316" s="476">
        <f>SUMIF('Inc base'!C:C,'BR 3'!B316,'Inc base'!G:G)-F316</f>
        <v>0</v>
      </c>
      <c r="I316" s="477">
        <f t="shared" si="17"/>
        <v>15000000</v>
      </c>
      <c r="K316" s="477">
        <v>15000000</v>
      </c>
      <c r="L316" s="477">
        <f t="shared" si="18"/>
        <v>15000000</v>
      </c>
      <c r="M316" s="544"/>
    </row>
    <row r="317" spans="1:13" s="477" customFormat="1" x14ac:dyDescent="0.25">
      <c r="A317" s="478">
        <v>302</v>
      </c>
      <c r="B317" s="486">
        <v>40903951140033</v>
      </c>
      <c r="C317" s="487" t="s">
        <v>1839</v>
      </c>
      <c r="D317" s="477">
        <v>18000000</v>
      </c>
      <c r="E317" s="477">
        <v>12000000</v>
      </c>
      <c r="F317" s="477">
        <f t="shared" si="16"/>
        <v>30000000</v>
      </c>
      <c r="G317" s="476">
        <f>SUMIF('Inc base'!C:C,'BR 3'!B317,'Inc base'!G:G)-F317</f>
        <v>21000000</v>
      </c>
      <c r="I317" s="477">
        <f t="shared" si="17"/>
        <v>12000000</v>
      </c>
      <c r="K317" s="477">
        <v>27000000</v>
      </c>
      <c r="L317" s="477">
        <f t="shared" si="18"/>
        <v>6000000</v>
      </c>
      <c r="M317" s="544"/>
    </row>
    <row r="318" spans="1:13" s="477" customFormat="1" x14ac:dyDescent="0.25">
      <c r="A318" s="478">
        <v>303</v>
      </c>
      <c r="B318" s="486">
        <v>60908045310015</v>
      </c>
      <c r="C318" s="487" t="s">
        <v>3849</v>
      </c>
      <c r="D318" s="477">
        <v>0</v>
      </c>
      <c r="E318" s="477">
        <v>0</v>
      </c>
      <c r="F318" s="477">
        <f t="shared" si="16"/>
        <v>0</v>
      </c>
      <c r="G318" s="476">
        <f>SUMIF('Inc base'!C:C,'BR 3'!B318,'Inc base'!G:G)-F318</f>
        <v>0</v>
      </c>
      <c r="I318" s="477">
        <f t="shared" si="17"/>
        <v>0</v>
      </c>
      <c r="K318" s="477">
        <v>0</v>
      </c>
      <c r="L318" s="477">
        <f t="shared" si="18"/>
        <v>0</v>
      </c>
      <c r="M318" s="544"/>
    </row>
    <row r="319" spans="1:13" s="477" customFormat="1" x14ac:dyDescent="0.25">
      <c r="A319" s="478">
        <v>304</v>
      </c>
      <c r="B319" s="486">
        <v>60509045780031</v>
      </c>
      <c r="C319" s="487" t="s">
        <v>1845</v>
      </c>
      <c r="D319" s="477">
        <v>15000000</v>
      </c>
      <c r="E319" s="477">
        <v>12000000</v>
      </c>
      <c r="F319" s="477">
        <f t="shared" si="16"/>
        <v>27000000</v>
      </c>
      <c r="G319" s="476">
        <f>SUMIF('Inc base'!C:C,'BR 3'!B319,'Inc base'!G:G)-F319</f>
        <v>3000000</v>
      </c>
      <c r="I319" s="477">
        <f t="shared" si="17"/>
        <v>12000000</v>
      </c>
      <c r="K319" s="477">
        <v>15000000</v>
      </c>
      <c r="L319" s="477">
        <f t="shared" si="18"/>
        <v>12000000</v>
      </c>
      <c r="M319" s="544"/>
    </row>
    <row r="320" spans="1:13" s="477" customFormat="1" x14ac:dyDescent="0.25">
      <c r="A320" s="478">
        <v>305</v>
      </c>
      <c r="B320" s="486">
        <v>62904045320030</v>
      </c>
      <c r="C320" s="487" t="s">
        <v>3850</v>
      </c>
      <c r="D320" s="477">
        <v>0</v>
      </c>
      <c r="E320" s="477">
        <v>0</v>
      </c>
      <c r="F320" s="477">
        <f t="shared" si="16"/>
        <v>0</v>
      </c>
      <c r="G320" s="476">
        <f>SUMIF('Inc base'!C:C,'BR 3'!B320,'Inc base'!G:G)-F320</f>
        <v>0</v>
      </c>
      <c r="I320" s="477">
        <f t="shared" si="17"/>
        <v>0</v>
      </c>
      <c r="K320" s="477">
        <v>0</v>
      </c>
      <c r="L320" s="477">
        <f t="shared" si="18"/>
        <v>0</v>
      </c>
      <c r="M320" s="544"/>
    </row>
    <row r="321" spans="1:13" s="477" customFormat="1" x14ac:dyDescent="0.25">
      <c r="A321" s="478">
        <v>306</v>
      </c>
      <c r="B321" s="486">
        <v>60506065310103</v>
      </c>
      <c r="C321" s="487" t="s">
        <v>3851</v>
      </c>
      <c r="D321" s="477">
        <v>0</v>
      </c>
      <c r="E321" s="477">
        <v>0</v>
      </c>
      <c r="F321" s="477">
        <f t="shared" si="16"/>
        <v>0</v>
      </c>
      <c r="G321" s="476">
        <f>SUMIF('Inc base'!C:C,'BR 3'!B321,'Inc base'!G:G)-F321</f>
        <v>0</v>
      </c>
      <c r="I321" s="477">
        <f t="shared" si="17"/>
        <v>0</v>
      </c>
      <c r="K321" s="477">
        <v>0</v>
      </c>
      <c r="L321" s="477">
        <f t="shared" si="18"/>
        <v>0</v>
      </c>
      <c r="M321" s="544"/>
    </row>
    <row r="322" spans="1:13" s="477" customFormat="1" x14ac:dyDescent="0.25">
      <c r="A322" s="478">
        <v>307</v>
      </c>
      <c r="B322" s="486">
        <v>41005790930013</v>
      </c>
      <c r="C322" s="487" t="s">
        <v>1856</v>
      </c>
      <c r="D322" s="477">
        <v>18000000</v>
      </c>
      <c r="E322" s="477">
        <v>12000000</v>
      </c>
      <c r="F322" s="477">
        <f t="shared" si="16"/>
        <v>30000000</v>
      </c>
      <c r="G322" s="476">
        <f>SUMIF('Inc base'!C:C,'BR 3'!B322,'Inc base'!G:G)-F322</f>
        <v>11000000</v>
      </c>
      <c r="I322" s="477">
        <f t="shared" si="17"/>
        <v>12000000</v>
      </c>
      <c r="K322" s="477">
        <v>18000000</v>
      </c>
      <c r="L322" s="477">
        <f t="shared" si="18"/>
        <v>7000000</v>
      </c>
      <c r="M322" s="544"/>
    </row>
    <row r="323" spans="1:13" s="477" customFormat="1" x14ac:dyDescent="0.25">
      <c r="A323" s="478">
        <v>308</v>
      </c>
      <c r="B323" s="486">
        <v>60204015330019</v>
      </c>
      <c r="C323" s="487" t="s">
        <v>1858</v>
      </c>
      <c r="D323" s="477">
        <v>15000000</v>
      </c>
      <c r="E323" s="477">
        <v>0</v>
      </c>
      <c r="F323" s="477">
        <f t="shared" si="16"/>
        <v>15000000</v>
      </c>
      <c r="G323" s="476">
        <f>SUMIF('Inc base'!C:C,'BR 3'!B323,'Inc base'!G:G)-F323</f>
        <v>0</v>
      </c>
      <c r="I323" s="477">
        <f t="shared" si="17"/>
        <v>0</v>
      </c>
      <c r="K323" s="477">
        <v>15000000</v>
      </c>
      <c r="L323" s="477">
        <f t="shared" si="18"/>
        <v>15000000</v>
      </c>
      <c r="M323" s="544"/>
    </row>
    <row r="324" spans="1:13" s="477" customFormat="1" x14ac:dyDescent="0.25">
      <c r="A324" s="478">
        <v>309</v>
      </c>
      <c r="B324" s="486">
        <v>62908045310073</v>
      </c>
      <c r="C324" s="487" t="s">
        <v>1862</v>
      </c>
      <c r="D324" s="477">
        <v>15000000</v>
      </c>
      <c r="E324" s="477">
        <v>15000000</v>
      </c>
      <c r="F324" s="477">
        <f t="shared" si="16"/>
        <v>30000000</v>
      </c>
      <c r="G324" s="476">
        <f>SUMIF('Inc base'!C:C,'BR 3'!B324,'Inc base'!G:G)-F324</f>
        <v>7600000</v>
      </c>
      <c r="I324" s="477">
        <f t="shared" si="17"/>
        <v>15000000</v>
      </c>
      <c r="K324" s="477">
        <v>15000000</v>
      </c>
      <c r="L324" s="477">
        <f t="shared" si="18"/>
        <v>7400000</v>
      </c>
      <c r="M324" s="544"/>
    </row>
    <row r="325" spans="1:13" s="477" customFormat="1" x14ac:dyDescent="0.25">
      <c r="A325" s="478">
        <v>310</v>
      </c>
      <c r="B325" s="486">
        <v>60412055290059</v>
      </c>
      <c r="C325" s="487" t="s">
        <v>1864</v>
      </c>
      <c r="D325" s="477">
        <v>15000000</v>
      </c>
      <c r="E325" s="477">
        <v>15000000</v>
      </c>
      <c r="F325" s="477">
        <f t="shared" si="16"/>
        <v>30000000</v>
      </c>
      <c r="G325" s="476">
        <f>SUMIF('Inc base'!C:C,'BR 3'!B325,'Inc base'!G:G)-F325</f>
        <v>7617000</v>
      </c>
      <c r="I325" s="477">
        <f t="shared" si="17"/>
        <v>15000000</v>
      </c>
      <c r="K325" s="477">
        <v>15000000</v>
      </c>
      <c r="L325" s="477">
        <f t="shared" si="18"/>
        <v>7383000</v>
      </c>
      <c r="M325" s="544"/>
    </row>
    <row r="326" spans="1:13" s="477" customFormat="1" x14ac:dyDescent="0.25">
      <c r="A326" s="478">
        <v>311</v>
      </c>
      <c r="B326" s="486">
        <v>60505055330020</v>
      </c>
      <c r="C326" s="487" t="s">
        <v>1866</v>
      </c>
      <c r="D326" s="477">
        <v>15000000</v>
      </c>
      <c r="E326" s="477">
        <v>15000000</v>
      </c>
      <c r="F326" s="477">
        <f t="shared" si="16"/>
        <v>30000000</v>
      </c>
      <c r="G326" s="476">
        <f>SUMIF('Inc base'!C:C,'BR 3'!B326,'Inc base'!G:G)-F326</f>
        <v>12000000</v>
      </c>
      <c r="I326" s="477">
        <f t="shared" si="17"/>
        <v>15000000</v>
      </c>
      <c r="K326" s="477">
        <v>15000000</v>
      </c>
      <c r="L326" s="477">
        <f t="shared" si="18"/>
        <v>3000000</v>
      </c>
      <c r="M326" s="544"/>
    </row>
    <row r="327" spans="1:13" s="477" customFormat="1" x14ac:dyDescent="0.25">
      <c r="A327" s="478">
        <v>312</v>
      </c>
      <c r="B327" s="486">
        <v>61011035780028</v>
      </c>
      <c r="C327" s="487" t="s">
        <v>3852</v>
      </c>
      <c r="D327" s="477">
        <v>0</v>
      </c>
      <c r="E327" s="477">
        <v>0</v>
      </c>
      <c r="F327" s="477">
        <f t="shared" si="16"/>
        <v>0</v>
      </c>
      <c r="G327" s="476">
        <f>SUMIF('Inc base'!C:C,'BR 3'!B327,'Inc base'!G:G)-F327</f>
        <v>0</v>
      </c>
      <c r="I327" s="477">
        <f t="shared" si="17"/>
        <v>0</v>
      </c>
      <c r="K327" s="477">
        <v>0</v>
      </c>
      <c r="L327" s="477">
        <f t="shared" si="18"/>
        <v>0</v>
      </c>
      <c r="M327" s="544"/>
    </row>
    <row r="328" spans="1:13" s="477" customFormat="1" x14ac:dyDescent="0.25">
      <c r="A328" s="478">
        <v>313</v>
      </c>
      <c r="B328" s="486">
        <v>61604055290015</v>
      </c>
      <c r="C328" s="487" t="s">
        <v>3853</v>
      </c>
      <c r="D328" s="477">
        <v>0</v>
      </c>
      <c r="E328" s="477">
        <v>0</v>
      </c>
      <c r="F328" s="477">
        <f t="shared" si="16"/>
        <v>0</v>
      </c>
      <c r="G328" s="476">
        <f>SUMIF('Inc base'!C:C,'BR 3'!B328,'Inc base'!G:G)-F328</f>
        <v>0</v>
      </c>
      <c r="I328" s="477">
        <f t="shared" si="17"/>
        <v>0</v>
      </c>
      <c r="K328" s="477">
        <v>0</v>
      </c>
      <c r="L328" s="477">
        <f t="shared" si="18"/>
        <v>0</v>
      </c>
      <c r="M328" s="544"/>
    </row>
    <row r="329" spans="1:13" s="477" customFormat="1" x14ac:dyDescent="0.25">
      <c r="A329" s="478">
        <v>314</v>
      </c>
      <c r="B329" s="486">
        <v>61605035330013</v>
      </c>
      <c r="C329" s="487" t="s">
        <v>1870</v>
      </c>
      <c r="D329" s="477">
        <v>18000000</v>
      </c>
      <c r="E329" s="477">
        <v>12000000</v>
      </c>
      <c r="F329" s="477">
        <f t="shared" si="16"/>
        <v>30000000</v>
      </c>
      <c r="G329" s="476">
        <f>SUMIF('Inc base'!C:C,'BR 3'!B329,'Inc base'!G:G)-F329</f>
        <v>11752000</v>
      </c>
      <c r="I329" s="477">
        <f t="shared" si="17"/>
        <v>12000000</v>
      </c>
      <c r="K329" s="477">
        <v>18000000</v>
      </c>
      <c r="L329" s="477">
        <f t="shared" si="18"/>
        <v>6248000</v>
      </c>
      <c r="M329" s="544"/>
    </row>
    <row r="330" spans="1:13" s="477" customFormat="1" x14ac:dyDescent="0.25">
      <c r="A330" s="478">
        <v>315</v>
      </c>
      <c r="B330" s="486">
        <v>61805055290058</v>
      </c>
      <c r="C330" s="487" t="s">
        <v>3854</v>
      </c>
      <c r="D330" s="477">
        <v>0</v>
      </c>
      <c r="E330" s="477">
        <v>0</v>
      </c>
      <c r="F330" s="477">
        <f t="shared" si="16"/>
        <v>0</v>
      </c>
      <c r="G330" s="476">
        <f>SUMIF('Inc base'!C:C,'BR 3'!B330,'Inc base'!G:G)-F330</f>
        <v>0</v>
      </c>
      <c r="I330" s="477">
        <f t="shared" si="17"/>
        <v>0</v>
      </c>
      <c r="K330" s="477">
        <v>0</v>
      </c>
      <c r="L330" s="477">
        <f t="shared" si="18"/>
        <v>0</v>
      </c>
      <c r="M330" s="544"/>
    </row>
    <row r="331" spans="1:13" s="477" customFormat="1" x14ac:dyDescent="0.25">
      <c r="A331" s="478">
        <v>316</v>
      </c>
      <c r="B331" s="486">
        <v>41008851120051</v>
      </c>
      <c r="C331" s="487" t="s">
        <v>1873</v>
      </c>
      <c r="D331" s="477">
        <v>18000000</v>
      </c>
      <c r="E331" s="477">
        <v>12000000</v>
      </c>
      <c r="F331" s="477">
        <f t="shared" si="16"/>
        <v>30000000</v>
      </c>
      <c r="G331" s="476">
        <f>SUMIF('Inc base'!C:C,'BR 3'!B331,'Inc base'!G:G)-F331</f>
        <v>6288000</v>
      </c>
      <c r="I331" s="477">
        <f t="shared" si="17"/>
        <v>12000000</v>
      </c>
      <c r="K331" s="477">
        <v>18000000</v>
      </c>
      <c r="L331" s="477">
        <f t="shared" si="18"/>
        <v>11712000</v>
      </c>
      <c r="M331" s="544"/>
    </row>
    <row r="332" spans="1:13" s="477" customFormat="1" x14ac:dyDescent="0.25">
      <c r="A332" s="478">
        <v>317</v>
      </c>
      <c r="B332" s="486">
        <v>62703025300013</v>
      </c>
      <c r="C332" s="487" t="s">
        <v>1875</v>
      </c>
      <c r="D332" s="477">
        <v>15000000</v>
      </c>
      <c r="E332" s="477">
        <v>12000000</v>
      </c>
      <c r="F332" s="477">
        <f t="shared" si="16"/>
        <v>27000000</v>
      </c>
      <c r="G332" s="476">
        <f>SUMIF('Inc base'!C:C,'BR 3'!B332,'Inc base'!G:G)-F332</f>
        <v>10310000</v>
      </c>
      <c r="I332" s="477">
        <f t="shared" si="17"/>
        <v>12000000</v>
      </c>
      <c r="K332" s="477">
        <v>11500000</v>
      </c>
      <c r="L332" s="477">
        <f t="shared" si="18"/>
        <v>1190000</v>
      </c>
      <c r="M332" s="544"/>
    </row>
    <row r="333" spans="1:13" s="477" customFormat="1" x14ac:dyDescent="0.25">
      <c r="A333" s="478">
        <v>318</v>
      </c>
      <c r="B333" s="486">
        <v>60208055280020</v>
      </c>
      <c r="C333" s="487" t="s">
        <v>1877</v>
      </c>
      <c r="D333" s="477">
        <v>18000000</v>
      </c>
      <c r="E333" s="477">
        <v>12000000</v>
      </c>
      <c r="F333" s="477">
        <f t="shared" si="16"/>
        <v>30000000</v>
      </c>
      <c r="G333" s="476">
        <f>SUMIF('Inc base'!C:C,'BR 3'!B333,'Inc base'!G:G)-F333</f>
        <v>7446000</v>
      </c>
      <c r="I333" s="477">
        <f t="shared" si="17"/>
        <v>12000000</v>
      </c>
      <c r="K333" s="477">
        <v>18000000</v>
      </c>
      <c r="L333" s="477">
        <f t="shared" si="18"/>
        <v>10554000</v>
      </c>
      <c r="M333" s="544"/>
    </row>
    <row r="334" spans="1:13" s="477" customFormat="1" x14ac:dyDescent="0.25">
      <c r="A334" s="478">
        <v>319</v>
      </c>
      <c r="B334" s="486">
        <v>60103045330016</v>
      </c>
      <c r="C334" s="487" t="s">
        <v>1878</v>
      </c>
      <c r="D334" s="477">
        <v>15000000</v>
      </c>
      <c r="E334" s="477">
        <v>15000000</v>
      </c>
      <c r="F334" s="477">
        <f t="shared" si="16"/>
        <v>30000000</v>
      </c>
      <c r="G334" s="476">
        <f>SUMIF('Inc base'!C:C,'BR 3'!B334,'Inc base'!G:G)-F334</f>
        <v>7500000</v>
      </c>
      <c r="I334" s="477">
        <f t="shared" si="17"/>
        <v>15000000</v>
      </c>
      <c r="K334" s="477">
        <v>15000000</v>
      </c>
      <c r="L334" s="477">
        <f t="shared" si="18"/>
        <v>7500000</v>
      </c>
      <c r="M334" s="544"/>
    </row>
    <row r="335" spans="1:13" s="477" customFormat="1" x14ac:dyDescent="0.25">
      <c r="A335" s="478">
        <v>320</v>
      </c>
      <c r="B335" s="486">
        <v>62510035260062</v>
      </c>
      <c r="C335" s="487" t="s">
        <v>1879</v>
      </c>
      <c r="D335" s="477">
        <v>15000000</v>
      </c>
      <c r="E335" s="477">
        <v>15000000</v>
      </c>
      <c r="F335" s="477">
        <f t="shared" si="16"/>
        <v>30000000</v>
      </c>
      <c r="G335" s="476">
        <f>SUMIF('Inc base'!C:C,'BR 3'!B335,'Inc base'!G:G)-F335</f>
        <v>-13000000</v>
      </c>
      <c r="I335" s="477">
        <f t="shared" si="17"/>
        <v>15000000</v>
      </c>
      <c r="K335" s="477">
        <v>15000000</v>
      </c>
      <c r="L335" s="477">
        <f t="shared" si="18"/>
        <v>28000000</v>
      </c>
      <c r="M335" s="544"/>
    </row>
    <row r="336" spans="1:13" s="477" customFormat="1" x14ac:dyDescent="0.25">
      <c r="A336" s="478">
        <v>321</v>
      </c>
      <c r="B336" s="486">
        <v>60708045310051</v>
      </c>
      <c r="C336" s="487" t="s">
        <v>3855</v>
      </c>
      <c r="D336" s="477">
        <v>0</v>
      </c>
      <c r="E336" s="477">
        <v>0</v>
      </c>
      <c r="F336" s="477">
        <f t="shared" si="16"/>
        <v>0</v>
      </c>
      <c r="G336" s="476">
        <f>SUMIF('Inc base'!C:C,'BR 3'!B336,'Inc base'!G:G)-F336</f>
        <v>0</v>
      </c>
      <c r="I336" s="477">
        <f t="shared" si="17"/>
        <v>0</v>
      </c>
      <c r="K336" s="477">
        <v>0</v>
      </c>
      <c r="L336" s="477">
        <f t="shared" si="18"/>
        <v>0</v>
      </c>
      <c r="M336" s="544"/>
    </row>
    <row r="337" spans="1:13" s="477" customFormat="1" x14ac:dyDescent="0.25">
      <c r="A337" s="478">
        <v>322</v>
      </c>
      <c r="B337" s="486">
        <v>61412045360048</v>
      </c>
      <c r="C337" s="487" t="s">
        <v>3856</v>
      </c>
      <c r="D337" s="477">
        <v>0</v>
      </c>
      <c r="E337" s="477">
        <v>0</v>
      </c>
      <c r="F337" s="477">
        <f t="shared" si="16"/>
        <v>0</v>
      </c>
      <c r="G337" s="476">
        <f>SUMIF('Inc base'!C:C,'BR 3'!B337,'Inc base'!G:G)-F337</f>
        <v>0</v>
      </c>
      <c r="I337" s="477">
        <f t="shared" si="17"/>
        <v>0</v>
      </c>
      <c r="K337" s="477">
        <v>0</v>
      </c>
      <c r="L337" s="477">
        <f t="shared" si="18"/>
        <v>0</v>
      </c>
      <c r="M337" s="544"/>
    </row>
    <row r="338" spans="1:13" s="477" customFormat="1" x14ac:dyDescent="0.25">
      <c r="A338" s="478">
        <v>323</v>
      </c>
      <c r="B338" s="486">
        <v>50310055260023</v>
      </c>
      <c r="C338" s="487" t="s">
        <v>1882</v>
      </c>
      <c r="D338" s="477">
        <v>18000000</v>
      </c>
      <c r="E338" s="477">
        <v>0</v>
      </c>
      <c r="F338" s="477">
        <f t="shared" si="16"/>
        <v>18000000</v>
      </c>
      <c r="G338" s="476">
        <f>SUMIF('Inc base'!C:C,'BR 3'!B338,'Inc base'!G:G)-F338</f>
        <v>-9000000</v>
      </c>
      <c r="I338" s="477">
        <f t="shared" si="17"/>
        <v>0</v>
      </c>
      <c r="K338" s="477">
        <v>9000000</v>
      </c>
      <c r="L338" s="477">
        <f t="shared" si="18"/>
        <v>18000000</v>
      </c>
      <c r="M338" s="544"/>
    </row>
    <row r="339" spans="1:13" s="477" customFormat="1" x14ac:dyDescent="0.25">
      <c r="A339" s="478">
        <v>324</v>
      </c>
      <c r="B339" s="486">
        <v>32201911090011</v>
      </c>
      <c r="C339" s="487" t="s">
        <v>3857</v>
      </c>
      <c r="D339" s="477">
        <v>0</v>
      </c>
      <c r="E339" s="477">
        <v>0</v>
      </c>
      <c r="F339" s="477">
        <f t="shared" si="16"/>
        <v>0</v>
      </c>
      <c r="G339" s="476">
        <f>SUMIF('Inc base'!C:C,'BR 3'!B339,'Inc base'!G:G)-F339</f>
        <v>0</v>
      </c>
      <c r="I339" s="477">
        <f t="shared" si="17"/>
        <v>0</v>
      </c>
      <c r="K339" s="477">
        <v>0</v>
      </c>
      <c r="L339" s="477">
        <f t="shared" si="18"/>
        <v>0</v>
      </c>
      <c r="M339" s="544"/>
    </row>
    <row r="340" spans="1:13" s="477" customFormat="1" x14ac:dyDescent="0.25">
      <c r="A340" s="478">
        <v>325</v>
      </c>
      <c r="B340" s="486">
        <v>41312861140047</v>
      </c>
      <c r="C340" s="487" t="s">
        <v>1883</v>
      </c>
      <c r="D340" s="477">
        <v>18000000</v>
      </c>
      <c r="E340" s="477">
        <v>12000000</v>
      </c>
      <c r="F340" s="477">
        <f t="shared" si="16"/>
        <v>30000000</v>
      </c>
      <c r="G340" s="476">
        <f>SUMIF('Inc base'!C:C,'BR 3'!B340,'Inc base'!G:G)-F340</f>
        <v>13102344</v>
      </c>
      <c r="I340" s="477">
        <f t="shared" si="17"/>
        <v>12000000</v>
      </c>
      <c r="K340" s="477">
        <v>18000000</v>
      </c>
      <c r="L340" s="477">
        <f t="shared" si="18"/>
        <v>4897656</v>
      </c>
      <c r="M340" s="544"/>
    </row>
    <row r="341" spans="1:13" s="477" customFormat="1" x14ac:dyDescent="0.25">
      <c r="A341" s="478">
        <v>326</v>
      </c>
      <c r="B341" s="486">
        <v>61302025310058</v>
      </c>
      <c r="C341" s="487" t="s">
        <v>3858</v>
      </c>
      <c r="D341" s="477">
        <v>0</v>
      </c>
      <c r="E341" s="477">
        <v>0</v>
      </c>
      <c r="F341" s="477">
        <f t="shared" ref="F341:F404" si="19">SUM(D341:E341)</f>
        <v>0</v>
      </c>
      <c r="G341" s="476">
        <f>SUMIF('Inc base'!C:C,'BR 3'!B341,'Inc base'!G:G)-F341</f>
        <v>0</v>
      </c>
      <c r="I341" s="477">
        <f t="shared" ref="I341:I404" si="20">F341-D341</f>
        <v>0</v>
      </c>
      <c r="K341" s="477">
        <v>0</v>
      </c>
      <c r="L341" s="477">
        <f t="shared" si="18"/>
        <v>0</v>
      </c>
      <c r="M341" s="544"/>
    </row>
    <row r="342" spans="1:13" s="477" customFormat="1" x14ac:dyDescent="0.25">
      <c r="A342" s="478">
        <v>327</v>
      </c>
      <c r="B342" s="486">
        <v>60909045260067</v>
      </c>
      <c r="C342" s="487" t="s">
        <v>1887</v>
      </c>
      <c r="D342" s="477">
        <v>15000000</v>
      </c>
      <c r="E342" s="477">
        <v>0</v>
      </c>
      <c r="F342" s="477">
        <f t="shared" si="19"/>
        <v>15000000</v>
      </c>
      <c r="G342" s="476">
        <f>SUMIF('Inc base'!C:C,'BR 3'!B342,'Inc base'!G:G)-F342</f>
        <v>0</v>
      </c>
      <c r="I342" s="477">
        <f t="shared" si="20"/>
        <v>0</v>
      </c>
      <c r="K342" s="477">
        <v>12000000</v>
      </c>
      <c r="L342" s="477">
        <f t="shared" si="18"/>
        <v>12000000</v>
      </c>
      <c r="M342" s="544"/>
    </row>
    <row r="343" spans="1:13" s="477" customFormat="1" x14ac:dyDescent="0.25">
      <c r="A343" s="478">
        <v>328</v>
      </c>
      <c r="B343" s="486">
        <v>42201975300012</v>
      </c>
      <c r="C343" s="487" t="s">
        <v>1888</v>
      </c>
      <c r="D343" s="477">
        <v>18000000</v>
      </c>
      <c r="E343" s="477">
        <v>12000000</v>
      </c>
      <c r="F343" s="477">
        <f t="shared" si="19"/>
        <v>30000000</v>
      </c>
      <c r="G343" s="476">
        <f>SUMIF('Inc base'!C:C,'BR 3'!B343,'Inc base'!G:G)-F343</f>
        <v>12500000</v>
      </c>
      <c r="I343" s="477">
        <f t="shared" si="20"/>
        <v>12000000</v>
      </c>
      <c r="K343" s="477">
        <v>18000000</v>
      </c>
      <c r="L343" s="477">
        <f t="shared" si="18"/>
        <v>5500000</v>
      </c>
      <c r="M343" s="544"/>
    </row>
    <row r="344" spans="1:13" s="477" customFormat="1" x14ac:dyDescent="0.25">
      <c r="A344" s="478">
        <v>329</v>
      </c>
      <c r="B344" s="486">
        <v>50107025260024</v>
      </c>
      <c r="C344" s="487" t="s">
        <v>1889</v>
      </c>
      <c r="D344" s="477">
        <v>18000000</v>
      </c>
      <c r="E344" s="477">
        <v>12000000</v>
      </c>
      <c r="F344" s="477">
        <f t="shared" si="19"/>
        <v>30000000</v>
      </c>
      <c r="G344" s="476">
        <f>SUMIF('Inc base'!C:C,'BR 3'!B344,'Inc base'!G:G)-F344</f>
        <v>7000000</v>
      </c>
      <c r="I344" s="477">
        <f t="shared" si="20"/>
        <v>12000000</v>
      </c>
      <c r="K344" s="477">
        <v>18000000</v>
      </c>
      <c r="L344" s="477">
        <f t="shared" si="18"/>
        <v>11000000</v>
      </c>
      <c r="M344" s="544"/>
    </row>
    <row r="345" spans="1:13" s="477" customFormat="1" x14ac:dyDescent="0.25">
      <c r="A345" s="478">
        <v>330</v>
      </c>
      <c r="B345" s="486">
        <v>40402975260036</v>
      </c>
      <c r="C345" s="487" t="s">
        <v>1891</v>
      </c>
      <c r="D345" s="477">
        <v>15000000</v>
      </c>
      <c r="E345" s="477">
        <v>15000000</v>
      </c>
      <c r="F345" s="477">
        <f t="shared" si="19"/>
        <v>30000000</v>
      </c>
      <c r="G345" s="476">
        <f>SUMIF('Inc base'!C:C,'BR 3'!B345,'Inc base'!G:G)-F345</f>
        <v>15000000</v>
      </c>
      <c r="I345" s="477">
        <f t="shared" si="20"/>
        <v>15000000</v>
      </c>
      <c r="K345" s="477">
        <v>15000000</v>
      </c>
      <c r="L345" s="477">
        <f t="shared" si="18"/>
        <v>0</v>
      </c>
      <c r="M345" s="544"/>
    </row>
    <row r="346" spans="1:13" s="477" customFormat="1" x14ac:dyDescent="0.25">
      <c r="A346" s="478">
        <v>331</v>
      </c>
      <c r="B346" s="486">
        <v>62910045780031</v>
      </c>
      <c r="C346" s="487" t="s">
        <v>3859</v>
      </c>
      <c r="D346" s="477">
        <v>0</v>
      </c>
      <c r="E346" s="477">
        <v>0</v>
      </c>
      <c r="F346" s="477">
        <f t="shared" si="19"/>
        <v>0</v>
      </c>
      <c r="G346" s="476">
        <f>SUMIF('Inc base'!C:C,'BR 3'!B346,'Inc base'!G:G)-F346</f>
        <v>0</v>
      </c>
      <c r="I346" s="477">
        <f t="shared" si="20"/>
        <v>0</v>
      </c>
      <c r="K346" s="477">
        <v>0</v>
      </c>
      <c r="L346" s="477">
        <f t="shared" si="18"/>
        <v>0</v>
      </c>
      <c r="M346" s="544"/>
    </row>
    <row r="347" spans="1:13" s="477" customFormat="1" x14ac:dyDescent="0.25">
      <c r="A347" s="478">
        <v>332</v>
      </c>
      <c r="B347" s="486">
        <v>61103045280037</v>
      </c>
      <c r="C347" s="487" t="s">
        <v>1893</v>
      </c>
      <c r="D347" s="477">
        <v>15000000</v>
      </c>
      <c r="E347" s="477">
        <v>15000000</v>
      </c>
      <c r="F347" s="477">
        <f t="shared" si="19"/>
        <v>30000000</v>
      </c>
      <c r="G347" s="476">
        <f>SUMIF('Inc base'!C:C,'BR 3'!B347,'Inc base'!G:G)-F347</f>
        <v>14050000</v>
      </c>
      <c r="I347" s="477">
        <f t="shared" si="20"/>
        <v>15000000</v>
      </c>
      <c r="K347" s="477">
        <v>15000000</v>
      </c>
      <c r="L347" s="477">
        <f t="shared" si="18"/>
        <v>950000</v>
      </c>
      <c r="M347" s="544"/>
    </row>
    <row r="348" spans="1:13" s="477" customFormat="1" x14ac:dyDescent="0.25">
      <c r="A348" s="478">
        <v>333</v>
      </c>
      <c r="B348" s="486">
        <v>42608861120095</v>
      </c>
      <c r="C348" s="487" t="s">
        <v>1894</v>
      </c>
      <c r="D348" s="477">
        <v>18000000</v>
      </c>
      <c r="E348" s="477">
        <v>12000000</v>
      </c>
      <c r="F348" s="477">
        <f t="shared" si="19"/>
        <v>30000000</v>
      </c>
      <c r="G348" s="476">
        <f>SUMIF('Inc base'!C:C,'BR 3'!B348,'Inc base'!G:G)-F348</f>
        <v>12000000</v>
      </c>
      <c r="I348" s="477">
        <f t="shared" si="20"/>
        <v>12000000</v>
      </c>
      <c r="K348" s="477">
        <v>18000000</v>
      </c>
      <c r="L348" s="477">
        <f t="shared" si="18"/>
        <v>6000000</v>
      </c>
      <c r="M348" s="544"/>
    </row>
    <row r="349" spans="1:13" s="477" customFormat="1" x14ac:dyDescent="0.25">
      <c r="A349" s="478">
        <v>334</v>
      </c>
      <c r="B349" s="486">
        <v>62610035780055</v>
      </c>
      <c r="C349" s="487" t="s">
        <v>3860</v>
      </c>
      <c r="D349" s="477">
        <v>0</v>
      </c>
      <c r="E349" s="477">
        <v>0</v>
      </c>
      <c r="F349" s="477">
        <f t="shared" si="19"/>
        <v>0</v>
      </c>
      <c r="G349" s="476">
        <f>SUMIF('Inc base'!C:C,'BR 3'!B349,'Inc base'!G:G)-F349</f>
        <v>0</v>
      </c>
      <c r="I349" s="477">
        <f t="shared" si="20"/>
        <v>0</v>
      </c>
      <c r="K349" s="477">
        <v>0</v>
      </c>
      <c r="L349" s="477">
        <f t="shared" si="18"/>
        <v>0</v>
      </c>
      <c r="M349" s="544"/>
    </row>
    <row r="350" spans="1:13" s="477" customFormat="1" x14ac:dyDescent="0.25">
      <c r="A350" s="478">
        <v>335</v>
      </c>
      <c r="B350" s="486">
        <v>30510961140020</v>
      </c>
      <c r="C350" s="487" t="s">
        <v>1897</v>
      </c>
      <c r="D350" s="477">
        <v>15000000</v>
      </c>
      <c r="E350" s="477">
        <v>15000000</v>
      </c>
      <c r="F350" s="477">
        <f t="shared" si="19"/>
        <v>30000000</v>
      </c>
      <c r="G350" s="476">
        <f>SUMIF('Inc base'!C:C,'BR 3'!B350,'Inc base'!G:G)-F350</f>
        <v>0</v>
      </c>
      <c r="I350" s="477">
        <f t="shared" si="20"/>
        <v>15000000</v>
      </c>
      <c r="K350" s="477">
        <v>15000000</v>
      </c>
      <c r="L350" s="477">
        <f t="shared" si="18"/>
        <v>15000000</v>
      </c>
      <c r="M350" s="544"/>
    </row>
    <row r="351" spans="1:13" s="477" customFormat="1" x14ac:dyDescent="0.25">
      <c r="A351" s="478">
        <v>336</v>
      </c>
      <c r="B351" s="486">
        <v>50306035330037</v>
      </c>
      <c r="C351" s="487" t="s">
        <v>1901</v>
      </c>
      <c r="D351" s="477">
        <v>18000000</v>
      </c>
      <c r="E351" s="477">
        <v>12000000</v>
      </c>
      <c r="F351" s="477">
        <f t="shared" si="19"/>
        <v>30000000</v>
      </c>
      <c r="G351" s="476">
        <f>SUMIF('Inc base'!C:C,'BR 3'!B351,'Inc base'!G:G)-F351</f>
        <v>11478000</v>
      </c>
      <c r="I351" s="477">
        <f t="shared" si="20"/>
        <v>12000000</v>
      </c>
      <c r="K351" s="477">
        <v>18000000</v>
      </c>
      <c r="L351" s="477">
        <f t="shared" si="18"/>
        <v>6522000</v>
      </c>
      <c r="M351" s="544"/>
    </row>
    <row r="352" spans="1:13" s="477" customFormat="1" x14ac:dyDescent="0.25">
      <c r="A352" s="478">
        <v>337</v>
      </c>
      <c r="B352" s="486">
        <v>40803985260023</v>
      </c>
      <c r="C352" s="487" t="s">
        <v>1907</v>
      </c>
      <c r="D352" s="477">
        <v>15000000</v>
      </c>
      <c r="E352" s="477">
        <v>15000000</v>
      </c>
      <c r="F352" s="477">
        <f t="shared" si="19"/>
        <v>30000000</v>
      </c>
      <c r="G352" s="476">
        <f>SUMIF('Inc base'!C:C,'BR 3'!B352,'Inc base'!G:G)-F352</f>
        <v>0</v>
      </c>
      <c r="I352" s="477">
        <f t="shared" si="20"/>
        <v>15000000</v>
      </c>
      <c r="K352" s="477">
        <v>15000000</v>
      </c>
      <c r="L352" s="477">
        <f t="shared" si="18"/>
        <v>15000000</v>
      </c>
      <c r="M352" s="544"/>
    </row>
    <row r="353" spans="1:13" s="477" customFormat="1" x14ac:dyDescent="0.25">
      <c r="A353" s="478">
        <v>338</v>
      </c>
      <c r="B353" s="486">
        <v>62710025310025</v>
      </c>
      <c r="C353" s="487" t="s">
        <v>1909</v>
      </c>
      <c r="D353" s="477">
        <v>18000000</v>
      </c>
      <c r="E353" s="477">
        <v>12000000</v>
      </c>
      <c r="F353" s="477">
        <f t="shared" si="19"/>
        <v>30000000</v>
      </c>
      <c r="G353" s="476">
        <f>SUMIF('Inc base'!C:C,'BR 3'!B353,'Inc base'!G:G)-F353</f>
        <v>12000000</v>
      </c>
      <c r="I353" s="477">
        <f t="shared" si="20"/>
        <v>12000000</v>
      </c>
      <c r="K353" s="477">
        <v>13500000</v>
      </c>
      <c r="L353" s="477">
        <f t="shared" si="18"/>
        <v>1500000</v>
      </c>
      <c r="M353" s="544"/>
    </row>
    <row r="354" spans="1:13" s="477" customFormat="1" x14ac:dyDescent="0.25">
      <c r="A354" s="478">
        <v>339</v>
      </c>
      <c r="B354" s="486">
        <v>62408055260079</v>
      </c>
      <c r="C354" s="487" t="s">
        <v>3861</v>
      </c>
      <c r="D354" s="477">
        <v>0</v>
      </c>
      <c r="E354" s="477">
        <v>0</v>
      </c>
      <c r="F354" s="477">
        <f t="shared" si="19"/>
        <v>0</v>
      </c>
      <c r="G354" s="476">
        <f>SUMIF('Inc base'!C:C,'BR 3'!B354,'Inc base'!G:G)-F354</f>
        <v>0</v>
      </c>
      <c r="I354" s="477">
        <f t="shared" si="20"/>
        <v>0</v>
      </c>
      <c r="K354" s="477">
        <v>0</v>
      </c>
      <c r="L354" s="477">
        <f t="shared" si="18"/>
        <v>0</v>
      </c>
      <c r="M354" s="544"/>
    </row>
    <row r="355" spans="1:13" s="477" customFormat="1" x14ac:dyDescent="0.25">
      <c r="A355" s="478">
        <v>340</v>
      </c>
      <c r="B355" s="486">
        <v>61910035380020</v>
      </c>
      <c r="C355" s="487" t="s">
        <v>1914</v>
      </c>
      <c r="D355" s="477">
        <v>15000000</v>
      </c>
      <c r="E355" s="477">
        <v>12000000</v>
      </c>
      <c r="F355" s="477">
        <f t="shared" si="19"/>
        <v>27000000</v>
      </c>
      <c r="G355" s="476">
        <f>SUMIF('Inc base'!C:C,'BR 3'!B355,'Inc base'!G:G)-F355</f>
        <v>-6000000</v>
      </c>
      <c r="I355" s="477">
        <f t="shared" si="20"/>
        <v>12000000</v>
      </c>
      <c r="K355" s="477">
        <v>15000000</v>
      </c>
      <c r="L355" s="477">
        <f t="shared" si="18"/>
        <v>21000000</v>
      </c>
      <c r="M355" s="544"/>
    </row>
    <row r="356" spans="1:13" s="477" customFormat="1" x14ac:dyDescent="0.25">
      <c r="A356" s="478">
        <v>341</v>
      </c>
      <c r="B356" s="486">
        <v>62612035310072</v>
      </c>
      <c r="C356" s="487" t="s">
        <v>1919</v>
      </c>
      <c r="D356" s="477">
        <v>15000000</v>
      </c>
      <c r="E356" s="477">
        <v>0</v>
      </c>
      <c r="F356" s="477">
        <f t="shared" si="19"/>
        <v>15000000</v>
      </c>
      <c r="G356" s="476">
        <f>SUMIF('Inc base'!C:C,'BR 3'!B356,'Inc base'!G:G)-F356</f>
        <v>15000000</v>
      </c>
      <c r="I356" s="477">
        <f t="shared" si="20"/>
        <v>0</v>
      </c>
      <c r="K356" s="477">
        <v>15000000</v>
      </c>
      <c r="L356" s="477">
        <f t="shared" si="18"/>
        <v>0</v>
      </c>
      <c r="M356" s="544"/>
    </row>
    <row r="357" spans="1:13" s="477" customFormat="1" x14ac:dyDescent="0.25">
      <c r="A357" s="478">
        <v>342</v>
      </c>
      <c r="B357" s="486">
        <v>61805045780011</v>
      </c>
      <c r="C357" s="487" t="s">
        <v>1920</v>
      </c>
      <c r="D357" s="477">
        <v>15000000</v>
      </c>
      <c r="E357" s="477">
        <v>15000000</v>
      </c>
      <c r="F357" s="477">
        <f t="shared" si="19"/>
        <v>30000000</v>
      </c>
      <c r="G357" s="476">
        <f>SUMIF('Inc base'!C:C,'BR 3'!B357,'Inc base'!G:G)-F357</f>
        <v>15000000</v>
      </c>
      <c r="I357" s="477">
        <f t="shared" si="20"/>
        <v>15000000</v>
      </c>
      <c r="K357" s="477">
        <v>15000000</v>
      </c>
      <c r="L357" s="477">
        <f t="shared" si="18"/>
        <v>0</v>
      </c>
      <c r="M357" s="544"/>
    </row>
    <row r="358" spans="1:13" s="477" customFormat="1" x14ac:dyDescent="0.25">
      <c r="A358" s="478">
        <v>343</v>
      </c>
      <c r="B358" s="486">
        <v>61612045350012</v>
      </c>
      <c r="C358" s="487" t="s">
        <v>1923</v>
      </c>
      <c r="D358" s="477">
        <v>15000000</v>
      </c>
      <c r="E358" s="477">
        <v>0</v>
      </c>
      <c r="F358" s="477">
        <f t="shared" si="19"/>
        <v>15000000</v>
      </c>
      <c r="G358" s="476">
        <f>SUMIF('Inc base'!C:C,'BR 3'!B358,'Inc base'!G:G)-F358</f>
        <v>0</v>
      </c>
      <c r="I358" s="477">
        <f t="shared" si="20"/>
        <v>0</v>
      </c>
      <c r="K358" s="477">
        <v>15000000</v>
      </c>
      <c r="L358" s="477">
        <f t="shared" si="18"/>
        <v>15000000</v>
      </c>
      <c r="M358" s="544"/>
    </row>
    <row r="359" spans="1:13" s="477" customFormat="1" x14ac:dyDescent="0.25">
      <c r="A359" s="478">
        <v>344</v>
      </c>
      <c r="B359" s="486">
        <v>60910005380019</v>
      </c>
      <c r="C359" s="487" t="s">
        <v>1925</v>
      </c>
      <c r="D359" s="477">
        <v>15000000</v>
      </c>
      <c r="E359" s="477">
        <v>0</v>
      </c>
      <c r="F359" s="477">
        <f t="shared" si="19"/>
        <v>15000000</v>
      </c>
      <c r="G359" s="476">
        <f>SUMIF('Inc base'!C:C,'BR 3'!B359,'Inc base'!G:G)-F359</f>
        <v>0</v>
      </c>
      <c r="I359" s="477">
        <f t="shared" si="20"/>
        <v>0</v>
      </c>
      <c r="K359" s="477">
        <v>15000000</v>
      </c>
      <c r="L359" s="477">
        <f t="shared" si="18"/>
        <v>15000000</v>
      </c>
      <c r="M359" s="544"/>
    </row>
    <row r="360" spans="1:13" s="477" customFormat="1" x14ac:dyDescent="0.25">
      <c r="A360" s="478">
        <v>345</v>
      </c>
      <c r="B360" s="486">
        <v>51705045300020</v>
      </c>
      <c r="C360" s="487" t="s">
        <v>1930</v>
      </c>
      <c r="D360" s="477">
        <v>15000000</v>
      </c>
      <c r="E360" s="477">
        <v>15000000</v>
      </c>
      <c r="F360" s="477">
        <f t="shared" si="19"/>
        <v>30000000</v>
      </c>
      <c r="G360" s="476">
        <f>SUMIF('Inc base'!C:C,'BR 3'!B360,'Inc base'!G:G)-F360</f>
        <v>8500000</v>
      </c>
      <c r="I360" s="477">
        <f t="shared" si="20"/>
        <v>15000000</v>
      </c>
      <c r="K360" s="477">
        <v>15000000</v>
      </c>
      <c r="L360" s="477">
        <f t="shared" si="18"/>
        <v>6500000</v>
      </c>
      <c r="M360" s="544"/>
    </row>
    <row r="361" spans="1:13" s="477" customFormat="1" x14ac:dyDescent="0.25">
      <c r="A361" s="478">
        <v>346</v>
      </c>
      <c r="B361" s="486">
        <v>42601941010031</v>
      </c>
      <c r="C361" s="487" t="s">
        <v>1931</v>
      </c>
      <c r="D361" s="477">
        <v>18000000</v>
      </c>
      <c r="E361" s="477">
        <v>12000000</v>
      </c>
      <c r="F361" s="477">
        <f t="shared" si="19"/>
        <v>30000000</v>
      </c>
      <c r="G361" s="476">
        <f>SUMIF('Inc base'!C:C,'BR 3'!B361,'Inc base'!G:G)-F361</f>
        <v>10000000</v>
      </c>
      <c r="I361" s="477">
        <f t="shared" si="20"/>
        <v>12000000</v>
      </c>
      <c r="K361" s="477">
        <v>18000000</v>
      </c>
      <c r="L361" s="477">
        <f t="shared" si="18"/>
        <v>8000000</v>
      </c>
      <c r="M361" s="544"/>
    </row>
    <row r="362" spans="1:13" s="477" customFormat="1" x14ac:dyDescent="0.25">
      <c r="A362" s="478">
        <v>347</v>
      </c>
      <c r="B362" s="486">
        <v>51603035380022</v>
      </c>
      <c r="C362" s="487" t="s">
        <v>1933</v>
      </c>
      <c r="D362" s="477">
        <v>18000000</v>
      </c>
      <c r="E362" s="477">
        <v>12000000</v>
      </c>
      <c r="F362" s="477">
        <f t="shared" si="19"/>
        <v>30000000</v>
      </c>
      <c r="G362" s="476">
        <f>SUMIF('Inc base'!C:C,'BR 3'!B362,'Inc base'!G:G)-F362</f>
        <v>9500000</v>
      </c>
      <c r="I362" s="477">
        <f t="shared" si="20"/>
        <v>12000000</v>
      </c>
      <c r="K362" s="477">
        <v>9000000</v>
      </c>
      <c r="L362" s="477">
        <f t="shared" si="18"/>
        <v>-500000</v>
      </c>
      <c r="M362" s="544"/>
    </row>
    <row r="363" spans="1:13" s="477" customFormat="1" x14ac:dyDescent="0.25">
      <c r="A363" s="478">
        <v>348</v>
      </c>
      <c r="B363" s="486">
        <v>61204055260058</v>
      </c>
      <c r="C363" s="487" t="s">
        <v>1939</v>
      </c>
      <c r="D363" s="477">
        <v>15000000</v>
      </c>
      <c r="E363" s="477">
        <v>15000000</v>
      </c>
      <c r="F363" s="477">
        <f t="shared" si="19"/>
        <v>30000000</v>
      </c>
      <c r="G363" s="476">
        <f>SUMIF('Inc base'!C:C,'BR 3'!B363,'Inc base'!G:G)-F363</f>
        <v>7500000</v>
      </c>
      <c r="I363" s="477">
        <f t="shared" si="20"/>
        <v>15000000</v>
      </c>
      <c r="K363" s="477">
        <v>15000000</v>
      </c>
      <c r="L363" s="477">
        <f t="shared" si="18"/>
        <v>7500000</v>
      </c>
      <c r="M363" s="544"/>
    </row>
    <row r="364" spans="1:13" s="477" customFormat="1" x14ac:dyDescent="0.25">
      <c r="A364" s="478">
        <v>349</v>
      </c>
      <c r="B364" s="486">
        <v>42703901140063</v>
      </c>
      <c r="C364" s="487" t="s">
        <v>1946</v>
      </c>
      <c r="D364" s="477">
        <v>18000000</v>
      </c>
      <c r="E364" s="477">
        <v>12000000</v>
      </c>
      <c r="F364" s="477">
        <f t="shared" si="19"/>
        <v>30000000</v>
      </c>
      <c r="G364" s="476">
        <f>SUMIF('Inc base'!C:C,'BR 3'!B364,'Inc base'!G:G)-F364</f>
        <v>8000000</v>
      </c>
      <c r="I364" s="477">
        <f t="shared" si="20"/>
        <v>12000000</v>
      </c>
      <c r="K364" s="477">
        <v>18000000</v>
      </c>
      <c r="L364" s="477">
        <f t="shared" si="18"/>
        <v>10000000</v>
      </c>
      <c r="M364" s="544"/>
    </row>
    <row r="365" spans="1:13" s="477" customFormat="1" x14ac:dyDescent="0.25">
      <c r="A365" s="478">
        <v>350</v>
      </c>
      <c r="B365" s="486">
        <v>41405965280028</v>
      </c>
      <c r="C365" s="487" t="s">
        <v>1950</v>
      </c>
      <c r="D365" s="477">
        <v>18000000</v>
      </c>
      <c r="E365" s="477">
        <v>12000000</v>
      </c>
      <c r="F365" s="477">
        <f t="shared" si="19"/>
        <v>30000000</v>
      </c>
      <c r="G365" s="476">
        <f>SUMIF('Inc base'!C:C,'BR 3'!B365,'Inc base'!G:G)-F365</f>
        <v>12000000</v>
      </c>
      <c r="I365" s="477">
        <f t="shared" si="20"/>
        <v>12000000</v>
      </c>
      <c r="K365" s="477">
        <v>18000000</v>
      </c>
      <c r="L365" s="477">
        <f t="shared" si="18"/>
        <v>6000000</v>
      </c>
      <c r="M365" s="544"/>
    </row>
    <row r="366" spans="1:13" s="477" customFormat="1" x14ac:dyDescent="0.25">
      <c r="A366" s="478">
        <v>351</v>
      </c>
      <c r="B366" s="486">
        <v>60406045780048</v>
      </c>
      <c r="C366" s="487" t="s">
        <v>1955</v>
      </c>
      <c r="D366" s="477">
        <v>15000000</v>
      </c>
      <c r="E366" s="477">
        <v>0</v>
      </c>
      <c r="F366" s="477">
        <f t="shared" si="19"/>
        <v>15000000</v>
      </c>
      <c r="G366" s="476">
        <f>SUMIF('Inc base'!C:C,'BR 3'!B366,'Inc base'!G:G)-F366</f>
        <v>0</v>
      </c>
      <c r="I366" s="477">
        <f t="shared" si="20"/>
        <v>0</v>
      </c>
      <c r="K366" s="477">
        <v>15000000</v>
      </c>
      <c r="L366" s="477">
        <f t="shared" ref="L366:L429" si="21">K366-G366</f>
        <v>15000000</v>
      </c>
      <c r="M366" s="544"/>
    </row>
    <row r="367" spans="1:13" s="477" customFormat="1" x14ac:dyDescent="0.25">
      <c r="A367" s="478">
        <v>352</v>
      </c>
      <c r="B367" s="486">
        <v>31004985300016</v>
      </c>
      <c r="C367" s="487" t="s">
        <v>1957</v>
      </c>
      <c r="D367" s="477">
        <v>18000000</v>
      </c>
      <c r="E367" s="477">
        <v>15000000</v>
      </c>
      <c r="F367" s="477">
        <f t="shared" si="19"/>
        <v>33000000</v>
      </c>
      <c r="G367" s="476">
        <f>SUMIF('Inc base'!C:C,'BR 3'!B367,'Inc base'!G:G)-F367</f>
        <v>15000000</v>
      </c>
      <c r="I367" s="477">
        <f t="shared" si="20"/>
        <v>15000000</v>
      </c>
      <c r="K367" s="477">
        <v>18000000</v>
      </c>
      <c r="L367" s="477">
        <f t="shared" si="21"/>
        <v>3000000</v>
      </c>
      <c r="M367" s="544"/>
    </row>
    <row r="368" spans="1:13" s="477" customFormat="1" x14ac:dyDescent="0.25">
      <c r="A368" s="478">
        <v>353</v>
      </c>
      <c r="B368" s="486">
        <v>41104851120050</v>
      </c>
      <c r="C368" s="487" t="s">
        <v>1963</v>
      </c>
      <c r="D368" s="477">
        <v>18000000</v>
      </c>
      <c r="E368" s="477">
        <v>12000000</v>
      </c>
      <c r="F368" s="477">
        <f t="shared" si="19"/>
        <v>30000000</v>
      </c>
      <c r="G368" s="476">
        <f>SUMIF('Inc base'!C:C,'BR 3'!B368,'Inc base'!G:G)-F368</f>
        <v>9000000</v>
      </c>
      <c r="I368" s="477">
        <f t="shared" si="20"/>
        <v>12000000</v>
      </c>
      <c r="K368" s="477">
        <v>13500000</v>
      </c>
      <c r="L368" s="477">
        <f t="shared" si="21"/>
        <v>4500000</v>
      </c>
      <c r="M368" s="544"/>
    </row>
    <row r="369" spans="1:13" s="477" customFormat="1" x14ac:dyDescent="0.25">
      <c r="A369" s="478">
        <v>354</v>
      </c>
      <c r="B369" s="486">
        <v>61501055360039</v>
      </c>
      <c r="C369" s="487" t="s">
        <v>1964</v>
      </c>
      <c r="D369" s="477">
        <v>15000000</v>
      </c>
      <c r="E369" s="477">
        <v>0</v>
      </c>
      <c r="F369" s="477">
        <f t="shared" si="19"/>
        <v>15000000</v>
      </c>
      <c r="G369" s="476">
        <f>SUMIF('Inc base'!C:C,'BR 3'!B369,'Inc base'!G:G)-F369</f>
        <v>0</v>
      </c>
      <c r="I369" s="477">
        <f t="shared" si="20"/>
        <v>0</v>
      </c>
      <c r="K369" s="477">
        <v>15000000</v>
      </c>
      <c r="L369" s="477">
        <f t="shared" si="21"/>
        <v>15000000</v>
      </c>
      <c r="M369" s="544"/>
    </row>
    <row r="370" spans="1:13" s="477" customFormat="1" x14ac:dyDescent="0.25">
      <c r="A370" s="478">
        <v>355</v>
      </c>
      <c r="B370" s="486">
        <v>60105015300027</v>
      </c>
      <c r="C370" s="487" t="s">
        <v>1967</v>
      </c>
      <c r="D370" s="477">
        <v>18000000</v>
      </c>
      <c r="E370" s="477">
        <v>12000000</v>
      </c>
      <c r="F370" s="477">
        <f t="shared" si="19"/>
        <v>30000000</v>
      </c>
      <c r="G370" s="476">
        <f>SUMIF('Inc base'!C:C,'BR 3'!B370,'Inc base'!G:G)-F370</f>
        <v>12000000</v>
      </c>
      <c r="I370" s="477">
        <f t="shared" si="20"/>
        <v>12000000</v>
      </c>
      <c r="K370" s="477">
        <v>18000000</v>
      </c>
      <c r="L370" s="477">
        <f t="shared" si="21"/>
        <v>6000000</v>
      </c>
      <c r="M370" s="544"/>
    </row>
    <row r="371" spans="1:13" s="477" customFormat="1" x14ac:dyDescent="0.25">
      <c r="A371" s="478">
        <v>356</v>
      </c>
      <c r="B371" s="486">
        <v>60203055270028</v>
      </c>
      <c r="C371" s="487" t="s">
        <v>3862</v>
      </c>
      <c r="D371" s="477">
        <v>0</v>
      </c>
      <c r="E371" s="477">
        <v>0</v>
      </c>
      <c r="F371" s="477">
        <f t="shared" si="19"/>
        <v>0</v>
      </c>
      <c r="G371" s="476">
        <f>SUMIF('Inc base'!C:C,'BR 3'!B371,'Inc base'!G:G)-F371</f>
        <v>0</v>
      </c>
      <c r="I371" s="477">
        <f t="shared" si="20"/>
        <v>0</v>
      </c>
      <c r="K371" s="477">
        <v>0</v>
      </c>
      <c r="L371" s="477">
        <f t="shared" si="21"/>
        <v>0</v>
      </c>
      <c r="M371" s="544"/>
    </row>
    <row r="372" spans="1:13" s="477" customFormat="1" x14ac:dyDescent="0.25">
      <c r="A372" s="478">
        <v>357</v>
      </c>
      <c r="B372" s="486">
        <v>62602045380019</v>
      </c>
      <c r="C372" s="487" t="s">
        <v>1971</v>
      </c>
      <c r="D372" s="477">
        <v>15000000</v>
      </c>
      <c r="E372" s="477">
        <v>12000000</v>
      </c>
      <c r="F372" s="477">
        <f t="shared" si="19"/>
        <v>27000000</v>
      </c>
      <c r="G372" s="476">
        <f>SUMIF('Inc base'!C:C,'BR 3'!B372,'Inc base'!G:G)-F372</f>
        <v>10500000</v>
      </c>
      <c r="I372" s="477">
        <f t="shared" si="20"/>
        <v>12000000</v>
      </c>
      <c r="K372" s="477">
        <v>15000000</v>
      </c>
      <c r="L372" s="477">
        <f t="shared" si="21"/>
        <v>4500000</v>
      </c>
      <c r="M372" s="544"/>
    </row>
    <row r="373" spans="1:13" s="477" customFormat="1" x14ac:dyDescent="0.25">
      <c r="A373" s="478">
        <v>358</v>
      </c>
      <c r="B373" s="486">
        <v>41311881140031</v>
      </c>
      <c r="C373" s="487" t="s">
        <v>1973</v>
      </c>
      <c r="D373" s="477">
        <v>18000000</v>
      </c>
      <c r="E373" s="477">
        <v>12000000</v>
      </c>
      <c r="F373" s="477">
        <f t="shared" si="19"/>
        <v>30000000</v>
      </c>
      <c r="G373" s="476">
        <f>SUMIF('Inc base'!C:C,'BR 3'!B373,'Inc base'!G:G)-F373</f>
        <v>10000500</v>
      </c>
      <c r="I373" s="477">
        <f t="shared" si="20"/>
        <v>12000000</v>
      </c>
      <c r="K373" s="477">
        <v>18000000</v>
      </c>
      <c r="L373" s="477">
        <f t="shared" si="21"/>
        <v>7999500</v>
      </c>
      <c r="M373" s="544"/>
    </row>
    <row r="374" spans="1:13" s="477" customFormat="1" x14ac:dyDescent="0.25">
      <c r="A374" s="478">
        <v>359</v>
      </c>
      <c r="B374" s="486">
        <v>43012831110017</v>
      </c>
      <c r="C374" s="487" t="s">
        <v>1974</v>
      </c>
      <c r="D374" s="477">
        <v>15000000</v>
      </c>
      <c r="E374" s="477">
        <v>15000000</v>
      </c>
      <c r="F374" s="477">
        <f t="shared" si="19"/>
        <v>30000000</v>
      </c>
      <c r="G374" s="476">
        <f>SUMIF('Inc base'!C:C,'BR 3'!B374,'Inc base'!G:G)-F374</f>
        <v>-5000000</v>
      </c>
      <c r="I374" s="477">
        <f t="shared" si="20"/>
        <v>15000000</v>
      </c>
      <c r="K374" s="477">
        <v>7500000</v>
      </c>
      <c r="L374" s="477">
        <f t="shared" si="21"/>
        <v>12500000</v>
      </c>
      <c r="M374" s="544"/>
    </row>
    <row r="375" spans="1:13" s="477" customFormat="1" x14ac:dyDescent="0.25">
      <c r="A375" s="478">
        <v>360</v>
      </c>
      <c r="B375" s="486">
        <v>32704861110083</v>
      </c>
      <c r="C375" s="487" t="s">
        <v>1975</v>
      </c>
      <c r="D375" s="477">
        <v>18000000</v>
      </c>
      <c r="E375" s="477">
        <v>0</v>
      </c>
      <c r="F375" s="477">
        <f t="shared" si="19"/>
        <v>18000000</v>
      </c>
      <c r="G375" s="476">
        <f>SUMIF('Inc base'!C:C,'BR 3'!B375,'Inc base'!G:G)-F375</f>
        <v>0</v>
      </c>
      <c r="I375" s="477">
        <f t="shared" si="20"/>
        <v>0</v>
      </c>
      <c r="K375" s="477">
        <v>18000000</v>
      </c>
      <c r="L375" s="477">
        <f t="shared" si="21"/>
        <v>18000000</v>
      </c>
      <c r="M375" s="544"/>
    </row>
    <row r="376" spans="1:13" s="477" customFormat="1" x14ac:dyDescent="0.25">
      <c r="A376" s="478">
        <v>361</v>
      </c>
      <c r="B376" s="486">
        <v>31010911120012</v>
      </c>
      <c r="C376" s="487" t="s">
        <v>3863</v>
      </c>
      <c r="D376" s="477">
        <v>0</v>
      </c>
      <c r="E376" s="477">
        <v>0</v>
      </c>
      <c r="F376" s="477">
        <f t="shared" si="19"/>
        <v>0</v>
      </c>
      <c r="G376" s="476">
        <f>SUMIF('Inc base'!C:C,'BR 3'!B376,'Inc base'!G:G)-F376</f>
        <v>0</v>
      </c>
      <c r="I376" s="477">
        <f t="shared" si="20"/>
        <v>0</v>
      </c>
      <c r="K376" s="477">
        <v>0</v>
      </c>
      <c r="L376" s="477">
        <f t="shared" si="21"/>
        <v>0</v>
      </c>
      <c r="M376" s="544"/>
    </row>
    <row r="377" spans="1:13" s="477" customFormat="1" x14ac:dyDescent="0.25">
      <c r="A377" s="478">
        <v>362</v>
      </c>
      <c r="B377" s="486">
        <v>61105035780024</v>
      </c>
      <c r="C377" s="487" t="s">
        <v>1979</v>
      </c>
      <c r="D377" s="477">
        <v>15000000</v>
      </c>
      <c r="E377" s="477">
        <v>15000000</v>
      </c>
      <c r="F377" s="477">
        <f t="shared" si="19"/>
        <v>30000000</v>
      </c>
      <c r="G377" s="476">
        <f>SUMIF('Inc base'!C:C,'BR 3'!B377,'Inc base'!G:G)-F377</f>
        <v>0</v>
      </c>
      <c r="I377" s="477">
        <f t="shared" si="20"/>
        <v>15000000</v>
      </c>
      <c r="K377" s="477">
        <v>15000000</v>
      </c>
      <c r="L377" s="477">
        <f t="shared" si="21"/>
        <v>15000000</v>
      </c>
      <c r="M377" s="544"/>
    </row>
    <row r="378" spans="1:13" s="477" customFormat="1" x14ac:dyDescent="0.25">
      <c r="A378" s="478">
        <v>363</v>
      </c>
      <c r="B378" s="486">
        <v>41910901140039</v>
      </c>
      <c r="C378" s="487" t="s">
        <v>1980</v>
      </c>
      <c r="D378" s="477">
        <v>15000000</v>
      </c>
      <c r="E378" s="477">
        <v>15000000</v>
      </c>
      <c r="F378" s="477">
        <f t="shared" si="19"/>
        <v>30000000</v>
      </c>
      <c r="G378" s="476">
        <f>SUMIF('Inc base'!C:C,'BR 3'!B378,'Inc base'!G:G)-F378</f>
        <v>5000000</v>
      </c>
      <c r="I378" s="477">
        <f t="shared" si="20"/>
        <v>15000000</v>
      </c>
      <c r="K378" s="477">
        <v>15000000</v>
      </c>
      <c r="L378" s="477">
        <f t="shared" si="21"/>
        <v>10000000</v>
      </c>
      <c r="M378" s="544"/>
    </row>
    <row r="379" spans="1:13" s="477" customFormat="1" x14ac:dyDescent="0.25">
      <c r="A379" s="478">
        <v>364</v>
      </c>
      <c r="B379" s="486">
        <v>60510045310069</v>
      </c>
      <c r="C379" s="487" t="s">
        <v>1983</v>
      </c>
      <c r="D379" s="477">
        <v>15000000</v>
      </c>
      <c r="E379" s="477">
        <v>12000000</v>
      </c>
      <c r="F379" s="477">
        <f t="shared" si="19"/>
        <v>27000000</v>
      </c>
      <c r="G379" s="476">
        <f>SUMIF('Inc base'!C:C,'BR 3'!B379,'Inc base'!G:G)-F379</f>
        <v>10000000</v>
      </c>
      <c r="I379" s="477">
        <f t="shared" si="20"/>
        <v>12000000</v>
      </c>
      <c r="K379" s="477">
        <v>15000000</v>
      </c>
      <c r="L379" s="477">
        <f t="shared" si="21"/>
        <v>5000000</v>
      </c>
      <c r="M379" s="544"/>
    </row>
    <row r="380" spans="1:13" s="477" customFormat="1" x14ac:dyDescent="0.25">
      <c r="A380" s="478">
        <v>365</v>
      </c>
      <c r="B380" s="486">
        <v>62110045300040</v>
      </c>
      <c r="C380" s="487" t="s">
        <v>1984</v>
      </c>
      <c r="D380" s="477">
        <v>15000000</v>
      </c>
      <c r="E380" s="477">
        <v>0</v>
      </c>
      <c r="F380" s="477">
        <f t="shared" si="19"/>
        <v>15000000</v>
      </c>
      <c r="G380" s="476">
        <f>SUMIF('Inc base'!C:C,'BR 3'!B380,'Inc base'!G:G)-F380</f>
        <v>-7500000</v>
      </c>
      <c r="I380" s="477">
        <f t="shared" si="20"/>
        <v>0</v>
      </c>
      <c r="K380" s="477">
        <v>7500000</v>
      </c>
      <c r="L380" s="477">
        <f t="shared" si="21"/>
        <v>15000000</v>
      </c>
      <c r="M380" s="544"/>
    </row>
    <row r="381" spans="1:13" s="477" customFormat="1" x14ac:dyDescent="0.25">
      <c r="A381" s="478">
        <v>366</v>
      </c>
      <c r="B381" s="486">
        <v>60807045300014</v>
      </c>
      <c r="C381" s="487" t="s">
        <v>1986</v>
      </c>
      <c r="D381" s="477">
        <v>15000000</v>
      </c>
      <c r="E381" s="477">
        <v>15000000</v>
      </c>
      <c r="F381" s="477">
        <f t="shared" si="19"/>
        <v>30000000</v>
      </c>
      <c r="G381" s="476">
        <f>SUMIF('Inc base'!C:C,'BR 3'!B381,'Inc base'!G:G)-F381</f>
        <v>15000000</v>
      </c>
      <c r="I381" s="477">
        <f t="shared" si="20"/>
        <v>15000000</v>
      </c>
      <c r="K381" s="477">
        <v>15000000</v>
      </c>
      <c r="L381" s="477">
        <f t="shared" si="21"/>
        <v>0</v>
      </c>
      <c r="M381" s="544"/>
    </row>
    <row r="382" spans="1:13" s="477" customFormat="1" x14ac:dyDescent="0.25">
      <c r="A382" s="478">
        <v>367</v>
      </c>
      <c r="B382" s="486">
        <v>61402055300022</v>
      </c>
      <c r="C382" s="487" t="s">
        <v>1989</v>
      </c>
      <c r="D382" s="477">
        <v>15000000</v>
      </c>
      <c r="E382" s="477">
        <v>12000000</v>
      </c>
      <c r="F382" s="477">
        <f t="shared" si="19"/>
        <v>27000000</v>
      </c>
      <c r="G382" s="476">
        <f>SUMIF('Inc base'!C:C,'BR 3'!B382,'Inc base'!G:G)-F382</f>
        <v>6000000</v>
      </c>
      <c r="I382" s="477">
        <f t="shared" si="20"/>
        <v>12000000</v>
      </c>
      <c r="K382" s="477">
        <v>15000000</v>
      </c>
      <c r="L382" s="477">
        <f t="shared" si="21"/>
        <v>9000000</v>
      </c>
      <c r="M382" s="544"/>
    </row>
    <row r="383" spans="1:13" s="477" customFormat="1" x14ac:dyDescent="0.25">
      <c r="A383" s="478">
        <v>368</v>
      </c>
      <c r="B383" s="486">
        <v>63004045310082</v>
      </c>
      <c r="C383" s="487" t="s">
        <v>3864</v>
      </c>
      <c r="D383" s="477">
        <v>0</v>
      </c>
      <c r="E383" s="477">
        <v>0</v>
      </c>
      <c r="F383" s="477">
        <f t="shared" si="19"/>
        <v>0</v>
      </c>
      <c r="G383" s="476">
        <f>SUMIF('Inc base'!C:C,'BR 3'!B383,'Inc base'!G:G)-F383</f>
        <v>0</v>
      </c>
      <c r="I383" s="477">
        <f t="shared" si="20"/>
        <v>0</v>
      </c>
      <c r="K383" s="477">
        <v>0</v>
      </c>
      <c r="L383" s="477">
        <f t="shared" si="21"/>
        <v>0</v>
      </c>
      <c r="M383" s="544"/>
    </row>
    <row r="384" spans="1:13" s="477" customFormat="1" x14ac:dyDescent="0.25">
      <c r="A384" s="478">
        <v>369</v>
      </c>
      <c r="B384" s="486">
        <v>30604901100026</v>
      </c>
      <c r="C384" s="487" t="s">
        <v>1990</v>
      </c>
      <c r="D384" s="477">
        <v>18000000</v>
      </c>
      <c r="E384" s="477">
        <v>12000000</v>
      </c>
      <c r="F384" s="477">
        <f t="shared" si="19"/>
        <v>30000000</v>
      </c>
      <c r="G384" s="476">
        <f>SUMIF('Inc base'!C:C,'BR 3'!B384,'Inc base'!G:G)-F384</f>
        <v>12000000</v>
      </c>
      <c r="I384" s="477">
        <f t="shared" si="20"/>
        <v>12000000</v>
      </c>
      <c r="K384" s="477">
        <v>18000000</v>
      </c>
      <c r="L384" s="477">
        <f t="shared" si="21"/>
        <v>6000000</v>
      </c>
      <c r="M384" s="544"/>
    </row>
    <row r="385" spans="1:13" s="477" customFormat="1" x14ac:dyDescent="0.25">
      <c r="A385" s="478">
        <v>370</v>
      </c>
      <c r="B385" s="486">
        <v>62603045350011</v>
      </c>
      <c r="C385" s="487" t="s">
        <v>1991</v>
      </c>
      <c r="D385" s="477">
        <v>15000000</v>
      </c>
      <c r="E385" s="477">
        <v>0</v>
      </c>
      <c r="F385" s="477">
        <f t="shared" si="19"/>
        <v>15000000</v>
      </c>
      <c r="G385" s="476">
        <f>SUMIF('Inc base'!C:C,'BR 3'!B385,'Inc base'!G:G)-F385</f>
        <v>0</v>
      </c>
      <c r="I385" s="477">
        <f t="shared" si="20"/>
        <v>0</v>
      </c>
      <c r="K385" s="477">
        <v>15000000</v>
      </c>
      <c r="L385" s="477">
        <f t="shared" si="21"/>
        <v>15000000</v>
      </c>
      <c r="M385" s="544"/>
    </row>
    <row r="386" spans="1:13" s="477" customFormat="1" x14ac:dyDescent="0.25">
      <c r="A386" s="478">
        <v>371</v>
      </c>
      <c r="B386" s="486">
        <v>60906035350065</v>
      </c>
      <c r="C386" s="487" t="s">
        <v>1996</v>
      </c>
      <c r="D386" s="477">
        <v>15000000</v>
      </c>
      <c r="E386" s="477">
        <v>12000000</v>
      </c>
      <c r="F386" s="477">
        <f t="shared" si="19"/>
        <v>27000000</v>
      </c>
      <c r="G386" s="476">
        <f>SUMIF('Inc base'!C:C,'BR 3'!B386,'Inc base'!G:G)-F386</f>
        <v>-3600000</v>
      </c>
      <c r="I386" s="477">
        <f t="shared" si="20"/>
        <v>12000000</v>
      </c>
      <c r="K386" s="477">
        <v>11160000</v>
      </c>
      <c r="L386" s="477">
        <f t="shared" si="21"/>
        <v>14760000</v>
      </c>
      <c r="M386" s="544"/>
    </row>
    <row r="387" spans="1:13" s="477" customFormat="1" x14ac:dyDescent="0.25">
      <c r="A387" s="478">
        <v>372</v>
      </c>
      <c r="B387" s="486">
        <v>40512775350029</v>
      </c>
      <c r="C387" s="487" t="s">
        <v>1998</v>
      </c>
      <c r="D387" s="477">
        <v>15000000</v>
      </c>
      <c r="E387" s="477">
        <v>15000000</v>
      </c>
      <c r="F387" s="477">
        <f t="shared" si="19"/>
        <v>30000000</v>
      </c>
      <c r="G387" s="476">
        <f>SUMIF('Inc base'!C:C,'BR 3'!B387,'Inc base'!G:G)-F387</f>
        <v>0</v>
      </c>
      <c r="I387" s="477">
        <f t="shared" si="20"/>
        <v>15000000</v>
      </c>
      <c r="K387" s="477">
        <v>15000000</v>
      </c>
      <c r="L387" s="477">
        <f t="shared" si="21"/>
        <v>15000000</v>
      </c>
      <c r="M387" s="544"/>
    </row>
    <row r="388" spans="1:13" s="477" customFormat="1" x14ac:dyDescent="0.25">
      <c r="A388" s="478">
        <v>373</v>
      </c>
      <c r="B388" s="486">
        <v>60809045260073</v>
      </c>
      <c r="C388" s="487" t="s">
        <v>3865</v>
      </c>
      <c r="D388" s="477">
        <v>0</v>
      </c>
      <c r="E388" s="477">
        <v>0</v>
      </c>
      <c r="F388" s="477">
        <f t="shared" si="19"/>
        <v>0</v>
      </c>
      <c r="G388" s="476">
        <f>SUMIF('Inc base'!C:C,'BR 3'!B388,'Inc base'!G:G)-F388</f>
        <v>0</v>
      </c>
      <c r="I388" s="477">
        <f t="shared" si="20"/>
        <v>0</v>
      </c>
      <c r="K388" s="477">
        <v>0</v>
      </c>
      <c r="L388" s="477">
        <f t="shared" si="21"/>
        <v>0</v>
      </c>
      <c r="M388" s="544"/>
    </row>
    <row r="389" spans="1:13" s="477" customFormat="1" x14ac:dyDescent="0.25">
      <c r="A389" s="478">
        <v>374</v>
      </c>
      <c r="B389" s="486">
        <v>61006055310034</v>
      </c>
      <c r="C389" s="487" t="s">
        <v>3866</v>
      </c>
      <c r="D389" s="477">
        <v>0</v>
      </c>
      <c r="E389" s="477">
        <v>0</v>
      </c>
      <c r="F389" s="477">
        <f t="shared" si="19"/>
        <v>0</v>
      </c>
      <c r="G389" s="476">
        <f>SUMIF('Inc base'!C:C,'BR 3'!B389,'Inc base'!G:G)-F389</f>
        <v>0</v>
      </c>
      <c r="I389" s="477">
        <f t="shared" si="20"/>
        <v>0</v>
      </c>
      <c r="K389" s="477">
        <v>0</v>
      </c>
      <c r="L389" s="477">
        <f t="shared" si="21"/>
        <v>0</v>
      </c>
      <c r="M389" s="544"/>
    </row>
    <row r="390" spans="1:13" s="477" customFormat="1" x14ac:dyDescent="0.25">
      <c r="A390" s="478">
        <v>375</v>
      </c>
      <c r="B390" s="486">
        <v>42001905260012</v>
      </c>
      <c r="C390" s="487" t="s">
        <v>3867</v>
      </c>
      <c r="D390" s="477">
        <v>0</v>
      </c>
      <c r="E390" s="477">
        <v>0</v>
      </c>
      <c r="F390" s="477">
        <f t="shared" si="19"/>
        <v>0</v>
      </c>
      <c r="G390" s="476">
        <f>SUMIF('Inc base'!C:C,'BR 3'!B390,'Inc base'!G:G)-F390</f>
        <v>0</v>
      </c>
      <c r="I390" s="477">
        <f t="shared" si="20"/>
        <v>0</v>
      </c>
      <c r="K390" s="477">
        <v>0</v>
      </c>
      <c r="L390" s="477">
        <f t="shared" si="21"/>
        <v>0</v>
      </c>
      <c r="M390" s="544"/>
    </row>
    <row r="391" spans="1:13" s="477" customFormat="1" x14ac:dyDescent="0.25">
      <c r="A391" s="478">
        <v>376</v>
      </c>
      <c r="B391" s="486">
        <v>52601015270041</v>
      </c>
      <c r="C391" s="487" t="s">
        <v>2025</v>
      </c>
      <c r="D391" s="477">
        <v>18000000</v>
      </c>
      <c r="E391" s="477">
        <v>12000000</v>
      </c>
      <c r="F391" s="477">
        <f t="shared" si="19"/>
        <v>30000000</v>
      </c>
      <c r="G391" s="476">
        <f>SUMIF('Inc base'!C:C,'BR 3'!B391,'Inc base'!G:G)-F391</f>
        <v>12000000</v>
      </c>
      <c r="I391" s="477">
        <f t="shared" si="20"/>
        <v>12000000</v>
      </c>
      <c r="K391" s="477">
        <v>9000000</v>
      </c>
      <c r="L391" s="477">
        <f t="shared" si="21"/>
        <v>-3000000</v>
      </c>
      <c r="M391" s="544"/>
    </row>
    <row r="392" spans="1:13" s="477" customFormat="1" x14ac:dyDescent="0.25">
      <c r="A392" s="478">
        <v>377</v>
      </c>
      <c r="B392" s="486">
        <v>62710045280010</v>
      </c>
      <c r="C392" s="487" t="s">
        <v>2026</v>
      </c>
      <c r="D392" s="477">
        <v>15000000</v>
      </c>
      <c r="E392" s="477">
        <v>0</v>
      </c>
      <c r="F392" s="477">
        <f t="shared" si="19"/>
        <v>15000000</v>
      </c>
      <c r="G392" s="476">
        <f>SUMIF('Inc base'!C:C,'BR 3'!B392,'Inc base'!G:G)-F392</f>
        <v>0</v>
      </c>
      <c r="I392" s="477">
        <f t="shared" si="20"/>
        <v>0</v>
      </c>
      <c r="K392" s="477">
        <v>15000000</v>
      </c>
      <c r="L392" s="477">
        <f t="shared" si="21"/>
        <v>15000000</v>
      </c>
      <c r="M392" s="544"/>
    </row>
    <row r="393" spans="1:13" s="477" customFormat="1" x14ac:dyDescent="0.25">
      <c r="A393" s="478">
        <v>378</v>
      </c>
      <c r="B393" s="486">
        <v>61803055350024</v>
      </c>
      <c r="C393" s="487" t="s">
        <v>3868</v>
      </c>
      <c r="D393" s="477">
        <v>0</v>
      </c>
      <c r="E393" s="477">
        <v>0</v>
      </c>
      <c r="F393" s="477">
        <f t="shared" si="19"/>
        <v>0</v>
      </c>
      <c r="G393" s="476">
        <f>SUMIF('Inc base'!C:C,'BR 3'!B393,'Inc base'!G:G)-F393</f>
        <v>0</v>
      </c>
      <c r="I393" s="477">
        <f t="shared" si="20"/>
        <v>0</v>
      </c>
      <c r="K393" s="477">
        <v>0</v>
      </c>
      <c r="L393" s="477">
        <f t="shared" si="21"/>
        <v>0</v>
      </c>
      <c r="M393" s="544"/>
    </row>
    <row r="394" spans="1:13" s="477" customFormat="1" x14ac:dyDescent="0.25">
      <c r="A394" s="478">
        <v>379</v>
      </c>
      <c r="B394" s="486">
        <v>60703045310056</v>
      </c>
      <c r="C394" s="487" t="s">
        <v>3869</v>
      </c>
      <c r="D394" s="477">
        <v>0</v>
      </c>
      <c r="E394" s="477">
        <v>0</v>
      </c>
      <c r="F394" s="477">
        <f t="shared" si="19"/>
        <v>0</v>
      </c>
      <c r="G394" s="476">
        <f>SUMIF('Inc base'!C:C,'BR 3'!B394,'Inc base'!G:G)-F394</f>
        <v>0</v>
      </c>
      <c r="I394" s="477">
        <f t="shared" si="20"/>
        <v>0</v>
      </c>
      <c r="K394" s="477">
        <v>0</v>
      </c>
      <c r="L394" s="477">
        <f t="shared" si="21"/>
        <v>0</v>
      </c>
      <c r="M394" s="544"/>
    </row>
    <row r="395" spans="1:13" s="477" customFormat="1" x14ac:dyDescent="0.25">
      <c r="A395" s="478">
        <v>380</v>
      </c>
      <c r="B395" s="486">
        <v>63107055350018</v>
      </c>
      <c r="C395" s="487" t="s">
        <v>3870</v>
      </c>
      <c r="D395" s="477">
        <v>0</v>
      </c>
      <c r="E395" s="477">
        <v>0</v>
      </c>
      <c r="F395" s="477">
        <f t="shared" si="19"/>
        <v>0</v>
      </c>
      <c r="G395" s="476">
        <f>SUMIF('Inc base'!C:C,'BR 3'!B395,'Inc base'!G:G)-F395</f>
        <v>0</v>
      </c>
      <c r="I395" s="477">
        <f t="shared" si="20"/>
        <v>0</v>
      </c>
      <c r="K395" s="477">
        <v>0</v>
      </c>
      <c r="L395" s="477">
        <f t="shared" si="21"/>
        <v>0</v>
      </c>
      <c r="M395" s="544"/>
    </row>
    <row r="396" spans="1:13" s="477" customFormat="1" x14ac:dyDescent="0.25">
      <c r="A396" s="478">
        <v>381</v>
      </c>
      <c r="B396" s="486">
        <v>60807035300017</v>
      </c>
      <c r="C396" s="487" t="s">
        <v>3871</v>
      </c>
      <c r="D396" s="477">
        <v>0</v>
      </c>
      <c r="E396" s="477">
        <v>0</v>
      </c>
      <c r="F396" s="477">
        <f t="shared" si="19"/>
        <v>0</v>
      </c>
      <c r="G396" s="476">
        <f>SUMIF('Inc base'!C:C,'BR 3'!B396,'Inc base'!G:G)-F396</f>
        <v>0</v>
      </c>
      <c r="I396" s="477">
        <f t="shared" si="20"/>
        <v>0</v>
      </c>
      <c r="K396" s="477">
        <v>0</v>
      </c>
      <c r="L396" s="477">
        <f t="shared" si="21"/>
        <v>0</v>
      </c>
      <c r="M396" s="544"/>
    </row>
    <row r="397" spans="1:13" s="477" customFormat="1" x14ac:dyDescent="0.25">
      <c r="A397" s="478">
        <v>382</v>
      </c>
      <c r="B397" s="486">
        <v>62105045270022</v>
      </c>
      <c r="C397" s="487" t="s">
        <v>3872</v>
      </c>
      <c r="D397" s="477">
        <v>0</v>
      </c>
      <c r="E397" s="477">
        <v>0</v>
      </c>
      <c r="F397" s="477">
        <f t="shared" si="19"/>
        <v>0</v>
      </c>
      <c r="G397" s="476">
        <f>SUMIF('Inc base'!C:C,'BR 3'!B397,'Inc base'!G:G)-F397</f>
        <v>0</v>
      </c>
      <c r="I397" s="477">
        <f t="shared" si="20"/>
        <v>0</v>
      </c>
      <c r="K397" s="477">
        <v>0</v>
      </c>
      <c r="L397" s="477">
        <f t="shared" si="21"/>
        <v>0</v>
      </c>
      <c r="M397" s="544"/>
    </row>
    <row r="398" spans="1:13" s="477" customFormat="1" x14ac:dyDescent="0.25">
      <c r="A398" s="478">
        <v>383</v>
      </c>
      <c r="B398" s="486">
        <v>60803045350048</v>
      </c>
      <c r="C398" s="487" t="s">
        <v>180</v>
      </c>
      <c r="D398" s="477">
        <v>0</v>
      </c>
      <c r="E398" s="477">
        <v>0</v>
      </c>
      <c r="F398" s="477">
        <f t="shared" si="19"/>
        <v>0</v>
      </c>
      <c r="G398" s="476">
        <f>SUMIF('Inc base'!C:C,'BR 3'!B398,'Inc base'!G:G)-F398</f>
        <v>0</v>
      </c>
      <c r="I398" s="477">
        <f t="shared" si="20"/>
        <v>0</v>
      </c>
      <c r="K398" s="477">
        <v>0</v>
      </c>
      <c r="L398" s="477">
        <f t="shared" si="21"/>
        <v>0</v>
      </c>
      <c r="M398" s="544"/>
    </row>
    <row r="399" spans="1:13" s="477" customFormat="1" x14ac:dyDescent="0.25">
      <c r="A399" s="478">
        <v>384</v>
      </c>
      <c r="B399" s="486">
        <v>60510045780031</v>
      </c>
      <c r="C399" s="487" t="s">
        <v>2033</v>
      </c>
      <c r="D399" s="477">
        <v>15000000</v>
      </c>
      <c r="E399" s="477">
        <v>15000000</v>
      </c>
      <c r="F399" s="477">
        <f t="shared" si="19"/>
        <v>30000000</v>
      </c>
      <c r="G399" s="476">
        <f>SUMIF('Inc base'!C:C,'BR 3'!B399,'Inc base'!G:G)-F399</f>
        <v>5001024</v>
      </c>
      <c r="I399" s="477">
        <f t="shared" si="20"/>
        <v>15000000</v>
      </c>
      <c r="K399" s="477">
        <v>15000400</v>
      </c>
      <c r="L399" s="477">
        <f t="shared" si="21"/>
        <v>9999376</v>
      </c>
      <c r="M399" s="544"/>
    </row>
    <row r="400" spans="1:13" s="477" customFormat="1" x14ac:dyDescent="0.25">
      <c r="A400" s="478">
        <v>385</v>
      </c>
      <c r="B400" s="486">
        <v>60605055310027</v>
      </c>
      <c r="C400" s="487" t="s">
        <v>3873</v>
      </c>
      <c r="D400" s="477">
        <v>0</v>
      </c>
      <c r="E400" s="477">
        <v>0</v>
      </c>
      <c r="F400" s="477">
        <f t="shared" si="19"/>
        <v>0</v>
      </c>
      <c r="G400" s="476">
        <f>SUMIF('Inc base'!C:C,'BR 3'!B400,'Inc base'!G:G)-F400</f>
        <v>0</v>
      </c>
      <c r="I400" s="477">
        <f t="shared" si="20"/>
        <v>0</v>
      </c>
      <c r="K400" s="477">
        <v>0</v>
      </c>
      <c r="L400" s="477">
        <f t="shared" si="21"/>
        <v>0</v>
      </c>
      <c r="M400" s="544"/>
    </row>
    <row r="401" spans="1:13" s="477" customFormat="1" x14ac:dyDescent="0.25">
      <c r="A401" s="478">
        <v>386</v>
      </c>
      <c r="B401" s="486">
        <v>60408055370019</v>
      </c>
      <c r="C401" s="487" t="s">
        <v>2034</v>
      </c>
      <c r="D401" s="477">
        <v>18000000</v>
      </c>
      <c r="E401" s="477">
        <v>12000000</v>
      </c>
      <c r="F401" s="477">
        <f t="shared" si="19"/>
        <v>30000000</v>
      </c>
      <c r="G401" s="476">
        <f>SUMIF('Inc base'!C:C,'BR 3'!B401,'Inc base'!G:G)-F401</f>
        <v>12000000</v>
      </c>
      <c r="I401" s="477">
        <f t="shared" si="20"/>
        <v>12000000</v>
      </c>
      <c r="K401" s="477">
        <v>9000000</v>
      </c>
      <c r="L401" s="477">
        <f t="shared" si="21"/>
        <v>-3000000</v>
      </c>
      <c r="M401" s="544"/>
    </row>
    <row r="402" spans="1:13" s="477" customFormat="1" x14ac:dyDescent="0.25">
      <c r="A402" s="478">
        <v>387</v>
      </c>
      <c r="B402" s="486">
        <v>41012881050114</v>
      </c>
      <c r="C402" s="487" t="s">
        <v>2036</v>
      </c>
      <c r="D402" s="477">
        <v>18000000</v>
      </c>
      <c r="E402" s="477">
        <v>12000000</v>
      </c>
      <c r="F402" s="477">
        <f t="shared" si="19"/>
        <v>30000000</v>
      </c>
      <c r="G402" s="476">
        <f>SUMIF('Inc base'!C:C,'BR 3'!B402,'Inc base'!G:G)-F402</f>
        <v>12000000</v>
      </c>
      <c r="I402" s="477">
        <f t="shared" si="20"/>
        <v>12000000</v>
      </c>
      <c r="K402" s="477">
        <v>18000000</v>
      </c>
      <c r="L402" s="477">
        <f t="shared" si="21"/>
        <v>6000000</v>
      </c>
      <c r="M402" s="544"/>
    </row>
    <row r="403" spans="1:13" s="477" customFormat="1" x14ac:dyDescent="0.25">
      <c r="A403" s="478">
        <v>388</v>
      </c>
      <c r="B403" s="486">
        <v>53110045260023</v>
      </c>
      <c r="C403" s="487" t="s">
        <v>2038</v>
      </c>
      <c r="D403" s="477">
        <v>18000000</v>
      </c>
      <c r="E403" s="477">
        <v>12000000</v>
      </c>
      <c r="F403" s="477">
        <f t="shared" si="19"/>
        <v>30000000</v>
      </c>
      <c r="G403" s="476">
        <f>SUMIF('Inc base'!C:C,'BR 3'!B403,'Inc base'!G:G)-F403</f>
        <v>9478000</v>
      </c>
      <c r="I403" s="477">
        <f t="shared" si="20"/>
        <v>12000000</v>
      </c>
      <c r="K403" s="477">
        <v>14400000</v>
      </c>
      <c r="L403" s="477">
        <f t="shared" si="21"/>
        <v>4922000</v>
      </c>
      <c r="M403" s="544"/>
    </row>
    <row r="404" spans="1:13" s="477" customFormat="1" x14ac:dyDescent="0.25">
      <c r="A404" s="478">
        <v>389</v>
      </c>
      <c r="B404" s="486">
        <v>42807941000135</v>
      </c>
      <c r="C404" s="487" t="s">
        <v>2039</v>
      </c>
      <c r="D404" s="477">
        <v>18000000</v>
      </c>
      <c r="E404" s="477">
        <v>12000000</v>
      </c>
      <c r="F404" s="477">
        <f t="shared" si="19"/>
        <v>30000000</v>
      </c>
      <c r="G404" s="476">
        <f>SUMIF('Inc base'!C:C,'BR 3'!B404,'Inc base'!G:G)-F404</f>
        <v>9000000</v>
      </c>
      <c r="I404" s="477">
        <f t="shared" si="20"/>
        <v>12000000</v>
      </c>
      <c r="K404" s="477">
        <v>9000000</v>
      </c>
      <c r="L404" s="477">
        <f t="shared" si="21"/>
        <v>0</v>
      </c>
      <c r="M404" s="544"/>
    </row>
    <row r="405" spans="1:13" s="477" customFormat="1" x14ac:dyDescent="0.25">
      <c r="A405" s="478">
        <v>390</v>
      </c>
      <c r="B405" s="486">
        <v>61110045300016</v>
      </c>
      <c r="C405" s="487" t="s">
        <v>2042</v>
      </c>
      <c r="D405" s="477">
        <v>15000000</v>
      </c>
      <c r="E405" s="477">
        <v>15000000</v>
      </c>
      <c r="F405" s="477">
        <f t="shared" ref="F405:F468" si="22">SUM(D405:E405)</f>
        <v>30000000</v>
      </c>
      <c r="G405" s="476">
        <f>SUMIF('Inc base'!C:C,'BR 3'!B405,'Inc base'!G:G)-F405</f>
        <v>15000000</v>
      </c>
      <c r="I405" s="477">
        <f t="shared" ref="I405:I468" si="23">F405-D405</f>
        <v>15000000</v>
      </c>
      <c r="K405" s="477">
        <v>15000000</v>
      </c>
      <c r="L405" s="477">
        <f t="shared" si="21"/>
        <v>0</v>
      </c>
      <c r="M405" s="544"/>
    </row>
    <row r="406" spans="1:13" s="477" customFormat="1" x14ac:dyDescent="0.25">
      <c r="A406" s="478">
        <v>391</v>
      </c>
      <c r="B406" s="486">
        <v>60804055270010</v>
      </c>
      <c r="C406" s="487" t="s">
        <v>2043</v>
      </c>
      <c r="D406" s="477">
        <v>15000000</v>
      </c>
      <c r="E406" s="477">
        <v>15000000</v>
      </c>
      <c r="F406" s="477">
        <f t="shared" si="22"/>
        <v>30000000</v>
      </c>
      <c r="G406" s="476">
        <f>SUMIF('Inc base'!C:C,'BR 3'!B406,'Inc base'!G:G)-F406</f>
        <v>11503000</v>
      </c>
      <c r="I406" s="477">
        <f t="shared" si="23"/>
        <v>15000000</v>
      </c>
      <c r="K406" s="477">
        <v>15000000</v>
      </c>
      <c r="L406" s="477">
        <f t="shared" si="21"/>
        <v>3497000</v>
      </c>
      <c r="M406" s="544"/>
    </row>
    <row r="407" spans="1:13" s="477" customFormat="1" x14ac:dyDescent="0.25">
      <c r="A407" s="478">
        <v>392</v>
      </c>
      <c r="B407" s="486">
        <v>63009045300028</v>
      </c>
      <c r="C407" s="487" t="s">
        <v>3874</v>
      </c>
      <c r="D407" s="477">
        <v>0</v>
      </c>
      <c r="E407" s="477">
        <v>0</v>
      </c>
      <c r="F407" s="477">
        <f t="shared" si="22"/>
        <v>0</v>
      </c>
      <c r="G407" s="476">
        <f>SUMIF('Inc base'!C:C,'BR 3'!B407,'Inc base'!G:G)-F407</f>
        <v>0</v>
      </c>
      <c r="I407" s="477">
        <f t="shared" si="23"/>
        <v>0</v>
      </c>
      <c r="K407" s="477">
        <v>0</v>
      </c>
      <c r="L407" s="477">
        <f t="shared" si="21"/>
        <v>0</v>
      </c>
      <c r="M407" s="544"/>
    </row>
    <row r="408" spans="1:13" s="477" customFormat="1" x14ac:dyDescent="0.25">
      <c r="A408" s="478">
        <v>393</v>
      </c>
      <c r="B408" s="486">
        <v>61901055360033</v>
      </c>
      <c r="C408" s="487" t="s">
        <v>2048</v>
      </c>
      <c r="D408" s="477">
        <v>15000000</v>
      </c>
      <c r="E408" s="477">
        <v>15000000</v>
      </c>
      <c r="F408" s="477">
        <f t="shared" si="22"/>
        <v>30000000</v>
      </c>
      <c r="G408" s="476">
        <f>SUMIF('Inc base'!C:C,'BR 3'!B408,'Inc base'!G:G)-F408</f>
        <v>16038000</v>
      </c>
      <c r="I408" s="477">
        <f t="shared" si="23"/>
        <v>15000000</v>
      </c>
      <c r="K408" s="477">
        <v>15150000</v>
      </c>
      <c r="L408" s="477">
        <f t="shared" si="21"/>
        <v>-888000</v>
      </c>
      <c r="M408" s="544"/>
    </row>
    <row r="409" spans="1:13" s="477" customFormat="1" x14ac:dyDescent="0.25">
      <c r="A409" s="478">
        <v>394</v>
      </c>
      <c r="B409" s="486">
        <v>60402015350033</v>
      </c>
      <c r="C409" s="487" t="s">
        <v>2050</v>
      </c>
      <c r="D409" s="477">
        <v>15000000</v>
      </c>
      <c r="E409" s="477">
        <v>15000000</v>
      </c>
      <c r="F409" s="477">
        <f t="shared" si="22"/>
        <v>30000000</v>
      </c>
      <c r="G409" s="476">
        <f>SUMIF('Inc base'!C:C,'BR 3'!B409,'Inc base'!G:G)-F409</f>
        <v>10000000</v>
      </c>
      <c r="I409" s="477">
        <f t="shared" si="23"/>
        <v>15000000</v>
      </c>
      <c r="K409" s="477">
        <v>19000000</v>
      </c>
      <c r="L409" s="477">
        <f t="shared" si="21"/>
        <v>9000000</v>
      </c>
      <c r="M409" s="544"/>
    </row>
    <row r="410" spans="1:13" s="477" customFormat="1" x14ac:dyDescent="0.25">
      <c r="A410" s="478">
        <v>395</v>
      </c>
      <c r="B410" s="486">
        <v>60206045310012</v>
      </c>
      <c r="C410" s="487" t="s">
        <v>3875</v>
      </c>
      <c r="D410" s="477">
        <v>0</v>
      </c>
      <c r="E410" s="477">
        <v>0</v>
      </c>
      <c r="F410" s="477">
        <f t="shared" si="22"/>
        <v>0</v>
      </c>
      <c r="G410" s="476">
        <f>SUMIF('Inc base'!C:C,'BR 3'!B410,'Inc base'!G:G)-F410</f>
        <v>0</v>
      </c>
      <c r="I410" s="477">
        <f t="shared" si="23"/>
        <v>0</v>
      </c>
      <c r="K410" s="477">
        <v>0</v>
      </c>
      <c r="L410" s="477">
        <f t="shared" si="21"/>
        <v>0</v>
      </c>
      <c r="M410" s="544"/>
    </row>
    <row r="411" spans="1:13" s="477" customFormat="1" x14ac:dyDescent="0.25">
      <c r="A411" s="478">
        <v>396</v>
      </c>
      <c r="B411" s="486">
        <v>33112965280015</v>
      </c>
      <c r="C411" s="487" t="s">
        <v>2052</v>
      </c>
      <c r="D411" s="477">
        <v>18000000</v>
      </c>
      <c r="E411" s="477">
        <v>12000000</v>
      </c>
      <c r="F411" s="477">
        <f t="shared" si="22"/>
        <v>30000000</v>
      </c>
      <c r="G411" s="476">
        <f>SUMIF('Inc base'!C:C,'BR 3'!B411,'Inc base'!G:G)-F411</f>
        <v>6000000</v>
      </c>
      <c r="I411" s="477">
        <f t="shared" si="23"/>
        <v>12000000</v>
      </c>
      <c r="K411" s="477">
        <v>10000000</v>
      </c>
      <c r="L411" s="477">
        <f t="shared" si="21"/>
        <v>4000000</v>
      </c>
      <c r="M411" s="544"/>
    </row>
    <row r="412" spans="1:13" s="477" customFormat="1" x14ac:dyDescent="0.25">
      <c r="A412" s="478">
        <v>397</v>
      </c>
      <c r="B412" s="486">
        <v>51005045350035</v>
      </c>
      <c r="C412" s="487" t="s">
        <v>2053</v>
      </c>
      <c r="D412" s="477">
        <v>15000000</v>
      </c>
      <c r="E412" s="477">
        <v>15000000</v>
      </c>
      <c r="F412" s="477">
        <f t="shared" si="22"/>
        <v>30000000</v>
      </c>
      <c r="G412" s="476">
        <f>SUMIF('Inc base'!C:C,'BR 3'!B412,'Inc base'!G:G)-F412</f>
        <v>12000000</v>
      </c>
      <c r="I412" s="477">
        <f t="shared" si="23"/>
        <v>15000000</v>
      </c>
      <c r="K412" s="477">
        <v>15000000</v>
      </c>
      <c r="L412" s="477">
        <f t="shared" si="21"/>
        <v>3000000</v>
      </c>
      <c r="M412" s="544"/>
    </row>
    <row r="413" spans="1:13" s="477" customFormat="1" x14ac:dyDescent="0.25">
      <c r="A413" s="478">
        <v>398</v>
      </c>
      <c r="B413" s="486">
        <v>41508915290013</v>
      </c>
      <c r="C413" s="487" t="s">
        <v>2413</v>
      </c>
      <c r="D413" s="477">
        <v>0</v>
      </c>
      <c r="E413" s="477">
        <v>0</v>
      </c>
      <c r="F413" s="477">
        <f t="shared" si="22"/>
        <v>0</v>
      </c>
      <c r="G413" s="476">
        <f>SUMIF('Inc base'!C:C,'BR 3'!B413,'Inc base'!G:G)-F413</f>
        <v>33000000</v>
      </c>
      <c r="I413" s="477">
        <f t="shared" si="23"/>
        <v>0</v>
      </c>
      <c r="K413" s="477">
        <v>0</v>
      </c>
      <c r="L413" s="477">
        <f t="shared" si="21"/>
        <v>-33000000</v>
      </c>
      <c r="M413" s="544"/>
    </row>
    <row r="414" spans="1:13" s="477" customFormat="1" x14ac:dyDescent="0.25">
      <c r="A414" s="478">
        <v>399</v>
      </c>
      <c r="B414" s="486">
        <v>62811025280010</v>
      </c>
      <c r="C414" s="487" t="s">
        <v>3876</v>
      </c>
      <c r="D414" s="477">
        <v>0</v>
      </c>
      <c r="E414" s="477">
        <v>0</v>
      </c>
      <c r="F414" s="477">
        <f t="shared" si="22"/>
        <v>0</v>
      </c>
      <c r="G414" s="476">
        <f>SUMIF('Inc base'!C:C,'BR 3'!B414,'Inc base'!G:G)-F414</f>
        <v>0</v>
      </c>
      <c r="I414" s="477">
        <f t="shared" si="23"/>
        <v>0</v>
      </c>
      <c r="K414" s="477">
        <v>0</v>
      </c>
      <c r="L414" s="477">
        <f t="shared" si="21"/>
        <v>0</v>
      </c>
      <c r="M414" s="544"/>
    </row>
    <row r="415" spans="1:13" s="477" customFormat="1" x14ac:dyDescent="0.25">
      <c r="A415" s="478">
        <v>400</v>
      </c>
      <c r="B415" s="486">
        <v>61808045260042</v>
      </c>
      <c r="C415" s="487" t="s">
        <v>2058</v>
      </c>
      <c r="D415" s="477">
        <v>30000000</v>
      </c>
      <c r="E415" s="477">
        <v>15000000</v>
      </c>
      <c r="F415" s="477">
        <f t="shared" si="22"/>
        <v>45000000</v>
      </c>
      <c r="G415" s="476">
        <f>SUMIF('Inc base'!C:C,'BR 3'!B415,'Inc base'!G:G)-F415</f>
        <v>12000000</v>
      </c>
      <c r="I415" s="477">
        <f t="shared" si="23"/>
        <v>15000000</v>
      </c>
      <c r="K415" s="477">
        <v>30000000</v>
      </c>
      <c r="L415" s="477">
        <f t="shared" si="21"/>
        <v>18000000</v>
      </c>
      <c r="M415" s="544"/>
    </row>
    <row r="416" spans="1:13" s="477" customFormat="1" x14ac:dyDescent="0.25">
      <c r="A416" s="478">
        <v>401</v>
      </c>
      <c r="B416" s="486">
        <v>61209026280028</v>
      </c>
      <c r="C416" s="487" t="s">
        <v>2059</v>
      </c>
      <c r="D416" s="477">
        <v>15000000</v>
      </c>
      <c r="E416" s="477">
        <v>0</v>
      </c>
      <c r="F416" s="477">
        <f t="shared" si="22"/>
        <v>15000000</v>
      </c>
      <c r="G416" s="476">
        <f>SUMIF('Inc base'!C:C,'BR 3'!B416,'Inc base'!G:G)-F416</f>
        <v>0</v>
      </c>
      <c r="I416" s="477">
        <f t="shared" si="23"/>
        <v>0</v>
      </c>
      <c r="K416" s="477">
        <v>15000000</v>
      </c>
      <c r="L416" s="477">
        <f t="shared" si="21"/>
        <v>15000000</v>
      </c>
      <c r="M416" s="544"/>
    </row>
    <row r="417" spans="1:13" s="477" customFormat="1" x14ac:dyDescent="0.25">
      <c r="A417" s="478">
        <v>402</v>
      </c>
      <c r="B417" s="486">
        <v>62807045380016</v>
      </c>
      <c r="C417" s="487" t="s">
        <v>2060</v>
      </c>
      <c r="D417" s="477">
        <v>15000000</v>
      </c>
      <c r="E417" s="477">
        <v>12000000</v>
      </c>
      <c r="F417" s="477">
        <f t="shared" si="22"/>
        <v>27000000</v>
      </c>
      <c r="G417" s="476">
        <f>SUMIF('Inc base'!C:C,'BR 3'!B417,'Inc base'!G:G)-F417</f>
        <v>12500000</v>
      </c>
      <c r="I417" s="477">
        <f t="shared" si="23"/>
        <v>12000000</v>
      </c>
      <c r="K417" s="477">
        <v>15000000</v>
      </c>
      <c r="L417" s="477">
        <f t="shared" si="21"/>
        <v>2500000</v>
      </c>
      <c r="M417" s="544"/>
    </row>
    <row r="418" spans="1:13" s="477" customFormat="1" x14ac:dyDescent="0.25">
      <c r="A418" s="478">
        <v>403</v>
      </c>
      <c r="B418" s="486">
        <v>62802055300043</v>
      </c>
      <c r="C418" s="487" t="s">
        <v>3877</v>
      </c>
      <c r="D418" s="477">
        <v>0</v>
      </c>
      <c r="E418" s="477">
        <v>0</v>
      </c>
      <c r="F418" s="477">
        <f t="shared" si="22"/>
        <v>0</v>
      </c>
      <c r="G418" s="476">
        <f>SUMIF('Inc base'!C:C,'BR 3'!B418,'Inc base'!G:G)-F418</f>
        <v>0</v>
      </c>
      <c r="I418" s="477">
        <f t="shared" si="23"/>
        <v>0</v>
      </c>
      <c r="K418" s="477">
        <v>0</v>
      </c>
      <c r="L418" s="477">
        <f t="shared" si="21"/>
        <v>0</v>
      </c>
      <c r="M418" s="544"/>
    </row>
    <row r="419" spans="1:13" s="477" customFormat="1" x14ac:dyDescent="0.25">
      <c r="A419" s="478">
        <v>404</v>
      </c>
      <c r="B419" s="486">
        <v>60712035260040</v>
      </c>
      <c r="C419" s="487" t="s">
        <v>3878</v>
      </c>
      <c r="D419" s="477">
        <v>0</v>
      </c>
      <c r="E419" s="477">
        <v>0</v>
      </c>
      <c r="F419" s="477">
        <f t="shared" si="22"/>
        <v>0</v>
      </c>
      <c r="G419" s="476">
        <f>SUMIF('Inc base'!C:C,'BR 3'!B419,'Inc base'!G:G)-F419</f>
        <v>0</v>
      </c>
      <c r="I419" s="477">
        <f t="shared" si="23"/>
        <v>0</v>
      </c>
      <c r="K419" s="477">
        <v>0</v>
      </c>
      <c r="L419" s="477">
        <f t="shared" si="21"/>
        <v>0</v>
      </c>
      <c r="M419" s="544"/>
    </row>
    <row r="420" spans="1:13" s="477" customFormat="1" x14ac:dyDescent="0.25">
      <c r="A420" s="478">
        <v>405</v>
      </c>
      <c r="B420" s="486">
        <v>60609045290034</v>
      </c>
      <c r="C420" s="487" t="s">
        <v>3879</v>
      </c>
      <c r="D420" s="477">
        <v>0</v>
      </c>
      <c r="E420" s="477">
        <v>0</v>
      </c>
      <c r="F420" s="477">
        <f t="shared" si="22"/>
        <v>0</v>
      </c>
      <c r="G420" s="476">
        <f>SUMIF('Inc base'!C:C,'BR 3'!B420,'Inc base'!G:G)-F420</f>
        <v>0</v>
      </c>
      <c r="I420" s="477">
        <f t="shared" si="23"/>
        <v>0</v>
      </c>
      <c r="K420" s="477">
        <v>0</v>
      </c>
      <c r="L420" s="477">
        <f t="shared" si="21"/>
        <v>0</v>
      </c>
      <c r="M420" s="544"/>
    </row>
    <row r="421" spans="1:13" s="477" customFormat="1" x14ac:dyDescent="0.25">
      <c r="A421" s="478">
        <v>406</v>
      </c>
      <c r="B421" s="486">
        <v>60503045780057</v>
      </c>
      <c r="C421" s="487" t="s">
        <v>3880</v>
      </c>
      <c r="D421" s="477">
        <v>0</v>
      </c>
      <c r="E421" s="477">
        <v>0</v>
      </c>
      <c r="F421" s="477">
        <f t="shared" si="22"/>
        <v>0</v>
      </c>
      <c r="G421" s="476">
        <f>SUMIF('Inc base'!C:C,'BR 3'!B421,'Inc base'!G:G)-F421</f>
        <v>0</v>
      </c>
      <c r="I421" s="477">
        <f t="shared" si="23"/>
        <v>0</v>
      </c>
      <c r="K421" s="477">
        <v>0</v>
      </c>
      <c r="L421" s="477">
        <f t="shared" si="21"/>
        <v>0</v>
      </c>
      <c r="M421" s="544"/>
    </row>
    <row r="422" spans="1:13" s="477" customFormat="1" x14ac:dyDescent="0.25">
      <c r="A422" s="478">
        <v>407</v>
      </c>
      <c r="B422" s="486">
        <v>41310871090059</v>
      </c>
      <c r="C422" s="487" t="s">
        <v>2068</v>
      </c>
      <c r="D422" s="477">
        <v>18000000</v>
      </c>
      <c r="E422" s="477">
        <v>12000000</v>
      </c>
      <c r="F422" s="477">
        <f t="shared" si="22"/>
        <v>30000000</v>
      </c>
      <c r="G422" s="476">
        <f>SUMIF('Inc base'!C:C,'BR 3'!B422,'Inc base'!G:G)-F422</f>
        <v>-12000000</v>
      </c>
      <c r="I422" s="477">
        <f t="shared" si="23"/>
        <v>12000000</v>
      </c>
      <c r="K422" s="477">
        <v>18000000</v>
      </c>
      <c r="L422" s="477">
        <f t="shared" si="21"/>
        <v>30000000</v>
      </c>
      <c r="M422" s="544"/>
    </row>
    <row r="423" spans="1:13" s="477" customFormat="1" x14ac:dyDescent="0.25">
      <c r="A423" s="478">
        <v>408</v>
      </c>
      <c r="B423" s="486">
        <v>40711805260026</v>
      </c>
      <c r="C423" s="487" t="s">
        <v>2069</v>
      </c>
      <c r="D423" s="477">
        <v>15000000</v>
      </c>
      <c r="E423" s="477">
        <v>15000000</v>
      </c>
      <c r="F423" s="477">
        <f t="shared" si="22"/>
        <v>30000000</v>
      </c>
      <c r="G423" s="476">
        <f>SUMIF('Inc base'!C:C,'BR 3'!B423,'Inc base'!G:G)-F423</f>
        <v>0</v>
      </c>
      <c r="I423" s="477">
        <f t="shared" si="23"/>
        <v>15000000</v>
      </c>
      <c r="K423" s="477">
        <v>15000000</v>
      </c>
      <c r="L423" s="477">
        <f t="shared" si="21"/>
        <v>15000000</v>
      </c>
      <c r="M423" s="544"/>
    </row>
    <row r="424" spans="1:13" s="477" customFormat="1" x14ac:dyDescent="0.25">
      <c r="A424" s="478">
        <v>409</v>
      </c>
      <c r="B424" s="486">
        <v>40405861110123</v>
      </c>
      <c r="C424" s="487" t="s">
        <v>2071</v>
      </c>
      <c r="D424" s="477">
        <v>18000000</v>
      </c>
      <c r="E424" s="477">
        <v>12000000</v>
      </c>
      <c r="F424" s="477">
        <f t="shared" si="22"/>
        <v>30000000</v>
      </c>
      <c r="G424" s="476">
        <f>SUMIF('Inc base'!C:C,'BR 3'!B424,'Inc base'!G:G)-F424</f>
        <v>9000000</v>
      </c>
      <c r="I424" s="477">
        <f t="shared" si="23"/>
        <v>12000000</v>
      </c>
      <c r="K424" s="477">
        <v>18000000</v>
      </c>
      <c r="L424" s="477">
        <f t="shared" si="21"/>
        <v>9000000</v>
      </c>
      <c r="M424" s="544"/>
    </row>
    <row r="425" spans="1:13" s="477" customFormat="1" x14ac:dyDescent="0.25">
      <c r="A425" s="478">
        <v>410</v>
      </c>
      <c r="B425" s="486">
        <v>62711055330016</v>
      </c>
      <c r="C425" s="487" t="s">
        <v>2072</v>
      </c>
      <c r="D425" s="477">
        <v>15000000</v>
      </c>
      <c r="E425" s="477">
        <v>12000000</v>
      </c>
      <c r="F425" s="477">
        <f t="shared" si="22"/>
        <v>27000000</v>
      </c>
      <c r="G425" s="476">
        <f>SUMIF('Inc base'!C:C,'BR 3'!B425,'Inc base'!G:G)-F425</f>
        <v>11000000</v>
      </c>
      <c r="I425" s="477">
        <f t="shared" si="23"/>
        <v>12000000</v>
      </c>
      <c r="K425" s="477">
        <v>15000000</v>
      </c>
      <c r="L425" s="477">
        <f t="shared" si="21"/>
        <v>4000000</v>
      </c>
      <c r="M425" s="544"/>
    </row>
    <row r="426" spans="1:13" s="477" customFormat="1" x14ac:dyDescent="0.25">
      <c r="A426" s="478">
        <v>411</v>
      </c>
      <c r="B426" s="486">
        <v>61105035350036</v>
      </c>
      <c r="C426" s="487" t="s">
        <v>2073</v>
      </c>
      <c r="D426" s="477">
        <v>15000000</v>
      </c>
      <c r="E426" s="477">
        <v>15000000</v>
      </c>
      <c r="F426" s="477">
        <f t="shared" si="22"/>
        <v>30000000</v>
      </c>
      <c r="G426" s="476">
        <f>SUMIF('Inc base'!C:C,'BR 3'!B426,'Inc base'!G:G)-F426</f>
        <v>7500000</v>
      </c>
      <c r="I426" s="477">
        <f t="shared" si="23"/>
        <v>15000000</v>
      </c>
      <c r="K426" s="477">
        <v>15000000</v>
      </c>
      <c r="L426" s="477">
        <f t="shared" si="21"/>
        <v>7500000</v>
      </c>
      <c r="M426" s="544"/>
    </row>
    <row r="427" spans="1:13" s="477" customFormat="1" x14ac:dyDescent="0.25">
      <c r="A427" s="478">
        <v>412</v>
      </c>
      <c r="B427" s="486">
        <v>62912045260014</v>
      </c>
      <c r="C427" s="487" t="s">
        <v>2074</v>
      </c>
      <c r="D427" s="477">
        <v>15000000</v>
      </c>
      <c r="E427" s="477">
        <v>15000000</v>
      </c>
      <c r="F427" s="477">
        <f t="shared" si="22"/>
        <v>30000000</v>
      </c>
      <c r="G427" s="476">
        <f>SUMIF('Inc base'!C:C,'BR 3'!B427,'Inc base'!G:G)-F427</f>
        <v>7500000</v>
      </c>
      <c r="I427" s="477">
        <f t="shared" si="23"/>
        <v>15000000</v>
      </c>
      <c r="K427" s="477">
        <v>15000000</v>
      </c>
      <c r="L427" s="477">
        <f t="shared" si="21"/>
        <v>7500000</v>
      </c>
      <c r="M427" s="544"/>
    </row>
    <row r="428" spans="1:13" s="477" customFormat="1" x14ac:dyDescent="0.25">
      <c r="A428" s="478">
        <v>413</v>
      </c>
      <c r="B428" s="486">
        <v>61704045370016</v>
      </c>
      <c r="C428" s="487" t="s">
        <v>2076</v>
      </c>
      <c r="D428" s="477">
        <v>15000000</v>
      </c>
      <c r="E428" s="477">
        <v>15000000</v>
      </c>
      <c r="F428" s="477">
        <f t="shared" si="22"/>
        <v>30000000</v>
      </c>
      <c r="G428" s="476">
        <f>SUMIF('Inc base'!C:C,'BR 3'!B428,'Inc base'!G:G)-F428</f>
        <v>15000000</v>
      </c>
      <c r="I428" s="477">
        <f t="shared" si="23"/>
        <v>15000000</v>
      </c>
      <c r="K428" s="477">
        <v>15000000</v>
      </c>
      <c r="L428" s="477">
        <f t="shared" si="21"/>
        <v>0</v>
      </c>
      <c r="M428" s="544"/>
    </row>
    <row r="429" spans="1:13" s="477" customFormat="1" x14ac:dyDescent="0.25">
      <c r="A429" s="478">
        <v>414</v>
      </c>
      <c r="B429" s="486">
        <v>60604055320069</v>
      </c>
      <c r="C429" s="487" t="s">
        <v>2077</v>
      </c>
      <c r="D429" s="477">
        <v>15000000</v>
      </c>
      <c r="E429" s="477">
        <v>15000000</v>
      </c>
      <c r="F429" s="477">
        <f t="shared" si="22"/>
        <v>30000000</v>
      </c>
      <c r="G429" s="476">
        <f>SUMIF('Inc base'!C:C,'BR 3'!B429,'Inc base'!G:G)-F429</f>
        <v>-7500000</v>
      </c>
      <c r="I429" s="477">
        <f t="shared" si="23"/>
        <v>15000000</v>
      </c>
      <c r="K429" s="477">
        <v>7500000</v>
      </c>
      <c r="L429" s="477">
        <f t="shared" si="21"/>
        <v>15000000</v>
      </c>
      <c r="M429" s="544"/>
    </row>
    <row r="430" spans="1:13" s="477" customFormat="1" x14ac:dyDescent="0.25">
      <c r="A430" s="478">
        <v>415</v>
      </c>
      <c r="B430" s="486">
        <v>42906975260015</v>
      </c>
      <c r="C430" s="487" t="s">
        <v>3881</v>
      </c>
      <c r="D430" s="477">
        <v>0</v>
      </c>
      <c r="E430" s="477">
        <v>0</v>
      </c>
      <c r="F430" s="477">
        <f t="shared" si="22"/>
        <v>0</v>
      </c>
      <c r="G430" s="476">
        <f>SUMIF('Inc base'!C:C,'BR 3'!B430,'Inc base'!G:G)-F430</f>
        <v>0</v>
      </c>
      <c r="I430" s="477">
        <f t="shared" si="23"/>
        <v>0</v>
      </c>
      <c r="K430" s="477">
        <v>0</v>
      </c>
      <c r="L430" s="477">
        <f t="shared" ref="L430:L493" si="24">K430-G430</f>
        <v>0</v>
      </c>
      <c r="M430" s="544"/>
    </row>
    <row r="431" spans="1:13" s="477" customFormat="1" x14ac:dyDescent="0.25">
      <c r="A431" s="478">
        <v>416</v>
      </c>
      <c r="B431" s="486">
        <v>31108985300026</v>
      </c>
      <c r="C431" s="487" t="s">
        <v>2078</v>
      </c>
      <c r="D431" s="477">
        <v>18000000</v>
      </c>
      <c r="E431" s="477">
        <v>12000000</v>
      </c>
      <c r="F431" s="477">
        <f t="shared" si="22"/>
        <v>30000000</v>
      </c>
      <c r="G431" s="476">
        <f>SUMIF('Inc base'!C:C,'BR 3'!B431,'Inc base'!G:G)-F431</f>
        <v>3040000</v>
      </c>
      <c r="I431" s="477">
        <f t="shared" si="23"/>
        <v>12000000</v>
      </c>
      <c r="K431" s="477">
        <v>17260000</v>
      </c>
      <c r="L431" s="477">
        <f t="shared" si="24"/>
        <v>14220000</v>
      </c>
      <c r="M431" s="544"/>
    </row>
    <row r="432" spans="1:13" s="477" customFormat="1" x14ac:dyDescent="0.25">
      <c r="A432" s="478">
        <v>417</v>
      </c>
      <c r="B432" s="486">
        <v>62708055270031</v>
      </c>
      <c r="C432" s="487" t="s">
        <v>3882</v>
      </c>
      <c r="D432" s="477">
        <v>0</v>
      </c>
      <c r="E432" s="477">
        <v>0</v>
      </c>
      <c r="F432" s="477">
        <f t="shared" si="22"/>
        <v>0</v>
      </c>
      <c r="G432" s="476">
        <f>SUMIF('Inc base'!C:C,'BR 3'!B432,'Inc base'!G:G)-F432</f>
        <v>0</v>
      </c>
      <c r="I432" s="477">
        <f t="shared" si="23"/>
        <v>0</v>
      </c>
      <c r="K432" s="477">
        <v>0</v>
      </c>
      <c r="L432" s="477">
        <f t="shared" si="24"/>
        <v>0</v>
      </c>
      <c r="M432" s="544"/>
    </row>
    <row r="433" spans="1:13" s="477" customFormat="1" x14ac:dyDescent="0.25">
      <c r="A433" s="478">
        <v>418</v>
      </c>
      <c r="B433" s="486">
        <v>52507025260048</v>
      </c>
      <c r="C433" s="487" t="s">
        <v>3883</v>
      </c>
      <c r="D433" s="477">
        <v>0</v>
      </c>
      <c r="E433" s="477">
        <v>0</v>
      </c>
      <c r="F433" s="477">
        <f t="shared" si="22"/>
        <v>0</v>
      </c>
      <c r="G433" s="476">
        <f>SUMIF('Inc base'!C:C,'BR 3'!B433,'Inc base'!G:G)-F433</f>
        <v>0</v>
      </c>
      <c r="I433" s="477">
        <f t="shared" si="23"/>
        <v>0</v>
      </c>
      <c r="K433" s="477">
        <v>0</v>
      </c>
      <c r="L433" s="477">
        <f t="shared" si="24"/>
        <v>0</v>
      </c>
      <c r="M433" s="544"/>
    </row>
    <row r="434" spans="1:13" s="477" customFormat="1" x14ac:dyDescent="0.25">
      <c r="A434" s="478">
        <v>419</v>
      </c>
      <c r="B434" s="486">
        <v>50905055300033</v>
      </c>
      <c r="C434" s="487" t="s">
        <v>2080</v>
      </c>
      <c r="D434" s="477">
        <v>18000000</v>
      </c>
      <c r="E434" s="477">
        <v>0</v>
      </c>
      <c r="F434" s="477">
        <f t="shared" si="22"/>
        <v>18000000</v>
      </c>
      <c r="G434" s="476">
        <f>SUMIF('Inc base'!C:C,'BR 3'!B434,'Inc base'!G:G)-F434</f>
        <v>0</v>
      </c>
      <c r="I434" s="477">
        <f t="shared" si="23"/>
        <v>0</v>
      </c>
      <c r="K434" s="477">
        <v>18000000</v>
      </c>
      <c r="L434" s="477">
        <f t="shared" si="24"/>
        <v>18000000</v>
      </c>
      <c r="M434" s="544"/>
    </row>
    <row r="435" spans="1:13" s="477" customFormat="1" x14ac:dyDescent="0.25">
      <c r="A435" s="478">
        <v>420</v>
      </c>
      <c r="B435" s="486">
        <v>52108015290027</v>
      </c>
      <c r="C435" s="487" t="s">
        <v>2081</v>
      </c>
      <c r="D435" s="477">
        <v>18000000</v>
      </c>
      <c r="E435" s="477">
        <v>12000000</v>
      </c>
      <c r="F435" s="477">
        <f t="shared" si="22"/>
        <v>30000000</v>
      </c>
      <c r="G435" s="476">
        <f>SUMIF('Inc base'!C:C,'BR 3'!B435,'Inc base'!G:G)-F435</f>
        <v>3091000</v>
      </c>
      <c r="I435" s="477">
        <f t="shared" si="23"/>
        <v>12000000</v>
      </c>
      <c r="K435" s="477">
        <v>17920000</v>
      </c>
      <c r="L435" s="477">
        <f t="shared" si="24"/>
        <v>14829000</v>
      </c>
      <c r="M435" s="544"/>
    </row>
    <row r="436" spans="1:13" s="477" customFormat="1" x14ac:dyDescent="0.25">
      <c r="A436" s="478">
        <v>421</v>
      </c>
      <c r="B436" s="486">
        <v>30505941000102</v>
      </c>
      <c r="C436" s="487" t="s">
        <v>2082</v>
      </c>
      <c r="D436" s="477">
        <v>18000000</v>
      </c>
      <c r="E436" s="477">
        <v>12000000</v>
      </c>
      <c r="F436" s="477">
        <f t="shared" si="22"/>
        <v>30000000</v>
      </c>
      <c r="G436" s="476">
        <f>SUMIF('Inc base'!C:C,'BR 3'!B436,'Inc base'!G:G)-F436</f>
        <v>5200000</v>
      </c>
      <c r="I436" s="477">
        <f t="shared" si="23"/>
        <v>12000000</v>
      </c>
      <c r="K436" s="477">
        <v>18000000</v>
      </c>
      <c r="L436" s="477">
        <f t="shared" si="24"/>
        <v>12800000</v>
      </c>
      <c r="M436" s="544"/>
    </row>
    <row r="437" spans="1:13" s="477" customFormat="1" x14ac:dyDescent="0.25">
      <c r="A437" s="478">
        <v>422</v>
      </c>
      <c r="B437" s="486">
        <v>62803005280015</v>
      </c>
      <c r="C437" s="487" t="s">
        <v>2085</v>
      </c>
      <c r="D437" s="477">
        <v>15000000</v>
      </c>
      <c r="E437" s="477">
        <v>15000000</v>
      </c>
      <c r="F437" s="477">
        <f t="shared" si="22"/>
        <v>30000000</v>
      </c>
      <c r="G437" s="476">
        <f>SUMIF('Inc base'!C:C,'BR 3'!B437,'Inc base'!G:G)-F437</f>
        <v>0</v>
      </c>
      <c r="I437" s="477">
        <f t="shared" si="23"/>
        <v>15000000</v>
      </c>
      <c r="K437" s="477">
        <v>22500000</v>
      </c>
      <c r="L437" s="477">
        <f t="shared" si="24"/>
        <v>22500000</v>
      </c>
      <c r="M437" s="544"/>
    </row>
    <row r="438" spans="1:13" s="477" customFormat="1" x14ac:dyDescent="0.25">
      <c r="A438" s="478">
        <v>423</v>
      </c>
      <c r="B438" s="486">
        <v>62410035310029</v>
      </c>
      <c r="C438" s="487" t="s">
        <v>3884</v>
      </c>
      <c r="D438" s="477">
        <v>0</v>
      </c>
      <c r="E438" s="477">
        <v>0</v>
      </c>
      <c r="F438" s="477">
        <f t="shared" si="22"/>
        <v>0</v>
      </c>
      <c r="G438" s="476">
        <f>SUMIF('Inc base'!C:C,'BR 3'!B438,'Inc base'!G:G)-F438</f>
        <v>0</v>
      </c>
      <c r="I438" s="477">
        <f t="shared" si="23"/>
        <v>0</v>
      </c>
      <c r="K438" s="477">
        <v>0</v>
      </c>
      <c r="L438" s="477">
        <f t="shared" si="24"/>
        <v>0</v>
      </c>
      <c r="M438" s="544"/>
    </row>
    <row r="439" spans="1:13" s="477" customFormat="1" x14ac:dyDescent="0.25">
      <c r="A439" s="478">
        <v>424</v>
      </c>
      <c r="B439" s="486">
        <v>60911015320031</v>
      </c>
      <c r="C439" s="487" t="s">
        <v>2087</v>
      </c>
      <c r="D439" s="477">
        <v>15000000</v>
      </c>
      <c r="E439" s="477">
        <v>15000000</v>
      </c>
      <c r="F439" s="477">
        <f t="shared" si="22"/>
        <v>30000000</v>
      </c>
      <c r="G439" s="476">
        <f>SUMIF('Inc base'!C:C,'BR 3'!B439,'Inc base'!G:G)-F439</f>
        <v>5000000</v>
      </c>
      <c r="I439" s="477">
        <f t="shared" si="23"/>
        <v>15000000</v>
      </c>
      <c r="K439" s="477">
        <v>15000000</v>
      </c>
      <c r="L439" s="477">
        <f t="shared" si="24"/>
        <v>10000000</v>
      </c>
      <c r="M439" s="544"/>
    </row>
    <row r="440" spans="1:13" s="477" customFormat="1" x14ac:dyDescent="0.25">
      <c r="A440" s="478">
        <v>425</v>
      </c>
      <c r="B440" s="486">
        <v>41603901000091</v>
      </c>
      <c r="C440" s="487" t="s">
        <v>2090</v>
      </c>
      <c r="D440" s="477">
        <v>18000000</v>
      </c>
      <c r="E440" s="477">
        <v>12000000</v>
      </c>
      <c r="F440" s="477">
        <f t="shared" si="22"/>
        <v>30000000</v>
      </c>
      <c r="G440" s="476">
        <f>SUMIF('Inc base'!C:C,'BR 3'!B440,'Inc base'!G:G)-F440</f>
        <v>12000000</v>
      </c>
      <c r="I440" s="477">
        <f t="shared" si="23"/>
        <v>12000000</v>
      </c>
      <c r="K440" s="477">
        <v>18000000</v>
      </c>
      <c r="L440" s="477">
        <f t="shared" si="24"/>
        <v>6000000</v>
      </c>
      <c r="M440" s="544"/>
    </row>
    <row r="441" spans="1:13" s="477" customFormat="1" x14ac:dyDescent="0.25">
      <c r="A441" s="478">
        <v>426</v>
      </c>
      <c r="B441" s="486">
        <v>40705830950027</v>
      </c>
      <c r="C441" s="487" t="s">
        <v>2091</v>
      </c>
      <c r="D441" s="477">
        <v>15000000</v>
      </c>
      <c r="E441" s="477">
        <v>15000000</v>
      </c>
      <c r="F441" s="477">
        <f t="shared" si="22"/>
        <v>30000000</v>
      </c>
      <c r="G441" s="476">
        <f>SUMIF('Inc base'!C:C,'BR 3'!B441,'Inc base'!G:G)-F441</f>
        <v>0</v>
      </c>
      <c r="I441" s="477">
        <f t="shared" si="23"/>
        <v>15000000</v>
      </c>
      <c r="K441" s="477">
        <v>15000000</v>
      </c>
      <c r="L441" s="477">
        <f t="shared" si="24"/>
        <v>15000000</v>
      </c>
      <c r="M441" s="544"/>
    </row>
    <row r="442" spans="1:13" s="477" customFormat="1" x14ac:dyDescent="0.25">
      <c r="A442" s="478">
        <v>427</v>
      </c>
      <c r="B442" s="486">
        <v>60709045780033</v>
      </c>
      <c r="C442" s="487" t="s">
        <v>2092</v>
      </c>
      <c r="D442" s="477">
        <v>15000000</v>
      </c>
      <c r="E442" s="477">
        <v>15000000</v>
      </c>
      <c r="F442" s="477">
        <f t="shared" si="22"/>
        <v>30000000</v>
      </c>
      <c r="G442" s="476">
        <f>SUMIF('Inc base'!C:C,'BR 3'!B442,'Inc base'!G:G)-F442</f>
        <v>0</v>
      </c>
      <c r="I442" s="477">
        <f t="shared" si="23"/>
        <v>15000000</v>
      </c>
      <c r="K442" s="477">
        <v>15000000</v>
      </c>
      <c r="L442" s="477">
        <f t="shared" si="24"/>
        <v>15000000</v>
      </c>
      <c r="M442" s="544"/>
    </row>
    <row r="443" spans="1:13" s="477" customFormat="1" x14ac:dyDescent="0.25">
      <c r="A443" s="478">
        <v>428</v>
      </c>
      <c r="B443" s="486">
        <v>61909045310028</v>
      </c>
      <c r="C443" s="487" t="s">
        <v>2100</v>
      </c>
      <c r="D443" s="477">
        <v>15000000</v>
      </c>
      <c r="E443" s="477">
        <v>15000000</v>
      </c>
      <c r="F443" s="477">
        <f t="shared" si="22"/>
        <v>30000000</v>
      </c>
      <c r="G443" s="476">
        <f>SUMIF('Inc base'!C:C,'BR 3'!B443,'Inc base'!G:G)-F443</f>
        <v>7500000</v>
      </c>
      <c r="I443" s="477">
        <f t="shared" si="23"/>
        <v>15000000</v>
      </c>
      <c r="K443" s="477">
        <v>15000000</v>
      </c>
      <c r="L443" s="477">
        <f t="shared" si="24"/>
        <v>7500000</v>
      </c>
      <c r="M443" s="544"/>
    </row>
    <row r="444" spans="1:13" s="477" customFormat="1" x14ac:dyDescent="0.25">
      <c r="A444" s="478">
        <v>429</v>
      </c>
      <c r="B444" s="486">
        <v>61907045300049</v>
      </c>
      <c r="C444" s="487" t="s">
        <v>3885</v>
      </c>
      <c r="D444" s="477">
        <v>0</v>
      </c>
      <c r="E444" s="477">
        <v>0</v>
      </c>
      <c r="F444" s="477">
        <f t="shared" si="22"/>
        <v>0</v>
      </c>
      <c r="G444" s="476">
        <f>SUMIF('Inc base'!C:C,'BR 3'!B444,'Inc base'!G:G)-F444</f>
        <v>0</v>
      </c>
      <c r="I444" s="477">
        <f t="shared" si="23"/>
        <v>0</v>
      </c>
      <c r="K444" s="477">
        <v>0</v>
      </c>
      <c r="L444" s="477">
        <f t="shared" si="24"/>
        <v>0</v>
      </c>
      <c r="M444" s="544"/>
    </row>
    <row r="445" spans="1:13" s="477" customFormat="1" x14ac:dyDescent="0.25">
      <c r="A445" s="478">
        <v>430</v>
      </c>
      <c r="B445" s="486">
        <v>50310045300018</v>
      </c>
      <c r="C445" s="487" t="s">
        <v>2104</v>
      </c>
      <c r="D445" s="477">
        <v>15000000</v>
      </c>
      <c r="E445" s="477">
        <v>15000000</v>
      </c>
      <c r="F445" s="477">
        <f t="shared" si="22"/>
        <v>30000000</v>
      </c>
      <c r="G445" s="476">
        <f>SUMIF('Inc base'!C:C,'BR 3'!B445,'Inc base'!G:G)-F445</f>
        <v>15000000</v>
      </c>
      <c r="I445" s="477">
        <f t="shared" si="23"/>
        <v>15000000</v>
      </c>
      <c r="K445" s="477">
        <v>15000000</v>
      </c>
      <c r="L445" s="477">
        <f t="shared" si="24"/>
        <v>0</v>
      </c>
      <c r="M445" s="544"/>
    </row>
    <row r="446" spans="1:13" s="477" customFormat="1" x14ac:dyDescent="0.25">
      <c r="A446" s="478">
        <v>431</v>
      </c>
      <c r="B446" s="486">
        <v>61205055300012</v>
      </c>
      <c r="C446" s="487" t="s">
        <v>3886</v>
      </c>
      <c r="D446" s="477">
        <v>0</v>
      </c>
      <c r="E446" s="477">
        <v>0</v>
      </c>
      <c r="F446" s="477">
        <f t="shared" si="22"/>
        <v>0</v>
      </c>
      <c r="G446" s="476">
        <f>SUMIF('Inc base'!C:C,'BR 3'!B446,'Inc base'!G:G)-F446</f>
        <v>0</v>
      </c>
      <c r="I446" s="477">
        <f t="shared" si="23"/>
        <v>0</v>
      </c>
      <c r="K446" s="477">
        <v>0</v>
      </c>
      <c r="L446" s="477">
        <f t="shared" si="24"/>
        <v>0</v>
      </c>
      <c r="M446" s="544"/>
    </row>
    <row r="447" spans="1:13" s="477" customFormat="1" x14ac:dyDescent="0.25">
      <c r="A447" s="478">
        <v>432</v>
      </c>
      <c r="B447" s="486">
        <v>60305045310010</v>
      </c>
      <c r="C447" s="487" t="s">
        <v>3887</v>
      </c>
      <c r="D447" s="477">
        <v>0</v>
      </c>
      <c r="E447" s="477">
        <v>0</v>
      </c>
      <c r="F447" s="477">
        <f t="shared" si="22"/>
        <v>0</v>
      </c>
      <c r="G447" s="476">
        <f>SUMIF('Inc base'!C:C,'BR 3'!B447,'Inc base'!G:G)-F447</f>
        <v>0</v>
      </c>
      <c r="I447" s="477">
        <f t="shared" si="23"/>
        <v>0</v>
      </c>
      <c r="K447" s="477">
        <v>0</v>
      </c>
      <c r="L447" s="477">
        <f t="shared" si="24"/>
        <v>0</v>
      </c>
      <c r="M447" s="544"/>
    </row>
    <row r="448" spans="1:13" s="477" customFormat="1" x14ac:dyDescent="0.25">
      <c r="A448" s="478">
        <v>433</v>
      </c>
      <c r="B448" s="486">
        <v>41508841060056</v>
      </c>
      <c r="C448" s="487" t="s">
        <v>2111</v>
      </c>
      <c r="D448" s="477">
        <v>15000000</v>
      </c>
      <c r="E448" s="477">
        <v>15000000</v>
      </c>
      <c r="F448" s="477">
        <f t="shared" si="22"/>
        <v>30000000</v>
      </c>
      <c r="G448" s="476">
        <f>SUMIF('Inc base'!C:C,'BR 3'!B448,'Inc base'!G:G)-F448</f>
        <v>0</v>
      </c>
      <c r="I448" s="477">
        <f t="shared" si="23"/>
        <v>15000000</v>
      </c>
      <c r="K448" s="477">
        <v>15000000</v>
      </c>
      <c r="L448" s="477">
        <f t="shared" si="24"/>
        <v>15000000</v>
      </c>
      <c r="M448" s="544"/>
    </row>
    <row r="449" spans="1:13" s="477" customFormat="1" x14ac:dyDescent="0.25">
      <c r="A449" s="478">
        <v>434</v>
      </c>
      <c r="B449" s="486">
        <v>61304055350022</v>
      </c>
      <c r="C449" s="487" t="s">
        <v>2115</v>
      </c>
      <c r="D449" s="477">
        <v>15000000</v>
      </c>
      <c r="E449" s="477">
        <v>15000000</v>
      </c>
      <c r="F449" s="477">
        <f t="shared" si="22"/>
        <v>30000000</v>
      </c>
      <c r="G449" s="476">
        <f>SUMIF('Inc base'!C:C,'BR 3'!B449,'Inc base'!G:G)-F449</f>
        <v>15000000</v>
      </c>
      <c r="I449" s="477">
        <f t="shared" si="23"/>
        <v>15000000</v>
      </c>
      <c r="K449" s="477">
        <v>15000000</v>
      </c>
      <c r="L449" s="477">
        <f t="shared" si="24"/>
        <v>0</v>
      </c>
      <c r="M449" s="544"/>
    </row>
    <row r="450" spans="1:13" s="477" customFormat="1" x14ac:dyDescent="0.25">
      <c r="A450" s="478">
        <v>435</v>
      </c>
      <c r="B450" s="486">
        <v>30508955310016</v>
      </c>
      <c r="C450" s="487" t="s">
        <v>2118</v>
      </c>
      <c r="D450" s="477">
        <v>18000000</v>
      </c>
      <c r="E450" s="477">
        <v>0</v>
      </c>
      <c r="F450" s="477">
        <f t="shared" si="22"/>
        <v>18000000</v>
      </c>
      <c r="G450" s="476">
        <f>SUMIF('Inc base'!C:C,'BR 3'!B450,'Inc base'!G:G)-F450</f>
        <v>0</v>
      </c>
      <c r="I450" s="477">
        <f t="shared" si="23"/>
        <v>0</v>
      </c>
      <c r="K450" s="477">
        <v>18000000</v>
      </c>
      <c r="L450" s="477">
        <f t="shared" si="24"/>
        <v>18000000</v>
      </c>
      <c r="M450" s="544"/>
    </row>
    <row r="451" spans="1:13" s="477" customFormat="1" x14ac:dyDescent="0.25">
      <c r="A451" s="478">
        <v>436</v>
      </c>
      <c r="B451" s="486">
        <v>40312851090010</v>
      </c>
      <c r="C451" s="487" t="s">
        <v>2122</v>
      </c>
      <c r="D451" s="477">
        <v>18000000</v>
      </c>
      <c r="E451" s="477">
        <v>12000000</v>
      </c>
      <c r="F451" s="477">
        <f t="shared" si="22"/>
        <v>30000000</v>
      </c>
      <c r="G451" s="476">
        <f>SUMIF('Inc base'!C:C,'BR 3'!B451,'Inc base'!G:G)-F451</f>
        <v>12000000</v>
      </c>
      <c r="I451" s="477">
        <f t="shared" si="23"/>
        <v>12000000</v>
      </c>
      <c r="K451" s="477">
        <v>18000000</v>
      </c>
      <c r="L451" s="477">
        <f t="shared" si="24"/>
        <v>6000000</v>
      </c>
      <c r="M451" s="544"/>
    </row>
    <row r="452" spans="1:13" s="477" customFormat="1" x14ac:dyDescent="0.25">
      <c r="A452" s="478">
        <v>437</v>
      </c>
      <c r="B452" s="486">
        <v>62411045380011</v>
      </c>
      <c r="C452" s="487" t="s">
        <v>2123</v>
      </c>
      <c r="D452" s="477">
        <v>15000000</v>
      </c>
      <c r="E452" s="477">
        <v>0</v>
      </c>
      <c r="F452" s="477">
        <f t="shared" si="22"/>
        <v>15000000</v>
      </c>
      <c r="G452" s="476">
        <f>SUMIF('Inc base'!C:C,'BR 3'!B452,'Inc base'!G:G)-F452</f>
        <v>0</v>
      </c>
      <c r="I452" s="477">
        <f t="shared" si="23"/>
        <v>0</v>
      </c>
      <c r="K452" s="477">
        <v>15000000</v>
      </c>
      <c r="L452" s="477">
        <f t="shared" si="24"/>
        <v>15000000</v>
      </c>
      <c r="M452" s="544"/>
    </row>
    <row r="453" spans="1:13" s="477" customFormat="1" x14ac:dyDescent="0.25">
      <c r="A453" s="478">
        <v>438</v>
      </c>
      <c r="B453" s="486">
        <v>41001985300021</v>
      </c>
      <c r="C453" s="487" t="s">
        <v>2125</v>
      </c>
      <c r="D453" s="477">
        <v>18000000</v>
      </c>
      <c r="E453" s="477">
        <v>12000000</v>
      </c>
      <c r="F453" s="477">
        <f t="shared" si="22"/>
        <v>30000000</v>
      </c>
      <c r="G453" s="476">
        <f>SUMIF('Inc base'!C:C,'BR 3'!B453,'Inc base'!G:G)-F453</f>
        <v>0</v>
      </c>
      <c r="I453" s="477">
        <f t="shared" si="23"/>
        <v>12000000</v>
      </c>
      <c r="K453" s="477">
        <v>18000000</v>
      </c>
      <c r="L453" s="477">
        <f t="shared" si="24"/>
        <v>18000000</v>
      </c>
      <c r="M453" s="544"/>
    </row>
    <row r="454" spans="1:13" s="477" customFormat="1" x14ac:dyDescent="0.25">
      <c r="A454" s="478">
        <v>439</v>
      </c>
      <c r="B454" s="486">
        <v>61405035300027</v>
      </c>
      <c r="C454" s="487" t="s">
        <v>3888</v>
      </c>
      <c r="D454" s="477">
        <v>0</v>
      </c>
      <c r="E454" s="477">
        <v>0</v>
      </c>
      <c r="F454" s="477">
        <f t="shared" si="22"/>
        <v>0</v>
      </c>
      <c r="G454" s="476">
        <f>SUMIF('Inc base'!C:C,'BR 3'!B454,'Inc base'!G:G)-F454</f>
        <v>0</v>
      </c>
      <c r="I454" s="477">
        <f t="shared" si="23"/>
        <v>0</v>
      </c>
      <c r="K454" s="477">
        <v>0</v>
      </c>
      <c r="L454" s="477">
        <f t="shared" si="24"/>
        <v>0</v>
      </c>
      <c r="M454" s="544"/>
    </row>
    <row r="455" spans="1:13" s="477" customFormat="1" x14ac:dyDescent="0.25">
      <c r="A455" s="478">
        <v>440</v>
      </c>
      <c r="B455" s="486">
        <v>41408945260012</v>
      </c>
      <c r="C455" s="487" t="s">
        <v>3889</v>
      </c>
      <c r="D455" s="477">
        <v>0</v>
      </c>
      <c r="E455" s="477">
        <v>0</v>
      </c>
      <c r="F455" s="477">
        <f t="shared" si="22"/>
        <v>0</v>
      </c>
      <c r="G455" s="476">
        <f>SUMIF('Inc base'!C:C,'BR 3'!B455,'Inc base'!G:G)-F455</f>
        <v>0</v>
      </c>
      <c r="I455" s="477">
        <f t="shared" si="23"/>
        <v>0</v>
      </c>
      <c r="K455" s="477">
        <v>0</v>
      </c>
      <c r="L455" s="477">
        <f t="shared" si="24"/>
        <v>0</v>
      </c>
      <c r="M455" s="544"/>
    </row>
    <row r="456" spans="1:13" s="477" customFormat="1" x14ac:dyDescent="0.25">
      <c r="A456" s="478">
        <v>441</v>
      </c>
      <c r="B456" s="486">
        <v>61105045270050</v>
      </c>
      <c r="C456" s="487" t="s">
        <v>2128</v>
      </c>
      <c r="D456" s="477">
        <v>15000000</v>
      </c>
      <c r="E456" s="477">
        <v>15000000</v>
      </c>
      <c r="F456" s="477">
        <f t="shared" si="22"/>
        <v>30000000</v>
      </c>
      <c r="G456" s="476">
        <f>SUMIF('Inc base'!C:C,'BR 3'!B456,'Inc base'!G:G)-F456</f>
        <v>15000000</v>
      </c>
      <c r="I456" s="477">
        <f t="shared" si="23"/>
        <v>15000000</v>
      </c>
      <c r="K456" s="477">
        <v>15000000</v>
      </c>
      <c r="L456" s="477">
        <f t="shared" si="24"/>
        <v>0</v>
      </c>
      <c r="M456" s="544"/>
    </row>
    <row r="457" spans="1:13" s="477" customFormat="1" x14ac:dyDescent="0.25">
      <c r="A457" s="478">
        <v>442</v>
      </c>
      <c r="B457" s="486">
        <v>31806985280022</v>
      </c>
      <c r="C457" s="487" t="s">
        <v>3890</v>
      </c>
      <c r="D457" s="477">
        <v>15000000</v>
      </c>
      <c r="E457" s="477">
        <v>0</v>
      </c>
      <c r="F457" s="477">
        <f t="shared" si="22"/>
        <v>15000000</v>
      </c>
      <c r="G457" s="476">
        <f>SUMIF('Inc base'!C:C,'BR 3'!B457,'Inc base'!G:G)-F457</f>
        <v>-15000000</v>
      </c>
      <c r="I457" s="477">
        <f t="shared" si="23"/>
        <v>0</v>
      </c>
      <c r="K457" s="477">
        <v>0</v>
      </c>
      <c r="L457" s="477">
        <f t="shared" si="24"/>
        <v>15000000</v>
      </c>
      <c r="M457" s="544"/>
    </row>
    <row r="458" spans="1:13" s="477" customFormat="1" x14ac:dyDescent="0.25">
      <c r="A458" s="478">
        <v>443</v>
      </c>
      <c r="B458" s="486">
        <v>63011045300014</v>
      </c>
      <c r="C458" s="487" t="s">
        <v>2131</v>
      </c>
      <c r="D458" s="477">
        <v>15000000</v>
      </c>
      <c r="E458" s="477">
        <v>15000000</v>
      </c>
      <c r="F458" s="477">
        <f t="shared" si="22"/>
        <v>30000000</v>
      </c>
      <c r="G458" s="476">
        <f>SUMIF('Inc base'!C:C,'BR 3'!B458,'Inc base'!G:G)-F458</f>
        <v>15000000</v>
      </c>
      <c r="I458" s="477">
        <f t="shared" si="23"/>
        <v>15000000</v>
      </c>
      <c r="K458" s="477">
        <v>15000000</v>
      </c>
      <c r="L458" s="477">
        <f t="shared" si="24"/>
        <v>0</v>
      </c>
      <c r="M458" s="544"/>
    </row>
    <row r="459" spans="1:13" s="477" customFormat="1" x14ac:dyDescent="0.25">
      <c r="A459" s="478">
        <v>444</v>
      </c>
      <c r="B459" s="486">
        <v>61711035300018</v>
      </c>
      <c r="C459" s="487" t="s">
        <v>2132</v>
      </c>
      <c r="D459" s="477">
        <v>18000000</v>
      </c>
      <c r="E459" s="477">
        <v>12000000</v>
      </c>
      <c r="F459" s="477">
        <f t="shared" si="22"/>
        <v>30000000</v>
      </c>
      <c r="G459" s="476">
        <f>SUMIF('Inc base'!C:C,'BR 3'!B459,'Inc base'!G:G)-F459</f>
        <v>3000000</v>
      </c>
      <c r="I459" s="477">
        <f t="shared" si="23"/>
        <v>12000000</v>
      </c>
      <c r="K459" s="477">
        <v>18000000</v>
      </c>
      <c r="L459" s="477">
        <f t="shared" si="24"/>
        <v>15000000</v>
      </c>
      <c r="M459" s="544"/>
    </row>
    <row r="460" spans="1:13" s="477" customFormat="1" x14ac:dyDescent="0.25">
      <c r="A460" s="478">
        <v>445</v>
      </c>
      <c r="B460" s="486">
        <v>61210035360029</v>
      </c>
      <c r="C460" s="487" t="s">
        <v>2134</v>
      </c>
      <c r="D460" s="477">
        <v>15000000</v>
      </c>
      <c r="E460" s="477">
        <v>15000000</v>
      </c>
      <c r="F460" s="477">
        <f t="shared" si="22"/>
        <v>30000000</v>
      </c>
      <c r="G460" s="476">
        <f>SUMIF('Inc base'!C:C,'BR 3'!B460,'Inc base'!G:G)-F460</f>
        <v>0</v>
      </c>
      <c r="I460" s="477">
        <f t="shared" si="23"/>
        <v>15000000</v>
      </c>
      <c r="K460" s="477">
        <v>15000000</v>
      </c>
      <c r="L460" s="477">
        <f t="shared" si="24"/>
        <v>15000000</v>
      </c>
      <c r="M460" s="544"/>
    </row>
    <row r="461" spans="1:13" s="477" customFormat="1" x14ac:dyDescent="0.25">
      <c r="A461" s="478">
        <v>446</v>
      </c>
      <c r="B461" s="486">
        <v>63105036280011</v>
      </c>
      <c r="C461" s="487" t="s">
        <v>2135</v>
      </c>
      <c r="D461" s="477">
        <v>15000000</v>
      </c>
      <c r="E461" s="477">
        <v>0</v>
      </c>
      <c r="F461" s="477">
        <f t="shared" si="22"/>
        <v>15000000</v>
      </c>
      <c r="G461" s="476">
        <f>SUMIF('Inc base'!C:C,'BR 3'!B461,'Inc base'!G:G)-F461</f>
        <v>0</v>
      </c>
      <c r="I461" s="477">
        <f t="shared" si="23"/>
        <v>0</v>
      </c>
      <c r="K461" s="477">
        <v>15000000</v>
      </c>
      <c r="L461" s="477">
        <f t="shared" si="24"/>
        <v>15000000</v>
      </c>
      <c r="M461" s="544"/>
    </row>
    <row r="462" spans="1:13" s="477" customFormat="1" x14ac:dyDescent="0.25">
      <c r="A462" s="478">
        <v>447</v>
      </c>
      <c r="B462" s="486">
        <v>60609036070034</v>
      </c>
      <c r="C462" s="487" t="s">
        <v>2139</v>
      </c>
      <c r="D462" s="477">
        <v>15000000</v>
      </c>
      <c r="E462" s="477">
        <v>15000000</v>
      </c>
      <c r="F462" s="477">
        <f t="shared" si="22"/>
        <v>30000000</v>
      </c>
      <c r="G462" s="476">
        <f>SUMIF('Inc base'!C:C,'BR 3'!B462,'Inc base'!G:G)-F462</f>
        <v>22500000</v>
      </c>
      <c r="I462" s="477">
        <f t="shared" si="23"/>
        <v>15000000</v>
      </c>
      <c r="K462" s="477">
        <v>7500000</v>
      </c>
      <c r="L462" s="477">
        <f t="shared" si="24"/>
        <v>-15000000</v>
      </c>
      <c r="M462" s="544"/>
    </row>
    <row r="463" spans="1:13" s="477" customFormat="1" x14ac:dyDescent="0.25">
      <c r="A463" s="478">
        <v>448</v>
      </c>
      <c r="B463" s="486">
        <v>62408045360011</v>
      </c>
      <c r="C463" s="487" t="s">
        <v>2140</v>
      </c>
      <c r="D463" s="477">
        <v>15000000</v>
      </c>
      <c r="E463" s="477">
        <v>15000000</v>
      </c>
      <c r="F463" s="477">
        <f t="shared" si="22"/>
        <v>30000000</v>
      </c>
      <c r="G463" s="476">
        <f>SUMIF('Inc base'!C:C,'BR 3'!B463,'Inc base'!G:G)-F463</f>
        <v>0</v>
      </c>
      <c r="I463" s="477">
        <f t="shared" si="23"/>
        <v>15000000</v>
      </c>
      <c r="K463" s="477">
        <v>15000000</v>
      </c>
      <c r="L463" s="477">
        <f t="shared" si="24"/>
        <v>15000000</v>
      </c>
      <c r="M463" s="544"/>
    </row>
    <row r="464" spans="1:13" s="477" customFormat="1" x14ac:dyDescent="0.25">
      <c r="A464" s="478">
        <v>449</v>
      </c>
      <c r="B464" s="486">
        <v>60806005270035</v>
      </c>
      <c r="C464" s="487" t="s">
        <v>3891</v>
      </c>
      <c r="D464" s="477">
        <v>0</v>
      </c>
      <c r="E464" s="477">
        <v>0</v>
      </c>
      <c r="F464" s="477">
        <f t="shared" si="22"/>
        <v>0</v>
      </c>
      <c r="G464" s="476">
        <f>SUMIF('Inc base'!C:C,'BR 3'!B464,'Inc base'!G:G)-F464</f>
        <v>0</v>
      </c>
      <c r="I464" s="477">
        <f t="shared" si="23"/>
        <v>0</v>
      </c>
      <c r="K464" s="477">
        <v>0</v>
      </c>
      <c r="L464" s="477">
        <f t="shared" si="24"/>
        <v>0</v>
      </c>
      <c r="M464" s="544"/>
    </row>
    <row r="465" spans="1:13" s="477" customFormat="1" x14ac:dyDescent="0.25">
      <c r="A465" s="478">
        <v>450</v>
      </c>
      <c r="B465" s="486">
        <v>60109045340035</v>
      </c>
      <c r="C465" s="487" t="s">
        <v>2143</v>
      </c>
      <c r="D465" s="477">
        <v>18000000</v>
      </c>
      <c r="E465" s="477">
        <v>12000000</v>
      </c>
      <c r="F465" s="477">
        <f t="shared" si="22"/>
        <v>30000000</v>
      </c>
      <c r="G465" s="476">
        <f>SUMIF('Inc base'!C:C,'BR 3'!B465,'Inc base'!G:G)-F465</f>
        <v>12000000</v>
      </c>
      <c r="I465" s="477">
        <f t="shared" si="23"/>
        <v>12000000</v>
      </c>
      <c r="K465" s="477">
        <v>18000000</v>
      </c>
      <c r="L465" s="477">
        <f t="shared" si="24"/>
        <v>6000000</v>
      </c>
      <c r="M465" s="544"/>
    </row>
    <row r="466" spans="1:13" s="477" customFormat="1" x14ac:dyDescent="0.25">
      <c r="A466" s="478">
        <v>451</v>
      </c>
      <c r="B466" s="486">
        <v>31206861160024</v>
      </c>
      <c r="C466" s="487" t="s">
        <v>3892</v>
      </c>
      <c r="D466" s="477">
        <v>0</v>
      </c>
      <c r="E466" s="477">
        <v>0</v>
      </c>
      <c r="F466" s="477">
        <f t="shared" si="22"/>
        <v>0</v>
      </c>
      <c r="G466" s="476">
        <f>SUMIF('Inc base'!C:C,'BR 3'!B466,'Inc base'!G:G)-F466</f>
        <v>0</v>
      </c>
      <c r="I466" s="477">
        <f t="shared" si="23"/>
        <v>0</v>
      </c>
      <c r="K466" s="477">
        <v>0</v>
      </c>
      <c r="L466" s="477">
        <f t="shared" si="24"/>
        <v>0</v>
      </c>
      <c r="M466" s="544"/>
    </row>
    <row r="467" spans="1:13" s="477" customFormat="1" x14ac:dyDescent="0.25">
      <c r="A467" s="478">
        <v>452</v>
      </c>
      <c r="B467" s="486">
        <v>40506851160079</v>
      </c>
      <c r="C467" s="487" t="s">
        <v>3893</v>
      </c>
      <c r="D467" s="477">
        <v>0</v>
      </c>
      <c r="E467" s="477">
        <v>0</v>
      </c>
      <c r="F467" s="477">
        <f t="shared" si="22"/>
        <v>0</v>
      </c>
      <c r="G467" s="476">
        <f>SUMIF('Inc base'!C:C,'BR 3'!B467,'Inc base'!G:G)-F467</f>
        <v>0</v>
      </c>
      <c r="I467" s="477">
        <f t="shared" si="23"/>
        <v>0</v>
      </c>
      <c r="K467" s="477">
        <v>0</v>
      </c>
      <c r="L467" s="477">
        <f t="shared" si="24"/>
        <v>0</v>
      </c>
      <c r="M467" s="544"/>
    </row>
    <row r="468" spans="1:13" s="477" customFormat="1" x14ac:dyDescent="0.25">
      <c r="A468" s="478">
        <v>453</v>
      </c>
      <c r="B468" s="486">
        <v>42907805250011</v>
      </c>
      <c r="C468" s="487" t="s">
        <v>2146</v>
      </c>
      <c r="D468" s="477">
        <v>15000000</v>
      </c>
      <c r="E468" s="477">
        <v>15000000</v>
      </c>
      <c r="F468" s="477">
        <f t="shared" si="22"/>
        <v>30000000</v>
      </c>
      <c r="G468" s="476">
        <f>SUMIF('Inc base'!C:C,'BR 3'!B468,'Inc base'!G:G)-F468</f>
        <v>0</v>
      </c>
      <c r="I468" s="477">
        <f t="shared" si="23"/>
        <v>15000000</v>
      </c>
      <c r="K468" s="477">
        <v>15000000</v>
      </c>
      <c r="L468" s="477">
        <f t="shared" si="24"/>
        <v>15000000</v>
      </c>
      <c r="M468" s="544"/>
    </row>
    <row r="469" spans="1:13" s="477" customFormat="1" x14ac:dyDescent="0.25">
      <c r="A469" s="478">
        <v>454</v>
      </c>
      <c r="B469" s="486">
        <v>43001871160034</v>
      </c>
      <c r="C469" s="487" t="s">
        <v>3894</v>
      </c>
      <c r="D469" s="477">
        <v>0</v>
      </c>
      <c r="E469" s="477">
        <v>0</v>
      </c>
      <c r="F469" s="477">
        <f t="shared" ref="F469:F532" si="25">SUM(D469:E469)</f>
        <v>0</v>
      </c>
      <c r="G469" s="476">
        <f>SUMIF('Inc base'!C:C,'BR 3'!B469,'Inc base'!G:G)-F469</f>
        <v>0</v>
      </c>
      <c r="I469" s="477">
        <f t="shared" ref="I469:I532" si="26">F469-D469</f>
        <v>0</v>
      </c>
      <c r="K469" s="477">
        <v>0</v>
      </c>
      <c r="L469" s="477">
        <f t="shared" si="24"/>
        <v>0</v>
      </c>
      <c r="M469" s="544"/>
    </row>
    <row r="470" spans="1:13" s="477" customFormat="1" x14ac:dyDescent="0.25">
      <c r="A470" s="478">
        <v>455</v>
      </c>
      <c r="B470" s="486">
        <v>60707045780051</v>
      </c>
      <c r="C470" s="487" t="s">
        <v>3895</v>
      </c>
      <c r="D470" s="477">
        <v>0</v>
      </c>
      <c r="E470" s="477">
        <v>0</v>
      </c>
      <c r="F470" s="477">
        <f t="shared" si="25"/>
        <v>0</v>
      </c>
      <c r="G470" s="476">
        <f>SUMIF('Inc base'!C:C,'BR 3'!B470,'Inc base'!G:G)-F470</f>
        <v>0</v>
      </c>
      <c r="I470" s="477">
        <f t="shared" si="26"/>
        <v>0</v>
      </c>
      <c r="K470" s="477">
        <v>0</v>
      </c>
      <c r="L470" s="477">
        <f t="shared" si="24"/>
        <v>0</v>
      </c>
      <c r="M470" s="544"/>
    </row>
    <row r="471" spans="1:13" s="477" customFormat="1" x14ac:dyDescent="0.25">
      <c r="A471" s="478">
        <v>456</v>
      </c>
      <c r="B471" s="486">
        <v>61308045310067</v>
      </c>
      <c r="C471" s="487" t="s">
        <v>3896</v>
      </c>
      <c r="D471" s="477">
        <v>0</v>
      </c>
      <c r="E471" s="477">
        <v>0</v>
      </c>
      <c r="F471" s="477">
        <f t="shared" si="25"/>
        <v>0</v>
      </c>
      <c r="G471" s="476">
        <f>SUMIF('Inc base'!C:C,'BR 3'!B471,'Inc base'!G:G)-F471</f>
        <v>0</v>
      </c>
      <c r="I471" s="477">
        <f t="shared" si="26"/>
        <v>0</v>
      </c>
      <c r="K471" s="477">
        <v>0</v>
      </c>
      <c r="L471" s="477">
        <f t="shared" si="24"/>
        <v>0</v>
      </c>
      <c r="M471" s="544"/>
    </row>
    <row r="472" spans="1:13" s="477" customFormat="1" x14ac:dyDescent="0.25">
      <c r="A472" s="478">
        <v>457</v>
      </c>
      <c r="B472" s="486">
        <v>16050153200396</v>
      </c>
      <c r="C472" s="487" t="s">
        <v>3897</v>
      </c>
      <c r="D472" s="477">
        <v>0</v>
      </c>
      <c r="E472" s="477">
        <v>0</v>
      </c>
      <c r="F472" s="477">
        <f t="shared" si="25"/>
        <v>0</v>
      </c>
      <c r="G472" s="476">
        <f>SUMIF('Inc base'!C:C,'BR 3'!B472,'Inc base'!G:G)-F472</f>
        <v>0</v>
      </c>
      <c r="I472" s="477">
        <f t="shared" si="26"/>
        <v>0</v>
      </c>
      <c r="K472" s="477">
        <v>0</v>
      </c>
      <c r="L472" s="477">
        <f t="shared" si="24"/>
        <v>0</v>
      </c>
      <c r="M472" s="544"/>
    </row>
    <row r="473" spans="1:13" s="477" customFormat="1" x14ac:dyDescent="0.25">
      <c r="A473" s="478">
        <v>458</v>
      </c>
      <c r="B473" s="486">
        <v>62407035320013</v>
      </c>
      <c r="C473" s="487" t="s">
        <v>3898</v>
      </c>
      <c r="D473" s="477">
        <v>0</v>
      </c>
      <c r="E473" s="477">
        <v>0</v>
      </c>
      <c r="F473" s="477">
        <f t="shared" si="25"/>
        <v>0</v>
      </c>
      <c r="G473" s="476">
        <f>SUMIF('Inc base'!C:C,'BR 3'!B473,'Inc base'!G:G)-F473</f>
        <v>0</v>
      </c>
      <c r="I473" s="477">
        <f t="shared" si="26"/>
        <v>0</v>
      </c>
      <c r="K473" s="477">
        <v>0</v>
      </c>
      <c r="L473" s="477">
        <f t="shared" si="24"/>
        <v>0</v>
      </c>
      <c r="M473" s="544"/>
    </row>
    <row r="474" spans="1:13" s="477" customFormat="1" x14ac:dyDescent="0.25">
      <c r="A474" s="478">
        <v>459</v>
      </c>
      <c r="B474" s="486">
        <v>63005045350021</v>
      </c>
      <c r="C474" s="487" t="s">
        <v>2149</v>
      </c>
      <c r="D474" s="477">
        <v>15000000</v>
      </c>
      <c r="E474" s="477">
        <v>15000000</v>
      </c>
      <c r="F474" s="477">
        <f t="shared" si="25"/>
        <v>30000000</v>
      </c>
      <c r="G474" s="476">
        <f>SUMIF('Inc base'!C:C,'BR 3'!B474,'Inc base'!G:G)-F474</f>
        <v>7500000</v>
      </c>
      <c r="I474" s="477">
        <f t="shared" si="26"/>
        <v>15000000</v>
      </c>
      <c r="K474" s="477">
        <v>15000000</v>
      </c>
      <c r="L474" s="477">
        <f t="shared" si="24"/>
        <v>7500000</v>
      </c>
      <c r="M474" s="544"/>
    </row>
    <row r="475" spans="1:13" s="477" customFormat="1" x14ac:dyDescent="0.25">
      <c r="A475" s="478">
        <v>460</v>
      </c>
      <c r="B475" s="486">
        <v>40101791150018</v>
      </c>
      <c r="C475" s="487" t="s">
        <v>2150</v>
      </c>
      <c r="D475" s="477">
        <v>18000000</v>
      </c>
      <c r="E475" s="477">
        <v>12000000</v>
      </c>
      <c r="F475" s="477">
        <f t="shared" si="25"/>
        <v>30000000</v>
      </c>
      <c r="G475" s="476">
        <f>SUMIF('Inc base'!C:C,'BR 3'!B475,'Inc base'!G:G)-F475</f>
        <v>6000000</v>
      </c>
      <c r="I475" s="477">
        <f t="shared" si="26"/>
        <v>12000000</v>
      </c>
      <c r="K475" s="477">
        <v>18000000</v>
      </c>
      <c r="L475" s="477">
        <f t="shared" si="24"/>
        <v>12000000</v>
      </c>
      <c r="M475" s="544"/>
    </row>
    <row r="476" spans="1:13" s="477" customFormat="1" x14ac:dyDescent="0.25">
      <c r="A476" s="478">
        <v>461</v>
      </c>
      <c r="B476" s="486">
        <v>60509045280067</v>
      </c>
      <c r="C476" s="487" t="s">
        <v>3899</v>
      </c>
      <c r="D476" s="477">
        <v>0</v>
      </c>
      <c r="E476" s="477">
        <v>0</v>
      </c>
      <c r="F476" s="477">
        <f t="shared" si="25"/>
        <v>0</v>
      </c>
      <c r="G476" s="476">
        <f>SUMIF('Inc base'!C:C,'BR 3'!B476,'Inc base'!G:G)-F476</f>
        <v>0</v>
      </c>
      <c r="I476" s="477">
        <f t="shared" si="26"/>
        <v>0</v>
      </c>
      <c r="K476" s="477">
        <v>0</v>
      </c>
      <c r="L476" s="477">
        <f t="shared" si="24"/>
        <v>0</v>
      </c>
      <c r="M476" s="544"/>
    </row>
    <row r="477" spans="1:13" s="477" customFormat="1" x14ac:dyDescent="0.25">
      <c r="A477" s="478">
        <v>462</v>
      </c>
      <c r="B477" s="486">
        <v>60304045320014</v>
      </c>
      <c r="C477" s="487" t="s">
        <v>2153</v>
      </c>
      <c r="D477" s="477">
        <v>15000000</v>
      </c>
      <c r="E477" s="477">
        <v>15000000</v>
      </c>
      <c r="F477" s="477">
        <f t="shared" si="25"/>
        <v>30000000</v>
      </c>
      <c r="G477" s="476">
        <f>SUMIF('Inc base'!C:C,'BR 3'!B477,'Inc base'!G:G)-F477</f>
        <v>15000000</v>
      </c>
      <c r="I477" s="477">
        <f t="shared" si="26"/>
        <v>15000000</v>
      </c>
      <c r="K477" s="477">
        <v>15000000</v>
      </c>
      <c r="L477" s="477">
        <f t="shared" si="24"/>
        <v>0</v>
      </c>
      <c r="M477" s="544"/>
    </row>
    <row r="478" spans="1:13" s="477" customFormat="1" x14ac:dyDescent="0.25">
      <c r="A478" s="478">
        <v>463</v>
      </c>
      <c r="B478" s="486">
        <v>31901891000024</v>
      </c>
      <c r="C478" s="487" t="s">
        <v>2161</v>
      </c>
      <c r="D478" s="477">
        <v>18000000</v>
      </c>
      <c r="E478" s="477">
        <v>12000000</v>
      </c>
      <c r="F478" s="477">
        <f t="shared" si="25"/>
        <v>30000000</v>
      </c>
      <c r="G478" s="476">
        <f>SUMIF('Inc base'!C:C,'BR 3'!B478,'Inc base'!G:G)-F478</f>
        <v>12000000</v>
      </c>
      <c r="I478" s="477">
        <f t="shared" si="26"/>
        <v>12000000</v>
      </c>
      <c r="K478" s="477">
        <v>9000000</v>
      </c>
      <c r="L478" s="477">
        <f t="shared" si="24"/>
        <v>-3000000</v>
      </c>
      <c r="M478" s="544"/>
    </row>
    <row r="479" spans="1:13" s="477" customFormat="1" x14ac:dyDescent="0.25">
      <c r="A479" s="478">
        <v>464</v>
      </c>
      <c r="B479" s="486">
        <v>52602035310016</v>
      </c>
      <c r="C479" s="487" t="s">
        <v>3900</v>
      </c>
      <c r="D479" s="477">
        <v>0</v>
      </c>
      <c r="E479" s="477">
        <v>0</v>
      </c>
      <c r="F479" s="477">
        <f t="shared" si="25"/>
        <v>0</v>
      </c>
      <c r="G479" s="476">
        <f>SUMIF('Inc base'!C:C,'BR 3'!B479,'Inc base'!G:G)-F479</f>
        <v>0</v>
      </c>
      <c r="I479" s="477">
        <f t="shared" si="26"/>
        <v>0</v>
      </c>
      <c r="K479" s="477">
        <v>0</v>
      </c>
      <c r="L479" s="477">
        <f t="shared" si="24"/>
        <v>0</v>
      </c>
      <c r="M479" s="544"/>
    </row>
    <row r="480" spans="1:13" s="477" customFormat="1" x14ac:dyDescent="0.25">
      <c r="A480" s="478">
        <v>465</v>
      </c>
      <c r="B480" s="486">
        <v>61912025340014</v>
      </c>
      <c r="C480" s="487" t="s">
        <v>2163</v>
      </c>
      <c r="D480" s="477">
        <v>18000000</v>
      </c>
      <c r="E480" s="477">
        <v>12000000</v>
      </c>
      <c r="F480" s="477">
        <f t="shared" si="25"/>
        <v>30000000</v>
      </c>
      <c r="G480" s="476">
        <f>SUMIF('Inc base'!C:C,'BR 3'!B480,'Inc base'!G:G)-F480</f>
        <v>12000000</v>
      </c>
      <c r="I480" s="477">
        <f t="shared" si="26"/>
        <v>12000000</v>
      </c>
      <c r="K480" s="477">
        <v>9000000</v>
      </c>
      <c r="L480" s="477">
        <f t="shared" si="24"/>
        <v>-3000000</v>
      </c>
      <c r="M480" s="544"/>
    </row>
    <row r="481" spans="1:13" s="477" customFormat="1" x14ac:dyDescent="0.25">
      <c r="A481" s="478">
        <v>466</v>
      </c>
      <c r="B481" s="486">
        <v>61003055350019</v>
      </c>
      <c r="C481" s="487" t="s">
        <v>2165</v>
      </c>
      <c r="D481" s="477">
        <v>15000000</v>
      </c>
      <c r="E481" s="477">
        <v>15000000</v>
      </c>
      <c r="F481" s="477">
        <f t="shared" si="25"/>
        <v>30000000</v>
      </c>
      <c r="G481" s="476">
        <f>SUMIF('Inc base'!C:C,'BR 3'!B481,'Inc base'!G:G)-F481</f>
        <v>7500000</v>
      </c>
      <c r="I481" s="477">
        <f t="shared" si="26"/>
        <v>15000000</v>
      </c>
      <c r="K481" s="477">
        <v>15000000</v>
      </c>
      <c r="L481" s="477">
        <f t="shared" si="24"/>
        <v>7500000</v>
      </c>
      <c r="M481" s="544"/>
    </row>
    <row r="482" spans="1:13" s="477" customFormat="1" x14ac:dyDescent="0.25">
      <c r="A482" s="478">
        <v>467</v>
      </c>
      <c r="B482" s="486">
        <v>42010921100077</v>
      </c>
      <c r="C482" s="487" t="s">
        <v>2168</v>
      </c>
      <c r="D482" s="477">
        <v>18000000</v>
      </c>
      <c r="E482" s="477">
        <v>12000000</v>
      </c>
      <c r="F482" s="477">
        <f t="shared" si="25"/>
        <v>30000000</v>
      </c>
      <c r="G482" s="476">
        <f>SUMIF('Inc base'!C:C,'BR 3'!B482,'Inc base'!G:G)-F482</f>
        <v>12000000</v>
      </c>
      <c r="I482" s="477">
        <f t="shared" si="26"/>
        <v>12000000</v>
      </c>
      <c r="K482" s="477">
        <v>18000000</v>
      </c>
      <c r="L482" s="477">
        <f t="shared" si="24"/>
        <v>6000000</v>
      </c>
      <c r="M482" s="544"/>
    </row>
    <row r="483" spans="1:13" s="477" customFormat="1" x14ac:dyDescent="0.25">
      <c r="A483" s="478">
        <v>468</v>
      </c>
      <c r="B483" s="486">
        <v>61605045380015</v>
      </c>
      <c r="C483" s="487" t="s">
        <v>2170</v>
      </c>
      <c r="D483" s="477">
        <v>15000000</v>
      </c>
      <c r="E483" s="477">
        <v>15000000</v>
      </c>
      <c r="F483" s="477">
        <f t="shared" si="25"/>
        <v>30000000</v>
      </c>
      <c r="G483" s="476">
        <f>SUMIF('Inc base'!C:C,'BR 3'!B483,'Inc base'!G:G)-F483</f>
        <v>15000000</v>
      </c>
      <c r="I483" s="477">
        <f t="shared" si="26"/>
        <v>15000000</v>
      </c>
      <c r="K483" s="477">
        <v>15000000</v>
      </c>
      <c r="L483" s="477">
        <f t="shared" si="24"/>
        <v>0</v>
      </c>
      <c r="M483" s="544"/>
    </row>
    <row r="484" spans="1:13" s="477" customFormat="1" x14ac:dyDescent="0.25">
      <c r="A484" s="478">
        <v>469</v>
      </c>
      <c r="B484" s="486">
        <v>61004045670067</v>
      </c>
      <c r="C484" s="487" t="s">
        <v>2172</v>
      </c>
      <c r="D484" s="477">
        <v>15000000</v>
      </c>
      <c r="E484" s="477">
        <v>15000000</v>
      </c>
      <c r="F484" s="477">
        <f t="shared" si="25"/>
        <v>30000000</v>
      </c>
      <c r="G484" s="476">
        <f>SUMIF('Inc base'!C:C,'BR 3'!B484,'Inc base'!G:G)-F484</f>
        <v>0</v>
      </c>
      <c r="I484" s="477">
        <f t="shared" si="26"/>
        <v>15000000</v>
      </c>
      <c r="K484" s="477">
        <v>15000000</v>
      </c>
      <c r="L484" s="477">
        <f t="shared" si="24"/>
        <v>15000000</v>
      </c>
      <c r="M484" s="544"/>
    </row>
    <row r="485" spans="1:13" s="477" customFormat="1" x14ac:dyDescent="0.25">
      <c r="A485" s="478">
        <v>470</v>
      </c>
      <c r="B485" s="486">
        <v>60208045280023</v>
      </c>
      <c r="C485" s="487" t="s">
        <v>3901</v>
      </c>
      <c r="D485" s="477">
        <v>0</v>
      </c>
      <c r="E485" s="477">
        <v>0</v>
      </c>
      <c r="F485" s="477">
        <f t="shared" si="25"/>
        <v>0</v>
      </c>
      <c r="G485" s="476">
        <f>SUMIF('Inc base'!C:C,'BR 3'!B485,'Inc base'!G:G)-F485</f>
        <v>0</v>
      </c>
      <c r="I485" s="477">
        <f t="shared" si="26"/>
        <v>0</v>
      </c>
      <c r="K485" s="477">
        <v>0</v>
      </c>
      <c r="L485" s="477">
        <f t="shared" si="24"/>
        <v>0</v>
      </c>
      <c r="M485" s="544"/>
    </row>
    <row r="486" spans="1:13" s="477" customFormat="1" x14ac:dyDescent="0.25">
      <c r="A486" s="478">
        <v>471</v>
      </c>
      <c r="B486" s="486">
        <v>51010045300032</v>
      </c>
      <c r="C486" s="487" t="s">
        <v>2173</v>
      </c>
      <c r="D486" s="477">
        <v>18000000</v>
      </c>
      <c r="E486" s="477">
        <v>12000000</v>
      </c>
      <c r="F486" s="477">
        <f t="shared" si="25"/>
        <v>30000000</v>
      </c>
      <c r="G486" s="476">
        <f>SUMIF('Inc base'!C:C,'BR 3'!B486,'Inc base'!G:G)-F486</f>
        <v>12000000</v>
      </c>
      <c r="I486" s="477">
        <f t="shared" si="26"/>
        <v>12000000</v>
      </c>
      <c r="K486" s="477">
        <v>9000000</v>
      </c>
      <c r="L486" s="477">
        <f t="shared" si="24"/>
        <v>-3000000</v>
      </c>
      <c r="M486" s="544"/>
    </row>
    <row r="487" spans="1:13" s="477" customFormat="1" x14ac:dyDescent="0.25">
      <c r="A487" s="478">
        <v>472</v>
      </c>
      <c r="B487" s="486">
        <v>62610035780017</v>
      </c>
      <c r="C487" s="487" t="s">
        <v>3902</v>
      </c>
      <c r="D487" s="477">
        <v>0</v>
      </c>
      <c r="E487" s="477">
        <v>0</v>
      </c>
      <c r="F487" s="477">
        <f t="shared" si="25"/>
        <v>0</v>
      </c>
      <c r="G487" s="476">
        <f>SUMIF('Inc base'!C:C,'BR 3'!B487,'Inc base'!G:G)-F487</f>
        <v>0</v>
      </c>
      <c r="I487" s="477">
        <f t="shared" si="26"/>
        <v>0</v>
      </c>
      <c r="K487" s="477">
        <v>0</v>
      </c>
      <c r="L487" s="477">
        <f t="shared" si="24"/>
        <v>0</v>
      </c>
      <c r="M487" s="544"/>
    </row>
    <row r="488" spans="1:13" s="477" customFormat="1" x14ac:dyDescent="0.25">
      <c r="A488" s="478">
        <v>473</v>
      </c>
      <c r="B488" s="486">
        <v>40106941010066</v>
      </c>
      <c r="C488" s="487" t="s">
        <v>3903</v>
      </c>
      <c r="D488" s="477">
        <v>0</v>
      </c>
      <c r="E488" s="477">
        <v>0</v>
      </c>
      <c r="F488" s="477">
        <f t="shared" si="25"/>
        <v>0</v>
      </c>
      <c r="G488" s="476">
        <f>SUMIF('Inc base'!C:C,'BR 3'!B488,'Inc base'!G:G)-F488</f>
        <v>0</v>
      </c>
      <c r="I488" s="477">
        <f t="shared" si="26"/>
        <v>0</v>
      </c>
      <c r="K488" s="477">
        <v>0</v>
      </c>
      <c r="L488" s="477">
        <f t="shared" si="24"/>
        <v>0</v>
      </c>
      <c r="M488" s="544"/>
    </row>
    <row r="489" spans="1:13" s="477" customFormat="1" x14ac:dyDescent="0.25">
      <c r="A489" s="478">
        <v>474</v>
      </c>
      <c r="B489" s="486">
        <v>61301045310059</v>
      </c>
      <c r="C489" s="487" t="s">
        <v>2179</v>
      </c>
      <c r="D489" s="477">
        <v>15000000</v>
      </c>
      <c r="E489" s="477">
        <v>15000000</v>
      </c>
      <c r="F489" s="477">
        <f t="shared" si="25"/>
        <v>30000000</v>
      </c>
      <c r="G489" s="476">
        <f>SUMIF('Inc base'!C:C,'BR 3'!B489,'Inc base'!G:G)-F489</f>
        <v>0</v>
      </c>
      <c r="I489" s="477">
        <f t="shared" si="26"/>
        <v>15000000</v>
      </c>
      <c r="K489" s="477">
        <v>7500000</v>
      </c>
      <c r="L489" s="477">
        <f t="shared" si="24"/>
        <v>7500000</v>
      </c>
      <c r="M489" s="544"/>
    </row>
    <row r="490" spans="1:13" s="477" customFormat="1" x14ac:dyDescent="0.25">
      <c r="A490" s="478">
        <v>475</v>
      </c>
      <c r="B490" s="486">
        <v>61811045350028</v>
      </c>
      <c r="C490" s="487" t="s">
        <v>3904</v>
      </c>
      <c r="D490" s="477">
        <v>0</v>
      </c>
      <c r="E490" s="477">
        <v>0</v>
      </c>
      <c r="F490" s="477">
        <f t="shared" si="25"/>
        <v>0</v>
      </c>
      <c r="G490" s="476">
        <f>SUMIF('Inc base'!C:C,'BR 3'!B490,'Inc base'!G:G)-F490</f>
        <v>0</v>
      </c>
      <c r="I490" s="477">
        <f t="shared" si="26"/>
        <v>0</v>
      </c>
      <c r="K490" s="477">
        <v>0</v>
      </c>
      <c r="L490" s="477">
        <f t="shared" si="24"/>
        <v>0</v>
      </c>
      <c r="M490" s="544"/>
    </row>
    <row r="491" spans="1:13" s="477" customFormat="1" x14ac:dyDescent="0.25">
      <c r="A491" s="478">
        <v>476</v>
      </c>
      <c r="B491" s="486">
        <v>52007035350020</v>
      </c>
      <c r="C491" s="487" t="s">
        <v>3905</v>
      </c>
      <c r="D491" s="477">
        <v>0</v>
      </c>
      <c r="E491" s="477">
        <v>0</v>
      </c>
      <c r="F491" s="477">
        <f t="shared" si="25"/>
        <v>0</v>
      </c>
      <c r="G491" s="476">
        <f>SUMIF('Inc base'!C:C,'BR 3'!B491,'Inc base'!G:G)-F491</f>
        <v>0</v>
      </c>
      <c r="I491" s="477">
        <f t="shared" si="26"/>
        <v>0</v>
      </c>
      <c r="K491" s="477">
        <v>0</v>
      </c>
      <c r="L491" s="477">
        <f t="shared" si="24"/>
        <v>0</v>
      </c>
      <c r="M491" s="544"/>
    </row>
    <row r="492" spans="1:13" s="477" customFormat="1" x14ac:dyDescent="0.25">
      <c r="A492" s="478">
        <v>477</v>
      </c>
      <c r="B492" s="486">
        <v>61211045310048</v>
      </c>
      <c r="C492" s="487" t="s">
        <v>3906</v>
      </c>
      <c r="D492" s="477">
        <v>0</v>
      </c>
      <c r="E492" s="477">
        <v>0</v>
      </c>
      <c r="F492" s="477">
        <f t="shared" si="25"/>
        <v>0</v>
      </c>
      <c r="G492" s="476">
        <f>SUMIF('Inc base'!C:C,'BR 3'!B492,'Inc base'!G:G)-F492</f>
        <v>0</v>
      </c>
      <c r="I492" s="477">
        <f t="shared" si="26"/>
        <v>0</v>
      </c>
      <c r="K492" s="477">
        <v>0</v>
      </c>
      <c r="L492" s="477">
        <f t="shared" si="24"/>
        <v>0</v>
      </c>
      <c r="M492" s="544"/>
    </row>
    <row r="493" spans="1:13" s="477" customFormat="1" x14ac:dyDescent="0.25">
      <c r="A493" s="478">
        <v>478</v>
      </c>
      <c r="B493" s="486">
        <v>61809035380029</v>
      </c>
      <c r="C493" s="487" t="s">
        <v>3907</v>
      </c>
      <c r="D493" s="477">
        <v>0</v>
      </c>
      <c r="E493" s="477">
        <v>0</v>
      </c>
      <c r="F493" s="477">
        <f t="shared" si="25"/>
        <v>0</v>
      </c>
      <c r="G493" s="476">
        <f>SUMIF('Inc base'!C:C,'BR 3'!B493,'Inc base'!G:G)-F493</f>
        <v>0</v>
      </c>
      <c r="I493" s="477">
        <f t="shared" si="26"/>
        <v>0</v>
      </c>
      <c r="K493" s="477">
        <v>0</v>
      </c>
      <c r="L493" s="477">
        <f t="shared" si="24"/>
        <v>0</v>
      </c>
      <c r="M493" s="544"/>
    </row>
    <row r="494" spans="1:13" s="477" customFormat="1" x14ac:dyDescent="0.25">
      <c r="A494" s="478">
        <v>479</v>
      </c>
      <c r="B494" s="486">
        <v>62509035280073</v>
      </c>
      <c r="C494" s="487" t="s">
        <v>3908</v>
      </c>
      <c r="D494" s="477">
        <v>0</v>
      </c>
      <c r="E494" s="477">
        <v>0</v>
      </c>
      <c r="F494" s="477">
        <f t="shared" si="25"/>
        <v>0</v>
      </c>
      <c r="G494" s="476">
        <f>SUMIF('Inc base'!C:C,'BR 3'!B494,'Inc base'!G:G)-F494</f>
        <v>0</v>
      </c>
      <c r="I494" s="477">
        <f t="shared" si="26"/>
        <v>0</v>
      </c>
      <c r="K494" s="477">
        <v>0</v>
      </c>
      <c r="L494" s="477">
        <f t="shared" ref="L494:L557" si="27">K494-G494</f>
        <v>0</v>
      </c>
      <c r="M494" s="544"/>
    </row>
    <row r="495" spans="1:13" s="477" customFormat="1" x14ac:dyDescent="0.25">
      <c r="A495" s="478">
        <v>480</v>
      </c>
      <c r="B495" s="486">
        <v>61306055360056</v>
      </c>
      <c r="C495" s="487" t="s">
        <v>2190</v>
      </c>
      <c r="D495" s="477">
        <v>15000000</v>
      </c>
      <c r="E495" s="477">
        <v>15000000</v>
      </c>
      <c r="F495" s="477">
        <f t="shared" si="25"/>
        <v>30000000</v>
      </c>
      <c r="G495" s="476">
        <f>SUMIF('Inc base'!C:C,'BR 3'!B495,'Inc base'!G:G)-F495</f>
        <v>6500000</v>
      </c>
      <c r="I495" s="477">
        <f t="shared" si="26"/>
        <v>15000000</v>
      </c>
      <c r="K495" s="477">
        <v>15000000</v>
      </c>
      <c r="L495" s="477">
        <f t="shared" si="27"/>
        <v>8500000</v>
      </c>
      <c r="M495" s="544"/>
    </row>
    <row r="496" spans="1:13" s="477" customFormat="1" x14ac:dyDescent="0.25">
      <c r="A496" s="478">
        <v>481</v>
      </c>
      <c r="B496" s="486">
        <v>51311035300017</v>
      </c>
      <c r="C496" s="487" t="s">
        <v>2200</v>
      </c>
      <c r="D496" s="477">
        <v>18000000</v>
      </c>
      <c r="E496" s="477">
        <v>12000000</v>
      </c>
      <c r="F496" s="477">
        <f t="shared" si="25"/>
        <v>30000000</v>
      </c>
      <c r="G496" s="476">
        <f>SUMIF('Inc base'!C:C,'BR 3'!B496,'Inc base'!G:G)-F496</f>
        <v>12000000</v>
      </c>
      <c r="I496" s="477">
        <f t="shared" si="26"/>
        <v>12000000</v>
      </c>
      <c r="K496" s="477">
        <v>9000000</v>
      </c>
      <c r="L496" s="477">
        <f t="shared" si="27"/>
        <v>-3000000</v>
      </c>
      <c r="M496" s="544"/>
    </row>
    <row r="497" spans="1:13" s="477" customFormat="1" x14ac:dyDescent="0.25">
      <c r="A497" s="478">
        <v>482</v>
      </c>
      <c r="B497" s="486">
        <v>31209921100017</v>
      </c>
      <c r="C497" s="487" t="s">
        <v>3909</v>
      </c>
      <c r="D497" s="477">
        <v>0</v>
      </c>
      <c r="E497" s="477">
        <v>0</v>
      </c>
      <c r="F497" s="477">
        <f t="shared" si="25"/>
        <v>0</v>
      </c>
      <c r="G497" s="476">
        <f>SUMIF('Inc base'!C:C,'BR 3'!B497,'Inc base'!G:G)-F497</f>
        <v>0</v>
      </c>
      <c r="I497" s="477">
        <f t="shared" si="26"/>
        <v>0</v>
      </c>
      <c r="K497" s="477">
        <v>0</v>
      </c>
      <c r="L497" s="477">
        <f t="shared" si="27"/>
        <v>0</v>
      </c>
      <c r="M497" s="544"/>
    </row>
    <row r="498" spans="1:13" s="477" customFormat="1" x14ac:dyDescent="0.25">
      <c r="A498" s="478">
        <v>483</v>
      </c>
      <c r="B498" s="486">
        <v>62502055300026</v>
      </c>
      <c r="C498" s="487" t="s">
        <v>2209</v>
      </c>
      <c r="D498" s="477">
        <v>15000000</v>
      </c>
      <c r="E498" s="477">
        <v>15000000</v>
      </c>
      <c r="F498" s="477">
        <f t="shared" si="25"/>
        <v>30000000</v>
      </c>
      <c r="G498" s="476">
        <f>SUMIF('Inc base'!C:C,'BR 3'!B498,'Inc base'!G:G)-F498</f>
        <v>15000000</v>
      </c>
      <c r="I498" s="477">
        <f t="shared" si="26"/>
        <v>15000000</v>
      </c>
      <c r="K498" s="477">
        <v>15000000</v>
      </c>
      <c r="L498" s="477">
        <f t="shared" si="27"/>
        <v>0</v>
      </c>
      <c r="M498" s="544"/>
    </row>
    <row r="499" spans="1:13" s="477" customFormat="1" x14ac:dyDescent="0.25">
      <c r="A499" s="478">
        <v>484</v>
      </c>
      <c r="B499" s="486">
        <v>62008045270044</v>
      </c>
      <c r="C499" s="487" t="s">
        <v>3910</v>
      </c>
      <c r="D499" s="477">
        <v>0</v>
      </c>
      <c r="E499" s="477">
        <v>0</v>
      </c>
      <c r="F499" s="477">
        <f t="shared" si="25"/>
        <v>0</v>
      </c>
      <c r="G499" s="476">
        <f>SUMIF('Inc base'!C:C,'BR 3'!B499,'Inc base'!G:G)-F499</f>
        <v>0</v>
      </c>
      <c r="I499" s="477">
        <f t="shared" si="26"/>
        <v>0</v>
      </c>
      <c r="K499" s="477">
        <v>0</v>
      </c>
      <c r="L499" s="477">
        <f t="shared" si="27"/>
        <v>0</v>
      </c>
      <c r="M499" s="544"/>
    </row>
    <row r="500" spans="1:13" s="477" customFormat="1" x14ac:dyDescent="0.25">
      <c r="A500" s="478">
        <v>485</v>
      </c>
      <c r="B500" s="486">
        <v>62111045320016</v>
      </c>
      <c r="C500" s="487" t="s">
        <v>2211</v>
      </c>
      <c r="D500" s="477">
        <v>15000000</v>
      </c>
      <c r="E500" s="477">
        <v>15000000</v>
      </c>
      <c r="F500" s="477">
        <f t="shared" si="25"/>
        <v>30000000</v>
      </c>
      <c r="G500" s="476">
        <f>SUMIF('Inc base'!C:C,'BR 3'!B500,'Inc base'!G:G)-F500</f>
        <v>12000000</v>
      </c>
      <c r="I500" s="477">
        <f t="shared" si="26"/>
        <v>15000000</v>
      </c>
      <c r="K500" s="477">
        <v>15000000</v>
      </c>
      <c r="L500" s="477">
        <f t="shared" si="27"/>
        <v>3000000</v>
      </c>
      <c r="M500" s="544"/>
    </row>
    <row r="501" spans="1:13" s="477" customFormat="1" x14ac:dyDescent="0.25">
      <c r="A501" s="478">
        <v>486</v>
      </c>
      <c r="B501" s="486">
        <v>41105985360019</v>
      </c>
      <c r="C501" s="487" t="s">
        <v>2212</v>
      </c>
      <c r="D501" s="477">
        <v>18000000</v>
      </c>
      <c r="E501" s="477">
        <v>12000000</v>
      </c>
      <c r="F501" s="477">
        <f t="shared" si="25"/>
        <v>30000000</v>
      </c>
      <c r="G501" s="476">
        <f>SUMIF('Inc base'!C:C,'BR 3'!B501,'Inc base'!G:G)-F501</f>
        <v>12000000</v>
      </c>
      <c r="I501" s="477">
        <f t="shared" si="26"/>
        <v>12000000</v>
      </c>
      <c r="K501" s="477">
        <v>18000000</v>
      </c>
      <c r="L501" s="477">
        <f t="shared" si="27"/>
        <v>6000000</v>
      </c>
      <c r="M501" s="544"/>
    </row>
    <row r="502" spans="1:13" s="477" customFormat="1" x14ac:dyDescent="0.25">
      <c r="A502" s="478">
        <v>487</v>
      </c>
      <c r="B502" s="486">
        <v>62308045300025</v>
      </c>
      <c r="C502" s="487" t="s">
        <v>2213</v>
      </c>
      <c r="D502" s="477">
        <v>15000000</v>
      </c>
      <c r="E502" s="477">
        <v>15000000</v>
      </c>
      <c r="F502" s="477">
        <f t="shared" si="25"/>
        <v>30000000</v>
      </c>
      <c r="G502" s="476">
        <f>SUMIF('Inc base'!C:C,'BR 3'!B502,'Inc base'!G:G)-F502</f>
        <v>15000000</v>
      </c>
      <c r="I502" s="477">
        <f t="shared" si="26"/>
        <v>15000000</v>
      </c>
      <c r="K502" s="477">
        <v>15000000</v>
      </c>
      <c r="L502" s="477">
        <f t="shared" si="27"/>
        <v>0</v>
      </c>
      <c r="M502" s="544"/>
    </row>
    <row r="503" spans="1:13" s="477" customFormat="1" x14ac:dyDescent="0.25">
      <c r="A503" s="478">
        <v>488</v>
      </c>
      <c r="B503" s="486">
        <v>60704045310028</v>
      </c>
      <c r="C503" s="487" t="s">
        <v>3911</v>
      </c>
      <c r="D503" s="477">
        <v>0</v>
      </c>
      <c r="E503" s="477">
        <v>0</v>
      </c>
      <c r="F503" s="477">
        <f t="shared" si="25"/>
        <v>0</v>
      </c>
      <c r="G503" s="476">
        <f>SUMIF('Inc base'!C:C,'BR 3'!B503,'Inc base'!G:G)-F503</f>
        <v>0</v>
      </c>
      <c r="I503" s="477">
        <f t="shared" si="26"/>
        <v>0</v>
      </c>
      <c r="K503" s="477">
        <v>0</v>
      </c>
      <c r="L503" s="477">
        <f t="shared" si="27"/>
        <v>0</v>
      </c>
      <c r="M503" s="544"/>
    </row>
    <row r="504" spans="1:13" s="477" customFormat="1" x14ac:dyDescent="0.25">
      <c r="A504" s="478">
        <v>489</v>
      </c>
      <c r="B504" s="486">
        <v>61408045300016</v>
      </c>
      <c r="C504" s="487" t="s">
        <v>3912</v>
      </c>
      <c r="D504" s="475">
        <v>15000000</v>
      </c>
      <c r="E504" s="477">
        <v>15000000</v>
      </c>
      <c r="F504" s="477">
        <f t="shared" si="25"/>
        <v>30000000</v>
      </c>
      <c r="G504" s="476">
        <f>SUMIF('Inc base'!C:C,'BR 3'!B504,'Inc base'!G:G)-F504</f>
        <v>15000000</v>
      </c>
      <c r="I504" s="477">
        <f t="shared" si="26"/>
        <v>15000000</v>
      </c>
      <c r="K504" s="477">
        <v>0</v>
      </c>
      <c r="L504" s="477">
        <f t="shared" si="27"/>
        <v>-15000000</v>
      </c>
      <c r="M504" s="544"/>
    </row>
    <row r="505" spans="1:13" s="477" customFormat="1" x14ac:dyDescent="0.25">
      <c r="A505" s="478">
        <v>490</v>
      </c>
      <c r="B505" s="486">
        <v>62906045280013</v>
      </c>
      <c r="C505" s="487" t="s">
        <v>2215</v>
      </c>
      <c r="D505" s="477">
        <v>15000000</v>
      </c>
      <c r="E505" s="477">
        <v>15000000</v>
      </c>
      <c r="F505" s="477">
        <f t="shared" si="25"/>
        <v>30000000</v>
      </c>
      <c r="G505" s="476">
        <f>SUMIF('Inc base'!C:C,'BR 3'!B505,'Inc base'!G:G)-F505</f>
        <v>10000000</v>
      </c>
      <c r="I505" s="477">
        <f t="shared" si="26"/>
        <v>15000000</v>
      </c>
      <c r="K505" s="477">
        <v>15000000</v>
      </c>
      <c r="L505" s="477">
        <f t="shared" si="27"/>
        <v>5000000</v>
      </c>
      <c r="M505" s="544"/>
    </row>
    <row r="506" spans="1:13" s="477" customFormat="1" x14ac:dyDescent="0.25">
      <c r="A506" s="478">
        <v>491</v>
      </c>
      <c r="B506" s="486">
        <v>32310951050054</v>
      </c>
      <c r="C506" s="487" t="s">
        <v>2216</v>
      </c>
      <c r="D506" s="477">
        <v>18000000</v>
      </c>
      <c r="E506" s="477">
        <v>12000000</v>
      </c>
      <c r="F506" s="477">
        <f t="shared" si="25"/>
        <v>30000000</v>
      </c>
      <c r="G506" s="476">
        <f>SUMIF('Inc base'!C:C,'BR 3'!B506,'Inc base'!G:G)-F506</f>
        <v>10000000</v>
      </c>
      <c r="I506" s="477">
        <f t="shared" si="26"/>
        <v>12000000</v>
      </c>
      <c r="K506" s="477">
        <v>18000000</v>
      </c>
      <c r="L506" s="477">
        <f t="shared" si="27"/>
        <v>8000000</v>
      </c>
      <c r="M506" s="544"/>
    </row>
    <row r="507" spans="1:13" s="477" customFormat="1" x14ac:dyDescent="0.25">
      <c r="A507" s="478">
        <v>492</v>
      </c>
      <c r="B507" s="486">
        <v>52508045260021</v>
      </c>
      <c r="C507" s="487" t="s">
        <v>2217</v>
      </c>
      <c r="D507" s="477">
        <v>18000000</v>
      </c>
      <c r="E507" s="477">
        <v>12000000</v>
      </c>
      <c r="F507" s="477">
        <f t="shared" si="25"/>
        <v>30000000</v>
      </c>
      <c r="G507" s="476">
        <f>SUMIF('Inc base'!C:C,'BR 3'!B507,'Inc base'!G:G)-F507</f>
        <v>-1529000</v>
      </c>
      <c r="I507" s="477">
        <f t="shared" si="26"/>
        <v>12000000</v>
      </c>
      <c r="K507" s="477">
        <v>14400000</v>
      </c>
      <c r="L507" s="477">
        <f t="shared" si="27"/>
        <v>15929000</v>
      </c>
      <c r="M507" s="544"/>
    </row>
    <row r="508" spans="1:13" s="477" customFormat="1" x14ac:dyDescent="0.25">
      <c r="A508" s="478">
        <v>493</v>
      </c>
      <c r="B508" s="486">
        <v>52002005300012</v>
      </c>
      <c r="C508" s="487" t="s">
        <v>3913</v>
      </c>
      <c r="D508" s="477">
        <v>0</v>
      </c>
      <c r="E508" s="477">
        <v>0</v>
      </c>
      <c r="F508" s="477">
        <f t="shared" si="25"/>
        <v>0</v>
      </c>
      <c r="G508" s="476">
        <f>SUMIF('Inc base'!C:C,'BR 3'!B508,'Inc base'!G:G)-F508</f>
        <v>0</v>
      </c>
      <c r="I508" s="477">
        <f t="shared" si="26"/>
        <v>0</v>
      </c>
      <c r="K508" s="477">
        <v>0</v>
      </c>
      <c r="L508" s="477">
        <f t="shared" si="27"/>
        <v>0</v>
      </c>
      <c r="M508" s="544"/>
    </row>
    <row r="509" spans="1:13" s="477" customFormat="1" x14ac:dyDescent="0.25">
      <c r="A509" s="478">
        <v>494</v>
      </c>
      <c r="B509" s="486">
        <v>60309045780046</v>
      </c>
      <c r="C509" s="487" t="s">
        <v>3914</v>
      </c>
      <c r="D509" s="477">
        <v>0</v>
      </c>
      <c r="E509" s="477">
        <v>0</v>
      </c>
      <c r="F509" s="477">
        <f t="shared" si="25"/>
        <v>0</v>
      </c>
      <c r="G509" s="476">
        <f>SUMIF('Inc base'!C:C,'BR 3'!B509,'Inc base'!G:G)-F509</f>
        <v>0</v>
      </c>
      <c r="I509" s="477">
        <f t="shared" si="26"/>
        <v>0</v>
      </c>
      <c r="K509" s="477">
        <v>0</v>
      </c>
      <c r="L509" s="477">
        <f t="shared" si="27"/>
        <v>0</v>
      </c>
      <c r="M509" s="544"/>
    </row>
    <row r="510" spans="1:13" s="477" customFormat="1" x14ac:dyDescent="0.25">
      <c r="A510" s="478">
        <v>495</v>
      </c>
      <c r="B510" s="486">
        <v>63008055310067</v>
      </c>
      <c r="C510" s="487" t="s">
        <v>2226</v>
      </c>
      <c r="D510" s="477">
        <v>15000000</v>
      </c>
      <c r="E510" s="477">
        <v>15000000</v>
      </c>
      <c r="F510" s="477">
        <f t="shared" si="25"/>
        <v>30000000</v>
      </c>
      <c r="G510" s="476">
        <f>SUMIF('Inc base'!C:C,'BR 3'!B510,'Inc base'!G:G)-F510</f>
        <v>6037255</v>
      </c>
      <c r="I510" s="477">
        <f t="shared" si="26"/>
        <v>15000000</v>
      </c>
      <c r="K510" s="477">
        <v>15000000</v>
      </c>
      <c r="L510" s="477">
        <f t="shared" si="27"/>
        <v>8962745</v>
      </c>
      <c r="M510" s="544"/>
    </row>
    <row r="511" spans="1:13" s="477" customFormat="1" x14ac:dyDescent="0.25">
      <c r="A511" s="478">
        <v>496</v>
      </c>
      <c r="B511" s="486">
        <v>61004045760023</v>
      </c>
      <c r="C511" s="487" t="s">
        <v>2228</v>
      </c>
      <c r="D511" s="477">
        <v>15000000</v>
      </c>
      <c r="E511" s="477">
        <v>15000000</v>
      </c>
      <c r="F511" s="477">
        <f t="shared" si="25"/>
        <v>30000000</v>
      </c>
      <c r="G511" s="476">
        <f>SUMIF('Inc base'!C:C,'BR 3'!B511,'Inc base'!G:G)-F511</f>
        <v>15009000</v>
      </c>
      <c r="I511" s="477">
        <f t="shared" si="26"/>
        <v>15000000</v>
      </c>
      <c r="K511" s="477">
        <v>15003000</v>
      </c>
      <c r="L511" s="477">
        <f t="shared" si="27"/>
        <v>-6000</v>
      </c>
      <c r="M511" s="544"/>
    </row>
    <row r="512" spans="1:13" s="477" customFormat="1" x14ac:dyDescent="0.25">
      <c r="A512" s="478">
        <v>497</v>
      </c>
      <c r="B512" s="486">
        <v>61710035310074</v>
      </c>
      <c r="C512" s="487" t="s">
        <v>3915</v>
      </c>
      <c r="D512" s="477">
        <v>0</v>
      </c>
      <c r="E512" s="477">
        <v>0</v>
      </c>
      <c r="F512" s="477">
        <f t="shared" si="25"/>
        <v>0</v>
      </c>
      <c r="G512" s="476">
        <f>SUMIF('Inc base'!C:C,'BR 3'!B512,'Inc base'!G:G)-F512</f>
        <v>0</v>
      </c>
      <c r="I512" s="477">
        <f t="shared" si="26"/>
        <v>0</v>
      </c>
      <c r="K512" s="477">
        <v>0</v>
      </c>
      <c r="L512" s="477">
        <f t="shared" si="27"/>
        <v>0</v>
      </c>
      <c r="M512" s="544"/>
    </row>
    <row r="513" spans="1:13" s="477" customFormat="1" x14ac:dyDescent="0.25">
      <c r="A513" s="478">
        <v>498</v>
      </c>
      <c r="B513" s="486">
        <v>63006025300025</v>
      </c>
      <c r="C513" s="487" t="s">
        <v>2229</v>
      </c>
      <c r="D513" s="477">
        <v>18000000</v>
      </c>
      <c r="E513" s="477">
        <v>12000000</v>
      </c>
      <c r="F513" s="477">
        <f t="shared" si="25"/>
        <v>30000000</v>
      </c>
      <c r="G513" s="476">
        <f>SUMIF('Inc base'!C:C,'BR 3'!B513,'Inc base'!G:G)-F513</f>
        <v>12000000</v>
      </c>
      <c r="I513" s="477">
        <f t="shared" si="26"/>
        <v>12000000</v>
      </c>
      <c r="K513" s="477">
        <v>18000000</v>
      </c>
      <c r="L513" s="477">
        <f t="shared" si="27"/>
        <v>6000000</v>
      </c>
      <c r="M513" s="544"/>
    </row>
    <row r="514" spans="1:13" s="477" customFormat="1" x14ac:dyDescent="0.25">
      <c r="A514" s="478">
        <v>499</v>
      </c>
      <c r="B514" s="486">
        <v>40612921000027</v>
      </c>
      <c r="C514" s="487" t="s">
        <v>3916</v>
      </c>
      <c r="D514" s="477">
        <v>18000000</v>
      </c>
      <c r="E514" s="477">
        <v>0</v>
      </c>
      <c r="F514" s="477">
        <f t="shared" si="25"/>
        <v>18000000</v>
      </c>
      <c r="G514" s="476">
        <f>SUMIF('Inc base'!C:C,'BR 3'!B514,'Inc base'!G:G)-F514</f>
        <v>-18000000</v>
      </c>
      <c r="I514" s="477">
        <f t="shared" si="26"/>
        <v>0</v>
      </c>
      <c r="K514" s="477">
        <v>0</v>
      </c>
      <c r="L514" s="477">
        <f t="shared" si="27"/>
        <v>18000000</v>
      </c>
      <c r="M514" s="544"/>
    </row>
    <row r="515" spans="1:13" s="477" customFormat="1" x14ac:dyDescent="0.25">
      <c r="A515" s="478">
        <v>500</v>
      </c>
      <c r="B515" s="486">
        <v>62709065350021</v>
      </c>
      <c r="C515" s="487" t="s">
        <v>216</v>
      </c>
      <c r="D515" s="477">
        <v>0</v>
      </c>
      <c r="E515" s="477">
        <v>0</v>
      </c>
      <c r="F515" s="477">
        <f t="shared" si="25"/>
        <v>0</v>
      </c>
      <c r="G515" s="476">
        <f>SUMIF('Inc base'!C:C,'BR 3'!B515,'Inc base'!G:G)-F515</f>
        <v>25500000</v>
      </c>
      <c r="I515" s="477">
        <f t="shared" si="26"/>
        <v>0</v>
      </c>
      <c r="K515" s="477">
        <v>0</v>
      </c>
      <c r="L515" s="477">
        <f t="shared" si="27"/>
        <v>-25500000</v>
      </c>
      <c r="M515" s="544"/>
    </row>
    <row r="516" spans="1:13" s="477" customFormat="1" x14ac:dyDescent="0.25">
      <c r="A516" s="478">
        <v>501</v>
      </c>
      <c r="B516" s="486">
        <v>61405045310069</v>
      </c>
      <c r="C516" s="487" t="s">
        <v>3917</v>
      </c>
      <c r="D516" s="477">
        <v>0</v>
      </c>
      <c r="E516" s="477">
        <v>0</v>
      </c>
      <c r="F516" s="477">
        <f t="shared" si="25"/>
        <v>0</v>
      </c>
      <c r="G516" s="476">
        <f>SUMIF('Inc base'!C:C,'BR 3'!B516,'Inc base'!G:G)-F516</f>
        <v>0</v>
      </c>
      <c r="I516" s="477">
        <f t="shared" si="26"/>
        <v>0</v>
      </c>
      <c r="K516" s="477">
        <v>0</v>
      </c>
      <c r="L516" s="477">
        <f t="shared" si="27"/>
        <v>0</v>
      </c>
      <c r="M516" s="544"/>
    </row>
    <row r="517" spans="1:13" s="477" customFormat="1" x14ac:dyDescent="0.25">
      <c r="A517" s="478">
        <v>502</v>
      </c>
      <c r="B517" s="486">
        <v>50905046210073</v>
      </c>
      <c r="C517" s="487" t="s">
        <v>3918</v>
      </c>
      <c r="D517" s="477">
        <v>0</v>
      </c>
      <c r="E517" s="477">
        <v>0</v>
      </c>
      <c r="F517" s="477">
        <f t="shared" si="25"/>
        <v>0</v>
      </c>
      <c r="G517" s="476">
        <f>SUMIF('Inc base'!C:C,'BR 3'!B517,'Inc base'!G:G)-F517</f>
        <v>0</v>
      </c>
      <c r="I517" s="477">
        <f t="shared" si="26"/>
        <v>0</v>
      </c>
      <c r="K517" s="477">
        <v>0</v>
      </c>
      <c r="L517" s="477">
        <f t="shared" si="27"/>
        <v>0</v>
      </c>
      <c r="M517" s="544"/>
    </row>
    <row r="518" spans="1:13" s="477" customFormat="1" x14ac:dyDescent="0.25">
      <c r="A518" s="478">
        <v>503</v>
      </c>
      <c r="B518" s="486">
        <v>41309901040056</v>
      </c>
      <c r="C518" s="487" t="s">
        <v>2238</v>
      </c>
      <c r="D518" s="477">
        <v>15000000</v>
      </c>
      <c r="E518" s="477">
        <v>15000000</v>
      </c>
      <c r="F518" s="477">
        <f t="shared" si="25"/>
        <v>30000000</v>
      </c>
      <c r="G518" s="476">
        <f>SUMIF('Inc base'!C:C,'BR 3'!B518,'Inc base'!G:G)-F518</f>
        <v>15000000</v>
      </c>
      <c r="I518" s="477">
        <f t="shared" si="26"/>
        <v>15000000</v>
      </c>
      <c r="K518" s="477">
        <v>15000000</v>
      </c>
      <c r="L518" s="477">
        <f t="shared" si="27"/>
        <v>0</v>
      </c>
      <c r="M518" s="544"/>
    </row>
    <row r="519" spans="1:13" s="477" customFormat="1" x14ac:dyDescent="0.25">
      <c r="A519" s="478">
        <v>504</v>
      </c>
      <c r="B519" s="486">
        <v>40201951080044</v>
      </c>
      <c r="C519" s="487" t="s">
        <v>2241</v>
      </c>
      <c r="D519" s="477">
        <v>15000000</v>
      </c>
      <c r="E519" s="477">
        <v>15000000</v>
      </c>
      <c r="F519" s="477">
        <f t="shared" si="25"/>
        <v>30000000</v>
      </c>
      <c r="G519" s="476">
        <f>SUMIF('Inc base'!C:C,'BR 3'!B519,'Inc base'!G:G)-F519</f>
        <v>1500000</v>
      </c>
      <c r="I519" s="477">
        <f t="shared" si="26"/>
        <v>15000000</v>
      </c>
      <c r="K519" s="477">
        <v>15000000</v>
      </c>
      <c r="L519" s="477">
        <f t="shared" si="27"/>
        <v>13500000</v>
      </c>
      <c r="M519" s="544"/>
    </row>
    <row r="520" spans="1:13" s="477" customFormat="1" x14ac:dyDescent="0.25">
      <c r="A520" s="478">
        <v>505</v>
      </c>
      <c r="B520" s="486">
        <v>62807005260099</v>
      </c>
      <c r="C520" s="487" t="s">
        <v>2249</v>
      </c>
      <c r="D520" s="477">
        <v>15000000</v>
      </c>
      <c r="E520" s="477">
        <v>15000000</v>
      </c>
      <c r="F520" s="477">
        <f t="shared" si="25"/>
        <v>30000000</v>
      </c>
      <c r="G520" s="476">
        <f>SUMIF('Inc base'!C:C,'BR 3'!B520,'Inc base'!G:G)-F520</f>
        <v>0</v>
      </c>
      <c r="I520" s="477">
        <f t="shared" si="26"/>
        <v>15000000</v>
      </c>
      <c r="K520" s="477">
        <v>15000000</v>
      </c>
      <c r="L520" s="477">
        <f t="shared" si="27"/>
        <v>15000000</v>
      </c>
      <c r="M520" s="544"/>
    </row>
    <row r="521" spans="1:13" s="477" customFormat="1" x14ac:dyDescent="0.25">
      <c r="A521" s="478">
        <v>506</v>
      </c>
      <c r="B521" s="486">
        <v>61106045310069</v>
      </c>
      <c r="C521" s="487" t="s">
        <v>3919</v>
      </c>
      <c r="D521" s="477">
        <v>0</v>
      </c>
      <c r="E521" s="477">
        <v>0</v>
      </c>
      <c r="F521" s="477">
        <f t="shared" si="25"/>
        <v>0</v>
      </c>
      <c r="G521" s="476">
        <f>SUMIF('Inc base'!C:C,'BR 3'!B521,'Inc base'!G:G)-F521</f>
        <v>0</v>
      </c>
      <c r="I521" s="477">
        <f t="shared" si="26"/>
        <v>0</v>
      </c>
      <c r="K521" s="477">
        <v>0</v>
      </c>
      <c r="L521" s="477">
        <f t="shared" si="27"/>
        <v>0</v>
      </c>
      <c r="M521" s="544"/>
    </row>
    <row r="522" spans="1:13" s="477" customFormat="1" x14ac:dyDescent="0.25">
      <c r="A522" s="478">
        <v>507</v>
      </c>
      <c r="B522" s="486">
        <v>61304035350028</v>
      </c>
      <c r="C522" s="487" t="s">
        <v>2251</v>
      </c>
      <c r="D522" s="477">
        <v>15000000</v>
      </c>
      <c r="E522" s="477">
        <v>12000000</v>
      </c>
      <c r="F522" s="477">
        <f t="shared" si="25"/>
        <v>27000000</v>
      </c>
      <c r="G522" s="476">
        <f>SUMIF('Inc base'!C:C,'BR 3'!B522,'Inc base'!G:G)-F522</f>
        <v>13000000</v>
      </c>
      <c r="I522" s="477">
        <f t="shared" si="26"/>
        <v>12000000</v>
      </c>
      <c r="K522" s="477">
        <v>15000000</v>
      </c>
      <c r="L522" s="477">
        <f t="shared" si="27"/>
        <v>2000000</v>
      </c>
      <c r="M522" s="544"/>
    </row>
    <row r="523" spans="1:13" s="477" customFormat="1" x14ac:dyDescent="0.25">
      <c r="A523" s="478">
        <v>508</v>
      </c>
      <c r="B523" s="486">
        <v>40611861050057</v>
      </c>
      <c r="C523" s="487" t="s">
        <v>2252</v>
      </c>
      <c r="D523" s="477">
        <v>15000000</v>
      </c>
      <c r="E523" s="477">
        <v>15000000</v>
      </c>
      <c r="F523" s="477">
        <f t="shared" si="25"/>
        <v>30000000</v>
      </c>
      <c r="G523" s="476">
        <f>SUMIF('Inc base'!C:C,'BR 3'!B523,'Inc base'!G:G)-F523</f>
        <v>-15000000</v>
      </c>
      <c r="I523" s="477">
        <f t="shared" si="26"/>
        <v>15000000</v>
      </c>
      <c r="K523" s="477">
        <v>7500000</v>
      </c>
      <c r="L523" s="477">
        <f t="shared" si="27"/>
        <v>22500000</v>
      </c>
      <c r="M523" s="544"/>
    </row>
    <row r="524" spans="1:13" s="477" customFormat="1" x14ac:dyDescent="0.25">
      <c r="A524" s="478">
        <v>509</v>
      </c>
      <c r="B524" s="486">
        <v>50603055260059</v>
      </c>
      <c r="C524" s="487" t="s">
        <v>2255</v>
      </c>
      <c r="D524" s="477">
        <v>15000000</v>
      </c>
      <c r="E524" s="477">
        <v>12000000</v>
      </c>
      <c r="F524" s="477">
        <f t="shared" si="25"/>
        <v>27000000</v>
      </c>
      <c r="G524" s="476">
        <f>SUMIF('Inc base'!C:C,'BR 3'!B524,'Inc base'!G:G)-F524</f>
        <v>6000000</v>
      </c>
      <c r="I524" s="477">
        <f t="shared" si="26"/>
        <v>12000000</v>
      </c>
      <c r="K524" s="477">
        <v>12500000</v>
      </c>
      <c r="L524" s="477">
        <f t="shared" si="27"/>
        <v>6500000</v>
      </c>
      <c r="M524" s="544"/>
    </row>
    <row r="525" spans="1:13" s="477" customFormat="1" x14ac:dyDescent="0.25">
      <c r="A525" s="478">
        <v>510</v>
      </c>
      <c r="B525" s="486">
        <v>32002951110046</v>
      </c>
      <c r="C525" s="487" t="s">
        <v>2259</v>
      </c>
      <c r="D525" s="477">
        <v>18000000</v>
      </c>
      <c r="E525" s="477">
        <v>12000000</v>
      </c>
      <c r="F525" s="477">
        <f t="shared" si="25"/>
        <v>30000000</v>
      </c>
      <c r="G525" s="476">
        <f>SUMIF('Inc base'!C:C,'BR 3'!B525,'Inc base'!G:G)-F525</f>
        <v>3195000</v>
      </c>
      <c r="I525" s="477">
        <f t="shared" si="26"/>
        <v>12000000</v>
      </c>
      <c r="K525" s="477">
        <v>13015000</v>
      </c>
      <c r="L525" s="477">
        <f t="shared" si="27"/>
        <v>9820000</v>
      </c>
      <c r="M525" s="544"/>
    </row>
    <row r="526" spans="1:13" s="477" customFormat="1" x14ac:dyDescent="0.25">
      <c r="A526" s="478">
        <v>511</v>
      </c>
      <c r="B526" s="486">
        <v>62811045290011</v>
      </c>
      <c r="C526" s="487" t="s">
        <v>3920</v>
      </c>
      <c r="D526" s="477">
        <v>0</v>
      </c>
      <c r="E526" s="477">
        <v>0</v>
      </c>
      <c r="F526" s="477">
        <f t="shared" si="25"/>
        <v>0</v>
      </c>
      <c r="G526" s="476">
        <f>SUMIF('Inc base'!C:C,'BR 3'!B526,'Inc base'!G:G)-F526</f>
        <v>0</v>
      </c>
      <c r="I526" s="477">
        <f t="shared" si="26"/>
        <v>0</v>
      </c>
      <c r="K526" s="477">
        <v>0</v>
      </c>
      <c r="L526" s="477">
        <f t="shared" si="27"/>
        <v>0</v>
      </c>
      <c r="M526" s="544"/>
    </row>
    <row r="527" spans="1:13" s="477" customFormat="1" x14ac:dyDescent="0.25">
      <c r="A527" s="478">
        <v>512</v>
      </c>
      <c r="B527" s="486">
        <v>50111055260024</v>
      </c>
      <c r="C527" s="487" t="s">
        <v>3921</v>
      </c>
      <c r="D527" s="475">
        <v>15000000</v>
      </c>
      <c r="E527" s="477">
        <v>15000000</v>
      </c>
      <c r="F527" s="477">
        <f t="shared" si="25"/>
        <v>30000000</v>
      </c>
      <c r="G527" s="476">
        <f>SUMIF('Inc base'!C:C,'BR 3'!B527,'Inc base'!G:G)-F527</f>
        <v>15000000</v>
      </c>
      <c r="I527" s="477">
        <f t="shared" si="26"/>
        <v>15000000</v>
      </c>
      <c r="K527" s="477">
        <v>0</v>
      </c>
      <c r="L527" s="477">
        <f t="shared" si="27"/>
        <v>-15000000</v>
      </c>
      <c r="M527" s="544"/>
    </row>
    <row r="528" spans="1:13" s="477" customFormat="1" x14ac:dyDescent="0.25">
      <c r="A528" s="478">
        <v>513</v>
      </c>
      <c r="B528" s="486">
        <v>31504975250018</v>
      </c>
      <c r="C528" s="487" t="s">
        <v>2265</v>
      </c>
      <c r="D528" s="477">
        <v>18000000</v>
      </c>
      <c r="E528" s="477">
        <v>12000000</v>
      </c>
      <c r="F528" s="477">
        <f t="shared" si="25"/>
        <v>30000000</v>
      </c>
      <c r="G528" s="476">
        <f>SUMIF('Inc base'!C:C,'BR 3'!B528,'Inc base'!G:G)-F528</f>
        <v>12000000</v>
      </c>
      <c r="I528" s="477">
        <f t="shared" si="26"/>
        <v>12000000</v>
      </c>
      <c r="K528" s="477">
        <v>9000000</v>
      </c>
      <c r="L528" s="477">
        <f t="shared" si="27"/>
        <v>-3000000</v>
      </c>
      <c r="M528" s="544"/>
    </row>
    <row r="529" spans="1:13" s="477" customFormat="1" x14ac:dyDescent="0.25">
      <c r="A529" s="478">
        <v>514</v>
      </c>
      <c r="B529" s="486">
        <v>40907915250020</v>
      </c>
      <c r="C529" s="487" t="s">
        <v>2266</v>
      </c>
      <c r="D529" s="477">
        <v>15000000</v>
      </c>
      <c r="E529" s="477">
        <v>0</v>
      </c>
      <c r="F529" s="477">
        <f t="shared" si="25"/>
        <v>15000000</v>
      </c>
      <c r="G529" s="476">
        <f>SUMIF('Inc base'!C:C,'BR 3'!B529,'Inc base'!G:G)-F529</f>
        <v>0</v>
      </c>
      <c r="I529" s="477">
        <f t="shared" si="26"/>
        <v>0</v>
      </c>
      <c r="K529" s="477">
        <v>15000000</v>
      </c>
      <c r="L529" s="477">
        <f t="shared" si="27"/>
        <v>15000000</v>
      </c>
      <c r="M529" s="544"/>
    </row>
    <row r="530" spans="1:13" s="477" customFormat="1" x14ac:dyDescent="0.25">
      <c r="A530" s="478">
        <v>515</v>
      </c>
      <c r="B530" s="486">
        <v>42804801070073</v>
      </c>
      <c r="C530" s="487" t="s">
        <v>2270</v>
      </c>
      <c r="D530" s="477">
        <v>15000000</v>
      </c>
      <c r="E530" s="477">
        <v>15000000</v>
      </c>
      <c r="F530" s="477">
        <f t="shared" si="25"/>
        <v>30000000</v>
      </c>
      <c r="G530" s="476">
        <f>SUMIF('Inc base'!C:C,'BR 3'!B530,'Inc base'!G:G)-F530</f>
        <v>0</v>
      </c>
      <c r="I530" s="477">
        <f t="shared" si="26"/>
        <v>15000000</v>
      </c>
      <c r="K530" s="477">
        <v>15000000</v>
      </c>
      <c r="L530" s="477">
        <f t="shared" si="27"/>
        <v>15000000</v>
      </c>
      <c r="M530" s="544"/>
    </row>
    <row r="531" spans="1:13" s="477" customFormat="1" x14ac:dyDescent="0.25">
      <c r="A531" s="478">
        <v>516</v>
      </c>
      <c r="B531" s="486">
        <v>41312911000075</v>
      </c>
      <c r="C531" s="487" t="s">
        <v>2271</v>
      </c>
      <c r="D531" s="477">
        <v>18000000</v>
      </c>
      <c r="E531" s="477">
        <v>12000000</v>
      </c>
      <c r="F531" s="477">
        <f t="shared" si="25"/>
        <v>30000000</v>
      </c>
      <c r="G531" s="476">
        <f>SUMIF('Inc base'!C:C,'BR 3'!B531,'Inc base'!G:G)-F531</f>
        <v>10500000</v>
      </c>
      <c r="I531" s="477">
        <f t="shared" si="26"/>
        <v>12000000</v>
      </c>
      <c r="K531" s="477">
        <v>18000000</v>
      </c>
      <c r="L531" s="477">
        <f t="shared" si="27"/>
        <v>7500000</v>
      </c>
      <c r="M531" s="544"/>
    </row>
    <row r="532" spans="1:13" s="477" customFormat="1" x14ac:dyDescent="0.25">
      <c r="A532" s="478">
        <v>517</v>
      </c>
      <c r="B532" s="486">
        <v>60103055310026</v>
      </c>
      <c r="C532" s="487" t="s">
        <v>2287</v>
      </c>
      <c r="D532" s="477">
        <v>15000000</v>
      </c>
      <c r="E532" s="477">
        <v>0</v>
      </c>
      <c r="F532" s="477">
        <f t="shared" si="25"/>
        <v>15000000</v>
      </c>
      <c r="G532" s="476">
        <f>SUMIF('Inc base'!C:C,'BR 3'!B532,'Inc base'!G:G)-F532</f>
        <v>0</v>
      </c>
      <c r="I532" s="477">
        <f t="shared" si="26"/>
        <v>0</v>
      </c>
      <c r="K532" s="477">
        <v>15000000</v>
      </c>
      <c r="L532" s="477">
        <f t="shared" si="27"/>
        <v>15000000</v>
      </c>
      <c r="M532" s="544"/>
    </row>
    <row r="533" spans="1:13" s="477" customFormat="1" x14ac:dyDescent="0.25">
      <c r="A533" s="478">
        <v>518</v>
      </c>
      <c r="B533" s="486">
        <v>63006025310022</v>
      </c>
      <c r="C533" s="487" t="s">
        <v>2288</v>
      </c>
      <c r="D533" s="477">
        <v>15000000</v>
      </c>
      <c r="E533" s="477">
        <v>15000000</v>
      </c>
      <c r="F533" s="477">
        <f t="shared" ref="F533:F596" si="28">SUM(D533:E533)</f>
        <v>30000000</v>
      </c>
      <c r="G533" s="476">
        <f>SUMIF('Inc base'!C:C,'BR 3'!B533,'Inc base'!G:G)-F533</f>
        <v>7488000</v>
      </c>
      <c r="I533" s="477">
        <f t="shared" ref="I533:I596" si="29">F533-D533</f>
        <v>15000000</v>
      </c>
      <c r="K533" s="477">
        <v>15000000</v>
      </c>
      <c r="L533" s="477">
        <f t="shared" si="27"/>
        <v>7512000</v>
      </c>
      <c r="M533" s="544"/>
    </row>
    <row r="534" spans="1:13" s="477" customFormat="1" x14ac:dyDescent="0.25">
      <c r="A534" s="478">
        <v>519</v>
      </c>
      <c r="B534" s="486">
        <v>60505055260013</v>
      </c>
      <c r="C534" s="487" t="s">
        <v>3922</v>
      </c>
      <c r="D534" s="477">
        <v>0</v>
      </c>
      <c r="E534" s="477">
        <v>0</v>
      </c>
      <c r="F534" s="477">
        <f t="shared" si="28"/>
        <v>0</v>
      </c>
      <c r="G534" s="476">
        <f>SUMIF('Inc base'!C:C,'BR 3'!B534,'Inc base'!G:G)-F534</f>
        <v>0</v>
      </c>
      <c r="I534" s="477">
        <f t="shared" si="29"/>
        <v>0</v>
      </c>
      <c r="K534" s="477">
        <v>0</v>
      </c>
      <c r="L534" s="477">
        <f t="shared" si="27"/>
        <v>0</v>
      </c>
      <c r="M534" s="544"/>
    </row>
    <row r="535" spans="1:13" s="477" customFormat="1" x14ac:dyDescent="0.25">
      <c r="A535" s="478">
        <v>520</v>
      </c>
      <c r="B535" s="486">
        <v>61512045260048</v>
      </c>
      <c r="C535" s="487" t="s">
        <v>2302</v>
      </c>
      <c r="D535" s="477">
        <v>15000000</v>
      </c>
      <c r="E535" s="477">
        <v>15000000</v>
      </c>
      <c r="F535" s="477">
        <f t="shared" si="28"/>
        <v>30000000</v>
      </c>
      <c r="G535" s="476">
        <f>SUMIF('Inc base'!C:C,'BR 3'!B535,'Inc base'!G:G)-F535</f>
        <v>15000000</v>
      </c>
      <c r="I535" s="477">
        <f t="shared" si="29"/>
        <v>15000000</v>
      </c>
      <c r="K535" s="477">
        <v>15000000</v>
      </c>
      <c r="L535" s="477">
        <f t="shared" si="27"/>
        <v>0</v>
      </c>
      <c r="M535" s="544"/>
    </row>
    <row r="536" spans="1:13" s="477" customFormat="1" x14ac:dyDescent="0.25">
      <c r="A536" s="478">
        <v>521</v>
      </c>
      <c r="B536" s="486">
        <v>40109911080018</v>
      </c>
      <c r="C536" s="487" t="s">
        <v>2303</v>
      </c>
      <c r="D536" s="477">
        <v>15000000</v>
      </c>
      <c r="E536" s="477">
        <v>15000000</v>
      </c>
      <c r="F536" s="477">
        <f t="shared" si="28"/>
        <v>30000000</v>
      </c>
      <c r="G536" s="476">
        <f>SUMIF('Inc base'!C:C,'BR 3'!B536,'Inc base'!G:G)-F536</f>
        <v>0</v>
      </c>
      <c r="I536" s="477">
        <f t="shared" si="29"/>
        <v>15000000</v>
      </c>
      <c r="K536" s="477">
        <v>15000000</v>
      </c>
      <c r="L536" s="477">
        <f t="shared" si="27"/>
        <v>15000000</v>
      </c>
      <c r="M536" s="544"/>
    </row>
    <row r="537" spans="1:13" s="477" customFormat="1" x14ac:dyDescent="0.25">
      <c r="A537" s="478">
        <v>522</v>
      </c>
      <c r="B537" s="486">
        <v>31602941010034</v>
      </c>
      <c r="C537" s="487" t="s">
        <v>3923</v>
      </c>
      <c r="D537" s="477">
        <v>0</v>
      </c>
      <c r="E537" s="477">
        <v>0</v>
      </c>
      <c r="F537" s="477">
        <f t="shared" si="28"/>
        <v>0</v>
      </c>
      <c r="G537" s="476">
        <f>SUMIF('Inc base'!C:C,'BR 3'!B537,'Inc base'!G:G)-F537</f>
        <v>0</v>
      </c>
      <c r="I537" s="477">
        <f t="shared" si="29"/>
        <v>0</v>
      </c>
      <c r="K537" s="477">
        <v>0</v>
      </c>
      <c r="L537" s="477">
        <f t="shared" si="27"/>
        <v>0</v>
      </c>
      <c r="M537" s="544"/>
    </row>
    <row r="538" spans="1:13" s="477" customFormat="1" x14ac:dyDescent="0.25">
      <c r="A538" s="478">
        <v>523</v>
      </c>
      <c r="B538" s="486">
        <v>61702045310018</v>
      </c>
      <c r="C538" s="487" t="s">
        <v>3924</v>
      </c>
      <c r="D538" s="477">
        <v>0</v>
      </c>
      <c r="E538" s="477">
        <v>0</v>
      </c>
      <c r="F538" s="477">
        <f t="shared" si="28"/>
        <v>0</v>
      </c>
      <c r="G538" s="476">
        <f>SUMIF('Inc base'!C:C,'BR 3'!B538,'Inc base'!G:G)-F538</f>
        <v>0</v>
      </c>
      <c r="I538" s="477">
        <f t="shared" si="29"/>
        <v>0</v>
      </c>
      <c r="K538" s="477">
        <v>0</v>
      </c>
      <c r="L538" s="477">
        <f t="shared" si="27"/>
        <v>0</v>
      </c>
      <c r="M538" s="544"/>
    </row>
    <row r="539" spans="1:13" s="477" customFormat="1" x14ac:dyDescent="0.25">
      <c r="A539" s="478">
        <v>524</v>
      </c>
      <c r="B539" s="486">
        <v>61710055260072</v>
      </c>
      <c r="C539" s="487" t="s">
        <v>2305</v>
      </c>
      <c r="D539" s="477">
        <v>15000000</v>
      </c>
      <c r="E539" s="477">
        <v>15000000</v>
      </c>
      <c r="F539" s="477">
        <f t="shared" si="28"/>
        <v>30000000</v>
      </c>
      <c r="G539" s="476">
        <f>SUMIF('Inc base'!C:C,'BR 3'!B539,'Inc base'!G:G)-F539</f>
        <v>15250000</v>
      </c>
      <c r="I539" s="477">
        <f t="shared" si="29"/>
        <v>15000000</v>
      </c>
      <c r="K539" s="477">
        <v>22500000</v>
      </c>
      <c r="L539" s="477">
        <f t="shared" si="27"/>
        <v>7250000</v>
      </c>
      <c r="M539" s="544"/>
    </row>
    <row r="540" spans="1:13" s="477" customFormat="1" x14ac:dyDescent="0.25">
      <c r="A540" s="478">
        <v>525</v>
      </c>
      <c r="B540" s="486">
        <v>42806911000131</v>
      </c>
      <c r="C540" s="487" t="s">
        <v>2306</v>
      </c>
      <c r="D540" s="477">
        <v>18000000</v>
      </c>
      <c r="E540" s="477">
        <v>12000000</v>
      </c>
      <c r="F540" s="477">
        <f t="shared" si="28"/>
        <v>30000000</v>
      </c>
      <c r="G540" s="476">
        <f>SUMIF('Inc base'!C:C,'BR 3'!B540,'Inc base'!G:G)-F540</f>
        <v>12000000</v>
      </c>
      <c r="I540" s="477">
        <f t="shared" si="29"/>
        <v>12000000</v>
      </c>
      <c r="K540" s="477">
        <v>9000000</v>
      </c>
      <c r="L540" s="477">
        <f t="shared" si="27"/>
        <v>-3000000</v>
      </c>
      <c r="M540" s="544"/>
    </row>
    <row r="541" spans="1:13" s="477" customFormat="1" x14ac:dyDescent="0.25">
      <c r="A541" s="478">
        <v>526</v>
      </c>
      <c r="B541" s="486">
        <v>61202055260038</v>
      </c>
      <c r="C541" s="487" t="s">
        <v>3925</v>
      </c>
      <c r="D541" s="477">
        <v>0</v>
      </c>
      <c r="E541" s="477">
        <v>0</v>
      </c>
      <c r="F541" s="477">
        <f t="shared" si="28"/>
        <v>0</v>
      </c>
      <c r="G541" s="476">
        <f>SUMIF('Inc base'!C:C,'BR 3'!B541,'Inc base'!G:G)-F541</f>
        <v>0</v>
      </c>
      <c r="I541" s="477">
        <f t="shared" si="29"/>
        <v>0</v>
      </c>
      <c r="K541" s="477">
        <v>0</v>
      </c>
      <c r="L541" s="477">
        <f t="shared" si="27"/>
        <v>0</v>
      </c>
      <c r="M541" s="544"/>
    </row>
    <row r="542" spans="1:13" s="477" customFormat="1" x14ac:dyDescent="0.25">
      <c r="A542" s="478">
        <v>527</v>
      </c>
      <c r="B542" s="486">
        <v>60405045260077</v>
      </c>
      <c r="C542" s="487" t="s">
        <v>2310</v>
      </c>
      <c r="D542" s="477">
        <v>15000000</v>
      </c>
      <c r="E542" s="477">
        <v>15000000</v>
      </c>
      <c r="F542" s="477">
        <f t="shared" si="28"/>
        <v>30000000</v>
      </c>
      <c r="G542" s="476">
        <f>SUMIF('Inc base'!C:C,'BR 3'!B542,'Inc base'!G:G)-F542</f>
        <v>15000000</v>
      </c>
      <c r="I542" s="477">
        <f t="shared" si="29"/>
        <v>15000000</v>
      </c>
      <c r="K542" s="477">
        <v>15000000</v>
      </c>
      <c r="L542" s="477">
        <f t="shared" si="27"/>
        <v>0</v>
      </c>
      <c r="M542" s="544"/>
    </row>
    <row r="543" spans="1:13" s="477" customFormat="1" x14ac:dyDescent="0.25">
      <c r="A543" s="478">
        <v>528</v>
      </c>
      <c r="B543" s="486">
        <v>41406861050087</v>
      </c>
      <c r="C543" s="487" t="s">
        <v>2311</v>
      </c>
      <c r="D543" s="477">
        <v>18000000</v>
      </c>
      <c r="E543" s="477">
        <v>12000000</v>
      </c>
      <c r="F543" s="477">
        <f t="shared" si="28"/>
        <v>30000000</v>
      </c>
      <c r="G543" s="476">
        <f>SUMIF('Inc base'!C:C,'BR 3'!B543,'Inc base'!G:G)-F543</f>
        <v>12000000</v>
      </c>
      <c r="I543" s="477">
        <f t="shared" si="29"/>
        <v>12000000</v>
      </c>
      <c r="K543" s="477">
        <v>18000000</v>
      </c>
      <c r="L543" s="477">
        <f t="shared" si="27"/>
        <v>6000000</v>
      </c>
      <c r="M543" s="544"/>
    </row>
    <row r="544" spans="1:13" s="477" customFormat="1" x14ac:dyDescent="0.25">
      <c r="A544" s="478">
        <v>529</v>
      </c>
      <c r="B544" s="486">
        <v>41308922400087</v>
      </c>
      <c r="C544" s="487" t="s">
        <v>2313</v>
      </c>
      <c r="D544" s="477">
        <v>15000000</v>
      </c>
      <c r="E544" s="477">
        <v>15000000</v>
      </c>
      <c r="F544" s="477">
        <f t="shared" si="28"/>
        <v>30000000</v>
      </c>
      <c r="G544" s="476">
        <f>SUMIF('Inc base'!C:C,'BR 3'!B544,'Inc base'!G:G)-F544</f>
        <v>6500000</v>
      </c>
      <c r="I544" s="477">
        <f t="shared" si="29"/>
        <v>15000000</v>
      </c>
      <c r="K544" s="477">
        <v>7500000</v>
      </c>
      <c r="L544" s="477">
        <f t="shared" si="27"/>
        <v>1000000</v>
      </c>
      <c r="M544" s="544"/>
    </row>
    <row r="545" spans="1:13" s="477" customFormat="1" x14ac:dyDescent="0.25">
      <c r="A545" s="478">
        <v>530</v>
      </c>
      <c r="B545" s="486">
        <v>41608781140068</v>
      </c>
      <c r="C545" s="487" t="s">
        <v>2314</v>
      </c>
      <c r="D545" s="477">
        <v>18000000</v>
      </c>
      <c r="E545" s="477">
        <v>12000000</v>
      </c>
      <c r="F545" s="477">
        <f t="shared" si="28"/>
        <v>30000000</v>
      </c>
      <c r="G545" s="476">
        <f>SUMIF('Inc base'!C:C,'BR 3'!B545,'Inc base'!G:G)-F545</f>
        <v>12146593</v>
      </c>
      <c r="I545" s="477">
        <f t="shared" si="29"/>
        <v>12000000</v>
      </c>
      <c r="K545" s="477">
        <v>18000000</v>
      </c>
      <c r="L545" s="477">
        <f t="shared" si="27"/>
        <v>5853407</v>
      </c>
      <c r="M545" s="544"/>
    </row>
    <row r="546" spans="1:13" s="477" customFormat="1" x14ac:dyDescent="0.25">
      <c r="A546" s="478">
        <v>531</v>
      </c>
      <c r="B546" s="486">
        <v>41107975430018</v>
      </c>
      <c r="C546" s="487" t="s">
        <v>2316</v>
      </c>
      <c r="D546" s="477">
        <v>18000000</v>
      </c>
      <c r="E546" s="477">
        <v>12000000</v>
      </c>
      <c r="F546" s="477">
        <f t="shared" si="28"/>
        <v>30000000</v>
      </c>
      <c r="G546" s="476">
        <f>SUMIF('Inc base'!C:C,'BR 3'!B546,'Inc base'!G:G)-F546</f>
        <v>9500000</v>
      </c>
      <c r="I546" s="477">
        <f t="shared" si="29"/>
        <v>12000000</v>
      </c>
      <c r="K546" s="477">
        <v>18000000</v>
      </c>
      <c r="L546" s="477">
        <f t="shared" si="27"/>
        <v>8500000</v>
      </c>
      <c r="M546" s="544"/>
    </row>
    <row r="547" spans="1:13" s="477" customFormat="1" x14ac:dyDescent="0.25">
      <c r="A547" s="478">
        <v>532</v>
      </c>
      <c r="B547" s="486">
        <v>31707985300036</v>
      </c>
      <c r="C547" s="487" t="s">
        <v>2321</v>
      </c>
      <c r="D547" s="477">
        <v>15000000</v>
      </c>
      <c r="E547" s="477">
        <v>15000000</v>
      </c>
      <c r="F547" s="477">
        <f t="shared" si="28"/>
        <v>30000000</v>
      </c>
      <c r="G547" s="476">
        <f>SUMIF('Inc base'!C:C,'BR 3'!B547,'Inc base'!G:G)-F547</f>
        <v>7500000</v>
      </c>
      <c r="I547" s="477">
        <f t="shared" si="29"/>
        <v>15000000</v>
      </c>
      <c r="K547" s="477">
        <v>15000000</v>
      </c>
      <c r="L547" s="477">
        <f t="shared" si="27"/>
        <v>7500000</v>
      </c>
      <c r="M547" s="544"/>
    </row>
    <row r="548" spans="1:13" s="477" customFormat="1" x14ac:dyDescent="0.25">
      <c r="A548" s="478">
        <v>533</v>
      </c>
      <c r="B548" s="486">
        <v>42003791140036</v>
      </c>
      <c r="C548" s="487" t="s">
        <v>2322</v>
      </c>
      <c r="D548" s="477">
        <v>18000000</v>
      </c>
      <c r="E548" s="477">
        <v>12000000</v>
      </c>
      <c r="F548" s="477">
        <f t="shared" si="28"/>
        <v>30000000</v>
      </c>
      <c r="G548" s="476">
        <f>SUMIF('Inc base'!C:C,'BR 3'!B548,'Inc base'!G:G)-F548</f>
        <v>4000000</v>
      </c>
      <c r="I548" s="477">
        <f t="shared" si="29"/>
        <v>12000000</v>
      </c>
      <c r="K548" s="477">
        <v>18000000</v>
      </c>
      <c r="L548" s="477">
        <f t="shared" si="27"/>
        <v>14000000</v>
      </c>
      <c r="M548" s="544"/>
    </row>
    <row r="549" spans="1:13" s="477" customFormat="1" x14ac:dyDescent="0.25">
      <c r="A549" s="478">
        <v>534</v>
      </c>
      <c r="B549" s="486">
        <v>62712045300028</v>
      </c>
      <c r="C549" s="487" t="s">
        <v>2323</v>
      </c>
      <c r="D549" s="477">
        <v>7500000</v>
      </c>
      <c r="E549" s="477">
        <v>0</v>
      </c>
      <c r="F549" s="477">
        <f t="shared" si="28"/>
        <v>7500000</v>
      </c>
      <c r="G549" s="476">
        <f>SUMIF('Inc base'!C:C,'BR 3'!B549,'Inc base'!G:G)-F549</f>
        <v>7500000</v>
      </c>
      <c r="I549" s="477">
        <f t="shared" si="29"/>
        <v>0</v>
      </c>
      <c r="K549" s="477">
        <v>7500000</v>
      </c>
      <c r="L549" s="477">
        <f t="shared" si="27"/>
        <v>0</v>
      </c>
      <c r="M549" s="544"/>
    </row>
    <row r="550" spans="1:13" s="477" customFormat="1" x14ac:dyDescent="0.25">
      <c r="A550" s="478">
        <v>535</v>
      </c>
      <c r="B550" s="486">
        <v>41312871000115</v>
      </c>
      <c r="C550" s="487" t="s">
        <v>3926</v>
      </c>
      <c r="D550" s="477">
        <v>0</v>
      </c>
      <c r="E550" s="477">
        <v>0</v>
      </c>
      <c r="F550" s="477">
        <f t="shared" si="28"/>
        <v>0</v>
      </c>
      <c r="G550" s="476">
        <f>SUMIF('Inc base'!C:C,'BR 3'!B550,'Inc base'!G:G)-F550</f>
        <v>0</v>
      </c>
      <c r="I550" s="477">
        <f t="shared" si="29"/>
        <v>0</v>
      </c>
      <c r="K550" s="477">
        <v>0</v>
      </c>
      <c r="L550" s="477">
        <f t="shared" si="27"/>
        <v>0</v>
      </c>
      <c r="M550" s="544"/>
    </row>
    <row r="551" spans="1:13" s="477" customFormat="1" x14ac:dyDescent="0.25">
      <c r="A551" s="478">
        <v>536</v>
      </c>
      <c r="B551" s="486">
        <v>60406055310105</v>
      </c>
      <c r="C551" s="487" t="s">
        <v>2330</v>
      </c>
      <c r="D551" s="477">
        <v>15000000</v>
      </c>
      <c r="E551" s="477">
        <v>15000000</v>
      </c>
      <c r="F551" s="477">
        <f t="shared" si="28"/>
        <v>30000000</v>
      </c>
      <c r="G551" s="476">
        <f>SUMIF('Inc base'!C:C,'BR 3'!B551,'Inc base'!G:G)-F551</f>
        <v>0</v>
      </c>
      <c r="I551" s="477">
        <f t="shared" si="29"/>
        <v>15000000</v>
      </c>
      <c r="K551" s="477">
        <v>15000000</v>
      </c>
      <c r="L551" s="477">
        <f t="shared" si="27"/>
        <v>15000000</v>
      </c>
      <c r="M551" s="544"/>
    </row>
    <row r="552" spans="1:13" s="477" customFormat="1" x14ac:dyDescent="0.25">
      <c r="A552" s="478">
        <v>537</v>
      </c>
      <c r="B552" s="486">
        <v>51710036210024</v>
      </c>
      <c r="C552" s="487" t="s">
        <v>2335</v>
      </c>
      <c r="D552" s="477">
        <v>15000000</v>
      </c>
      <c r="E552" s="477">
        <v>15000000</v>
      </c>
      <c r="F552" s="477">
        <f t="shared" si="28"/>
        <v>30000000</v>
      </c>
      <c r="G552" s="476">
        <f>SUMIF('Inc base'!C:C,'BR 3'!B552,'Inc base'!G:G)-F552</f>
        <v>5000000</v>
      </c>
      <c r="I552" s="477">
        <f t="shared" si="29"/>
        <v>15000000</v>
      </c>
      <c r="K552" s="477">
        <v>15000000</v>
      </c>
      <c r="L552" s="477">
        <f t="shared" si="27"/>
        <v>10000000</v>
      </c>
      <c r="M552" s="544"/>
    </row>
    <row r="553" spans="1:13" s="477" customFormat="1" x14ac:dyDescent="0.25">
      <c r="A553" s="478">
        <v>538</v>
      </c>
      <c r="B553" s="486">
        <v>40705965300016</v>
      </c>
      <c r="C553" s="487" t="s">
        <v>3927</v>
      </c>
      <c r="D553" s="477">
        <v>0</v>
      </c>
      <c r="E553" s="477">
        <v>0</v>
      </c>
      <c r="F553" s="477">
        <f t="shared" si="28"/>
        <v>0</v>
      </c>
      <c r="G553" s="476">
        <f>SUMIF('Inc base'!C:C,'BR 3'!B553,'Inc base'!G:G)-F553</f>
        <v>12000000</v>
      </c>
      <c r="I553" s="477">
        <f t="shared" si="29"/>
        <v>0</v>
      </c>
      <c r="K553" s="477">
        <v>0</v>
      </c>
      <c r="L553" s="477">
        <f t="shared" si="27"/>
        <v>-12000000</v>
      </c>
      <c r="M553" s="544"/>
    </row>
    <row r="554" spans="1:13" s="477" customFormat="1" x14ac:dyDescent="0.25">
      <c r="A554" s="478">
        <v>539</v>
      </c>
      <c r="B554" s="486">
        <v>52508046240013</v>
      </c>
      <c r="C554" s="487" t="s">
        <v>2336</v>
      </c>
      <c r="D554" s="477">
        <v>15000000</v>
      </c>
      <c r="E554" s="477">
        <v>0</v>
      </c>
      <c r="F554" s="477">
        <f t="shared" si="28"/>
        <v>15000000</v>
      </c>
      <c r="G554" s="476">
        <f>SUMIF('Inc base'!C:C,'BR 3'!B554,'Inc base'!G:G)-F554</f>
        <v>0</v>
      </c>
      <c r="I554" s="477">
        <f t="shared" si="29"/>
        <v>0</v>
      </c>
      <c r="K554" s="477">
        <v>15000000</v>
      </c>
      <c r="L554" s="477">
        <f t="shared" si="27"/>
        <v>15000000</v>
      </c>
      <c r="M554" s="544"/>
    </row>
    <row r="555" spans="1:13" s="477" customFormat="1" x14ac:dyDescent="0.25">
      <c r="A555" s="478">
        <v>540</v>
      </c>
      <c r="B555" s="486">
        <v>62509055340025</v>
      </c>
      <c r="C555" s="487" t="s">
        <v>2337</v>
      </c>
      <c r="D555" s="477">
        <v>15000000</v>
      </c>
      <c r="E555" s="477">
        <v>0</v>
      </c>
      <c r="F555" s="477">
        <f t="shared" si="28"/>
        <v>15000000</v>
      </c>
      <c r="G555" s="476">
        <f>SUMIF('Inc base'!C:C,'BR 3'!B555,'Inc base'!G:G)-F555</f>
        <v>1000000</v>
      </c>
      <c r="I555" s="477">
        <f t="shared" si="29"/>
        <v>0</v>
      </c>
      <c r="K555" s="477">
        <v>16000000</v>
      </c>
      <c r="L555" s="477">
        <f t="shared" si="27"/>
        <v>15000000</v>
      </c>
      <c r="M555" s="544"/>
    </row>
    <row r="556" spans="1:13" s="477" customFormat="1" x14ac:dyDescent="0.25">
      <c r="A556" s="478">
        <v>541</v>
      </c>
      <c r="B556" s="486">
        <v>41802931120010</v>
      </c>
      <c r="C556" s="487" t="s">
        <v>2339</v>
      </c>
      <c r="D556" s="477">
        <v>18000000</v>
      </c>
      <c r="E556" s="477">
        <v>12000000</v>
      </c>
      <c r="F556" s="477">
        <f t="shared" si="28"/>
        <v>30000000</v>
      </c>
      <c r="G556" s="476">
        <f>SUMIF('Inc base'!C:C,'BR 3'!B556,'Inc base'!G:G)-F556</f>
        <v>12000000</v>
      </c>
      <c r="I556" s="477">
        <f t="shared" si="29"/>
        <v>12000000</v>
      </c>
      <c r="K556" s="477">
        <v>9000000</v>
      </c>
      <c r="L556" s="477">
        <f t="shared" si="27"/>
        <v>-3000000</v>
      </c>
      <c r="M556" s="544"/>
    </row>
    <row r="557" spans="1:13" s="477" customFormat="1" x14ac:dyDescent="0.25">
      <c r="A557" s="478">
        <v>542</v>
      </c>
      <c r="B557" s="486">
        <v>40506901070064</v>
      </c>
      <c r="C557" s="487" t="s">
        <v>2341</v>
      </c>
      <c r="D557" s="477">
        <v>15000000</v>
      </c>
      <c r="E557" s="477">
        <v>15000000</v>
      </c>
      <c r="F557" s="477">
        <f t="shared" si="28"/>
        <v>30000000</v>
      </c>
      <c r="G557" s="476">
        <f>SUMIF('Inc base'!C:C,'BR 3'!B557,'Inc base'!G:G)-F557</f>
        <v>0</v>
      </c>
      <c r="I557" s="477">
        <f t="shared" si="29"/>
        <v>15000000</v>
      </c>
      <c r="K557" s="477">
        <v>7500000</v>
      </c>
      <c r="L557" s="477">
        <f t="shared" si="27"/>
        <v>7500000</v>
      </c>
      <c r="M557" s="544"/>
    </row>
    <row r="558" spans="1:13" s="477" customFormat="1" x14ac:dyDescent="0.25">
      <c r="A558" s="478">
        <v>543</v>
      </c>
      <c r="B558" s="486">
        <v>62105035360043</v>
      </c>
      <c r="C558" s="487" t="s">
        <v>2342</v>
      </c>
      <c r="D558" s="477">
        <v>15000000</v>
      </c>
      <c r="E558" s="477">
        <v>15000000</v>
      </c>
      <c r="F558" s="477">
        <f t="shared" si="28"/>
        <v>30000000</v>
      </c>
      <c r="G558" s="476">
        <f>SUMIF('Inc base'!C:C,'BR 3'!B558,'Inc base'!G:G)-F558</f>
        <v>7500000</v>
      </c>
      <c r="I558" s="477">
        <f t="shared" si="29"/>
        <v>15000000</v>
      </c>
      <c r="K558" s="477">
        <v>15000000</v>
      </c>
      <c r="L558" s="477">
        <f t="shared" ref="L558:L621" si="30">K558-G558</f>
        <v>7500000</v>
      </c>
      <c r="M558" s="544"/>
    </row>
    <row r="559" spans="1:13" s="477" customFormat="1" x14ac:dyDescent="0.25">
      <c r="A559" s="478">
        <v>544</v>
      </c>
      <c r="B559" s="486">
        <v>62705035380012</v>
      </c>
      <c r="C559" s="487" t="s">
        <v>2343</v>
      </c>
      <c r="D559" s="477">
        <v>15000000</v>
      </c>
      <c r="E559" s="477">
        <v>15000000</v>
      </c>
      <c r="F559" s="477">
        <f t="shared" si="28"/>
        <v>30000000</v>
      </c>
      <c r="G559" s="476">
        <f>SUMIF('Inc base'!C:C,'BR 3'!B559,'Inc base'!G:G)-F559</f>
        <v>15000500</v>
      </c>
      <c r="I559" s="477">
        <f t="shared" si="29"/>
        <v>15000000</v>
      </c>
      <c r="K559" s="477">
        <v>15000000</v>
      </c>
      <c r="L559" s="477">
        <f t="shared" si="30"/>
        <v>-500</v>
      </c>
      <c r="M559" s="544"/>
    </row>
    <row r="560" spans="1:13" s="477" customFormat="1" x14ac:dyDescent="0.25">
      <c r="A560" s="478">
        <v>545</v>
      </c>
      <c r="B560" s="486">
        <v>60811045260069</v>
      </c>
      <c r="C560" s="487" t="s">
        <v>2347</v>
      </c>
      <c r="D560" s="477">
        <v>15000000</v>
      </c>
      <c r="E560" s="477">
        <v>15000000</v>
      </c>
      <c r="F560" s="477">
        <f t="shared" si="28"/>
        <v>30000000</v>
      </c>
      <c r="G560" s="476">
        <f>SUMIF('Inc base'!C:C,'BR 3'!B560,'Inc base'!G:G)-F560</f>
        <v>15000000</v>
      </c>
      <c r="I560" s="477">
        <f t="shared" si="29"/>
        <v>15000000</v>
      </c>
      <c r="K560" s="477">
        <v>15000000</v>
      </c>
      <c r="L560" s="477">
        <f t="shared" si="30"/>
        <v>0</v>
      </c>
      <c r="M560" s="544"/>
    </row>
    <row r="561" spans="1:13" s="477" customFormat="1" x14ac:dyDescent="0.25">
      <c r="A561" s="478">
        <v>546</v>
      </c>
      <c r="B561" s="486">
        <v>61308035350013</v>
      </c>
      <c r="C561" s="487" t="s">
        <v>2348</v>
      </c>
      <c r="D561" s="477">
        <v>18000000</v>
      </c>
      <c r="E561" s="477">
        <v>12000000</v>
      </c>
      <c r="F561" s="477">
        <f t="shared" si="28"/>
        <v>30000000</v>
      </c>
      <c r="G561" s="476">
        <f>SUMIF('Inc base'!C:C,'BR 3'!B561,'Inc base'!G:G)-F561</f>
        <v>12000800</v>
      </c>
      <c r="I561" s="477">
        <f t="shared" si="29"/>
        <v>12000000</v>
      </c>
      <c r="K561" s="477">
        <v>27000000</v>
      </c>
      <c r="L561" s="477">
        <f t="shared" si="30"/>
        <v>14999200</v>
      </c>
      <c r="M561" s="544"/>
    </row>
    <row r="562" spans="1:13" s="477" customFormat="1" x14ac:dyDescent="0.25">
      <c r="A562" s="478">
        <v>547</v>
      </c>
      <c r="B562" s="486">
        <v>41906911050088</v>
      </c>
      <c r="C562" s="487" t="s">
        <v>2350</v>
      </c>
      <c r="D562" s="477">
        <v>15000000</v>
      </c>
      <c r="E562" s="477">
        <v>15000000</v>
      </c>
      <c r="F562" s="477">
        <f t="shared" si="28"/>
        <v>30000000</v>
      </c>
      <c r="G562" s="476">
        <f>SUMIF('Inc base'!C:C,'BR 3'!B562,'Inc base'!G:G)-F562</f>
        <v>0</v>
      </c>
      <c r="I562" s="477">
        <f t="shared" si="29"/>
        <v>15000000</v>
      </c>
      <c r="K562" s="477">
        <v>15000000</v>
      </c>
      <c r="L562" s="477">
        <f t="shared" si="30"/>
        <v>15000000</v>
      </c>
      <c r="M562" s="544"/>
    </row>
    <row r="563" spans="1:13" s="477" customFormat="1" x14ac:dyDescent="0.25">
      <c r="A563" s="478">
        <v>548</v>
      </c>
      <c r="B563" s="486">
        <v>61305045350011</v>
      </c>
      <c r="C563" s="487" t="s">
        <v>2352</v>
      </c>
      <c r="D563" s="477">
        <v>15000000</v>
      </c>
      <c r="E563" s="477">
        <v>15000000</v>
      </c>
      <c r="F563" s="477">
        <f t="shared" si="28"/>
        <v>30000000</v>
      </c>
      <c r="G563" s="476">
        <f>SUMIF('Inc base'!C:C,'BR 3'!B563,'Inc base'!G:G)-F563</f>
        <v>15000000</v>
      </c>
      <c r="I563" s="477">
        <f t="shared" si="29"/>
        <v>15000000</v>
      </c>
      <c r="K563" s="477">
        <v>15000000</v>
      </c>
      <c r="L563" s="477">
        <f t="shared" si="30"/>
        <v>0</v>
      </c>
      <c r="M563" s="544"/>
    </row>
    <row r="564" spans="1:13" s="477" customFormat="1" x14ac:dyDescent="0.25">
      <c r="A564" s="478">
        <v>549</v>
      </c>
      <c r="B564" s="486">
        <v>60207055820038</v>
      </c>
      <c r="C564" s="487" t="s">
        <v>2354</v>
      </c>
      <c r="D564" s="477">
        <v>18000000</v>
      </c>
      <c r="E564" s="477">
        <v>12000000</v>
      </c>
      <c r="F564" s="477">
        <f t="shared" si="28"/>
        <v>30000000</v>
      </c>
      <c r="G564" s="476">
        <f>SUMIF('Inc base'!C:C,'BR 3'!B564,'Inc base'!G:G)-F564</f>
        <v>8700890</v>
      </c>
      <c r="I564" s="477">
        <f t="shared" si="29"/>
        <v>12000000</v>
      </c>
      <c r="K564" s="477">
        <v>9000000</v>
      </c>
      <c r="L564" s="477">
        <f t="shared" si="30"/>
        <v>299110</v>
      </c>
      <c r="M564" s="544"/>
    </row>
    <row r="565" spans="1:13" s="477" customFormat="1" x14ac:dyDescent="0.25">
      <c r="A565" s="478">
        <v>550</v>
      </c>
      <c r="B565" s="486">
        <v>60804045320040</v>
      </c>
      <c r="C565" s="487" t="s">
        <v>1871</v>
      </c>
      <c r="D565" s="477">
        <v>18000000</v>
      </c>
      <c r="E565" s="477">
        <v>12000000</v>
      </c>
      <c r="F565" s="477">
        <f t="shared" si="28"/>
        <v>30000000</v>
      </c>
      <c r="G565" s="476">
        <f>SUMIF('Inc base'!C:C,'BR 3'!B565,'Inc base'!G:G)-F565</f>
        <v>-4000000</v>
      </c>
      <c r="I565" s="477">
        <f t="shared" si="29"/>
        <v>12000000</v>
      </c>
      <c r="K565" s="477">
        <v>9000000</v>
      </c>
      <c r="L565" s="477">
        <f t="shared" si="30"/>
        <v>13000000</v>
      </c>
      <c r="M565" s="544"/>
    </row>
    <row r="566" spans="1:13" s="477" customFormat="1" x14ac:dyDescent="0.25">
      <c r="A566" s="478">
        <v>551</v>
      </c>
      <c r="B566" s="486">
        <v>42212861130011</v>
      </c>
      <c r="C566" s="487" t="s">
        <v>3928</v>
      </c>
      <c r="D566" s="477">
        <v>18000000</v>
      </c>
      <c r="E566" s="477">
        <v>0</v>
      </c>
      <c r="F566" s="477">
        <f t="shared" si="28"/>
        <v>18000000</v>
      </c>
      <c r="G566" s="476">
        <f>SUMIF('Inc base'!C:C,'BR 3'!B566,'Inc base'!G:G)-F566</f>
        <v>-18000000</v>
      </c>
      <c r="H566" s="479">
        <v>44873</v>
      </c>
      <c r="I566" s="477">
        <f t="shared" si="29"/>
        <v>0</v>
      </c>
      <c r="K566" s="477">
        <v>0</v>
      </c>
      <c r="L566" s="477">
        <f t="shared" si="30"/>
        <v>18000000</v>
      </c>
      <c r="M566" s="544"/>
    </row>
    <row r="567" spans="1:13" s="477" customFormat="1" x14ac:dyDescent="0.25">
      <c r="A567" s="478">
        <v>552</v>
      </c>
      <c r="B567" s="486">
        <v>62112035350020</v>
      </c>
      <c r="C567" s="487" t="s">
        <v>1376</v>
      </c>
      <c r="D567" s="477">
        <v>18000000</v>
      </c>
      <c r="E567" s="477">
        <v>12000000</v>
      </c>
      <c r="F567" s="477">
        <f t="shared" si="28"/>
        <v>30000000</v>
      </c>
      <c r="G567" s="476">
        <f>SUMIF('Inc base'!C:C,'BR 3'!B567,'Inc base'!G:G)-F567</f>
        <v>9000000</v>
      </c>
      <c r="H567" s="479">
        <v>44873</v>
      </c>
      <c r="I567" s="477">
        <f t="shared" si="29"/>
        <v>12000000</v>
      </c>
      <c r="K567" s="477">
        <v>18000000</v>
      </c>
      <c r="L567" s="477">
        <f t="shared" si="30"/>
        <v>9000000</v>
      </c>
      <c r="M567" s="544"/>
    </row>
    <row r="568" spans="1:13" s="477" customFormat="1" x14ac:dyDescent="0.25">
      <c r="A568" s="478">
        <v>553</v>
      </c>
      <c r="B568" s="486">
        <v>41205931000032</v>
      </c>
      <c r="C568" s="487" t="s">
        <v>3929</v>
      </c>
      <c r="D568" s="477">
        <v>0</v>
      </c>
      <c r="E568" s="477">
        <v>0</v>
      </c>
      <c r="F568" s="477">
        <f t="shared" si="28"/>
        <v>0</v>
      </c>
      <c r="G568" s="476">
        <f>SUMIF('Inc base'!C:C,'BR 3'!B568,'Inc base'!G:G)-F568</f>
        <v>0</v>
      </c>
      <c r="H568" s="479">
        <v>44873</v>
      </c>
      <c r="I568" s="477">
        <f t="shared" si="29"/>
        <v>0</v>
      </c>
      <c r="K568" s="477">
        <v>0</v>
      </c>
      <c r="L568" s="477">
        <f t="shared" si="30"/>
        <v>0</v>
      </c>
      <c r="M568" s="544"/>
    </row>
    <row r="569" spans="1:13" s="477" customFormat="1" x14ac:dyDescent="0.25">
      <c r="A569" s="478">
        <v>554</v>
      </c>
      <c r="B569" s="486">
        <v>60703045370010</v>
      </c>
      <c r="C569" s="487" t="s">
        <v>1775</v>
      </c>
      <c r="D569" s="477">
        <v>15000000</v>
      </c>
      <c r="E569" s="477">
        <v>15000000</v>
      </c>
      <c r="F569" s="477">
        <f t="shared" si="28"/>
        <v>30000000</v>
      </c>
      <c r="G569" s="476">
        <f>SUMIF('Inc base'!C:C,'BR 3'!B569,'Inc base'!G:G)-F569</f>
        <v>11850000</v>
      </c>
      <c r="H569" s="479">
        <v>44873</v>
      </c>
      <c r="I569" s="477">
        <f t="shared" si="29"/>
        <v>15000000</v>
      </c>
      <c r="K569" s="477">
        <v>15000000</v>
      </c>
      <c r="L569" s="477">
        <f t="shared" si="30"/>
        <v>3150000</v>
      </c>
      <c r="M569" s="544"/>
    </row>
    <row r="570" spans="1:13" s="477" customFormat="1" x14ac:dyDescent="0.25">
      <c r="A570" s="478">
        <v>555</v>
      </c>
      <c r="B570" s="486">
        <v>40311941140024</v>
      </c>
      <c r="C570" s="488" t="s">
        <v>2239</v>
      </c>
      <c r="D570" s="477">
        <v>18000000</v>
      </c>
      <c r="E570" s="477">
        <v>12000000</v>
      </c>
      <c r="F570" s="477">
        <f t="shared" si="28"/>
        <v>30000000</v>
      </c>
      <c r="G570" s="476">
        <f>SUMIF('Inc base'!C:C,'BR 3'!B570,'Inc base'!G:G)-F570</f>
        <v>7000000</v>
      </c>
      <c r="I570" s="477">
        <f t="shared" si="29"/>
        <v>12000000</v>
      </c>
      <c r="K570" s="477">
        <v>18000000</v>
      </c>
      <c r="L570" s="477">
        <f t="shared" si="30"/>
        <v>11000000</v>
      </c>
      <c r="M570" s="544"/>
    </row>
    <row r="571" spans="1:13" s="477" customFormat="1" x14ac:dyDescent="0.25">
      <c r="A571" s="478">
        <v>556</v>
      </c>
      <c r="B571" s="486">
        <v>62802035250043</v>
      </c>
      <c r="C571" s="487" t="s">
        <v>1965</v>
      </c>
      <c r="D571" s="477">
        <v>18000000</v>
      </c>
      <c r="E571" s="477">
        <v>12000000</v>
      </c>
      <c r="F571" s="477">
        <f t="shared" si="28"/>
        <v>30000000</v>
      </c>
      <c r="G571" s="476">
        <f>SUMIF('Inc base'!C:C,'BR 3'!B571,'Inc base'!G:G)-F571</f>
        <v>12000000</v>
      </c>
      <c r="I571" s="477">
        <f t="shared" si="29"/>
        <v>12000000</v>
      </c>
      <c r="K571" s="477">
        <v>18000000</v>
      </c>
      <c r="L571" s="477">
        <f t="shared" si="30"/>
        <v>6000000</v>
      </c>
      <c r="M571" s="544"/>
    </row>
    <row r="572" spans="1:13" s="477" customFormat="1" x14ac:dyDescent="0.25">
      <c r="A572" s="478">
        <v>557</v>
      </c>
      <c r="B572" s="486">
        <v>31405871060036</v>
      </c>
      <c r="C572" s="487" t="s">
        <v>1658</v>
      </c>
      <c r="D572" s="477">
        <v>18000000</v>
      </c>
      <c r="E572" s="477">
        <v>12000000</v>
      </c>
      <c r="F572" s="477">
        <f t="shared" si="28"/>
        <v>30000000</v>
      </c>
      <c r="G572" s="476">
        <f>SUMIF('Inc base'!C:C,'BR 3'!B572,'Inc base'!G:G)-F572</f>
        <v>8000000</v>
      </c>
      <c r="I572" s="477">
        <f t="shared" si="29"/>
        <v>12000000</v>
      </c>
      <c r="K572" s="477">
        <v>18000000</v>
      </c>
      <c r="L572" s="477">
        <f t="shared" si="30"/>
        <v>10000000</v>
      </c>
      <c r="M572" s="544"/>
    </row>
    <row r="573" spans="1:13" s="477" customFormat="1" x14ac:dyDescent="0.25">
      <c r="A573" s="478">
        <v>558</v>
      </c>
      <c r="B573" s="486">
        <v>40909941170011</v>
      </c>
      <c r="C573" s="487" t="s">
        <v>1604</v>
      </c>
      <c r="D573" s="477">
        <v>15000000</v>
      </c>
      <c r="E573" s="477">
        <v>15000000</v>
      </c>
      <c r="F573" s="477">
        <f t="shared" si="28"/>
        <v>30000000</v>
      </c>
      <c r="G573" s="476">
        <f>SUMIF('Inc base'!C:C,'BR 3'!B573,'Inc base'!G:G)-F573</f>
        <v>0</v>
      </c>
      <c r="I573" s="477">
        <f t="shared" si="29"/>
        <v>15000000</v>
      </c>
      <c r="K573" s="477">
        <v>7500000</v>
      </c>
      <c r="L573" s="477">
        <f t="shared" si="30"/>
        <v>7500000</v>
      </c>
      <c r="M573" s="544"/>
    </row>
    <row r="574" spans="1:13" s="477" customFormat="1" x14ac:dyDescent="0.25">
      <c r="A574" s="478">
        <v>559</v>
      </c>
      <c r="B574" s="486">
        <v>30612825250011</v>
      </c>
      <c r="C574" s="487" t="s">
        <v>2030</v>
      </c>
      <c r="D574" s="477">
        <v>15000000</v>
      </c>
      <c r="E574" s="477">
        <v>15000000</v>
      </c>
      <c r="F574" s="477">
        <f t="shared" si="28"/>
        <v>30000000</v>
      </c>
      <c r="G574" s="476">
        <f>SUMIF('Inc base'!C:C,'BR 3'!B574,'Inc base'!G:G)-F574</f>
        <v>-500000</v>
      </c>
      <c r="I574" s="477">
        <f t="shared" si="29"/>
        <v>15000000</v>
      </c>
      <c r="K574" s="477">
        <v>15000000</v>
      </c>
      <c r="L574" s="477">
        <f t="shared" si="30"/>
        <v>15500000</v>
      </c>
      <c r="M574" s="544"/>
    </row>
    <row r="575" spans="1:13" s="477" customFormat="1" x14ac:dyDescent="0.25">
      <c r="A575" s="478">
        <v>560</v>
      </c>
      <c r="B575" s="486">
        <v>42711861070212</v>
      </c>
      <c r="C575" s="487" t="s">
        <v>2056</v>
      </c>
      <c r="D575" s="477">
        <v>18000000</v>
      </c>
      <c r="E575" s="477">
        <v>12000000</v>
      </c>
      <c r="F575" s="477">
        <f t="shared" si="28"/>
        <v>30000000</v>
      </c>
      <c r="G575" s="476">
        <f>SUMIF('Inc base'!C:C,'BR 3'!B575,'Inc base'!G:G)-F575</f>
        <v>11000000</v>
      </c>
      <c r="I575" s="477">
        <f t="shared" si="29"/>
        <v>12000000</v>
      </c>
      <c r="K575" s="477">
        <v>18000000</v>
      </c>
      <c r="L575" s="477">
        <f t="shared" si="30"/>
        <v>7000000</v>
      </c>
      <c r="M575" s="544"/>
    </row>
    <row r="576" spans="1:13" s="477" customFormat="1" x14ac:dyDescent="0.25">
      <c r="A576" s="478">
        <v>561</v>
      </c>
      <c r="B576" s="486">
        <v>42701985260046</v>
      </c>
      <c r="C576" s="487" t="s">
        <v>1699</v>
      </c>
      <c r="D576" s="477">
        <v>18000000</v>
      </c>
      <c r="E576" s="477">
        <v>12000000</v>
      </c>
      <c r="F576" s="477">
        <f t="shared" si="28"/>
        <v>30000000</v>
      </c>
      <c r="G576" s="476">
        <f>SUMIF('Inc base'!C:C,'BR 3'!B576,'Inc base'!G:G)-F576</f>
        <v>12000000</v>
      </c>
      <c r="I576" s="477">
        <f t="shared" si="29"/>
        <v>12000000</v>
      </c>
      <c r="K576" s="477">
        <v>18000000</v>
      </c>
      <c r="L576" s="477">
        <f t="shared" si="30"/>
        <v>6000000</v>
      </c>
      <c r="M576" s="544"/>
    </row>
    <row r="577" spans="1:13" s="477" customFormat="1" x14ac:dyDescent="0.25">
      <c r="A577" s="478">
        <v>562</v>
      </c>
      <c r="B577" s="486">
        <v>42012955300016</v>
      </c>
      <c r="C577" s="487" t="s">
        <v>1667</v>
      </c>
      <c r="D577" s="477">
        <v>18000000</v>
      </c>
      <c r="E577" s="477">
        <v>12000000</v>
      </c>
      <c r="F577" s="477">
        <f t="shared" si="28"/>
        <v>30000000</v>
      </c>
      <c r="G577" s="476">
        <f>SUMIF('Inc base'!C:C,'BR 3'!B577,'Inc base'!G:G)-F577</f>
        <v>12000000</v>
      </c>
      <c r="I577" s="477">
        <f t="shared" si="29"/>
        <v>12000000</v>
      </c>
      <c r="K577" s="477">
        <v>18000000</v>
      </c>
      <c r="L577" s="477">
        <f t="shared" si="30"/>
        <v>6000000</v>
      </c>
      <c r="M577" s="544"/>
    </row>
    <row r="578" spans="1:13" s="477" customFormat="1" x14ac:dyDescent="0.25">
      <c r="A578" s="478">
        <v>563</v>
      </c>
      <c r="B578" s="486">
        <v>41909891080052</v>
      </c>
      <c r="C578" s="487" t="s">
        <v>2227</v>
      </c>
      <c r="D578" s="477">
        <v>15000000</v>
      </c>
      <c r="E578" s="477">
        <v>15000000</v>
      </c>
      <c r="F578" s="477">
        <f t="shared" si="28"/>
        <v>30000000</v>
      </c>
      <c r="G578" s="476">
        <f>SUMIF('Inc base'!C:C,'BR 3'!B578,'Inc base'!G:G)-F578</f>
        <v>0</v>
      </c>
      <c r="I578" s="477">
        <f t="shared" si="29"/>
        <v>15000000</v>
      </c>
      <c r="K578" s="477">
        <v>7500000</v>
      </c>
      <c r="L578" s="477">
        <f t="shared" si="30"/>
        <v>7500000</v>
      </c>
      <c r="M578" s="544"/>
    </row>
    <row r="579" spans="1:13" s="477" customFormat="1" x14ac:dyDescent="0.25">
      <c r="A579" s="478">
        <v>564</v>
      </c>
      <c r="B579" s="486">
        <v>60804045300015</v>
      </c>
      <c r="C579" s="487" t="s">
        <v>2101</v>
      </c>
      <c r="D579" s="477">
        <v>15000000</v>
      </c>
      <c r="E579" s="477">
        <v>15000000</v>
      </c>
      <c r="F579" s="477">
        <f t="shared" si="28"/>
        <v>30000000</v>
      </c>
      <c r="G579" s="476">
        <f>SUMIF('Inc base'!C:C,'BR 3'!B579,'Inc base'!G:G)-F579</f>
        <v>11500000</v>
      </c>
      <c r="I579" s="477">
        <f t="shared" si="29"/>
        <v>15000000</v>
      </c>
      <c r="K579" s="477">
        <v>15000000</v>
      </c>
      <c r="L579" s="477">
        <f t="shared" si="30"/>
        <v>3500000</v>
      </c>
      <c r="M579" s="544"/>
    </row>
    <row r="580" spans="1:13" s="477" customFormat="1" x14ac:dyDescent="0.25">
      <c r="A580" s="478">
        <v>565</v>
      </c>
      <c r="B580" s="486">
        <v>51404005300019</v>
      </c>
      <c r="C580" s="487" t="s">
        <v>860</v>
      </c>
      <c r="D580" s="477">
        <v>18000000</v>
      </c>
      <c r="E580" s="477">
        <v>0</v>
      </c>
      <c r="F580" s="477">
        <f t="shared" si="28"/>
        <v>18000000</v>
      </c>
      <c r="G580" s="476">
        <f>SUMIF('Inc base'!C:C,'BR 3'!B580,'Inc base'!G:G)-F580</f>
        <v>-6000000</v>
      </c>
      <c r="I580" s="477">
        <f t="shared" si="29"/>
        <v>0</v>
      </c>
      <c r="K580" s="477">
        <v>0</v>
      </c>
      <c r="L580" s="477">
        <f t="shared" si="30"/>
        <v>6000000</v>
      </c>
      <c r="M580" s="544"/>
    </row>
    <row r="581" spans="1:13" s="477" customFormat="1" x14ac:dyDescent="0.25">
      <c r="A581" s="478">
        <v>566</v>
      </c>
      <c r="B581" s="486">
        <v>60807045380027</v>
      </c>
      <c r="C581" s="487" t="s">
        <v>1719</v>
      </c>
      <c r="D581" s="477">
        <v>18000000</v>
      </c>
      <c r="E581" s="477">
        <v>11000000</v>
      </c>
      <c r="F581" s="477">
        <f t="shared" si="28"/>
        <v>29000000</v>
      </c>
      <c r="G581" s="476">
        <f>SUMIF('Inc base'!C:C,'BR 3'!B581,'Inc base'!G:G)-F581</f>
        <v>7000000</v>
      </c>
      <c r="I581" s="477">
        <f t="shared" si="29"/>
        <v>11000000</v>
      </c>
      <c r="K581" s="477">
        <v>16500000</v>
      </c>
      <c r="L581" s="477">
        <f t="shared" si="30"/>
        <v>9500000</v>
      </c>
      <c r="M581" s="544"/>
    </row>
    <row r="582" spans="1:13" s="477" customFormat="1" x14ac:dyDescent="0.25">
      <c r="A582" s="478">
        <v>567</v>
      </c>
      <c r="B582" s="486">
        <v>62401025380027</v>
      </c>
      <c r="C582" s="487" t="s">
        <v>1689</v>
      </c>
      <c r="D582" s="477">
        <v>18000000</v>
      </c>
      <c r="E582" s="477">
        <v>12000000</v>
      </c>
      <c r="F582" s="477">
        <f t="shared" si="28"/>
        <v>30000000</v>
      </c>
      <c r="G582" s="476">
        <f>SUMIF('Inc base'!C:C,'BR 3'!B582,'Inc base'!G:G)-F582</f>
        <v>12000000</v>
      </c>
      <c r="I582" s="477">
        <f t="shared" si="29"/>
        <v>12000000</v>
      </c>
      <c r="K582" s="477">
        <v>18000000</v>
      </c>
      <c r="L582" s="477">
        <f t="shared" si="30"/>
        <v>6000000</v>
      </c>
      <c r="M582" s="544"/>
    </row>
    <row r="583" spans="1:13" s="477" customFormat="1" x14ac:dyDescent="0.25">
      <c r="A583" s="478">
        <v>568</v>
      </c>
      <c r="B583" s="486">
        <v>42208961140010</v>
      </c>
      <c r="C583" s="487" t="s">
        <v>1688</v>
      </c>
      <c r="D583" s="477">
        <v>18000000</v>
      </c>
      <c r="E583" s="477">
        <v>12000000</v>
      </c>
      <c r="F583" s="477">
        <f t="shared" si="28"/>
        <v>30000000</v>
      </c>
      <c r="G583" s="476">
        <f>SUMIF('Inc base'!C:C,'BR 3'!B583,'Inc base'!G:G)-F583</f>
        <v>12000000</v>
      </c>
      <c r="I583" s="477">
        <f t="shared" si="29"/>
        <v>12000000</v>
      </c>
      <c r="K583" s="477">
        <v>18000000</v>
      </c>
      <c r="L583" s="477">
        <f t="shared" si="30"/>
        <v>6000000</v>
      </c>
      <c r="M583" s="544"/>
    </row>
    <row r="584" spans="1:13" s="477" customFormat="1" x14ac:dyDescent="0.25">
      <c r="A584" s="478">
        <v>569</v>
      </c>
      <c r="B584" s="486">
        <v>40807985300024</v>
      </c>
      <c r="C584" s="487" t="s">
        <v>1669</v>
      </c>
      <c r="D584" s="477">
        <v>15000000</v>
      </c>
      <c r="E584" s="477">
        <v>15000000</v>
      </c>
      <c r="F584" s="477">
        <f t="shared" si="28"/>
        <v>30000000</v>
      </c>
      <c r="G584" s="476">
        <f>SUMIF('Inc base'!C:C,'BR 3'!B584,'Inc base'!G:G)-F584</f>
        <v>0</v>
      </c>
      <c r="I584" s="477">
        <f t="shared" si="29"/>
        <v>15000000</v>
      </c>
      <c r="K584" s="477">
        <v>15000000</v>
      </c>
      <c r="L584" s="477">
        <f t="shared" si="30"/>
        <v>15000000</v>
      </c>
      <c r="M584" s="544"/>
    </row>
    <row r="585" spans="1:13" s="477" customFormat="1" x14ac:dyDescent="0.25">
      <c r="A585" s="478">
        <v>570</v>
      </c>
      <c r="B585" s="486">
        <v>42301861070033</v>
      </c>
      <c r="C585" s="487" t="s">
        <v>1663</v>
      </c>
      <c r="D585" s="477">
        <v>15000000</v>
      </c>
      <c r="E585" s="477">
        <v>15000000</v>
      </c>
      <c r="F585" s="477">
        <f t="shared" si="28"/>
        <v>30000000</v>
      </c>
      <c r="G585" s="476">
        <f>SUMIF('Inc base'!C:C,'BR 3'!B585,'Inc base'!G:G)-F585</f>
        <v>0</v>
      </c>
      <c r="I585" s="477">
        <f t="shared" si="29"/>
        <v>15000000</v>
      </c>
      <c r="K585" s="477">
        <v>15000000</v>
      </c>
      <c r="L585" s="477">
        <f t="shared" si="30"/>
        <v>15000000</v>
      </c>
      <c r="M585" s="544"/>
    </row>
    <row r="586" spans="1:13" s="477" customFormat="1" x14ac:dyDescent="0.25">
      <c r="A586" s="478">
        <v>571</v>
      </c>
      <c r="B586" s="486">
        <v>61501005260019</v>
      </c>
      <c r="C586" s="487" t="s">
        <v>2148</v>
      </c>
      <c r="D586" s="477">
        <v>15000000</v>
      </c>
      <c r="E586" s="477">
        <v>15000000</v>
      </c>
      <c r="F586" s="477">
        <f t="shared" si="28"/>
        <v>30000000</v>
      </c>
      <c r="G586" s="476">
        <f>SUMIF('Inc base'!C:C,'BR 3'!B586,'Inc base'!G:G)-F586</f>
        <v>12500</v>
      </c>
      <c r="I586" s="477">
        <f t="shared" si="29"/>
        <v>15000000</v>
      </c>
      <c r="K586" s="477">
        <v>14962500</v>
      </c>
      <c r="L586" s="477">
        <f t="shared" si="30"/>
        <v>14950000</v>
      </c>
      <c r="M586" s="544"/>
    </row>
    <row r="587" spans="1:13" s="477" customFormat="1" x14ac:dyDescent="0.25">
      <c r="A587" s="478">
        <v>572</v>
      </c>
      <c r="B587" s="486">
        <v>31905891140049</v>
      </c>
      <c r="C587" s="487" t="s">
        <v>2117</v>
      </c>
      <c r="D587" s="477">
        <v>15000000</v>
      </c>
      <c r="E587" s="477">
        <v>15000000</v>
      </c>
      <c r="F587" s="477">
        <f t="shared" si="28"/>
        <v>30000000</v>
      </c>
      <c r="G587" s="476">
        <f>SUMIF('Inc base'!C:C,'BR 3'!B587,'Inc base'!G:G)-F587</f>
        <v>11000</v>
      </c>
      <c r="I587" s="477">
        <f t="shared" si="29"/>
        <v>15000000</v>
      </c>
      <c r="K587" s="477">
        <v>7500000</v>
      </c>
      <c r="L587" s="477">
        <f t="shared" si="30"/>
        <v>7489000</v>
      </c>
      <c r="M587" s="544"/>
    </row>
    <row r="588" spans="1:13" s="477" customFormat="1" x14ac:dyDescent="0.25">
      <c r="A588" s="478">
        <v>573</v>
      </c>
      <c r="B588" s="486">
        <v>31209965330034</v>
      </c>
      <c r="C588" s="487" t="s">
        <v>1852</v>
      </c>
      <c r="D588" s="477">
        <v>18000000</v>
      </c>
      <c r="E588" s="477">
        <v>12000000</v>
      </c>
      <c r="F588" s="477">
        <f t="shared" si="28"/>
        <v>30000000</v>
      </c>
      <c r="G588" s="476">
        <f>SUMIF('Inc base'!C:C,'BR 3'!B588,'Inc base'!G:G)-F588</f>
        <v>9005500</v>
      </c>
      <c r="I588" s="477">
        <f t="shared" si="29"/>
        <v>12000000</v>
      </c>
      <c r="K588" s="477">
        <v>18000000</v>
      </c>
      <c r="L588" s="477">
        <f t="shared" si="30"/>
        <v>8994500</v>
      </c>
      <c r="M588" s="544"/>
    </row>
    <row r="589" spans="1:13" s="477" customFormat="1" x14ac:dyDescent="0.25">
      <c r="A589" s="478">
        <v>574</v>
      </c>
      <c r="B589" s="486">
        <v>61109015320033</v>
      </c>
      <c r="C589" s="487" t="s">
        <v>2262</v>
      </c>
      <c r="D589" s="477">
        <v>18000000</v>
      </c>
      <c r="E589" s="477">
        <v>12000000</v>
      </c>
      <c r="F589" s="477">
        <f t="shared" si="28"/>
        <v>30000000</v>
      </c>
      <c r="G589" s="476">
        <f>SUMIF('Inc base'!C:C,'BR 3'!B589,'Inc base'!G:G)-F589</f>
        <v>6000000</v>
      </c>
      <c r="I589" s="477">
        <f t="shared" si="29"/>
        <v>12000000</v>
      </c>
      <c r="K589" s="477">
        <v>18000000</v>
      </c>
      <c r="L589" s="477">
        <f t="shared" si="30"/>
        <v>12000000</v>
      </c>
      <c r="M589" s="544"/>
    </row>
    <row r="590" spans="1:13" s="477" customFormat="1" x14ac:dyDescent="0.25">
      <c r="A590" s="478">
        <v>575</v>
      </c>
      <c r="B590" s="486">
        <v>31603861010016</v>
      </c>
      <c r="C590" s="487" t="s">
        <v>3930</v>
      </c>
      <c r="D590" s="477">
        <v>0</v>
      </c>
      <c r="E590" s="477">
        <v>15000000</v>
      </c>
      <c r="F590" s="477">
        <f t="shared" si="28"/>
        <v>15000000</v>
      </c>
      <c r="G590" s="476">
        <f>SUMIF('Inc base'!C:C,'BR 3'!B590,'Inc base'!G:G)-F590</f>
        <v>-15000000</v>
      </c>
      <c r="I590" s="477">
        <f t="shared" si="29"/>
        <v>15000000</v>
      </c>
      <c r="K590" s="477">
        <v>0</v>
      </c>
      <c r="L590" s="477">
        <f t="shared" si="30"/>
        <v>15000000</v>
      </c>
      <c r="M590" s="544"/>
    </row>
    <row r="591" spans="1:13" s="477" customFormat="1" x14ac:dyDescent="0.25">
      <c r="A591" s="478">
        <v>576</v>
      </c>
      <c r="B591" s="486">
        <v>40612965300013</v>
      </c>
      <c r="C591" s="487" t="s">
        <v>1611</v>
      </c>
      <c r="D591" s="477">
        <v>15000000</v>
      </c>
      <c r="E591" s="477">
        <v>15000000</v>
      </c>
      <c r="F591" s="477">
        <f t="shared" si="28"/>
        <v>30000000</v>
      </c>
      <c r="G591" s="476">
        <f>SUMIF('Inc base'!C:C,'BR 3'!B591,'Inc base'!G:G)-F591</f>
        <v>0</v>
      </c>
      <c r="I591" s="477">
        <f t="shared" si="29"/>
        <v>15000000</v>
      </c>
      <c r="K591" s="477">
        <v>15000000</v>
      </c>
      <c r="L591" s="477">
        <f t="shared" si="30"/>
        <v>15000000</v>
      </c>
      <c r="M591" s="544"/>
    </row>
    <row r="592" spans="1:13" s="477" customFormat="1" x14ac:dyDescent="0.25">
      <c r="A592" s="478">
        <v>577</v>
      </c>
      <c r="B592" s="486">
        <v>42310931110098</v>
      </c>
      <c r="C592" s="487" t="s">
        <v>2412</v>
      </c>
      <c r="D592" s="477">
        <v>15000000</v>
      </c>
      <c r="E592" s="477">
        <v>0</v>
      </c>
      <c r="F592" s="477">
        <f t="shared" si="28"/>
        <v>15000000</v>
      </c>
      <c r="G592" s="476">
        <f>SUMIF('Inc base'!C:C,'BR 3'!B592,'Inc base'!G:G)-F592</f>
        <v>18000000</v>
      </c>
      <c r="I592" s="477">
        <f t="shared" si="29"/>
        <v>0</v>
      </c>
      <c r="K592" s="477">
        <v>0</v>
      </c>
      <c r="L592" s="477">
        <f t="shared" si="30"/>
        <v>-18000000</v>
      </c>
      <c r="M592" s="544"/>
    </row>
    <row r="593" spans="1:13" s="477" customFormat="1" x14ac:dyDescent="0.25">
      <c r="A593" s="478">
        <v>578</v>
      </c>
      <c r="B593" s="486">
        <v>52807035350011</v>
      </c>
      <c r="C593" s="487" t="s">
        <v>1636</v>
      </c>
      <c r="D593" s="477">
        <v>11000000</v>
      </c>
      <c r="E593" s="477">
        <v>0</v>
      </c>
      <c r="F593" s="477">
        <f t="shared" si="28"/>
        <v>11000000</v>
      </c>
      <c r="G593" s="476">
        <f>SUMIF('Inc base'!C:C,'BR 3'!B593,'Inc base'!G:G)-F593</f>
        <v>-5500000</v>
      </c>
      <c r="H593" s="479">
        <v>44957</v>
      </c>
      <c r="I593" s="477">
        <f t="shared" si="29"/>
        <v>0</v>
      </c>
      <c r="K593" s="477">
        <v>5500000</v>
      </c>
      <c r="L593" s="477">
        <f t="shared" si="30"/>
        <v>11000000</v>
      </c>
      <c r="M593" s="544"/>
    </row>
    <row r="594" spans="1:13" s="477" customFormat="1" x14ac:dyDescent="0.25">
      <c r="A594" s="478">
        <v>579</v>
      </c>
      <c r="B594" s="486">
        <v>42611845360013</v>
      </c>
      <c r="C594" s="487" t="s">
        <v>2298</v>
      </c>
      <c r="D594" s="477">
        <v>11000000</v>
      </c>
      <c r="E594" s="477">
        <v>0</v>
      </c>
      <c r="F594" s="477">
        <f t="shared" si="28"/>
        <v>11000000</v>
      </c>
      <c r="G594" s="476">
        <f>SUMIF('Inc base'!C:C,'BR 3'!B594,'Inc base'!G:G)-F594</f>
        <v>1000000</v>
      </c>
      <c r="H594" s="479">
        <v>44957</v>
      </c>
      <c r="I594" s="477">
        <f t="shared" si="29"/>
        <v>0</v>
      </c>
      <c r="K594" s="477">
        <v>11000000</v>
      </c>
      <c r="L594" s="477">
        <f t="shared" si="30"/>
        <v>10000000</v>
      </c>
      <c r="M594" s="544"/>
    </row>
    <row r="595" spans="1:13" s="477" customFormat="1" x14ac:dyDescent="0.25">
      <c r="A595" s="478">
        <v>580</v>
      </c>
      <c r="B595" s="486">
        <v>30206681060015</v>
      </c>
      <c r="C595" s="487" t="s">
        <v>2183</v>
      </c>
      <c r="D595" s="477">
        <v>11000000</v>
      </c>
      <c r="E595" s="477">
        <v>12000000</v>
      </c>
      <c r="F595" s="477">
        <f t="shared" si="28"/>
        <v>23000000</v>
      </c>
      <c r="G595" s="476">
        <f>SUMIF('Inc base'!C:C,'BR 3'!B595,'Inc base'!G:G)-F595</f>
        <v>-7000000</v>
      </c>
      <c r="H595" s="479">
        <v>44957</v>
      </c>
      <c r="I595" s="477">
        <f t="shared" si="29"/>
        <v>12000000</v>
      </c>
      <c r="K595" s="477">
        <v>11000000</v>
      </c>
      <c r="L595" s="477">
        <f t="shared" si="30"/>
        <v>18000000</v>
      </c>
      <c r="M595" s="544"/>
    </row>
    <row r="596" spans="1:13" s="477" customFormat="1" x14ac:dyDescent="0.25">
      <c r="A596" s="478">
        <v>581</v>
      </c>
      <c r="B596" s="486">
        <v>32305925320017</v>
      </c>
      <c r="C596" s="487" t="s">
        <v>1479</v>
      </c>
      <c r="D596" s="477">
        <v>11000000</v>
      </c>
      <c r="E596" s="477">
        <v>12000000</v>
      </c>
      <c r="F596" s="477">
        <f t="shared" si="28"/>
        <v>23000000</v>
      </c>
      <c r="G596" s="476">
        <f>SUMIF('Inc base'!C:C,'BR 3'!B596,'Inc base'!G:G)-F596</f>
        <v>-17500000</v>
      </c>
      <c r="H596" s="479">
        <v>44957</v>
      </c>
      <c r="I596" s="477">
        <f t="shared" si="29"/>
        <v>12000000</v>
      </c>
      <c r="K596" s="477">
        <v>5500000</v>
      </c>
      <c r="L596" s="477">
        <f t="shared" si="30"/>
        <v>23000000</v>
      </c>
      <c r="M596" s="544"/>
    </row>
    <row r="597" spans="1:13" s="477" customFormat="1" x14ac:dyDescent="0.25">
      <c r="A597" s="478">
        <v>582</v>
      </c>
      <c r="B597" s="486">
        <v>41505815380017</v>
      </c>
      <c r="C597" s="487" t="s">
        <v>1434</v>
      </c>
      <c r="D597" s="477">
        <v>11000000</v>
      </c>
      <c r="E597" s="477">
        <v>12000000</v>
      </c>
      <c r="F597" s="477">
        <f t="shared" ref="F597:F660" si="31">SUM(D597:E597)</f>
        <v>23000000</v>
      </c>
      <c r="G597" s="476">
        <f>SUMIF('Inc base'!C:C,'BR 3'!B597,'Inc base'!G:G)-F597</f>
        <v>12000000</v>
      </c>
      <c r="H597" s="479">
        <v>44957</v>
      </c>
      <c r="I597" s="477">
        <f t="shared" ref="I597:I660" si="32">F597-D597</f>
        <v>12000000</v>
      </c>
      <c r="K597" s="477">
        <v>11000000</v>
      </c>
      <c r="L597" s="477">
        <f t="shared" si="30"/>
        <v>-1000000</v>
      </c>
      <c r="M597" s="544"/>
    </row>
    <row r="598" spans="1:13" s="477" customFormat="1" x14ac:dyDescent="0.25">
      <c r="A598" s="478">
        <v>583</v>
      </c>
      <c r="B598" s="486">
        <v>31403811140042</v>
      </c>
      <c r="C598" s="487" t="s">
        <v>1792</v>
      </c>
      <c r="D598" s="477">
        <v>11000000</v>
      </c>
      <c r="E598" s="477">
        <v>12000000</v>
      </c>
      <c r="F598" s="477">
        <f t="shared" si="31"/>
        <v>23000000</v>
      </c>
      <c r="G598" s="476">
        <f>SUMIF('Inc base'!C:C,'BR 3'!B598,'Inc base'!G:G)-F598</f>
        <v>12000000</v>
      </c>
      <c r="H598" s="479">
        <v>44957</v>
      </c>
      <c r="I598" s="477">
        <f t="shared" si="32"/>
        <v>12000000</v>
      </c>
      <c r="K598" s="477">
        <v>11000000</v>
      </c>
      <c r="L598" s="477">
        <f t="shared" si="30"/>
        <v>-1000000</v>
      </c>
      <c r="M598" s="544"/>
    </row>
    <row r="599" spans="1:13" s="477" customFormat="1" x14ac:dyDescent="0.25">
      <c r="A599" s="478">
        <v>584</v>
      </c>
      <c r="B599" s="486">
        <v>42311881140058</v>
      </c>
      <c r="C599" s="487" t="s">
        <v>1455</v>
      </c>
      <c r="D599" s="477">
        <v>11000000</v>
      </c>
      <c r="E599" s="477">
        <v>12000000</v>
      </c>
      <c r="F599" s="477">
        <f t="shared" si="31"/>
        <v>23000000</v>
      </c>
      <c r="G599" s="476">
        <f>SUMIF('Inc base'!C:C,'BR 3'!B599,'Inc base'!G:G)-F599</f>
        <v>6500000</v>
      </c>
      <c r="H599" s="479">
        <v>44957</v>
      </c>
      <c r="I599" s="477">
        <f t="shared" si="32"/>
        <v>12000000</v>
      </c>
      <c r="K599" s="477">
        <v>10000000</v>
      </c>
      <c r="L599" s="477">
        <f t="shared" si="30"/>
        <v>3500000</v>
      </c>
      <c r="M599" s="544"/>
    </row>
    <row r="600" spans="1:13" s="477" customFormat="1" x14ac:dyDescent="0.25">
      <c r="A600" s="478">
        <v>585</v>
      </c>
      <c r="B600" s="486">
        <v>42801901000045</v>
      </c>
      <c r="C600" s="487" t="s">
        <v>3931</v>
      </c>
      <c r="D600" s="477">
        <v>11000000</v>
      </c>
      <c r="E600" s="477">
        <v>0</v>
      </c>
      <c r="F600" s="477">
        <f t="shared" si="31"/>
        <v>11000000</v>
      </c>
      <c r="G600" s="476">
        <f>SUMIF('Inc base'!C:C,'BR 3'!B600,'Inc base'!G:G)-F600</f>
        <v>-11000000</v>
      </c>
      <c r="H600" s="479">
        <v>44957</v>
      </c>
      <c r="I600" s="477">
        <f t="shared" si="32"/>
        <v>0</v>
      </c>
      <c r="K600" s="477">
        <v>0</v>
      </c>
      <c r="L600" s="477">
        <f t="shared" si="30"/>
        <v>11000000</v>
      </c>
      <c r="M600" s="544"/>
    </row>
    <row r="601" spans="1:13" s="477" customFormat="1" x14ac:dyDescent="0.25">
      <c r="A601" s="478">
        <v>586</v>
      </c>
      <c r="B601" s="486">
        <v>32905861140041</v>
      </c>
      <c r="C601" s="487" t="s">
        <v>1932</v>
      </c>
      <c r="D601" s="477">
        <v>11000000</v>
      </c>
      <c r="E601" s="477">
        <v>12000000</v>
      </c>
      <c r="F601" s="477">
        <f t="shared" si="31"/>
        <v>23000000</v>
      </c>
      <c r="G601" s="476">
        <f>SUMIF('Inc base'!C:C,'BR 3'!B601,'Inc base'!G:G)-F601</f>
        <v>-17500000</v>
      </c>
      <c r="H601" s="479">
        <v>44957</v>
      </c>
      <c r="I601" s="477">
        <f t="shared" si="32"/>
        <v>12000000</v>
      </c>
      <c r="K601" s="477">
        <v>5500000</v>
      </c>
      <c r="L601" s="477">
        <f t="shared" si="30"/>
        <v>23000000</v>
      </c>
      <c r="M601" s="544"/>
    </row>
    <row r="602" spans="1:13" s="477" customFormat="1" x14ac:dyDescent="0.25">
      <c r="A602" s="478">
        <v>587</v>
      </c>
      <c r="B602" s="486">
        <v>40411881140077</v>
      </c>
      <c r="C602" s="487" t="s">
        <v>2349</v>
      </c>
      <c r="D602" s="477">
        <v>11000000</v>
      </c>
      <c r="E602" s="477">
        <v>12000000</v>
      </c>
      <c r="F602" s="477">
        <f t="shared" si="31"/>
        <v>23000000</v>
      </c>
      <c r="G602" s="476">
        <f>SUMIF('Inc base'!C:C,'BR 3'!B602,'Inc base'!G:G)-F602</f>
        <v>3000000</v>
      </c>
      <c r="H602" s="479">
        <v>44957</v>
      </c>
      <c r="I602" s="477">
        <f t="shared" si="32"/>
        <v>12000000</v>
      </c>
      <c r="K602" s="477">
        <v>11000000</v>
      </c>
      <c r="L602" s="477">
        <f t="shared" si="30"/>
        <v>8000000</v>
      </c>
      <c r="M602" s="544"/>
    </row>
    <row r="603" spans="1:13" s="477" customFormat="1" x14ac:dyDescent="0.25">
      <c r="A603" s="478">
        <v>589</v>
      </c>
      <c r="B603" s="486">
        <v>30310915300029</v>
      </c>
      <c r="C603" s="487" t="s">
        <v>2208</v>
      </c>
      <c r="D603" s="477">
        <v>11000000</v>
      </c>
      <c r="E603" s="477">
        <v>12000000</v>
      </c>
      <c r="F603" s="477">
        <f t="shared" si="31"/>
        <v>23000000</v>
      </c>
      <c r="G603" s="476">
        <f>SUMIF('Inc base'!C:C,'BR 3'!B603,'Inc base'!G:G)-F603</f>
        <v>11000000</v>
      </c>
      <c r="H603" s="479">
        <v>44957</v>
      </c>
      <c r="I603" s="477">
        <f t="shared" si="32"/>
        <v>12000000</v>
      </c>
      <c r="K603" s="477">
        <v>11000000</v>
      </c>
      <c r="L603" s="477">
        <f t="shared" si="30"/>
        <v>0</v>
      </c>
      <c r="M603" s="544"/>
    </row>
    <row r="604" spans="1:13" s="477" customFormat="1" x14ac:dyDescent="0.25">
      <c r="A604" s="478">
        <v>591</v>
      </c>
      <c r="B604" s="486">
        <v>43009951010053</v>
      </c>
      <c r="C604" s="487" t="s">
        <v>2187</v>
      </c>
      <c r="D604" s="477">
        <v>11000000</v>
      </c>
      <c r="E604" s="477">
        <v>12000000</v>
      </c>
      <c r="F604" s="477">
        <f t="shared" si="31"/>
        <v>23000000</v>
      </c>
      <c r="G604" s="476">
        <f>SUMIF('Inc base'!C:C,'BR 3'!B604,'Inc base'!G:G)-F604</f>
        <v>9500000</v>
      </c>
      <c r="H604" s="479">
        <v>44957</v>
      </c>
      <c r="I604" s="477">
        <f t="shared" si="32"/>
        <v>12000000</v>
      </c>
      <c r="K604" s="477">
        <v>11000000</v>
      </c>
      <c r="L604" s="477">
        <f t="shared" si="30"/>
        <v>1500000</v>
      </c>
      <c r="M604" s="544"/>
    </row>
    <row r="605" spans="1:13" s="477" customFormat="1" x14ac:dyDescent="0.25">
      <c r="A605" s="478">
        <v>592</v>
      </c>
      <c r="B605" s="486">
        <v>42003851060056</v>
      </c>
      <c r="C605" s="487" t="s">
        <v>1344</v>
      </c>
      <c r="D605" s="477">
        <v>11000000</v>
      </c>
      <c r="E605" s="477">
        <v>12000000</v>
      </c>
      <c r="F605" s="477">
        <f t="shared" si="31"/>
        <v>23000000</v>
      </c>
      <c r="G605" s="476">
        <f>SUMIF('Inc base'!C:C,'BR 3'!B605,'Inc base'!G:G)-F605</f>
        <v>6000000</v>
      </c>
      <c r="H605" s="479">
        <v>44957</v>
      </c>
      <c r="I605" s="477">
        <f t="shared" si="32"/>
        <v>12000000</v>
      </c>
      <c r="K605" s="477">
        <v>11000000</v>
      </c>
      <c r="L605" s="477">
        <f t="shared" si="30"/>
        <v>5000000</v>
      </c>
      <c r="M605" s="544"/>
    </row>
    <row r="606" spans="1:13" s="477" customFormat="1" x14ac:dyDescent="0.25">
      <c r="A606" s="478">
        <v>593</v>
      </c>
      <c r="B606" s="486">
        <v>41705861140050</v>
      </c>
      <c r="C606" s="487" t="s">
        <v>1885</v>
      </c>
      <c r="D606" s="477">
        <v>11000000</v>
      </c>
      <c r="E606" s="477">
        <v>12000000</v>
      </c>
      <c r="F606" s="477">
        <f t="shared" si="31"/>
        <v>23000000</v>
      </c>
      <c r="G606" s="476">
        <f>SUMIF('Inc base'!C:C,'BR 3'!B606,'Inc base'!G:G)-F606</f>
        <v>9000000</v>
      </c>
      <c r="H606" s="479">
        <v>44957</v>
      </c>
      <c r="I606" s="477">
        <f t="shared" si="32"/>
        <v>12000000</v>
      </c>
      <c r="K606" s="477">
        <v>11000000</v>
      </c>
      <c r="L606" s="477">
        <f t="shared" si="30"/>
        <v>2000000</v>
      </c>
      <c r="M606" s="544"/>
    </row>
    <row r="607" spans="1:13" s="477" customFormat="1" x14ac:dyDescent="0.25">
      <c r="A607" s="478">
        <v>594</v>
      </c>
      <c r="B607" s="486">
        <v>41901825300010</v>
      </c>
      <c r="C607" s="487" t="s">
        <v>2290</v>
      </c>
      <c r="D607" s="477">
        <v>11000000</v>
      </c>
      <c r="E607" s="477">
        <v>12000000</v>
      </c>
      <c r="F607" s="477">
        <f t="shared" si="31"/>
        <v>23000000</v>
      </c>
      <c r="G607" s="476">
        <f>SUMIF('Inc base'!C:C,'BR 3'!B607,'Inc base'!G:G)-F607</f>
        <v>12000000</v>
      </c>
      <c r="H607" s="479">
        <v>44957</v>
      </c>
      <c r="I607" s="477">
        <f t="shared" si="32"/>
        <v>12000000</v>
      </c>
      <c r="K607" s="477">
        <v>11000000</v>
      </c>
      <c r="L607" s="477">
        <f t="shared" si="30"/>
        <v>-1000000</v>
      </c>
      <c r="M607" s="544"/>
    </row>
    <row r="608" spans="1:13" s="477" customFormat="1" x14ac:dyDescent="0.25">
      <c r="A608" s="478">
        <v>595</v>
      </c>
      <c r="B608" s="486">
        <v>43108815300012</v>
      </c>
      <c r="C608" s="487" t="s">
        <v>1444</v>
      </c>
      <c r="D608" s="477">
        <v>11000000</v>
      </c>
      <c r="E608" s="477">
        <v>12000000</v>
      </c>
      <c r="F608" s="477">
        <f t="shared" si="31"/>
        <v>23000000</v>
      </c>
      <c r="G608" s="476">
        <f>SUMIF('Inc base'!C:C,'BR 3'!B608,'Inc base'!G:G)-F608</f>
        <v>12000000</v>
      </c>
      <c r="H608" s="479">
        <v>44957</v>
      </c>
      <c r="I608" s="477">
        <f t="shared" si="32"/>
        <v>12000000</v>
      </c>
      <c r="K608" s="477">
        <v>11000000</v>
      </c>
      <c r="L608" s="477">
        <f t="shared" si="30"/>
        <v>-1000000</v>
      </c>
      <c r="M608" s="544"/>
    </row>
    <row r="609" spans="1:13" s="477" customFormat="1" x14ac:dyDescent="0.25">
      <c r="A609" s="478">
        <v>596</v>
      </c>
      <c r="B609" s="486">
        <v>40703881000032</v>
      </c>
      <c r="C609" s="487" t="s">
        <v>1716</v>
      </c>
      <c r="D609" s="477">
        <v>11000000</v>
      </c>
      <c r="E609" s="477">
        <v>12000000</v>
      </c>
      <c r="F609" s="477">
        <f t="shared" si="31"/>
        <v>23000000</v>
      </c>
      <c r="G609" s="476">
        <f>SUMIF('Inc base'!C:C,'BR 3'!B609,'Inc base'!G:G)-F609</f>
        <v>12000000</v>
      </c>
      <c r="H609" s="479">
        <v>44957</v>
      </c>
      <c r="I609" s="477">
        <f t="shared" si="32"/>
        <v>12000000</v>
      </c>
      <c r="K609" s="477">
        <v>5500000</v>
      </c>
      <c r="L609" s="477">
        <f t="shared" si="30"/>
        <v>-6500000</v>
      </c>
      <c r="M609" s="544"/>
    </row>
    <row r="610" spans="1:13" s="477" customFormat="1" x14ac:dyDescent="0.25">
      <c r="A610" s="478">
        <v>597</v>
      </c>
      <c r="B610" s="486">
        <v>61104005380019</v>
      </c>
      <c r="C610" s="487" t="s">
        <v>1385</v>
      </c>
      <c r="D610" s="477">
        <v>11000000</v>
      </c>
      <c r="E610" s="477">
        <v>12000000</v>
      </c>
      <c r="F610" s="477">
        <f t="shared" si="31"/>
        <v>23000000</v>
      </c>
      <c r="G610" s="476">
        <f>SUMIF('Inc base'!C:C,'BR 3'!B610,'Inc base'!G:G)-F610</f>
        <v>-10500000</v>
      </c>
      <c r="H610" s="479">
        <v>44957</v>
      </c>
      <c r="I610" s="477">
        <f t="shared" si="32"/>
        <v>12000000</v>
      </c>
      <c r="K610" s="477">
        <v>11000000</v>
      </c>
      <c r="L610" s="477">
        <f t="shared" si="30"/>
        <v>21500000</v>
      </c>
      <c r="M610" s="544"/>
    </row>
    <row r="611" spans="1:13" s="477" customFormat="1" x14ac:dyDescent="0.25">
      <c r="A611" s="478">
        <v>598</v>
      </c>
      <c r="B611" s="486">
        <v>32206831050011</v>
      </c>
      <c r="C611" s="487" t="s">
        <v>2177</v>
      </c>
      <c r="D611" s="477">
        <v>11000000</v>
      </c>
      <c r="E611" s="477">
        <v>12000000</v>
      </c>
      <c r="F611" s="477">
        <f t="shared" si="31"/>
        <v>23000000</v>
      </c>
      <c r="G611" s="476">
        <f>SUMIF('Inc base'!C:C,'BR 3'!B611,'Inc base'!G:G)-F611</f>
        <v>7000000</v>
      </c>
      <c r="H611" s="479">
        <v>44957</v>
      </c>
      <c r="I611" s="477">
        <f t="shared" si="32"/>
        <v>12000000</v>
      </c>
      <c r="K611" s="477">
        <v>5600000</v>
      </c>
      <c r="L611" s="477">
        <f t="shared" si="30"/>
        <v>-1400000</v>
      </c>
      <c r="M611" s="544"/>
    </row>
    <row r="612" spans="1:13" s="477" customFormat="1" x14ac:dyDescent="0.25">
      <c r="A612" s="478">
        <v>599</v>
      </c>
      <c r="B612" s="486">
        <v>52009025300024</v>
      </c>
      <c r="C612" s="487" t="s">
        <v>1456</v>
      </c>
      <c r="D612" s="477">
        <v>11000000</v>
      </c>
      <c r="E612" s="477">
        <v>12000000</v>
      </c>
      <c r="F612" s="477">
        <f t="shared" si="31"/>
        <v>23000000</v>
      </c>
      <c r="G612" s="476">
        <f>SUMIF('Inc base'!C:C,'BR 3'!B612,'Inc base'!G:G)-F612</f>
        <v>6000000</v>
      </c>
      <c r="H612" s="479">
        <v>44957</v>
      </c>
      <c r="I612" s="477">
        <f t="shared" si="32"/>
        <v>12000000</v>
      </c>
      <c r="K612" s="477">
        <v>5500000</v>
      </c>
      <c r="L612" s="477">
        <f t="shared" si="30"/>
        <v>-500000</v>
      </c>
      <c r="M612" s="544"/>
    </row>
    <row r="613" spans="1:13" s="477" customFormat="1" x14ac:dyDescent="0.25">
      <c r="A613" s="478">
        <v>600</v>
      </c>
      <c r="B613" s="486">
        <v>52007026120016</v>
      </c>
      <c r="C613" s="487" t="s">
        <v>1835</v>
      </c>
      <c r="D613" s="477">
        <v>11000000</v>
      </c>
      <c r="E613" s="477">
        <v>12000000</v>
      </c>
      <c r="F613" s="477">
        <f t="shared" si="31"/>
        <v>23000000</v>
      </c>
      <c r="G613" s="476">
        <f>SUMIF('Inc base'!C:C,'BR 3'!B613,'Inc base'!G:G)-F613</f>
        <v>11000000</v>
      </c>
      <c r="H613" s="479">
        <v>44957</v>
      </c>
      <c r="I613" s="477">
        <f t="shared" si="32"/>
        <v>12000000</v>
      </c>
      <c r="K613" s="477">
        <v>5500000</v>
      </c>
      <c r="L613" s="477">
        <f t="shared" si="30"/>
        <v>-5500000</v>
      </c>
      <c r="M613" s="544"/>
    </row>
    <row r="614" spans="1:13" s="477" customFormat="1" x14ac:dyDescent="0.25">
      <c r="A614" s="478">
        <v>601</v>
      </c>
      <c r="B614" s="486">
        <v>31705995300068</v>
      </c>
      <c r="C614" s="487" t="s">
        <v>1825</v>
      </c>
      <c r="D614" s="477">
        <v>11000000</v>
      </c>
      <c r="E614" s="477">
        <v>12000000</v>
      </c>
      <c r="F614" s="477">
        <f t="shared" si="31"/>
        <v>23000000</v>
      </c>
      <c r="G614" s="476">
        <f>SUMIF('Inc base'!C:C,'BR 3'!B614,'Inc base'!G:G)-F614</f>
        <v>-10000000</v>
      </c>
      <c r="H614" s="479">
        <v>44957</v>
      </c>
      <c r="I614" s="477">
        <f t="shared" si="32"/>
        <v>12000000</v>
      </c>
      <c r="K614" s="477">
        <v>11000000</v>
      </c>
      <c r="L614" s="477">
        <f t="shared" si="30"/>
        <v>21000000</v>
      </c>
      <c r="M614" s="544"/>
    </row>
    <row r="615" spans="1:13" s="477" customFormat="1" x14ac:dyDescent="0.25">
      <c r="A615" s="478">
        <v>602</v>
      </c>
      <c r="B615" s="486">
        <v>50201025670028</v>
      </c>
      <c r="C615" s="487" t="s">
        <v>1451</v>
      </c>
      <c r="D615" s="477">
        <v>11000000</v>
      </c>
      <c r="E615" s="477">
        <v>12000000</v>
      </c>
      <c r="F615" s="477">
        <f t="shared" si="31"/>
        <v>23000000</v>
      </c>
      <c r="G615" s="476">
        <f>SUMIF('Inc base'!C:C,'BR 3'!B615,'Inc base'!G:G)-F615</f>
        <v>12000000</v>
      </c>
      <c r="H615" s="479">
        <v>44957</v>
      </c>
      <c r="I615" s="477">
        <f t="shared" si="32"/>
        <v>12000000</v>
      </c>
      <c r="K615" s="477">
        <v>5500000</v>
      </c>
      <c r="L615" s="477">
        <f t="shared" si="30"/>
        <v>-6500000</v>
      </c>
      <c r="M615" s="544"/>
    </row>
    <row r="616" spans="1:13" s="477" customFormat="1" x14ac:dyDescent="0.25">
      <c r="A616" s="478">
        <v>603</v>
      </c>
      <c r="B616" s="486">
        <v>30906975300011</v>
      </c>
      <c r="C616" s="487" t="s">
        <v>1831</v>
      </c>
      <c r="D616" s="477">
        <v>11000000</v>
      </c>
      <c r="E616" s="477">
        <v>0</v>
      </c>
      <c r="F616" s="477">
        <f t="shared" si="31"/>
        <v>11000000</v>
      </c>
      <c r="G616" s="476">
        <f>SUMIF('Inc base'!C:C,'BR 3'!B616,'Inc base'!G:G)-F616</f>
        <v>0</v>
      </c>
      <c r="H616" s="479">
        <v>44957</v>
      </c>
      <c r="I616" s="477">
        <f t="shared" si="32"/>
        <v>0</v>
      </c>
      <c r="K616" s="477">
        <v>11000000</v>
      </c>
      <c r="L616" s="477">
        <f t="shared" si="30"/>
        <v>11000000</v>
      </c>
      <c r="M616" s="544"/>
    </row>
    <row r="617" spans="1:13" s="477" customFormat="1" x14ac:dyDescent="0.25">
      <c r="A617" s="478">
        <v>604</v>
      </c>
      <c r="B617" s="486">
        <v>50105025670050</v>
      </c>
      <c r="C617" s="487" t="s">
        <v>1504</v>
      </c>
      <c r="D617" s="477">
        <v>11000000</v>
      </c>
      <c r="E617" s="477">
        <v>12000000</v>
      </c>
      <c r="F617" s="477">
        <f t="shared" si="31"/>
        <v>23000000</v>
      </c>
      <c r="G617" s="476">
        <f>SUMIF('Inc base'!C:C,'BR 3'!B617,'Inc base'!G:G)-F617</f>
        <v>12000497.520000003</v>
      </c>
      <c r="H617" s="479">
        <v>44957</v>
      </c>
      <c r="I617" s="477">
        <f t="shared" si="32"/>
        <v>12000000</v>
      </c>
      <c r="K617" s="477">
        <v>9500000</v>
      </c>
      <c r="L617" s="477">
        <f t="shared" si="30"/>
        <v>-2500497.5200000033</v>
      </c>
      <c r="M617" s="544"/>
    </row>
    <row r="618" spans="1:13" s="477" customFormat="1" x14ac:dyDescent="0.25">
      <c r="A618" s="478">
        <v>605</v>
      </c>
      <c r="B618" s="486">
        <v>40901941010069</v>
      </c>
      <c r="C618" s="487" t="s">
        <v>1672</v>
      </c>
      <c r="D618" s="477">
        <v>11000000</v>
      </c>
      <c r="E618" s="477">
        <v>12000000</v>
      </c>
      <c r="F618" s="477">
        <f t="shared" si="31"/>
        <v>23000000</v>
      </c>
      <c r="G618" s="476">
        <f>SUMIF('Inc base'!C:C,'BR 3'!B618,'Inc base'!G:G)-F618</f>
        <v>0</v>
      </c>
      <c r="H618" s="479">
        <v>44957</v>
      </c>
      <c r="I618" s="477">
        <f t="shared" si="32"/>
        <v>12000000</v>
      </c>
      <c r="K618" s="477">
        <v>5500000</v>
      </c>
      <c r="L618" s="477">
        <f t="shared" si="30"/>
        <v>5500000</v>
      </c>
      <c r="M618" s="544"/>
    </row>
    <row r="619" spans="1:13" s="477" customFormat="1" x14ac:dyDescent="0.25">
      <c r="A619" s="478">
        <v>606</v>
      </c>
      <c r="B619" s="486">
        <v>31705995300075</v>
      </c>
      <c r="C619" s="487" t="s">
        <v>1406</v>
      </c>
      <c r="D619" s="477">
        <v>11000000</v>
      </c>
      <c r="E619" s="477">
        <v>12000000</v>
      </c>
      <c r="F619" s="477">
        <f t="shared" si="31"/>
        <v>23000000</v>
      </c>
      <c r="G619" s="476">
        <f>SUMIF('Inc base'!C:C,'BR 3'!B619,'Inc base'!G:G)-F619</f>
        <v>3000000</v>
      </c>
      <c r="H619" s="479">
        <v>44957</v>
      </c>
      <c r="I619" s="477">
        <f t="shared" si="32"/>
        <v>12000000</v>
      </c>
      <c r="K619" s="477">
        <v>5500000</v>
      </c>
      <c r="L619" s="477">
        <f t="shared" si="30"/>
        <v>2500000</v>
      </c>
      <c r="M619" s="544"/>
    </row>
    <row r="620" spans="1:13" s="477" customFormat="1" x14ac:dyDescent="0.25">
      <c r="A620" s="478">
        <v>607</v>
      </c>
      <c r="B620" s="486">
        <v>62112045360017</v>
      </c>
      <c r="C620" s="487" t="s">
        <v>2159</v>
      </c>
      <c r="D620" s="477">
        <v>11000000</v>
      </c>
      <c r="E620" s="477">
        <v>12000000</v>
      </c>
      <c r="F620" s="477">
        <f t="shared" si="31"/>
        <v>23000000</v>
      </c>
      <c r="G620" s="476">
        <f>SUMIF('Inc base'!C:C,'BR 3'!B620,'Inc base'!G:G)-F620</f>
        <v>12000000</v>
      </c>
      <c r="H620" s="479">
        <v>44957</v>
      </c>
      <c r="I620" s="477">
        <f t="shared" si="32"/>
        <v>12000000</v>
      </c>
      <c r="K620" s="477">
        <v>8500000</v>
      </c>
      <c r="L620" s="477">
        <f t="shared" si="30"/>
        <v>-3500000</v>
      </c>
      <c r="M620" s="544"/>
    </row>
    <row r="621" spans="1:13" s="477" customFormat="1" x14ac:dyDescent="0.25">
      <c r="A621" s="478">
        <v>608</v>
      </c>
      <c r="B621" s="486">
        <v>42505871140010</v>
      </c>
      <c r="C621" s="487" t="s">
        <v>1937</v>
      </c>
      <c r="D621" s="477">
        <v>11000000</v>
      </c>
      <c r="E621" s="477">
        <v>12000000</v>
      </c>
      <c r="F621" s="477">
        <f t="shared" si="31"/>
        <v>23000000</v>
      </c>
      <c r="G621" s="476">
        <f>SUMIF('Inc base'!C:C,'BR 3'!B621,'Inc base'!G:G)-F621</f>
        <v>12000000</v>
      </c>
      <c r="H621" s="479">
        <v>44957</v>
      </c>
      <c r="I621" s="477">
        <f t="shared" si="32"/>
        <v>12000000</v>
      </c>
      <c r="K621" s="477">
        <v>11000000</v>
      </c>
      <c r="L621" s="477">
        <f t="shared" si="30"/>
        <v>-1000000</v>
      </c>
      <c r="M621" s="544"/>
    </row>
    <row r="622" spans="1:13" s="477" customFormat="1" x14ac:dyDescent="0.25">
      <c r="A622" s="478">
        <v>609</v>
      </c>
      <c r="B622" s="486">
        <v>62612045300041</v>
      </c>
      <c r="C622" s="487" t="s">
        <v>1801</v>
      </c>
      <c r="D622" s="477">
        <v>11000000</v>
      </c>
      <c r="E622" s="477">
        <v>12000000</v>
      </c>
      <c r="F622" s="477">
        <f t="shared" si="31"/>
        <v>23000000</v>
      </c>
      <c r="G622" s="476">
        <f>SUMIF('Inc base'!C:C,'BR 3'!B622,'Inc base'!G:G)-F622</f>
        <v>7000000</v>
      </c>
      <c r="H622" s="479">
        <v>44957</v>
      </c>
      <c r="I622" s="477">
        <f t="shared" si="32"/>
        <v>12000000</v>
      </c>
      <c r="K622" s="477">
        <v>7500000</v>
      </c>
      <c r="L622" s="477">
        <f t="shared" ref="L622:L685" si="33">K622-G622</f>
        <v>500000</v>
      </c>
      <c r="M622" s="544"/>
    </row>
    <row r="623" spans="1:13" s="477" customFormat="1" x14ac:dyDescent="0.25">
      <c r="A623" s="478">
        <v>611</v>
      </c>
      <c r="B623" s="486">
        <v>41010911140020</v>
      </c>
      <c r="C623" s="487" t="s">
        <v>2345</v>
      </c>
      <c r="D623" s="477">
        <v>11000000</v>
      </c>
      <c r="E623" s="477">
        <v>12000000</v>
      </c>
      <c r="F623" s="477">
        <f t="shared" si="31"/>
        <v>23000000</v>
      </c>
      <c r="G623" s="476">
        <f>SUMIF('Inc base'!C:C,'BR 3'!B623,'Inc base'!G:G)-F623</f>
        <v>12000000</v>
      </c>
      <c r="H623" s="479">
        <v>44957</v>
      </c>
      <c r="I623" s="477">
        <f t="shared" si="32"/>
        <v>12000000</v>
      </c>
      <c r="K623" s="477">
        <v>11000000</v>
      </c>
      <c r="L623" s="477">
        <f t="shared" si="33"/>
        <v>-1000000</v>
      </c>
      <c r="M623" s="544"/>
    </row>
    <row r="624" spans="1:13" s="477" customFormat="1" x14ac:dyDescent="0.25">
      <c r="A624" s="478">
        <v>612</v>
      </c>
      <c r="B624" s="486">
        <v>61401045280027</v>
      </c>
      <c r="C624" s="487" t="s">
        <v>2113</v>
      </c>
      <c r="D624" s="477">
        <v>11000000</v>
      </c>
      <c r="E624" s="477">
        <v>12000000</v>
      </c>
      <c r="F624" s="477">
        <f t="shared" si="31"/>
        <v>23000000</v>
      </c>
      <c r="G624" s="476">
        <f>SUMIF('Inc base'!C:C,'BR 3'!B624,'Inc base'!G:G)-F624</f>
        <v>1900000</v>
      </c>
      <c r="H624" s="479">
        <v>44957</v>
      </c>
      <c r="I624" s="477">
        <f t="shared" si="32"/>
        <v>12000000</v>
      </c>
      <c r="K624" s="477">
        <v>11000000</v>
      </c>
      <c r="L624" s="477">
        <f t="shared" si="33"/>
        <v>9100000</v>
      </c>
      <c r="M624" s="544"/>
    </row>
    <row r="625" spans="1:13" s="477" customFormat="1" x14ac:dyDescent="0.25">
      <c r="A625" s="478">
        <v>613</v>
      </c>
      <c r="B625" s="486">
        <v>42804925380018</v>
      </c>
      <c r="C625" s="487" t="s">
        <v>2109</v>
      </c>
      <c r="D625" s="477">
        <v>11000000</v>
      </c>
      <c r="E625" s="477">
        <v>12000000</v>
      </c>
      <c r="F625" s="477">
        <f t="shared" si="31"/>
        <v>23000000</v>
      </c>
      <c r="G625" s="476">
        <f>SUMIF('Inc base'!C:C,'BR 3'!B625,'Inc base'!G:G)-F625</f>
        <v>9000000</v>
      </c>
      <c r="H625" s="479">
        <v>44957</v>
      </c>
      <c r="I625" s="477">
        <f t="shared" si="32"/>
        <v>12000000</v>
      </c>
      <c r="K625" s="477">
        <v>5500000</v>
      </c>
      <c r="L625" s="477">
        <f t="shared" si="33"/>
        <v>-3500000</v>
      </c>
      <c r="M625" s="544"/>
    </row>
    <row r="626" spans="1:13" s="477" customFormat="1" x14ac:dyDescent="0.25">
      <c r="A626" s="478">
        <v>614</v>
      </c>
      <c r="B626" s="486">
        <v>51405015270017</v>
      </c>
      <c r="C626" s="487" t="s">
        <v>2020</v>
      </c>
      <c r="D626" s="477">
        <v>11000000</v>
      </c>
      <c r="E626" s="477">
        <v>12000000</v>
      </c>
      <c r="F626" s="477">
        <f t="shared" si="31"/>
        <v>23000000</v>
      </c>
      <c r="G626" s="476">
        <f>SUMIF('Inc base'!C:C,'BR 3'!B626,'Inc base'!G:G)-F626</f>
        <v>12000000</v>
      </c>
      <c r="H626" s="479">
        <v>44957</v>
      </c>
      <c r="I626" s="477">
        <f t="shared" si="32"/>
        <v>12000000</v>
      </c>
      <c r="K626" s="477">
        <v>11000000</v>
      </c>
      <c r="L626" s="477">
        <f t="shared" si="33"/>
        <v>-1000000</v>
      </c>
      <c r="M626" s="544"/>
    </row>
    <row r="627" spans="1:13" s="477" customFormat="1" x14ac:dyDescent="0.25">
      <c r="A627" s="478">
        <v>615</v>
      </c>
      <c r="B627" s="486">
        <v>41008751050098</v>
      </c>
      <c r="C627" s="487" t="s">
        <v>1671</v>
      </c>
      <c r="D627" s="477">
        <v>11000000</v>
      </c>
      <c r="E627" s="477">
        <v>12000000</v>
      </c>
      <c r="F627" s="477">
        <f t="shared" si="31"/>
        <v>23000000</v>
      </c>
      <c r="G627" s="476">
        <f>SUMIF('Inc base'!C:C,'BR 3'!B627,'Inc base'!G:G)-F627</f>
        <v>15000000</v>
      </c>
      <c r="H627" s="479">
        <v>44957</v>
      </c>
      <c r="I627" s="477">
        <f t="shared" si="32"/>
        <v>12000000</v>
      </c>
      <c r="K627" s="477">
        <v>11000000</v>
      </c>
      <c r="L627" s="477">
        <f t="shared" si="33"/>
        <v>-4000000</v>
      </c>
      <c r="M627" s="544"/>
    </row>
    <row r="628" spans="1:13" s="477" customFormat="1" x14ac:dyDescent="0.25">
      <c r="A628" s="478">
        <v>616</v>
      </c>
      <c r="B628" s="486">
        <v>62804045300028</v>
      </c>
      <c r="C628" s="487" t="s">
        <v>1942</v>
      </c>
      <c r="D628" s="477">
        <v>11000000</v>
      </c>
      <c r="E628" s="477">
        <v>12000000</v>
      </c>
      <c r="F628" s="477">
        <f t="shared" si="31"/>
        <v>23000000</v>
      </c>
      <c r="G628" s="476">
        <f>SUMIF('Inc base'!C:C,'BR 3'!B628,'Inc base'!G:G)-F628</f>
        <v>12000000</v>
      </c>
      <c r="H628" s="479">
        <v>44957</v>
      </c>
      <c r="I628" s="477">
        <f t="shared" si="32"/>
        <v>12000000</v>
      </c>
      <c r="K628" s="477">
        <v>11000000</v>
      </c>
      <c r="L628" s="477">
        <f t="shared" si="33"/>
        <v>-1000000</v>
      </c>
      <c r="M628" s="544"/>
    </row>
    <row r="629" spans="1:13" s="477" customFormat="1" x14ac:dyDescent="0.25">
      <c r="A629" s="478">
        <v>617</v>
      </c>
      <c r="B629" s="486">
        <v>41702871110033</v>
      </c>
      <c r="C629" s="487" t="s">
        <v>3935</v>
      </c>
      <c r="D629" s="477">
        <v>11000000</v>
      </c>
      <c r="E629" s="477">
        <v>0</v>
      </c>
      <c r="F629" s="477">
        <f t="shared" si="31"/>
        <v>11000000</v>
      </c>
      <c r="G629" s="476">
        <f>SUMIF('Inc base'!C:C,'BR 3'!B629,'Inc base'!G:G)-F629</f>
        <v>-11000000</v>
      </c>
      <c r="H629" s="479">
        <v>44957</v>
      </c>
      <c r="I629" s="477">
        <f t="shared" si="32"/>
        <v>0</v>
      </c>
      <c r="K629" s="477">
        <v>0</v>
      </c>
      <c r="L629" s="477">
        <f t="shared" si="33"/>
        <v>11000000</v>
      </c>
      <c r="M629" s="544"/>
    </row>
    <row r="630" spans="1:13" s="477" customFormat="1" x14ac:dyDescent="0.25">
      <c r="A630" s="478">
        <v>619</v>
      </c>
      <c r="B630" s="486">
        <v>60809045360036</v>
      </c>
      <c r="C630" s="487" t="s">
        <v>3937</v>
      </c>
      <c r="D630" s="477">
        <v>11000000</v>
      </c>
      <c r="E630" s="477">
        <v>0</v>
      </c>
      <c r="F630" s="477">
        <f t="shared" si="31"/>
        <v>11000000</v>
      </c>
      <c r="G630" s="476">
        <f>SUMIF('Inc base'!C:C,'BR 3'!B630,'Inc base'!G:G)-F630</f>
        <v>-11000000</v>
      </c>
      <c r="H630" s="479">
        <v>44957</v>
      </c>
      <c r="I630" s="477">
        <f t="shared" si="32"/>
        <v>0</v>
      </c>
      <c r="K630" s="477">
        <v>0</v>
      </c>
      <c r="L630" s="477">
        <f t="shared" si="33"/>
        <v>11000000</v>
      </c>
      <c r="M630" s="544"/>
    </row>
    <row r="631" spans="1:13" s="477" customFormat="1" x14ac:dyDescent="0.25">
      <c r="A631" s="478">
        <v>620</v>
      </c>
      <c r="B631" s="486">
        <v>42210941000041</v>
      </c>
      <c r="C631" s="487" t="s">
        <v>1387</v>
      </c>
      <c r="D631" s="477">
        <v>11000000</v>
      </c>
      <c r="E631" s="477">
        <v>12000000</v>
      </c>
      <c r="F631" s="477">
        <f t="shared" si="31"/>
        <v>23000000</v>
      </c>
      <c r="G631" s="476">
        <f>SUMIF('Inc base'!C:C,'BR 3'!B631,'Inc base'!G:G)-F631</f>
        <v>12004484</v>
      </c>
      <c r="H631" s="479">
        <v>44957</v>
      </c>
      <c r="I631" s="477">
        <f t="shared" si="32"/>
        <v>12000000</v>
      </c>
      <c r="K631" s="477">
        <v>5000000</v>
      </c>
      <c r="L631" s="477">
        <f t="shared" si="33"/>
        <v>-7004484</v>
      </c>
      <c r="M631" s="544"/>
    </row>
    <row r="632" spans="1:13" s="477" customFormat="1" x14ac:dyDescent="0.25">
      <c r="A632" s="478">
        <v>621</v>
      </c>
      <c r="B632" s="486">
        <v>40310995280027</v>
      </c>
      <c r="C632" s="487" t="s">
        <v>1370</v>
      </c>
      <c r="D632" s="477">
        <v>11000000</v>
      </c>
      <c r="E632" s="477">
        <v>12000000</v>
      </c>
      <c r="F632" s="477">
        <f t="shared" si="31"/>
        <v>23000000</v>
      </c>
      <c r="G632" s="476">
        <f>SUMIF('Inc base'!C:C,'BR 3'!B632,'Inc base'!G:G)-F632</f>
        <v>12000000</v>
      </c>
      <c r="H632" s="479">
        <v>44957</v>
      </c>
      <c r="I632" s="477">
        <f t="shared" si="32"/>
        <v>12000000</v>
      </c>
      <c r="K632" s="477">
        <v>11000000</v>
      </c>
      <c r="L632" s="477">
        <f t="shared" si="33"/>
        <v>-1000000</v>
      </c>
      <c r="M632" s="544"/>
    </row>
    <row r="633" spans="1:13" s="477" customFormat="1" x14ac:dyDescent="0.25">
      <c r="A633" s="478">
        <v>623</v>
      </c>
      <c r="B633" s="486">
        <v>60405045350026</v>
      </c>
      <c r="C633" s="487" t="s">
        <v>2027</v>
      </c>
      <c r="D633" s="477">
        <v>11000000</v>
      </c>
      <c r="E633" s="477">
        <v>12000000</v>
      </c>
      <c r="F633" s="477">
        <f t="shared" si="31"/>
        <v>23000000</v>
      </c>
      <c r="G633" s="476">
        <f>SUMIF('Inc base'!C:C,'BR 3'!B633,'Inc base'!G:G)-F633</f>
        <v>8001792</v>
      </c>
      <c r="H633" s="479">
        <v>44957</v>
      </c>
      <c r="I633" s="477">
        <f t="shared" si="32"/>
        <v>12000000</v>
      </c>
      <c r="K633" s="477">
        <v>11000000</v>
      </c>
      <c r="L633" s="477">
        <f t="shared" si="33"/>
        <v>2998208</v>
      </c>
      <c r="M633" s="544"/>
    </row>
    <row r="634" spans="1:13" s="477" customFormat="1" x14ac:dyDescent="0.25">
      <c r="A634" s="478">
        <v>624</v>
      </c>
      <c r="B634" s="486">
        <v>40103901070054</v>
      </c>
      <c r="C634" s="487" t="s">
        <v>3939</v>
      </c>
      <c r="D634" s="477">
        <v>11000000</v>
      </c>
      <c r="E634" s="477">
        <v>0</v>
      </c>
      <c r="F634" s="477">
        <f t="shared" si="31"/>
        <v>11000000</v>
      </c>
      <c r="G634" s="476">
        <f>SUMIF('Inc base'!C:C,'BR 3'!B634,'Inc base'!G:G)-F634</f>
        <v>-11000000</v>
      </c>
      <c r="H634" s="479">
        <v>44957</v>
      </c>
      <c r="I634" s="477">
        <f t="shared" si="32"/>
        <v>0</v>
      </c>
      <c r="K634" s="477">
        <v>0</v>
      </c>
      <c r="L634" s="477">
        <f t="shared" si="33"/>
        <v>11000000</v>
      </c>
      <c r="M634" s="544"/>
    </row>
    <row r="635" spans="1:13" s="477" customFormat="1" x14ac:dyDescent="0.25">
      <c r="A635" s="478">
        <v>625</v>
      </c>
      <c r="B635" s="486">
        <v>40208901000044</v>
      </c>
      <c r="C635" s="487" t="s">
        <v>1791</v>
      </c>
      <c r="D635" s="477">
        <v>11000000</v>
      </c>
      <c r="E635" s="477">
        <v>12000000</v>
      </c>
      <c r="F635" s="477">
        <f t="shared" si="31"/>
        <v>23000000</v>
      </c>
      <c r="G635" s="476">
        <f>SUMIF('Inc base'!C:C,'BR 3'!B635,'Inc base'!G:G)-F635</f>
        <v>12500000</v>
      </c>
      <c r="H635" s="479">
        <v>44957</v>
      </c>
      <c r="I635" s="477">
        <f t="shared" si="32"/>
        <v>12000000</v>
      </c>
      <c r="K635" s="477">
        <v>11000000</v>
      </c>
      <c r="L635" s="477">
        <f t="shared" si="33"/>
        <v>-1500000</v>
      </c>
      <c r="M635" s="544"/>
    </row>
    <row r="636" spans="1:13" s="477" customFormat="1" x14ac:dyDescent="0.25">
      <c r="A636" s="478">
        <v>626</v>
      </c>
      <c r="B636" s="486">
        <v>42007941040041</v>
      </c>
      <c r="C636" s="487" t="s">
        <v>1462</v>
      </c>
      <c r="D636" s="477">
        <v>11000000</v>
      </c>
      <c r="E636" s="477">
        <v>12000000</v>
      </c>
      <c r="F636" s="477">
        <f t="shared" si="31"/>
        <v>23000000</v>
      </c>
      <c r="G636" s="476">
        <f>SUMIF('Inc base'!C:C,'BR 3'!B636,'Inc base'!G:G)-F636</f>
        <v>5600000</v>
      </c>
      <c r="H636" s="479">
        <v>44957</v>
      </c>
      <c r="I636" s="477">
        <f t="shared" si="32"/>
        <v>12000000</v>
      </c>
      <c r="K636" s="477">
        <v>11000000</v>
      </c>
      <c r="L636" s="477">
        <f t="shared" si="33"/>
        <v>5400000</v>
      </c>
      <c r="M636" s="544"/>
    </row>
    <row r="637" spans="1:13" s="477" customFormat="1" x14ac:dyDescent="0.25">
      <c r="A637" s="478">
        <v>627</v>
      </c>
      <c r="B637" s="486">
        <v>62406055290012</v>
      </c>
      <c r="C637" s="487" t="s">
        <v>2282</v>
      </c>
      <c r="D637" s="477">
        <v>11000000</v>
      </c>
      <c r="E637" s="477">
        <v>12000000</v>
      </c>
      <c r="F637" s="477">
        <f t="shared" si="31"/>
        <v>23000000</v>
      </c>
      <c r="G637" s="476">
        <f>SUMIF('Inc base'!C:C,'BR 3'!B637,'Inc base'!G:G)-F637</f>
        <v>9000000</v>
      </c>
      <c r="H637" s="479">
        <v>44957</v>
      </c>
      <c r="I637" s="477">
        <f t="shared" si="32"/>
        <v>12000000</v>
      </c>
      <c r="K637" s="477">
        <v>11000000</v>
      </c>
      <c r="L637" s="477">
        <f t="shared" si="33"/>
        <v>2000000</v>
      </c>
      <c r="M637" s="544"/>
    </row>
    <row r="638" spans="1:13" s="477" customFormat="1" x14ac:dyDescent="0.25">
      <c r="A638" s="478">
        <v>628</v>
      </c>
      <c r="B638" s="486">
        <v>41005975260058</v>
      </c>
      <c r="C638" s="487" t="s">
        <v>2304</v>
      </c>
      <c r="D638" s="477">
        <v>11000000</v>
      </c>
      <c r="E638" s="477">
        <v>12000000</v>
      </c>
      <c r="F638" s="477">
        <f t="shared" si="31"/>
        <v>23000000</v>
      </c>
      <c r="G638" s="476">
        <f>SUMIF('Inc base'!C:C,'BR 3'!B638,'Inc base'!G:G)-F638</f>
        <v>12000000</v>
      </c>
      <c r="H638" s="479">
        <v>44957</v>
      </c>
      <c r="I638" s="477">
        <f t="shared" si="32"/>
        <v>12000000</v>
      </c>
      <c r="K638" s="477">
        <v>11000000</v>
      </c>
      <c r="L638" s="477">
        <f t="shared" si="33"/>
        <v>-1000000</v>
      </c>
      <c r="M638" s="544"/>
    </row>
    <row r="639" spans="1:13" s="477" customFormat="1" x14ac:dyDescent="0.25">
      <c r="A639" s="478">
        <v>629</v>
      </c>
      <c r="B639" s="486">
        <v>42007851050051</v>
      </c>
      <c r="C639" s="487" t="s">
        <v>2041</v>
      </c>
      <c r="D639" s="477">
        <v>11000000</v>
      </c>
      <c r="E639" s="477">
        <v>12000000</v>
      </c>
      <c r="F639" s="477">
        <f t="shared" si="31"/>
        <v>23000000</v>
      </c>
      <c r="G639" s="476">
        <f>SUMIF('Inc base'!C:C,'BR 3'!B639,'Inc base'!G:G)-F639</f>
        <v>8600000</v>
      </c>
      <c r="H639" s="479">
        <v>44957</v>
      </c>
      <c r="I639" s="477">
        <f t="shared" si="32"/>
        <v>12000000</v>
      </c>
      <c r="K639" s="477">
        <v>11000000</v>
      </c>
      <c r="L639" s="477">
        <f t="shared" si="33"/>
        <v>2400000</v>
      </c>
      <c r="M639" s="544"/>
    </row>
    <row r="640" spans="1:13" s="477" customFormat="1" x14ac:dyDescent="0.25">
      <c r="A640" s="478">
        <v>630</v>
      </c>
      <c r="B640" s="486">
        <v>41202861070126</v>
      </c>
      <c r="C640" s="487" t="s">
        <v>1651</v>
      </c>
      <c r="D640" s="477">
        <v>11000000</v>
      </c>
      <c r="E640" s="477">
        <v>12000000</v>
      </c>
      <c r="F640" s="477">
        <f t="shared" si="31"/>
        <v>23000000</v>
      </c>
      <c r="G640" s="476">
        <f>SUMIF('Inc base'!C:C,'BR 3'!B640,'Inc base'!G:G)-F640</f>
        <v>4000000</v>
      </c>
      <c r="H640" s="479">
        <v>44957</v>
      </c>
      <c r="I640" s="477">
        <f t="shared" si="32"/>
        <v>12000000</v>
      </c>
      <c r="K640" s="477">
        <v>11000000</v>
      </c>
      <c r="L640" s="477">
        <f t="shared" si="33"/>
        <v>7000000</v>
      </c>
      <c r="M640" s="544"/>
    </row>
    <row r="641" spans="1:13" s="477" customFormat="1" x14ac:dyDescent="0.25">
      <c r="A641" s="478">
        <v>631</v>
      </c>
      <c r="B641" s="486">
        <v>41709831140114</v>
      </c>
      <c r="C641" s="487" t="s">
        <v>3940</v>
      </c>
      <c r="D641" s="477">
        <v>11000000</v>
      </c>
      <c r="E641" s="477">
        <v>0</v>
      </c>
      <c r="F641" s="477">
        <f t="shared" si="31"/>
        <v>11000000</v>
      </c>
      <c r="G641" s="476">
        <f>SUMIF('Inc base'!C:C,'BR 3'!B641,'Inc base'!G:G)-F641</f>
        <v>-11000000</v>
      </c>
      <c r="H641" s="479">
        <v>44957</v>
      </c>
      <c r="I641" s="477">
        <f t="shared" si="32"/>
        <v>0</v>
      </c>
      <c r="K641" s="477">
        <v>0</v>
      </c>
      <c r="L641" s="477">
        <f t="shared" si="33"/>
        <v>11000000</v>
      </c>
      <c r="M641" s="544"/>
    </row>
    <row r="642" spans="1:13" s="477" customFormat="1" x14ac:dyDescent="0.25">
      <c r="A642" s="478">
        <v>632</v>
      </c>
      <c r="B642" s="486">
        <v>42607931010063</v>
      </c>
      <c r="C642" s="487" t="s">
        <v>2000</v>
      </c>
      <c r="D642" s="477">
        <v>11000000</v>
      </c>
      <c r="E642" s="477">
        <v>12000000</v>
      </c>
      <c r="F642" s="477">
        <f t="shared" si="31"/>
        <v>23000000</v>
      </c>
      <c r="G642" s="476">
        <f>SUMIF('Inc base'!C:C,'BR 3'!B642,'Inc base'!G:G)-F642</f>
        <v>10500000</v>
      </c>
      <c r="H642" s="479">
        <v>44957</v>
      </c>
      <c r="I642" s="477">
        <f t="shared" si="32"/>
        <v>12000000</v>
      </c>
      <c r="K642" s="477">
        <v>11000000</v>
      </c>
      <c r="L642" s="477">
        <f t="shared" si="33"/>
        <v>500000</v>
      </c>
      <c r="M642" s="544"/>
    </row>
    <row r="643" spans="1:13" s="477" customFormat="1" x14ac:dyDescent="0.25">
      <c r="A643" s="478">
        <v>633</v>
      </c>
      <c r="B643" s="486">
        <v>41210921010027</v>
      </c>
      <c r="C643" s="487" t="s">
        <v>1666</v>
      </c>
      <c r="D643" s="477">
        <v>11000000</v>
      </c>
      <c r="E643" s="477">
        <v>12000000</v>
      </c>
      <c r="F643" s="477">
        <f t="shared" si="31"/>
        <v>23000000</v>
      </c>
      <c r="G643" s="476">
        <f>SUMIF('Inc base'!C:C,'BR 3'!B643,'Inc base'!G:G)-F643</f>
        <v>-17500000</v>
      </c>
      <c r="H643" s="479">
        <v>44957</v>
      </c>
      <c r="I643" s="477">
        <f t="shared" si="32"/>
        <v>12000000</v>
      </c>
      <c r="K643" s="477">
        <v>5500000</v>
      </c>
      <c r="L643" s="477">
        <f t="shared" si="33"/>
        <v>23000000</v>
      </c>
      <c r="M643" s="544"/>
    </row>
    <row r="644" spans="1:13" s="477" customFormat="1" x14ac:dyDescent="0.25">
      <c r="A644" s="478">
        <v>634</v>
      </c>
      <c r="B644" s="486">
        <v>41105965260038</v>
      </c>
      <c r="C644" s="487" t="s">
        <v>1993</v>
      </c>
      <c r="D644" s="477">
        <v>11000000</v>
      </c>
      <c r="E644" s="477">
        <v>12000000</v>
      </c>
      <c r="F644" s="477">
        <f t="shared" si="31"/>
        <v>23000000</v>
      </c>
      <c r="G644" s="476">
        <f>SUMIF('Inc base'!C:C,'BR 3'!B644,'Inc base'!G:G)-F644</f>
        <v>7819494</v>
      </c>
      <c r="H644" s="479">
        <v>44957</v>
      </c>
      <c r="I644" s="477">
        <f t="shared" si="32"/>
        <v>12000000</v>
      </c>
      <c r="K644" s="477">
        <v>11000000</v>
      </c>
      <c r="L644" s="477">
        <f t="shared" si="33"/>
        <v>3180506</v>
      </c>
      <c r="M644" s="544"/>
    </row>
    <row r="645" spans="1:13" s="477" customFormat="1" x14ac:dyDescent="0.25">
      <c r="A645" s="478">
        <v>635</v>
      </c>
      <c r="B645" s="486">
        <v>40102941100051</v>
      </c>
      <c r="C645" s="487" t="s">
        <v>3941</v>
      </c>
      <c r="D645" s="477">
        <v>11000000</v>
      </c>
      <c r="E645" s="477">
        <v>12000000</v>
      </c>
      <c r="F645" s="477">
        <f t="shared" si="31"/>
        <v>23000000</v>
      </c>
      <c r="G645" s="476">
        <f>SUMIF('Inc base'!C:C,'BR 3'!B645,'Inc base'!G:G)-F645</f>
        <v>9000000</v>
      </c>
      <c r="H645" s="479">
        <v>44957</v>
      </c>
      <c r="I645" s="477">
        <f t="shared" si="32"/>
        <v>12000000</v>
      </c>
      <c r="K645" s="477">
        <v>11000000</v>
      </c>
      <c r="L645" s="477">
        <f t="shared" si="33"/>
        <v>2000000</v>
      </c>
      <c r="M645" s="544"/>
    </row>
    <row r="646" spans="1:13" s="477" customFormat="1" x14ac:dyDescent="0.25">
      <c r="A646" s="478">
        <v>636</v>
      </c>
      <c r="B646" s="486">
        <v>40312871140058</v>
      </c>
      <c r="C646" s="487" t="s">
        <v>1489</v>
      </c>
      <c r="D646" s="477">
        <v>11000000</v>
      </c>
      <c r="E646" s="477">
        <v>12000000</v>
      </c>
      <c r="F646" s="477">
        <f t="shared" si="31"/>
        <v>23000000</v>
      </c>
      <c r="G646" s="476">
        <f>SUMIF('Inc base'!C:C,'BR 3'!B646,'Inc base'!G:G)-F646</f>
        <v>9008000</v>
      </c>
      <c r="H646" s="479">
        <v>44957</v>
      </c>
      <c r="I646" s="477">
        <f t="shared" si="32"/>
        <v>12000000</v>
      </c>
      <c r="K646" s="477">
        <v>11000000</v>
      </c>
      <c r="L646" s="477">
        <f t="shared" si="33"/>
        <v>1992000</v>
      </c>
      <c r="M646" s="544"/>
    </row>
    <row r="647" spans="1:13" s="477" customFormat="1" x14ac:dyDescent="0.25">
      <c r="A647" s="478">
        <v>637</v>
      </c>
      <c r="B647" s="486">
        <v>62610045290023</v>
      </c>
      <c r="C647" s="487" t="s">
        <v>1692</v>
      </c>
      <c r="D647" s="477">
        <v>11000000</v>
      </c>
      <c r="E647" s="477">
        <v>12000000</v>
      </c>
      <c r="F647" s="477">
        <f t="shared" si="31"/>
        <v>23000000</v>
      </c>
      <c r="G647" s="476">
        <f>SUMIF('Inc base'!C:C,'BR 3'!B647,'Inc base'!G:G)-F647</f>
        <v>7333000</v>
      </c>
      <c r="H647" s="479">
        <v>44957</v>
      </c>
      <c r="I647" s="477">
        <f t="shared" si="32"/>
        <v>12000000</v>
      </c>
      <c r="K647" s="477">
        <v>5500000</v>
      </c>
      <c r="L647" s="477">
        <f t="shared" si="33"/>
        <v>-1833000</v>
      </c>
      <c r="M647" s="544"/>
    </row>
    <row r="648" spans="1:13" s="477" customFormat="1" x14ac:dyDescent="0.25">
      <c r="A648" s="478">
        <v>638</v>
      </c>
      <c r="B648" s="486">
        <v>42510911050024</v>
      </c>
      <c r="C648" s="487" t="s">
        <v>1788</v>
      </c>
      <c r="D648" s="477">
        <v>11000000</v>
      </c>
      <c r="E648" s="477">
        <v>12000000</v>
      </c>
      <c r="F648" s="477">
        <f t="shared" si="31"/>
        <v>23000000</v>
      </c>
      <c r="G648" s="476">
        <f>SUMIF('Inc base'!C:C,'BR 3'!B648,'Inc base'!G:G)-F648</f>
        <v>12000000</v>
      </c>
      <c r="H648" s="479">
        <v>44957</v>
      </c>
      <c r="I648" s="477">
        <f t="shared" si="32"/>
        <v>12000000</v>
      </c>
      <c r="K648" s="477">
        <v>11000000</v>
      </c>
      <c r="L648" s="477">
        <f t="shared" si="33"/>
        <v>-1000000</v>
      </c>
      <c r="M648" s="544"/>
    </row>
    <row r="649" spans="1:13" s="477" customFormat="1" x14ac:dyDescent="0.25">
      <c r="A649" s="478">
        <v>639</v>
      </c>
      <c r="B649" s="486">
        <v>40408821050068</v>
      </c>
      <c r="C649" s="487" t="s">
        <v>2274</v>
      </c>
      <c r="D649" s="477">
        <v>11000000</v>
      </c>
      <c r="E649" s="477">
        <v>12000000</v>
      </c>
      <c r="F649" s="477">
        <f t="shared" si="31"/>
        <v>23000000</v>
      </c>
      <c r="G649" s="476">
        <f>SUMIF('Inc base'!C:C,'BR 3'!B649,'Inc base'!G:G)-F649</f>
        <v>9000000</v>
      </c>
      <c r="H649" s="479">
        <v>44957</v>
      </c>
      <c r="I649" s="477">
        <f t="shared" si="32"/>
        <v>12000000</v>
      </c>
      <c r="K649" s="477">
        <v>11000000</v>
      </c>
      <c r="L649" s="477">
        <f t="shared" si="33"/>
        <v>2000000</v>
      </c>
      <c r="M649" s="544"/>
    </row>
    <row r="650" spans="1:13" s="477" customFormat="1" x14ac:dyDescent="0.25">
      <c r="A650" s="478">
        <v>640</v>
      </c>
      <c r="B650" s="486">
        <v>41911841160019</v>
      </c>
      <c r="C650" s="487" t="s">
        <v>1922</v>
      </c>
      <c r="D650" s="477">
        <v>11000000</v>
      </c>
      <c r="E650" s="477">
        <v>12000000</v>
      </c>
      <c r="F650" s="477">
        <f t="shared" si="31"/>
        <v>23000000</v>
      </c>
      <c r="G650" s="476">
        <f>SUMIF('Inc base'!C:C,'BR 3'!B650,'Inc base'!G:G)-F650</f>
        <v>12050000</v>
      </c>
      <c r="H650" s="479">
        <v>44957</v>
      </c>
      <c r="I650" s="477">
        <f t="shared" si="32"/>
        <v>12000000</v>
      </c>
      <c r="K650" s="477">
        <v>11000000</v>
      </c>
      <c r="L650" s="477">
        <f t="shared" si="33"/>
        <v>-1050000</v>
      </c>
      <c r="M650" s="544"/>
    </row>
    <row r="651" spans="1:13" s="477" customFormat="1" x14ac:dyDescent="0.25">
      <c r="A651" s="478">
        <v>641</v>
      </c>
      <c r="B651" s="486">
        <v>41908985330015</v>
      </c>
      <c r="C651" s="487" t="s">
        <v>1778</v>
      </c>
      <c r="D651" s="477">
        <v>11000000</v>
      </c>
      <c r="E651" s="477">
        <v>12000000</v>
      </c>
      <c r="F651" s="477">
        <f t="shared" si="31"/>
        <v>23000000</v>
      </c>
      <c r="G651" s="476">
        <f>SUMIF('Inc base'!C:C,'BR 3'!B651,'Inc base'!G:G)-F651</f>
        <v>11197050</v>
      </c>
      <c r="H651" s="479">
        <v>44957</v>
      </c>
      <c r="I651" s="477">
        <f t="shared" si="32"/>
        <v>12000000</v>
      </c>
      <c r="K651" s="477">
        <v>11000000</v>
      </c>
      <c r="L651" s="477">
        <f t="shared" si="33"/>
        <v>-197050</v>
      </c>
      <c r="M651" s="544"/>
    </row>
    <row r="652" spans="1:13" s="477" customFormat="1" x14ac:dyDescent="0.25">
      <c r="A652" s="478">
        <v>643</v>
      </c>
      <c r="B652" s="486">
        <v>41006961000104</v>
      </c>
      <c r="C652" s="487" t="s">
        <v>1645</v>
      </c>
      <c r="D652" s="477">
        <v>11000000</v>
      </c>
      <c r="E652" s="477">
        <v>12000000</v>
      </c>
      <c r="F652" s="477">
        <f t="shared" si="31"/>
        <v>23000000</v>
      </c>
      <c r="G652" s="476">
        <f>SUMIF('Inc base'!C:C,'BR 3'!B652,'Inc base'!G:G)-F652</f>
        <v>4950000</v>
      </c>
      <c r="H652" s="479">
        <v>44957</v>
      </c>
      <c r="I652" s="477">
        <f t="shared" si="32"/>
        <v>12000000</v>
      </c>
      <c r="K652" s="477">
        <v>5450000</v>
      </c>
      <c r="L652" s="477">
        <f t="shared" si="33"/>
        <v>500000</v>
      </c>
      <c r="M652" s="544"/>
    </row>
    <row r="653" spans="1:13" s="477" customFormat="1" x14ac:dyDescent="0.25">
      <c r="A653" s="478">
        <v>644</v>
      </c>
      <c r="B653" s="486">
        <v>40411881140084</v>
      </c>
      <c r="C653" s="487" t="s">
        <v>1713</v>
      </c>
      <c r="D653" s="477">
        <v>11000000</v>
      </c>
      <c r="E653" s="477">
        <v>12000000</v>
      </c>
      <c r="F653" s="477">
        <f t="shared" si="31"/>
        <v>23000000</v>
      </c>
      <c r="G653" s="476">
        <f>SUMIF('Inc base'!C:C,'BR 3'!B653,'Inc base'!G:G)-F653</f>
        <v>10024000</v>
      </c>
      <c r="H653" s="479">
        <v>44957</v>
      </c>
      <c r="I653" s="477">
        <f t="shared" si="32"/>
        <v>12000000</v>
      </c>
      <c r="K653" s="477">
        <v>11000000</v>
      </c>
      <c r="L653" s="477">
        <f t="shared" si="33"/>
        <v>976000</v>
      </c>
      <c r="M653" s="544"/>
    </row>
    <row r="654" spans="1:13" s="477" customFormat="1" x14ac:dyDescent="0.25">
      <c r="A654" s="478">
        <v>645</v>
      </c>
      <c r="B654" s="486">
        <v>42108951010010</v>
      </c>
      <c r="C654" s="487" t="s">
        <v>1966</v>
      </c>
      <c r="D654" s="477">
        <v>11000000</v>
      </c>
      <c r="E654" s="477">
        <v>12000000</v>
      </c>
      <c r="F654" s="477">
        <f t="shared" si="31"/>
        <v>23000000</v>
      </c>
      <c r="G654" s="476">
        <f>SUMIF('Inc base'!C:C,'BR 3'!B654,'Inc base'!G:G)-F654</f>
        <v>8000000</v>
      </c>
      <c r="H654" s="479">
        <v>44957</v>
      </c>
      <c r="I654" s="477">
        <f t="shared" si="32"/>
        <v>12000000</v>
      </c>
      <c r="K654" s="477">
        <v>5500000</v>
      </c>
      <c r="L654" s="477">
        <f t="shared" si="33"/>
        <v>-2500000</v>
      </c>
      <c r="M654" s="544"/>
    </row>
    <row r="655" spans="1:13" s="477" customFormat="1" x14ac:dyDescent="0.25">
      <c r="A655" s="478">
        <v>646</v>
      </c>
      <c r="B655" s="486">
        <v>42312891080048</v>
      </c>
      <c r="C655" s="487" t="s">
        <v>3724</v>
      </c>
      <c r="D655" s="477">
        <v>11000000</v>
      </c>
      <c r="E655" s="477">
        <v>12000000</v>
      </c>
      <c r="F655" s="477">
        <f t="shared" si="31"/>
        <v>23000000</v>
      </c>
      <c r="G655" s="476">
        <f>SUMIF('Inc base'!C:C,'BR 3'!B655,'Inc base'!G:G)-F655</f>
        <v>30000000</v>
      </c>
      <c r="H655" s="479">
        <v>44957</v>
      </c>
      <c r="I655" s="477">
        <f t="shared" si="32"/>
        <v>12000000</v>
      </c>
      <c r="K655" s="477">
        <v>27000000</v>
      </c>
      <c r="L655" s="477">
        <f t="shared" si="33"/>
        <v>-3000000</v>
      </c>
      <c r="M655" s="544"/>
    </row>
    <row r="656" spans="1:13" s="477" customFormat="1" x14ac:dyDescent="0.25">
      <c r="A656" s="478">
        <v>647</v>
      </c>
      <c r="B656" s="486">
        <v>42811945310080</v>
      </c>
      <c r="C656" s="487" t="s">
        <v>1591</v>
      </c>
      <c r="D656" s="477">
        <v>11000000</v>
      </c>
      <c r="E656" s="477">
        <v>12000000</v>
      </c>
      <c r="F656" s="477">
        <f t="shared" si="31"/>
        <v>23000000</v>
      </c>
      <c r="G656" s="476">
        <f>SUMIF('Inc base'!C:C,'BR 3'!B656,'Inc base'!G:G)-F656</f>
        <v>12000000</v>
      </c>
      <c r="H656" s="479">
        <v>44957</v>
      </c>
      <c r="I656" s="477">
        <f t="shared" si="32"/>
        <v>12000000</v>
      </c>
      <c r="K656" s="477">
        <v>11000000</v>
      </c>
      <c r="L656" s="477">
        <f t="shared" si="33"/>
        <v>-1000000</v>
      </c>
      <c r="M656" s="544"/>
    </row>
    <row r="657" spans="1:13" s="477" customFormat="1" x14ac:dyDescent="0.25">
      <c r="A657" s="478">
        <v>648</v>
      </c>
      <c r="B657" s="486">
        <v>41308935280018</v>
      </c>
      <c r="C657" s="487" t="s">
        <v>1568</v>
      </c>
      <c r="D657" s="477">
        <v>11000000</v>
      </c>
      <c r="E657" s="477">
        <v>12000000</v>
      </c>
      <c r="F657" s="477">
        <f t="shared" si="31"/>
        <v>23000000</v>
      </c>
      <c r="G657" s="476">
        <f>SUMIF('Inc base'!C:C,'BR 3'!B657,'Inc base'!G:G)-F657</f>
        <v>9700000</v>
      </c>
      <c r="H657" s="479">
        <v>44957</v>
      </c>
      <c r="I657" s="477">
        <f t="shared" si="32"/>
        <v>12000000</v>
      </c>
      <c r="K657" s="477">
        <v>8700000</v>
      </c>
      <c r="L657" s="477">
        <f t="shared" si="33"/>
        <v>-1000000</v>
      </c>
      <c r="M657" s="544"/>
    </row>
    <row r="658" spans="1:13" s="477" customFormat="1" x14ac:dyDescent="0.25">
      <c r="A658" s="478">
        <v>649</v>
      </c>
      <c r="B658" s="486">
        <v>60207045290058</v>
      </c>
      <c r="C658" s="487" t="s">
        <v>3943</v>
      </c>
      <c r="D658" s="477">
        <v>11000000</v>
      </c>
      <c r="E658" s="477">
        <v>12000000</v>
      </c>
      <c r="F658" s="477">
        <f t="shared" si="31"/>
        <v>23000000</v>
      </c>
      <c r="G658" s="476">
        <f>SUMIF('Inc base'!C:C,'BR 3'!B658,'Inc base'!G:G)-F658</f>
        <v>5000000</v>
      </c>
      <c r="H658" s="479">
        <v>44957</v>
      </c>
      <c r="I658" s="477">
        <f t="shared" si="32"/>
        <v>12000000</v>
      </c>
      <c r="K658" s="477">
        <v>0</v>
      </c>
      <c r="L658" s="477">
        <f t="shared" si="33"/>
        <v>-5000000</v>
      </c>
      <c r="M658" s="544"/>
    </row>
    <row r="659" spans="1:13" s="477" customFormat="1" x14ac:dyDescent="0.25">
      <c r="A659" s="478">
        <v>650</v>
      </c>
      <c r="B659" s="486">
        <v>61204025300018</v>
      </c>
      <c r="C659" s="487" t="s">
        <v>3944</v>
      </c>
      <c r="D659" s="477">
        <v>11000000</v>
      </c>
      <c r="E659" s="477">
        <v>0</v>
      </c>
      <c r="F659" s="477">
        <f t="shared" si="31"/>
        <v>11000000</v>
      </c>
      <c r="G659" s="476">
        <f>SUMIF('Inc base'!C:C,'BR 3'!B659,'Inc base'!G:G)-F659</f>
        <v>-11000000</v>
      </c>
      <c r="H659" s="479">
        <v>44957</v>
      </c>
      <c r="I659" s="477">
        <f t="shared" si="32"/>
        <v>0</v>
      </c>
      <c r="K659" s="477">
        <v>0</v>
      </c>
      <c r="L659" s="477">
        <f t="shared" si="33"/>
        <v>11000000</v>
      </c>
      <c r="M659" s="544"/>
    </row>
    <row r="660" spans="1:13" s="477" customFormat="1" x14ac:dyDescent="0.25">
      <c r="A660" s="478">
        <v>651</v>
      </c>
      <c r="B660" s="486">
        <v>62603045380029</v>
      </c>
      <c r="C660" s="487" t="s">
        <v>1728</v>
      </c>
      <c r="D660" s="477">
        <v>11000000</v>
      </c>
      <c r="E660" s="477">
        <v>12000000</v>
      </c>
      <c r="F660" s="477">
        <f t="shared" si="31"/>
        <v>23000000</v>
      </c>
      <c r="G660" s="476">
        <f>SUMIF('Inc base'!C:C,'BR 3'!B660,'Inc base'!G:G)-F660</f>
        <v>12000000</v>
      </c>
      <c r="H660" s="479">
        <v>44957</v>
      </c>
      <c r="I660" s="477">
        <f t="shared" si="32"/>
        <v>12000000</v>
      </c>
      <c r="K660" s="477">
        <v>5500000</v>
      </c>
      <c r="L660" s="477">
        <f t="shared" si="33"/>
        <v>-6500000</v>
      </c>
      <c r="M660" s="544"/>
    </row>
    <row r="661" spans="1:13" s="477" customFormat="1" x14ac:dyDescent="0.25">
      <c r="A661" s="478">
        <v>652</v>
      </c>
      <c r="B661" s="486">
        <v>40302951010025</v>
      </c>
      <c r="C661" s="487" t="s">
        <v>3945</v>
      </c>
      <c r="D661" s="477">
        <v>11000000</v>
      </c>
      <c r="E661" s="477">
        <v>0</v>
      </c>
      <c r="F661" s="477">
        <f t="shared" ref="F661:F724" si="34">SUM(D661:E661)</f>
        <v>11000000</v>
      </c>
      <c r="G661" s="476">
        <f>SUMIF('Inc base'!C:C,'BR 3'!B661,'Inc base'!G:G)-F661</f>
        <v>-11000000</v>
      </c>
      <c r="H661" s="479">
        <v>44957</v>
      </c>
      <c r="I661" s="477">
        <f t="shared" ref="I661:I724" si="35">F661-D661</f>
        <v>0</v>
      </c>
      <c r="K661" s="477">
        <v>0</v>
      </c>
      <c r="L661" s="477">
        <f t="shared" si="33"/>
        <v>11000000</v>
      </c>
      <c r="M661" s="544"/>
    </row>
    <row r="662" spans="1:13" s="477" customFormat="1" x14ac:dyDescent="0.25">
      <c r="A662" s="478">
        <v>653</v>
      </c>
      <c r="B662" s="486">
        <v>40601985780031</v>
      </c>
      <c r="C662" s="487" t="s">
        <v>1774</v>
      </c>
      <c r="D662" s="477">
        <v>11000000</v>
      </c>
      <c r="E662" s="477">
        <v>12000000</v>
      </c>
      <c r="F662" s="477">
        <f t="shared" si="34"/>
        <v>23000000</v>
      </c>
      <c r="G662" s="476">
        <f>SUMIF('Inc base'!C:C,'BR 3'!B662,'Inc base'!G:G)-F662</f>
        <v>0</v>
      </c>
      <c r="H662" s="479">
        <v>44957</v>
      </c>
      <c r="I662" s="477">
        <f t="shared" si="35"/>
        <v>12000000</v>
      </c>
      <c r="K662" s="477">
        <v>11000000</v>
      </c>
      <c r="L662" s="477">
        <f t="shared" si="33"/>
        <v>11000000</v>
      </c>
      <c r="M662" s="544"/>
    </row>
    <row r="663" spans="1:13" s="477" customFormat="1" x14ac:dyDescent="0.25">
      <c r="A663" s="478">
        <v>654</v>
      </c>
      <c r="B663" s="486">
        <v>40805921010011</v>
      </c>
      <c r="C663" s="487" t="s">
        <v>1724</v>
      </c>
      <c r="D663" s="477">
        <v>11000000</v>
      </c>
      <c r="E663" s="477">
        <v>12000000</v>
      </c>
      <c r="F663" s="477">
        <f t="shared" si="34"/>
        <v>23000000</v>
      </c>
      <c r="G663" s="476">
        <f>SUMIF('Inc base'!C:C,'BR 3'!B663,'Inc base'!G:G)-F663</f>
        <v>6000000</v>
      </c>
      <c r="H663" s="479">
        <v>44957</v>
      </c>
      <c r="I663" s="477">
        <f t="shared" si="35"/>
        <v>12000000</v>
      </c>
      <c r="K663" s="477">
        <v>11000000</v>
      </c>
      <c r="L663" s="477">
        <f t="shared" si="33"/>
        <v>5000000</v>
      </c>
      <c r="M663" s="544"/>
    </row>
    <row r="664" spans="1:13" s="477" customFormat="1" x14ac:dyDescent="0.25">
      <c r="A664" s="478">
        <v>655</v>
      </c>
      <c r="B664" s="486">
        <v>40102925300013</v>
      </c>
      <c r="C664" s="487" t="s">
        <v>1935</v>
      </c>
      <c r="D664" s="477">
        <v>11000000</v>
      </c>
      <c r="E664" s="477">
        <v>12000000</v>
      </c>
      <c r="F664" s="477">
        <f t="shared" si="34"/>
        <v>23000000</v>
      </c>
      <c r="G664" s="476">
        <f>SUMIF('Inc base'!C:C,'BR 3'!B664,'Inc base'!G:G)-F664</f>
        <v>12000000</v>
      </c>
      <c r="H664" s="479">
        <v>44957</v>
      </c>
      <c r="I664" s="477">
        <f t="shared" si="35"/>
        <v>12000000</v>
      </c>
      <c r="K664" s="477">
        <v>11000000</v>
      </c>
      <c r="L664" s="477">
        <f t="shared" si="33"/>
        <v>-1000000</v>
      </c>
      <c r="M664" s="544"/>
    </row>
    <row r="665" spans="1:13" s="477" customFormat="1" x14ac:dyDescent="0.25">
      <c r="A665" s="478">
        <v>656</v>
      </c>
      <c r="B665" s="486">
        <v>62506035350012</v>
      </c>
      <c r="C665" s="487" t="s">
        <v>1936</v>
      </c>
      <c r="D665" s="477">
        <v>11000000</v>
      </c>
      <c r="E665" s="477">
        <v>12000000</v>
      </c>
      <c r="F665" s="477">
        <f t="shared" si="34"/>
        <v>23000000</v>
      </c>
      <c r="G665" s="476">
        <f>SUMIF('Inc base'!C:C,'BR 3'!B665,'Inc base'!G:G)-F665</f>
        <v>3000000</v>
      </c>
      <c r="H665" s="479">
        <v>44957</v>
      </c>
      <c r="I665" s="477">
        <f t="shared" si="35"/>
        <v>12000000</v>
      </c>
      <c r="K665" s="477">
        <v>11000000</v>
      </c>
      <c r="L665" s="477">
        <f t="shared" si="33"/>
        <v>8000000</v>
      </c>
      <c r="M665" s="544"/>
    </row>
    <row r="666" spans="1:13" s="477" customFormat="1" x14ac:dyDescent="0.25">
      <c r="A666" s="478">
        <v>657</v>
      </c>
      <c r="B666" s="486">
        <v>61511045350070</v>
      </c>
      <c r="C666" s="487" t="s">
        <v>1459</v>
      </c>
      <c r="D666" s="477">
        <v>11000000</v>
      </c>
      <c r="E666" s="477">
        <v>12000000</v>
      </c>
      <c r="F666" s="477">
        <f t="shared" si="34"/>
        <v>23000000</v>
      </c>
      <c r="G666" s="476">
        <f>SUMIF('Inc base'!C:C,'BR 3'!B666,'Inc base'!G:G)-F666</f>
        <v>6000737</v>
      </c>
      <c r="H666" s="479">
        <v>44957</v>
      </c>
      <c r="I666" s="477">
        <f t="shared" si="35"/>
        <v>12000000</v>
      </c>
      <c r="K666" s="477">
        <v>0</v>
      </c>
      <c r="L666" s="477">
        <f t="shared" si="33"/>
        <v>-6000737</v>
      </c>
      <c r="M666" s="544"/>
    </row>
    <row r="667" spans="1:13" s="477" customFormat="1" x14ac:dyDescent="0.25">
      <c r="A667" s="478">
        <v>658</v>
      </c>
      <c r="B667" s="486">
        <v>62804045300011</v>
      </c>
      <c r="C667" s="487" t="s">
        <v>1941</v>
      </c>
      <c r="D667" s="477">
        <v>11000000</v>
      </c>
      <c r="E667" s="477">
        <v>12000000</v>
      </c>
      <c r="F667" s="477">
        <f t="shared" si="34"/>
        <v>23000000</v>
      </c>
      <c r="G667" s="476">
        <f>SUMIF('Inc base'!C:C,'BR 3'!B667,'Inc base'!G:G)-F667</f>
        <v>12500000</v>
      </c>
      <c r="H667" s="479">
        <v>44957</v>
      </c>
      <c r="I667" s="477">
        <f t="shared" si="35"/>
        <v>12000000</v>
      </c>
      <c r="K667" s="477">
        <v>11000000</v>
      </c>
      <c r="L667" s="477">
        <f t="shared" si="33"/>
        <v>-1500000</v>
      </c>
      <c r="M667" s="544"/>
    </row>
    <row r="668" spans="1:13" s="477" customFormat="1" x14ac:dyDescent="0.25">
      <c r="A668" s="478">
        <v>659</v>
      </c>
      <c r="B668" s="486">
        <v>41306861140073</v>
      </c>
      <c r="C668" s="487" t="s">
        <v>2102</v>
      </c>
      <c r="D668" s="477">
        <v>11000000</v>
      </c>
      <c r="E668" s="477">
        <v>12000000</v>
      </c>
      <c r="F668" s="477">
        <f t="shared" si="34"/>
        <v>23000000</v>
      </c>
      <c r="G668" s="476">
        <f>SUMIF('Inc base'!C:C,'BR 3'!B668,'Inc base'!G:G)-F668</f>
        <v>12000000</v>
      </c>
      <c r="H668" s="479">
        <v>44957</v>
      </c>
      <c r="I668" s="477">
        <f t="shared" si="35"/>
        <v>12000000</v>
      </c>
      <c r="K668" s="477">
        <v>11000000</v>
      </c>
      <c r="L668" s="477">
        <f t="shared" si="33"/>
        <v>-1000000</v>
      </c>
      <c r="M668" s="544"/>
    </row>
    <row r="669" spans="1:13" s="477" customFormat="1" x14ac:dyDescent="0.25">
      <c r="A669" s="478">
        <v>660</v>
      </c>
      <c r="B669" s="486">
        <v>43012881140082</v>
      </c>
      <c r="C669" s="487" t="s">
        <v>1437</v>
      </c>
      <c r="D669" s="477">
        <v>11000000</v>
      </c>
      <c r="E669" s="477">
        <v>12000000</v>
      </c>
      <c r="F669" s="477">
        <f t="shared" si="34"/>
        <v>23000000</v>
      </c>
      <c r="G669" s="476">
        <f>SUMIF('Inc base'!C:C,'BR 3'!B669,'Inc base'!G:G)-F669</f>
        <v>12600000</v>
      </c>
      <c r="H669" s="479">
        <v>44957</v>
      </c>
      <c r="I669" s="477">
        <f t="shared" si="35"/>
        <v>12000000</v>
      </c>
      <c r="K669" s="477">
        <v>11000000</v>
      </c>
      <c r="L669" s="477">
        <f t="shared" si="33"/>
        <v>-1600000</v>
      </c>
      <c r="M669" s="544"/>
    </row>
    <row r="670" spans="1:13" s="477" customFormat="1" x14ac:dyDescent="0.25">
      <c r="A670" s="478">
        <v>661</v>
      </c>
      <c r="B670" s="486">
        <v>32803871140034</v>
      </c>
      <c r="C670" s="487" t="s">
        <v>1352</v>
      </c>
      <c r="D670" s="477">
        <v>11000000</v>
      </c>
      <c r="E670" s="477">
        <v>12000000</v>
      </c>
      <c r="F670" s="477">
        <f t="shared" si="34"/>
        <v>23000000</v>
      </c>
      <c r="G670" s="476">
        <f>SUMIF('Inc base'!C:C,'BR 3'!B670,'Inc base'!G:G)-F670</f>
        <v>10802447</v>
      </c>
      <c r="H670" s="479">
        <v>44957</v>
      </c>
      <c r="I670" s="477">
        <f t="shared" si="35"/>
        <v>12000000</v>
      </c>
      <c r="K670" s="477">
        <v>8971361</v>
      </c>
      <c r="L670" s="477">
        <f t="shared" si="33"/>
        <v>-1831086</v>
      </c>
      <c r="M670" s="544"/>
    </row>
    <row r="671" spans="1:13" s="477" customFormat="1" x14ac:dyDescent="0.25">
      <c r="A671" s="478">
        <v>662</v>
      </c>
      <c r="B671" s="486">
        <v>32712995380010</v>
      </c>
      <c r="C671" s="487" t="s">
        <v>1739</v>
      </c>
      <c r="D671" s="477">
        <v>11000000</v>
      </c>
      <c r="E671" s="477">
        <v>12000000</v>
      </c>
      <c r="F671" s="477">
        <f t="shared" si="34"/>
        <v>23000000</v>
      </c>
      <c r="G671" s="476">
        <f>SUMIF('Inc base'!C:C,'BR 3'!B671,'Inc base'!G:G)-F671</f>
        <v>12000000</v>
      </c>
      <c r="H671" s="479">
        <v>44957</v>
      </c>
      <c r="I671" s="477">
        <f t="shared" si="35"/>
        <v>12000000</v>
      </c>
      <c r="K671" s="477">
        <v>11000000</v>
      </c>
      <c r="L671" s="477">
        <f t="shared" si="33"/>
        <v>-1000000</v>
      </c>
      <c r="M671" s="544"/>
    </row>
    <row r="672" spans="1:13" s="477" customFormat="1" x14ac:dyDescent="0.25">
      <c r="A672" s="478">
        <v>663</v>
      </c>
      <c r="B672" s="486">
        <v>31601871140103</v>
      </c>
      <c r="C672" s="487" t="s">
        <v>2044</v>
      </c>
      <c r="D672" s="477">
        <v>11000000</v>
      </c>
      <c r="E672" s="477">
        <v>12000000</v>
      </c>
      <c r="F672" s="477">
        <f t="shared" si="34"/>
        <v>23000000</v>
      </c>
      <c r="G672" s="476">
        <f>SUMIF('Inc base'!C:C,'BR 3'!B672,'Inc base'!G:G)-F672</f>
        <v>12000000</v>
      </c>
      <c r="H672" s="479">
        <v>44957</v>
      </c>
      <c r="I672" s="477">
        <f t="shared" si="35"/>
        <v>12000000</v>
      </c>
      <c r="K672" s="477">
        <v>11000000</v>
      </c>
      <c r="L672" s="477">
        <f t="shared" si="33"/>
        <v>-1000000</v>
      </c>
      <c r="M672" s="544"/>
    </row>
    <row r="673" spans="1:13" s="477" customFormat="1" x14ac:dyDescent="0.25">
      <c r="A673" s="478">
        <v>664</v>
      </c>
      <c r="B673" s="486">
        <v>42704815380019</v>
      </c>
      <c r="C673" s="487" t="s">
        <v>2003</v>
      </c>
      <c r="D673" s="477">
        <v>11000000</v>
      </c>
      <c r="E673" s="477">
        <v>12000000</v>
      </c>
      <c r="F673" s="477">
        <f t="shared" si="34"/>
        <v>23000000</v>
      </c>
      <c r="G673" s="476">
        <f>SUMIF('Inc base'!C:C,'BR 3'!B673,'Inc base'!G:G)-F673</f>
        <v>10029072</v>
      </c>
      <c r="H673" s="479">
        <v>44957</v>
      </c>
      <c r="I673" s="477">
        <f t="shared" si="35"/>
        <v>12000000</v>
      </c>
      <c r="K673" s="477">
        <v>11000000</v>
      </c>
      <c r="L673" s="477">
        <f t="shared" si="33"/>
        <v>970928</v>
      </c>
      <c r="M673" s="544"/>
    </row>
    <row r="674" spans="1:13" s="477" customFormat="1" x14ac:dyDescent="0.25">
      <c r="A674" s="478">
        <v>665</v>
      </c>
      <c r="B674" s="486">
        <v>32611861140081</v>
      </c>
      <c r="C674" s="487" t="s">
        <v>1756</v>
      </c>
      <c r="D674" s="477">
        <v>11000000</v>
      </c>
      <c r="E674" s="477">
        <v>12000000</v>
      </c>
      <c r="F674" s="477">
        <f t="shared" si="34"/>
        <v>23000000</v>
      </c>
      <c r="G674" s="476">
        <f>SUMIF('Inc base'!C:C,'BR 3'!B674,'Inc base'!G:G)-F674</f>
        <v>6000000</v>
      </c>
      <c r="H674" s="479">
        <v>44957</v>
      </c>
      <c r="I674" s="477">
        <f t="shared" si="35"/>
        <v>12000000</v>
      </c>
      <c r="K674" s="477">
        <v>11000000</v>
      </c>
      <c r="L674" s="477">
        <f t="shared" si="33"/>
        <v>5000000</v>
      </c>
      <c r="M674" s="544"/>
    </row>
    <row r="675" spans="1:13" s="477" customFormat="1" x14ac:dyDescent="0.25">
      <c r="A675" s="478">
        <v>666</v>
      </c>
      <c r="B675" s="486">
        <v>32201951140022</v>
      </c>
      <c r="C675" s="487" t="s">
        <v>2221</v>
      </c>
      <c r="D675" s="477">
        <v>11000000</v>
      </c>
      <c r="E675" s="477">
        <v>12000000</v>
      </c>
      <c r="F675" s="477">
        <f t="shared" si="34"/>
        <v>23000000</v>
      </c>
      <c r="G675" s="476">
        <f>SUMIF('Inc base'!C:C,'BR 3'!B675,'Inc base'!G:G)-F675</f>
        <v>12000575</v>
      </c>
      <c r="H675" s="479">
        <v>44957</v>
      </c>
      <c r="I675" s="477">
        <f t="shared" si="35"/>
        <v>12000000</v>
      </c>
      <c r="K675" s="477">
        <v>8690256</v>
      </c>
      <c r="L675" s="477">
        <f t="shared" si="33"/>
        <v>-3310319</v>
      </c>
      <c r="M675" s="544"/>
    </row>
    <row r="676" spans="1:13" s="477" customFormat="1" x14ac:dyDescent="0.25">
      <c r="A676" s="478">
        <v>667</v>
      </c>
      <c r="B676" s="486">
        <v>30811861140049</v>
      </c>
      <c r="C676" s="487" t="s">
        <v>1497</v>
      </c>
      <c r="D676" s="477">
        <v>11000000</v>
      </c>
      <c r="E676" s="477">
        <v>12000000</v>
      </c>
      <c r="F676" s="477">
        <f t="shared" si="34"/>
        <v>23000000</v>
      </c>
      <c r="G676" s="476">
        <f>SUMIF('Inc base'!C:C,'BR 3'!B676,'Inc base'!G:G)-F676</f>
        <v>14501563</v>
      </c>
      <c r="H676" s="479">
        <v>44957</v>
      </c>
      <c r="I676" s="477">
        <f t="shared" si="35"/>
        <v>12000000</v>
      </c>
      <c r="K676" s="477">
        <v>10010090</v>
      </c>
      <c r="L676" s="477">
        <f t="shared" si="33"/>
        <v>-4491473</v>
      </c>
      <c r="M676" s="544"/>
    </row>
    <row r="677" spans="1:13" s="477" customFormat="1" x14ac:dyDescent="0.25">
      <c r="A677" s="478">
        <v>668</v>
      </c>
      <c r="B677" s="486">
        <v>31403911140036</v>
      </c>
      <c r="C677" s="487" t="s">
        <v>3946</v>
      </c>
      <c r="D677" s="477">
        <v>11000000</v>
      </c>
      <c r="E677" s="477">
        <v>0</v>
      </c>
      <c r="F677" s="477">
        <f t="shared" si="34"/>
        <v>11000000</v>
      </c>
      <c r="G677" s="476">
        <f>SUMIF('Inc base'!C:C,'BR 3'!B677,'Inc base'!G:G)-F677</f>
        <v>-11000000</v>
      </c>
      <c r="H677" s="479">
        <v>44957</v>
      </c>
      <c r="I677" s="477">
        <f t="shared" si="35"/>
        <v>0</v>
      </c>
      <c r="K677" s="477">
        <v>0</v>
      </c>
      <c r="L677" s="477">
        <f t="shared" si="33"/>
        <v>11000000</v>
      </c>
      <c r="M677" s="544"/>
    </row>
    <row r="678" spans="1:13" s="477" customFormat="1" x14ac:dyDescent="0.25">
      <c r="A678" s="478">
        <v>669</v>
      </c>
      <c r="B678" s="486">
        <v>51408045300019</v>
      </c>
      <c r="C678" s="487" t="s">
        <v>1958</v>
      </c>
      <c r="D678" s="477">
        <v>11000000</v>
      </c>
      <c r="E678" s="477">
        <v>12000000</v>
      </c>
      <c r="F678" s="477">
        <f t="shared" si="34"/>
        <v>23000000</v>
      </c>
      <c r="G678" s="476">
        <f>SUMIF('Inc base'!C:C,'BR 3'!B678,'Inc base'!G:G)-F678</f>
        <v>9280559</v>
      </c>
      <c r="H678" s="479">
        <v>44957</v>
      </c>
      <c r="I678" s="477">
        <f t="shared" si="35"/>
        <v>12000000</v>
      </c>
      <c r="K678" s="477">
        <v>5500000</v>
      </c>
      <c r="L678" s="477">
        <f t="shared" si="33"/>
        <v>-3780559</v>
      </c>
      <c r="M678" s="544"/>
    </row>
    <row r="679" spans="1:13" s="477" customFormat="1" x14ac:dyDescent="0.25">
      <c r="A679" s="478">
        <v>670</v>
      </c>
      <c r="B679" s="486">
        <v>30205751050039</v>
      </c>
      <c r="C679" s="487" t="s">
        <v>1567</v>
      </c>
      <c r="D679" s="477">
        <v>11000000</v>
      </c>
      <c r="E679" s="477">
        <v>12000000</v>
      </c>
      <c r="F679" s="477">
        <f t="shared" si="34"/>
        <v>23000000</v>
      </c>
      <c r="G679" s="476">
        <f>SUMIF('Inc base'!C:C,'BR 3'!B679,'Inc base'!G:G)-F679</f>
        <v>10000338</v>
      </c>
      <c r="H679" s="479">
        <v>44957</v>
      </c>
      <c r="I679" s="477">
        <f t="shared" si="35"/>
        <v>12000000</v>
      </c>
      <c r="K679" s="477">
        <v>8650338</v>
      </c>
      <c r="L679" s="477">
        <f t="shared" si="33"/>
        <v>-1350000</v>
      </c>
      <c r="M679" s="544"/>
    </row>
    <row r="680" spans="1:13" s="477" customFormat="1" x14ac:dyDescent="0.25">
      <c r="A680" s="478">
        <v>672</v>
      </c>
      <c r="B680" s="486">
        <v>30704831080084</v>
      </c>
      <c r="C680" s="487" t="s">
        <v>3948</v>
      </c>
      <c r="D680" s="477">
        <v>11000000</v>
      </c>
      <c r="E680" s="477">
        <v>0</v>
      </c>
      <c r="F680" s="477">
        <f t="shared" si="34"/>
        <v>11000000</v>
      </c>
      <c r="G680" s="476">
        <f>SUMIF('Inc base'!C:C,'BR 3'!B680,'Inc base'!G:G)-F680</f>
        <v>-11000000</v>
      </c>
      <c r="H680" s="479">
        <v>44957</v>
      </c>
      <c r="I680" s="477">
        <f t="shared" si="35"/>
        <v>0</v>
      </c>
      <c r="K680" s="477">
        <v>0</v>
      </c>
      <c r="L680" s="477">
        <f t="shared" si="33"/>
        <v>11000000</v>
      </c>
      <c r="M680" s="544"/>
    </row>
    <row r="681" spans="1:13" s="477" customFormat="1" x14ac:dyDescent="0.25">
      <c r="A681" s="478">
        <v>673</v>
      </c>
      <c r="B681" s="486">
        <v>41902891090010</v>
      </c>
      <c r="C681" s="487" t="s">
        <v>1908</v>
      </c>
      <c r="D681" s="477">
        <v>11000000</v>
      </c>
      <c r="E681" s="477">
        <v>12000000</v>
      </c>
      <c r="F681" s="477">
        <f t="shared" si="34"/>
        <v>23000000</v>
      </c>
      <c r="G681" s="476">
        <f>SUMIF('Inc base'!C:C,'BR 3'!B681,'Inc base'!G:G)-F681</f>
        <v>12000000</v>
      </c>
      <c r="H681" s="479">
        <v>44957</v>
      </c>
      <c r="I681" s="477">
        <f t="shared" si="35"/>
        <v>12000000</v>
      </c>
      <c r="K681" s="477">
        <v>11000000</v>
      </c>
      <c r="L681" s="477">
        <f t="shared" si="33"/>
        <v>-1000000</v>
      </c>
      <c r="M681" s="544"/>
    </row>
    <row r="682" spans="1:13" s="477" customFormat="1" x14ac:dyDescent="0.25">
      <c r="A682" s="478">
        <v>674</v>
      </c>
      <c r="B682" s="486">
        <v>30804821080026</v>
      </c>
      <c r="C682" s="487" t="s">
        <v>1508</v>
      </c>
      <c r="D682" s="477">
        <v>11000000</v>
      </c>
      <c r="E682" s="477">
        <v>12000000</v>
      </c>
      <c r="F682" s="477">
        <f t="shared" si="34"/>
        <v>23000000</v>
      </c>
      <c r="G682" s="476">
        <f>SUMIF('Inc base'!C:C,'BR 3'!B682,'Inc base'!G:G)-F682</f>
        <v>6319000</v>
      </c>
      <c r="H682" s="479">
        <v>44957</v>
      </c>
      <c r="I682" s="477">
        <f t="shared" si="35"/>
        <v>12000000</v>
      </c>
      <c r="K682" s="477">
        <v>2200000</v>
      </c>
      <c r="L682" s="477">
        <f t="shared" si="33"/>
        <v>-4119000</v>
      </c>
      <c r="M682" s="544"/>
    </row>
    <row r="683" spans="1:13" s="477" customFormat="1" x14ac:dyDescent="0.25">
      <c r="A683" s="478">
        <v>675</v>
      </c>
      <c r="B683" s="486">
        <v>51209035270035</v>
      </c>
      <c r="C683" s="487" t="s">
        <v>2024</v>
      </c>
      <c r="D683" s="477">
        <v>11000000</v>
      </c>
      <c r="E683" s="477">
        <v>12000000</v>
      </c>
      <c r="F683" s="477">
        <f t="shared" si="34"/>
        <v>23000000</v>
      </c>
      <c r="G683" s="476">
        <f>SUMIF('Inc base'!C:C,'BR 3'!B683,'Inc base'!G:G)-F683</f>
        <v>8743681</v>
      </c>
      <c r="H683" s="479">
        <v>44957</v>
      </c>
      <c r="I683" s="477">
        <f t="shared" si="35"/>
        <v>12000000</v>
      </c>
      <c r="K683" s="477">
        <v>11000000</v>
      </c>
      <c r="L683" s="477">
        <f t="shared" si="33"/>
        <v>2256319</v>
      </c>
      <c r="M683" s="544"/>
    </row>
    <row r="684" spans="1:13" s="477" customFormat="1" x14ac:dyDescent="0.25">
      <c r="A684" s="478">
        <v>676</v>
      </c>
      <c r="B684" s="486">
        <v>30912861080033</v>
      </c>
      <c r="C684" s="487" t="s">
        <v>1336</v>
      </c>
      <c r="D684" s="477">
        <v>11000000</v>
      </c>
      <c r="E684" s="477">
        <v>12000000</v>
      </c>
      <c r="F684" s="477">
        <f t="shared" si="34"/>
        <v>23000000</v>
      </c>
      <c r="G684" s="476">
        <f>SUMIF('Inc base'!C:C,'BR 3'!B684,'Inc base'!G:G)-F684</f>
        <v>0</v>
      </c>
      <c r="H684" s="479">
        <v>44957</v>
      </c>
      <c r="I684" s="477">
        <f t="shared" si="35"/>
        <v>12000000</v>
      </c>
      <c r="K684" s="477">
        <v>5500000</v>
      </c>
      <c r="L684" s="477">
        <f t="shared" si="33"/>
        <v>5500000</v>
      </c>
      <c r="M684" s="544"/>
    </row>
    <row r="685" spans="1:13" s="477" customFormat="1" x14ac:dyDescent="0.25">
      <c r="A685" s="478">
        <v>677</v>
      </c>
      <c r="B685" s="486">
        <v>32404861080026</v>
      </c>
      <c r="C685" s="487" t="s">
        <v>1726</v>
      </c>
      <c r="D685" s="477">
        <v>11000000</v>
      </c>
      <c r="E685" s="477">
        <v>12000000</v>
      </c>
      <c r="F685" s="477">
        <f t="shared" si="34"/>
        <v>23000000</v>
      </c>
      <c r="G685" s="476">
        <f>SUMIF('Inc base'!C:C,'BR 3'!B685,'Inc base'!G:G)-F685</f>
        <v>5929000</v>
      </c>
      <c r="H685" s="479">
        <v>44957</v>
      </c>
      <c r="I685" s="477">
        <f t="shared" si="35"/>
        <v>12000000</v>
      </c>
      <c r="K685" s="477">
        <v>6010000</v>
      </c>
      <c r="L685" s="477">
        <f t="shared" si="33"/>
        <v>81000</v>
      </c>
      <c r="M685" s="544"/>
    </row>
    <row r="686" spans="1:13" s="477" customFormat="1" x14ac:dyDescent="0.25">
      <c r="A686" s="478">
        <v>678</v>
      </c>
      <c r="B686" s="486">
        <v>32804961010015</v>
      </c>
      <c r="C686" s="487" t="s">
        <v>1811</v>
      </c>
      <c r="D686" s="477">
        <v>11000000</v>
      </c>
      <c r="E686" s="477">
        <v>12000000</v>
      </c>
      <c r="F686" s="477">
        <f t="shared" si="34"/>
        <v>23000000</v>
      </c>
      <c r="G686" s="476">
        <f>SUMIF('Inc base'!C:C,'BR 3'!B686,'Inc base'!G:G)-F686</f>
        <v>3000000</v>
      </c>
      <c r="H686" s="479">
        <v>44957</v>
      </c>
      <c r="I686" s="477">
        <f t="shared" si="35"/>
        <v>12000000</v>
      </c>
      <c r="K686" s="477">
        <v>4600000</v>
      </c>
      <c r="L686" s="477">
        <f t="shared" ref="L686:L731" si="36">K686-G686</f>
        <v>1600000</v>
      </c>
      <c r="M686" s="544"/>
    </row>
    <row r="687" spans="1:13" s="477" customFormat="1" x14ac:dyDescent="0.25">
      <c r="A687" s="478">
        <v>679</v>
      </c>
      <c r="B687" s="486">
        <v>40512951170072</v>
      </c>
      <c r="C687" s="487" t="s">
        <v>1570</v>
      </c>
      <c r="D687" s="477">
        <v>11000000</v>
      </c>
      <c r="E687" s="477">
        <v>15000000</v>
      </c>
      <c r="F687" s="477">
        <f t="shared" si="34"/>
        <v>26000000</v>
      </c>
      <c r="G687" s="476">
        <f>SUMIF('Inc base'!C:C,'BR 3'!B687,'Inc base'!G:G)-F687</f>
        <v>12000000</v>
      </c>
      <c r="H687" s="479">
        <v>44957</v>
      </c>
      <c r="I687" s="477">
        <f t="shared" si="35"/>
        <v>15000000</v>
      </c>
      <c r="K687" s="477">
        <v>11000000</v>
      </c>
      <c r="L687" s="477">
        <f t="shared" si="36"/>
        <v>-1000000</v>
      </c>
      <c r="M687" s="544"/>
    </row>
    <row r="688" spans="1:13" s="477" customFormat="1" x14ac:dyDescent="0.25">
      <c r="A688" s="478">
        <v>680</v>
      </c>
      <c r="B688" s="486">
        <v>62512005280061</v>
      </c>
      <c r="C688" s="487" t="s">
        <v>2181</v>
      </c>
      <c r="D688" s="477">
        <v>11000000</v>
      </c>
      <c r="E688" s="477">
        <v>12000000</v>
      </c>
      <c r="F688" s="477">
        <f t="shared" si="34"/>
        <v>23000000</v>
      </c>
      <c r="G688" s="476">
        <f>SUMIF('Inc base'!C:C,'BR 3'!B688,'Inc base'!G:G)-F688</f>
        <v>0</v>
      </c>
      <c r="H688" s="479">
        <v>44957</v>
      </c>
      <c r="I688" s="477">
        <f t="shared" si="35"/>
        <v>12000000</v>
      </c>
      <c r="K688" s="477">
        <v>11000000</v>
      </c>
      <c r="L688" s="477">
        <f t="shared" si="36"/>
        <v>11000000</v>
      </c>
      <c r="M688" s="544"/>
    </row>
    <row r="689" spans="1:13" s="477" customFormat="1" x14ac:dyDescent="0.25">
      <c r="A689" s="478">
        <v>681</v>
      </c>
      <c r="B689" s="486">
        <v>61811045350042</v>
      </c>
      <c r="C689" s="487" t="s">
        <v>1668</v>
      </c>
      <c r="D689" s="477">
        <v>11000000</v>
      </c>
      <c r="E689" s="477">
        <v>0</v>
      </c>
      <c r="F689" s="477">
        <f t="shared" si="34"/>
        <v>11000000</v>
      </c>
      <c r="G689" s="476">
        <f>SUMIF('Inc base'!C:C,'BR 3'!B689,'Inc base'!G:G)-F689</f>
        <v>2000000</v>
      </c>
      <c r="H689" s="479">
        <v>44957</v>
      </c>
      <c r="I689" s="477">
        <f t="shared" si="35"/>
        <v>0</v>
      </c>
      <c r="K689" s="477">
        <v>5500000</v>
      </c>
      <c r="L689" s="477">
        <f t="shared" si="36"/>
        <v>3500000</v>
      </c>
      <c r="M689" s="544"/>
    </row>
    <row r="690" spans="1:13" s="477" customFormat="1" x14ac:dyDescent="0.25">
      <c r="A690" s="478">
        <v>682</v>
      </c>
      <c r="B690" s="486">
        <v>42406921080053</v>
      </c>
      <c r="C690" s="487" t="s">
        <v>2307</v>
      </c>
      <c r="D690" s="477">
        <v>11000000</v>
      </c>
      <c r="E690" s="477">
        <v>12000000</v>
      </c>
      <c r="F690" s="477">
        <f t="shared" si="34"/>
        <v>23000000</v>
      </c>
      <c r="G690" s="476">
        <f>SUMIF('Inc base'!C:C,'BR 3'!B690,'Inc base'!G:G)-F690</f>
        <v>12000000</v>
      </c>
      <c r="H690" s="479">
        <v>44957</v>
      </c>
      <c r="I690" s="477">
        <f t="shared" si="35"/>
        <v>12000000</v>
      </c>
      <c r="K690" s="477">
        <v>11000000</v>
      </c>
      <c r="L690" s="477">
        <f t="shared" si="36"/>
        <v>-1000000</v>
      </c>
      <c r="M690" s="544"/>
    </row>
    <row r="691" spans="1:13" s="477" customFormat="1" x14ac:dyDescent="0.25">
      <c r="A691" s="478">
        <v>683</v>
      </c>
      <c r="B691" s="486">
        <v>41911941000093</v>
      </c>
      <c r="C691" s="487" t="s">
        <v>1395</v>
      </c>
      <c r="D691" s="477">
        <v>11000000</v>
      </c>
      <c r="E691" s="477">
        <v>12000000</v>
      </c>
      <c r="F691" s="477">
        <f t="shared" si="34"/>
        <v>23000000</v>
      </c>
      <c r="G691" s="476">
        <f>SUMIF('Inc base'!C:C,'BR 3'!B691,'Inc base'!G:G)-F691</f>
        <v>9000000</v>
      </c>
      <c r="H691" s="479">
        <v>44957</v>
      </c>
      <c r="I691" s="477">
        <f t="shared" si="35"/>
        <v>12000000</v>
      </c>
      <c r="K691" s="477">
        <v>11000000</v>
      </c>
      <c r="L691" s="477">
        <f t="shared" si="36"/>
        <v>2000000</v>
      </c>
      <c r="M691" s="544"/>
    </row>
    <row r="692" spans="1:13" s="477" customFormat="1" x14ac:dyDescent="0.25">
      <c r="A692" s="478">
        <v>684</v>
      </c>
      <c r="B692" s="486">
        <v>41711881110065</v>
      </c>
      <c r="C692" s="487" t="s">
        <v>1926</v>
      </c>
      <c r="D692" s="477">
        <v>11000000</v>
      </c>
      <c r="E692" s="477">
        <v>12000000</v>
      </c>
      <c r="F692" s="477">
        <f t="shared" si="34"/>
        <v>23000000</v>
      </c>
      <c r="G692" s="476">
        <f>SUMIF('Inc base'!C:C,'BR 3'!B692,'Inc base'!G:G)-F692</f>
        <v>9680000</v>
      </c>
      <c r="H692" s="479">
        <v>44957</v>
      </c>
      <c r="I692" s="477">
        <f t="shared" si="35"/>
        <v>12000000</v>
      </c>
      <c r="K692" s="477">
        <v>5500000</v>
      </c>
      <c r="L692" s="477">
        <f t="shared" si="36"/>
        <v>-4180000</v>
      </c>
      <c r="M692" s="544"/>
    </row>
    <row r="693" spans="1:13" s="477" customFormat="1" x14ac:dyDescent="0.25">
      <c r="A693" s="478">
        <v>685</v>
      </c>
      <c r="B693" s="486">
        <v>61406015290042</v>
      </c>
      <c r="C693" s="487" t="s">
        <v>1790</v>
      </c>
      <c r="D693" s="477">
        <v>11000000</v>
      </c>
      <c r="E693" s="477">
        <v>12000000</v>
      </c>
      <c r="F693" s="477">
        <f t="shared" si="34"/>
        <v>23000000</v>
      </c>
      <c r="G693" s="476">
        <f>SUMIF('Inc base'!C:C,'BR 3'!B693,'Inc base'!G:G)-F693</f>
        <v>8000000</v>
      </c>
      <c r="H693" s="479">
        <v>44957</v>
      </c>
      <c r="I693" s="477">
        <f t="shared" si="35"/>
        <v>12000000</v>
      </c>
      <c r="K693" s="477">
        <v>5500000</v>
      </c>
      <c r="L693" s="477">
        <f t="shared" si="36"/>
        <v>-2500000</v>
      </c>
      <c r="M693" s="544"/>
    </row>
    <row r="694" spans="1:13" s="477" customFormat="1" x14ac:dyDescent="0.25">
      <c r="A694" s="478">
        <v>686</v>
      </c>
      <c r="B694" s="486">
        <v>50305025300012</v>
      </c>
      <c r="C694" s="487" t="s">
        <v>1410</v>
      </c>
      <c r="D694" s="477">
        <v>11000000</v>
      </c>
      <c r="E694" s="477">
        <v>12000000</v>
      </c>
      <c r="F694" s="477">
        <f t="shared" si="34"/>
        <v>23000000</v>
      </c>
      <c r="G694" s="476">
        <f>SUMIF('Inc base'!C:C,'BR 3'!B694,'Inc base'!G:G)-F694</f>
        <v>12000000</v>
      </c>
      <c r="H694" s="479">
        <v>44957</v>
      </c>
      <c r="I694" s="477">
        <f t="shared" si="35"/>
        <v>12000000</v>
      </c>
      <c r="K694" s="477">
        <v>5500000</v>
      </c>
      <c r="L694" s="477">
        <f t="shared" si="36"/>
        <v>-6500000</v>
      </c>
      <c r="M694" s="544"/>
    </row>
    <row r="695" spans="1:13" s="477" customFormat="1" x14ac:dyDescent="0.25">
      <c r="A695" s="478">
        <v>687</v>
      </c>
      <c r="B695" s="486">
        <v>32511841010015</v>
      </c>
      <c r="C695" s="487" t="s">
        <v>1467</v>
      </c>
      <c r="D695" s="477">
        <v>11000000</v>
      </c>
      <c r="E695" s="477">
        <v>12000000</v>
      </c>
      <c r="F695" s="477">
        <f t="shared" si="34"/>
        <v>23000000</v>
      </c>
      <c r="G695" s="476">
        <f>SUMIF('Inc base'!C:C,'BR 3'!B695,'Inc base'!G:G)-F695</f>
        <v>-12000000</v>
      </c>
      <c r="H695" s="479">
        <v>44957</v>
      </c>
      <c r="I695" s="477">
        <f t="shared" si="35"/>
        <v>12000000</v>
      </c>
      <c r="K695" s="477">
        <v>4500000</v>
      </c>
      <c r="L695" s="477">
        <f t="shared" si="36"/>
        <v>16500000</v>
      </c>
      <c r="M695" s="544"/>
    </row>
    <row r="696" spans="1:13" s="477" customFormat="1" x14ac:dyDescent="0.25">
      <c r="A696" s="478">
        <v>688</v>
      </c>
      <c r="B696" s="486">
        <v>60405025300010</v>
      </c>
      <c r="C696" s="487" t="s">
        <v>1771</v>
      </c>
      <c r="D696" s="477">
        <v>11000000</v>
      </c>
      <c r="E696" s="477">
        <v>12000000</v>
      </c>
      <c r="F696" s="477">
        <f t="shared" si="34"/>
        <v>23000000</v>
      </c>
      <c r="G696" s="476">
        <f>SUMIF('Inc base'!C:C,'BR 3'!B696,'Inc base'!G:G)-F696</f>
        <v>9000000</v>
      </c>
      <c r="H696" s="479">
        <v>44957</v>
      </c>
      <c r="I696" s="477">
        <f t="shared" si="35"/>
        <v>12000000</v>
      </c>
      <c r="K696" s="477">
        <v>11000000</v>
      </c>
      <c r="L696" s="477">
        <f t="shared" si="36"/>
        <v>2000000</v>
      </c>
      <c r="M696" s="544"/>
    </row>
    <row r="697" spans="1:13" s="477" customFormat="1" x14ac:dyDescent="0.25">
      <c r="A697" s="478">
        <v>689</v>
      </c>
      <c r="B697" s="486">
        <v>41204925780013</v>
      </c>
      <c r="C697" s="487" t="s">
        <v>1944</v>
      </c>
      <c r="D697" s="477">
        <v>11000000</v>
      </c>
      <c r="E697" s="477">
        <v>12000000</v>
      </c>
      <c r="F697" s="477">
        <f t="shared" si="34"/>
        <v>23000000</v>
      </c>
      <c r="G697" s="476">
        <f>SUMIF('Inc base'!C:C,'BR 3'!B697,'Inc base'!G:G)-F697</f>
        <v>12000000</v>
      </c>
      <c r="H697" s="479">
        <v>44957</v>
      </c>
      <c r="I697" s="477">
        <f t="shared" si="35"/>
        <v>12000000</v>
      </c>
      <c r="K697" s="477">
        <v>11000000</v>
      </c>
      <c r="L697" s="477">
        <f t="shared" si="36"/>
        <v>-1000000</v>
      </c>
      <c r="M697" s="544"/>
    </row>
    <row r="698" spans="1:13" s="477" customFormat="1" x14ac:dyDescent="0.25">
      <c r="A698" s="478">
        <v>690</v>
      </c>
      <c r="B698" s="486">
        <v>41506965320038</v>
      </c>
      <c r="C698" s="487" t="s">
        <v>2240</v>
      </c>
      <c r="D698" s="477">
        <v>11000000</v>
      </c>
      <c r="E698" s="477">
        <v>0</v>
      </c>
      <c r="F698" s="477">
        <f t="shared" si="34"/>
        <v>11000000</v>
      </c>
      <c r="G698" s="476">
        <f>SUMIF('Inc base'!C:C,'BR 3'!B698,'Inc base'!G:G)-F698</f>
        <v>0</v>
      </c>
      <c r="H698" s="479">
        <v>44957</v>
      </c>
      <c r="I698" s="477">
        <f t="shared" si="35"/>
        <v>0</v>
      </c>
      <c r="K698" s="477">
        <v>11000000</v>
      </c>
      <c r="L698" s="477">
        <f t="shared" si="36"/>
        <v>11000000</v>
      </c>
      <c r="M698" s="544"/>
    </row>
    <row r="699" spans="1:13" s="477" customFormat="1" x14ac:dyDescent="0.25">
      <c r="A699" s="478">
        <v>691</v>
      </c>
      <c r="B699" s="486">
        <v>40504995300012</v>
      </c>
      <c r="C699" s="487" t="s">
        <v>3949</v>
      </c>
      <c r="D699" s="477">
        <v>11000000</v>
      </c>
      <c r="E699" s="477">
        <v>0</v>
      </c>
      <c r="F699" s="477">
        <f t="shared" si="34"/>
        <v>11000000</v>
      </c>
      <c r="G699" s="476">
        <f>SUMIF('Inc base'!C:C,'BR 3'!B699,'Inc base'!G:G)-F699</f>
        <v>-11000000</v>
      </c>
      <c r="H699" s="479">
        <v>44957</v>
      </c>
      <c r="I699" s="477">
        <f t="shared" si="35"/>
        <v>0</v>
      </c>
      <c r="K699" s="477">
        <v>0</v>
      </c>
      <c r="L699" s="477">
        <f t="shared" si="36"/>
        <v>11000000</v>
      </c>
      <c r="M699" s="544"/>
    </row>
    <row r="700" spans="1:13" s="477" customFormat="1" x14ac:dyDescent="0.25">
      <c r="A700" s="478">
        <v>692</v>
      </c>
      <c r="B700" s="486">
        <v>62403025260073</v>
      </c>
      <c r="C700" s="487" t="s">
        <v>3950</v>
      </c>
      <c r="D700" s="477">
        <v>11000000</v>
      </c>
      <c r="E700" s="477">
        <v>0</v>
      </c>
      <c r="F700" s="477">
        <f t="shared" si="34"/>
        <v>11000000</v>
      </c>
      <c r="G700" s="476">
        <f>SUMIF('Inc base'!C:C,'BR 3'!B700,'Inc base'!G:G)-F700</f>
        <v>-11000000</v>
      </c>
      <c r="H700" s="479">
        <v>44957</v>
      </c>
      <c r="I700" s="477">
        <f t="shared" si="35"/>
        <v>0</v>
      </c>
      <c r="K700" s="477">
        <v>0</v>
      </c>
      <c r="L700" s="477">
        <f t="shared" si="36"/>
        <v>11000000</v>
      </c>
      <c r="M700" s="544"/>
    </row>
    <row r="701" spans="1:13" s="477" customFormat="1" x14ac:dyDescent="0.25">
      <c r="A701" s="478">
        <v>693</v>
      </c>
      <c r="B701" s="486">
        <v>62003025780023</v>
      </c>
      <c r="C701" s="487" t="s">
        <v>1557</v>
      </c>
      <c r="D701" s="477">
        <v>11000000</v>
      </c>
      <c r="E701" s="477">
        <v>12000000</v>
      </c>
      <c r="F701" s="477">
        <f t="shared" si="34"/>
        <v>23000000</v>
      </c>
      <c r="G701" s="476">
        <f>SUMIF('Inc base'!C:C,'BR 3'!B701,'Inc base'!G:G)-F701</f>
        <v>6000000</v>
      </c>
      <c r="H701" s="479">
        <v>44957</v>
      </c>
      <c r="I701" s="477">
        <f t="shared" si="35"/>
        <v>12000000</v>
      </c>
      <c r="K701" s="477">
        <v>11000000</v>
      </c>
      <c r="L701" s="477">
        <f t="shared" si="36"/>
        <v>5000000</v>
      </c>
      <c r="M701" s="544"/>
    </row>
    <row r="702" spans="1:13" s="477" customFormat="1" x14ac:dyDescent="0.25">
      <c r="A702" s="478">
        <v>694</v>
      </c>
      <c r="B702" s="486">
        <v>40710951010013</v>
      </c>
      <c r="C702" s="487" t="s">
        <v>3951</v>
      </c>
      <c r="D702" s="477">
        <v>11000000</v>
      </c>
      <c r="E702" s="477">
        <v>0</v>
      </c>
      <c r="F702" s="477">
        <f t="shared" si="34"/>
        <v>11000000</v>
      </c>
      <c r="G702" s="476">
        <f>SUMIF('Inc base'!C:C,'BR 3'!B702,'Inc base'!G:G)-F702</f>
        <v>-11000000</v>
      </c>
      <c r="H702" s="479">
        <v>44957</v>
      </c>
      <c r="I702" s="477">
        <f t="shared" si="35"/>
        <v>0</v>
      </c>
      <c r="K702" s="477">
        <v>0</v>
      </c>
      <c r="L702" s="477">
        <f t="shared" si="36"/>
        <v>11000000</v>
      </c>
      <c r="M702" s="544"/>
    </row>
    <row r="703" spans="1:13" s="477" customFormat="1" x14ac:dyDescent="0.25">
      <c r="A703" s="478">
        <v>695</v>
      </c>
      <c r="B703" s="486">
        <v>32212921000039</v>
      </c>
      <c r="C703" s="487" t="s">
        <v>1846</v>
      </c>
      <c r="D703" s="477">
        <v>11000000</v>
      </c>
      <c r="E703" s="477">
        <v>12000000</v>
      </c>
      <c r="F703" s="477">
        <f t="shared" si="34"/>
        <v>23000000</v>
      </c>
      <c r="G703" s="476">
        <f>SUMIF('Inc base'!C:C,'BR 3'!B703,'Inc base'!G:G)-F703</f>
        <v>6095119</v>
      </c>
      <c r="H703" s="479">
        <v>44957</v>
      </c>
      <c r="I703" s="477">
        <f t="shared" si="35"/>
        <v>12000000</v>
      </c>
      <c r="K703" s="477">
        <v>11000000</v>
      </c>
      <c r="L703" s="477">
        <f t="shared" si="36"/>
        <v>4904881</v>
      </c>
      <c r="M703" s="544"/>
    </row>
    <row r="704" spans="1:13" s="477" customFormat="1" x14ac:dyDescent="0.25">
      <c r="A704" s="478">
        <v>696</v>
      </c>
      <c r="B704" s="486">
        <v>62004045260069</v>
      </c>
      <c r="C704" s="487" t="s">
        <v>1367</v>
      </c>
      <c r="D704" s="477">
        <v>11000000</v>
      </c>
      <c r="E704" s="477">
        <v>12000000</v>
      </c>
      <c r="F704" s="477">
        <f t="shared" si="34"/>
        <v>23000000</v>
      </c>
      <c r="G704" s="476">
        <f>SUMIF('Inc base'!C:C,'BR 3'!B704,'Inc base'!G:G)-F704</f>
        <v>4000000</v>
      </c>
      <c r="H704" s="479">
        <v>44957</v>
      </c>
      <c r="I704" s="477">
        <f t="shared" si="35"/>
        <v>12000000</v>
      </c>
      <c r="K704" s="477">
        <v>11000000</v>
      </c>
      <c r="L704" s="477">
        <f t="shared" si="36"/>
        <v>7000000</v>
      </c>
      <c r="M704" s="544"/>
    </row>
    <row r="705" spans="1:13" s="477" customFormat="1" x14ac:dyDescent="0.25">
      <c r="A705" s="478">
        <v>697</v>
      </c>
      <c r="B705" s="486">
        <v>61612045320042</v>
      </c>
      <c r="C705" s="487" t="s">
        <v>1411</v>
      </c>
      <c r="D705" s="477">
        <v>11000000</v>
      </c>
      <c r="E705" s="477">
        <v>12000000</v>
      </c>
      <c r="F705" s="477">
        <f t="shared" si="34"/>
        <v>23000000</v>
      </c>
      <c r="G705" s="476">
        <f>SUMIF('Inc base'!C:C,'BR 3'!B705,'Inc base'!G:G)-F705</f>
        <v>7900000</v>
      </c>
      <c r="H705" s="479">
        <v>44957</v>
      </c>
      <c r="I705" s="477">
        <f t="shared" si="35"/>
        <v>12000000</v>
      </c>
      <c r="K705" s="477">
        <v>11000000</v>
      </c>
      <c r="L705" s="477">
        <f t="shared" si="36"/>
        <v>3100000</v>
      </c>
      <c r="M705" s="544"/>
    </row>
    <row r="706" spans="1:13" s="477" customFormat="1" x14ac:dyDescent="0.25">
      <c r="A706" s="478">
        <v>698</v>
      </c>
      <c r="B706" s="486">
        <v>50612045320066</v>
      </c>
      <c r="C706" s="487" t="s">
        <v>2264</v>
      </c>
      <c r="D706" s="477">
        <v>11000000</v>
      </c>
      <c r="E706" s="477">
        <v>12000000</v>
      </c>
      <c r="F706" s="477">
        <f t="shared" si="34"/>
        <v>23000000</v>
      </c>
      <c r="G706" s="476">
        <f>SUMIF('Inc base'!C:C,'BR 3'!B706,'Inc base'!G:G)-F706</f>
        <v>8000000</v>
      </c>
      <c r="H706" s="479">
        <v>44957</v>
      </c>
      <c r="I706" s="477">
        <f t="shared" si="35"/>
        <v>12000000</v>
      </c>
      <c r="K706" s="477">
        <v>5500000</v>
      </c>
      <c r="L706" s="477">
        <f t="shared" si="36"/>
        <v>-2500000</v>
      </c>
      <c r="M706" s="544"/>
    </row>
    <row r="707" spans="1:13" s="477" customFormat="1" x14ac:dyDescent="0.25">
      <c r="A707" s="478">
        <v>699</v>
      </c>
      <c r="B707" s="486">
        <v>32904861140048</v>
      </c>
      <c r="C707" s="487" t="s">
        <v>1742</v>
      </c>
      <c r="D707" s="477">
        <v>11000000</v>
      </c>
      <c r="E707" s="477">
        <v>12000000</v>
      </c>
      <c r="F707" s="477">
        <f t="shared" si="34"/>
        <v>23000000</v>
      </c>
      <c r="G707" s="476">
        <f>SUMIF('Inc base'!C:C,'BR 3'!B707,'Inc base'!G:G)-F707</f>
        <v>9032766</v>
      </c>
      <c r="H707" s="479">
        <v>44957</v>
      </c>
      <c r="I707" s="477">
        <f t="shared" si="35"/>
        <v>12000000</v>
      </c>
      <c r="K707" s="477">
        <v>11000000</v>
      </c>
      <c r="L707" s="477">
        <f t="shared" si="36"/>
        <v>1967234</v>
      </c>
      <c r="M707" s="544"/>
    </row>
    <row r="708" spans="1:13" s="477" customFormat="1" x14ac:dyDescent="0.25">
      <c r="A708" s="478">
        <v>700</v>
      </c>
      <c r="B708" s="486">
        <v>51908055320015</v>
      </c>
      <c r="C708" s="487" t="s">
        <v>2129</v>
      </c>
      <c r="D708" s="477">
        <v>11000000</v>
      </c>
      <c r="E708" s="477">
        <v>12000000</v>
      </c>
      <c r="F708" s="477">
        <f t="shared" si="34"/>
        <v>23000000</v>
      </c>
      <c r="G708" s="476">
        <f>SUMIF('Inc base'!C:C,'BR 3'!B708,'Inc base'!G:G)-F708</f>
        <v>12004450</v>
      </c>
      <c r="H708" s="479">
        <v>44957</v>
      </c>
      <c r="I708" s="477">
        <f t="shared" si="35"/>
        <v>12000000</v>
      </c>
      <c r="K708" s="477">
        <v>5499450</v>
      </c>
      <c r="L708" s="477">
        <f t="shared" si="36"/>
        <v>-6505000</v>
      </c>
      <c r="M708" s="544"/>
    </row>
    <row r="709" spans="1:13" s="477" customFormat="1" x14ac:dyDescent="0.25">
      <c r="A709" s="478">
        <v>701</v>
      </c>
      <c r="B709" s="486">
        <v>53011045270060</v>
      </c>
      <c r="C709" s="487" t="s">
        <v>1461</v>
      </c>
      <c r="D709" s="477">
        <v>11000000</v>
      </c>
      <c r="E709" s="477">
        <v>12000000</v>
      </c>
      <c r="F709" s="477">
        <f t="shared" si="34"/>
        <v>23000000</v>
      </c>
      <c r="G709" s="476">
        <f>SUMIF('Inc base'!C:C,'BR 3'!B709,'Inc base'!G:G)-F709</f>
        <v>12000000</v>
      </c>
      <c r="H709" s="479">
        <v>44957</v>
      </c>
      <c r="I709" s="477">
        <f t="shared" si="35"/>
        <v>12000000</v>
      </c>
      <c r="K709" s="477">
        <v>5500000</v>
      </c>
      <c r="L709" s="477">
        <f t="shared" si="36"/>
        <v>-6500000</v>
      </c>
      <c r="M709" s="544"/>
    </row>
    <row r="710" spans="1:13" s="477" customFormat="1" x14ac:dyDescent="0.25">
      <c r="A710" s="478">
        <v>702</v>
      </c>
      <c r="B710" s="486">
        <v>62006045300019</v>
      </c>
      <c r="C710" s="487" t="s">
        <v>1916</v>
      </c>
      <c r="D710" s="477">
        <v>11000000</v>
      </c>
      <c r="E710" s="477">
        <v>12000000</v>
      </c>
      <c r="F710" s="477">
        <f t="shared" si="34"/>
        <v>23000000</v>
      </c>
      <c r="G710" s="476">
        <f>SUMIF('Inc base'!C:C,'BR 3'!B710,'Inc base'!G:G)-F710</f>
        <v>10000000</v>
      </c>
      <c r="H710" s="479">
        <v>44957</v>
      </c>
      <c r="I710" s="477">
        <f t="shared" si="35"/>
        <v>12000000</v>
      </c>
      <c r="K710" s="477">
        <v>11000000</v>
      </c>
      <c r="L710" s="477">
        <f t="shared" si="36"/>
        <v>1000000</v>
      </c>
      <c r="M710" s="544"/>
    </row>
    <row r="711" spans="1:13" s="477" customFormat="1" x14ac:dyDescent="0.25">
      <c r="A711" s="478">
        <v>703</v>
      </c>
      <c r="B711" s="486">
        <v>42709871140076</v>
      </c>
      <c r="C711" s="487" t="s">
        <v>2285</v>
      </c>
      <c r="D711" s="477">
        <v>11000000</v>
      </c>
      <c r="E711" s="477">
        <v>0</v>
      </c>
      <c r="F711" s="477">
        <f t="shared" si="34"/>
        <v>11000000</v>
      </c>
      <c r="G711" s="476">
        <f>SUMIF('Inc base'!C:C,'BR 3'!B711,'Inc base'!G:G)-F711</f>
        <v>1000000</v>
      </c>
      <c r="H711" s="479">
        <v>44957</v>
      </c>
      <c r="I711" s="477">
        <f t="shared" si="35"/>
        <v>0</v>
      </c>
      <c r="K711" s="477">
        <v>5500000</v>
      </c>
      <c r="L711" s="477">
        <f t="shared" si="36"/>
        <v>4500000</v>
      </c>
      <c r="M711" s="544"/>
    </row>
    <row r="712" spans="1:13" s="477" customFormat="1" x14ac:dyDescent="0.25">
      <c r="A712" s="478">
        <v>704</v>
      </c>
      <c r="B712" s="486">
        <v>42811903330073</v>
      </c>
      <c r="C712" s="487" t="s">
        <v>1492</v>
      </c>
      <c r="D712" s="477">
        <v>11000000</v>
      </c>
      <c r="E712" s="477">
        <v>12000000</v>
      </c>
      <c r="F712" s="477">
        <f t="shared" si="34"/>
        <v>23000000</v>
      </c>
      <c r="G712" s="476">
        <f>SUMIF('Inc base'!C:C,'BR 3'!B712,'Inc base'!G:G)-F712</f>
        <v>10050000</v>
      </c>
      <c r="H712" s="479">
        <v>44957</v>
      </c>
      <c r="I712" s="477">
        <f t="shared" si="35"/>
        <v>12000000</v>
      </c>
      <c r="K712" s="477">
        <v>11000000</v>
      </c>
      <c r="L712" s="477">
        <f t="shared" si="36"/>
        <v>950000</v>
      </c>
      <c r="M712" s="544"/>
    </row>
    <row r="713" spans="1:13" s="477" customFormat="1" x14ac:dyDescent="0.25">
      <c r="A713" s="478">
        <v>705</v>
      </c>
      <c r="B713" s="486">
        <v>62511035300019</v>
      </c>
      <c r="C713" s="487" t="s">
        <v>3952</v>
      </c>
      <c r="D713" s="477">
        <v>11000000</v>
      </c>
      <c r="E713" s="477">
        <v>0</v>
      </c>
      <c r="F713" s="477">
        <f t="shared" si="34"/>
        <v>11000000</v>
      </c>
      <c r="G713" s="476">
        <f>SUMIF('Inc base'!C:C,'BR 3'!B713,'Inc base'!G:G)-F713</f>
        <v>-11000000</v>
      </c>
      <c r="H713" s="479">
        <v>44957</v>
      </c>
      <c r="I713" s="477">
        <f t="shared" si="35"/>
        <v>0</v>
      </c>
      <c r="K713" s="477">
        <v>0</v>
      </c>
      <c r="L713" s="477">
        <f t="shared" si="36"/>
        <v>11000000</v>
      </c>
      <c r="M713" s="544"/>
    </row>
    <row r="714" spans="1:13" s="477" customFormat="1" x14ac:dyDescent="0.25">
      <c r="A714" s="478">
        <v>706</v>
      </c>
      <c r="B714" s="486">
        <v>42202891140036</v>
      </c>
      <c r="C714" s="487" t="s">
        <v>1664</v>
      </c>
      <c r="D714" s="477">
        <v>11000000</v>
      </c>
      <c r="E714" s="477">
        <v>12000000</v>
      </c>
      <c r="F714" s="477">
        <f t="shared" si="34"/>
        <v>23000000</v>
      </c>
      <c r="G714" s="476">
        <f>SUMIF('Inc base'!C:C,'BR 3'!B714,'Inc base'!G:G)-F714</f>
        <v>3000000</v>
      </c>
      <c r="H714" s="479">
        <v>44957</v>
      </c>
      <c r="I714" s="477">
        <f t="shared" si="35"/>
        <v>12000000</v>
      </c>
      <c r="K714" s="477">
        <v>7500000</v>
      </c>
      <c r="L714" s="477">
        <f t="shared" si="36"/>
        <v>4500000</v>
      </c>
      <c r="M714" s="544"/>
    </row>
    <row r="715" spans="1:13" s="477" customFormat="1" x14ac:dyDescent="0.25">
      <c r="A715" s="478">
        <v>707</v>
      </c>
      <c r="B715" s="486">
        <v>50905055300026</v>
      </c>
      <c r="C715" s="487" t="s">
        <v>3953</v>
      </c>
      <c r="D715" s="477">
        <v>11000000</v>
      </c>
      <c r="E715" s="477">
        <v>0</v>
      </c>
      <c r="F715" s="477">
        <f t="shared" si="34"/>
        <v>11000000</v>
      </c>
      <c r="G715" s="476">
        <f>SUMIF('Inc base'!C:C,'BR 3'!B715,'Inc base'!G:G)-F715</f>
        <v>-11000000</v>
      </c>
      <c r="H715" s="479">
        <v>44957</v>
      </c>
      <c r="I715" s="477">
        <f t="shared" si="35"/>
        <v>0</v>
      </c>
      <c r="K715" s="477">
        <v>0</v>
      </c>
      <c r="L715" s="477">
        <f t="shared" si="36"/>
        <v>11000000</v>
      </c>
      <c r="M715" s="544"/>
    </row>
    <row r="716" spans="1:13" s="477" customFormat="1" x14ac:dyDescent="0.25">
      <c r="A716" s="478">
        <v>708</v>
      </c>
      <c r="B716" s="486">
        <v>50301015300013</v>
      </c>
      <c r="C716" s="487" t="s">
        <v>2338</v>
      </c>
      <c r="D716" s="477">
        <v>11000000</v>
      </c>
      <c r="E716" s="477">
        <v>12000000</v>
      </c>
      <c r="F716" s="477">
        <f t="shared" si="34"/>
        <v>23000000</v>
      </c>
      <c r="G716" s="476">
        <f>SUMIF('Inc base'!C:C,'BR 3'!B716,'Inc base'!G:G)-F716</f>
        <v>12000000</v>
      </c>
      <c r="H716" s="479">
        <v>44957</v>
      </c>
      <c r="I716" s="477">
        <f t="shared" si="35"/>
        <v>12000000</v>
      </c>
      <c r="K716" s="477">
        <v>5500000</v>
      </c>
      <c r="L716" s="477">
        <f t="shared" si="36"/>
        <v>-6500000</v>
      </c>
      <c r="M716" s="544"/>
    </row>
    <row r="717" spans="1:13" s="477" customFormat="1" x14ac:dyDescent="0.25">
      <c r="A717" s="478">
        <v>709</v>
      </c>
      <c r="B717" s="486">
        <v>60307045300026</v>
      </c>
      <c r="C717" s="487" t="s">
        <v>1992</v>
      </c>
      <c r="D717" s="477">
        <v>11000000</v>
      </c>
      <c r="E717" s="477">
        <v>12000000</v>
      </c>
      <c r="F717" s="477">
        <f t="shared" si="34"/>
        <v>23000000</v>
      </c>
      <c r="G717" s="476">
        <f>SUMIF('Inc base'!C:C,'BR 3'!B717,'Inc base'!G:G)-F717</f>
        <v>7000000</v>
      </c>
      <c r="H717" s="479">
        <v>44957</v>
      </c>
      <c r="I717" s="477">
        <f t="shared" si="35"/>
        <v>12000000</v>
      </c>
      <c r="K717" s="477">
        <v>5500000</v>
      </c>
      <c r="L717" s="477">
        <f t="shared" si="36"/>
        <v>-1500000</v>
      </c>
      <c r="M717" s="544"/>
    </row>
    <row r="718" spans="1:13" s="477" customFormat="1" x14ac:dyDescent="0.25">
      <c r="A718" s="478">
        <v>710</v>
      </c>
      <c r="B718" s="486">
        <v>40907871070139</v>
      </c>
      <c r="C718" s="487" t="s">
        <v>1634</v>
      </c>
      <c r="D718" s="477">
        <v>11000000</v>
      </c>
      <c r="E718" s="477">
        <v>12000000</v>
      </c>
      <c r="F718" s="477">
        <f t="shared" si="34"/>
        <v>23000000</v>
      </c>
      <c r="G718" s="476">
        <f>SUMIF('Inc base'!C:C,'BR 3'!B718,'Inc base'!G:G)-F718</f>
        <v>6000000</v>
      </c>
      <c r="H718" s="479">
        <v>44957</v>
      </c>
      <c r="I718" s="477">
        <f t="shared" si="35"/>
        <v>12000000</v>
      </c>
      <c r="K718" s="477">
        <v>11000000</v>
      </c>
      <c r="L718" s="477">
        <f t="shared" si="36"/>
        <v>5000000</v>
      </c>
      <c r="M718" s="544"/>
    </row>
    <row r="719" spans="1:13" s="477" customFormat="1" x14ac:dyDescent="0.25">
      <c r="A719" s="478">
        <v>711</v>
      </c>
      <c r="B719" s="486">
        <v>42908931140078</v>
      </c>
      <c r="C719" s="487" t="s">
        <v>1867</v>
      </c>
      <c r="D719" s="477">
        <v>11000000</v>
      </c>
      <c r="E719" s="477">
        <v>12000000</v>
      </c>
      <c r="F719" s="477">
        <f t="shared" si="34"/>
        <v>23000000</v>
      </c>
      <c r="G719" s="476">
        <f>SUMIF('Inc base'!C:C,'BR 3'!B719,'Inc base'!G:G)-F719</f>
        <v>9000000</v>
      </c>
      <c r="H719" s="479">
        <v>44957</v>
      </c>
      <c r="I719" s="477">
        <f t="shared" si="35"/>
        <v>12000000</v>
      </c>
      <c r="K719" s="477">
        <v>11000000</v>
      </c>
      <c r="L719" s="477">
        <f t="shared" si="36"/>
        <v>2000000</v>
      </c>
      <c r="M719" s="544"/>
    </row>
    <row r="720" spans="1:13" s="477" customFormat="1" x14ac:dyDescent="0.25">
      <c r="A720" s="478">
        <v>712</v>
      </c>
      <c r="B720" s="486">
        <v>41006825660011</v>
      </c>
      <c r="C720" s="487" t="s">
        <v>2284</v>
      </c>
      <c r="D720" s="477">
        <v>11000000</v>
      </c>
      <c r="E720" s="477">
        <v>12000000</v>
      </c>
      <c r="F720" s="477">
        <f t="shared" si="34"/>
        <v>23000000</v>
      </c>
      <c r="G720" s="476">
        <f>SUMIF('Inc base'!C:C,'BR 3'!B720,'Inc base'!G:G)-F720</f>
        <v>12000000</v>
      </c>
      <c r="H720" s="479">
        <v>44957</v>
      </c>
      <c r="I720" s="477">
        <f t="shared" si="35"/>
        <v>12000000</v>
      </c>
      <c r="K720" s="477">
        <v>5500000</v>
      </c>
      <c r="L720" s="477">
        <f t="shared" si="36"/>
        <v>-6500000</v>
      </c>
      <c r="M720" s="544"/>
    </row>
    <row r="721" spans="1:13" s="477" customFormat="1" x14ac:dyDescent="0.25">
      <c r="A721" s="478">
        <v>713</v>
      </c>
      <c r="B721" s="486">
        <v>40109951140019</v>
      </c>
      <c r="C721" s="487" t="s">
        <v>1364</v>
      </c>
      <c r="D721" s="477">
        <v>11000000</v>
      </c>
      <c r="E721" s="477">
        <v>12000000</v>
      </c>
      <c r="F721" s="477">
        <f t="shared" si="34"/>
        <v>23000000</v>
      </c>
      <c r="G721" s="476">
        <f>SUMIF('Inc base'!C:C,'BR 3'!B721,'Inc base'!G:G)-F721</f>
        <v>12000000</v>
      </c>
      <c r="H721" s="479">
        <v>44957</v>
      </c>
      <c r="I721" s="477">
        <f t="shared" si="35"/>
        <v>12000000</v>
      </c>
      <c r="K721" s="477">
        <v>11000000</v>
      </c>
      <c r="L721" s="477">
        <f t="shared" si="36"/>
        <v>-1000000</v>
      </c>
      <c r="M721" s="544"/>
    </row>
    <row r="722" spans="1:13" s="477" customFormat="1" x14ac:dyDescent="0.25">
      <c r="A722" s="478">
        <v>714</v>
      </c>
      <c r="B722" s="486">
        <v>41108891000031</v>
      </c>
      <c r="C722" s="487" t="s">
        <v>3954</v>
      </c>
      <c r="D722" s="477">
        <v>11000000</v>
      </c>
      <c r="E722" s="477">
        <v>0</v>
      </c>
      <c r="F722" s="477">
        <f t="shared" si="34"/>
        <v>11000000</v>
      </c>
      <c r="G722" s="476">
        <f>SUMIF('Inc base'!C:C,'BR 3'!B722,'Inc base'!G:G)-F722</f>
        <v>-11000000</v>
      </c>
      <c r="H722" s="479">
        <v>44957</v>
      </c>
      <c r="I722" s="477">
        <f t="shared" si="35"/>
        <v>0</v>
      </c>
      <c r="K722" s="477">
        <v>0</v>
      </c>
      <c r="L722" s="477">
        <f t="shared" si="36"/>
        <v>11000000</v>
      </c>
      <c r="M722" s="544"/>
    </row>
    <row r="723" spans="1:13" s="477" customFormat="1" x14ac:dyDescent="0.25">
      <c r="A723" s="478">
        <v>715</v>
      </c>
      <c r="B723" s="486">
        <v>62503025280030</v>
      </c>
      <c r="C723" s="487" t="s">
        <v>1448</v>
      </c>
      <c r="D723" s="477">
        <v>11000000</v>
      </c>
      <c r="E723" s="477">
        <v>12000000</v>
      </c>
      <c r="F723" s="477">
        <f t="shared" si="34"/>
        <v>23000000</v>
      </c>
      <c r="G723" s="476">
        <f>SUMIF('Inc base'!C:C,'BR 3'!B723,'Inc base'!G:G)-F723</f>
        <v>12000000</v>
      </c>
      <c r="H723" s="479">
        <v>44957</v>
      </c>
      <c r="I723" s="477">
        <f t="shared" si="35"/>
        <v>12000000</v>
      </c>
      <c r="K723" s="477">
        <v>11000000</v>
      </c>
      <c r="L723" s="477">
        <f t="shared" si="36"/>
        <v>-1000000</v>
      </c>
      <c r="M723" s="544"/>
    </row>
    <row r="724" spans="1:13" s="477" customFormat="1" x14ac:dyDescent="0.25">
      <c r="A724" s="478">
        <v>716</v>
      </c>
      <c r="B724" s="486">
        <v>41504961010016</v>
      </c>
      <c r="C724" s="487" t="s">
        <v>1693</v>
      </c>
      <c r="D724" s="477">
        <v>11000000</v>
      </c>
      <c r="E724" s="477">
        <v>12000000</v>
      </c>
      <c r="F724" s="477">
        <f t="shared" si="34"/>
        <v>23000000</v>
      </c>
      <c r="G724" s="476">
        <f>SUMIF('Inc base'!C:C,'BR 3'!B724,'Inc base'!G:G)-F724</f>
        <v>11986874</v>
      </c>
      <c r="H724" s="479">
        <v>44957</v>
      </c>
      <c r="I724" s="477">
        <f t="shared" si="35"/>
        <v>12000000</v>
      </c>
      <c r="K724" s="477">
        <v>8350000</v>
      </c>
      <c r="L724" s="477">
        <f t="shared" si="36"/>
        <v>-3636874</v>
      </c>
      <c r="M724" s="544"/>
    </row>
    <row r="725" spans="1:13" s="477" customFormat="1" x14ac:dyDescent="0.25">
      <c r="A725" s="478">
        <v>717</v>
      </c>
      <c r="B725" s="486">
        <v>61104015300027</v>
      </c>
      <c r="C725" s="487" t="s">
        <v>1812</v>
      </c>
      <c r="D725" s="477">
        <v>11000000</v>
      </c>
      <c r="E725" s="477">
        <v>12000000</v>
      </c>
      <c r="F725" s="477">
        <f t="shared" ref="F725:F788" si="37">SUM(D725:E725)</f>
        <v>23000000</v>
      </c>
      <c r="G725" s="476">
        <f>SUMIF('Inc base'!C:C,'BR 3'!B725,'Inc base'!G:G)-F725</f>
        <v>-10000000</v>
      </c>
      <c r="H725" s="479">
        <v>44957</v>
      </c>
      <c r="I725" s="477">
        <f t="shared" ref="I725:I788" si="38">F725-D725</f>
        <v>12000000</v>
      </c>
      <c r="K725" s="477">
        <v>11000000</v>
      </c>
      <c r="L725" s="477">
        <f t="shared" si="36"/>
        <v>21000000</v>
      </c>
      <c r="M725" s="544"/>
    </row>
    <row r="726" spans="1:13" s="477" customFormat="1" x14ac:dyDescent="0.25">
      <c r="A726" s="478">
        <v>718</v>
      </c>
      <c r="B726" s="486">
        <v>30311925300029</v>
      </c>
      <c r="C726" s="487" t="s">
        <v>1361</v>
      </c>
      <c r="D726" s="477">
        <v>11000000</v>
      </c>
      <c r="E726" s="477">
        <v>12000000</v>
      </c>
      <c r="F726" s="477">
        <f t="shared" si="37"/>
        <v>23000000</v>
      </c>
      <c r="G726" s="476">
        <f>SUMIF('Inc base'!C:C,'BR 3'!B726,'Inc base'!G:G)-F726</f>
        <v>12000000</v>
      </c>
      <c r="H726" s="479">
        <v>44957</v>
      </c>
      <c r="I726" s="477">
        <f t="shared" si="38"/>
        <v>12000000</v>
      </c>
      <c r="K726" s="477">
        <v>11000000</v>
      </c>
      <c r="L726" s="477">
        <f t="shared" si="36"/>
        <v>-1000000</v>
      </c>
      <c r="M726" s="544"/>
    </row>
    <row r="727" spans="1:13" s="477" customFormat="1" x14ac:dyDescent="0.25">
      <c r="A727" s="478">
        <v>719</v>
      </c>
      <c r="B727" s="486">
        <v>51310005310010</v>
      </c>
      <c r="C727" s="487" t="s">
        <v>1959</v>
      </c>
      <c r="D727" s="477">
        <v>11000000</v>
      </c>
      <c r="E727" s="477">
        <v>12000000</v>
      </c>
      <c r="F727" s="477">
        <f t="shared" si="37"/>
        <v>23000000</v>
      </c>
      <c r="G727" s="476">
        <f>SUMIF('Inc base'!C:C,'BR 3'!B727,'Inc base'!G:G)-F727</f>
        <v>0</v>
      </c>
      <c r="H727" s="479">
        <v>44957</v>
      </c>
      <c r="I727" s="477">
        <f t="shared" si="38"/>
        <v>12000000</v>
      </c>
      <c r="K727" s="477">
        <v>5500000</v>
      </c>
      <c r="L727" s="477">
        <f t="shared" si="36"/>
        <v>5500000</v>
      </c>
      <c r="M727" s="544"/>
    </row>
    <row r="728" spans="1:13" s="477" customFormat="1" x14ac:dyDescent="0.25">
      <c r="A728" s="478">
        <v>720</v>
      </c>
      <c r="B728" s="486">
        <v>31612891140044</v>
      </c>
      <c r="C728" s="487" t="s">
        <v>1904</v>
      </c>
      <c r="D728" s="477">
        <v>11000000</v>
      </c>
      <c r="E728" s="477">
        <v>12000000</v>
      </c>
      <c r="F728" s="477">
        <f t="shared" si="37"/>
        <v>23000000</v>
      </c>
      <c r="G728" s="476">
        <f>SUMIF('Inc base'!C:C,'BR 3'!B728,'Inc base'!G:G)-F728</f>
        <v>10300499</v>
      </c>
      <c r="H728" s="479">
        <v>44957</v>
      </c>
      <c r="I728" s="477">
        <f t="shared" si="38"/>
        <v>12000000</v>
      </c>
      <c r="K728" s="477">
        <v>11000000</v>
      </c>
      <c r="L728" s="477">
        <f t="shared" si="36"/>
        <v>699501</v>
      </c>
      <c r="M728" s="544"/>
    </row>
    <row r="729" spans="1:13" s="477" customFormat="1" x14ac:dyDescent="0.25">
      <c r="A729" s="478">
        <v>721</v>
      </c>
      <c r="B729" s="486">
        <v>62402055270016</v>
      </c>
      <c r="C729" s="487" t="s">
        <v>2065</v>
      </c>
      <c r="D729" s="477">
        <v>11000000</v>
      </c>
      <c r="E729" s="477">
        <v>12000000</v>
      </c>
      <c r="F729" s="477">
        <f t="shared" si="37"/>
        <v>23000000</v>
      </c>
      <c r="G729" s="476">
        <f>SUMIF('Inc base'!C:C,'BR 3'!B729,'Inc base'!G:G)-F729</f>
        <v>12000000</v>
      </c>
      <c r="H729" s="479">
        <v>44957</v>
      </c>
      <c r="I729" s="477">
        <f t="shared" si="38"/>
        <v>12000000</v>
      </c>
      <c r="K729" s="477">
        <v>11000000</v>
      </c>
      <c r="L729" s="477">
        <f t="shared" si="36"/>
        <v>-1000000</v>
      </c>
      <c r="M729" s="544"/>
    </row>
    <row r="730" spans="1:13" s="477" customFormat="1" x14ac:dyDescent="0.25">
      <c r="A730" s="478">
        <v>722</v>
      </c>
      <c r="B730" s="486">
        <v>41403941140010</v>
      </c>
      <c r="C730" s="487" t="s">
        <v>2223</v>
      </c>
      <c r="D730" s="477">
        <v>11000000</v>
      </c>
      <c r="E730" s="477">
        <v>12000000</v>
      </c>
      <c r="F730" s="477">
        <f t="shared" si="37"/>
        <v>23000000</v>
      </c>
      <c r="G730" s="476">
        <f>SUMIF('Inc base'!C:C,'BR 3'!B730,'Inc base'!G:G)-F730</f>
        <v>12000000</v>
      </c>
      <c r="H730" s="479">
        <v>44957</v>
      </c>
      <c r="I730" s="477">
        <f t="shared" si="38"/>
        <v>12000000</v>
      </c>
      <c r="K730" s="477">
        <v>11000000</v>
      </c>
      <c r="L730" s="477">
        <f t="shared" si="36"/>
        <v>-1000000</v>
      </c>
      <c r="M730" s="544"/>
    </row>
    <row r="731" spans="1:13" s="477" customFormat="1" x14ac:dyDescent="0.25">
      <c r="A731" s="478">
        <v>723</v>
      </c>
      <c r="B731" s="486">
        <v>40512941140029</v>
      </c>
      <c r="C731" s="487" t="s">
        <v>2324</v>
      </c>
      <c r="D731" s="477">
        <v>11000000</v>
      </c>
      <c r="E731" s="477">
        <v>12000000</v>
      </c>
      <c r="F731" s="477">
        <f t="shared" si="37"/>
        <v>23000000</v>
      </c>
      <c r="G731" s="476">
        <f>SUMIF('Inc base'!C:C,'BR 3'!B731,'Inc base'!G:G)-F731</f>
        <v>11700000</v>
      </c>
      <c r="H731" s="479">
        <v>44957</v>
      </c>
      <c r="I731" s="477">
        <f t="shared" si="38"/>
        <v>12000000</v>
      </c>
      <c r="K731" s="477">
        <v>11000000</v>
      </c>
      <c r="L731" s="477">
        <f t="shared" si="36"/>
        <v>-700000</v>
      </c>
      <c r="M731" s="544"/>
    </row>
    <row r="732" spans="1:13" s="477" customFormat="1" x14ac:dyDescent="0.25">
      <c r="A732" s="478">
        <v>724</v>
      </c>
      <c r="B732" s="486">
        <v>40806851140085</v>
      </c>
      <c r="C732" s="487" t="s">
        <v>1377</v>
      </c>
      <c r="D732" s="477">
        <v>11000000</v>
      </c>
      <c r="E732" s="477">
        <v>12000000</v>
      </c>
      <c r="F732" s="477">
        <f t="shared" si="37"/>
        <v>23000000</v>
      </c>
      <c r="G732" s="476">
        <f>SUMIF('Inc base'!C:C,'BR 3'!B732,'Inc base'!G:G)-F732</f>
        <v>12000000</v>
      </c>
      <c r="H732" s="479">
        <v>44957</v>
      </c>
      <c r="I732" s="477">
        <f t="shared" si="38"/>
        <v>12000000</v>
      </c>
      <c r="M732" s="544"/>
    </row>
    <row r="733" spans="1:13" s="477" customFormat="1" x14ac:dyDescent="0.25">
      <c r="A733" s="478">
        <v>725</v>
      </c>
      <c r="B733" s="486">
        <v>52202005670016</v>
      </c>
      <c r="C733" s="487" t="s">
        <v>1502</v>
      </c>
      <c r="D733" s="477">
        <v>11000000</v>
      </c>
      <c r="E733" s="477">
        <v>12000000</v>
      </c>
      <c r="F733" s="477">
        <f t="shared" si="37"/>
        <v>23000000</v>
      </c>
      <c r="G733" s="476">
        <f>SUMIF('Inc base'!C:C,'BR 3'!B733,'Inc base'!G:G)-F733</f>
        <v>10500000</v>
      </c>
      <c r="H733" s="479">
        <v>44957</v>
      </c>
      <c r="I733" s="477">
        <f t="shared" si="38"/>
        <v>12000000</v>
      </c>
      <c r="K733" s="477">
        <v>11000000</v>
      </c>
      <c r="L733" s="477">
        <f t="shared" ref="L733:L764" si="39">K733-G733</f>
        <v>500000</v>
      </c>
      <c r="M733" s="544"/>
    </row>
    <row r="734" spans="1:13" s="477" customFormat="1" x14ac:dyDescent="0.25">
      <c r="A734" s="478">
        <v>726</v>
      </c>
      <c r="B734" s="486">
        <v>42101791040030</v>
      </c>
      <c r="C734" s="487" t="s">
        <v>1481</v>
      </c>
      <c r="D734" s="477">
        <v>11000000</v>
      </c>
      <c r="E734" s="477">
        <v>12000000</v>
      </c>
      <c r="F734" s="477">
        <f t="shared" si="37"/>
        <v>23000000</v>
      </c>
      <c r="G734" s="476">
        <f>SUMIF('Inc base'!C:C,'BR 3'!B734,'Inc base'!G:G)-F734</f>
        <v>12000900</v>
      </c>
      <c r="H734" s="479">
        <v>44957</v>
      </c>
      <c r="I734" s="477">
        <f t="shared" si="38"/>
        <v>12000000</v>
      </c>
      <c r="K734" s="477">
        <v>11000000</v>
      </c>
      <c r="L734" s="477">
        <f t="shared" si="39"/>
        <v>-1000900</v>
      </c>
      <c r="M734" s="544"/>
    </row>
    <row r="735" spans="1:13" s="477" customFormat="1" x14ac:dyDescent="0.25">
      <c r="A735" s="478">
        <v>727</v>
      </c>
      <c r="B735" s="486">
        <v>31906985260081</v>
      </c>
      <c r="C735" s="487" t="s">
        <v>2066</v>
      </c>
      <c r="D735" s="477">
        <v>11000000</v>
      </c>
      <c r="E735" s="477">
        <v>12000000</v>
      </c>
      <c r="F735" s="477">
        <f t="shared" si="37"/>
        <v>23000000</v>
      </c>
      <c r="G735" s="476">
        <f>SUMIF('Inc base'!C:C,'BR 3'!B735,'Inc base'!G:G)-F735</f>
        <v>6000000</v>
      </c>
      <c r="H735" s="479">
        <v>44957</v>
      </c>
      <c r="I735" s="477">
        <f t="shared" si="38"/>
        <v>12000000</v>
      </c>
      <c r="K735" s="477">
        <v>5500000</v>
      </c>
      <c r="L735" s="477">
        <f t="shared" si="39"/>
        <v>-500000</v>
      </c>
      <c r="M735" s="544"/>
    </row>
    <row r="736" spans="1:13" s="477" customFormat="1" x14ac:dyDescent="0.25">
      <c r="A736" s="478">
        <v>728</v>
      </c>
      <c r="B736" s="486">
        <v>61410045300033</v>
      </c>
      <c r="C736" s="487" t="s">
        <v>2188</v>
      </c>
      <c r="D736" s="477">
        <v>11000000</v>
      </c>
      <c r="E736" s="477">
        <v>12000000</v>
      </c>
      <c r="F736" s="477">
        <f t="shared" si="37"/>
        <v>23000000</v>
      </c>
      <c r="G736" s="476">
        <f>SUMIF('Inc base'!C:C,'BR 3'!B736,'Inc base'!G:G)-F736</f>
        <v>-15802</v>
      </c>
      <c r="H736" s="479">
        <v>44957</v>
      </c>
      <c r="I736" s="477">
        <f t="shared" si="38"/>
        <v>12000000</v>
      </c>
      <c r="K736" s="477">
        <v>11000000</v>
      </c>
      <c r="L736" s="477">
        <f t="shared" si="39"/>
        <v>11015802</v>
      </c>
      <c r="M736" s="544"/>
    </row>
    <row r="737" spans="1:13" s="477" customFormat="1" x14ac:dyDescent="0.25">
      <c r="A737" s="478">
        <v>729</v>
      </c>
      <c r="B737" s="486">
        <v>60703045350023</v>
      </c>
      <c r="C737" s="487" t="s">
        <v>1714</v>
      </c>
      <c r="D737" s="477">
        <v>11000000</v>
      </c>
      <c r="E737" s="477">
        <v>12000000</v>
      </c>
      <c r="F737" s="477">
        <f t="shared" si="37"/>
        <v>23000000</v>
      </c>
      <c r="G737" s="476">
        <f>SUMIF('Inc base'!C:C,'BR 3'!B737,'Inc base'!G:G)-F737</f>
        <v>9000000</v>
      </c>
      <c r="H737" s="479">
        <v>44957</v>
      </c>
      <c r="I737" s="477">
        <f t="shared" si="38"/>
        <v>12000000</v>
      </c>
      <c r="K737" s="477">
        <v>11000000</v>
      </c>
      <c r="L737" s="477">
        <f t="shared" si="39"/>
        <v>2000000</v>
      </c>
      <c r="M737" s="544"/>
    </row>
    <row r="738" spans="1:13" s="477" customFormat="1" x14ac:dyDescent="0.25">
      <c r="A738" s="478">
        <v>730</v>
      </c>
      <c r="B738" s="486">
        <v>40902975300016</v>
      </c>
      <c r="C738" s="487" t="s">
        <v>1575</v>
      </c>
      <c r="D738" s="477">
        <v>11000000</v>
      </c>
      <c r="E738" s="477">
        <v>12000000</v>
      </c>
      <c r="F738" s="477">
        <f t="shared" si="37"/>
        <v>23000000</v>
      </c>
      <c r="G738" s="476">
        <f>SUMIF('Inc base'!C:C,'BR 3'!B738,'Inc base'!G:G)-F738</f>
        <v>8800000</v>
      </c>
      <c r="H738" s="479">
        <v>44957</v>
      </c>
      <c r="I738" s="477">
        <f t="shared" si="38"/>
        <v>12000000</v>
      </c>
      <c r="K738" s="477">
        <v>11000000</v>
      </c>
      <c r="L738" s="477">
        <f t="shared" si="39"/>
        <v>2200000</v>
      </c>
      <c r="M738" s="544"/>
    </row>
    <row r="739" spans="1:13" s="477" customFormat="1" x14ac:dyDescent="0.25">
      <c r="A739" s="478">
        <v>731</v>
      </c>
      <c r="B739" s="486">
        <v>52706015300025</v>
      </c>
      <c r="C739" s="487" t="s">
        <v>2070</v>
      </c>
      <c r="D739" s="477">
        <v>11000000</v>
      </c>
      <c r="E739" s="477">
        <v>12000000</v>
      </c>
      <c r="F739" s="477">
        <f t="shared" si="37"/>
        <v>23000000</v>
      </c>
      <c r="G739" s="476">
        <f>SUMIF('Inc base'!C:C,'BR 3'!B739,'Inc base'!G:G)-F739</f>
        <v>6000000</v>
      </c>
      <c r="H739" s="479">
        <v>44957</v>
      </c>
      <c r="I739" s="477">
        <f t="shared" si="38"/>
        <v>12000000</v>
      </c>
      <c r="K739" s="477">
        <v>9000000</v>
      </c>
      <c r="L739" s="477">
        <f t="shared" si="39"/>
        <v>3000000</v>
      </c>
      <c r="M739" s="544"/>
    </row>
    <row r="740" spans="1:13" s="477" customFormat="1" x14ac:dyDescent="0.25">
      <c r="A740" s="478">
        <v>732</v>
      </c>
      <c r="B740" s="486">
        <v>62107025300026</v>
      </c>
      <c r="C740" s="487" t="s">
        <v>1516</v>
      </c>
      <c r="D740" s="477">
        <v>11000000</v>
      </c>
      <c r="E740" s="477">
        <v>12000000</v>
      </c>
      <c r="F740" s="477">
        <f t="shared" si="37"/>
        <v>23000000</v>
      </c>
      <c r="G740" s="476">
        <f>SUMIF('Inc base'!C:C,'BR 3'!B740,'Inc base'!G:G)-F740</f>
        <v>12000000</v>
      </c>
      <c r="H740" s="479">
        <v>44957</v>
      </c>
      <c r="I740" s="477">
        <f t="shared" si="38"/>
        <v>12000000</v>
      </c>
      <c r="K740" s="477">
        <v>11000000</v>
      </c>
      <c r="L740" s="477">
        <f t="shared" si="39"/>
        <v>-1000000</v>
      </c>
      <c r="M740" s="544"/>
    </row>
    <row r="741" spans="1:13" s="477" customFormat="1" x14ac:dyDescent="0.25">
      <c r="A741" s="478">
        <v>733</v>
      </c>
      <c r="B741" s="486">
        <v>62702005300016</v>
      </c>
      <c r="C741" s="487" t="s">
        <v>1659</v>
      </c>
      <c r="D741" s="477">
        <v>11000000</v>
      </c>
      <c r="E741" s="477">
        <v>12000000</v>
      </c>
      <c r="F741" s="477">
        <f t="shared" si="37"/>
        <v>23000000</v>
      </c>
      <c r="G741" s="476">
        <f>SUMIF('Inc base'!C:C,'BR 3'!B741,'Inc base'!G:G)-F741</f>
        <v>9100000</v>
      </c>
      <c r="H741" s="479">
        <v>44957</v>
      </c>
      <c r="I741" s="477">
        <f t="shared" si="38"/>
        <v>12000000</v>
      </c>
      <c r="K741" s="477">
        <v>11000000</v>
      </c>
      <c r="L741" s="477">
        <f t="shared" si="39"/>
        <v>1900000</v>
      </c>
      <c r="M741" s="544"/>
    </row>
    <row r="742" spans="1:13" s="477" customFormat="1" x14ac:dyDescent="0.25">
      <c r="A742" s="478">
        <v>734</v>
      </c>
      <c r="B742" s="486">
        <v>42412771140016</v>
      </c>
      <c r="C742" s="487" t="s">
        <v>1537</v>
      </c>
      <c r="D742" s="477">
        <v>11000000</v>
      </c>
      <c r="E742" s="477">
        <v>12000000</v>
      </c>
      <c r="F742" s="477">
        <f t="shared" si="37"/>
        <v>23000000</v>
      </c>
      <c r="G742" s="476">
        <f>SUMIF('Inc base'!C:C,'BR 3'!B742,'Inc base'!G:G)-F742</f>
        <v>12000000</v>
      </c>
      <c r="H742" s="479">
        <v>44957</v>
      </c>
      <c r="I742" s="477">
        <f t="shared" si="38"/>
        <v>12000000</v>
      </c>
      <c r="K742" s="477">
        <v>11000000</v>
      </c>
      <c r="L742" s="477">
        <f t="shared" si="39"/>
        <v>-1000000</v>
      </c>
      <c r="M742" s="544"/>
    </row>
    <row r="743" spans="1:13" s="477" customFormat="1" x14ac:dyDescent="0.25">
      <c r="A743" s="478">
        <v>735</v>
      </c>
      <c r="B743" s="486">
        <v>42810911050034</v>
      </c>
      <c r="C743" s="487" t="s">
        <v>2189</v>
      </c>
      <c r="D743" s="477">
        <v>11000000</v>
      </c>
      <c r="E743" s="477">
        <v>12000000</v>
      </c>
      <c r="F743" s="477">
        <f t="shared" si="37"/>
        <v>23000000</v>
      </c>
      <c r="G743" s="476">
        <f>SUMIF('Inc base'!C:C,'BR 3'!B743,'Inc base'!G:G)-F743</f>
        <v>9420600</v>
      </c>
      <c r="H743" s="479">
        <v>44957</v>
      </c>
      <c r="I743" s="477">
        <f t="shared" si="38"/>
        <v>12000000</v>
      </c>
      <c r="K743" s="477">
        <v>9000000</v>
      </c>
      <c r="L743" s="477">
        <f t="shared" si="39"/>
        <v>-420600</v>
      </c>
      <c r="M743" s="544"/>
    </row>
    <row r="744" spans="1:13" s="477" customFormat="1" x14ac:dyDescent="0.25">
      <c r="A744" s="478">
        <v>736</v>
      </c>
      <c r="B744" s="486">
        <v>60903005380011</v>
      </c>
      <c r="C744" s="487" t="s">
        <v>1428</v>
      </c>
      <c r="D744" s="477">
        <v>11000000</v>
      </c>
      <c r="E744" s="477">
        <v>12000000</v>
      </c>
      <c r="F744" s="477">
        <f t="shared" si="37"/>
        <v>23000000</v>
      </c>
      <c r="G744" s="476">
        <f>SUMIF('Inc base'!C:C,'BR 3'!B744,'Inc base'!G:G)-F744</f>
        <v>6000000</v>
      </c>
      <c r="H744" s="479">
        <v>44957</v>
      </c>
      <c r="I744" s="477">
        <f t="shared" si="38"/>
        <v>12000000</v>
      </c>
      <c r="K744" s="477">
        <v>11000000</v>
      </c>
      <c r="L744" s="477">
        <f t="shared" si="39"/>
        <v>5000000</v>
      </c>
      <c r="M744" s="544"/>
    </row>
    <row r="745" spans="1:13" s="477" customFormat="1" x14ac:dyDescent="0.25">
      <c r="A745" s="478">
        <v>737</v>
      </c>
      <c r="B745" s="486">
        <v>40804901140061</v>
      </c>
      <c r="C745" s="487" t="s">
        <v>2133</v>
      </c>
      <c r="D745" s="477">
        <v>11000000</v>
      </c>
      <c r="E745" s="477">
        <v>12000000</v>
      </c>
      <c r="F745" s="477">
        <f t="shared" si="37"/>
        <v>23000000</v>
      </c>
      <c r="G745" s="476">
        <f>SUMIF('Inc base'!C:C,'BR 3'!B745,'Inc base'!G:G)-F745</f>
        <v>13300000</v>
      </c>
      <c r="H745" s="479">
        <v>44957</v>
      </c>
      <c r="I745" s="477">
        <f t="shared" si="38"/>
        <v>12000000</v>
      </c>
      <c r="K745" s="477">
        <v>11000000</v>
      </c>
      <c r="L745" s="477">
        <f t="shared" si="39"/>
        <v>-2300000</v>
      </c>
      <c r="M745" s="544"/>
    </row>
    <row r="746" spans="1:13" s="477" customFormat="1" x14ac:dyDescent="0.25">
      <c r="A746" s="478">
        <v>738</v>
      </c>
      <c r="B746" s="486">
        <v>51208025310104</v>
      </c>
      <c r="C746" s="487" t="s">
        <v>2094</v>
      </c>
      <c r="D746" s="477">
        <v>11000000</v>
      </c>
      <c r="E746" s="477">
        <v>0</v>
      </c>
      <c r="F746" s="477">
        <f t="shared" si="37"/>
        <v>11000000</v>
      </c>
      <c r="G746" s="476">
        <f>SUMIF('Inc base'!C:C,'BR 3'!B746,'Inc base'!G:G)-F746</f>
        <v>500000</v>
      </c>
      <c r="H746" s="479">
        <v>44957</v>
      </c>
      <c r="I746" s="477">
        <f t="shared" si="38"/>
        <v>0</v>
      </c>
      <c r="K746" s="477">
        <v>5500000</v>
      </c>
      <c r="L746" s="477">
        <f t="shared" si="39"/>
        <v>5000000</v>
      </c>
      <c r="M746" s="544"/>
    </row>
    <row r="747" spans="1:13" s="477" customFormat="1" x14ac:dyDescent="0.25">
      <c r="A747" s="478">
        <v>739</v>
      </c>
      <c r="B747" s="486">
        <v>30705955300012</v>
      </c>
      <c r="C747" s="487" t="s">
        <v>3955</v>
      </c>
      <c r="D747" s="477">
        <v>11000000</v>
      </c>
      <c r="E747" s="477">
        <v>0</v>
      </c>
      <c r="F747" s="477">
        <f t="shared" si="37"/>
        <v>11000000</v>
      </c>
      <c r="G747" s="476">
        <f>SUMIF('Inc base'!C:C,'BR 3'!B747,'Inc base'!G:G)-F747</f>
        <v>-11000000</v>
      </c>
      <c r="H747" s="479">
        <v>44957</v>
      </c>
      <c r="I747" s="477">
        <f t="shared" si="38"/>
        <v>0</v>
      </c>
      <c r="K747" s="477">
        <v>0</v>
      </c>
      <c r="L747" s="477">
        <f t="shared" si="39"/>
        <v>11000000</v>
      </c>
      <c r="M747" s="544"/>
    </row>
    <row r="748" spans="1:13" s="477" customFormat="1" x14ac:dyDescent="0.25">
      <c r="A748" s="478">
        <v>740</v>
      </c>
      <c r="B748" s="486">
        <v>41512821140010</v>
      </c>
      <c r="C748" s="487" t="s">
        <v>2086</v>
      </c>
      <c r="D748" s="477">
        <v>11000000</v>
      </c>
      <c r="E748" s="477">
        <v>12000000</v>
      </c>
      <c r="F748" s="477">
        <f t="shared" si="37"/>
        <v>23000000</v>
      </c>
      <c r="G748" s="476">
        <f>SUMIF('Inc base'!C:C,'BR 3'!B748,'Inc base'!G:G)-F748</f>
        <v>7900000</v>
      </c>
      <c r="H748" s="479">
        <v>44957</v>
      </c>
      <c r="I748" s="477">
        <f t="shared" si="38"/>
        <v>12000000</v>
      </c>
      <c r="K748" s="477">
        <v>11000000</v>
      </c>
      <c r="L748" s="477">
        <f t="shared" si="39"/>
        <v>3100000</v>
      </c>
      <c r="M748" s="544"/>
    </row>
    <row r="749" spans="1:13" s="477" customFormat="1" x14ac:dyDescent="0.25">
      <c r="A749" s="478">
        <v>741</v>
      </c>
      <c r="B749" s="486">
        <v>60808045300024</v>
      </c>
      <c r="C749" s="487" t="s">
        <v>1414</v>
      </c>
      <c r="D749" s="477">
        <v>11000000</v>
      </c>
      <c r="E749" s="477">
        <v>12000000</v>
      </c>
      <c r="F749" s="477">
        <f t="shared" si="37"/>
        <v>23000000</v>
      </c>
      <c r="G749" s="476">
        <f>SUMIF('Inc base'!C:C,'BR 3'!B749,'Inc base'!G:G)-F749</f>
        <v>6000000</v>
      </c>
      <c r="H749" s="479">
        <v>44957</v>
      </c>
      <c r="I749" s="477">
        <f t="shared" si="38"/>
        <v>12000000</v>
      </c>
      <c r="K749" s="477">
        <v>11000000</v>
      </c>
      <c r="L749" s="477">
        <f t="shared" si="39"/>
        <v>5000000</v>
      </c>
      <c r="M749" s="544"/>
    </row>
    <row r="750" spans="1:13" s="477" customFormat="1" x14ac:dyDescent="0.25">
      <c r="A750" s="478">
        <v>742</v>
      </c>
      <c r="B750" s="486">
        <v>40307921010043</v>
      </c>
      <c r="C750" s="487" t="s">
        <v>3956</v>
      </c>
      <c r="D750" s="477">
        <v>11000000</v>
      </c>
      <c r="E750" s="477">
        <v>0</v>
      </c>
      <c r="F750" s="477">
        <f t="shared" si="37"/>
        <v>11000000</v>
      </c>
      <c r="G750" s="476">
        <f>SUMIF('Inc base'!C:C,'BR 3'!B750,'Inc base'!G:G)-F750</f>
        <v>-11000000</v>
      </c>
      <c r="H750" s="479">
        <v>44957</v>
      </c>
      <c r="I750" s="477">
        <f t="shared" si="38"/>
        <v>0</v>
      </c>
      <c r="K750" s="477">
        <v>0</v>
      </c>
      <c r="L750" s="477">
        <f t="shared" si="39"/>
        <v>11000000</v>
      </c>
      <c r="M750" s="544"/>
    </row>
    <row r="751" spans="1:13" s="477" customFormat="1" x14ac:dyDescent="0.25">
      <c r="A751" s="478">
        <v>743</v>
      </c>
      <c r="B751" s="486">
        <v>42002951000083</v>
      </c>
      <c r="C751" s="487" t="s">
        <v>2007</v>
      </c>
      <c r="D751" s="477">
        <v>11000000</v>
      </c>
      <c r="E751" s="477">
        <v>12000000</v>
      </c>
      <c r="F751" s="477">
        <f t="shared" si="37"/>
        <v>23000000</v>
      </c>
      <c r="G751" s="476">
        <f>SUMIF('Inc base'!C:C,'BR 3'!B751,'Inc base'!G:G)-F751</f>
        <v>10000000</v>
      </c>
      <c r="H751" s="479">
        <v>44957</v>
      </c>
      <c r="I751" s="477">
        <f t="shared" si="38"/>
        <v>12000000</v>
      </c>
      <c r="K751" s="477">
        <v>11000000</v>
      </c>
      <c r="L751" s="477">
        <f t="shared" si="39"/>
        <v>1000000</v>
      </c>
      <c r="M751" s="544"/>
    </row>
    <row r="752" spans="1:13" s="477" customFormat="1" x14ac:dyDescent="0.25">
      <c r="A752" s="478">
        <v>744</v>
      </c>
      <c r="B752" s="486">
        <v>30408985300019</v>
      </c>
      <c r="C752" s="487" t="s">
        <v>3957</v>
      </c>
      <c r="D752" s="477">
        <v>11000000</v>
      </c>
      <c r="E752" s="477">
        <v>0</v>
      </c>
      <c r="F752" s="477">
        <f t="shared" si="37"/>
        <v>11000000</v>
      </c>
      <c r="G752" s="476">
        <f>SUMIF('Inc base'!C:C,'BR 3'!B752,'Inc base'!G:G)-F752</f>
        <v>-11000000</v>
      </c>
      <c r="H752" s="479">
        <v>44957</v>
      </c>
      <c r="I752" s="477">
        <f t="shared" si="38"/>
        <v>0</v>
      </c>
      <c r="K752" s="477">
        <v>0</v>
      </c>
      <c r="L752" s="477">
        <f t="shared" si="39"/>
        <v>11000000</v>
      </c>
      <c r="M752" s="544"/>
    </row>
    <row r="753" spans="1:13" s="477" customFormat="1" x14ac:dyDescent="0.25">
      <c r="A753" s="478">
        <v>745</v>
      </c>
      <c r="B753" s="486">
        <v>42703801140086</v>
      </c>
      <c r="C753" s="487" t="s">
        <v>1518</v>
      </c>
      <c r="D753" s="477">
        <v>11000000</v>
      </c>
      <c r="E753" s="477">
        <v>12000000</v>
      </c>
      <c r="F753" s="477">
        <f t="shared" si="37"/>
        <v>23000000</v>
      </c>
      <c r="G753" s="476">
        <f>SUMIF('Inc base'!C:C,'BR 3'!B753,'Inc base'!G:G)-F753</f>
        <v>6028000</v>
      </c>
      <c r="H753" s="479">
        <v>44957</v>
      </c>
      <c r="I753" s="477">
        <f t="shared" si="38"/>
        <v>12000000</v>
      </c>
      <c r="K753" s="477">
        <v>11000000</v>
      </c>
      <c r="L753" s="477">
        <f t="shared" si="39"/>
        <v>4972000</v>
      </c>
      <c r="M753" s="544"/>
    </row>
    <row r="754" spans="1:13" s="477" customFormat="1" x14ac:dyDescent="0.25">
      <c r="A754" s="478">
        <v>746</v>
      </c>
      <c r="B754" s="486">
        <v>31303871140043</v>
      </c>
      <c r="C754" s="487" t="s">
        <v>2256</v>
      </c>
      <c r="D754" s="477">
        <v>11000000</v>
      </c>
      <c r="E754" s="477">
        <v>12000000</v>
      </c>
      <c r="F754" s="477">
        <f t="shared" si="37"/>
        <v>23000000</v>
      </c>
      <c r="G754" s="476">
        <f>SUMIF('Inc base'!C:C,'BR 3'!B754,'Inc base'!G:G)-F754</f>
        <v>12000000</v>
      </c>
      <c r="H754" s="479">
        <v>44957</v>
      </c>
      <c r="I754" s="477">
        <f t="shared" si="38"/>
        <v>12000000</v>
      </c>
      <c r="K754" s="477">
        <v>5500000</v>
      </c>
      <c r="L754" s="477">
        <f t="shared" si="39"/>
        <v>-6500000</v>
      </c>
      <c r="M754" s="544"/>
    </row>
    <row r="755" spans="1:13" s="477" customFormat="1" x14ac:dyDescent="0.25">
      <c r="A755" s="478">
        <v>747</v>
      </c>
      <c r="B755" s="486">
        <v>41009891140049</v>
      </c>
      <c r="C755" s="487" t="s">
        <v>2257</v>
      </c>
      <c r="D755" s="477">
        <v>11000000</v>
      </c>
      <c r="E755" s="477">
        <v>12000000</v>
      </c>
      <c r="F755" s="477">
        <f t="shared" si="37"/>
        <v>23000000</v>
      </c>
      <c r="G755" s="476">
        <f>SUMIF('Inc base'!C:C,'BR 3'!B755,'Inc base'!G:G)-F755</f>
        <v>11000000</v>
      </c>
      <c r="H755" s="479">
        <v>44957</v>
      </c>
      <c r="I755" s="477">
        <f t="shared" si="38"/>
        <v>12000000</v>
      </c>
      <c r="K755" s="477">
        <v>8500000</v>
      </c>
      <c r="L755" s="477">
        <f t="shared" si="39"/>
        <v>-2500000</v>
      </c>
      <c r="M755" s="544"/>
    </row>
    <row r="756" spans="1:13" s="477" customFormat="1" x14ac:dyDescent="0.25">
      <c r="A756" s="478">
        <v>748</v>
      </c>
      <c r="B756" s="486">
        <v>32808995980018</v>
      </c>
      <c r="C756" s="487" t="s">
        <v>1763</v>
      </c>
      <c r="D756" s="477">
        <v>15000000</v>
      </c>
      <c r="E756" s="477">
        <v>15000000</v>
      </c>
      <c r="F756" s="477">
        <f t="shared" si="37"/>
        <v>30000000</v>
      </c>
      <c r="G756" s="476">
        <f>SUMIF('Inc base'!C:C,'BR 3'!B756,'Inc base'!G:G)-F756</f>
        <v>0</v>
      </c>
      <c r="H756" s="479">
        <v>44957</v>
      </c>
      <c r="I756" s="477">
        <f t="shared" si="38"/>
        <v>15000000</v>
      </c>
      <c r="K756" s="477">
        <v>7500000</v>
      </c>
      <c r="L756" s="477">
        <f t="shared" si="39"/>
        <v>7500000</v>
      </c>
      <c r="M756" s="544"/>
    </row>
    <row r="757" spans="1:13" s="477" customFormat="1" x14ac:dyDescent="0.25">
      <c r="A757" s="478">
        <v>749</v>
      </c>
      <c r="B757" s="486">
        <v>43105851140123</v>
      </c>
      <c r="C757" s="487" t="s">
        <v>2154</v>
      </c>
      <c r="D757" s="477">
        <v>11000000</v>
      </c>
      <c r="E757" s="477">
        <v>12000000</v>
      </c>
      <c r="F757" s="477">
        <f t="shared" si="37"/>
        <v>23000000</v>
      </c>
      <c r="G757" s="476">
        <f>SUMIF('Inc base'!C:C,'BR 3'!B757,'Inc base'!G:G)-F757</f>
        <v>10000000</v>
      </c>
      <c r="H757" s="479">
        <v>44963</v>
      </c>
      <c r="I757" s="477">
        <f t="shared" si="38"/>
        <v>12000000</v>
      </c>
      <c r="K757" s="477">
        <v>11000000</v>
      </c>
      <c r="L757" s="477">
        <f t="shared" si="39"/>
        <v>1000000</v>
      </c>
      <c r="M757" s="544"/>
    </row>
    <row r="758" spans="1:13" s="477" customFormat="1" x14ac:dyDescent="0.25">
      <c r="A758" s="478">
        <v>750</v>
      </c>
      <c r="B758" s="486">
        <v>60203035320037</v>
      </c>
      <c r="C758" s="487" t="s">
        <v>3958</v>
      </c>
      <c r="D758" s="477">
        <v>11000000</v>
      </c>
      <c r="E758" s="477">
        <v>0</v>
      </c>
      <c r="F758" s="477">
        <f t="shared" si="37"/>
        <v>11000000</v>
      </c>
      <c r="G758" s="476">
        <f>SUMIF('Inc base'!C:C,'BR 3'!B758,'Inc base'!G:G)-F758</f>
        <v>-11000000</v>
      </c>
      <c r="H758" s="479">
        <v>44963</v>
      </c>
      <c r="I758" s="477">
        <f t="shared" si="38"/>
        <v>0</v>
      </c>
      <c r="K758" s="477">
        <v>0</v>
      </c>
      <c r="L758" s="477">
        <f t="shared" si="39"/>
        <v>11000000</v>
      </c>
      <c r="M758" s="544"/>
    </row>
    <row r="759" spans="1:13" s="477" customFormat="1" x14ac:dyDescent="0.25">
      <c r="A759" s="478">
        <v>751</v>
      </c>
      <c r="B759" s="486">
        <v>52205045320060</v>
      </c>
      <c r="C759" s="487" t="s">
        <v>1463</v>
      </c>
      <c r="D759" s="477">
        <v>11000000</v>
      </c>
      <c r="E759" s="477">
        <v>0</v>
      </c>
      <c r="F759" s="477">
        <f t="shared" si="37"/>
        <v>11000000</v>
      </c>
      <c r="G759" s="476">
        <f>SUMIF('Inc base'!C:C,'BR 3'!B759,'Inc base'!G:G)-F759</f>
        <v>0</v>
      </c>
      <c r="H759" s="479">
        <v>44963</v>
      </c>
      <c r="I759" s="477">
        <f t="shared" si="38"/>
        <v>0</v>
      </c>
      <c r="K759" s="477">
        <v>11000000</v>
      </c>
      <c r="L759" s="477">
        <f t="shared" si="39"/>
        <v>11000000</v>
      </c>
      <c r="M759" s="544"/>
    </row>
    <row r="760" spans="1:13" s="477" customFormat="1" x14ac:dyDescent="0.25">
      <c r="A760" s="478">
        <v>752</v>
      </c>
      <c r="B760" s="486">
        <v>42003831070066</v>
      </c>
      <c r="C760" s="487" t="s">
        <v>3959</v>
      </c>
      <c r="D760" s="477">
        <v>11000000</v>
      </c>
      <c r="E760" s="477">
        <v>0</v>
      </c>
      <c r="F760" s="477">
        <f t="shared" si="37"/>
        <v>11000000</v>
      </c>
      <c r="G760" s="476">
        <f>SUMIF('Inc base'!C:C,'BR 3'!B760,'Inc base'!G:G)-F760</f>
        <v>-11000000</v>
      </c>
      <c r="H760" s="479">
        <v>44963</v>
      </c>
      <c r="I760" s="477">
        <f t="shared" si="38"/>
        <v>0</v>
      </c>
      <c r="K760" s="477">
        <v>0</v>
      </c>
      <c r="L760" s="477">
        <f t="shared" si="39"/>
        <v>11000000</v>
      </c>
      <c r="M760" s="544"/>
    </row>
    <row r="761" spans="1:13" s="477" customFormat="1" x14ac:dyDescent="0.25">
      <c r="A761" s="478">
        <v>753</v>
      </c>
      <c r="B761" s="486">
        <v>60909015300010</v>
      </c>
      <c r="C761" s="487" t="s">
        <v>2234</v>
      </c>
      <c r="D761" s="477">
        <v>11000000</v>
      </c>
      <c r="E761" s="477">
        <v>12000000</v>
      </c>
      <c r="F761" s="477">
        <f t="shared" si="37"/>
        <v>23000000</v>
      </c>
      <c r="G761" s="476">
        <f>SUMIF('Inc base'!C:C,'BR 3'!B761,'Inc base'!G:G)-F761</f>
        <v>9000000</v>
      </c>
      <c r="H761" s="479">
        <v>44963</v>
      </c>
      <c r="I761" s="477">
        <f t="shared" si="38"/>
        <v>12000000</v>
      </c>
      <c r="K761" s="477">
        <v>11000000</v>
      </c>
      <c r="L761" s="477">
        <f t="shared" si="39"/>
        <v>2000000</v>
      </c>
      <c r="M761" s="544"/>
    </row>
    <row r="762" spans="1:13" s="477" customFormat="1" x14ac:dyDescent="0.25">
      <c r="A762" s="478">
        <v>754</v>
      </c>
      <c r="B762" s="486">
        <v>32805941010014</v>
      </c>
      <c r="C762" s="487" t="s">
        <v>3960</v>
      </c>
      <c r="D762" s="477">
        <v>11000000</v>
      </c>
      <c r="E762" s="477">
        <v>0</v>
      </c>
      <c r="F762" s="477">
        <f t="shared" si="37"/>
        <v>11000000</v>
      </c>
      <c r="G762" s="476">
        <f>SUMIF('Inc base'!C:C,'BR 3'!B762,'Inc base'!G:G)-F762</f>
        <v>-11000000</v>
      </c>
      <c r="H762" s="479">
        <v>44963</v>
      </c>
      <c r="I762" s="477">
        <f t="shared" si="38"/>
        <v>0</v>
      </c>
      <c r="K762" s="477">
        <v>0</v>
      </c>
      <c r="L762" s="477">
        <f t="shared" si="39"/>
        <v>11000000</v>
      </c>
      <c r="M762" s="544"/>
    </row>
    <row r="763" spans="1:13" s="477" customFormat="1" x14ac:dyDescent="0.25">
      <c r="A763" s="478">
        <v>755</v>
      </c>
      <c r="B763" s="486">
        <v>42702861140047</v>
      </c>
      <c r="C763" s="487" t="s">
        <v>2167</v>
      </c>
      <c r="D763" s="477">
        <v>11000000</v>
      </c>
      <c r="E763" s="477">
        <v>12000000</v>
      </c>
      <c r="F763" s="477">
        <f t="shared" si="37"/>
        <v>23000000</v>
      </c>
      <c r="G763" s="476">
        <f>SUMIF('Inc base'!C:C,'BR 3'!B763,'Inc base'!G:G)-F763</f>
        <v>8800000</v>
      </c>
      <c r="H763" s="479">
        <v>44963</v>
      </c>
      <c r="I763" s="477">
        <f t="shared" si="38"/>
        <v>12000000</v>
      </c>
      <c r="K763" s="477">
        <v>11000000</v>
      </c>
      <c r="L763" s="477">
        <f t="shared" si="39"/>
        <v>2200000</v>
      </c>
      <c r="M763" s="544"/>
    </row>
    <row r="764" spans="1:13" s="477" customFormat="1" x14ac:dyDescent="0.25">
      <c r="A764" s="478">
        <v>756</v>
      </c>
      <c r="B764" s="486">
        <v>50607025360044</v>
      </c>
      <c r="C764" s="487" t="s">
        <v>2260</v>
      </c>
      <c r="D764" s="477">
        <v>11000000</v>
      </c>
      <c r="E764" s="477">
        <v>12000000</v>
      </c>
      <c r="F764" s="477">
        <f t="shared" si="37"/>
        <v>23000000</v>
      </c>
      <c r="G764" s="476">
        <f>SUMIF('Inc base'!C:C,'BR 3'!B764,'Inc base'!G:G)-F764</f>
        <v>4660000</v>
      </c>
      <c r="H764" s="479">
        <v>44963</v>
      </c>
      <c r="I764" s="477">
        <f t="shared" si="38"/>
        <v>12000000</v>
      </c>
      <c r="K764" s="477">
        <v>4500000</v>
      </c>
      <c r="L764" s="477">
        <f t="shared" si="39"/>
        <v>-160000</v>
      </c>
      <c r="M764" s="544"/>
    </row>
    <row r="765" spans="1:13" s="477" customFormat="1" x14ac:dyDescent="0.25">
      <c r="A765" s="478">
        <v>757</v>
      </c>
      <c r="B765" s="486">
        <v>41606961010020</v>
      </c>
      <c r="C765" s="487" t="s">
        <v>1643</v>
      </c>
      <c r="D765" s="477">
        <v>11000000</v>
      </c>
      <c r="E765" s="477">
        <v>12000000</v>
      </c>
      <c r="F765" s="477">
        <f t="shared" si="37"/>
        <v>23000000</v>
      </c>
      <c r="G765" s="476">
        <f>SUMIF('Inc base'!C:C,'BR 3'!B765,'Inc base'!G:G)-F765</f>
        <v>8971000</v>
      </c>
      <c r="H765" s="479">
        <v>44963</v>
      </c>
      <c r="I765" s="477">
        <f t="shared" si="38"/>
        <v>12000000</v>
      </c>
      <c r="K765" s="477">
        <v>11000000</v>
      </c>
      <c r="L765" s="477">
        <f t="shared" ref="L765:L796" si="40">K765-G765</f>
        <v>2029000</v>
      </c>
      <c r="M765" s="544"/>
    </row>
    <row r="766" spans="1:13" s="477" customFormat="1" x14ac:dyDescent="0.25">
      <c r="A766" s="478">
        <v>758</v>
      </c>
      <c r="B766" s="486">
        <v>42807931140012</v>
      </c>
      <c r="C766" s="487" t="s">
        <v>2325</v>
      </c>
      <c r="D766" s="477">
        <v>11000000</v>
      </c>
      <c r="E766" s="477">
        <v>12000000</v>
      </c>
      <c r="F766" s="477">
        <f t="shared" si="37"/>
        <v>23000000</v>
      </c>
      <c r="G766" s="476">
        <f>SUMIF('Inc base'!C:C,'BR 3'!B766,'Inc base'!G:G)-F766</f>
        <v>11504448</v>
      </c>
      <c r="H766" s="479">
        <v>44963</v>
      </c>
      <c r="I766" s="477">
        <f t="shared" si="38"/>
        <v>12000000</v>
      </c>
      <c r="K766" s="477">
        <v>11000000</v>
      </c>
      <c r="L766" s="477">
        <f t="shared" si="40"/>
        <v>-504448</v>
      </c>
      <c r="M766" s="544"/>
    </row>
    <row r="767" spans="1:13" s="477" customFormat="1" x14ac:dyDescent="0.25">
      <c r="A767" s="478">
        <v>759</v>
      </c>
      <c r="B767" s="486">
        <v>42311931060057</v>
      </c>
      <c r="C767" s="487" t="s">
        <v>1661</v>
      </c>
      <c r="D767" s="477">
        <v>11000000</v>
      </c>
      <c r="E767" s="477">
        <v>12000000</v>
      </c>
      <c r="F767" s="477">
        <f t="shared" si="37"/>
        <v>23000000</v>
      </c>
      <c r="G767" s="476">
        <f>SUMIF('Inc base'!C:C,'BR 3'!B767,'Inc base'!G:G)-F767</f>
        <v>12000000</v>
      </c>
      <c r="H767" s="479">
        <v>44963</v>
      </c>
      <c r="I767" s="477">
        <f t="shared" si="38"/>
        <v>12000000</v>
      </c>
      <c r="K767" s="477">
        <v>11000000</v>
      </c>
      <c r="L767" s="477">
        <f t="shared" si="40"/>
        <v>-1000000</v>
      </c>
      <c r="M767" s="544"/>
    </row>
    <row r="768" spans="1:13" s="477" customFormat="1" x14ac:dyDescent="0.25">
      <c r="A768" s="478">
        <v>760</v>
      </c>
      <c r="B768" s="486">
        <v>43108975260023</v>
      </c>
      <c r="C768" s="487" t="s">
        <v>1558</v>
      </c>
      <c r="D768" s="477">
        <v>11000000</v>
      </c>
      <c r="E768" s="477">
        <v>12000000</v>
      </c>
      <c r="F768" s="477">
        <f t="shared" si="37"/>
        <v>23000000</v>
      </c>
      <c r="G768" s="476">
        <f>SUMIF('Inc base'!C:C,'BR 3'!B768,'Inc base'!G:G)-F768</f>
        <v>9000000</v>
      </c>
      <c r="H768" s="479">
        <v>44963</v>
      </c>
      <c r="I768" s="477">
        <f t="shared" si="38"/>
        <v>12000000</v>
      </c>
      <c r="K768" s="477">
        <v>11000000</v>
      </c>
      <c r="L768" s="477">
        <f t="shared" si="40"/>
        <v>2000000</v>
      </c>
      <c r="M768" s="544"/>
    </row>
    <row r="769" spans="1:13" s="477" customFormat="1" x14ac:dyDescent="0.25">
      <c r="A769" s="478">
        <v>761</v>
      </c>
      <c r="B769" s="486">
        <v>62004005380011</v>
      </c>
      <c r="C769" s="487" t="s">
        <v>1627</v>
      </c>
      <c r="D769" s="477">
        <v>11000000</v>
      </c>
      <c r="E769" s="477">
        <v>12000000</v>
      </c>
      <c r="F769" s="477">
        <f t="shared" si="37"/>
        <v>23000000</v>
      </c>
      <c r="G769" s="476">
        <f>SUMIF('Inc base'!C:C,'BR 3'!B769,'Inc base'!G:G)-F769</f>
        <v>12000000</v>
      </c>
      <c r="H769" s="479">
        <v>44963</v>
      </c>
      <c r="I769" s="477">
        <f t="shared" si="38"/>
        <v>12000000</v>
      </c>
      <c r="K769" s="477">
        <v>11000000</v>
      </c>
      <c r="L769" s="477">
        <f t="shared" si="40"/>
        <v>-1000000</v>
      </c>
      <c r="M769" s="544"/>
    </row>
    <row r="770" spans="1:13" s="477" customFormat="1" x14ac:dyDescent="0.25">
      <c r="A770" s="478">
        <v>762</v>
      </c>
      <c r="B770" s="486">
        <v>53001015280014</v>
      </c>
      <c r="C770" s="487" t="s">
        <v>3961</v>
      </c>
      <c r="D770" s="477">
        <v>11000000</v>
      </c>
      <c r="E770" s="477">
        <v>0</v>
      </c>
      <c r="F770" s="477">
        <f t="shared" si="37"/>
        <v>11000000</v>
      </c>
      <c r="G770" s="476">
        <f>SUMIF('Inc base'!C:C,'BR 3'!B770,'Inc base'!G:G)-F770</f>
        <v>-11000000</v>
      </c>
      <c r="H770" s="479">
        <v>44963</v>
      </c>
      <c r="I770" s="477">
        <f t="shared" si="38"/>
        <v>0</v>
      </c>
      <c r="K770" s="477">
        <v>0</v>
      </c>
      <c r="L770" s="477">
        <f t="shared" si="40"/>
        <v>11000000</v>
      </c>
      <c r="M770" s="544"/>
    </row>
    <row r="771" spans="1:13" s="477" customFormat="1" x14ac:dyDescent="0.25">
      <c r="A771" s="478">
        <v>763</v>
      </c>
      <c r="B771" s="486">
        <v>40404995300011</v>
      </c>
      <c r="C771" s="487" t="s">
        <v>1386</v>
      </c>
      <c r="D771" s="477">
        <v>11000000</v>
      </c>
      <c r="E771" s="477">
        <v>0</v>
      </c>
      <c r="F771" s="477">
        <f t="shared" si="37"/>
        <v>11000000</v>
      </c>
      <c r="G771" s="476">
        <f>SUMIF('Inc base'!C:C,'BR 3'!B771,'Inc base'!G:G)-F771</f>
        <v>-6000000</v>
      </c>
      <c r="H771" s="479">
        <v>44963</v>
      </c>
      <c r="I771" s="477">
        <f t="shared" si="38"/>
        <v>0</v>
      </c>
      <c r="K771" s="477">
        <v>5000000</v>
      </c>
      <c r="L771" s="477">
        <f t="shared" si="40"/>
        <v>11000000</v>
      </c>
      <c r="M771" s="544"/>
    </row>
    <row r="772" spans="1:13" s="477" customFormat="1" x14ac:dyDescent="0.25">
      <c r="A772" s="478">
        <v>764</v>
      </c>
      <c r="B772" s="486">
        <v>40207925300019</v>
      </c>
      <c r="C772" s="487" t="s">
        <v>2098</v>
      </c>
      <c r="D772" s="477">
        <v>11000000</v>
      </c>
      <c r="E772" s="477">
        <v>12000000</v>
      </c>
      <c r="F772" s="477">
        <f t="shared" si="37"/>
        <v>23000000</v>
      </c>
      <c r="G772" s="476">
        <f>SUMIF('Inc base'!C:C,'BR 3'!B772,'Inc base'!G:G)-F772</f>
        <v>10550000</v>
      </c>
      <c r="H772" s="479">
        <v>44963</v>
      </c>
      <c r="I772" s="477">
        <f t="shared" si="38"/>
        <v>12000000</v>
      </c>
      <c r="K772" s="477">
        <v>11000000</v>
      </c>
      <c r="L772" s="477">
        <f t="shared" si="40"/>
        <v>450000</v>
      </c>
      <c r="M772" s="544"/>
    </row>
    <row r="773" spans="1:13" s="477" customFormat="1" x14ac:dyDescent="0.25">
      <c r="A773" s="478">
        <v>765</v>
      </c>
      <c r="B773" s="486">
        <v>40701871140139</v>
      </c>
      <c r="C773" s="487" t="s">
        <v>3962</v>
      </c>
      <c r="D773" s="477">
        <v>11000000</v>
      </c>
      <c r="E773" s="477">
        <v>0</v>
      </c>
      <c r="F773" s="477">
        <f t="shared" si="37"/>
        <v>11000000</v>
      </c>
      <c r="G773" s="476">
        <f>SUMIF('Inc base'!C:C,'BR 3'!B773,'Inc base'!G:G)-F773</f>
        <v>-11000000</v>
      </c>
      <c r="H773" s="479">
        <v>44963</v>
      </c>
      <c r="I773" s="477">
        <f t="shared" si="38"/>
        <v>0</v>
      </c>
      <c r="K773" s="477">
        <v>0</v>
      </c>
      <c r="L773" s="477">
        <f t="shared" si="40"/>
        <v>11000000</v>
      </c>
      <c r="M773" s="544"/>
    </row>
    <row r="774" spans="1:13" s="477" customFormat="1" x14ac:dyDescent="0.25">
      <c r="A774" s="478">
        <v>766</v>
      </c>
      <c r="B774" s="486">
        <v>51506015260014</v>
      </c>
      <c r="C774" s="487" t="s">
        <v>2245</v>
      </c>
      <c r="D774" s="477">
        <v>11000000</v>
      </c>
      <c r="E774" s="477">
        <v>12000000</v>
      </c>
      <c r="F774" s="477">
        <f t="shared" si="37"/>
        <v>23000000</v>
      </c>
      <c r="G774" s="476">
        <f>SUMIF('Inc base'!C:C,'BR 3'!B774,'Inc base'!G:G)-F774</f>
        <v>11000000</v>
      </c>
      <c r="H774" s="479">
        <v>44963</v>
      </c>
      <c r="I774" s="477">
        <f t="shared" si="38"/>
        <v>12000000</v>
      </c>
      <c r="K774" s="477">
        <v>11000000</v>
      </c>
      <c r="L774" s="477">
        <f t="shared" si="40"/>
        <v>0</v>
      </c>
      <c r="M774" s="544"/>
    </row>
    <row r="775" spans="1:13" s="477" customFormat="1" x14ac:dyDescent="0.25">
      <c r="A775" s="478">
        <v>767</v>
      </c>
      <c r="B775" s="486">
        <v>40802851140052</v>
      </c>
      <c r="C775" s="487" t="s">
        <v>3963</v>
      </c>
      <c r="D775" s="477">
        <v>11000000</v>
      </c>
      <c r="E775" s="477">
        <v>0</v>
      </c>
      <c r="F775" s="477">
        <f t="shared" si="37"/>
        <v>11000000</v>
      </c>
      <c r="G775" s="476">
        <f>SUMIF('Inc base'!C:C,'BR 3'!B775,'Inc base'!G:G)-F775</f>
        <v>-11000000</v>
      </c>
      <c r="H775" s="479">
        <v>44963</v>
      </c>
      <c r="I775" s="477">
        <f t="shared" si="38"/>
        <v>0</v>
      </c>
      <c r="K775" s="477">
        <v>0</v>
      </c>
      <c r="L775" s="477">
        <f t="shared" si="40"/>
        <v>11000000</v>
      </c>
      <c r="M775" s="544"/>
    </row>
    <row r="776" spans="1:13" s="477" customFormat="1" x14ac:dyDescent="0.25">
      <c r="A776" s="478">
        <v>768</v>
      </c>
      <c r="B776" s="486">
        <v>42012941010028</v>
      </c>
      <c r="C776" s="487" t="s">
        <v>2017</v>
      </c>
      <c r="D776" s="477">
        <v>11000000</v>
      </c>
      <c r="E776" s="477">
        <v>12000000</v>
      </c>
      <c r="F776" s="477">
        <f t="shared" si="37"/>
        <v>23000000</v>
      </c>
      <c r="G776" s="476">
        <f>SUMIF('Inc base'!C:C,'BR 3'!B776,'Inc base'!G:G)-F776</f>
        <v>11400000</v>
      </c>
      <c r="H776" s="479">
        <v>44963</v>
      </c>
      <c r="I776" s="477">
        <f t="shared" si="38"/>
        <v>12000000</v>
      </c>
      <c r="K776" s="477">
        <v>11000000</v>
      </c>
      <c r="L776" s="477">
        <f t="shared" si="40"/>
        <v>-400000</v>
      </c>
      <c r="M776" s="544"/>
    </row>
    <row r="777" spans="1:13" s="477" customFormat="1" x14ac:dyDescent="0.25">
      <c r="A777" s="478">
        <v>769</v>
      </c>
      <c r="B777" s="486">
        <v>31505931050026</v>
      </c>
      <c r="C777" s="487" t="s">
        <v>1947</v>
      </c>
      <c r="D777" s="477">
        <v>11000000</v>
      </c>
      <c r="E777" s="477">
        <v>12000000</v>
      </c>
      <c r="F777" s="477">
        <f t="shared" si="37"/>
        <v>23000000</v>
      </c>
      <c r="G777" s="476">
        <f>SUMIF('Inc base'!C:C,'BR 3'!B777,'Inc base'!G:G)-F777</f>
        <v>6450000</v>
      </c>
      <c r="H777" s="479">
        <v>44963</v>
      </c>
      <c r="I777" s="477">
        <f t="shared" si="38"/>
        <v>12000000</v>
      </c>
      <c r="K777" s="477">
        <v>5500000</v>
      </c>
      <c r="L777" s="477">
        <f t="shared" si="40"/>
        <v>-950000</v>
      </c>
      <c r="M777" s="544"/>
    </row>
    <row r="778" spans="1:13" s="477" customFormat="1" x14ac:dyDescent="0.25">
      <c r="A778" s="478">
        <v>770</v>
      </c>
      <c r="B778" s="486">
        <v>40611925300012</v>
      </c>
      <c r="C778" s="487" t="s">
        <v>1843</v>
      </c>
      <c r="D778" s="477">
        <v>11000000</v>
      </c>
      <c r="E778" s="477">
        <v>15000000</v>
      </c>
      <c r="F778" s="477">
        <f t="shared" si="37"/>
        <v>26000000</v>
      </c>
      <c r="G778" s="476">
        <f>SUMIF('Inc base'!C:C,'BR 3'!B778,'Inc base'!G:G)-F778</f>
        <v>0</v>
      </c>
      <c r="H778" s="479">
        <v>44963</v>
      </c>
      <c r="I778" s="477">
        <f t="shared" si="38"/>
        <v>15000000</v>
      </c>
      <c r="K778" s="477">
        <v>5500000</v>
      </c>
      <c r="L778" s="477">
        <f t="shared" si="40"/>
        <v>5500000</v>
      </c>
      <c r="M778" s="544"/>
    </row>
    <row r="779" spans="1:13" s="477" customFormat="1" x14ac:dyDescent="0.25">
      <c r="A779" s="478">
        <v>771</v>
      </c>
      <c r="B779" s="486">
        <v>42509901170015</v>
      </c>
      <c r="C779" s="487" t="s">
        <v>2199</v>
      </c>
      <c r="D779" s="477">
        <v>11000000</v>
      </c>
      <c r="E779" s="477">
        <v>12000000</v>
      </c>
      <c r="F779" s="477">
        <f t="shared" si="37"/>
        <v>23000000</v>
      </c>
      <c r="G779" s="476">
        <f>SUMIF('Inc base'!C:C,'BR 3'!B779,'Inc base'!G:G)-F779</f>
        <v>9156174</v>
      </c>
      <c r="H779" s="479">
        <v>44963</v>
      </c>
      <c r="I779" s="477">
        <f t="shared" si="38"/>
        <v>12000000</v>
      </c>
      <c r="K779" s="477">
        <v>5500000</v>
      </c>
      <c r="L779" s="477">
        <f t="shared" si="40"/>
        <v>-3656174</v>
      </c>
      <c r="M779" s="544"/>
    </row>
    <row r="780" spans="1:13" s="477" customFormat="1" x14ac:dyDescent="0.25">
      <c r="A780" s="478">
        <v>772</v>
      </c>
      <c r="B780" s="486">
        <v>60205005300014</v>
      </c>
      <c r="C780" s="487" t="s">
        <v>1365</v>
      </c>
      <c r="D780" s="477">
        <v>11000000</v>
      </c>
      <c r="E780" s="477">
        <v>12000000</v>
      </c>
      <c r="F780" s="477">
        <f t="shared" si="37"/>
        <v>23000000</v>
      </c>
      <c r="G780" s="476">
        <f>SUMIF('Inc base'!C:C,'BR 3'!B780,'Inc base'!G:G)-F780</f>
        <v>12000000</v>
      </c>
      <c r="H780" s="479">
        <v>44963</v>
      </c>
      <c r="I780" s="477">
        <f t="shared" si="38"/>
        <v>12000000</v>
      </c>
      <c r="K780" s="477">
        <v>11000000</v>
      </c>
      <c r="L780" s="477">
        <f t="shared" si="40"/>
        <v>-1000000</v>
      </c>
      <c r="M780" s="544"/>
    </row>
    <row r="781" spans="1:13" s="477" customFormat="1" x14ac:dyDescent="0.25">
      <c r="A781" s="478">
        <v>773</v>
      </c>
      <c r="B781" s="486">
        <v>41704952960018</v>
      </c>
      <c r="C781" s="487" t="s">
        <v>3964</v>
      </c>
      <c r="D781" s="477">
        <v>11000000</v>
      </c>
      <c r="E781" s="477">
        <v>0</v>
      </c>
      <c r="F781" s="477">
        <f t="shared" si="37"/>
        <v>11000000</v>
      </c>
      <c r="G781" s="476">
        <f>SUMIF('Inc base'!C:C,'BR 3'!B781,'Inc base'!G:G)-F781</f>
        <v>-11000000</v>
      </c>
      <c r="H781" s="479">
        <v>44963</v>
      </c>
      <c r="I781" s="477">
        <f t="shared" si="38"/>
        <v>0</v>
      </c>
      <c r="K781" s="477">
        <v>0</v>
      </c>
      <c r="L781" s="477">
        <f t="shared" si="40"/>
        <v>11000000</v>
      </c>
      <c r="M781" s="544"/>
    </row>
    <row r="782" spans="1:13" s="477" customFormat="1" x14ac:dyDescent="0.25">
      <c r="A782" s="478">
        <v>774</v>
      </c>
      <c r="B782" s="486">
        <v>41611965300013</v>
      </c>
      <c r="C782" s="487" t="s">
        <v>2185</v>
      </c>
      <c r="D782" s="477">
        <v>11000000</v>
      </c>
      <c r="E782" s="477">
        <v>12000000</v>
      </c>
      <c r="F782" s="477">
        <f t="shared" si="37"/>
        <v>23000000</v>
      </c>
      <c r="G782" s="476">
        <f>SUMIF('Inc base'!C:C,'BR 3'!B782,'Inc base'!G:G)-F782</f>
        <v>12001000</v>
      </c>
      <c r="H782" s="479">
        <v>44963</v>
      </c>
      <c r="I782" s="477">
        <f t="shared" si="38"/>
        <v>12000000</v>
      </c>
      <c r="K782" s="477">
        <v>11000000</v>
      </c>
      <c r="L782" s="477">
        <f t="shared" si="40"/>
        <v>-1001000</v>
      </c>
      <c r="M782" s="544"/>
    </row>
    <row r="783" spans="1:13" s="477" customFormat="1" x14ac:dyDescent="0.25">
      <c r="A783" s="478">
        <v>775</v>
      </c>
      <c r="B783" s="486">
        <v>41806835300011</v>
      </c>
      <c r="C783" s="487" t="s">
        <v>2120</v>
      </c>
      <c r="D783" s="477">
        <v>11000000</v>
      </c>
      <c r="E783" s="477">
        <v>12000000</v>
      </c>
      <c r="F783" s="477">
        <f t="shared" si="37"/>
        <v>23000000</v>
      </c>
      <c r="G783" s="476">
        <f>SUMIF('Inc base'!C:C,'BR 3'!B783,'Inc base'!G:G)-F783</f>
        <v>12000000</v>
      </c>
      <c r="H783" s="479">
        <v>44963</v>
      </c>
      <c r="I783" s="477">
        <f t="shared" si="38"/>
        <v>12000000</v>
      </c>
      <c r="K783" s="477">
        <v>11000000</v>
      </c>
      <c r="L783" s="477">
        <f t="shared" si="40"/>
        <v>-1000000</v>
      </c>
      <c r="M783" s="544"/>
    </row>
    <row r="784" spans="1:13" s="477" customFormat="1" x14ac:dyDescent="0.25">
      <c r="A784" s="478">
        <v>776</v>
      </c>
      <c r="B784" s="486">
        <v>42401881060031</v>
      </c>
      <c r="C784" s="487" t="s">
        <v>1362</v>
      </c>
      <c r="D784" s="477">
        <v>11000000</v>
      </c>
      <c r="E784" s="477">
        <v>12000000</v>
      </c>
      <c r="F784" s="477">
        <f t="shared" si="37"/>
        <v>23000000</v>
      </c>
      <c r="G784" s="476">
        <f>SUMIF('Inc base'!C:C,'BR 3'!B784,'Inc base'!G:G)-F784</f>
        <v>11000000</v>
      </c>
      <c r="H784" s="479">
        <v>44963</v>
      </c>
      <c r="I784" s="477">
        <f t="shared" si="38"/>
        <v>12000000</v>
      </c>
      <c r="K784" s="477">
        <v>11000000</v>
      </c>
      <c r="L784" s="477">
        <f t="shared" si="40"/>
        <v>0</v>
      </c>
      <c r="M784" s="544"/>
    </row>
    <row r="785" spans="1:13" s="477" customFormat="1" x14ac:dyDescent="0.25">
      <c r="A785" s="478">
        <v>777</v>
      </c>
      <c r="B785" s="486">
        <v>61806015300013</v>
      </c>
      <c r="C785" s="487" t="s">
        <v>1830</v>
      </c>
      <c r="D785" s="477">
        <v>11000000</v>
      </c>
      <c r="E785" s="477">
        <v>12000000</v>
      </c>
      <c r="F785" s="477">
        <f t="shared" si="37"/>
        <v>23000000</v>
      </c>
      <c r="G785" s="476">
        <f>SUMIF('Inc base'!C:C,'BR 3'!B785,'Inc base'!G:G)-F785</f>
        <v>10200000</v>
      </c>
      <c r="H785" s="479">
        <v>44963</v>
      </c>
      <c r="I785" s="477">
        <f t="shared" si="38"/>
        <v>12000000</v>
      </c>
      <c r="K785" s="477">
        <v>11000000</v>
      </c>
      <c r="L785" s="477">
        <f t="shared" si="40"/>
        <v>800000</v>
      </c>
      <c r="M785" s="544"/>
    </row>
    <row r="786" spans="1:13" s="477" customFormat="1" x14ac:dyDescent="0.25">
      <c r="A786" s="478">
        <v>778</v>
      </c>
      <c r="B786" s="486">
        <v>42912902620018</v>
      </c>
      <c r="C786" s="487" t="s">
        <v>3965</v>
      </c>
      <c r="D786" s="477">
        <v>11000000</v>
      </c>
      <c r="E786" s="477">
        <v>0</v>
      </c>
      <c r="F786" s="477">
        <f t="shared" si="37"/>
        <v>11000000</v>
      </c>
      <c r="G786" s="476">
        <f>SUMIF('Inc base'!C:C,'BR 3'!B786,'Inc base'!G:G)-F786</f>
        <v>-11000000</v>
      </c>
      <c r="H786" s="479">
        <v>44963</v>
      </c>
      <c r="I786" s="477">
        <f t="shared" si="38"/>
        <v>0</v>
      </c>
      <c r="K786" s="477">
        <v>0</v>
      </c>
      <c r="L786" s="477">
        <f t="shared" si="40"/>
        <v>11000000</v>
      </c>
      <c r="M786" s="544"/>
    </row>
    <row r="787" spans="1:13" s="477" customFormat="1" x14ac:dyDescent="0.25">
      <c r="A787" s="478">
        <v>779</v>
      </c>
      <c r="B787" s="486">
        <v>61310015350012</v>
      </c>
      <c r="C787" s="487" t="s">
        <v>2006</v>
      </c>
      <c r="D787" s="477">
        <v>11000000</v>
      </c>
      <c r="E787" s="477">
        <v>12000000</v>
      </c>
      <c r="F787" s="477">
        <f t="shared" si="37"/>
        <v>23000000</v>
      </c>
      <c r="G787" s="476">
        <f>SUMIF('Inc base'!C:C,'BR 3'!B787,'Inc base'!G:G)-F787</f>
        <v>12000000</v>
      </c>
      <c r="H787" s="479">
        <v>44963</v>
      </c>
      <c r="I787" s="477">
        <f t="shared" si="38"/>
        <v>12000000</v>
      </c>
      <c r="K787" s="477">
        <v>11000000</v>
      </c>
      <c r="L787" s="477">
        <f t="shared" si="40"/>
        <v>-1000000</v>
      </c>
      <c r="M787" s="544"/>
    </row>
    <row r="788" spans="1:13" s="477" customFormat="1" x14ac:dyDescent="0.25">
      <c r="A788" s="478">
        <v>780</v>
      </c>
      <c r="B788" s="486">
        <v>40804931080083</v>
      </c>
      <c r="C788" s="487" t="s">
        <v>1995</v>
      </c>
      <c r="D788" s="477">
        <v>11000000</v>
      </c>
      <c r="E788" s="477">
        <v>12000000</v>
      </c>
      <c r="F788" s="477">
        <f t="shared" si="37"/>
        <v>23000000</v>
      </c>
      <c r="G788" s="476">
        <f>SUMIF('Inc base'!C:C,'BR 3'!B788,'Inc base'!G:G)-F788</f>
        <v>9000000</v>
      </c>
      <c r="H788" s="479">
        <v>44963</v>
      </c>
      <c r="I788" s="477">
        <f t="shared" si="38"/>
        <v>12000000</v>
      </c>
      <c r="K788" s="477">
        <v>11000000</v>
      </c>
      <c r="L788" s="477">
        <f t="shared" si="40"/>
        <v>2000000</v>
      </c>
      <c r="M788" s="544"/>
    </row>
    <row r="789" spans="1:13" s="477" customFormat="1" x14ac:dyDescent="0.25">
      <c r="A789" s="478">
        <v>781</v>
      </c>
      <c r="B789" s="486">
        <v>41203955350016</v>
      </c>
      <c r="C789" s="487" t="s">
        <v>1787</v>
      </c>
      <c r="D789" s="477">
        <v>11000000</v>
      </c>
      <c r="E789" s="477">
        <v>12000000</v>
      </c>
      <c r="F789" s="477">
        <f t="shared" ref="F789:F852" si="41">SUM(D789:E789)</f>
        <v>23000000</v>
      </c>
      <c r="G789" s="476">
        <f>SUMIF('Inc base'!C:C,'BR 3'!B789,'Inc base'!G:G)-F789</f>
        <v>12000000</v>
      </c>
      <c r="H789" s="479">
        <v>44963</v>
      </c>
      <c r="I789" s="477">
        <f t="shared" ref="I789:I852" si="42">F789-D789</f>
        <v>12000000</v>
      </c>
      <c r="K789" s="477">
        <v>11000000</v>
      </c>
      <c r="L789" s="477">
        <f t="shared" si="40"/>
        <v>-1000000</v>
      </c>
      <c r="M789" s="544"/>
    </row>
    <row r="790" spans="1:13" s="477" customFormat="1" x14ac:dyDescent="0.25">
      <c r="A790" s="478">
        <v>782</v>
      </c>
      <c r="B790" s="486">
        <v>41512955300018</v>
      </c>
      <c r="C790" s="487" t="s">
        <v>2064</v>
      </c>
      <c r="D790" s="477">
        <v>11000000</v>
      </c>
      <c r="E790" s="477">
        <v>12000000</v>
      </c>
      <c r="F790" s="477">
        <f t="shared" si="41"/>
        <v>23000000</v>
      </c>
      <c r="G790" s="476">
        <f>SUMIF('Inc base'!C:C,'BR 3'!B790,'Inc base'!G:G)-F790</f>
        <v>0</v>
      </c>
      <c r="H790" s="479">
        <v>44963</v>
      </c>
      <c r="I790" s="477">
        <f t="shared" si="42"/>
        <v>12000000</v>
      </c>
      <c r="K790" s="477">
        <v>5500000</v>
      </c>
      <c r="L790" s="477">
        <f t="shared" si="40"/>
        <v>5500000</v>
      </c>
      <c r="M790" s="544"/>
    </row>
    <row r="791" spans="1:13" s="477" customFormat="1" x14ac:dyDescent="0.25">
      <c r="A791" s="478">
        <v>783</v>
      </c>
      <c r="B791" s="486">
        <v>42212975300012</v>
      </c>
      <c r="C791" s="487" t="s">
        <v>2326</v>
      </c>
      <c r="D791" s="477">
        <v>11000000</v>
      </c>
      <c r="E791" s="477">
        <v>12000000</v>
      </c>
      <c r="F791" s="477">
        <f t="shared" si="41"/>
        <v>23000000</v>
      </c>
      <c r="G791" s="476">
        <f>SUMIF('Inc base'!C:C,'BR 3'!B791,'Inc base'!G:G)-F791</f>
        <v>12000000</v>
      </c>
      <c r="H791" s="479">
        <v>44963</v>
      </c>
      <c r="I791" s="477">
        <f t="shared" si="42"/>
        <v>12000000</v>
      </c>
      <c r="K791" s="477">
        <v>11000000</v>
      </c>
      <c r="L791" s="477">
        <f t="shared" si="40"/>
        <v>-1000000</v>
      </c>
      <c r="M791" s="544"/>
    </row>
    <row r="792" spans="1:13" s="477" customFormat="1" x14ac:dyDescent="0.25">
      <c r="A792" s="478">
        <v>784</v>
      </c>
      <c r="B792" s="486">
        <v>62708015300028</v>
      </c>
      <c r="C792" s="487" t="s">
        <v>3966</v>
      </c>
      <c r="D792" s="477">
        <v>11000000</v>
      </c>
      <c r="E792" s="477">
        <v>0</v>
      </c>
      <c r="F792" s="477">
        <f t="shared" si="41"/>
        <v>11000000</v>
      </c>
      <c r="G792" s="476">
        <f>SUMIF('Inc base'!C:C,'BR 3'!B792,'Inc base'!G:G)-F792</f>
        <v>-11000000</v>
      </c>
      <c r="H792" s="479">
        <v>44967</v>
      </c>
      <c r="I792" s="477">
        <f t="shared" si="42"/>
        <v>0</v>
      </c>
      <c r="K792" s="477">
        <v>0</v>
      </c>
      <c r="L792" s="477">
        <f t="shared" si="40"/>
        <v>11000000</v>
      </c>
      <c r="M792" s="544"/>
    </row>
    <row r="793" spans="1:13" s="477" customFormat="1" x14ac:dyDescent="0.25">
      <c r="A793" s="478">
        <v>785</v>
      </c>
      <c r="B793" s="486">
        <v>60412025280013</v>
      </c>
      <c r="C793" s="487" t="s">
        <v>3967</v>
      </c>
      <c r="D793" s="477">
        <v>11000000</v>
      </c>
      <c r="E793" s="477">
        <v>0</v>
      </c>
      <c r="F793" s="477">
        <f t="shared" si="41"/>
        <v>11000000</v>
      </c>
      <c r="G793" s="476">
        <f>SUMIF('Inc base'!C:C,'BR 3'!B793,'Inc base'!G:G)-F793</f>
        <v>-11000000</v>
      </c>
      <c r="H793" s="479">
        <v>44967</v>
      </c>
      <c r="I793" s="477">
        <f t="shared" si="42"/>
        <v>0</v>
      </c>
      <c r="K793" s="477">
        <v>0</v>
      </c>
      <c r="L793" s="477">
        <f t="shared" si="40"/>
        <v>11000000</v>
      </c>
      <c r="M793" s="544"/>
    </row>
    <row r="794" spans="1:13" s="477" customFormat="1" x14ac:dyDescent="0.25">
      <c r="A794" s="478">
        <v>786</v>
      </c>
      <c r="B794" s="486">
        <v>62409005260053</v>
      </c>
      <c r="C794" s="487" t="s">
        <v>3968</v>
      </c>
      <c r="D794" s="477">
        <v>11000000</v>
      </c>
      <c r="E794" s="477">
        <v>0</v>
      </c>
      <c r="F794" s="477">
        <f t="shared" si="41"/>
        <v>11000000</v>
      </c>
      <c r="G794" s="476">
        <f>SUMIF('Inc base'!C:C,'BR 3'!B794,'Inc base'!G:G)-F794</f>
        <v>-11000000</v>
      </c>
      <c r="H794" s="479">
        <v>44967</v>
      </c>
      <c r="I794" s="477">
        <f t="shared" si="42"/>
        <v>0</v>
      </c>
      <c r="K794" s="477">
        <v>0</v>
      </c>
      <c r="L794" s="477">
        <f t="shared" si="40"/>
        <v>11000000</v>
      </c>
      <c r="M794" s="544"/>
    </row>
    <row r="795" spans="1:13" s="477" customFormat="1" x14ac:dyDescent="0.25">
      <c r="A795" s="478">
        <v>787</v>
      </c>
      <c r="B795" s="486">
        <v>62804035260053</v>
      </c>
      <c r="C795" s="487" t="s">
        <v>2156</v>
      </c>
      <c r="D795" s="477">
        <v>11000000</v>
      </c>
      <c r="E795" s="477">
        <v>12000000</v>
      </c>
      <c r="F795" s="477">
        <f t="shared" si="41"/>
        <v>23000000</v>
      </c>
      <c r="G795" s="476">
        <f>SUMIF('Inc base'!C:C,'BR 3'!B795,'Inc base'!G:G)-F795</f>
        <v>9000000</v>
      </c>
      <c r="H795" s="479">
        <v>44967</v>
      </c>
      <c r="I795" s="477">
        <f t="shared" si="42"/>
        <v>12000000</v>
      </c>
      <c r="K795" s="477">
        <v>5500000</v>
      </c>
      <c r="L795" s="477">
        <f t="shared" si="40"/>
        <v>-3500000</v>
      </c>
      <c r="M795" s="544"/>
    </row>
    <row r="796" spans="1:13" s="477" customFormat="1" x14ac:dyDescent="0.25">
      <c r="A796" s="478">
        <v>788</v>
      </c>
      <c r="B796" s="486">
        <v>40509881140082</v>
      </c>
      <c r="C796" s="487" t="s">
        <v>1382</v>
      </c>
      <c r="D796" s="477">
        <v>11000000</v>
      </c>
      <c r="E796" s="477">
        <v>12000000</v>
      </c>
      <c r="F796" s="477">
        <f t="shared" si="41"/>
        <v>23000000</v>
      </c>
      <c r="G796" s="476">
        <f>SUMIF('Inc base'!C:C,'BR 3'!B796,'Inc base'!G:G)-F796</f>
        <v>6700000</v>
      </c>
      <c r="H796" s="479">
        <v>44967</v>
      </c>
      <c r="I796" s="477">
        <f t="shared" si="42"/>
        <v>12000000</v>
      </c>
      <c r="K796" s="477">
        <v>11000000</v>
      </c>
      <c r="L796" s="477">
        <f t="shared" si="40"/>
        <v>4300000</v>
      </c>
      <c r="M796" s="544"/>
    </row>
    <row r="797" spans="1:13" s="477" customFormat="1" x14ac:dyDescent="0.25">
      <c r="A797" s="478">
        <v>789</v>
      </c>
      <c r="B797" s="486">
        <v>43112871070132</v>
      </c>
      <c r="C797" s="487" t="s">
        <v>1673</v>
      </c>
      <c r="D797" s="477">
        <v>11000000</v>
      </c>
      <c r="E797" s="477">
        <v>0</v>
      </c>
      <c r="F797" s="477">
        <f t="shared" si="41"/>
        <v>11000000</v>
      </c>
      <c r="G797" s="476">
        <f>SUMIF('Inc base'!C:C,'BR 3'!B797,'Inc base'!G:G)-F797</f>
        <v>-9650000</v>
      </c>
      <c r="H797" s="479">
        <v>44967</v>
      </c>
      <c r="I797" s="477">
        <f t="shared" si="42"/>
        <v>0</v>
      </c>
      <c r="K797" s="477">
        <v>1350000</v>
      </c>
      <c r="L797" s="477">
        <f t="shared" ref="L797:L828" si="43">K797-G797</f>
        <v>11000000</v>
      </c>
      <c r="M797" s="544"/>
    </row>
    <row r="798" spans="1:13" s="477" customFormat="1" x14ac:dyDescent="0.25">
      <c r="A798" s="478">
        <v>790</v>
      </c>
      <c r="B798" s="486">
        <v>62408046280017</v>
      </c>
      <c r="C798" s="487" t="s">
        <v>2144</v>
      </c>
      <c r="D798" s="477">
        <v>11000000</v>
      </c>
      <c r="E798" s="477">
        <v>12000000</v>
      </c>
      <c r="F798" s="477">
        <f t="shared" si="41"/>
        <v>23000000</v>
      </c>
      <c r="G798" s="476">
        <f>SUMIF('Inc base'!C:C,'BR 3'!B798,'Inc base'!G:G)-F798</f>
        <v>10600000</v>
      </c>
      <c r="H798" s="479">
        <v>44967</v>
      </c>
      <c r="I798" s="477">
        <f t="shared" si="42"/>
        <v>12000000</v>
      </c>
      <c r="K798" s="477">
        <v>11000000</v>
      </c>
      <c r="L798" s="477">
        <f t="shared" si="43"/>
        <v>400000</v>
      </c>
      <c r="M798" s="544"/>
    </row>
    <row r="799" spans="1:13" s="477" customFormat="1" x14ac:dyDescent="0.25">
      <c r="A799" s="478">
        <v>791</v>
      </c>
      <c r="B799" s="486">
        <v>41604951000082</v>
      </c>
      <c r="C799" s="487" t="s">
        <v>1903</v>
      </c>
      <c r="D799" s="477">
        <v>11000000</v>
      </c>
      <c r="E799" s="477">
        <v>12000000</v>
      </c>
      <c r="F799" s="477">
        <f t="shared" si="41"/>
        <v>23000000</v>
      </c>
      <c r="G799" s="476">
        <f>SUMIF('Inc base'!C:C,'BR 3'!B799,'Inc base'!G:G)-F799</f>
        <v>12000000</v>
      </c>
      <c r="H799" s="479">
        <v>44967</v>
      </c>
      <c r="I799" s="477">
        <f t="shared" si="42"/>
        <v>12000000</v>
      </c>
      <c r="K799" s="477">
        <v>11000000</v>
      </c>
      <c r="L799" s="477">
        <f t="shared" si="43"/>
        <v>-1000000</v>
      </c>
      <c r="M799" s="544"/>
    </row>
    <row r="800" spans="1:13" s="477" customFormat="1" x14ac:dyDescent="0.25">
      <c r="A800" s="478">
        <v>792</v>
      </c>
      <c r="B800" s="486">
        <v>40901891140041</v>
      </c>
      <c r="C800" s="487" t="s">
        <v>2019</v>
      </c>
      <c r="D800" s="477">
        <v>11000000</v>
      </c>
      <c r="E800" s="477">
        <v>12000000</v>
      </c>
      <c r="F800" s="477">
        <f t="shared" si="41"/>
        <v>23000000</v>
      </c>
      <c r="G800" s="476">
        <f>SUMIF('Inc base'!C:C,'BR 3'!B800,'Inc base'!G:G)-F800</f>
        <v>9000000</v>
      </c>
      <c r="H800" s="479">
        <v>44967</v>
      </c>
      <c r="I800" s="477">
        <f t="shared" si="42"/>
        <v>12000000</v>
      </c>
      <c r="K800" s="477">
        <v>11000000</v>
      </c>
      <c r="L800" s="477">
        <f t="shared" si="43"/>
        <v>2000000</v>
      </c>
      <c r="M800" s="544"/>
    </row>
    <row r="801" spans="1:13" s="477" customFormat="1" x14ac:dyDescent="0.25">
      <c r="A801" s="478">
        <v>793</v>
      </c>
      <c r="B801" s="486">
        <v>32702985380016</v>
      </c>
      <c r="C801" s="487" t="s">
        <v>2119</v>
      </c>
      <c r="D801" s="477">
        <v>11000000</v>
      </c>
      <c r="E801" s="477">
        <v>12000000</v>
      </c>
      <c r="F801" s="477">
        <f t="shared" si="41"/>
        <v>23000000</v>
      </c>
      <c r="G801" s="476">
        <f>SUMIF('Inc base'!C:C,'BR 3'!B801,'Inc base'!G:G)-F801</f>
        <v>12000000</v>
      </c>
      <c r="H801" s="479">
        <v>44967</v>
      </c>
      <c r="I801" s="477">
        <f t="shared" si="42"/>
        <v>12000000</v>
      </c>
      <c r="K801" s="477">
        <v>11000000</v>
      </c>
      <c r="L801" s="477">
        <f t="shared" si="43"/>
        <v>-1000000</v>
      </c>
      <c r="M801" s="544"/>
    </row>
    <row r="802" spans="1:13" s="477" customFormat="1" x14ac:dyDescent="0.25">
      <c r="A802" s="478">
        <v>794</v>
      </c>
      <c r="B802" s="486">
        <v>40411951010020</v>
      </c>
      <c r="C802" s="487" t="s">
        <v>1707</v>
      </c>
      <c r="D802" s="477">
        <v>11000000</v>
      </c>
      <c r="E802" s="477">
        <v>12000000</v>
      </c>
      <c r="F802" s="477">
        <f t="shared" si="41"/>
        <v>23000000</v>
      </c>
      <c r="G802" s="476">
        <f>SUMIF('Inc base'!C:C,'BR 3'!B802,'Inc base'!G:G)-F802</f>
        <v>6000000</v>
      </c>
      <c r="H802" s="479">
        <v>44967</v>
      </c>
      <c r="I802" s="477">
        <f t="shared" si="42"/>
        <v>12000000</v>
      </c>
      <c r="K802" s="477">
        <v>5500000</v>
      </c>
      <c r="L802" s="477">
        <f t="shared" si="43"/>
        <v>-500000</v>
      </c>
      <c r="M802" s="544"/>
    </row>
    <row r="803" spans="1:13" s="477" customFormat="1" x14ac:dyDescent="0.25">
      <c r="A803" s="478">
        <v>795</v>
      </c>
      <c r="B803" s="486">
        <v>42909891140065</v>
      </c>
      <c r="C803" s="487" t="s">
        <v>3969</v>
      </c>
      <c r="D803" s="477">
        <v>11000000</v>
      </c>
      <c r="E803" s="477">
        <v>0</v>
      </c>
      <c r="F803" s="477">
        <f t="shared" si="41"/>
        <v>11000000</v>
      </c>
      <c r="G803" s="476">
        <f>SUMIF('Inc base'!C:C,'BR 3'!B803,'Inc base'!G:G)-F803</f>
        <v>-11000000</v>
      </c>
      <c r="H803" s="479">
        <v>44967</v>
      </c>
      <c r="I803" s="477">
        <f t="shared" si="42"/>
        <v>0</v>
      </c>
      <c r="K803" s="477">
        <v>0</v>
      </c>
      <c r="L803" s="477">
        <f t="shared" si="43"/>
        <v>11000000</v>
      </c>
      <c r="M803" s="544"/>
    </row>
    <row r="804" spans="1:13" s="477" customFormat="1" x14ac:dyDescent="0.25">
      <c r="A804" s="478">
        <v>796</v>
      </c>
      <c r="B804" s="486">
        <v>42904871070129</v>
      </c>
      <c r="C804" s="487" t="s">
        <v>1752</v>
      </c>
      <c r="D804" s="477">
        <v>11000000</v>
      </c>
      <c r="E804" s="477">
        <v>12000000</v>
      </c>
      <c r="F804" s="477">
        <f t="shared" si="41"/>
        <v>23000000</v>
      </c>
      <c r="G804" s="476">
        <f>SUMIF('Inc base'!C:C,'BR 3'!B804,'Inc base'!G:G)-F804</f>
        <v>7500000</v>
      </c>
      <c r="H804" s="479">
        <v>44967</v>
      </c>
      <c r="I804" s="477">
        <f t="shared" si="42"/>
        <v>12000000</v>
      </c>
      <c r="K804" s="477">
        <v>11000000</v>
      </c>
      <c r="L804" s="477">
        <f t="shared" si="43"/>
        <v>3500000</v>
      </c>
      <c r="M804" s="544"/>
    </row>
    <row r="805" spans="1:13" s="477" customFormat="1" x14ac:dyDescent="0.25">
      <c r="A805" s="478">
        <v>797</v>
      </c>
      <c r="B805" s="486">
        <v>42806841070060</v>
      </c>
      <c r="C805" s="487" t="s">
        <v>1750</v>
      </c>
      <c r="D805" s="477">
        <v>11000000</v>
      </c>
      <c r="E805" s="477">
        <v>12000000</v>
      </c>
      <c r="F805" s="477">
        <f t="shared" si="41"/>
        <v>23000000</v>
      </c>
      <c r="G805" s="476">
        <f>SUMIF('Inc base'!C:C,'BR 3'!B805,'Inc base'!G:G)-F805</f>
        <v>7000000</v>
      </c>
      <c r="H805" s="479">
        <v>44967</v>
      </c>
      <c r="I805" s="477">
        <f t="shared" si="42"/>
        <v>12000000</v>
      </c>
      <c r="K805" s="477">
        <v>11000000</v>
      </c>
      <c r="L805" s="477">
        <f t="shared" si="43"/>
        <v>4000000</v>
      </c>
      <c r="M805" s="544"/>
    </row>
    <row r="806" spans="1:13" s="477" customFormat="1" x14ac:dyDescent="0.25">
      <c r="A806" s="478">
        <v>798</v>
      </c>
      <c r="B806" s="486">
        <v>41508975300013</v>
      </c>
      <c r="C806" s="487" t="s">
        <v>1972</v>
      </c>
      <c r="D806" s="477">
        <v>11000000</v>
      </c>
      <c r="E806" s="477">
        <v>12000000</v>
      </c>
      <c r="F806" s="477">
        <f t="shared" si="41"/>
        <v>23000000</v>
      </c>
      <c r="G806" s="476">
        <f>SUMIF('Inc base'!C:C,'BR 3'!B806,'Inc base'!G:G)-F806</f>
        <v>9000000</v>
      </c>
      <c r="H806" s="479">
        <v>44967</v>
      </c>
      <c r="I806" s="477">
        <f t="shared" si="42"/>
        <v>12000000</v>
      </c>
      <c r="K806" s="477">
        <v>11000000</v>
      </c>
      <c r="L806" s="477">
        <f t="shared" si="43"/>
        <v>2000000</v>
      </c>
      <c r="M806" s="544"/>
    </row>
    <row r="807" spans="1:13" s="477" customFormat="1" x14ac:dyDescent="0.25">
      <c r="A807" s="478">
        <v>799</v>
      </c>
      <c r="B807" s="486">
        <v>40904995300016</v>
      </c>
      <c r="C807" s="487" t="s">
        <v>2280</v>
      </c>
      <c r="D807" s="477">
        <v>11000000</v>
      </c>
      <c r="E807" s="477">
        <v>12000000</v>
      </c>
      <c r="F807" s="477">
        <f t="shared" si="41"/>
        <v>23000000</v>
      </c>
      <c r="G807" s="476">
        <f>SUMIF('Inc base'!C:C,'BR 3'!B807,'Inc base'!G:G)-F807</f>
        <v>9000000</v>
      </c>
      <c r="H807" s="479">
        <v>44967</v>
      </c>
      <c r="I807" s="477">
        <f t="shared" si="42"/>
        <v>12000000</v>
      </c>
      <c r="K807" s="477">
        <v>11000000</v>
      </c>
      <c r="L807" s="477">
        <f t="shared" si="43"/>
        <v>2000000</v>
      </c>
      <c r="M807" s="544"/>
    </row>
    <row r="808" spans="1:13" s="477" customFormat="1" x14ac:dyDescent="0.25">
      <c r="A808" s="478">
        <v>800</v>
      </c>
      <c r="B808" s="486">
        <v>42301901140070</v>
      </c>
      <c r="C808" s="487" t="s">
        <v>1383</v>
      </c>
      <c r="D808" s="477">
        <v>1833333.33</v>
      </c>
      <c r="E808" s="477">
        <v>0</v>
      </c>
      <c r="F808" s="477">
        <f t="shared" si="41"/>
        <v>1833333.33</v>
      </c>
      <c r="G808" s="476">
        <f>SUMIF('Inc base'!C:C,'BR 3'!B808,'Inc base'!G:G)-F808</f>
        <v>9166666.6699999999</v>
      </c>
      <c r="H808" s="479">
        <v>44967</v>
      </c>
      <c r="I808" s="477">
        <f t="shared" si="42"/>
        <v>0</v>
      </c>
      <c r="K808" s="477">
        <v>11000000</v>
      </c>
      <c r="L808" s="477">
        <f t="shared" si="43"/>
        <v>1833333.33</v>
      </c>
      <c r="M808" s="544"/>
    </row>
    <row r="809" spans="1:13" s="477" customFormat="1" x14ac:dyDescent="0.25">
      <c r="A809" s="478">
        <v>801</v>
      </c>
      <c r="B809" s="486">
        <v>61207055380038</v>
      </c>
      <c r="C809" s="487" t="s">
        <v>3970</v>
      </c>
      <c r="D809" s="477">
        <v>11000000</v>
      </c>
      <c r="E809" s="477">
        <v>0</v>
      </c>
      <c r="F809" s="477">
        <f t="shared" si="41"/>
        <v>11000000</v>
      </c>
      <c r="G809" s="476">
        <f>SUMIF('Inc base'!C:C,'BR 3'!B809,'Inc base'!G:G)-F809</f>
        <v>-11000000</v>
      </c>
      <c r="H809" s="479">
        <v>44967</v>
      </c>
      <c r="I809" s="477">
        <f t="shared" si="42"/>
        <v>0</v>
      </c>
      <c r="K809" s="477">
        <v>0</v>
      </c>
      <c r="L809" s="477">
        <f t="shared" si="43"/>
        <v>11000000</v>
      </c>
      <c r="M809" s="544"/>
    </row>
    <row r="810" spans="1:13" s="477" customFormat="1" x14ac:dyDescent="0.25">
      <c r="A810" s="478">
        <v>802</v>
      </c>
      <c r="B810" s="486">
        <v>61808045300027</v>
      </c>
      <c r="C810" s="487" t="s">
        <v>3971</v>
      </c>
      <c r="D810" s="477">
        <v>11000000</v>
      </c>
      <c r="E810" s="477">
        <v>0</v>
      </c>
      <c r="F810" s="477">
        <f t="shared" si="41"/>
        <v>11000000</v>
      </c>
      <c r="G810" s="476">
        <f>SUMIF('Inc base'!C:C,'BR 3'!B810,'Inc base'!G:G)-F810</f>
        <v>-11000000</v>
      </c>
      <c r="H810" s="479">
        <v>44967</v>
      </c>
      <c r="I810" s="477">
        <f t="shared" si="42"/>
        <v>0</v>
      </c>
      <c r="K810" s="477">
        <v>0</v>
      </c>
      <c r="L810" s="477">
        <f t="shared" si="43"/>
        <v>11000000</v>
      </c>
      <c r="M810" s="544"/>
    </row>
    <row r="811" spans="1:13" s="477" customFormat="1" x14ac:dyDescent="0.25">
      <c r="A811" s="478">
        <v>803</v>
      </c>
      <c r="B811" s="486">
        <v>40905841140024</v>
      </c>
      <c r="C811" s="487" t="s">
        <v>2112</v>
      </c>
      <c r="D811" s="477">
        <v>6416666.6699999999</v>
      </c>
      <c r="E811" s="477">
        <v>0</v>
      </c>
      <c r="F811" s="477">
        <f t="shared" si="41"/>
        <v>6416666.6699999999</v>
      </c>
      <c r="G811" s="476">
        <f>SUMIF('Inc base'!C:C,'BR 3'!B811,'Inc base'!G:G)-F811</f>
        <v>4583333.33</v>
      </c>
      <c r="H811" s="479">
        <v>44967</v>
      </c>
      <c r="I811" s="477">
        <f t="shared" si="42"/>
        <v>0</v>
      </c>
      <c r="K811" s="477">
        <v>11000000</v>
      </c>
      <c r="L811" s="477">
        <f t="shared" si="43"/>
        <v>6416666.6699999999</v>
      </c>
      <c r="M811" s="544"/>
    </row>
    <row r="812" spans="1:13" s="477" customFormat="1" x14ac:dyDescent="0.25">
      <c r="A812" s="478">
        <v>804</v>
      </c>
      <c r="B812" s="486">
        <v>41502975300046</v>
      </c>
      <c r="C812" s="487" t="s">
        <v>3972</v>
      </c>
      <c r="D812" s="477">
        <v>11000000</v>
      </c>
      <c r="E812" s="477">
        <v>0</v>
      </c>
      <c r="F812" s="477">
        <f t="shared" si="41"/>
        <v>11000000</v>
      </c>
      <c r="G812" s="476">
        <f>SUMIF('Inc base'!C:C,'BR 3'!B812,'Inc base'!G:G)-F812</f>
        <v>-11000000</v>
      </c>
      <c r="H812" s="479">
        <v>44967</v>
      </c>
      <c r="I812" s="477">
        <f t="shared" si="42"/>
        <v>0</v>
      </c>
      <c r="K812" s="477">
        <v>0</v>
      </c>
      <c r="L812" s="477">
        <f t="shared" si="43"/>
        <v>11000000</v>
      </c>
      <c r="M812" s="544"/>
    </row>
    <row r="813" spans="1:13" s="477" customFormat="1" x14ac:dyDescent="0.25">
      <c r="A813" s="478">
        <v>805</v>
      </c>
      <c r="B813" s="486">
        <v>41912931010010</v>
      </c>
      <c r="C813" s="487" t="s">
        <v>1470</v>
      </c>
      <c r="D813" s="477">
        <v>11000000</v>
      </c>
      <c r="E813" s="477">
        <v>12000000</v>
      </c>
      <c r="F813" s="477">
        <f t="shared" si="41"/>
        <v>23000000</v>
      </c>
      <c r="G813" s="476">
        <f>SUMIF('Inc base'!C:C,'BR 3'!B813,'Inc base'!G:G)-F813</f>
        <v>12000000</v>
      </c>
      <c r="H813" s="479">
        <v>44967</v>
      </c>
      <c r="I813" s="477">
        <f t="shared" si="42"/>
        <v>12000000</v>
      </c>
      <c r="K813" s="477">
        <v>5619000</v>
      </c>
      <c r="L813" s="477">
        <f t="shared" si="43"/>
        <v>-6381000</v>
      </c>
      <c r="M813" s="544"/>
    </row>
    <row r="814" spans="1:13" s="477" customFormat="1" x14ac:dyDescent="0.25">
      <c r="A814" s="478">
        <v>806</v>
      </c>
      <c r="B814" s="486">
        <v>40207941000171</v>
      </c>
      <c r="C814" s="487" t="s">
        <v>1647</v>
      </c>
      <c r="D814" s="477">
        <v>11000000</v>
      </c>
      <c r="E814" s="477">
        <v>15000000</v>
      </c>
      <c r="F814" s="477">
        <f t="shared" si="41"/>
        <v>26000000</v>
      </c>
      <c r="G814" s="476">
        <f>SUMIF('Inc base'!C:C,'BR 3'!B814,'Inc base'!G:G)-F814</f>
        <v>4000000</v>
      </c>
      <c r="H814" s="479">
        <v>44967</v>
      </c>
      <c r="I814" s="477">
        <f t="shared" si="42"/>
        <v>15000000</v>
      </c>
      <c r="K814" s="477">
        <v>15000000</v>
      </c>
      <c r="L814" s="477">
        <f t="shared" si="43"/>
        <v>11000000</v>
      </c>
      <c r="M814" s="544"/>
    </row>
    <row r="815" spans="1:13" s="477" customFormat="1" x14ac:dyDescent="0.25">
      <c r="A815" s="478">
        <v>807</v>
      </c>
      <c r="B815" s="486">
        <v>62404045340039</v>
      </c>
      <c r="C815" s="487" t="s">
        <v>1978</v>
      </c>
      <c r="D815" s="477">
        <v>11000000</v>
      </c>
      <c r="E815" s="477">
        <v>12000000</v>
      </c>
      <c r="F815" s="477">
        <f t="shared" si="41"/>
        <v>23000000</v>
      </c>
      <c r="G815" s="476">
        <f>SUMIF('Inc base'!C:C,'BR 3'!B815,'Inc base'!G:G)-F815</f>
        <v>6000000</v>
      </c>
      <c r="H815" s="479">
        <v>44967</v>
      </c>
      <c r="I815" s="477">
        <f t="shared" si="42"/>
        <v>12000000</v>
      </c>
      <c r="K815" s="477">
        <v>11000000</v>
      </c>
      <c r="L815" s="477">
        <f t="shared" si="43"/>
        <v>5000000</v>
      </c>
      <c r="M815" s="544"/>
    </row>
    <row r="816" spans="1:13" s="477" customFormat="1" x14ac:dyDescent="0.25">
      <c r="A816" s="478">
        <v>808</v>
      </c>
      <c r="B816" s="486">
        <v>60608045290017</v>
      </c>
      <c r="C816" s="487" t="s">
        <v>1869</v>
      </c>
      <c r="D816" s="477">
        <v>11000000</v>
      </c>
      <c r="E816" s="477">
        <v>12000000</v>
      </c>
      <c r="F816" s="477">
        <f t="shared" si="41"/>
        <v>23000000</v>
      </c>
      <c r="G816" s="476">
        <f>SUMIF('Inc base'!C:C,'BR 3'!B816,'Inc base'!G:G)-F816</f>
        <v>10880000</v>
      </c>
      <c r="H816" s="479">
        <v>44967</v>
      </c>
      <c r="I816" s="477">
        <f t="shared" si="42"/>
        <v>12000000</v>
      </c>
      <c r="K816" s="477">
        <v>11000000</v>
      </c>
      <c r="L816" s="477">
        <f t="shared" si="43"/>
        <v>120000</v>
      </c>
      <c r="M816" s="544"/>
    </row>
    <row r="817" spans="1:13" s="477" customFormat="1" x14ac:dyDescent="0.25">
      <c r="A817" s="478">
        <v>809</v>
      </c>
      <c r="B817" s="486">
        <v>41802965310025</v>
      </c>
      <c r="C817" s="487" t="s">
        <v>1863</v>
      </c>
      <c r="D817" s="477">
        <v>11000000</v>
      </c>
      <c r="E817" s="477">
        <v>12000000</v>
      </c>
      <c r="F817" s="477">
        <f t="shared" si="41"/>
        <v>23000000</v>
      </c>
      <c r="G817" s="476">
        <f>SUMIF('Inc base'!C:C,'BR 3'!B817,'Inc base'!G:G)-F817</f>
        <v>12000000</v>
      </c>
      <c r="H817" s="479">
        <v>44967</v>
      </c>
      <c r="I817" s="477">
        <f t="shared" si="42"/>
        <v>12000000</v>
      </c>
      <c r="K817" s="477">
        <v>11000000</v>
      </c>
      <c r="L817" s="477">
        <f t="shared" si="43"/>
        <v>-1000000</v>
      </c>
      <c r="M817" s="544"/>
    </row>
    <row r="818" spans="1:13" s="477" customFormat="1" x14ac:dyDescent="0.25">
      <c r="A818" s="478">
        <v>810</v>
      </c>
      <c r="B818" s="486">
        <v>40506965310069</v>
      </c>
      <c r="C818" s="487" t="s">
        <v>2197</v>
      </c>
      <c r="D818" s="477">
        <v>11000000</v>
      </c>
      <c r="E818" s="477">
        <v>12000000</v>
      </c>
      <c r="F818" s="477">
        <f t="shared" si="41"/>
        <v>23000000</v>
      </c>
      <c r="G818" s="476">
        <f>SUMIF('Inc base'!C:C,'BR 3'!B818,'Inc base'!G:G)-F818</f>
        <v>9000000</v>
      </c>
      <c r="H818" s="479">
        <v>44967</v>
      </c>
      <c r="I818" s="477">
        <f t="shared" si="42"/>
        <v>12000000</v>
      </c>
      <c r="K818" s="477">
        <v>11000000</v>
      </c>
      <c r="L818" s="477">
        <f t="shared" si="43"/>
        <v>2000000</v>
      </c>
      <c r="M818" s="544"/>
    </row>
    <row r="819" spans="1:13" s="477" customFormat="1" x14ac:dyDescent="0.25">
      <c r="A819" s="478">
        <v>811</v>
      </c>
      <c r="B819" s="486">
        <v>40212811140031</v>
      </c>
      <c r="C819" s="487" t="s">
        <v>3973</v>
      </c>
      <c r="D819" s="477">
        <v>11000000</v>
      </c>
      <c r="E819" s="477">
        <v>0</v>
      </c>
      <c r="F819" s="477">
        <f t="shared" si="41"/>
        <v>11000000</v>
      </c>
      <c r="G819" s="476">
        <f>SUMIF('Inc base'!C:C,'BR 3'!B819,'Inc base'!G:G)-F819</f>
        <v>-11000000</v>
      </c>
      <c r="H819" s="479">
        <v>44967</v>
      </c>
      <c r="I819" s="477">
        <f t="shared" si="42"/>
        <v>0</v>
      </c>
      <c r="K819" s="477">
        <v>0</v>
      </c>
      <c r="L819" s="477">
        <f t="shared" si="43"/>
        <v>11000000</v>
      </c>
      <c r="M819" s="544"/>
    </row>
    <row r="820" spans="1:13" s="477" customFormat="1" x14ac:dyDescent="0.25">
      <c r="A820" s="478">
        <v>812</v>
      </c>
      <c r="B820" s="486">
        <v>43004881140036</v>
      </c>
      <c r="C820" s="487" t="s">
        <v>1729</v>
      </c>
      <c r="D820" s="477">
        <v>11000000</v>
      </c>
      <c r="E820" s="477">
        <v>12000000</v>
      </c>
      <c r="F820" s="477">
        <f t="shared" si="41"/>
        <v>23000000</v>
      </c>
      <c r="G820" s="476">
        <f>SUMIF('Inc base'!C:C,'BR 3'!B820,'Inc base'!G:G)-F820</f>
        <v>12000000</v>
      </c>
      <c r="H820" s="479">
        <v>44967</v>
      </c>
      <c r="I820" s="477">
        <f t="shared" si="42"/>
        <v>12000000</v>
      </c>
      <c r="K820" s="477">
        <v>11000000</v>
      </c>
      <c r="L820" s="477">
        <f t="shared" si="43"/>
        <v>-1000000</v>
      </c>
      <c r="M820" s="544"/>
    </row>
    <row r="821" spans="1:13" s="477" customFormat="1" x14ac:dyDescent="0.25">
      <c r="A821" s="478">
        <v>813</v>
      </c>
      <c r="B821" s="486">
        <v>41311975260063</v>
      </c>
      <c r="C821" s="487" t="s">
        <v>1574</v>
      </c>
      <c r="D821" s="477">
        <v>11000000</v>
      </c>
      <c r="E821" s="477">
        <v>12000000</v>
      </c>
      <c r="F821" s="477">
        <f t="shared" si="41"/>
        <v>23000000</v>
      </c>
      <c r="G821" s="476">
        <f>SUMIF('Inc base'!C:C,'BR 3'!B821,'Inc base'!G:G)-F821</f>
        <v>2500000</v>
      </c>
      <c r="H821" s="479">
        <v>44967</v>
      </c>
      <c r="I821" s="477">
        <f t="shared" si="42"/>
        <v>12000000</v>
      </c>
      <c r="K821" s="477">
        <v>5500000</v>
      </c>
      <c r="L821" s="477">
        <f t="shared" si="43"/>
        <v>3000000</v>
      </c>
      <c r="M821" s="544"/>
    </row>
    <row r="822" spans="1:13" s="477" customFormat="1" x14ac:dyDescent="0.25">
      <c r="A822" s="478">
        <v>814</v>
      </c>
      <c r="B822" s="486">
        <v>42208821140059</v>
      </c>
      <c r="C822" s="487" t="s">
        <v>1840</v>
      </c>
      <c r="D822" s="477">
        <v>11000000</v>
      </c>
      <c r="E822" s="477">
        <v>12000000</v>
      </c>
      <c r="F822" s="477">
        <f t="shared" si="41"/>
        <v>23000000</v>
      </c>
      <c r="G822" s="476">
        <f>SUMIF('Inc base'!C:C,'BR 3'!B822,'Inc base'!G:G)-F822</f>
        <v>9000000</v>
      </c>
      <c r="H822" s="479">
        <v>44967</v>
      </c>
      <c r="I822" s="477">
        <f t="shared" si="42"/>
        <v>12000000</v>
      </c>
      <c r="K822" s="477">
        <v>11000000</v>
      </c>
      <c r="L822" s="477">
        <f t="shared" si="43"/>
        <v>2000000</v>
      </c>
      <c r="M822" s="544"/>
    </row>
    <row r="823" spans="1:13" s="477" customFormat="1" x14ac:dyDescent="0.25">
      <c r="A823" s="478">
        <v>815</v>
      </c>
      <c r="B823" s="486">
        <v>41408915300034</v>
      </c>
      <c r="C823" s="487" t="s">
        <v>1703</v>
      </c>
      <c r="D823" s="477">
        <v>11000000</v>
      </c>
      <c r="E823" s="477">
        <v>12000000</v>
      </c>
      <c r="F823" s="477">
        <f t="shared" si="41"/>
        <v>23000000</v>
      </c>
      <c r="G823" s="476">
        <f>SUMIF('Inc base'!C:C,'BR 3'!B823,'Inc base'!G:G)-F823</f>
        <v>12000000</v>
      </c>
      <c r="H823" s="479">
        <v>44967</v>
      </c>
      <c r="I823" s="477">
        <f t="shared" si="42"/>
        <v>12000000</v>
      </c>
      <c r="K823" s="477">
        <v>11000000</v>
      </c>
      <c r="L823" s="477">
        <f t="shared" si="43"/>
        <v>-1000000</v>
      </c>
      <c r="M823" s="544"/>
    </row>
    <row r="824" spans="1:13" s="477" customFormat="1" x14ac:dyDescent="0.25">
      <c r="A824" s="478">
        <v>816</v>
      </c>
      <c r="B824" s="486">
        <v>41904975300015</v>
      </c>
      <c r="C824" s="487" t="s">
        <v>3974</v>
      </c>
      <c r="D824" s="477">
        <v>11000000</v>
      </c>
      <c r="E824" s="477">
        <v>0</v>
      </c>
      <c r="F824" s="477">
        <f t="shared" si="41"/>
        <v>11000000</v>
      </c>
      <c r="G824" s="476">
        <f>SUMIF('Inc base'!C:C,'BR 3'!B824,'Inc base'!G:G)-F824</f>
        <v>-11000000</v>
      </c>
      <c r="H824" s="479">
        <v>44967</v>
      </c>
      <c r="I824" s="477">
        <f t="shared" si="42"/>
        <v>0</v>
      </c>
      <c r="K824" s="477">
        <v>0</v>
      </c>
      <c r="L824" s="477">
        <f t="shared" si="43"/>
        <v>11000000</v>
      </c>
      <c r="M824" s="544"/>
    </row>
    <row r="825" spans="1:13" s="477" customFormat="1" x14ac:dyDescent="0.25">
      <c r="A825" s="478">
        <v>817</v>
      </c>
      <c r="B825" s="486">
        <v>63112025300021</v>
      </c>
      <c r="C825" s="487" t="s">
        <v>1780</v>
      </c>
      <c r="D825" s="477">
        <v>11000000</v>
      </c>
      <c r="E825" s="477">
        <v>12000000</v>
      </c>
      <c r="F825" s="477">
        <f t="shared" si="41"/>
        <v>23000000</v>
      </c>
      <c r="G825" s="476">
        <f>SUMIF('Inc base'!C:C,'BR 3'!B825,'Inc base'!G:G)-F825</f>
        <v>12000000</v>
      </c>
      <c r="H825" s="479">
        <v>44967</v>
      </c>
      <c r="I825" s="477">
        <f t="shared" si="42"/>
        <v>12000000</v>
      </c>
      <c r="K825" s="477">
        <v>1900000</v>
      </c>
      <c r="L825" s="477">
        <f t="shared" si="43"/>
        <v>-10100000</v>
      </c>
      <c r="M825" s="544"/>
    </row>
    <row r="826" spans="1:13" s="477" customFormat="1" x14ac:dyDescent="0.25">
      <c r="A826" s="478">
        <v>818</v>
      </c>
      <c r="B826" s="486">
        <v>42412995310060</v>
      </c>
      <c r="C826" s="487" t="s">
        <v>2278</v>
      </c>
      <c r="D826" s="477">
        <v>11000000</v>
      </c>
      <c r="E826" s="477">
        <v>12000000</v>
      </c>
      <c r="F826" s="477">
        <f t="shared" si="41"/>
        <v>23000000</v>
      </c>
      <c r="G826" s="476">
        <f>SUMIF('Inc base'!C:C,'BR 3'!B826,'Inc base'!G:G)-F826</f>
        <v>0</v>
      </c>
      <c r="H826" s="479">
        <v>44967</v>
      </c>
      <c r="I826" s="477">
        <f t="shared" si="42"/>
        <v>12000000</v>
      </c>
      <c r="K826" s="477">
        <v>5500000</v>
      </c>
      <c r="L826" s="477">
        <f t="shared" si="43"/>
        <v>5500000</v>
      </c>
      <c r="M826" s="544"/>
    </row>
    <row r="827" spans="1:13" s="477" customFormat="1" x14ac:dyDescent="0.25">
      <c r="A827" s="478">
        <v>819</v>
      </c>
      <c r="B827" s="486">
        <v>61201055310017</v>
      </c>
      <c r="C827" s="487" t="s">
        <v>1417</v>
      </c>
      <c r="D827" s="477">
        <v>11000000</v>
      </c>
      <c r="E827" s="477">
        <v>0</v>
      </c>
      <c r="F827" s="477">
        <f t="shared" si="41"/>
        <v>11000000</v>
      </c>
      <c r="G827" s="476">
        <f>SUMIF('Inc base'!C:C,'BR 3'!B827,'Inc base'!G:G)-F827</f>
        <v>-7500000</v>
      </c>
      <c r="H827" s="479">
        <v>44967</v>
      </c>
      <c r="I827" s="477">
        <f t="shared" si="42"/>
        <v>0</v>
      </c>
      <c r="K827" s="477">
        <v>3500000</v>
      </c>
      <c r="L827" s="477">
        <f t="shared" si="43"/>
        <v>11000000</v>
      </c>
      <c r="M827" s="544"/>
    </row>
    <row r="828" spans="1:13" s="477" customFormat="1" x14ac:dyDescent="0.25">
      <c r="A828" s="478">
        <v>820</v>
      </c>
      <c r="B828" s="486">
        <v>60508015310027</v>
      </c>
      <c r="C828" s="487" t="s">
        <v>1886</v>
      </c>
      <c r="D828" s="477">
        <v>11000000</v>
      </c>
      <c r="E828" s="477">
        <v>0</v>
      </c>
      <c r="F828" s="477">
        <f t="shared" si="41"/>
        <v>11000000</v>
      </c>
      <c r="G828" s="476">
        <f>SUMIF('Inc base'!C:C,'BR 3'!B828,'Inc base'!G:G)-F828</f>
        <v>0</v>
      </c>
      <c r="H828" s="479">
        <v>44967</v>
      </c>
      <c r="I828" s="477">
        <f t="shared" si="42"/>
        <v>0</v>
      </c>
      <c r="K828" s="477">
        <v>5500000</v>
      </c>
      <c r="L828" s="477">
        <f t="shared" si="43"/>
        <v>5500000</v>
      </c>
      <c r="M828" s="544"/>
    </row>
    <row r="829" spans="1:13" s="477" customFormat="1" x14ac:dyDescent="0.25">
      <c r="A829" s="478">
        <v>821</v>
      </c>
      <c r="B829" s="486">
        <v>41008995350031</v>
      </c>
      <c r="C829" s="487" t="s">
        <v>3975</v>
      </c>
      <c r="D829" s="477">
        <v>11000000</v>
      </c>
      <c r="E829" s="477">
        <v>0</v>
      </c>
      <c r="F829" s="477">
        <f t="shared" si="41"/>
        <v>11000000</v>
      </c>
      <c r="G829" s="476">
        <f>SUMIF('Inc base'!C:C,'BR 3'!B829,'Inc base'!G:G)-F829</f>
        <v>-11000000</v>
      </c>
      <c r="H829" s="479">
        <v>44967</v>
      </c>
      <c r="I829" s="477">
        <f t="shared" si="42"/>
        <v>0</v>
      </c>
      <c r="K829" s="477">
        <v>0</v>
      </c>
      <c r="L829" s="477">
        <f t="shared" ref="L829:L860" si="44">K829-G829</f>
        <v>11000000</v>
      </c>
      <c r="M829" s="544"/>
    </row>
    <row r="830" spans="1:13" s="477" customFormat="1" x14ac:dyDescent="0.25">
      <c r="A830" s="478">
        <v>822</v>
      </c>
      <c r="B830" s="486">
        <v>42209861010010</v>
      </c>
      <c r="C830" s="487" t="s">
        <v>2267</v>
      </c>
      <c r="D830" s="477">
        <v>11000000</v>
      </c>
      <c r="E830" s="477">
        <v>12000000</v>
      </c>
      <c r="F830" s="477">
        <f t="shared" si="41"/>
        <v>23000000</v>
      </c>
      <c r="G830" s="476">
        <f>SUMIF('Inc base'!C:C,'BR 3'!B830,'Inc base'!G:G)-F830</f>
        <v>6000000</v>
      </c>
      <c r="H830" s="479">
        <v>44967</v>
      </c>
      <c r="I830" s="477">
        <f t="shared" si="42"/>
        <v>12000000</v>
      </c>
      <c r="K830" s="477">
        <v>11000000</v>
      </c>
      <c r="L830" s="477">
        <f t="shared" si="44"/>
        <v>5000000</v>
      </c>
      <c r="M830" s="544"/>
    </row>
    <row r="831" spans="1:13" s="477" customFormat="1" x14ac:dyDescent="0.25">
      <c r="A831" s="478">
        <v>823</v>
      </c>
      <c r="B831" s="486">
        <v>41011891080025</v>
      </c>
      <c r="C831" s="487" t="s">
        <v>3976</v>
      </c>
      <c r="D831" s="477">
        <v>11000000</v>
      </c>
      <c r="E831" s="477">
        <v>0</v>
      </c>
      <c r="F831" s="477">
        <f t="shared" si="41"/>
        <v>11000000</v>
      </c>
      <c r="G831" s="476">
        <f>SUMIF('Inc base'!C:C,'BR 3'!B831,'Inc base'!G:G)-F831</f>
        <v>-11000000</v>
      </c>
      <c r="H831" s="479">
        <v>44967</v>
      </c>
      <c r="I831" s="477">
        <f t="shared" si="42"/>
        <v>0</v>
      </c>
      <c r="K831" s="477">
        <v>0</v>
      </c>
      <c r="L831" s="477">
        <f t="shared" si="44"/>
        <v>11000000</v>
      </c>
      <c r="M831" s="544"/>
    </row>
    <row r="832" spans="1:13" s="477" customFormat="1" x14ac:dyDescent="0.25">
      <c r="A832" s="478">
        <v>824</v>
      </c>
      <c r="B832" s="486">
        <v>40711931010050</v>
      </c>
      <c r="C832" s="487" t="s">
        <v>2182</v>
      </c>
      <c r="D832" s="477">
        <v>11000000</v>
      </c>
      <c r="E832" s="477">
        <v>12000000</v>
      </c>
      <c r="F832" s="477">
        <f t="shared" si="41"/>
        <v>23000000</v>
      </c>
      <c r="G832" s="476">
        <f>SUMIF('Inc base'!C:C,'BR 3'!B832,'Inc base'!G:G)-F832</f>
        <v>-12000000</v>
      </c>
      <c r="H832" s="479">
        <v>44968</v>
      </c>
      <c r="I832" s="477">
        <f t="shared" si="42"/>
        <v>12000000</v>
      </c>
      <c r="K832" s="477">
        <v>5500000</v>
      </c>
      <c r="L832" s="477">
        <f t="shared" si="44"/>
        <v>17500000</v>
      </c>
      <c r="M832" s="544"/>
    </row>
    <row r="833" spans="1:13" s="477" customFormat="1" x14ac:dyDescent="0.25">
      <c r="A833" s="478">
        <v>825</v>
      </c>
      <c r="B833" s="486">
        <v>42506975380016</v>
      </c>
      <c r="C833" s="487" t="s">
        <v>2261</v>
      </c>
      <c r="D833" s="477">
        <v>11000000</v>
      </c>
      <c r="E833" s="477">
        <v>12000000</v>
      </c>
      <c r="F833" s="477">
        <f t="shared" si="41"/>
        <v>23000000</v>
      </c>
      <c r="G833" s="476">
        <f>SUMIF('Inc base'!C:C,'BR 3'!B833,'Inc base'!G:G)-F833</f>
        <v>9024640</v>
      </c>
      <c r="H833" s="479">
        <v>44968</v>
      </c>
      <c r="I833" s="477">
        <f t="shared" si="42"/>
        <v>12000000</v>
      </c>
      <c r="K833" s="477">
        <v>11000000</v>
      </c>
      <c r="L833" s="477">
        <f t="shared" si="44"/>
        <v>1975360</v>
      </c>
      <c r="M833" s="544"/>
    </row>
    <row r="834" spans="1:13" s="477" customFormat="1" x14ac:dyDescent="0.25">
      <c r="A834" s="478">
        <v>826</v>
      </c>
      <c r="B834" s="486">
        <v>41707801140047</v>
      </c>
      <c r="C834" s="487" t="s">
        <v>1765</v>
      </c>
      <c r="D834" s="477">
        <v>11000000</v>
      </c>
      <c r="E834" s="477">
        <v>12000000</v>
      </c>
      <c r="F834" s="477">
        <f t="shared" si="41"/>
        <v>23000000</v>
      </c>
      <c r="G834" s="476">
        <f>SUMIF('Inc base'!C:C,'BR 3'!B834,'Inc base'!G:G)-F834</f>
        <v>12000000</v>
      </c>
      <c r="H834" s="479">
        <v>44968</v>
      </c>
      <c r="I834" s="477">
        <f t="shared" si="42"/>
        <v>12000000</v>
      </c>
      <c r="K834" s="477">
        <v>5600000</v>
      </c>
      <c r="L834" s="477">
        <f t="shared" si="44"/>
        <v>-6400000</v>
      </c>
      <c r="M834" s="544"/>
    </row>
    <row r="835" spans="1:13" s="477" customFormat="1" x14ac:dyDescent="0.25">
      <c r="A835" s="478">
        <v>827</v>
      </c>
      <c r="B835" s="486">
        <v>32107851110027</v>
      </c>
      <c r="C835" s="487" t="s">
        <v>1472</v>
      </c>
      <c r="D835" s="477">
        <v>11000000</v>
      </c>
      <c r="E835" s="477">
        <v>12000000</v>
      </c>
      <c r="F835" s="477">
        <f t="shared" si="41"/>
        <v>23000000</v>
      </c>
      <c r="G835" s="476">
        <f>SUMIF('Inc base'!C:C,'BR 3'!B835,'Inc base'!G:G)-F835</f>
        <v>9000000</v>
      </c>
      <c r="H835" s="479">
        <v>44968</v>
      </c>
      <c r="I835" s="477">
        <f t="shared" si="42"/>
        <v>12000000</v>
      </c>
      <c r="K835" s="477">
        <v>11000000</v>
      </c>
      <c r="L835" s="477">
        <f t="shared" si="44"/>
        <v>2000000</v>
      </c>
      <c r="M835" s="544"/>
    </row>
    <row r="836" spans="1:13" s="477" customFormat="1" x14ac:dyDescent="0.25">
      <c r="A836" s="478">
        <v>828</v>
      </c>
      <c r="B836" s="486">
        <v>40912825300017</v>
      </c>
      <c r="C836" s="487" t="s">
        <v>3977</v>
      </c>
      <c r="D836" s="477">
        <v>11000000</v>
      </c>
      <c r="E836" s="477">
        <v>0</v>
      </c>
      <c r="F836" s="477">
        <f t="shared" si="41"/>
        <v>11000000</v>
      </c>
      <c r="G836" s="476">
        <f>SUMIF('Inc base'!C:C,'BR 3'!B836,'Inc base'!G:G)-F836</f>
        <v>-11000000</v>
      </c>
      <c r="H836" s="479">
        <v>44968</v>
      </c>
      <c r="I836" s="477">
        <f t="shared" si="42"/>
        <v>0</v>
      </c>
      <c r="K836" s="477">
        <v>0</v>
      </c>
      <c r="L836" s="477">
        <f t="shared" si="44"/>
        <v>11000000</v>
      </c>
      <c r="M836" s="544"/>
    </row>
    <row r="837" spans="1:13" s="477" customFormat="1" x14ac:dyDescent="0.25">
      <c r="A837" s="478">
        <v>829</v>
      </c>
      <c r="B837" s="486">
        <v>42806995310021</v>
      </c>
      <c r="C837" s="487" t="s">
        <v>2231</v>
      </c>
      <c r="D837" s="477">
        <v>11000000</v>
      </c>
      <c r="E837" s="477">
        <v>12000000</v>
      </c>
      <c r="F837" s="477">
        <f t="shared" si="41"/>
        <v>23000000</v>
      </c>
      <c r="G837" s="476">
        <f>SUMIF('Inc base'!C:C,'BR 3'!B837,'Inc base'!G:G)-F837</f>
        <v>11625630</v>
      </c>
      <c r="H837" s="479">
        <v>44970</v>
      </c>
      <c r="I837" s="477">
        <f t="shared" si="42"/>
        <v>12000000</v>
      </c>
      <c r="K837" s="477">
        <v>5500000</v>
      </c>
      <c r="L837" s="477">
        <f t="shared" si="44"/>
        <v>-6125630</v>
      </c>
      <c r="M837" s="544"/>
    </row>
    <row r="838" spans="1:13" s="477" customFormat="1" x14ac:dyDescent="0.25">
      <c r="A838" s="478">
        <v>830</v>
      </c>
      <c r="B838" s="486">
        <v>41502861100037</v>
      </c>
      <c r="C838" s="487" t="s">
        <v>1665</v>
      </c>
      <c r="D838" s="477">
        <v>11000000</v>
      </c>
      <c r="E838" s="477">
        <v>12000000</v>
      </c>
      <c r="F838" s="477">
        <f t="shared" si="41"/>
        <v>23000000</v>
      </c>
      <c r="G838" s="476">
        <f>SUMIF('Inc base'!C:C,'BR 3'!B838,'Inc base'!G:G)-F838</f>
        <v>8044000</v>
      </c>
      <c r="H838" s="479">
        <v>44970</v>
      </c>
      <c r="I838" s="477">
        <f t="shared" si="42"/>
        <v>12000000</v>
      </c>
      <c r="K838" s="477">
        <v>5500000</v>
      </c>
      <c r="L838" s="477">
        <f t="shared" si="44"/>
        <v>-2544000</v>
      </c>
      <c r="M838" s="544"/>
    </row>
    <row r="839" spans="1:13" s="477" customFormat="1" x14ac:dyDescent="0.25">
      <c r="A839" s="478">
        <v>831</v>
      </c>
      <c r="B839" s="486">
        <v>41503941010071</v>
      </c>
      <c r="C839" s="487" t="s">
        <v>2289</v>
      </c>
      <c r="D839" s="477">
        <v>11000000</v>
      </c>
      <c r="E839" s="477">
        <v>12000000</v>
      </c>
      <c r="F839" s="477">
        <f t="shared" si="41"/>
        <v>23000000</v>
      </c>
      <c r="G839" s="476">
        <f>SUMIF('Inc base'!C:C,'BR 3'!B839,'Inc base'!G:G)-F839</f>
        <v>12000000</v>
      </c>
      <c r="H839" s="479">
        <v>44970</v>
      </c>
      <c r="I839" s="477">
        <f t="shared" si="42"/>
        <v>12000000</v>
      </c>
      <c r="K839" s="477">
        <v>11000000</v>
      </c>
      <c r="L839" s="477">
        <f t="shared" si="44"/>
        <v>-1000000</v>
      </c>
      <c r="M839" s="544"/>
    </row>
    <row r="840" spans="1:13" s="477" customFormat="1" x14ac:dyDescent="0.25">
      <c r="A840" s="478">
        <v>832</v>
      </c>
      <c r="B840" s="486">
        <v>30202975380025</v>
      </c>
      <c r="C840" s="487" t="s">
        <v>1596</v>
      </c>
      <c r="D840" s="477">
        <v>11000000</v>
      </c>
      <c r="E840" s="477">
        <v>12000000</v>
      </c>
      <c r="F840" s="477">
        <f t="shared" si="41"/>
        <v>23000000</v>
      </c>
      <c r="G840" s="476">
        <f>SUMIF('Inc base'!C:C,'BR 3'!B840,'Inc base'!G:G)-F840</f>
        <v>11000000</v>
      </c>
      <c r="H840" s="479">
        <v>44971</v>
      </c>
      <c r="I840" s="477">
        <f t="shared" si="42"/>
        <v>12000000</v>
      </c>
      <c r="K840" s="477">
        <v>10000000</v>
      </c>
      <c r="L840" s="477">
        <f t="shared" si="44"/>
        <v>-1000000</v>
      </c>
      <c r="M840" s="544"/>
    </row>
    <row r="841" spans="1:13" s="477" customFormat="1" x14ac:dyDescent="0.25">
      <c r="A841" s="478">
        <v>833</v>
      </c>
      <c r="B841" s="486">
        <v>30503871060021</v>
      </c>
      <c r="C841" s="487" t="s">
        <v>2031</v>
      </c>
      <c r="D841" s="477">
        <v>11000000</v>
      </c>
      <c r="E841" s="477">
        <v>12000000</v>
      </c>
      <c r="F841" s="477">
        <f t="shared" si="41"/>
        <v>23000000</v>
      </c>
      <c r="G841" s="476">
        <f>SUMIF('Inc base'!C:C,'BR 3'!B841,'Inc base'!G:G)-F841</f>
        <v>12075000</v>
      </c>
      <c r="H841" s="479">
        <v>44971</v>
      </c>
      <c r="I841" s="477">
        <f t="shared" si="42"/>
        <v>12000000</v>
      </c>
      <c r="K841" s="477">
        <v>11000000</v>
      </c>
      <c r="L841" s="477">
        <f t="shared" si="44"/>
        <v>-1075000</v>
      </c>
      <c r="M841" s="544"/>
    </row>
    <row r="842" spans="1:13" s="477" customFormat="1" x14ac:dyDescent="0.25">
      <c r="A842" s="478">
        <v>834</v>
      </c>
      <c r="B842" s="486">
        <v>43003831140115</v>
      </c>
      <c r="C842" s="487" t="s">
        <v>1803</v>
      </c>
      <c r="D842" s="477">
        <v>11000000</v>
      </c>
      <c r="E842" s="477">
        <v>12000000</v>
      </c>
      <c r="F842" s="477">
        <f t="shared" si="41"/>
        <v>23000000</v>
      </c>
      <c r="G842" s="476">
        <f>SUMIF('Inc base'!C:C,'BR 3'!B842,'Inc base'!G:G)-F842</f>
        <v>12000000</v>
      </c>
      <c r="H842" s="479">
        <v>44972</v>
      </c>
      <c r="I842" s="477">
        <f t="shared" si="42"/>
        <v>12000000</v>
      </c>
      <c r="K842" s="477">
        <v>11000000</v>
      </c>
      <c r="L842" s="477">
        <f t="shared" si="44"/>
        <v>-1000000</v>
      </c>
      <c r="M842" s="544"/>
    </row>
    <row r="843" spans="1:13" s="477" customFormat="1" x14ac:dyDescent="0.25">
      <c r="A843" s="478">
        <v>835</v>
      </c>
      <c r="B843" s="486">
        <v>62107046050025</v>
      </c>
      <c r="C843" s="487" t="s">
        <v>2233</v>
      </c>
      <c r="D843" s="477">
        <v>11000000</v>
      </c>
      <c r="E843" s="477">
        <v>12000000</v>
      </c>
      <c r="F843" s="477">
        <f t="shared" si="41"/>
        <v>23000000</v>
      </c>
      <c r="G843" s="476">
        <f>SUMIF('Inc base'!C:C,'BR 3'!B843,'Inc base'!G:G)-F843</f>
        <v>12000000</v>
      </c>
      <c r="H843" s="479">
        <v>44972</v>
      </c>
      <c r="I843" s="477">
        <f t="shared" si="42"/>
        <v>12000000</v>
      </c>
      <c r="K843" s="477">
        <v>5500000</v>
      </c>
      <c r="L843" s="477">
        <f t="shared" si="44"/>
        <v>-6500000</v>
      </c>
      <c r="M843" s="544"/>
    </row>
    <row r="844" spans="1:13" s="477" customFormat="1" x14ac:dyDescent="0.25">
      <c r="A844" s="478">
        <v>836</v>
      </c>
      <c r="B844" s="486">
        <v>42205872330053</v>
      </c>
      <c r="C844" s="487" t="s">
        <v>3978</v>
      </c>
      <c r="D844" s="477">
        <v>11000000</v>
      </c>
      <c r="E844" s="477">
        <v>0</v>
      </c>
      <c r="F844" s="477">
        <f t="shared" si="41"/>
        <v>11000000</v>
      </c>
      <c r="G844" s="476">
        <f>SUMIF('Inc base'!C:C,'BR 3'!B844,'Inc base'!G:G)-F844</f>
        <v>-11000000</v>
      </c>
      <c r="H844" s="479">
        <v>44972</v>
      </c>
      <c r="I844" s="477">
        <f t="shared" si="42"/>
        <v>0</v>
      </c>
      <c r="K844" s="477">
        <v>0</v>
      </c>
      <c r="L844" s="477">
        <f t="shared" si="44"/>
        <v>11000000</v>
      </c>
      <c r="M844" s="544"/>
    </row>
    <row r="845" spans="1:13" s="477" customFormat="1" x14ac:dyDescent="0.25">
      <c r="A845" s="478">
        <v>837</v>
      </c>
      <c r="B845" s="486">
        <v>52408015360068</v>
      </c>
      <c r="C845" s="487" t="s">
        <v>2158</v>
      </c>
      <c r="D845" s="477">
        <v>11000000</v>
      </c>
      <c r="E845" s="477">
        <v>12000000</v>
      </c>
      <c r="F845" s="477">
        <f t="shared" si="41"/>
        <v>23000000</v>
      </c>
      <c r="G845" s="476">
        <f>SUMIF('Inc base'!C:C,'BR 3'!B845,'Inc base'!G:G)-F845</f>
        <v>4121000</v>
      </c>
      <c r="H845" s="479">
        <v>44972</v>
      </c>
      <c r="I845" s="477">
        <f t="shared" si="42"/>
        <v>12000000</v>
      </c>
      <c r="K845" s="477">
        <v>5500000</v>
      </c>
      <c r="L845" s="477">
        <f t="shared" si="44"/>
        <v>1379000</v>
      </c>
      <c r="M845" s="544"/>
    </row>
    <row r="846" spans="1:13" s="477" customFormat="1" x14ac:dyDescent="0.25">
      <c r="A846" s="478">
        <v>838</v>
      </c>
      <c r="B846" s="486">
        <v>41609965330035</v>
      </c>
      <c r="C846" s="487" t="s">
        <v>1648</v>
      </c>
      <c r="D846" s="477">
        <v>11000000</v>
      </c>
      <c r="E846" s="477">
        <v>12000000</v>
      </c>
      <c r="F846" s="477">
        <f t="shared" si="41"/>
        <v>23000000</v>
      </c>
      <c r="G846" s="476">
        <f>SUMIF('Inc base'!C:C,'BR 3'!B846,'Inc base'!G:G)-F846</f>
        <v>8000000</v>
      </c>
      <c r="H846" s="479">
        <v>44972</v>
      </c>
      <c r="I846" s="477">
        <f t="shared" si="42"/>
        <v>12000000</v>
      </c>
      <c r="K846" s="477">
        <v>12400000</v>
      </c>
      <c r="L846" s="477">
        <f t="shared" si="44"/>
        <v>4400000</v>
      </c>
      <c r="M846" s="544"/>
    </row>
    <row r="847" spans="1:13" s="477" customFormat="1" x14ac:dyDescent="0.25">
      <c r="A847" s="478">
        <v>839</v>
      </c>
      <c r="B847" s="486">
        <v>62911015380015</v>
      </c>
      <c r="C847" s="487" t="s">
        <v>1910</v>
      </c>
      <c r="D847" s="477">
        <v>11000000</v>
      </c>
      <c r="E847" s="477">
        <v>12000000</v>
      </c>
      <c r="F847" s="477">
        <f t="shared" si="41"/>
        <v>23000000</v>
      </c>
      <c r="G847" s="476">
        <f>SUMIF('Inc base'!C:C,'BR 3'!B847,'Inc base'!G:G)-F847</f>
        <v>6000000</v>
      </c>
      <c r="H847" s="479">
        <v>44972</v>
      </c>
      <c r="I847" s="477">
        <f t="shared" si="42"/>
        <v>12000000</v>
      </c>
      <c r="K847" s="477">
        <v>11000000</v>
      </c>
      <c r="L847" s="477">
        <f t="shared" si="44"/>
        <v>5000000</v>
      </c>
      <c r="M847" s="544"/>
    </row>
    <row r="848" spans="1:13" s="477" customFormat="1" x14ac:dyDescent="0.25">
      <c r="A848" s="478">
        <v>840</v>
      </c>
      <c r="B848" s="486">
        <v>62403015380019</v>
      </c>
      <c r="C848" s="487" t="s">
        <v>1918</v>
      </c>
      <c r="D848" s="477">
        <v>11000000</v>
      </c>
      <c r="E848" s="477">
        <v>12000000</v>
      </c>
      <c r="F848" s="477">
        <f t="shared" si="41"/>
        <v>23000000</v>
      </c>
      <c r="G848" s="476">
        <f>SUMIF('Inc base'!C:C,'BR 3'!B848,'Inc base'!G:G)-F848</f>
        <v>9500000</v>
      </c>
      <c r="H848" s="479">
        <v>44972</v>
      </c>
      <c r="I848" s="477">
        <f t="shared" si="42"/>
        <v>12000000</v>
      </c>
      <c r="K848" s="477">
        <v>11000000</v>
      </c>
      <c r="L848" s="477">
        <f t="shared" si="44"/>
        <v>1500000</v>
      </c>
      <c r="M848" s="544"/>
    </row>
    <row r="849" spans="1:13" s="477" customFormat="1" x14ac:dyDescent="0.25">
      <c r="A849" s="478">
        <v>841</v>
      </c>
      <c r="B849" s="486">
        <v>40107902400016</v>
      </c>
      <c r="C849" s="487" t="s">
        <v>2121</v>
      </c>
      <c r="D849" s="477">
        <v>11000000</v>
      </c>
      <c r="E849" s="477">
        <v>12000000</v>
      </c>
      <c r="F849" s="477">
        <f t="shared" si="41"/>
        <v>23000000</v>
      </c>
      <c r="G849" s="476">
        <f>SUMIF('Inc base'!C:C,'BR 3'!B849,'Inc base'!G:G)-F849</f>
        <v>12000000</v>
      </c>
      <c r="H849" s="479">
        <v>44972</v>
      </c>
      <c r="I849" s="477">
        <f t="shared" si="42"/>
        <v>12000000</v>
      </c>
      <c r="K849" s="477">
        <v>11000000</v>
      </c>
      <c r="L849" s="477">
        <f t="shared" si="44"/>
        <v>-1000000</v>
      </c>
      <c r="M849" s="544"/>
    </row>
    <row r="850" spans="1:13" s="477" customFormat="1" x14ac:dyDescent="0.25">
      <c r="A850" s="478">
        <v>842</v>
      </c>
      <c r="B850" s="486">
        <v>42212961110018</v>
      </c>
      <c r="C850" s="487" t="s">
        <v>1494</v>
      </c>
      <c r="D850" s="477">
        <v>11000000</v>
      </c>
      <c r="E850" s="477">
        <v>12000000</v>
      </c>
      <c r="F850" s="477">
        <f t="shared" si="41"/>
        <v>23000000</v>
      </c>
      <c r="G850" s="476">
        <f>SUMIF('Inc base'!C:C,'BR 3'!B850,'Inc base'!G:G)-F850</f>
        <v>6000000</v>
      </c>
      <c r="H850" s="479">
        <v>44973</v>
      </c>
      <c r="I850" s="477">
        <f t="shared" si="42"/>
        <v>12000000</v>
      </c>
      <c r="K850" s="477">
        <v>11000000</v>
      </c>
      <c r="L850" s="477">
        <f t="shared" si="44"/>
        <v>5000000</v>
      </c>
      <c r="M850" s="544"/>
    </row>
    <row r="851" spans="1:13" s="477" customFormat="1" x14ac:dyDescent="0.25">
      <c r="A851" s="478">
        <v>843</v>
      </c>
      <c r="B851" s="486">
        <v>60305035350011</v>
      </c>
      <c r="C851" s="487" t="s">
        <v>2246</v>
      </c>
      <c r="D851" s="477">
        <v>11000000</v>
      </c>
      <c r="E851" s="477">
        <v>12000000</v>
      </c>
      <c r="F851" s="477">
        <f t="shared" si="41"/>
        <v>23000000</v>
      </c>
      <c r="G851" s="476">
        <f>SUMIF('Inc base'!C:C,'BR 3'!B851,'Inc base'!G:G)-F851</f>
        <v>12000000</v>
      </c>
      <c r="H851" s="479">
        <v>44973</v>
      </c>
      <c r="I851" s="477">
        <f t="shared" si="42"/>
        <v>12000000</v>
      </c>
      <c r="K851" s="477">
        <v>11000000</v>
      </c>
      <c r="L851" s="477">
        <f t="shared" si="44"/>
        <v>-1000000</v>
      </c>
      <c r="M851" s="544"/>
    </row>
    <row r="852" spans="1:13" s="477" customFormat="1" x14ac:dyDescent="0.25">
      <c r="A852" s="478">
        <v>844</v>
      </c>
      <c r="B852" s="486">
        <v>61306015270023</v>
      </c>
      <c r="C852" s="487" t="s">
        <v>2186</v>
      </c>
      <c r="D852" s="477">
        <v>11000000</v>
      </c>
      <c r="E852" s="477">
        <v>12000000</v>
      </c>
      <c r="F852" s="477">
        <f t="shared" si="41"/>
        <v>23000000</v>
      </c>
      <c r="G852" s="476">
        <f>SUMIF('Inc base'!C:C,'BR 3'!B852,'Inc base'!G:G)-F852</f>
        <v>11002000</v>
      </c>
      <c r="H852" s="479">
        <v>44973</v>
      </c>
      <c r="I852" s="477">
        <f t="shared" si="42"/>
        <v>12000000</v>
      </c>
      <c r="K852" s="477">
        <v>11000000</v>
      </c>
      <c r="L852" s="477">
        <f t="shared" si="44"/>
        <v>-2000</v>
      </c>
      <c r="M852" s="544"/>
    </row>
    <row r="853" spans="1:13" s="477" customFormat="1" x14ac:dyDescent="0.25">
      <c r="A853" s="478">
        <v>845</v>
      </c>
      <c r="B853" s="486">
        <v>40207925300026</v>
      </c>
      <c r="C853" s="487" t="s">
        <v>2099</v>
      </c>
      <c r="D853" s="477">
        <v>11000000</v>
      </c>
      <c r="E853" s="477">
        <v>12000000</v>
      </c>
      <c r="F853" s="477">
        <f t="shared" ref="F853:F916" si="45">SUM(D853:E853)</f>
        <v>23000000</v>
      </c>
      <c r="G853" s="476">
        <f>SUMIF('Inc base'!C:C,'BR 3'!B853,'Inc base'!G:G)-F853</f>
        <v>6975000</v>
      </c>
      <c r="H853" s="479">
        <v>44973</v>
      </c>
      <c r="I853" s="477">
        <f t="shared" ref="I853:I916" si="46">F853-D853</f>
        <v>12000000</v>
      </c>
      <c r="K853" s="477">
        <v>1000000</v>
      </c>
      <c r="L853" s="477">
        <f t="shared" si="44"/>
        <v>-5975000</v>
      </c>
      <c r="M853" s="544"/>
    </row>
    <row r="854" spans="1:13" s="477" customFormat="1" x14ac:dyDescent="0.25">
      <c r="A854" s="478">
        <v>846</v>
      </c>
      <c r="B854" s="486">
        <v>52807005300046</v>
      </c>
      <c r="C854" s="487" t="s">
        <v>3979</v>
      </c>
      <c r="D854" s="477">
        <v>11000000</v>
      </c>
      <c r="E854" s="477">
        <v>0</v>
      </c>
      <c r="F854" s="477">
        <f t="shared" si="45"/>
        <v>11000000</v>
      </c>
      <c r="G854" s="476">
        <f>SUMIF('Inc base'!C:C,'BR 3'!B854,'Inc base'!G:G)-F854</f>
        <v>-11000000</v>
      </c>
      <c r="H854" s="479">
        <v>44973</v>
      </c>
      <c r="I854" s="477">
        <f t="shared" si="46"/>
        <v>0</v>
      </c>
      <c r="K854" s="477">
        <v>0</v>
      </c>
      <c r="L854" s="477">
        <f t="shared" si="44"/>
        <v>11000000</v>
      </c>
      <c r="M854" s="544"/>
    </row>
    <row r="855" spans="1:13" s="477" customFormat="1" x14ac:dyDescent="0.25">
      <c r="A855" s="478">
        <v>847</v>
      </c>
      <c r="B855" s="486">
        <v>50109045300023</v>
      </c>
      <c r="C855" s="487" t="s">
        <v>1660</v>
      </c>
      <c r="D855" s="477">
        <v>11000000</v>
      </c>
      <c r="E855" s="477">
        <v>12000000</v>
      </c>
      <c r="F855" s="477">
        <f t="shared" si="45"/>
        <v>23000000</v>
      </c>
      <c r="G855" s="476">
        <f>SUMIF('Inc base'!C:C,'BR 3'!B855,'Inc base'!G:G)-F855</f>
        <v>6000000</v>
      </c>
      <c r="H855" s="479">
        <v>44973</v>
      </c>
      <c r="I855" s="477">
        <f t="shared" si="46"/>
        <v>12000000</v>
      </c>
      <c r="K855" s="477">
        <v>11000000</v>
      </c>
      <c r="L855" s="477">
        <f t="shared" si="44"/>
        <v>5000000</v>
      </c>
      <c r="M855" s="544"/>
    </row>
    <row r="856" spans="1:13" s="477" customFormat="1" x14ac:dyDescent="0.25">
      <c r="A856" s="478">
        <v>848</v>
      </c>
      <c r="B856" s="486">
        <v>40110790950017</v>
      </c>
      <c r="C856" s="487" t="s">
        <v>3980</v>
      </c>
      <c r="D856" s="477">
        <v>11000000</v>
      </c>
      <c r="E856" s="477">
        <v>0</v>
      </c>
      <c r="F856" s="477">
        <f t="shared" si="45"/>
        <v>11000000</v>
      </c>
      <c r="G856" s="476">
        <f>SUMIF('Inc base'!C:C,'BR 3'!B856,'Inc base'!G:G)-F856</f>
        <v>-11000000</v>
      </c>
      <c r="H856" s="479">
        <v>44974</v>
      </c>
      <c r="I856" s="477">
        <f t="shared" si="46"/>
        <v>0</v>
      </c>
      <c r="K856" s="477">
        <v>0</v>
      </c>
      <c r="L856" s="477">
        <f t="shared" si="44"/>
        <v>11000000</v>
      </c>
      <c r="M856" s="544"/>
    </row>
    <row r="857" spans="1:13" s="477" customFormat="1" x14ac:dyDescent="0.25">
      <c r="A857" s="478">
        <v>849</v>
      </c>
      <c r="B857" s="486">
        <v>41201965300012</v>
      </c>
      <c r="C857" s="487" t="s">
        <v>3981</v>
      </c>
      <c r="D857" s="477">
        <v>11000000</v>
      </c>
      <c r="E857" s="477">
        <v>0</v>
      </c>
      <c r="F857" s="477">
        <f t="shared" si="45"/>
        <v>11000000</v>
      </c>
      <c r="G857" s="476">
        <f>SUMIF('Inc base'!C:C,'BR 3'!B857,'Inc base'!G:G)-F857</f>
        <v>-11000000</v>
      </c>
      <c r="H857" s="479">
        <v>44974</v>
      </c>
      <c r="I857" s="477">
        <f t="shared" si="46"/>
        <v>0</v>
      </c>
      <c r="K857" s="477">
        <v>0</v>
      </c>
      <c r="L857" s="477">
        <f t="shared" si="44"/>
        <v>11000000</v>
      </c>
      <c r="M857" s="544"/>
    </row>
    <row r="858" spans="1:13" s="477" customFormat="1" x14ac:dyDescent="0.25">
      <c r="A858" s="478">
        <v>850</v>
      </c>
      <c r="B858" s="486">
        <v>41808891140051</v>
      </c>
      <c r="C858" s="487" t="s">
        <v>1390</v>
      </c>
      <c r="D858" s="477">
        <v>11000000</v>
      </c>
      <c r="E858" s="477">
        <v>12000000</v>
      </c>
      <c r="F858" s="477">
        <f t="shared" si="45"/>
        <v>23000000</v>
      </c>
      <c r="G858" s="476">
        <f>SUMIF('Inc base'!C:C,'BR 3'!B858,'Inc base'!G:G)-F858</f>
        <v>9525000</v>
      </c>
      <c r="H858" s="479">
        <v>44974</v>
      </c>
      <c r="I858" s="477">
        <f t="shared" si="46"/>
        <v>12000000</v>
      </c>
      <c r="K858" s="477">
        <v>5403000</v>
      </c>
      <c r="L858" s="477">
        <f t="shared" si="44"/>
        <v>-4122000</v>
      </c>
      <c r="M858" s="544"/>
    </row>
    <row r="859" spans="1:13" s="477" customFormat="1" x14ac:dyDescent="0.25">
      <c r="A859" s="478">
        <v>851</v>
      </c>
      <c r="B859" s="486">
        <v>52112015310045</v>
      </c>
      <c r="C859" s="487" t="s">
        <v>1637</v>
      </c>
      <c r="D859" s="477">
        <v>11000000</v>
      </c>
      <c r="E859" s="477">
        <v>12000000</v>
      </c>
      <c r="F859" s="477">
        <f t="shared" si="45"/>
        <v>23000000</v>
      </c>
      <c r="G859" s="476">
        <f>SUMIF('Inc base'!C:C,'BR 3'!B859,'Inc base'!G:G)-F859</f>
        <v>9100000</v>
      </c>
      <c r="H859" s="479">
        <v>44974</v>
      </c>
      <c r="I859" s="477">
        <f t="shared" si="46"/>
        <v>12000000</v>
      </c>
      <c r="K859" s="477">
        <v>11000000</v>
      </c>
      <c r="L859" s="477">
        <f t="shared" si="44"/>
        <v>1900000</v>
      </c>
      <c r="M859" s="544"/>
    </row>
    <row r="860" spans="1:13" s="477" customFormat="1" x14ac:dyDescent="0.25">
      <c r="A860" s="478">
        <v>852</v>
      </c>
      <c r="B860" s="486">
        <v>40907925300023</v>
      </c>
      <c r="C860" s="487" t="s">
        <v>3982</v>
      </c>
      <c r="D860" s="477">
        <v>11000000</v>
      </c>
      <c r="E860" s="477">
        <v>0</v>
      </c>
      <c r="F860" s="477">
        <f t="shared" si="45"/>
        <v>11000000</v>
      </c>
      <c r="G860" s="476">
        <f>SUMIF('Inc base'!C:C,'BR 3'!B860,'Inc base'!G:G)-F860</f>
        <v>-11000000</v>
      </c>
      <c r="H860" s="479">
        <v>44974</v>
      </c>
      <c r="I860" s="477">
        <f t="shared" si="46"/>
        <v>0</v>
      </c>
      <c r="K860" s="477">
        <v>0</v>
      </c>
      <c r="L860" s="477">
        <f t="shared" si="44"/>
        <v>11000000</v>
      </c>
      <c r="M860" s="544"/>
    </row>
    <row r="861" spans="1:13" s="477" customFormat="1" x14ac:dyDescent="0.25">
      <c r="A861" s="478">
        <v>853</v>
      </c>
      <c r="B861" s="486">
        <v>41403901140036</v>
      </c>
      <c r="C861" s="487" t="s">
        <v>3983</v>
      </c>
      <c r="D861" s="477">
        <v>11000000</v>
      </c>
      <c r="E861" s="477">
        <v>0</v>
      </c>
      <c r="F861" s="477">
        <f t="shared" si="45"/>
        <v>11000000</v>
      </c>
      <c r="G861" s="476">
        <f>SUMIF('Inc base'!C:C,'BR 3'!B861,'Inc base'!G:G)-F861</f>
        <v>-11000000</v>
      </c>
      <c r="H861" s="479">
        <v>44974</v>
      </c>
      <c r="I861" s="477">
        <f t="shared" si="46"/>
        <v>0</v>
      </c>
      <c r="K861" s="477">
        <v>0</v>
      </c>
      <c r="L861" s="477">
        <f t="shared" ref="L861:L892" si="47">K861-G861</f>
        <v>11000000</v>
      </c>
      <c r="M861" s="544"/>
    </row>
    <row r="862" spans="1:13" s="477" customFormat="1" x14ac:dyDescent="0.25">
      <c r="A862" s="478">
        <v>854</v>
      </c>
      <c r="B862" s="486">
        <v>41309881140069</v>
      </c>
      <c r="C862" s="487" t="s">
        <v>3984</v>
      </c>
      <c r="D862" s="477">
        <v>11000000</v>
      </c>
      <c r="E862" s="477">
        <v>0</v>
      </c>
      <c r="F862" s="477">
        <f t="shared" si="45"/>
        <v>11000000</v>
      </c>
      <c r="G862" s="476">
        <f>SUMIF('Inc base'!C:C,'BR 3'!B862,'Inc base'!G:G)-F862</f>
        <v>-11000000</v>
      </c>
      <c r="H862" s="479">
        <v>44974</v>
      </c>
      <c r="I862" s="477">
        <f t="shared" si="46"/>
        <v>0</v>
      </c>
      <c r="K862" s="477">
        <v>0</v>
      </c>
      <c r="L862" s="477">
        <f t="shared" si="47"/>
        <v>11000000</v>
      </c>
      <c r="M862" s="544"/>
    </row>
    <row r="863" spans="1:13" s="477" customFormat="1" x14ac:dyDescent="0.25">
      <c r="A863" s="478">
        <v>855</v>
      </c>
      <c r="B863" s="486">
        <v>41608995270016</v>
      </c>
      <c r="C863" s="487" t="s">
        <v>1715</v>
      </c>
      <c r="D863" s="477">
        <v>11000000</v>
      </c>
      <c r="E863" s="477">
        <v>12000000</v>
      </c>
      <c r="F863" s="477">
        <f t="shared" si="45"/>
        <v>23000000</v>
      </c>
      <c r="G863" s="476">
        <f>SUMIF('Inc base'!C:C,'BR 3'!B863,'Inc base'!G:G)-F863</f>
        <v>9000000</v>
      </c>
      <c r="H863" s="479">
        <v>44974</v>
      </c>
      <c r="I863" s="477">
        <f t="shared" si="46"/>
        <v>12000000</v>
      </c>
      <c r="K863" s="477">
        <v>11000000</v>
      </c>
      <c r="L863" s="477">
        <f t="shared" si="47"/>
        <v>2000000</v>
      </c>
      <c r="M863" s="544"/>
    </row>
    <row r="864" spans="1:13" s="477" customFormat="1" x14ac:dyDescent="0.25">
      <c r="A864" s="478">
        <v>856</v>
      </c>
      <c r="B864" s="486">
        <v>30606871050093</v>
      </c>
      <c r="C864" s="487" t="s">
        <v>2206</v>
      </c>
      <c r="D864" s="477">
        <v>11000000</v>
      </c>
      <c r="E864" s="477">
        <v>12000000</v>
      </c>
      <c r="F864" s="477">
        <f t="shared" si="45"/>
        <v>23000000</v>
      </c>
      <c r="G864" s="476">
        <f>SUMIF('Inc base'!C:C,'BR 3'!B864,'Inc base'!G:G)-F864</f>
        <v>24000000</v>
      </c>
      <c r="H864" s="479"/>
      <c r="I864" s="477">
        <f t="shared" si="46"/>
        <v>12000000</v>
      </c>
      <c r="K864" s="477">
        <v>19000000</v>
      </c>
      <c r="L864" s="477">
        <f t="shared" si="47"/>
        <v>-5000000</v>
      </c>
      <c r="M864" s="544"/>
    </row>
    <row r="865" spans="1:13" s="477" customFormat="1" x14ac:dyDescent="0.25">
      <c r="A865" s="478">
        <v>857</v>
      </c>
      <c r="B865" s="486">
        <v>61011035300011</v>
      </c>
      <c r="C865" s="487" t="s">
        <v>2291</v>
      </c>
      <c r="D865" s="477">
        <v>916000</v>
      </c>
      <c r="E865" s="477">
        <v>0</v>
      </c>
      <c r="F865" s="477">
        <f t="shared" si="45"/>
        <v>916000</v>
      </c>
      <c r="G865" s="476">
        <f>SUMIF('Inc base'!C:C,'BR 3'!B865,'Inc base'!G:G)-F865</f>
        <v>1084000</v>
      </c>
      <c r="H865" s="479"/>
      <c r="I865" s="477">
        <f t="shared" si="46"/>
        <v>0</v>
      </c>
      <c r="K865" s="477">
        <v>2000000</v>
      </c>
      <c r="L865" s="477">
        <f t="shared" si="47"/>
        <v>916000</v>
      </c>
      <c r="M865" s="544"/>
    </row>
    <row r="866" spans="1:13" s="477" customFormat="1" x14ac:dyDescent="0.25">
      <c r="A866" s="478">
        <v>858</v>
      </c>
      <c r="B866" s="486">
        <v>31611975290015</v>
      </c>
      <c r="C866" s="487" t="s">
        <v>2329</v>
      </c>
      <c r="D866" s="477">
        <v>11000000</v>
      </c>
      <c r="E866" s="477">
        <v>12000000</v>
      </c>
      <c r="F866" s="477">
        <f t="shared" si="45"/>
        <v>23000000</v>
      </c>
      <c r="G866" s="476">
        <f>SUMIF('Inc base'!C:C,'BR 3'!B866,'Inc base'!G:G)-F866</f>
        <v>-5700000</v>
      </c>
      <c r="H866" s="479"/>
      <c r="I866" s="477">
        <f t="shared" si="46"/>
        <v>12000000</v>
      </c>
      <c r="K866" s="477">
        <v>5500000</v>
      </c>
      <c r="L866" s="477">
        <f t="shared" si="47"/>
        <v>11200000</v>
      </c>
      <c r="M866" s="544"/>
    </row>
    <row r="867" spans="1:13" s="477" customFormat="1" x14ac:dyDescent="0.25">
      <c r="A867" s="478">
        <v>859</v>
      </c>
      <c r="B867" s="486">
        <v>40308951140018</v>
      </c>
      <c r="C867" s="487" t="s">
        <v>2001</v>
      </c>
      <c r="D867" s="477">
        <v>11000000</v>
      </c>
      <c r="E867" s="477">
        <v>12000000</v>
      </c>
      <c r="F867" s="477">
        <f t="shared" si="45"/>
        <v>23000000</v>
      </c>
      <c r="G867" s="476">
        <f>SUMIF('Inc base'!C:C,'BR 3'!B867,'Inc base'!G:G)-F867</f>
        <v>12000000</v>
      </c>
      <c r="H867" s="479"/>
      <c r="I867" s="477">
        <f t="shared" si="46"/>
        <v>12000000</v>
      </c>
      <c r="K867" s="477">
        <v>11000000</v>
      </c>
      <c r="L867" s="477">
        <f t="shared" si="47"/>
        <v>-1000000</v>
      </c>
      <c r="M867" s="544"/>
    </row>
    <row r="868" spans="1:13" s="477" customFormat="1" x14ac:dyDescent="0.25">
      <c r="A868" s="478">
        <v>860</v>
      </c>
      <c r="B868" s="486">
        <v>41212861140022</v>
      </c>
      <c r="C868" s="487" t="s">
        <v>1397</v>
      </c>
      <c r="D868" s="477">
        <v>11000000</v>
      </c>
      <c r="E868" s="477">
        <v>12000000</v>
      </c>
      <c r="F868" s="477">
        <f t="shared" si="45"/>
        <v>23000000</v>
      </c>
      <c r="G868" s="476">
        <f>SUMIF('Inc base'!C:C,'BR 3'!B868,'Inc base'!G:G)-F868</f>
        <v>12047000</v>
      </c>
      <c r="H868" s="479"/>
      <c r="I868" s="477">
        <f t="shared" si="46"/>
        <v>12000000</v>
      </c>
      <c r="K868" s="477">
        <v>11000000</v>
      </c>
      <c r="L868" s="477">
        <f t="shared" si="47"/>
        <v>-1047000</v>
      </c>
      <c r="M868" s="544"/>
    </row>
    <row r="869" spans="1:13" s="477" customFormat="1" x14ac:dyDescent="0.25">
      <c r="A869" s="478">
        <v>861</v>
      </c>
      <c r="B869" s="486">
        <v>61202045370015</v>
      </c>
      <c r="C869" s="487" t="s">
        <v>1917</v>
      </c>
      <c r="D869" s="477">
        <v>11000000</v>
      </c>
      <c r="E869" s="477">
        <v>12000000</v>
      </c>
      <c r="F869" s="477">
        <f t="shared" si="45"/>
        <v>23000000</v>
      </c>
      <c r="G869" s="476">
        <f>SUMIF('Inc base'!C:C,'BR 3'!B869,'Inc base'!G:G)-F869</f>
        <v>12000000</v>
      </c>
      <c r="H869" s="479"/>
      <c r="I869" s="477">
        <f t="shared" si="46"/>
        <v>12000000</v>
      </c>
      <c r="K869" s="477">
        <v>5500000</v>
      </c>
      <c r="L869" s="477">
        <f t="shared" si="47"/>
        <v>-6500000</v>
      </c>
      <c r="M869" s="544"/>
    </row>
    <row r="870" spans="1:13" s="477" customFormat="1" x14ac:dyDescent="0.25">
      <c r="A870" s="478">
        <v>862</v>
      </c>
      <c r="B870" s="486">
        <v>40809931140036</v>
      </c>
      <c r="C870" s="487" t="s">
        <v>2250</v>
      </c>
      <c r="D870" s="477">
        <v>11000000</v>
      </c>
      <c r="E870" s="477">
        <v>12000000</v>
      </c>
      <c r="F870" s="477">
        <f t="shared" si="45"/>
        <v>23000000</v>
      </c>
      <c r="G870" s="476">
        <f>SUMIF('Inc base'!C:C,'BR 3'!B870,'Inc base'!G:G)-F870</f>
        <v>8885000</v>
      </c>
      <c r="H870" s="479"/>
      <c r="I870" s="477">
        <f t="shared" si="46"/>
        <v>12000000</v>
      </c>
      <c r="K870" s="477">
        <v>10950000</v>
      </c>
      <c r="L870" s="477">
        <f t="shared" si="47"/>
        <v>2065000</v>
      </c>
      <c r="M870" s="544"/>
    </row>
    <row r="871" spans="1:13" s="477" customFormat="1" x14ac:dyDescent="0.25">
      <c r="A871" s="478">
        <v>863</v>
      </c>
      <c r="B871" s="486">
        <v>60511005280024</v>
      </c>
      <c r="C871" s="487" t="s">
        <v>2096</v>
      </c>
      <c r="D871" s="477">
        <v>11000000</v>
      </c>
      <c r="E871" s="477">
        <v>0</v>
      </c>
      <c r="F871" s="477">
        <f t="shared" si="45"/>
        <v>11000000</v>
      </c>
      <c r="G871" s="476">
        <f>SUMIF('Inc base'!C:C,'BR 3'!B871,'Inc base'!G:G)-F871</f>
        <v>-5500000</v>
      </c>
      <c r="H871" s="479"/>
      <c r="I871" s="477">
        <f t="shared" si="46"/>
        <v>0</v>
      </c>
      <c r="K871" s="477">
        <v>5500000</v>
      </c>
      <c r="L871" s="477">
        <f t="shared" si="47"/>
        <v>11000000</v>
      </c>
      <c r="M871" s="544"/>
    </row>
    <row r="872" spans="1:13" s="477" customFormat="1" x14ac:dyDescent="0.25">
      <c r="A872" s="478">
        <v>864</v>
      </c>
      <c r="B872" s="486">
        <v>42706941010075</v>
      </c>
      <c r="C872" s="487" t="s">
        <v>2346</v>
      </c>
      <c r="D872" s="477">
        <v>11000000</v>
      </c>
      <c r="E872" s="477">
        <v>12000000</v>
      </c>
      <c r="F872" s="477">
        <f t="shared" si="45"/>
        <v>23000000</v>
      </c>
      <c r="G872" s="476">
        <f>SUMIF('Inc base'!C:C,'BR 3'!B872,'Inc base'!G:G)-F872</f>
        <v>12050000</v>
      </c>
      <c r="H872" s="479"/>
      <c r="I872" s="477">
        <f t="shared" si="46"/>
        <v>12000000</v>
      </c>
      <c r="K872" s="477">
        <v>11050000</v>
      </c>
      <c r="L872" s="477">
        <f t="shared" si="47"/>
        <v>-1000000</v>
      </c>
      <c r="M872" s="544"/>
    </row>
    <row r="873" spans="1:13" s="477" customFormat="1" x14ac:dyDescent="0.25">
      <c r="A873" s="478">
        <v>865</v>
      </c>
      <c r="B873" s="486">
        <v>61005025290011</v>
      </c>
      <c r="C873" s="487" t="s">
        <v>3985</v>
      </c>
      <c r="D873" s="477">
        <v>11000000</v>
      </c>
      <c r="E873" s="477">
        <v>0</v>
      </c>
      <c r="F873" s="477">
        <f t="shared" si="45"/>
        <v>11000000</v>
      </c>
      <c r="G873" s="476">
        <f>SUMIF('Inc base'!C:C,'BR 3'!B873,'Inc base'!G:G)-F873</f>
        <v>-11000000</v>
      </c>
      <c r="H873" s="479"/>
      <c r="I873" s="477">
        <f t="shared" si="46"/>
        <v>0</v>
      </c>
      <c r="K873" s="477">
        <v>0</v>
      </c>
      <c r="L873" s="477">
        <f t="shared" si="47"/>
        <v>11000000</v>
      </c>
      <c r="M873" s="544"/>
    </row>
    <row r="874" spans="1:13" s="477" customFormat="1" x14ac:dyDescent="0.25">
      <c r="A874" s="478">
        <v>866</v>
      </c>
      <c r="B874" s="486">
        <v>42605891110076</v>
      </c>
      <c r="C874" s="487" t="s">
        <v>1969</v>
      </c>
      <c r="D874" s="477">
        <v>11000000</v>
      </c>
      <c r="E874" s="477">
        <v>12000000</v>
      </c>
      <c r="F874" s="477">
        <f t="shared" si="45"/>
        <v>23000000</v>
      </c>
      <c r="G874" s="476">
        <f>SUMIF('Inc base'!C:C,'BR 3'!B874,'Inc base'!G:G)-F874</f>
        <v>0</v>
      </c>
      <c r="H874" s="479"/>
      <c r="I874" s="477">
        <f t="shared" si="46"/>
        <v>12000000</v>
      </c>
      <c r="K874" s="477">
        <v>11000000</v>
      </c>
      <c r="L874" s="477">
        <f t="shared" si="47"/>
        <v>11000000</v>
      </c>
      <c r="M874" s="544"/>
    </row>
    <row r="875" spans="1:13" s="477" customFormat="1" x14ac:dyDescent="0.25">
      <c r="A875" s="478">
        <v>867</v>
      </c>
      <c r="B875" s="486">
        <v>41502941010016</v>
      </c>
      <c r="C875" s="487" t="s">
        <v>1982</v>
      </c>
      <c r="D875" s="477">
        <v>11000000</v>
      </c>
      <c r="E875" s="477">
        <v>12000000</v>
      </c>
      <c r="F875" s="477">
        <f t="shared" si="45"/>
        <v>23000000</v>
      </c>
      <c r="G875" s="476">
        <f>SUMIF('Inc base'!C:C,'BR 3'!B875,'Inc base'!G:G)-F875</f>
        <v>14000000</v>
      </c>
      <c r="H875" s="479"/>
      <c r="I875" s="477">
        <f t="shared" si="46"/>
        <v>12000000</v>
      </c>
      <c r="K875" s="477">
        <v>13000000</v>
      </c>
      <c r="L875" s="477">
        <f t="shared" si="47"/>
        <v>-1000000</v>
      </c>
      <c r="M875" s="544"/>
    </row>
    <row r="876" spans="1:13" s="477" customFormat="1" x14ac:dyDescent="0.25">
      <c r="A876" s="478">
        <v>868</v>
      </c>
      <c r="B876" s="486">
        <v>41701901140103</v>
      </c>
      <c r="C876" s="487" t="s">
        <v>2107</v>
      </c>
      <c r="D876" s="477">
        <v>11000000</v>
      </c>
      <c r="E876" s="477">
        <v>12000000</v>
      </c>
      <c r="F876" s="477">
        <f t="shared" si="45"/>
        <v>23000000</v>
      </c>
      <c r="G876" s="476">
        <f>SUMIF('Inc base'!C:C,'BR 3'!B876,'Inc base'!G:G)-F876</f>
        <v>12200000</v>
      </c>
      <c r="H876" s="479"/>
      <c r="I876" s="477">
        <f t="shared" si="46"/>
        <v>12000000</v>
      </c>
      <c r="K876" s="477">
        <v>11000000</v>
      </c>
      <c r="L876" s="477">
        <f t="shared" si="47"/>
        <v>-1200000</v>
      </c>
      <c r="M876" s="544"/>
    </row>
    <row r="877" spans="1:13" s="477" customFormat="1" x14ac:dyDescent="0.25">
      <c r="A877" s="478">
        <v>869</v>
      </c>
      <c r="B877" s="486">
        <v>40701951050048</v>
      </c>
      <c r="C877" s="487" t="s">
        <v>1657</v>
      </c>
      <c r="D877" s="477">
        <v>11000000</v>
      </c>
      <c r="E877" s="477">
        <v>12000000</v>
      </c>
      <c r="F877" s="477">
        <f t="shared" si="45"/>
        <v>23000000</v>
      </c>
      <c r="G877" s="476">
        <f>SUMIF('Inc base'!C:C,'BR 3'!B877,'Inc base'!G:G)-F877</f>
        <v>9000000</v>
      </c>
      <c r="H877" s="479"/>
      <c r="I877" s="477">
        <f t="shared" si="46"/>
        <v>12000000</v>
      </c>
      <c r="K877" s="477">
        <v>3000000</v>
      </c>
      <c r="L877" s="477">
        <f t="shared" si="47"/>
        <v>-6000000</v>
      </c>
      <c r="M877" s="544"/>
    </row>
    <row r="878" spans="1:13" s="477" customFormat="1" x14ac:dyDescent="0.25">
      <c r="A878" s="478">
        <v>870</v>
      </c>
      <c r="B878" s="486">
        <v>40505951010040</v>
      </c>
      <c r="C878" s="487" t="s">
        <v>2169</v>
      </c>
      <c r="D878" s="477">
        <v>11000000</v>
      </c>
      <c r="E878" s="477">
        <v>12000000</v>
      </c>
      <c r="F878" s="477">
        <f t="shared" si="45"/>
        <v>23000000</v>
      </c>
      <c r="G878" s="476">
        <f>SUMIF('Inc base'!C:C,'BR 3'!B878,'Inc base'!G:G)-F878</f>
        <v>11890520</v>
      </c>
      <c r="H878" s="479"/>
      <c r="I878" s="477">
        <f t="shared" si="46"/>
        <v>12000000</v>
      </c>
      <c r="K878" s="477">
        <v>11000000</v>
      </c>
      <c r="L878" s="477">
        <f t="shared" si="47"/>
        <v>-890520</v>
      </c>
      <c r="M878" s="544"/>
    </row>
    <row r="879" spans="1:13" s="477" customFormat="1" x14ac:dyDescent="0.25">
      <c r="A879" s="478">
        <v>871</v>
      </c>
      <c r="B879" s="486">
        <v>41501861140049</v>
      </c>
      <c r="C879" s="487" t="s">
        <v>3986</v>
      </c>
      <c r="D879" s="477">
        <v>11000000</v>
      </c>
      <c r="E879" s="477">
        <v>0</v>
      </c>
      <c r="F879" s="477">
        <f t="shared" si="45"/>
        <v>11000000</v>
      </c>
      <c r="G879" s="476">
        <f>SUMIF('Inc base'!C:C,'BR 3'!B879,'Inc base'!G:G)-F879</f>
        <v>-11000000</v>
      </c>
      <c r="H879" s="479"/>
      <c r="I879" s="477">
        <f t="shared" si="46"/>
        <v>0</v>
      </c>
      <c r="K879" s="477">
        <v>0</v>
      </c>
      <c r="L879" s="477">
        <f t="shared" si="47"/>
        <v>11000000</v>
      </c>
      <c r="M879" s="544"/>
    </row>
    <row r="880" spans="1:13" s="477" customFormat="1" x14ac:dyDescent="0.25">
      <c r="A880" s="478">
        <v>872</v>
      </c>
      <c r="B880" s="486">
        <v>41609955310041</v>
      </c>
      <c r="C880" s="487" t="s">
        <v>1488</v>
      </c>
      <c r="D880" s="477">
        <v>11000000</v>
      </c>
      <c r="E880" s="477">
        <v>12000000</v>
      </c>
      <c r="F880" s="477">
        <f t="shared" si="45"/>
        <v>23000000</v>
      </c>
      <c r="G880" s="476">
        <f>SUMIF('Inc base'!C:C,'BR 3'!B880,'Inc base'!G:G)-F880</f>
        <v>12000000</v>
      </c>
      <c r="H880" s="479"/>
      <c r="I880" s="477">
        <f t="shared" si="46"/>
        <v>12000000</v>
      </c>
      <c r="K880" s="477">
        <v>5500000</v>
      </c>
      <c r="L880" s="477">
        <f t="shared" si="47"/>
        <v>-6500000</v>
      </c>
      <c r="M880" s="544"/>
    </row>
    <row r="881" spans="1:13" s="477" customFormat="1" x14ac:dyDescent="0.25">
      <c r="A881" s="478">
        <v>873</v>
      </c>
      <c r="B881" s="486">
        <v>61009015300014</v>
      </c>
      <c r="C881" s="487" t="s">
        <v>2220</v>
      </c>
      <c r="D881" s="477">
        <v>11000000</v>
      </c>
      <c r="E881" s="477">
        <v>12000000</v>
      </c>
      <c r="F881" s="477">
        <f t="shared" si="45"/>
        <v>23000000</v>
      </c>
      <c r="G881" s="476">
        <f>SUMIF('Inc base'!C:C,'BR 3'!B881,'Inc base'!G:G)-F881</f>
        <v>12000000</v>
      </c>
      <c r="H881" s="479"/>
      <c r="I881" s="477">
        <f t="shared" si="46"/>
        <v>12000000</v>
      </c>
      <c r="K881" s="477">
        <v>5500000</v>
      </c>
      <c r="L881" s="477">
        <f t="shared" si="47"/>
        <v>-6500000</v>
      </c>
      <c r="M881" s="544"/>
    </row>
    <row r="882" spans="1:13" s="477" customFormat="1" x14ac:dyDescent="0.25">
      <c r="A882" s="478">
        <v>874</v>
      </c>
      <c r="B882" s="486">
        <v>40507931010028</v>
      </c>
      <c r="C882" s="487" t="s">
        <v>2049</v>
      </c>
      <c r="D882" s="477">
        <v>11000000</v>
      </c>
      <c r="E882" s="477">
        <v>12000000</v>
      </c>
      <c r="F882" s="477">
        <f t="shared" si="45"/>
        <v>23000000</v>
      </c>
      <c r="G882" s="476">
        <f>SUMIF('Inc base'!C:C,'BR 3'!B882,'Inc base'!G:G)-F882</f>
        <v>0</v>
      </c>
      <c r="H882" s="479"/>
      <c r="I882" s="477">
        <f t="shared" si="46"/>
        <v>12000000</v>
      </c>
      <c r="K882" s="477">
        <v>11000000</v>
      </c>
      <c r="L882" s="477">
        <f t="shared" si="47"/>
        <v>11000000</v>
      </c>
      <c r="M882" s="544"/>
    </row>
    <row r="883" spans="1:13" s="477" customFormat="1" x14ac:dyDescent="0.25">
      <c r="A883" s="478">
        <v>875</v>
      </c>
      <c r="B883" s="486">
        <v>43008901050077</v>
      </c>
      <c r="C883" s="487" t="s">
        <v>1507</v>
      </c>
      <c r="D883" s="477">
        <v>15000000</v>
      </c>
      <c r="E883" s="477">
        <v>15000000</v>
      </c>
      <c r="F883" s="477">
        <f t="shared" si="45"/>
        <v>30000000</v>
      </c>
      <c r="G883" s="476">
        <f>SUMIF('Inc base'!C:C,'BR 3'!B883,'Inc base'!G:G)-F883</f>
        <v>-15000000</v>
      </c>
      <c r="H883" s="479"/>
      <c r="I883" s="477">
        <f t="shared" si="46"/>
        <v>15000000</v>
      </c>
      <c r="K883" s="477">
        <v>15000000</v>
      </c>
      <c r="L883" s="477">
        <f t="shared" si="47"/>
        <v>30000000</v>
      </c>
      <c r="M883" s="544"/>
    </row>
    <row r="884" spans="1:13" s="477" customFormat="1" x14ac:dyDescent="0.25">
      <c r="A884" s="478">
        <v>876</v>
      </c>
      <c r="B884" s="486">
        <v>32809887130030</v>
      </c>
      <c r="C884" s="487" t="s">
        <v>1396</v>
      </c>
      <c r="D884" s="477">
        <v>11000000</v>
      </c>
      <c r="E884" s="477">
        <v>12000000</v>
      </c>
      <c r="F884" s="477">
        <f t="shared" si="45"/>
        <v>23000000</v>
      </c>
      <c r="G884" s="476">
        <f>SUMIF('Inc base'!C:C,'BR 3'!B884,'Inc base'!G:G)-F884</f>
        <v>-9000000</v>
      </c>
      <c r="H884" s="479"/>
      <c r="I884" s="477">
        <f t="shared" si="46"/>
        <v>12000000</v>
      </c>
      <c r="K884" s="477">
        <v>5000000</v>
      </c>
      <c r="L884" s="477">
        <f t="shared" si="47"/>
        <v>14000000</v>
      </c>
      <c r="M884" s="544"/>
    </row>
    <row r="885" spans="1:13" s="477" customFormat="1" x14ac:dyDescent="0.25">
      <c r="A885" s="478">
        <v>877</v>
      </c>
      <c r="B885" s="486">
        <v>31611917110012</v>
      </c>
      <c r="C885" s="487" t="s">
        <v>3987</v>
      </c>
      <c r="D885" s="477">
        <v>11000000</v>
      </c>
      <c r="E885" s="477">
        <v>0</v>
      </c>
      <c r="F885" s="477">
        <f t="shared" si="45"/>
        <v>11000000</v>
      </c>
      <c r="G885" s="476">
        <f>SUMIF('Inc base'!C:C,'BR 3'!B885,'Inc base'!G:G)-F885</f>
        <v>-11000000</v>
      </c>
      <c r="H885" s="479"/>
      <c r="I885" s="477">
        <f t="shared" si="46"/>
        <v>0</v>
      </c>
      <c r="K885" s="477">
        <v>0</v>
      </c>
      <c r="L885" s="477">
        <f t="shared" si="47"/>
        <v>11000000</v>
      </c>
      <c r="M885" s="544"/>
    </row>
    <row r="886" spans="1:13" s="477" customFormat="1" x14ac:dyDescent="0.25">
      <c r="A886" s="478">
        <v>878</v>
      </c>
      <c r="B886" s="486">
        <v>60105045300011</v>
      </c>
      <c r="C886" s="487" t="s">
        <v>1590</v>
      </c>
      <c r="D886" s="477">
        <v>11000000</v>
      </c>
      <c r="E886" s="477">
        <v>12000000</v>
      </c>
      <c r="F886" s="477">
        <f t="shared" si="45"/>
        <v>23000000</v>
      </c>
      <c r="G886" s="476">
        <f>SUMIF('Inc base'!C:C,'BR 3'!B886,'Inc base'!G:G)-F886</f>
        <v>10000000</v>
      </c>
      <c r="H886" s="479"/>
      <c r="I886" s="477">
        <f t="shared" si="46"/>
        <v>12000000</v>
      </c>
      <c r="K886" s="477">
        <v>11000000</v>
      </c>
      <c r="L886" s="477">
        <f t="shared" si="47"/>
        <v>1000000</v>
      </c>
      <c r="M886" s="544"/>
    </row>
    <row r="887" spans="1:13" s="477" customFormat="1" x14ac:dyDescent="0.25">
      <c r="A887" s="478">
        <v>879</v>
      </c>
      <c r="B887" s="486">
        <v>42910911140015</v>
      </c>
      <c r="C887" s="487" t="s">
        <v>1896</v>
      </c>
      <c r="D887" s="477">
        <v>11000000</v>
      </c>
      <c r="E887" s="477">
        <v>12000000</v>
      </c>
      <c r="F887" s="477">
        <f t="shared" si="45"/>
        <v>23000000</v>
      </c>
      <c r="G887" s="476">
        <f>SUMIF('Inc base'!C:C,'BR 3'!B887,'Inc base'!G:G)-F887</f>
        <v>12000000</v>
      </c>
      <c r="H887" s="479"/>
      <c r="I887" s="477">
        <f t="shared" si="46"/>
        <v>12000000</v>
      </c>
      <c r="K887" s="477">
        <v>11000000</v>
      </c>
      <c r="L887" s="477">
        <f t="shared" si="47"/>
        <v>-1000000</v>
      </c>
      <c r="M887" s="544"/>
    </row>
    <row r="888" spans="1:13" s="477" customFormat="1" x14ac:dyDescent="0.25">
      <c r="A888" s="478">
        <v>880</v>
      </c>
      <c r="B888" s="486">
        <v>62809035350021</v>
      </c>
      <c r="C888" s="487" t="s">
        <v>2137</v>
      </c>
      <c r="D888" s="477">
        <v>11000000</v>
      </c>
      <c r="E888" s="477">
        <v>12000000</v>
      </c>
      <c r="F888" s="477">
        <f t="shared" si="45"/>
        <v>23000000</v>
      </c>
      <c r="G888" s="476">
        <f>SUMIF('Inc base'!C:C,'BR 3'!B888,'Inc base'!G:G)-F888</f>
        <v>12000000</v>
      </c>
      <c r="H888" s="479"/>
      <c r="I888" s="477">
        <f t="shared" si="46"/>
        <v>12000000</v>
      </c>
      <c r="K888" s="477">
        <v>11000000</v>
      </c>
      <c r="L888" s="477">
        <f t="shared" si="47"/>
        <v>-1000000</v>
      </c>
      <c r="M888" s="544"/>
    </row>
    <row r="889" spans="1:13" s="477" customFormat="1" x14ac:dyDescent="0.25">
      <c r="A889" s="478">
        <v>881</v>
      </c>
      <c r="B889" s="486">
        <v>42711861110064</v>
      </c>
      <c r="C889" s="487" t="s">
        <v>1600</v>
      </c>
      <c r="D889" s="477">
        <v>11000000</v>
      </c>
      <c r="E889" s="477">
        <v>12000000</v>
      </c>
      <c r="F889" s="477">
        <f t="shared" si="45"/>
        <v>23000000</v>
      </c>
      <c r="G889" s="476">
        <f>SUMIF('Inc base'!C:C,'BR 3'!B889,'Inc base'!G:G)-F889</f>
        <v>11474000</v>
      </c>
      <c r="H889" s="479"/>
      <c r="I889" s="477">
        <f t="shared" si="46"/>
        <v>12000000</v>
      </c>
      <c r="K889" s="477">
        <v>11000000</v>
      </c>
      <c r="L889" s="477">
        <f t="shared" si="47"/>
        <v>-474000</v>
      </c>
      <c r="M889" s="544"/>
    </row>
    <row r="890" spans="1:13" s="477" customFormat="1" x14ac:dyDescent="0.25">
      <c r="A890" s="478">
        <v>882</v>
      </c>
      <c r="B890" s="486">
        <v>41512851140028</v>
      </c>
      <c r="C890" s="487" t="s">
        <v>1821</v>
      </c>
      <c r="D890" s="477">
        <v>11000000</v>
      </c>
      <c r="E890" s="477">
        <v>12000000</v>
      </c>
      <c r="F890" s="477">
        <f t="shared" si="45"/>
        <v>23000000</v>
      </c>
      <c r="G890" s="476">
        <f>SUMIF('Inc base'!C:C,'BR 3'!B890,'Inc base'!G:G)-F890</f>
        <v>9000000</v>
      </c>
      <c r="H890" s="479"/>
      <c r="I890" s="477">
        <f t="shared" si="46"/>
        <v>12000000</v>
      </c>
      <c r="K890" s="477">
        <v>5500000</v>
      </c>
      <c r="L890" s="477">
        <f t="shared" si="47"/>
        <v>-3500000</v>
      </c>
      <c r="M890" s="544"/>
    </row>
    <row r="891" spans="1:13" s="477" customFormat="1" x14ac:dyDescent="0.25">
      <c r="A891" s="478">
        <v>883</v>
      </c>
      <c r="B891" s="486">
        <v>41008931140045</v>
      </c>
      <c r="C891" s="487" t="s">
        <v>1698</v>
      </c>
      <c r="D891" s="477">
        <v>11000000</v>
      </c>
      <c r="E891" s="477">
        <v>12000000</v>
      </c>
      <c r="F891" s="477">
        <f t="shared" si="45"/>
        <v>23000000</v>
      </c>
      <c r="G891" s="476">
        <f>SUMIF('Inc base'!C:C,'BR 3'!B891,'Inc base'!G:G)-F891</f>
        <v>12000000</v>
      </c>
      <c r="H891" s="479"/>
      <c r="I891" s="477">
        <f t="shared" si="46"/>
        <v>12000000</v>
      </c>
      <c r="K891" s="477">
        <v>11000000</v>
      </c>
      <c r="L891" s="477">
        <f t="shared" si="47"/>
        <v>-1000000</v>
      </c>
      <c r="M891" s="544"/>
    </row>
    <row r="892" spans="1:13" s="477" customFormat="1" x14ac:dyDescent="0.25">
      <c r="A892" s="478">
        <v>884</v>
      </c>
      <c r="B892" s="486">
        <v>42305941010023</v>
      </c>
      <c r="C892" s="487" t="s">
        <v>3988</v>
      </c>
      <c r="D892" s="477">
        <v>11000000</v>
      </c>
      <c r="E892" s="477">
        <v>0</v>
      </c>
      <c r="F892" s="477">
        <f t="shared" si="45"/>
        <v>11000000</v>
      </c>
      <c r="G892" s="476">
        <f>SUMIF('Inc base'!C:C,'BR 3'!B892,'Inc base'!G:G)-F892</f>
        <v>-11000000</v>
      </c>
      <c r="H892" s="479"/>
      <c r="I892" s="477">
        <f t="shared" si="46"/>
        <v>0</v>
      </c>
      <c r="K892" s="477">
        <v>0</v>
      </c>
      <c r="L892" s="477">
        <f t="shared" si="47"/>
        <v>11000000</v>
      </c>
      <c r="M892" s="544"/>
    </row>
    <row r="893" spans="1:13" s="477" customFormat="1" x14ac:dyDescent="0.25">
      <c r="A893" s="478">
        <v>885</v>
      </c>
      <c r="B893" s="486">
        <v>61607015260060</v>
      </c>
      <c r="C893" s="487" t="s">
        <v>1339</v>
      </c>
      <c r="D893" s="477">
        <v>11000000</v>
      </c>
      <c r="E893" s="477">
        <v>12000000</v>
      </c>
      <c r="F893" s="477">
        <f t="shared" si="45"/>
        <v>23000000</v>
      </c>
      <c r="G893" s="476">
        <f>SUMIF('Inc base'!C:C,'BR 3'!B893,'Inc base'!G:G)-F893</f>
        <v>-10000000</v>
      </c>
      <c r="H893" s="479"/>
      <c r="I893" s="477">
        <f t="shared" si="46"/>
        <v>12000000</v>
      </c>
      <c r="K893" s="477">
        <v>11000000</v>
      </c>
      <c r="L893" s="477">
        <f t="shared" ref="L893:L905" si="48">K893-G893</f>
        <v>21000000</v>
      </c>
      <c r="M893" s="544"/>
    </row>
    <row r="894" spans="1:13" s="477" customFormat="1" x14ac:dyDescent="0.25">
      <c r="A894" s="478">
        <v>886</v>
      </c>
      <c r="B894" s="486">
        <v>31908995380010</v>
      </c>
      <c r="C894" s="487" t="s">
        <v>4993</v>
      </c>
      <c r="D894" s="477">
        <v>11000000</v>
      </c>
      <c r="E894" s="477">
        <v>12000000</v>
      </c>
      <c r="F894" s="477">
        <f t="shared" si="45"/>
        <v>23000000</v>
      </c>
      <c r="G894" s="476">
        <f>SUMIF('Inc base'!C:C,'BR 3'!B894,'Inc base'!G:G)-F894</f>
        <v>7000000</v>
      </c>
      <c r="H894" s="479"/>
      <c r="I894" s="477">
        <f t="shared" si="46"/>
        <v>12000000</v>
      </c>
      <c r="K894" s="477">
        <v>11000000</v>
      </c>
      <c r="L894" s="477">
        <f t="shared" si="48"/>
        <v>4000000</v>
      </c>
      <c r="M894" s="544"/>
    </row>
    <row r="895" spans="1:13" s="477" customFormat="1" x14ac:dyDescent="0.25">
      <c r="A895" s="478">
        <v>887</v>
      </c>
      <c r="B895" s="486">
        <v>41511975300026</v>
      </c>
      <c r="C895" s="487" t="s">
        <v>1531</v>
      </c>
      <c r="D895" s="477">
        <v>11000000</v>
      </c>
      <c r="E895" s="477">
        <v>12000000</v>
      </c>
      <c r="F895" s="477">
        <f t="shared" si="45"/>
        <v>23000000</v>
      </c>
      <c r="G895" s="476">
        <f>SUMIF('Inc base'!C:C,'BR 3'!B895,'Inc base'!G:G)-F895</f>
        <v>12000660</v>
      </c>
      <c r="H895" s="479"/>
      <c r="I895" s="477">
        <f t="shared" si="46"/>
        <v>12000000</v>
      </c>
      <c r="K895" s="477">
        <v>11000000</v>
      </c>
      <c r="L895" s="477">
        <f t="shared" si="48"/>
        <v>-1000660</v>
      </c>
      <c r="M895" s="544"/>
    </row>
    <row r="896" spans="1:13" s="477" customFormat="1" x14ac:dyDescent="0.25">
      <c r="A896" s="478">
        <v>888</v>
      </c>
      <c r="B896" s="486">
        <v>61507005330031</v>
      </c>
      <c r="C896" s="487" t="s">
        <v>1359</v>
      </c>
      <c r="D896" s="477">
        <v>11000000</v>
      </c>
      <c r="E896" s="477">
        <v>12000000</v>
      </c>
      <c r="F896" s="477">
        <f t="shared" si="45"/>
        <v>23000000</v>
      </c>
      <c r="G896" s="476">
        <f>SUMIF('Inc base'!C:C,'BR 3'!B896,'Inc base'!G:G)-F896</f>
        <v>6100000</v>
      </c>
      <c r="H896" s="479"/>
      <c r="I896" s="477">
        <f t="shared" si="46"/>
        <v>12000000</v>
      </c>
      <c r="K896" s="477">
        <v>6500000</v>
      </c>
      <c r="L896" s="477">
        <f t="shared" si="48"/>
        <v>400000</v>
      </c>
      <c r="M896" s="544"/>
    </row>
    <row r="897" spans="1:13" s="477" customFormat="1" x14ac:dyDescent="0.25">
      <c r="A897" s="478">
        <v>889</v>
      </c>
      <c r="B897" s="486">
        <v>42203995300012</v>
      </c>
      <c r="C897" s="487" t="s">
        <v>2351</v>
      </c>
      <c r="D897" s="477">
        <v>11000000</v>
      </c>
      <c r="E897" s="477">
        <v>12000000</v>
      </c>
      <c r="F897" s="477">
        <f t="shared" si="45"/>
        <v>23000000</v>
      </c>
      <c r="G897" s="476">
        <f>SUMIF('Inc base'!C:C,'BR 3'!B897,'Inc base'!G:G)-F897</f>
        <v>12000000</v>
      </c>
      <c r="H897" s="479"/>
      <c r="I897" s="477">
        <f t="shared" si="46"/>
        <v>12000000</v>
      </c>
      <c r="K897" s="477">
        <v>11000000</v>
      </c>
      <c r="L897" s="477">
        <f t="shared" si="48"/>
        <v>-1000000</v>
      </c>
      <c r="M897" s="544"/>
    </row>
    <row r="898" spans="1:13" s="477" customFormat="1" x14ac:dyDescent="0.25">
      <c r="A898" s="478">
        <v>890</v>
      </c>
      <c r="B898" s="486">
        <v>40904871140053</v>
      </c>
      <c r="C898" s="487" t="s">
        <v>2275</v>
      </c>
      <c r="D898" s="477">
        <v>11000000</v>
      </c>
      <c r="E898" s="477">
        <v>12000000</v>
      </c>
      <c r="F898" s="477">
        <f t="shared" si="45"/>
        <v>23000000</v>
      </c>
      <c r="G898" s="476">
        <f>SUMIF('Inc base'!C:C,'BR 3'!B898,'Inc base'!G:G)-F898</f>
        <v>12000000</v>
      </c>
      <c r="H898" s="479"/>
      <c r="I898" s="477">
        <f t="shared" si="46"/>
        <v>12000000</v>
      </c>
      <c r="K898" s="477">
        <v>11000000</v>
      </c>
      <c r="L898" s="477">
        <f t="shared" si="48"/>
        <v>-1000000</v>
      </c>
      <c r="M898" s="544"/>
    </row>
    <row r="899" spans="1:13" s="477" customFormat="1" x14ac:dyDescent="0.25">
      <c r="A899" s="478">
        <v>891</v>
      </c>
      <c r="B899" s="486">
        <v>62602025300033</v>
      </c>
      <c r="C899" s="487" t="s">
        <v>1956</v>
      </c>
      <c r="D899" s="477">
        <v>11000000</v>
      </c>
      <c r="E899" s="477">
        <v>12000000</v>
      </c>
      <c r="F899" s="477">
        <f t="shared" si="45"/>
        <v>23000000</v>
      </c>
      <c r="G899" s="476">
        <f>SUMIF('Inc base'!C:C,'BR 3'!B899,'Inc base'!G:G)-F899</f>
        <v>0</v>
      </c>
      <c r="H899" s="479"/>
      <c r="I899" s="477">
        <f t="shared" si="46"/>
        <v>12000000</v>
      </c>
      <c r="K899" s="477">
        <v>11000000</v>
      </c>
      <c r="L899" s="477">
        <f t="shared" si="48"/>
        <v>11000000</v>
      </c>
      <c r="M899" s="544"/>
    </row>
    <row r="900" spans="1:13" s="477" customFormat="1" x14ac:dyDescent="0.25">
      <c r="A900" s="478">
        <v>892</v>
      </c>
      <c r="B900" s="486">
        <v>41810901110075</v>
      </c>
      <c r="C900" s="487" t="s">
        <v>1530</v>
      </c>
      <c r="D900" s="477">
        <v>11000000</v>
      </c>
      <c r="E900" s="477">
        <v>12000000</v>
      </c>
      <c r="F900" s="477">
        <f t="shared" si="45"/>
        <v>23000000</v>
      </c>
      <c r="G900" s="476">
        <f>SUMIF('Inc base'!C:C,'BR 3'!B900,'Inc base'!G:G)-F900</f>
        <v>12000000</v>
      </c>
      <c r="H900" s="479"/>
      <c r="I900" s="477">
        <f t="shared" si="46"/>
        <v>12000000</v>
      </c>
      <c r="K900" s="477">
        <v>11000000</v>
      </c>
      <c r="L900" s="477">
        <f t="shared" si="48"/>
        <v>-1000000</v>
      </c>
      <c r="M900" s="544"/>
    </row>
    <row r="901" spans="1:13" s="477" customFormat="1" x14ac:dyDescent="0.25">
      <c r="A901" s="478">
        <v>893</v>
      </c>
      <c r="B901" s="486">
        <v>62505025380037</v>
      </c>
      <c r="C901" s="487" t="s">
        <v>1948</v>
      </c>
      <c r="D901" s="477">
        <v>11000000</v>
      </c>
      <c r="E901" s="477">
        <v>12000000</v>
      </c>
      <c r="F901" s="477">
        <f t="shared" si="45"/>
        <v>23000000</v>
      </c>
      <c r="G901" s="476">
        <f>SUMIF('Inc base'!C:C,'BR 3'!B901,'Inc base'!G:G)-F901</f>
        <v>12450000</v>
      </c>
      <c r="H901" s="479"/>
      <c r="I901" s="477">
        <f t="shared" si="46"/>
        <v>12000000</v>
      </c>
      <c r="K901" s="477">
        <v>11000000</v>
      </c>
      <c r="L901" s="477">
        <f t="shared" si="48"/>
        <v>-1450000</v>
      </c>
      <c r="M901" s="544"/>
    </row>
    <row r="902" spans="1:13" s="477" customFormat="1" x14ac:dyDescent="0.25">
      <c r="A902" s="478">
        <v>894</v>
      </c>
      <c r="B902" s="486">
        <v>50605035350031</v>
      </c>
      <c r="C902" s="487" t="s">
        <v>1493</v>
      </c>
      <c r="D902" s="477">
        <v>11000000</v>
      </c>
      <c r="E902" s="477">
        <v>12000000</v>
      </c>
      <c r="F902" s="477">
        <f t="shared" si="45"/>
        <v>23000000</v>
      </c>
      <c r="G902" s="476">
        <f>SUMIF('Inc base'!C:C,'BR 3'!B902,'Inc base'!G:G)-F902</f>
        <v>9033000</v>
      </c>
      <c r="H902" s="479"/>
      <c r="I902" s="477">
        <f t="shared" si="46"/>
        <v>12000000</v>
      </c>
      <c r="K902" s="477">
        <v>11000000</v>
      </c>
      <c r="L902" s="477">
        <f t="shared" si="48"/>
        <v>1967000</v>
      </c>
      <c r="M902" s="544"/>
    </row>
    <row r="903" spans="1:13" s="477" customFormat="1" x14ac:dyDescent="0.25">
      <c r="A903" s="478">
        <v>895</v>
      </c>
      <c r="B903" s="486">
        <v>41504911140068</v>
      </c>
      <c r="C903" s="487" t="s">
        <v>2327</v>
      </c>
      <c r="D903" s="477">
        <v>11000000</v>
      </c>
      <c r="E903" s="477">
        <v>12000000</v>
      </c>
      <c r="F903" s="477">
        <f t="shared" si="45"/>
        <v>23000000</v>
      </c>
      <c r="G903" s="476">
        <f>SUMIF('Inc base'!C:C,'BR 3'!B903,'Inc base'!G:G)-F903</f>
        <v>12000000</v>
      </c>
      <c r="H903" s="479"/>
      <c r="I903" s="477">
        <f t="shared" si="46"/>
        <v>12000000</v>
      </c>
      <c r="K903" s="477">
        <v>11000000</v>
      </c>
      <c r="L903" s="477">
        <f t="shared" si="48"/>
        <v>-1000000</v>
      </c>
      <c r="M903" s="544"/>
    </row>
    <row r="904" spans="1:13" s="477" customFormat="1" x14ac:dyDescent="0.25">
      <c r="A904" s="478">
        <v>896</v>
      </c>
      <c r="B904" s="486">
        <v>60605045260055</v>
      </c>
      <c r="C904" s="487" t="s">
        <v>1380</v>
      </c>
      <c r="D904" s="477">
        <v>11000000</v>
      </c>
      <c r="E904" s="477">
        <v>12000000</v>
      </c>
      <c r="F904" s="477">
        <f t="shared" si="45"/>
        <v>23000000</v>
      </c>
      <c r="G904" s="476">
        <f>SUMIF('Inc base'!C:C,'BR 3'!B904,'Inc base'!G:G)-F904</f>
        <v>11098000</v>
      </c>
      <c r="H904" s="479"/>
      <c r="I904" s="477">
        <f t="shared" si="46"/>
        <v>12000000</v>
      </c>
      <c r="K904" s="477">
        <v>11000000</v>
      </c>
      <c r="L904" s="477">
        <f t="shared" si="48"/>
        <v>-98000</v>
      </c>
      <c r="M904" s="544"/>
    </row>
    <row r="905" spans="1:13" s="477" customFormat="1" x14ac:dyDescent="0.25">
      <c r="A905" s="478">
        <v>897</v>
      </c>
      <c r="B905" s="486">
        <v>30604965090015</v>
      </c>
      <c r="C905" s="487" t="s">
        <v>2136</v>
      </c>
      <c r="D905" s="477">
        <v>11000000</v>
      </c>
      <c r="E905" s="477">
        <v>12000000</v>
      </c>
      <c r="F905" s="477">
        <f t="shared" si="45"/>
        <v>23000000</v>
      </c>
      <c r="G905" s="476">
        <f>SUMIF('Inc base'!C:C,'BR 3'!B905,'Inc base'!G:G)-F905</f>
        <v>11055000</v>
      </c>
      <c r="H905" s="479"/>
      <c r="I905" s="477">
        <f t="shared" si="46"/>
        <v>12000000</v>
      </c>
      <c r="K905" s="477">
        <v>11000000</v>
      </c>
      <c r="L905" s="477">
        <f t="shared" si="48"/>
        <v>-55000</v>
      </c>
      <c r="M905" s="544"/>
    </row>
    <row r="906" spans="1:13" s="477" customFormat="1" x14ac:dyDescent="0.25">
      <c r="A906" s="478">
        <v>898</v>
      </c>
      <c r="B906" s="486">
        <v>31904941550012</v>
      </c>
      <c r="C906" s="487" t="s">
        <v>1770</v>
      </c>
      <c r="D906" s="477">
        <v>11000000</v>
      </c>
      <c r="E906" s="477">
        <v>12000000</v>
      </c>
      <c r="F906" s="477">
        <f t="shared" si="45"/>
        <v>23000000</v>
      </c>
      <c r="G906" s="476">
        <f>SUMIF('Inc base'!C:C,'BR 3'!B906,'Inc base'!G:G)-F906</f>
        <v>12000000</v>
      </c>
      <c r="H906" s="479"/>
      <c r="I906" s="477">
        <f t="shared" si="46"/>
        <v>12000000</v>
      </c>
      <c r="M906" s="544"/>
    </row>
    <row r="907" spans="1:13" s="492" customFormat="1" x14ac:dyDescent="0.25">
      <c r="A907" s="489">
        <v>899</v>
      </c>
      <c r="B907" s="490">
        <v>52806045320014</v>
      </c>
      <c r="C907" s="491" t="s">
        <v>1378</v>
      </c>
      <c r="D907" s="492">
        <v>11000000</v>
      </c>
      <c r="E907" s="477">
        <v>0</v>
      </c>
      <c r="F907" s="477">
        <f t="shared" si="45"/>
        <v>11000000</v>
      </c>
      <c r="G907" s="492">
        <f>SUMIF('Inc base'!C:C,'BR 3'!B907,'Inc base'!G:G)-F907</f>
        <v>10000000</v>
      </c>
      <c r="H907" s="493"/>
      <c r="I907" s="477">
        <f t="shared" si="46"/>
        <v>0</v>
      </c>
      <c r="K907" s="492">
        <v>5500000</v>
      </c>
      <c r="L907" s="492">
        <f t="shared" ref="L907:L938" si="49">K907-G907</f>
        <v>-4500000</v>
      </c>
      <c r="M907" s="546"/>
    </row>
    <row r="908" spans="1:13" s="477" customFormat="1" x14ac:dyDescent="0.25">
      <c r="A908" s="478">
        <v>900</v>
      </c>
      <c r="B908" s="486">
        <v>31106805380012</v>
      </c>
      <c r="C908" s="487" t="s">
        <v>3989</v>
      </c>
      <c r="D908" s="477">
        <v>11000000</v>
      </c>
      <c r="E908" s="477">
        <v>0</v>
      </c>
      <c r="F908" s="477">
        <f t="shared" si="45"/>
        <v>11000000</v>
      </c>
      <c r="G908" s="476">
        <f>SUMIF('Inc base'!C:C,'BR 3'!B908,'Inc base'!G:G)-F908</f>
        <v>-11000000</v>
      </c>
      <c r="H908" s="479"/>
      <c r="I908" s="477">
        <f t="shared" si="46"/>
        <v>0</v>
      </c>
      <c r="K908" s="477">
        <v>0</v>
      </c>
      <c r="L908" s="477">
        <f t="shared" si="49"/>
        <v>11000000</v>
      </c>
      <c r="M908" s="544"/>
    </row>
    <row r="909" spans="1:13" s="477" customFormat="1" x14ac:dyDescent="0.25">
      <c r="A909" s="478">
        <v>901</v>
      </c>
      <c r="B909" s="486">
        <v>50909025300027</v>
      </c>
      <c r="C909" s="487" t="s">
        <v>3990</v>
      </c>
      <c r="D909" s="477">
        <v>11000000</v>
      </c>
      <c r="E909" s="477">
        <v>12000000</v>
      </c>
      <c r="F909" s="477">
        <f t="shared" si="45"/>
        <v>23000000</v>
      </c>
      <c r="G909" s="476">
        <f>SUMIF('Inc base'!C:C,'BR 3'!B909,'Inc base'!G:G)-F909</f>
        <v>12000000</v>
      </c>
      <c r="H909" s="479"/>
      <c r="I909" s="477">
        <f t="shared" si="46"/>
        <v>12000000</v>
      </c>
      <c r="K909" s="477">
        <v>0</v>
      </c>
      <c r="L909" s="477">
        <f t="shared" si="49"/>
        <v>-12000000</v>
      </c>
      <c r="M909" s="544"/>
    </row>
    <row r="910" spans="1:13" s="477" customFormat="1" x14ac:dyDescent="0.25">
      <c r="A910" s="478">
        <v>902</v>
      </c>
      <c r="B910" s="486">
        <v>51709035300018</v>
      </c>
      <c r="C910" s="487" t="s">
        <v>1486</v>
      </c>
      <c r="D910" s="477">
        <v>11000000</v>
      </c>
      <c r="E910" s="477">
        <v>0</v>
      </c>
      <c r="F910" s="477">
        <f t="shared" si="45"/>
        <v>11000000</v>
      </c>
      <c r="G910" s="476">
        <f>SUMIF('Inc base'!C:C,'BR 3'!B910,'Inc base'!G:G)-F910</f>
        <v>-5500000</v>
      </c>
      <c r="H910" s="479"/>
      <c r="I910" s="477">
        <f t="shared" si="46"/>
        <v>0</v>
      </c>
      <c r="K910" s="477">
        <v>5500000</v>
      </c>
      <c r="L910" s="477">
        <f t="shared" si="49"/>
        <v>11000000</v>
      </c>
      <c r="M910" s="544"/>
    </row>
    <row r="911" spans="1:13" s="477" customFormat="1" x14ac:dyDescent="0.25">
      <c r="A911" s="478">
        <v>903</v>
      </c>
      <c r="B911" s="486">
        <v>60702005310031</v>
      </c>
      <c r="C911" s="487" t="s">
        <v>1997</v>
      </c>
      <c r="D911" s="477">
        <v>11000000</v>
      </c>
      <c r="E911" s="477">
        <v>12000000</v>
      </c>
      <c r="F911" s="477">
        <f t="shared" si="45"/>
        <v>23000000</v>
      </c>
      <c r="G911" s="476">
        <f>SUMIF('Inc base'!C:C,'BR 3'!B911,'Inc base'!G:G)-F911</f>
        <v>12000000</v>
      </c>
      <c r="H911" s="479"/>
      <c r="I911" s="477">
        <f t="shared" si="46"/>
        <v>12000000</v>
      </c>
      <c r="K911" s="477">
        <v>11000000</v>
      </c>
      <c r="L911" s="477">
        <f t="shared" si="49"/>
        <v>-1000000</v>
      </c>
      <c r="M911" s="544"/>
    </row>
    <row r="912" spans="1:13" s="477" customFormat="1" x14ac:dyDescent="0.25">
      <c r="A912" s="478">
        <v>904</v>
      </c>
      <c r="B912" s="486">
        <v>61704016030055</v>
      </c>
      <c r="C912" s="487" t="s">
        <v>2283</v>
      </c>
      <c r="D912" s="477">
        <v>11000000</v>
      </c>
      <c r="E912" s="477">
        <v>12000000</v>
      </c>
      <c r="F912" s="477">
        <f t="shared" si="45"/>
        <v>23000000</v>
      </c>
      <c r="G912" s="476">
        <f>SUMIF('Inc base'!C:C,'BR 3'!B912,'Inc base'!G:G)-F912</f>
        <v>0</v>
      </c>
      <c r="H912" s="479"/>
      <c r="I912" s="477">
        <f t="shared" si="46"/>
        <v>12000000</v>
      </c>
      <c r="K912" s="477">
        <v>11000000</v>
      </c>
      <c r="L912" s="477">
        <f t="shared" si="49"/>
        <v>11000000</v>
      </c>
      <c r="M912" s="544"/>
    </row>
    <row r="913" spans="1:13" s="477" customFormat="1" x14ac:dyDescent="0.25">
      <c r="A913" s="478">
        <v>905</v>
      </c>
      <c r="B913" s="486">
        <v>42908911130039</v>
      </c>
      <c r="C913" s="487" t="s">
        <v>2308</v>
      </c>
      <c r="D913" s="477">
        <v>11000000</v>
      </c>
      <c r="E913" s="477">
        <v>12000000</v>
      </c>
      <c r="F913" s="477">
        <f t="shared" si="45"/>
        <v>23000000</v>
      </c>
      <c r="G913" s="476">
        <f>SUMIF('Inc base'!C:C,'BR 3'!B913,'Inc base'!G:G)-F913</f>
        <v>12000000</v>
      </c>
      <c r="H913" s="479"/>
      <c r="I913" s="477">
        <f t="shared" si="46"/>
        <v>12000000</v>
      </c>
      <c r="K913" s="477">
        <v>9000000</v>
      </c>
      <c r="L913" s="477">
        <f t="shared" si="49"/>
        <v>-3000000</v>
      </c>
      <c r="M913" s="544"/>
    </row>
    <row r="914" spans="1:13" s="477" customFormat="1" x14ac:dyDescent="0.25">
      <c r="A914" s="478">
        <v>906</v>
      </c>
      <c r="B914" s="486">
        <v>40211821140042</v>
      </c>
      <c r="C914" s="487" t="s">
        <v>2276</v>
      </c>
      <c r="D914" s="477">
        <v>11000000</v>
      </c>
      <c r="E914" s="477">
        <v>12000000</v>
      </c>
      <c r="F914" s="477">
        <f t="shared" si="45"/>
        <v>23000000</v>
      </c>
      <c r="G914" s="476">
        <f>SUMIF('Inc base'!C:C,'BR 3'!B914,'Inc base'!G:G)-F914</f>
        <v>8661725</v>
      </c>
      <c r="H914" s="479"/>
      <c r="I914" s="477">
        <f t="shared" si="46"/>
        <v>12000000</v>
      </c>
      <c r="K914" s="477">
        <v>11000000</v>
      </c>
      <c r="L914" s="477">
        <f t="shared" si="49"/>
        <v>2338275</v>
      </c>
      <c r="M914" s="544"/>
    </row>
    <row r="915" spans="1:13" s="477" customFormat="1" x14ac:dyDescent="0.25">
      <c r="A915" s="478">
        <v>907</v>
      </c>
      <c r="B915" s="486">
        <v>63006055780019</v>
      </c>
      <c r="C915" s="487" t="s">
        <v>2028</v>
      </c>
      <c r="D915" s="477">
        <v>11000000</v>
      </c>
      <c r="E915" s="477">
        <v>12000000</v>
      </c>
      <c r="F915" s="477">
        <f t="shared" si="45"/>
        <v>23000000</v>
      </c>
      <c r="G915" s="476">
        <f>SUMIF('Inc base'!C:C,'BR 3'!B915,'Inc base'!G:G)-F915</f>
        <v>12000000</v>
      </c>
      <c r="H915" s="479"/>
      <c r="I915" s="477">
        <f t="shared" si="46"/>
        <v>12000000</v>
      </c>
      <c r="K915" s="477">
        <v>11000000</v>
      </c>
      <c r="L915" s="477">
        <f t="shared" si="49"/>
        <v>-1000000</v>
      </c>
      <c r="M915" s="544"/>
    </row>
    <row r="916" spans="1:13" s="477" customFormat="1" x14ac:dyDescent="0.25">
      <c r="A916" s="478">
        <v>908</v>
      </c>
      <c r="B916" s="486">
        <v>61801015260033</v>
      </c>
      <c r="C916" s="487" t="s">
        <v>2334</v>
      </c>
      <c r="D916" s="477">
        <v>11000000</v>
      </c>
      <c r="E916" s="477">
        <v>0</v>
      </c>
      <c r="F916" s="477">
        <f t="shared" si="45"/>
        <v>11000000</v>
      </c>
      <c r="G916" s="476">
        <f>SUMIF('Inc base'!C:C,'BR 3'!B916,'Inc base'!G:G)-F916</f>
        <v>0</v>
      </c>
      <c r="H916" s="479"/>
      <c r="I916" s="477">
        <f t="shared" si="46"/>
        <v>0</v>
      </c>
      <c r="K916" s="477">
        <v>10500000</v>
      </c>
      <c r="L916" s="477">
        <f t="shared" si="49"/>
        <v>10500000</v>
      </c>
      <c r="M916" s="544"/>
    </row>
    <row r="917" spans="1:13" s="477" customFormat="1" x14ac:dyDescent="0.25">
      <c r="A917" s="478">
        <v>909</v>
      </c>
      <c r="B917" s="486">
        <v>62006005300035</v>
      </c>
      <c r="C917" s="487" t="s">
        <v>1844</v>
      </c>
      <c r="D917" s="477">
        <v>11000000</v>
      </c>
      <c r="E917" s="477">
        <v>12000000</v>
      </c>
      <c r="F917" s="477">
        <f t="shared" ref="F917:F980" si="50">SUM(D917:E917)</f>
        <v>23000000</v>
      </c>
      <c r="G917" s="476">
        <f>SUMIF('Inc base'!C:C,'BR 3'!B917,'Inc base'!G:G)-F917</f>
        <v>12000000</v>
      </c>
      <c r="H917" s="479"/>
      <c r="I917" s="477">
        <f t="shared" ref="I917:I980" si="51">F917-D917</f>
        <v>12000000</v>
      </c>
      <c r="K917" s="477">
        <v>5500000</v>
      </c>
      <c r="L917" s="477">
        <f t="shared" si="49"/>
        <v>-6500000</v>
      </c>
      <c r="M917" s="544"/>
    </row>
    <row r="918" spans="1:13" s="477" customFormat="1" x14ac:dyDescent="0.25">
      <c r="A918" s="478">
        <v>910</v>
      </c>
      <c r="B918" s="486">
        <v>60802025310012</v>
      </c>
      <c r="C918" s="487" t="s">
        <v>1872</v>
      </c>
      <c r="D918" s="477">
        <v>11000000</v>
      </c>
      <c r="E918" s="477">
        <v>12000000</v>
      </c>
      <c r="F918" s="477">
        <f t="shared" si="50"/>
        <v>23000000</v>
      </c>
      <c r="G918" s="476">
        <f>SUMIF('Inc base'!C:C,'BR 3'!B918,'Inc base'!G:G)-F918</f>
        <v>5000000</v>
      </c>
      <c r="H918" s="479"/>
      <c r="I918" s="477">
        <f t="shared" si="51"/>
        <v>12000000</v>
      </c>
      <c r="K918" s="477">
        <v>11000000</v>
      </c>
      <c r="L918" s="477">
        <f t="shared" si="49"/>
        <v>6000000</v>
      </c>
      <c r="M918" s="544"/>
    </row>
    <row r="919" spans="1:13" s="477" customFormat="1" x14ac:dyDescent="0.25">
      <c r="A919" s="478">
        <v>911</v>
      </c>
      <c r="B919" s="486">
        <v>42212965300015</v>
      </c>
      <c r="C919" s="487" t="s">
        <v>1538</v>
      </c>
      <c r="D919" s="477">
        <v>11000000</v>
      </c>
      <c r="E919" s="477">
        <v>12000000</v>
      </c>
      <c r="F919" s="477">
        <f t="shared" si="50"/>
        <v>23000000</v>
      </c>
      <c r="G919" s="476">
        <f>SUMIF('Inc base'!C:C,'BR 3'!B919,'Inc base'!G:G)-F919</f>
        <v>12001600</v>
      </c>
      <c r="H919" s="479"/>
      <c r="I919" s="477">
        <f t="shared" si="51"/>
        <v>12000000</v>
      </c>
      <c r="K919" s="477">
        <v>11000000</v>
      </c>
      <c r="L919" s="477">
        <f t="shared" si="49"/>
        <v>-1001600</v>
      </c>
      <c r="M919" s="544"/>
    </row>
    <row r="920" spans="1:13" s="477" customFormat="1" x14ac:dyDescent="0.25">
      <c r="A920" s="478">
        <v>912</v>
      </c>
      <c r="B920" s="486">
        <v>42605975400019</v>
      </c>
      <c r="C920" s="487" t="s">
        <v>3991</v>
      </c>
      <c r="D920" s="477">
        <v>11000000</v>
      </c>
      <c r="E920" s="477">
        <v>0</v>
      </c>
      <c r="F920" s="477">
        <f t="shared" si="50"/>
        <v>11000000</v>
      </c>
      <c r="G920" s="476">
        <f>SUMIF('Inc base'!C:C,'BR 3'!B920,'Inc base'!G:G)-F920</f>
        <v>-11000000</v>
      </c>
      <c r="H920" s="479"/>
      <c r="I920" s="477">
        <f t="shared" si="51"/>
        <v>0</v>
      </c>
      <c r="K920" s="477">
        <v>0</v>
      </c>
      <c r="L920" s="477">
        <f t="shared" si="49"/>
        <v>11000000</v>
      </c>
      <c r="M920" s="544"/>
    </row>
    <row r="921" spans="1:13" s="477" customFormat="1" x14ac:dyDescent="0.25">
      <c r="A921" s="478">
        <v>913</v>
      </c>
      <c r="B921" s="486">
        <v>60305025280021</v>
      </c>
      <c r="C921" s="487" t="s">
        <v>1642</v>
      </c>
      <c r="D921" s="477">
        <v>11000000</v>
      </c>
      <c r="E921" s="477">
        <v>12000000</v>
      </c>
      <c r="F921" s="477">
        <f t="shared" si="50"/>
        <v>23000000</v>
      </c>
      <c r="G921" s="476">
        <f>SUMIF('Inc base'!C:C,'BR 3'!B921,'Inc base'!G:G)-F921</f>
        <v>12000000</v>
      </c>
      <c r="H921" s="479">
        <v>44999</v>
      </c>
      <c r="I921" s="477">
        <f t="shared" si="51"/>
        <v>12000000</v>
      </c>
      <c r="K921" s="477">
        <v>11000000</v>
      </c>
      <c r="L921" s="477">
        <f t="shared" si="49"/>
        <v>-1000000</v>
      </c>
      <c r="M921" s="544"/>
    </row>
    <row r="922" spans="1:13" s="477" customFormat="1" x14ac:dyDescent="0.25">
      <c r="A922" s="478">
        <v>914</v>
      </c>
      <c r="B922" s="486">
        <v>42206881140017</v>
      </c>
      <c r="C922" s="487" t="s">
        <v>1838</v>
      </c>
      <c r="D922" s="477">
        <v>11000000</v>
      </c>
      <c r="E922" s="477">
        <v>12000000</v>
      </c>
      <c r="F922" s="477">
        <f t="shared" si="50"/>
        <v>23000000</v>
      </c>
      <c r="G922" s="476">
        <f>SUMIF('Inc base'!C:C,'BR 3'!B922,'Inc base'!G:G)-F922</f>
        <v>12000000</v>
      </c>
      <c r="H922" s="479"/>
      <c r="I922" s="477">
        <f t="shared" si="51"/>
        <v>12000000</v>
      </c>
      <c r="K922" s="477">
        <v>11000000</v>
      </c>
      <c r="L922" s="477">
        <f t="shared" si="49"/>
        <v>-1000000</v>
      </c>
      <c r="M922" s="544"/>
    </row>
    <row r="923" spans="1:13" s="477" customFormat="1" x14ac:dyDescent="0.25">
      <c r="A923" s="478">
        <v>915</v>
      </c>
      <c r="B923" s="486">
        <v>62003005350017</v>
      </c>
      <c r="C923" s="487" t="s">
        <v>1501</v>
      </c>
      <c r="D923" s="477">
        <v>11000000</v>
      </c>
      <c r="E923" s="477">
        <v>12000000</v>
      </c>
      <c r="F923" s="477">
        <f t="shared" si="50"/>
        <v>23000000</v>
      </c>
      <c r="G923" s="476">
        <f>SUMIF('Inc base'!C:C,'BR 3'!B923,'Inc base'!G:G)-F923</f>
        <v>9500000</v>
      </c>
      <c r="H923" s="479"/>
      <c r="I923" s="477">
        <f t="shared" si="51"/>
        <v>12000000</v>
      </c>
      <c r="K923" s="477">
        <v>5500000</v>
      </c>
      <c r="L923" s="477">
        <f t="shared" si="49"/>
        <v>-4000000</v>
      </c>
      <c r="M923" s="544"/>
    </row>
    <row r="924" spans="1:13" s="477" customFormat="1" x14ac:dyDescent="0.25">
      <c r="A924" s="478">
        <v>916</v>
      </c>
      <c r="B924" s="486">
        <v>62608035300014</v>
      </c>
      <c r="C924" s="487" t="s">
        <v>2022</v>
      </c>
      <c r="D924" s="477">
        <v>11000000</v>
      </c>
      <c r="E924" s="477">
        <v>12000000</v>
      </c>
      <c r="F924" s="477">
        <f t="shared" si="50"/>
        <v>23000000</v>
      </c>
      <c r="G924" s="476">
        <f>SUMIF('Inc base'!C:C,'BR 3'!B924,'Inc base'!G:G)-F924</f>
        <v>12000000</v>
      </c>
      <c r="H924" s="479"/>
      <c r="I924" s="477">
        <f t="shared" si="51"/>
        <v>12000000</v>
      </c>
      <c r="K924" s="477">
        <v>5500000</v>
      </c>
      <c r="L924" s="477">
        <f t="shared" si="49"/>
        <v>-6500000</v>
      </c>
      <c r="M924" s="544"/>
    </row>
    <row r="925" spans="1:13" s="477" customFormat="1" x14ac:dyDescent="0.25">
      <c r="A925" s="478">
        <v>917</v>
      </c>
      <c r="B925" s="486">
        <v>32201911000070</v>
      </c>
      <c r="C925" s="487" t="s">
        <v>2103</v>
      </c>
      <c r="D925" s="477">
        <v>11000000</v>
      </c>
      <c r="E925" s="477">
        <v>12000000</v>
      </c>
      <c r="F925" s="477">
        <f t="shared" si="50"/>
        <v>23000000</v>
      </c>
      <c r="G925" s="476">
        <f>SUMIF('Inc base'!C:C,'BR 3'!B925,'Inc base'!G:G)-F925</f>
        <v>12000000</v>
      </c>
      <c r="H925" s="479"/>
      <c r="I925" s="477">
        <f t="shared" si="51"/>
        <v>12000000</v>
      </c>
      <c r="K925" s="477">
        <v>0</v>
      </c>
      <c r="L925" s="477">
        <f t="shared" si="49"/>
        <v>-12000000</v>
      </c>
      <c r="M925" s="544"/>
    </row>
    <row r="926" spans="1:13" s="477" customFormat="1" x14ac:dyDescent="0.25">
      <c r="A926" s="478">
        <v>918</v>
      </c>
      <c r="B926" s="486">
        <v>42801985380011</v>
      </c>
      <c r="C926" s="487" t="s">
        <v>1436</v>
      </c>
      <c r="D926" s="477">
        <v>11000000</v>
      </c>
      <c r="E926" s="477">
        <v>12000000</v>
      </c>
      <c r="F926" s="477">
        <f t="shared" si="50"/>
        <v>23000000</v>
      </c>
      <c r="G926" s="476">
        <f>SUMIF('Inc base'!C:C,'BR 3'!B926,'Inc base'!G:G)-F926</f>
        <v>4100000</v>
      </c>
      <c r="H926" s="479"/>
      <c r="I926" s="477">
        <f t="shared" si="51"/>
        <v>12000000</v>
      </c>
      <c r="K926" s="477">
        <v>11000000</v>
      </c>
      <c r="L926" s="477">
        <f t="shared" si="49"/>
        <v>6900000</v>
      </c>
      <c r="M926" s="544"/>
    </row>
    <row r="927" spans="1:13" s="477" customFormat="1" x14ac:dyDescent="0.25">
      <c r="A927" s="478">
        <v>919</v>
      </c>
      <c r="B927" s="486">
        <v>40811911140011</v>
      </c>
      <c r="C927" s="487" t="s">
        <v>1632</v>
      </c>
      <c r="D927" s="477">
        <v>11000000</v>
      </c>
      <c r="E927" s="477">
        <v>12000000</v>
      </c>
      <c r="F927" s="477">
        <f t="shared" si="50"/>
        <v>23000000</v>
      </c>
      <c r="G927" s="476">
        <f>SUMIF('Inc base'!C:C,'BR 3'!B927,'Inc base'!G:G)-F927</f>
        <v>8935000</v>
      </c>
      <c r="H927" s="479"/>
      <c r="I927" s="477">
        <f t="shared" si="51"/>
        <v>12000000</v>
      </c>
      <c r="K927" s="477">
        <v>11000000</v>
      </c>
      <c r="L927" s="477">
        <f t="shared" si="49"/>
        <v>2065000</v>
      </c>
      <c r="M927" s="544"/>
    </row>
    <row r="928" spans="1:13" s="477" customFormat="1" x14ac:dyDescent="0.25">
      <c r="A928" s="478">
        <v>920</v>
      </c>
      <c r="B928" s="486">
        <v>32611951000031</v>
      </c>
      <c r="C928" s="487" t="s">
        <v>2083</v>
      </c>
      <c r="D928" s="477">
        <v>11000000</v>
      </c>
      <c r="E928" s="477">
        <v>12000000</v>
      </c>
      <c r="F928" s="477">
        <f t="shared" si="50"/>
        <v>23000000</v>
      </c>
      <c r="G928" s="476">
        <f>SUMIF('Inc base'!C:C,'BR 3'!B928,'Inc base'!G:G)-F928</f>
        <v>12000000</v>
      </c>
      <c r="H928" s="479"/>
      <c r="I928" s="477">
        <f t="shared" si="51"/>
        <v>12000000</v>
      </c>
      <c r="K928" s="477">
        <v>11000000</v>
      </c>
      <c r="L928" s="477">
        <f t="shared" si="49"/>
        <v>-1000000</v>
      </c>
      <c r="M928" s="544"/>
    </row>
    <row r="929" spans="1:13" s="477" customFormat="1" x14ac:dyDescent="0.25">
      <c r="A929" s="478">
        <v>921</v>
      </c>
      <c r="B929" s="486">
        <v>41412911140037</v>
      </c>
      <c r="C929" s="487" t="s">
        <v>1927</v>
      </c>
      <c r="D929" s="477">
        <v>11000000</v>
      </c>
      <c r="E929" s="477">
        <v>12000000</v>
      </c>
      <c r="F929" s="477">
        <f t="shared" si="50"/>
        <v>23000000</v>
      </c>
      <c r="G929" s="476">
        <f>SUMIF('Inc base'!C:C,'BR 3'!B929,'Inc base'!G:G)-F929</f>
        <v>12000000</v>
      </c>
      <c r="H929" s="479"/>
      <c r="I929" s="477">
        <f t="shared" si="51"/>
        <v>12000000</v>
      </c>
      <c r="K929" s="477">
        <v>11000000</v>
      </c>
      <c r="L929" s="477">
        <f t="shared" si="49"/>
        <v>-1000000</v>
      </c>
      <c r="M929" s="544"/>
    </row>
    <row r="930" spans="1:13" s="477" customFormat="1" x14ac:dyDescent="0.25">
      <c r="A930" s="478">
        <v>922</v>
      </c>
      <c r="B930" s="486">
        <v>41609985300045</v>
      </c>
      <c r="C930" s="487" t="s">
        <v>1968</v>
      </c>
      <c r="D930" s="477">
        <v>11000000</v>
      </c>
      <c r="E930" s="477">
        <v>12000000</v>
      </c>
      <c r="F930" s="477">
        <f t="shared" si="50"/>
        <v>23000000</v>
      </c>
      <c r="G930" s="476">
        <f>SUMIF('Inc base'!C:C,'BR 3'!B930,'Inc base'!G:G)-F930</f>
        <v>-1000000</v>
      </c>
      <c r="H930" s="479"/>
      <c r="I930" s="477">
        <f t="shared" si="51"/>
        <v>12000000</v>
      </c>
      <c r="K930" s="477">
        <v>0</v>
      </c>
      <c r="L930" s="477">
        <f t="shared" si="49"/>
        <v>1000000</v>
      </c>
      <c r="M930" s="544"/>
    </row>
    <row r="931" spans="1:13" s="477" customFormat="1" x14ac:dyDescent="0.25">
      <c r="A931" s="478">
        <v>923</v>
      </c>
      <c r="B931" s="486">
        <v>52501005290047</v>
      </c>
      <c r="C931" s="487" t="s">
        <v>1638</v>
      </c>
      <c r="D931" s="477">
        <v>11000000</v>
      </c>
      <c r="E931" s="477">
        <v>12000000</v>
      </c>
      <c r="F931" s="477">
        <f t="shared" si="50"/>
        <v>23000000</v>
      </c>
      <c r="G931" s="476">
        <f>SUMIF('Inc base'!C:C,'BR 3'!B931,'Inc base'!G:G)-F931</f>
        <v>3000000</v>
      </c>
      <c r="H931" s="479"/>
      <c r="I931" s="477">
        <f t="shared" si="51"/>
        <v>12000000</v>
      </c>
      <c r="K931" s="477">
        <v>5500000</v>
      </c>
      <c r="L931" s="477">
        <f t="shared" si="49"/>
        <v>2500000</v>
      </c>
      <c r="M931" s="544"/>
    </row>
    <row r="932" spans="1:13" s="477" customFormat="1" x14ac:dyDescent="0.25">
      <c r="A932" s="478">
        <v>924</v>
      </c>
      <c r="B932" s="486">
        <v>40702640940019</v>
      </c>
      <c r="C932" s="487" t="s">
        <v>1413</v>
      </c>
      <c r="D932" s="477">
        <v>11000000</v>
      </c>
      <c r="E932" s="477">
        <v>12000000</v>
      </c>
      <c r="F932" s="477">
        <f t="shared" si="50"/>
        <v>23000000</v>
      </c>
      <c r="G932" s="476">
        <f>SUMIF('Inc base'!C:C,'BR 3'!B932,'Inc base'!G:G)-F932</f>
        <v>6000000</v>
      </c>
      <c r="H932" s="479"/>
      <c r="I932" s="477">
        <f t="shared" si="51"/>
        <v>12000000</v>
      </c>
      <c r="K932" s="477">
        <v>5500000</v>
      </c>
      <c r="L932" s="477">
        <f t="shared" si="49"/>
        <v>-500000</v>
      </c>
      <c r="M932" s="544"/>
    </row>
    <row r="933" spans="1:13" s="477" customFormat="1" x14ac:dyDescent="0.25">
      <c r="A933" s="478">
        <v>925</v>
      </c>
      <c r="B933" s="486">
        <v>41601760940013</v>
      </c>
      <c r="C933" s="487" t="s">
        <v>1491</v>
      </c>
      <c r="D933" s="477">
        <v>11000000</v>
      </c>
      <c r="E933" s="477">
        <v>12000000</v>
      </c>
      <c r="F933" s="477">
        <f t="shared" si="50"/>
        <v>23000000</v>
      </c>
      <c r="G933" s="476">
        <f>SUMIF('Inc base'!C:C,'BR 3'!B933,'Inc base'!G:G)-F933</f>
        <v>6000000</v>
      </c>
      <c r="H933" s="479"/>
      <c r="I933" s="477">
        <f t="shared" si="51"/>
        <v>12000000</v>
      </c>
      <c r="K933" s="477">
        <v>11000000</v>
      </c>
      <c r="L933" s="477">
        <f t="shared" si="49"/>
        <v>5000000</v>
      </c>
      <c r="M933" s="544"/>
    </row>
    <row r="934" spans="1:13" s="477" customFormat="1" x14ac:dyDescent="0.25">
      <c r="A934" s="478">
        <v>926</v>
      </c>
      <c r="B934" s="486">
        <v>50304005290017</v>
      </c>
      <c r="C934" s="487" t="s">
        <v>1710</v>
      </c>
      <c r="D934" s="477">
        <v>11000000</v>
      </c>
      <c r="E934" s="477">
        <v>12000000</v>
      </c>
      <c r="F934" s="477">
        <f t="shared" si="50"/>
        <v>23000000</v>
      </c>
      <c r="G934" s="476">
        <f>SUMIF('Inc base'!C:C,'BR 3'!B934,'Inc base'!G:G)-F934</f>
        <v>-12000000</v>
      </c>
      <c r="H934" s="479"/>
      <c r="I934" s="477">
        <f t="shared" si="51"/>
        <v>12000000</v>
      </c>
      <c r="K934" s="477">
        <v>5500000</v>
      </c>
      <c r="L934" s="477">
        <f t="shared" si="49"/>
        <v>17500000</v>
      </c>
      <c r="M934" s="544"/>
    </row>
    <row r="935" spans="1:13" s="477" customFormat="1" x14ac:dyDescent="0.25">
      <c r="A935" s="478">
        <v>927</v>
      </c>
      <c r="B935" s="486">
        <v>40808975300037</v>
      </c>
      <c r="C935" s="487" t="s">
        <v>1708</v>
      </c>
      <c r="D935" s="477">
        <v>11000000</v>
      </c>
      <c r="E935" s="477">
        <v>12000000</v>
      </c>
      <c r="F935" s="477">
        <f t="shared" si="50"/>
        <v>23000000</v>
      </c>
      <c r="G935" s="476">
        <f>SUMIF('Inc base'!C:C,'BR 3'!B935,'Inc base'!G:G)-F935</f>
        <v>12000000</v>
      </c>
      <c r="H935" s="479"/>
      <c r="I935" s="477">
        <f t="shared" si="51"/>
        <v>12000000</v>
      </c>
      <c r="K935" s="477">
        <v>11000000</v>
      </c>
      <c r="L935" s="477">
        <f t="shared" si="49"/>
        <v>-1000000</v>
      </c>
      <c r="M935" s="544"/>
    </row>
    <row r="936" spans="1:13" s="477" customFormat="1" x14ac:dyDescent="0.25">
      <c r="A936" s="478">
        <v>928</v>
      </c>
      <c r="B936" s="486">
        <v>30108931050011</v>
      </c>
      <c r="C936" s="487" t="s">
        <v>2328</v>
      </c>
      <c r="D936" s="477">
        <v>11000000</v>
      </c>
      <c r="E936" s="477">
        <v>12000000</v>
      </c>
      <c r="F936" s="477">
        <f t="shared" si="50"/>
        <v>23000000</v>
      </c>
      <c r="G936" s="476">
        <f>SUMIF('Inc base'!C:C,'BR 3'!B936,'Inc base'!G:G)-F936</f>
        <v>8000000</v>
      </c>
      <c r="H936" s="479"/>
      <c r="I936" s="477">
        <f t="shared" si="51"/>
        <v>12000000</v>
      </c>
      <c r="K936" s="477">
        <v>11000000</v>
      </c>
      <c r="L936" s="477">
        <f t="shared" si="49"/>
        <v>3000000</v>
      </c>
      <c r="M936" s="544"/>
    </row>
    <row r="937" spans="1:13" s="477" customFormat="1" x14ac:dyDescent="0.25">
      <c r="A937" s="478">
        <v>929</v>
      </c>
      <c r="B937" s="486">
        <v>41004912400023</v>
      </c>
      <c r="C937" s="487" t="s">
        <v>1649</v>
      </c>
      <c r="D937" s="477">
        <v>11000000</v>
      </c>
      <c r="E937" s="477">
        <v>12000000</v>
      </c>
      <c r="F937" s="477">
        <f t="shared" si="50"/>
        <v>23000000</v>
      </c>
      <c r="G937" s="476">
        <f>SUMIF('Inc base'!C:C,'BR 3'!B937,'Inc base'!G:G)-F937</f>
        <v>12000000</v>
      </c>
      <c r="H937" s="479"/>
      <c r="I937" s="477">
        <f t="shared" si="51"/>
        <v>12000000</v>
      </c>
      <c r="K937" s="477">
        <v>11000000</v>
      </c>
      <c r="L937" s="477">
        <f t="shared" si="49"/>
        <v>-1000000</v>
      </c>
      <c r="M937" s="544"/>
    </row>
    <row r="938" spans="1:13" s="477" customFormat="1" x14ac:dyDescent="0.25">
      <c r="A938" s="478">
        <v>930</v>
      </c>
      <c r="B938" s="486">
        <v>32410921060013</v>
      </c>
      <c r="C938" s="487" t="s">
        <v>1895</v>
      </c>
      <c r="D938" s="477">
        <v>11000000</v>
      </c>
      <c r="E938" s="477">
        <v>12000000</v>
      </c>
      <c r="F938" s="477">
        <f t="shared" si="50"/>
        <v>23000000</v>
      </c>
      <c r="G938" s="476">
        <f>SUMIF('Inc base'!C:C,'BR 3'!B938,'Inc base'!G:G)-F938</f>
        <v>13000000</v>
      </c>
      <c r="H938" s="479"/>
      <c r="I938" s="477">
        <f t="shared" si="51"/>
        <v>12000000</v>
      </c>
      <c r="K938" s="477">
        <v>5500000</v>
      </c>
      <c r="L938" s="477">
        <f t="shared" si="49"/>
        <v>-7500000</v>
      </c>
      <c r="M938" s="544"/>
    </row>
    <row r="939" spans="1:13" s="477" customFormat="1" x14ac:dyDescent="0.25">
      <c r="A939" s="478">
        <v>931</v>
      </c>
      <c r="B939" s="486">
        <v>42102891080025</v>
      </c>
      <c r="C939" s="487" t="s">
        <v>1772</v>
      </c>
      <c r="D939" s="477">
        <v>11000000</v>
      </c>
      <c r="E939" s="477">
        <v>12000000</v>
      </c>
      <c r="F939" s="477">
        <f t="shared" si="50"/>
        <v>23000000</v>
      </c>
      <c r="G939" s="476">
        <f>SUMIF('Inc base'!C:C,'BR 3'!B939,'Inc base'!G:G)-F939</f>
        <v>12005000</v>
      </c>
      <c r="H939" s="479"/>
      <c r="I939" s="477">
        <f t="shared" si="51"/>
        <v>12000000</v>
      </c>
      <c r="K939" s="477">
        <v>7700000</v>
      </c>
      <c r="L939" s="477">
        <f t="shared" ref="L939:L970" si="52">K939-G939</f>
        <v>-4305000</v>
      </c>
      <c r="M939" s="544"/>
    </row>
    <row r="940" spans="1:13" s="477" customFormat="1" x14ac:dyDescent="0.25">
      <c r="A940" s="478">
        <v>932</v>
      </c>
      <c r="B940" s="486">
        <v>31406951000034</v>
      </c>
      <c r="C940" s="487" t="s">
        <v>3992</v>
      </c>
      <c r="D940" s="477">
        <v>11000000</v>
      </c>
      <c r="E940" s="477">
        <v>0</v>
      </c>
      <c r="F940" s="477">
        <f t="shared" si="50"/>
        <v>11000000</v>
      </c>
      <c r="G940" s="476">
        <f>SUMIF('Inc base'!C:C,'BR 3'!B940,'Inc base'!G:G)-F940</f>
        <v>-11000000</v>
      </c>
      <c r="H940" s="479"/>
      <c r="I940" s="477">
        <f t="shared" si="51"/>
        <v>0</v>
      </c>
      <c r="K940" s="477">
        <v>0</v>
      </c>
      <c r="L940" s="477">
        <f t="shared" si="52"/>
        <v>11000000</v>
      </c>
      <c r="M940" s="544"/>
    </row>
    <row r="941" spans="1:13" s="477" customFormat="1" x14ac:dyDescent="0.25">
      <c r="A941" s="478">
        <v>933</v>
      </c>
      <c r="B941" s="486">
        <v>31707961010010</v>
      </c>
      <c r="C941" s="487" t="s">
        <v>1911</v>
      </c>
      <c r="D941" s="477">
        <v>11000000</v>
      </c>
      <c r="E941" s="477">
        <v>12000000</v>
      </c>
      <c r="F941" s="477">
        <f t="shared" si="50"/>
        <v>23000000</v>
      </c>
      <c r="G941" s="476">
        <f>SUMIF('Inc base'!C:C,'BR 3'!B941,'Inc base'!G:G)-F941</f>
        <v>3500000</v>
      </c>
      <c r="H941" s="479"/>
      <c r="I941" s="477">
        <f t="shared" si="51"/>
        <v>12000000</v>
      </c>
      <c r="K941" s="477">
        <v>5500000</v>
      </c>
      <c r="L941" s="477">
        <f t="shared" si="52"/>
        <v>2000000</v>
      </c>
      <c r="M941" s="544"/>
    </row>
    <row r="942" spans="1:13" s="477" customFormat="1" x14ac:dyDescent="0.25">
      <c r="A942" s="478">
        <v>934</v>
      </c>
      <c r="B942" s="486">
        <v>42101771050064</v>
      </c>
      <c r="C942" s="487" t="s">
        <v>1358</v>
      </c>
      <c r="D942" s="477">
        <v>15000000</v>
      </c>
      <c r="E942" s="477">
        <v>15000000</v>
      </c>
      <c r="F942" s="477">
        <f t="shared" si="50"/>
        <v>30000000</v>
      </c>
      <c r="G942" s="476">
        <f>SUMIF('Inc base'!C:C,'BR 3'!B942,'Inc base'!G:G)-F942</f>
        <v>0</v>
      </c>
      <c r="H942" s="479"/>
      <c r="I942" s="477">
        <f t="shared" si="51"/>
        <v>15000000</v>
      </c>
      <c r="K942" s="477">
        <v>7500000</v>
      </c>
      <c r="L942" s="477">
        <f t="shared" si="52"/>
        <v>7500000</v>
      </c>
      <c r="M942" s="544"/>
    </row>
    <row r="943" spans="1:13" s="477" customFormat="1" x14ac:dyDescent="0.25">
      <c r="A943" s="478">
        <v>935</v>
      </c>
      <c r="B943" s="486">
        <v>50111005260036</v>
      </c>
      <c r="C943" s="487" t="s">
        <v>2093</v>
      </c>
      <c r="D943" s="477">
        <v>11000000</v>
      </c>
      <c r="E943" s="477">
        <v>12000000</v>
      </c>
      <c r="F943" s="477">
        <f t="shared" si="50"/>
        <v>23000000</v>
      </c>
      <c r="G943" s="476">
        <f>SUMIF('Inc base'!C:C,'BR 3'!B943,'Inc base'!G:G)-F943</f>
        <v>3003500</v>
      </c>
      <c r="H943" s="479"/>
      <c r="I943" s="477">
        <f t="shared" si="51"/>
        <v>12000000</v>
      </c>
      <c r="K943" s="477">
        <v>5500000</v>
      </c>
      <c r="L943" s="477">
        <f t="shared" si="52"/>
        <v>2496500</v>
      </c>
      <c r="M943" s="544"/>
    </row>
    <row r="944" spans="1:13" s="477" customFormat="1" x14ac:dyDescent="0.25">
      <c r="A944" s="478">
        <v>936</v>
      </c>
      <c r="B944" s="486">
        <v>61610025300031</v>
      </c>
      <c r="C944" s="487" t="s">
        <v>1429</v>
      </c>
      <c r="D944" s="477">
        <v>11000000</v>
      </c>
      <c r="E944" s="477">
        <v>12000000</v>
      </c>
      <c r="F944" s="477">
        <f t="shared" si="50"/>
        <v>23000000</v>
      </c>
      <c r="G944" s="476">
        <f>SUMIF('Inc base'!C:C,'BR 3'!B944,'Inc base'!G:G)-F944</f>
        <v>8000000</v>
      </c>
      <c r="H944" s="479"/>
      <c r="I944" s="477">
        <f t="shared" si="51"/>
        <v>12000000</v>
      </c>
      <c r="K944" s="477">
        <v>5500000</v>
      </c>
      <c r="L944" s="477">
        <f t="shared" si="52"/>
        <v>-2500000</v>
      </c>
      <c r="M944" s="544"/>
    </row>
    <row r="945" spans="1:13" s="477" customFormat="1" x14ac:dyDescent="0.25">
      <c r="A945" s="478">
        <v>937</v>
      </c>
      <c r="B945" s="486">
        <v>40302935300012</v>
      </c>
      <c r="C945" s="487" t="s">
        <v>2340</v>
      </c>
      <c r="D945" s="477">
        <v>11000000</v>
      </c>
      <c r="E945" s="477">
        <v>12000000</v>
      </c>
      <c r="F945" s="477">
        <f t="shared" si="50"/>
        <v>23000000</v>
      </c>
      <c r="G945" s="476">
        <f>SUMIF('Inc base'!C:C,'BR 3'!B945,'Inc base'!G:G)-F945</f>
        <v>9465000</v>
      </c>
      <c r="H945" s="479"/>
      <c r="I945" s="477">
        <f t="shared" si="51"/>
        <v>12000000</v>
      </c>
      <c r="K945" s="477">
        <v>11000000</v>
      </c>
      <c r="L945" s="477">
        <f t="shared" si="52"/>
        <v>1535000</v>
      </c>
      <c r="M945" s="544"/>
    </row>
    <row r="946" spans="1:13" s="477" customFormat="1" x14ac:dyDescent="0.25">
      <c r="A946" s="478">
        <v>938</v>
      </c>
      <c r="B946" s="486">
        <v>42304961140026</v>
      </c>
      <c r="C946" s="487" t="s">
        <v>1730</v>
      </c>
      <c r="D946" s="477">
        <v>11000000</v>
      </c>
      <c r="E946" s="477">
        <v>12000000</v>
      </c>
      <c r="F946" s="477">
        <f t="shared" si="50"/>
        <v>23000000</v>
      </c>
      <c r="G946" s="476">
        <f>SUMIF('Inc base'!C:C,'BR 3'!B946,'Inc base'!G:G)-F946</f>
        <v>12000000</v>
      </c>
      <c r="H946" s="479"/>
      <c r="I946" s="477">
        <f t="shared" si="51"/>
        <v>12000000</v>
      </c>
      <c r="K946" s="477">
        <v>11000000</v>
      </c>
      <c r="L946" s="477">
        <f t="shared" si="52"/>
        <v>-1000000</v>
      </c>
      <c r="M946" s="544"/>
    </row>
    <row r="947" spans="1:13" s="477" customFormat="1" x14ac:dyDescent="0.25">
      <c r="A947" s="478">
        <v>939</v>
      </c>
      <c r="B947" s="486">
        <v>41812975280034</v>
      </c>
      <c r="C947" s="487" t="s">
        <v>1551</v>
      </c>
      <c r="D947" s="477">
        <v>11000000</v>
      </c>
      <c r="E947" s="477">
        <v>12000000</v>
      </c>
      <c r="F947" s="477">
        <f t="shared" si="50"/>
        <v>23000000</v>
      </c>
      <c r="G947" s="476">
        <f>SUMIF('Inc base'!C:C,'BR 3'!B947,'Inc base'!G:G)-F947</f>
        <v>6000000</v>
      </c>
      <c r="H947" s="479"/>
      <c r="I947" s="477">
        <f t="shared" si="51"/>
        <v>12000000</v>
      </c>
      <c r="K947" s="477">
        <v>3000000</v>
      </c>
      <c r="L947" s="477">
        <f t="shared" si="52"/>
        <v>-3000000</v>
      </c>
      <c r="M947" s="544"/>
    </row>
    <row r="948" spans="1:13" s="477" customFormat="1" x14ac:dyDescent="0.25">
      <c r="A948" s="478">
        <v>940</v>
      </c>
      <c r="B948" s="486">
        <v>32003913120013</v>
      </c>
      <c r="C948" s="487" t="s">
        <v>1342</v>
      </c>
      <c r="D948" s="477">
        <v>11000000</v>
      </c>
      <c r="E948" s="477">
        <v>0</v>
      </c>
      <c r="F948" s="477">
        <f t="shared" si="50"/>
        <v>11000000</v>
      </c>
      <c r="G948" s="476">
        <f>SUMIF('Inc base'!C:C,'BR 3'!B948,'Inc base'!G:G)-F948</f>
        <v>0</v>
      </c>
      <c r="H948" s="479"/>
      <c r="I948" s="477">
        <f t="shared" si="51"/>
        <v>0</v>
      </c>
      <c r="K948" s="477">
        <v>11000000</v>
      </c>
      <c r="L948" s="477">
        <f t="shared" si="52"/>
        <v>11000000</v>
      </c>
      <c r="M948" s="544"/>
    </row>
    <row r="949" spans="1:13" s="477" customFormat="1" x14ac:dyDescent="0.25">
      <c r="A949" s="478">
        <v>941</v>
      </c>
      <c r="B949" s="486">
        <v>41701996350023</v>
      </c>
      <c r="C949" s="487" t="s">
        <v>3993</v>
      </c>
      <c r="D949" s="477">
        <v>11000000</v>
      </c>
      <c r="E949" s="477">
        <v>0</v>
      </c>
      <c r="F949" s="477">
        <f t="shared" si="50"/>
        <v>11000000</v>
      </c>
      <c r="G949" s="476">
        <f>SUMIF('Inc base'!C:C,'BR 3'!B949,'Inc base'!G:G)-F949</f>
        <v>-11000000</v>
      </c>
      <c r="H949" s="479"/>
      <c r="I949" s="477">
        <f t="shared" si="51"/>
        <v>0</v>
      </c>
      <c r="K949" s="477">
        <v>0</v>
      </c>
      <c r="L949" s="477">
        <f t="shared" si="52"/>
        <v>11000000</v>
      </c>
      <c r="M949" s="544"/>
    </row>
    <row r="950" spans="1:13" s="477" customFormat="1" x14ac:dyDescent="0.25">
      <c r="A950" s="478">
        <v>942</v>
      </c>
      <c r="B950" s="486">
        <v>41410891140036</v>
      </c>
      <c r="C950" s="487" t="s">
        <v>2141</v>
      </c>
      <c r="D950" s="477">
        <v>11000000</v>
      </c>
      <c r="E950" s="477">
        <v>12000000</v>
      </c>
      <c r="F950" s="477">
        <f t="shared" si="50"/>
        <v>23000000</v>
      </c>
      <c r="G950" s="476">
        <f>SUMIF('Inc base'!C:C,'BR 3'!B950,'Inc base'!G:G)-F950</f>
        <v>11940000</v>
      </c>
      <c r="H950" s="479"/>
      <c r="I950" s="477">
        <f t="shared" si="51"/>
        <v>12000000</v>
      </c>
      <c r="K950" s="477">
        <v>4360000</v>
      </c>
      <c r="L950" s="477">
        <f t="shared" si="52"/>
        <v>-7580000</v>
      </c>
      <c r="M950" s="544"/>
    </row>
    <row r="951" spans="1:13" s="477" customFormat="1" x14ac:dyDescent="0.25">
      <c r="A951" s="478">
        <v>943</v>
      </c>
      <c r="B951" s="486">
        <v>62411005300031</v>
      </c>
      <c r="C951" s="487" t="s">
        <v>2151</v>
      </c>
      <c r="D951" s="477">
        <v>11000000</v>
      </c>
      <c r="E951" s="477">
        <v>12000000</v>
      </c>
      <c r="F951" s="477">
        <f t="shared" si="50"/>
        <v>23000000</v>
      </c>
      <c r="G951" s="476">
        <f>SUMIF('Inc base'!C:C,'BR 3'!B951,'Inc base'!G:G)-F951</f>
        <v>6000000</v>
      </c>
      <c r="H951" s="479"/>
      <c r="I951" s="477">
        <f t="shared" si="51"/>
        <v>12000000</v>
      </c>
      <c r="K951" s="477">
        <v>11000000</v>
      </c>
      <c r="L951" s="477">
        <f t="shared" si="52"/>
        <v>5000000</v>
      </c>
      <c r="M951" s="544"/>
    </row>
    <row r="952" spans="1:13" s="477" customFormat="1" x14ac:dyDescent="0.25">
      <c r="A952" s="478">
        <v>944</v>
      </c>
      <c r="B952" s="486">
        <v>31801921802733</v>
      </c>
      <c r="C952" s="487" t="s">
        <v>3994</v>
      </c>
      <c r="D952" s="477">
        <v>11000000</v>
      </c>
      <c r="E952" s="477">
        <v>0</v>
      </c>
      <c r="F952" s="477">
        <f t="shared" si="50"/>
        <v>11000000</v>
      </c>
      <c r="G952" s="476">
        <f>SUMIF('Inc base'!C:C,'BR 3'!B952,'Inc base'!G:G)-F952</f>
        <v>-11000000</v>
      </c>
      <c r="H952" s="479"/>
      <c r="I952" s="477">
        <f t="shared" si="51"/>
        <v>0</v>
      </c>
      <c r="K952" s="477">
        <v>0</v>
      </c>
      <c r="L952" s="477">
        <f t="shared" si="52"/>
        <v>11000000</v>
      </c>
      <c r="M952" s="544"/>
    </row>
    <row r="953" spans="1:13" s="477" customFormat="1" x14ac:dyDescent="0.25">
      <c r="A953" s="478">
        <v>945</v>
      </c>
      <c r="B953" s="486">
        <v>41301861000031</v>
      </c>
      <c r="C953" s="487" t="s">
        <v>1478</v>
      </c>
      <c r="D953" s="477">
        <v>11000000</v>
      </c>
      <c r="E953" s="477">
        <v>12000000</v>
      </c>
      <c r="F953" s="477">
        <f t="shared" si="50"/>
        <v>23000000</v>
      </c>
      <c r="G953" s="476">
        <f>SUMIF('Inc base'!C:C,'BR 3'!B953,'Inc base'!G:G)-F953</f>
        <v>5000000</v>
      </c>
      <c r="H953" s="479"/>
      <c r="I953" s="477">
        <f t="shared" si="51"/>
        <v>12000000</v>
      </c>
      <c r="K953" s="477">
        <v>11000000</v>
      </c>
      <c r="L953" s="477">
        <f t="shared" si="52"/>
        <v>6000000</v>
      </c>
      <c r="M953" s="544"/>
    </row>
    <row r="954" spans="1:13" s="477" customFormat="1" x14ac:dyDescent="0.25">
      <c r="A954" s="478">
        <v>946</v>
      </c>
      <c r="B954" s="486">
        <v>32908891791083</v>
      </c>
      <c r="C954" s="487" t="s">
        <v>3995</v>
      </c>
      <c r="D954" s="477">
        <v>11000000</v>
      </c>
      <c r="E954" s="477">
        <v>0</v>
      </c>
      <c r="F954" s="477">
        <f t="shared" si="50"/>
        <v>11000000</v>
      </c>
      <c r="G954" s="476">
        <f>SUMIF('Inc base'!C:C,'BR 3'!B954,'Inc base'!G:G)-F954</f>
        <v>-11000000</v>
      </c>
      <c r="H954" s="479"/>
      <c r="I954" s="477">
        <f t="shared" si="51"/>
        <v>0</v>
      </c>
      <c r="K954" s="477">
        <v>0</v>
      </c>
      <c r="L954" s="477">
        <f t="shared" si="52"/>
        <v>11000000</v>
      </c>
      <c r="M954" s="544"/>
    </row>
    <row r="955" spans="1:13" s="477" customFormat="1" x14ac:dyDescent="0.25">
      <c r="A955" s="478">
        <v>947</v>
      </c>
      <c r="B955" s="486">
        <v>32010986240021</v>
      </c>
      <c r="C955" s="487" t="s">
        <v>3996</v>
      </c>
      <c r="D955" s="477">
        <v>11000000</v>
      </c>
      <c r="E955" s="477">
        <v>0</v>
      </c>
      <c r="F955" s="477">
        <f t="shared" si="50"/>
        <v>11000000</v>
      </c>
      <c r="G955" s="476">
        <f>SUMIF('Inc base'!C:C,'BR 3'!B955,'Inc base'!G:G)-F955</f>
        <v>-11000000</v>
      </c>
      <c r="H955" s="479"/>
      <c r="I955" s="477">
        <f t="shared" si="51"/>
        <v>0</v>
      </c>
      <c r="K955" s="477">
        <v>0</v>
      </c>
      <c r="L955" s="477">
        <f t="shared" si="52"/>
        <v>11000000</v>
      </c>
      <c r="M955" s="544"/>
    </row>
    <row r="956" spans="1:13" s="477" customFormat="1" x14ac:dyDescent="0.25">
      <c r="A956" s="478">
        <v>947</v>
      </c>
      <c r="B956" s="486">
        <v>62908016300016</v>
      </c>
      <c r="C956" s="487" t="s">
        <v>2294</v>
      </c>
      <c r="D956" s="477">
        <v>11000000</v>
      </c>
      <c r="E956" s="477">
        <v>0</v>
      </c>
      <c r="F956" s="477">
        <f t="shared" si="50"/>
        <v>11000000</v>
      </c>
      <c r="G956" s="476">
        <f>SUMIF('Inc base'!C:C,'BR 3'!B956,'Inc base'!G:G)-F956</f>
        <v>-10000000</v>
      </c>
      <c r="H956" s="479"/>
      <c r="I956" s="477">
        <f t="shared" si="51"/>
        <v>0</v>
      </c>
      <c r="K956" s="477">
        <v>1000000</v>
      </c>
      <c r="L956" s="477">
        <f t="shared" si="52"/>
        <v>11000000</v>
      </c>
      <c r="M956" s="544"/>
    </row>
    <row r="957" spans="1:13" s="477" customFormat="1" x14ac:dyDescent="0.25">
      <c r="A957" s="478">
        <v>947</v>
      </c>
      <c r="B957" s="486">
        <v>31607996500099</v>
      </c>
      <c r="C957" s="487" t="s">
        <v>3997</v>
      </c>
      <c r="D957" s="477">
        <v>11000000</v>
      </c>
      <c r="E957" s="477">
        <v>0</v>
      </c>
      <c r="F957" s="477">
        <f t="shared" si="50"/>
        <v>11000000</v>
      </c>
      <c r="G957" s="476">
        <f>SUMIF('Inc base'!C:C,'BR 3'!B957,'Inc base'!G:G)-F957</f>
        <v>-11000000</v>
      </c>
      <c r="H957" s="479"/>
      <c r="I957" s="477">
        <f t="shared" si="51"/>
        <v>0</v>
      </c>
      <c r="K957" s="477">
        <v>0</v>
      </c>
      <c r="L957" s="477">
        <f t="shared" si="52"/>
        <v>11000000</v>
      </c>
      <c r="M957" s="544"/>
    </row>
    <row r="958" spans="1:13" s="477" customFormat="1" x14ac:dyDescent="0.25">
      <c r="A958" s="478">
        <v>950</v>
      </c>
      <c r="B958" s="486">
        <v>63004046350014</v>
      </c>
      <c r="C958" s="487" t="s">
        <v>1952</v>
      </c>
      <c r="D958" s="477">
        <v>11000000</v>
      </c>
      <c r="E958" s="477">
        <v>12000000</v>
      </c>
      <c r="F958" s="477">
        <f t="shared" si="50"/>
        <v>23000000</v>
      </c>
      <c r="G958" s="476">
        <f>SUMIF('Inc base'!C:C,'BR 3'!B958,'Inc base'!G:G)-F958</f>
        <v>1376000</v>
      </c>
      <c r="H958" s="479"/>
      <c r="I958" s="477">
        <f t="shared" si="51"/>
        <v>12000000</v>
      </c>
      <c r="K958" s="477">
        <v>5500000</v>
      </c>
      <c r="L958" s="477">
        <f t="shared" si="52"/>
        <v>4124000</v>
      </c>
      <c r="M958" s="544"/>
    </row>
    <row r="959" spans="1:13" s="477" customFormat="1" x14ac:dyDescent="0.25">
      <c r="A959" s="478">
        <v>947</v>
      </c>
      <c r="B959" s="486">
        <v>31103771790010</v>
      </c>
      <c r="C959" s="487" t="s">
        <v>3998</v>
      </c>
      <c r="D959" s="477">
        <v>11000000</v>
      </c>
      <c r="E959" s="477">
        <v>0</v>
      </c>
      <c r="F959" s="477">
        <f t="shared" si="50"/>
        <v>11000000</v>
      </c>
      <c r="G959" s="476">
        <f>SUMIF('Inc base'!C:C,'BR 3'!B959,'Inc base'!G:G)-F959</f>
        <v>-11000000</v>
      </c>
      <c r="H959" s="479"/>
      <c r="I959" s="477">
        <f t="shared" si="51"/>
        <v>0</v>
      </c>
      <c r="K959" s="477">
        <v>0</v>
      </c>
      <c r="L959" s="477">
        <f t="shared" si="52"/>
        <v>11000000</v>
      </c>
      <c r="M959" s="544"/>
    </row>
    <row r="960" spans="1:13" s="477" customFormat="1" x14ac:dyDescent="0.25">
      <c r="A960" s="478">
        <v>952</v>
      </c>
      <c r="B960" s="486">
        <v>40811943960065</v>
      </c>
      <c r="C960" s="487" t="s">
        <v>2171</v>
      </c>
      <c r="D960" s="477">
        <v>11000000</v>
      </c>
      <c r="E960" s="477">
        <v>12000000</v>
      </c>
      <c r="F960" s="477">
        <f t="shared" si="50"/>
        <v>23000000</v>
      </c>
      <c r="G960" s="476">
        <f>SUMIF('Inc base'!C:C,'BR 3'!B960,'Inc base'!G:G)-F960</f>
        <v>3000000</v>
      </c>
      <c r="H960" s="479"/>
      <c r="I960" s="477">
        <f t="shared" si="51"/>
        <v>12000000</v>
      </c>
      <c r="K960" s="477">
        <v>0</v>
      </c>
      <c r="L960" s="477">
        <f t="shared" si="52"/>
        <v>-3000000</v>
      </c>
      <c r="M960" s="544"/>
    </row>
    <row r="961" spans="1:13" s="477" customFormat="1" x14ac:dyDescent="0.25">
      <c r="A961" s="478">
        <v>953</v>
      </c>
      <c r="B961" s="486">
        <v>40508934160095</v>
      </c>
      <c r="C961" s="487" t="s">
        <v>2401</v>
      </c>
      <c r="D961" s="477">
        <v>11000000</v>
      </c>
      <c r="E961" s="477">
        <v>12000000</v>
      </c>
      <c r="F961" s="477">
        <f t="shared" si="50"/>
        <v>23000000</v>
      </c>
      <c r="G961" s="476">
        <f>SUMIF('Inc base'!C:C,'BR 3'!B961,'Inc base'!G:G)-F961</f>
        <v>-11000000</v>
      </c>
      <c r="H961" s="479"/>
      <c r="I961" s="477">
        <f t="shared" si="51"/>
        <v>12000000</v>
      </c>
      <c r="K961" s="477">
        <v>0</v>
      </c>
      <c r="L961" s="477">
        <f t="shared" si="52"/>
        <v>11000000</v>
      </c>
      <c r="M961" s="544"/>
    </row>
    <row r="962" spans="1:13" s="477" customFormat="1" x14ac:dyDescent="0.25">
      <c r="A962" s="478">
        <v>954</v>
      </c>
      <c r="B962" s="486">
        <v>31506975280039</v>
      </c>
      <c r="C962" s="487" t="s">
        <v>1929</v>
      </c>
      <c r="D962" s="477">
        <v>11000000</v>
      </c>
      <c r="E962" s="477">
        <v>12000000</v>
      </c>
      <c r="F962" s="477">
        <f t="shared" si="50"/>
        <v>23000000</v>
      </c>
      <c r="G962" s="476">
        <f>SUMIF('Inc base'!C:C,'BR 3'!B962,'Inc base'!G:G)-F962</f>
        <v>5800000</v>
      </c>
      <c r="H962" s="479"/>
      <c r="I962" s="477">
        <f t="shared" si="51"/>
        <v>12000000</v>
      </c>
      <c r="K962" s="477">
        <v>11000000</v>
      </c>
      <c r="L962" s="477">
        <f t="shared" si="52"/>
        <v>5200000</v>
      </c>
      <c r="M962" s="544"/>
    </row>
    <row r="963" spans="1:13" s="477" customFormat="1" x14ac:dyDescent="0.25">
      <c r="A963" s="478">
        <v>955</v>
      </c>
      <c r="B963" s="486">
        <v>41611873120046</v>
      </c>
      <c r="C963" s="487" t="s">
        <v>1731</v>
      </c>
      <c r="D963" s="477">
        <v>11000000</v>
      </c>
      <c r="E963" s="477">
        <v>12000000</v>
      </c>
      <c r="F963" s="477">
        <f t="shared" si="50"/>
        <v>23000000</v>
      </c>
      <c r="G963" s="476">
        <f>SUMIF('Inc base'!C:C,'BR 3'!B963,'Inc base'!G:G)-F963</f>
        <v>6000000</v>
      </c>
      <c r="H963" s="479"/>
      <c r="I963" s="477">
        <f t="shared" si="51"/>
        <v>12000000</v>
      </c>
      <c r="K963" s="477">
        <v>4500000</v>
      </c>
      <c r="L963" s="477">
        <f t="shared" si="52"/>
        <v>-1500000</v>
      </c>
      <c r="M963" s="544"/>
    </row>
    <row r="964" spans="1:13" s="477" customFormat="1" x14ac:dyDescent="0.25">
      <c r="A964" s="478">
        <v>956</v>
      </c>
      <c r="B964" s="486">
        <v>32604995300029</v>
      </c>
      <c r="C964" s="487" t="s">
        <v>1853</v>
      </c>
      <c r="D964" s="477">
        <v>11000000</v>
      </c>
      <c r="E964" s="477">
        <v>12000000</v>
      </c>
      <c r="F964" s="477">
        <f t="shared" si="50"/>
        <v>23000000</v>
      </c>
      <c r="G964" s="476">
        <f>SUMIF('Inc base'!C:C,'BR 3'!B964,'Inc base'!G:G)-F964</f>
        <v>9400000</v>
      </c>
      <c r="H964" s="479">
        <v>45022</v>
      </c>
      <c r="I964" s="477">
        <f t="shared" si="51"/>
        <v>12000000</v>
      </c>
      <c r="K964" s="477">
        <v>4000000</v>
      </c>
      <c r="L964" s="477">
        <f t="shared" si="52"/>
        <v>-5400000</v>
      </c>
      <c r="M964" s="544"/>
    </row>
    <row r="965" spans="1:13" s="477" customFormat="1" x14ac:dyDescent="0.25">
      <c r="A965" s="478">
        <v>957</v>
      </c>
      <c r="B965" s="486">
        <v>40812881110073</v>
      </c>
      <c r="C965" s="487" t="s">
        <v>1860</v>
      </c>
      <c r="D965" s="477">
        <v>11000000</v>
      </c>
      <c r="E965" s="477">
        <v>12000000</v>
      </c>
      <c r="F965" s="477">
        <f t="shared" si="50"/>
        <v>23000000</v>
      </c>
      <c r="G965" s="476">
        <f>SUMIF('Inc base'!C:C,'BR 3'!B965,'Inc base'!G:G)-F965</f>
        <v>12000000</v>
      </c>
      <c r="H965" s="479">
        <v>45022</v>
      </c>
      <c r="I965" s="477">
        <f t="shared" si="51"/>
        <v>12000000</v>
      </c>
      <c r="K965" s="477">
        <v>5500000</v>
      </c>
      <c r="L965" s="477">
        <f t="shared" si="52"/>
        <v>-6500000</v>
      </c>
      <c r="M965" s="544"/>
    </row>
    <row r="966" spans="1:13" s="477" customFormat="1" x14ac:dyDescent="0.25">
      <c r="A966" s="478">
        <v>958</v>
      </c>
      <c r="B966" s="486">
        <v>40406881140044</v>
      </c>
      <c r="C966" s="487" t="s">
        <v>2272</v>
      </c>
      <c r="D966" s="477">
        <v>11000000</v>
      </c>
      <c r="E966" s="477">
        <v>12000000</v>
      </c>
      <c r="F966" s="477">
        <f t="shared" si="50"/>
        <v>23000000</v>
      </c>
      <c r="G966" s="476">
        <f>SUMIF('Inc base'!C:C,'BR 3'!B966,'Inc base'!G:G)-F966</f>
        <v>7500000</v>
      </c>
      <c r="H966" s="479">
        <v>45022</v>
      </c>
      <c r="I966" s="477">
        <f t="shared" si="51"/>
        <v>12000000</v>
      </c>
      <c r="K966" s="477">
        <v>6500000</v>
      </c>
      <c r="L966" s="477">
        <f t="shared" si="52"/>
        <v>-1000000</v>
      </c>
      <c r="M966" s="544"/>
    </row>
    <row r="967" spans="1:13" s="477" customFormat="1" x14ac:dyDescent="0.25">
      <c r="A967" s="478">
        <v>959</v>
      </c>
      <c r="B967" s="486">
        <v>41908841060050</v>
      </c>
      <c r="C967" s="487" t="s">
        <v>2015</v>
      </c>
      <c r="D967" s="477">
        <v>11000000</v>
      </c>
      <c r="E967" s="477">
        <v>12000000</v>
      </c>
      <c r="F967" s="477">
        <f t="shared" si="50"/>
        <v>23000000</v>
      </c>
      <c r="G967" s="476">
        <f>SUMIF('Inc base'!C:C,'BR 3'!B967,'Inc base'!G:G)-F967</f>
        <v>12000000</v>
      </c>
      <c r="H967" s="479">
        <v>45022</v>
      </c>
      <c r="I967" s="477">
        <f t="shared" si="51"/>
        <v>12000000</v>
      </c>
      <c r="K967" s="477">
        <v>5500000</v>
      </c>
      <c r="L967" s="477">
        <f t="shared" si="52"/>
        <v>-6500000</v>
      </c>
      <c r="M967" s="544"/>
    </row>
    <row r="968" spans="1:13" s="477" customFormat="1" x14ac:dyDescent="0.25">
      <c r="A968" s="478">
        <v>947</v>
      </c>
      <c r="B968" s="486">
        <v>30703832570013</v>
      </c>
      <c r="C968" s="487" t="s">
        <v>3999</v>
      </c>
      <c r="D968" s="477">
        <v>11000000</v>
      </c>
      <c r="E968" s="477">
        <v>0</v>
      </c>
      <c r="F968" s="477">
        <f t="shared" si="50"/>
        <v>11000000</v>
      </c>
      <c r="G968" s="476">
        <f>SUMIF('Inc base'!C:C,'BR 3'!B968,'Inc base'!G:G)-F968</f>
        <v>-11000000</v>
      </c>
      <c r="H968" s="479">
        <v>45022</v>
      </c>
      <c r="I968" s="477">
        <f t="shared" si="51"/>
        <v>0</v>
      </c>
      <c r="K968" s="477">
        <v>0</v>
      </c>
      <c r="L968" s="477">
        <f t="shared" si="52"/>
        <v>11000000</v>
      </c>
      <c r="M968" s="544"/>
    </row>
    <row r="969" spans="1:13" s="477" customFormat="1" x14ac:dyDescent="0.25">
      <c r="A969" s="478">
        <v>961</v>
      </c>
      <c r="B969" s="486">
        <v>43004881140081</v>
      </c>
      <c r="C969" s="487" t="s">
        <v>2174</v>
      </c>
      <c r="D969" s="477">
        <v>11000000</v>
      </c>
      <c r="E969" s="477">
        <v>12000000</v>
      </c>
      <c r="F969" s="477">
        <f t="shared" si="50"/>
        <v>23000000</v>
      </c>
      <c r="G969" s="476">
        <f>SUMIF('Inc base'!C:C,'BR 3'!B969,'Inc base'!G:G)-F969</f>
        <v>12000000</v>
      </c>
      <c r="H969" s="479">
        <v>45022</v>
      </c>
      <c r="I969" s="477">
        <f t="shared" si="51"/>
        <v>12000000</v>
      </c>
      <c r="K969" s="477">
        <v>11000000</v>
      </c>
      <c r="L969" s="477">
        <f t="shared" si="52"/>
        <v>-1000000</v>
      </c>
      <c r="M969" s="544"/>
    </row>
    <row r="970" spans="1:13" s="477" customFormat="1" x14ac:dyDescent="0.25">
      <c r="A970" s="478">
        <v>962</v>
      </c>
      <c r="B970" s="486">
        <v>40311810970028</v>
      </c>
      <c r="C970" s="487" t="s">
        <v>2008</v>
      </c>
      <c r="D970" s="477">
        <v>11000000</v>
      </c>
      <c r="E970" s="477">
        <v>12000000</v>
      </c>
      <c r="F970" s="477">
        <f t="shared" si="50"/>
        <v>23000000</v>
      </c>
      <c r="G970" s="476">
        <f>SUMIF('Inc base'!C:C,'BR 3'!B970,'Inc base'!G:G)-F970</f>
        <v>8000000</v>
      </c>
      <c r="H970" s="479">
        <v>45022</v>
      </c>
      <c r="I970" s="477">
        <f t="shared" si="51"/>
        <v>12000000</v>
      </c>
      <c r="K970" s="477">
        <v>5500000</v>
      </c>
      <c r="L970" s="477">
        <f t="shared" si="52"/>
        <v>-2500000</v>
      </c>
      <c r="M970" s="544"/>
    </row>
    <row r="971" spans="1:13" s="477" customFormat="1" x14ac:dyDescent="0.25">
      <c r="A971" s="478">
        <v>963</v>
      </c>
      <c r="B971" s="486">
        <v>40710911000032</v>
      </c>
      <c r="C971" s="487" t="s">
        <v>2300</v>
      </c>
      <c r="D971" s="477">
        <v>11000000</v>
      </c>
      <c r="E971" s="477">
        <v>12000000</v>
      </c>
      <c r="F971" s="477">
        <f t="shared" si="50"/>
        <v>23000000</v>
      </c>
      <c r="G971" s="476">
        <f>SUMIF('Inc base'!C:C,'BR 3'!B971,'Inc base'!G:G)-F971</f>
        <v>12000000</v>
      </c>
      <c r="H971" s="479">
        <v>45022</v>
      </c>
      <c r="I971" s="477">
        <f t="shared" si="51"/>
        <v>12000000</v>
      </c>
      <c r="K971" s="477">
        <v>11000000</v>
      </c>
      <c r="L971" s="477">
        <f t="shared" ref="L971:L1002" si="53">K971-G971</f>
        <v>-1000000</v>
      </c>
      <c r="M971" s="544"/>
    </row>
    <row r="972" spans="1:13" s="477" customFormat="1" x14ac:dyDescent="0.25">
      <c r="A972" s="478">
        <v>964</v>
      </c>
      <c r="B972" s="486">
        <v>62606045300039</v>
      </c>
      <c r="C972" s="487" t="s">
        <v>1655</v>
      </c>
      <c r="D972" s="477">
        <v>11000000</v>
      </c>
      <c r="E972" s="477">
        <v>12000000</v>
      </c>
      <c r="F972" s="477">
        <f t="shared" si="50"/>
        <v>23000000</v>
      </c>
      <c r="G972" s="476">
        <f>SUMIF('Inc base'!C:C,'BR 3'!B972,'Inc base'!G:G)-F972</f>
        <v>9023000</v>
      </c>
      <c r="H972" s="479">
        <v>45022</v>
      </c>
      <c r="I972" s="477">
        <f t="shared" si="51"/>
        <v>12000000</v>
      </c>
      <c r="K972" s="477">
        <v>10888000</v>
      </c>
      <c r="L972" s="477">
        <f t="shared" si="53"/>
        <v>1865000</v>
      </c>
      <c r="M972" s="544"/>
    </row>
    <row r="973" spans="1:13" s="477" customFormat="1" x14ac:dyDescent="0.25">
      <c r="A973" s="478">
        <v>965</v>
      </c>
      <c r="B973" s="486">
        <v>52706045280052</v>
      </c>
      <c r="C973" s="487" t="s">
        <v>1343</v>
      </c>
      <c r="D973" s="477">
        <v>11000000</v>
      </c>
      <c r="E973" s="477">
        <v>12000000</v>
      </c>
      <c r="F973" s="477">
        <f t="shared" si="50"/>
        <v>23000000</v>
      </c>
      <c r="G973" s="476">
        <f>SUMIF('Inc base'!C:C,'BR 3'!B973,'Inc base'!G:G)-F973</f>
        <v>12040000</v>
      </c>
      <c r="H973" s="479">
        <v>45030</v>
      </c>
      <c r="I973" s="477">
        <f t="shared" si="51"/>
        <v>12000000</v>
      </c>
      <c r="K973" s="477">
        <v>5500000</v>
      </c>
      <c r="L973" s="477">
        <f t="shared" si="53"/>
        <v>-6540000</v>
      </c>
      <c r="M973" s="544"/>
    </row>
    <row r="974" spans="1:13" s="477" customFormat="1" x14ac:dyDescent="0.25">
      <c r="A974" s="478">
        <v>966</v>
      </c>
      <c r="B974" s="486">
        <v>51202025300022</v>
      </c>
      <c r="C974" s="487" t="s">
        <v>2184</v>
      </c>
      <c r="D974" s="477">
        <v>11000000</v>
      </c>
      <c r="E974" s="477">
        <v>12000000</v>
      </c>
      <c r="F974" s="477">
        <f t="shared" si="50"/>
        <v>23000000</v>
      </c>
      <c r="G974" s="476">
        <f>SUMIF('Inc base'!C:C,'BR 3'!B974,'Inc base'!G:G)-F974</f>
        <v>8000000</v>
      </c>
      <c r="H974" s="479">
        <v>45030</v>
      </c>
      <c r="I974" s="477">
        <f t="shared" si="51"/>
        <v>12000000</v>
      </c>
      <c r="K974" s="477">
        <v>5500000</v>
      </c>
      <c r="L974" s="477">
        <f t="shared" si="53"/>
        <v>-2500000</v>
      </c>
      <c r="M974" s="544"/>
    </row>
    <row r="975" spans="1:13" s="477" customFormat="1" x14ac:dyDescent="0.25">
      <c r="A975" s="478">
        <v>967</v>
      </c>
      <c r="B975" s="486">
        <v>43112995260026</v>
      </c>
      <c r="C975" s="487" t="s">
        <v>2012</v>
      </c>
      <c r="D975" s="477">
        <v>11000000</v>
      </c>
      <c r="E975" s="477">
        <v>12000000</v>
      </c>
      <c r="F975" s="477">
        <f t="shared" si="50"/>
        <v>23000000</v>
      </c>
      <c r="G975" s="476">
        <f>SUMIF('Inc base'!C:C,'BR 3'!B975,'Inc base'!G:G)-F975</f>
        <v>12000000</v>
      </c>
      <c r="H975" s="479">
        <v>45030</v>
      </c>
      <c r="I975" s="477">
        <f t="shared" si="51"/>
        <v>12000000</v>
      </c>
      <c r="K975" s="477">
        <v>11000000</v>
      </c>
      <c r="L975" s="477">
        <f t="shared" si="53"/>
        <v>-1000000</v>
      </c>
      <c r="M975" s="544"/>
    </row>
    <row r="976" spans="1:13" s="477" customFormat="1" x14ac:dyDescent="0.25">
      <c r="A976" s="478">
        <v>968</v>
      </c>
      <c r="B976" s="486">
        <v>42904995310064</v>
      </c>
      <c r="C976" s="487" t="s">
        <v>1549</v>
      </c>
      <c r="D976" s="477">
        <v>11000000</v>
      </c>
      <c r="E976" s="477">
        <v>12000000</v>
      </c>
      <c r="F976" s="477">
        <f t="shared" si="50"/>
        <v>23000000</v>
      </c>
      <c r="G976" s="476">
        <f>SUMIF('Inc base'!C:C,'BR 3'!B976,'Inc base'!G:G)-F976</f>
        <v>6000000</v>
      </c>
      <c r="H976" s="479">
        <v>45030</v>
      </c>
      <c r="I976" s="477">
        <f t="shared" si="51"/>
        <v>12000000</v>
      </c>
      <c r="K976" s="477">
        <v>11000000</v>
      </c>
      <c r="L976" s="477">
        <f t="shared" si="53"/>
        <v>5000000</v>
      </c>
      <c r="M976" s="544"/>
    </row>
    <row r="977" spans="1:13" s="477" customFormat="1" x14ac:dyDescent="0.25">
      <c r="A977" s="478">
        <v>969</v>
      </c>
      <c r="B977" s="486">
        <v>41302941040015</v>
      </c>
      <c r="C977" s="487" t="s">
        <v>2035</v>
      </c>
      <c r="D977" s="477">
        <v>11000000</v>
      </c>
      <c r="E977" s="477">
        <v>12000000</v>
      </c>
      <c r="F977" s="477">
        <f t="shared" si="50"/>
        <v>23000000</v>
      </c>
      <c r="G977" s="476">
        <f>SUMIF('Inc base'!C:C,'BR 3'!B977,'Inc base'!G:G)-F977</f>
        <v>12000000</v>
      </c>
      <c r="H977" s="479"/>
      <c r="I977" s="477">
        <f t="shared" si="51"/>
        <v>12000000</v>
      </c>
      <c r="K977" s="477">
        <v>11000000</v>
      </c>
      <c r="L977" s="477">
        <f t="shared" si="53"/>
        <v>-1000000</v>
      </c>
      <c r="M977" s="544"/>
    </row>
    <row r="978" spans="1:13" s="477" customFormat="1" x14ac:dyDescent="0.25">
      <c r="A978" s="478">
        <v>970</v>
      </c>
      <c r="B978" s="486">
        <v>51103005290022</v>
      </c>
      <c r="C978" s="487" t="s">
        <v>1987</v>
      </c>
      <c r="D978" s="477">
        <v>11000000</v>
      </c>
      <c r="E978" s="477">
        <v>12000000</v>
      </c>
      <c r="F978" s="477">
        <f t="shared" si="50"/>
        <v>23000000</v>
      </c>
      <c r="G978" s="476">
        <f>SUMIF('Inc base'!C:C,'BR 3'!B978,'Inc base'!G:G)-F978</f>
        <v>-4500000</v>
      </c>
      <c r="H978" s="479"/>
      <c r="I978" s="477">
        <f t="shared" si="51"/>
        <v>12000000</v>
      </c>
      <c r="K978" s="477">
        <v>5500000</v>
      </c>
      <c r="L978" s="477">
        <f t="shared" si="53"/>
        <v>10000000</v>
      </c>
      <c r="M978" s="544"/>
    </row>
    <row r="979" spans="1:13" s="477" customFormat="1" x14ac:dyDescent="0.25">
      <c r="A979" s="478">
        <v>971</v>
      </c>
      <c r="B979" s="486">
        <v>42601985270011</v>
      </c>
      <c r="C979" s="487" t="s">
        <v>1579</v>
      </c>
      <c r="D979" s="477">
        <v>11000000</v>
      </c>
      <c r="E979" s="477">
        <v>12000000</v>
      </c>
      <c r="F979" s="477">
        <f t="shared" si="50"/>
        <v>23000000</v>
      </c>
      <c r="G979" s="476">
        <f>SUMIF('Inc base'!C:C,'BR 3'!B979,'Inc base'!G:G)-F979</f>
        <v>12000000</v>
      </c>
      <c r="H979" s="479"/>
      <c r="I979" s="477">
        <f t="shared" si="51"/>
        <v>12000000</v>
      </c>
      <c r="K979" s="477">
        <v>5500000</v>
      </c>
      <c r="L979" s="477">
        <f t="shared" si="53"/>
        <v>-6500000</v>
      </c>
      <c r="M979" s="544"/>
    </row>
    <row r="980" spans="1:13" s="477" customFormat="1" x14ac:dyDescent="0.25">
      <c r="A980" s="478">
        <v>947</v>
      </c>
      <c r="B980" s="486">
        <v>51602005310029</v>
      </c>
      <c r="C980" s="487" t="s">
        <v>4000</v>
      </c>
      <c r="D980" s="477">
        <v>11000000</v>
      </c>
      <c r="E980" s="477">
        <v>0</v>
      </c>
      <c r="F980" s="477">
        <f t="shared" si="50"/>
        <v>11000000</v>
      </c>
      <c r="G980" s="476">
        <f>SUMIF('Inc base'!C:C,'BR 3'!B980,'Inc base'!G:G)-F980</f>
        <v>-11000000</v>
      </c>
      <c r="H980" s="479"/>
      <c r="I980" s="477">
        <f t="shared" si="51"/>
        <v>0</v>
      </c>
      <c r="K980" s="477">
        <v>0</v>
      </c>
      <c r="L980" s="477">
        <f t="shared" si="53"/>
        <v>11000000</v>
      </c>
      <c r="M980" s="544"/>
    </row>
    <row r="981" spans="1:13" s="477" customFormat="1" x14ac:dyDescent="0.25">
      <c r="A981" s="478">
        <v>973</v>
      </c>
      <c r="B981" s="486">
        <v>52007045300022</v>
      </c>
      <c r="C981" s="487" t="s">
        <v>4001</v>
      </c>
      <c r="D981" s="477">
        <v>11000000</v>
      </c>
      <c r="E981" s="477">
        <v>12000000</v>
      </c>
      <c r="F981" s="477">
        <f t="shared" ref="F981:F1044" si="54">SUM(D981:E981)</f>
        <v>23000000</v>
      </c>
      <c r="G981" s="476">
        <f>SUMIF('Inc base'!C:C,'BR 3'!B981,'Inc base'!G:G)-F981</f>
        <v>5000000</v>
      </c>
      <c r="H981" s="479"/>
      <c r="I981" s="477">
        <f t="shared" ref="I981:I1013" si="55">F981-D981</f>
        <v>12000000</v>
      </c>
      <c r="K981" s="477">
        <v>0</v>
      </c>
      <c r="L981" s="477">
        <f t="shared" si="53"/>
        <v>-5000000</v>
      </c>
      <c r="M981" s="544"/>
    </row>
    <row r="982" spans="1:13" s="477" customFormat="1" x14ac:dyDescent="0.25">
      <c r="A982" s="478">
        <v>974</v>
      </c>
      <c r="B982" s="486">
        <v>62803025330022</v>
      </c>
      <c r="C982" s="487" t="s">
        <v>1940</v>
      </c>
      <c r="D982" s="477">
        <v>11000000</v>
      </c>
      <c r="E982" s="477">
        <v>12000000</v>
      </c>
      <c r="F982" s="477">
        <f t="shared" si="54"/>
        <v>23000000</v>
      </c>
      <c r="G982" s="476">
        <f>SUMIF('Inc base'!C:C,'BR 3'!B982,'Inc base'!G:G)-F982</f>
        <v>12000000</v>
      </c>
      <c r="H982" s="479"/>
      <c r="I982" s="477">
        <f t="shared" si="55"/>
        <v>12000000</v>
      </c>
      <c r="K982" s="477">
        <v>11000000</v>
      </c>
      <c r="L982" s="477">
        <f t="shared" si="53"/>
        <v>-1000000</v>
      </c>
      <c r="M982" s="544"/>
    </row>
    <row r="983" spans="1:13" s="477" customFormat="1" x14ac:dyDescent="0.25">
      <c r="A983" s="478">
        <v>975</v>
      </c>
      <c r="B983" s="486">
        <v>30902835280022</v>
      </c>
      <c r="C983" s="487" t="s">
        <v>2263</v>
      </c>
      <c r="D983" s="477">
        <v>11000000</v>
      </c>
      <c r="E983" s="477">
        <v>12000000</v>
      </c>
      <c r="F983" s="477">
        <f t="shared" si="54"/>
        <v>23000000</v>
      </c>
      <c r="G983" s="476">
        <f>SUMIF('Inc base'!C:C,'BR 3'!B983,'Inc base'!G:G)-F983</f>
        <v>12000000</v>
      </c>
      <c r="H983" s="479"/>
      <c r="I983" s="477">
        <f t="shared" si="55"/>
        <v>12000000</v>
      </c>
      <c r="K983" s="477">
        <v>11000000</v>
      </c>
      <c r="L983" s="477">
        <f t="shared" si="53"/>
        <v>-1000000</v>
      </c>
      <c r="M983" s="544"/>
    </row>
    <row r="984" spans="1:13" s="477" customFormat="1" x14ac:dyDescent="0.25">
      <c r="A984" s="478">
        <v>976</v>
      </c>
      <c r="B984" s="486">
        <v>41002985350036</v>
      </c>
      <c r="C984" s="487" t="s">
        <v>1934</v>
      </c>
      <c r="D984" s="477">
        <v>15000000</v>
      </c>
      <c r="E984" s="477">
        <v>12000000</v>
      </c>
      <c r="F984" s="477">
        <f t="shared" si="54"/>
        <v>27000000</v>
      </c>
      <c r="G984" s="476">
        <f>SUMIF('Inc base'!C:C,'BR 3'!B984,'Inc base'!G:G)-F984</f>
        <v>21000000</v>
      </c>
      <c r="H984" s="479"/>
      <c r="I984" s="477">
        <f t="shared" si="55"/>
        <v>12000000</v>
      </c>
      <c r="K984" s="477">
        <v>0</v>
      </c>
      <c r="L984" s="477">
        <f t="shared" si="53"/>
        <v>-21000000</v>
      </c>
      <c r="M984" s="544"/>
    </row>
    <row r="985" spans="1:13" s="477" customFormat="1" x14ac:dyDescent="0.25">
      <c r="A985" s="478">
        <v>977</v>
      </c>
      <c r="B985" s="486">
        <v>63112025280019</v>
      </c>
      <c r="C985" s="487" t="s">
        <v>2411</v>
      </c>
      <c r="D985" s="477">
        <v>0</v>
      </c>
      <c r="E985" s="477">
        <v>0</v>
      </c>
      <c r="F985" s="477">
        <f t="shared" si="54"/>
        <v>0</v>
      </c>
      <c r="G985" s="476">
        <f>SUMIF('Inc base'!C:C,'BR 3'!B985,'Inc base'!G:G)-F985</f>
        <v>22500000</v>
      </c>
      <c r="H985" s="479"/>
      <c r="I985" s="477">
        <f t="shared" si="55"/>
        <v>0</v>
      </c>
      <c r="K985" s="477">
        <v>0</v>
      </c>
      <c r="L985" s="477">
        <f t="shared" si="53"/>
        <v>-22500000</v>
      </c>
      <c r="M985" s="544"/>
    </row>
    <row r="986" spans="1:13" s="477" customFormat="1" x14ac:dyDescent="0.25">
      <c r="A986" s="478">
        <v>978</v>
      </c>
      <c r="B986" s="486">
        <v>41507975350015</v>
      </c>
      <c r="C986" s="487" t="s">
        <v>2409</v>
      </c>
      <c r="D986" s="477">
        <v>0</v>
      </c>
      <c r="E986" s="477">
        <v>15000000</v>
      </c>
      <c r="F986" s="477">
        <f t="shared" si="54"/>
        <v>15000000</v>
      </c>
      <c r="G986" s="476">
        <f>SUMIF('Inc base'!C:C,'BR 3'!B986,'Inc base'!G:G)-F986</f>
        <v>15000000</v>
      </c>
      <c r="H986" s="479"/>
      <c r="I986" s="477">
        <f t="shared" si="55"/>
        <v>15000000</v>
      </c>
      <c r="K986" s="477">
        <v>0</v>
      </c>
      <c r="L986" s="477">
        <f t="shared" si="53"/>
        <v>-15000000</v>
      </c>
      <c r="M986" s="544"/>
    </row>
    <row r="987" spans="1:13" s="477" customFormat="1" x14ac:dyDescent="0.25">
      <c r="A987" s="478">
        <v>979</v>
      </c>
      <c r="B987" s="486">
        <v>41712965300024</v>
      </c>
      <c r="C987" s="487" t="s">
        <v>2408</v>
      </c>
      <c r="D987" s="477">
        <v>0</v>
      </c>
      <c r="E987" s="477">
        <v>12000000</v>
      </c>
      <c r="F987" s="477">
        <f t="shared" si="54"/>
        <v>12000000</v>
      </c>
      <c r="G987" s="476">
        <f>SUMIF('Inc base'!C:C,'BR 3'!B987,'Inc base'!G:G)-F987</f>
        <v>4250000</v>
      </c>
      <c r="H987" s="479"/>
      <c r="I987" s="477">
        <f t="shared" si="55"/>
        <v>12000000</v>
      </c>
      <c r="K987" s="477">
        <v>0</v>
      </c>
      <c r="L987" s="477">
        <f t="shared" si="53"/>
        <v>-4250000</v>
      </c>
      <c r="M987" s="544"/>
    </row>
    <row r="988" spans="1:13" s="477" customFormat="1" x14ac:dyDescent="0.25">
      <c r="A988" s="478">
        <v>980</v>
      </c>
      <c r="B988" s="486">
        <v>61209025300013</v>
      </c>
      <c r="C988" s="487" t="s">
        <v>2400</v>
      </c>
      <c r="D988" s="477">
        <v>0</v>
      </c>
      <c r="E988" s="477">
        <v>12000000</v>
      </c>
      <c r="F988" s="477">
        <f t="shared" si="54"/>
        <v>12000000</v>
      </c>
      <c r="G988" s="476">
        <f>SUMIF('Inc base'!C:C,'BR 3'!B988,'Inc base'!G:G)-F988</f>
        <v>10500000</v>
      </c>
      <c r="H988" s="479"/>
      <c r="I988" s="477">
        <f t="shared" si="55"/>
        <v>12000000</v>
      </c>
      <c r="K988" s="477">
        <v>0</v>
      </c>
      <c r="L988" s="477">
        <f t="shared" si="53"/>
        <v>-10500000</v>
      </c>
      <c r="M988" s="544"/>
    </row>
    <row r="989" spans="1:13" s="477" customFormat="1" x14ac:dyDescent="0.25">
      <c r="A989" s="478">
        <v>981</v>
      </c>
      <c r="B989" s="486">
        <v>40207781140051</v>
      </c>
      <c r="C989" s="487" t="s">
        <v>2404</v>
      </c>
      <c r="D989" s="477">
        <v>0</v>
      </c>
      <c r="E989" s="477">
        <v>12000000</v>
      </c>
      <c r="F989" s="477">
        <f t="shared" si="54"/>
        <v>12000000</v>
      </c>
      <c r="G989" s="476">
        <f>SUMIF('Inc base'!C:C,'BR 3'!B989,'Inc base'!G:G)-F989</f>
        <v>7500000</v>
      </c>
      <c r="H989" s="479"/>
      <c r="I989" s="477">
        <f t="shared" si="55"/>
        <v>12000000</v>
      </c>
      <c r="K989" s="477">
        <v>0</v>
      </c>
      <c r="L989" s="477">
        <f t="shared" si="53"/>
        <v>-7500000</v>
      </c>
      <c r="M989" s="544"/>
    </row>
    <row r="990" spans="1:13" s="477" customFormat="1" x14ac:dyDescent="0.25">
      <c r="A990" s="478">
        <v>982</v>
      </c>
      <c r="B990" s="486">
        <v>42509820920032</v>
      </c>
      <c r="C990" s="487" t="s">
        <v>2405</v>
      </c>
      <c r="D990" s="477">
        <v>0</v>
      </c>
      <c r="E990" s="477">
        <v>12000000</v>
      </c>
      <c r="F990" s="477">
        <f t="shared" si="54"/>
        <v>12000000</v>
      </c>
      <c r="G990" s="476">
        <f>SUMIF('Inc base'!C:C,'BR 3'!B990,'Inc base'!G:G)-F990</f>
        <v>7550000</v>
      </c>
      <c r="H990" s="479"/>
      <c r="I990" s="477">
        <f t="shared" si="55"/>
        <v>12000000</v>
      </c>
      <c r="K990" s="477">
        <v>0</v>
      </c>
      <c r="L990" s="477">
        <f t="shared" si="53"/>
        <v>-7550000</v>
      </c>
      <c r="M990" s="544"/>
    </row>
    <row r="991" spans="1:13" s="477" customFormat="1" x14ac:dyDescent="0.25">
      <c r="A991" s="478">
        <v>983</v>
      </c>
      <c r="B991" s="486">
        <v>63010035300014</v>
      </c>
      <c r="C991" s="487" t="s">
        <v>2399</v>
      </c>
      <c r="D991" s="477">
        <v>0</v>
      </c>
      <c r="E991" s="477">
        <v>0</v>
      </c>
      <c r="F991" s="477">
        <f t="shared" si="54"/>
        <v>0</v>
      </c>
      <c r="G991" s="476">
        <f>SUMIF('Inc base'!C:C,'BR 3'!B991,'Inc base'!G:G)-F991</f>
        <v>30000000</v>
      </c>
      <c r="H991" s="479"/>
      <c r="I991" s="477">
        <f t="shared" si="55"/>
        <v>0</v>
      </c>
      <c r="K991" s="477">
        <v>0</v>
      </c>
      <c r="L991" s="477">
        <f t="shared" si="53"/>
        <v>-30000000</v>
      </c>
      <c r="M991" s="544"/>
    </row>
    <row r="992" spans="1:13" s="477" customFormat="1" x14ac:dyDescent="0.25">
      <c r="A992" s="478">
        <v>984</v>
      </c>
      <c r="B992" s="486">
        <v>40902861080033</v>
      </c>
      <c r="C992" s="487" t="s">
        <v>2406</v>
      </c>
      <c r="D992" s="477">
        <v>0</v>
      </c>
      <c r="E992" s="477">
        <v>12000000</v>
      </c>
      <c r="F992" s="477">
        <f t="shared" si="54"/>
        <v>12000000</v>
      </c>
      <c r="G992" s="476">
        <f>SUMIF('Inc base'!C:C,'BR 3'!B992,'Inc base'!G:G)-F992</f>
        <v>12475000</v>
      </c>
      <c r="H992" s="479"/>
      <c r="I992" s="477">
        <f t="shared" si="55"/>
        <v>12000000</v>
      </c>
      <c r="K992" s="477">
        <v>0</v>
      </c>
      <c r="L992" s="477">
        <f t="shared" si="53"/>
        <v>-12475000</v>
      </c>
      <c r="M992" s="544"/>
    </row>
    <row r="993" spans="1:13" s="477" customFormat="1" x14ac:dyDescent="0.25">
      <c r="A993" s="478">
        <v>985</v>
      </c>
      <c r="B993" s="486">
        <v>41101861140045</v>
      </c>
      <c r="C993" s="487" t="s">
        <v>2410</v>
      </c>
      <c r="D993" s="477">
        <v>0</v>
      </c>
      <c r="E993" s="477">
        <v>12000000</v>
      </c>
      <c r="F993" s="477">
        <f t="shared" si="54"/>
        <v>12000000</v>
      </c>
      <c r="G993" s="476">
        <f>SUMIF('Inc base'!C:C,'BR 3'!B993,'Inc base'!G:G)-F993</f>
        <v>10300000</v>
      </c>
      <c r="H993" s="479"/>
      <c r="I993" s="477">
        <f t="shared" si="55"/>
        <v>12000000</v>
      </c>
      <c r="K993" s="477">
        <v>0</v>
      </c>
      <c r="L993" s="477">
        <f t="shared" si="53"/>
        <v>-10300000</v>
      </c>
      <c r="M993" s="544"/>
    </row>
    <row r="994" spans="1:13" s="477" customFormat="1" x14ac:dyDescent="0.25">
      <c r="A994" s="478">
        <v>986</v>
      </c>
      <c r="B994" s="494">
        <v>41806811890013</v>
      </c>
      <c r="C994" s="487" t="s">
        <v>806</v>
      </c>
      <c r="D994" s="477">
        <v>0</v>
      </c>
      <c r="E994" s="477">
        <v>12000000</v>
      </c>
      <c r="F994" s="477">
        <f t="shared" si="54"/>
        <v>12000000</v>
      </c>
      <c r="G994" s="476">
        <f>SUMIF('Inc base'!C:C,'BR 3'!B994,'Inc base'!G:G)-F994</f>
        <v>0</v>
      </c>
      <c r="H994" s="479"/>
      <c r="I994" s="477">
        <f t="shared" si="55"/>
        <v>12000000</v>
      </c>
      <c r="K994" s="477">
        <v>0</v>
      </c>
      <c r="L994" s="477">
        <f t="shared" si="53"/>
        <v>0</v>
      </c>
      <c r="M994" s="544"/>
    </row>
    <row r="995" spans="1:13" s="477" customFormat="1" x14ac:dyDescent="0.25">
      <c r="A995" s="478">
        <v>987</v>
      </c>
      <c r="B995" s="494">
        <v>51311045350019</v>
      </c>
      <c r="C995" s="487" t="s">
        <v>681</v>
      </c>
      <c r="D995" s="477">
        <v>0</v>
      </c>
      <c r="E995" s="477">
        <v>12000000</v>
      </c>
      <c r="F995" s="477">
        <f t="shared" si="54"/>
        <v>12000000</v>
      </c>
      <c r="G995" s="476">
        <f>SUMIF('Inc base'!C:C,'BR 3'!B995,'Inc base'!G:G)-F995</f>
        <v>12000000</v>
      </c>
      <c r="H995" s="479"/>
      <c r="I995" s="477">
        <f t="shared" si="55"/>
        <v>12000000</v>
      </c>
      <c r="K995" s="477">
        <v>0</v>
      </c>
      <c r="L995" s="477">
        <f t="shared" si="53"/>
        <v>-12000000</v>
      </c>
      <c r="M995" s="544"/>
    </row>
    <row r="996" spans="1:13" s="477" customFormat="1" x14ac:dyDescent="0.25">
      <c r="A996" s="478">
        <v>988</v>
      </c>
      <c r="B996" s="494">
        <v>51903005260043</v>
      </c>
      <c r="C996" s="487" t="s">
        <v>3305</v>
      </c>
      <c r="D996" s="477">
        <v>0</v>
      </c>
      <c r="E996" s="477">
        <v>12000000</v>
      </c>
      <c r="F996" s="477">
        <f t="shared" si="54"/>
        <v>12000000</v>
      </c>
      <c r="G996" s="476">
        <f>SUMIF('Inc base'!C:C,'BR 3'!B996,'Inc base'!G:G)-F996</f>
        <v>2500000</v>
      </c>
      <c r="H996" s="479"/>
      <c r="I996" s="477">
        <f t="shared" si="55"/>
        <v>12000000</v>
      </c>
      <c r="K996" s="477">
        <v>0</v>
      </c>
      <c r="L996" s="477">
        <f t="shared" si="53"/>
        <v>-2500000</v>
      </c>
      <c r="M996" s="544"/>
    </row>
    <row r="997" spans="1:13" s="477" customFormat="1" x14ac:dyDescent="0.25">
      <c r="A997" s="478">
        <v>989</v>
      </c>
      <c r="B997" s="494">
        <v>43005861110065</v>
      </c>
      <c r="C997" s="487" t="s">
        <v>4416</v>
      </c>
      <c r="D997" s="477">
        <v>0</v>
      </c>
      <c r="E997" s="477">
        <v>12000000</v>
      </c>
      <c r="F997" s="477">
        <f t="shared" si="54"/>
        <v>12000000</v>
      </c>
      <c r="G997" s="476">
        <f>SUMIF('Inc base'!C:C,'BR 3'!B997,'Inc base'!G:G)-F997</f>
        <v>12000000</v>
      </c>
      <c r="H997" s="479"/>
      <c r="I997" s="477">
        <f t="shared" si="55"/>
        <v>12000000</v>
      </c>
      <c r="K997" s="477">
        <v>0</v>
      </c>
      <c r="L997" s="477">
        <f t="shared" si="53"/>
        <v>-12000000</v>
      </c>
      <c r="M997" s="544"/>
    </row>
    <row r="998" spans="1:13" s="477" customFormat="1" x14ac:dyDescent="0.25">
      <c r="A998" s="478">
        <v>990</v>
      </c>
      <c r="B998" s="494">
        <v>41907861060099</v>
      </c>
      <c r="C998" s="487" t="s">
        <v>4390</v>
      </c>
      <c r="D998" s="477">
        <v>0</v>
      </c>
      <c r="E998" s="477">
        <v>12000000</v>
      </c>
      <c r="F998" s="477">
        <f t="shared" si="54"/>
        <v>12000000</v>
      </c>
      <c r="G998" s="476">
        <f>SUMIF('Inc base'!C:C,'BR 3'!B998,'Inc base'!G:G)-F998</f>
        <v>8990000</v>
      </c>
      <c r="H998" s="479"/>
      <c r="I998" s="477">
        <f t="shared" si="55"/>
        <v>12000000</v>
      </c>
      <c r="K998" s="477">
        <v>0</v>
      </c>
      <c r="L998" s="477">
        <f t="shared" si="53"/>
        <v>-8990000</v>
      </c>
      <c r="M998" s="544"/>
    </row>
    <row r="999" spans="1:13" s="477" customFormat="1" x14ac:dyDescent="0.25">
      <c r="A999" s="478">
        <v>991</v>
      </c>
      <c r="B999" s="494">
        <v>60708035660038</v>
      </c>
      <c r="C999" s="487" t="s">
        <v>4399</v>
      </c>
      <c r="D999" s="477">
        <v>0</v>
      </c>
      <c r="E999" s="477">
        <v>12000000</v>
      </c>
      <c r="F999" s="477">
        <f t="shared" si="54"/>
        <v>12000000</v>
      </c>
      <c r="G999" s="476">
        <f>SUMIF('Inc base'!C:C,'BR 3'!B999,'Inc base'!G:G)-F999</f>
        <v>4500000</v>
      </c>
      <c r="H999" s="479"/>
      <c r="I999" s="477">
        <f t="shared" si="55"/>
        <v>12000000</v>
      </c>
      <c r="K999" s="477">
        <v>0</v>
      </c>
      <c r="L999" s="477">
        <f t="shared" si="53"/>
        <v>-4500000</v>
      </c>
      <c r="M999" s="544"/>
    </row>
    <row r="1000" spans="1:13" s="477" customFormat="1" x14ac:dyDescent="0.25">
      <c r="A1000" s="478">
        <v>992</v>
      </c>
      <c r="B1000" s="494">
        <v>62604015300018</v>
      </c>
      <c r="C1000" s="487" t="s">
        <v>4408</v>
      </c>
      <c r="D1000" s="477">
        <v>0</v>
      </c>
      <c r="E1000" s="477">
        <v>12000000</v>
      </c>
      <c r="F1000" s="477">
        <f t="shared" si="54"/>
        <v>12000000</v>
      </c>
      <c r="G1000" s="476">
        <f>SUMIF('Inc base'!C:C,'BR 3'!B1000,'Inc base'!G:G)-F1000</f>
        <v>5000000</v>
      </c>
      <c r="H1000" s="479"/>
      <c r="I1000" s="477">
        <f t="shared" si="55"/>
        <v>12000000</v>
      </c>
      <c r="K1000" s="477">
        <v>0</v>
      </c>
      <c r="L1000" s="477">
        <f t="shared" si="53"/>
        <v>-5000000</v>
      </c>
      <c r="M1000" s="544"/>
    </row>
    <row r="1001" spans="1:13" s="477" customFormat="1" x14ac:dyDescent="0.25">
      <c r="A1001" s="478">
        <v>993</v>
      </c>
      <c r="B1001" s="495">
        <v>40810975380012</v>
      </c>
      <c r="C1001" s="487" t="s">
        <v>2916</v>
      </c>
      <c r="D1001" s="477">
        <v>11000000</v>
      </c>
      <c r="E1001" s="477">
        <v>12000000</v>
      </c>
      <c r="F1001" s="477">
        <f t="shared" si="54"/>
        <v>23000000</v>
      </c>
      <c r="G1001" s="476">
        <f>SUMIF('Inc base'!C:C,'BR 3'!B1001,'Inc base'!G:G)-F1001</f>
        <v>12000000</v>
      </c>
      <c r="H1001" s="479"/>
      <c r="I1001" s="477">
        <f t="shared" si="55"/>
        <v>12000000</v>
      </c>
      <c r="K1001" s="477">
        <v>0</v>
      </c>
      <c r="L1001" s="477">
        <f t="shared" si="53"/>
        <v>-12000000</v>
      </c>
      <c r="M1001" s="544"/>
    </row>
    <row r="1002" spans="1:13" s="477" customFormat="1" x14ac:dyDescent="0.25">
      <c r="A1002" s="478">
        <v>994</v>
      </c>
      <c r="B1002" s="495">
        <v>42805901140060</v>
      </c>
      <c r="C1002" s="487" t="s">
        <v>3014</v>
      </c>
      <c r="D1002" s="477">
        <v>0</v>
      </c>
      <c r="E1002" s="477">
        <v>12000000</v>
      </c>
      <c r="F1002" s="477">
        <f t="shared" si="54"/>
        <v>12000000</v>
      </c>
      <c r="G1002" s="476">
        <f>SUMIF('Inc base'!C:C,'BR 3'!B1002,'Inc base'!G:G)-F1002</f>
        <v>12000000</v>
      </c>
      <c r="H1002" s="479"/>
      <c r="I1002" s="477">
        <f t="shared" si="55"/>
        <v>12000000</v>
      </c>
      <c r="K1002" s="477">
        <v>0</v>
      </c>
      <c r="L1002" s="477">
        <f t="shared" si="53"/>
        <v>-12000000</v>
      </c>
      <c r="M1002" s="544"/>
    </row>
    <row r="1003" spans="1:13" s="477" customFormat="1" x14ac:dyDescent="0.25">
      <c r="A1003" s="478">
        <v>995</v>
      </c>
      <c r="B1003" s="495">
        <v>32805911140046</v>
      </c>
      <c r="C1003" s="487" t="s">
        <v>3261</v>
      </c>
      <c r="D1003" s="477">
        <v>0</v>
      </c>
      <c r="E1003" s="477">
        <v>12000000</v>
      </c>
      <c r="F1003" s="477">
        <f t="shared" si="54"/>
        <v>12000000</v>
      </c>
      <c r="G1003" s="476">
        <f>SUMIF('Inc base'!C:C,'BR 3'!B1003,'Inc base'!G:G)-F1003</f>
        <v>-12000000</v>
      </c>
      <c r="H1003" s="479"/>
      <c r="I1003" s="477">
        <f t="shared" si="55"/>
        <v>12000000</v>
      </c>
      <c r="K1003" s="477">
        <v>0</v>
      </c>
      <c r="L1003" s="477">
        <f t="shared" ref="L1003:L1013" si="56">K1003-G1003</f>
        <v>12000000</v>
      </c>
      <c r="M1003" s="544"/>
    </row>
    <row r="1004" spans="1:13" s="477" customFormat="1" x14ac:dyDescent="0.25">
      <c r="A1004" s="478">
        <v>996</v>
      </c>
      <c r="B1004" s="495">
        <v>61908035260046</v>
      </c>
      <c r="C1004" s="487" t="s">
        <v>4415</v>
      </c>
      <c r="D1004" s="477">
        <v>0</v>
      </c>
      <c r="E1004" s="477">
        <v>12000000</v>
      </c>
      <c r="F1004" s="477">
        <f t="shared" si="54"/>
        <v>12000000</v>
      </c>
      <c r="G1004" s="476">
        <f>SUMIF('Inc base'!C:C,'BR 3'!B1004,'Inc base'!G:G)-F1004</f>
        <v>6241000</v>
      </c>
      <c r="H1004" s="479"/>
      <c r="I1004" s="477">
        <f t="shared" si="55"/>
        <v>12000000</v>
      </c>
      <c r="K1004" s="477">
        <v>0</v>
      </c>
      <c r="L1004" s="477">
        <f t="shared" si="56"/>
        <v>-6241000</v>
      </c>
      <c r="M1004" s="544"/>
    </row>
    <row r="1005" spans="1:13" s="477" customFormat="1" x14ac:dyDescent="0.25">
      <c r="A1005" s="478">
        <v>997</v>
      </c>
      <c r="B1005" s="495">
        <v>41301873910061</v>
      </c>
      <c r="C1005" s="487" t="s">
        <v>5510</v>
      </c>
      <c r="D1005" s="477">
        <v>0</v>
      </c>
      <c r="E1005" s="477">
        <v>15000000</v>
      </c>
      <c r="F1005" s="477">
        <f t="shared" si="54"/>
        <v>15000000</v>
      </c>
      <c r="G1005" s="476">
        <f>SUMIF('Inc base'!C:C,'BR 3'!B1005,'Inc base'!G:G)-F1005</f>
        <v>15000000</v>
      </c>
      <c r="H1005" s="479"/>
      <c r="I1005" s="477">
        <f t="shared" si="55"/>
        <v>15000000</v>
      </c>
      <c r="K1005" s="477">
        <v>0</v>
      </c>
      <c r="L1005" s="477">
        <f t="shared" si="56"/>
        <v>-15000000</v>
      </c>
      <c r="M1005" s="544"/>
    </row>
    <row r="1006" spans="1:13" s="477" customFormat="1" x14ac:dyDescent="0.25">
      <c r="A1006" s="478">
        <v>998</v>
      </c>
      <c r="B1006" s="495">
        <v>61402035350016</v>
      </c>
      <c r="C1006" s="487" t="s">
        <v>5511</v>
      </c>
      <c r="D1006" s="477">
        <v>0</v>
      </c>
      <c r="E1006" s="477">
        <v>12000000</v>
      </c>
      <c r="F1006" s="477">
        <f t="shared" si="54"/>
        <v>12000000</v>
      </c>
      <c r="G1006" s="476">
        <f>SUMIF('Inc base'!C:C,'BR 3'!B1006,'Inc base'!G:G)-F1006</f>
        <v>6000000</v>
      </c>
      <c r="H1006" s="479"/>
      <c r="I1006" s="477">
        <f t="shared" si="55"/>
        <v>12000000</v>
      </c>
      <c r="K1006" s="477">
        <v>0</v>
      </c>
      <c r="L1006" s="477">
        <f t="shared" si="56"/>
        <v>-6000000</v>
      </c>
      <c r="M1006" s="544"/>
    </row>
    <row r="1007" spans="1:13" s="477" customFormat="1" x14ac:dyDescent="0.25">
      <c r="A1007" s="478">
        <v>999</v>
      </c>
      <c r="B1007" s="495">
        <v>62704025310051</v>
      </c>
      <c r="C1007" s="487" t="s">
        <v>5512</v>
      </c>
      <c r="D1007" s="477">
        <v>0</v>
      </c>
      <c r="E1007" s="477">
        <v>12000000</v>
      </c>
      <c r="F1007" s="477">
        <f t="shared" si="54"/>
        <v>12000000</v>
      </c>
      <c r="G1007" s="476">
        <f>SUMIF('Inc base'!C:C,'BR 3'!B1007,'Inc base'!G:G)-F1007</f>
        <v>11000000</v>
      </c>
      <c r="H1007" s="479"/>
      <c r="I1007" s="477">
        <f t="shared" si="55"/>
        <v>12000000</v>
      </c>
      <c r="K1007" s="477">
        <v>0</v>
      </c>
      <c r="L1007" s="477">
        <f t="shared" si="56"/>
        <v>-11000000</v>
      </c>
      <c r="M1007" s="544"/>
    </row>
    <row r="1008" spans="1:13" s="477" customFormat="1" x14ac:dyDescent="0.25">
      <c r="A1008" s="478">
        <v>1000</v>
      </c>
      <c r="B1008" s="495">
        <v>40206801120011</v>
      </c>
      <c r="C1008" s="487" t="s">
        <v>5513</v>
      </c>
      <c r="D1008" s="477">
        <v>0</v>
      </c>
      <c r="E1008" s="477">
        <v>12000000</v>
      </c>
      <c r="F1008" s="477">
        <f t="shared" si="54"/>
        <v>12000000</v>
      </c>
      <c r="G1008" s="476">
        <f>SUMIF('Inc base'!C:C,'BR 3'!B1008,'Inc base'!G:G)-F1008</f>
        <v>12000000</v>
      </c>
      <c r="H1008" s="479"/>
      <c r="I1008" s="477">
        <f t="shared" si="55"/>
        <v>12000000</v>
      </c>
      <c r="K1008" s="477">
        <v>0</v>
      </c>
      <c r="L1008" s="477">
        <f t="shared" si="56"/>
        <v>-12000000</v>
      </c>
      <c r="M1008" s="544"/>
    </row>
    <row r="1009" spans="1:13" s="477" customFormat="1" x14ac:dyDescent="0.25">
      <c r="A1009" s="478">
        <v>1001</v>
      </c>
      <c r="B1009" s="494">
        <v>32302976280055</v>
      </c>
      <c r="C1009" s="487" t="s">
        <v>5561</v>
      </c>
      <c r="D1009" s="477">
        <v>0</v>
      </c>
      <c r="E1009" s="477">
        <v>12000000</v>
      </c>
      <c r="F1009" s="477">
        <f t="shared" si="54"/>
        <v>12000000</v>
      </c>
      <c r="G1009" s="476">
        <f>SUMIF('Inc base'!C:C,'BR 3'!B1009,'Inc base'!G:G)-F1009</f>
        <v>11968000</v>
      </c>
      <c r="H1009" s="479"/>
      <c r="I1009" s="477">
        <f t="shared" si="55"/>
        <v>12000000</v>
      </c>
      <c r="K1009" s="477">
        <v>0</v>
      </c>
      <c r="L1009" s="477">
        <f t="shared" si="56"/>
        <v>-11968000</v>
      </c>
      <c r="M1009" s="544"/>
    </row>
    <row r="1010" spans="1:13" s="477" customFormat="1" x14ac:dyDescent="0.25">
      <c r="A1010" s="478">
        <v>1002</v>
      </c>
      <c r="B1010" s="494">
        <v>61110035300033</v>
      </c>
      <c r="C1010" s="487" t="s">
        <v>5563</v>
      </c>
      <c r="D1010" s="477">
        <v>0</v>
      </c>
      <c r="E1010" s="477">
        <v>15000000</v>
      </c>
      <c r="F1010" s="477">
        <f t="shared" si="54"/>
        <v>15000000</v>
      </c>
      <c r="G1010" s="476">
        <f>SUMIF('Inc base'!C:C,'BR 3'!B1010,'Inc base'!G:G)-F1010</f>
        <v>7500000</v>
      </c>
      <c r="H1010" s="479"/>
      <c r="I1010" s="477">
        <f t="shared" si="55"/>
        <v>15000000</v>
      </c>
      <c r="K1010" s="477">
        <v>0</v>
      </c>
      <c r="L1010" s="477">
        <f t="shared" si="56"/>
        <v>-7500000</v>
      </c>
      <c r="M1010" s="544"/>
    </row>
    <row r="1011" spans="1:13" s="477" customFormat="1" x14ac:dyDescent="0.25">
      <c r="A1011" s="478">
        <v>1003</v>
      </c>
      <c r="B1011" s="494">
        <v>60407025300023</v>
      </c>
      <c r="C1011" s="487" t="s">
        <v>2242</v>
      </c>
      <c r="D1011" s="477">
        <v>15000000</v>
      </c>
      <c r="E1011" s="477">
        <v>12000000</v>
      </c>
      <c r="F1011" s="477">
        <f t="shared" si="54"/>
        <v>27000000</v>
      </c>
      <c r="G1011" s="476">
        <f>SUMIF('Inc base'!C:C,'BR 3'!B1011,'Inc base'!G:G)-F1011</f>
        <v>11000000</v>
      </c>
      <c r="H1011" s="479"/>
      <c r="I1011" s="477">
        <f t="shared" si="55"/>
        <v>12000000</v>
      </c>
      <c r="K1011" s="477">
        <v>0</v>
      </c>
      <c r="L1011" s="477">
        <f t="shared" si="56"/>
        <v>-11000000</v>
      </c>
      <c r="M1011" s="544"/>
    </row>
    <row r="1012" spans="1:13" s="477" customFormat="1" x14ac:dyDescent="0.25">
      <c r="A1012" s="478">
        <v>1004</v>
      </c>
      <c r="B1012" s="494">
        <v>32305985300046</v>
      </c>
      <c r="C1012" s="487" t="s">
        <v>3314</v>
      </c>
      <c r="D1012" s="477">
        <v>15000000</v>
      </c>
      <c r="E1012" s="477">
        <v>15000000</v>
      </c>
      <c r="F1012" s="477">
        <f t="shared" si="54"/>
        <v>30000000</v>
      </c>
      <c r="G1012" s="476">
        <f>SUMIF('Inc base'!C:C,'BR 3'!B1012,'Inc base'!G:G)-F1012</f>
        <v>0</v>
      </c>
      <c r="H1012" s="479"/>
      <c r="I1012" s="477">
        <f t="shared" si="55"/>
        <v>15000000</v>
      </c>
      <c r="K1012" s="477">
        <v>0</v>
      </c>
      <c r="L1012" s="477">
        <f t="shared" si="56"/>
        <v>0</v>
      </c>
      <c r="M1012" s="544"/>
    </row>
    <row r="1013" spans="1:13" s="477" customFormat="1" x14ac:dyDescent="0.25">
      <c r="A1013" s="478">
        <v>1005</v>
      </c>
      <c r="B1013" s="494">
        <v>41001931070013</v>
      </c>
      <c r="C1013" s="487" t="s">
        <v>8026</v>
      </c>
      <c r="D1013" s="477">
        <v>0</v>
      </c>
      <c r="E1013" s="477">
        <v>0</v>
      </c>
      <c r="F1013" s="477">
        <f t="shared" si="54"/>
        <v>0</v>
      </c>
      <c r="G1013" s="476">
        <f>SUMIF('Inc base'!C:C,'BR 3'!B1013,'Inc base'!G:G)-F1013</f>
        <v>9000000</v>
      </c>
      <c r="H1013" s="479"/>
      <c r="I1013" s="477">
        <f t="shared" si="55"/>
        <v>0</v>
      </c>
      <c r="K1013" s="477">
        <v>0</v>
      </c>
      <c r="L1013" s="477">
        <f t="shared" si="56"/>
        <v>-9000000</v>
      </c>
      <c r="M1013" s="544"/>
    </row>
    <row r="1014" spans="1:13" s="477" customFormat="1" x14ac:dyDescent="0.25">
      <c r="A1014" s="478">
        <v>1006</v>
      </c>
      <c r="B1014" s="494">
        <v>62603025270034</v>
      </c>
      <c r="C1014" s="487" t="s">
        <v>18964</v>
      </c>
      <c r="D1014" s="477">
        <v>0</v>
      </c>
      <c r="E1014" s="477">
        <v>0</v>
      </c>
      <c r="F1014" s="477">
        <f t="shared" si="54"/>
        <v>0</v>
      </c>
      <c r="G1014" s="476">
        <f>SUMIF('Inc base'!C:C,'BR 3'!B1014,'Inc base'!G:G)-F1014</f>
        <v>8618672</v>
      </c>
      <c r="H1014" s="479"/>
      <c r="M1014" s="544" t="s">
        <v>18967</v>
      </c>
    </row>
    <row r="1015" spans="1:13" s="477" customFormat="1" x14ac:dyDescent="0.25">
      <c r="A1015" s="478">
        <v>1007</v>
      </c>
      <c r="B1015" s="494">
        <v>41003965360025</v>
      </c>
      <c r="C1015" s="487" t="s">
        <v>18965</v>
      </c>
      <c r="D1015" s="477">
        <v>0</v>
      </c>
      <c r="E1015" s="477">
        <v>0</v>
      </c>
      <c r="F1015" s="477">
        <f t="shared" si="54"/>
        <v>0</v>
      </c>
      <c r="G1015" s="476">
        <f>SUMIF('Inc base'!C:C,'BR 3'!B1015,'Inc base'!G:G)-F1015</f>
        <v>9000000</v>
      </c>
      <c r="H1015" s="479"/>
      <c r="M1015" s="544" t="s">
        <v>18967</v>
      </c>
    </row>
    <row r="1016" spans="1:13" s="477" customFormat="1" x14ac:dyDescent="0.25">
      <c r="A1016" s="478">
        <v>1008</v>
      </c>
      <c r="B1016" s="494">
        <v>31006975680076</v>
      </c>
      <c r="C1016" s="487" t="s">
        <v>18966</v>
      </c>
      <c r="D1016" s="477">
        <v>0</v>
      </c>
      <c r="E1016" s="477">
        <v>0</v>
      </c>
      <c r="F1016" s="477">
        <f t="shared" si="54"/>
        <v>0</v>
      </c>
      <c r="G1016" s="476">
        <f>SUMIF('Inc base'!C:C,'BR 3'!B1016,'Inc base'!G:G)-F1016</f>
        <v>6100000</v>
      </c>
      <c r="H1016" s="479"/>
      <c r="M1016" s="544" t="s">
        <v>18967</v>
      </c>
    </row>
    <row r="1017" spans="1:13" s="477" customFormat="1" x14ac:dyDescent="0.25">
      <c r="A1017" s="478">
        <v>1009</v>
      </c>
      <c r="B1017" s="494">
        <v>40307881060056</v>
      </c>
      <c r="C1017" s="487" t="s">
        <v>19064</v>
      </c>
      <c r="D1017" s="477">
        <v>0</v>
      </c>
      <c r="E1017" s="477">
        <v>0</v>
      </c>
      <c r="F1017" s="477">
        <f t="shared" si="54"/>
        <v>0</v>
      </c>
      <c r="G1017" s="476">
        <f>SUMIF('Inc base'!C:C,'BR 3'!B1017,'Inc base'!G:G)-F1017</f>
        <v>8100000</v>
      </c>
      <c r="H1017" s="479"/>
      <c r="M1017" s="544"/>
    </row>
    <row r="1018" spans="1:13" s="477" customFormat="1" x14ac:dyDescent="0.25">
      <c r="A1018" s="478">
        <v>1010</v>
      </c>
      <c r="B1018" s="494">
        <v>30411720940010</v>
      </c>
      <c r="C1018" s="487" t="s">
        <v>19065</v>
      </c>
      <c r="D1018" s="477">
        <v>0</v>
      </c>
      <c r="E1018" s="477">
        <v>0</v>
      </c>
      <c r="F1018" s="477">
        <f t="shared" si="54"/>
        <v>0</v>
      </c>
      <c r="G1018" s="476">
        <f>SUMIF('Inc base'!C:C,'BR 3'!B1018,'Inc base'!G:G)-F1018</f>
        <v>9000000</v>
      </c>
      <c r="H1018" s="479"/>
      <c r="M1018" s="544"/>
    </row>
    <row r="1019" spans="1:13" s="477" customFormat="1" x14ac:dyDescent="0.25">
      <c r="A1019" s="478">
        <v>1011</v>
      </c>
      <c r="B1019" s="494">
        <v>33003851150056</v>
      </c>
      <c r="C1019" s="487" t="s">
        <v>19066</v>
      </c>
      <c r="D1019" s="477">
        <v>0</v>
      </c>
      <c r="E1019" s="477">
        <v>0</v>
      </c>
      <c r="F1019" s="477">
        <f t="shared" si="54"/>
        <v>0</v>
      </c>
      <c r="G1019" s="476">
        <f>SUMIF('Inc base'!C:C,'BR 3'!B1019,'Inc base'!G:G)-F1019</f>
        <v>9000000</v>
      </c>
      <c r="H1019" s="479"/>
      <c r="M1019" s="544"/>
    </row>
    <row r="1020" spans="1:13" s="477" customFormat="1" x14ac:dyDescent="0.25">
      <c r="A1020" s="478">
        <v>1012</v>
      </c>
      <c r="B1020" s="494">
        <v>31005985260010</v>
      </c>
      <c r="C1020" s="487" t="s">
        <v>19067</v>
      </c>
      <c r="D1020" s="477">
        <v>0</v>
      </c>
      <c r="E1020" s="477">
        <v>0</v>
      </c>
      <c r="F1020" s="477">
        <f t="shared" si="54"/>
        <v>0</v>
      </c>
      <c r="G1020" s="476">
        <f>SUMIF('Inc base'!C:C,'BR 3'!B1020,'Inc base'!G:G)-F1020</f>
        <v>9000000</v>
      </c>
      <c r="H1020" s="479"/>
      <c r="M1020" s="544"/>
    </row>
    <row r="1021" spans="1:13" s="477" customFormat="1" x14ac:dyDescent="0.25">
      <c r="A1021" s="478">
        <v>1013</v>
      </c>
      <c r="B1021" s="494">
        <v>52607035380010</v>
      </c>
      <c r="C1021" s="487" t="s">
        <v>7864</v>
      </c>
      <c r="D1021" s="477">
        <v>0</v>
      </c>
      <c r="E1021" s="477">
        <v>0</v>
      </c>
      <c r="F1021" s="477">
        <f t="shared" si="54"/>
        <v>0</v>
      </c>
      <c r="G1021" s="476">
        <f>SUMIF('Inc base'!C:C,'BR 3'!B1021,'Inc base'!G:G)-F1021</f>
        <v>12050000</v>
      </c>
      <c r="H1021" s="479"/>
      <c r="M1021" s="544"/>
    </row>
    <row r="1022" spans="1:13" s="477" customFormat="1" x14ac:dyDescent="0.25">
      <c r="A1022" s="478">
        <v>1014</v>
      </c>
      <c r="B1022" s="494">
        <v>32104892700112</v>
      </c>
      <c r="C1022" s="487" t="s">
        <v>7958</v>
      </c>
      <c r="D1022" s="477">
        <v>0</v>
      </c>
      <c r="E1022" s="477">
        <v>0</v>
      </c>
      <c r="F1022" s="477">
        <f t="shared" si="54"/>
        <v>0</v>
      </c>
      <c r="G1022" s="476">
        <f>SUMIF('Inc base'!C:C,'BR 3'!B1022,'Inc base'!G:G)-F1022</f>
        <v>6000000</v>
      </c>
      <c r="H1022" s="479"/>
      <c r="M1022" s="544"/>
    </row>
    <row r="1023" spans="1:13" s="477" customFormat="1" x14ac:dyDescent="0.25">
      <c r="A1023" s="478">
        <v>1015</v>
      </c>
      <c r="B1023" s="494">
        <v>40309893920025</v>
      </c>
      <c r="C1023" s="487" t="s">
        <v>7961</v>
      </c>
      <c r="D1023" s="477">
        <v>0</v>
      </c>
      <c r="E1023" s="477">
        <v>0</v>
      </c>
      <c r="F1023" s="477">
        <f t="shared" si="54"/>
        <v>0</v>
      </c>
      <c r="G1023" s="476">
        <f>SUMIF('Inc base'!C:C,'BR 3'!B1023,'Inc base'!G:G)-F1023</f>
        <v>9000000</v>
      </c>
      <c r="H1023" s="479"/>
      <c r="M1023" s="544"/>
    </row>
    <row r="1024" spans="1:13" s="477" customFormat="1" x14ac:dyDescent="0.25">
      <c r="A1024" s="478">
        <v>1016</v>
      </c>
      <c r="B1024" s="494">
        <v>32710945990012</v>
      </c>
      <c r="C1024" s="487" t="s">
        <v>7965</v>
      </c>
      <c r="D1024" s="477">
        <v>0</v>
      </c>
      <c r="E1024" s="477">
        <v>0</v>
      </c>
      <c r="F1024" s="477">
        <f t="shared" si="54"/>
        <v>0</v>
      </c>
      <c r="G1024" s="476">
        <f>SUMIF('Inc base'!C:C,'BR 3'!B1024,'Inc base'!G:G)-F1024</f>
        <v>9000000</v>
      </c>
      <c r="H1024" s="479"/>
      <c r="M1024" s="544"/>
    </row>
    <row r="1025" spans="1:13" s="477" customFormat="1" x14ac:dyDescent="0.25">
      <c r="A1025" s="478">
        <v>1017</v>
      </c>
      <c r="B1025" s="494">
        <v>50907045720047</v>
      </c>
      <c r="C1025" s="487" t="s">
        <v>7966</v>
      </c>
      <c r="D1025" s="477">
        <v>0</v>
      </c>
      <c r="E1025" s="477">
        <v>0</v>
      </c>
      <c r="F1025" s="477">
        <f t="shared" si="54"/>
        <v>0</v>
      </c>
      <c r="G1025" s="476">
        <f>SUMIF('Inc base'!C:C,'BR 3'!B1025,'Inc base'!G:G)-F1025</f>
        <v>9000000</v>
      </c>
      <c r="H1025" s="479"/>
      <c r="M1025" s="544"/>
    </row>
    <row r="1026" spans="1:13" s="477" customFormat="1" x14ac:dyDescent="0.25">
      <c r="A1026" s="478">
        <v>1018</v>
      </c>
      <c r="B1026" s="494">
        <v>42507976120025</v>
      </c>
      <c r="C1026" s="487" t="s">
        <v>7967</v>
      </c>
      <c r="D1026" s="477">
        <v>0</v>
      </c>
      <c r="E1026" s="477">
        <v>0</v>
      </c>
      <c r="F1026" s="477">
        <f t="shared" si="54"/>
        <v>0</v>
      </c>
      <c r="G1026" s="476">
        <f>SUMIF('Inc base'!C:C,'BR 3'!B1026,'Inc base'!G:G)-F1026</f>
        <v>6000000</v>
      </c>
      <c r="H1026" s="479"/>
      <c r="M1026" s="544"/>
    </row>
    <row r="1027" spans="1:13" s="477" customFormat="1" x14ac:dyDescent="0.25">
      <c r="A1027" s="478">
        <v>1019</v>
      </c>
      <c r="B1027" s="494">
        <v>41511795260029</v>
      </c>
      <c r="C1027" s="487" t="s">
        <v>7989</v>
      </c>
      <c r="D1027" s="477">
        <v>0</v>
      </c>
      <c r="E1027" s="477">
        <v>0</v>
      </c>
      <c r="F1027" s="477">
        <f t="shared" si="54"/>
        <v>0</v>
      </c>
      <c r="G1027" s="476">
        <f>SUMIF('Inc base'!C:C,'BR 3'!B1027,'Inc base'!G:G)-F1027</f>
        <v>12000000</v>
      </c>
      <c r="H1027" s="479"/>
      <c r="M1027" s="544"/>
    </row>
    <row r="1028" spans="1:13" s="477" customFormat="1" x14ac:dyDescent="0.25">
      <c r="A1028" s="478">
        <v>1020</v>
      </c>
      <c r="B1028" s="494">
        <v>40303941010021</v>
      </c>
      <c r="C1028" s="487" t="s">
        <v>7999</v>
      </c>
      <c r="D1028" s="477">
        <v>0</v>
      </c>
      <c r="E1028" s="477">
        <v>0</v>
      </c>
      <c r="F1028" s="477">
        <f t="shared" si="54"/>
        <v>0</v>
      </c>
      <c r="G1028" s="476">
        <f>SUMIF('Inc base'!C:C,'BR 3'!B1028,'Inc base'!G:G)-F1028</f>
        <v>11000000</v>
      </c>
      <c r="H1028" s="479"/>
      <c r="M1028" s="544"/>
    </row>
    <row r="1029" spans="1:13" s="477" customFormat="1" x14ac:dyDescent="0.25">
      <c r="A1029" s="478">
        <v>1021</v>
      </c>
      <c r="B1029" s="494">
        <v>31902872740014</v>
      </c>
      <c r="C1029" s="487" t="s">
        <v>8009</v>
      </c>
      <c r="D1029" s="477">
        <v>0</v>
      </c>
      <c r="E1029" s="477">
        <v>0</v>
      </c>
      <c r="F1029" s="477">
        <f t="shared" si="54"/>
        <v>0</v>
      </c>
      <c r="G1029" s="476">
        <f>SUMIF('Inc base'!C:C,'BR 3'!B1029,'Inc base'!G:G)-F1029</f>
        <v>5000000</v>
      </c>
      <c r="H1029" s="479"/>
      <c r="M1029" s="544"/>
    </row>
    <row r="1030" spans="1:13" s="477" customFormat="1" x14ac:dyDescent="0.25">
      <c r="A1030" s="478">
        <v>1022</v>
      </c>
      <c r="B1030" s="494">
        <v>32506985350060</v>
      </c>
      <c r="C1030" s="487" t="s">
        <v>8012</v>
      </c>
      <c r="D1030" s="477">
        <v>0</v>
      </c>
      <c r="E1030" s="477">
        <v>0</v>
      </c>
      <c r="F1030" s="477">
        <f t="shared" si="54"/>
        <v>0</v>
      </c>
      <c r="G1030" s="476">
        <f>SUMIF('Inc base'!C:C,'BR 3'!B1030,'Inc base'!G:G)-F1030</f>
        <v>9000000</v>
      </c>
      <c r="H1030" s="479"/>
      <c r="M1030" s="544"/>
    </row>
    <row r="1031" spans="1:13" s="477" customFormat="1" x14ac:dyDescent="0.25">
      <c r="A1031" s="478">
        <v>1023</v>
      </c>
      <c r="B1031" s="494">
        <v>42502955340029</v>
      </c>
      <c r="C1031" s="487" t="s">
        <v>8039</v>
      </c>
      <c r="D1031" s="477">
        <v>0</v>
      </c>
      <c r="E1031" s="477">
        <v>0</v>
      </c>
      <c r="F1031" s="477">
        <f t="shared" si="54"/>
        <v>0</v>
      </c>
      <c r="G1031" s="476">
        <f>SUMIF('Inc base'!C:C,'BR 3'!B1031,'Inc base'!G:G)-F1031</f>
        <v>10000000</v>
      </c>
      <c r="H1031" s="479"/>
      <c r="M1031" s="544"/>
    </row>
    <row r="1032" spans="1:13" s="477" customFormat="1" x14ac:dyDescent="0.25">
      <c r="A1032" s="478">
        <v>1024</v>
      </c>
      <c r="B1032" s="494">
        <v>62803015290040</v>
      </c>
      <c r="C1032" s="487" t="s">
        <v>8055</v>
      </c>
      <c r="D1032" s="477">
        <v>0</v>
      </c>
      <c r="E1032" s="477">
        <v>0</v>
      </c>
      <c r="F1032" s="477">
        <f t="shared" si="54"/>
        <v>0</v>
      </c>
      <c r="G1032" s="476">
        <f>SUMIF('Inc base'!C:C,'BR 3'!B1032,'Inc base'!G:G)-F1032</f>
        <v>9000000</v>
      </c>
      <c r="H1032" s="479"/>
      <c r="M1032" s="544"/>
    </row>
    <row r="1033" spans="1:13" s="477" customFormat="1" x14ac:dyDescent="0.25">
      <c r="A1033" s="478">
        <v>1025</v>
      </c>
      <c r="B1033" s="494">
        <v>40703985360016</v>
      </c>
      <c r="C1033" s="487" t="s">
        <v>8066</v>
      </c>
      <c r="D1033" s="477">
        <v>0</v>
      </c>
      <c r="E1033" s="477">
        <v>0</v>
      </c>
      <c r="F1033" s="477">
        <f t="shared" si="54"/>
        <v>0</v>
      </c>
      <c r="G1033" s="476">
        <f>SUMIF('Inc base'!C:C,'BR 3'!B1033,'Inc base'!G:G)-F1033</f>
        <v>8800000</v>
      </c>
      <c r="H1033" s="479"/>
      <c r="M1033" s="544"/>
    </row>
    <row r="1034" spans="1:13" s="477" customFormat="1" x14ac:dyDescent="0.25">
      <c r="A1034" s="478">
        <v>1026</v>
      </c>
      <c r="B1034" s="494">
        <v>51705035360018</v>
      </c>
      <c r="C1034" s="487" t="s">
        <v>18559</v>
      </c>
      <c r="D1034" s="477">
        <v>0</v>
      </c>
      <c r="E1034" s="477">
        <v>0</v>
      </c>
      <c r="F1034" s="477">
        <f t="shared" si="54"/>
        <v>0</v>
      </c>
      <c r="G1034" s="476">
        <f>SUMIF('Inc base'!C:C,'BR 3'!B1034,'Inc base'!G:G)-F1034</f>
        <v>9000000</v>
      </c>
      <c r="H1034" s="479"/>
      <c r="M1034" s="544"/>
    </row>
    <row r="1035" spans="1:13" s="477" customFormat="1" x14ac:dyDescent="0.25">
      <c r="A1035" s="478">
        <v>1027</v>
      </c>
      <c r="B1035" s="494">
        <v>41704953920037</v>
      </c>
      <c r="C1035" s="487" t="s">
        <v>18565</v>
      </c>
      <c r="D1035" s="477">
        <v>0</v>
      </c>
      <c r="E1035" s="477">
        <v>0</v>
      </c>
      <c r="F1035" s="477">
        <f t="shared" si="54"/>
        <v>0</v>
      </c>
      <c r="G1035" s="476">
        <f>SUMIF('Inc base'!C:C,'BR 3'!B1035,'Inc base'!G:G)-F1035</f>
        <v>7400000</v>
      </c>
      <c r="H1035" s="479"/>
      <c r="M1035" s="544"/>
    </row>
    <row r="1036" spans="1:13" s="477" customFormat="1" x14ac:dyDescent="0.25">
      <c r="A1036" s="478">
        <v>1028</v>
      </c>
      <c r="B1036" s="494">
        <v>41911815330011</v>
      </c>
      <c r="C1036" s="487" t="s">
        <v>18569</v>
      </c>
      <c r="D1036" s="477">
        <v>0</v>
      </c>
      <c r="E1036" s="477">
        <v>0</v>
      </c>
      <c r="F1036" s="477">
        <f t="shared" si="54"/>
        <v>0</v>
      </c>
      <c r="G1036" s="476">
        <f>SUMIF('Inc base'!C:C,'BR 3'!B1036,'Inc base'!G:G)-F1036</f>
        <v>12000000</v>
      </c>
      <c r="H1036" s="479"/>
      <c r="M1036" s="544"/>
    </row>
    <row r="1037" spans="1:13" s="477" customFormat="1" x14ac:dyDescent="0.25">
      <c r="A1037" s="478">
        <v>1029</v>
      </c>
      <c r="B1037" s="494">
        <v>30906881040041</v>
      </c>
      <c r="C1037" s="487" t="s">
        <v>18939</v>
      </c>
      <c r="D1037" s="477">
        <v>0</v>
      </c>
      <c r="E1037" s="477">
        <v>0</v>
      </c>
      <c r="F1037" s="477">
        <f t="shared" si="54"/>
        <v>0</v>
      </c>
      <c r="G1037" s="476">
        <f>SUMIF('Inc base'!C:C,'BR 3'!B1037,'Inc base'!G:G)-F1037</f>
        <v>8000000</v>
      </c>
      <c r="H1037" s="479"/>
      <c r="M1037" s="544"/>
    </row>
    <row r="1038" spans="1:13" s="477" customFormat="1" x14ac:dyDescent="0.25">
      <c r="A1038" s="478">
        <v>1030</v>
      </c>
      <c r="B1038" s="494">
        <v>41911921170114</v>
      </c>
      <c r="C1038" s="487" t="s">
        <v>18943</v>
      </c>
      <c r="D1038" s="477">
        <v>0</v>
      </c>
      <c r="E1038" s="477">
        <v>0</v>
      </c>
      <c r="F1038" s="477">
        <f t="shared" si="54"/>
        <v>0</v>
      </c>
      <c r="G1038" s="476">
        <f>SUMIF('Inc base'!C:C,'BR 3'!B1038,'Inc base'!G:G)-F1038</f>
        <v>6010000</v>
      </c>
      <c r="H1038" s="479"/>
      <c r="M1038" s="544"/>
    </row>
    <row r="1039" spans="1:13" s="477" customFormat="1" x14ac:dyDescent="0.25">
      <c r="A1039" s="478">
        <v>1031</v>
      </c>
      <c r="B1039" s="494">
        <v>41012932720126</v>
      </c>
      <c r="C1039" s="487" t="s">
        <v>18944</v>
      </c>
      <c r="D1039" s="477">
        <v>0</v>
      </c>
      <c r="E1039" s="477">
        <v>0</v>
      </c>
      <c r="F1039" s="477">
        <f t="shared" si="54"/>
        <v>0</v>
      </c>
      <c r="G1039" s="476">
        <f>SUMIF('Inc base'!C:C,'BR 3'!B1039,'Inc base'!G:G)-F1039</f>
        <v>12000000</v>
      </c>
      <c r="H1039" s="479"/>
      <c r="M1039" s="544"/>
    </row>
    <row r="1040" spans="1:13" s="477" customFormat="1" x14ac:dyDescent="0.25">
      <c r="A1040" s="478">
        <v>1032</v>
      </c>
      <c r="B1040" s="494">
        <v>41108985260062</v>
      </c>
      <c r="C1040" s="487" t="s">
        <v>18945</v>
      </c>
      <c r="D1040" s="477">
        <v>0</v>
      </c>
      <c r="E1040" s="477">
        <v>0</v>
      </c>
      <c r="F1040" s="477">
        <f t="shared" si="54"/>
        <v>0</v>
      </c>
      <c r="G1040" s="476">
        <f>SUMIF('Inc base'!C:C,'BR 3'!B1040,'Inc base'!G:G)-F1040</f>
        <v>9000000</v>
      </c>
      <c r="H1040" s="479"/>
      <c r="M1040" s="544"/>
    </row>
    <row r="1041" spans="1:13" s="477" customFormat="1" x14ac:dyDescent="0.25">
      <c r="A1041" s="478">
        <v>1033</v>
      </c>
      <c r="B1041" s="494">
        <v>40507961000022</v>
      </c>
      <c r="C1041" s="487" t="s">
        <v>18946</v>
      </c>
      <c r="D1041" s="477">
        <v>0</v>
      </c>
      <c r="E1041" s="477">
        <v>0</v>
      </c>
      <c r="F1041" s="477">
        <f t="shared" si="54"/>
        <v>0</v>
      </c>
      <c r="G1041" s="476">
        <f>SUMIF('Inc base'!C:C,'BR 3'!B1041,'Inc base'!G:G)-F1041</f>
        <v>9000000</v>
      </c>
      <c r="H1041" s="479"/>
      <c r="M1041" s="544"/>
    </row>
    <row r="1042" spans="1:13" s="477" customFormat="1" x14ac:dyDescent="0.25">
      <c r="A1042" s="478">
        <v>1034</v>
      </c>
      <c r="B1042" s="494">
        <v>30608735260015</v>
      </c>
      <c r="C1042" s="487" t="s">
        <v>18948</v>
      </c>
      <c r="D1042" s="477">
        <v>0</v>
      </c>
      <c r="E1042" s="477">
        <v>0</v>
      </c>
      <c r="F1042" s="477">
        <f t="shared" si="54"/>
        <v>0</v>
      </c>
      <c r="G1042" s="476">
        <f>SUMIF('Inc base'!C:C,'BR 3'!B1042,'Inc base'!G:G)-F1042</f>
        <v>6000000</v>
      </c>
      <c r="H1042" s="479"/>
      <c r="M1042" s="544"/>
    </row>
    <row r="1043" spans="1:13" s="477" customFormat="1" x14ac:dyDescent="0.25">
      <c r="A1043" s="478">
        <v>1035</v>
      </c>
      <c r="B1043" s="494">
        <v>63003025350014</v>
      </c>
      <c r="C1043" s="487" t="s">
        <v>18950</v>
      </c>
      <c r="D1043" s="477">
        <v>0</v>
      </c>
      <c r="E1043" s="477">
        <v>0</v>
      </c>
      <c r="F1043" s="477">
        <f t="shared" si="54"/>
        <v>0</v>
      </c>
      <c r="G1043" s="476">
        <f>SUMIF('Inc base'!C:C,'BR 3'!B1043,'Inc base'!G:G)-F1043</f>
        <v>10000000</v>
      </c>
      <c r="H1043" s="479"/>
      <c r="M1043" s="544"/>
    </row>
    <row r="1044" spans="1:13" s="477" customFormat="1" x14ac:dyDescent="0.25">
      <c r="A1044" s="478">
        <v>1036</v>
      </c>
      <c r="B1044" s="494">
        <v>61004025310013</v>
      </c>
      <c r="C1044" s="487" t="s">
        <v>18953</v>
      </c>
      <c r="D1044" s="477">
        <v>0</v>
      </c>
      <c r="E1044" s="477">
        <v>0</v>
      </c>
      <c r="F1044" s="477">
        <f t="shared" si="54"/>
        <v>0</v>
      </c>
      <c r="G1044" s="476">
        <f>SUMIF('Inc base'!C:C,'BR 3'!B1044,'Inc base'!G:G)-F1044</f>
        <v>11000000</v>
      </c>
      <c r="H1044" s="479"/>
      <c r="M1044" s="544"/>
    </row>
    <row r="1045" spans="1:13" s="477" customFormat="1" x14ac:dyDescent="0.25">
      <c r="A1045" s="478">
        <v>1037</v>
      </c>
      <c r="B1045" s="494">
        <v>41710921050051</v>
      </c>
      <c r="C1045" s="487" t="s">
        <v>18957</v>
      </c>
      <c r="D1045" s="477">
        <v>0</v>
      </c>
      <c r="E1045" s="477">
        <v>0</v>
      </c>
      <c r="F1045" s="477">
        <f t="shared" ref="F1045:F1108" si="57">SUM(D1045:E1045)</f>
        <v>0</v>
      </c>
      <c r="G1045" s="476">
        <f>SUMIF('Inc base'!C:C,'BR 3'!B1045,'Inc base'!G:G)-F1045</f>
        <v>6000000</v>
      </c>
      <c r="H1045" s="479"/>
      <c r="M1045" s="544"/>
    </row>
    <row r="1046" spans="1:13" s="477" customFormat="1" x14ac:dyDescent="0.25">
      <c r="A1046" s="478">
        <v>1038</v>
      </c>
      <c r="B1046" s="494">
        <v>42002861080047</v>
      </c>
      <c r="C1046" s="487" t="s">
        <v>19036</v>
      </c>
      <c r="D1046" s="477">
        <v>0</v>
      </c>
      <c r="E1046" s="477">
        <v>0</v>
      </c>
      <c r="F1046" s="477">
        <f t="shared" si="57"/>
        <v>0</v>
      </c>
      <c r="G1046" s="476">
        <f>SUMIF('Inc base'!C:C,'BR 3'!B1046,'Inc base'!G:G)-F1046</f>
        <v>9051000</v>
      </c>
      <c r="H1046" s="479"/>
      <c r="M1046" s="544"/>
    </row>
    <row r="1047" spans="1:13" s="477" customFormat="1" x14ac:dyDescent="0.25">
      <c r="A1047" s="478">
        <v>1039</v>
      </c>
      <c r="B1047" s="494">
        <v>60104035270033</v>
      </c>
      <c r="C1047" s="487" t="s">
        <v>19042</v>
      </c>
      <c r="D1047" s="477">
        <v>0</v>
      </c>
      <c r="E1047" s="477">
        <v>0</v>
      </c>
      <c r="F1047" s="477">
        <f t="shared" si="57"/>
        <v>0</v>
      </c>
      <c r="G1047" s="476">
        <f>SUMIF('Inc base'!C:C,'BR 3'!B1047,'Inc base'!G:G)-F1047</f>
        <v>9000000</v>
      </c>
      <c r="H1047" s="479"/>
      <c r="M1047" s="544"/>
    </row>
    <row r="1048" spans="1:13" s="477" customFormat="1" x14ac:dyDescent="0.25">
      <c r="A1048" s="478">
        <v>1040</v>
      </c>
      <c r="B1048" s="494">
        <v>31501985660024</v>
      </c>
      <c r="C1048" s="487" t="s">
        <v>19052</v>
      </c>
      <c r="D1048" s="477">
        <v>0</v>
      </c>
      <c r="E1048" s="477">
        <v>0</v>
      </c>
      <c r="F1048" s="477">
        <f t="shared" si="57"/>
        <v>0</v>
      </c>
      <c r="G1048" s="476">
        <f>SUMIF('Inc base'!C:C,'BR 3'!B1048,'Inc base'!G:G)-F1048</f>
        <v>7000000</v>
      </c>
      <c r="H1048" s="479"/>
      <c r="M1048" s="544"/>
    </row>
    <row r="1049" spans="1:13" s="477" customFormat="1" x14ac:dyDescent="0.25">
      <c r="A1049" s="478">
        <v>1041</v>
      </c>
      <c r="B1049" s="494">
        <v>40407931060053</v>
      </c>
      <c r="C1049" s="487" t="s">
        <v>8027</v>
      </c>
      <c r="D1049" s="477">
        <v>0</v>
      </c>
      <c r="E1049" s="477">
        <v>0</v>
      </c>
      <c r="F1049" s="477">
        <f t="shared" si="57"/>
        <v>0</v>
      </c>
      <c r="G1049" s="476">
        <f>SUMIF('Inc base'!C:C,'BR 3'!B1049,'Inc base'!G:G)-F1049</f>
        <v>7000000</v>
      </c>
      <c r="H1049" s="479"/>
      <c r="M1049" s="544"/>
    </row>
    <row r="1050" spans="1:13" s="477" customFormat="1" x14ac:dyDescent="0.25">
      <c r="A1050" s="478">
        <v>1042</v>
      </c>
      <c r="B1050" s="494">
        <v>40505865310010</v>
      </c>
      <c r="C1050" s="487" t="s">
        <v>19304</v>
      </c>
      <c r="D1050" s="477">
        <v>0</v>
      </c>
      <c r="E1050" s="477">
        <v>0</v>
      </c>
      <c r="F1050" s="477">
        <f t="shared" si="57"/>
        <v>0</v>
      </c>
      <c r="G1050" s="476">
        <f>SUMIF('Inc base'!C:C,'BR 3'!B1050,'Inc base'!G:G)-F1050</f>
        <v>10000000</v>
      </c>
      <c r="H1050" s="479"/>
      <c r="M1050" s="544"/>
    </row>
    <row r="1051" spans="1:13" s="477" customFormat="1" x14ac:dyDescent="0.25">
      <c r="A1051" s="478">
        <v>1043</v>
      </c>
      <c r="B1051" s="494">
        <v>42011965330011</v>
      </c>
      <c r="C1051" s="487" t="s">
        <v>19313</v>
      </c>
      <c r="D1051" s="477">
        <v>0</v>
      </c>
      <c r="E1051" s="477">
        <v>0</v>
      </c>
      <c r="F1051" s="477">
        <f t="shared" si="57"/>
        <v>0</v>
      </c>
      <c r="G1051" s="476">
        <f>SUMIF('Inc base'!C:C,'BR 3'!B1051,'Inc base'!G:G)-F1051</f>
        <v>9000000</v>
      </c>
      <c r="H1051" s="479"/>
      <c r="M1051" s="544"/>
    </row>
    <row r="1052" spans="1:13" s="477" customFormat="1" x14ac:dyDescent="0.25">
      <c r="A1052" s="478">
        <v>1044</v>
      </c>
      <c r="B1052" s="494">
        <v>40407995260028</v>
      </c>
      <c r="C1052" s="487" t="s">
        <v>8065</v>
      </c>
      <c r="D1052" s="477">
        <v>0</v>
      </c>
      <c r="E1052" s="477">
        <v>0</v>
      </c>
      <c r="F1052" s="477">
        <f t="shared" si="57"/>
        <v>0</v>
      </c>
      <c r="G1052" s="476">
        <f>SUMIF('Inc base'!C:C,'BR 3'!B1052,'Inc base'!G:G)-F1052</f>
        <v>10000000</v>
      </c>
      <c r="H1052" s="479"/>
      <c r="M1052" s="544"/>
    </row>
    <row r="1053" spans="1:13" s="477" customFormat="1" x14ac:dyDescent="0.25">
      <c r="A1053" s="478">
        <v>1045</v>
      </c>
      <c r="B1053" s="494">
        <v>42702921050053</v>
      </c>
      <c r="C1053" s="487" t="s">
        <v>19326</v>
      </c>
      <c r="D1053" s="477">
        <v>0</v>
      </c>
      <c r="E1053" s="477">
        <v>0</v>
      </c>
      <c r="F1053" s="477">
        <f t="shared" si="57"/>
        <v>0</v>
      </c>
      <c r="G1053" s="476">
        <f>SUMIF('Inc base'!C:C,'BR 3'!B1053,'Inc base'!G:G)-F1053</f>
        <v>10000000</v>
      </c>
      <c r="H1053" s="479"/>
      <c r="M1053" s="544"/>
    </row>
    <row r="1054" spans="1:13" s="477" customFormat="1" x14ac:dyDescent="0.25">
      <c r="A1054" s="478">
        <v>1046</v>
      </c>
      <c r="B1054" s="494">
        <v>42210975300023</v>
      </c>
      <c r="C1054" s="487" t="s">
        <v>19334</v>
      </c>
      <c r="D1054" s="477">
        <v>0</v>
      </c>
      <c r="E1054" s="477">
        <v>0</v>
      </c>
      <c r="F1054" s="477">
        <f t="shared" si="57"/>
        <v>0</v>
      </c>
      <c r="G1054" s="476">
        <f>SUMIF('Inc base'!C:C,'BR 3'!B1054,'Inc base'!G:G)-F1054</f>
        <v>7000000</v>
      </c>
      <c r="H1054" s="479"/>
      <c r="M1054" s="544"/>
    </row>
    <row r="1055" spans="1:13" s="477" customFormat="1" x14ac:dyDescent="0.25">
      <c r="A1055" s="478">
        <v>1047</v>
      </c>
      <c r="B1055" s="494">
        <v>62901025310023</v>
      </c>
      <c r="C1055" s="487" t="s">
        <v>19338</v>
      </c>
      <c r="D1055" s="477">
        <v>0</v>
      </c>
      <c r="E1055" s="477">
        <v>0</v>
      </c>
      <c r="F1055" s="477">
        <f t="shared" si="57"/>
        <v>0</v>
      </c>
      <c r="G1055" s="476">
        <f>SUMIF('Inc base'!C:C,'BR 3'!B1055,'Inc base'!G:G)-F1055</f>
        <v>10000000</v>
      </c>
      <c r="H1055" s="479"/>
      <c r="M1055" s="544"/>
    </row>
    <row r="1056" spans="1:13" s="477" customFormat="1" x14ac:dyDescent="0.25">
      <c r="A1056" s="478">
        <v>1048</v>
      </c>
      <c r="B1056" s="494">
        <v>42010901070158</v>
      </c>
      <c r="C1056" s="487" t="s">
        <v>15072</v>
      </c>
      <c r="D1056" s="477">
        <v>0</v>
      </c>
      <c r="E1056" s="477">
        <v>0</v>
      </c>
      <c r="F1056" s="477">
        <f t="shared" si="57"/>
        <v>0</v>
      </c>
      <c r="G1056" s="476">
        <f>SUMIF('Inc base'!C:C,'BR 3'!B1056,'Inc base'!G:G)-F1056</f>
        <v>7000000</v>
      </c>
      <c r="H1056" s="479"/>
      <c r="M1056" s="544"/>
    </row>
    <row r="1057" spans="1:13" s="477" customFormat="1" x14ac:dyDescent="0.25">
      <c r="A1057" s="478">
        <v>1049</v>
      </c>
      <c r="B1057" s="494">
        <v>60808015310121</v>
      </c>
      <c r="C1057" s="487" t="s">
        <v>15022</v>
      </c>
      <c r="D1057" s="477">
        <v>0</v>
      </c>
      <c r="E1057" s="477">
        <v>0</v>
      </c>
      <c r="F1057" s="477">
        <f t="shared" si="57"/>
        <v>0</v>
      </c>
      <c r="G1057" s="476">
        <f>SUMIF('Inc base'!C:C,'BR 3'!B1057,'Inc base'!G:G)-F1057</f>
        <v>8000000</v>
      </c>
      <c r="H1057" s="479"/>
      <c r="M1057" s="544"/>
    </row>
    <row r="1058" spans="1:13" s="477" customFormat="1" x14ac:dyDescent="0.25">
      <c r="A1058" s="478">
        <v>1050</v>
      </c>
      <c r="B1058" s="494">
        <v>42405871060043</v>
      </c>
      <c r="C1058" s="487" t="s">
        <v>19360</v>
      </c>
      <c r="D1058" s="477">
        <v>0</v>
      </c>
      <c r="E1058" s="477">
        <v>0</v>
      </c>
      <c r="F1058" s="477">
        <f t="shared" si="57"/>
        <v>0</v>
      </c>
      <c r="G1058" s="476">
        <f>SUMIF('Inc base'!C:C,'BR 3'!B1058,'Inc base'!G:G)-F1058</f>
        <v>10000000</v>
      </c>
      <c r="H1058" s="479"/>
      <c r="M1058" s="544"/>
    </row>
    <row r="1059" spans="1:13" s="477" customFormat="1" x14ac:dyDescent="0.25">
      <c r="A1059" s="478">
        <v>1051</v>
      </c>
      <c r="B1059" s="494">
        <v>31704831160015</v>
      </c>
      <c r="C1059" s="487" t="s">
        <v>19381</v>
      </c>
      <c r="D1059" s="477">
        <v>0</v>
      </c>
      <c r="E1059" s="477">
        <v>0</v>
      </c>
      <c r="F1059" s="477">
        <f t="shared" si="57"/>
        <v>0</v>
      </c>
      <c r="G1059" s="476">
        <f>SUMIF('Inc base'!C:C,'BR 3'!B1059,'Inc base'!G:G)-F1059</f>
        <v>8450000</v>
      </c>
      <c r="H1059" s="479"/>
      <c r="M1059" s="544"/>
    </row>
    <row r="1060" spans="1:13" s="477" customFormat="1" x14ac:dyDescent="0.25">
      <c r="A1060" s="478">
        <v>1052</v>
      </c>
      <c r="B1060" s="494">
        <v>30603951050053</v>
      </c>
      <c r="C1060" s="487" t="s">
        <v>19389</v>
      </c>
      <c r="D1060" s="477">
        <v>0</v>
      </c>
      <c r="E1060" s="477">
        <v>0</v>
      </c>
      <c r="F1060" s="477">
        <f t="shared" si="57"/>
        <v>0</v>
      </c>
      <c r="G1060" s="476">
        <f>SUMIF('Inc base'!C:C,'BR 3'!B1060,'Inc base'!G:G)-F1060</f>
        <v>9000000</v>
      </c>
      <c r="H1060" s="479"/>
      <c r="M1060" s="544"/>
    </row>
    <row r="1061" spans="1:13" s="477" customFormat="1" x14ac:dyDescent="0.25">
      <c r="A1061" s="478">
        <v>1053</v>
      </c>
      <c r="B1061" s="494">
        <v>32309985260025</v>
      </c>
      <c r="C1061" s="487" t="s">
        <v>19393</v>
      </c>
      <c r="D1061" s="477">
        <v>0</v>
      </c>
      <c r="E1061" s="477">
        <v>0</v>
      </c>
      <c r="F1061" s="477">
        <f t="shared" si="57"/>
        <v>0</v>
      </c>
      <c r="G1061" s="476">
        <f>SUMIF('Inc base'!C:C,'BR 3'!B1061,'Inc base'!G:G)-F1061</f>
        <v>7225000</v>
      </c>
      <c r="H1061" s="479"/>
      <c r="M1061" s="544"/>
    </row>
    <row r="1062" spans="1:13" s="477" customFormat="1" x14ac:dyDescent="0.25">
      <c r="A1062" s="478">
        <v>1054</v>
      </c>
      <c r="B1062" s="494">
        <v>32810995310078</v>
      </c>
      <c r="C1062" s="487" t="s">
        <v>19402</v>
      </c>
      <c r="D1062" s="477">
        <v>0</v>
      </c>
      <c r="E1062" s="477">
        <v>0</v>
      </c>
      <c r="F1062" s="477">
        <f t="shared" si="57"/>
        <v>0</v>
      </c>
      <c r="G1062" s="476">
        <f>SUMIF('Inc base'!C:C,'BR 3'!B1062,'Inc base'!G:G)-F1062</f>
        <v>9000000</v>
      </c>
      <c r="H1062" s="479"/>
      <c r="M1062" s="544"/>
    </row>
    <row r="1063" spans="1:13" s="477" customFormat="1" x14ac:dyDescent="0.25">
      <c r="A1063" s="478">
        <v>1055</v>
      </c>
      <c r="B1063" s="494">
        <v>30105845260019</v>
      </c>
      <c r="C1063" s="487" t="s">
        <v>19410</v>
      </c>
      <c r="D1063" s="477">
        <v>0</v>
      </c>
      <c r="E1063" s="477">
        <v>0</v>
      </c>
      <c r="F1063" s="477">
        <f t="shared" si="57"/>
        <v>0</v>
      </c>
      <c r="G1063" s="476">
        <f>SUMIF('Inc base'!C:C,'BR 3'!B1063,'Inc base'!G:G)-F1063</f>
        <v>6290000</v>
      </c>
      <c r="H1063" s="479"/>
      <c r="M1063" s="544"/>
    </row>
    <row r="1064" spans="1:13" s="477" customFormat="1" x14ac:dyDescent="0.25">
      <c r="A1064" s="478">
        <v>1056</v>
      </c>
      <c r="B1064" s="494">
        <v>30705892700083</v>
      </c>
      <c r="C1064" s="487" t="s">
        <v>19414</v>
      </c>
      <c r="D1064" s="477">
        <v>0</v>
      </c>
      <c r="E1064" s="477">
        <v>0</v>
      </c>
      <c r="F1064" s="477">
        <f t="shared" si="57"/>
        <v>0</v>
      </c>
      <c r="G1064" s="476">
        <f>SUMIF('Inc base'!C:C,'BR 3'!B1064,'Inc base'!G:G)-F1064</f>
        <v>9000000</v>
      </c>
      <c r="H1064" s="479"/>
      <c r="M1064" s="544"/>
    </row>
    <row r="1065" spans="1:13" s="477" customFormat="1" x14ac:dyDescent="0.25">
      <c r="A1065" s="478">
        <v>1057</v>
      </c>
      <c r="B1065" s="494">
        <v>30801941000158</v>
      </c>
      <c r="C1065" s="487" t="s">
        <v>19420</v>
      </c>
      <c r="D1065" s="477">
        <v>0</v>
      </c>
      <c r="E1065" s="477">
        <v>0</v>
      </c>
      <c r="F1065" s="477">
        <f t="shared" si="57"/>
        <v>0</v>
      </c>
      <c r="G1065" s="476">
        <f>SUMIF('Inc base'!C:C,'BR 3'!B1065,'Inc base'!G:G)-F1065</f>
        <v>7000000</v>
      </c>
      <c r="H1065" s="479"/>
      <c r="M1065" s="544"/>
    </row>
    <row r="1066" spans="1:13" s="477" customFormat="1" x14ac:dyDescent="0.25">
      <c r="A1066" s="478">
        <v>1058</v>
      </c>
      <c r="B1066" s="494">
        <v>50502055260017</v>
      </c>
      <c r="C1066" s="487" t="s">
        <v>19424</v>
      </c>
      <c r="D1066" s="477">
        <v>0</v>
      </c>
      <c r="E1066" s="477">
        <v>0</v>
      </c>
      <c r="F1066" s="477">
        <f t="shared" si="57"/>
        <v>0</v>
      </c>
      <c r="G1066" s="476">
        <f>SUMIF('Inc base'!C:C,'BR 3'!B1066,'Inc base'!G:G)-F1066</f>
        <v>9000000</v>
      </c>
      <c r="H1066" s="479"/>
      <c r="M1066" s="544"/>
    </row>
    <row r="1067" spans="1:13" s="477" customFormat="1" x14ac:dyDescent="0.25">
      <c r="A1067" s="478">
        <v>1059</v>
      </c>
      <c r="B1067" s="494">
        <v>40909821060025</v>
      </c>
      <c r="C1067" s="487" t="s">
        <v>19437</v>
      </c>
      <c r="D1067" s="477">
        <v>0</v>
      </c>
      <c r="E1067" s="477">
        <v>0</v>
      </c>
      <c r="F1067" s="477">
        <f t="shared" si="57"/>
        <v>0</v>
      </c>
      <c r="G1067" s="476">
        <f>SUMIF('Inc base'!C:C,'BR 3'!B1067,'Inc base'!G:G)-F1067</f>
        <v>9000000</v>
      </c>
      <c r="H1067" s="479"/>
      <c r="M1067" s="544"/>
    </row>
    <row r="1068" spans="1:13" s="477" customFormat="1" x14ac:dyDescent="0.25">
      <c r="A1068" s="478">
        <v>1060</v>
      </c>
      <c r="B1068" s="494">
        <v>31607975260015</v>
      </c>
      <c r="C1068" s="487" t="s">
        <v>19450</v>
      </c>
      <c r="D1068" s="477">
        <v>0</v>
      </c>
      <c r="E1068" s="477">
        <v>0</v>
      </c>
      <c r="F1068" s="477">
        <f t="shared" si="57"/>
        <v>0</v>
      </c>
      <c r="G1068" s="476">
        <f>SUMIF('Inc base'!C:C,'BR 3'!B1068,'Inc base'!G:G)-F1068</f>
        <v>9500000</v>
      </c>
      <c r="H1068" s="479"/>
      <c r="M1068" s="544"/>
    </row>
    <row r="1069" spans="1:13" s="477" customFormat="1" x14ac:dyDescent="0.25">
      <c r="A1069" s="478">
        <v>1061</v>
      </c>
      <c r="B1069" s="494">
        <v>40610774310016</v>
      </c>
      <c r="C1069" s="487" t="s">
        <v>19458</v>
      </c>
      <c r="D1069" s="477">
        <v>0</v>
      </c>
      <c r="E1069" s="477">
        <v>0</v>
      </c>
      <c r="F1069" s="477">
        <f t="shared" si="57"/>
        <v>0</v>
      </c>
      <c r="G1069" s="476">
        <f>SUMIF('Inc base'!C:C,'BR 3'!B1069,'Inc base'!G:G)-F1069</f>
        <v>6300000</v>
      </c>
      <c r="H1069" s="479"/>
      <c r="M1069" s="544"/>
    </row>
    <row r="1070" spans="1:13" s="477" customFormat="1" x14ac:dyDescent="0.25">
      <c r="A1070" s="478">
        <v>1062</v>
      </c>
      <c r="B1070" s="494">
        <v>31508975330031</v>
      </c>
      <c r="C1070" s="487" t="s">
        <v>12692</v>
      </c>
      <c r="D1070" s="477">
        <v>0</v>
      </c>
      <c r="E1070" s="477">
        <v>0</v>
      </c>
      <c r="F1070" s="477">
        <f t="shared" si="57"/>
        <v>0</v>
      </c>
      <c r="G1070" s="476">
        <f>SUMIF('Inc base'!C:C,'BR 3'!B1070,'Inc base'!G:G)-F1070</f>
        <v>9000162</v>
      </c>
      <c r="H1070" s="479"/>
      <c r="M1070" s="544"/>
    </row>
    <row r="1071" spans="1:13" s="477" customFormat="1" x14ac:dyDescent="0.25">
      <c r="A1071" s="478">
        <v>1063</v>
      </c>
      <c r="B1071" s="494">
        <v>50408055260014</v>
      </c>
      <c r="C1071" s="487" t="s">
        <v>19467</v>
      </c>
      <c r="D1071" s="477">
        <v>0</v>
      </c>
      <c r="E1071" s="477">
        <v>0</v>
      </c>
      <c r="F1071" s="477">
        <f t="shared" si="57"/>
        <v>0</v>
      </c>
      <c r="G1071" s="476">
        <f>SUMIF('Inc base'!C:C,'BR 3'!B1071,'Inc base'!G:G)-F1071</f>
        <v>6000000</v>
      </c>
      <c r="H1071" s="479"/>
      <c r="M1071" s="544"/>
    </row>
    <row r="1072" spans="1:13" s="477" customFormat="1" x14ac:dyDescent="0.25">
      <c r="A1072" s="478">
        <v>1064</v>
      </c>
      <c r="B1072" s="494">
        <v>32411921110029</v>
      </c>
      <c r="C1072" s="487" t="s">
        <v>19487</v>
      </c>
      <c r="D1072" s="477">
        <v>0</v>
      </c>
      <c r="E1072" s="477">
        <v>0</v>
      </c>
      <c r="F1072" s="477">
        <f t="shared" si="57"/>
        <v>0</v>
      </c>
      <c r="G1072" s="476">
        <f>SUMIF('Inc base'!C:C,'BR 3'!B1072,'Inc base'!G:G)-F1072</f>
        <v>9000000</v>
      </c>
      <c r="H1072" s="479"/>
      <c r="M1072" s="544"/>
    </row>
    <row r="1073" spans="1:13" s="477" customFormat="1" x14ac:dyDescent="0.25">
      <c r="A1073" s="478">
        <v>1065</v>
      </c>
      <c r="B1073" s="494">
        <v>50107035980022</v>
      </c>
      <c r="C1073" s="487" t="s">
        <v>19495</v>
      </c>
      <c r="D1073" s="477">
        <v>0</v>
      </c>
      <c r="E1073" s="477">
        <v>0</v>
      </c>
      <c r="F1073" s="477">
        <f t="shared" si="57"/>
        <v>0</v>
      </c>
      <c r="G1073" s="476">
        <f>SUMIF('Inc base'!C:C,'BR 3'!B1073,'Inc base'!G:G)-F1073</f>
        <v>4000000</v>
      </c>
      <c r="H1073" s="479"/>
      <c r="M1073" s="544"/>
    </row>
    <row r="1074" spans="1:13" s="477" customFormat="1" x14ac:dyDescent="0.25">
      <c r="A1074" s="478">
        <v>1066</v>
      </c>
      <c r="B1074" s="494">
        <v>32203941050010</v>
      </c>
      <c r="C1074" s="487" t="s">
        <v>19506</v>
      </c>
      <c r="D1074" s="477">
        <v>0</v>
      </c>
      <c r="E1074" s="477">
        <v>0</v>
      </c>
      <c r="F1074" s="477">
        <f t="shared" si="57"/>
        <v>0</v>
      </c>
      <c r="G1074" s="476">
        <f>SUMIF('Inc base'!C:C,'BR 3'!B1074,'Inc base'!G:G)-F1074</f>
        <v>9000000</v>
      </c>
      <c r="H1074" s="479"/>
      <c r="M1074" s="544"/>
    </row>
    <row r="1075" spans="1:13" s="477" customFormat="1" x14ac:dyDescent="0.25">
      <c r="A1075" s="478">
        <v>1067</v>
      </c>
      <c r="B1075" s="494">
        <v>52210015260020</v>
      </c>
      <c r="C1075" s="487" t="s">
        <v>19511</v>
      </c>
      <c r="D1075" s="477">
        <v>0</v>
      </c>
      <c r="E1075" s="477">
        <v>0</v>
      </c>
      <c r="F1075" s="477">
        <f t="shared" si="57"/>
        <v>0</v>
      </c>
      <c r="G1075" s="476">
        <f>SUMIF('Inc base'!C:C,'BR 3'!B1075,'Inc base'!G:G)-F1075</f>
        <v>5000000</v>
      </c>
      <c r="H1075" s="479"/>
      <c r="M1075" s="544"/>
    </row>
    <row r="1076" spans="1:13" s="477" customFormat="1" x14ac:dyDescent="0.25">
      <c r="A1076" s="478">
        <v>1068</v>
      </c>
      <c r="B1076" s="494">
        <v>31412965980026</v>
      </c>
      <c r="C1076" s="487" t="s">
        <v>19515</v>
      </c>
      <c r="D1076" s="477">
        <v>0</v>
      </c>
      <c r="E1076" s="477">
        <v>0</v>
      </c>
      <c r="F1076" s="477">
        <f t="shared" si="57"/>
        <v>0</v>
      </c>
      <c r="G1076" s="476">
        <f>SUMIF('Inc base'!C:C,'BR 3'!B1076,'Inc base'!G:G)-F1076</f>
        <v>10079954</v>
      </c>
      <c r="H1076" s="479"/>
      <c r="M1076" s="544"/>
    </row>
    <row r="1077" spans="1:13" s="477" customFormat="1" x14ac:dyDescent="0.25">
      <c r="A1077" s="478">
        <v>1069</v>
      </c>
      <c r="B1077" s="494">
        <v>32607995980020</v>
      </c>
      <c r="C1077" s="487" t="s">
        <v>19520</v>
      </c>
      <c r="D1077" s="477">
        <v>0</v>
      </c>
      <c r="E1077" s="477">
        <v>0</v>
      </c>
      <c r="F1077" s="477">
        <f t="shared" si="57"/>
        <v>0</v>
      </c>
      <c r="G1077" s="476">
        <f>SUMIF('Inc base'!C:C,'BR 3'!B1077,'Inc base'!G:G)-F1077</f>
        <v>9000000</v>
      </c>
      <c r="H1077" s="479"/>
      <c r="M1077" s="544"/>
    </row>
    <row r="1078" spans="1:13" s="477" customFormat="1" x14ac:dyDescent="0.25">
      <c r="A1078" s="478">
        <v>1070</v>
      </c>
      <c r="B1078" s="494">
        <v>30801913990016</v>
      </c>
      <c r="C1078" s="487" t="s">
        <v>12718</v>
      </c>
      <c r="D1078" s="477">
        <v>0</v>
      </c>
      <c r="E1078" s="477">
        <v>0</v>
      </c>
      <c r="F1078" s="477">
        <f t="shared" si="57"/>
        <v>0</v>
      </c>
      <c r="G1078" s="476">
        <f>SUMIF('Inc base'!C:C,'BR 3'!B1078,'Inc base'!G:G)-F1078</f>
        <v>9000000</v>
      </c>
      <c r="H1078" s="479"/>
      <c r="M1078" s="544"/>
    </row>
    <row r="1079" spans="1:13" s="477" customFormat="1" x14ac:dyDescent="0.25">
      <c r="A1079" s="478">
        <v>1071</v>
      </c>
      <c r="B1079" s="494">
        <v>53112035920038</v>
      </c>
      <c r="C1079" s="487" t="s">
        <v>19537</v>
      </c>
      <c r="D1079" s="477">
        <v>0</v>
      </c>
      <c r="E1079" s="477">
        <v>0</v>
      </c>
      <c r="F1079" s="477">
        <f t="shared" si="57"/>
        <v>0</v>
      </c>
      <c r="G1079" s="476">
        <f>SUMIF('Inc base'!C:C,'BR 3'!B1079,'Inc base'!G:G)-F1079</f>
        <v>9000000</v>
      </c>
      <c r="H1079" s="479"/>
      <c r="M1079" s="544"/>
    </row>
    <row r="1080" spans="1:13" s="477" customFormat="1" x14ac:dyDescent="0.25">
      <c r="A1080" s="478">
        <v>1072</v>
      </c>
      <c r="B1080" s="494">
        <v>42702941000045</v>
      </c>
      <c r="C1080" s="487" t="s">
        <v>19546</v>
      </c>
      <c r="D1080" s="477">
        <v>0</v>
      </c>
      <c r="E1080" s="477">
        <v>0</v>
      </c>
      <c r="F1080" s="477">
        <f t="shared" si="57"/>
        <v>0</v>
      </c>
      <c r="G1080" s="476">
        <f>SUMIF('Inc base'!C:C,'BR 3'!B1080,'Inc base'!G:G)-F1080</f>
        <v>9000000</v>
      </c>
      <c r="H1080" s="479"/>
      <c r="M1080" s="544"/>
    </row>
    <row r="1081" spans="1:13" s="477" customFormat="1" x14ac:dyDescent="0.25">
      <c r="A1081" s="478">
        <v>1073</v>
      </c>
      <c r="B1081" s="494">
        <v>40705921120070</v>
      </c>
      <c r="C1081" s="487" t="s">
        <v>19556</v>
      </c>
      <c r="D1081" s="477">
        <v>0</v>
      </c>
      <c r="E1081" s="477">
        <v>0</v>
      </c>
      <c r="F1081" s="477">
        <f t="shared" si="57"/>
        <v>0</v>
      </c>
      <c r="G1081" s="476">
        <f>SUMIF('Inc base'!C:C,'BR 3'!B1081,'Inc base'!G:G)-F1081</f>
        <v>9000000</v>
      </c>
      <c r="H1081" s="479"/>
      <c r="M1081" s="544"/>
    </row>
    <row r="1082" spans="1:13" s="477" customFormat="1" x14ac:dyDescent="0.25">
      <c r="A1082" s="478">
        <v>1074</v>
      </c>
      <c r="B1082" s="494">
        <v>30906975310063</v>
      </c>
      <c r="C1082" s="487" t="s">
        <v>19560</v>
      </c>
      <c r="D1082" s="477">
        <v>0</v>
      </c>
      <c r="E1082" s="477">
        <v>0</v>
      </c>
      <c r="F1082" s="477">
        <f t="shared" si="57"/>
        <v>0</v>
      </c>
      <c r="G1082" s="476">
        <f>SUMIF('Inc base'!C:C,'BR 3'!B1082,'Inc base'!G:G)-F1082</f>
        <v>2500000</v>
      </c>
      <c r="H1082" s="479"/>
      <c r="M1082" s="544"/>
    </row>
    <row r="1083" spans="1:13" s="477" customFormat="1" x14ac:dyDescent="0.25">
      <c r="A1083" s="478">
        <v>1075</v>
      </c>
      <c r="B1083" s="494">
        <v>32310975360012</v>
      </c>
      <c r="C1083" s="487" t="s">
        <v>19576</v>
      </c>
      <c r="D1083" s="477">
        <v>0</v>
      </c>
      <c r="E1083" s="477">
        <v>0</v>
      </c>
      <c r="F1083" s="477">
        <f t="shared" si="57"/>
        <v>0</v>
      </c>
      <c r="G1083" s="476">
        <f>SUMIF('Inc base'!C:C,'BR 3'!B1083,'Inc base'!G:G)-F1083</f>
        <v>9030000</v>
      </c>
      <c r="H1083" s="479"/>
      <c r="M1083" s="544"/>
    </row>
    <row r="1084" spans="1:13" s="477" customFormat="1" x14ac:dyDescent="0.25">
      <c r="A1084" s="478">
        <v>1076</v>
      </c>
      <c r="B1084" s="494">
        <v>41409952410034</v>
      </c>
      <c r="C1084" s="487" t="s">
        <v>19581</v>
      </c>
      <c r="D1084" s="477">
        <v>0</v>
      </c>
      <c r="E1084" s="477">
        <v>0</v>
      </c>
      <c r="F1084" s="477">
        <f t="shared" si="57"/>
        <v>0</v>
      </c>
      <c r="G1084" s="476">
        <f>SUMIF('Inc base'!C:C,'BR 3'!B1084,'Inc base'!G:G)-F1084</f>
        <v>6000000</v>
      </c>
      <c r="H1084" s="479"/>
      <c r="M1084" s="544"/>
    </row>
    <row r="1085" spans="1:13" s="477" customFormat="1" x14ac:dyDescent="0.25">
      <c r="A1085" s="478">
        <v>1077</v>
      </c>
      <c r="B1085" s="494">
        <v>61805035350033</v>
      </c>
      <c r="C1085" s="487" t="s">
        <v>7979</v>
      </c>
      <c r="D1085" s="477">
        <v>0</v>
      </c>
      <c r="E1085" s="477">
        <v>0</v>
      </c>
      <c r="F1085" s="477">
        <f t="shared" si="57"/>
        <v>0</v>
      </c>
      <c r="G1085" s="476">
        <f>SUMIF('Inc base'!C:C,'BR 3'!B1085,'Inc base'!G:G)-F1085</f>
        <v>11500000</v>
      </c>
      <c r="H1085" s="479"/>
      <c r="M1085" s="544"/>
    </row>
    <row r="1086" spans="1:13" s="477" customFormat="1" x14ac:dyDescent="0.25">
      <c r="A1086" s="478">
        <v>1078</v>
      </c>
      <c r="B1086" s="494">
        <v>61809005310067</v>
      </c>
      <c r="C1086" s="487" t="s">
        <v>19691</v>
      </c>
      <c r="D1086" s="477">
        <v>0</v>
      </c>
      <c r="E1086" s="477">
        <v>0</v>
      </c>
      <c r="F1086" s="477">
        <f t="shared" si="57"/>
        <v>0</v>
      </c>
      <c r="G1086" s="476">
        <f>SUMIF('Inc base'!C:C,'BR 3'!B1086,'Inc base'!G:G)-F1086</f>
        <v>7000000</v>
      </c>
      <c r="H1086" s="479"/>
      <c r="M1086" s="544"/>
    </row>
    <row r="1087" spans="1:13" s="477" customFormat="1" x14ac:dyDescent="0.25">
      <c r="A1087" s="478">
        <v>1079</v>
      </c>
      <c r="B1087" s="494">
        <v>41511965310088</v>
      </c>
      <c r="C1087" s="487" t="s">
        <v>19695</v>
      </c>
      <c r="D1087" s="477">
        <v>0</v>
      </c>
      <c r="E1087" s="477">
        <v>0</v>
      </c>
      <c r="F1087" s="477">
        <f t="shared" si="57"/>
        <v>0</v>
      </c>
      <c r="G1087" s="476">
        <f>SUMIF('Inc base'!C:C,'BR 3'!B1087,'Inc base'!G:G)-F1087</f>
        <v>9000000</v>
      </c>
      <c r="H1087" s="479"/>
      <c r="M1087" s="544"/>
    </row>
    <row r="1088" spans="1:13" s="477" customFormat="1" x14ac:dyDescent="0.25">
      <c r="A1088" s="478">
        <v>1080</v>
      </c>
      <c r="B1088" s="494">
        <v>42310995270026</v>
      </c>
      <c r="C1088" s="487" t="s">
        <v>19698</v>
      </c>
      <c r="D1088" s="477">
        <v>0</v>
      </c>
      <c r="E1088" s="477">
        <v>0</v>
      </c>
      <c r="F1088" s="477">
        <f t="shared" si="57"/>
        <v>0</v>
      </c>
      <c r="G1088" s="476">
        <f>SUMIF('Inc base'!C:C,'BR 3'!B1088,'Inc base'!G:G)-F1088</f>
        <v>0</v>
      </c>
      <c r="H1088" s="479"/>
      <c r="M1088" s="544"/>
    </row>
    <row r="1089" spans="1:13" s="477" customFormat="1" x14ac:dyDescent="0.25">
      <c r="A1089" s="478">
        <v>1081</v>
      </c>
      <c r="B1089" s="494">
        <v>61806055350016</v>
      </c>
      <c r="C1089" s="487" t="s">
        <v>19699</v>
      </c>
      <c r="D1089" s="477">
        <v>0</v>
      </c>
      <c r="E1089" s="477">
        <v>0</v>
      </c>
      <c r="F1089" s="477">
        <f t="shared" si="57"/>
        <v>0</v>
      </c>
      <c r="G1089" s="476">
        <f>SUMIF('Inc base'!C:C,'BR 3'!B1089,'Inc base'!G:G)-F1089</f>
        <v>0</v>
      </c>
      <c r="H1089" s="479"/>
      <c r="M1089" s="544"/>
    </row>
    <row r="1090" spans="1:13" s="477" customFormat="1" x14ac:dyDescent="0.25">
      <c r="A1090" s="478">
        <v>1082</v>
      </c>
      <c r="B1090" s="494">
        <v>61512035300026</v>
      </c>
      <c r="C1090" s="487" t="s">
        <v>18560</v>
      </c>
      <c r="D1090" s="477">
        <v>0</v>
      </c>
      <c r="E1090" s="477">
        <v>0</v>
      </c>
      <c r="F1090" s="477">
        <f t="shared" si="57"/>
        <v>0</v>
      </c>
      <c r="G1090" s="476">
        <f>SUMIF('Inc base'!C:C,'BR 3'!B1090,'Inc base'!G:G)-F1090</f>
        <v>7150235</v>
      </c>
      <c r="H1090" s="479"/>
      <c r="M1090" s="544"/>
    </row>
    <row r="1091" spans="1:13" s="477" customFormat="1" x14ac:dyDescent="0.25">
      <c r="A1091" s="478">
        <v>1083</v>
      </c>
      <c r="B1091" s="494">
        <v>41809901060062</v>
      </c>
      <c r="C1091" s="487" t="s">
        <v>19708</v>
      </c>
      <c r="D1091" s="477">
        <v>0</v>
      </c>
      <c r="E1091" s="477">
        <v>0</v>
      </c>
      <c r="F1091" s="477">
        <f t="shared" si="57"/>
        <v>0</v>
      </c>
      <c r="G1091" s="476">
        <f>SUMIF('Inc base'!C:C,'BR 3'!B1091,'Inc base'!G:G)-F1091</f>
        <v>9000000</v>
      </c>
      <c r="H1091" s="479"/>
      <c r="M1091" s="544"/>
    </row>
    <row r="1092" spans="1:13" s="477" customFormat="1" x14ac:dyDescent="0.25">
      <c r="A1092" s="478">
        <v>1084</v>
      </c>
      <c r="B1092" s="494">
        <v>41805951140048</v>
      </c>
      <c r="C1092" s="487" t="s">
        <v>19714</v>
      </c>
      <c r="D1092" s="477">
        <v>0</v>
      </c>
      <c r="E1092" s="477">
        <v>0</v>
      </c>
      <c r="F1092" s="477">
        <f t="shared" si="57"/>
        <v>0</v>
      </c>
      <c r="G1092" s="476">
        <f>SUMIF('Inc base'!C:C,'BR 3'!B1092,'Inc base'!G:G)-F1092</f>
        <v>9000000</v>
      </c>
      <c r="H1092" s="479"/>
      <c r="M1092" s="544"/>
    </row>
    <row r="1093" spans="1:13" s="477" customFormat="1" x14ac:dyDescent="0.25">
      <c r="A1093" s="478">
        <v>1085</v>
      </c>
      <c r="B1093" s="494">
        <v>52601027170012</v>
      </c>
      <c r="C1093" s="487" t="s">
        <v>19727</v>
      </c>
      <c r="D1093" s="477">
        <v>0</v>
      </c>
      <c r="E1093" s="477">
        <v>0</v>
      </c>
      <c r="F1093" s="477">
        <f t="shared" si="57"/>
        <v>0</v>
      </c>
      <c r="G1093" s="476">
        <f>SUMIF('Inc base'!C:C,'BR 3'!B1093,'Inc base'!G:G)-F1093</f>
        <v>12000000</v>
      </c>
      <c r="H1093" s="479"/>
      <c r="M1093" s="544"/>
    </row>
    <row r="1094" spans="1:13" s="477" customFormat="1" x14ac:dyDescent="0.25">
      <c r="A1094" s="478">
        <v>1086</v>
      </c>
      <c r="B1094" s="494">
        <v>41202861050076</v>
      </c>
      <c r="C1094" s="487" t="s">
        <v>19731</v>
      </c>
      <c r="D1094" s="477">
        <v>0</v>
      </c>
      <c r="E1094" s="477">
        <v>0</v>
      </c>
      <c r="F1094" s="477">
        <f t="shared" si="57"/>
        <v>0</v>
      </c>
      <c r="G1094" s="476">
        <f>SUMIF('Inc base'!C:C,'BR 3'!B1094,'Inc base'!G:G)-F1094</f>
        <v>10000000</v>
      </c>
      <c r="H1094" s="479"/>
      <c r="M1094" s="544"/>
    </row>
    <row r="1095" spans="1:13" s="477" customFormat="1" x14ac:dyDescent="0.25">
      <c r="A1095" s="478">
        <v>1087</v>
      </c>
      <c r="B1095" s="494">
        <v>41308911060023</v>
      </c>
      <c r="C1095" s="487" t="s">
        <v>19734</v>
      </c>
      <c r="D1095" s="477">
        <v>0</v>
      </c>
      <c r="E1095" s="477">
        <v>0</v>
      </c>
      <c r="F1095" s="477">
        <f t="shared" si="57"/>
        <v>0</v>
      </c>
      <c r="G1095" s="476">
        <f>SUMIF('Inc base'!C:C,'BR 3'!B1095,'Inc base'!G:G)-F1095</f>
        <v>4000000</v>
      </c>
      <c r="H1095" s="479"/>
      <c r="M1095" s="544"/>
    </row>
    <row r="1096" spans="1:13" s="477" customFormat="1" x14ac:dyDescent="0.25">
      <c r="A1096" s="478">
        <v>1088</v>
      </c>
      <c r="B1096" s="494">
        <v>61203035340027</v>
      </c>
      <c r="C1096" s="487" t="s">
        <v>19739</v>
      </c>
      <c r="D1096" s="477">
        <v>0</v>
      </c>
      <c r="E1096" s="477">
        <v>0</v>
      </c>
      <c r="F1096" s="477">
        <f t="shared" si="57"/>
        <v>0</v>
      </c>
      <c r="G1096" s="476">
        <f>SUMIF('Inc base'!C:C,'BR 3'!B1096,'Inc base'!G:G)-F1096</f>
        <v>5000000</v>
      </c>
      <c r="H1096" s="479"/>
      <c r="M1096" s="544"/>
    </row>
    <row r="1097" spans="1:13" s="477" customFormat="1" x14ac:dyDescent="0.25">
      <c r="A1097" s="478">
        <v>1089</v>
      </c>
      <c r="B1097" s="494">
        <v>41708925360029</v>
      </c>
      <c r="C1097" s="487" t="s">
        <v>19747</v>
      </c>
      <c r="D1097" s="477">
        <v>0</v>
      </c>
      <c r="E1097" s="477">
        <v>0</v>
      </c>
      <c r="F1097" s="477">
        <f t="shared" si="57"/>
        <v>0</v>
      </c>
      <c r="G1097" s="476">
        <f>SUMIF('Inc base'!C:C,'BR 3'!B1097,'Inc base'!G:G)-F1097</f>
        <v>10000000</v>
      </c>
      <c r="H1097" s="479"/>
      <c r="M1097" s="544"/>
    </row>
    <row r="1098" spans="1:13" s="477" customFormat="1" x14ac:dyDescent="0.25">
      <c r="A1098" s="478">
        <v>1090</v>
      </c>
      <c r="B1098" s="494">
        <v>40505901100087</v>
      </c>
      <c r="C1098" s="487" t="s">
        <v>19751</v>
      </c>
      <c r="D1098" s="477">
        <v>0</v>
      </c>
      <c r="E1098" s="477">
        <v>0</v>
      </c>
      <c r="F1098" s="477">
        <f t="shared" si="57"/>
        <v>0</v>
      </c>
      <c r="G1098" s="476">
        <f>SUMIF('Inc base'!C:C,'BR 3'!B1098,'Inc base'!G:G)-F1098</f>
        <v>10005000</v>
      </c>
      <c r="H1098" s="479"/>
      <c r="M1098" s="544"/>
    </row>
    <row r="1099" spans="1:13" s="477" customFormat="1" x14ac:dyDescent="0.25">
      <c r="A1099" s="478">
        <v>1091</v>
      </c>
      <c r="B1099" s="494">
        <v>60508025310017</v>
      </c>
      <c r="C1099" s="487" t="s">
        <v>19756</v>
      </c>
      <c r="D1099" s="477">
        <v>0</v>
      </c>
      <c r="E1099" s="477">
        <v>0</v>
      </c>
      <c r="F1099" s="477">
        <f t="shared" si="57"/>
        <v>0</v>
      </c>
      <c r="G1099" s="476">
        <f>SUMIF('Inc base'!C:C,'BR 3'!B1099,'Inc base'!G:G)-F1099</f>
        <v>10000000</v>
      </c>
      <c r="H1099" s="479"/>
      <c r="M1099" s="544"/>
    </row>
    <row r="1100" spans="1:13" s="477" customFormat="1" x14ac:dyDescent="0.25">
      <c r="A1100" s="478">
        <v>1092</v>
      </c>
      <c r="B1100" s="494">
        <v>30101985350010</v>
      </c>
      <c r="C1100" s="487" t="s">
        <v>19759</v>
      </c>
      <c r="D1100" s="477">
        <v>0</v>
      </c>
      <c r="E1100" s="477">
        <v>0</v>
      </c>
      <c r="F1100" s="477">
        <f t="shared" si="57"/>
        <v>0</v>
      </c>
      <c r="G1100" s="476">
        <f>SUMIF('Inc base'!C:C,'BR 3'!B1100,'Inc base'!G:G)-F1100</f>
        <v>6000000</v>
      </c>
      <c r="H1100" s="479"/>
      <c r="M1100" s="544"/>
    </row>
    <row r="1101" spans="1:13" s="477" customFormat="1" x14ac:dyDescent="0.25">
      <c r="A1101" s="478">
        <v>1093</v>
      </c>
      <c r="B1101" s="494">
        <v>61310045850032</v>
      </c>
      <c r="C1101" s="487" t="s">
        <v>19763</v>
      </c>
      <c r="D1101" s="477">
        <v>0</v>
      </c>
      <c r="E1101" s="477">
        <v>0</v>
      </c>
      <c r="F1101" s="477">
        <f t="shared" si="57"/>
        <v>0</v>
      </c>
      <c r="G1101" s="476">
        <f>SUMIF('Inc base'!C:C,'BR 3'!B1101,'Inc base'!G:G)-F1101</f>
        <v>12000000</v>
      </c>
      <c r="H1101" s="479"/>
      <c r="M1101" s="544"/>
    </row>
    <row r="1102" spans="1:13" s="477" customFormat="1" x14ac:dyDescent="0.25">
      <c r="A1102" s="478">
        <v>1094</v>
      </c>
      <c r="B1102" s="494">
        <v>42606941170039</v>
      </c>
      <c r="C1102" s="487" t="s">
        <v>19787</v>
      </c>
      <c r="D1102" s="477">
        <v>0</v>
      </c>
      <c r="E1102" s="477">
        <v>0</v>
      </c>
      <c r="F1102" s="477">
        <f t="shared" si="57"/>
        <v>0</v>
      </c>
      <c r="G1102" s="476">
        <f>SUMIF('Inc base'!C:C,'BR 3'!B1102,'Inc base'!G:G)-F1102</f>
        <v>4841000</v>
      </c>
      <c r="H1102" s="479"/>
      <c r="M1102" s="544"/>
    </row>
    <row r="1103" spans="1:13" s="477" customFormat="1" x14ac:dyDescent="0.25">
      <c r="A1103" s="478">
        <v>1095</v>
      </c>
      <c r="B1103" s="494">
        <v>50105055350023</v>
      </c>
      <c r="C1103" s="487" t="s">
        <v>19073</v>
      </c>
      <c r="D1103" s="477">
        <v>0</v>
      </c>
      <c r="E1103" s="477">
        <v>0</v>
      </c>
      <c r="F1103" s="477">
        <f t="shared" si="57"/>
        <v>0</v>
      </c>
      <c r="G1103" s="476">
        <f>SUMIF('Inc base'!C:C,'BR 3'!B1103,'Inc base'!G:G)-F1103</f>
        <v>3000000</v>
      </c>
      <c r="H1103" s="479"/>
      <c r="M1103" s="544"/>
    </row>
    <row r="1104" spans="1:13" s="477" customFormat="1" x14ac:dyDescent="0.25">
      <c r="A1104" s="478">
        <v>1096</v>
      </c>
      <c r="B1104" s="494">
        <v>52312025350028</v>
      </c>
      <c r="C1104" s="487" t="s">
        <v>19795</v>
      </c>
      <c r="D1104" s="477">
        <v>0</v>
      </c>
      <c r="E1104" s="477">
        <v>0</v>
      </c>
      <c r="F1104" s="477">
        <f t="shared" si="57"/>
        <v>0</v>
      </c>
      <c r="G1104" s="476">
        <f>SUMIF('Inc base'!C:C,'BR 3'!B1104,'Inc base'!G:G)-F1104</f>
        <v>10000000</v>
      </c>
      <c r="H1104" s="479"/>
      <c r="M1104" s="544"/>
    </row>
    <row r="1105" spans="1:13" s="477" customFormat="1" x14ac:dyDescent="0.25">
      <c r="A1105" s="478">
        <v>1097</v>
      </c>
      <c r="B1105" s="494">
        <v>42007901060030</v>
      </c>
      <c r="C1105" s="487" t="s">
        <v>19895</v>
      </c>
      <c r="D1105" s="477">
        <v>0</v>
      </c>
      <c r="E1105" s="477">
        <v>0</v>
      </c>
      <c r="F1105" s="477">
        <f t="shared" si="57"/>
        <v>0</v>
      </c>
      <c r="G1105" s="476">
        <f>SUMIF('Inc base'!C:C,'BR 3'!B1105,'Inc base'!G:G)-F1105</f>
        <v>9000226</v>
      </c>
      <c r="H1105" s="479"/>
      <c r="M1105" s="544"/>
    </row>
    <row r="1106" spans="1:13" s="477" customFormat="1" x14ac:dyDescent="0.25">
      <c r="A1106" s="478">
        <v>1098</v>
      </c>
      <c r="B1106" s="494">
        <v>40202931010020</v>
      </c>
      <c r="C1106" s="487" t="s">
        <v>19971</v>
      </c>
      <c r="D1106" s="477">
        <v>0</v>
      </c>
      <c r="E1106" s="477">
        <v>0</v>
      </c>
      <c r="F1106" s="477">
        <f t="shared" si="57"/>
        <v>0</v>
      </c>
      <c r="G1106" s="476">
        <f>SUMIF('Inc base'!C:C,'BR 3'!B1106,'Inc base'!G:G)-F1106</f>
        <v>8047000</v>
      </c>
      <c r="H1106" s="479"/>
      <c r="M1106" s="544"/>
    </row>
    <row r="1107" spans="1:13" s="477" customFormat="1" x14ac:dyDescent="0.25">
      <c r="A1107" s="478">
        <v>1099</v>
      </c>
      <c r="B1107" s="494">
        <v>60910035330046</v>
      </c>
      <c r="C1107" s="487" t="s">
        <v>20271</v>
      </c>
      <c r="D1107" s="477">
        <v>0</v>
      </c>
      <c r="E1107" s="477">
        <v>0</v>
      </c>
      <c r="F1107" s="477">
        <f t="shared" si="57"/>
        <v>0</v>
      </c>
      <c r="G1107" s="476">
        <f>SUMIF('Inc base'!C:C,'BR 3'!B1107,'Inc base'!G:G)-F1107</f>
        <v>7000000</v>
      </c>
      <c r="H1107" s="479"/>
      <c r="M1107" s="544"/>
    </row>
    <row r="1108" spans="1:13" s="477" customFormat="1" x14ac:dyDescent="0.25">
      <c r="A1108" s="478">
        <v>1100</v>
      </c>
      <c r="B1108" s="494">
        <v>41405921050032</v>
      </c>
      <c r="C1108" s="487" t="s">
        <v>20275</v>
      </c>
      <c r="D1108" s="477">
        <v>0</v>
      </c>
      <c r="E1108" s="477">
        <v>0</v>
      </c>
      <c r="F1108" s="477">
        <f t="shared" si="57"/>
        <v>0</v>
      </c>
      <c r="G1108" s="476">
        <f>SUMIF('Inc base'!C:C,'BR 3'!B1108,'Inc base'!G:G)-F1108</f>
        <v>1200000</v>
      </c>
      <c r="H1108" s="479"/>
      <c r="M1108" s="544"/>
    </row>
    <row r="1109" spans="1:13" s="477" customFormat="1" x14ac:dyDescent="0.25">
      <c r="A1109" s="478">
        <v>1101</v>
      </c>
      <c r="B1109" s="494">
        <v>42905881000074</v>
      </c>
      <c r="C1109" s="487" t="s">
        <v>20279</v>
      </c>
      <c r="D1109" s="477">
        <v>0</v>
      </c>
      <c r="E1109" s="477">
        <v>0</v>
      </c>
      <c r="F1109" s="477">
        <f t="shared" ref="F1109:F1115" si="58">SUM(D1109:E1109)</f>
        <v>0</v>
      </c>
      <c r="G1109" s="476">
        <f>SUMIF('Inc base'!C:C,'BR 3'!B1109,'Inc base'!G:G)-F1109</f>
        <v>0</v>
      </c>
      <c r="H1109" s="479"/>
      <c r="M1109" s="544"/>
    </row>
    <row r="1110" spans="1:13" s="477" customFormat="1" x14ac:dyDescent="0.25">
      <c r="A1110" s="478">
        <v>1102</v>
      </c>
      <c r="B1110" s="494">
        <v>40509861070134</v>
      </c>
      <c r="C1110" s="487" t="s">
        <v>20290</v>
      </c>
      <c r="D1110" s="477">
        <v>0</v>
      </c>
      <c r="E1110" s="477">
        <v>0</v>
      </c>
      <c r="F1110" s="477">
        <f t="shared" si="58"/>
        <v>0</v>
      </c>
      <c r="G1110" s="476">
        <f>SUMIF('Inc base'!C:C,'BR 3'!B1110,'Inc base'!G:G)-F1110</f>
        <v>10000000</v>
      </c>
      <c r="H1110" s="479"/>
      <c r="M1110" s="544"/>
    </row>
    <row r="1111" spans="1:13" s="477" customFormat="1" x14ac:dyDescent="0.25">
      <c r="A1111" s="478">
        <v>1103</v>
      </c>
      <c r="B1111" s="494"/>
      <c r="C1111" s="487"/>
      <c r="F1111" s="477">
        <f t="shared" si="58"/>
        <v>0</v>
      </c>
      <c r="G1111" s="476">
        <f>SUMIF('Inc base'!C:C,'BR 3'!B1111,'Inc base'!G:G)-F1111</f>
        <v>0</v>
      </c>
      <c r="H1111" s="479"/>
      <c r="M1111" s="544"/>
    </row>
    <row r="1112" spans="1:13" s="477" customFormat="1" x14ac:dyDescent="0.25">
      <c r="A1112" s="478"/>
      <c r="B1112" s="494"/>
      <c r="C1112" s="487"/>
      <c r="F1112" s="477">
        <f t="shared" si="58"/>
        <v>0</v>
      </c>
      <c r="G1112" s="476">
        <f>SUMIF('Inc base'!C:C,'BR 3'!B1112,'Inc base'!G:G)-F1112</f>
        <v>0</v>
      </c>
      <c r="H1112" s="479"/>
      <c r="M1112" s="544"/>
    </row>
    <row r="1113" spans="1:13" s="477" customFormat="1" x14ac:dyDescent="0.25">
      <c r="A1113" s="478"/>
      <c r="B1113" s="494"/>
      <c r="C1113" s="487"/>
      <c r="F1113" s="477">
        <f t="shared" si="58"/>
        <v>0</v>
      </c>
      <c r="G1113" s="476">
        <f>SUMIF('Inc base'!C:C,'BR 3'!B1113,'Inc base'!G:G)-F1113</f>
        <v>0</v>
      </c>
      <c r="H1113" s="479"/>
      <c r="M1113" s="544"/>
    </row>
    <row r="1114" spans="1:13" s="477" customFormat="1" x14ac:dyDescent="0.25">
      <c r="A1114" s="478"/>
      <c r="B1114" s="494"/>
      <c r="C1114" s="487"/>
      <c r="F1114" s="477">
        <f t="shared" si="58"/>
        <v>0</v>
      </c>
      <c r="G1114" s="476">
        <f>SUMIF('Inc base'!C:C,'BR 3'!B1114,'Inc base'!G:G)-F1114</f>
        <v>0</v>
      </c>
      <c r="H1114" s="479"/>
      <c r="M1114" s="544"/>
    </row>
    <row r="1115" spans="1:13" s="477" customFormat="1" x14ac:dyDescent="0.25">
      <c r="A1115" s="478"/>
      <c r="B1115" s="494"/>
      <c r="C1115" s="487"/>
      <c r="F1115" s="477">
        <f t="shared" si="58"/>
        <v>0</v>
      </c>
      <c r="G1115" s="476">
        <f>SUMIF('Inc base'!C:C,'BR 3'!B1115,'Inc base'!G:G)-F1115</f>
        <v>0</v>
      </c>
      <c r="H1115" s="479"/>
      <c r="M1115" s="544"/>
    </row>
    <row r="1116" spans="1:13" s="477" customFormat="1" x14ac:dyDescent="0.25">
      <c r="A1116" s="478"/>
      <c r="B1116" s="494"/>
      <c r="C1116" s="487"/>
      <c r="G1116" s="476">
        <f>SUMIF('Inc base'!C:C,'BR 3'!B1116,'Inc base'!G:G)-F1116</f>
        <v>0</v>
      </c>
      <c r="H1116" s="479"/>
      <c r="M1116" s="544"/>
    </row>
    <row r="1117" spans="1:13" s="477" customFormat="1" x14ac:dyDescent="0.25">
      <c r="A1117" s="478"/>
      <c r="B1117" s="494"/>
      <c r="C1117" s="487"/>
      <c r="G1117" s="476"/>
      <c r="H1117" s="479"/>
      <c r="M1117" s="544"/>
    </row>
    <row r="1118" spans="1:13" s="477" customFormat="1" x14ac:dyDescent="0.25">
      <c r="A1118" s="478"/>
      <c r="B1118" s="494"/>
      <c r="C1118" s="487"/>
      <c r="G1118" s="476"/>
      <c r="H1118" s="479"/>
      <c r="M1118" s="544"/>
    </row>
    <row r="1119" spans="1:13" s="477" customFormat="1" x14ac:dyDescent="0.25">
      <c r="A1119" s="478"/>
      <c r="B1119" s="494"/>
      <c r="C1119" s="487"/>
      <c r="G1119" s="476"/>
      <c r="H1119" s="479"/>
      <c r="M1119" s="544"/>
    </row>
    <row r="1120" spans="1:13" s="477" customFormat="1" x14ac:dyDescent="0.25">
      <c r="A1120" s="478"/>
      <c r="B1120" s="494"/>
      <c r="C1120" s="487"/>
      <c r="G1120" s="476"/>
      <c r="H1120" s="479"/>
      <c r="M1120" s="544"/>
    </row>
    <row r="1121" spans="1:13" s="477" customFormat="1" x14ac:dyDescent="0.25">
      <c r="A1121" s="478"/>
      <c r="B1121" s="494"/>
      <c r="C1121" s="487"/>
      <c r="G1121" s="476"/>
      <c r="H1121" s="479"/>
      <c r="M1121" s="544"/>
    </row>
    <row r="1122" spans="1:13" s="477" customFormat="1" x14ac:dyDescent="0.25">
      <c r="A1122" s="478"/>
      <c r="B1122" s="494"/>
      <c r="C1122" s="487"/>
      <c r="G1122" s="476"/>
      <c r="H1122" s="479"/>
      <c r="M1122" s="544"/>
    </row>
    <row r="1123" spans="1:13" s="477" customFormat="1" x14ac:dyDescent="0.25">
      <c r="A1123" s="478"/>
      <c r="B1123" s="494"/>
      <c r="C1123" s="487"/>
      <c r="G1123" s="476"/>
      <c r="H1123" s="479"/>
      <c r="M1123" s="544"/>
    </row>
    <row r="1124" spans="1:13" s="477" customFormat="1" x14ac:dyDescent="0.25">
      <c r="A1124" s="478"/>
      <c r="B1124" s="494"/>
      <c r="C1124" s="487"/>
      <c r="G1124" s="476"/>
      <c r="H1124" s="479"/>
      <c r="M1124" s="544"/>
    </row>
    <row r="1125" spans="1:13" s="477" customFormat="1" x14ac:dyDescent="0.25">
      <c r="A1125" s="478"/>
      <c r="B1125" s="494"/>
      <c r="C1125" s="487"/>
      <c r="G1125" s="476"/>
      <c r="H1125" s="479"/>
      <c r="M1125" s="544"/>
    </row>
    <row r="1126" spans="1:13" s="477" customFormat="1" x14ac:dyDescent="0.25">
      <c r="A1126" s="478"/>
      <c r="B1126" s="494"/>
      <c r="C1126" s="487"/>
      <c r="G1126" s="476"/>
      <c r="H1126" s="479"/>
      <c r="M1126" s="544"/>
    </row>
    <row r="1127" spans="1:13" s="477" customFormat="1" x14ac:dyDescent="0.25">
      <c r="A1127" s="478"/>
      <c r="B1127" s="494"/>
      <c r="C1127" s="487"/>
      <c r="G1127" s="476"/>
      <c r="H1127" s="479"/>
      <c r="M1127" s="544"/>
    </row>
    <row r="1128" spans="1:13" s="477" customFormat="1" x14ac:dyDescent="0.25">
      <c r="A1128" s="478"/>
      <c r="B1128" s="494"/>
      <c r="C1128" s="487"/>
      <c r="G1128" s="476"/>
      <c r="H1128" s="479"/>
      <c r="M1128" s="544"/>
    </row>
    <row r="1129" spans="1:13" s="477" customFormat="1" x14ac:dyDescent="0.25">
      <c r="A1129" s="478"/>
      <c r="B1129" s="494"/>
      <c r="C1129" s="487"/>
      <c r="G1129" s="476"/>
      <c r="H1129" s="479"/>
      <c r="M1129" s="544"/>
    </row>
    <row r="1130" spans="1:13" s="477" customFormat="1" x14ac:dyDescent="0.25">
      <c r="A1130" s="478"/>
      <c r="B1130" s="494"/>
      <c r="C1130" s="487"/>
      <c r="G1130" s="476"/>
      <c r="H1130" s="479"/>
      <c r="M1130" s="544"/>
    </row>
    <row r="1131" spans="1:13" s="477" customFormat="1" x14ac:dyDescent="0.25">
      <c r="A1131" s="478"/>
      <c r="B1131" s="494"/>
      <c r="C1131" s="487"/>
      <c r="G1131" s="476"/>
      <c r="H1131" s="479"/>
      <c r="M1131" s="544"/>
    </row>
    <row r="1132" spans="1:13" s="477" customFormat="1" x14ac:dyDescent="0.25">
      <c r="A1132" s="478"/>
      <c r="B1132" s="494"/>
      <c r="C1132" s="487"/>
      <c r="G1132" s="476"/>
      <c r="H1132" s="479"/>
      <c r="M1132" s="544"/>
    </row>
    <row r="1133" spans="1:13" s="477" customFormat="1" x14ac:dyDescent="0.25">
      <c r="A1133" s="478"/>
      <c r="B1133" s="494"/>
      <c r="C1133" s="487"/>
      <c r="G1133" s="476"/>
      <c r="H1133" s="479"/>
      <c r="M1133" s="544"/>
    </row>
    <row r="1134" spans="1:13" s="477" customFormat="1" x14ac:dyDescent="0.25">
      <c r="A1134" s="478"/>
      <c r="B1134" s="494"/>
      <c r="C1134" s="487"/>
      <c r="G1134" s="476"/>
      <c r="H1134" s="479"/>
      <c r="M1134" s="544"/>
    </row>
    <row r="1135" spans="1:13" s="477" customFormat="1" x14ac:dyDescent="0.25">
      <c r="A1135" s="478"/>
      <c r="B1135" s="494"/>
      <c r="C1135" s="487"/>
      <c r="G1135" s="476"/>
      <c r="H1135" s="479"/>
      <c r="M1135" s="544"/>
    </row>
    <row r="1136" spans="1:13" s="477" customFormat="1" x14ac:dyDescent="0.25">
      <c r="A1136" s="478"/>
      <c r="B1136" s="494"/>
      <c r="C1136" s="487"/>
      <c r="G1136" s="476"/>
      <c r="H1136" s="479"/>
      <c r="M1136" s="544"/>
    </row>
    <row r="1137" spans="1:13" s="477" customFormat="1" x14ac:dyDescent="0.25">
      <c r="A1137" s="478"/>
      <c r="B1137" s="494"/>
      <c r="C1137" s="487"/>
      <c r="G1137" s="476"/>
      <c r="H1137" s="479"/>
      <c r="M1137" s="544"/>
    </row>
    <row r="1138" spans="1:13" s="477" customFormat="1" x14ac:dyDescent="0.25">
      <c r="A1138" s="478"/>
      <c r="B1138" s="494"/>
      <c r="C1138" s="487"/>
      <c r="G1138" s="476"/>
      <c r="H1138" s="479"/>
      <c r="M1138" s="544"/>
    </row>
    <row r="1139" spans="1:13" s="477" customFormat="1" x14ac:dyDescent="0.25">
      <c r="A1139" s="478"/>
      <c r="B1139" s="494"/>
      <c r="C1139" s="487"/>
      <c r="G1139" s="476"/>
      <c r="H1139" s="479"/>
      <c r="M1139" s="544"/>
    </row>
    <row r="1140" spans="1:13" s="477" customFormat="1" x14ac:dyDescent="0.25">
      <c r="A1140" s="478"/>
      <c r="B1140" s="494"/>
      <c r="C1140" s="487"/>
      <c r="G1140" s="476"/>
      <c r="H1140" s="479"/>
      <c r="M1140" s="544"/>
    </row>
    <row r="1141" spans="1:13" s="477" customFormat="1" x14ac:dyDescent="0.25">
      <c r="A1141" s="478"/>
      <c r="B1141" s="494"/>
      <c r="C1141" s="487"/>
      <c r="G1141" s="476"/>
      <c r="H1141" s="479"/>
      <c r="M1141" s="544"/>
    </row>
    <row r="1142" spans="1:13" s="477" customFormat="1" x14ac:dyDescent="0.25">
      <c r="A1142" s="478"/>
      <c r="B1142" s="494"/>
      <c r="C1142" s="487"/>
      <c r="G1142" s="476"/>
      <c r="H1142" s="479"/>
      <c r="M1142" s="544"/>
    </row>
    <row r="1143" spans="1:13" s="477" customFormat="1" x14ac:dyDescent="0.25">
      <c r="A1143" s="478"/>
      <c r="B1143" s="494"/>
      <c r="C1143" s="487"/>
      <c r="G1143" s="476"/>
      <c r="H1143" s="479"/>
      <c r="M1143" s="544"/>
    </row>
    <row r="1144" spans="1:13" s="477" customFormat="1" x14ac:dyDescent="0.25">
      <c r="A1144" s="478"/>
      <c r="B1144" s="494"/>
      <c r="C1144" s="487"/>
      <c r="G1144" s="476"/>
      <c r="H1144" s="479"/>
      <c r="M1144" s="544"/>
    </row>
    <row r="1145" spans="1:13" s="477" customFormat="1" x14ac:dyDescent="0.25">
      <c r="A1145" s="478"/>
      <c r="B1145" s="494"/>
      <c r="C1145" s="487"/>
      <c r="G1145" s="476"/>
      <c r="H1145" s="479"/>
      <c r="M1145" s="544"/>
    </row>
    <row r="1146" spans="1:13" s="477" customFormat="1" x14ac:dyDescent="0.25">
      <c r="A1146" s="478"/>
      <c r="B1146" s="494"/>
      <c r="C1146" s="487"/>
      <c r="G1146" s="476"/>
      <c r="H1146" s="479"/>
      <c r="M1146" s="544"/>
    </row>
    <row r="1147" spans="1:13" s="477" customFormat="1" x14ac:dyDescent="0.25">
      <c r="A1147" s="478"/>
      <c r="B1147" s="494"/>
      <c r="C1147" s="487"/>
      <c r="G1147" s="476"/>
      <c r="H1147" s="479"/>
      <c r="M1147" s="544"/>
    </row>
    <row r="1148" spans="1:13" s="477" customFormat="1" x14ac:dyDescent="0.25">
      <c r="A1148" s="478"/>
      <c r="B1148" s="494"/>
      <c r="C1148" s="487"/>
      <c r="G1148" s="476"/>
      <c r="H1148" s="479"/>
      <c r="M1148" s="544"/>
    </row>
    <row r="1149" spans="1:13" s="477" customFormat="1" x14ac:dyDescent="0.25">
      <c r="A1149" s="478"/>
      <c r="B1149" s="494"/>
      <c r="C1149" s="487"/>
      <c r="G1149" s="476"/>
      <c r="H1149" s="479"/>
      <c r="M1149" s="544"/>
    </row>
    <row r="1150" spans="1:13" s="477" customFormat="1" x14ac:dyDescent="0.25">
      <c r="A1150" s="478"/>
      <c r="B1150" s="494"/>
      <c r="C1150" s="487"/>
      <c r="G1150" s="476"/>
      <c r="H1150" s="479"/>
      <c r="M1150" s="544"/>
    </row>
    <row r="1151" spans="1:13" s="477" customFormat="1" x14ac:dyDescent="0.25">
      <c r="A1151" s="478"/>
      <c r="B1151" s="494"/>
      <c r="C1151" s="487"/>
      <c r="G1151" s="476"/>
      <c r="H1151" s="479"/>
      <c r="M1151" s="544"/>
    </row>
    <row r="1152" spans="1:13" s="477" customFormat="1" x14ac:dyDescent="0.25">
      <c r="A1152" s="478"/>
      <c r="B1152" s="494"/>
      <c r="C1152" s="487"/>
      <c r="G1152" s="476"/>
      <c r="H1152" s="479"/>
      <c r="M1152" s="544"/>
    </row>
    <row r="1153" spans="1:13" s="477" customFormat="1" x14ac:dyDescent="0.25">
      <c r="A1153" s="478"/>
      <c r="B1153" s="494"/>
      <c r="C1153" s="487"/>
      <c r="G1153" s="476"/>
      <c r="H1153" s="479"/>
      <c r="M1153" s="544"/>
    </row>
    <row r="1154" spans="1:13" s="477" customFormat="1" x14ac:dyDescent="0.25">
      <c r="A1154" s="478"/>
      <c r="B1154" s="494"/>
      <c r="C1154" s="487"/>
      <c r="G1154" s="476"/>
      <c r="H1154" s="479"/>
      <c r="M1154" s="544"/>
    </row>
    <row r="1155" spans="1:13" s="477" customFormat="1" x14ac:dyDescent="0.25">
      <c r="A1155" s="478"/>
      <c r="B1155" s="494"/>
      <c r="C1155" s="487"/>
      <c r="G1155" s="476"/>
      <c r="H1155" s="479"/>
      <c r="M1155" s="544"/>
    </row>
    <row r="1156" spans="1:13" s="477" customFormat="1" x14ac:dyDescent="0.25">
      <c r="A1156" s="478"/>
      <c r="B1156" s="494"/>
      <c r="C1156" s="487"/>
      <c r="G1156" s="476"/>
      <c r="H1156" s="479"/>
      <c r="M1156" s="544"/>
    </row>
    <row r="1157" spans="1:13" s="477" customFormat="1" x14ac:dyDescent="0.25">
      <c r="A1157" s="478"/>
      <c r="B1157" s="494"/>
      <c r="C1157" s="487"/>
      <c r="G1157" s="476"/>
      <c r="H1157" s="479"/>
      <c r="M1157" s="544"/>
    </row>
    <row r="1158" spans="1:13" s="477" customFormat="1" x14ac:dyDescent="0.25">
      <c r="A1158" s="478"/>
      <c r="B1158" s="494"/>
      <c r="C1158" s="487"/>
      <c r="G1158" s="476"/>
      <c r="H1158" s="479"/>
      <c r="M1158" s="544"/>
    </row>
    <row r="1159" spans="1:13" s="477" customFormat="1" x14ac:dyDescent="0.25">
      <c r="A1159" s="478"/>
      <c r="B1159" s="494"/>
      <c r="C1159" s="487"/>
      <c r="G1159" s="476"/>
      <c r="H1159" s="479"/>
      <c r="M1159" s="544"/>
    </row>
    <row r="1160" spans="1:13" s="477" customFormat="1" x14ac:dyDescent="0.25">
      <c r="A1160" s="478"/>
      <c r="B1160" s="494"/>
      <c r="C1160" s="487"/>
      <c r="G1160" s="476"/>
      <c r="H1160" s="479"/>
      <c r="M1160" s="544"/>
    </row>
    <row r="1161" spans="1:13" s="477" customFormat="1" x14ac:dyDescent="0.25">
      <c r="A1161" s="478"/>
      <c r="B1161" s="494"/>
      <c r="C1161" s="487"/>
      <c r="G1161" s="476"/>
      <c r="H1161" s="479"/>
      <c r="M1161" s="544"/>
    </row>
    <row r="1162" spans="1:13" s="477" customFormat="1" x14ac:dyDescent="0.25">
      <c r="A1162" s="478"/>
      <c r="B1162" s="494"/>
      <c r="C1162" s="487"/>
      <c r="G1162" s="476"/>
      <c r="H1162" s="479"/>
      <c r="M1162" s="544"/>
    </row>
    <row r="1163" spans="1:13" s="477" customFormat="1" x14ac:dyDescent="0.25">
      <c r="A1163" s="478"/>
      <c r="B1163" s="494"/>
      <c r="C1163" s="487"/>
      <c r="G1163" s="476"/>
      <c r="H1163" s="479"/>
      <c r="M1163" s="544"/>
    </row>
    <row r="1164" spans="1:13" s="477" customFormat="1" x14ac:dyDescent="0.25">
      <c r="A1164" s="478"/>
      <c r="B1164" s="494"/>
      <c r="C1164" s="487"/>
      <c r="G1164" s="476"/>
      <c r="H1164" s="479"/>
      <c r="M1164" s="544"/>
    </row>
    <row r="1165" spans="1:13" s="477" customFormat="1" x14ac:dyDescent="0.25">
      <c r="A1165" s="478"/>
      <c r="B1165" s="494"/>
      <c r="C1165" s="487"/>
      <c r="G1165" s="476"/>
      <c r="H1165" s="479"/>
      <c r="M1165" s="544"/>
    </row>
    <row r="1166" spans="1:13" s="477" customFormat="1" x14ac:dyDescent="0.25">
      <c r="A1166" s="478"/>
      <c r="B1166" s="494"/>
      <c r="C1166" s="487"/>
      <c r="G1166" s="476"/>
      <c r="H1166" s="479"/>
      <c r="M1166" s="544"/>
    </row>
    <row r="1167" spans="1:13" s="477" customFormat="1" x14ac:dyDescent="0.25">
      <c r="A1167" s="478"/>
      <c r="B1167" s="494"/>
      <c r="C1167" s="487"/>
      <c r="G1167" s="476"/>
      <c r="H1167" s="479"/>
      <c r="M1167" s="544"/>
    </row>
    <row r="1168" spans="1:13" s="477" customFormat="1" x14ac:dyDescent="0.25">
      <c r="A1168" s="478"/>
      <c r="B1168" s="494"/>
      <c r="C1168" s="487"/>
      <c r="G1168" s="476"/>
      <c r="H1168" s="479"/>
      <c r="M1168" s="544"/>
    </row>
    <row r="1169" spans="1:13" s="477" customFormat="1" x14ac:dyDescent="0.25">
      <c r="A1169" s="478"/>
      <c r="B1169" s="494"/>
      <c r="C1169" s="487"/>
      <c r="G1169" s="476"/>
      <c r="H1169" s="479"/>
      <c r="M1169" s="544"/>
    </row>
    <row r="1170" spans="1:13" s="477" customFormat="1" x14ac:dyDescent="0.25">
      <c r="A1170" s="478"/>
      <c r="B1170" s="494"/>
      <c r="C1170" s="487"/>
      <c r="G1170" s="476"/>
      <c r="H1170" s="479"/>
      <c r="M1170" s="544"/>
    </row>
    <row r="1171" spans="1:13" s="477" customFormat="1" x14ac:dyDescent="0.25">
      <c r="A1171" s="478"/>
      <c r="B1171" s="494"/>
      <c r="C1171" s="487"/>
      <c r="G1171" s="476"/>
      <c r="H1171" s="479"/>
      <c r="M1171" s="544"/>
    </row>
    <row r="1172" spans="1:13" s="477" customFormat="1" x14ac:dyDescent="0.25">
      <c r="A1172" s="478"/>
      <c r="B1172" s="494"/>
      <c r="C1172" s="487"/>
      <c r="G1172" s="476"/>
      <c r="H1172" s="479"/>
      <c r="M1172" s="544"/>
    </row>
    <row r="1173" spans="1:13" s="477" customFormat="1" x14ac:dyDescent="0.25">
      <c r="A1173" s="478"/>
      <c r="B1173" s="494"/>
      <c r="C1173" s="487"/>
      <c r="G1173" s="476"/>
      <c r="H1173" s="479"/>
      <c r="M1173" s="544"/>
    </row>
    <row r="1174" spans="1:13" s="477" customFormat="1" x14ac:dyDescent="0.25">
      <c r="A1174" s="478"/>
      <c r="B1174" s="494"/>
      <c r="C1174" s="487"/>
      <c r="G1174" s="476"/>
      <c r="H1174" s="479"/>
      <c r="M1174" s="544"/>
    </row>
    <row r="1175" spans="1:13" s="477" customFormat="1" x14ac:dyDescent="0.25">
      <c r="A1175" s="478"/>
      <c r="B1175" s="494"/>
      <c r="C1175" s="487"/>
      <c r="G1175" s="476"/>
      <c r="H1175" s="479"/>
      <c r="M1175" s="544"/>
    </row>
    <row r="1176" spans="1:13" s="477" customFormat="1" x14ac:dyDescent="0.25">
      <c r="A1176" s="478"/>
      <c r="B1176" s="494"/>
      <c r="C1176" s="487"/>
      <c r="G1176" s="476"/>
      <c r="H1176" s="479"/>
      <c r="M1176" s="544"/>
    </row>
    <row r="1177" spans="1:13" s="477" customFormat="1" x14ac:dyDescent="0.25">
      <c r="A1177" s="478"/>
      <c r="B1177" s="494"/>
      <c r="C1177" s="487"/>
      <c r="G1177" s="476"/>
      <c r="H1177" s="479"/>
      <c r="M1177" s="544"/>
    </row>
    <row r="1178" spans="1:13" s="477" customFormat="1" x14ac:dyDescent="0.25">
      <c r="A1178" s="478"/>
      <c r="B1178" s="494"/>
      <c r="C1178" s="487"/>
      <c r="G1178" s="476"/>
      <c r="H1178" s="479"/>
      <c r="M1178" s="544"/>
    </row>
    <row r="1179" spans="1:13" s="477" customFormat="1" x14ac:dyDescent="0.25">
      <c r="A1179" s="478"/>
      <c r="B1179" s="494"/>
      <c r="C1179" s="487"/>
      <c r="G1179" s="476"/>
      <c r="H1179" s="479"/>
      <c r="M1179" s="544"/>
    </row>
    <row r="1180" spans="1:13" s="477" customFormat="1" x14ac:dyDescent="0.25">
      <c r="A1180" s="478"/>
      <c r="B1180" s="494"/>
      <c r="C1180" s="487"/>
      <c r="G1180" s="476"/>
      <c r="H1180" s="479"/>
      <c r="M1180" s="544"/>
    </row>
    <row r="1181" spans="1:13" s="477" customFormat="1" x14ac:dyDescent="0.25">
      <c r="A1181" s="478"/>
      <c r="B1181" s="494"/>
      <c r="C1181" s="487"/>
      <c r="G1181" s="476"/>
      <c r="H1181" s="479"/>
      <c r="M1181" s="544"/>
    </row>
    <row r="1182" spans="1:13" s="477" customFormat="1" x14ac:dyDescent="0.25">
      <c r="A1182" s="478"/>
      <c r="B1182" s="494"/>
      <c r="C1182" s="487"/>
      <c r="G1182" s="476"/>
      <c r="H1182" s="479"/>
      <c r="M1182" s="544"/>
    </row>
    <row r="1183" spans="1:13" s="477" customFormat="1" x14ac:dyDescent="0.25">
      <c r="A1183" s="478"/>
      <c r="B1183" s="494"/>
      <c r="C1183" s="487"/>
      <c r="G1183" s="476"/>
      <c r="H1183" s="479"/>
      <c r="M1183" s="544"/>
    </row>
    <row r="1184" spans="1:13" s="477" customFormat="1" x14ac:dyDescent="0.25">
      <c r="A1184" s="478"/>
      <c r="B1184" s="494"/>
      <c r="C1184" s="487"/>
      <c r="G1184" s="476"/>
      <c r="H1184" s="479"/>
      <c r="M1184" s="544"/>
    </row>
    <row r="1185" spans="1:13" s="477" customFormat="1" x14ac:dyDescent="0.25">
      <c r="A1185" s="478"/>
      <c r="B1185" s="494"/>
      <c r="C1185" s="487"/>
      <c r="G1185" s="476"/>
      <c r="H1185" s="479"/>
      <c r="M1185" s="544"/>
    </row>
    <row r="1186" spans="1:13" s="477" customFormat="1" x14ac:dyDescent="0.25">
      <c r="A1186" s="478"/>
      <c r="B1186" s="494"/>
      <c r="C1186" s="487"/>
      <c r="G1186" s="476"/>
      <c r="H1186" s="479"/>
      <c r="M1186" s="544"/>
    </row>
    <row r="1187" spans="1:13" s="477" customFormat="1" x14ac:dyDescent="0.25">
      <c r="A1187" s="478"/>
      <c r="B1187" s="494"/>
      <c r="C1187" s="487"/>
      <c r="G1187" s="476"/>
      <c r="H1187" s="479"/>
      <c r="M1187" s="544"/>
    </row>
    <row r="1188" spans="1:13" s="477" customFormat="1" x14ac:dyDescent="0.25">
      <c r="A1188" s="478"/>
      <c r="B1188" s="494"/>
      <c r="C1188" s="487"/>
      <c r="G1188" s="476"/>
      <c r="H1188" s="479"/>
      <c r="M1188" s="544"/>
    </row>
    <row r="1189" spans="1:13" s="477" customFormat="1" x14ac:dyDescent="0.25">
      <c r="A1189" s="478"/>
      <c r="B1189" s="494"/>
      <c r="C1189" s="487"/>
      <c r="G1189" s="476"/>
      <c r="H1189" s="479"/>
      <c r="M1189" s="544"/>
    </row>
    <row r="1190" spans="1:13" s="477" customFormat="1" x14ac:dyDescent="0.25">
      <c r="A1190" s="478"/>
      <c r="B1190" s="494"/>
      <c r="C1190" s="487"/>
      <c r="G1190" s="476"/>
      <c r="H1190" s="479"/>
      <c r="M1190" s="544"/>
    </row>
    <row r="1191" spans="1:13" s="477" customFormat="1" x14ac:dyDescent="0.25">
      <c r="A1191" s="478"/>
      <c r="B1191" s="494"/>
      <c r="C1191" s="487"/>
      <c r="G1191" s="476"/>
      <c r="H1191" s="479"/>
      <c r="M1191" s="544"/>
    </row>
    <row r="1192" spans="1:13" s="477" customFormat="1" x14ac:dyDescent="0.25">
      <c r="A1192" s="478"/>
      <c r="B1192" s="494"/>
      <c r="C1192" s="487"/>
      <c r="G1192" s="476"/>
      <c r="H1192" s="479"/>
      <c r="M1192" s="544"/>
    </row>
    <row r="1193" spans="1:13" s="477" customFormat="1" x14ac:dyDescent="0.25">
      <c r="A1193" s="478"/>
      <c r="B1193" s="494"/>
      <c r="C1193" s="487"/>
      <c r="G1193" s="476"/>
      <c r="H1193" s="479"/>
      <c r="M1193" s="544"/>
    </row>
    <row r="1194" spans="1:13" s="477" customFormat="1" x14ac:dyDescent="0.25">
      <c r="A1194" s="478"/>
      <c r="B1194" s="494"/>
      <c r="C1194" s="487"/>
      <c r="G1194" s="476"/>
      <c r="H1194" s="479"/>
      <c r="M1194" s="544"/>
    </row>
    <row r="1195" spans="1:13" s="477" customFormat="1" x14ac:dyDescent="0.25">
      <c r="A1195" s="478"/>
      <c r="B1195" s="494"/>
      <c r="C1195" s="487"/>
      <c r="G1195" s="476"/>
      <c r="H1195" s="479"/>
      <c r="M1195" s="544"/>
    </row>
    <row r="1196" spans="1:13" s="477" customFormat="1" x14ac:dyDescent="0.25">
      <c r="A1196" s="478"/>
      <c r="B1196" s="494"/>
      <c r="C1196" s="487"/>
      <c r="G1196" s="476"/>
      <c r="H1196" s="479"/>
      <c r="M1196" s="544"/>
    </row>
    <row r="1197" spans="1:13" s="477" customFormat="1" x14ac:dyDescent="0.25">
      <c r="A1197" s="478"/>
      <c r="B1197" s="494"/>
      <c r="C1197" s="487"/>
      <c r="G1197" s="476"/>
      <c r="H1197" s="479"/>
      <c r="M1197" s="544"/>
    </row>
    <row r="1198" spans="1:13" s="477" customFormat="1" x14ac:dyDescent="0.25">
      <c r="A1198" s="478"/>
      <c r="B1198" s="494"/>
      <c r="C1198" s="487"/>
      <c r="G1198" s="476"/>
      <c r="H1198" s="479"/>
      <c r="M1198" s="544"/>
    </row>
    <row r="1199" spans="1:13" s="477" customFormat="1" x14ac:dyDescent="0.25">
      <c r="A1199" s="478"/>
      <c r="B1199" s="494"/>
      <c r="C1199" s="487"/>
      <c r="G1199" s="476"/>
      <c r="H1199" s="479"/>
      <c r="M1199" s="544"/>
    </row>
    <row r="1200" spans="1:13" s="477" customFormat="1" x14ac:dyDescent="0.25">
      <c r="A1200" s="478"/>
      <c r="B1200" s="494"/>
      <c r="C1200" s="487"/>
      <c r="G1200" s="476"/>
      <c r="H1200" s="479"/>
      <c r="M1200" s="544"/>
    </row>
    <row r="1201" spans="1:13" s="477" customFormat="1" x14ac:dyDescent="0.25">
      <c r="A1201" s="478"/>
      <c r="B1201" s="494"/>
      <c r="C1201" s="487"/>
      <c r="G1201" s="476"/>
      <c r="H1201" s="479"/>
      <c r="M1201" s="544"/>
    </row>
    <row r="1202" spans="1:13" s="477" customFormat="1" x14ac:dyDescent="0.25">
      <c r="A1202" s="478"/>
      <c r="B1202" s="494"/>
      <c r="C1202" s="487"/>
      <c r="G1202" s="476"/>
      <c r="H1202" s="479"/>
      <c r="M1202" s="544"/>
    </row>
    <row r="1203" spans="1:13" s="477" customFormat="1" x14ac:dyDescent="0.25">
      <c r="A1203" s="478"/>
      <c r="B1203" s="494"/>
      <c r="C1203" s="487"/>
      <c r="G1203" s="476"/>
      <c r="H1203" s="479"/>
      <c r="M1203" s="544"/>
    </row>
    <row r="1204" spans="1:13" s="477" customFormat="1" x14ac:dyDescent="0.25">
      <c r="A1204" s="478"/>
      <c r="B1204" s="494"/>
      <c r="C1204" s="487"/>
      <c r="G1204" s="476"/>
      <c r="H1204" s="479"/>
      <c r="M1204" s="544"/>
    </row>
    <row r="1205" spans="1:13" s="477" customFormat="1" x14ac:dyDescent="0.25">
      <c r="A1205" s="478"/>
      <c r="B1205" s="494"/>
      <c r="C1205" s="487"/>
      <c r="G1205" s="476"/>
      <c r="H1205" s="479"/>
      <c r="M1205" s="544"/>
    </row>
    <row r="1206" spans="1:13" s="477" customFormat="1" x14ac:dyDescent="0.25">
      <c r="A1206" s="478"/>
      <c r="B1206" s="494"/>
      <c r="C1206" s="487"/>
      <c r="G1206" s="476"/>
      <c r="H1206" s="479"/>
      <c r="M1206" s="544"/>
    </row>
    <row r="1207" spans="1:13" s="477" customFormat="1" x14ac:dyDescent="0.25">
      <c r="A1207" s="478"/>
      <c r="B1207" s="494"/>
      <c r="C1207" s="487"/>
      <c r="G1207" s="476"/>
      <c r="H1207" s="479"/>
      <c r="M1207" s="544"/>
    </row>
    <row r="1208" spans="1:13" s="477" customFormat="1" x14ac:dyDescent="0.25">
      <c r="A1208" s="478"/>
      <c r="B1208" s="494"/>
      <c r="C1208" s="487"/>
      <c r="G1208" s="476"/>
      <c r="H1208" s="479"/>
      <c r="M1208" s="544"/>
    </row>
    <row r="1209" spans="1:13" s="477" customFormat="1" x14ac:dyDescent="0.25">
      <c r="A1209" s="478"/>
      <c r="B1209" s="494"/>
      <c r="C1209" s="487"/>
      <c r="G1209" s="476"/>
      <c r="H1209" s="479"/>
      <c r="M1209" s="544"/>
    </row>
    <row r="1210" spans="1:13" s="477" customFormat="1" x14ac:dyDescent="0.25">
      <c r="A1210" s="478"/>
      <c r="B1210" s="494"/>
      <c r="C1210" s="487"/>
      <c r="G1210" s="476"/>
      <c r="H1210" s="479"/>
      <c r="M1210" s="544"/>
    </row>
    <row r="1211" spans="1:13" s="477" customFormat="1" x14ac:dyDescent="0.25">
      <c r="A1211" s="478"/>
      <c r="B1211" s="494"/>
      <c r="C1211" s="487"/>
      <c r="G1211" s="476"/>
      <c r="H1211" s="479"/>
      <c r="M1211" s="544"/>
    </row>
    <row r="1212" spans="1:13" s="477" customFormat="1" x14ac:dyDescent="0.25">
      <c r="A1212" s="478"/>
      <c r="B1212" s="494"/>
      <c r="C1212" s="487"/>
      <c r="G1212" s="476"/>
      <c r="H1212" s="479"/>
      <c r="M1212" s="544"/>
    </row>
    <row r="1213" spans="1:13" s="477" customFormat="1" x14ac:dyDescent="0.25">
      <c r="A1213" s="478"/>
      <c r="B1213" s="494"/>
      <c r="C1213" s="487"/>
      <c r="G1213" s="476"/>
      <c r="H1213" s="479"/>
      <c r="M1213" s="544"/>
    </row>
    <row r="1214" spans="1:13" s="477" customFormat="1" x14ac:dyDescent="0.25">
      <c r="A1214" s="478"/>
      <c r="B1214" s="494"/>
      <c r="C1214" s="487"/>
      <c r="G1214" s="476"/>
      <c r="H1214" s="479"/>
      <c r="M1214" s="544"/>
    </row>
    <row r="1215" spans="1:13" s="477" customFormat="1" x14ac:dyDescent="0.25">
      <c r="A1215" s="478"/>
      <c r="B1215" s="494"/>
      <c r="C1215" s="487"/>
      <c r="G1215" s="476"/>
      <c r="H1215" s="479"/>
      <c r="M1215" s="544"/>
    </row>
  </sheetData>
  <sheetProtection formatCells="0" formatColumns="0" formatRows="0" insertColumns="0" insertRows="0" insertHyperlinks="0" deleteColumns="0" deleteRows="0" sort="0" autoFilter="0" pivotTables="0"/>
  <autoFilter ref="A3:N1116" xr:uid="{00000000-0009-0000-0000-000008000000}"/>
  <conditionalFormatting sqref="B19:B1079 B1216:B1048576">
    <cfRule type="duplicateValues" dxfId="6" priority="3"/>
  </conditionalFormatting>
  <conditionalFormatting sqref="B19:B1048576">
    <cfRule type="duplicateValues" dxfId="5" priority="1"/>
  </conditionalFormatting>
  <conditionalFormatting sqref="B1080:B1215">
    <cfRule type="duplicateValues" dxfId="4" priority="2"/>
  </conditionalFormatting>
  <pageMargins left="0.7" right="0.7" top="0.75" bottom="0.75" header="0.3" footer="0.3"/>
  <pageSetup paperSize="9" orientation="portrait" horizontalDpi="300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autoPageBreaks="0"/>
  </sheetPr>
  <dimension ref="A1:L1048576"/>
  <sheetViews>
    <sheetView zoomScaleNormal="100" workbookViewId="0">
      <pane xSplit="3" ySplit="2" topLeftCell="D329" activePane="bottomRight" state="frozen"/>
      <selection pane="topRight" activeCell="D1" sqref="D1"/>
      <selection pane="bottomLeft" activeCell="A3" sqref="A3"/>
      <selection pane="bottomRight" activeCell="G353" sqref="G353"/>
    </sheetView>
  </sheetViews>
  <sheetFormatPr defaultColWidth="7" defaultRowHeight="11.25" x14ac:dyDescent="0.2"/>
  <cols>
    <col min="1" max="1" width="8" style="506" customWidth="1"/>
    <col min="2" max="2" width="16.375" style="529" bestFit="1" customWidth="1"/>
    <col min="3" max="3" width="50.125" style="506" bestFit="1" customWidth="1"/>
    <col min="4" max="4" width="18.5" style="528" customWidth="1"/>
    <col min="5" max="5" width="18.25" style="528" customWidth="1"/>
    <col min="6" max="6" width="18.875" style="528" customWidth="1"/>
    <col min="7" max="7" width="17.625" style="528" customWidth="1"/>
    <col min="8" max="8" width="16.375" style="530" customWidth="1"/>
    <col min="9" max="9" width="18.25" style="531" customWidth="1"/>
    <col min="10" max="10" width="18.625" style="506" customWidth="1"/>
    <col min="11" max="12" width="15.375" style="506" customWidth="1"/>
    <col min="13" max="244" width="8" style="506" customWidth="1"/>
    <col min="245" max="16384" width="7" style="506"/>
  </cols>
  <sheetData>
    <row r="1" spans="1:12" ht="16.5" thickBot="1" x14ac:dyDescent="0.3">
      <c r="A1" s="497"/>
      <c r="B1" s="498" t="s">
        <v>3717</v>
      </c>
      <c r="C1" s="499" t="s">
        <v>3718</v>
      </c>
      <c r="D1" s="500">
        <f>SUBTOTAL(9,D3:D354)</f>
        <v>5631500000</v>
      </c>
      <c r="E1" s="500">
        <f>SUBTOTAL(9,E3:E354)</f>
        <v>5133300000</v>
      </c>
      <c r="F1" s="500">
        <v>3753000000</v>
      </c>
      <c r="G1" s="501">
        <f>SUBTOTAL(9,G9:G354)</f>
        <v>14517800000</v>
      </c>
      <c r="H1" s="502">
        <f>SUBTOTAL(9,H3:H354)</f>
        <v>2514556395.1999998</v>
      </c>
      <c r="I1" s="503">
        <v>765133879.20000005</v>
      </c>
      <c r="J1" s="504">
        <f>H1-I1</f>
        <v>1749422515.9999998</v>
      </c>
      <c r="K1" s="500"/>
      <c r="L1" s="505"/>
    </row>
    <row r="2" spans="1:12" s="513" customFormat="1" ht="47.25" x14ac:dyDescent="0.25">
      <c r="A2" s="507"/>
      <c r="B2" s="508"/>
      <c r="C2" s="509" t="s">
        <v>4295</v>
      </c>
      <c r="D2" s="510" t="s">
        <v>4296</v>
      </c>
      <c r="E2" s="510" t="s">
        <v>4297</v>
      </c>
      <c r="F2" s="510" t="s">
        <v>7924</v>
      </c>
      <c r="G2" s="510" t="s">
        <v>4298</v>
      </c>
      <c r="H2" s="511" t="s">
        <v>4991</v>
      </c>
      <c r="I2" s="512" t="s">
        <v>4299</v>
      </c>
      <c r="J2" s="510" t="s">
        <v>4299</v>
      </c>
      <c r="K2" s="510" t="s">
        <v>4299</v>
      </c>
      <c r="L2" s="510"/>
    </row>
    <row r="3" spans="1:12" ht="15.75" x14ac:dyDescent="0.25">
      <c r="A3" s="497"/>
      <c r="B3" s="514">
        <v>41209942630093</v>
      </c>
      <c r="C3" s="515" t="s">
        <v>2002</v>
      </c>
      <c r="D3" s="516"/>
      <c r="E3" s="516"/>
      <c r="F3" s="516"/>
      <c r="G3" s="516"/>
      <c r="H3" s="517">
        <v>-3000000</v>
      </c>
      <c r="I3" s="518">
        <v>0</v>
      </c>
      <c r="J3" s="497"/>
      <c r="K3" s="519">
        <v>44965</v>
      </c>
      <c r="L3" s="497" t="s">
        <v>4300</v>
      </c>
    </row>
    <row r="4" spans="1:12" ht="15.75" x14ac:dyDescent="0.25">
      <c r="A4" s="497"/>
      <c r="B4" s="514">
        <v>40506851140075</v>
      </c>
      <c r="C4" s="515" t="s">
        <v>1754</v>
      </c>
      <c r="D4" s="516"/>
      <c r="E4" s="516"/>
      <c r="F4" s="516"/>
      <c r="G4" s="516"/>
      <c r="H4" s="517">
        <v>-1000000</v>
      </c>
      <c r="I4" s="518">
        <v>0</v>
      </c>
      <c r="J4" s="497"/>
      <c r="K4" s="519">
        <v>44965</v>
      </c>
      <c r="L4" s="497" t="s">
        <v>4301</v>
      </c>
    </row>
    <row r="5" spans="1:12" ht="15.75" x14ac:dyDescent="0.25">
      <c r="A5" s="497"/>
      <c r="B5" s="514">
        <v>62606035260026</v>
      </c>
      <c r="C5" s="515" t="s">
        <v>2055</v>
      </c>
      <c r="D5" s="516"/>
      <c r="E5" s="516"/>
      <c r="F5" s="516"/>
      <c r="G5" s="516"/>
      <c r="H5" s="517">
        <v>-2000000</v>
      </c>
      <c r="I5" s="518">
        <v>0</v>
      </c>
      <c r="J5" s="497"/>
      <c r="K5" s="519">
        <v>44949</v>
      </c>
      <c r="L5" s="497" t="s">
        <v>4302</v>
      </c>
    </row>
    <row r="6" spans="1:12" ht="15.75" x14ac:dyDescent="0.25">
      <c r="A6" s="497"/>
      <c r="B6" s="514">
        <v>60504035260030</v>
      </c>
      <c r="C6" s="515" t="s">
        <v>1848</v>
      </c>
      <c r="D6" s="516"/>
      <c r="E6" s="516"/>
      <c r="F6" s="516"/>
      <c r="G6" s="516"/>
      <c r="H6" s="517">
        <v>-3500000</v>
      </c>
      <c r="I6" s="518">
        <v>0</v>
      </c>
      <c r="J6" s="497"/>
      <c r="K6" s="519">
        <v>44859</v>
      </c>
      <c r="L6" s="497" t="s">
        <v>4303</v>
      </c>
    </row>
    <row r="7" spans="1:12" ht="15.75" x14ac:dyDescent="0.25">
      <c r="A7" s="497"/>
      <c r="B7" s="520">
        <v>50506035310028</v>
      </c>
      <c r="C7" s="521" t="s">
        <v>2180</v>
      </c>
      <c r="D7" s="516"/>
      <c r="E7" s="516"/>
      <c r="F7" s="516"/>
      <c r="G7" s="516"/>
      <c r="H7" s="517">
        <v>-9500000</v>
      </c>
      <c r="I7" s="518"/>
      <c r="J7" s="497"/>
      <c r="K7" s="519">
        <v>45090</v>
      </c>
      <c r="L7" s="497" t="s">
        <v>4304</v>
      </c>
    </row>
    <row r="8" spans="1:12" ht="15.75" x14ac:dyDescent="0.25">
      <c r="A8" s="497"/>
      <c r="B8" s="514">
        <v>62603045300016</v>
      </c>
      <c r="C8" s="515" t="s">
        <v>2292</v>
      </c>
      <c r="D8" s="516"/>
      <c r="E8" s="516"/>
      <c r="F8" s="516"/>
      <c r="G8" s="516">
        <f t="shared" ref="G8" si="0">SUM(D8:F8)</f>
        <v>0</v>
      </c>
      <c r="H8" s="522">
        <v>-7500000</v>
      </c>
      <c r="I8" s="518">
        <v>0</v>
      </c>
      <c r="J8" s="497"/>
      <c r="K8" s="497"/>
      <c r="L8" s="497" t="s">
        <v>5545</v>
      </c>
    </row>
    <row r="9" spans="1:12" ht="15.75" x14ac:dyDescent="0.25">
      <c r="A9" s="497"/>
      <c r="B9" s="523">
        <v>32004965550029</v>
      </c>
      <c r="C9" s="524" t="s">
        <v>1329</v>
      </c>
      <c r="D9" s="525">
        <v>15000000</v>
      </c>
      <c r="E9" s="525">
        <v>15000000</v>
      </c>
      <c r="F9" s="525"/>
      <c r="G9" s="525">
        <f t="shared" ref="G9:G72" si="1">SUM(D9:F9)</f>
        <v>30000000</v>
      </c>
      <c r="H9" s="517">
        <f>SUMIF('Inc base'!C:C,'BR 4'!B9,'Inc base'!G:G)-G9</f>
        <v>11103</v>
      </c>
      <c r="I9" s="518">
        <v>0</v>
      </c>
      <c r="J9" s="497"/>
      <c r="K9" s="497"/>
      <c r="L9" s="497"/>
    </row>
    <row r="10" spans="1:12" ht="15.75" x14ac:dyDescent="0.25">
      <c r="A10" s="497"/>
      <c r="B10" s="526">
        <v>41804921000115</v>
      </c>
      <c r="C10" s="527" t="s">
        <v>1331</v>
      </c>
      <c r="D10" s="525">
        <v>15000000</v>
      </c>
      <c r="E10" s="525">
        <v>0</v>
      </c>
      <c r="F10" s="525"/>
      <c r="G10" s="525">
        <f t="shared" si="1"/>
        <v>15000000</v>
      </c>
      <c r="H10" s="517">
        <f>SUMIF('Inc base'!C:C,'BR 4'!B10,'Inc base'!G:G)-G10</f>
        <v>0</v>
      </c>
      <c r="I10" s="518">
        <v>0</v>
      </c>
      <c r="J10" s="497"/>
      <c r="K10" s="497"/>
      <c r="L10" s="497"/>
    </row>
    <row r="11" spans="1:12" ht="15.75" x14ac:dyDescent="0.25">
      <c r="A11" s="497"/>
      <c r="B11" s="526">
        <v>62609045280040</v>
      </c>
      <c r="C11" s="527" t="s">
        <v>1333</v>
      </c>
      <c r="D11" s="525">
        <v>15000000</v>
      </c>
      <c r="E11" s="525">
        <v>0</v>
      </c>
      <c r="F11" s="525"/>
      <c r="G11" s="525">
        <f t="shared" si="1"/>
        <v>15000000</v>
      </c>
      <c r="H11" s="517">
        <f>SUMIF('Inc base'!C:C,'BR 4'!B11,'Inc base'!G:G)-G11</f>
        <v>26000</v>
      </c>
      <c r="I11" s="518">
        <v>0</v>
      </c>
      <c r="J11" s="497"/>
      <c r="K11" s="497"/>
      <c r="L11" s="497"/>
    </row>
    <row r="12" spans="1:12" ht="15.75" x14ac:dyDescent="0.25">
      <c r="A12" s="497"/>
      <c r="B12" s="526">
        <v>63107016380014</v>
      </c>
      <c r="C12" s="527" t="s">
        <v>1334</v>
      </c>
      <c r="D12" s="525">
        <v>18000000</v>
      </c>
      <c r="E12" s="525">
        <v>18000000</v>
      </c>
      <c r="F12" s="525">
        <v>12000000</v>
      </c>
      <c r="G12" s="525">
        <f t="shared" si="1"/>
        <v>48000000</v>
      </c>
      <c r="H12" s="517">
        <f>SUMIF('Inc base'!C:C,'BR 4'!B12,'Inc base'!G:G)-G12</f>
        <v>3000000</v>
      </c>
      <c r="I12" s="518">
        <v>0</v>
      </c>
      <c r="J12" s="497"/>
      <c r="K12" s="497"/>
      <c r="L12" s="497"/>
    </row>
    <row r="13" spans="1:12" ht="15.75" x14ac:dyDescent="0.25">
      <c r="A13" s="497"/>
      <c r="B13" s="526" t="s">
        <v>4008</v>
      </c>
      <c r="C13" s="527" t="s">
        <v>1335</v>
      </c>
      <c r="D13" s="525">
        <v>36000000</v>
      </c>
      <c r="E13" s="525">
        <v>18000000</v>
      </c>
      <c r="F13" s="525">
        <v>12000000</v>
      </c>
      <c r="G13" s="525">
        <f t="shared" si="1"/>
        <v>66000000</v>
      </c>
      <c r="H13" s="517">
        <f>SUMIF('Inc base'!C:C,'BR 4'!B13,'Inc base'!G:G)-G13</f>
        <v>4700000</v>
      </c>
      <c r="I13" s="518">
        <v>0</v>
      </c>
      <c r="J13" s="497"/>
      <c r="K13" s="497"/>
      <c r="L13" s="497"/>
    </row>
    <row r="14" spans="1:12" ht="15.75" x14ac:dyDescent="0.25">
      <c r="A14" s="497"/>
      <c r="B14" s="526">
        <v>60102025660044</v>
      </c>
      <c r="C14" s="527" t="s">
        <v>1337</v>
      </c>
      <c r="D14" s="525">
        <v>15000000</v>
      </c>
      <c r="E14" s="525">
        <v>15000000</v>
      </c>
      <c r="F14" s="525">
        <v>15000000</v>
      </c>
      <c r="G14" s="525">
        <f t="shared" si="1"/>
        <v>45000000</v>
      </c>
      <c r="H14" s="517">
        <f>SUMIF('Inc base'!C:C,'BR 4'!B14,'Inc base'!G:G)-G14</f>
        <v>7520000</v>
      </c>
      <c r="I14" s="518">
        <v>0</v>
      </c>
      <c r="J14" s="497"/>
      <c r="K14" s="497"/>
      <c r="L14" s="497"/>
    </row>
    <row r="15" spans="1:12" ht="15.75" x14ac:dyDescent="0.25">
      <c r="A15" s="497"/>
      <c r="B15" s="526">
        <v>40305955300015</v>
      </c>
      <c r="C15" s="527" t="s">
        <v>1338</v>
      </c>
      <c r="D15" s="525">
        <v>15000000</v>
      </c>
      <c r="E15" s="525">
        <v>15000000</v>
      </c>
      <c r="F15" s="525">
        <v>15000000</v>
      </c>
      <c r="G15" s="525">
        <f t="shared" si="1"/>
        <v>45000000</v>
      </c>
      <c r="H15" s="517">
        <f>SUMIF('Inc base'!C:C,'BR 4'!B15,'Inc base'!G:G)-G15</f>
        <v>15000000</v>
      </c>
      <c r="I15" s="518">
        <v>0</v>
      </c>
      <c r="J15" s="497"/>
      <c r="K15" s="497"/>
      <c r="L15" s="497"/>
    </row>
    <row r="16" spans="1:12" ht="15.75" x14ac:dyDescent="0.25">
      <c r="A16" s="497"/>
      <c r="B16" s="526">
        <v>51205035380017</v>
      </c>
      <c r="C16" s="527" t="s">
        <v>1341</v>
      </c>
      <c r="D16" s="525">
        <v>18000000</v>
      </c>
      <c r="E16" s="525">
        <v>18000000</v>
      </c>
      <c r="F16" s="525">
        <v>12000000</v>
      </c>
      <c r="G16" s="525">
        <f t="shared" si="1"/>
        <v>48000000</v>
      </c>
      <c r="H16" s="517">
        <f>SUMIF('Inc base'!C:C,'BR 4'!B16,'Inc base'!G:G)-G16</f>
        <v>6040000</v>
      </c>
      <c r="I16" s="518">
        <v>0</v>
      </c>
      <c r="J16" s="497"/>
      <c r="K16" s="497"/>
      <c r="L16" s="497"/>
    </row>
    <row r="17" spans="1:12" ht="15.75" x14ac:dyDescent="0.25">
      <c r="A17" s="497"/>
      <c r="B17" s="526">
        <v>60603015260058</v>
      </c>
      <c r="C17" s="527" t="s">
        <v>1347</v>
      </c>
      <c r="D17" s="525">
        <v>15000000</v>
      </c>
      <c r="E17" s="525">
        <v>15000000</v>
      </c>
      <c r="F17" s="525">
        <v>15000000</v>
      </c>
      <c r="G17" s="525">
        <f t="shared" si="1"/>
        <v>45000000</v>
      </c>
      <c r="H17" s="517">
        <f>SUMIF('Inc base'!C:C,'BR 4'!B17,'Inc base'!G:G)-G17</f>
        <v>15510000</v>
      </c>
      <c r="I17" s="518">
        <v>0</v>
      </c>
      <c r="J17" s="497"/>
      <c r="K17" s="497"/>
      <c r="L17" s="497"/>
    </row>
    <row r="18" spans="1:12" ht="15.75" x14ac:dyDescent="0.25">
      <c r="A18" s="497"/>
      <c r="B18" s="526">
        <v>60901025300044</v>
      </c>
      <c r="C18" s="527" t="s">
        <v>1348</v>
      </c>
      <c r="D18" s="525">
        <v>15000000</v>
      </c>
      <c r="E18" s="525">
        <v>15000000</v>
      </c>
      <c r="F18" s="525"/>
      <c r="G18" s="525">
        <f t="shared" si="1"/>
        <v>30000000</v>
      </c>
      <c r="H18" s="517">
        <f>SUMIF('Inc base'!C:C,'BR 4'!B18,'Inc base'!G:G)-G18</f>
        <v>0</v>
      </c>
      <c r="I18" s="518">
        <v>-7500000</v>
      </c>
      <c r="J18" s="497"/>
      <c r="K18" s="497"/>
      <c r="L18" s="497"/>
    </row>
    <row r="19" spans="1:12" ht="15.75" x14ac:dyDescent="0.25">
      <c r="A19" s="497"/>
      <c r="B19" s="526">
        <v>32712931170017</v>
      </c>
      <c r="C19" s="527" t="s">
        <v>1349</v>
      </c>
      <c r="D19" s="525">
        <v>18000000</v>
      </c>
      <c r="E19" s="525">
        <v>18000000</v>
      </c>
      <c r="F19" s="525">
        <v>12000000</v>
      </c>
      <c r="G19" s="525">
        <f t="shared" si="1"/>
        <v>48000000</v>
      </c>
      <c r="H19" s="517">
        <f>SUMIF('Inc base'!C:C,'BR 4'!B19,'Inc base'!G:G)-G19</f>
        <v>15000000</v>
      </c>
      <c r="I19" s="518">
        <v>0</v>
      </c>
      <c r="J19" s="497"/>
      <c r="K19" s="497"/>
      <c r="L19" s="497"/>
    </row>
    <row r="20" spans="1:12" ht="15.75" x14ac:dyDescent="0.25">
      <c r="A20" s="497"/>
      <c r="B20" s="526">
        <v>61205025380024</v>
      </c>
      <c r="C20" s="527" t="s">
        <v>1350</v>
      </c>
      <c r="D20" s="525">
        <v>30000000</v>
      </c>
      <c r="E20" s="525">
        <v>15000000</v>
      </c>
      <c r="F20" s="525">
        <v>15000000</v>
      </c>
      <c r="G20" s="525">
        <f t="shared" si="1"/>
        <v>60000000</v>
      </c>
      <c r="H20" s="517">
        <f>SUMIF('Inc base'!C:C,'BR 4'!B20,'Inc base'!G:G)-G20</f>
        <v>15000000</v>
      </c>
      <c r="I20" s="518">
        <v>0</v>
      </c>
      <c r="J20" s="497"/>
      <c r="K20" s="497"/>
      <c r="L20" s="497"/>
    </row>
    <row r="21" spans="1:12" ht="15.75" x14ac:dyDescent="0.25">
      <c r="A21" s="497"/>
      <c r="B21" s="526">
        <v>51008045260047</v>
      </c>
      <c r="C21" s="527" t="s">
        <v>1351</v>
      </c>
      <c r="D21" s="525">
        <v>15000000</v>
      </c>
      <c r="E21" s="525">
        <v>15000000</v>
      </c>
      <c r="F21" s="525">
        <v>15000000</v>
      </c>
      <c r="G21" s="525">
        <f t="shared" si="1"/>
        <v>45000000</v>
      </c>
      <c r="H21" s="517">
        <f>SUMIF('Inc base'!C:C,'BR 4'!B21,'Inc base'!G:G)-G21</f>
        <v>11949288</v>
      </c>
      <c r="I21" s="518">
        <v>0</v>
      </c>
      <c r="J21" s="497"/>
      <c r="K21" s="497"/>
      <c r="L21" s="497"/>
    </row>
    <row r="22" spans="1:12" ht="15.75" x14ac:dyDescent="0.25">
      <c r="A22" s="497"/>
      <c r="B22" s="526">
        <v>60910015310093</v>
      </c>
      <c r="C22" s="527" t="s">
        <v>1354</v>
      </c>
      <c r="D22" s="525">
        <v>18000000</v>
      </c>
      <c r="E22" s="525">
        <v>18000000</v>
      </c>
      <c r="F22" s="525">
        <v>12000000</v>
      </c>
      <c r="G22" s="525">
        <f t="shared" si="1"/>
        <v>48000000</v>
      </c>
      <c r="H22" s="517">
        <f>SUMIF('Inc base'!C:C,'BR 4'!B22,'Inc base'!G:G)-G22</f>
        <v>9000000</v>
      </c>
      <c r="I22" s="518">
        <v>0</v>
      </c>
      <c r="J22" s="497"/>
      <c r="K22" s="497"/>
      <c r="L22" s="497"/>
    </row>
    <row r="23" spans="1:12" ht="15.75" x14ac:dyDescent="0.25">
      <c r="A23" s="497"/>
      <c r="B23" s="526">
        <v>41903951000107</v>
      </c>
      <c r="C23" s="527" t="s">
        <v>1355</v>
      </c>
      <c r="D23" s="525">
        <v>15000000</v>
      </c>
      <c r="E23" s="525">
        <v>0</v>
      </c>
      <c r="F23" s="525"/>
      <c r="G23" s="525">
        <f t="shared" si="1"/>
        <v>15000000</v>
      </c>
      <c r="H23" s="517">
        <f>SUMIF('Inc base'!C:C,'BR 4'!B23,'Inc base'!G:G)-G23</f>
        <v>0</v>
      </c>
      <c r="I23" s="518">
        <v>0</v>
      </c>
      <c r="J23" s="497"/>
      <c r="K23" s="497"/>
      <c r="L23" s="497"/>
    </row>
    <row r="24" spans="1:12" ht="15.75" x14ac:dyDescent="0.25">
      <c r="A24" s="497"/>
      <c r="B24" s="526">
        <v>60905036060014</v>
      </c>
      <c r="C24" s="527" t="s">
        <v>1356</v>
      </c>
      <c r="D24" s="525">
        <v>15000000</v>
      </c>
      <c r="E24" s="525">
        <v>15000000</v>
      </c>
      <c r="F24" s="525">
        <v>15000000</v>
      </c>
      <c r="G24" s="525">
        <f t="shared" si="1"/>
        <v>45000000</v>
      </c>
      <c r="H24" s="517">
        <f>SUMIF('Inc base'!C:C,'BR 4'!B24,'Inc base'!G:G)-G24</f>
        <v>10000000</v>
      </c>
      <c r="I24" s="518">
        <v>0</v>
      </c>
      <c r="J24" s="497"/>
      <c r="K24" s="497"/>
      <c r="L24" s="497"/>
    </row>
    <row r="25" spans="1:12" ht="15.75" x14ac:dyDescent="0.25">
      <c r="A25" s="497"/>
      <c r="B25" s="526">
        <v>42901836030011</v>
      </c>
      <c r="C25" s="527" t="s">
        <v>1357</v>
      </c>
      <c r="D25" s="525">
        <v>15000000</v>
      </c>
      <c r="E25" s="525">
        <v>15000000</v>
      </c>
      <c r="F25" s="525"/>
      <c r="G25" s="525">
        <f t="shared" si="1"/>
        <v>30000000</v>
      </c>
      <c r="H25" s="517">
        <f>SUMIF('Inc base'!C:C,'BR 4'!B25,'Inc base'!G:G)-G25</f>
        <v>0</v>
      </c>
      <c r="I25" s="518">
        <v>0</v>
      </c>
      <c r="J25" s="497"/>
      <c r="K25" s="497"/>
      <c r="L25" s="497"/>
    </row>
    <row r="26" spans="1:12" ht="15.75" x14ac:dyDescent="0.25">
      <c r="A26" s="497"/>
      <c r="B26" s="526">
        <v>50509025260031</v>
      </c>
      <c r="C26" s="527" t="s">
        <v>1360</v>
      </c>
      <c r="D26" s="525">
        <v>18000000</v>
      </c>
      <c r="E26" s="525">
        <v>18000000</v>
      </c>
      <c r="F26" s="525">
        <v>12000000</v>
      </c>
      <c r="G26" s="525">
        <f t="shared" si="1"/>
        <v>48000000</v>
      </c>
      <c r="H26" s="517">
        <f>SUMIF('Inc base'!C:C,'BR 4'!B26,'Inc base'!G:G)-G26</f>
        <v>9000000</v>
      </c>
      <c r="I26" s="518">
        <v>-900000</v>
      </c>
      <c r="J26" s="497"/>
      <c r="K26" s="497"/>
      <c r="L26" s="497"/>
    </row>
    <row r="27" spans="1:12" ht="15.75" x14ac:dyDescent="0.25">
      <c r="A27" s="497"/>
      <c r="B27" s="526">
        <v>63001045300017</v>
      </c>
      <c r="C27" s="527" t="s">
        <v>1371</v>
      </c>
      <c r="D27" s="525">
        <v>15000000</v>
      </c>
      <c r="E27" s="525">
        <v>15000000</v>
      </c>
      <c r="F27" s="525">
        <v>15000000</v>
      </c>
      <c r="G27" s="525">
        <f t="shared" si="1"/>
        <v>45000000</v>
      </c>
      <c r="H27" s="517">
        <f>SUMIF('Inc base'!C:C,'BR 4'!B27,'Inc base'!G:G)-G27</f>
        <v>12500000</v>
      </c>
      <c r="I27" s="518">
        <v>0</v>
      </c>
      <c r="J27" s="497"/>
      <c r="K27" s="497"/>
      <c r="L27" s="497"/>
    </row>
    <row r="28" spans="1:12" ht="15.75" x14ac:dyDescent="0.25">
      <c r="A28" s="497"/>
      <c r="B28" s="526">
        <v>60308025280013</v>
      </c>
      <c r="C28" s="527" t="s">
        <v>1372</v>
      </c>
      <c r="D28" s="525">
        <v>15000000</v>
      </c>
      <c r="E28" s="525">
        <v>15000000</v>
      </c>
      <c r="F28" s="525">
        <v>15000000</v>
      </c>
      <c r="G28" s="525">
        <f t="shared" si="1"/>
        <v>45000000</v>
      </c>
      <c r="H28" s="517">
        <f>SUMIF('Inc base'!C:C,'BR 4'!B28,'Inc base'!G:G)-G28</f>
        <v>9000000</v>
      </c>
      <c r="I28" s="518">
        <v>0</v>
      </c>
      <c r="J28" s="497"/>
      <c r="K28" s="497"/>
      <c r="L28" s="497"/>
    </row>
    <row r="29" spans="1:12" ht="15.75" x14ac:dyDescent="0.25">
      <c r="A29" s="497"/>
      <c r="B29" s="526">
        <v>51904035340020</v>
      </c>
      <c r="C29" s="527" t="s">
        <v>1375</v>
      </c>
      <c r="D29" s="525">
        <v>18000000</v>
      </c>
      <c r="E29" s="525">
        <v>18000000</v>
      </c>
      <c r="F29" s="525">
        <v>12000000</v>
      </c>
      <c r="G29" s="525">
        <f t="shared" si="1"/>
        <v>48000000</v>
      </c>
      <c r="H29" s="517">
        <f>SUMIF('Inc base'!C:C,'BR 4'!B29,'Inc base'!G:G)-G29</f>
        <v>10702000</v>
      </c>
      <c r="I29" s="518">
        <v>0</v>
      </c>
      <c r="J29" s="497"/>
      <c r="K29" s="497"/>
      <c r="L29" s="497"/>
    </row>
    <row r="30" spans="1:12" ht="15.75" x14ac:dyDescent="0.25">
      <c r="A30" s="497"/>
      <c r="B30" s="526">
        <v>62007035300015</v>
      </c>
      <c r="C30" s="527" t="s">
        <v>1379</v>
      </c>
      <c r="D30" s="525">
        <v>15000000</v>
      </c>
      <c r="E30" s="525">
        <v>15000000</v>
      </c>
      <c r="F30" s="525">
        <v>15000000</v>
      </c>
      <c r="G30" s="525">
        <f t="shared" si="1"/>
        <v>45000000</v>
      </c>
      <c r="H30" s="517">
        <f>SUMIF('Inc base'!C:C,'BR 4'!B30,'Inc base'!G:G)-G30</f>
        <v>7500000</v>
      </c>
      <c r="I30" s="518">
        <v>0</v>
      </c>
      <c r="J30" s="497"/>
      <c r="K30" s="497"/>
      <c r="L30" s="497"/>
    </row>
    <row r="31" spans="1:12" ht="15.75" x14ac:dyDescent="0.25">
      <c r="A31" s="497"/>
      <c r="B31" s="526">
        <v>30304975300019</v>
      </c>
      <c r="C31" s="527" t="s">
        <v>1381</v>
      </c>
      <c r="D31" s="525">
        <v>18000000</v>
      </c>
      <c r="E31" s="525">
        <v>18000000</v>
      </c>
      <c r="F31" s="525">
        <v>12000000</v>
      </c>
      <c r="G31" s="525">
        <f t="shared" si="1"/>
        <v>48000000</v>
      </c>
      <c r="H31" s="517">
        <f>SUMIF('Inc base'!C:C,'BR 4'!B31,'Inc base'!G:G)-G31</f>
        <v>7000000</v>
      </c>
      <c r="I31" s="518">
        <v>0</v>
      </c>
      <c r="J31" s="497"/>
      <c r="K31" s="497"/>
      <c r="L31" s="497"/>
    </row>
    <row r="32" spans="1:12" ht="15.75" x14ac:dyDescent="0.25">
      <c r="A32" s="497"/>
      <c r="B32" s="526">
        <v>62511045260031</v>
      </c>
      <c r="C32" s="527" t="s">
        <v>1388</v>
      </c>
      <c r="D32" s="525">
        <v>15000000</v>
      </c>
      <c r="E32" s="525">
        <v>15000000</v>
      </c>
      <c r="F32" s="525">
        <v>15000000</v>
      </c>
      <c r="G32" s="525">
        <f t="shared" si="1"/>
        <v>45000000</v>
      </c>
      <c r="H32" s="517">
        <f>SUMIF('Inc base'!C:C,'BR 4'!B32,'Inc base'!G:G)-G32</f>
        <v>-1400000</v>
      </c>
      <c r="I32" s="518">
        <v>0</v>
      </c>
      <c r="J32" s="497"/>
      <c r="K32" s="497"/>
      <c r="L32" s="497"/>
    </row>
    <row r="33" spans="1:12" ht="15.75" x14ac:dyDescent="0.25">
      <c r="A33" s="497"/>
      <c r="B33" s="526">
        <v>60509035350060</v>
      </c>
      <c r="C33" s="527" t="s">
        <v>1389</v>
      </c>
      <c r="D33" s="525">
        <v>18000000</v>
      </c>
      <c r="E33" s="525">
        <v>18000000</v>
      </c>
      <c r="F33" s="525">
        <v>12000000</v>
      </c>
      <c r="G33" s="525">
        <f t="shared" si="1"/>
        <v>48000000</v>
      </c>
      <c r="H33" s="517">
        <f>SUMIF('Inc base'!C:C,'BR 4'!B33,'Inc base'!G:G)-G33</f>
        <v>12050000</v>
      </c>
      <c r="I33" s="518">
        <v>0</v>
      </c>
      <c r="J33" s="497"/>
      <c r="K33" s="497"/>
      <c r="L33" s="497"/>
    </row>
    <row r="34" spans="1:12" ht="15.75" x14ac:dyDescent="0.25">
      <c r="A34" s="497"/>
      <c r="B34" s="526">
        <v>51812005320018</v>
      </c>
      <c r="C34" s="527" t="s">
        <v>1391</v>
      </c>
      <c r="D34" s="525">
        <v>18000000</v>
      </c>
      <c r="E34" s="525">
        <v>18000000</v>
      </c>
      <c r="F34" s="525">
        <v>12000000</v>
      </c>
      <c r="G34" s="525">
        <f t="shared" si="1"/>
        <v>48000000</v>
      </c>
      <c r="H34" s="517">
        <f>SUMIF('Inc base'!C:C,'BR 4'!B34,'Inc base'!G:G)-G34</f>
        <v>9000690</v>
      </c>
      <c r="I34" s="518">
        <v>0</v>
      </c>
      <c r="J34" s="497"/>
      <c r="K34" s="497"/>
      <c r="L34" s="497"/>
    </row>
    <row r="35" spans="1:12" ht="15.75" x14ac:dyDescent="0.25">
      <c r="A35" s="497"/>
      <c r="B35" s="526">
        <v>40512921050014</v>
      </c>
      <c r="C35" s="527" t="s">
        <v>1398</v>
      </c>
      <c r="D35" s="525">
        <v>18000000</v>
      </c>
      <c r="E35" s="525">
        <v>18000000</v>
      </c>
      <c r="F35" s="525">
        <v>12000000</v>
      </c>
      <c r="G35" s="525">
        <f t="shared" si="1"/>
        <v>48000000</v>
      </c>
      <c r="H35" s="517">
        <f>SUMIF('Inc base'!C:C,'BR 4'!B35,'Inc base'!G:G)-G35</f>
        <v>9004000</v>
      </c>
      <c r="I35" s="518">
        <v>0</v>
      </c>
      <c r="J35" s="497"/>
      <c r="K35" s="497"/>
      <c r="L35" s="497"/>
    </row>
    <row r="36" spans="1:12" ht="15.75" x14ac:dyDescent="0.25">
      <c r="A36" s="497"/>
      <c r="B36" s="526">
        <v>52112016830047</v>
      </c>
      <c r="C36" s="527" t="s">
        <v>1399</v>
      </c>
      <c r="D36" s="525">
        <v>15000000</v>
      </c>
      <c r="E36" s="525">
        <v>15000000</v>
      </c>
      <c r="F36" s="525">
        <v>15000000</v>
      </c>
      <c r="G36" s="525">
        <f t="shared" si="1"/>
        <v>45000000</v>
      </c>
      <c r="H36" s="517">
        <f>SUMIF('Inc base'!C:C,'BR 4'!B36,'Inc base'!G:G)-G36</f>
        <v>5000000</v>
      </c>
      <c r="I36" s="518">
        <v>0</v>
      </c>
      <c r="J36" s="497"/>
      <c r="K36" s="497"/>
      <c r="L36" s="497"/>
    </row>
    <row r="37" spans="1:12" ht="15.75" x14ac:dyDescent="0.25">
      <c r="A37" s="497"/>
      <c r="B37" s="526">
        <v>31511995260048</v>
      </c>
      <c r="C37" s="527" t="s">
        <v>1400</v>
      </c>
      <c r="D37" s="525">
        <v>18000000</v>
      </c>
      <c r="E37" s="525">
        <v>18000000</v>
      </c>
      <c r="F37" s="525">
        <v>12000000</v>
      </c>
      <c r="G37" s="525">
        <f t="shared" si="1"/>
        <v>48000000</v>
      </c>
      <c r="H37" s="517">
        <f>SUMIF('Inc base'!C:C,'BR 4'!B37,'Inc base'!G:G)-G37</f>
        <v>9000000</v>
      </c>
      <c r="I37" s="518">
        <v>0</v>
      </c>
      <c r="J37" s="497"/>
      <c r="K37" s="497"/>
      <c r="L37" s="497"/>
    </row>
    <row r="38" spans="1:12" ht="15.75" x14ac:dyDescent="0.25">
      <c r="A38" s="497"/>
      <c r="B38" s="526">
        <v>60901025280049</v>
      </c>
      <c r="C38" s="527" t="s">
        <v>1402</v>
      </c>
      <c r="D38" s="525">
        <v>18000000</v>
      </c>
      <c r="E38" s="525">
        <v>18000000</v>
      </c>
      <c r="F38" s="525">
        <v>12000000</v>
      </c>
      <c r="G38" s="525">
        <f t="shared" si="1"/>
        <v>48000000</v>
      </c>
      <c r="H38" s="517">
        <f>SUMIF('Inc base'!C:C,'BR 4'!B38,'Inc base'!G:G)-G38</f>
        <v>12002000</v>
      </c>
      <c r="I38" s="518">
        <v>0</v>
      </c>
      <c r="J38" s="497"/>
      <c r="K38" s="497"/>
      <c r="L38" s="497"/>
    </row>
    <row r="39" spans="1:12" ht="15.75" x14ac:dyDescent="0.25">
      <c r="A39" s="497"/>
      <c r="B39" s="526">
        <v>30711911060016</v>
      </c>
      <c r="C39" s="527" t="s">
        <v>1404</v>
      </c>
      <c r="D39" s="525">
        <v>15000000</v>
      </c>
      <c r="E39" s="525">
        <v>15000000</v>
      </c>
      <c r="F39" s="525"/>
      <c r="G39" s="525">
        <f t="shared" si="1"/>
        <v>30000000</v>
      </c>
      <c r="H39" s="517">
        <f>SUMIF('Inc base'!C:C,'BR 4'!B39,'Inc base'!G:G)-G39</f>
        <v>-15000000</v>
      </c>
      <c r="I39" s="518">
        <v>0</v>
      </c>
      <c r="J39" s="497"/>
      <c r="K39" s="497"/>
      <c r="L39" s="497"/>
    </row>
    <row r="40" spans="1:12" ht="15.75" x14ac:dyDescent="0.25">
      <c r="A40" s="497"/>
      <c r="B40" s="526">
        <v>60505045280010</v>
      </c>
      <c r="C40" s="527" t="s">
        <v>1405</v>
      </c>
      <c r="D40" s="525">
        <v>15000000</v>
      </c>
      <c r="E40" s="525">
        <v>0</v>
      </c>
      <c r="F40" s="525"/>
      <c r="G40" s="525">
        <f t="shared" si="1"/>
        <v>15000000</v>
      </c>
      <c r="H40" s="517">
        <f>SUMIF('Inc base'!C:C,'BR 4'!B40,'Inc base'!G:G)-G40</f>
        <v>0</v>
      </c>
      <c r="I40" s="518">
        <v>0</v>
      </c>
      <c r="J40" s="497"/>
      <c r="K40" s="497"/>
      <c r="L40" s="497"/>
    </row>
    <row r="41" spans="1:12" ht="15.75" x14ac:dyDescent="0.25">
      <c r="A41" s="497"/>
      <c r="B41" s="526">
        <v>40505975300028</v>
      </c>
      <c r="C41" s="527" t="s">
        <v>1407</v>
      </c>
      <c r="D41" s="525">
        <v>15000000</v>
      </c>
      <c r="E41" s="525">
        <v>18000000</v>
      </c>
      <c r="F41" s="525">
        <v>12000000</v>
      </c>
      <c r="G41" s="525">
        <f t="shared" si="1"/>
        <v>45000000</v>
      </c>
      <c r="H41" s="517">
        <f>SUMIF('Inc base'!C:C,'BR 4'!B41,'Inc base'!G:G)-G41</f>
        <v>15000000</v>
      </c>
      <c r="I41" s="518">
        <v>0</v>
      </c>
      <c r="J41" s="497"/>
      <c r="K41" s="497"/>
      <c r="L41" s="497"/>
    </row>
    <row r="42" spans="1:12" ht="15.75" x14ac:dyDescent="0.25">
      <c r="A42" s="497"/>
      <c r="B42" s="526">
        <v>61910035290026</v>
      </c>
      <c r="C42" s="527" t="s">
        <v>1408</v>
      </c>
      <c r="D42" s="525">
        <v>15000000</v>
      </c>
      <c r="E42" s="525">
        <v>15000000</v>
      </c>
      <c r="F42" s="525"/>
      <c r="G42" s="525">
        <f t="shared" si="1"/>
        <v>30000000</v>
      </c>
      <c r="H42" s="517">
        <f>SUMIF('Inc base'!C:C,'BR 4'!B42,'Inc base'!G:G)-G42</f>
        <v>0</v>
      </c>
      <c r="I42" s="518">
        <v>0</v>
      </c>
      <c r="J42" s="497"/>
      <c r="K42" s="497"/>
      <c r="L42" s="497"/>
    </row>
    <row r="43" spans="1:12" ht="15.75" x14ac:dyDescent="0.25">
      <c r="A43" s="497"/>
      <c r="B43" s="526">
        <v>52909005300036</v>
      </c>
      <c r="C43" s="527" t="s">
        <v>1409</v>
      </c>
      <c r="D43" s="525">
        <v>15000000</v>
      </c>
      <c r="E43" s="525">
        <v>15000000</v>
      </c>
      <c r="F43" s="525">
        <v>15000000</v>
      </c>
      <c r="G43" s="525">
        <f t="shared" si="1"/>
        <v>45000000</v>
      </c>
      <c r="H43" s="517">
        <f>SUMIF('Inc base'!C:C,'BR 4'!B43,'Inc base'!G:G)-G43</f>
        <v>10600000</v>
      </c>
      <c r="I43" s="518">
        <v>0</v>
      </c>
      <c r="J43" s="497"/>
      <c r="K43" s="497"/>
      <c r="L43" s="497"/>
    </row>
    <row r="44" spans="1:12" ht="15.75" x14ac:dyDescent="0.25">
      <c r="A44" s="497"/>
      <c r="B44" s="526">
        <v>43005881070046</v>
      </c>
      <c r="C44" s="527" t="s">
        <v>1415</v>
      </c>
      <c r="D44" s="525">
        <v>18000000</v>
      </c>
      <c r="E44" s="525">
        <v>18000000</v>
      </c>
      <c r="F44" s="525">
        <v>12000000</v>
      </c>
      <c r="G44" s="525">
        <f t="shared" si="1"/>
        <v>48000000</v>
      </c>
      <c r="H44" s="517">
        <f>SUMIF('Inc base'!C:C,'BR 4'!B44,'Inc base'!G:G)-G44</f>
        <v>11004038</v>
      </c>
      <c r="I44" s="518">
        <v>0</v>
      </c>
      <c r="J44" s="497"/>
      <c r="K44" s="497"/>
      <c r="L44" s="497"/>
    </row>
    <row r="45" spans="1:12" ht="15.75" x14ac:dyDescent="0.25">
      <c r="A45" s="497"/>
      <c r="B45" s="526">
        <v>51307015300038</v>
      </c>
      <c r="C45" s="527" t="s">
        <v>1418</v>
      </c>
      <c r="D45" s="525">
        <v>18000000</v>
      </c>
      <c r="E45" s="525">
        <v>18000000</v>
      </c>
      <c r="F45" s="525">
        <v>12000000</v>
      </c>
      <c r="G45" s="525">
        <f t="shared" si="1"/>
        <v>48000000</v>
      </c>
      <c r="H45" s="517">
        <f>SUMIF('Inc base'!C:C,'BR 4'!B45,'Inc base'!G:G)-G45</f>
        <v>3000000</v>
      </c>
      <c r="I45" s="518" t="e">
        <v>#N/A</v>
      </c>
      <c r="J45" s="497"/>
      <c r="K45" s="497"/>
      <c r="L45" s="497"/>
    </row>
    <row r="46" spans="1:12" ht="15.75" x14ac:dyDescent="0.25">
      <c r="A46" s="497"/>
      <c r="B46" s="526">
        <v>61711016060030</v>
      </c>
      <c r="C46" s="527" t="s">
        <v>1419</v>
      </c>
      <c r="D46" s="525">
        <v>30000000</v>
      </c>
      <c r="E46" s="525">
        <v>15000000</v>
      </c>
      <c r="F46" s="525">
        <v>15000000</v>
      </c>
      <c r="G46" s="525">
        <f t="shared" si="1"/>
        <v>60000000</v>
      </c>
      <c r="H46" s="517">
        <f>SUMIF('Inc base'!C:C,'BR 4'!B46,'Inc base'!G:G)-G46</f>
        <v>7500600</v>
      </c>
      <c r="I46" s="518">
        <v>0</v>
      </c>
      <c r="J46" s="497"/>
      <c r="K46" s="497"/>
      <c r="L46" s="497"/>
    </row>
    <row r="47" spans="1:12" ht="15.75" x14ac:dyDescent="0.25">
      <c r="A47" s="497"/>
      <c r="B47" s="526">
        <v>43005995350021</v>
      </c>
      <c r="C47" s="527" t="s">
        <v>1420</v>
      </c>
      <c r="D47" s="525">
        <v>18000000</v>
      </c>
      <c r="E47" s="525">
        <v>18000000</v>
      </c>
      <c r="F47" s="525">
        <v>12000000</v>
      </c>
      <c r="G47" s="525">
        <f t="shared" si="1"/>
        <v>48000000</v>
      </c>
      <c r="H47" s="517">
        <f>SUMIF('Inc base'!C:C,'BR 4'!B47,'Inc base'!G:G)-G47</f>
        <v>12000000</v>
      </c>
      <c r="I47" s="518">
        <v>0</v>
      </c>
      <c r="J47" s="497"/>
      <c r="K47" s="497"/>
      <c r="L47" s="497"/>
    </row>
    <row r="48" spans="1:12" ht="15.75" x14ac:dyDescent="0.25">
      <c r="A48" s="497"/>
      <c r="B48" s="526">
        <v>62703045300017</v>
      </c>
      <c r="C48" s="527" t="s">
        <v>1424</v>
      </c>
      <c r="D48" s="525">
        <v>15000000</v>
      </c>
      <c r="E48" s="525">
        <v>0</v>
      </c>
      <c r="F48" s="525"/>
      <c r="G48" s="525">
        <f t="shared" si="1"/>
        <v>15000000</v>
      </c>
      <c r="H48" s="517">
        <f>SUMIF('Inc base'!C:C,'BR 4'!B48,'Inc base'!G:G)-G48</f>
        <v>15000000</v>
      </c>
      <c r="I48" s="518">
        <v>0</v>
      </c>
      <c r="J48" s="497"/>
      <c r="K48" s="497"/>
      <c r="L48" s="497"/>
    </row>
    <row r="49" spans="1:12" ht="15.75" x14ac:dyDescent="0.25">
      <c r="A49" s="497"/>
      <c r="B49" s="526">
        <v>51011035280026</v>
      </c>
      <c r="C49" s="527" t="s">
        <v>1426</v>
      </c>
      <c r="D49" s="525">
        <v>15000000</v>
      </c>
      <c r="E49" s="525">
        <v>15000000</v>
      </c>
      <c r="F49" s="525">
        <v>15000000</v>
      </c>
      <c r="G49" s="525">
        <f t="shared" si="1"/>
        <v>45000000</v>
      </c>
      <c r="H49" s="517">
        <f>SUMIF('Inc base'!C:C,'BR 4'!B49,'Inc base'!G:G)-G49</f>
        <v>0</v>
      </c>
      <c r="I49" s="518">
        <v>0</v>
      </c>
      <c r="J49" s="497"/>
      <c r="K49" s="497"/>
      <c r="L49" s="497"/>
    </row>
    <row r="50" spans="1:12" ht="15.75" x14ac:dyDescent="0.25">
      <c r="A50" s="497"/>
      <c r="B50" s="526">
        <v>42003955350017</v>
      </c>
      <c r="C50" s="527" t="s">
        <v>1427</v>
      </c>
      <c r="D50" s="525">
        <v>18000000</v>
      </c>
      <c r="E50" s="525">
        <v>0</v>
      </c>
      <c r="F50" s="525"/>
      <c r="G50" s="525">
        <f t="shared" si="1"/>
        <v>18000000</v>
      </c>
      <c r="H50" s="517">
        <f>SUMIF('Inc base'!C:C,'BR 4'!B50,'Inc base'!G:G)-G50</f>
        <v>0</v>
      </c>
      <c r="I50" s="518">
        <v>0</v>
      </c>
      <c r="J50" s="497"/>
      <c r="K50" s="497"/>
      <c r="L50" s="497"/>
    </row>
    <row r="51" spans="1:12" ht="15.75" x14ac:dyDescent="0.25">
      <c r="A51" s="497"/>
      <c r="B51" s="526">
        <v>40303935380011</v>
      </c>
      <c r="C51" s="527" t="s">
        <v>1430</v>
      </c>
      <c r="D51" s="525">
        <v>18000000</v>
      </c>
      <c r="E51" s="525">
        <v>18000000</v>
      </c>
      <c r="F51" s="525">
        <v>12000000</v>
      </c>
      <c r="G51" s="525">
        <f t="shared" si="1"/>
        <v>48000000</v>
      </c>
      <c r="H51" s="517">
        <f>SUMIF('Inc base'!C:C,'BR 4'!B51,'Inc base'!G:G)-G51</f>
        <v>12000000</v>
      </c>
      <c r="I51" s="518">
        <v>0</v>
      </c>
      <c r="J51" s="497"/>
      <c r="K51" s="497"/>
      <c r="L51" s="497"/>
    </row>
    <row r="52" spans="1:12" ht="15.75" x14ac:dyDescent="0.25">
      <c r="A52" s="497"/>
      <c r="B52" s="526">
        <v>51210025260031</v>
      </c>
      <c r="C52" s="527" t="s">
        <v>1432</v>
      </c>
      <c r="D52" s="525">
        <v>15000000</v>
      </c>
      <c r="E52" s="525">
        <v>15000000</v>
      </c>
      <c r="F52" s="525">
        <v>15000000</v>
      </c>
      <c r="G52" s="525">
        <f t="shared" si="1"/>
        <v>45000000</v>
      </c>
      <c r="H52" s="517">
        <f>SUMIF('Inc base'!C:C,'BR 4'!B52,'Inc base'!G:G)-G52</f>
        <v>-5400000</v>
      </c>
      <c r="I52" s="518">
        <v>0</v>
      </c>
      <c r="J52" s="497"/>
      <c r="K52" s="497"/>
      <c r="L52" s="497"/>
    </row>
    <row r="53" spans="1:12" ht="15.75" x14ac:dyDescent="0.25">
      <c r="A53" s="497"/>
      <c r="B53" s="526">
        <v>52009040005049</v>
      </c>
      <c r="C53" s="527" t="s">
        <v>1440</v>
      </c>
      <c r="D53" s="525">
        <v>18000000</v>
      </c>
      <c r="E53" s="525">
        <v>18000000</v>
      </c>
      <c r="F53" s="525"/>
      <c r="G53" s="525">
        <f t="shared" si="1"/>
        <v>36000000</v>
      </c>
      <c r="H53" s="517">
        <f>SUMIF('Inc base'!C:C,'BR 4'!B53,'Inc base'!G:G)-G53</f>
        <v>-200000</v>
      </c>
      <c r="I53" s="518">
        <v>0</v>
      </c>
      <c r="J53" s="497"/>
      <c r="K53" s="497"/>
      <c r="L53" s="497"/>
    </row>
    <row r="54" spans="1:12" ht="15.75" x14ac:dyDescent="0.25">
      <c r="A54" s="497"/>
      <c r="B54" s="526">
        <v>50908035360054</v>
      </c>
      <c r="C54" s="527" t="s">
        <v>1441</v>
      </c>
      <c r="D54" s="525">
        <v>15000000</v>
      </c>
      <c r="E54" s="525">
        <v>15000000</v>
      </c>
      <c r="F54" s="525">
        <v>15000000</v>
      </c>
      <c r="G54" s="525">
        <f t="shared" si="1"/>
        <v>45000000</v>
      </c>
      <c r="H54" s="517">
        <f>SUMIF('Inc base'!C:C,'BR 4'!B54,'Inc base'!G:G)-G54</f>
        <v>15000000</v>
      </c>
      <c r="I54" s="518">
        <v>0</v>
      </c>
      <c r="J54" s="497"/>
      <c r="K54" s="497"/>
      <c r="L54" s="497"/>
    </row>
    <row r="55" spans="1:12" ht="15.75" x14ac:dyDescent="0.25">
      <c r="A55" s="497"/>
      <c r="B55" s="526">
        <v>62609045260060</v>
      </c>
      <c r="C55" s="527" t="s">
        <v>1442</v>
      </c>
      <c r="D55" s="525">
        <v>15000000</v>
      </c>
      <c r="E55" s="525">
        <v>15000000</v>
      </c>
      <c r="F55" s="525">
        <v>15000000</v>
      </c>
      <c r="G55" s="525">
        <f t="shared" si="1"/>
        <v>45000000</v>
      </c>
      <c r="H55" s="517">
        <f>SUMIF('Inc base'!C:C,'BR 4'!B55,'Inc base'!G:G)-G55</f>
        <v>15005000</v>
      </c>
      <c r="I55" s="518">
        <v>0</v>
      </c>
      <c r="J55" s="497"/>
      <c r="K55" s="497"/>
      <c r="L55" s="497"/>
    </row>
    <row r="56" spans="1:12" ht="15.75" x14ac:dyDescent="0.25">
      <c r="A56" s="497"/>
      <c r="B56" s="526">
        <v>40201970910014</v>
      </c>
      <c r="C56" s="527" t="s">
        <v>1447</v>
      </c>
      <c r="D56" s="525">
        <v>18000000</v>
      </c>
      <c r="E56" s="525">
        <v>18000000</v>
      </c>
      <c r="F56" s="525">
        <v>12000000</v>
      </c>
      <c r="G56" s="525">
        <f t="shared" si="1"/>
        <v>48000000</v>
      </c>
      <c r="H56" s="517">
        <f>SUMIF('Inc base'!C:C,'BR 4'!B56,'Inc base'!G:G)-G56</f>
        <v>12000000</v>
      </c>
      <c r="I56" s="518">
        <v>0</v>
      </c>
      <c r="J56" s="497"/>
      <c r="K56" s="497"/>
      <c r="L56" s="497"/>
    </row>
    <row r="57" spans="1:12" ht="15.75" x14ac:dyDescent="0.25">
      <c r="A57" s="497"/>
      <c r="B57" s="526">
        <v>30510941050046</v>
      </c>
      <c r="C57" s="527" t="s">
        <v>1457</v>
      </c>
      <c r="D57" s="525">
        <v>18000000</v>
      </c>
      <c r="E57" s="525">
        <v>18000000</v>
      </c>
      <c r="F57" s="525">
        <v>12000000</v>
      </c>
      <c r="G57" s="525">
        <f t="shared" si="1"/>
        <v>48000000</v>
      </c>
      <c r="H57" s="517">
        <f>SUMIF('Inc base'!C:C,'BR 4'!B57,'Inc base'!G:G)-G57</f>
        <v>9001000</v>
      </c>
      <c r="I57" s="518">
        <v>0</v>
      </c>
      <c r="J57" s="497"/>
      <c r="K57" s="497"/>
      <c r="L57" s="497"/>
    </row>
    <row r="58" spans="1:12" ht="15.75" x14ac:dyDescent="0.25">
      <c r="A58" s="497"/>
      <c r="B58" s="526">
        <v>40402911140037</v>
      </c>
      <c r="C58" s="527" t="s">
        <v>1458</v>
      </c>
      <c r="D58" s="525">
        <v>18000000</v>
      </c>
      <c r="E58" s="525">
        <v>18000000</v>
      </c>
      <c r="F58" s="525">
        <v>12000000</v>
      </c>
      <c r="G58" s="525">
        <f t="shared" si="1"/>
        <v>48000000</v>
      </c>
      <c r="H58" s="517">
        <f>SUMIF('Inc base'!C:C,'BR 4'!B58,'Inc base'!G:G)-G58</f>
        <v>10000000</v>
      </c>
      <c r="I58" s="518">
        <v>0</v>
      </c>
      <c r="J58" s="497"/>
      <c r="K58" s="497"/>
      <c r="L58" s="497"/>
    </row>
    <row r="59" spans="1:12" ht="15.75" x14ac:dyDescent="0.25">
      <c r="A59" s="497"/>
      <c r="B59" s="526">
        <v>40406901050083</v>
      </c>
      <c r="C59" s="527" t="s">
        <v>1460</v>
      </c>
      <c r="D59" s="525">
        <v>18000000</v>
      </c>
      <c r="E59" s="525">
        <v>3300000</v>
      </c>
      <c r="F59" s="525"/>
      <c r="G59" s="525">
        <f t="shared" si="1"/>
        <v>21300000</v>
      </c>
      <c r="H59" s="517">
        <f>SUMIF('Inc base'!C:C,'BR 4'!B59,'Inc base'!G:G)-G59</f>
        <v>0</v>
      </c>
      <c r="I59" s="518">
        <v>0</v>
      </c>
      <c r="J59" s="497"/>
      <c r="K59" s="497"/>
      <c r="L59" s="497"/>
    </row>
    <row r="60" spans="1:12" ht="15.75" x14ac:dyDescent="0.25">
      <c r="A60" s="497"/>
      <c r="B60" s="526">
        <v>32408941050055</v>
      </c>
      <c r="C60" s="527" t="s">
        <v>1466</v>
      </c>
      <c r="D60" s="525">
        <v>15000000</v>
      </c>
      <c r="E60" s="525">
        <v>15000000</v>
      </c>
      <c r="F60" s="525"/>
      <c r="G60" s="525">
        <f t="shared" si="1"/>
        <v>30000000</v>
      </c>
      <c r="H60" s="517">
        <f>SUMIF('Inc base'!C:C,'BR 4'!B60,'Inc base'!G:G)-G60</f>
        <v>-11000000</v>
      </c>
      <c r="I60" s="518">
        <v>0</v>
      </c>
      <c r="J60" s="497"/>
      <c r="K60" s="497"/>
      <c r="L60" s="497"/>
    </row>
    <row r="61" spans="1:12" ht="15.75" x14ac:dyDescent="0.25">
      <c r="A61" s="497"/>
      <c r="B61" s="526">
        <v>60207046170018</v>
      </c>
      <c r="C61" s="527" t="s">
        <v>1468</v>
      </c>
      <c r="D61" s="525">
        <v>30000000</v>
      </c>
      <c r="E61" s="525">
        <v>15000000</v>
      </c>
      <c r="F61" s="525">
        <v>15000000</v>
      </c>
      <c r="G61" s="525">
        <f t="shared" si="1"/>
        <v>60000000</v>
      </c>
      <c r="H61" s="517">
        <f>SUMIF('Inc base'!C:C,'BR 4'!B61,'Inc base'!G:G)-G61</f>
        <v>8100000</v>
      </c>
      <c r="I61" s="518">
        <v>0</v>
      </c>
      <c r="J61" s="497"/>
      <c r="K61" s="497"/>
      <c r="L61" s="497"/>
    </row>
    <row r="62" spans="1:12" ht="15.75" x14ac:dyDescent="0.25">
      <c r="A62" s="497"/>
      <c r="B62" s="526">
        <v>41108965260013</v>
      </c>
      <c r="C62" s="527" t="s">
        <v>1469</v>
      </c>
      <c r="D62" s="525">
        <v>15000000</v>
      </c>
      <c r="E62" s="525">
        <v>15000000</v>
      </c>
      <c r="F62" s="525"/>
      <c r="G62" s="525">
        <f t="shared" si="1"/>
        <v>30000000</v>
      </c>
      <c r="H62" s="517">
        <f>SUMIF('Inc base'!C:C,'BR 4'!B62,'Inc base'!G:G)-G62</f>
        <v>0</v>
      </c>
      <c r="I62" s="518">
        <v>0</v>
      </c>
      <c r="J62" s="497"/>
      <c r="K62" s="497"/>
      <c r="L62" s="497"/>
    </row>
    <row r="63" spans="1:12" ht="15.75" x14ac:dyDescent="0.25">
      <c r="A63" s="497"/>
      <c r="B63" s="526">
        <v>61709045290014</v>
      </c>
      <c r="C63" s="527" t="s">
        <v>1473</v>
      </c>
      <c r="D63" s="525">
        <v>18000000</v>
      </c>
      <c r="E63" s="525">
        <v>15000000</v>
      </c>
      <c r="F63" s="525">
        <v>15000000</v>
      </c>
      <c r="G63" s="525">
        <f t="shared" si="1"/>
        <v>48000000</v>
      </c>
      <c r="H63" s="517">
        <f>SUMIF('Inc base'!C:C,'BR 4'!B63,'Inc base'!G:G)-G63</f>
        <v>15000000</v>
      </c>
      <c r="I63" s="518">
        <v>0</v>
      </c>
      <c r="J63" s="497"/>
      <c r="K63" s="497"/>
      <c r="L63" s="497"/>
    </row>
    <row r="64" spans="1:12" ht="15.75" x14ac:dyDescent="0.25">
      <c r="A64" s="497"/>
      <c r="B64" s="526">
        <v>60605035720031</v>
      </c>
      <c r="C64" s="527" t="s">
        <v>1475</v>
      </c>
      <c r="D64" s="525">
        <v>15000000</v>
      </c>
      <c r="E64" s="525">
        <v>15000000</v>
      </c>
      <c r="F64" s="525"/>
      <c r="G64" s="525">
        <f t="shared" si="1"/>
        <v>30000000</v>
      </c>
      <c r="H64" s="517">
        <f>SUMIF('Inc base'!C:C,'BR 4'!B64,'Inc base'!G:G)-G64</f>
        <v>13000</v>
      </c>
      <c r="I64" s="518">
        <v>0</v>
      </c>
      <c r="J64" s="497"/>
      <c r="K64" s="497"/>
      <c r="L64" s="497"/>
    </row>
    <row r="65" spans="1:12" ht="15.75" x14ac:dyDescent="0.25">
      <c r="A65" s="497"/>
      <c r="B65" s="526">
        <v>52102025340015</v>
      </c>
      <c r="C65" s="527" t="s">
        <v>1476</v>
      </c>
      <c r="D65" s="525">
        <v>15000000</v>
      </c>
      <c r="E65" s="525">
        <v>15000000</v>
      </c>
      <c r="F65" s="525">
        <v>15000000</v>
      </c>
      <c r="G65" s="525">
        <f t="shared" si="1"/>
        <v>45000000</v>
      </c>
      <c r="H65" s="517">
        <f>SUMIF('Inc base'!C:C,'BR 4'!B65,'Inc base'!G:G)-G65</f>
        <v>7500000</v>
      </c>
      <c r="I65" s="518">
        <v>0</v>
      </c>
      <c r="J65" s="497"/>
      <c r="K65" s="497"/>
      <c r="L65" s="497"/>
    </row>
    <row r="66" spans="1:12" ht="15.75" x14ac:dyDescent="0.25">
      <c r="A66" s="497"/>
      <c r="B66" s="526">
        <v>62308035260043</v>
      </c>
      <c r="C66" s="527" t="s">
        <v>1485</v>
      </c>
      <c r="D66" s="525">
        <v>15000000</v>
      </c>
      <c r="E66" s="525">
        <v>15000000</v>
      </c>
      <c r="F66" s="525">
        <v>15000000</v>
      </c>
      <c r="G66" s="525">
        <f t="shared" si="1"/>
        <v>45000000</v>
      </c>
      <c r="H66" s="517">
        <f>SUMIF('Inc base'!C:C,'BR 4'!B66,'Inc base'!G:G)-G66</f>
        <v>15000000</v>
      </c>
      <c r="I66" s="518">
        <v>0</v>
      </c>
      <c r="J66" s="497"/>
      <c r="K66" s="497"/>
      <c r="L66" s="497"/>
    </row>
    <row r="67" spans="1:12" ht="15.75" x14ac:dyDescent="0.25">
      <c r="A67" s="497"/>
      <c r="B67" s="526">
        <v>61404035370016</v>
      </c>
      <c r="C67" s="527" t="s">
        <v>1487</v>
      </c>
      <c r="D67" s="525">
        <v>15000000</v>
      </c>
      <c r="E67" s="525">
        <v>15000000</v>
      </c>
      <c r="F67" s="525">
        <v>15000000</v>
      </c>
      <c r="G67" s="525">
        <f t="shared" si="1"/>
        <v>45000000</v>
      </c>
      <c r="H67" s="517">
        <f>SUMIF('Inc base'!C:C,'BR 4'!B67,'Inc base'!G:G)-G67</f>
        <v>6800000</v>
      </c>
      <c r="I67" s="518">
        <v>0</v>
      </c>
      <c r="J67" s="497"/>
      <c r="K67" s="497"/>
      <c r="L67" s="497"/>
    </row>
    <row r="68" spans="1:12" ht="15.75" x14ac:dyDescent="0.25">
      <c r="A68" s="497"/>
      <c r="B68" s="526">
        <v>42305911140086</v>
      </c>
      <c r="C68" s="527" t="s">
        <v>1495</v>
      </c>
      <c r="D68" s="525">
        <v>30000000</v>
      </c>
      <c r="E68" s="525">
        <v>15000000</v>
      </c>
      <c r="F68" s="525">
        <v>15000000</v>
      </c>
      <c r="G68" s="525">
        <f t="shared" si="1"/>
        <v>60000000</v>
      </c>
      <c r="H68" s="517">
        <f>SUMIF('Inc base'!C:C,'BR 4'!B68,'Inc base'!G:G)-G68</f>
        <v>-400000</v>
      </c>
      <c r="I68" s="518">
        <v>0</v>
      </c>
      <c r="J68" s="497"/>
      <c r="K68" s="497"/>
      <c r="L68" s="497"/>
    </row>
    <row r="69" spans="1:12" ht="15.75" x14ac:dyDescent="0.25">
      <c r="A69" s="497"/>
      <c r="B69" s="526">
        <v>51708045280024</v>
      </c>
      <c r="C69" s="527" t="s">
        <v>1503</v>
      </c>
      <c r="D69" s="525">
        <v>15000000</v>
      </c>
      <c r="E69" s="525">
        <v>15000000</v>
      </c>
      <c r="F69" s="525">
        <v>15000000</v>
      </c>
      <c r="G69" s="525">
        <f t="shared" si="1"/>
        <v>45000000</v>
      </c>
      <c r="H69" s="517">
        <f>SUMIF('Inc base'!C:C,'BR 4'!B69,'Inc base'!G:G)-G69</f>
        <v>12000000</v>
      </c>
      <c r="I69" s="518">
        <v>0</v>
      </c>
      <c r="J69" s="497"/>
      <c r="K69" s="497"/>
      <c r="L69" s="497"/>
    </row>
    <row r="70" spans="1:12" ht="15.75" x14ac:dyDescent="0.25">
      <c r="A70" s="497"/>
      <c r="B70" s="526">
        <v>60805035300011</v>
      </c>
      <c r="C70" s="527" t="s">
        <v>1506</v>
      </c>
      <c r="D70" s="525">
        <v>15000000</v>
      </c>
      <c r="E70" s="525">
        <v>15000000</v>
      </c>
      <c r="F70" s="525">
        <v>15000000</v>
      </c>
      <c r="G70" s="525">
        <f t="shared" si="1"/>
        <v>45000000</v>
      </c>
      <c r="H70" s="517">
        <f>SUMIF('Inc base'!C:C,'BR 4'!B70,'Inc base'!G:G)-G70</f>
        <v>7500000</v>
      </c>
      <c r="I70" s="518">
        <v>0</v>
      </c>
      <c r="J70" s="497"/>
      <c r="K70" s="497"/>
      <c r="L70" s="497"/>
    </row>
    <row r="71" spans="1:12" ht="15.75" x14ac:dyDescent="0.25">
      <c r="A71" s="497"/>
      <c r="B71" s="526">
        <v>41605985340010</v>
      </c>
      <c r="C71" s="527" t="s">
        <v>1517</v>
      </c>
      <c r="D71" s="525">
        <v>15000000</v>
      </c>
      <c r="E71" s="525">
        <v>15000000</v>
      </c>
      <c r="F71" s="525">
        <v>15000000</v>
      </c>
      <c r="G71" s="525">
        <f t="shared" si="1"/>
        <v>45000000</v>
      </c>
      <c r="H71" s="517">
        <f>SUMIF('Inc base'!C:C,'BR 4'!B71,'Inc base'!G:G)-G71</f>
        <v>7500000</v>
      </c>
      <c r="I71" s="518">
        <v>0</v>
      </c>
      <c r="J71" s="497"/>
      <c r="K71" s="497"/>
      <c r="L71" s="497"/>
    </row>
    <row r="72" spans="1:12" ht="15.75" x14ac:dyDescent="0.25">
      <c r="A72" s="497"/>
      <c r="B72" s="526">
        <v>40701931120013</v>
      </c>
      <c r="C72" s="527" t="s">
        <v>1519</v>
      </c>
      <c r="D72" s="525">
        <v>15000000</v>
      </c>
      <c r="E72" s="525">
        <v>0</v>
      </c>
      <c r="F72" s="525"/>
      <c r="G72" s="525">
        <f t="shared" si="1"/>
        <v>15000000</v>
      </c>
      <c r="H72" s="517">
        <f>SUMIF('Inc base'!C:C,'BR 4'!B72,'Inc base'!G:G)-G72</f>
        <v>0</v>
      </c>
      <c r="I72" s="518">
        <v>0</v>
      </c>
      <c r="J72" s="497"/>
      <c r="K72" s="497"/>
      <c r="L72" s="497"/>
    </row>
    <row r="73" spans="1:12" ht="15.75" x14ac:dyDescent="0.25">
      <c r="A73" s="497"/>
      <c r="B73" s="526">
        <v>31811945360016</v>
      </c>
      <c r="C73" s="527" t="s">
        <v>1521</v>
      </c>
      <c r="D73" s="525">
        <v>18000000</v>
      </c>
      <c r="E73" s="525">
        <v>0</v>
      </c>
      <c r="F73" s="525"/>
      <c r="G73" s="525">
        <f t="shared" ref="G73:G136" si="2">SUM(D73:F73)</f>
        <v>18000000</v>
      </c>
      <c r="H73" s="517">
        <f>SUMIF('Inc base'!C:C,'BR 4'!B73,'Inc base'!G:G)-G73</f>
        <v>0</v>
      </c>
      <c r="I73" s="518">
        <v>0</v>
      </c>
      <c r="J73" s="497"/>
      <c r="K73" s="497"/>
      <c r="L73" s="497"/>
    </row>
    <row r="74" spans="1:12" ht="15.75" x14ac:dyDescent="0.25">
      <c r="A74" s="497"/>
      <c r="B74" s="526">
        <v>31811891140036</v>
      </c>
      <c r="C74" s="527" t="s">
        <v>1522</v>
      </c>
      <c r="D74" s="525">
        <v>18000000</v>
      </c>
      <c r="E74" s="525">
        <v>18000000</v>
      </c>
      <c r="F74" s="525">
        <v>12000000</v>
      </c>
      <c r="G74" s="525">
        <f t="shared" si="2"/>
        <v>48000000</v>
      </c>
      <c r="H74" s="517">
        <f>SUMIF('Inc base'!C:C,'BR 4'!B74,'Inc base'!G:G)-G74</f>
        <v>6000000</v>
      </c>
      <c r="I74" s="518">
        <v>0</v>
      </c>
      <c r="J74" s="497"/>
      <c r="K74" s="497"/>
      <c r="L74" s="497"/>
    </row>
    <row r="75" spans="1:12" ht="15.75" x14ac:dyDescent="0.25">
      <c r="A75" s="497"/>
      <c r="B75" s="526">
        <v>51712035300021</v>
      </c>
      <c r="C75" s="527" t="s">
        <v>1523</v>
      </c>
      <c r="D75" s="525">
        <v>15000000</v>
      </c>
      <c r="E75" s="525">
        <v>15000000</v>
      </c>
      <c r="F75" s="525">
        <v>15000000</v>
      </c>
      <c r="G75" s="525">
        <f t="shared" si="2"/>
        <v>45000000</v>
      </c>
      <c r="H75" s="517">
        <f>SUMIF('Inc base'!C:C,'BR 4'!B75,'Inc base'!G:G)-G75</f>
        <v>7500000</v>
      </c>
      <c r="I75" s="518">
        <v>0</v>
      </c>
      <c r="J75" s="497"/>
      <c r="K75" s="497"/>
      <c r="L75" s="497"/>
    </row>
    <row r="76" spans="1:12" ht="15.75" x14ac:dyDescent="0.25">
      <c r="A76" s="497"/>
      <c r="B76" s="526">
        <v>30903901140024</v>
      </c>
      <c r="C76" s="527" t="s">
        <v>1524</v>
      </c>
      <c r="D76" s="525">
        <v>18000000</v>
      </c>
      <c r="E76" s="525">
        <v>18000000</v>
      </c>
      <c r="F76" s="525">
        <v>12000000</v>
      </c>
      <c r="G76" s="525">
        <f t="shared" si="2"/>
        <v>48000000</v>
      </c>
      <c r="H76" s="517">
        <f>SUMIF('Inc base'!C:C,'BR 4'!B76,'Inc base'!G:G)-G76</f>
        <v>9000000</v>
      </c>
      <c r="I76" s="518">
        <v>0</v>
      </c>
      <c r="J76" s="497"/>
      <c r="K76" s="497"/>
      <c r="L76" s="497"/>
    </row>
    <row r="77" spans="1:12" ht="15.75" x14ac:dyDescent="0.25">
      <c r="A77" s="497"/>
      <c r="B77" s="526">
        <v>40807891140079</v>
      </c>
      <c r="C77" s="527" t="s">
        <v>1529</v>
      </c>
      <c r="D77" s="525">
        <v>18000000</v>
      </c>
      <c r="E77" s="525">
        <v>18000000</v>
      </c>
      <c r="F77" s="525">
        <v>12000000</v>
      </c>
      <c r="G77" s="525">
        <f t="shared" si="2"/>
        <v>48000000</v>
      </c>
      <c r="H77" s="517">
        <f>SUMIF('Inc base'!C:C,'BR 4'!B77,'Inc base'!G:G)-G77</f>
        <v>9000000</v>
      </c>
      <c r="I77" s="518">
        <v>0</v>
      </c>
      <c r="J77" s="497"/>
      <c r="K77" s="497"/>
      <c r="L77" s="497"/>
    </row>
    <row r="78" spans="1:12" ht="15.75" x14ac:dyDescent="0.25">
      <c r="A78" s="497"/>
      <c r="B78" s="526">
        <v>60608025300059</v>
      </c>
      <c r="C78" s="527" t="s">
        <v>1532</v>
      </c>
      <c r="D78" s="525">
        <v>15000000</v>
      </c>
      <c r="E78" s="525">
        <v>15000000</v>
      </c>
      <c r="F78" s="525">
        <v>15000000</v>
      </c>
      <c r="G78" s="525">
        <f t="shared" si="2"/>
        <v>45000000</v>
      </c>
      <c r="H78" s="517">
        <f>SUMIF('Inc base'!C:C,'BR 4'!B78,'Inc base'!G:G)-G78</f>
        <v>7996000</v>
      </c>
      <c r="I78" s="518">
        <v>0</v>
      </c>
      <c r="J78" s="497"/>
      <c r="K78" s="497"/>
      <c r="L78" s="497"/>
    </row>
    <row r="79" spans="1:12" ht="15.75" x14ac:dyDescent="0.25">
      <c r="A79" s="497"/>
      <c r="B79" s="526">
        <v>30504961010054</v>
      </c>
      <c r="C79" s="527" t="s">
        <v>1534</v>
      </c>
      <c r="D79" s="525">
        <v>18000000</v>
      </c>
      <c r="E79" s="525">
        <v>18000000</v>
      </c>
      <c r="F79" s="525">
        <v>12000000</v>
      </c>
      <c r="G79" s="525">
        <f t="shared" si="2"/>
        <v>48000000</v>
      </c>
      <c r="H79" s="517">
        <f>SUMIF('Inc base'!C:C,'BR 4'!B79,'Inc base'!G:G)-G79</f>
        <v>9400000</v>
      </c>
      <c r="I79" s="518">
        <v>0</v>
      </c>
      <c r="J79" s="497"/>
      <c r="K79" s="497"/>
      <c r="L79" s="497"/>
    </row>
    <row r="80" spans="1:12" ht="15.75" x14ac:dyDescent="0.25">
      <c r="A80" s="497"/>
      <c r="B80" s="526">
        <v>40510941050081</v>
      </c>
      <c r="C80" s="527" t="s">
        <v>1535</v>
      </c>
      <c r="D80" s="525">
        <v>15000000</v>
      </c>
      <c r="E80" s="525">
        <v>15000000</v>
      </c>
      <c r="F80" s="525">
        <v>15000000</v>
      </c>
      <c r="G80" s="525">
        <f t="shared" si="2"/>
        <v>45000000</v>
      </c>
      <c r="H80" s="517">
        <f>SUMIF('Inc base'!C:C,'BR 4'!B80,'Inc base'!G:G)-G80</f>
        <v>7200000</v>
      </c>
      <c r="I80" s="518">
        <v>0</v>
      </c>
      <c r="J80" s="497"/>
      <c r="K80" s="497"/>
      <c r="L80" s="497"/>
    </row>
    <row r="81" spans="1:12" ht="15.75" x14ac:dyDescent="0.25">
      <c r="A81" s="497"/>
      <c r="B81" s="526">
        <v>42610911120056</v>
      </c>
      <c r="C81" s="527" t="s">
        <v>1542</v>
      </c>
      <c r="D81" s="525">
        <v>18000000</v>
      </c>
      <c r="E81" s="525">
        <v>18000000</v>
      </c>
      <c r="F81" s="525">
        <v>12000000</v>
      </c>
      <c r="G81" s="525">
        <f t="shared" si="2"/>
        <v>48000000</v>
      </c>
      <c r="H81" s="517">
        <f>SUMIF('Inc base'!C:C,'BR 4'!B81,'Inc base'!G:G)-G81</f>
        <v>12000000</v>
      </c>
      <c r="I81" s="518">
        <v>0</v>
      </c>
      <c r="J81" s="497"/>
      <c r="K81" s="497"/>
      <c r="L81" s="497"/>
    </row>
    <row r="82" spans="1:12" ht="15.75" x14ac:dyDescent="0.25">
      <c r="A82" s="497"/>
      <c r="B82" s="526">
        <v>32509881140050</v>
      </c>
      <c r="C82" s="527" t="s">
        <v>1543</v>
      </c>
      <c r="D82" s="525">
        <v>18000000</v>
      </c>
      <c r="E82" s="525">
        <v>18000000</v>
      </c>
      <c r="F82" s="525">
        <v>12000000</v>
      </c>
      <c r="G82" s="525">
        <f t="shared" si="2"/>
        <v>48000000</v>
      </c>
      <c r="H82" s="517">
        <f>SUMIF('Inc base'!C:C,'BR 4'!B82,'Inc base'!G:G)-G82</f>
        <v>5000000</v>
      </c>
      <c r="I82" s="518" t="e">
        <v>#N/A</v>
      </c>
      <c r="J82" s="497"/>
      <c r="K82" s="497"/>
      <c r="L82" s="497"/>
    </row>
    <row r="83" spans="1:12" ht="15.75" x14ac:dyDescent="0.25">
      <c r="A83" s="497"/>
      <c r="B83" s="526">
        <v>51405035300037</v>
      </c>
      <c r="C83" s="527" t="s">
        <v>1544</v>
      </c>
      <c r="D83" s="525">
        <v>15000000</v>
      </c>
      <c r="E83" s="525">
        <v>15000000</v>
      </c>
      <c r="F83" s="525">
        <v>15000000</v>
      </c>
      <c r="G83" s="525">
        <f t="shared" si="2"/>
        <v>45000000</v>
      </c>
      <c r="H83" s="517">
        <f>SUMIF('Inc base'!C:C,'BR 4'!B83,'Inc base'!G:G)-G83</f>
        <v>10500000</v>
      </c>
      <c r="I83" s="518">
        <v>0</v>
      </c>
      <c r="J83" s="497"/>
      <c r="K83" s="497"/>
      <c r="L83" s="497"/>
    </row>
    <row r="84" spans="1:12" ht="15.75" x14ac:dyDescent="0.25">
      <c r="A84" s="497"/>
      <c r="B84" s="526">
        <v>30703875320013</v>
      </c>
      <c r="C84" s="527" t="s">
        <v>1545</v>
      </c>
      <c r="D84" s="525">
        <v>15000000</v>
      </c>
      <c r="E84" s="525">
        <v>15000000</v>
      </c>
      <c r="F84" s="525">
        <v>15000000</v>
      </c>
      <c r="G84" s="525">
        <f t="shared" si="2"/>
        <v>45000000</v>
      </c>
      <c r="H84" s="517">
        <f>SUMIF('Inc base'!C:C,'BR 4'!B84,'Inc base'!G:G)-G84</f>
        <v>15000000</v>
      </c>
      <c r="I84" s="518">
        <v>0</v>
      </c>
      <c r="J84" s="497"/>
      <c r="K84" s="497"/>
      <c r="L84" s="497"/>
    </row>
    <row r="85" spans="1:12" ht="15.75" x14ac:dyDescent="0.25">
      <c r="A85" s="497"/>
      <c r="B85" s="526">
        <v>62403035310052</v>
      </c>
      <c r="C85" s="527" t="s">
        <v>1546</v>
      </c>
      <c r="D85" s="525">
        <v>15000000</v>
      </c>
      <c r="E85" s="525">
        <v>15000000</v>
      </c>
      <c r="F85" s="525">
        <v>15000000</v>
      </c>
      <c r="G85" s="525">
        <f t="shared" si="2"/>
        <v>45000000</v>
      </c>
      <c r="H85" s="517">
        <f>SUMIF('Inc base'!C:C,'BR 4'!B85,'Inc base'!G:G)-G85</f>
        <v>7684000</v>
      </c>
      <c r="I85" s="518">
        <v>0</v>
      </c>
      <c r="J85" s="497"/>
      <c r="K85" s="497"/>
      <c r="L85" s="497"/>
    </row>
    <row r="86" spans="1:12" ht="15.75" x14ac:dyDescent="0.25">
      <c r="A86" s="497"/>
      <c r="B86" s="526">
        <v>60602045370016</v>
      </c>
      <c r="C86" s="527" t="s">
        <v>1547</v>
      </c>
      <c r="D86" s="525">
        <v>18000000</v>
      </c>
      <c r="E86" s="525">
        <v>18000000</v>
      </c>
      <c r="F86" s="525">
        <v>12000000</v>
      </c>
      <c r="G86" s="525">
        <f t="shared" si="2"/>
        <v>48000000</v>
      </c>
      <c r="H86" s="517">
        <f>SUMIF('Inc base'!C:C,'BR 4'!B86,'Inc base'!G:G)-G86</f>
        <v>6000000</v>
      </c>
      <c r="I86" s="518">
        <v>2882785</v>
      </c>
      <c r="J86" s="497"/>
      <c r="K86" s="497"/>
      <c r="L86" s="497"/>
    </row>
    <row r="87" spans="1:12" ht="15.75" x14ac:dyDescent="0.25">
      <c r="A87" s="497"/>
      <c r="B87" s="526">
        <v>62407045260055</v>
      </c>
      <c r="C87" s="527" t="s">
        <v>1550</v>
      </c>
      <c r="D87" s="525">
        <v>15000000</v>
      </c>
      <c r="E87" s="525">
        <v>15000000</v>
      </c>
      <c r="F87" s="525">
        <v>15000000</v>
      </c>
      <c r="G87" s="525">
        <f t="shared" si="2"/>
        <v>45000000</v>
      </c>
      <c r="H87" s="517">
        <f>SUMIF('Inc base'!C:C,'BR 4'!B87,'Inc base'!G:G)-G87</f>
        <v>16900000</v>
      </c>
      <c r="I87" s="518">
        <v>0</v>
      </c>
      <c r="J87" s="497"/>
      <c r="K87" s="497"/>
      <c r="L87" s="497"/>
    </row>
    <row r="88" spans="1:12" ht="15.75" x14ac:dyDescent="0.25">
      <c r="A88" s="497"/>
      <c r="B88" s="526">
        <v>40708995300047</v>
      </c>
      <c r="C88" s="527" t="s">
        <v>1553</v>
      </c>
      <c r="D88" s="525">
        <v>15000000</v>
      </c>
      <c r="E88" s="525">
        <v>15000000</v>
      </c>
      <c r="F88" s="525">
        <v>15000000</v>
      </c>
      <c r="G88" s="525">
        <f t="shared" si="2"/>
        <v>45000000</v>
      </c>
      <c r="H88" s="517">
        <f>SUMIF('Inc base'!C:C,'BR 4'!B88,'Inc base'!G:G)-G88</f>
        <v>7500000</v>
      </c>
      <c r="I88" s="518">
        <v>0</v>
      </c>
      <c r="J88" s="497"/>
      <c r="K88" s="497"/>
      <c r="L88" s="497"/>
    </row>
    <row r="89" spans="1:12" ht="15.75" x14ac:dyDescent="0.25">
      <c r="A89" s="497"/>
      <c r="B89" s="526">
        <v>61607025310049</v>
      </c>
      <c r="C89" s="527" t="s">
        <v>1556</v>
      </c>
      <c r="D89" s="525">
        <v>15000000</v>
      </c>
      <c r="E89" s="525">
        <v>15000000</v>
      </c>
      <c r="F89" s="525">
        <v>15000000</v>
      </c>
      <c r="G89" s="525">
        <f t="shared" si="2"/>
        <v>45000000</v>
      </c>
      <c r="H89" s="517">
        <f>SUMIF('Inc base'!C:C,'BR 4'!B89,'Inc base'!G:G)-G89</f>
        <v>7500000</v>
      </c>
      <c r="I89" s="518">
        <v>0</v>
      </c>
      <c r="J89" s="497"/>
      <c r="K89" s="497"/>
      <c r="L89" s="497"/>
    </row>
    <row r="90" spans="1:12" ht="15.75" x14ac:dyDescent="0.25">
      <c r="A90" s="497"/>
      <c r="B90" s="526">
        <v>32510941000117</v>
      </c>
      <c r="C90" s="527" t="s">
        <v>1559</v>
      </c>
      <c r="D90" s="525">
        <v>18000000</v>
      </c>
      <c r="E90" s="525">
        <v>18000000</v>
      </c>
      <c r="F90" s="525">
        <v>12000000</v>
      </c>
      <c r="G90" s="525">
        <f t="shared" si="2"/>
        <v>48000000</v>
      </c>
      <c r="H90" s="517">
        <f>SUMIF('Inc base'!C:C,'BR 4'!B90,'Inc base'!G:G)-G90</f>
        <v>6000000</v>
      </c>
      <c r="I90" s="518">
        <v>0</v>
      </c>
      <c r="J90" s="497"/>
      <c r="K90" s="497"/>
      <c r="L90" s="497"/>
    </row>
    <row r="91" spans="1:12" ht="15.75" x14ac:dyDescent="0.25">
      <c r="A91" s="497"/>
      <c r="B91" s="526">
        <v>52611015280045</v>
      </c>
      <c r="C91" s="527" t="s">
        <v>1561</v>
      </c>
      <c r="D91" s="525">
        <v>15000000</v>
      </c>
      <c r="E91" s="525">
        <v>15000000</v>
      </c>
      <c r="F91" s="525">
        <v>12000000</v>
      </c>
      <c r="G91" s="525">
        <f t="shared" si="2"/>
        <v>42000000</v>
      </c>
      <c r="H91" s="517">
        <f>SUMIF('Inc base'!C:C,'BR 4'!B91,'Inc base'!G:G)-G91</f>
        <v>2299000</v>
      </c>
      <c r="I91" s="518">
        <v>0</v>
      </c>
      <c r="J91" s="497"/>
      <c r="K91" s="497"/>
      <c r="L91" s="497"/>
    </row>
    <row r="92" spans="1:12" ht="15.75" x14ac:dyDescent="0.25">
      <c r="A92" s="497"/>
      <c r="B92" s="526">
        <v>42903931050048</v>
      </c>
      <c r="C92" s="527" t="s">
        <v>1562</v>
      </c>
      <c r="D92" s="525">
        <v>18000000</v>
      </c>
      <c r="E92" s="525">
        <v>18000000</v>
      </c>
      <c r="F92" s="525">
        <v>12000000</v>
      </c>
      <c r="G92" s="525">
        <f t="shared" si="2"/>
        <v>48000000</v>
      </c>
      <c r="H92" s="517">
        <f>SUMIF('Inc base'!C:C,'BR 4'!B92,'Inc base'!G:G)-G92</f>
        <v>12000000</v>
      </c>
      <c r="I92" s="518">
        <v>0</v>
      </c>
      <c r="J92" s="497"/>
      <c r="K92" s="497"/>
      <c r="L92" s="497"/>
    </row>
    <row r="93" spans="1:12" ht="15.75" x14ac:dyDescent="0.25">
      <c r="A93" s="497"/>
      <c r="B93" s="526">
        <v>52307045280037</v>
      </c>
      <c r="C93" s="527" t="s">
        <v>1566</v>
      </c>
      <c r="D93" s="525">
        <v>30000000</v>
      </c>
      <c r="E93" s="525">
        <v>15000000</v>
      </c>
      <c r="F93" s="525">
        <v>15000000</v>
      </c>
      <c r="G93" s="525">
        <f t="shared" si="2"/>
        <v>60000000</v>
      </c>
      <c r="H93" s="517">
        <f>SUMIF('Inc base'!C:C,'BR 4'!B93,'Inc base'!G:G)-G93</f>
        <v>15050000</v>
      </c>
      <c r="I93" s="518">
        <v>0</v>
      </c>
      <c r="J93" s="497"/>
      <c r="K93" s="497"/>
      <c r="L93" s="497"/>
    </row>
    <row r="94" spans="1:12" ht="15.75" x14ac:dyDescent="0.25">
      <c r="A94" s="497"/>
      <c r="B94" s="526">
        <v>40101901100081</v>
      </c>
      <c r="C94" s="527" t="s">
        <v>1569</v>
      </c>
      <c r="D94" s="525">
        <v>15000000</v>
      </c>
      <c r="E94" s="525">
        <v>15000000</v>
      </c>
      <c r="F94" s="525"/>
      <c r="G94" s="525">
        <f t="shared" si="2"/>
        <v>30000000</v>
      </c>
      <c r="H94" s="517">
        <f>SUMIF('Inc base'!C:C,'BR 4'!B94,'Inc base'!G:G)-G94</f>
        <v>0</v>
      </c>
      <c r="I94" s="518">
        <v>0</v>
      </c>
      <c r="J94" s="497"/>
      <c r="K94" s="497"/>
      <c r="L94" s="497"/>
    </row>
    <row r="95" spans="1:12" ht="15.75" x14ac:dyDescent="0.25">
      <c r="A95" s="497"/>
      <c r="B95" s="526">
        <v>61507015610013</v>
      </c>
      <c r="C95" s="527" t="s">
        <v>1576</v>
      </c>
      <c r="D95" s="525">
        <v>15000000</v>
      </c>
      <c r="E95" s="525">
        <v>15000000</v>
      </c>
      <c r="F95" s="525"/>
      <c r="G95" s="525">
        <f t="shared" si="2"/>
        <v>30000000</v>
      </c>
      <c r="H95" s="517">
        <f>SUMIF('Inc base'!C:C,'BR 4'!B95,'Inc base'!G:G)-G95</f>
        <v>0</v>
      </c>
      <c r="I95" s="518">
        <v>0</v>
      </c>
      <c r="J95" s="497"/>
      <c r="K95" s="497"/>
      <c r="L95" s="497"/>
    </row>
    <row r="96" spans="1:12" ht="15.75" x14ac:dyDescent="0.25">
      <c r="A96" s="497"/>
      <c r="B96" s="526">
        <v>52808045320034</v>
      </c>
      <c r="C96" s="527" t="s">
        <v>1577</v>
      </c>
      <c r="D96" s="525">
        <v>15000000</v>
      </c>
      <c r="E96" s="525">
        <v>0</v>
      </c>
      <c r="F96" s="525"/>
      <c r="G96" s="525">
        <f t="shared" si="2"/>
        <v>15000000</v>
      </c>
      <c r="H96" s="517">
        <f>SUMIF('Inc base'!C:C,'BR 4'!B96,'Inc base'!G:G)-G96</f>
        <v>0</v>
      </c>
      <c r="I96" s="518">
        <v>0</v>
      </c>
      <c r="J96" s="497"/>
      <c r="K96" s="497"/>
      <c r="L96" s="497"/>
    </row>
    <row r="97" spans="1:12" ht="15.75" x14ac:dyDescent="0.25">
      <c r="A97" s="497"/>
      <c r="B97" s="526">
        <v>40210851120015</v>
      </c>
      <c r="C97" s="527" t="s">
        <v>1580</v>
      </c>
      <c r="D97" s="525">
        <v>15000000</v>
      </c>
      <c r="E97" s="525">
        <v>15000000</v>
      </c>
      <c r="F97" s="525">
        <v>15000000</v>
      </c>
      <c r="G97" s="525">
        <f t="shared" si="2"/>
        <v>45000000</v>
      </c>
      <c r="H97" s="517">
        <f>SUMIF('Inc base'!C:C,'BR 4'!B97,'Inc base'!G:G)-G97</f>
        <v>10350000</v>
      </c>
      <c r="I97" s="518">
        <v>0</v>
      </c>
      <c r="J97" s="497"/>
      <c r="K97" s="497"/>
      <c r="L97" s="497"/>
    </row>
    <row r="98" spans="1:12" ht="15.75" x14ac:dyDescent="0.25">
      <c r="A98" s="497"/>
      <c r="B98" s="526">
        <v>60502045260031</v>
      </c>
      <c r="C98" s="527" t="s">
        <v>1585</v>
      </c>
      <c r="D98" s="525">
        <v>15000000</v>
      </c>
      <c r="E98" s="525">
        <v>15000000</v>
      </c>
      <c r="F98" s="525">
        <v>15000000</v>
      </c>
      <c r="G98" s="525">
        <f t="shared" si="2"/>
        <v>45000000</v>
      </c>
      <c r="H98" s="517">
        <f>SUMIF('Inc base'!C:C,'BR 4'!B98,'Inc base'!G:G)-G98</f>
        <v>15000000</v>
      </c>
      <c r="I98" s="518">
        <v>0</v>
      </c>
      <c r="J98" s="497"/>
      <c r="K98" s="497"/>
      <c r="L98" s="497"/>
    </row>
    <row r="99" spans="1:12" ht="15.75" x14ac:dyDescent="0.25">
      <c r="A99" s="497"/>
      <c r="B99" s="526">
        <v>42201911140076</v>
      </c>
      <c r="C99" s="527" t="s">
        <v>1587</v>
      </c>
      <c r="D99" s="525">
        <v>18000000</v>
      </c>
      <c r="E99" s="525">
        <v>18000000</v>
      </c>
      <c r="F99" s="525">
        <v>12000000</v>
      </c>
      <c r="G99" s="525">
        <f t="shared" si="2"/>
        <v>48000000</v>
      </c>
      <c r="H99" s="517">
        <f>SUMIF('Inc base'!C:C,'BR 4'!B99,'Inc base'!G:G)-G99</f>
        <v>9005000</v>
      </c>
      <c r="I99" s="518">
        <v>0</v>
      </c>
      <c r="J99" s="497"/>
      <c r="K99" s="497"/>
      <c r="L99" s="497"/>
    </row>
    <row r="100" spans="1:12" ht="15.75" x14ac:dyDescent="0.25">
      <c r="A100" s="497"/>
      <c r="B100" s="526">
        <v>61509035360053</v>
      </c>
      <c r="C100" s="527" t="s">
        <v>1592</v>
      </c>
      <c r="D100" s="525">
        <v>15000000</v>
      </c>
      <c r="E100" s="525">
        <v>0</v>
      </c>
      <c r="F100" s="525"/>
      <c r="G100" s="525">
        <f t="shared" si="2"/>
        <v>15000000</v>
      </c>
      <c r="H100" s="517">
        <f>SUMIF('Inc base'!C:C,'BR 4'!B100,'Inc base'!G:G)-G100</f>
        <v>1000</v>
      </c>
      <c r="I100" s="518">
        <v>0</v>
      </c>
      <c r="J100" s="497"/>
      <c r="K100" s="497"/>
      <c r="L100" s="497"/>
    </row>
    <row r="101" spans="1:12" ht="15.75" x14ac:dyDescent="0.25">
      <c r="A101" s="497"/>
      <c r="B101" s="526">
        <v>32412995280016</v>
      </c>
      <c r="C101" s="527" t="s">
        <v>1594</v>
      </c>
      <c r="D101" s="525">
        <v>15000000</v>
      </c>
      <c r="E101" s="525">
        <v>15000000</v>
      </c>
      <c r="F101" s="525">
        <v>15000000</v>
      </c>
      <c r="G101" s="525">
        <f t="shared" si="2"/>
        <v>45000000</v>
      </c>
      <c r="H101" s="517">
        <f>SUMIF('Inc base'!C:C,'BR 4'!B101,'Inc base'!G:G)-G101</f>
        <v>3379496</v>
      </c>
      <c r="I101" s="518">
        <v>0</v>
      </c>
      <c r="J101" s="497"/>
      <c r="K101" s="497"/>
      <c r="L101" s="497"/>
    </row>
    <row r="102" spans="1:12" ht="15.75" x14ac:dyDescent="0.25">
      <c r="A102" s="497"/>
      <c r="B102" s="526">
        <v>41012941120023</v>
      </c>
      <c r="C102" s="527" t="s">
        <v>1597</v>
      </c>
      <c r="D102" s="525">
        <v>18000000</v>
      </c>
      <c r="E102" s="525">
        <v>0</v>
      </c>
      <c r="F102" s="525"/>
      <c r="G102" s="525">
        <f t="shared" si="2"/>
        <v>18000000</v>
      </c>
      <c r="H102" s="517">
        <f>SUMIF('Inc base'!C:C,'BR 4'!B102,'Inc base'!G:G)-G102</f>
        <v>0</v>
      </c>
      <c r="I102" s="518">
        <v>0</v>
      </c>
      <c r="J102" s="497"/>
      <c r="K102" s="497"/>
      <c r="L102" s="497"/>
    </row>
    <row r="103" spans="1:12" ht="15.75" x14ac:dyDescent="0.25">
      <c r="A103" s="497"/>
      <c r="B103" s="526">
        <v>61507005280028</v>
      </c>
      <c r="C103" s="527" t="s">
        <v>1601</v>
      </c>
      <c r="D103" s="525">
        <v>15000000</v>
      </c>
      <c r="E103" s="525">
        <v>15000000</v>
      </c>
      <c r="F103" s="525">
        <v>15000000</v>
      </c>
      <c r="G103" s="525">
        <f t="shared" si="2"/>
        <v>45000000</v>
      </c>
      <c r="H103" s="517">
        <f>SUMIF('Inc base'!C:C,'BR 4'!B103,'Inc base'!G:G)-G103</f>
        <v>7500000</v>
      </c>
      <c r="I103" s="518">
        <v>0</v>
      </c>
      <c r="J103" s="497"/>
      <c r="K103" s="497"/>
      <c r="L103" s="497"/>
    </row>
    <row r="104" spans="1:12" ht="15.75" x14ac:dyDescent="0.25">
      <c r="A104" s="497"/>
      <c r="B104" s="526">
        <v>52906025260032</v>
      </c>
      <c r="C104" s="527" t="s">
        <v>1602</v>
      </c>
      <c r="D104" s="525">
        <v>15000000</v>
      </c>
      <c r="E104" s="525">
        <v>15000000</v>
      </c>
      <c r="F104" s="525">
        <v>15000000</v>
      </c>
      <c r="G104" s="525">
        <f t="shared" si="2"/>
        <v>45000000</v>
      </c>
      <c r="H104" s="517">
        <f>SUMIF('Inc base'!C:C,'BR 4'!B104,'Inc base'!G:G)-G104</f>
        <v>11260000</v>
      </c>
      <c r="I104" s="518">
        <v>0</v>
      </c>
      <c r="J104" s="497"/>
      <c r="K104" s="497"/>
      <c r="L104" s="497"/>
    </row>
    <row r="105" spans="1:12" ht="15.75" x14ac:dyDescent="0.25">
      <c r="A105" s="497"/>
      <c r="B105" s="526">
        <v>62605005350019</v>
      </c>
      <c r="C105" s="527" t="s">
        <v>1603</v>
      </c>
      <c r="D105" s="525">
        <v>18000000</v>
      </c>
      <c r="E105" s="525">
        <v>18000000</v>
      </c>
      <c r="F105" s="525">
        <v>12000000</v>
      </c>
      <c r="G105" s="525">
        <f t="shared" si="2"/>
        <v>48000000</v>
      </c>
      <c r="H105" s="517">
        <f>SUMIF('Inc base'!C:C,'BR 4'!B105,'Inc base'!G:G)-G105</f>
        <v>9000000</v>
      </c>
      <c r="I105" s="518">
        <v>0</v>
      </c>
      <c r="J105" s="497"/>
      <c r="K105" s="497"/>
      <c r="L105" s="497"/>
    </row>
    <row r="106" spans="1:12" ht="15.75" x14ac:dyDescent="0.25">
      <c r="A106" s="497"/>
      <c r="B106" s="526">
        <v>61306005300011</v>
      </c>
      <c r="C106" s="527" t="s">
        <v>1606</v>
      </c>
      <c r="D106" s="525">
        <v>18000000</v>
      </c>
      <c r="E106" s="525">
        <v>18000000</v>
      </c>
      <c r="F106" s="525">
        <v>12000000</v>
      </c>
      <c r="G106" s="525">
        <f t="shared" si="2"/>
        <v>48000000</v>
      </c>
      <c r="H106" s="517">
        <f>SUMIF('Inc base'!C:C,'BR 4'!B106,'Inc base'!G:G)-G106</f>
        <v>9000000</v>
      </c>
      <c r="I106" s="518">
        <v>0</v>
      </c>
      <c r="J106" s="497"/>
      <c r="K106" s="497"/>
      <c r="L106" s="497"/>
    </row>
    <row r="107" spans="1:12" ht="15.75" x14ac:dyDescent="0.25">
      <c r="A107" s="497"/>
      <c r="B107" s="526">
        <v>31609925360017</v>
      </c>
      <c r="C107" s="527" t="s">
        <v>1608</v>
      </c>
      <c r="D107" s="525">
        <v>18000000</v>
      </c>
      <c r="E107" s="525">
        <v>18000000</v>
      </c>
      <c r="F107" s="525">
        <v>12000000</v>
      </c>
      <c r="G107" s="525">
        <f t="shared" si="2"/>
        <v>48000000</v>
      </c>
      <c r="H107" s="517">
        <f>SUMIF('Inc base'!C:C,'BR 4'!B107,'Inc base'!G:G)-G107</f>
        <v>9000000</v>
      </c>
      <c r="I107" s="518">
        <v>0</v>
      </c>
      <c r="J107" s="497"/>
      <c r="K107" s="497"/>
      <c r="L107" s="497"/>
    </row>
    <row r="108" spans="1:12" ht="15.75" x14ac:dyDescent="0.25">
      <c r="A108" s="497"/>
      <c r="B108" s="526">
        <v>42808901140090</v>
      </c>
      <c r="C108" s="527" t="s">
        <v>1609</v>
      </c>
      <c r="D108" s="525">
        <v>18000000</v>
      </c>
      <c r="E108" s="525">
        <v>18000000</v>
      </c>
      <c r="F108" s="525">
        <v>12000000</v>
      </c>
      <c r="G108" s="525">
        <f t="shared" si="2"/>
        <v>48000000</v>
      </c>
      <c r="H108" s="517">
        <f>SUMIF('Inc base'!C:C,'BR 4'!B108,'Inc base'!G:G)-G108</f>
        <v>12000000</v>
      </c>
      <c r="I108" s="518">
        <v>0</v>
      </c>
      <c r="J108" s="497"/>
      <c r="K108" s="497"/>
      <c r="L108" s="497"/>
    </row>
    <row r="109" spans="1:12" ht="15.75" x14ac:dyDescent="0.25">
      <c r="A109" s="497"/>
      <c r="B109" s="526">
        <v>61205015310035</v>
      </c>
      <c r="C109" s="527" t="s">
        <v>1612</v>
      </c>
      <c r="D109" s="525">
        <v>18000000</v>
      </c>
      <c r="E109" s="525">
        <v>18000000</v>
      </c>
      <c r="F109" s="525">
        <v>12000000</v>
      </c>
      <c r="G109" s="525">
        <f t="shared" si="2"/>
        <v>48000000</v>
      </c>
      <c r="H109" s="517">
        <f>SUMIF('Inc base'!C:C,'BR 4'!B109,'Inc base'!G:G)-G109</f>
        <v>3000000</v>
      </c>
      <c r="I109" s="518">
        <v>0</v>
      </c>
      <c r="J109" s="497"/>
      <c r="K109" s="497"/>
      <c r="L109" s="497"/>
    </row>
    <row r="110" spans="1:12" ht="15.75" x14ac:dyDescent="0.25">
      <c r="A110" s="497"/>
      <c r="B110" s="526">
        <v>31606955360019</v>
      </c>
      <c r="C110" s="527" t="s">
        <v>1615</v>
      </c>
      <c r="D110" s="525">
        <v>18000000</v>
      </c>
      <c r="E110" s="525">
        <v>18000000</v>
      </c>
      <c r="F110" s="525">
        <v>12000000</v>
      </c>
      <c r="G110" s="525">
        <f t="shared" si="2"/>
        <v>48000000</v>
      </c>
      <c r="H110" s="517">
        <f>SUMIF('Inc base'!C:C,'BR 4'!B110,'Inc base'!G:G)-G110</f>
        <v>6500000</v>
      </c>
      <c r="I110" s="518">
        <v>0</v>
      </c>
      <c r="J110" s="497"/>
      <c r="K110" s="497"/>
      <c r="L110" s="497"/>
    </row>
    <row r="111" spans="1:12" ht="15.75" x14ac:dyDescent="0.25">
      <c r="A111" s="497"/>
      <c r="B111" s="526">
        <v>61911016060063</v>
      </c>
      <c r="C111" s="527" t="s">
        <v>1617</v>
      </c>
      <c r="D111" s="525">
        <v>36000000</v>
      </c>
      <c r="E111" s="525">
        <v>18000000</v>
      </c>
      <c r="F111" s="525">
        <v>12000000</v>
      </c>
      <c r="G111" s="525">
        <f t="shared" si="2"/>
        <v>66000000</v>
      </c>
      <c r="H111" s="517">
        <f>SUMIF('Inc base'!C:C,'BR 4'!B111,'Inc base'!G:G)-G111</f>
        <v>12000000</v>
      </c>
      <c r="I111" s="518">
        <v>0</v>
      </c>
      <c r="J111" s="497"/>
      <c r="K111" s="497"/>
      <c r="L111" s="497"/>
    </row>
    <row r="112" spans="1:12" ht="15.75" x14ac:dyDescent="0.25">
      <c r="A112" s="497"/>
      <c r="B112" s="526">
        <v>42106935300018</v>
      </c>
      <c r="C112" s="527" t="s">
        <v>1619</v>
      </c>
      <c r="D112" s="525">
        <v>18000000</v>
      </c>
      <c r="E112" s="525">
        <v>18000000</v>
      </c>
      <c r="F112" s="525">
        <v>12000000</v>
      </c>
      <c r="G112" s="525">
        <f t="shared" si="2"/>
        <v>48000000</v>
      </c>
      <c r="H112" s="517">
        <f>SUMIF('Inc base'!C:C,'BR 4'!B112,'Inc base'!G:G)-G112</f>
        <v>9500000</v>
      </c>
      <c r="I112" s="518">
        <v>0</v>
      </c>
      <c r="J112" s="497"/>
      <c r="K112" s="497"/>
      <c r="L112" s="497"/>
    </row>
    <row r="113" spans="1:12" ht="15.75" x14ac:dyDescent="0.25">
      <c r="A113" s="497"/>
      <c r="B113" s="526">
        <v>60705015260062</v>
      </c>
      <c r="C113" s="527" t="s">
        <v>1621</v>
      </c>
      <c r="D113" s="525">
        <v>15000000</v>
      </c>
      <c r="E113" s="525">
        <v>15000000</v>
      </c>
      <c r="F113" s="525">
        <v>15000000</v>
      </c>
      <c r="G113" s="525">
        <f t="shared" si="2"/>
        <v>45000000</v>
      </c>
      <c r="H113" s="517">
        <f>SUMIF('Inc base'!C:C,'BR 4'!B113,'Inc base'!G:G)-G113</f>
        <v>7500000</v>
      </c>
      <c r="I113" s="518">
        <v>0</v>
      </c>
      <c r="J113" s="497"/>
      <c r="K113" s="497"/>
      <c r="L113" s="497"/>
    </row>
    <row r="114" spans="1:12" ht="15.75" x14ac:dyDescent="0.25">
      <c r="A114" s="497"/>
      <c r="B114" s="526">
        <v>50108015280024</v>
      </c>
      <c r="C114" s="527" t="s">
        <v>1622</v>
      </c>
      <c r="D114" s="525">
        <v>15000000</v>
      </c>
      <c r="E114" s="525">
        <v>15000000</v>
      </c>
      <c r="F114" s="525">
        <v>15000000</v>
      </c>
      <c r="G114" s="525">
        <f t="shared" si="2"/>
        <v>45000000</v>
      </c>
      <c r="H114" s="517">
        <f>SUMIF('Inc base'!C:C,'BR 4'!B114,'Inc base'!G:G)-G114</f>
        <v>15000000</v>
      </c>
      <c r="I114" s="518">
        <v>0</v>
      </c>
      <c r="J114" s="497"/>
      <c r="K114" s="497"/>
      <c r="L114" s="497"/>
    </row>
    <row r="115" spans="1:12" ht="15.75" x14ac:dyDescent="0.25">
      <c r="A115" s="497"/>
      <c r="B115" s="526">
        <v>62604025300015</v>
      </c>
      <c r="C115" s="527" t="s">
        <v>1628</v>
      </c>
      <c r="D115" s="525">
        <v>15000000</v>
      </c>
      <c r="E115" s="525">
        <v>15000000</v>
      </c>
      <c r="F115" s="525">
        <v>15000000</v>
      </c>
      <c r="G115" s="525">
        <f t="shared" si="2"/>
        <v>45000000</v>
      </c>
      <c r="H115" s="517">
        <f>SUMIF('Inc base'!C:C,'BR 4'!B115,'Inc base'!G:G)-G115</f>
        <v>12010000</v>
      </c>
      <c r="I115" s="518">
        <v>0</v>
      </c>
      <c r="J115" s="497"/>
      <c r="K115" s="497"/>
      <c r="L115" s="497"/>
    </row>
    <row r="116" spans="1:12" ht="15.75" x14ac:dyDescent="0.25">
      <c r="A116" s="497"/>
      <c r="B116" s="526">
        <v>51004045340011</v>
      </c>
      <c r="C116" s="527" t="s">
        <v>1631</v>
      </c>
      <c r="D116" s="525">
        <v>15000000</v>
      </c>
      <c r="E116" s="525">
        <v>15000000</v>
      </c>
      <c r="F116" s="525">
        <v>12000000</v>
      </c>
      <c r="G116" s="525">
        <f t="shared" si="2"/>
        <v>42000000</v>
      </c>
      <c r="H116" s="517">
        <f>SUMIF('Inc base'!C:C,'BR 4'!B116,'Inc base'!G:G)-G116</f>
        <v>6000000</v>
      </c>
      <c r="I116" s="518">
        <v>0</v>
      </c>
      <c r="J116" s="497"/>
      <c r="K116" s="497"/>
      <c r="L116" s="497"/>
    </row>
    <row r="117" spans="1:12" ht="15.75" x14ac:dyDescent="0.25">
      <c r="A117" s="497"/>
      <c r="B117" s="526">
        <v>43007872640036</v>
      </c>
      <c r="C117" s="527" t="s">
        <v>1633</v>
      </c>
      <c r="D117" s="525">
        <v>0</v>
      </c>
      <c r="E117" s="525">
        <v>15000000</v>
      </c>
      <c r="F117" s="525"/>
      <c r="G117" s="525">
        <f t="shared" si="2"/>
        <v>15000000</v>
      </c>
      <c r="H117" s="517">
        <f>SUMIF('Inc base'!C:C,'BR 4'!B117,'Inc base'!G:G)-G117</f>
        <v>0</v>
      </c>
      <c r="I117" s="518">
        <v>0</v>
      </c>
      <c r="J117" s="497"/>
      <c r="K117" s="497"/>
      <c r="L117" s="497"/>
    </row>
    <row r="118" spans="1:12" ht="15.75" x14ac:dyDescent="0.25">
      <c r="A118" s="497"/>
      <c r="B118" s="526">
        <v>62110005380024</v>
      </c>
      <c r="C118" s="527" t="s">
        <v>1639</v>
      </c>
      <c r="D118" s="525">
        <v>18000000</v>
      </c>
      <c r="E118" s="525">
        <v>18000000</v>
      </c>
      <c r="F118" s="525">
        <v>12000000</v>
      </c>
      <c r="G118" s="525">
        <f t="shared" si="2"/>
        <v>48000000</v>
      </c>
      <c r="H118" s="517">
        <f>SUMIF('Inc base'!C:C,'BR 4'!B118,'Inc base'!G:G)-G118</f>
        <v>10000000</v>
      </c>
      <c r="I118" s="518">
        <v>0</v>
      </c>
      <c r="J118" s="497"/>
      <c r="K118" s="497"/>
      <c r="L118" s="497"/>
    </row>
    <row r="119" spans="1:12" ht="15.75" x14ac:dyDescent="0.25">
      <c r="A119" s="497"/>
      <c r="B119" s="526">
        <v>63009045260050</v>
      </c>
      <c r="C119" s="527" t="s">
        <v>1641</v>
      </c>
      <c r="D119" s="525">
        <v>15000000</v>
      </c>
      <c r="E119" s="525">
        <v>0</v>
      </c>
      <c r="F119" s="525"/>
      <c r="G119" s="525">
        <f t="shared" si="2"/>
        <v>15000000</v>
      </c>
      <c r="H119" s="517">
        <f>SUMIF('Inc base'!C:C,'BR 4'!B119,'Inc base'!G:G)-G119</f>
        <v>0</v>
      </c>
      <c r="I119" s="518">
        <v>0</v>
      </c>
      <c r="J119" s="497"/>
      <c r="K119" s="497"/>
      <c r="L119" s="497"/>
    </row>
    <row r="120" spans="1:12" ht="15.75" x14ac:dyDescent="0.25">
      <c r="A120" s="497"/>
      <c r="B120" s="526">
        <v>40902911120045</v>
      </c>
      <c r="C120" s="527" t="s">
        <v>1646</v>
      </c>
      <c r="D120" s="525">
        <v>18000000</v>
      </c>
      <c r="E120" s="525">
        <v>18000000</v>
      </c>
      <c r="F120" s="525">
        <v>12000000</v>
      </c>
      <c r="G120" s="525">
        <f t="shared" si="2"/>
        <v>48000000</v>
      </c>
      <c r="H120" s="517">
        <f>SUMIF('Inc base'!C:C,'BR 4'!B120,'Inc base'!G:G)-G120</f>
        <v>7750100</v>
      </c>
      <c r="I120" s="518">
        <v>0</v>
      </c>
      <c r="J120" s="497"/>
      <c r="K120" s="497"/>
      <c r="L120" s="497"/>
    </row>
    <row r="121" spans="1:12" ht="15.75" x14ac:dyDescent="0.25">
      <c r="A121" s="497"/>
      <c r="B121" s="526">
        <v>52812015300021</v>
      </c>
      <c r="C121" s="527" t="s">
        <v>1652</v>
      </c>
      <c r="D121" s="525">
        <v>18000000</v>
      </c>
      <c r="E121" s="525">
        <v>18000000</v>
      </c>
      <c r="F121" s="525">
        <v>12000000</v>
      </c>
      <c r="G121" s="525">
        <f t="shared" si="2"/>
        <v>48000000</v>
      </c>
      <c r="H121" s="517">
        <f>SUMIF('Inc base'!C:C,'BR 4'!B121,'Inc base'!G:G)-G121</f>
        <v>10500000</v>
      </c>
      <c r="I121" s="518">
        <v>0</v>
      </c>
      <c r="J121" s="497"/>
      <c r="K121" s="497"/>
      <c r="L121" s="497"/>
    </row>
    <row r="122" spans="1:12" ht="15.75" x14ac:dyDescent="0.25">
      <c r="A122" s="497"/>
      <c r="B122" s="526">
        <v>62708025300025</v>
      </c>
      <c r="C122" s="527" t="s">
        <v>1654</v>
      </c>
      <c r="D122" s="525">
        <v>15000000</v>
      </c>
      <c r="E122" s="525">
        <v>15000000</v>
      </c>
      <c r="F122" s="525">
        <v>15000000</v>
      </c>
      <c r="G122" s="525">
        <f t="shared" si="2"/>
        <v>45000000</v>
      </c>
      <c r="H122" s="517">
        <f>SUMIF('Inc base'!C:C,'BR 4'!B122,'Inc base'!G:G)-G122</f>
        <v>-15000000</v>
      </c>
      <c r="I122" s="518">
        <v>0</v>
      </c>
      <c r="J122" s="497"/>
      <c r="K122" s="497"/>
      <c r="L122" s="497"/>
    </row>
    <row r="123" spans="1:12" ht="15.75" x14ac:dyDescent="0.25">
      <c r="A123" s="497"/>
      <c r="B123" s="526">
        <v>61806025340032</v>
      </c>
      <c r="C123" s="527" t="s">
        <v>1674</v>
      </c>
      <c r="D123" s="525">
        <v>15000000</v>
      </c>
      <c r="E123" s="525">
        <v>15000000</v>
      </c>
      <c r="F123" s="525">
        <v>15000000</v>
      </c>
      <c r="G123" s="525">
        <f t="shared" si="2"/>
        <v>45000000</v>
      </c>
      <c r="H123" s="517">
        <f>SUMIF('Inc base'!C:C,'BR 4'!B123,'Inc base'!G:G)-G123</f>
        <v>7700000</v>
      </c>
      <c r="I123" s="518">
        <v>0</v>
      </c>
      <c r="J123" s="497"/>
      <c r="K123" s="497"/>
      <c r="L123" s="497"/>
    </row>
    <row r="124" spans="1:12" ht="15.75" x14ac:dyDescent="0.25">
      <c r="A124" s="497"/>
      <c r="B124" s="526">
        <v>50907015290040</v>
      </c>
      <c r="C124" s="527" t="s">
        <v>1675</v>
      </c>
      <c r="D124" s="525">
        <v>15000000</v>
      </c>
      <c r="E124" s="525">
        <v>15000000</v>
      </c>
      <c r="F124" s="525">
        <v>12000000</v>
      </c>
      <c r="G124" s="525">
        <f t="shared" si="2"/>
        <v>42000000</v>
      </c>
      <c r="H124" s="517">
        <f>SUMIF('Inc base'!C:C,'BR 4'!B124,'Inc base'!G:G)-G124</f>
        <v>5000000</v>
      </c>
      <c r="I124" s="518">
        <v>0</v>
      </c>
      <c r="J124" s="497"/>
      <c r="K124" s="497"/>
      <c r="L124" s="497"/>
    </row>
    <row r="125" spans="1:12" ht="15.75" x14ac:dyDescent="0.25">
      <c r="A125" s="497"/>
      <c r="B125" s="526">
        <v>33107941050045</v>
      </c>
      <c r="C125" s="527" t="s">
        <v>1676</v>
      </c>
      <c r="D125" s="525">
        <v>18000000</v>
      </c>
      <c r="E125" s="525">
        <v>18000000</v>
      </c>
      <c r="F125" s="525">
        <v>12000000</v>
      </c>
      <c r="G125" s="525">
        <f t="shared" si="2"/>
        <v>48000000</v>
      </c>
      <c r="H125" s="517">
        <f>SUMIF('Inc base'!C:C,'BR 4'!B125,'Inc base'!G:G)-G125</f>
        <v>9000000</v>
      </c>
      <c r="I125" s="518">
        <v>0</v>
      </c>
      <c r="J125" s="497"/>
      <c r="K125" s="497"/>
      <c r="L125" s="497"/>
    </row>
    <row r="126" spans="1:12" ht="15.75" x14ac:dyDescent="0.25">
      <c r="A126" s="497"/>
      <c r="B126" s="526">
        <v>32910995280053</v>
      </c>
      <c r="C126" s="527" t="s">
        <v>1677</v>
      </c>
      <c r="D126" s="525">
        <v>18000000</v>
      </c>
      <c r="E126" s="525">
        <v>18000000</v>
      </c>
      <c r="F126" s="525">
        <v>12000000</v>
      </c>
      <c r="G126" s="525">
        <f t="shared" si="2"/>
        <v>48000000</v>
      </c>
      <c r="H126" s="517">
        <f>SUMIF('Inc base'!C:C,'BR 4'!B126,'Inc base'!G:G)-G126</f>
        <v>12000000</v>
      </c>
      <c r="I126" s="518">
        <v>0</v>
      </c>
      <c r="J126" s="497"/>
      <c r="K126" s="497"/>
      <c r="L126" s="497"/>
    </row>
    <row r="127" spans="1:12" ht="15.75" x14ac:dyDescent="0.25">
      <c r="A127" s="497"/>
      <c r="B127" s="526">
        <v>32706965250012</v>
      </c>
      <c r="C127" s="527" t="s">
        <v>1678</v>
      </c>
      <c r="D127" s="525">
        <v>18000000</v>
      </c>
      <c r="E127" s="525">
        <v>18000000</v>
      </c>
      <c r="F127" s="525">
        <v>12000000</v>
      </c>
      <c r="G127" s="525">
        <f t="shared" si="2"/>
        <v>48000000</v>
      </c>
      <c r="H127" s="517">
        <f>SUMIF('Inc base'!C:C,'BR 4'!B127,'Inc base'!G:G)-G127</f>
        <v>9000700</v>
      </c>
      <c r="I127" s="518">
        <v>0</v>
      </c>
      <c r="J127" s="497"/>
      <c r="K127" s="497"/>
      <c r="L127" s="497"/>
    </row>
    <row r="128" spans="1:12" ht="15.75" x14ac:dyDescent="0.25">
      <c r="A128" s="497"/>
      <c r="B128" s="526">
        <v>60412015280023</v>
      </c>
      <c r="C128" s="527" t="s">
        <v>1679</v>
      </c>
      <c r="D128" s="525">
        <v>15000000</v>
      </c>
      <c r="E128" s="525">
        <v>0</v>
      </c>
      <c r="F128" s="525"/>
      <c r="G128" s="525">
        <f t="shared" si="2"/>
        <v>15000000</v>
      </c>
      <c r="H128" s="517">
        <f>SUMIF('Inc base'!C:C,'BR 4'!B128,'Inc base'!G:G)-G128</f>
        <v>0</v>
      </c>
      <c r="I128" s="518">
        <v>0</v>
      </c>
      <c r="J128" s="497"/>
      <c r="K128" s="497"/>
      <c r="L128" s="497"/>
    </row>
    <row r="129" spans="1:12" ht="15.75" x14ac:dyDescent="0.25">
      <c r="A129" s="497"/>
      <c r="B129" s="526">
        <v>40406901140056</v>
      </c>
      <c r="C129" s="527" t="s">
        <v>1680</v>
      </c>
      <c r="D129" s="525">
        <v>18000000</v>
      </c>
      <c r="E129" s="525">
        <v>18000000</v>
      </c>
      <c r="F129" s="525">
        <v>12000000</v>
      </c>
      <c r="G129" s="525">
        <f t="shared" si="2"/>
        <v>48000000</v>
      </c>
      <c r="H129" s="517">
        <f>SUMIF('Inc base'!C:C,'BR 4'!B129,'Inc base'!G:G)-G129</f>
        <v>3000000</v>
      </c>
      <c r="I129" s="518">
        <v>0</v>
      </c>
      <c r="J129" s="497"/>
      <c r="K129" s="497"/>
      <c r="L129" s="497"/>
    </row>
    <row r="130" spans="1:12" ht="15.75" x14ac:dyDescent="0.25">
      <c r="A130" s="497"/>
      <c r="B130" s="526">
        <v>61705045360012</v>
      </c>
      <c r="C130" s="527" t="s">
        <v>1682</v>
      </c>
      <c r="D130" s="525">
        <v>15000000</v>
      </c>
      <c r="E130" s="525">
        <v>15000000</v>
      </c>
      <c r="F130" s="525">
        <v>15000000</v>
      </c>
      <c r="G130" s="525">
        <f t="shared" si="2"/>
        <v>45000000</v>
      </c>
      <c r="H130" s="517">
        <f>SUMIF('Inc base'!C:C,'BR 4'!B130,'Inc base'!G:G)-G130</f>
        <v>15004600</v>
      </c>
      <c r="I130" s="518">
        <v>0</v>
      </c>
      <c r="J130" s="497"/>
      <c r="K130" s="497"/>
      <c r="L130" s="497"/>
    </row>
    <row r="131" spans="1:12" ht="15.75" x14ac:dyDescent="0.25">
      <c r="A131" s="497"/>
      <c r="B131" s="526">
        <v>31705831060055</v>
      </c>
      <c r="C131" s="527" t="s">
        <v>1684</v>
      </c>
      <c r="D131" s="525">
        <v>15000000</v>
      </c>
      <c r="E131" s="525">
        <v>15000000</v>
      </c>
      <c r="F131" s="525"/>
      <c r="G131" s="525">
        <f t="shared" si="2"/>
        <v>30000000</v>
      </c>
      <c r="H131" s="517">
        <f>SUMIF('Inc base'!C:C,'BR 4'!B131,'Inc base'!G:G)-G131</f>
        <v>0</v>
      </c>
      <c r="I131" s="518">
        <v>0</v>
      </c>
      <c r="J131" s="497"/>
      <c r="K131" s="497"/>
      <c r="L131" s="497"/>
    </row>
    <row r="132" spans="1:12" ht="15.75" x14ac:dyDescent="0.25">
      <c r="A132" s="497"/>
      <c r="B132" s="526">
        <v>41907905250019</v>
      </c>
      <c r="C132" s="527" t="s">
        <v>1687</v>
      </c>
      <c r="D132" s="525">
        <v>18000000</v>
      </c>
      <c r="E132" s="525">
        <v>18000000</v>
      </c>
      <c r="F132" s="525">
        <v>12000000</v>
      </c>
      <c r="G132" s="525">
        <f t="shared" si="2"/>
        <v>48000000</v>
      </c>
      <c r="H132" s="517">
        <f>SUMIF('Inc base'!C:C,'BR 4'!B132,'Inc base'!G:G)-G132</f>
        <v>9000000</v>
      </c>
      <c r="I132" s="518">
        <v>0</v>
      </c>
      <c r="J132" s="497"/>
      <c r="K132" s="497"/>
      <c r="L132" s="497"/>
    </row>
    <row r="133" spans="1:12" ht="15.75" x14ac:dyDescent="0.25">
      <c r="A133" s="497"/>
      <c r="B133" s="526">
        <v>60809045260035</v>
      </c>
      <c r="C133" s="527" t="s">
        <v>1695</v>
      </c>
      <c r="D133" s="525">
        <v>15000000</v>
      </c>
      <c r="E133" s="525">
        <v>15000000</v>
      </c>
      <c r="F133" s="525">
        <v>15000000</v>
      </c>
      <c r="G133" s="525">
        <f t="shared" si="2"/>
        <v>45000000</v>
      </c>
      <c r="H133" s="517">
        <f>SUMIF('Inc base'!C:C,'BR 4'!B133,'Inc base'!G:G)-G133</f>
        <v>7500000</v>
      </c>
      <c r="I133" s="518">
        <v>0</v>
      </c>
      <c r="J133" s="497"/>
      <c r="K133" s="497"/>
      <c r="L133" s="497"/>
    </row>
    <row r="134" spans="1:12" ht="15.75" x14ac:dyDescent="0.25">
      <c r="A134" s="497"/>
      <c r="B134" s="526">
        <v>31009871110085</v>
      </c>
      <c r="C134" s="527" t="s">
        <v>1697</v>
      </c>
      <c r="D134" s="525">
        <v>18000000</v>
      </c>
      <c r="E134" s="525">
        <v>18000000</v>
      </c>
      <c r="F134" s="525">
        <v>12000000</v>
      </c>
      <c r="G134" s="525">
        <f t="shared" si="2"/>
        <v>48000000</v>
      </c>
      <c r="H134" s="517">
        <f>SUMIF('Inc base'!C:C,'BR 4'!B134,'Inc base'!G:G)-G134</f>
        <v>6003840</v>
      </c>
      <c r="I134" s="518">
        <v>0</v>
      </c>
      <c r="J134" s="497"/>
      <c r="K134" s="497"/>
      <c r="L134" s="497"/>
    </row>
    <row r="135" spans="1:12" ht="15.75" x14ac:dyDescent="0.25">
      <c r="A135" s="497"/>
      <c r="B135" s="526">
        <v>60203015260016</v>
      </c>
      <c r="C135" s="527" t="s">
        <v>1700</v>
      </c>
      <c r="D135" s="525">
        <v>15000000</v>
      </c>
      <c r="E135" s="525">
        <v>15000000</v>
      </c>
      <c r="F135" s="525">
        <v>15000000</v>
      </c>
      <c r="G135" s="525">
        <f t="shared" si="2"/>
        <v>45000000</v>
      </c>
      <c r="H135" s="517">
        <f>SUMIF('Inc base'!C:C,'BR 4'!B135,'Inc base'!G:G)-G135</f>
        <v>15000000</v>
      </c>
      <c r="I135" s="518">
        <v>0</v>
      </c>
      <c r="J135" s="497"/>
      <c r="K135" s="497"/>
      <c r="L135" s="497"/>
    </row>
    <row r="136" spans="1:12" ht="15.75" x14ac:dyDescent="0.25">
      <c r="A136" s="497"/>
      <c r="B136" s="526">
        <v>41812951000023</v>
      </c>
      <c r="C136" s="527" t="s">
        <v>1701</v>
      </c>
      <c r="D136" s="525">
        <v>18000000</v>
      </c>
      <c r="E136" s="525">
        <v>18000000</v>
      </c>
      <c r="F136" s="525">
        <v>12000000</v>
      </c>
      <c r="G136" s="525">
        <f t="shared" si="2"/>
        <v>48000000</v>
      </c>
      <c r="H136" s="517">
        <f>SUMIF('Inc base'!C:C,'BR 4'!B136,'Inc base'!G:G)-G136</f>
        <v>3921500</v>
      </c>
      <c r="I136" s="518">
        <v>0</v>
      </c>
      <c r="J136" s="497"/>
      <c r="K136" s="497"/>
      <c r="L136" s="497"/>
    </row>
    <row r="137" spans="1:12" ht="15.75" x14ac:dyDescent="0.25">
      <c r="A137" s="497"/>
      <c r="B137" s="526">
        <v>41006720940014</v>
      </c>
      <c r="C137" s="527" t="s">
        <v>1702</v>
      </c>
      <c r="D137" s="525">
        <v>18000000</v>
      </c>
      <c r="E137" s="525">
        <v>18000000</v>
      </c>
      <c r="F137" s="525"/>
      <c r="G137" s="525">
        <f t="shared" ref="G137:G200" si="3">SUM(D137:F137)</f>
        <v>36000000</v>
      </c>
      <c r="H137" s="517">
        <f>SUMIF('Inc base'!C:C,'BR 4'!B137,'Inc base'!G:G)-G137</f>
        <v>-18000000</v>
      </c>
      <c r="I137" s="518">
        <v>-14000000</v>
      </c>
      <c r="J137" s="497"/>
      <c r="K137" s="497"/>
      <c r="L137" s="497"/>
    </row>
    <row r="138" spans="1:12" ht="15.75" x14ac:dyDescent="0.25">
      <c r="A138" s="497"/>
      <c r="B138" s="526">
        <v>41010951140028</v>
      </c>
      <c r="C138" s="527" t="s">
        <v>1706</v>
      </c>
      <c r="D138" s="525">
        <v>18000000</v>
      </c>
      <c r="E138" s="525">
        <v>18000000</v>
      </c>
      <c r="F138" s="525">
        <v>12000000</v>
      </c>
      <c r="G138" s="525">
        <f t="shared" si="3"/>
        <v>48000000</v>
      </c>
      <c r="H138" s="517">
        <f>SUMIF('Inc base'!C:C,'BR 4'!B138,'Inc base'!G:G)-G138</f>
        <v>10000000</v>
      </c>
      <c r="I138" s="518">
        <v>0</v>
      </c>
      <c r="J138" s="497"/>
      <c r="K138" s="497"/>
      <c r="L138" s="497"/>
    </row>
    <row r="139" spans="1:12" ht="15.75" x14ac:dyDescent="0.25">
      <c r="A139" s="497"/>
      <c r="B139" s="526">
        <v>50309025660019</v>
      </c>
      <c r="C139" s="527" t="s">
        <v>1709</v>
      </c>
      <c r="D139" s="525">
        <v>18000000</v>
      </c>
      <c r="E139" s="525">
        <v>18000000</v>
      </c>
      <c r="F139" s="525">
        <v>12000000</v>
      </c>
      <c r="G139" s="525">
        <f t="shared" si="3"/>
        <v>48000000</v>
      </c>
      <c r="H139" s="517">
        <f>SUMIF('Inc base'!C:C,'BR 4'!B139,'Inc base'!G:G)-G139</f>
        <v>9000000</v>
      </c>
      <c r="I139" s="518">
        <v>0</v>
      </c>
      <c r="J139" s="497"/>
      <c r="K139" s="497"/>
      <c r="L139" s="497"/>
    </row>
    <row r="140" spans="1:12" ht="15.75" x14ac:dyDescent="0.25">
      <c r="A140" s="497"/>
      <c r="B140" s="526">
        <v>30706941010010</v>
      </c>
      <c r="C140" s="527" t="s">
        <v>1711</v>
      </c>
      <c r="D140" s="525">
        <v>18000000</v>
      </c>
      <c r="E140" s="525">
        <v>18000000</v>
      </c>
      <c r="F140" s="525">
        <v>12000000</v>
      </c>
      <c r="G140" s="525">
        <f t="shared" si="3"/>
        <v>48000000</v>
      </c>
      <c r="H140" s="517">
        <f>SUMIF('Inc base'!C:C,'BR 4'!B140,'Inc base'!G:G)-G140</f>
        <v>9000000</v>
      </c>
      <c r="I140" s="518">
        <v>0</v>
      </c>
      <c r="J140" s="497"/>
      <c r="K140" s="497"/>
      <c r="L140" s="497"/>
    </row>
    <row r="141" spans="1:12" ht="15.75" x14ac:dyDescent="0.25">
      <c r="A141" s="497"/>
      <c r="B141" s="526">
        <v>31106861140029</v>
      </c>
      <c r="C141" s="527" t="s">
        <v>2909</v>
      </c>
      <c r="D141" s="525">
        <v>18000000</v>
      </c>
      <c r="E141" s="525">
        <v>18000000</v>
      </c>
      <c r="F141" s="525">
        <v>12000000</v>
      </c>
      <c r="G141" s="525">
        <f t="shared" si="3"/>
        <v>48000000</v>
      </c>
      <c r="H141" s="517">
        <f>SUMIF('Inc base'!C:C,'BR 4'!B141,'Inc base'!G:G)-G141</f>
        <v>-30000000</v>
      </c>
      <c r="I141" s="518" t="e">
        <v>#N/A</v>
      </c>
      <c r="J141" s="497"/>
      <c r="K141" s="497"/>
      <c r="L141" s="497"/>
    </row>
    <row r="142" spans="1:12" ht="15.75" x14ac:dyDescent="0.25">
      <c r="A142" s="497"/>
      <c r="B142" s="526">
        <v>30101965300028</v>
      </c>
      <c r="C142" s="527" t="s">
        <v>1717</v>
      </c>
      <c r="D142" s="525">
        <v>18000000</v>
      </c>
      <c r="E142" s="525">
        <v>18000000</v>
      </c>
      <c r="F142" s="525">
        <v>12000000</v>
      </c>
      <c r="G142" s="525">
        <f t="shared" si="3"/>
        <v>48000000</v>
      </c>
      <c r="H142" s="517">
        <f>SUMIF('Inc base'!C:C,'BR 4'!B142,'Inc base'!G:G)-G142</f>
        <v>7500500</v>
      </c>
      <c r="I142" s="518">
        <v>0</v>
      </c>
      <c r="J142" s="497"/>
      <c r="K142" s="497"/>
      <c r="L142" s="497"/>
    </row>
    <row r="143" spans="1:12" ht="15.75" x14ac:dyDescent="0.25">
      <c r="A143" s="497"/>
      <c r="B143" s="526">
        <v>42108941000117</v>
      </c>
      <c r="C143" s="527" t="s">
        <v>1718</v>
      </c>
      <c r="D143" s="525">
        <v>18000000</v>
      </c>
      <c r="E143" s="525">
        <v>18000000</v>
      </c>
      <c r="F143" s="525">
        <v>12000000</v>
      </c>
      <c r="G143" s="525">
        <f t="shared" si="3"/>
        <v>48000000</v>
      </c>
      <c r="H143" s="517">
        <f>SUMIF('Inc base'!C:C,'BR 4'!B143,'Inc base'!G:G)-G143</f>
        <v>12100000</v>
      </c>
      <c r="I143" s="518">
        <v>0</v>
      </c>
      <c r="J143" s="497"/>
      <c r="K143" s="497"/>
      <c r="L143" s="497"/>
    </row>
    <row r="144" spans="1:12" ht="15.75" x14ac:dyDescent="0.25">
      <c r="A144" s="497"/>
      <c r="B144" s="526">
        <v>41309810950017</v>
      </c>
      <c r="C144" s="527" t="s">
        <v>1725</v>
      </c>
      <c r="D144" s="525">
        <v>18000000</v>
      </c>
      <c r="E144" s="525">
        <v>18000000</v>
      </c>
      <c r="F144" s="525">
        <v>12000000</v>
      </c>
      <c r="G144" s="525">
        <f t="shared" si="3"/>
        <v>48000000</v>
      </c>
      <c r="H144" s="517">
        <f>SUMIF('Inc base'!C:C,'BR 4'!B144,'Inc base'!G:G)-G144</f>
        <v>12000000</v>
      </c>
      <c r="I144" s="518">
        <v>0</v>
      </c>
      <c r="J144" s="497"/>
      <c r="K144" s="497"/>
      <c r="L144" s="497"/>
    </row>
    <row r="145" spans="1:12" ht="15.75" x14ac:dyDescent="0.25">
      <c r="A145" s="497"/>
      <c r="B145" s="526">
        <v>42003801150017</v>
      </c>
      <c r="C145" s="527" t="s">
        <v>1727</v>
      </c>
      <c r="D145" s="525">
        <v>18000000</v>
      </c>
      <c r="E145" s="525">
        <v>18000000</v>
      </c>
      <c r="F145" s="525">
        <v>12000000</v>
      </c>
      <c r="G145" s="525">
        <f t="shared" si="3"/>
        <v>48000000</v>
      </c>
      <c r="H145" s="517">
        <f>SUMIF('Inc base'!C:C,'BR 4'!B145,'Inc base'!G:G)-G145</f>
        <v>14195592</v>
      </c>
      <c r="I145" s="518">
        <v>0</v>
      </c>
      <c r="J145" s="497"/>
      <c r="K145" s="497"/>
      <c r="L145" s="497"/>
    </row>
    <row r="146" spans="1:12" ht="15.75" x14ac:dyDescent="0.25">
      <c r="A146" s="497" t="s">
        <v>4305</v>
      </c>
      <c r="B146" s="514">
        <v>40708901000070</v>
      </c>
      <c r="C146" s="515" t="s">
        <v>4128</v>
      </c>
      <c r="D146" s="525">
        <v>18000000</v>
      </c>
      <c r="E146" s="525">
        <v>18000000</v>
      </c>
      <c r="F146" s="525">
        <v>12000000</v>
      </c>
      <c r="G146" s="525">
        <f t="shared" si="3"/>
        <v>48000000</v>
      </c>
      <c r="H146" s="517">
        <f>SUMIF('Inc base'!C:C,'BR 4'!B146,'Inc base'!G:G)-G146</f>
        <v>12000000</v>
      </c>
      <c r="I146" s="518">
        <v>0</v>
      </c>
      <c r="J146" s="497"/>
      <c r="K146" s="497"/>
      <c r="L146" s="497"/>
    </row>
    <row r="147" spans="1:12" ht="15.75" x14ac:dyDescent="0.25">
      <c r="A147" s="497"/>
      <c r="B147" s="526">
        <v>61906025330012</v>
      </c>
      <c r="C147" s="527" t="s">
        <v>1738</v>
      </c>
      <c r="D147" s="525">
        <v>15000000</v>
      </c>
      <c r="E147" s="525">
        <v>15000000</v>
      </c>
      <c r="F147" s="525">
        <v>15000000</v>
      </c>
      <c r="G147" s="525">
        <f t="shared" si="3"/>
        <v>45000000</v>
      </c>
      <c r="H147" s="517">
        <f>SUMIF('Inc base'!C:C,'BR 4'!B147,'Inc base'!G:G)-G147</f>
        <v>7500000</v>
      </c>
      <c r="I147" s="518">
        <v>0</v>
      </c>
      <c r="J147" s="497"/>
      <c r="K147" s="497"/>
      <c r="L147" s="497"/>
    </row>
    <row r="148" spans="1:12" ht="15.75" x14ac:dyDescent="0.25">
      <c r="A148" s="497"/>
      <c r="B148" s="526">
        <v>50401036300035</v>
      </c>
      <c r="C148" s="527" t="s">
        <v>1740</v>
      </c>
      <c r="D148" s="525">
        <v>15000000</v>
      </c>
      <c r="E148" s="525">
        <v>18000000</v>
      </c>
      <c r="F148" s="525">
        <v>12000000</v>
      </c>
      <c r="G148" s="525">
        <f t="shared" si="3"/>
        <v>45000000</v>
      </c>
      <c r="H148" s="517">
        <f>SUMIF('Inc base'!C:C,'BR 4'!B148,'Inc base'!G:G)-G148</f>
        <v>9000000</v>
      </c>
      <c r="I148" s="518">
        <v>0</v>
      </c>
      <c r="J148" s="497"/>
      <c r="K148" s="497"/>
      <c r="L148" s="497"/>
    </row>
    <row r="149" spans="1:12" ht="15.75" x14ac:dyDescent="0.25">
      <c r="A149" s="497"/>
      <c r="B149" s="526">
        <v>60804035270023</v>
      </c>
      <c r="C149" s="527" t="s">
        <v>1744</v>
      </c>
      <c r="D149" s="525">
        <v>15000000</v>
      </c>
      <c r="E149" s="525">
        <v>15000000</v>
      </c>
      <c r="F149" s="525">
        <v>15000000</v>
      </c>
      <c r="G149" s="525">
        <f t="shared" si="3"/>
        <v>45000000</v>
      </c>
      <c r="H149" s="517">
        <f>SUMIF('Inc base'!C:C,'BR 4'!B149,'Inc base'!G:G)-G149</f>
        <v>15000000</v>
      </c>
      <c r="I149" s="518">
        <v>0</v>
      </c>
      <c r="J149" s="497"/>
      <c r="K149" s="497"/>
      <c r="L149" s="497"/>
    </row>
    <row r="150" spans="1:12" ht="15.75" x14ac:dyDescent="0.25">
      <c r="A150" s="497"/>
      <c r="B150" s="526">
        <v>30809921110024</v>
      </c>
      <c r="C150" s="527" t="s">
        <v>1745</v>
      </c>
      <c r="D150" s="525">
        <v>18000000</v>
      </c>
      <c r="E150" s="525">
        <v>18000000</v>
      </c>
      <c r="F150" s="525">
        <v>12000000</v>
      </c>
      <c r="G150" s="525">
        <f t="shared" si="3"/>
        <v>48000000</v>
      </c>
      <c r="H150" s="517">
        <f>SUMIF('Inc base'!C:C,'BR 4'!B150,'Inc base'!G:G)-G150</f>
        <v>7030000</v>
      </c>
      <c r="I150" s="518">
        <v>0</v>
      </c>
      <c r="J150" s="497"/>
      <c r="K150" s="497"/>
      <c r="L150" s="497"/>
    </row>
    <row r="151" spans="1:12" ht="15.75" x14ac:dyDescent="0.25">
      <c r="A151" s="497"/>
      <c r="B151" s="526">
        <v>41003945280017</v>
      </c>
      <c r="C151" s="527" t="s">
        <v>1747</v>
      </c>
      <c r="D151" s="525">
        <v>18000000</v>
      </c>
      <c r="E151" s="525">
        <v>18000000</v>
      </c>
      <c r="F151" s="525">
        <v>12000000</v>
      </c>
      <c r="G151" s="525">
        <f t="shared" si="3"/>
        <v>48000000</v>
      </c>
      <c r="H151" s="517">
        <f>SUMIF('Inc base'!C:C,'BR 4'!B151,'Inc base'!G:G)-G151</f>
        <v>5000000</v>
      </c>
      <c r="I151" s="518">
        <v>0</v>
      </c>
      <c r="J151" s="497"/>
      <c r="K151" s="497"/>
      <c r="L151" s="497"/>
    </row>
    <row r="152" spans="1:12" ht="15.75" x14ac:dyDescent="0.25">
      <c r="A152" s="497"/>
      <c r="B152" s="526">
        <v>62006005280016</v>
      </c>
      <c r="C152" s="527" t="s">
        <v>1749</v>
      </c>
      <c r="D152" s="525">
        <v>15000000</v>
      </c>
      <c r="E152" s="525">
        <v>15000000</v>
      </c>
      <c r="F152" s="525">
        <v>15000000</v>
      </c>
      <c r="G152" s="525">
        <f t="shared" si="3"/>
        <v>45000000</v>
      </c>
      <c r="H152" s="517">
        <f>SUMIF('Inc base'!C:C,'BR 4'!B152,'Inc base'!G:G)-G152</f>
        <v>15000000</v>
      </c>
      <c r="I152" s="518">
        <v>0</v>
      </c>
      <c r="J152" s="497"/>
      <c r="K152" s="497"/>
      <c r="L152" s="497"/>
    </row>
    <row r="153" spans="1:12" ht="15.75" x14ac:dyDescent="0.25">
      <c r="A153" s="497"/>
      <c r="B153" s="526">
        <v>60110035360018</v>
      </c>
      <c r="C153" s="527" t="s">
        <v>1753</v>
      </c>
      <c r="D153" s="525">
        <v>15000000</v>
      </c>
      <c r="E153" s="525">
        <v>15000000</v>
      </c>
      <c r="F153" s="525">
        <v>15000000</v>
      </c>
      <c r="G153" s="525">
        <f t="shared" si="3"/>
        <v>45000000</v>
      </c>
      <c r="H153" s="517">
        <f>SUMIF('Inc base'!C:C,'BR 4'!B153,'Inc base'!G:G)-G153</f>
        <v>15000000</v>
      </c>
      <c r="I153" s="518">
        <v>0</v>
      </c>
      <c r="J153" s="497"/>
      <c r="K153" s="497"/>
      <c r="L153" s="497"/>
    </row>
    <row r="154" spans="1:12" ht="15.75" x14ac:dyDescent="0.25">
      <c r="A154" s="497"/>
      <c r="B154" s="526">
        <v>40506851140075</v>
      </c>
      <c r="C154" s="527" t="s">
        <v>1754</v>
      </c>
      <c r="D154" s="525">
        <v>18000000</v>
      </c>
      <c r="E154" s="525">
        <v>18000000</v>
      </c>
      <c r="F154" s="525">
        <v>12000000</v>
      </c>
      <c r="G154" s="525">
        <f t="shared" si="3"/>
        <v>48000000</v>
      </c>
      <c r="H154" s="517">
        <f>SUMIF('Inc base'!C:C,'BR 4'!B154,'Inc base'!G:G)-G154</f>
        <v>11551162</v>
      </c>
      <c r="I154" s="518">
        <v>0</v>
      </c>
      <c r="J154" s="497"/>
      <c r="K154" s="497"/>
      <c r="L154" s="497"/>
    </row>
    <row r="155" spans="1:12" ht="15.75" x14ac:dyDescent="0.25">
      <c r="A155" s="497"/>
      <c r="B155" s="526">
        <v>40602912400020</v>
      </c>
      <c r="C155" s="527" t="s">
        <v>1757</v>
      </c>
      <c r="D155" s="525">
        <v>15000000</v>
      </c>
      <c r="E155" s="525">
        <v>18000000</v>
      </c>
      <c r="F155" s="525">
        <v>12000000</v>
      </c>
      <c r="G155" s="525">
        <f t="shared" si="3"/>
        <v>45000000</v>
      </c>
      <c r="H155" s="517">
        <f>SUMIF('Inc base'!C:C,'BR 4'!B155,'Inc base'!G:G)-G155</f>
        <v>13000000</v>
      </c>
      <c r="I155" s="518">
        <v>0</v>
      </c>
      <c r="J155" s="497"/>
      <c r="K155" s="497"/>
      <c r="L155" s="497"/>
    </row>
    <row r="156" spans="1:12" ht="15.75" x14ac:dyDescent="0.25">
      <c r="A156" s="497"/>
      <c r="B156" s="526">
        <v>61008035310106</v>
      </c>
      <c r="C156" s="527" t="s">
        <v>1758</v>
      </c>
      <c r="D156" s="525">
        <v>15000000</v>
      </c>
      <c r="E156" s="525">
        <v>15000000</v>
      </c>
      <c r="F156" s="525">
        <v>15000000</v>
      </c>
      <c r="G156" s="525">
        <f t="shared" si="3"/>
        <v>45000000</v>
      </c>
      <c r="H156" s="517">
        <f>SUMIF('Inc base'!C:C,'BR 4'!B156,'Inc base'!G:G)-G156</f>
        <v>10500000</v>
      </c>
      <c r="I156" s="518">
        <v>0</v>
      </c>
      <c r="J156" s="497"/>
      <c r="K156" s="497"/>
      <c r="L156" s="497"/>
    </row>
    <row r="157" spans="1:12" ht="15.75" x14ac:dyDescent="0.25">
      <c r="A157" s="497"/>
      <c r="B157" s="526">
        <v>62512035360014</v>
      </c>
      <c r="C157" s="527" t="s">
        <v>1759</v>
      </c>
      <c r="D157" s="525">
        <v>15000000</v>
      </c>
      <c r="E157" s="525">
        <v>15000000</v>
      </c>
      <c r="F157" s="525">
        <v>15000000</v>
      </c>
      <c r="G157" s="525">
        <f t="shared" si="3"/>
        <v>45000000</v>
      </c>
      <c r="H157" s="517">
        <f>SUMIF('Inc base'!C:C,'BR 4'!B157,'Inc base'!G:G)-G157</f>
        <v>7500000</v>
      </c>
      <c r="I157" s="518">
        <v>0</v>
      </c>
      <c r="J157" s="497"/>
      <c r="K157" s="497"/>
      <c r="L157" s="497"/>
    </row>
    <row r="158" spans="1:12" ht="15.75" x14ac:dyDescent="0.25">
      <c r="A158" s="497"/>
      <c r="B158" s="526">
        <v>62909035270049</v>
      </c>
      <c r="C158" s="527" t="s">
        <v>1760</v>
      </c>
      <c r="D158" s="525">
        <v>15000000</v>
      </c>
      <c r="E158" s="525">
        <v>15000000</v>
      </c>
      <c r="F158" s="525">
        <v>15000000</v>
      </c>
      <c r="G158" s="525">
        <f t="shared" si="3"/>
        <v>45000000</v>
      </c>
      <c r="H158" s="517">
        <f>SUMIF('Inc base'!C:C,'BR 4'!B158,'Inc base'!G:G)-G158</f>
        <v>7500000</v>
      </c>
      <c r="I158" s="518">
        <v>0</v>
      </c>
      <c r="J158" s="497"/>
      <c r="K158" s="497"/>
      <c r="L158" s="497"/>
    </row>
    <row r="159" spans="1:12" ht="15.75" x14ac:dyDescent="0.25">
      <c r="A159" s="497"/>
      <c r="B159" s="526">
        <v>50101005380027</v>
      </c>
      <c r="C159" s="527" t="s">
        <v>1761</v>
      </c>
      <c r="D159" s="525">
        <v>18000000</v>
      </c>
      <c r="E159" s="525">
        <v>18000000</v>
      </c>
      <c r="F159" s="525">
        <v>12000000</v>
      </c>
      <c r="G159" s="525">
        <f t="shared" si="3"/>
        <v>48000000</v>
      </c>
      <c r="H159" s="517">
        <f>SUMIF('Inc base'!C:C,'BR 4'!B159,'Inc base'!G:G)-G159</f>
        <v>14000000</v>
      </c>
      <c r="I159" s="518">
        <v>0</v>
      </c>
      <c r="J159" s="497"/>
      <c r="K159" s="497"/>
      <c r="L159" s="497"/>
    </row>
    <row r="160" spans="1:12" ht="15.75" x14ac:dyDescent="0.25">
      <c r="A160" s="497"/>
      <c r="B160" s="526">
        <v>31208891140072</v>
      </c>
      <c r="C160" s="527" t="s">
        <v>1783</v>
      </c>
      <c r="D160" s="525">
        <v>18000000</v>
      </c>
      <c r="E160" s="525">
        <v>18000000</v>
      </c>
      <c r="F160" s="525">
        <v>12000000</v>
      </c>
      <c r="G160" s="525">
        <f t="shared" si="3"/>
        <v>48000000</v>
      </c>
      <c r="H160" s="517">
        <f>SUMIF('Inc base'!C:C,'BR 4'!B160,'Inc base'!G:G)-G160</f>
        <v>12000000</v>
      </c>
      <c r="I160" s="518">
        <v>0</v>
      </c>
      <c r="J160" s="497"/>
      <c r="K160" s="497"/>
      <c r="L160" s="497"/>
    </row>
    <row r="161" spans="1:12" ht="15.75" x14ac:dyDescent="0.25">
      <c r="A161" s="497"/>
      <c r="B161" s="526">
        <v>53006045300022</v>
      </c>
      <c r="C161" s="527" t="s">
        <v>1784</v>
      </c>
      <c r="D161" s="525">
        <v>15000000</v>
      </c>
      <c r="E161" s="525">
        <v>15000000</v>
      </c>
      <c r="F161" s="525">
        <v>15000000</v>
      </c>
      <c r="G161" s="525">
        <f t="shared" si="3"/>
        <v>45000000</v>
      </c>
      <c r="H161" s="517">
        <f>SUMIF('Inc base'!C:C,'BR 4'!B161,'Inc base'!G:G)-G161</f>
        <v>7500000</v>
      </c>
      <c r="I161" s="518">
        <v>0</v>
      </c>
      <c r="J161" s="497"/>
      <c r="K161" s="497"/>
      <c r="L161" s="497"/>
    </row>
    <row r="162" spans="1:12" ht="15.75" x14ac:dyDescent="0.25">
      <c r="A162" s="497"/>
      <c r="B162" s="526">
        <v>31307931010022</v>
      </c>
      <c r="C162" s="527" t="s">
        <v>1785</v>
      </c>
      <c r="D162" s="525">
        <v>18000000</v>
      </c>
      <c r="E162" s="525">
        <v>18000000</v>
      </c>
      <c r="F162" s="525"/>
      <c r="G162" s="525">
        <f t="shared" si="3"/>
        <v>36000000</v>
      </c>
      <c r="H162" s="517">
        <f>SUMIF('Inc base'!C:C,'BR 4'!B162,'Inc base'!G:G)-G162</f>
        <v>12000000</v>
      </c>
      <c r="I162" s="518">
        <v>0</v>
      </c>
      <c r="J162" s="497"/>
      <c r="K162" s="497"/>
      <c r="L162" s="497"/>
    </row>
    <row r="163" spans="1:12" ht="15.75" x14ac:dyDescent="0.25">
      <c r="A163" s="497"/>
      <c r="B163" s="526">
        <v>41210951140020</v>
      </c>
      <c r="C163" s="527" t="s">
        <v>1794</v>
      </c>
      <c r="D163" s="525">
        <v>15000000</v>
      </c>
      <c r="E163" s="525">
        <v>0</v>
      </c>
      <c r="F163" s="525"/>
      <c r="G163" s="525">
        <f t="shared" si="3"/>
        <v>15000000</v>
      </c>
      <c r="H163" s="517">
        <f>SUMIF('Inc base'!C:C,'BR 4'!B163,'Inc base'!G:G)-G163</f>
        <v>0</v>
      </c>
      <c r="I163" s="518">
        <v>0</v>
      </c>
      <c r="J163" s="497"/>
      <c r="K163" s="497"/>
      <c r="L163" s="497"/>
    </row>
    <row r="164" spans="1:12" ht="15.75" x14ac:dyDescent="0.25">
      <c r="A164" s="497"/>
      <c r="B164" s="526">
        <v>43012861090051</v>
      </c>
      <c r="C164" s="527" t="s">
        <v>1798</v>
      </c>
      <c r="D164" s="525">
        <v>15000000</v>
      </c>
      <c r="E164" s="525">
        <v>15000000</v>
      </c>
      <c r="F164" s="525"/>
      <c r="G164" s="525">
        <f t="shared" si="3"/>
        <v>30000000</v>
      </c>
      <c r="H164" s="517">
        <f>SUMIF('Inc base'!C:C,'BR 4'!B164,'Inc base'!G:G)-G164</f>
        <v>0</v>
      </c>
      <c r="I164" s="518">
        <v>0</v>
      </c>
      <c r="J164" s="497"/>
      <c r="K164" s="497"/>
      <c r="L164" s="497"/>
    </row>
    <row r="165" spans="1:12" ht="15.75" x14ac:dyDescent="0.25">
      <c r="A165" s="497"/>
      <c r="B165" s="526">
        <v>41602931110035</v>
      </c>
      <c r="C165" s="527" t="s">
        <v>1800</v>
      </c>
      <c r="D165" s="525">
        <v>18000000</v>
      </c>
      <c r="E165" s="525">
        <v>18000000</v>
      </c>
      <c r="F165" s="525">
        <v>12000000</v>
      </c>
      <c r="G165" s="525">
        <f t="shared" si="3"/>
        <v>48000000</v>
      </c>
      <c r="H165" s="517">
        <f>SUMIF('Inc base'!C:C,'BR 4'!B165,'Inc base'!G:G)-G165</f>
        <v>6000000</v>
      </c>
      <c r="I165" s="518">
        <v>0</v>
      </c>
      <c r="J165" s="497"/>
      <c r="K165" s="497"/>
      <c r="L165" s="497"/>
    </row>
    <row r="166" spans="1:12" ht="15.75" x14ac:dyDescent="0.25">
      <c r="A166" s="497"/>
      <c r="B166" s="526">
        <v>61609035260015</v>
      </c>
      <c r="C166" s="527" t="s">
        <v>1810</v>
      </c>
      <c r="D166" s="525">
        <v>36000000</v>
      </c>
      <c r="E166" s="525">
        <v>18000000</v>
      </c>
      <c r="F166" s="525">
        <v>12000000</v>
      </c>
      <c r="G166" s="525">
        <f t="shared" si="3"/>
        <v>66000000</v>
      </c>
      <c r="H166" s="517">
        <f>SUMIF('Inc base'!C:C,'BR 4'!B166,'Inc base'!G:G)-G166</f>
        <v>8000000</v>
      </c>
      <c r="I166" s="518">
        <v>0</v>
      </c>
      <c r="J166" s="497"/>
      <c r="K166" s="497"/>
      <c r="L166" s="497"/>
    </row>
    <row r="167" spans="1:12" ht="15.75" x14ac:dyDescent="0.25">
      <c r="A167" s="497"/>
      <c r="B167" s="526">
        <v>31409995260075</v>
      </c>
      <c r="C167" s="527" t="s">
        <v>1813</v>
      </c>
      <c r="D167" s="525">
        <v>15000000</v>
      </c>
      <c r="E167" s="525">
        <v>15000000</v>
      </c>
      <c r="F167" s="525">
        <v>15000000</v>
      </c>
      <c r="G167" s="525">
        <f t="shared" si="3"/>
        <v>45000000</v>
      </c>
      <c r="H167" s="517">
        <f>SUMIF('Inc base'!C:C,'BR 4'!B167,'Inc base'!G:G)-G167</f>
        <v>7500000</v>
      </c>
      <c r="I167" s="518">
        <v>0</v>
      </c>
      <c r="J167" s="497"/>
      <c r="K167" s="497"/>
      <c r="L167" s="497"/>
    </row>
    <row r="168" spans="1:12" ht="15.75" x14ac:dyDescent="0.25">
      <c r="A168" s="497"/>
      <c r="B168" s="526">
        <v>62807035300013</v>
      </c>
      <c r="C168" s="527" t="s">
        <v>1814</v>
      </c>
      <c r="D168" s="525">
        <v>15000000</v>
      </c>
      <c r="E168" s="525">
        <v>15000000</v>
      </c>
      <c r="F168" s="525">
        <v>15000000</v>
      </c>
      <c r="G168" s="525">
        <f t="shared" si="3"/>
        <v>45000000</v>
      </c>
      <c r="H168" s="517">
        <f>SUMIF('Inc base'!C:C,'BR 4'!B168,'Inc base'!G:G)-G168</f>
        <v>15000000</v>
      </c>
      <c r="I168" s="518">
        <v>0</v>
      </c>
      <c r="J168" s="497"/>
      <c r="K168" s="497"/>
      <c r="L168" s="497"/>
    </row>
    <row r="169" spans="1:12" ht="15.75" x14ac:dyDescent="0.25">
      <c r="A169" s="497"/>
      <c r="B169" s="526">
        <v>30306861090039</v>
      </c>
      <c r="C169" s="527" t="s">
        <v>1817</v>
      </c>
      <c r="D169" s="525">
        <v>18000000</v>
      </c>
      <c r="E169" s="525">
        <v>18000000</v>
      </c>
      <c r="F169" s="525">
        <v>12000000</v>
      </c>
      <c r="G169" s="525">
        <f t="shared" si="3"/>
        <v>48000000</v>
      </c>
      <c r="H169" s="517">
        <f>SUMIF('Inc base'!C:C,'BR 4'!B169,'Inc base'!G:G)-G169</f>
        <v>10000000</v>
      </c>
      <c r="I169" s="518">
        <v>0</v>
      </c>
      <c r="J169" s="497"/>
      <c r="K169" s="497"/>
      <c r="L169" s="497"/>
    </row>
    <row r="170" spans="1:12" ht="15.75" x14ac:dyDescent="0.25">
      <c r="A170" s="497"/>
      <c r="B170" s="526">
        <v>31212965350034</v>
      </c>
      <c r="C170" s="527" t="s">
        <v>1818</v>
      </c>
      <c r="D170" s="525">
        <v>18000000</v>
      </c>
      <c r="E170" s="525">
        <v>18000000</v>
      </c>
      <c r="F170" s="525">
        <v>12000000</v>
      </c>
      <c r="G170" s="525">
        <f t="shared" si="3"/>
        <v>48000000</v>
      </c>
      <c r="H170" s="517">
        <f>SUMIF('Inc base'!C:C,'BR 4'!B170,'Inc base'!G:G)-G170</f>
        <v>12000000</v>
      </c>
      <c r="I170" s="518">
        <v>0</v>
      </c>
      <c r="J170" s="497"/>
      <c r="K170" s="497"/>
      <c r="L170" s="497"/>
    </row>
    <row r="171" spans="1:12" ht="15.75" x14ac:dyDescent="0.25">
      <c r="A171" s="497"/>
      <c r="B171" s="526">
        <v>61112015300011</v>
      </c>
      <c r="C171" s="527" t="s">
        <v>1820</v>
      </c>
      <c r="D171" s="525">
        <v>15000000</v>
      </c>
      <c r="E171" s="525">
        <v>15000000</v>
      </c>
      <c r="F171" s="525">
        <v>15000000</v>
      </c>
      <c r="G171" s="525">
        <f t="shared" si="3"/>
        <v>45000000</v>
      </c>
      <c r="H171" s="517">
        <f>SUMIF('Inc base'!C:C,'BR 4'!B171,'Inc base'!G:G)-G171</f>
        <v>15001000</v>
      </c>
      <c r="I171" s="518">
        <v>0</v>
      </c>
      <c r="J171" s="497"/>
      <c r="K171" s="497"/>
      <c r="L171" s="497"/>
    </row>
    <row r="172" spans="1:12" ht="15.75" x14ac:dyDescent="0.25">
      <c r="A172" s="497"/>
      <c r="B172" s="526">
        <v>62107035330048</v>
      </c>
      <c r="C172" s="527" t="s">
        <v>1822</v>
      </c>
      <c r="D172" s="525">
        <v>15000000</v>
      </c>
      <c r="E172" s="525">
        <v>15000000</v>
      </c>
      <c r="F172" s="525">
        <v>12000000</v>
      </c>
      <c r="G172" s="525">
        <f t="shared" si="3"/>
        <v>42000000</v>
      </c>
      <c r="H172" s="517">
        <f>SUMIF('Inc base'!C:C,'BR 4'!B172,'Inc base'!G:G)-G172</f>
        <v>6000000</v>
      </c>
      <c r="I172" s="518">
        <v>0</v>
      </c>
      <c r="J172" s="497"/>
      <c r="K172" s="497"/>
      <c r="L172" s="497"/>
    </row>
    <row r="173" spans="1:12" ht="15.75" x14ac:dyDescent="0.25">
      <c r="A173" s="497"/>
      <c r="B173" s="526">
        <v>62710045350065</v>
      </c>
      <c r="C173" s="527" t="s">
        <v>1823</v>
      </c>
      <c r="D173" s="525">
        <v>15000000</v>
      </c>
      <c r="E173" s="525">
        <v>15000000</v>
      </c>
      <c r="F173" s="525">
        <v>15000000</v>
      </c>
      <c r="G173" s="525">
        <f t="shared" si="3"/>
        <v>45000000</v>
      </c>
      <c r="H173" s="517">
        <f>SUMIF('Inc base'!C:C,'BR 4'!B173,'Inc base'!G:G)-G173</f>
        <v>7600000</v>
      </c>
      <c r="I173" s="518">
        <v>0</v>
      </c>
      <c r="J173" s="497"/>
      <c r="K173" s="497"/>
      <c r="L173" s="497"/>
    </row>
    <row r="174" spans="1:12" ht="15.75" x14ac:dyDescent="0.25">
      <c r="A174" s="497"/>
      <c r="B174" s="526">
        <v>32707881120021</v>
      </c>
      <c r="C174" s="527" t="s">
        <v>1827</v>
      </c>
      <c r="D174" s="525">
        <v>18000000</v>
      </c>
      <c r="E174" s="525">
        <v>18000000</v>
      </c>
      <c r="F174" s="525">
        <v>12000000</v>
      </c>
      <c r="G174" s="525">
        <f t="shared" si="3"/>
        <v>48000000</v>
      </c>
      <c r="H174" s="517">
        <f>SUMIF('Inc base'!C:C,'BR 4'!B174,'Inc base'!G:G)-G174</f>
        <v>6000000</v>
      </c>
      <c r="I174" s="518">
        <v>0</v>
      </c>
      <c r="J174" s="497"/>
      <c r="K174" s="497"/>
      <c r="L174" s="497"/>
    </row>
    <row r="175" spans="1:12" ht="15.75" x14ac:dyDescent="0.25">
      <c r="A175" s="497"/>
      <c r="B175" s="526">
        <v>40108951000079</v>
      </c>
      <c r="C175" s="527" t="s">
        <v>1829</v>
      </c>
      <c r="D175" s="525">
        <v>18000000</v>
      </c>
      <c r="E175" s="525">
        <v>18000000</v>
      </c>
      <c r="F175" s="525">
        <v>12000000</v>
      </c>
      <c r="G175" s="525">
        <f t="shared" si="3"/>
        <v>48000000</v>
      </c>
      <c r="H175" s="517">
        <f>SUMIF('Inc base'!C:C,'BR 4'!B175,'Inc base'!G:G)-G175</f>
        <v>9000000</v>
      </c>
      <c r="I175" s="518">
        <v>0</v>
      </c>
      <c r="J175" s="497"/>
      <c r="K175" s="497"/>
      <c r="L175" s="497"/>
    </row>
    <row r="176" spans="1:12" ht="15.75" x14ac:dyDescent="0.25">
      <c r="A176" s="497"/>
      <c r="B176" s="526">
        <v>63003045330014</v>
      </c>
      <c r="C176" s="527" t="s">
        <v>1832</v>
      </c>
      <c r="D176" s="525">
        <v>15000000</v>
      </c>
      <c r="E176" s="525">
        <v>15000000</v>
      </c>
      <c r="F176" s="525">
        <v>15000000</v>
      </c>
      <c r="G176" s="525">
        <f t="shared" si="3"/>
        <v>45000000</v>
      </c>
      <c r="H176" s="517">
        <f>SUMIF('Inc base'!C:C,'BR 4'!B176,'Inc base'!G:G)-G176</f>
        <v>7500000</v>
      </c>
      <c r="I176" s="518">
        <v>0</v>
      </c>
      <c r="J176" s="497"/>
      <c r="K176" s="497"/>
      <c r="L176" s="497"/>
    </row>
    <row r="177" spans="1:12" ht="15.75" x14ac:dyDescent="0.25">
      <c r="A177" s="497"/>
      <c r="B177" s="526">
        <v>31011931110029</v>
      </c>
      <c r="C177" s="527" t="s">
        <v>1834</v>
      </c>
      <c r="D177" s="525">
        <v>18000000</v>
      </c>
      <c r="E177" s="525">
        <v>18000000</v>
      </c>
      <c r="F177" s="525">
        <v>12000000</v>
      </c>
      <c r="G177" s="525">
        <f t="shared" si="3"/>
        <v>48000000</v>
      </c>
      <c r="H177" s="517">
        <f>SUMIF('Inc base'!C:C,'BR 4'!B177,'Inc base'!G:G)-G177</f>
        <v>9520000</v>
      </c>
      <c r="I177" s="518">
        <v>0</v>
      </c>
      <c r="J177" s="497"/>
      <c r="K177" s="497"/>
      <c r="L177" s="497"/>
    </row>
    <row r="178" spans="1:12" ht="15.75" x14ac:dyDescent="0.25">
      <c r="A178" s="497"/>
      <c r="B178" s="526">
        <v>62310035360016</v>
      </c>
      <c r="C178" s="527" t="s">
        <v>1841</v>
      </c>
      <c r="D178" s="525">
        <v>18000000</v>
      </c>
      <c r="E178" s="525">
        <v>18000000</v>
      </c>
      <c r="F178" s="525">
        <v>12000000</v>
      </c>
      <c r="G178" s="525">
        <f t="shared" si="3"/>
        <v>48000000</v>
      </c>
      <c r="H178" s="517">
        <f>SUMIF('Inc base'!C:C,'BR 4'!B178,'Inc base'!G:G)-G178</f>
        <v>5001000</v>
      </c>
      <c r="I178" s="518">
        <v>0</v>
      </c>
      <c r="J178" s="497"/>
      <c r="K178" s="497"/>
      <c r="L178" s="497"/>
    </row>
    <row r="179" spans="1:12" ht="15.75" x14ac:dyDescent="0.25">
      <c r="A179" s="497"/>
      <c r="B179" s="526">
        <v>42407995260086</v>
      </c>
      <c r="C179" s="527" t="s">
        <v>1842</v>
      </c>
      <c r="D179" s="525">
        <v>15000000</v>
      </c>
      <c r="E179" s="525">
        <v>15000000</v>
      </c>
      <c r="F179" s="525"/>
      <c r="G179" s="525">
        <f t="shared" si="3"/>
        <v>30000000</v>
      </c>
      <c r="H179" s="517">
        <f>SUMIF('Inc base'!C:C,'BR 4'!B179,'Inc base'!G:G)-G179</f>
        <v>0</v>
      </c>
      <c r="I179" s="518">
        <v>0</v>
      </c>
      <c r="J179" s="497"/>
      <c r="K179" s="497"/>
      <c r="L179" s="497"/>
    </row>
    <row r="180" spans="1:12" ht="15.75" x14ac:dyDescent="0.25">
      <c r="A180" s="497"/>
      <c r="B180" s="526">
        <v>40507881120020</v>
      </c>
      <c r="C180" s="527" t="s">
        <v>1847</v>
      </c>
      <c r="D180" s="525">
        <v>18000000</v>
      </c>
      <c r="E180" s="525">
        <v>18000000</v>
      </c>
      <c r="F180" s="525">
        <v>12000000</v>
      </c>
      <c r="G180" s="525">
        <f t="shared" si="3"/>
        <v>48000000</v>
      </c>
      <c r="H180" s="517">
        <f>SUMIF('Inc base'!C:C,'BR 4'!B180,'Inc base'!G:G)-G180</f>
        <v>8500000</v>
      </c>
      <c r="I180" s="518">
        <v>0</v>
      </c>
      <c r="J180" s="497"/>
      <c r="K180" s="497"/>
      <c r="L180" s="497"/>
    </row>
    <row r="181" spans="1:12" ht="15.75" x14ac:dyDescent="0.25">
      <c r="A181" s="497"/>
      <c r="B181" s="526">
        <v>60504035260030</v>
      </c>
      <c r="C181" s="527" t="s">
        <v>1848</v>
      </c>
      <c r="D181" s="525">
        <v>15000000</v>
      </c>
      <c r="E181" s="525">
        <v>0</v>
      </c>
      <c r="F181" s="525"/>
      <c r="G181" s="525">
        <f t="shared" si="3"/>
        <v>15000000</v>
      </c>
      <c r="H181" s="517">
        <f>SUMIF('Inc base'!C:C,'BR 4'!B181,'Inc base'!G:G)-G181</f>
        <v>3500000</v>
      </c>
      <c r="I181" s="518">
        <v>0</v>
      </c>
      <c r="J181" s="497"/>
      <c r="K181" s="497"/>
      <c r="L181" s="497"/>
    </row>
    <row r="182" spans="1:12" ht="15.75" x14ac:dyDescent="0.25">
      <c r="A182" s="497"/>
      <c r="B182" s="526">
        <v>32108995260010</v>
      </c>
      <c r="C182" s="527" t="s">
        <v>1849</v>
      </c>
      <c r="D182" s="525">
        <v>18000000</v>
      </c>
      <c r="E182" s="525">
        <v>18000000</v>
      </c>
      <c r="F182" s="525">
        <v>12000000</v>
      </c>
      <c r="G182" s="525">
        <f t="shared" si="3"/>
        <v>48000000</v>
      </c>
      <c r="H182" s="517">
        <f>SUMIF('Inc base'!C:C,'BR 4'!B182,'Inc base'!G:G)-G182</f>
        <v>12000000</v>
      </c>
      <c r="I182" s="518">
        <v>0</v>
      </c>
      <c r="J182" s="497"/>
      <c r="K182" s="497"/>
      <c r="L182" s="497"/>
    </row>
    <row r="183" spans="1:12" ht="15.75" x14ac:dyDescent="0.25">
      <c r="A183" s="497"/>
      <c r="B183" s="526">
        <v>40801871110045</v>
      </c>
      <c r="C183" s="527" t="s">
        <v>1850</v>
      </c>
      <c r="D183" s="525">
        <v>18000000</v>
      </c>
      <c r="E183" s="525">
        <v>18000000</v>
      </c>
      <c r="F183" s="525">
        <v>12000000</v>
      </c>
      <c r="G183" s="525">
        <f t="shared" si="3"/>
        <v>48000000</v>
      </c>
      <c r="H183" s="517">
        <f>SUMIF('Inc base'!C:C,'BR 4'!B183,'Inc base'!G:G)-G183</f>
        <v>12000000</v>
      </c>
      <c r="I183" s="518">
        <v>0</v>
      </c>
      <c r="J183" s="497"/>
      <c r="K183" s="497"/>
      <c r="L183" s="497"/>
    </row>
    <row r="184" spans="1:12" ht="15.75" x14ac:dyDescent="0.25">
      <c r="A184" s="497"/>
      <c r="B184" s="526">
        <v>60311035280030</v>
      </c>
      <c r="C184" s="527" t="s">
        <v>1851</v>
      </c>
      <c r="D184" s="525">
        <v>15000000</v>
      </c>
      <c r="E184" s="525">
        <v>15000000</v>
      </c>
      <c r="F184" s="525">
        <v>12000000</v>
      </c>
      <c r="G184" s="525">
        <f t="shared" si="3"/>
        <v>42000000</v>
      </c>
      <c r="H184" s="517">
        <f>SUMIF('Inc base'!C:C,'BR 4'!B184,'Inc base'!G:G)-G184</f>
        <v>9000000</v>
      </c>
      <c r="I184" s="518">
        <v>0</v>
      </c>
      <c r="J184" s="497"/>
      <c r="K184" s="497"/>
      <c r="L184" s="497"/>
    </row>
    <row r="185" spans="1:12" ht="15.75" x14ac:dyDescent="0.25">
      <c r="A185" s="497"/>
      <c r="B185" s="526">
        <v>60611015260035</v>
      </c>
      <c r="C185" s="527" t="s">
        <v>1854</v>
      </c>
      <c r="D185" s="525">
        <v>15000000</v>
      </c>
      <c r="E185" s="525">
        <v>15000000</v>
      </c>
      <c r="F185" s="525">
        <v>15000000</v>
      </c>
      <c r="G185" s="525">
        <f t="shared" si="3"/>
        <v>45000000</v>
      </c>
      <c r="H185" s="517">
        <f>SUMIF('Inc base'!C:C,'BR 4'!B185,'Inc base'!G:G)-G185</f>
        <v>15000000</v>
      </c>
      <c r="I185" s="518">
        <v>0</v>
      </c>
      <c r="J185" s="497"/>
      <c r="K185" s="497"/>
      <c r="L185" s="497"/>
    </row>
    <row r="186" spans="1:12" ht="15.75" x14ac:dyDescent="0.25">
      <c r="A186" s="497"/>
      <c r="B186" s="526">
        <v>61106035260028</v>
      </c>
      <c r="C186" s="527" t="s">
        <v>1855</v>
      </c>
      <c r="D186" s="525">
        <v>15000000</v>
      </c>
      <c r="E186" s="525">
        <v>15000000</v>
      </c>
      <c r="F186" s="525">
        <v>15000000</v>
      </c>
      <c r="G186" s="525">
        <f t="shared" si="3"/>
        <v>45000000</v>
      </c>
      <c r="H186" s="517">
        <f>SUMIF('Inc base'!C:C,'BR 4'!B186,'Inc base'!G:G)-G186</f>
        <v>7500000</v>
      </c>
      <c r="I186" s="518">
        <v>0</v>
      </c>
      <c r="J186" s="497"/>
      <c r="K186" s="497"/>
      <c r="L186" s="497"/>
    </row>
    <row r="187" spans="1:12" ht="15.75" x14ac:dyDescent="0.25">
      <c r="A187" s="497"/>
      <c r="B187" s="526">
        <v>40709791070097</v>
      </c>
      <c r="C187" s="527" t="s">
        <v>1857</v>
      </c>
      <c r="D187" s="525">
        <v>18000000</v>
      </c>
      <c r="E187" s="525">
        <v>18000000</v>
      </c>
      <c r="F187" s="525">
        <v>12000000</v>
      </c>
      <c r="G187" s="525">
        <f t="shared" si="3"/>
        <v>48000000</v>
      </c>
      <c r="H187" s="517">
        <f>SUMIF('Inc base'!C:C,'BR 4'!B187,'Inc base'!G:G)-G187</f>
        <v>12000000</v>
      </c>
      <c r="I187" s="518">
        <v>0</v>
      </c>
      <c r="J187" s="497"/>
      <c r="K187" s="497"/>
      <c r="L187" s="497"/>
    </row>
    <row r="188" spans="1:12" ht="15.75" x14ac:dyDescent="0.25">
      <c r="A188" s="497"/>
      <c r="B188" s="526">
        <v>50111025350065</v>
      </c>
      <c r="C188" s="527" t="s">
        <v>1859</v>
      </c>
      <c r="D188" s="525">
        <v>18000000</v>
      </c>
      <c r="E188" s="525">
        <v>18000000</v>
      </c>
      <c r="F188" s="525">
        <v>12000000</v>
      </c>
      <c r="G188" s="525">
        <f t="shared" si="3"/>
        <v>48000000</v>
      </c>
      <c r="H188" s="517">
        <f>SUMIF('Inc base'!C:C,'BR 4'!B188,'Inc base'!G:G)-G188</f>
        <v>9000000</v>
      </c>
      <c r="I188" s="518">
        <v>0</v>
      </c>
      <c r="J188" s="497"/>
      <c r="K188" s="497"/>
      <c r="L188" s="497"/>
    </row>
    <row r="189" spans="1:12" ht="15.75" x14ac:dyDescent="0.25">
      <c r="A189" s="497"/>
      <c r="B189" s="526">
        <v>42210975360102</v>
      </c>
      <c r="C189" s="527" t="s">
        <v>1861</v>
      </c>
      <c r="D189" s="525">
        <v>15000000</v>
      </c>
      <c r="E189" s="525">
        <v>15000000</v>
      </c>
      <c r="F189" s="525">
        <v>15000000</v>
      </c>
      <c r="G189" s="525">
        <f t="shared" si="3"/>
        <v>45000000</v>
      </c>
      <c r="H189" s="517">
        <f>SUMIF('Inc base'!C:C,'BR 4'!B189,'Inc base'!G:G)-G189</f>
        <v>11650144</v>
      </c>
      <c r="I189" s="518">
        <v>0</v>
      </c>
      <c r="J189" s="497"/>
      <c r="K189" s="497"/>
      <c r="L189" s="497"/>
    </row>
    <row r="190" spans="1:12" ht="15.75" x14ac:dyDescent="0.25">
      <c r="A190" s="497"/>
      <c r="B190" s="526">
        <v>50302015280028</v>
      </c>
      <c r="C190" s="527" t="s">
        <v>1865</v>
      </c>
      <c r="D190" s="525">
        <v>18000000</v>
      </c>
      <c r="E190" s="525">
        <v>18000000</v>
      </c>
      <c r="F190" s="525">
        <v>12000000</v>
      </c>
      <c r="G190" s="525">
        <f t="shared" si="3"/>
        <v>48000000</v>
      </c>
      <c r="H190" s="517">
        <f>SUMIF('Inc base'!C:C,'BR 4'!B190,'Inc base'!G:G)-G190</f>
        <v>8600000</v>
      </c>
      <c r="I190" s="518">
        <v>0</v>
      </c>
      <c r="J190" s="497"/>
      <c r="K190" s="497"/>
      <c r="L190" s="497"/>
    </row>
    <row r="191" spans="1:12" ht="15.75" x14ac:dyDescent="0.25">
      <c r="A191" s="497"/>
      <c r="B191" s="526">
        <v>41912831140073</v>
      </c>
      <c r="C191" s="527" t="s">
        <v>1868</v>
      </c>
      <c r="D191" s="525">
        <v>15000000</v>
      </c>
      <c r="E191" s="525">
        <v>15000000</v>
      </c>
      <c r="F191" s="525">
        <v>15000000</v>
      </c>
      <c r="G191" s="525">
        <f t="shared" si="3"/>
        <v>45000000</v>
      </c>
      <c r="H191" s="517">
        <f>SUMIF('Inc base'!C:C,'BR 4'!B191,'Inc base'!G:G)-G191</f>
        <v>15000000</v>
      </c>
      <c r="I191" s="518">
        <v>0</v>
      </c>
      <c r="J191" s="497"/>
      <c r="K191" s="497"/>
      <c r="L191" s="497"/>
    </row>
    <row r="192" spans="1:12" ht="15.75" x14ac:dyDescent="0.25">
      <c r="A192" s="497"/>
      <c r="B192" s="526">
        <v>32706995260010</v>
      </c>
      <c r="C192" s="527" t="s">
        <v>1874</v>
      </c>
      <c r="D192" s="525">
        <v>18000000</v>
      </c>
      <c r="E192" s="525">
        <v>18000000</v>
      </c>
      <c r="F192" s="525">
        <v>12000000</v>
      </c>
      <c r="G192" s="525">
        <f t="shared" si="3"/>
        <v>48000000</v>
      </c>
      <c r="H192" s="517">
        <f>SUMIF('Inc base'!C:C,'BR 4'!B192,'Inc base'!G:G)-G192</f>
        <v>5000000</v>
      </c>
      <c r="I192" s="518">
        <v>0</v>
      </c>
      <c r="J192" s="497"/>
      <c r="K192" s="497"/>
      <c r="L192" s="497"/>
    </row>
    <row r="193" spans="1:12" ht="15.75" x14ac:dyDescent="0.25">
      <c r="A193" s="497"/>
      <c r="B193" s="526">
        <v>62411025310018</v>
      </c>
      <c r="C193" s="527" t="s">
        <v>1876</v>
      </c>
      <c r="D193" s="525">
        <v>18000000</v>
      </c>
      <c r="E193" s="525">
        <v>18000000</v>
      </c>
      <c r="F193" s="525">
        <v>12000000</v>
      </c>
      <c r="G193" s="525">
        <f t="shared" si="3"/>
        <v>48000000</v>
      </c>
      <c r="H193" s="517">
        <f>SUMIF('Inc base'!C:C,'BR 4'!B193,'Inc base'!G:G)-G193</f>
        <v>12000000</v>
      </c>
      <c r="I193" s="518">
        <v>0</v>
      </c>
      <c r="J193" s="497"/>
      <c r="K193" s="497"/>
      <c r="L193" s="497"/>
    </row>
    <row r="194" spans="1:12" ht="15.75" x14ac:dyDescent="0.25">
      <c r="A194" s="497"/>
      <c r="B194" s="526">
        <v>30804995340016</v>
      </c>
      <c r="C194" s="527" t="s">
        <v>1880</v>
      </c>
      <c r="D194" s="525">
        <v>18000000</v>
      </c>
      <c r="E194" s="525">
        <v>18000000</v>
      </c>
      <c r="F194" s="525">
        <v>12000000</v>
      </c>
      <c r="G194" s="525">
        <f t="shared" si="3"/>
        <v>48000000</v>
      </c>
      <c r="H194" s="517">
        <f>SUMIF('Inc base'!C:C,'BR 4'!B194,'Inc base'!G:G)-G194</f>
        <v>9000000</v>
      </c>
      <c r="I194" s="518">
        <v>0</v>
      </c>
      <c r="J194" s="497"/>
      <c r="K194" s="497"/>
      <c r="L194" s="497"/>
    </row>
    <row r="195" spans="1:12" ht="15.75" x14ac:dyDescent="0.25">
      <c r="A195" s="497"/>
      <c r="B195" s="526">
        <v>41109901140086</v>
      </c>
      <c r="C195" s="527" t="s">
        <v>1881</v>
      </c>
      <c r="D195" s="525">
        <v>18000000</v>
      </c>
      <c r="E195" s="525">
        <v>18000000</v>
      </c>
      <c r="F195" s="525">
        <v>12000000</v>
      </c>
      <c r="G195" s="525">
        <f t="shared" si="3"/>
        <v>48000000</v>
      </c>
      <c r="H195" s="517">
        <f>SUMIF('Inc base'!C:C,'BR 4'!B195,'Inc base'!G:G)-G195</f>
        <v>12000000</v>
      </c>
      <c r="I195" s="518">
        <v>0</v>
      </c>
      <c r="J195" s="497"/>
      <c r="K195" s="497"/>
      <c r="L195" s="497"/>
    </row>
    <row r="196" spans="1:12" ht="15.75" x14ac:dyDescent="0.25">
      <c r="A196" s="497"/>
      <c r="B196" s="526">
        <v>41903881060046</v>
      </c>
      <c r="C196" s="527" t="s">
        <v>3123</v>
      </c>
      <c r="D196" s="525">
        <v>18000000</v>
      </c>
      <c r="E196" s="525">
        <v>18000000</v>
      </c>
      <c r="F196" s="525">
        <v>12000000</v>
      </c>
      <c r="G196" s="525">
        <f t="shared" si="3"/>
        <v>48000000</v>
      </c>
      <c r="H196" s="517">
        <f>SUMIF('Inc base'!C:C,'BR 4'!B196,'Inc base'!G:G)-G196</f>
        <v>0</v>
      </c>
      <c r="I196" s="518" t="e">
        <v>#N/A</v>
      </c>
      <c r="J196" s="497"/>
      <c r="K196" s="497"/>
      <c r="L196" s="497"/>
    </row>
    <row r="197" spans="1:12" ht="15.75" x14ac:dyDescent="0.25">
      <c r="A197" s="497"/>
      <c r="B197" s="526">
        <v>41806791050036</v>
      </c>
      <c r="C197" s="527" t="s">
        <v>1884</v>
      </c>
      <c r="D197" s="525">
        <v>18000000</v>
      </c>
      <c r="E197" s="525">
        <v>18000000</v>
      </c>
      <c r="F197" s="525">
        <v>12000000</v>
      </c>
      <c r="G197" s="525">
        <f t="shared" si="3"/>
        <v>48000000</v>
      </c>
      <c r="H197" s="517">
        <f>SUMIF('Inc base'!C:C,'BR 4'!B197,'Inc base'!G:G)-G197</f>
        <v>4648</v>
      </c>
      <c r="I197" s="518">
        <v>0</v>
      </c>
      <c r="J197" s="497"/>
      <c r="K197" s="497"/>
      <c r="L197" s="497"/>
    </row>
    <row r="198" spans="1:12" ht="15.75" x14ac:dyDescent="0.25">
      <c r="A198" s="497"/>
      <c r="B198" s="526">
        <v>41802901140020</v>
      </c>
      <c r="C198" s="527" t="s">
        <v>1890</v>
      </c>
      <c r="D198" s="525">
        <v>15000000</v>
      </c>
      <c r="E198" s="525">
        <v>15000000</v>
      </c>
      <c r="F198" s="525"/>
      <c r="G198" s="525">
        <f t="shared" si="3"/>
        <v>30000000</v>
      </c>
      <c r="H198" s="517">
        <f>SUMIF('Inc base'!C:C,'BR 4'!B198,'Inc base'!G:G)-G198</f>
        <v>0</v>
      </c>
      <c r="I198" s="518">
        <v>0</v>
      </c>
      <c r="J198" s="497"/>
      <c r="K198" s="497"/>
      <c r="L198" s="497"/>
    </row>
    <row r="199" spans="1:12" ht="15.75" x14ac:dyDescent="0.25">
      <c r="A199" s="497"/>
      <c r="B199" s="526">
        <v>40307985360038</v>
      </c>
      <c r="C199" s="527" t="s">
        <v>1892</v>
      </c>
      <c r="D199" s="525">
        <v>18000000</v>
      </c>
      <c r="E199" s="525">
        <v>18000000</v>
      </c>
      <c r="F199" s="525">
        <v>12000000</v>
      </c>
      <c r="G199" s="525">
        <f t="shared" si="3"/>
        <v>48000000</v>
      </c>
      <c r="H199" s="517">
        <f>SUMIF('Inc base'!C:C,'BR 4'!B199,'Inc base'!G:G)-G199</f>
        <v>9457813</v>
      </c>
      <c r="I199" s="518">
        <v>0</v>
      </c>
      <c r="J199" s="497"/>
      <c r="K199" s="497"/>
      <c r="L199" s="497"/>
    </row>
    <row r="200" spans="1:12" ht="15.75" x14ac:dyDescent="0.25">
      <c r="A200" s="497"/>
      <c r="B200" s="526">
        <v>60405015270028</v>
      </c>
      <c r="C200" s="527" t="s">
        <v>1898</v>
      </c>
      <c r="D200" s="525">
        <v>15000000</v>
      </c>
      <c r="E200" s="525">
        <v>15000000</v>
      </c>
      <c r="F200" s="525">
        <v>15000000</v>
      </c>
      <c r="G200" s="525">
        <f t="shared" si="3"/>
        <v>45000000</v>
      </c>
      <c r="H200" s="517">
        <f>SUMIF('Inc base'!C:C,'BR 4'!B200,'Inc base'!G:G)-G200</f>
        <v>15000000</v>
      </c>
      <c r="I200" s="518">
        <v>0</v>
      </c>
      <c r="J200" s="497"/>
      <c r="K200" s="497"/>
      <c r="L200" s="497"/>
    </row>
    <row r="201" spans="1:12" ht="15.75" x14ac:dyDescent="0.25">
      <c r="A201" s="497"/>
      <c r="B201" s="526">
        <v>62609005290049</v>
      </c>
      <c r="C201" s="527" t="s">
        <v>1899</v>
      </c>
      <c r="D201" s="525">
        <v>15000000</v>
      </c>
      <c r="E201" s="525">
        <v>15000000</v>
      </c>
      <c r="F201" s="525">
        <v>15000000</v>
      </c>
      <c r="G201" s="525">
        <f t="shared" ref="G201:G263" si="4">SUM(D201:F201)</f>
        <v>45000000</v>
      </c>
      <c r="H201" s="517">
        <f>SUMIF('Inc base'!C:C,'BR 4'!B201,'Inc base'!G:G)-G201</f>
        <v>16000000</v>
      </c>
      <c r="I201" s="518">
        <v>0</v>
      </c>
      <c r="J201" s="497"/>
      <c r="K201" s="497"/>
      <c r="L201" s="497"/>
    </row>
    <row r="202" spans="1:12" ht="15.75" x14ac:dyDescent="0.25">
      <c r="A202" s="497"/>
      <c r="B202" s="526">
        <v>31402975630066</v>
      </c>
      <c r="C202" s="527" t="s">
        <v>1900</v>
      </c>
      <c r="D202" s="525">
        <v>18000000</v>
      </c>
      <c r="E202" s="525">
        <v>18000000</v>
      </c>
      <c r="F202" s="525">
        <v>12000000</v>
      </c>
      <c r="G202" s="525">
        <f t="shared" si="4"/>
        <v>48000000</v>
      </c>
      <c r="H202" s="517">
        <f>SUMIF('Inc base'!C:C,'BR 4'!B202,'Inc base'!G:G)-G202</f>
        <v>7000000</v>
      </c>
      <c r="I202" s="518">
        <v>0</v>
      </c>
      <c r="J202" s="497"/>
      <c r="K202" s="497"/>
      <c r="L202" s="497"/>
    </row>
    <row r="203" spans="1:12" ht="15.75" x14ac:dyDescent="0.25">
      <c r="A203" s="497"/>
      <c r="B203" s="526">
        <v>41201995300020</v>
      </c>
      <c r="C203" s="527" t="s">
        <v>1902</v>
      </c>
      <c r="D203" s="525">
        <v>15000000</v>
      </c>
      <c r="E203" s="525">
        <v>15000000</v>
      </c>
      <c r="F203" s="525">
        <v>15000000</v>
      </c>
      <c r="G203" s="525">
        <f t="shared" si="4"/>
        <v>45000000</v>
      </c>
      <c r="H203" s="517">
        <f>SUMIF('Inc base'!C:C,'BR 4'!B203,'Inc base'!G:G)-G203</f>
        <v>10505000</v>
      </c>
      <c r="I203" s="518">
        <v>0</v>
      </c>
      <c r="J203" s="497"/>
      <c r="K203" s="497"/>
      <c r="L203" s="497"/>
    </row>
    <row r="204" spans="1:12" ht="15.75" x14ac:dyDescent="0.25">
      <c r="A204" s="497"/>
      <c r="B204" s="526">
        <v>52306035250012</v>
      </c>
      <c r="C204" s="527" t="s">
        <v>1905</v>
      </c>
      <c r="D204" s="525">
        <v>15000000</v>
      </c>
      <c r="E204" s="525">
        <v>15000000</v>
      </c>
      <c r="F204" s="525">
        <v>15000000</v>
      </c>
      <c r="G204" s="525">
        <f t="shared" si="4"/>
        <v>45000000</v>
      </c>
      <c r="H204" s="517">
        <f>SUMIF('Inc base'!C:C,'BR 4'!B204,'Inc base'!G:G)-G204</f>
        <v>7500000</v>
      </c>
      <c r="I204" s="518">
        <v>0</v>
      </c>
      <c r="J204" s="497"/>
      <c r="K204" s="497"/>
      <c r="L204" s="497"/>
    </row>
    <row r="205" spans="1:12" ht="15.75" x14ac:dyDescent="0.25">
      <c r="A205" s="497"/>
      <c r="B205" s="526">
        <v>61612035300027</v>
      </c>
      <c r="C205" s="527" t="s">
        <v>1906</v>
      </c>
      <c r="D205" s="525">
        <v>18000000</v>
      </c>
      <c r="E205" s="525">
        <v>18000000</v>
      </c>
      <c r="F205" s="525">
        <v>12000000</v>
      </c>
      <c r="G205" s="525">
        <f t="shared" si="4"/>
        <v>48000000</v>
      </c>
      <c r="H205" s="517">
        <f>SUMIF('Inc base'!C:C,'BR 4'!B205,'Inc base'!G:G)-G205</f>
        <v>8500000</v>
      </c>
      <c r="I205" s="518">
        <v>0</v>
      </c>
      <c r="J205" s="497"/>
      <c r="K205" s="497"/>
      <c r="L205" s="497"/>
    </row>
    <row r="206" spans="1:12" ht="15.75" x14ac:dyDescent="0.25">
      <c r="A206" s="497"/>
      <c r="B206" s="526">
        <v>53010025060071</v>
      </c>
      <c r="C206" s="527" t="s">
        <v>1912</v>
      </c>
      <c r="D206" s="525">
        <v>15000000</v>
      </c>
      <c r="E206" s="525">
        <v>0</v>
      </c>
      <c r="F206" s="525"/>
      <c r="G206" s="525">
        <f t="shared" si="4"/>
        <v>15000000</v>
      </c>
      <c r="H206" s="517">
        <f>SUMIF('Inc base'!C:C,'BR 4'!B206,'Inc base'!G:G)-G206</f>
        <v>0</v>
      </c>
      <c r="I206" s="518">
        <v>0</v>
      </c>
      <c r="J206" s="497"/>
      <c r="K206" s="497"/>
      <c r="L206" s="497"/>
    </row>
    <row r="207" spans="1:12" ht="15.75" x14ac:dyDescent="0.25">
      <c r="A207" s="497"/>
      <c r="B207" s="526">
        <v>62403015290015</v>
      </c>
      <c r="C207" s="527" t="s">
        <v>1913</v>
      </c>
      <c r="D207" s="525">
        <v>18000000</v>
      </c>
      <c r="E207" s="525">
        <v>18000000</v>
      </c>
      <c r="F207" s="525">
        <v>12000000</v>
      </c>
      <c r="G207" s="525">
        <f t="shared" si="4"/>
        <v>48000000</v>
      </c>
      <c r="H207" s="517">
        <f>SUMIF('Inc base'!C:C,'BR 4'!B207,'Inc base'!G:G)-G207</f>
        <v>8000000</v>
      </c>
      <c r="I207" s="518">
        <v>0</v>
      </c>
      <c r="J207" s="497"/>
      <c r="K207" s="497"/>
      <c r="L207" s="497"/>
    </row>
    <row r="208" spans="1:12" ht="15.75" x14ac:dyDescent="0.25">
      <c r="A208" s="497"/>
      <c r="B208" s="526">
        <v>60607035380042</v>
      </c>
      <c r="C208" s="527" t="s">
        <v>1915</v>
      </c>
      <c r="D208" s="525">
        <v>15000000</v>
      </c>
      <c r="E208" s="525">
        <v>0</v>
      </c>
      <c r="F208" s="525"/>
      <c r="G208" s="525">
        <f t="shared" si="4"/>
        <v>15000000</v>
      </c>
      <c r="H208" s="517">
        <f>SUMIF('Inc base'!C:C,'BR 4'!B208,'Inc base'!G:G)-G208</f>
        <v>0</v>
      </c>
      <c r="I208" s="518">
        <v>0</v>
      </c>
      <c r="J208" s="497"/>
      <c r="K208" s="497"/>
      <c r="L208" s="497"/>
    </row>
    <row r="209" spans="1:12" ht="15.75" x14ac:dyDescent="0.25">
      <c r="A209" s="497"/>
      <c r="B209" s="526">
        <v>41206851100053</v>
      </c>
      <c r="C209" s="527" t="s">
        <v>1921</v>
      </c>
      <c r="D209" s="525">
        <v>18000000</v>
      </c>
      <c r="E209" s="525">
        <v>18000000</v>
      </c>
      <c r="F209" s="525">
        <v>12000000</v>
      </c>
      <c r="G209" s="525">
        <f t="shared" si="4"/>
        <v>48000000</v>
      </c>
      <c r="H209" s="517">
        <f>SUMIF('Inc base'!C:C,'BR 4'!B209,'Inc base'!G:G)-G209</f>
        <v>10000000</v>
      </c>
      <c r="I209" s="518">
        <v>0</v>
      </c>
      <c r="J209" s="497"/>
      <c r="K209" s="497"/>
      <c r="L209" s="497"/>
    </row>
    <row r="210" spans="1:12" ht="15.75" x14ac:dyDescent="0.25">
      <c r="A210" s="497"/>
      <c r="B210" s="526">
        <v>32608975260028</v>
      </c>
      <c r="C210" s="527" t="s">
        <v>1924</v>
      </c>
      <c r="D210" s="525">
        <v>18000000</v>
      </c>
      <c r="E210" s="525">
        <v>18000000</v>
      </c>
      <c r="F210" s="525">
        <v>12000000</v>
      </c>
      <c r="G210" s="525">
        <f t="shared" si="4"/>
        <v>48000000</v>
      </c>
      <c r="H210" s="517">
        <f>SUMIF('Inc base'!C:C,'BR 4'!B210,'Inc base'!G:G)-G210</f>
        <v>6000000</v>
      </c>
      <c r="I210" s="518">
        <v>0</v>
      </c>
      <c r="J210" s="497"/>
      <c r="K210" s="497"/>
      <c r="L210" s="497"/>
    </row>
    <row r="211" spans="1:12" ht="15.75" x14ac:dyDescent="0.25">
      <c r="A211" s="497"/>
      <c r="B211" s="526">
        <v>42203995320016</v>
      </c>
      <c r="C211" s="527" t="s">
        <v>1928</v>
      </c>
      <c r="D211" s="525">
        <v>15000000</v>
      </c>
      <c r="E211" s="525">
        <v>15000000</v>
      </c>
      <c r="F211" s="525">
        <v>15000000</v>
      </c>
      <c r="G211" s="525">
        <f t="shared" si="4"/>
        <v>45000000</v>
      </c>
      <c r="H211" s="517">
        <f>SUMIF('Inc base'!C:C,'BR 4'!B211,'Inc base'!G:G)-G211</f>
        <v>14935275</v>
      </c>
      <c r="I211" s="518">
        <v>0</v>
      </c>
      <c r="J211" s="497"/>
      <c r="K211" s="497"/>
      <c r="L211" s="497"/>
    </row>
    <row r="212" spans="1:12" ht="15.75" x14ac:dyDescent="0.25">
      <c r="A212" s="497"/>
      <c r="B212" s="526">
        <v>41002985350036</v>
      </c>
      <c r="C212" s="527" t="s">
        <v>1934</v>
      </c>
      <c r="D212" s="525">
        <v>15000000</v>
      </c>
      <c r="E212" s="525">
        <v>0</v>
      </c>
      <c r="F212" s="525"/>
      <c r="G212" s="525">
        <f t="shared" si="4"/>
        <v>15000000</v>
      </c>
      <c r="H212" s="517">
        <f>SUMIF('Inc base'!C:C,'BR 4'!B212,'Inc base'!G:G)-G212</f>
        <v>33000000</v>
      </c>
      <c r="I212" s="518">
        <v>0</v>
      </c>
      <c r="J212" s="497"/>
      <c r="K212" s="497"/>
      <c r="L212" s="497"/>
    </row>
    <row r="213" spans="1:12" ht="15.75" x14ac:dyDescent="0.25">
      <c r="A213" s="497"/>
      <c r="B213" s="526">
        <v>62301045280012</v>
      </c>
      <c r="C213" s="527" t="s">
        <v>1938</v>
      </c>
      <c r="D213" s="525">
        <v>15000000</v>
      </c>
      <c r="E213" s="525">
        <v>15000000</v>
      </c>
      <c r="F213" s="525">
        <v>15000000</v>
      </c>
      <c r="G213" s="525">
        <f t="shared" si="4"/>
        <v>45000000</v>
      </c>
      <c r="H213" s="517">
        <f>SUMIF('Inc base'!C:C,'BR 4'!B213,'Inc base'!G:G)-G213</f>
        <v>7500080</v>
      </c>
      <c r="I213" s="518">
        <v>0</v>
      </c>
      <c r="J213" s="497"/>
      <c r="K213" s="497"/>
      <c r="L213" s="497"/>
    </row>
    <row r="214" spans="1:12" ht="15.75" x14ac:dyDescent="0.25">
      <c r="A214" s="497"/>
      <c r="B214" s="526">
        <v>50601015590073</v>
      </c>
      <c r="C214" s="527" t="s">
        <v>1943</v>
      </c>
      <c r="D214" s="525">
        <v>15000000</v>
      </c>
      <c r="E214" s="525">
        <v>15000000</v>
      </c>
      <c r="F214" s="525">
        <v>15000000</v>
      </c>
      <c r="G214" s="525">
        <f t="shared" si="4"/>
        <v>45000000</v>
      </c>
      <c r="H214" s="517">
        <f>SUMIF('Inc base'!C:C,'BR 4'!B214,'Inc base'!G:G)-G214</f>
        <v>7520000</v>
      </c>
      <c r="I214" s="518">
        <v>0</v>
      </c>
      <c r="J214" s="497"/>
      <c r="K214" s="497"/>
      <c r="L214" s="497"/>
    </row>
    <row r="215" spans="1:12" ht="15.75" x14ac:dyDescent="0.25">
      <c r="A215" s="497"/>
      <c r="B215" s="526">
        <v>41603841150018</v>
      </c>
      <c r="C215" s="527" t="s">
        <v>1945</v>
      </c>
      <c r="D215" s="525">
        <v>18000000</v>
      </c>
      <c r="E215" s="525">
        <v>18000000</v>
      </c>
      <c r="F215" s="525"/>
      <c r="G215" s="525">
        <f t="shared" si="4"/>
        <v>36000000</v>
      </c>
      <c r="H215" s="517">
        <f>SUMIF('Inc base'!C:C,'BR 4'!B215,'Inc base'!G:G)-G215</f>
        <v>-33500000</v>
      </c>
      <c r="I215" s="518">
        <v>-15500000</v>
      </c>
      <c r="J215" s="497"/>
      <c r="K215" s="497"/>
      <c r="L215" s="497"/>
    </row>
    <row r="216" spans="1:12" ht="15.75" x14ac:dyDescent="0.25">
      <c r="A216" s="497"/>
      <c r="B216" s="526">
        <v>61212005350065</v>
      </c>
      <c r="C216" s="527" t="s">
        <v>1949</v>
      </c>
      <c r="D216" s="525">
        <v>15000000</v>
      </c>
      <c r="E216" s="525">
        <v>15000000</v>
      </c>
      <c r="F216" s="525">
        <v>15000000</v>
      </c>
      <c r="G216" s="525">
        <f t="shared" si="4"/>
        <v>45000000</v>
      </c>
      <c r="H216" s="517">
        <f>SUMIF('Inc base'!C:C,'BR 4'!B216,'Inc base'!G:G)-G216</f>
        <v>13000000</v>
      </c>
      <c r="I216" s="518">
        <v>0</v>
      </c>
      <c r="J216" s="497"/>
      <c r="K216" s="497"/>
      <c r="L216" s="497"/>
    </row>
    <row r="217" spans="1:12" ht="15.75" x14ac:dyDescent="0.25">
      <c r="A217" s="497"/>
      <c r="B217" s="526">
        <v>61212045310072</v>
      </c>
      <c r="C217" s="527" t="s">
        <v>1951</v>
      </c>
      <c r="D217" s="525">
        <v>15000000</v>
      </c>
      <c r="E217" s="525">
        <v>15000000</v>
      </c>
      <c r="F217" s="525">
        <v>12000000</v>
      </c>
      <c r="G217" s="525">
        <f t="shared" si="4"/>
        <v>42000000</v>
      </c>
      <c r="H217" s="517">
        <f>SUMIF('Inc base'!C:C,'BR 4'!B217,'Inc base'!G:G)-G217</f>
        <v>15794000</v>
      </c>
      <c r="I217" s="518">
        <v>0</v>
      </c>
      <c r="J217" s="497"/>
      <c r="K217" s="497"/>
      <c r="L217" s="497"/>
    </row>
    <row r="218" spans="1:12" ht="15.75" x14ac:dyDescent="0.25">
      <c r="A218" s="497"/>
      <c r="B218" s="526">
        <v>41103831140071</v>
      </c>
      <c r="C218" s="527" t="s">
        <v>1953</v>
      </c>
      <c r="D218" s="525">
        <v>18000000</v>
      </c>
      <c r="E218" s="525">
        <v>18000000</v>
      </c>
      <c r="F218" s="525">
        <v>12000000</v>
      </c>
      <c r="G218" s="525">
        <f t="shared" si="4"/>
        <v>48000000</v>
      </c>
      <c r="H218" s="517">
        <f>SUMIF('Inc base'!C:C,'BR 4'!B218,'Inc base'!G:G)-G218</f>
        <v>8000000</v>
      </c>
      <c r="I218" s="518">
        <v>0</v>
      </c>
      <c r="J218" s="497"/>
      <c r="K218" s="497"/>
      <c r="L218" s="497"/>
    </row>
    <row r="219" spans="1:12" ht="15.75" x14ac:dyDescent="0.25">
      <c r="A219" s="497"/>
      <c r="B219" s="526">
        <v>52104025300020</v>
      </c>
      <c r="C219" s="527" t="s">
        <v>1960</v>
      </c>
      <c r="D219" s="525">
        <v>15000000</v>
      </c>
      <c r="E219" s="525">
        <v>15000000</v>
      </c>
      <c r="F219" s="525">
        <v>15000000</v>
      </c>
      <c r="G219" s="525">
        <f t="shared" si="4"/>
        <v>45000000</v>
      </c>
      <c r="H219" s="517">
        <f>SUMIF('Inc base'!C:C,'BR 4'!B219,'Inc base'!G:G)-G219</f>
        <v>0</v>
      </c>
      <c r="I219" s="518">
        <v>0</v>
      </c>
      <c r="J219" s="497"/>
      <c r="K219" s="497"/>
      <c r="L219" s="497"/>
    </row>
    <row r="220" spans="1:12" ht="15.75" x14ac:dyDescent="0.25">
      <c r="A220" s="497"/>
      <c r="B220" s="526">
        <v>41601851120025</v>
      </c>
      <c r="C220" s="527" t="s">
        <v>1961</v>
      </c>
      <c r="D220" s="525">
        <v>15000000</v>
      </c>
      <c r="E220" s="525">
        <v>15000000</v>
      </c>
      <c r="F220" s="525"/>
      <c r="G220" s="525">
        <f t="shared" si="4"/>
        <v>30000000</v>
      </c>
      <c r="H220" s="517">
        <f>SUMIF('Inc base'!C:C,'BR 4'!B220,'Inc base'!G:G)-G220</f>
        <v>0</v>
      </c>
      <c r="I220" s="518">
        <v>0</v>
      </c>
      <c r="J220" s="497"/>
      <c r="K220" s="497"/>
      <c r="L220" s="497"/>
    </row>
    <row r="221" spans="1:12" ht="15.75" x14ac:dyDescent="0.25">
      <c r="A221" s="497"/>
      <c r="B221" s="526">
        <v>41606881090074</v>
      </c>
      <c r="C221" s="527" t="s">
        <v>1962</v>
      </c>
      <c r="D221" s="525">
        <v>18000000</v>
      </c>
      <c r="E221" s="525">
        <v>18000000</v>
      </c>
      <c r="F221" s="525">
        <v>12000000</v>
      </c>
      <c r="G221" s="525">
        <f t="shared" si="4"/>
        <v>48000000</v>
      </c>
      <c r="H221" s="517">
        <f>SUMIF('Inc base'!C:C,'BR 4'!B221,'Inc base'!G:G)-G221</f>
        <v>-11374298</v>
      </c>
      <c r="I221" s="518">
        <v>0</v>
      </c>
      <c r="J221" s="497"/>
      <c r="K221" s="497"/>
      <c r="L221" s="497"/>
    </row>
    <row r="222" spans="1:12" ht="15.75" x14ac:dyDescent="0.25">
      <c r="A222" s="497"/>
      <c r="B222" s="526">
        <v>41505951060024</v>
      </c>
      <c r="C222" s="527" t="s">
        <v>1970</v>
      </c>
      <c r="D222" s="525">
        <v>18000000</v>
      </c>
      <c r="E222" s="525">
        <v>18000000</v>
      </c>
      <c r="F222" s="525">
        <v>12000000</v>
      </c>
      <c r="G222" s="525">
        <f t="shared" si="4"/>
        <v>48000000</v>
      </c>
      <c r="H222" s="517">
        <f>SUMIF('Inc base'!C:C,'BR 4'!B222,'Inc base'!G:G)-G222</f>
        <v>9004363.200000003</v>
      </c>
      <c r="I222" s="518">
        <v>0</v>
      </c>
      <c r="J222" s="497"/>
      <c r="K222" s="497"/>
      <c r="L222" s="497"/>
    </row>
    <row r="223" spans="1:12" ht="15.75" x14ac:dyDescent="0.25">
      <c r="A223" s="497"/>
      <c r="B223" s="526">
        <v>32508995280032</v>
      </c>
      <c r="C223" s="527" t="s">
        <v>1976</v>
      </c>
      <c r="D223" s="525">
        <v>15000000</v>
      </c>
      <c r="E223" s="525">
        <v>15000000</v>
      </c>
      <c r="F223" s="525">
        <v>15000000</v>
      </c>
      <c r="G223" s="525">
        <f t="shared" si="4"/>
        <v>45000000</v>
      </c>
      <c r="H223" s="517">
        <f>SUMIF('Inc base'!C:C,'BR 4'!B223,'Inc base'!G:G)-G223</f>
        <v>15000000</v>
      </c>
      <c r="I223" s="518">
        <v>0</v>
      </c>
      <c r="J223" s="497"/>
      <c r="K223" s="497"/>
      <c r="L223" s="497"/>
    </row>
    <row r="224" spans="1:12" ht="15.75" x14ac:dyDescent="0.25">
      <c r="A224" s="497"/>
      <c r="B224" s="526">
        <v>30311851100032</v>
      </c>
      <c r="C224" s="527" t="s">
        <v>1977</v>
      </c>
      <c r="D224" s="525">
        <v>18000000</v>
      </c>
      <c r="E224" s="525">
        <v>18000000</v>
      </c>
      <c r="F224" s="525">
        <v>12000000</v>
      </c>
      <c r="G224" s="525">
        <f t="shared" si="4"/>
        <v>48000000</v>
      </c>
      <c r="H224" s="517">
        <f>SUMIF('Inc base'!C:C,'BR 4'!B224,'Inc base'!G:G)-G224</f>
        <v>6000000</v>
      </c>
      <c r="I224" s="518">
        <v>-8500000</v>
      </c>
      <c r="J224" s="497"/>
      <c r="K224" s="497"/>
      <c r="L224" s="497"/>
    </row>
    <row r="225" spans="1:12" ht="15.75" x14ac:dyDescent="0.25">
      <c r="A225" s="497"/>
      <c r="B225" s="526">
        <v>62612035350032</v>
      </c>
      <c r="C225" s="527" t="s">
        <v>1981</v>
      </c>
      <c r="D225" s="525">
        <v>15000000</v>
      </c>
      <c r="E225" s="525">
        <v>15000000</v>
      </c>
      <c r="F225" s="525">
        <v>15000000</v>
      </c>
      <c r="G225" s="525">
        <f t="shared" si="4"/>
        <v>45000000</v>
      </c>
      <c r="H225" s="517">
        <f>SUMIF('Inc base'!C:C,'BR 4'!B225,'Inc base'!G:G)-G225</f>
        <v>15000000</v>
      </c>
      <c r="I225" s="518">
        <v>0</v>
      </c>
      <c r="J225" s="497"/>
      <c r="K225" s="497"/>
      <c r="L225" s="497"/>
    </row>
    <row r="226" spans="1:12" ht="15.75" x14ac:dyDescent="0.25">
      <c r="A226" s="497"/>
      <c r="B226" s="526">
        <v>62007045300012</v>
      </c>
      <c r="C226" s="527" t="s">
        <v>1985</v>
      </c>
      <c r="D226" s="525">
        <v>15000000</v>
      </c>
      <c r="E226" s="525">
        <v>15000000</v>
      </c>
      <c r="F226" s="525"/>
      <c r="G226" s="525">
        <f t="shared" si="4"/>
        <v>30000000</v>
      </c>
      <c r="H226" s="517">
        <f>SUMIF('Inc base'!C:C,'BR 4'!B226,'Inc base'!G:G)-G226</f>
        <v>1000</v>
      </c>
      <c r="I226" s="518">
        <v>0</v>
      </c>
      <c r="J226" s="497"/>
      <c r="K226" s="497"/>
      <c r="L226" s="497"/>
    </row>
    <row r="227" spans="1:12" ht="15.75" x14ac:dyDescent="0.25">
      <c r="A227" s="497"/>
      <c r="B227" s="526">
        <v>60301045330029</v>
      </c>
      <c r="C227" s="527" t="s">
        <v>1988</v>
      </c>
      <c r="D227" s="525">
        <v>15000000</v>
      </c>
      <c r="E227" s="525">
        <v>15000000</v>
      </c>
      <c r="F227" s="525">
        <v>15000000</v>
      </c>
      <c r="G227" s="525">
        <f t="shared" si="4"/>
        <v>45000000</v>
      </c>
      <c r="H227" s="517">
        <f>SUMIF('Inc base'!C:C,'BR 4'!B227,'Inc base'!G:G)-G227</f>
        <v>15000000</v>
      </c>
      <c r="I227" s="518">
        <v>0</v>
      </c>
      <c r="J227" s="497"/>
      <c r="K227" s="497"/>
      <c r="L227" s="497"/>
    </row>
    <row r="228" spans="1:12" ht="15.75" x14ac:dyDescent="0.25">
      <c r="A228" s="497"/>
      <c r="B228" s="526">
        <v>30108961010045</v>
      </c>
      <c r="C228" s="527" t="s">
        <v>1994</v>
      </c>
      <c r="D228" s="525">
        <v>18000000</v>
      </c>
      <c r="E228" s="525">
        <v>18000000</v>
      </c>
      <c r="F228" s="525">
        <v>12000000</v>
      </c>
      <c r="G228" s="525">
        <f t="shared" si="4"/>
        <v>48000000</v>
      </c>
      <c r="H228" s="517">
        <f>SUMIF('Inc base'!C:C,'BR 4'!B228,'Inc base'!G:G)-G228</f>
        <v>-12000000</v>
      </c>
      <c r="I228" s="518">
        <v>0</v>
      </c>
      <c r="J228" s="497"/>
      <c r="K228" s="497"/>
      <c r="L228" s="497"/>
    </row>
    <row r="229" spans="1:12" ht="15.75" x14ac:dyDescent="0.25">
      <c r="A229" s="497"/>
      <c r="B229" s="526">
        <v>50805015340063</v>
      </c>
      <c r="C229" s="527" t="s">
        <v>1999</v>
      </c>
      <c r="D229" s="525">
        <v>15000000</v>
      </c>
      <c r="E229" s="525">
        <v>18000000</v>
      </c>
      <c r="F229" s="525">
        <v>12000000</v>
      </c>
      <c r="G229" s="525">
        <f t="shared" si="4"/>
        <v>45000000</v>
      </c>
      <c r="H229" s="517">
        <f>SUMIF('Inc base'!C:C,'BR 4'!B229,'Inc base'!G:G)-G229</f>
        <v>0</v>
      </c>
      <c r="I229" s="518">
        <v>0</v>
      </c>
      <c r="J229" s="497"/>
      <c r="K229" s="497"/>
      <c r="L229" s="497"/>
    </row>
    <row r="230" spans="1:12" ht="15.75" x14ac:dyDescent="0.25">
      <c r="A230" s="497"/>
      <c r="B230" s="526">
        <v>41209942630093</v>
      </c>
      <c r="C230" s="527" t="s">
        <v>2002</v>
      </c>
      <c r="D230" s="525">
        <v>18000000</v>
      </c>
      <c r="E230" s="525">
        <v>6000000</v>
      </c>
      <c r="F230" s="525"/>
      <c r="G230" s="525">
        <f t="shared" si="4"/>
        <v>24000000</v>
      </c>
      <c r="H230" s="517">
        <f>SUMIF('Inc base'!C:C,'BR 4'!B230,'Inc base'!G:G)-G230</f>
        <v>3000000</v>
      </c>
      <c r="I230" s="518">
        <v>0</v>
      </c>
      <c r="J230" s="497"/>
      <c r="K230" s="497"/>
      <c r="L230" s="497"/>
    </row>
    <row r="231" spans="1:12" ht="15.75" x14ac:dyDescent="0.25">
      <c r="A231" s="497"/>
      <c r="B231" s="526">
        <v>61608015300024</v>
      </c>
      <c r="C231" s="527" t="s">
        <v>2004</v>
      </c>
      <c r="D231" s="525">
        <v>15000000</v>
      </c>
      <c r="E231" s="525">
        <v>15000000</v>
      </c>
      <c r="F231" s="525">
        <v>15000000</v>
      </c>
      <c r="G231" s="525">
        <f t="shared" si="4"/>
        <v>45000000</v>
      </c>
      <c r="H231" s="517">
        <f>SUMIF('Inc base'!C:C,'BR 4'!B231,'Inc base'!G:G)-G231</f>
        <v>15000000</v>
      </c>
      <c r="I231" s="518">
        <v>0</v>
      </c>
      <c r="J231" s="497"/>
      <c r="K231" s="497"/>
      <c r="L231" s="497"/>
    </row>
    <row r="232" spans="1:12" ht="15.75" x14ac:dyDescent="0.25">
      <c r="A232" s="497"/>
      <c r="B232" s="526">
        <v>30109951000044</v>
      </c>
      <c r="C232" s="527" t="s">
        <v>2005</v>
      </c>
      <c r="D232" s="525">
        <v>18000000</v>
      </c>
      <c r="E232" s="525">
        <v>18000000</v>
      </c>
      <c r="F232" s="525">
        <v>12000000</v>
      </c>
      <c r="G232" s="525">
        <f t="shared" si="4"/>
        <v>48000000</v>
      </c>
      <c r="H232" s="517">
        <f>SUMIF('Inc base'!C:C,'BR 4'!B232,'Inc base'!G:G)-G232</f>
        <v>9000000</v>
      </c>
      <c r="I232" s="518">
        <v>0</v>
      </c>
      <c r="J232" s="497"/>
      <c r="K232" s="497"/>
      <c r="L232" s="497"/>
    </row>
    <row r="233" spans="1:12" ht="15.75" x14ac:dyDescent="0.25">
      <c r="A233" s="497"/>
      <c r="B233" s="526">
        <v>61209015380012</v>
      </c>
      <c r="C233" s="527" t="s">
        <v>2009</v>
      </c>
      <c r="D233" s="525">
        <v>15000000</v>
      </c>
      <c r="E233" s="525">
        <v>18000000</v>
      </c>
      <c r="F233" s="525">
        <v>12000000</v>
      </c>
      <c r="G233" s="525">
        <f t="shared" si="4"/>
        <v>45000000</v>
      </c>
      <c r="H233" s="517">
        <f>SUMIF('Inc base'!C:C,'BR 4'!B233,'Inc base'!G:G)-G233</f>
        <v>0</v>
      </c>
      <c r="I233" s="518">
        <v>0</v>
      </c>
      <c r="J233" s="497"/>
      <c r="K233" s="497"/>
      <c r="L233" s="497"/>
    </row>
    <row r="234" spans="1:12" ht="15.75" x14ac:dyDescent="0.25">
      <c r="A234" s="497"/>
      <c r="B234" s="526">
        <v>60904035260010</v>
      </c>
      <c r="C234" s="527" t="s">
        <v>2010</v>
      </c>
      <c r="D234" s="525">
        <v>18000000</v>
      </c>
      <c r="E234" s="525">
        <v>18000000</v>
      </c>
      <c r="F234" s="525">
        <v>12000000</v>
      </c>
      <c r="G234" s="525">
        <f t="shared" si="4"/>
        <v>48000000</v>
      </c>
      <c r="H234" s="517">
        <f>SUMIF('Inc base'!C:C,'BR 4'!B234,'Inc base'!G:G)-G234</f>
        <v>4600000</v>
      </c>
      <c r="I234" s="518">
        <v>0</v>
      </c>
      <c r="J234" s="497"/>
      <c r="K234" s="497"/>
      <c r="L234" s="497"/>
    </row>
    <row r="235" spans="1:12" ht="15.75" x14ac:dyDescent="0.25">
      <c r="A235" s="497"/>
      <c r="B235" s="526">
        <v>50108035300016</v>
      </c>
      <c r="C235" s="527" t="s">
        <v>2011</v>
      </c>
      <c r="D235" s="525">
        <v>15000000</v>
      </c>
      <c r="E235" s="525">
        <v>15000000</v>
      </c>
      <c r="F235" s="525">
        <v>15000000</v>
      </c>
      <c r="G235" s="525">
        <f t="shared" si="4"/>
        <v>45000000</v>
      </c>
      <c r="H235" s="517">
        <f>SUMIF('Inc base'!C:C,'BR 4'!B235,'Inc base'!G:G)-G235</f>
        <v>7500000</v>
      </c>
      <c r="I235" s="518">
        <v>0</v>
      </c>
      <c r="J235" s="497"/>
      <c r="K235" s="497"/>
      <c r="L235" s="497"/>
    </row>
    <row r="236" spans="1:12" ht="15.75" x14ac:dyDescent="0.25">
      <c r="A236" s="497"/>
      <c r="B236" s="526">
        <v>41407935310018</v>
      </c>
      <c r="C236" s="527" t="s">
        <v>2013</v>
      </c>
      <c r="D236" s="525">
        <v>18000000</v>
      </c>
      <c r="E236" s="525">
        <v>18000000</v>
      </c>
      <c r="F236" s="525">
        <v>12000000</v>
      </c>
      <c r="G236" s="525">
        <f t="shared" si="4"/>
        <v>48000000</v>
      </c>
      <c r="H236" s="517">
        <f>SUMIF('Inc base'!C:C,'BR 4'!B236,'Inc base'!G:G)-G236</f>
        <v>9000000</v>
      </c>
      <c r="I236" s="518">
        <v>0</v>
      </c>
      <c r="J236" s="497"/>
      <c r="K236" s="497"/>
      <c r="L236" s="497"/>
    </row>
    <row r="237" spans="1:12" ht="15.75" x14ac:dyDescent="0.25">
      <c r="A237" s="497"/>
      <c r="B237" s="526">
        <v>42710901110109</v>
      </c>
      <c r="C237" s="527" t="s">
        <v>2014</v>
      </c>
      <c r="D237" s="525">
        <v>18000000</v>
      </c>
      <c r="E237" s="525">
        <v>18000000</v>
      </c>
      <c r="F237" s="525">
        <v>12000000</v>
      </c>
      <c r="G237" s="525">
        <f t="shared" si="4"/>
        <v>48000000</v>
      </c>
      <c r="H237" s="517">
        <f>SUMIF('Inc base'!C:C,'BR 4'!B237,'Inc base'!G:G)-G237</f>
        <v>6000000</v>
      </c>
      <c r="I237" s="518">
        <v>0</v>
      </c>
      <c r="J237" s="497"/>
      <c r="K237" s="497"/>
      <c r="L237" s="497"/>
    </row>
    <row r="238" spans="1:12" ht="15.75" x14ac:dyDescent="0.25">
      <c r="A238" s="497"/>
      <c r="B238" s="526">
        <v>60302025660015</v>
      </c>
      <c r="C238" s="527" t="s">
        <v>2016</v>
      </c>
      <c r="D238" s="525">
        <v>18000000</v>
      </c>
      <c r="E238" s="525">
        <v>18000000</v>
      </c>
      <c r="F238" s="525">
        <v>12000000</v>
      </c>
      <c r="G238" s="525">
        <f t="shared" si="4"/>
        <v>48000000</v>
      </c>
      <c r="H238" s="517">
        <f>SUMIF('Inc base'!C:C,'BR 4'!B238,'Inc base'!G:G)-G238</f>
        <v>12000000</v>
      </c>
      <c r="I238" s="518">
        <v>0</v>
      </c>
      <c r="J238" s="497"/>
      <c r="K238" s="497"/>
      <c r="L238" s="497"/>
    </row>
    <row r="239" spans="1:12" ht="15.75" x14ac:dyDescent="0.25">
      <c r="A239" s="497"/>
      <c r="B239" s="526">
        <v>41803935300013</v>
      </c>
      <c r="C239" s="527" t="s">
        <v>2018</v>
      </c>
      <c r="D239" s="525">
        <v>18000000</v>
      </c>
      <c r="E239" s="525">
        <v>18000000</v>
      </c>
      <c r="F239" s="525">
        <v>12000000</v>
      </c>
      <c r="G239" s="525">
        <f t="shared" si="4"/>
        <v>48000000</v>
      </c>
      <c r="H239" s="517">
        <f>SUMIF('Inc base'!C:C,'BR 4'!B239,'Inc base'!G:G)-G239</f>
        <v>9800751</v>
      </c>
      <c r="I239" s="518">
        <v>0</v>
      </c>
      <c r="J239" s="497"/>
      <c r="K239" s="497"/>
      <c r="L239" s="497"/>
    </row>
    <row r="240" spans="1:12" ht="15.75" x14ac:dyDescent="0.25">
      <c r="A240" s="497"/>
      <c r="B240" s="526">
        <v>31905941110121</v>
      </c>
      <c r="C240" s="527" t="s">
        <v>2021</v>
      </c>
      <c r="D240" s="525">
        <v>18000000</v>
      </c>
      <c r="E240" s="525">
        <v>18000000</v>
      </c>
      <c r="F240" s="525">
        <v>12000000</v>
      </c>
      <c r="G240" s="525">
        <f t="shared" si="4"/>
        <v>48000000</v>
      </c>
      <c r="H240" s="517">
        <f>SUMIF('Inc base'!C:C,'BR 4'!B240,'Inc base'!G:G)-G240</f>
        <v>9519000</v>
      </c>
      <c r="I240" s="518">
        <v>0</v>
      </c>
      <c r="J240" s="497"/>
      <c r="K240" s="497"/>
      <c r="L240" s="497"/>
    </row>
    <row r="241" spans="1:12" ht="15.75" x14ac:dyDescent="0.25">
      <c r="A241" s="497"/>
      <c r="B241" s="526">
        <v>61405025280018</v>
      </c>
      <c r="C241" s="527" t="s">
        <v>2023</v>
      </c>
      <c r="D241" s="525">
        <v>15000000</v>
      </c>
      <c r="E241" s="525">
        <v>15000000</v>
      </c>
      <c r="F241" s="525">
        <v>15000000</v>
      </c>
      <c r="G241" s="525">
        <f t="shared" si="4"/>
        <v>45000000</v>
      </c>
      <c r="H241" s="517">
        <f>SUMIF('Inc base'!C:C,'BR 4'!B241,'Inc base'!G:G)-G241</f>
        <v>7500000</v>
      </c>
      <c r="I241" s="518">
        <v>0</v>
      </c>
      <c r="J241" s="497"/>
      <c r="K241" s="497"/>
      <c r="L241" s="497"/>
    </row>
    <row r="242" spans="1:12" ht="15.75" x14ac:dyDescent="0.25">
      <c r="A242" s="497"/>
      <c r="B242" s="526">
        <v>41206995280020</v>
      </c>
      <c r="C242" s="527" t="s">
        <v>2029</v>
      </c>
      <c r="D242" s="525">
        <v>15000000</v>
      </c>
      <c r="E242" s="525">
        <v>15000000</v>
      </c>
      <c r="F242" s="525">
        <v>15000000</v>
      </c>
      <c r="G242" s="525">
        <f t="shared" si="4"/>
        <v>45000000</v>
      </c>
      <c r="H242" s="517">
        <f>SUMIF('Inc base'!C:C,'BR 4'!B242,'Inc base'!G:G)-G242</f>
        <v>3010000</v>
      </c>
      <c r="I242" s="518">
        <v>0</v>
      </c>
      <c r="J242" s="497"/>
      <c r="K242" s="497"/>
      <c r="L242" s="497"/>
    </row>
    <row r="243" spans="1:12" ht="15.75" x14ac:dyDescent="0.25">
      <c r="A243" s="497"/>
      <c r="B243" s="526">
        <v>50903015300015</v>
      </c>
      <c r="C243" s="527" t="s">
        <v>2032</v>
      </c>
      <c r="D243" s="525">
        <v>15000000</v>
      </c>
      <c r="E243" s="525">
        <v>15000000</v>
      </c>
      <c r="F243" s="525">
        <v>15000000</v>
      </c>
      <c r="G243" s="525">
        <f t="shared" si="4"/>
        <v>45000000</v>
      </c>
      <c r="H243" s="517">
        <f>SUMIF('Inc base'!C:C,'BR 4'!B243,'Inc base'!G:G)-G243</f>
        <v>8500000</v>
      </c>
      <c r="I243" s="518">
        <v>0</v>
      </c>
      <c r="J243" s="497"/>
      <c r="K243" s="497"/>
      <c r="L243" s="497"/>
    </row>
    <row r="244" spans="1:12" ht="15.75" x14ac:dyDescent="0.25">
      <c r="A244" s="497"/>
      <c r="B244" s="526">
        <v>43101931000011</v>
      </c>
      <c r="C244" s="527" t="s">
        <v>2037</v>
      </c>
      <c r="D244" s="525">
        <v>18000000</v>
      </c>
      <c r="E244" s="525">
        <v>18000000</v>
      </c>
      <c r="F244" s="525">
        <v>12000000</v>
      </c>
      <c r="G244" s="525">
        <f t="shared" si="4"/>
        <v>48000000</v>
      </c>
      <c r="H244" s="517">
        <f>SUMIF('Inc base'!C:C,'BR 4'!B244,'Inc base'!G:G)-G244</f>
        <v>12000000</v>
      </c>
      <c r="I244" s="518">
        <v>0</v>
      </c>
      <c r="J244" s="497"/>
      <c r="K244" s="497"/>
      <c r="L244" s="497"/>
    </row>
    <row r="245" spans="1:12" ht="15.75" x14ac:dyDescent="0.25">
      <c r="A245" s="497"/>
      <c r="B245" s="526">
        <v>42802961000019</v>
      </c>
      <c r="C245" s="527" t="s">
        <v>2040</v>
      </c>
      <c r="D245" s="525">
        <v>18000000</v>
      </c>
      <c r="E245" s="525">
        <v>18000000</v>
      </c>
      <c r="F245" s="525">
        <v>12000000</v>
      </c>
      <c r="G245" s="525">
        <f t="shared" si="4"/>
        <v>48000000</v>
      </c>
      <c r="H245" s="517">
        <f>SUMIF('Inc base'!C:C,'BR 4'!B245,'Inc base'!G:G)-G245</f>
        <v>9470920</v>
      </c>
      <c r="I245" s="518">
        <v>0</v>
      </c>
      <c r="J245" s="497"/>
      <c r="K245" s="497"/>
      <c r="L245" s="497"/>
    </row>
    <row r="246" spans="1:12" ht="15.75" x14ac:dyDescent="0.25">
      <c r="A246" s="497"/>
      <c r="B246" s="526">
        <v>52511035260044</v>
      </c>
      <c r="C246" s="527" t="s">
        <v>2045</v>
      </c>
      <c r="D246" s="525">
        <v>15000000</v>
      </c>
      <c r="E246" s="525">
        <v>15000000</v>
      </c>
      <c r="F246" s="525">
        <v>15000000</v>
      </c>
      <c r="G246" s="525">
        <f t="shared" si="4"/>
        <v>45000000</v>
      </c>
      <c r="H246" s="517">
        <f>SUMIF('Inc base'!C:C,'BR 4'!B246,'Inc base'!G:G)-G246</f>
        <v>14500000</v>
      </c>
      <c r="I246" s="518">
        <v>0</v>
      </c>
      <c r="J246" s="497"/>
      <c r="K246" s="497"/>
      <c r="L246" s="497"/>
    </row>
    <row r="247" spans="1:12" ht="15.75" x14ac:dyDescent="0.25">
      <c r="A247" s="497"/>
      <c r="B247" s="526">
        <v>62204005280012</v>
      </c>
      <c r="C247" s="527" t="s">
        <v>2046</v>
      </c>
      <c r="D247" s="525">
        <v>15000000</v>
      </c>
      <c r="E247" s="525">
        <v>15000000</v>
      </c>
      <c r="F247" s="525">
        <v>15000000</v>
      </c>
      <c r="G247" s="525">
        <f t="shared" si="4"/>
        <v>45000000</v>
      </c>
      <c r="H247" s="517">
        <f>SUMIF('Inc base'!C:C,'BR 4'!B247,'Inc base'!G:G)-G247</f>
        <v>15008000</v>
      </c>
      <c r="I247" s="518">
        <v>0</v>
      </c>
      <c r="J247" s="497"/>
      <c r="K247" s="497"/>
      <c r="L247" s="497"/>
    </row>
    <row r="248" spans="1:12" ht="15.75" x14ac:dyDescent="0.25">
      <c r="A248" s="497"/>
      <c r="B248" s="526">
        <v>40509881090055</v>
      </c>
      <c r="C248" s="527" t="s">
        <v>2047</v>
      </c>
      <c r="D248" s="525">
        <v>15000000</v>
      </c>
      <c r="E248" s="525">
        <v>0</v>
      </c>
      <c r="F248" s="525"/>
      <c r="G248" s="525">
        <f t="shared" si="4"/>
        <v>15000000</v>
      </c>
      <c r="H248" s="517">
        <f>SUMIF('Inc base'!C:C,'BR 4'!B248,'Inc base'!G:G)-G248</f>
        <v>0</v>
      </c>
      <c r="I248" s="518">
        <v>0</v>
      </c>
      <c r="J248" s="497"/>
      <c r="K248" s="497"/>
      <c r="L248" s="497"/>
    </row>
    <row r="249" spans="1:12" ht="15.75" x14ac:dyDescent="0.25">
      <c r="A249" s="497"/>
      <c r="B249" s="526">
        <v>61308035360034</v>
      </c>
      <c r="C249" s="527" t="s">
        <v>2051</v>
      </c>
      <c r="D249" s="525">
        <v>15000000</v>
      </c>
      <c r="E249" s="525">
        <v>15000000</v>
      </c>
      <c r="F249" s="525">
        <v>15000000</v>
      </c>
      <c r="G249" s="525">
        <f t="shared" si="4"/>
        <v>45000000</v>
      </c>
      <c r="H249" s="517">
        <f>SUMIF('Inc base'!C:C,'BR 4'!B249,'Inc base'!G:G)-G249</f>
        <v>7500000</v>
      </c>
      <c r="I249" s="518">
        <v>0</v>
      </c>
      <c r="J249" s="497"/>
      <c r="K249" s="497"/>
      <c r="L249" s="497"/>
    </row>
    <row r="250" spans="1:12" ht="15.75" x14ac:dyDescent="0.25">
      <c r="A250" s="497"/>
      <c r="B250" s="526">
        <v>52807035280042</v>
      </c>
      <c r="C250" s="527" t="s">
        <v>2054</v>
      </c>
      <c r="D250" s="525">
        <v>15000000</v>
      </c>
      <c r="E250" s="525">
        <v>15000000</v>
      </c>
      <c r="F250" s="525">
        <v>15000000</v>
      </c>
      <c r="G250" s="525">
        <f t="shared" si="4"/>
        <v>45000000</v>
      </c>
      <c r="H250" s="517">
        <f>SUMIF('Inc base'!C:C,'BR 4'!B250,'Inc base'!G:G)-G250</f>
        <v>15000000</v>
      </c>
      <c r="I250" s="518">
        <v>0</v>
      </c>
      <c r="J250" s="497"/>
      <c r="K250" s="497"/>
      <c r="L250" s="497"/>
    </row>
    <row r="251" spans="1:12" ht="15.75" x14ac:dyDescent="0.25">
      <c r="A251" s="497"/>
      <c r="B251" s="526">
        <v>62606035260026</v>
      </c>
      <c r="C251" s="527" t="s">
        <v>2055</v>
      </c>
      <c r="D251" s="525">
        <v>15000000</v>
      </c>
      <c r="E251" s="525">
        <v>0</v>
      </c>
      <c r="F251" s="525"/>
      <c r="G251" s="525">
        <f t="shared" si="4"/>
        <v>15000000</v>
      </c>
      <c r="H251" s="517">
        <f>SUMIF('Inc base'!C:C,'BR 4'!B251,'Inc base'!G:G)-G251</f>
        <v>4500000</v>
      </c>
      <c r="I251" s="518">
        <v>0</v>
      </c>
      <c r="J251" s="497"/>
      <c r="K251" s="497"/>
      <c r="L251" s="497"/>
    </row>
    <row r="252" spans="1:12" ht="15.75" x14ac:dyDescent="0.25">
      <c r="A252" s="497"/>
      <c r="B252" s="526">
        <v>40604995260038</v>
      </c>
      <c r="C252" s="527" t="s">
        <v>2057</v>
      </c>
      <c r="D252" s="525">
        <v>15000000</v>
      </c>
      <c r="E252" s="525">
        <v>15000000</v>
      </c>
      <c r="F252" s="525">
        <v>15000000</v>
      </c>
      <c r="G252" s="525">
        <f t="shared" si="4"/>
        <v>45000000</v>
      </c>
      <c r="H252" s="517">
        <f>SUMIF('Inc base'!C:C,'BR 4'!B252,'Inc base'!G:G)-G252</f>
        <v>7500000</v>
      </c>
      <c r="I252" s="518">
        <v>0</v>
      </c>
      <c r="J252" s="497"/>
      <c r="K252" s="497"/>
      <c r="L252" s="497"/>
    </row>
    <row r="253" spans="1:12" ht="15.75" x14ac:dyDescent="0.25">
      <c r="A253" s="497"/>
      <c r="B253" s="526">
        <v>63007025260067</v>
      </c>
      <c r="C253" s="527" t="s">
        <v>2061</v>
      </c>
      <c r="D253" s="525">
        <v>15000000</v>
      </c>
      <c r="E253" s="525">
        <v>15000000</v>
      </c>
      <c r="F253" s="525"/>
      <c r="G253" s="525">
        <f t="shared" si="4"/>
        <v>30000000</v>
      </c>
      <c r="H253" s="517">
        <f>SUMIF('Inc base'!C:C,'BR 4'!B253,'Inc base'!G:G)-G253</f>
        <v>0</v>
      </c>
      <c r="I253" s="518">
        <v>0</v>
      </c>
      <c r="J253" s="497"/>
      <c r="K253" s="497"/>
      <c r="L253" s="497"/>
    </row>
    <row r="254" spans="1:12" ht="15.75" x14ac:dyDescent="0.25">
      <c r="A254" s="497"/>
      <c r="B254" s="526">
        <v>42109975380011</v>
      </c>
      <c r="C254" s="527" t="s">
        <v>2062</v>
      </c>
      <c r="D254" s="525">
        <v>15000000</v>
      </c>
      <c r="E254" s="525">
        <v>15000000</v>
      </c>
      <c r="F254" s="525">
        <v>15000000</v>
      </c>
      <c r="G254" s="525">
        <f t="shared" si="4"/>
        <v>45000000</v>
      </c>
      <c r="H254" s="517">
        <f>SUMIF('Inc base'!C:C,'BR 4'!B254,'Inc base'!G:G)-G254</f>
        <v>13000000</v>
      </c>
      <c r="I254" s="518">
        <v>0</v>
      </c>
      <c r="J254" s="497"/>
      <c r="K254" s="497"/>
      <c r="L254" s="497"/>
    </row>
    <row r="255" spans="1:12" ht="15.75" x14ac:dyDescent="0.25">
      <c r="A255" s="497"/>
      <c r="B255" s="526">
        <v>60910035350033</v>
      </c>
      <c r="C255" s="527" t="s">
        <v>2063</v>
      </c>
      <c r="D255" s="525">
        <v>15000000</v>
      </c>
      <c r="E255" s="525">
        <v>15000000</v>
      </c>
      <c r="F255" s="525">
        <v>15000000</v>
      </c>
      <c r="G255" s="525">
        <f t="shared" si="4"/>
        <v>45000000</v>
      </c>
      <c r="H255" s="517">
        <f>SUMIF('Inc base'!C:C,'BR 4'!B255,'Inc base'!G:G)-G255</f>
        <v>7000000</v>
      </c>
      <c r="I255" s="518">
        <v>0</v>
      </c>
      <c r="J255" s="497"/>
      <c r="K255" s="497"/>
      <c r="L255" s="497"/>
    </row>
    <row r="256" spans="1:12" ht="15.75" x14ac:dyDescent="0.25">
      <c r="A256" s="497"/>
      <c r="B256" s="526">
        <v>42512931000113</v>
      </c>
      <c r="C256" s="527" t="s">
        <v>2067</v>
      </c>
      <c r="D256" s="525">
        <v>18000000</v>
      </c>
      <c r="E256" s="525">
        <v>18000000</v>
      </c>
      <c r="F256" s="525">
        <v>12000000</v>
      </c>
      <c r="G256" s="525">
        <f t="shared" si="4"/>
        <v>48000000</v>
      </c>
      <c r="H256" s="517">
        <f>SUMIF('Inc base'!C:C,'BR 4'!B256,'Inc base'!G:G)-G256</f>
        <v>9000000</v>
      </c>
      <c r="I256" s="518">
        <v>0</v>
      </c>
      <c r="J256" s="497"/>
      <c r="K256" s="497"/>
      <c r="L256" s="497"/>
    </row>
    <row r="257" spans="1:12" ht="15.75" x14ac:dyDescent="0.25">
      <c r="A257" s="497"/>
      <c r="B257" s="526">
        <v>42207941100060</v>
      </c>
      <c r="C257" s="527" t="s">
        <v>2075</v>
      </c>
      <c r="D257" s="525">
        <v>15000000</v>
      </c>
      <c r="E257" s="525">
        <v>15000000</v>
      </c>
      <c r="F257" s="525"/>
      <c r="G257" s="525">
        <f t="shared" si="4"/>
        <v>30000000</v>
      </c>
      <c r="H257" s="517">
        <f>SUMIF('Inc base'!C:C,'BR 4'!B257,'Inc base'!G:G)-G257</f>
        <v>7500000</v>
      </c>
      <c r="I257" s="518">
        <v>0</v>
      </c>
      <c r="J257" s="497"/>
      <c r="K257" s="497"/>
      <c r="L257" s="497"/>
    </row>
    <row r="258" spans="1:12" ht="15.75" x14ac:dyDescent="0.25">
      <c r="A258" s="497"/>
      <c r="B258" s="526">
        <v>42309813080011</v>
      </c>
      <c r="C258" s="527" t="s">
        <v>2079</v>
      </c>
      <c r="D258" s="525">
        <v>18000000</v>
      </c>
      <c r="E258" s="525">
        <v>18000000</v>
      </c>
      <c r="F258" s="525">
        <v>12000000</v>
      </c>
      <c r="G258" s="525">
        <f t="shared" si="4"/>
        <v>48000000</v>
      </c>
      <c r="H258" s="517">
        <f>SUMIF('Inc base'!C:C,'BR 4'!B258,'Inc base'!G:G)-G258</f>
        <v>12000000</v>
      </c>
      <c r="I258" s="518">
        <v>0</v>
      </c>
      <c r="J258" s="497"/>
      <c r="K258" s="497"/>
      <c r="L258" s="497"/>
    </row>
    <row r="259" spans="1:12" ht="15.75" x14ac:dyDescent="0.25">
      <c r="A259" s="497"/>
      <c r="B259" s="526">
        <v>32503911050036</v>
      </c>
      <c r="C259" s="527" t="s">
        <v>2084</v>
      </c>
      <c r="D259" s="525">
        <v>18000000</v>
      </c>
      <c r="E259" s="525">
        <v>18000000</v>
      </c>
      <c r="F259" s="525">
        <v>12000000</v>
      </c>
      <c r="G259" s="525">
        <f t="shared" si="4"/>
        <v>48000000</v>
      </c>
      <c r="H259" s="517">
        <f>SUMIF('Inc base'!C:C,'BR 4'!B259,'Inc base'!G:G)-G259</f>
        <v>12069876</v>
      </c>
      <c r="I259" s="518">
        <v>0</v>
      </c>
      <c r="J259" s="497"/>
      <c r="K259" s="497"/>
      <c r="L259" s="497"/>
    </row>
    <row r="260" spans="1:12" ht="15.75" x14ac:dyDescent="0.25">
      <c r="A260" s="497"/>
      <c r="B260" s="526">
        <v>41708995260010</v>
      </c>
      <c r="C260" s="527" t="s">
        <v>2088</v>
      </c>
      <c r="D260" s="525">
        <v>18000000</v>
      </c>
      <c r="E260" s="525">
        <v>18000000</v>
      </c>
      <c r="F260" s="525">
        <v>12000000</v>
      </c>
      <c r="G260" s="525">
        <f t="shared" si="4"/>
        <v>48000000</v>
      </c>
      <c r="H260" s="517">
        <f>SUMIF('Inc base'!C:C,'BR 4'!B260,'Inc base'!G:G)-G260</f>
        <v>10203094</v>
      </c>
      <c r="I260" s="518">
        <v>0</v>
      </c>
      <c r="J260" s="497"/>
      <c r="K260" s="497"/>
      <c r="L260" s="497"/>
    </row>
    <row r="261" spans="1:12" ht="15.75" x14ac:dyDescent="0.25">
      <c r="A261" s="497"/>
      <c r="B261" s="526">
        <v>40410985260034</v>
      </c>
      <c r="C261" s="527" t="s">
        <v>2089</v>
      </c>
      <c r="D261" s="525">
        <v>15000000</v>
      </c>
      <c r="E261" s="525">
        <v>18000000</v>
      </c>
      <c r="F261" s="525">
        <v>12000000</v>
      </c>
      <c r="G261" s="525">
        <f t="shared" si="4"/>
        <v>45000000</v>
      </c>
      <c r="H261" s="517">
        <f>SUMIF('Inc base'!C:C,'BR 4'!B261,'Inc base'!G:G)-G261</f>
        <v>2500000</v>
      </c>
      <c r="I261" s="518">
        <v>0</v>
      </c>
      <c r="J261" s="497"/>
      <c r="K261" s="497"/>
      <c r="L261" s="497"/>
    </row>
    <row r="262" spans="1:12" ht="15.75" x14ac:dyDescent="0.25">
      <c r="A262" s="497"/>
      <c r="B262" s="526">
        <v>62207035850017</v>
      </c>
      <c r="C262" s="527" t="s">
        <v>2095</v>
      </c>
      <c r="D262" s="525">
        <v>15000000</v>
      </c>
      <c r="E262" s="525">
        <v>15000000</v>
      </c>
      <c r="F262" s="525">
        <v>15000000</v>
      </c>
      <c r="G262" s="525">
        <f t="shared" si="4"/>
        <v>45000000</v>
      </c>
      <c r="H262" s="517">
        <f>SUMIF('Inc base'!C:C,'BR 4'!B262,'Inc base'!G:G)-G262</f>
        <v>7000940</v>
      </c>
      <c r="I262" s="518">
        <v>0</v>
      </c>
      <c r="J262" s="497"/>
      <c r="K262" s="497"/>
      <c r="L262" s="497"/>
    </row>
    <row r="263" spans="1:12" ht="15.75" x14ac:dyDescent="0.25">
      <c r="A263" s="497"/>
      <c r="B263" s="526">
        <v>62411035310046</v>
      </c>
      <c r="C263" s="527" t="s">
        <v>2097</v>
      </c>
      <c r="D263" s="525">
        <v>15000000</v>
      </c>
      <c r="E263" s="525">
        <v>18000000</v>
      </c>
      <c r="F263" s="525"/>
      <c r="G263" s="525">
        <f t="shared" si="4"/>
        <v>33000000</v>
      </c>
      <c r="H263" s="517">
        <f>SUMIF('Inc base'!C:C,'BR 4'!B263,'Inc base'!G:G)-G263</f>
        <v>-8000000</v>
      </c>
      <c r="I263" s="518">
        <v>0</v>
      </c>
      <c r="J263" s="497"/>
      <c r="K263" s="497"/>
      <c r="L263" s="497"/>
    </row>
    <row r="264" spans="1:12" ht="15.75" x14ac:dyDescent="0.25">
      <c r="A264" s="497"/>
      <c r="B264" s="526">
        <v>40105921140016</v>
      </c>
      <c r="C264" s="527" t="s">
        <v>2105</v>
      </c>
      <c r="D264" s="525">
        <v>15000000</v>
      </c>
      <c r="E264" s="525">
        <v>15000000</v>
      </c>
      <c r="F264" s="525"/>
      <c r="G264" s="525">
        <f t="shared" ref="G264:G325" si="5">SUM(D264:F264)</f>
        <v>30000000</v>
      </c>
      <c r="H264" s="517">
        <f>SUMIF('Inc base'!C:C,'BR 4'!B264,'Inc base'!G:G)-G264</f>
        <v>-500</v>
      </c>
      <c r="I264" s="518">
        <v>0</v>
      </c>
      <c r="J264" s="497"/>
      <c r="K264" s="497"/>
      <c r="L264" s="497"/>
    </row>
    <row r="265" spans="1:12" ht="15.75" x14ac:dyDescent="0.25">
      <c r="A265" s="497"/>
      <c r="B265" s="526">
        <v>60912035260035</v>
      </c>
      <c r="C265" s="527" t="s">
        <v>2106</v>
      </c>
      <c r="D265" s="525">
        <v>15000000</v>
      </c>
      <c r="E265" s="525">
        <v>15000000</v>
      </c>
      <c r="F265" s="525">
        <v>15000000</v>
      </c>
      <c r="G265" s="525">
        <f t="shared" si="5"/>
        <v>45000000</v>
      </c>
      <c r="H265" s="517">
        <f>SUMIF('Inc base'!C:C,'BR 4'!B265,'Inc base'!G:G)-G265</f>
        <v>16600000</v>
      </c>
      <c r="I265" s="518">
        <v>0</v>
      </c>
      <c r="J265" s="497"/>
      <c r="K265" s="497"/>
      <c r="L265" s="497"/>
    </row>
    <row r="266" spans="1:12" ht="15.75" x14ac:dyDescent="0.25">
      <c r="A266" s="497"/>
      <c r="B266" s="526">
        <v>62607035350023</v>
      </c>
      <c r="C266" s="527" t="s">
        <v>2108</v>
      </c>
      <c r="D266" s="525">
        <v>15000000</v>
      </c>
      <c r="E266" s="525">
        <v>15000000</v>
      </c>
      <c r="F266" s="525">
        <v>15000000</v>
      </c>
      <c r="G266" s="525">
        <f t="shared" si="5"/>
        <v>45000000</v>
      </c>
      <c r="H266" s="517">
        <f>SUMIF('Inc base'!C:C,'BR 4'!B266,'Inc base'!G:G)-G266</f>
        <v>15000000</v>
      </c>
      <c r="I266" s="518">
        <v>0</v>
      </c>
      <c r="J266" s="497"/>
      <c r="K266" s="497"/>
      <c r="L266" s="497"/>
    </row>
    <row r="267" spans="1:12" ht="15.75" x14ac:dyDescent="0.25">
      <c r="A267" s="497"/>
      <c r="B267" s="526">
        <v>62405025260017</v>
      </c>
      <c r="C267" s="527" t="s">
        <v>2110</v>
      </c>
      <c r="D267" s="525">
        <v>30000000</v>
      </c>
      <c r="E267" s="525">
        <v>15000000</v>
      </c>
      <c r="F267" s="525">
        <v>15000000</v>
      </c>
      <c r="G267" s="525">
        <f t="shared" si="5"/>
        <v>60000000</v>
      </c>
      <c r="H267" s="517">
        <f>SUMIF('Inc base'!C:C,'BR 4'!B267,'Inc base'!G:G)-G267</f>
        <v>15000000</v>
      </c>
      <c r="I267" s="518">
        <v>0</v>
      </c>
      <c r="J267" s="497"/>
      <c r="K267" s="497"/>
      <c r="L267" s="497"/>
    </row>
    <row r="268" spans="1:12" ht="15.75" x14ac:dyDescent="0.25">
      <c r="A268" s="497"/>
      <c r="B268" s="526">
        <v>61209035330042</v>
      </c>
      <c r="C268" s="527" t="s">
        <v>2114</v>
      </c>
      <c r="D268" s="525">
        <v>30000000</v>
      </c>
      <c r="E268" s="525">
        <v>15000000</v>
      </c>
      <c r="F268" s="525">
        <v>15000000</v>
      </c>
      <c r="G268" s="525">
        <f t="shared" si="5"/>
        <v>60000000</v>
      </c>
      <c r="H268" s="517">
        <f>SUMIF('Inc base'!C:C,'BR 4'!B268,'Inc base'!G:G)-G268</f>
        <v>14406500</v>
      </c>
      <c r="I268" s="518">
        <v>0</v>
      </c>
      <c r="J268" s="497"/>
      <c r="K268" s="497"/>
      <c r="L268" s="497"/>
    </row>
    <row r="269" spans="1:12" ht="15.75" x14ac:dyDescent="0.25">
      <c r="A269" s="497"/>
      <c r="B269" s="526">
        <v>53108045350024</v>
      </c>
      <c r="C269" s="527" t="s">
        <v>2116</v>
      </c>
      <c r="D269" s="525">
        <v>15000000</v>
      </c>
      <c r="E269" s="525">
        <v>15000000</v>
      </c>
      <c r="F269" s="525">
        <v>15000000</v>
      </c>
      <c r="G269" s="525">
        <f t="shared" si="5"/>
        <v>45000000</v>
      </c>
      <c r="H269" s="517">
        <f>SUMIF('Inc base'!C:C,'BR 4'!B269,'Inc base'!G:G)-G269</f>
        <v>7500000</v>
      </c>
      <c r="I269" s="518">
        <v>0</v>
      </c>
      <c r="J269" s="497"/>
      <c r="K269" s="497"/>
      <c r="L269" s="497"/>
    </row>
    <row r="270" spans="1:12" ht="15.75" x14ac:dyDescent="0.25">
      <c r="A270" s="497"/>
      <c r="B270" s="526">
        <v>40109941140036</v>
      </c>
      <c r="C270" s="527" t="s">
        <v>2124</v>
      </c>
      <c r="D270" s="525">
        <v>18000000</v>
      </c>
      <c r="E270" s="525">
        <v>18000000</v>
      </c>
      <c r="F270" s="525">
        <v>12000000</v>
      </c>
      <c r="G270" s="525">
        <f t="shared" si="5"/>
        <v>48000000</v>
      </c>
      <c r="H270" s="517">
        <f>SUMIF('Inc base'!C:C,'BR 4'!B270,'Inc base'!G:G)-G270</f>
        <v>9000000</v>
      </c>
      <c r="I270" s="518">
        <v>0</v>
      </c>
      <c r="J270" s="497"/>
      <c r="K270" s="497"/>
      <c r="L270" s="497"/>
    </row>
    <row r="271" spans="1:12" ht="15.75" x14ac:dyDescent="0.25">
      <c r="A271" s="497"/>
      <c r="B271" s="526">
        <v>61907045330033</v>
      </c>
      <c r="C271" s="527" t="s">
        <v>2126</v>
      </c>
      <c r="D271" s="525">
        <v>15000000</v>
      </c>
      <c r="E271" s="525">
        <v>15000000</v>
      </c>
      <c r="F271" s="525">
        <v>15000000</v>
      </c>
      <c r="G271" s="525">
        <f t="shared" si="5"/>
        <v>45000000</v>
      </c>
      <c r="H271" s="517">
        <f>SUMIF('Inc base'!C:C,'BR 4'!B271,'Inc base'!G:G)-G271</f>
        <v>10135092</v>
      </c>
      <c r="I271" s="518">
        <v>0</v>
      </c>
      <c r="J271" s="497"/>
      <c r="K271" s="497"/>
      <c r="L271" s="497"/>
    </row>
    <row r="272" spans="1:12" ht="15.75" x14ac:dyDescent="0.25">
      <c r="A272" s="497"/>
      <c r="B272" s="526">
        <v>30601914070021</v>
      </c>
      <c r="C272" s="527" t="s">
        <v>2127</v>
      </c>
      <c r="D272" s="525">
        <v>15000000</v>
      </c>
      <c r="E272" s="525">
        <v>15000000</v>
      </c>
      <c r="F272" s="525"/>
      <c r="G272" s="525">
        <f t="shared" si="5"/>
        <v>30000000</v>
      </c>
      <c r="H272" s="517">
        <f>SUMIF('Inc base'!C:C,'BR 4'!B272,'Inc base'!G:G)-G272</f>
        <v>0</v>
      </c>
      <c r="I272" s="518">
        <v>0</v>
      </c>
      <c r="J272" s="497"/>
      <c r="K272" s="497"/>
      <c r="L272" s="497"/>
    </row>
    <row r="273" spans="1:12" ht="15.75" x14ac:dyDescent="0.25">
      <c r="A273" s="497"/>
      <c r="B273" s="526">
        <v>51808005320026</v>
      </c>
      <c r="C273" s="527" t="s">
        <v>2130</v>
      </c>
      <c r="D273" s="525">
        <v>18000000</v>
      </c>
      <c r="E273" s="525">
        <v>18000000</v>
      </c>
      <c r="F273" s="525">
        <v>12000000</v>
      </c>
      <c r="G273" s="525">
        <f t="shared" si="5"/>
        <v>48000000</v>
      </c>
      <c r="H273" s="517">
        <f>SUMIF('Inc base'!C:C,'BR 4'!B273,'Inc base'!G:G)-G273</f>
        <v>9000000</v>
      </c>
      <c r="I273" s="518">
        <v>0</v>
      </c>
      <c r="J273" s="497"/>
      <c r="K273" s="497"/>
      <c r="L273" s="497"/>
    </row>
    <row r="274" spans="1:12" ht="15.75" x14ac:dyDescent="0.25">
      <c r="A274" s="497"/>
      <c r="B274" s="526">
        <v>50409025380028</v>
      </c>
      <c r="C274" s="527" t="s">
        <v>2138</v>
      </c>
      <c r="D274" s="525">
        <v>18000000</v>
      </c>
      <c r="E274" s="525">
        <v>0</v>
      </c>
      <c r="F274" s="525"/>
      <c r="G274" s="525">
        <f t="shared" si="5"/>
        <v>18000000</v>
      </c>
      <c r="H274" s="517">
        <f>SUMIF('Inc base'!C:C,'BR 4'!B274,'Inc base'!G:G)-G274</f>
        <v>0</v>
      </c>
      <c r="I274" s="518">
        <v>0</v>
      </c>
      <c r="J274" s="497"/>
      <c r="K274" s="497"/>
      <c r="L274" s="497"/>
    </row>
    <row r="275" spans="1:12" ht="15.75" x14ac:dyDescent="0.25">
      <c r="A275" s="497"/>
      <c r="B275" s="526">
        <v>60901015320010</v>
      </c>
      <c r="C275" s="527" t="s">
        <v>2142</v>
      </c>
      <c r="D275" s="525">
        <v>15000000</v>
      </c>
      <c r="E275" s="525">
        <v>15000000</v>
      </c>
      <c r="F275" s="525">
        <v>15000000</v>
      </c>
      <c r="G275" s="525">
        <f t="shared" si="5"/>
        <v>45000000</v>
      </c>
      <c r="H275" s="517">
        <f>SUMIF('Inc base'!C:C,'BR 4'!B275,'Inc base'!G:G)-G275</f>
        <v>7500000</v>
      </c>
      <c r="I275" s="518">
        <v>0</v>
      </c>
      <c r="J275" s="497"/>
      <c r="K275" s="497"/>
      <c r="L275" s="497"/>
    </row>
    <row r="276" spans="1:12" ht="15.75" x14ac:dyDescent="0.25">
      <c r="A276" s="497"/>
      <c r="B276" s="526">
        <v>61005025280014</v>
      </c>
      <c r="C276" s="527" t="s">
        <v>2145</v>
      </c>
      <c r="D276" s="525">
        <v>15000000</v>
      </c>
      <c r="E276" s="525">
        <v>15000000</v>
      </c>
      <c r="F276" s="525">
        <v>15000000</v>
      </c>
      <c r="G276" s="525">
        <f t="shared" si="5"/>
        <v>45000000</v>
      </c>
      <c r="H276" s="517">
        <f>SUMIF('Inc base'!C:C,'BR 4'!B276,'Inc base'!G:G)-G276</f>
        <v>7500000</v>
      </c>
      <c r="I276" s="518">
        <v>0</v>
      </c>
      <c r="J276" s="497"/>
      <c r="K276" s="497"/>
      <c r="L276" s="497"/>
    </row>
    <row r="277" spans="1:12" ht="15.75" x14ac:dyDescent="0.25">
      <c r="A277" s="497"/>
      <c r="B277" s="526">
        <v>31009976030022</v>
      </c>
      <c r="C277" s="527" t="s">
        <v>2147</v>
      </c>
      <c r="D277" s="525">
        <v>15000000</v>
      </c>
      <c r="E277" s="525">
        <v>18000000</v>
      </c>
      <c r="F277" s="525">
        <v>12000000</v>
      </c>
      <c r="G277" s="525">
        <f t="shared" si="5"/>
        <v>45000000</v>
      </c>
      <c r="H277" s="517">
        <f>SUMIF('Inc base'!C:C,'BR 4'!B277,'Inc base'!G:G)-G277</f>
        <v>10000000</v>
      </c>
      <c r="I277" s="518">
        <v>0</v>
      </c>
      <c r="J277" s="497"/>
      <c r="K277" s="497"/>
      <c r="L277" s="497"/>
    </row>
    <row r="278" spans="1:12" ht="15.75" x14ac:dyDescent="0.25">
      <c r="A278" s="497"/>
      <c r="B278" s="526">
        <v>62611035330028</v>
      </c>
      <c r="C278" s="527" t="s">
        <v>2152</v>
      </c>
      <c r="D278" s="525">
        <v>15000000</v>
      </c>
      <c r="E278" s="525">
        <v>15000000</v>
      </c>
      <c r="F278" s="525">
        <v>15000000</v>
      </c>
      <c r="G278" s="525">
        <f t="shared" si="5"/>
        <v>45000000</v>
      </c>
      <c r="H278" s="517">
        <f>SUMIF('Inc base'!C:C,'BR 4'!B278,'Inc base'!G:G)-G278</f>
        <v>14252000</v>
      </c>
      <c r="I278" s="518">
        <v>0</v>
      </c>
      <c r="J278" s="497"/>
      <c r="K278" s="497"/>
      <c r="L278" s="497"/>
    </row>
    <row r="279" spans="1:12" ht="15.75" x14ac:dyDescent="0.25">
      <c r="A279" s="497"/>
      <c r="B279" s="526">
        <v>63007025260050</v>
      </c>
      <c r="C279" s="527" t="s">
        <v>2155</v>
      </c>
      <c r="D279" s="525">
        <v>15000000</v>
      </c>
      <c r="E279" s="525">
        <v>15000000</v>
      </c>
      <c r="F279" s="525">
        <v>15000000</v>
      </c>
      <c r="G279" s="525">
        <f t="shared" si="5"/>
        <v>45000000</v>
      </c>
      <c r="H279" s="517">
        <f>SUMIF('Inc base'!C:C,'BR 4'!B279,'Inc base'!G:G)-G279</f>
        <v>7500000</v>
      </c>
      <c r="I279" s="518">
        <v>0</v>
      </c>
      <c r="J279" s="497"/>
      <c r="K279" s="497"/>
      <c r="L279" s="497"/>
    </row>
    <row r="280" spans="1:12" ht="15.75" x14ac:dyDescent="0.25">
      <c r="A280" s="497"/>
      <c r="B280" s="526">
        <v>62604025350041</v>
      </c>
      <c r="C280" s="527" t="s">
        <v>2157</v>
      </c>
      <c r="D280" s="525">
        <v>20000000</v>
      </c>
      <c r="E280" s="525">
        <v>0</v>
      </c>
      <c r="F280" s="525"/>
      <c r="G280" s="525">
        <f t="shared" si="5"/>
        <v>20000000</v>
      </c>
      <c r="H280" s="517">
        <f>SUMIF('Inc base'!C:C,'BR 4'!B280,'Inc base'!G:G)-G280</f>
        <v>0</v>
      </c>
      <c r="I280" s="518">
        <v>0</v>
      </c>
      <c r="J280" s="497"/>
      <c r="K280" s="497"/>
      <c r="L280" s="497"/>
    </row>
    <row r="281" spans="1:12" ht="15.75" x14ac:dyDescent="0.25">
      <c r="A281" s="497"/>
      <c r="B281" s="526">
        <v>40708881140098</v>
      </c>
      <c r="C281" s="527" t="s">
        <v>2160</v>
      </c>
      <c r="D281" s="525">
        <v>15000000</v>
      </c>
      <c r="E281" s="525">
        <v>0</v>
      </c>
      <c r="F281" s="525"/>
      <c r="G281" s="525">
        <f t="shared" si="5"/>
        <v>15000000</v>
      </c>
      <c r="H281" s="517">
        <f>SUMIF('Inc base'!C:C,'BR 4'!B281,'Inc base'!G:G)-G281</f>
        <v>0</v>
      </c>
      <c r="I281" s="518">
        <v>0</v>
      </c>
      <c r="J281" s="497"/>
      <c r="K281" s="497"/>
      <c r="L281" s="497"/>
    </row>
    <row r="282" spans="1:12" ht="15.75" x14ac:dyDescent="0.25">
      <c r="A282" s="497"/>
      <c r="B282" s="526">
        <v>30911925300025</v>
      </c>
      <c r="C282" s="527" t="s">
        <v>2162</v>
      </c>
      <c r="D282" s="525">
        <v>18000000</v>
      </c>
      <c r="E282" s="525">
        <v>18000000</v>
      </c>
      <c r="F282" s="525">
        <v>12000000</v>
      </c>
      <c r="G282" s="525">
        <f t="shared" si="5"/>
        <v>48000000</v>
      </c>
      <c r="H282" s="517">
        <f>SUMIF('Inc base'!C:C,'BR 4'!B282,'Inc base'!G:G)-G282</f>
        <v>9000000</v>
      </c>
      <c r="I282" s="518">
        <v>0</v>
      </c>
      <c r="J282" s="497"/>
      <c r="K282" s="497"/>
      <c r="L282" s="497"/>
    </row>
    <row r="283" spans="1:12" ht="15.75" x14ac:dyDescent="0.25">
      <c r="A283" s="497"/>
      <c r="B283" s="526">
        <v>60102035310067</v>
      </c>
      <c r="C283" s="527" t="s">
        <v>2164</v>
      </c>
      <c r="D283" s="525">
        <v>15000000</v>
      </c>
      <c r="E283" s="525">
        <v>15000000</v>
      </c>
      <c r="F283" s="525">
        <v>15000000</v>
      </c>
      <c r="G283" s="525">
        <f t="shared" si="5"/>
        <v>45000000</v>
      </c>
      <c r="H283" s="517">
        <f>SUMIF('Inc base'!C:C,'BR 4'!B283,'Inc base'!G:G)-G283</f>
        <v>4500000</v>
      </c>
      <c r="I283" s="518">
        <v>0</v>
      </c>
      <c r="J283" s="497"/>
      <c r="K283" s="497"/>
      <c r="L283" s="497"/>
    </row>
    <row r="284" spans="1:12" ht="15.75" x14ac:dyDescent="0.25">
      <c r="A284" s="497"/>
      <c r="B284" s="526">
        <v>40504871140080</v>
      </c>
      <c r="C284" s="527" t="s">
        <v>2166</v>
      </c>
      <c r="D284" s="525">
        <v>15000000</v>
      </c>
      <c r="E284" s="525">
        <v>15000000</v>
      </c>
      <c r="F284" s="525"/>
      <c r="G284" s="525">
        <f t="shared" si="5"/>
        <v>30000000</v>
      </c>
      <c r="H284" s="517">
        <f>SUMIF('Inc base'!C:C,'BR 4'!B284,'Inc base'!G:G)-G284</f>
        <v>0</v>
      </c>
      <c r="I284" s="518">
        <v>0</v>
      </c>
      <c r="J284" s="497"/>
      <c r="K284" s="497"/>
      <c r="L284" s="497"/>
    </row>
    <row r="285" spans="1:12" ht="15.75" x14ac:dyDescent="0.25">
      <c r="A285" s="497"/>
      <c r="B285" s="526">
        <v>31501985630054</v>
      </c>
      <c r="C285" s="527" t="s">
        <v>2175</v>
      </c>
      <c r="D285" s="525">
        <v>18000000</v>
      </c>
      <c r="E285" s="525">
        <v>18000000</v>
      </c>
      <c r="F285" s="525">
        <v>12000000</v>
      </c>
      <c r="G285" s="525">
        <f t="shared" si="5"/>
        <v>48000000</v>
      </c>
      <c r="H285" s="517">
        <f>SUMIF('Inc base'!C:C,'BR 4'!B285,'Inc base'!G:G)-G285</f>
        <v>3010000</v>
      </c>
      <c r="I285" s="518">
        <v>0</v>
      </c>
      <c r="J285" s="497"/>
      <c r="K285" s="497"/>
      <c r="L285" s="497"/>
    </row>
    <row r="286" spans="1:12" ht="15.75" x14ac:dyDescent="0.25">
      <c r="A286" s="497"/>
      <c r="B286" s="526">
        <v>52003035360032</v>
      </c>
      <c r="C286" s="527" t="s">
        <v>2176</v>
      </c>
      <c r="D286" s="525">
        <v>18000000</v>
      </c>
      <c r="E286" s="525">
        <v>18000000</v>
      </c>
      <c r="F286" s="525">
        <v>12000000</v>
      </c>
      <c r="G286" s="525">
        <f t="shared" si="5"/>
        <v>48000000</v>
      </c>
      <c r="H286" s="517">
        <f>SUMIF('Inc base'!C:C,'BR 4'!B286,'Inc base'!G:G)-G286</f>
        <v>10000000</v>
      </c>
      <c r="I286" s="518">
        <v>0</v>
      </c>
      <c r="J286" s="497"/>
      <c r="K286" s="497"/>
      <c r="L286" s="497"/>
    </row>
    <row r="287" spans="1:12" ht="15.75" x14ac:dyDescent="0.25">
      <c r="A287" s="497"/>
      <c r="B287" s="526">
        <v>61512035300033</v>
      </c>
      <c r="C287" s="527" t="s">
        <v>2178</v>
      </c>
      <c r="D287" s="525">
        <v>15000000</v>
      </c>
      <c r="E287" s="525">
        <v>15000000</v>
      </c>
      <c r="F287" s="525"/>
      <c r="G287" s="525">
        <f t="shared" si="5"/>
        <v>30000000</v>
      </c>
      <c r="H287" s="517">
        <f>SUMIF('Inc base'!C:C,'BR 4'!B287,'Inc base'!G:G)-G287</f>
        <v>105000</v>
      </c>
      <c r="I287" s="518">
        <v>0</v>
      </c>
      <c r="J287" s="497"/>
      <c r="K287" s="497"/>
      <c r="L287" s="497"/>
    </row>
    <row r="288" spans="1:12" ht="15.75" x14ac:dyDescent="0.25">
      <c r="A288" s="497"/>
      <c r="B288" s="526">
        <v>50506035310028</v>
      </c>
      <c r="C288" s="527" t="s">
        <v>2180</v>
      </c>
      <c r="D288" s="525">
        <v>15000000</v>
      </c>
      <c r="E288" s="525">
        <v>15000000</v>
      </c>
      <c r="F288" s="525">
        <v>15000000</v>
      </c>
      <c r="G288" s="525">
        <f t="shared" si="5"/>
        <v>45000000</v>
      </c>
      <c r="H288" s="517">
        <f>SUMIF('Inc base'!C:C,'BR 4'!B288,'Inc base'!G:G)-G288</f>
        <v>17000000</v>
      </c>
      <c r="I288" s="518">
        <v>0</v>
      </c>
      <c r="J288" s="497"/>
      <c r="K288" s="497"/>
      <c r="L288" s="497"/>
    </row>
    <row r="289" spans="1:12" ht="15.75" x14ac:dyDescent="0.25">
      <c r="A289" s="497"/>
      <c r="B289" s="526">
        <v>32109962560016</v>
      </c>
      <c r="C289" s="527" t="s">
        <v>2191</v>
      </c>
      <c r="D289" s="525">
        <v>18000000</v>
      </c>
      <c r="E289" s="525">
        <v>18000000</v>
      </c>
      <c r="F289" s="525">
        <v>12000000</v>
      </c>
      <c r="G289" s="525">
        <f t="shared" si="5"/>
        <v>48000000</v>
      </c>
      <c r="H289" s="517">
        <f>SUMIF('Inc base'!C:C,'BR 4'!B289,'Inc base'!G:G)-G289</f>
        <v>9000000</v>
      </c>
      <c r="I289" s="518">
        <v>0</v>
      </c>
      <c r="J289" s="497"/>
      <c r="K289" s="497"/>
      <c r="L289" s="497"/>
    </row>
    <row r="290" spans="1:12" ht="15.75" x14ac:dyDescent="0.25">
      <c r="A290" s="497"/>
      <c r="B290" s="526">
        <v>61305045290063</v>
      </c>
      <c r="C290" s="527" t="s">
        <v>2192</v>
      </c>
      <c r="D290" s="525">
        <v>15000000</v>
      </c>
      <c r="E290" s="525">
        <v>15000000</v>
      </c>
      <c r="F290" s="525">
        <v>15000000</v>
      </c>
      <c r="G290" s="525">
        <f t="shared" si="5"/>
        <v>45000000</v>
      </c>
      <c r="H290" s="517">
        <f>SUMIF('Inc base'!C:C,'BR 4'!B290,'Inc base'!G:G)-G290</f>
        <v>15000000</v>
      </c>
      <c r="I290" s="518">
        <v>0</v>
      </c>
      <c r="J290" s="497"/>
      <c r="K290" s="497"/>
      <c r="L290" s="497"/>
    </row>
    <row r="291" spans="1:12" ht="15.75" x14ac:dyDescent="0.25">
      <c r="A291" s="497"/>
      <c r="B291" s="526">
        <v>63006025260064</v>
      </c>
      <c r="C291" s="527" t="s">
        <v>2193</v>
      </c>
      <c r="D291" s="525">
        <v>15000000</v>
      </c>
      <c r="E291" s="525">
        <v>15000000</v>
      </c>
      <c r="F291" s="525"/>
      <c r="G291" s="525">
        <f t="shared" si="5"/>
        <v>30000000</v>
      </c>
      <c r="H291" s="517">
        <f>SUMIF('Inc base'!C:C,'BR 4'!B291,'Inc base'!G:G)-G291</f>
        <v>0</v>
      </c>
      <c r="I291" s="518">
        <v>0</v>
      </c>
      <c r="J291" s="497"/>
      <c r="K291" s="497"/>
      <c r="L291" s="497"/>
    </row>
    <row r="292" spans="1:12" ht="15.75" x14ac:dyDescent="0.25">
      <c r="A292" s="497"/>
      <c r="B292" s="526">
        <v>62709005380013</v>
      </c>
      <c r="C292" s="527" t="s">
        <v>2194</v>
      </c>
      <c r="D292" s="525">
        <v>15000000</v>
      </c>
      <c r="E292" s="525">
        <v>18000000</v>
      </c>
      <c r="F292" s="525">
        <v>12000000</v>
      </c>
      <c r="G292" s="525">
        <f t="shared" si="5"/>
        <v>45000000</v>
      </c>
      <c r="H292" s="517">
        <f>SUMIF('Inc base'!C:C,'BR 4'!B292,'Inc base'!G:G)-G292</f>
        <v>13000000</v>
      </c>
      <c r="I292" s="518">
        <v>0</v>
      </c>
      <c r="J292" s="497"/>
      <c r="K292" s="497"/>
      <c r="L292" s="497"/>
    </row>
    <row r="293" spans="1:12" ht="15.75" x14ac:dyDescent="0.25">
      <c r="A293" s="497"/>
      <c r="B293" s="526">
        <v>60305045300020</v>
      </c>
      <c r="C293" s="527" t="s">
        <v>2195</v>
      </c>
      <c r="D293" s="525">
        <v>15000000</v>
      </c>
      <c r="E293" s="525">
        <v>15000000</v>
      </c>
      <c r="F293" s="525">
        <v>15000000</v>
      </c>
      <c r="G293" s="525">
        <f t="shared" si="5"/>
        <v>45000000</v>
      </c>
      <c r="H293" s="517">
        <f>SUMIF('Inc base'!C:C,'BR 4'!B293,'Inc base'!G:G)-G293</f>
        <v>7500000</v>
      </c>
      <c r="I293" s="518">
        <v>0</v>
      </c>
      <c r="J293" s="497"/>
      <c r="K293" s="497"/>
      <c r="L293" s="497"/>
    </row>
    <row r="294" spans="1:12" ht="15.75" x14ac:dyDescent="0.25">
      <c r="A294" s="497"/>
      <c r="B294" s="526">
        <v>51805055330029</v>
      </c>
      <c r="C294" s="527" t="s">
        <v>2196</v>
      </c>
      <c r="D294" s="525">
        <v>15000000</v>
      </c>
      <c r="E294" s="525">
        <v>15000000</v>
      </c>
      <c r="F294" s="525">
        <v>15000000</v>
      </c>
      <c r="G294" s="525">
        <f t="shared" si="5"/>
        <v>45000000</v>
      </c>
      <c r="H294" s="517">
        <f>SUMIF('Inc base'!C:C,'BR 4'!B294,'Inc base'!G:G)-G294</f>
        <v>14900000</v>
      </c>
      <c r="I294" s="518">
        <v>0</v>
      </c>
      <c r="J294" s="497"/>
      <c r="K294" s="497"/>
      <c r="L294" s="497"/>
    </row>
    <row r="295" spans="1:12" ht="15.75" x14ac:dyDescent="0.25">
      <c r="A295" s="497"/>
      <c r="B295" s="526">
        <v>62310035300014</v>
      </c>
      <c r="C295" s="527" t="s">
        <v>2198</v>
      </c>
      <c r="D295" s="525">
        <v>15000000</v>
      </c>
      <c r="E295" s="525">
        <v>15000000</v>
      </c>
      <c r="F295" s="525">
        <v>15000000</v>
      </c>
      <c r="G295" s="525">
        <f t="shared" si="5"/>
        <v>45000000</v>
      </c>
      <c r="H295" s="517">
        <f>SUMIF('Inc base'!C:C,'BR 4'!B295,'Inc base'!G:G)-G295</f>
        <v>15000000</v>
      </c>
      <c r="I295" s="518">
        <v>0</v>
      </c>
      <c r="J295" s="497"/>
      <c r="K295" s="497"/>
      <c r="L295" s="497"/>
    </row>
    <row r="296" spans="1:12" ht="15.75" x14ac:dyDescent="0.25">
      <c r="A296" s="497"/>
      <c r="B296" s="526">
        <v>32103976670015</v>
      </c>
      <c r="C296" s="527" t="s">
        <v>2201</v>
      </c>
      <c r="D296" s="525">
        <v>18000000</v>
      </c>
      <c r="E296" s="525">
        <v>18000000</v>
      </c>
      <c r="F296" s="525">
        <v>12000000</v>
      </c>
      <c r="G296" s="525">
        <f t="shared" si="5"/>
        <v>48000000</v>
      </c>
      <c r="H296" s="517">
        <f>SUMIF('Inc base'!C:C,'BR 4'!B296,'Inc base'!G:G)-G296</f>
        <v>6000000</v>
      </c>
      <c r="I296" s="518">
        <v>0</v>
      </c>
      <c r="J296" s="497"/>
      <c r="K296" s="497"/>
      <c r="L296" s="497"/>
    </row>
    <row r="297" spans="1:12" ht="15.75" x14ac:dyDescent="0.25">
      <c r="A297" s="497"/>
      <c r="B297" s="526">
        <v>41605891090023</v>
      </c>
      <c r="C297" s="527" t="s">
        <v>2202</v>
      </c>
      <c r="D297" s="525">
        <v>15000000</v>
      </c>
      <c r="E297" s="525">
        <v>15000000</v>
      </c>
      <c r="F297" s="525"/>
      <c r="G297" s="525">
        <f t="shared" si="5"/>
        <v>30000000</v>
      </c>
      <c r="H297" s="517">
        <f>SUMIF('Inc base'!C:C,'BR 4'!B297,'Inc base'!G:G)-G297</f>
        <v>0</v>
      </c>
      <c r="I297" s="518">
        <v>0</v>
      </c>
      <c r="J297" s="497"/>
      <c r="K297" s="497"/>
      <c r="L297" s="497"/>
    </row>
    <row r="298" spans="1:12" ht="15.75" x14ac:dyDescent="0.25">
      <c r="A298" s="497"/>
      <c r="B298" s="526">
        <v>32104976030038</v>
      </c>
      <c r="C298" s="527" t="s">
        <v>2203</v>
      </c>
      <c r="D298" s="525">
        <v>18000000</v>
      </c>
      <c r="E298" s="525">
        <v>18000000</v>
      </c>
      <c r="F298" s="525">
        <v>12000000</v>
      </c>
      <c r="G298" s="525">
        <f t="shared" si="5"/>
        <v>48000000</v>
      </c>
      <c r="H298" s="517">
        <f>SUMIF('Inc base'!C:C,'BR 4'!B298,'Inc base'!G:G)-G298</f>
        <v>8000000</v>
      </c>
      <c r="I298" s="518">
        <v>0</v>
      </c>
      <c r="J298" s="497"/>
      <c r="K298" s="497"/>
      <c r="L298" s="497"/>
    </row>
    <row r="299" spans="1:12" ht="15.75" x14ac:dyDescent="0.25">
      <c r="A299" s="497"/>
      <c r="B299" s="526">
        <v>40107921050063</v>
      </c>
      <c r="C299" s="527" t="s">
        <v>2204</v>
      </c>
      <c r="D299" s="525">
        <v>18000000</v>
      </c>
      <c r="E299" s="525">
        <v>18000000</v>
      </c>
      <c r="F299" s="525">
        <v>12000000</v>
      </c>
      <c r="G299" s="525">
        <f t="shared" si="5"/>
        <v>48000000</v>
      </c>
      <c r="H299" s="517">
        <f>SUMIF('Inc base'!C:C,'BR 4'!B299,'Inc base'!G:G)-G299</f>
        <v>12000000</v>
      </c>
      <c r="I299" s="518">
        <v>0</v>
      </c>
      <c r="J299" s="497"/>
      <c r="K299" s="497"/>
      <c r="L299" s="497"/>
    </row>
    <row r="300" spans="1:12" ht="15.75" x14ac:dyDescent="0.25">
      <c r="A300" s="497"/>
      <c r="B300" s="526">
        <v>42709941170130</v>
      </c>
      <c r="C300" s="527" t="s">
        <v>2205</v>
      </c>
      <c r="D300" s="525">
        <v>18000000</v>
      </c>
      <c r="E300" s="525">
        <v>18000000</v>
      </c>
      <c r="F300" s="525">
        <v>12000000</v>
      </c>
      <c r="G300" s="525">
        <f t="shared" si="5"/>
        <v>48000000</v>
      </c>
      <c r="H300" s="517">
        <f>SUMIF('Inc base'!C:C,'BR 4'!B300,'Inc base'!G:G)-G300</f>
        <v>12000000</v>
      </c>
      <c r="I300" s="518" t="e">
        <v>#N/A</v>
      </c>
      <c r="J300" s="497"/>
      <c r="K300" s="497"/>
      <c r="L300" s="497"/>
    </row>
    <row r="301" spans="1:12" ht="15.75" x14ac:dyDescent="0.25">
      <c r="A301" s="497"/>
      <c r="B301" s="526">
        <v>30308995300046</v>
      </c>
      <c r="C301" s="527" t="s">
        <v>2207</v>
      </c>
      <c r="D301" s="525">
        <v>18000000</v>
      </c>
      <c r="E301" s="525">
        <v>18000000</v>
      </c>
      <c r="F301" s="525"/>
      <c r="G301" s="525">
        <f t="shared" si="5"/>
        <v>36000000</v>
      </c>
      <c r="H301" s="517">
        <f>SUMIF('Inc base'!C:C,'BR 4'!B301,'Inc base'!G:G)-G301</f>
        <v>0</v>
      </c>
      <c r="I301" s="518">
        <v>0</v>
      </c>
      <c r="J301" s="497"/>
      <c r="K301" s="497"/>
      <c r="L301" s="497"/>
    </row>
    <row r="302" spans="1:12" ht="15.75" x14ac:dyDescent="0.25">
      <c r="A302" s="497"/>
      <c r="B302" s="526">
        <v>61904025660034</v>
      </c>
      <c r="C302" s="527" t="s">
        <v>2210</v>
      </c>
      <c r="D302" s="525">
        <v>18000000</v>
      </c>
      <c r="E302" s="525">
        <v>18000000</v>
      </c>
      <c r="F302" s="525">
        <v>12000000</v>
      </c>
      <c r="G302" s="525">
        <f t="shared" si="5"/>
        <v>48000000</v>
      </c>
      <c r="H302" s="517">
        <f>SUMIF('Inc base'!C:C,'BR 4'!B302,'Inc base'!G:G)-G302</f>
        <v>9100000</v>
      </c>
      <c r="I302" s="518">
        <v>0</v>
      </c>
      <c r="J302" s="497"/>
      <c r="K302" s="497"/>
      <c r="L302" s="497"/>
    </row>
    <row r="303" spans="1:12" ht="15.75" x14ac:dyDescent="0.25">
      <c r="A303" s="497"/>
      <c r="B303" s="526">
        <v>61408025350086</v>
      </c>
      <c r="C303" s="527" t="s">
        <v>2214</v>
      </c>
      <c r="D303" s="525">
        <v>15000000</v>
      </c>
      <c r="E303" s="525">
        <v>15000000</v>
      </c>
      <c r="F303" s="525">
        <v>15000000</v>
      </c>
      <c r="G303" s="525">
        <f t="shared" si="5"/>
        <v>45000000</v>
      </c>
      <c r="H303" s="517">
        <f>SUMIF('Inc base'!C:C,'BR 4'!B303,'Inc base'!G:G)-G303</f>
        <v>7500000</v>
      </c>
      <c r="I303" s="518">
        <v>0</v>
      </c>
      <c r="J303" s="497"/>
      <c r="K303" s="497"/>
      <c r="L303" s="497"/>
    </row>
    <row r="304" spans="1:12" ht="15.75" x14ac:dyDescent="0.25">
      <c r="A304" s="497"/>
      <c r="B304" s="526">
        <v>41403951060027</v>
      </c>
      <c r="C304" s="527" t="s">
        <v>2218</v>
      </c>
      <c r="D304" s="525">
        <v>18000000</v>
      </c>
      <c r="E304" s="525">
        <v>18000000</v>
      </c>
      <c r="F304" s="525">
        <v>12000000</v>
      </c>
      <c r="G304" s="525">
        <f t="shared" si="5"/>
        <v>48000000</v>
      </c>
      <c r="H304" s="517">
        <f>SUMIF('Inc base'!C:C,'BR 4'!B304,'Inc base'!G:G)-G304</f>
        <v>9500000</v>
      </c>
      <c r="I304" s="518">
        <v>0</v>
      </c>
      <c r="J304" s="497"/>
      <c r="K304" s="497"/>
      <c r="L304" s="497"/>
    </row>
    <row r="305" spans="1:12" ht="15.75" x14ac:dyDescent="0.25">
      <c r="A305" s="497"/>
      <c r="B305" s="526">
        <v>60610035360013</v>
      </c>
      <c r="C305" s="527" t="s">
        <v>2219</v>
      </c>
      <c r="D305" s="525">
        <v>7500000</v>
      </c>
      <c r="E305" s="525">
        <v>0</v>
      </c>
      <c r="F305" s="525"/>
      <c r="G305" s="525">
        <f t="shared" si="5"/>
        <v>7500000</v>
      </c>
      <c r="H305" s="517">
        <f>SUMIF('Inc base'!C:C,'BR 4'!B305,'Inc base'!G:G)-G305</f>
        <v>15000000</v>
      </c>
      <c r="I305" s="518">
        <v>0</v>
      </c>
      <c r="J305" s="497"/>
      <c r="K305" s="497"/>
      <c r="L305" s="497"/>
    </row>
    <row r="306" spans="1:12" ht="15.75" x14ac:dyDescent="0.25">
      <c r="A306" s="497"/>
      <c r="B306" s="526">
        <v>32811965660016</v>
      </c>
      <c r="C306" s="527" t="s">
        <v>2222</v>
      </c>
      <c r="D306" s="525">
        <v>18000000</v>
      </c>
      <c r="E306" s="525">
        <v>18000000</v>
      </c>
      <c r="F306" s="525">
        <v>12000000</v>
      </c>
      <c r="G306" s="525">
        <f t="shared" si="5"/>
        <v>48000000</v>
      </c>
      <c r="H306" s="517">
        <f>SUMIF('Inc base'!C:C,'BR 4'!B306,'Inc base'!G:G)-G306</f>
        <v>12000500</v>
      </c>
      <c r="I306" s="518">
        <v>0</v>
      </c>
      <c r="J306" s="497"/>
      <c r="K306" s="497"/>
      <c r="L306" s="497"/>
    </row>
    <row r="307" spans="1:12" ht="15.75" x14ac:dyDescent="0.25">
      <c r="A307" s="497"/>
      <c r="B307" s="526">
        <v>62205035300011</v>
      </c>
      <c r="C307" s="527" t="s">
        <v>2224</v>
      </c>
      <c r="D307" s="525">
        <v>15000000</v>
      </c>
      <c r="E307" s="525">
        <v>15000000</v>
      </c>
      <c r="F307" s="525">
        <v>15000000</v>
      </c>
      <c r="G307" s="525">
        <f t="shared" si="5"/>
        <v>45000000</v>
      </c>
      <c r="H307" s="517">
        <f>SUMIF('Inc base'!C:C,'BR 4'!B307,'Inc base'!G:G)-G307</f>
        <v>0</v>
      </c>
      <c r="I307" s="518">
        <v>0</v>
      </c>
      <c r="J307" s="497"/>
      <c r="K307" s="497"/>
      <c r="L307" s="497"/>
    </row>
    <row r="308" spans="1:12" ht="15.75" x14ac:dyDescent="0.25">
      <c r="A308" s="497"/>
      <c r="B308" s="526">
        <v>60807025320014</v>
      </c>
      <c r="C308" s="527" t="s">
        <v>2225</v>
      </c>
      <c r="D308" s="525">
        <v>15000000</v>
      </c>
      <c r="E308" s="525">
        <v>18000000</v>
      </c>
      <c r="F308" s="525">
        <v>12000000</v>
      </c>
      <c r="G308" s="525">
        <f t="shared" si="5"/>
        <v>45000000</v>
      </c>
      <c r="H308" s="517">
        <f>SUMIF('Inc base'!C:C,'BR 4'!B308,'Inc base'!G:G)-G308</f>
        <v>8510000</v>
      </c>
      <c r="I308" s="518">
        <v>0</v>
      </c>
      <c r="J308" s="497"/>
      <c r="K308" s="497"/>
      <c r="L308" s="497"/>
    </row>
    <row r="309" spans="1:12" ht="15.75" x14ac:dyDescent="0.25">
      <c r="A309" s="497"/>
      <c r="B309" s="526">
        <v>62505045260029</v>
      </c>
      <c r="C309" s="527" t="s">
        <v>2230</v>
      </c>
      <c r="D309" s="525">
        <v>15000000</v>
      </c>
      <c r="E309" s="525">
        <v>15000000</v>
      </c>
      <c r="F309" s="525">
        <v>15000000</v>
      </c>
      <c r="G309" s="525">
        <f t="shared" si="5"/>
        <v>45000000</v>
      </c>
      <c r="H309" s="517">
        <f>SUMIF('Inc base'!C:C,'BR 4'!B309,'Inc base'!G:G)-G309</f>
        <v>0</v>
      </c>
      <c r="I309" s="518">
        <v>0</v>
      </c>
      <c r="J309" s="497"/>
      <c r="K309" s="497"/>
      <c r="L309" s="497"/>
    </row>
    <row r="310" spans="1:12" ht="15.75" x14ac:dyDescent="0.25">
      <c r="A310" s="497"/>
      <c r="B310" s="526">
        <v>41606961000061</v>
      </c>
      <c r="C310" s="527" t="s">
        <v>2232</v>
      </c>
      <c r="D310" s="525">
        <v>15000000</v>
      </c>
      <c r="E310" s="525">
        <v>15000000</v>
      </c>
      <c r="F310" s="525"/>
      <c r="G310" s="525">
        <f t="shared" si="5"/>
        <v>30000000</v>
      </c>
      <c r="H310" s="517">
        <f>SUMIF('Inc base'!C:C,'BR 4'!B310,'Inc base'!G:G)-G310</f>
        <v>0</v>
      </c>
      <c r="I310" s="518">
        <v>0</v>
      </c>
      <c r="J310" s="497"/>
      <c r="K310" s="497"/>
      <c r="L310" s="497"/>
    </row>
    <row r="311" spans="1:12" ht="15.75" x14ac:dyDescent="0.25">
      <c r="A311" s="497"/>
      <c r="B311" s="526">
        <v>43006862530014</v>
      </c>
      <c r="C311" s="527" t="s">
        <v>2235</v>
      </c>
      <c r="D311" s="525">
        <v>18000000</v>
      </c>
      <c r="E311" s="525">
        <v>18000000</v>
      </c>
      <c r="F311" s="525">
        <v>12000000</v>
      </c>
      <c r="G311" s="525">
        <f t="shared" si="5"/>
        <v>48000000</v>
      </c>
      <c r="H311" s="517">
        <f>SUMIF('Inc base'!C:C,'BR 4'!B311,'Inc base'!G:G)-G311</f>
        <v>3000000</v>
      </c>
      <c r="I311" s="518">
        <v>0</v>
      </c>
      <c r="J311" s="497"/>
      <c r="K311" s="497"/>
      <c r="L311" s="497"/>
    </row>
    <row r="312" spans="1:12" ht="15.75" x14ac:dyDescent="0.25">
      <c r="A312" s="497"/>
      <c r="B312" s="526">
        <v>62103045380017</v>
      </c>
      <c r="C312" s="527" t="s">
        <v>2236</v>
      </c>
      <c r="D312" s="525">
        <v>15000000</v>
      </c>
      <c r="E312" s="525">
        <v>0</v>
      </c>
      <c r="F312" s="525"/>
      <c r="G312" s="525">
        <f t="shared" si="5"/>
        <v>15000000</v>
      </c>
      <c r="H312" s="517">
        <f>SUMIF('Inc base'!C:C,'BR 4'!B312,'Inc base'!G:G)-G312</f>
        <v>0</v>
      </c>
      <c r="I312" s="518">
        <v>0</v>
      </c>
      <c r="J312" s="497"/>
      <c r="K312" s="497"/>
      <c r="L312" s="497"/>
    </row>
    <row r="313" spans="1:12" ht="15.75" x14ac:dyDescent="0.25">
      <c r="A313" s="497"/>
      <c r="B313" s="526">
        <v>42201975380025</v>
      </c>
      <c r="C313" s="527" t="s">
        <v>2237</v>
      </c>
      <c r="D313" s="525">
        <v>18000000</v>
      </c>
      <c r="E313" s="525">
        <v>18000000</v>
      </c>
      <c r="F313" s="525">
        <v>12000000</v>
      </c>
      <c r="G313" s="525">
        <f t="shared" si="5"/>
        <v>48000000</v>
      </c>
      <c r="H313" s="517">
        <f>SUMIF('Inc base'!C:C,'BR 4'!B313,'Inc base'!G:G)-G313</f>
        <v>10900000</v>
      </c>
      <c r="I313" s="518">
        <v>0</v>
      </c>
      <c r="J313" s="497"/>
      <c r="K313" s="497"/>
      <c r="L313" s="497"/>
    </row>
    <row r="314" spans="1:12" ht="15.75" x14ac:dyDescent="0.25">
      <c r="A314" s="497"/>
      <c r="B314" s="526">
        <v>51412045350044</v>
      </c>
      <c r="C314" s="527" t="s">
        <v>2243</v>
      </c>
      <c r="D314" s="525">
        <v>15000000</v>
      </c>
      <c r="E314" s="525">
        <v>15000000</v>
      </c>
      <c r="F314" s="525">
        <v>15000000</v>
      </c>
      <c r="G314" s="525">
        <f t="shared" si="5"/>
        <v>45000000</v>
      </c>
      <c r="H314" s="517">
        <f>SUMIF('Inc base'!C:C,'BR 4'!B314,'Inc base'!G:G)-G314</f>
        <v>7500000</v>
      </c>
      <c r="I314" s="518">
        <v>0</v>
      </c>
      <c r="J314" s="497"/>
      <c r="K314" s="497"/>
      <c r="L314" s="497"/>
    </row>
    <row r="315" spans="1:12" ht="15.75" x14ac:dyDescent="0.25">
      <c r="A315" s="497"/>
      <c r="B315" s="526">
        <v>42609921140033</v>
      </c>
      <c r="C315" s="527" t="s">
        <v>2244</v>
      </c>
      <c r="D315" s="525">
        <v>27000000</v>
      </c>
      <c r="E315" s="525">
        <v>18000000</v>
      </c>
      <c r="F315" s="525">
        <v>12000000</v>
      </c>
      <c r="G315" s="525">
        <f t="shared" si="5"/>
        <v>57000000</v>
      </c>
      <c r="H315" s="517">
        <f>SUMIF('Inc base'!C:C,'BR 4'!B315,'Inc base'!G:G)-G315</f>
        <v>6000000</v>
      </c>
      <c r="I315" s="518">
        <v>0</v>
      </c>
      <c r="J315" s="497"/>
      <c r="K315" s="497"/>
      <c r="L315" s="497"/>
    </row>
    <row r="316" spans="1:12" ht="15.75" x14ac:dyDescent="0.25">
      <c r="A316" s="497"/>
      <c r="B316" s="526">
        <v>62009035350030</v>
      </c>
      <c r="C316" s="527" t="s">
        <v>2247</v>
      </c>
      <c r="D316" s="525">
        <v>15000000</v>
      </c>
      <c r="E316" s="525">
        <v>15000000</v>
      </c>
      <c r="F316" s="525">
        <v>15000000</v>
      </c>
      <c r="G316" s="525">
        <f t="shared" si="5"/>
        <v>45000000</v>
      </c>
      <c r="H316" s="517">
        <f>SUMIF('Inc base'!C:C,'BR 4'!B316,'Inc base'!G:G)-G316</f>
        <v>10803750</v>
      </c>
      <c r="I316" s="518">
        <v>0</v>
      </c>
      <c r="J316" s="497"/>
      <c r="K316" s="497"/>
      <c r="L316" s="497"/>
    </row>
    <row r="317" spans="1:12" ht="15.75" x14ac:dyDescent="0.25">
      <c r="A317" s="497"/>
      <c r="B317" s="526">
        <v>31604851140069</v>
      </c>
      <c r="C317" s="527" t="s">
        <v>2248</v>
      </c>
      <c r="D317" s="525">
        <v>18000000</v>
      </c>
      <c r="E317" s="525">
        <v>18000000</v>
      </c>
      <c r="F317" s="525">
        <v>12000000</v>
      </c>
      <c r="G317" s="525">
        <f t="shared" si="5"/>
        <v>48000000</v>
      </c>
      <c r="H317" s="517">
        <f>SUMIF('Inc base'!C:C,'BR 4'!B317,'Inc base'!G:G)-G317</f>
        <v>8000000</v>
      </c>
      <c r="I317" s="518">
        <v>0</v>
      </c>
      <c r="J317" s="497"/>
      <c r="K317" s="497"/>
      <c r="L317" s="497"/>
    </row>
    <row r="318" spans="1:12" ht="15.75" x14ac:dyDescent="0.25">
      <c r="A318" s="497"/>
      <c r="B318" s="526">
        <v>31106943890062</v>
      </c>
      <c r="C318" s="527" t="s">
        <v>2253</v>
      </c>
      <c r="D318" s="525">
        <v>18000000</v>
      </c>
      <c r="E318" s="525">
        <v>18000000</v>
      </c>
      <c r="F318" s="525"/>
      <c r="G318" s="525">
        <f t="shared" si="5"/>
        <v>36000000</v>
      </c>
      <c r="H318" s="517">
        <f>SUMIF('Inc base'!C:C,'BR 4'!B318,'Inc base'!G:G)-G318</f>
        <v>-13500000</v>
      </c>
      <c r="I318" s="518">
        <v>0</v>
      </c>
      <c r="J318" s="497"/>
      <c r="K318" s="497"/>
      <c r="L318" s="497"/>
    </row>
    <row r="319" spans="1:12" ht="15.75" x14ac:dyDescent="0.25">
      <c r="A319" s="497"/>
      <c r="B319" s="526">
        <v>60206035780018</v>
      </c>
      <c r="C319" s="527" t="s">
        <v>2254</v>
      </c>
      <c r="D319" s="525">
        <v>15000000</v>
      </c>
      <c r="E319" s="525">
        <v>15000000</v>
      </c>
      <c r="F319" s="525">
        <v>15000000</v>
      </c>
      <c r="G319" s="525">
        <f t="shared" si="5"/>
        <v>45000000</v>
      </c>
      <c r="H319" s="517">
        <f>SUMIF('Inc base'!C:C,'BR 4'!B319,'Inc base'!G:G)-G319</f>
        <v>7499500</v>
      </c>
      <c r="I319" s="518">
        <v>0</v>
      </c>
      <c r="J319" s="497"/>
      <c r="K319" s="497"/>
      <c r="L319" s="497"/>
    </row>
    <row r="320" spans="1:12" ht="15.75" x14ac:dyDescent="0.25">
      <c r="A320" s="497"/>
      <c r="B320" s="526">
        <v>52204025280019</v>
      </c>
      <c r="C320" s="527" t="s">
        <v>2258</v>
      </c>
      <c r="D320" s="525">
        <v>18000000</v>
      </c>
      <c r="E320" s="525">
        <v>18000000</v>
      </c>
      <c r="F320" s="525">
        <v>12000000</v>
      </c>
      <c r="G320" s="525">
        <f t="shared" si="5"/>
        <v>48000000</v>
      </c>
      <c r="H320" s="517">
        <f>SUMIF('Inc base'!C:C,'BR 4'!B320,'Inc base'!G:G)-G320</f>
        <v>6000000</v>
      </c>
      <c r="I320" s="518">
        <v>0</v>
      </c>
      <c r="J320" s="497"/>
      <c r="K320" s="497"/>
      <c r="L320" s="497"/>
    </row>
    <row r="321" spans="1:12" ht="15.75" x14ac:dyDescent="0.25">
      <c r="A321" s="497"/>
      <c r="B321" s="526">
        <v>41106995260056</v>
      </c>
      <c r="C321" s="527" t="s">
        <v>2268</v>
      </c>
      <c r="D321" s="525">
        <v>15000000</v>
      </c>
      <c r="E321" s="525">
        <v>15000000</v>
      </c>
      <c r="F321" s="525"/>
      <c r="G321" s="525">
        <f t="shared" si="5"/>
        <v>30000000</v>
      </c>
      <c r="H321" s="517">
        <f>SUMIF('Inc base'!C:C,'BR 4'!B321,'Inc base'!G:G)-G321</f>
        <v>0</v>
      </c>
      <c r="I321" s="518">
        <v>0</v>
      </c>
      <c r="J321" s="497"/>
      <c r="K321" s="497"/>
      <c r="L321" s="497"/>
    </row>
    <row r="322" spans="1:12" ht="15.75" x14ac:dyDescent="0.25">
      <c r="A322" s="497"/>
      <c r="B322" s="526">
        <v>32705881000190</v>
      </c>
      <c r="C322" s="527" t="s">
        <v>2269</v>
      </c>
      <c r="D322" s="525">
        <v>18000000</v>
      </c>
      <c r="E322" s="525">
        <v>18000000</v>
      </c>
      <c r="F322" s="525">
        <v>12000000</v>
      </c>
      <c r="G322" s="525">
        <f t="shared" si="5"/>
        <v>48000000</v>
      </c>
      <c r="H322" s="517">
        <f>SUMIF('Inc base'!C:C,'BR 4'!B322,'Inc base'!G:G)-G322</f>
        <v>12000000</v>
      </c>
      <c r="I322" s="518">
        <v>0</v>
      </c>
      <c r="J322" s="497"/>
      <c r="K322" s="497"/>
      <c r="L322" s="497"/>
    </row>
    <row r="323" spans="1:12" ht="15.75" x14ac:dyDescent="0.25">
      <c r="A323" s="497"/>
      <c r="B323" s="526">
        <v>41905935260011</v>
      </c>
      <c r="C323" s="527" t="s">
        <v>2273</v>
      </c>
      <c r="D323" s="525">
        <v>15000000</v>
      </c>
      <c r="E323" s="525">
        <v>15000000</v>
      </c>
      <c r="F323" s="525"/>
      <c r="G323" s="525">
        <f t="shared" si="5"/>
        <v>30000000</v>
      </c>
      <c r="H323" s="517">
        <f>SUMIF('Inc base'!C:C,'BR 4'!B323,'Inc base'!G:G)-G323</f>
        <v>0</v>
      </c>
      <c r="I323" s="518">
        <v>0</v>
      </c>
      <c r="J323" s="497"/>
      <c r="K323" s="497"/>
      <c r="L323" s="497"/>
    </row>
    <row r="324" spans="1:12" ht="15.75" x14ac:dyDescent="0.25">
      <c r="A324" s="497"/>
      <c r="B324" s="526">
        <v>40803891140053</v>
      </c>
      <c r="C324" s="527" t="s">
        <v>2277</v>
      </c>
      <c r="D324" s="525">
        <v>18000000</v>
      </c>
      <c r="E324" s="525">
        <v>18000000</v>
      </c>
      <c r="F324" s="525">
        <v>12000000</v>
      </c>
      <c r="G324" s="525">
        <f t="shared" si="5"/>
        <v>48000000</v>
      </c>
      <c r="H324" s="517">
        <f>SUMIF('Inc base'!C:C,'BR 4'!B324,'Inc base'!G:G)-G324</f>
        <v>8500000</v>
      </c>
      <c r="I324" s="518">
        <v>0</v>
      </c>
      <c r="J324" s="497"/>
      <c r="K324" s="497"/>
      <c r="L324" s="497"/>
    </row>
    <row r="325" spans="1:12" ht="15.75" x14ac:dyDescent="0.25">
      <c r="A325" s="497"/>
      <c r="B325" s="526">
        <v>40712975300028</v>
      </c>
      <c r="C325" s="527" t="s">
        <v>2279</v>
      </c>
      <c r="D325" s="525">
        <v>15000000</v>
      </c>
      <c r="E325" s="525">
        <v>15000000</v>
      </c>
      <c r="F325" s="525">
        <v>15000000</v>
      </c>
      <c r="G325" s="525">
        <f t="shared" si="5"/>
        <v>45000000</v>
      </c>
      <c r="H325" s="517">
        <f>SUMIF('Inc base'!C:C,'BR 4'!B325,'Inc base'!G:G)-G325</f>
        <v>15000000</v>
      </c>
      <c r="I325" s="518">
        <v>0</v>
      </c>
      <c r="J325" s="497"/>
      <c r="K325" s="497"/>
      <c r="L325" s="497"/>
    </row>
    <row r="326" spans="1:12" ht="15.75" x14ac:dyDescent="0.25">
      <c r="A326" s="497"/>
      <c r="B326" s="526">
        <v>32810891140012</v>
      </c>
      <c r="C326" s="527" t="s">
        <v>2286</v>
      </c>
      <c r="D326" s="525">
        <v>18000000</v>
      </c>
      <c r="E326" s="525">
        <v>18000000</v>
      </c>
      <c r="F326" s="525">
        <v>12000000</v>
      </c>
      <c r="G326" s="525">
        <f t="shared" ref="G326:G371" si="6">SUM(D326:F326)</f>
        <v>48000000</v>
      </c>
      <c r="H326" s="517">
        <f>SUMIF('Inc base'!C:C,'BR 4'!B326,'Inc base'!G:G)-G326</f>
        <v>6000000</v>
      </c>
      <c r="I326" s="518">
        <v>0</v>
      </c>
      <c r="J326" s="497"/>
      <c r="K326" s="497"/>
      <c r="L326" s="497"/>
    </row>
    <row r="327" spans="1:12" ht="15.75" x14ac:dyDescent="0.25">
      <c r="A327" s="497"/>
      <c r="B327" s="526">
        <v>62603045300016</v>
      </c>
      <c r="C327" s="527" t="s">
        <v>2292</v>
      </c>
      <c r="D327" s="525">
        <v>15000000</v>
      </c>
      <c r="E327" s="525">
        <v>15000000</v>
      </c>
      <c r="F327" s="525"/>
      <c r="G327" s="525">
        <f t="shared" si="6"/>
        <v>30000000</v>
      </c>
      <c r="H327" s="517">
        <f>SUMIF('Inc base'!C:C,'BR 4'!B327,'Inc base'!G:G)-G327</f>
        <v>7500000</v>
      </c>
      <c r="I327" s="518">
        <v>0</v>
      </c>
      <c r="J327" s="497"/>
      <c r="K327" s="497"/>
      <c r="L327" s="497"/>
    </row>
    <row r="328" spans="1:12" ht="15.75" x14ac:dyDescent="0.25">
      <c r="A328" s="497"/>
      <c r="B328" s="526">
        <v>60108045350022</v>
      </c>
      <c r="C328" s="527" t="s">
        <v>2293</v>
      </c>
      <c r="D328" s="525">
        <v>15000000</v>
      </c>
      <c r="E328" s="525">
        <v>15000000</v>
      </c>
      <c r="F328" s="525">
        <v>15000000</v>
      </c>
      <c r="G328" s="525">
        <f t="shared" si="6"/>
        <v>45000000</v>
      </c>
      <c r="H328" s="517">
        <f>SUMIF('Inc base'!C:C,'BR 4'!B328,'Inc base'!G:G)-G328</f>
        <v>0</v>
      </c>
      <c r="I328" s="518">
        <v>0</v>
      </c>
      <c r="J328" s="497"/>
      <c r="K328" s="497"/>
      <c r="L328" s="497"/>
    </row>
    <row r="329" spans="1:12" ht="15.75" x14ac:dyDescent="0.25">
      <c r="A329" s="497"/>
      <c r="B329" s="526">
        <v>61201005350027</v>
      </c>
      <c r="C329" s="527" t="s">
        <v>2296</v>
      </c>
      <c r="D329" s="525">
        <v>18000000</v>
      </c>
      <c r="E329" s="525">
        <v>18000000</v>
      </c>
      <c r="F329" s="525">
        <v>12000000</v>
      </c>
      <c r="G329" s="525">
        <f t="shared" si="6"/>
        <v>48000000</v>
      </c>
      <c r="H329" s="517">
        <f>SUMIF('Inc base'!C:C,'BR 4'!B329,'Inc base'!G:G)-G329</f>
        <v>12000000</v>
      </c>
      <c r="I329" s="518">
        <v>0</v>
      </c>
      <c r="J329" s="497"/>
      <c r="K329" s="497"/>
      <c r="L329" s="497"/>
    </row>
    <row r="330" spans="1:12" ht="15.75" x14ac:dyDescent="0.25">
      <c r="A330" s="497"/>
      <c r="B330" s="526">
        <v>62303035350011</v>
      </c>
      <c r="C330" s="527" t="s">
        <v>2297</v>
      </c>
      <c r="D330" s="525">
        <v>15000000</v>
      </c>
      <c r="E330" s="525">
        <v>15000000</v>
      </c>
      <c r="F330" s="525">
        <v>15000000</v>
      </c>
      <c r="G330" s="525">
        <f t="shared" si="6"/>
        <v>45000000</v>
      </c>
      <c r="H330" s="517">
        <f>SUMIF('Inc base'!C:C,'BR 4'!B330,'Inc base'!G:G)-G330</f>
        <v>15000000</v>
      </c>
      <c r="I330" s="518">
        <v>0</v>
      </c>
      <c r="J330" s="497"/>
      <c r="K330" s="497"/>
      <c r="L330" s="497"/>
    </row>
    <row r="331" spans="1:12" ht="15.75" x14ac:dyDescent="0.25">
      <c r="A331" s="497"/>
      <c r="B331" s="526">
        <v>62309035340012</v>
      </c>
      <c r="C331" s="527" t="s">
        <v>2299</v>
      </c>
      <c r="D331" s="525">
        <v>15000000</v>
      </c>
      <c r="E331" s="525">
        <v>15000000</v>
      </c>
      <c r="F331" s="525">
        <v>15000000</v>
      </c>
      <c r="G331" s="525">
        <f t="shared" si="6"/>
        <v>45000000</v>
      </c>
      <c r="H331" s="517">
        <f>SUMIF('Inc base'!C:C,'BR 4'!B331,'Inc base'!G:G)-G331</f>
        <v>7500000</v>
      </c>
      <c r="I331" s="518">
        <v>0</v>
      </c>
      <c r="J331" s="497"/>
      <c r="K331" s="497"/>
      <c r="L331" s="497"/>
    </row>
    <row r="332" spans="1:12" ht="15.75" x14ac:dyDescent="0.25">
      <c r="A332" s="497"/>
      <c r="B332" s="526">
        <v>63107045370015</v>
      </c>
      <c r="C332" s="527" t="s">
        <v>2301</v>
      </c>
      <c r="D332" s="525">
        <v>15000000</v>
      </c>
      <c r="E332" s="525">
        <v>15000000</v>
      </c>
      <c r="F332" s="525">
        <v>15000000</v>
      </c>
      <c r="G332" s="525">
        <f t="shared" si="6"/>
        <v>45000000</v>
      </c>
      <c r="H332" s="517">
        <f>SUMIF('Inc base'!C:C,'BR 4'!B332,'Inc base'!G:G)-G332</f>
        <v>10500000</v>
      </c>
      <c r="I332" s="518">
        <v>0</v>
      </c>
      <c r="J332" s="497"/>
      <c r="K332" s="497"/>
      <c r="L332" s="497"/>
    </row>
    <row r="333" spans="1:12" ht="15.75" x14ac:dyDescent="0.25">
      <c r="A333" s="497"/>
      <c r="B333" s="526">
        <v>63110035260016</v>
      </c>
      <c r="C333" s="527" t="s">
        <v>2309</v>
      </c>
      <c r="D333" s="525">
        <v>15000000</v>
      </c>
      <c r="E333" s="525">
        <v>15000000</v>
      </c>
      <c r="F333" s="525">
        <v>15000000</v>
      </c>
      <c r="G333" s="525">
        <f t="shared" si="6"/>
        <v>45000000</v>
      </c>
      <c r="H333" s="517">
        <f>SUMIF('Inc base'!C:C,'BR 4'!B333,'Inc base'!G:G)-G333</f>
        <v>10000000</v>
      </c>
      <c r="I333" s="518">
        <v>0</v>
      </c>
      <c r="J333" s="497"/>
      <c r="K333" s="497"/>
      <c r="L333" s="497"/>
    </row>
    <row r="334" spans="1:12" ht="15.75" x14ac:dyDescent="0.25">
      <c r="A334" s="497"/>
      <c r="B334" s="526">
        <v>40905911000025</v>
      </c>
      <c r="C334" s="527" t="s">
        <v>2312</v>
      </c>
      <c r="D334" s="525">
        <v>15000000</v>
      </c>
      <c r="E334" s="525">
        <v>18000000</v>
      </c>
      <c r="F334" s="525">
        <v>12000000</v>
      </c>
      <c r="G334" s="525">
        <f t="shared" si="6"/>
        <v>45000000</v>
      </c>
      <c r="H334" s="517">
        <f>SUMIF('Inc base'!C:C,'BR 4'!B334,'Inc base'!G:G)-G334</f>
        <v>12003000</v>
      </c>
      <c r="I334" s="518">
        <v>0</v>
      </c>
      <c r="J334" s="497"/>
      <c r="K334" s="497"/>
      <c r="L334" s="497"/>
    </row>
    <row r="335" spans="1:12" ht="15.75" x14ac:dyDescent="0.25">
      <c r="A335" s="497"/>
      <c r="B335" s="526">
        <v>60907045350027</v>
      </c>
      <c r="C335" s="527" t="s">
        <v>2315</v>
      </c>
      <c r="D335" s="525">
        <v>15000000</v>
      </c>
      <c r="E335" s="525">
        <v>15000000</v>
      </c>
      <c r="F335" s="525">
        <v>15000000</v>
      </c>
      <c r="G335" s="525">
        <f t="shared" si="6"/>
        <v>45000000</v>
      </c>
      <c r="H335" s="517">
        <f>SUMIF('Inc base'!C:C,'BR 4'!B335,'Inc base'!G:G)-G335</f>
        <v>7508000</v>
      </c>
      <c r="I335" s="518">
        <v>0</v>
      </c>
      <c r="J335" s="497"/>
      <c r="K335" s="497"/>
      <c r="L335" s="497"/>
    </row>
    <row r="336" spans="1:12" ht="15.75" x14ac:dyDescent="0.25">
      <c r="A336" s="497"/>
      <c r="B336" s="526">
        <v>40809921120011</v>
      </c>
      <c r="C336" s="527" t="s">
        <v>2317</v>
      </c>
      <c r="D336" s="525">
        <v>15000000</v>
      </c>
      <c r="E336" s="525">
        <v>15000000</v>
      </c>
      <c r="F336" s="525"/>
      <c r="G336" s="525">
        <f t="shared" si="6"/>
        <v>30000000</v>
      </c>
      <c r="H336" s="517">
        <f>SUMIF('Inc base'!C:C,'BR 4'!B336,'Inc base'!G:G)-G336</f>
        <v>0</v>
      </c>
      <c r="I336" s="518">
        <v>0</v>
      </c>
      <c r="J336" s="497"/>
      <c r="K336" s="497"/>
      <c r="L336" s="497"/>
    </row>
    <row r="337" spans="1:12" ht="15.75" x14ac:dyDescent="0.25">
      <c r="A337" s="497"/>
      <c r="B337" s="526">
        <v>61712035470035</v>
      </c>
      <c r="C337" s="527" t="s">
        <v>2318</v>
      </c>
      <c r="D337" s="525">
        <v>15000000</v>
      </c>
      <c r="E337" s="525">
        <v>15000000</v>
      </c>
      <c r="F337" s="525">
        <v>12000000</v>
      </c>
      <c r="G337" s="525">
        <f t="shared" si="6"/>
        <v>42000000</v>
      </c>
      <c r="H337" s="517">
        <f>SUMIF('Inc base'!C:C,'BR 4'!B337,'Inc base'!G:G)-G337</f>
        <v>9000000</v>
      </c>
      <c r="I337" s="518">
        <v>0</v>
      </c>
      <c r="J337" s="497"/>
      <c r="K337" s="497"/>
      <c r="L337" s="497"/>
    </row>
    <row r="338" spans="1:12" ht="15.75" x14ac:dyDescent="0.25">
      <c r="A338" s="497"/>
      <c r="B338" s="526">
        <v>41004951080020</v>
      </c>
      <c r="C338" s="527" t="s">
        <v>2319</v>
      </c>
      <c r="D338" s="525">
        <v>15000000</v>
      </c>
      <c r="E338" s="525">
        <v>0</v>
      </c>
      <c r="F338" s="525"/>
      <c r="G338" s="525">
        <f t="shared" si="6"/>
        <v>15000000</v>
      </c>
      <c r="H338" s="517">
        <f>SUMIF('Inc base'!C:C,'BR 4'!B338,'Inc base'!G:G)-G338</f>
        <v>0</v>
      </c>
      <c r="I338" s="518">
        <v>0</v>
      </c>
      <c r="J338" s="497"/>
      <c r="K338" s="497"/>
      <c r="L338" s="497"/>
    </row>
    <row r="339" spans="1:12" ht="15.75" x14ac:dyDescent="0.25">
      <c r="A339" s="497"/>
      <c r="B339" s="526">
        <v>40602975320031</v>
      </c>
      <c r="C339" s="527" t="s">
        <v>2320</v>
      </c>
      <c r="D339" s="525">
        <v>15000000</v>
      </c>
      <c r="E339" s="525">
        <v>15000000</v>
      </c>
      <c r="F339" s="525">
        <v>15000000</v>
      </c>
      <c r="G339" s="525">
        <f t="shared" si="6"/>
        <v>45000000</v>
      </c>
      <c r="H339" s="517">
        <f>SUMIF('Inc base'!C:C,'BR 4'!B339,'Inc base'!G:G)-G339</f>
        <v>15000000</v>
      </c>
      <c r="I339" s="518">
        <v>0</v>
      </c>
      <c r="J339" s="497"/>
      <c r="K339" s="497"/>
      <c r="L339" s="497"/>
    </row>
    <row r="340" spans="1:12" ht="15.75" x14ac:dyDescent="0.25">
      <c r="A340" s="497"/>
      <c r="B340" s="526">
        <v>62107045270011</v>
      </c>
      <c r="C340" s="527" t="s">
        <v>2331</v>
      </c>
      <c r="D340" s="525">
        <v>30000000</v>
      </c>
      <c r="E340" s="525">
        <v>15000000</v>
      </c>
      <c r="F340" s="525">
        <v>15000000</v>
      </c>
      <c r="G340" s="525">
        <f t="shared" si="6"/>
        <v>60000000</v>
      </c>
      <c r="H340" s="517">
        <f>SUMIF('Inc base'!C:C,'BR 4'!B340,'Inc base'!G:G)-G340</f>
        <v>15000000</v>
      </c>
      <c r="I340" s="518">
        <v>0</v>
      </c>
      <c r="J340" s="497"/>
      <c r="K340" s="497"/>
      <c r="L340" s="497"/>
    </row>
    <row r="341" spans="1:12" ht="15.75" x14ac:dyDescent="0.25">
      <c r="A341" s="497"/>
      <c r="B341" s="526">
        <v>50204035300046</v>
      </c>
      <c r="C341" s="527" t="s">
        <v>2332</v>
      </c>
      <c r="D341" s="525">
        <v>18000000</v>
      </c>
      <c r="E341" s="525">
        <v>18000000</v>
      </c>
      <c r="F341" s="525">
        <v>12000000</v>
      </c>
      <c r="G341" s="525">
        <f t="shared" si="6"/>
        <v>48000000</v>
      </c>
      <c r="H341" s="517">
        <f>SUMIF('Inc base'!C:C,'BR 4'!B341,'Inc base'!G:G)-G341</f>
        <v>9000000</v>
      </c>
      <c r="I341" s="518">
        <v>0</v>
      </c>
      <c r="J341" s="497"/>
      <c r="K341" s="497"/>
      <c r="L341" s="497"/>
    </row>
    <row r="342" spans="1:12" ht="15.75" x14ac:dyDescent="0.25">
      <c r="A342" s="497"/>
      <c r="B342" s="526">
        <v>50904035300012</v>
      </c>
      <c r="C342" s="527" t="s">
        <v>2333</v>
      </c>
      <c r="D342" s="525">
        <v>15000000</v>
      </c>
      <c r="E342" s="525">
        <v>15000000</v>
      </c>
      <c r="F342" s="525">
        <v>15000000</v>
      </c>
      <c r="G342" s="525">
        <f t="shared" si="6"/>
        <v>45000000</v>
      </c>
      <c r="H342" s="517">
        <f>SUMIF('Inc base'!C:C,'BR 4'!B342,'Inc base'!G:G)-G342</f>
        <v>8966738</v>
      </c>
      <c r="I342" s="518">
        <v>0</v>
      </c>
      <c r="J342" s="497"/>
      <c r="K342" s="497"/>
      <c r="L342" s="497"/>
    </row>
    <row r="343" spans="1:12" ht="15.75" x14ac:dyDescent="0.25">
      <c r="A343" s="497"/>
      <c r="B343" s="526">
        <v>42008921100036</v>
      </c>
      <c r="C343" s="527" t="s">
        <v>2344</v>
      </c>
      <c r="D343" s="525">
        <v>15000000</v>
      </c>
      <c r="E343" s="525">
        <v>15000000</v>
      </c>
      <c r="F343" s="525">
        <v>15000000</v>
      </c>
      <c r="G343" s="525">
        <f t="shared" si="6"/>
        <v>45000000</v>
      </c>
      <c r="H343" s="517">
        <f>SUMIF('Inc base'!C:C,'BR 4'!B343,'Inc base'!G:G)-G343</f>
        <v>7500000</v>
      </c>
      <c r="I343" s="518">
        <v>0</v>
      </c>
      <c r="J343" s="497"/>
      <c r="K343" s="497"/>
      <c r="L343" s="497"/>
    </row>
    <row r="344" spans="1:12" ht="15.75" x14ac:dyDescent="0.25">
      <c r="A344" s="497"/>
      <c r="B344" s="526">
        <v>42307912720119</v>
      </c>
      <c r="C344" s="527" t="s">
        <v>2353</v>
      </c>
      <c r="D344" s="525">
        <v>15000000</v>
      </c>
      <c r="E344" s="525">
        <v>15000000</v>
      </c>
      <c r="F344" s="525">
        <v>15000000</v>
      </c>
      <c r="G344" s="525">
        <f t="shared" si="6"/>
        <v>45000000</v>
      </c>
      <c r="H344" s="517">
        <f>SUMIF('Inc base'!C:C,'BR 4'!B344,'Inc base'!G:G)-G344</f>
        <v>15000000</v>
      </c>
      <c r="I344" s="518">
        <v>0</v>
      </c>
      <c r="J344" s="497"/>
      <c r="K344" s="497"/>
      <c r="L344" s="497"/>
    </row>
    <row r="345" spans="1:12" ht="15.75" x14ac:dyDescent="0.25">
      <c r="A345" s="497"/>
      <c r="B345" s="526">
        <v>52212045260010</v>
      </c>
      <c r="C345" s="527" t="s">
        <v>2295</v>
      </c>
      <c r="D345" s="525">
        <v>0</v>
      </c>
      <c r="E345" s="525">
        <v>15000000</v>
      </c>
      <c r="F345" s="525">
        <v>15000000</v>
      </c>
      <c r="G345" s="525">
        <f t="shared" si="6"/>
        <v>30000000</v>
      </c>
      <c r="H345" s="517">
        <f>SUMIF('Inc base'!C:C,'BR 4'!B345,'Inc base'!G:G)-G345</f>
        <v>15000000</v>
      </c>
      <c r="I345" s="518">
        <v>0</v>
      </c>
      <c r="J345" s="497"/>
      <c r="K345" s="497"/>
      <c r="L345" s="497"/>
    </row>
    <row r="346" spans="1:12" ht="15.75" x14ac:dyDescent="0.25">
      <c r="A346" s="497"/>
      <c r="B346" s="526">
        <v>41212951130012</v>
      </c>
      <c r="C346" s="527" t="s">
        <v>2281</v>
      </c>
      <c r="D346" s="525">
        <v>0</v>
      </c>
      <c r="E346" s="525">
        <v>18000000</v>
      </c>
      <c r="F346" s="525">
        <v>12000000</v>
      </c>
      <c r="G346" s="525">
        <f t="shared" si="6"/>
        <v>30000000</v>
      </c>
      <c r="H346" s="517">
        <f>SUMIF('Inc base'!C:C,'BR 4'!B346,'Inc base'!G:G)-G346</f>
        <v>8100000</v>
      </c>
      <c r="I346" s="518">
        <v>0</v>
      </c>
      <c r="J346" s="497"/>
      <c r="K346" s="497"/>
      <c r="L346" s="497"/>
    </row>
    <row r="347" spans="1:12" ht="15.75" x14ac:dyDescent="0.25">
      <c r="A347" s="497"/>
      <c r="B347" s="526">
        <v>60108015350045</v>
      </c>
      <c r="C347" s="527" t="s">
        <v>1595</v>
      </c>
      <c r="D347" s="525">
        <v>0</v>
      </c>
      <c r="E347" s="525">
        <v>15000000</v>
      </c>
      <c r="F347" s="525">
        <v>15000000</v>
      </c>
      <c r="G347" s="525">
        <f t="shared" si="6"/>
        <v>30000000</v>
      </c>
      <c r="H347" s="517">
        <f>SUMIF('Inc base'!C:C,'BR 4'!B347,'Inc base'!G:G)-G347</f>
        <v>5348000</v>
      </c>
      <c r="I347" s="518">
        <v>0</v>
      </c>
      <c r="J347" s="497"/>
      <c r="K347" s="497"/>
      <c r="L347" s="497"/>
    </row>
    <row r="348" spans="1:12" ht="15.75" x14ac:dyDescent="0.25">
      <c r="A348" s="497"/>
      <c r="B348" s="526">
        <v>30910995330039</v>
      </c>
      <c r="C348" s="527" t="s">
        <v>1588</v>
      </c>
      <c r="D348" s="525">
        <v>0</v>
      </c>
      <c r="E348" s="525">
        <v>18000000</v>
      </c>
      <c r="F348" s="525"/>
      <c r="G348" s="525">
        <f t="shared" si="6"/>
        <v>18000000</v>
      </c>
      <c r="H348" s="517">
        <f>SUMIF('Inc base'!C:C,'BR 4'!B348,'Inc base'!G:G)-G348</f>
        <v>12000000</v>
      </c>
      <c r="I348" s="518">
        <v>0</v>
      </c>
      <c r="J348" s="497"/>
      <c r="K348" s="497"/>
      <c r="L348" s="497"/>
    </row>
    <row r="349" spans="1:12" ht="15.75" x14ac:dyDescent="0.25">
      <c r="A349" s="497"/>
      <c r="B349" s="526">
        <v>61308035350068</v>
      </c>
      <c r="C349" s="527" t="s">
        <v>4359</v>
      </c>
      <c r="D349" s="525">
        <v>0</v>
      </c>
      <c r="E349" s="525">
        <v>0</v>
      </c>
      <c r="F349" s="525">
        <v>15000000</v>
      </c>
      <c r="G349" s="525">
        <f t="shared" si="6"/>
        <v>15000000</v>
      </c>
      <c r="H349" s="517">
        <f>SUMIF('Inc base'!C:C,'BR 4'!B349,'Inc base'!G:G)-G349</f>
        <v>12000000</v>
      </c>
      <c r="I349" s="518">
        <v>0</v>
      </c>
      <c r="J349" s="497"/>
      <c r="K349" s="497"/>
      <c r="L349" s="497"/>
    </row>
    <row r="350" spans="1:12" ht="15.75" x14ac:dyDescent="0.25">
      <c r="A350" s="497"/>
      <c r="B350" s="526">
        <v>41510975350035</v>
      </c>
      <c r="C350" s="527" t="s">
        <v>4358</v>
      </c>
      <c r="D350" s="525">
        <v>0</v>
      </c>
      <c r="E350" s="525">
        <v>0</v>
      </c>
      <c r="F350" s="525">
        <v>15000000</v>
      </c>
      <c r="G350" s="525">
        <f t="shared" si="6"/>
        <v>15000000</v>
      </c>
      <c r="H350" s="517">
        <f>SUMIF('Inc base'!C:C,'BR 4'!B350,'Inc base'!G:G)-G350</f>
        <v>0</v>
      </c>
      <c r="I350" s="518">
        <v>0</v>
      </c>
      <c r="J350" s="497"/>
      <c r="K350" s="497"/>
      <c r="L350" s="497"/>
    </row>
    <row r="351" spans="1:12" s="528" customFormat="1" ht="15.75" x14ac:dyDescent="0.25">
      <c r="A351" s="525"/>
      <c r="B351" s="526">
        <v>63112025280019</v>
      </c>
      <c r="C351" s="527" t="s">
        <v>2411</v>
      </c>
      <c r="D351" s="525">
        <v>0</v>
      </c>
      <c r="E351" s="525">
        <v>0</v>
      </c>
      <c r="F351" s="525">
        <v>12000000</v>
      </c>
      <c r="G351" s="525">
        <f t="shared" si="6"/>
        <v>12000000</v>
      </c>
      <c r="H351" s="517">
        <f>SUMIF('Inc base'!C:C,'BR 4'!B351,'Inc base'!G:G)-G351</f>
        <v>10500000</v>
      </c>
      <c r="I351" s="518">
        <v>0</v>
      </c>
      <c r="J351" s="525"/>
      <c r="K351" s="525"/>
      <c r="L351" s="525"/>
    </row>
    <row r="352" spans="1:12" s="528" customFormat="1" ht="15.75" x14ac:dyDescent="0.25">
      <c r="A352" s="525"/>
      <c r="B352" s="526">
        <v>63010035300014</v>
      </c>
      <c r="C352" s="527" t="s">
        <v>4050</v>
      </c>
      <c r="D352" s="525">
        <v>0</v>
      </c>
      <c r="E352" s="525">
        <v>0</v>
      </c>
      <c r="F352" s="525">
        <v>15000000</v>
      </c>
      <c r="G352" s="525">
        <f t="shared" si="6"/>
        <v>15000000</v>
      </c>
      <c r="H352" s="517">
        <f>SUMIF('Inc base'!C:C,'BR 4'!B352,'Inc base'!G:G)-G352</f>
        <v>15000000</v>
      </c>
      <c r="I352" s="518">
        <v>0</v>
      </c>
      <c r="J352" s="525"/>
      <c r="K352" s="525"/>
      <c r="L352" s="525"/>
    </row>
    <row r="353" spans="1:12" s="528" customFormat="1" ht="15.75" x14ac:dyDescent="0.25">
      <c r="A353" s="525"/>
      <c r="B353" s="526">
        <v>43004825380012</v>
      </c>
      <c r="C353" s="527" t="s">
        <v>2403</v>
      </c>
      <c r="D353" s="525">
        <v>0</v>
      </c>
      <c r="E353" s="525">
        <v>0</v>
      </c>
      <c r="F353" s="525">
        <v>12000000</v>
      </c>
      <c r="G353" s="525">
        <f t="shared" si="6"/>
        <v>12000000</v>
      </c>
      <c r="H353" s="517">
        <f>SUMIF('Inc base'!C:C,'BR 4'!B353,'Inc base'!G:G)-G353</f>
        <v>8950000</v>
      </c>
      <c r="I353" s="518">
        <v>0</v>
      </c>
      <c r="J353" s="525"/>
      <c r="K353" s="525"/>
      <c r="L353" s="525"/>
    </row>
    <row r="354" spans="1:12" s="528" customFormat="1" ht="15.75" x14ac:dyDescent="0.25">
      <c r="A354" s="525"/>
      <c r="B354" s="526">
        <v>51302015450022</v>
      </c>
      <c r="C354" s="527" t="s">
        <v>4179</v>
      </c>
      <c r="D354" s="525">
        <v>0</v>
      </c>
      <c r="E354" s="525">
        <v>0</v>
      </c>
      <c r="F354" s="525">
        <v>15000000</v>
      </c>
      <c r="G354" s="525">
        <f t="shared" si="6"/>
        <v>15000000</v>
      </c>
      <c r="H354" s="517">
        <f>SUMIF('Inc base'!C:C,'BR 4'!B354,'Inc base'!G:G)-G354</f>
        <v>8625000</v>
      </c>
      <c r="I354" s="518">
        <v>0</v>
      </c>
      <c r="J354" s="525"/>
      <c r="K354" s="525"/>
      <c r="L354" s="525"/>
    </row>
    <row r="355" spans="1:12" s="528" customFormat="1" ht="15.75" x14ac:dyDescent="0.25">
      <c r="A355" s="525"/>
      <c r="B355" s="526">
        <v>40407931060053</v>
      </c>
      <c r="C355" s="527" t="s">
        <v>8027</v>
      </c>
      <c r="D355" s="525">
        <v>0</v>
      </c>
      <c r="E355" s="525">
        <v>0</v>
      </c>
      <c r="F355" s="525"/>
      <c r="G355" s="525">
        <f t="shared" si="6"/>
        <v>0</v>
      </c>
      <c r="H355" s="517">
        <f>SUMIF('Inc base'!C:C,'BR 4'!B355,'Inc base'!G:G)-G355</f>
        <v>7000000</v>
      </c>
      <c r="I355" s="518">
        <v>0</v>
      </c>
      <c r="J355" s="525"/>
      <c r="K355" s="525"/>
      <c r="L355" s="525"/>
    </row>
    <row r="356" spans="1:12" s="528" customFormat="1" ht="15.75" x14ac:dyDescent="0.25">
      <c r="A356" s="525"/>
      <c r="B356" s="526"/>
      <c r="C356" s="527"/>
      <c r="D356" s="525">
        <v>0</v>
      </c>
      <c r="E356" s="525">
        <v>0</v>
      </c>
      <c r="F356" s="525"/>
      <c r="G356" s="525">
        <f t="shared" si="6"/>
        <v>0</v>
      </c>
      <c r="H356" s="517">
        <f>SUMIF('Inc base'!C:C,'BR 4'!B356,'Inc base'!G:G)-G356</f>
        <v>0</v>
      </c>
      <c r="I356" s="518">
        <v>0</v>
      </c>
      <c r="J356" s="525"/>
      <c r="K356" s="525"/>
      <c r="L356" s="525"/>
    </row>
    <row r="357" spans="1:12" s="528" customFormat="1" ht="15.75" x14ac:dyDescent="0.25">
      <c r="A357" s="525"/>
      <c r="B357" s="526"/>
      <c r="C357" s="527"/>
      <c r="D357" s="525">
        <v>0</v>
      </c>
      <c r="E357" s="525">
        <v>0</v>
      </c>
      <c r="F357" s="525"/>
      <c r="G357" s="525">
        <f t="shared" si="6"/>
        <v>0</v>
      </c>
      <c r="H357" s="517">
        <f>SUMIF('Inc base'!C:C,'BR 4'!B357,'Inc base'!G:G)-G357</f>
        <v>0</v>
      </c>
      <c r="I357" s="518">
        <v>0</v>
      </c>
      <c r="J357" s="525"/>
      <c r="K357" s="525"/>
      <c r="L357" s="525"/>
    </row>
    <row r="358" spans="1:12" s="528" customFormat="1" ht="15.75" x14ac:dyDescent="0.25">
      <c r="A358" s="525"/>
      <c r="B358" s="526"/>
      <c r="C358" s="527"/>
      <c r="D358" s="525">
        <v>0</v>
      </c>
      <c r="E358" s="525">
        <v>0</v>
      </c>
      <c r="F358" s="525"/>
      <c r="G358" s="525">
        <f t="shared" si="6"/>
        <v>0</v>
      </c>
      <c r="H358" s="517">
        <f>SUMIF('Inc base'!C:C,'BR 4'!B358,'Inc base'!G:G)-G358</f>
        <v>0</v>
      </c>
      <c r="I358" s="518">
        <v>0</v>
      </c>
      <c r="J358" s="525"/>
      <c r="K358" s="525"/>
      <c r="L358" s="525"/>
    </row>
    <row r="359" spans="1:12" s="528" customFormat="1" ht="15.75" x14ac:dyDescent="0.25">
      <c r="A359" s="525"/>
      <c r="B359" s="526"/>
      <c r="C359" s="527"/>
      <c r="D359" s="525">
        <v>0</v>
      </c>
      <c r="E359" s="525">
        <v>0</v>
      </c>
      <c r="F359" s="525"/>
      <c r="G359" s="525">
        <f t="shared" si="6"/>
        <v>0</v>
      </c>
      <c r="H359" s="517">
        <f>SUMIF('Inc base'!C:C,'BR 4'!B359,'Inc base'!G:G)-G359</f>
        <v>0</v>
      </c>
      <c r="I359" s="518">
        <v>0</v>
      </c>
      <c r="J359" s="525"/>
      <c r="K359" s="525"/>
      <c r="L359" s="525"/>
    </row>
    <row r="360" spans="1:12" s="528" customFormat="1" ht="15.75" x14ac:dyDescent="0.25">
      <c r="A360" s="525"/>
      <c r="B360" s="526"/>
      <c r="C360" s="527"/>
      <c r="D360" s="525">
        <v>0</v>
      </c>
      <c r="E360" s="525">
        <v>0</v>
      </c>
      <c r="F360" s="525"/>
      <c r="G360" s="525">
        <f t="shared" si="6"/>
        <v>0</v>
      </c>
      <c r="H360" s="517">
        <f>SUMIF('Inc base'!C:C,'BR 4'!B360,'Inc base'!G:G)-G360</f>
        <v>0</v>
      </c>
      <c r="I360" s="518">
        <v>0</v>
      </c>
      <c r="J360" s="525"/>
      <c r="K360" s="525"/>
      <c r="L360" s="525"/>
    </row>
    <row r="361" spans="1:12" s="528" customFormat="1" ht="15.75" x14ac:dyDescent="0.25">
      <c r="A361" s="525"/>
      <c r="B361" s="526"/>
      <c r="C361" s="527"/>
      <c r="D361" s="525">
        <v>0</v>
      </c>
      <c r="E361" s="525">
        <v>0</v>
      </c>
      <c r="F361" s="525"/>
      <c r="G361" s="525">
        <f t="shared" si="6"/>
        <v>0</v>
      </c>
      <c r="H361" s="517">
        <f>SUMIF('Inc base'!C:C,'BR 4'!B361,'Inc base'!G:G)-G361</f>
        <v>0</v>
      </c>
      <c r="I361" s="518">
        <v>0</v>
      </c>
      <c r="J361" s="525"/>
      <c r="K361" s="525"/>
      <c r="L361" s="525"/>
    </row>
    <row r="362" spans="1:12" s="528" customFormat="1" ht="15.75" x14ac:dyDescent="0.25">
      <c r="A362" s="525"/>
      <c r="B362" s="526"/>
      <c r="C362" s="527"/>
      <c r="D362" s="525">
        <v>0</v>
      </c>
      <c r="E362" s="525">
        <v>0</v>
      </c>
      <c r="F362" s="525"/>
      <c r="G362" s="525">
        <f t="shared" si="6"/>
        <v>0</v>
      </c>
      <c r="H362" s="517">
        <f>SUMIF('Inc base'!C:C,'BR 4'!B362,'Inc base'!G:G)-G362</f>
        <v>0</v>
      </c>
      <c r="I362" s="518">
        <v>0</v>
      </c>
      <c r="J362" s="525"/>
      <c r="K362" s="525"/>
      <c r="L362" s="525"/>
    </row>
    <row r="363" spans="1:12" s="528" customFormat="1" ht="15.75" x14ac:dyDescent="0.25">
      <c r="A363" s="525"/>
      <c r="B363" s="526"/>
      <c r="C363" s="527"/>
      <c r="D363" s="525">
        <v>0</v>
      </c>
      <c r="E363" s="525">
        <v>0</v>
      </c>
      <c r="F363" s="525"/>
      <c r="G363" s="525">
        <f t="shared" si="6"/>
        <v>0</v>
      </c>
      <c r="H363" s="517">
        <f>SUMIF('Inc base'!C:C,'BR 4'!B363,'Inc base'!G:G)-G363</f>
        <v>0</v>
      </c>
      <c r="I363" s="518">
        <v>0</v>
      </c>
      <c r="J363" s="525"/>
      <c r="K363" s="525"/>
      <c r="L363" s="525"/>
    </row>
    <row r="364" spans="1:12" s="528" customFormat="1" ht="15.75" x14ac:dyDescent="0.25">
      <c r="A364" s="525"/>
      <c r="B364" s="526"/>
      <c r="C364" s="527"/>
      <c r="D364" s="525">
        <v>0</v>
      </c>
      <c r="E364" s="525">
        <v>0</v>
      </c>
      <c r="F364" s="525"/>
      <c r="G364" s="525">
        <f t="shared" si="6"/>
        <v>0</v>
      </c>
      <c r="H364" s="517">
        <f>SUMIF('Inc base'!C:C,'BR 4'!B364,'Inc base'!G:G)-G364</f>
        <v>0</v>
      </c>
      <c r="I364" s="518">
        <v>0</v>
      </c>
      <c r="J364" s="525"/>
      <c r="K364" s="525"/>
      <c r="L364" s="525"/>
    </row>
    <row r="365" spans="1:12" s="528" customFormat="1" ht="15.75" x14ac:dyDescent="0.25">
      <c r="A365" s="525"/>
      <c r="B365" s="526"/>
      <c r="C365" s="527"/>
      <c r="D365" s="525">
        <v>0</v>
      </c>
      <c r="E365" s="525">
        <v>0</v>
      </c>
      <c r="F365" s="525"/>
      <c r="G365" s="525">
        <f t="shared" si="6"/>
        <v>0</v>
      </c>
      <c r="H365" s="517">
        <f>SUMIF('Inc base'!C:C,'BR 4'!B365,'Inc base'!G:G)-G365</f>
        <v>0</v>
      </c>
      <c r="I365" s="518">
        <v>0</v>
      </c>
      <c r="J365" s="525"/>
      <c r="K365" s="525"/>
      <c r="L365" s="525"/>
    </row>
    <row r="366" spans="1:12" s="528" customFormat="1" ht="15.75" x14ac:dyDescent="0.25">
      <c r="A366" s="525"/>
      <c r="B366" s="526"/>
      <c r="C366" s="527"/>
      <c r="D366" s="525"/>
      <c r="E366" s="525">
        <v>0</v>
      </c>
      <c r="F366" s="525"/>
      <c r="G366" s="525">
        <f t="shared" si="6"/>
        <v>0</v>
      </c>
      <c r="H366" s="517">
        <f>SUMIF('Inc base'!C:C,'BR 4'!B366,'Inc base'!G:G)-G366</f>
        <v>0</v>
      </c>
      <c r="I366" s="518">
        <v>0</v>
      </c>
      <c r="J366" s="525"/>
      <c r="K366" s="525"/>
      <c r="L366" s="525"/>
    </row>
    <row r="367" spans="1:12" s="528" customFormat="1" ht="15.75" x14ac:dyDescent="0.25">
      <c r="A367" s="525"/>
      <c r="B367" s="526"/>
      <c r="C367" s="527"/>
      <c r="D367" s="525"/>
      <c r="E367" s="525"/>
      <c r="F367" s="525"/>
      <c r="G367" s="525">
        <f t="shared" si="6"/>
        <v>0</v>
      </c>
      <c r="H367" s="517">
        <f>SUMIF('Inc base'!C:C,'BR 4'!B367,'Inc base'!G:G)-G367</f>
        <v>0</v>
      </c>
      <c r="I367" s="518">
        <v>0</v>
      </c>
      <c r="J367" s="525"/>
      <c r="K367" s="525"/>
      <c r="L367" s="525"/>
    </row>
    <row r="368" spans="1:12" s="528" customFormat="1" ht="15.75" x14ac:dyDescent="0.25">
      <c r="A368" s="525"/>
      <c r="B368" s="526"/>
      <c r="C368" s="527"/>
      <c r="D368" s="525"/>
      <c r="E368" s="525"/>
      <c r="F368" s="525"/>
      <c r="G368" s="525">
        <f t="shared" si="6"/>
        <v>0</v>
      </c>
      <c r="H368" s="517">
        <f>SUMIF('Inc base'!C:C,'BR 4'!B368,'Inc base'!G:G)-G368</f>
        <v>0</v>
      </c>
      <c r="I368" s="518">
        <v>0</v>
      </c>
      <c r="J368" s="525"/>
      <c r="K368" s="525"/>
      <c r="L368" s="525"/>
    </row>
    <row r="369" spans="1:12" s="528" customFormat="1" ht="15.75" x14ac:dyDescent="0.25">
      <c r="A369" s="525"/>
      <c r="B369" s="526"/>
      <c r="C369" s="527"/>
      <c r="D369" s="525"/>
      <c r="E369" s="525"/>
      <c r="F369" s="525"/>
      <c r="G369" s="525">
        <f t="shared" si="6"/>
        <v>0</v>
      </c>
      <c r="H369" s="517">
        <f>SUMIF('Inc base'!C:C,'BR 4'!B369,'Inc base'!G:G)-G369</f>
        <v>0</v>
      </c>
      <c r="I369" s="518">
        <v>0</v>
      </c>
      <c r="J369" s="525"/>
      <c r="K369" s="525"/>
      <c r="L369" s="525"/>
    </row>
    <row r="370" spans="1:12" s="528" customFormat="1" ht="15.75" x14ac:dyDescent="0.25">
      <c r="A370" s="525"/>
      <c r="B370" s="526"/>
      <c r="C370" s="527"/>
      <c r="D370" s="525"/>
      <c r="E370" s="525"/>
      <c r="F370" s="525"/>
      <c r="G370" s="525">
        <f t="shared" si="6"/>
        <v>0</v>
      </c>
      <c r="H370" s="517">
        <f>SUMIF('Inc base'!C:C,'BR 4'!B370,'Inc base'!G:G)-G370</f>
        <v>0</v>
      </c>
      <c r="I370" s="518"/>
      <c r="J370" s="525"/>
      <c r="K370" s="525"/>
      <c r="L370" s="525"/>
    </row>
    <row r="371" spans="1:12" s="528" customFormat="1" ht="15.75" x14ac:dyDescent="0.25">
      <c r="A371" s="525"/>
      <c r="B371" s="526"/>
      <c r="C371" s="527"/>
      <c r="D371" s="525"/>
      <c r="E371" s="525"/>
      <c r="F371" s="525"/>
      <c r="G371" s="525">
        <f t="shared" si="6"/>
        <v>0</v>
      </c>
      <c r="H371" s="517">
        <f>SUMIF('Inc base'!C:C,'BR 4'!B371,'Inc base'!G:G)-G371</f>
        <v>0</v>
      </c>
      <c r="I371" s="518"/>
      <c r="J371" s="525"/>
      <c r="K371" s="525"/>
      <c r="L371" s="525"/>
    </row>
    <row r="372" spans="1:12" s="528" customFormat="1" ht="15.75" x14ac:dyDescent="0.25">
      <c r="A372" s="525"/>
      <c r="B372" s="526"/>
      <c r="C372" s="527"/>
      <c r="D372" s="525"/>
      <c r="E372" s="525"/>
      <c r="F372" s="525"/>
      <c r="G372" s="525"/>
      <c r="H372" s="517">
        <f>SUMIF('Inc base'!C:C,'BR 4'!B372,'Inc base'!G:G)-G372</f>
        <v>0</v>
      </c>
      <c r="I372" s="518"/>
      <c r="J372" s="525"/>
      <c r="K372" s="525"/>
      <c r="L372" s="525"/>
    </row>
    <row r="373" spans="1:12" s="528" customFormat="1" ht="15.75" x14ac:dyDescent="0.25">
      <c r="A373" s="525"/>
      <c r="B373" s="526"/>
      <c r="C373" s="527"/>
      <c r="D373" s="525"/>
      <c r="E373" s="525"/>
      <c r="F373" s="525"/>
      <c r="G373" s="525"/>
      <c r="H373" s="517">
        <f>SUMIF('Inc base'!C:C,'BR 4'!B373,'Inc base'!G:G)-G373</f>
        <v>0</v>
      </c>
      <c r="I373" s="518"/>
      <c r="J373" s="525"/>
      <c r="K373" s="525"/>
      <c r="L373" s="525"/>
    </row>
    <row r="374" spans="1:12" s="528" customFormat="1" ht="15.75" x14ac:dyDescent="0.25">
      <c r="A374" s="525"/>
      <c r="B374" s="526"/>
      <c r="C374" s="527"/>
      <c r="D374" s="525"/>
      <c r="E374" s="525"/>
      <c r="F374" s="525"/>
      <c r="G374" s="525"/>
      <c r="H374" s="517"/>
      <c r="I374" s="518"/>
      <c r="J374" s="525"/>
      <c r="K374" s="525"/>
      <c r="L374" s="525"/>
    </row>
    <row r="375" spans="1:12" s="528" customFormat="1" ht="15.75" x14ac:dyDescent="0.25">
      <c r="A375" s="525"/>
      <c r="B375" s="526"/>
      <c r="C375" s="527"/>
      <c r="D375" s="525"/>
      <c r="E375" s="525"/>
      <c r="F375" s="525"/>
      <c r="G375" s="525"/>
      <c r="H375" s="517"/>
      <c r="I375" s="518"/>
      <c r="J375" s="525"/>
      <c r="K375" s="525"/>
      <c r="L375" s="525"/>
    </row>
    <row r="376" spans="1:12" s="528" customFormat="1" ht="15.75" x14ac:dyDescent="0.25">
      <c r="A376" s="525"/>
      <c r="B376" s="526"/>
      <c r="C376" s="527"/>
      <c r="D376" s="525"/>
      <c r="E376" s="525"/>
      <c r="F376" s="525"/>
      <c r="G376" s="525"/>
      <c r="H376" s="517"/>
      <c r="I376" s="518"/>
      <c r="J376" s="525"/>
      <c r="K376" s="525"/>
      <c r="L376" s="525"/>
    </row>
    <row r="1048576" spans="6:6" ht="15.75" x14ac:dyDescent="0.25">
      <c r="F1048576" s="525"/>
    </row>
  </sheetData>
  <sheetProtection formatCells="0" formatColumns="0" formatRows="0" insertColumns="0" insertRows="0" insertHyperlinks="0" deleteColumns="0" deleteRows="0" sort="0" autoFilter="0" pivotTables="0"/>
  <autoFilter ref="B2:I373" xr:uid="{00000000-0009-0000-0000-000009000000}"/>
  <conditionalFormatting sqref="B1:B1048576">
    <cfRule type="duplicateValues" dxfId="3" priority="1"/>
  </conditionalFormatting>
  <pageMargins left="0.39370078740157477" right="0.39370078740157477" top="0.39370078740157477" bottom="0.39370078740157477" header="0.39370078740157477" footer="0.39370078740157477"/>
  <pageSetup paperSize="9" fitToWidth="0" fitToHeight="0" pageOrder="overThenDown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rgb="FFC00000"/>
  </sheetPr>
  <dimension ref="A1:J5451"/>
  <sheetViews>
    <sheetView topLeftCell="A140" zoomScale="70" zoomScaleNormal="70" workbookViewId="0">
      <selection activeCell="B162" sqref="B162:C162"/>
    </sheetView>
  </sheetViews>
  <sheetFormatPr defaultColWidth="9" defaultRowHeight="15.75" x14ac:dyDescent="0.25"/>
  <cols>
    <col min="1" max="1" width="4.25" style="3" bestFit="1" customWidth="1"/>
    <col min="2" max="2" width="53.5" style="371" bestFit="1" customWidth="1"/>
    <col min="3" max="3" width="32.625" style="288" bestFit="1" customWidth="1"/>
    <col min="4" max="4" width="21.625" style="3" bestFit="1" customWidth="1"/>
    <col min="5" max="5" width="17.75" style="3" customWidth="1"/>
    <col min="6" max="6" width="15.5" style="3" bestFit="1" customWidth="1"/>
    <col min="7" max="7" width="16.375" style="312" bestFit="1" customWidth="1"/>
    <col min="8" max="8" width="20.5" style="312" bestFit="1" customWidth="1"/>
    <col min="9" max="9" width="14.375" style="3" bestFit="1" customWidth="1"/>
    <col min="10" max="10" width="32.625" style="3" bestFit="1" customWidth="1"/>
    <col min="11" max="16384" width="9" style="3"/>
  </cols>
  <sheetData>
    <row r="1" spans="1:9" x14ac:dyDescent="0.25">
      <c r="B1" s="371" t="s">
        <v>16499</v>
      </c>
      <c r="G1" s="312">
        <f>SUM(G3:G137)</f>
        <v>1348762365</v>
      </c>
    </row>
    <row r="2" spans="1:9" s="624" customFormat="1" x14ac:dyDescent="0.2">
      <c r="A2" s="610" t="s">
        <v>0</v>
      </c>
      <c r="B2" s="627" t="s">
        <v>20333</v>
      </c>
      <c r="C2" s="611" t="s">
        <v>4</v>
      </c>
      <c r="D2" s="610" t="s">
        <v>3</v>
      </c>
      <c r="G2" s="610" t="s">
        <v>20364</v>
      </c>
      <c r="H2" s="626"/>
    </row>
    <row r="3" spans="1:9" s="624" customFormat="1" hidden="1" x14ac:dyDescent="0.25">
      <c r="A3" s="612">
        <v>1</v>
      </c>
      <c r="B3" s="628" t="s">
        <v>4128</v>
      </c>
      <c r="C3" s="613">
        <v>40708901000070</v>
      </c>
      <c r="D3" s="614" t="s">
        <v>4013</v>
      </c>
      <c r="G3" s="615">
        <f>SUMIF(Imtiyoz!C:C,'Inc base'!C3,Imtiyoz!Q:Q)</f>
        <v>60000000</v>
      </c>
      <c r="H3" s="626" t="e">
        <v>#VALUE!</v>
      </c>
      <c r="I3" s="647" t="e">
        <f>H3-G3</f>
        <v>#VALUE!</v>
      </c>
    </row>
    <row r="4" spans="1:9" s="624" customFormat="1" hidden="1" x14ac:dyDescent="0.25">
      <c r="A4" s="612">
        <v>2</v>
      </c>
      <c r="B4" s="628" t="s">
        <v>1546</v>
      </c>
      <c r="C4" s="613">
        <v>62403035310052</v>
      </c>
      <c r="D4" s="614" t="s">
        <v>4016</v>
      </c>
      <c r="G4" s="615">
        <f>SUMIF(Imtiyoz!C:C,'Inc base'!C4,Imtiyoz!Q:Q)</f>
        <v>15000000</v>
      </c>
      <c r="H4" s="626" t="e">
        <v>#VALUE!</v>
      </c>
      <c r="I4" s="647" t="e">
        <f t="shared" ref="I4:I67" si="0">H4-G4</f>
        <v>#VALUE!</v>
      </c>
    </row>
    <row r="5" spans="1:9" s="624" customFormat="1" hidden="1" x14ac:dyDescent="0.25">
      <c r="A5" s="612">
        <v>3</v>
      </c>
      <c r="B5" s="628" t="s">
        <v>1466</v>
      </c>
      <c r="C5" s="613">
        <v>32408941050055</v>
      </c>
      <c r="D5" s="614" t="s">
        <v>20343</v>
      </c>
      <c r="G5" s="615">
        <f>SUMIF(Imtiyoz!C:C,'Inc base'!C5,Imtiyoz!Q:Q)</f>
        <v>15000000</v>
      </c>
      <c r="H5" s="626" t="e">
        <v>#VALUE!</v>
      </c>
      <c r="I5" s="647" t="e">
        <f t="shared" si="0"/>
        <v>#VALUE!</v>
      </c>
    </row>
    <row r="6" spans="1:9" s="624" customFormat="1" hidden="1" x14ac:dyDescent="0.25">
      <c r="A6" s="612">
        <v>4</v>
      </c>
      <c r="B6" s="632" t="s">
        <v>2075</v>
      </c>
      <c r="C6" s="613">
        <v>42207941100060</v>
      </c>
      <c r="D6" s="614" t="s">
        <v>20343</v>
      </c>
      <c r="G6" s="615">
        <f>SUMIF(Imtiyoz!C:C,'Inc base'!C6,Imtiyoz!Q:Q)</f>
        <v>15000000</v>
      </c>
      <c r="H6" s="626" t="e">
        <v>#VALUE!</v>
      </c>
      <c r="I6" s="647" t="e">
        <f t="shared" si="0"/>
        <v>#VALUE!</v>
      </c>
    </row>
    <row r="7" spans="1:9" s="624" customFormat="1" hidden="1" x14ac:dyDescent="0.25">
      <c r="A7" s="612">
        <v>5</v>
      </c>
      <c r="B7" s="632" t="s">
        <v>1418</v>
      </c>
      <c r="C7" s="613">
        <v>51307015300038</v>
      </c>
      <c r="D7" s="614" t="s">
        <v>3226</v>
      </c>
      <c r="G7" s="615">
        <f>SUMIF(Imtiyoz!C:C,'Inc base'!C7,Imtiyoz!Q:Q)</f>
        <v>18000000</v>
      </c>
      <c r="H7" s="626" t="e">
        <v>#VALUE!</v>
      </c>
      <c r="I7" s="647" t="e">
        <f t="shared" si="0"/>
        <v>#VALUE!</v>
      </c>
    </row>
    <row r="8" spans="1:9" s="624" customFormat="1" hidden="1" x14ac:dyDescent="0.25">
      <c r="A8" s="612">
        <v>6</v>
      </c>
      <c r="B8" s="632" t="s">
        <v>1747</v>
      </c>
      <c r="C8" s="613">
        <v>41003945280017</v>
      </c>
      <c r="D8" s="614" t="s">
        <v>4018</v>
      </c>
      <c r="G8" s="615">
        <f>SUMIF(Imtiyoz!C:C,'Inc base'!C8,Imtiyoz!Q:Q)</f>
        <v>18000000</v>
      </c>
      <c r="H8" s="626" t="e">
        <v>#VALUE!</v>
      </c>
      <c r="I8" s="647" t="e">
        <f t="shared" si="0"/>
        <v>#VALUE!</v>
      </c>
    </row>
    <row r="9" spans="1:9" s="624" customFormat="1" hidden="1" x14ac:dyDescent="0.25">
      <c r="A9" s="612">
        <v>7</v>
      </c>
      <c r="B9" s="632" t="s">
        <v>1402</v>
      </c>
      <c r="C9" s="613">
        <v>60901025280049</v>
      </c>
      <c r="D9" s="614" t="s">
        <v>2910</v>
      </c>
      <c r="G9" s="615">
        <f>SUMIF(Imtiyoz!C:C,'Inc base'!C9,Imtiyoz!Q:Q)</f>
        <v>18000000</v>
      </c>
      <c r="H9" s="626" t="e">
        <v>#VALUE!</v>
      </c>
      <c r="I9" s="647" t="e">
        <f t="shared" si="0"/>
        <v>#VALUE!</v>
      </c>
    </row>
    <row r="10" spans="1:9" s="624" customFormat="1" hidden="1" x14ac:dyDescent="0.25">
      <c r="A10" s="612">
        <v>8</v>
      </c>
      <c r="B10" s="632" t="s">
        <v>2029</v>
      </c>
      <c r="C10" s="613">
        <v>41206995280020</v>
      </c>
      <c r="D10" s="614" t="s">
        <v>4016</v>
      </c>
      <c r="G10" s="615">
        <f>SUMIF(Imtiyoz!C:C,'Inc base'!C10,Imtiyoz!Q:Q)</f>
        <v>15000000</v>
      </c>
      <c r="H10" s="626" t="e">
        <v>#VALUE!</v>
      </c>
      <c r="I10" s="647" t="e">
        <f t="shared" si="0"/>
        <v>#VALUE!</v>
      </c>
    </row>
    <row r="11" spans="1:9" s="624" customFormat="1" hidden="1" x14ac:dyDescent="0.25">
      <c r="A11" s="612">
        <v>9</v>
      </c>
      <c r="B11" s="632" t="s">
        <v>2909</v>
      </c>
      <c r="C11" s="613">
        <v>31106861140029</v>
      </c>
      <c r="D11" s="614" t="s">
        <v>20344</v>
      </c>
      <c r="G11" s="615">
        <f>SUMIF(Imtiyoz!C:C,'Inc base'!C11,Imtiyoz!Q:Q)</f>
        <v>18000000</v>
      </c>
      <c r="H11" s="626" t="e">
        <v>#VALUE!</v>
      </c>
      <c r="I11" s="647" t="e">
        <f t="shared" si="0"/>
        <v>#VALUE!</v>
      </c>
    </row>
    <row r="12" spans="1:9" s="624" customFormat="1" hidden="1" x14ac:dyDescent="0.25">
      <c r="A12" s="612">
        <v>10</v>
      </c>
      <c r="B12" s="632" t="s">
        <v>3123</v>
      </c>
      <c r="C12" s="613">
        <v>41903881060046</v>
      </c>
      <c r="D12" s="614" t="s">
        <v>2910</v>
      </c>
      <c r="G12" s="615">
        <f>SUMIF(Imtiyoz!C:C,'Inc base'!C12,Imtiyoz!Q:Q)</f>
        <v>18000000</v>
      </c>
      <c r="H12" s="626" t="e">
        <v>#VALUE!</v>
      </c>
      <c r="I12" s="647" t="e">
        <f t="shared" si="0"/>
        <v>#VALUE!</v>
      </c>
    </row>
    <row r="13" spans="1:9" s="624" customFormat="1" hidden="1" x14ac:dyDescent="0.25">
      <c r="A13" s="612">
        <v>11</v>
      </c>
      <c r="B13" s="632" t="s">
        <v>2205</v>
      </c>
      <c r="C13" s="613">
        <v>42709941170130</v>
      </c>
      <c r="D13" s="614" t="s">
        <v>3398</v>
      </c>
      <c r="G13" s="615">
        <f>SUMIF(Imtiyoz!C:C,'Inc base'!C13,Imtiyoz!Q:Q)</f>
        <v>18000000</v>
      </c>
      <c r="H13" s="626" t="e">
        <v>#VALUE!</v>
      </c>
      <c r="I13" s="647" t="e">
        <f t="shared" si="0"/>
        <v>#VALUE!</v>
      </c>
    </row>
    <row r="14" spans="1:9" s="624" customFormat="1" hidden="1" x14ac:dyDescent="0.25">
      <c r="A14" s="612">
        <v>12</v>
      </c>
      <c r="B14" s="632" t="s">
        <v>1400</v>
      </c>
      <c r="C14" s="613">
        <v>31511995260048</v>
      </c>
      <c r="D14" s="614" t="s">
        <v>3226</v>
      </c>
      <c r="G14" s="615">
        <f>SUMIF(Imtiyoz!C:C,'Inc base'!C14,Imtiyoz!Q:Q)</f>
        <v>18000000</v>
      </c>
      <c r="H14" s="626" t="e">
        <v>#VALUE!</v>
      </c>
      <c r="I14" s="647" t="e">
        <f t="shared" si="0"/>
        <v>#VALUE!</v>
      </c>
    </row>
    <row r="15" spans="1:9" s="624" customFormat="1" hidden="1" x14ac:dyDescent="0.25">
      <c r="A15" s="612">
        <v>13</v>
      </c>
      <c r="B15" s="632" t="s">
        <v>1473</v>
      </c>
      <c r="C15" s="613">
        <v>61709045290014</v>
      </c>
      <c r="D15" s="614" t="s">
        <v>4009</v>
      </c>
      <c r="G15" s="615">
        <f>SUMIF(Imtiyoz!C:C,'Inc base'!C15,Imtiyoz!Q:Q)</f>
        <v>18000000</v>
      </c>
      <c r="H15" s="626" t="e">
        <v>#VALUE!</v>
      </c>
      <c r="I15" s="647" t="e">
        <f t="shared" si="0"/>
        <v>#VALUE!</v>
      </c>
    </row>
    <row r="16" spans="1:9" s="624" customFormat="1" hidden="1" x14ac:dyDescent="0.2">
      <c r="A16" s="612">
        <v>14</v>
      </c>
      <c r="B16" s="629" t="s">
        <v>1543</v>
      </c>
      <c r="C16" s="613">
        <v>32509881140050</v>
      </c>
      <c r="D16" s="614" t="s">
        <v>2910</v>
      </c>
      <c r="G16" s="615">
        <f>SUMIF(Imtiyoz!C:C,'Inc base'!C16,Imtiyoz!Q:Q)</f>
        <v>18000000</v>
      </c>
      <c r="H16" s="626" t="e">
        <v>#VALUE!</v>
      </c>
      <c r="I16" s="647" t="e">
        <f t="shared" si="0"/>
        <v>#VALUE!</v>
      </c>
    </row>
    <row r="17" spans="1:9" s="624" customFormat="1" hidden="1" x14ac:dyDescent="0.25">
      <c r="A17" s="612">
        <v>15</v>
      </c>
      <c r="B17" s="632" t="s">
        <v>1829</v>
      </c>
      <c r="C17" s="613">
        <v>40108951000079</v>
      </c>
      <c r="D17" s="614" t="s">
        <v>2910</v>
      </c>
      <c r="G17" s="615">
        <f>SUMIF(Imtiyoz!C:C,'Inc base'!C17,Imtiyoz!Q:Q)</f>
        <v>18000000</v>
      </c>
      <c r="H17" s="626" t="e">
        <v>#VALUE!</v>
      </c>
      <c r="I17" s="647" t="e">
        <f t="shared" si="0"/>
        <v>#VALUE!</v>
      </c>
    </row>
    <row r="18" spans="1:9" s="624" customFormat="1" hidden="1" x14ac:dyDescent="0.25">
      <c r="A18" s="612">
        <v>16</v>
      </c>
      <c r="B18" s="632" t="s">
        <v>1823</v>
      </c>
      <c r="C18" s="613">
        <v>62710045350065</v>
      </c>
      <c r="D18" s="614" t="s">
        <v>4025</v>
      </c>
      <c r="G18" s="615">
        <f>SUMIF(Imtiyoz!C:C,'Inc base'!C18,Imtiyoz!Q:Q)</f>
        <v>15000000</v>
      </c>
      <c r="H18" s="626" t="e">
        <v>#VALUE!</v>
      </c>
      <c r="I18" s="647" t="e">
        <f t="shared" si="0"/>
        <v>#VALUE!</v>
      </c>
    </row>
    <row r="19" spans="1:9" s="624" customFormat="1" hidden="1" x14ac:dyDescent="0.25">
      <c r="A19" s="612">
        <v>17</v>
      </c>
      <c r="B19" s="632" t="s">
        <v>2219</v>
      </c>
      <c r="C19" s="613">
        <v>60610035360013</v>
      </c>
      <c r="D19" s="614" t="s">
        <v>20344</v>
      </c>
      <c r="G19" s="615">
        <f>SUMIF(Imtiyoz!C:C,'Inc base'!C19,Imtiyoz!Q:Q)</f>
        <v>15000000</v>
      </c>
      <c r="H19" s="626" t="e">
        <v>#VALUE!</v>
      </c>
      <c r="I19" s="647" t="e">
        <f t="shared" si="0"/>
        <v>#VALUE!</v>
      </c>
    </row>
    <row r="20" spans="1:9" s="624" customFormat="1" x14ac:dyDescent="0.25">
      <c r="A20" s="612">
        <v>18</v>
      </c>
      <c r="B20" s="632" t="s">
        <v>1348</v>
      </c>
      <c r="C20" s="616">
        <v>60901025300044</v>
      </c>
      <c r="D20" s="614" t="s">
        <v>20344</v>
      </c>
      <c r="G20" s="615">
        <f>SUMIF(Imtiyoz!C:C,'Inc base'!C20,Imtiyoz!Q:Q)</f>
        <v>15000000</v>
      </c>
      <c r="H20" s="626" t="e">
        <v>#VALUE!</v>
      </c>
      <c r="I20" s="647" t="e">
        <f t="shared" si="0"/>
        <v>#VALUE!</v>
      </c>
    </row>
    <row r="21" spans="1:9" s="624" customFormat="1" x14ac:dyDescent="0.25">
      <c r="A21" s="612">
        <v>19</v>
      </c>
      <c r="B21" s="632" t="s">
        <v>1432</v>
      </c>
      <c r="C21" s="616">
        <v>51210025260031</v>
      </c>
      <c r="D21" s="614" t="s">
        <v>4011</v>
      </c>
      <c r="G21" s="615">
        <f>SUMIF(Imtiyoz!C:C,'Inc base'!C21,Imtiyoz!Q:Q)</f>
        <v>7200000</v>
      </c>
      <c r="H21" s="626" t="e">
        <v>#VALUE!</v>
      </c>
      <c r="I21" s="647" t="e">
        <f t="shared" si="0"/>
        <v>#VALUE!</v>
      </c>
    </row>
    <row r="22" spans="1:9" s="624" customFormat="1" hidden="1" x14ac:dyDescent="0.25">
      <c r="A22" s="612">
        <v>20</v>
      </c>
      <c r="B22" s="632" t="s">
        <v>1360</v>
      </c>
      <c r="C22" s="616">
        <v>50509025260031</v>
      </c>
      <c r="D22" s="614" t="s">
        <v>4013</v>
      </c>
      <c r="G22" s="615">
        <f>SUMIF(Imtiyoz!C:C,'Inc base'!C22,Imtiyoz!Q:Q)</f>
        <v>900000</v>
      </c>
      <c r="H22" s="626" t="e">
        <v>#VALUE!</v>
      </c>
      <c r="I22" s="647" t="e">
        <f t="shared" si="0"/>
        <v>#VALUE!</v>
      </c>
    </row>
    <row r="23" spans="1:9" s="624" customFormat="1" hidden="1" x14ac:dyDescent="0.25">
      <c r="A23" s="612">
        <v>21</v>
      </c>
      <c r="B23" s="632" t="s">
        <v>2248</v>
      </c>
      <c r="C23" s="616">
        <v>31604851140069</v>
      </c>
      <c r="D23" s="614" t="s">
        <v>3398</v>
      </c>
      <c r="G23" s="615">
        <f>SUMIF(Imtiyoz!C:C,'Inc base'!C23,Imtiyoz!Q:Q)</f>
        <v>3000000</v>
      </c>
      <c r="H23" s="626" t="e">
        <v>#VALUE!</v>
      </c>
      <c r="I23" s="647" t="e">
        <f t="shared" si="0"/>
        <v>#VALUE!</v>
      </c>
    </row>
    <row r="24" spans="1:9" s="624" customFormat="1" hidden="1" x14ac:dyDescent="0.25">
      <c r="A24" s="612">
        <v>22</v>
      </c>
      <c r="B24" s="632" t="s">
        <v>1702</v>
      </c>
      <c r="C24" s="616">
        <v>41006720940014</v>
      </c>
      <c r="D24" s="614" t="s">
        <v>20344</v>
      </c>
      <c r="G24" s="615">
        <f>SUMIF(Imtiyoz!C:C,'Inc base'!C24,Imtiyoz!Q:Q)</f>
        <v>14000000</v>
      </c>
      <c r="H24" s="626" t="e">
        <v>#VALUE!</v>
      </c>
      <c r="I24" s="647" t="e">
        <f t="shared" si="0"/>
        <v>#VALUE!</v>
      </c>
    </row>
    <row r="25" spans="1:9" s="624" customFormat="1" hidden="1" x14ac:dyDescent="0.25">
      <c r="A25" s="612">
        <v>23</v>
      </c>
      <c r="B25" s="632" t="s">
        <v>2919</v>
      </c>
      <c r="C25" s="616">
        <v>51009045260057</v>
      </c>
      <c r="D25" s="614" t="s">
        <v>4025</v>
      </c>
      <c r="G25" s="615">
        <f>SUMIF(Imtiyoz!C:C,'Inc base'!C25,Imtiyoz!Q:Q)</f>
        <v>1000000</v>
      </c>
      <c r="H25" s="626" t="e">
        <v>#VALUE!</v>
      </c>
      <c r="I25" s="647" t="e">
        <f t="shared" si="0"/>
        <v>#VALUE!</v>
      </c>
    </row>
    <row r="26" spans="1:9" s="624" customFormat="1" hidden="1" x14ac:dyDescent="0.25">
      <c r="A26" s="612">
        <v>24</v>
      </c>
      <c r="B26" s="632" t="s">
        <v>2879</v>
      </c>
      <c r="C26" s="616">
        <v>41504961010016</v>
      </c>
      <c r="D26" s="614" t="s">
        <v>2472</v>
      </c>
      <c r="G26" s="615">
        <f>SUMIF(Imtiyoz!C:C,'Inc base'!C26,Imtiyoz!Q:Q)</f>
        <v>1500000</v>
      </c>
      <c r="H26" s="626" t="e">
        <v>#VALUE!</v>
      </c>
      <c r="I26" s="647" t="e">
        <f t="shared" si="0"/>
        <v>#VALUE!</v>
      </c>
    </row>
    <row r="27" spans="1:9" s="624" customFormat="1" hidden="1" x14ac:dyDescent="0.25">
      <c r="A27" s="612">
        <v>25</v>
      </c>
      <c r="B27" s="632" t="s">
        <v>1906</v>
      </c>
      <c r="C27" s="616">
        <v>61612035300027</v>
      </c>
      <c r="D27" s="614" t="s">
        <v>4013</v>
      </c>
      <c r="G27" s="615">
        <f>SUMIF(Imtiyoz!C:C,'Inc base'!C27,Imtiyoz!Q:Q)</f>
        <v>500000</v>
      </c>
      <c r="H27" s="626" t="e">
        <v>#VALUE!</v>
      </c>
      <c r="I27" s="647" t="e">
        <f t="shared" si="0"/>
        <v>#VALUE!</v>
      </c>
    </row>
    <row r="28" spans="1:9" s="624" customFormat="1" hidden="1" x14ac:dyDescent="0.25">
      <c r="A28" s="612">
        <v>26</v>
      </c>
      <c r="B28" s="632" t="s">
        <v>1890</v>
      </c>
      <c r="C28" s="616">
        <v>41802901140020</v>
      </c>
      <c r="D28" s="614" t="s">
        <v>20349</v>
      </c>
      <c r="G28" s="615">
        <f>SUMIF(Imtiyoz!C:C,'Inc base'!C28,Imtiyoz!Q:Q)</f>
        <v>5000000</v>
      </c>
      <c r="H28" s="626" t="e">
        <v>#VALUE!</v>
      </c>
      <c r="I28" s="647" t="e">
        <f t="shared" si="0"/>
        <v>#VALUE!</v>
      </c>
    </row>
    <row r="29" spans="1:9" s="624" customFormat="1" hidden="1" x14ac:dyDescent="0.25">
      <c r="A29" s="612">
        <v>27</v>
      </c>
      <c r="B29" s="632" t="s">
        <v>2652</v>
      </c>
      <c r="C29" s="616">
        <v>30804821080026</v>
      </c>
      <c r="D29" s="614" t="s">
        <v>20350</v>
      </c>
      <c r="G29" s="615">
        <f>SUMIF(Imtiyoz!C:C,'Inc base'!C29,Imtiyoz!Q:Q)</f>
        <v>2000000</v>
      </c>
      <c r="H29" s="626" t="e">
        <v>#VALUE!</v>
      </c>
      <c r="I29" s="647" t="e">
        <f t="shared" si="0"/>
        <v>#VALUE!</v>
      </c>
    </row>
    <row r="30" spans="1:9" s="624" customFormat="1" hidden="1" x14ac:dyDescent="0.25">
      <c r="A30" s="612">
        <v>28</v>
      </c>
      <c r="B30" s="632" t="s">
        <v>1810</v>
      </c>
      <c r="C30" s="616">
        <v>61609035260015</v>
      </c>
      <c r="D30" s="614" t="s">
        <v>2910</v>
      </c>
      <c r="G30" s="615">
        <f>SUMIF(Imtiyoz!C:C,'Inc base'!C30,Imtiyoz!Q:Q)</f>
        <v>6000000</v>
      </c>
      <c r="H30" s="626" t="e">
        <v>#VALUE!</v>
      </c>
      <c r="I30" s="647" t="e">
        <f t="shared" si="0"/>
        <v>#VALUE!</v>
      </c>
    </row>
    <row r="31" spans="1:9" s="624" customFormat="1" hidden="1" x14ac:dyDescent="0.25">
      <c r="A31" s="612">
        <v>29</v>
      </c>
      <c r="B31" s="632" t="s">
        <v>1652</v>
      </c>
      <c r="C31" s="616">
        <v>52812015300021</v>
      </c>
      <c r="D31" s="614" t="s">
        <v>2910</v>
      </c>
      <c r="G31" s="615">
        <f>SUMIF(Imtiyoz!C:C,'Inc base'!C31,Imtiyoz!Q:Q)</f>
        <v>500000</v>
      </c>
      <c r="H31" s="626" t="e">
        <v>#VALUE!</v>
      </c>
      <c r="I31" s="647" t="e">
        <f t="shared" si="0"/>
        <v>#VALUE!</v>
      </c>
    </row>
    <row r="32" spans="1:9" s="624" customFormat="1" hidden="1" x14ac:dyDescent="0.25">
      <c r="A32" s="612">
        <v>30</v>
      </c>
      <c r="B32" s="632" t="s">
        <v>3519</v>
      </c>
      <c r="C32" s="616">
        <v>42810911050034</v>
      </c>
      <c r="D32" s="614" t="s">
        <v>2472</v>
      </c>
      <c r="G32" s="615">
        <f>SUMIF(Imtiyoz!C:C,'Inc base'!C32,Imtiyoz!Q:Q)</f>
        <v>2000000</v>
      </c>
      <c r="H32" s="626" t="e">
        <v>#VALUE!</v>
      </c>
      <c r="I32" s="647" t="e">
        <f t="shared" si="0"/>
        <v>#VALUE!</v>
      </c>
    </row>
    <row r="33" spans="1:9" s="624" customFormat="1" hidden="1" x14ac:dyDescent="0.25">
      <c r="A33" s="612">
        <v>31</v>
      </c>
      <c r="B33" s="628" t="s">
        <v>20351</v>
      </c>
      <c r="C33" s="613">
        <v>32412995280016</v>
      </c>
      <c r="D33" s="614" t="s">
        <v>2798</v>
      </c>
      <c r="G33" s="615">
        <f>SUMIF(Imtiyoz!C:C,'Inc base'!C33,Imtiyoz!Q:Q)</f>
        <v>9500000</v>
      </c>
      <c r="H33" s="626" t="e">
        <v>#VALUE!</v>
      </c>
      <c r="I33" s="647" t="e">
        <f t="shared" si="0"/>
        <v>#VALUE!</v>
      </c>
    </row>
    <row r="34" spans="1:9" s="624" customFormat="1" hidden="1" x14ac:dyDescent="0.25">
      <c r="A34" s="612">
        <v>32</v>
      </c>
      <c r="B34" s="632" t="s">
        <v>1534</v>
      </c>
      <c r="C34" s="613">
        <v>30504961010054</v>
      </c>
      <c r="D34" s="614" t="s">
        <v>4013</v>
      </c>
      <c r="G34" s="615">
        <f>SUMIF(Imtiyoz!C:C,'Inc base'!C34,Imtiyoz!Q:Q)</f>
        <v>7562365</v>
      </c>
      <c r="H34" s="626" t="e">
        <v>#VALUE!</v>
      </c>
      <c r="I34" s="647" t="e">
        <f t="shared" si="0"/>
        <v>#VALUE!</v>
      </c>
    </row>
    <row r="35" spans="1:9" s="624" customFormat="1" hidden="1" x14ac:dyDescent="0.25">
      <c r="A35" s="612">
        <v>33</v>
      </c>
      <c r="B35" s="632" t="s">
        <v>1913</v>
      </c>
      <c r="C35" s="613">
        <v>62403015290015</v>
      </c>
      <c r="D35" s="614" t="s">
        <v>4013</v>
      </c>
      <c r="G35" s="615">
        <f>SUMIF(Imtiyoz!C:C,'Inc base'!C35,Imtiyoz!Q:Q)</f>
        <v>18000000</v>
      </c>
      <c r="H35" s="626" t="e">
        <v>#VALUE!</v>
      </c>
      <c r="I35" s="647" t="e">
        <f t="shared" si="0"/>
        <v>#VALUE!</v>
      </c>
    </row>
    <row r="36" spans="1:9" s="624" customFormat="1" hidden="1" x14ac:dyDescent="0.25">
      <c r="A36" s="612">
        <v>34</v>
      </c>
      <c r="B36" s="632" t="s">
        <v>3051</v>
      </c>
      <c r="C36" s="613">
        <v>50811025300012</v>
      </c>
      <c r="D36" s="614" t="s">
        <v>2571</v>
      </c>
      <c r="G36" s="615">
        <f>SUMIF(Imtiyoz!C:C,'Inc base'!C36,Imtiyoz!Q:Q)</f>
        <v>45000000</v>
      </c>
      <c r="H36" s="626" t="e">
        <v>#VALUE!</v>
      </c>
      <c r="I36" s="647" t="e">
        <f t="shared" si="0"/>
        <v>#VALUE!</v>
      </c>
    </row>
    <row r="37" spans="1:9" s="624" customFormat="1" hidden="1" x14ac:dyDescent="0.25">
      <c r="A37" s="612">
        <v>35</v>
      </c>
      <c r="B37" s="632" t="s">
        <v>2749</v>
      </c>
      <c r="C37" s="613">
        <v>51003035260014</v>
      </c>
      <c r="D37" s="614" t="s">
        <v>2429</v>
      </c>
      <c r="G37" s="615">
        <f>SUMIF(Imtiyoz!C:C,'Inc base'!C37,Imtiyoz!Q:Q)</f>
        <v>15000000</v>
      </c>
      <c r="H37" s="626" t="e">
        <v>#VALUE!</v>
      </c>
      <c r="I37" s="647" t="e">
        <f t="shared" si="0"/>
        <v>#VALUE!</v>
      </c>
    </row>
    <row r="38" spans="1:9" s="624" customFormat="1" x14ac:dyDescent="0.25">
      <c r="A38" s="612">
        <v>36</v>
      </c>
      <c r="B38" s="632" t="s">
        <v>3027</v>
      </c>
      <c r="C38" s="613">
        <v>51803055300022</v>
      </c>
      <c r="D38" s="614" t="s">
        <v>2537</v>
      </c>
      <c r="G38" s="615">
        <v>18000000</v>
      </c>
      <c r="H38" s="626" t="e">
        <v>#VALUE!</v>
      </c>
      <c r="I38" s="647" t="e">
        <f t="shared" si="0"/>
        <v>#VALUE!</v>
      </c>
    </row>
    <row r="39" spans="1:9" s="624" customFormat="1" hidden="1" x14ac:dyDescent="0.25">
      <c r="A39" s="612">
        <v>37</v>
      </c>
      <c r="B39" s="632" t="s">
        <v>4395</v>
      </c>
      <c r="C39" s="613">
        <v>40711931010050</v>
      </c>
      <c r="D39" s="617" t="s">
        <v>20344</v>
      </c>
      <c r="G39" s="615">
        <f>SUMIF(Imtiyoz!C:C,'Inc base'!C39,Imtiyoz!Q:Q)</f>
        <v>5500000</v>
      </c>
      <c r="H39" s="626" t="e">
        <v>#VALUE!</v>
      </c>
      <c r="I39" s="647" t="e">
        <f t="shared" si="0"/>
        <v>#VALUE!</v>
      </c>
    </row>
    <row r="40" spans="1:9" s="624" customFormat="1" hidden="1" x14ac:dyDescent="0.25">
      <c r="A40" s="612">
        <v>38</v>
      </c>
      <c r="B40" s="632" t="s">
        <v>3159</v>
      </c>
      <c r="C40" s="613">
        <v>60207045290058</v>
      </c>
      <c r="D40" s="614" t="s">
        <v>2472</v>
      </c>
      <c r="G40" s="615">
        <f>SUMIF(Imtiyoz!C:C,'Inc base'!C40,Imtiyoz!Q:Q)</f>
        <v>11000000</v>
      </c>
      <c r="H40" s="626" t="e">
        <v>#VALUE!</v>
      </c>
      <c r="I40" s="647" t="e">
        <f t="shared" si="0"/>
        <v>#VALUE!</v>
      </c>
    </row>
    <row r="41" spans="1:9" s="624" customFormat="1" hidden="1" x14ac:dyDescent="0.25">
      <c r="A41" s="612">
        <v>39</v>
      </c>
      <c r="B41" s="632" t="s">
        <v>1487</v>
      </c>
      <c r="C41" s="613">
        <v>61404035370016</v>
      </c>
      <c r="D41" s="614" t="s">
        <v>4057</v>
      </c>
      <c r="G41" s="615">
        <f>SUMIF(Imtiyoz!C:C,'Inc base'!C41,Imtiyoz!Q:Q)</f>
        <v>1000000</v>
      </c>
      <c r="H41" s="626" t="e">
        <v>#VALUE!</v>
      </c>
      <c r="I41" s="647" t="e">
        <f t="shared" si="0"/>
        <v>#VALUE!</v>
      </c>
    </row>
    <row r="42" spans="1:9" s="624" customFormat="1" hidden="1" x14ac:dyDescent="0.25">
      <c r="A42" s="612">
        <v>40</v>
      </c>
      <c r="B42" s="632" t="s">
        <v>2947</v>
      </c>
      <c r="C42" s="613">
        <v>31410985290024</v>
      </c>
      <c r="D42" s="617" t="s">
        <v>20344</v>
      </c>
      <c r="G42" s="615">
        <f>SUMIF(Imtiyoz!C:C,'Inc base'!C42,Imtiyoz!Q:Q)</f>
        <v>9000000</v>
      </c>
      <c r="H42" s="626" t="e">
        <v>#VALUE!</v>
      </c>
      <c r="I42" s="647" t="e">
        <f t="shared" si="0"/>
        <v>#VALUE!</v>
      </c>
    </row>
    <row r="43" spans="1:9" s="624" customFormat="1" hidden="1" x14ac:dyDescent="0.25">
      <c r="A43" s="612">
        <v>41</v>
      </c>
      <c r="B43" s="632" t="s">
        <v>20352</v>
      </c>
      <c r="C43" s="613">
        <v>62712045300028</v>
      </c>
      <c r="D43" s="617" t="s">
        <v>20344</v>
      </c>
      <c r="G43" s="615">
        <f>SUMIF(Imtiyoz!C:C,'Inc base'!C43,Imtiyoz!Q:Q)</f>
        <v>7500000</v>
      </c>
      <c r="H43" s="626" t="e">
        <v>#VALUE!</v>
      </c>
      <c r="I43" s="647" t="e">
        <f t="shared" si="0"/>
        <v>#VALUE!</v>
      </c>
    </row>
    <row r="44" spans="1:9" s="624" customFormat="1" hidden="1" x14ac:dyDescent="0.25">
      <c r="A44" s="612">
        <v>42</v>
      </c>
      <c r="B44" s="632" t="s">
        <v>3314</v>
      </c>
      <c r="C44" s="613">
        <v>32305985300046</v>
      </c>
      <c r="D44" s="614" t="s">
        <v>20343</v>
      </c>
      <c r="G44" s="615">
        <f>SUMIF(Imtiyoz!C:C,'Inc base'!C44,Imtiyoz!Q:Q)</f>
        <v>30000000</v>
      </c>
      <c r="H44" s="626" t="e">
        <v>#VALUE!</v>
      </c>
      <c r="I44" s="647" t="e">
        <f t="shared" si="0"/>
        <v>#VALUE!</v>
      </c>
    </row>
    <row r="45" spans="1:9" s="624" customFormat="1" hidden="1" x14ac:dyDescent="0.25">
      <c r="A45" s="612">
        <v>43</v>
      </c>
      <c r="B45" s="632" t="s">
        <v>3175</v>
      </c>
      <c r="C45" s="613">
        <v>52007045300022</v>
      </c>
      <c r="D45" s="614" t="s">
        <v>2441</v>
      </c>
      <c r="G45" s="615">
        <f>SUMIF(Imtiyoz!C:C,'Inc base'!C45,Imtiyoz!Q:Q)</f>
        <v>28000000</v>
      </c>
      <c r="H45" s="626" t="e">
        <v>#VALUE!</v>
      </c>
      <c r="I45" s="647" t="e">
        <f t="shared" si="0"/>
        <v>#VALUE!</v>
      </c>
    </row>
    <row r="46" spans="1:9" s="624" customFormat="1" hidden="1" x14ac:dyDescent="0.25">
      <c r="A46" s="612">
        <v>44</v>
      </c>
      <c r="B46" s="632" t="s">
        <v>1697</v>
      </c>
      <c r="C46" s="616">
        <v>31009871110085</v>
      </c>
      <c r="D46" s="618" t="s">
        <v>4013</v>
      </c>
      <c r="G46" s="615">
        <f>SUMIF(Imtiyoz!C:C,'Inc base'!C46,Imtiyoz!Q:Q)</f>
        <v>6000000</v>
      </c>
      <c r="H46" s="626" t="e">
        <v>#VALUE!</v>
      </c>
      <c r="I46" s="647" t="e">
        <f t="shared" si="0"/>
        <v>#VALUE!</v>
      </c>
    </row>
    <row r="47" spans="1:9" s="624" customFormat="1" hidden="1" x14ac:dyDescent="0.25">
      <c r="A47" s="612">
        <v>45</v>
      </c>
      <c r="B47" s="632" t="s">
        <v>5453</v>
      </c>
      <c r="C47" s="616">
        <v>31708941110027</v>
      </c>
      <c r="D47" s="618" t="s">
        <v>4332</v>
      </c>
      <c r="G47" s="615">
        <f>SUMIF(Imtiyoz!C:C,'Inc base'!C47,Imtiyoz!Q:Q)</f>
        <v>7500000</v>
      </c>
      <c r="H47" s="626" t="e">
        <v>#VALUE!</v>
      </c>
      <c r="I47" s="647" t="e">
        <f t="shared" si="0"/>
        <v>#VALUE!</v>
      </c>
    </row>
    <row r="48" spans="1:9" s="624" customFormat="1" hidden="1" x14ac:dyDescent="0.25">
      <c r="A48" s="612">
        <v>46</v>
      </c>
      <c r="B48" s="632" t="s">
        <v>20353</v>
      </c>
      <c r="C48" s="616">
        <v>62808055260028</v>
      </c>
      <c r="D48" s="617" t="s">
        <v>20344</v>
      </c>
      <c r="G48" s="615">
        <f>SUMIF(Imtiyoz!C:C,'Inc base'!C48,Imtiyoz!Q:Q)</f>
        <v>1000000</v>
      </c>
      <c r="H48" s="626" t="e">
        <v>#VALUE!</v>
      </c>
      <c r="I48" s="647" t="e">
        <f t="shared" si="0"/>
        <v>#VALUE!</v>
      </c>
    </row>
    <row r="49" spans="1:9" s="624" customFormat="1" hidden="1" x14ac:dyDescent="0.25">
      <c r="A49" s="612">
        <v>47</v>
      </c>
      <c r="B49" s="632" t="s">
        <v>5493</v>
      </c>
      <c r="C49" s="616">
        <v>31110915300013</v>
      </c>
      <c r="D49" s="618" t="s">
        <v>13028</v>
      </c>
      <c r="G49" s="615">
        <f>SUMIF(Imtiyoz!C:C,'Inc base'!C49,Imtiyoz!Q:Q)</f>
        <v>6000000</v>
      </c>
      <c r="H49" s="626" t="e">
        <v>#VALUE!</v>
      </c>
      <c r="I49" s="647" t="e">
        <f t="shared" si="0"/>
        <v>#VALUE!</v>
      </c>
    </row>
    <row r="50" spans="1:9" s="624" customFormat="1" hidden="1" x14ac:dyDescent="0.25">
      <c r="A50" s="612">
        <v>48</v>
      </c>
      <c r="B50" s="632" t="s">
        <v>1426</v>
      </c>
      <c r="C50" s="616">
        <v>51011035280026</v>
      </c>
      <c r="D50" s="618" t="s">
        <v>4011</v>
      </c>
      <c r="G50" s="615">
        <f>SUMIF(Imtiyoz!C:C,'Inc base'!C50,Imtiyoz!Q:Q)</f>
        <v>3000000</v>
      </c>
      <c r="H50" s="626" t="e">
        <v>#VALUE!</v>
      </c>
      <c r="I50" s="647" t="e">
        <f t="shared" si="0"/>
        <v>#VALUE!</v>
      </c>
    </row>
    <row r="51" spans="1:9" s="624" customFormat="1" hidden="1" x14ac:dyDescent="0.25">
      <c r="A51" s="612">
        <v>49</v>
      </c>
      <c r="B51" s="632" t="s">
        <v>20354</v>
      </c>
      <c r="C51" s="616">
        <v>42809891380064</v>
      </c>
      <c r="D51" s="617" t="s">
        <v>20344</v>
      </c>
      <c r="G51" s="615">
        <f>SUMIF(Imtiyoz!C:C,'Inc base'!C51,Imtiyoz!Q:Q)</f>
        <v>500000</v>
      </c>
      <c r="H51" s="626" t="e">
        <v>#VALUE!</v>
      </c>
      <c r="I51" s="647" t="e">
        <f t="shared" si="0"/>
        <v>#VALUE!</v>
      </c>
    </row>
    <row r="52" spans="1:9" s="624" customFormat="1" hidden="1" x14ac:dyDescent="0.25">
      <c r="A52" s="612">
        <v>50</v>
      </c>
      <c r="B52" s="632" t="s">
        <v>3374</v>
      </c>
      <c r="C52" s="616">
        <v>60604055320069</v>
      </c>
      <c r="D52" s="617" t="s">
        <v>20344</v>
      </c>
      <c r="G52" s="615">
        <f>SUMIF(Imtiyoz!C:C,'Inc base'!C52,Imtiyoz!Q:Q)</f>
        <v>7500000</v>
      </c>
      <c r="H52" s="626" t="e">
        <v>#VALUE!</v>
      </c>
      <c r="I52" s="647" t="e">
        <f t="shared" si="0"/>
        <v>#VALUE!</v>
      </c>
    </row>
    <row r="53" spans="1:9" s="624" customFormat="1" hidden="1" x14ac:dyDescent="0.25">
      <c r="A53" s="612">
        <v>51</v>
      </c>
      <c r="B53" s="632" t="s">
        <v>5572</v>
      </c>
      <c r="C53" s="616">
        <v>31507995350029</v>
      </c>
      <c r="D53" s="617" t="s">
        <v>20344</v>
      </c>
      <c r="G53" s="615">
        <f>SUMIF(Imtiyoz!C:C,'Inc base'!C53,Imtiyoz!Q:Q)</f>
        <v>6000000</v>
      </c>
      <c r="H53" s="626" t="e">
        <v>#VALUE!</v>
      </c>
      <c r="I53" s="647" t="e">
        <f t="shared" si="0"/>
        <v>#VALUE!</v>
      </c>
    </row>
    <row r="54" spans="1:9" s="624" customFormat="1" hidden="1" x14ac:dyDescent="0.25">
      <c r="A54" s="612">
        <v>52</v>
      </c>
      <c r="B54" s="632" t="s">
        <v>5309</v>
      </c>
      <c r="C54" s="616">
        <v>60509055320032</v>
      </c>
      <c r="D54" s="618" t="s">
        <v>5602</v>
      </c>
      <c r="G54" s="615">
        <f>SUMIF(Imtiyoz!C:C,'Inc base'!C54,Imtiyoz!Q:Q)</f>
        <v>12000000</v>
      </c>
      <c r="H54" s="626" t="e">
        <v>#VALUE!</v>
      </c>
      <c r="I54" s="647" t="e">
        <f t="shared" si="0"/>
        <v>#VALUE!</v>
      </c>
    </row>
    <row r="55" spans="1:9" s="624" customFormat="1" hidden="1" x14ac:dyDescent="0.25">
      <c r="A55" s="612">
        <v>53</v>
      </c>
      <c r="B55" s="632" t="s">
        <v>10923</v>
      </c>
      <c r="C55" s="616">
        <v>61808055330056</v>
      </c>
      <c r="D55" s="618" t="s">
        <v>4335</v>
      </c>
      <c r="G55" s="615">
        <f>SUMIF(Imtiyoz!C:C,'Inc base'!C55,Imtiyoz!Q:Q)</f>
        <v>500000</v>
      </c>
      <c r="H55" s="626" t="e">
        <v>#VALUE!</v>
      </c>
      <c r="I55" s="647" t="e">
        <f t="shared" si="0"/>
        <v>#VALUE!</v>
      </c>
    </row>
    <row r="56" spans="1:9" s="624" customFormat="1" hidden="1" x14ac:dyDescent="0.25">
      <c r="A56" s="612">
        <v>54</v>
      </c>
      <c r="B56" s="632" t="s">
        <v>3119</v>
      </c>
      <c r="C56" s="616">
        <v>60103045330016</v>
      </c>
      <c r="D56" s="618" t="s">
        <v>2456</v>
      </c>
      <c r="G56" s="615">
        <f>SUMIF(Imtiyoz!C:C,'Inc base'!C56,Imtiyoz!Q:Q)</f>
        <v>500000</v>
      </c>
      <c r="H56" s="626" t="e">
        <v>#VALUE!</v>
      </c>
      <c r="I56" s="647" t="e">
        <f t="shared" si="0"/>
        <v>#VALUE!</v>
      </c>
    </row>
    <row r="57" spans="1:9" s="624" customFormat="1" hidden="1" x14ac:dyDescent="0.25">
      <c r="A57" s="612">
        <v>55</v>
      </c>
      <c r="B57" s="632" t="s">
        <v>5151</v>
      </c>
      <c r="C57" s="616">
        <v>60910045360013</v>
      </c>
      <c r="D57" s="618" t="s">
        <v>5602</v>
      </c>
      <c r="G57" s="615">
        <f>SUMIF(Imtiyoz!C:C,'Inc base'!C57,Imtiyoz!Q:Q)</f>
        <v>1000000</v>
      </c>
      <c r="H57" s="626" t="e">
        <v>#VALUE!</v>
      </c>
      <c r="I57" s="647" t="e">
        <f t="shared" si="0"/>
        <v>#VALUE!</v>
      </c>
    </row>
    <row r="58" spans="1:9" s="624" customFormat="1" hidden="1" x14ac:dyDescent="0.25">
      <c r="A58" s="612">
        <v>56</v>
      </c>
      <c r="B58" s="632" t="s">
        <v>2914</v>
      </c>
      <c r="C58" s="616">
        <v>60807045380027</v>
      </c>
      <c r="D58" s="618" t="s">
        <v>2537</v>
      </c>
      <c r="G58" s="615">
        <f>SUMIF(Imtiyoz!C:C,'Inc base'!C58,Imtiyoz!Q:Q)</f>
        <v>1000000</v>
      </c>
      <c r="H58" s="626" t="e">
        <v>#VALUE!</v>
      </c>
      <c r="I58" s="647" t="e">
        <f t="shared" si="0"/>
        <v>#VALUE!</v>
      </c>
    </row>
    <row r="59" spans="1:9" s="624" customFormat="1" hidden="1" x14ac:dyDescent="0.25">
      <c r="A59" s="612">
        <v>58</v>
      </c>
      <c r="B59" s="632" t="s">
        <v>5112</v>
      </c>
      <c r="C59" s="616">
        <v>41611951000059</v>
      </c>
      <c r="D59" s="618" t="s">
        <v>4329</v>
      </c>
      <c r="G59" s="615">
        <f>SUMIF(Imtiyoz!C:C,'Inc base'!C59,Imtiyoz!Q:Q)</f>
        <v>500000</v>
      </c>
      <c r="H59" s="626" t="e">
        <v>#VALUE!</v>
      </c>
      <c r="I59" s="647" t="e">
        <f t="shared" si="0"/>
        <v>#VALUE!</v>
      </c>
    </row>
    <row r="60" spans="1:9" s="624" customFormat="1" hidden="1" x14ac:dyDescent="0.25">
      <c r="A60" s="612">
        <v>59</v>
      </c>
      <c r="B60" s="632" t="s">
        <v>1884</v>
      </c>
      <c r="C60" s="616">
        <v>41806791050036</v>
      </c>
      <c r="D60" s="618" t="s">
        <v>3226</v>
      </c>
      <c r="G60" s="615">
        <f>SUMIF(Imtiyoz!C:C,'Inc base'!C60,Imtiyoz!Q:Q)</f>
        <v>6000000</v>
      </c>
      <c r="H60" s="626" t="e">
        <v>#VALUE!</v>
      </c>
      <c r="I60" s="647" t="e">
        <f t="shared" si="0"/>
        <v>#VALUE!</v>
      </c>
    </row>
    <row r="61" spans="1:9" s="624" customFormat="1" hidden="1" x14ac:dyDescent="0.25">
      <c r="A61" s="612">
        <v>60</v>
      </c>
      <c r="B61" s="632" t="s">
        <v>3424</v>
      </c>
      <c r="C61" s="616">
        <v>31905891140049</v>
      </c>
      <c r="D61" s="618" t="s">
        <v>20349</v>
      </c>
      <c r="G61" s="615">
        <f>SUMIF(Imtiyoz!C:C,'Inc base'!C61,Imtiyoz!Q:Q)</f>
        <v>1000000</v>
      </c>
      <c r="H61" s="626" t="e">
        <v>#VALUE!</v>
      </c>
      <c r="I61" s="647" t="e">
        <f t="shared" si="0"/>
        <v>#VALUE!</v>
      </c>
    </row>
    <row r="62" spans="1:9" s="624" customFormat="1" hidden="1" x14ac:dyDescent="0.25">
      <c r="A62" s="612">
        <v>61</v>
      </c>
      <c r="B62" s="632" t="s">
        <v>5194</v>
      </c>
      <c r="C62" s="613">
        <v>41502921060048</v>
      </c>
      <c r="D62" s="618" t="s">
        <v>4340</v>
      </c>
      <c r="G62" s="615">
        <f>SUMIF(Imtiyoz!C:C,'Inc base'!C62,Imtiyoz!Q:Q)</f>
        <v>300000</v>
      </c>
      <c r="H62" s="626" t="e">
        <v>#VALUE!</v>
      </c>
      <c r="I62" s="647" t="e">
        <f t="shared" si="0"/>
        <v>#VALUE!</v>
      </c>
    </row>
    <row r="63" spans="1:9" s="624" customFormat="1" hidden="1" x14ac:dyDescent="0.25">
      <c r="A63" s="612">
        <v>62</v>
      </c>
      <c r="B63" s="632" t="s">
        <v>11061</v>
      </c>
      <c r="C63" s="616">
        <v>52609057210085</v>
      </c>
      <c r="D63" s="618" t="s">
        <v>20355</v>
      </c>
      <c r="G63" s="615">
        <f>SUMIF(Imtiyoz!C:C,'Inc base'!C63,Imtiyoz!Q:Q)</f>
        <v>1000000</v>
      </c>
      <c r="H63" s="626" t="e">
        <v>#VALUE!</v>
      </c>
      <c r="I63" s="647" t="e">
        <f t="shared" si="0"/>
        <v>#VALUE!</v>
      </c>
    </row>
    <row r="64" spans="1:9" s="624" customFormat="1" hidden="1" x14ac:dyDescent="0.25">
      <c r="A64" s="612">
        <v>63</v>
      </c>
      <c r="B64" s="632" t="s">
        <v>4399</v>
      </c>
      <c r="C64" s="616">
        <v>60708035660038</v>
      </c>
      <c r="D64" s="618" t="s">
        <v>2590</v>
      </c>
      <c r="G64" s="615">
        <f>SUMIF(Imtiyoz!C:C,'Inc base'!C64,Imtiyoz!Q:Q)</f>
        <v>500000</v>
      </c>
      <c r="H64" s="626" t="e">
        <v>#VALUE!</v>
      </c>
      <c r="I64" s="647" t="e">
        <f t="shared" si="0"/>
        <v>#VALUE!</v>
      </c>
    </row>
    <row r="65" spans="1:9" s="624" customFormat="1" hidden="1" x14ac:dyDescent="0.25">
      <c r="A65" s="612">
        <v>64</v>
      </c>
      <c r="B65" s="632" t="s">
        <v>5492</v>
      </c>
      <c r="C65" s="616">
        <v>61507055320022</v>
      </c>
      <c r="D65" s="618" t="s">
        <v>5602</v>
      </c>
      <c r="G65" s="615">
        <f>SUMIF(Imtiyoz!C:C,'Inc base'!C65,Imtiyoz!Q:Q)</f>
        <v>500000</v>
      </c>
      <c r="H65" s="626" t="e">
        <v>#VALUE!</v>
      </c>
      <c r="I65" s="647" t="e">
        <f t="shared" si="0"/>
        <v>#VALUE!</v>
      </c>
    </row>
    <row r="66" spans="1:9" s="624" customFormat="1" hidden="1" x14ac:dyDescent="0.25">
      <c r="A66" s="612">
        <v>65</v>
      </c>
      <c r="B66" s="632" t="s">
        <v>5431</v>
      </c>
      <c r="C66" s="616">
        <v>40308985380011</v>
      </c>
      <c r="D66" s="618" t="s">
        <v>4337</v>
      </c>
      <c r="G66" s="615">
        <f>SUMIF(Imtiyoz!C:C,'Inc base'!C66,Imtiyoz!Q:Q)</f>
        <v>2000000</v>
      </c>
      <c r="H66" s="626" t="e">
        <v>#VALUE!</v>
      </c>
      <c r="I66" s="647" t="e">
        <f t="shared" si="0"/>
        <v>#VALUE!</v>
      </c>
    </row>
    <row r="67" spans="1:9" s="624" customFormat="1" hidden="1" x14ac:dyDescent="0.25">
      <c r="A67" s="612">
        <v>66</v>
      </c>
      <c r="B67" s="632" t="s">
        <v>1381</v>
      </c>
      <c r="C67" s="616">
        <v>30304975300019</v>
      </c>
      <c r="D67" s="618" t="s">
        <v>4013</v>
      </c>
      <c r="G67" s="615">
        <f>SUMIF(Imtiyoz!C:C,'Inc base'!C67,Imtiyoz!Q:Q)</f>
        <v>1000000</v>
      </c>
      <c r="H67" s="626" t="e">
        <v>#VALUE!</v>
      </c>
      <c r="I67" s="647" t="e">
        <f t="shared" si="0"/>
        <v>#VALUE!</v>
      </c>
    </row>
    <row r="68" spans="1:9" s="624" customFormat="1" hidden="1" x14ac:dyDescent="0.25">
      <c r="A68" s="612">
        <v>67</v>
      </c>
      <c r="B68" s="632" t="s">
        <v>2758</v>
      </c>
      <c r="C68" s="616">
        <v>30202975380025</v>
      </c>
      <c r="D68" s="618" t="s">
        <v>2444</v>
      </c>
      <c r="G68" s="615">
        <f>SUMIF(Imtiyoz!C:C,'Inc base'!C68,Imtiyoz!Q:Q)</f>
        <v>2000000</v>
      </c>
      <c r="H68" s="626" t="e">
        <v>#VALUE!</v>
      </c>
      <c r="I68" s="647" t="e">
        <f t="shared" ref="I68:I130" si="1">H68-G68</f>
        <v>#VALUE!</v>
      </c>
    </row>
    <row r="69" spans="1:9" s="624" customFormat="1" hidden="1" x14ac:dyDescent="0.25">
      <c r="A69" s="612">
        <v>68</v>
      </c>
      <c r="B69" s="632" t="s">
        <v>2821</v>
      </c>
      <c r="C69" s="616">
        <v>41609965330035</v>
      </c>
      <c r="D69" s="618" t="s">
        <v>20356</v>
      </c>
      <c r="G69" s="615">
        <f>SUMIF(Imtiyoz!C:C,'Inc base'!C69,Imtiyoz!Q:Q)</f>
        <v>500000</v>
      </c>
      <c r="H69" s="626" t="e">
        <v>#VALUE!</v>
      </c>
      <c r="I69" s="647" t="e">
        <f t="shared" si="1"/>
        <v>#VALUE!</v>
      </c>
    </row>
    <row r="70" spans="1:9" s="624" customFormat="1" hidden="1" x14ac:dyDescent="0.25">
      <c r="A70" s="612">
        <v>69</v>
      </c>
      <c r="B70" s="632" t="s">
        <v>1522</v>
      </c>
      <c r="C70" s="616">
        <v>31811891140036</v>
      </c>
      <c r="D70" s="618" t="s">
        <v>2910</v>
      </c>
      <c r="G70" s="615">
        <f>SUMIF(Imtiyoz!C:C,'Inc base'!C70,Imtiyoz!Q:Q)</f>
        <v>1000000</v>
      </c>
      <c r="H70" s="626" t="e">
        <v>#VALUE!</v>
      </c>
      <c r="I70" s="647" t="e">
        <f t="shared" si="1"/>
        <v>#VALUE!</v>
      </c>
    </row>
    <row r="71" spans="1:9" s="624" customFormat="1" hidden="1" x14ac:dyDescent="0.25">
      <c r="A71" s="612">
        <v>70</v>
      </c>
      <c r="B71" s="632" t="s">
        <v>3483</v>
      </c>
      <c r="C71" s="616">
        <v>61912025340014</v>
      </c>
      <c r="D71" s="618" t="s">
        <v>19307</v>
      </c>
      <c r="G71" s="615">
        <f>SUMIF(Imtiyoz!C:C,'Inc base'!C71,Imtiyoz!Q:Q)</f>
        <v>1000000</v>
      </c>
      <c r="H71" s="626" t="e">
        <v>#VALUE!</v>
      </c>
      <c r="I71" s="647" t="e">
        <f t="shared" si="1"/>
        <v>#VALUE!</v>
      </c>
    </row>
    <row r="72" spans="1:9" s="624" customFormat="1" hidden="1" x14ac:dyDescent="0.25">
      <c r="A72" s="612">
        <v>72</v>
      </c>
      <c r="B72" s="632" t="s">
        <v>5455</v>
      </c>
      <c r="C72" s="619">
        <v>62809005340016</v>
      </c>
      <c r="D72" s="620" t="s">
        <v>4332</v>
      </c>
      <c r="G72" s="615">
        <f>SUMIF(Imtiyoz!C:C,'Inc base'!C72,Imtiyoz!Q:Q)</f>
        <v>30000000</v>
      </c>
      <c r="H72" s="626" t="e">
        <v>#VALUE!</v>
      </c>
      <c r="I72" s="647" t="e">
        <f t="shared" si="1"/>
        <v>#VALUE!</v>
      </c>
    </row>
    <row r="73" spans="1:9" s="624" customFormat="1" hidden="1" x14ac:dyDescent="0.25">
      <c r="A73" s="612">
        <v>73</v>
      </c>
      <c r="B73" s="632" t="s">
        <v>2916</v>
      </c>
      <c r="C73" s="616">
        <v>40810975380012</v>
      </c>
      <c r="D73" s="618" t="s">
        <v>2444</v>
      </c>
      <c r="G73" s="615">
        <f>SUMIF(Imtiyoz!C:C,'Inc base'!C73,Imtiyoz!Q:Q)</f>
        <v>35000000</v>
      </c>
      <c r="H73" s="626" t="e">
        <v>#VALUE!</v>
      </c>
      <c r="I73" s="647" t="e">
        <f t="shared" si="1"/>
        <v>#VALUE!</v>
      </c>
    </row>
    <row r="74" spans="1:9" s="624" customFormat="1" hidden="1" x14ac:dyDescent="0.25">
      <c r="A74" s="612">
        <v>74</v>
      </c>
      <c r="B74" s="632" t="s">
        <v>2686</v>
      </c>
      <c r="C74" s="616">
        <v>40312921010038</v>
      </c>
      <c r="D74" s="618" t="s">
        <v>2475</v>
      </c>
      <c r="G74" s="615">
        <f>SUMIF(Imtiyoz!C:C,'Inc base'!C74,Imtiyoz!Q:Q)</f>
        <v>35000000</v>
      </c>
      <c r="H74" s="626" t="e">
        <v>#VALUE!</v>
      </c>
      <c r="I74" s="647" t="e">
        <f t="shared" si="1"/>
        <v>#VALUE!</v>
      </c>
    </row>
    <row r="75" spans="1:9" s="624" customFormat="1" hidden="1" x14ac:dyDescent="0.25">
      <c r="A75" s="612">
        <v>75</v>
      </c>
      <c r="B75" s="632" t="s">
        <v>3599</v>
      </c>
      <c r="C75" s="616">
        <v>50909025300027</v>
      </c>
      <c r="D75" s="618" t="s">
        <v>20350</v>
      </c>
      <c r="G75" s="615">
        <f>SUMIF(Imtiyoz!C:C,'Inc base'!C75,Imtiyoz!Q:Q)</f>
        <v>35000000</v>
      </c>
      <c r="H75" s="626" t="e">
        <v>#VALUE!</v>
      </c>
      <c r="I75" s="647" t="e">
        <f t="shared" si="1"/>
        <v>#VALUE!</v>
      </c>
    </row>
    <row r="76" spans="1:9" s="624" customFormat="1" hidden="1" x14ac:dyDescent="0.25">
      <c r="A76" s="612">
        <v>76</v>
      </c>
      <c r="B76" s="632" t="s">
        <v>5306</v>
      </c>
      <c r="C76" s="616">
        <v>61308057040037</v>
      </c>
      <c r="D76" s="618" t="s">
        <v>4328</v>
      </c>
      <c r="G76" s="615">
        <f>SUMIF(Imtiyoz!C:C,'Inc base'!C76,Imtiyoz!Q:Q)</f>
        <v>30000000</v>
      </c>
      <c r="H76" s="626" t="e">
        <v>#VALUE!</v>
      </c>
      <c r="I76" s="647" t="e">
        <f t="shared" si="1"/>
        <v>#VALUE!</v>
      </c>
    </row>
    <row r="77" spans="1:9" s="624" customFormat="1" hidden="1" x14ac:dyDescent="0.25">
      <c r="A77" s="612">
        <v>77</v>
      </c>
      <c r="B77" s="632" t="s">
        <v>5466</v>
      </c>
      <c r="C77" s="616">
        <v>31304995350066</v>
      </c>
      <c r="D77" s="618" t="s">
        <v>5601</v>
      </c>
      <c r="G77" s="615">
        <f>SUMIF(Imtiyoz!C:C,'Inc base'!C77,Imtiyoz!Q:Q)</f>
        <v>36000000</v>
      </c>
      <c r="H77" s="626" t="e">
        <v>#VALUE!</v>
      </c>
      <c r="I77" s="647" t="e">
        <f t="shared" si="1"/>
        <v>#VALUE!</v>
      </c>
    </row>
    <row r="78" spans="1:9" s="624" customFormat="1" hidden="1" x14ac:dyDescent="0.25">
      <c r="A78" s="612">
        <v>78</v>
      </c>
      <c r="B78" s="632" t="s">
        <v>5463</v>
      </c>
      <c r="C78" s="616">
        <v>51902036080053</v>
      </c>
      <c r="D78" s="618" t="s">
        <v>4337</v>
      </c>
      <c r="G78" s="615">
        <f>SUMIF(Imtiyoz!C:C,'Inc base'!C78,Imtiyoz!Q:Q)</f>
        <v>36000000</v>
      </c>
      <c r="H78" s="626" t="e">
        <v>#VALUE!</v>
      </c>
      <c r="I78" s="647" t="e">
        <f t="shared" si="1"/>
        <v>#VALUE!</v>
      </c>
    </row>
    <row r="79" spans="1:9" s="624" customFormat="1" hidden="1" x14ac:dyDescent="0.25">
      <c r="A79" s="612">
        <v>79</v>
      </c>
      <c r="B79" s="632" t="s">
        <v>5530</v>
      </c>
      <c r="C79" s="616">
        <v>32512903900040</v>
      </c>
      <c r="D79" s="618" t="s">
        <v>13028</v>
      </c>
      <c r="G79" s="615">
        <f>SUMIF(Imtiyoz!C:C,'Inc base'!C79,Imtiyoz!Q:Q)</f>
        <v>36000000</v>
      </c>
      <c r="H79" s="626" t="e">
        <v>#VALUE!</v>
      </c>
      <c r="I79" s="647" t="e">
        <f t="shared" si="1"/>
        <v>#VALUE!</v>
      </c>
    </row>
    <row r="80" spans="1:9" s="624" customFormat="1" hidden="1" x14ac:dyDescent="0.25">
      <c r="A80" s="612">
        <v>80</v>
      </c>
      <c r="B80" s="632" t="s">
        <v>18558</v>
      </c>
      <c r="C80" s="621">
        <v>41810911120031</v>
      </c>
      <c r="D80" s="618" t="s">
        <v>7914</v>
      </c>
      <c r="G80" s="615">
        <f>SUMIF(Imtiyoz!C:C,'Inc base'!C80,Imtiyoz!Q:Q)</f>
        <v>7500000</v>
      </c>
      <c r="H80" s="626" t="e">
        <v>#VALUE!</v>
      </c>
      <c r="I80" s="647" t="e">
        <f t="shared" si="1"/>
        <v>#VALUE!</v>
      </c>
    </row>
    <row r="81" spans="1:9" s="624" customFormat="1" hidden="1" x14ac:dyDescent="0.25">
      <c r="A81" s="612">
        <v>81</v>
      </c>
      <c r="B81" s="632" t="s">
        <v>7631</v>
      </c>
      <c r="C81" s="621">
        <v>42504965270022</v>
      </c>
      <c r="D81" s="618" t="s">
        <v>7907</v>
      </c>
      <c r="G81" s="615">
        <f>SUMIF(Imtiyoz!C:C,'Inc base'!C81,Imtiyoz!Q:Q)</f>
        <v>7500000</v>
      </c>
      <c r="H81" s="626" t="e">
        <v>#VALUE!</v>
      </c>
      <c r="I81" s="647" t="e">
        <f t="shared" si="1"/>
        <v>#VALUE!</v>
      </c>
    </row>
    <row r="82" spans="1:9" s="624" customFormat="1" hidden="1" x14ac:dyDescent="0.25">
      <c r="A82" s="612">
        <v>82</v>
      </c>
      <c r="B82" s="630" t="s">
        <v>20357</v>
      </c>
      <c r="C82" s="621">
        <v>40412871140080</v>
      </c>
      <c r="D82" s="618" t="s">
        <v>7893</v>
      </c>
      <c r="G82" s="615">
        <f>SUMIF(Imtiyoz!C:C,'Inc base'!C82,Imtiyoz!Q:Q)</f>
        <v>6000000</v>
      </c>
      <c r="H82" s="626" t="e">
        <v>#VALUE!</v>
      </c>
      <c r="I82" s="647" t="e">
        <f t="shared" si="1"/>
        <v>#VALUE!</v>
      </c>
    </row>
    <row r="83" spans="1:9" s="624" customFormat="1" hidden="1" x14ac:dyDescent="0.25">
      <c r="A83" s="612">
        <v>83</v>
      </c>
      <c r="B83" s="632" t="s">
        <v>10535</v>
      </c>
      <c r="C83" s="621">
        <v>41005881140019</v>
      </c>
      <c r="D83" s="618" t="s">
        <v>7913</v>
      </c>
      <c r="G83" s="615">
        <f>SUMIF(Imtiyoz!C:C,'Inc base'!C83,Imtiyoz!Q:Q)</f>
        <v>6000000</v>
      </c>
      <c r="H83" s="626" t="e">
        <v>#VALUE!</v>
      </c>
      <c r="I83" s="647" t="e">
        <f t="shared" si="1"/>
        <v>#VALUE!</v>
      </c>
    </row>
    <row r="84" spans="1:9" s="624" customFormat="1" hidden="1" x14ac:dyDescent="0.25">
      <c r="A84" s="612">
        <v>84</v>
      </c>
      <c r="B84" s="632" t="s">
        <v>16496</v>
      </c>
      <c r="C84" s="621">
        <v>61608075350076</v>
      </c>
      <c r="D84" s="618" t="s">
        <v>7921</v>
      </c>
      <c r="G84" s="615">
        <f>SUMIF(Imtiyoz!C:C,'Inc base'!C84,Imtiyoz!Q:Q)</f>
        <v>12000000</v>
      </c>
      <c r="H84" s="626" t="e">
        <v>#VALUE!</v>
      </c>
      <c r="I84" s="647" t="e">
        <f t="shared" si="1"/>
        <v>#VALUE!</v>
      </c>
    </row>
    <row r="85" spans="1:9" s="624" customFormat="1" hidden="1" x14ac:dyDescent="0.25">
      <c r="A85" s="612">
        <v>85</v>
      </c>
      <c r="B85" s="632" t="s">
        <v>16497</v>
      </c>
      <c r="C85" s="621">
        <v>40408975260010</v>
      </c>
      <c r="D85" s="618" t="s">
        <v>7921</v>
      </c>
      <c r="G85" s="615">
        <f>SUMIF(Imtiyoz!C:C,'Inc base'!C85,Imtiyoz!Q:Q)</f>
        <v>12000000</v>
      </c>
      <c r="H85" s="626" t="e">
        <v>#VALUE!</v>
      </c>
      <c r="I85" s="647" t="e">
        <f t="shared" si="1"/>
        <v>#VALUE!</v>
      </c>
    </row>
    <row r="86" spans="1:9" s="624" customFormat="1" hidden="1" x14ac:dyDescent="0.25">
      <c r="A86" s="612">
        <v>86</v>
      </c>
      <c r="B86" s="632" t="s">
        <v>16498</v>
      </c>
      <c r="C86" s="621">
        <v>61806075280027</v>
      </c>
      <c r="D86" s="618" t="s">
        <v>7921</v>
      </c>
      <c r="G86" s="615">
        <f>SUMIF(Imtiyoz!C:C,'Inc base'!C86,Imtiyoz!Q:Q)</f>
        <v>12000000</v>
      </c>
      <c r="H86" s="626" t="e">
        <v>#VALUE!</v>
      </c>
      <c r="I86" s="647" t="e">
        <f t="shared" si="1"/>
        <v>#VALUE!</v>
      </c>
    </row>
    <row r="87" spans="1:9" s="624" customFormat="1" hidden="1" x14ac:dyDescent="0.25">
      <c r="A87" s="612">
        <v>87</v>
      </c>
      <c r="B87" s="632" t="s">
        <v>7760</v>
      </c>
      <c r="C87" s="621">
        <v>52003065290026</v>
      </c>
      <c r="D87" s="618" t="s">
        <v>7914</v>
      </c>
      <c r="G87" s="615">
        <f>SUMIF(Imtiyoz!C:C,'Inc base'!C87,Imtiyoz!Q:Q)</f>
        <v>1000000</v>
      </c>
      <c r="H87" s="626" t="e">
        <v>#VALUE!</v>
      </c>
      <c r="I87" s="647" t="e">
        <f t="shared" si="1"/>
        <v>#VALUE!</v>
      </c>
    </row>
    <row r="88" spans="1:9" s="624" customFormat="1" hidden="1" x14ac:dyDescent="0.25">
      <c r="A88" s="612">
        <v>88</v>
      </c>
      <c r="B88" s="632" t="s">
        <v>7519</v>
      </c>
      <c r="C88" s="621">
        <v>33011871000031</v>
      </c>
      <c r="D88" s="618" t="s">
        <v>7910</v>
      </c>
      <c r="G88" s="615">
        <f>SUMIF(Imtiyoz!C:C,'Inc base'!C88,Imtiyoz!Q:Q)</f>
        <v>1000000</v>
      </c>
      <c r="H88" s="626" t="e">
        <v>#VALUE!</v>
      </c>
      <c r="I88" s="647" t="e">
        <f t="shared" si="1"/>
        <v>#VALUE!</v>
      </c>
    </row>
    <row r="89" spans="1:9" s="624" customFormat="1" hidden="1" x14ac:dyDescent="0.2">
      <c r="A89" s="612">
        <v>89</v>
      </c>
      <c r="B89" s="631" t="s">
        <v>7440</v>
      </c>
      <c r="C89" s="621">
        <v>42711901000135</v>
      </c>
      <c r="D89" s="618" t="s">
        <v>7895</v>
      </c>
      <c r="G89" s="615">
        <f>SUMIF(Imtiyoz!C:C,'Inc base'!C89,Imtiyoz!Q:Q)</f>
        <v>8000000</v>
      </c>
      <c r="H89" s="626" t="e">
        <v>#VALUE!</v>
      </c>
      <c r="I89" s="647" t="e">
        <f t="shared" si="1"/>
        <v>#VALUE!</v>
      </c>
    </row>
    <row r="90" spans="1:9" s="624" customFormat="1" hidden="1" x14ac:dyDescent="0.2">
      <c r="A90" s="612">
        <v>90</v>
      </c>
      <c r="B90" s="631" t="s">
        <v>7284</v>
      </c>
      <c r="C90" s="621">
        <v>41606985260047</v>
      </c>
      <c r="D90" s="618" t="s">
        <v>7905</v>
      </c>
      <c r="G90" s="615">
        <f>SUMIF(Imtiyoz!C:C,'Inc base'!C90,Imtiyoz!Q:Q)</f>
        <v>3000000</v>
      </c>
      <c r="H90" s="626" t="e">
        <v>#VALUE!</v>
      </c>
      <c r="I90" s="647" t="e">
        <f t="shared" si="1"/>
        <v>#VALUE!</v>
      </c>
    </row>
    <row r="91" spans="1:9" s="624" customFormat="1" hidden="1" x14ac:dyDescent="0.2">
      <c r="A91" s="612">
        <v>92</v>
      </c>
      <c r="B91" s="631" t="s">
        <v>7983</v>
      </c>
      <c r="C91" s="621">
        <v>30808821110051</v>
      </c>
      <c r="D91" s="618" t="s">
        <v>12700</v>
      </c>
      <c r="G91" s="615">
        <f>SUMIF(Imtiyoz!C:C,'Inc base'!C91,Imtiyoz!Q:Q)</f>
        <v>500000</v>
      </c>
      <c r="H91" s="626" t="e">
        <v>#VALUE!</v>
      </c>
      <c r="I91" s="647" t="e">
        <f t="shared" si="1"/>
        <v>#VALUE!</v>
      </c>
    </row>
    <row r="92" spans="1:9" s="624" customFormat="1" hidden="1" x14ac:dyDescent="0.2">
      <c r="A92" s="612">
        <v>93</v>
      </c>
      <c r="B92" s="631" t="s">
        <v>8084</v>
      </c>
      <c r="C92" s="621">
        <v>62612055350074</v>
      </c>
      <c r="D92" s="618" t="s">
        <v>18757</v>
      </c>
      <c r="G92" s="615">
        <f>SUMIF(Imtiyoz!C:C,'Inc base'!C92,Imtiyoz!Q:Q)</f>
        <v>500000</v>
      </c>
      <c r="H92" s="626" t="e">
        <v>#VALUE!</v>
      </c>
      <c r="I92" s="647" t="e">
        <f t="shared" si="1"/>
        <v>#VALUE!</v>
      </c>
    </row>
    <row r="93" spans="1:9" s="624" customFormat="1" hidden="1" x14ac:dyDescent="0.2">
      <c r="A93" s="612">
        <v>94</v>
      </c>
      <c r="B93" s="631" t="s">
        <v>10901</v>
      </c>
      <c r="C93" s="621">
        <v>63105055320059</v>
      </c>
      <c r="D93" s="618" t="s">
        <v>18757</v>
      </c>
      <c r="G93" s="615">
        <f>SUMIF(Imtiyoz!C:C,'Inc base'!C93,Imtiyoz!Q:Q)</f>
        <v>1000000</v>
      </c>
      <c r="H93" s="626" t="e">
        <v>#VALUE!</v>
      </c>
      <c r="I93" s="647" t="e">
        <f t="shared" si="1"/>
        <v>#VALUE!</v>
      </c>
    </row>
    <row r="94" spans="1:9" s="624" customFormat="1" hidden="1" x14ac:dyDescent="0.2">
      <c r="A94" s="612">
        <v>95</v>
      </c>
      <c r="B94" s="631" t="s">
        <v>11791</v>
      </c>
      <c r="C94" s="621">
        <v>42207905260012</v>
      </c>
      <c r="D94" s="618" t="s">
        <v>11769</v>
      </c>
      <c r="G94" s="615">
        <f>SUMIF(Imtiyoz!C:C,'Inc base'!C94,Imtiyoz!Q:Q)</f>
        <v>6000000</v>
      </c>
      <c r="H94" s="626" t="e">
        <v>#VALUE!</v>
      </c>
      <c r="I94" s="647" t="e">
        <f t="shared" si="1"/>
        <v>#VALUE!</v>
      </c>
    </row>
    <row r="95" spans="1:9" s="624" customFormat="1" hidden="1" x14ac:dyDescent="0.2">
      <c r="A95" s="612">
        <v>96</v>
      </c>
      <c r="B95" s="631" t="s">
        <v>20358</v>
      </c>
      <c r="C95" s="621">
        <v>40705921120070</v>
      </c>
      <c r="D95" s="618" t="s">
        <v>20359</v>
      </c>
      <c r="G95" s="615">
        <f>SUMIF(Imtiyoz!C:C,'Inc base'!C95,Imtiyoz!Q:Q)</f>
        <v>2000000</v>
      </c>
      <c r="H95" s="626" t="e">
        <v>#VALUE!</v>
      </c>
      <c r="I95" s="647" t="e">
        <f t="shared" si="1"/>
        <v>#VALUE!</v>
      </c>
    </row>
    <row r="96" spans="1:9" s="624" customFormat="1" hidden="1" x14ac:dyDescent="0.2">
      <c r="A96" s="612">
        <v>97</v>
      </c>
      <c r="B96" s="631" t="s">
        <v>19779</v>
      </c>
      <c r="C96" s="621">
        <v>60905065280049</v>
      </c>
      <c r="D96" s="618" t="s">
        <v>13028</v>
      </c>
      <c r="G96" s="615">
        <f>SUMIF(Imtiyoz!C:C,'Inc base'!C96,Imtiyoz!Q:Q)</f>
        <v>12000000</v>
      </c>
      <c r="H96" s="626" t="e">
        <v>#VALUE!</v>
      </c>
      <c r="I96" s="647" t="e">
        <f t="shared" si="1"/>
        <v>#VALUE!</v>
      </c>
    </row>
    <row r="97" spans="1:9" s="624" customFormat="1" hidden="1" x14ac:dyDescent="0.2">
      <c r="A97" s="612">
        <v>98</v>
      </c>
      <c r="B97" s="631" t="s">
        <v>19783</v>
      </c>
      <c r="C97" s="621">
        <v>52201025280027</v>
      </c>
      <c r="D97" s="618" t="s">
        <v>13028</v>
      </c>
      <c r="G97" s="615">
        <f>SUMIF(Imtiyoz!C:C,'Inc base'!C97,Imtiyoz!Q:Q)</f>
        <v>12000000</v>
      </c>
      <c r="H97" s="626" t="e">
        <v>#VALUE!</v>
      </c>
      <c r="I97" s="647" t="e">
        <f t="shared" si="1"/>
        <v>#VALUE!</v>
      </c>
    </row>
    <row r="98" spans="1:9" s="624" customFormat="1" hidden="1" x14ac:dyDescent="0.2">
      <c r="A98" s="612">
        <v>99</v>
      </c>
      <c r="B98" s="631" t="s">
        <v>19775</v>
      </c>
      <c r="C98" s="621">
        <v>33112995250022</v>
      </c>
      <c r="D98" s="618" t="s">
        <v>13028</v>
      </c>
      <c r="G98" s="615">
        <f>SUMIF(Imtiyoz!C:C,'Inc base'!C98,Imtiyoz!Q:Q)</f>
        <v>12000000</v>
      </c>
      <c r="H98" s="626" t="e">
        <v>#VALUE!</v>
      </c>
      <c r="I98" s="647" t="e">
        <f t="shared" si="1"/>
        <v>#VALUE!</v>
      </c>
    </row>
    <row r="99" spans="1:9" s="624" customFormat="1" hidden="1" x14ac:dyDescent="0.2">
      <c r="A99" s="612">
        <v>100</v>
      </c>
      <c r="B99" s="631" t="s">
        <v>20085</v>
      </c>
      <c r="C99" s="621">
        <v>32811881000110</v>
      </c>
      <c r="D99" s="618" t="s">
        <v>7905</v>
      </c>
      <c r="G99" s="615">
        <f>SUMIF(Imtiyoz!C:C,'Inc base'!C99,Imtiyoz!Q:Q)</f>
        <v>18000000</v>
      </c>
      <c r="H99" s="626" t="e">
        <v>#VALUE!</v>
      </c>
      <c r="I99" s="647" t="e">
        <f t="shared" si="1"/>
        <v>#VALUE!</v>
      </c>
    </row>
    <row r="100" spans="1:9" s="624" customFormat="1" hidden="1" x14ac:dyDescent="0.2">
      <c r="A100" s="612">
        <v>101</v>
      </c>
      <c r="B100" s="631" t="s">
        <v>20084</v>
      </c>
      <c r="C100" s="621">
        <v>41912871110032</v>
      </c>
      <c r="D100" s="618" t="s">
        <v>7905</v>
      </c>
      <c r="G100" s="615">
        <f>SUMIF(Imtiyoz!C:C,'Inc base'!C100,Imtiyoz!Q:Q)</f>
        <v>18000000</v>
      </c>
      <c r="H100" s="626" t="e">
        <v>#VALUE!</v>
      </c>
      <c r="I100" s="647" t="e">
        <f t="shared" si="1"/>
        <v>#VALUE!</v>
      </c>
    </row>
    <row r="101" spans="1:9" s="624" customFormat="1" hidden="1" x14ac:dyDescent="0.2">
      <c r="A101" s="612">
        <v>102</v>
      </c>
      <c r="B101" s="631" t="s">
        <v>5515</v>
      </c>
      <c r="C101" s="621">
        <v>30801871070032</v>
      </c>
      <c r="D101" s="618" t="s">
        <v>7909</v>
      </c>
      <c r="G101" s="615">
        <f>SUMIF(Imtiyoz!C:C,'Inc base'!C101,Imtiyoz!Q:Q)</f>
        <v>3000000</v>
      </c>
      <c r="H101" s="626" t="e">
        <v>#VALUE!</v>
      </c>
      <c r="I101" s="647" t="e">
        <f t="shared" si="1"/>
        <v>#VALUE!</v>
      </c>
    </row>
    <row r="102" spans="1:9" s="624" customFormat="1" hidden="1" x14ac:dyDescent="0.2">
      <c r="A102" s="612">
        <v>103</v>
      </c>
      <c r="B102" s="631" t="s">
        <v>18608</v>
      </c>
      <c r="C102" s="621">
        <v>32907881140089</v>
      </c>
      <c r="D102" s="618" t="s">
        <v>7896</v>
      </c>
      <c r="G102" s="615">
        <f>SUMIF(Imtiyoz!C:C,'Inc base'!C102,Imtiyoz!Q:Q)</f>
        <v>14000000</v>
      </c>
      <c r="H102" s="626" t="e">
        <v>#VALUE!</v>
      </c>
      <c r="I102" s="647" t="e">
        <f t="shared" si="1"/>
        <v>#VALUE!</v>
      </c>
    </row>
    <row r="103" spans="1:9" s="624" customFormat="1" hidden="1" x14ac:dyDescent="0.2">
      <c r="A103" s="612">
        <v>104</v>
      </c>
      <c r="B103" s="631" t="s">
        <v>2581</v>
      </c>
      <c r="C103" s="621">
        <v>51508045670029</v>
      </c>
      <c r="D103" s="618" t="s">
        <v>2537</v>
      </c>
      <c r="G103" s="615">
        <f>SUMIF(Imtiyoz!C:C,'Inc base'!C103,Imtiyoz!Q:Q)</f>
        <v>9000000</v>
      </c>
      <c r="H103" s="626" t="e">
        <v>#VALUE!</v>
      </c>
      <c r="I103" s="647" t="e">
        <f t="shared" si="1"/>
        <v>#VALUE!</v>
      </c>
    </row>
    <row r="104" spans="1:9" s="624" customFormat="1" hidden="1" x14ac:dyDescent="0.2">
      <c r="A104" s="612">
        <v>105</v>
      </c>
      <c r="B104" s="631" t="s">
        <v>2684</v>
      </c>
      <c r="C104" s="621">
        <v>60108055260025</v>
      </c>
      <c r="D104" s="618" t="s">
        <v>2463</v>
      </c>
      <c r="G104" s="615">
        <f>SUMIF(Imtiyoz!C:C,'Inc base'!C104,Imtiyoz!Q:Q)</f>
        <v>1000000</v>
      </c>
      <c r="H104" s="626" t="e">
        <v>#VALUE!</v>
      </c>
      <c r="I104" s="647" t="e">
        <f t="shared" si="1"/>
        <v>#VALUE!</v>
      </c>
    </row>
    <row r="105" spans="1:9" s="624" customFormat="1" hidden="1" x14ac:dyDescent="0.2">
      <c r="A105" s="612">
        <v>106</v>
      </c>
      <c r="B105" s="631" t="s">
        <v>20360</v>
      </c>
      <c r="C105" s="621">
        <v>41007941120014</v>
      </c>
      <c r="D105" s="618" t="s">
        <v>2448</v>
      </c>
      <c r="G105" s="615">
        <f>SUMIF(Imtiyoz!C:C,'Inc base'!C105,Imtiyoz!Q:Q)</f>
        <v>20000000</v>
      </c>
      <c r="H105" s="626" t="e">
        <v>#VALUE!</v>
      </c>
      <c r="I105" s="647" t="e">
        <f t="shared" si="1"/>
        <v>#VALUE!</v>
      </c>
    </row>
    <row r="106" spans="1:9" s="624" customFormat="1" hidden="1" x14ac:dyDescent="0.2">
      <c r="A106" s="612">
        <v>107</v>
      </c>
      <c r="B106" s="631" t="s">
        <v>2820</v>
      </c>
      <c r="C106" s="621">
        <v>40207941000171</v>
      </c>
      <c r="D106" s="618" t="s">
        <v>2448</v>
      </c>
      <c r="G106" s="615">
        <f>SUMIF(Imtiyoz!C:C,'Inc base'!C106,Imtiyoz!Q:Q)</f>
        <v>7500000</v>
      </c>
      <c r="H106" s="626" t="e">
        <v>#VALUE!</v>
      </c>
      <c r="I106" s="647" t="e">
        <f t="shared" si="1"/>
        <v>#VALUE!</v>
      </c>
    </row>
    <row r="107" spans="1:9" s="624" customFormat="1" hidden="1" x14ac:dyDescent="0.2">
      <c r="A107" s="612">
        <v>108</v>
      </c>
      <c r="B107" s="631" t="s">
        <v>1622</v>
      </c>
      <c r="C107" s="621">
        <v>50108015280024</v>
      </c>
      <c r="D107" s="618" t="s">
        <v>4011</v>
      </c>
      <c r="G107" s="615">
        <f>SUMIF(Imtiyoz!C:C,'Inc base'!C107,Imtiyoz!Q:Q)</f>
        <v>8800000</v>
      </c>
      <c r="H107" s="626" t="e">
        <v>#VALUE!</v>
      </c>
      <c r="I107" s="647" t="e">
        <f t="shared" si="1"/>
        <v>#VALUE!</v>
      </c>
    </row>
    <row r="108" spans="1:9" s="624" customFormat="1" hidden="1" x14ac:dyDescent="0.2">
      <c r="A108" s="612">
        <v>109</v>
      </c>
      <c r="B108" s="631" t="s">
        <v>1827</v>
      </c>
      <c r="C108" s="621">
        <v>32707881120021</v>
      </c>
      <c r="D108" s="618" t="s">
        <v>2910</v>
      </c>
      <c r="G108" s="615">
        <f>SUMIF(Imtiyoz!C:C,'Inc base'!C108,Imtiyoz!Q:Q)</f>
        <v>5000000</v>
      </c>
      <c r="H108" s="626" t="e">
        <v>#VALUE!</v>
      </c>
      <c r="I108" s="647" t="e">
        <f t="shared" si="1"/>
        <v>#VALUE!</v>
      </c>
    </row>
    <row r="109" spans="1:9" s="624" customFormat="1" hidden="1" x14ac:dyDescent="0.2">
      <c r="A109" s="612">
        <v>112</v>
      </c>
      <c r="B109" s="631" t="s">
        <v>2589</v>
      </c>
      <c r="C109" s="621">
        <v>61511045350070</v>
      </c>
      <c r="D109" s="618" t="s">
        <v>2590</v>
      </c>
      <c r="G109" s="615">
        <f>SUMIF(Imtiyoz!C:C,'Inc base'!C109,Imtiyoz!Q:Q)</f>
        <v>5500000</v>
      </c>
      <c r="H109" s="626" t="e">
        <v>#VALUE!</v>
      </c>
      <c r="I109" s="647" t="e">
        <f t="shared" si="1"/>
        <v>#VALUE!</v>
      </c>
    </row>
    <row r="110" spans="1:9" s="624" customFormat="1" hidden="1" x14ac:dyDescent="0.2">
      <c r="A110" s="612">
        <v>114</v>
      </c>
      <c r="B110" s="631" t="s">
        <v>11462</v>
      </c>
      <c r="C110" s="621">
        <v>50104025250011</v>
      </c>
      <c r="D110" s="618" t="s">
        <v>4332</v>
      </c>
      <c r="G110" s="615">
        <f>SUMIF(Imtiyoz!C:C,'Inc base'!C110,Imtiyoz!Q:Q)</f>
        <v>18000000</v>
      </c>
      <c r="H110" s="626" t="e">
        <v>#VALUE!</v>
      </c>
      <c r="I110" s="647" t="e">
        <f t="shared" si="1"/>
        <v>#VALUE!</v>
      </c>
    </row>
    <row r="111" spans="1:9" s="624" customFormat="1" hidden="1" x14ac:dyDescent="0.2">
      <c r="A111" s="612">
        <v>115</v>
      </c>
      <c r="B111" s="631" t="s">
        <v>7683</v>
      </c>
      <c r="C111" s="621">
        <v>41709996080032</v>
      </c>
      <c r="D111" s="618" t="s">
        <v>7913</v>
      </c>
      <c r="G111" s="615">
        <f>SUMIF(Imtiyoz!C:C,'Inc base'!C111,Imtiyoz!Q:Q)</f>
        <v>6000000</v>
      </c>
      <c r="H111" s="626" t="e">
        <v>#VALUE!</v>
      </c>
      <c r="I111" s="647" t="e">
        <f t="shared" si="1"/>
        <v>#VALUE!</v>
      </c>
    </row>
    <row r="112" spans="1:9" s="624" customFormat="1" hidden="1" x14ac:dyDescent="0.2">
      <c r="A112" s="612">
        <v>116</v>
      </c>
      <c r="B112" s="631" t="s">
        <v>7334</v>
      </c>
      <c r="C112" s="621">
        <v>60907066080022</v>
      </c>
      <c r="D112" s="618" t="s">
        <v>7917</v>
      </c>
      <c r="G112" s="615">
        <f>SUMIF(Imtiyoz!C:C,'Inc base'!C112,Imtiyoz!Q:Q)</f>
        <v>1000000</v>
      </c>
      <c r="H112" s="626" t="e">
        <v>#VALUE!</v>
      </c>
      <c r="I112" s="647" t="e">
        <f t="shared" si="1"/>
        <v>#VALUE!</v>
      </c>
    </row>
    <row r="113" spans="1:9" s="624" customFormat="1" hidden="1" x14ac:dyDescent="0.2">
      <c r="A113" s="612">
        <v>117</v>
      </c>
      <c r="B113" s="631" t="s">
        <v>7604</v>
      </c>
      <c r="C113" s="621">
        <v>42009851050019</v>
      </c>
      <c r="D113" s="618" t="s">
        <v>7895</v>
      </c>
      <c r="G113" s="615">
        <f>SUMIF(Imtiyoz!C:C,'Inc base'!C113,Imtiyoz!Q:Q)</f>
        <v>1000000</v>
      </c>
      <c r="H113" s="626" t="e">
        <v>#VALUE!</v>
      </c>
      <c r="I113" s="647" t="e">
        <f t="shared" si="1"/>
        <v>#VALUE!</v>
      </c>
    </row>
    <row r="114" spans="1:9" s="624" customFormat="1" hidden="1" x14ac:dyDescent="0.2">
      <c r="A114" s="612">
        <v>118</v>
      </c>
      <c r="B114" s="631" t="s">
        <v>7620</v>
      </c>
      <c r="C114" s="621">
        <v>31502871160022</v>
      </c>
      <c r="D114" s="618" t="s">
        <v>7910</v>
      </c>
      <c r="G114" s="615">
        <f>SUMIF(Imtiyoz!C:C,'Inc base'!C114,Imtiyoz!Q:Q)</f>
        <v>2000000</v>
      </c>
      <c r="H114" s="626" t="e">
        <v>#VALUE!</v>
      </c>
      <c r="I114" s="647" t="e">
        <f t="shared" si="1"/>
        <v>#VALUE!</v>
      </c>
    </row>
    <row r="115" spans="1:9" s="624" customFormat="1" hidden="1" x14ac:dyDescent="0.2">
      <c r="A115" s="612">
        <v>119</v>
      </c>
      <c r="B115" s="631" t="s">
        <v>20361</v>
      </c>
      <c r="C115" s="621">
        <v>41405941000125</v>
      </c>
      <c r="D115" s="618" t="s">
        <v>7918</v>
      </c>
      <c r="G115" s="615">
        <f>SUMIF(Imtiyoz!C:C,'Inc base'!C115,Imtiyoz!Q:Q)</f>
        <v>2000000</v>
      </c>
      <c r="H115" s="626" t="e">
        <v>#VALUE!</v>
      </c>
      <c r="I115" s="647" t="e">
        <f t="shared" si="1"/>
        <v>#VALUE!</v>
      </c>
    </row>
    <row r="116" spans="1:9" s="624" customFormat="1" hidden="1" x14ac:dyDescent="0.2">
      <c r="A116" s="612">
        <v>121</v>
      </c>
      <c r="B116" s="631" t="s">
        <v>2719</v>
      </c>
      <c r="C116" s="621">
        <v>30205751050039</v>
      </c>
      <c r="D116" s="618" t="s">
        <v>20350</v>
      </c>
      <c r="G116" s="615">
        <f>SUMIF(Imtiyoz!C:C,'Inc base'!C116,Imtiyoz!Q:Q)</f>
        <v>1000000</v>
      </c>
      <c r="H116" s="626" t="e">
        <v>#VALUE!</v>
      </c>
      <c r="I116" s="647" t="e">
        <f t="shared" si="1"/>
        <v>#VALUE!</v>
      </c>
    </row>
    <row r="117" spans="1:9" s="624" customFormat="1" hidden="1" x14ac:dyDescent="0.2">
      <c r="A117" s="612">
        <v>122</v>
      </c>
      <c r="B117" s="631" t="s">
        <v>3335</v>
      </c>
      <c r="C117" s="621">
        <v>31601871140103</v>
      </c>
      <c r="D117" s="618" t="s">
        <v>20350</v>
      </c>
      <c r="G117" s="615">
        <f>SUMIF(Imtiyoz!C:C,'Inc base'!C117,Imtiyoz!Q:Q)</f>
        <v>1000000</v>
      </c>
      <c r="H117" s="626" t="e">
        <v>#VALUE!</v>
      </c>
      <c r="I117" s="647" t="e">
        <f t="shared" si="1"/>
        <v>#VALUE!</v>
      </c>
    </row>
    <row r="118" spans="1:9" s="624" customFormat="1" hidden="1" x14ac:dyDescent="0.2">
      <c r="A118" s="612">
        <v>123</v>
      </c>
      <c r="B118" s="631" t="s">
        <v>7454</v>
      </c>
      <c r="C118" s="621">
        <v>60412015260012</v>
      </c>
      <c r="D118" s="618" t="s">
        <v>7918</v>
      </c>
      <c r="G118" s="615">
        <f>SUMIF(Imtiyoz!C:C,'Inc base'!C118,Imtiyoz!Q:Q)</f>
        <v>9000000</v>
      </c>
      <c r="H118" s="626" t="e">
        <v>#VALUE!</v>
      </c>
      <c r="I118" s="647" t="e">
        <f t="shared" si="1"/>
        <v>#VALUE!</v>
      </c>
    </row>
    <row r="119" spans="1:9" s="624" customFormat="1" hidden="1" x14ac:dyDescent="0.2">
      <c r="A119" s="612">
        <v>124</v>
      </c>
      <c r="B119" s="631" t="s">
        <v>2869</v>
      </c>
      <c r="C119" s="621">
        <v>42208961140010</v>
      </c>
      <c r="D119" s="618" t="s">
        <v>2429</v>
      </c>
      <c r="G119" s="615">
        <f>SUMIF(Imtiyoz!C:C,'Inc base'!C119,Imtiyoz!Q:Q)</f>
        <v>2000000</v>
      </c>
      <c r="H119" s="626" t="e">
        <v>#VALUE!</v>
      </c>
      <c r="I119" s="647" t="e">
        <f t="shared" si="1"/>
        <v>#VALUE!</v>
      </c>
    </row>
    <row r="120" spans="1:9" s="624" customFormat="1" hidden="1" x14ac:dyDescent="0.2">
      <c r="A120" s="612">
        <v>125</v>
      </c>
      <c r="B120" s="631" t="s">
        <v>2871</v>
      </c>
      <c r="C120" s="621">
        <v>62401025380027</v>
      </c>
      <c r="D120" s="618" t="s">
        <v>2429</v>
      </c>
      <c r="G120" s="615">
        <f>SUMIF(Imtiyoz!C:C,'Inc base'!C120,Imtiyoz!Q:Q)</f>
        <v>2000000</v>
      </c>
      <c r="H120" s="626" t="e">
        <v>#VALUE!</v>
      </c>
      <c r="I120" s="647" t="e">
        <f t="shared" si="1"/>
        <v>#VALUE!</v>
      </c>
    </row>
    <row r="121" spans="1:9" s="624" customFormat="1" hidden="1" x14ac:dyDescent="0.2">
      <c r="A121" s="612">
        <v>126</v>
      </c>
      <c r="B121" s="631" t="s">
        <v>7687</v>
      </c>
      <c r="C121" s="622">
        <v>43011932740039</v>
      </c>
      <c r="D121" s="618" t="s">
        <v>7897</v>
      </c>
      <c r="G121" s="615">
        <f>SUMIF(Imtiyoz!C:C,'Inc base'!C121,Imtiyoz!Q:Q)</f>
        <v>15000000</v>
      </c>
      <c r="H121" s="626" t="e">
        <v>#VALUE!</v>
      </c>
      <c r="I121" s="647" t="e">
        <f t="shared" si="1"/>
        <v>#VALUE!</v>
      </c>
    </row>
    <row r="122" spans="1:9" s="624" customFormat="1" hidden="1" x14ac:dyDescent="0.2">
      <c r="A122" s="612">
        <v>127</v>
      </c>
      <c r="B122" s="631" t="s">
        <v>2431</v>
      </c>
      <c r="C122" s="621">
        <v>30912861080033</v>
      </c>
      <c r="D122" s="618" t="s">
        <v>20350</v>
      </c>
      <c r="G122" s="615">
        <f>SUMIF(Imtiyoz!C:C,'Inc base'!C122,Imtiyoz!Q:Q)</f>
        <v>12000000</v>
      </c>
      <c r="H122" s="626" t="e">
        <v>#VALUE!</v>
      </c>
      <c r="I122" s="647" t="e">
        <f t="shared" si="1"/>
        <v>#VALUE!</v>
      </c>
    </row>
    <row r="123" spans="1:9" s="624" customFormat="1" hidden="1" x14ac:dyDescent="0.2">
      <c r="A123" s="612">
        <v>128</v>
      </c>
      <c r="B123" s="631" t="s">
        <v>19933</v>
      </c>
      <c r="C123" s="623">
        <v>32404921120011</v>
      </c>
      <c r="D123" s="618" t="s">
        <v>7909</v>
      </c>
      <c r="G123" s="615">
        <f>SUMIF(Imtiyoz!C:C,'Inc base'!C123,Imtiyoz!Q:Q)</f>
        <v>9000000</v>
      </c>
      <c r="H123" s="626" t="e">
        <v>#VALUE!</v>
      </c>
      <c r="I123" s="647" t="e">
        <f t="shared" si="1"/>
        <v>#VALUE!</v>
      </c>
    </row>
    <row r="124" spans="1:9" s="624" customFormat="1" hidden="1" x14ac:dyDescent="0.2">
      <c r="A124" s="612">
        <v>129</v>
      </c>
      <c r="B124" s="631" t="s">
        <v>7476</v>
      </c>
      <c r="C124" s="623">
        <v>31610961010022</v>
      </c>
      <c r="D124" s="618" t="s">
        <v>7895</v>
      </c>
      <c r="G124" s="615">
        <f>SUMIF(Imtiyoz!C:C,'Inc base'!C124,Imtiyoz!Q:Q)</f>
        <v>9000000</v>
      </c>
      <c r="H124" s="626" t="e">
        <v>#VALUE!</v>
      </c>
      <c r="I124" s="647" t="e">
        <f t="shared" si="1"/>
        <v>#VALUE!</v>
      </c>
    </row>
    <row r="125" spans="1:9" s="624" customFormat="1" hidden="1" x14ac:dyDescent="0.2">
      <c r="A125" s="612">
        <v>130</v>
      </c>
      <c r="B125" s="631" t="s">
        <v>12226</v>
      </c>
      <c r="C125" s="623">
        <v>51404005300019</v>
      </c>
      <c r="D125" s="618" t="s">
        <v>5601</v>
      </c>
      <c r="G125" s="615">
        <f>SUMIF(Imtiyoz!C:C,'Inc base'!C125,Imtiyoz!Q:Q)</f>
        <v>6000000</v>
      </c>
      <c r="H125" s="626" t="e">
        <v>#VALUE!</v>
      </c>
      <c r="I125" s="647" t="e">
        <f t="shared" si="1"/>
        <v>#VALUE!</v>
      </c>
    </row>
    <row r="126" spans="1:9" s="624" customFormat="1" hidden="1" x14ac:dyDescent="0.2">
      <c r="A126" s="612">
        <v>131</v>
      </c>
      <c r="B126" s="631" t="s">
        <v>7947</v>
      </c>
      <c r="C126" s="623">
        <v>51110065300037</v>
      </c>
      <c r="D126" s="618" t="s">
        <v>7901</v>
      </c>
      <c r="G126" s="615">
        <f>SUMIF(Imtiyoz!C:C,'Inc base'!C126,Imtiyoz!Q:Q)</f>
        <v>6000000</v>
      </c>
      <c r="H126" s="626" t="e">
        <v>#VALUE!</v>
      </c>
      <c r="I126" s="647" t="e">
        <f t="shared" si="1"/>
        <v>#VALUE!</v>
      </c>
    </row>
    <row r="127" spans="1:9" s="624" customFormat="1" hidden="1" x14ac:dyDescent="0.2">
      <c r="A127" s="612">
        <v>132</v>
      </c>
      <c r="B127" s="631" t="s">
        <v>20363</v>
      </c>
      <c r="C127" s="623">
        <v>42806933450060</v>
      </c>
      <c r="D127" s="618" t="s">
        <v>7911</v>
      </c>
      <c r="G127" s="615">
        <f>SUMIF(Imtiyoz!C:C,'Inc base'!C127,Imtiyoz!Q:Q)</f>
        <v>18000000</v>
      </c>
      <c r="H127" s="626" t="e">
        <v>#VALUE!</v>
      </c>
      <c r="I127" s="647" t="e">
        <f t="shared" si="1"/>
        <v>#VALUE!</v>
      </c>
    </row>
    <row r="128" spans="1:9" s="624" customFormat="1" hidden="1" x14ac:dyDescent="0.2">
      <c r="A128" s="612">
        <v>133</v>
      </c>
      <c r="B128" s="631" t="s">
        <v>19368</v>
      </c>
      <c r="C128" s="623">
        <v>60804066020013</v>
      </c>
      <c r="D128" s="618" t="s">
        <v>7893</v>
      </c>
      <c r="G128" s="615">
        <f>SUMIF(Imtiyoz!C:C,'Inc base'!C128,Imtiyoz!Q:Q)</f>
        <v>6000000</v>
      </c>
      <c r="H128" s="626" t="e">
        <v>#VALUE!</v>
      </c>
      <c r="I128" s="647" t="e">
        <f t="shared" si="1"/>
        <v>#VALUE!</v>
      </c>
    </row>
    <row r="129" spans="1:10" s="624" customFormat="1" hidden="1" x14ac:dyDescent="0.2">
      <c r="A129" s="612">
        <v>134</v>
      </c>
      <c r="B129" s="631" t="s">
        <v>2773</v>
      </c>
      <c r="C129" s="623">
        <v>60507035310035</v>
      </c>
      <c r="D129" s="618" t="s">
        <v>2451</v>
      </c>
      <c r="G129" s="615">
        <f>SUMIF(Imtiyoz!C:C,'Inc base'!C129,Imtiyoz!Q:Q)</f>
        <v>7500000</v>
      </c>
      <c r="H129" s="626" t="e">
        <v>#VALUE!</v>
      </c>
      <c r="I129" s="647" t="e">
        <f t="shared" si="1"/>
        <v>#VALUE!</v>
      </c>
    </row>
    <row r="130" spans="1:10" s="624" customFormat="1" hidden="1" x14ac:dyDescent="0.2">
      <c r="A130" s="612">
        <v>135</v>
      </c>
      <c r="B130" s="631" t="s">
        <v>7281</v>
      </c>
      <c r="C130" s="623">
        <v>40205931170039</v>
      </c>
      <c r="D130" s="618" t="s">
        <v>7909</v>
      </c>
      <c r="G130" s="615">
        <f>SUMIF(Imtiyoz!C:C,'Inc base'!C130,Imtiyoz!Q:Q)</f>
        <v>18000000</v>
      </c>
      <c r="H130" s="626" t="e">
        <v>#VALUE!</v>
      </c>
      <c r="I130" s="647" t="e">
        <f t="shared" si="1"/>
        <v>#VALUE!</v>
      </c>
    </row>
    <row r="131" spans="1:10" s="624" customFormat="1" hidden="1" x14ac:dyDescent="0.2">
      <c r="A131" s="612">
        <v>136</v>
      </c>
      <c r="B131" s="631" t="s">
        <v>7745</v>
      </c>
      <c r="C131" s="623">
        <v>50409005310056</v>
      </c>
      <c r="D131" s="618" t="s">
        <v>7909</v>
      </c>
      <c r="G131" s="615">
        <f>SUMIF(Imtiyoz!C:C,'Inc base'!C131,Imtiyoz!Q:Q)</f>
        <v>18000000</v>
      </c>
      <c r="H131" s="626" t="e">
        <v>#VALUE!</v>
      </c>
      <c r="I131" s="647" t="e">
        <f t="shared" ref="I131:I133" si="2">H131-G131</f>
        <v>#VALUE!</v>
      </c>
    </row>
    <row r="132" spans="1:10" s="624" customFormat="1" hidden="1" x14ac:dyDescent="0.2">
      <c r="A132" s="612">
        <v>137</v>
      </c>
      <c r="B132" s="631" t="s">
        <v>7428</v>
      </c>
      <c r="C132" s="623">
        <v>42310871000112</v>
      </c>
      <c r="D132" s="618" t="s">
        <v>7917</v>
      </c>
      <c r="G132" s="615">
        <f>SUMIF(Imtiyoz!C:C,'Inc base'!C132,Imtiyoz!Q:Q)</f>
        <v>6000000</v>
      </c>
      <c r="H132" s="626" t="e">
        <v>#VALUE!</v>
      </c>
      <c r="I132" s="647" t="e">
        <f t="shared" si="2"/>
        <v>#VALUE!</v>
      </c>
    </row>
    <row r="133" spans="1:10" s="624" customFormat="1" hidden="1" x14ac:dyDescent="0.2">
      <c r="A133" s="612">
        <v>138</v>
      </c>
      <c r="B133" s="631" t="s">
        <v>19213</v>
      </c>
      <c r="C133" s="623">
        <v>51008065320082</v>
      </c>
      <c r="D133" s="618" t="s">
        <v>7907</v>
      </c>
      <c r="G133" s="615">
        <f>SUMIF(Imtiyoz!C:C,'Inc base'!C133,Imtiyoz!Q:Q)</f>
        <v>5000000</v>
      </c>
      <c r="H133" s="626" t="e">
        <v>#VALUE!</v>
      </c>
      <c r="I133" s="647" t="e">
        <f t="shared" si="2"/>
        <v>#VALUE!</v>
      </c>
    </row>
    <row r="134" spans="1:10" s="624" customFormat="1" x14ac:dyDescent="0.25">
      <c r="B134" s="371"/>
      <c r="C134" s="625"/>
      <c r="G134" s="626"/>
      <c r="H134" s="626"/>
    </row>
    <row r="135" spans="1:10" s="624" customFormat="1" x14ac:dyDescent="0.25">
      <c r="B135" s="371"/>
      <c r="C135" s="625"/>
      <c r="G135" s="626"/>
      <c r="H135" s="626"/>
    </row>
    <row r="136" spans="1:10" s="624" customFormat="1" x14ac:dyDescent="0.25">
      <c r="B136" s="371"/>
      <c r="C136" s="625"/>
      <c r="G136" s="626"/>
      <c r="H136" s="626"/>
    </row>
    <row r="137" spans="1:10" s="639" customFormat="1" x14ac:dyDescent="0.25">
      <c r="B137" s="640"/>
      <c r="C137" s="641"/>
      <c r="G137" s="642"/>
      <c r="H137" s="642"/>
    </row>
    <row r="138" spans="1:10" s="624" customFormat="1" x14ac:dyDescent="0.25">
      <c r="B138" s="371"/>
      <c r="C138" s="625"/>
      <c r="G138" s="626"/>
      <c r="H138" s="626"/>
    </row>
    <row r="139" spans="1:10" x14ac:dyDescent="0.25">
      <c r="C139" s="648"/>
    </row>
    <row r="140" spans="1:10" s="301" customFormat="1" x14ac:dyDescent="0.25">
      <c r="B140" s="103"/>
      <c r="C140" s="288">
        <v>1</v>
      </c>
      <c r="D140" s="301">
        <v>2</v>
      </c>
      <c r="E140" s="301">
        <v>3</v>
      </c>
      <c r="F140" s="301">
        <v>4</v>
      </c>
      <c r="G140" s="58">
        <v>5</v>
      </c>
      <c r="H140" s="58">
        <v>6</v>
      </c>
      <c r="I140" s="301">
        <v>7</v>
      </c>
      <c r="J140" s="301">
        <v>8</v>
      </c>
    </row>
    <row r="141" spans="1:10" ht="15.6" customHeight="1" x14ac:dyDescent="0.25">
      <c r="B141" s="670" t="s">
        <v>5616</v>
      </c>
      <c r="C141" s="670" t="s">
        <v>3717</v>
      </c>
      <c r="D141" s="673" t="s">
        <v>5617</v>
      </c>
      <c r="E141" s="673" t="s">
        <v>5618</v>
      </c>
      <c r="F141" s="673" t="s">
        <v>5617</v>
      </c>
      <c r="G141" s="673" t="s">
        <v>5618</v>
      </c>
      <c r="H141" s="673" t="s">
        <v>5617</v>
      </c>
      <c r="I141" s="673" t="s">
        <v>5618</v>
      </c>
      <c r="J141" s="540"/>
    </row>
    <row r="142" spans="1:10" x14ac:dyDescent="0.25">
      <c r="B142" s="675" t="s">
        <v>5619</v>
      </c>
      <c r="C142" s="675"/>
      <c r="D142" s="674"/>
      <c r="E142" s="674"/>
      <c r="F142" s="674"/>
      <c r="G142" s="674"/>
      <c r="H142" s="674"/>
      <c r="I142" s="674"/>
      <c r="J142" s="532"/>
    </row>
    <row r="143" spans="1:10" x14ac:dyDescent="0.25">
      <c r="B143" s="676" t="s">
        <v>5620</v>
      </c>
      <c r="C143" s="676"/>
      <c r="D143" s="314"/>
      <c r="E143" s="314"/>
      <c r="F143" s="315">
        <v>49023708477.150002</v>
      </c>
      <c r="G143" s="315">
        <v>63756152399.740005</v>
      </c>
      <c r="H143" s="314"/>
      <c r="I143" s="315">
        <v>14732443922.589998</v>
      </c>
    </row>
    <row r="144" spans="1:10" x14ac:dyDescent="0.25">
      <c r="B144" s="316" t="s">
        <v>5623</v>
      </c>
      <c r="C144" s="533"/>
      <c r="D144" s="317"/>
      <c r="E144" s="317"/>
      <c r="F144" s="318">
        <v>21560595200</v>
      </c>
      <c r="G144" s="317"/>
      <c r="H144" s="317"/>
      <c r="I144" s="649">
        <v>-21560595200</v>
      </c>
      <c r="J144" s="316"/>
    </row>
    <row r="145" spans="2:10" x14ac:dyDescent="0.25">
      <c r="B145" s="672" t="s">
        <v>5623</v>
      </c>
      <c r="C145" s="672"/>
      <c r="D145" s="319"/>
      <c r="E145" s="319"/>
      <c r="F145" s="320">
        <v>21560595200</v>
      </c>
      <c r="G145" s="319"/>
      <c r="H145" s="319"/>
      <c r="I145" s="650">
        <v>-21560595200</v>
      </c>
    </row>
    <row r="146" spans="2:10" x14ac:dyDescent="0.25">
      <c r="B146" s="316" t="s">
        <v>21147</v>
      </c>
      <c r="C146" s="533" t="s">
        <v>21148</v>
      </c>
      <c r="D146" s="317"/>
      <c r="E146" s="317"/>
      <c r="F146" s="318">
        <v>1123584</v>
      </c>
      <c r="G146" s="317"/>
      <c r="H146" s="317"/>
      <c r="I146" s="649">
        <v>-1123584</v>
      </c>
    </row>
    <row r="147" spans="2:10" x14ac:dyDescent="0.25">
      <c r="B147" s="672" t="s">
        <v>21149</v>
      </c>
      <c r="C147" s="672"/>
      <c r="D147" s="319"/>
      <c r="E147" s="319"/>
      <c r="F147" s="320">
        <v>1123584</v>
      </c>
      <c r="G147" s="319"/>
      <c r="H147" s="319"/>
      <c r="I147" s="650">
        <v>-1123584</v>
      </c>
      <c r="J147" s="316"/>
    </row>
    <row r="148" spans="2:10" x14ac:dyDescent="0.25">
      <c r="B148" s="316" t="s">
        <v>5621</v>
      </c>
      <c r="C148" s="533" t="s">
        <v>5622</v>
      </c>
      <c r="D148" s="317"/>
      <c r="E148" s="317"/>
      <c r="F148" s="318">
        <v>25350000</v>
      </c>
      <c r="G148" s="318">
        <v>248714036</v>
      </c>
      <c r="H148" s="317"/>
      <c r="I148" s="318">
        <v>223364036</v>
      </c>
    </row>
    <row r="149" spans="2:10" x14ac:dyDescent="0.25">
      <c r="B149" s="672" t="s">
        <v>5623</v>
      </c>
      <c r="C149" s="672"/>
      <c r="D149" s="319"/>
      <c r="E149" s="319"/>
      <c r="F149" s="320">
        <v>4600000</v>
      </c>
      <c r="G149" s="320">
        <v>227964036</v>
      </c>
      <c r="H149" s="319"/>
      <c r="I149" s="320">
        <v>223364036</v>
      </c>
      <c r="J149" s="316"/>
    </row>
    <row r="150" spans="2:10" x14ac:dyDescent="0.25">
      <c r="B150" s="672" t="s">
        <v>5624</v>
      </c>
      <c r="C150" s="672"/>
      <c r="D150" s="319"/>
      <c r="E150" s="319"/>
      <c r="F150" s="320">
        <v>20750000</v>
      </c>
      <c r="G150" s="320">
        <v>20750000</v>
      </c>
      <c r="H150" s="319"/>
      <c r="I150" s="319"/>
    </row>
    <row r="151" spans="2:10" x14ac:dyDescent="0.25">
      <c r="B151" s="316" t="s">
        <v>1329</v>
      </c>
      <c r="C151" s="533" t="s">
        <v>16500</v>
      </c>
      <c r="D151" s="317"/>
      <c r="E151" s="317"/>
      <c r="F151" s="318">
        <v>30000000</v>
      </c>
      <c r="G151" s="318">
        <v>30011103</v>
      </c>
      <c r="H151" s="317"/>
      <c r="I151" s="318">
        <v>11103</v>
      </c>
      <c r="J151" s="316"/>
    </row>
    <row r="152" spans="2:10" x14ac:dyDescent="0.25">
      <c r="B152" s="672" t="s">
        <v>5625</v>
      </c>
      <c r="C152" s="672"/>
      <c r="D152" s="319"/>
      <c r="E152" s="319"/>
      <c r="F152" s="320">
        <v>30000000</v>
      </c>
      <c r="G152" s="320">
        <v>30011103</v>
      </c>
      <c r="H152" s="319"/>
      <c r="I152" s="320">
        <v>11103</v>
      </c>
    </row>
    <row r="153" spans="2:10" ht="15.75" customHeight="1" x14ac:dyDescent="0.25">
      <c r="B153" s="316" t="s">
        <v>18946</v>
      </c>
      <c r="C153" s="533" t="s">
        <v>18968</v>
      </c>
      <c r="D153" s="317"/>
      <c r="E153" s="317"/>
      <c r="F153" s="317"/>
      <c r="G153" s="318">
        <v>9000000</v>
      </c>
      <c r="H153" s="317"/>
      <c r="I153" s="318">
        <v>9000000</v>
      </c>
      <c r="J153" s="316"/>
    </row>
    <row r="154" spans="2:10" ht="15.75" customHeight="1" x14ac:dyDescent="0.25">
      <c r="B154" s="672" t="s">
        <v>5833</v>
      </c>
      <c r="C154" s="672"/>
      <c r="D154" s="319"/>
      <c r="E154" s="319"/>
      <c r="F154" s="319"/>
      <c r="G154" s="320">
        <v>9000000</v>
      </c>
      <c r="H154" s="319"/>
      <c r="I154" s="320">
        <v>9000000</v>
      </c>
    </row>
    <row r="155" spans="2:10" ht="15.75" customHeight="1" x14ac:dyDescent="0.25">
      <c r="B155" s="316" t="s">
        <v>7978</v>
      </c>
      <c r="C155" s="533" t="s">
        <v>16501</v>
      </c>
      <c r="D155" s="317"/>
      <c r="E155" s="317"/>
      <c r="F155" s="317"/>
      <c r="G155" s="318">
        <v>9000000</v>
      </c>
      <c r="H155" s="317"/>
      <c r="I155" s="318">
        <v>9000000</v>
      </c>
      <c r="J155" s="316"/>
    </row>
    <row r="156" spans="2:10" ht="15.75" customHeight="1" x14ac:dyDescent="0.25">
      <c r="B156" s="672" t="s">
        <v>5833</v>
      </c>
      <c r="C156" s="672"/>
      <c r="D156" s="319"/>
      <c r="E156" s="319"/>
      <c r="F156" s="319"/>
      <c r="G156" s="320">
        <v>9000000</v>
      </c>
      <c r="H156" s="319"/>
      <c r="I156" s="320">
        <v>9000000</v>
      </c>
    </row>
    <row r="157" spans="2:10" x14ac:dyDescent="0.25">
      <c r="B157" s="316" t="s">
        <v>7256</v>
      </c>
      <c r="C157" s="533" t="s">
        <v>16502</v>
      </c>
      <c r="D157" s="317"/>
      <c r="E157" s="317"/>
      <c r="F157" s="317"/>
      <c r="G157" s="318">
        <v>9000000</v>
      </c>
      <c r="H157" s="317"/>
      <c r="I157" s="318">
        <v>9000000</v>
      </c>
      <c r="J157" s="316"/>
    </row>
    <row r="158" spans="2:10" x14ac:dyDescent="0.25">
      <c r="B158" s="672" t="s">
        <v>5833</v>
      </c>
      <c r="C158" s="672"/>
      <c r="D158" s="319"/>
      <c r="E158" s="319"/>
      <c r="F158" s="319"/>
      <c r="G158" s="320">
        <v>9000000</v>
      </c>
      <c r="H158" s="319"/>
      <c r="I158" s="320">
        <v>9000000</v>
      </c>
    </row>
    <row r="159" spans="2:10" ht="15.75" customHeight="1" x14ac:dyDescent="0.25">
      <c r="B159" s="316" t="s">
        <v>1330</v>
      </c>
      <c r="C159" s="533" t="s">
        <v>16503</v>
      </c>
      <c r="D159" s="317"/>
      <c r="E159" s="317"/>
      <c r="F159" s="318">
        <v>18000000</v>
      </c>
      <c r="G159" s="318">
        <v>42000000</v>
      </c>
      <c r="H159" s="317"/>
      <c r="I159" s="318">
        <v>24000000</v>
      </c>
      <c r="J159" s="316"/>
    </row>
    <row r="160" spans="2:10" ht="15.75" customHeight="1" x14ac:dyDescent="0.25">
      <c r="B160" s="672" t="s">
        <v>5626</v>
      </c>
      <c r="C160" s="672"/>
      <c r="D160" s="319"/>
      <c r="E160" s="319"/>
      <c r="F160" s="320">
        <v>18000000</v>
      </c>
      <c r="G160" s="320">
        <v>42000000</v>
      </c>
      <c r="H160" s="319"/>
      <c r="I160" s="320">
        <v>24000000</v>
      </c>
    </row>
    <row r="161" spans="2:10" x14ac:dyDescent="0.25">
      <c r="B161" s="316" t="s">
        <v>1331</v>
      </c>
      <c r="C161" s="533" t="s">
        <v>16504</v>
      </c>
      <c r="D161" s="317"/>
      <c r="E161" s="317"/>
      <c r="F161" s="318">
        <v>15000000</v>
      </c>
      <c r="G161" s="318">
        <v>15000000</v>
      </c>
      <c r="H161" s="317"/>
      <c r="I161" s="317"/>
      <c r="J161" s="316"/>
    </row>
    <row r="162" spans="2:10" x14ac:dyDescent="0.25">
      <c r="B162" s="672" t="s">
        <v>5627</v>
      </c>
      <c r="C162" s="672"/>
      <c r="D162" s="319"/>
      <c r="E162" s="319"/>
      <c r="F162" s="320">
        <v>15000000</v>
      </c>
      <c r="G162" s="320">
        <v>15000000</v>
      </c>
      <c r="H162" s="319"/>
      <c r="I162" s="319"/>
    </row>
    <row r="163" spans="2:10" x14ac:dyDescent="0.25">
      <c r="B163" s="316" t="s">
        <v>196</v>
      </c>
      <c r="C163" s="533" t="s">
        <v>16505</v>
      </c>
      <c r="D163" s="317"/>
      <c r="E163" s="317"/>
      <c r="F163" s="318">
        <v>7500000</v>
      </c>
      <c r="G163" s="318">
        <v>15000000</v>
      </c>
      <c r="H163" s="317"/>
      <c r="I163" s="318">
        <v>7500000</v>
      </c>
      <c r="J163" s="316"/>
    </row>
    <row r="164" spans="2:10" x14ac:dyDescent="0.25">
      <c r="B164" s="672" t="s">
        <v>5628</v>
      </c>
      <c r="C164" s="672"/>
      <c r="D164" s="319"/>
      <c r="E164" s="319"/>
      <c r="F164" s="320">
        <v>7500000</v>
      </c>
      <c r="G164" s="320">
        <v>15000000</v>
      </c>
      <c r="H164" s="319"/>
      <c r="I164" s="320">
        <v>7500000</v>
      </c>
    </row>
    <row r="165" spans="2:10" x14ac:dyDescent="0.25">
      <c r="B165" s="316" t="s">
        <v>386</v>
      </c>
      <c r="C165" s="533" t="s">
        <v>16506</v>
      </c>
      <c r="D165" s="317"/>
      <c r="E165" s="317"/>
      <c r="F165" s="318">
        <v>6000000</v>
      </c>
      <c r="G165" s="318">
        <v>23000000</v>
      </c>
      <c r="H165" s="317"/>
      <c r="I165" s="318">
        <v>17000000</v>
      </c>
      <c r="J165" s="316"/>
    </row>
    <row r="166" spans="2:10" x14ac:dyDescent="0.25">
      <c r="B166" s="672" t="s">
        <v>5629</v>
      </c>
      <c r="C166" s="672"/>
      <c r="D166" s="319"/>
      <c r="E166" s="319"/>
      <c r="F166" s="320">
        <v>6000000</v>
      </c>
      <c r="G166" s="320">
        <v>23000000</v>
      </c>
      <c r="H166" s="319"/>
      <c r="I166" s="320">
        <v>17000000</v>
      </c>
    </row>
    <row r="167" spans="2:10" ht="15.75" customHeight="1" x14ac:dyDescent="0.25">
      <c r="B167" s="316" t="s">
        <v>7257</v>
      </c>
      <c r="C167" s="533" t="s">
        <v>16507</v>
      </c>
      <c r="D167" s="317"/>
      <c r="E167" s="317"/>
      <c r="F167" s="317"/>
      <c r="G167" s="318">
        <v>15048000</v>
      </c>
      <c r="H167" s="317"/>
      <c r="I167" s="318">
        <v>15048000</v>
      </c>
      <c r="J167" s="316"/>
    </row>
    <row r="168" spans="2:10" ht="15.75" customHeight="1" x14ac:dyDescent="0.25">
      <c r="B168" s="672" t="s">
        <v>5833</v>
      </c>
      <c r="C168" s="672"/>
      <c r="D168" s="319"/>
      <c r="E168" s="319"/>
      <c r="F168" s="319"/>
      <c r="G168" s="320">
        <v>15048000</v>
      </c>
      <c r="H168" s="319"/>
      <c r="I168" s="320">
        <v>15048000</v>
      </c>
    </row>
    <row r="169" spans="2:10" x14ac:dyDescent="0.25">
      <c r="B169" s="316" t="s">
        <v>7258</v>
      </c>
      <c r="C169" s="533" t="s">
        <v>18969</v>
      </c>
      <c r="D169" s="317"/>
      <c r="E169" s="317"/>
      <c r="F169" s="317"/>
      <c r="G169" s="318">
        <v>18000000</v>
      </c>
      <c r="H169" s="317"/>
      <c r="I169" s="318">
        <v>18000000</v>
      </c>
      <c r="J169" s="316"/>
    </row>
    <row r="170" spans="2:10" x14ac:dyDescent="0.25">
      <c r="B170" s="672" t="s">
        <v>5833</v>
      </c>
      <c r="C170" s="672"/>
      <c r="D170" s="319"/>
      <c r="E170" s="319"/>
      <c r="F170" s="319"/>
      <c r="G170" s="320">
        <v>18000000</v>
      </c>
      <c r="H170" s="319"/>
      <c r="I170" s="320">
        <v>18000000</v>
      </c>
    </row>
    <row r="171" spans="2:10" ht="15.75" customHeight="1" x14ac:dyDescent="0.25">
      <c r="B171" s="316" t="s">
        <v>1332</v>
      </c>
      <c r="C171" s="533" t="s">
        <v>16508</v>
      </c>
      <c r="D171" s="317"/>
      <c r="E171" s="317"/>
      <c r="F171" s="318">
        <v>24000000</v>
      </c>
      <c r="G171" s="318">
        <v>42000000</v>
      </c>
      <c r="H171" s="317"/>
      <c r="I171" s="318">
        <v>18000000</v>
      </c>
      <c r="J171" s="316"/>
    </row>
    <row r="172" spans="2:10" ht="15.75" customHeight="1" x14ac:dyDescent="0.25">
      <c r="B172" s="672" t="s">
        <v>5630</v>
      </c>
      <c r="C172" s="672"/>
      <c r="D172" s="319"/>
      <c r="E172" s="319"/>
      <c r="F172" s="320">
        <v>24000000</v>
      </c>
      <c r="G172" s="320">
        <v>42000000</v>
      </c>
      <c r="H172" s="319"/>
      <c r="I172" s="320">
        <v>18000000</v>
      </c>
    </row>
    <row r="173" spans="2:10" x14ac:dyDescent="0.25">
      <c r="B173" s="316" t="s">
        <v>19242</v>
      </c>
      <c r="C173" s="533" t="s">
        <v>20029</v>
      </c>
      <c r="D173" s="317"/>
      <c r="E173" s="317"/>
      <c r="F173" s="317"/>
      <c r="G173" s="318">
        <v>9000000</v>
      </c>
      <c r="H173" s="317"/>
      <c r="I173" s="318">
        <v>9000000</v>
      </c>
      <c r="J173" s="316"/>
    </row>
    <row r="174" spans="2:10" ht="15.75" customHeight="1" x14ac:dyDescent="0.25">
      <c r="B174" s="672" t="s">
        <v>5833</v>
      </c>
      <c r="C174" s="672"/>
      <c r="D174" s="319"/>
      <c r="E174" s="319"/>
      <c r="F174" s="319"/>
      <c r="G174" s="320">
        <v>9000000</v>
      </c>
      <c r="H174" s="319"/>
      <c r="I174" s="320">
        <v>9000000</v>
      </c>
    </row>
    <row r="175" spans="2:10" ht="15.75" customHeight="1" x14ac:dyDescent="0.25">
      <c r="B175" s="316" t="s">
        <v>20086</v>
      </c>
      <c r="C175" s="533" t="s">
        <v>20191</v>
      </c>
      <c r="D175" s="317"/>
      <c r="E175" s="317"/>
      <c r="F175" s="317"/>
      <c r="G175" s="318">
        <v>18000000</v>
      </c>
      <c r="H175" s="317"/>
      <c r="I175" s="318">
        <v>18000000</v>
      </c>
      <c r="J175" s="316"/>
    </row>
    <row r="176" spans="2:10" ht="15.75" customHeight="1" x14ac:dyDescent="0.25">
      <c r="B176" s="672" t="s">
        <v>5833</v>
      </c>
      <c r="C176" s="672"/>
      <c r="D176" s="319"/>
      <c r="E176" s="319"/>
      <c r="F176" s="319"/>
      <c r="G176" s="320">
        <v>18000000</v>
      </c>
      <c r="H176" s="319"/>
      <c r="I176" s="320">
        <v>18000000</v>
      </c>
    </row>
    <row r="177" spans="2:10" x14ac:dyDescent="0.25">
      <c r="B177" s="316" t="s">
        <v>12702</v>
      </c>
      <c r="C177" s="533" t="s">
        <v>18850</v>
      </c>
      <c r="D177" s="317"/>
      <c r="E177" s="317"/>
      <c r="F177" s="317"/>
      <c r="G177" s="318">
        <v>11000000</v>
      </c>
      <c r="H177" s="317"/>
      <c r="I177" s="318">
        <v>11000000</v>
      </c>
      <c r="J177" s="316"/>
    </row>
    <row r="178" spans="2:10" ht="15.75" customHeight="1" x14ac:dyDescent="0.25">
      <c r="B178" s="672" t="s">
        <v>5833</v>
      </c>
      <c r="C178" s="672"/>
      <c r="D178" s="319"/>
      <c r="E178" s="319"/>
      <c r="F178" s="319"/>
      <c r="G178" s="320">
        <v>11000000</v>
      </c>
      <c r="H178" s="319"/>
      <c r="I178" s="320">
        <v>11000000</v>
      </c>
    </row>
    <row r="179" spans="2:10" x14ac:dyDescent="0.25">
      <c r="B179" s="316" t="s">
        <v>256</v>
      </c>
      <c r="C179" s="533" t="s">
        <v>16509</v>
      </c>
      <c r="D179" s="317"/>
      <c r="E179" s="317"/>
      <c r="F179" s="318">
        <v>7500000</v>
      </c>
      <c r="G179" s="318">
        <v>23500000</v>
      </c>
      <c r="H179" s="317"/>
      <c r="I179" s="318">
        <v>16000000</v>
      </c>
      <c r="J179" s="316"/>
    </row>
    <row r="180" spans="2:10" x14ac:dyDescent="0.25">
      <c r="B180" s="672" t="s">
        <v>5631</v>
      </c>
      <c r="C180" s="672"/>
      <c r="D180" s="319"/>
      <c r="E180" s="319"/>
      <c r="F180" s="320">
        <v>7500000</v>
      </c>
      <c r="G180" s="320">
        <v>23500000</v>
      </c>
      <c r="H180" s="319"/>
      <c r="I180" s="320">
        <v>16000000</v>
      </c>
    </row>
    <row r="181" spans="2:10" x14ac:dyDescent="0.25">
      <c r="B181" s="316" t="s">
        <v>1333</v>
      </c>
      <c r="C181" s="533" t="s">
        <v>16510</v>
      </c>
      <c r="D181" s="317"/>
      <c r="E181" s="317"/>
      <c r="F181" s="318">
        <v>15000000</v>
      </c>
      <c r="G181" s="318">
        <v>15026000</v>
      </c>
      <c r="H181" s="317"/>
      <c r="I181" s="318">
        <v>26000</v>
      </c>
      <c r="J181" s="316"/>
    </row>
    <row r="182" spans="2:10" x14ac:dyDescent="0.25">
      <c r="B182" s="672" t="s">
        <v>5632</v>
      </c>
      <c r="C182" s="672"/>
      <c r="D182" s="319"/>
      <c r="E182" s="319"/>
      <c r="F182" s="320">
        <v>15000000</v>
      </c>
      <c r="G182" s="320">
        <v>15026000</v>
      </c>
      <c r="H182" s="319"/>
      <c r="I182" s="320">
        <v>26000</v>
      </c>
    </row>
    <row r="183" spans="2:10" x14ac:dyDescent="0.25">
      <c r="B183" s="316" t="s">
        <v>1334</v>
      </c>
      <c r="C183" s="533" t="s">
        <v>16511</v>
      </c>
      <c r="D183" s="317"/>
      <c r="E183" s="317"/>
      <c r="F183" s="318">
        <v>36000000</v>
      </c>
      <c r="G183" s="318">
        <v>51000000</v>
      </c>
      <c r="H183" s="317"/>
      <c r="I183" s="318">
        <v>15000000</v>
      </c>
      <c r="J183" s="316"/>
    </row>
    <row r="184" spans="2:10" x14ac:dyDescent="0.25">
      <c r="B184" s="672" t="s">
        <v>5633</v>
      </c>
      <c r="C184" s="672"/>
      <c r="D184" s="319"/>
      <c r="E184" s="319"/>
      <c r="F184" s="320">
        <v>36000000</v>
      </c>
      <c r="G184" s="320">
        <v>51000000</v>
      </c>
      <c r="H184" s="319"/>
      <c r="I184" s="320">
        <v>15000000</v>
      </c>
    </row>
    <row r="185" spans="2:10" ht="15.75" customHeight="1" x14ac:dyDescent="0.25">
      <c r="B185" s="316" t="s">
        <v>1335</v>
      </c>
      <c r="C185" s="533" t="s">
        <v>4008</v>
      </c>
      <c r="D185" s="317"/>
      <c r="E185" s="317"/>
      <c r="F185" s="318">
        <v>60000000</v>
      </c>
      <c r="G185" s="318">
        <v>70700000</v>
      </c>
      <c r="H185" s="317"/>
      <c r="I185" s="318">
        <v>10700000</v>
      </c>
      <c r="J185" s="316"/>
    </row>
    <row r="186" spans="2:10" ht="15.75" customHeight="1" x14ac:dyDescent="0.25">
      <c r="B186" s="672" t="s">
        <v>5634</v>
      </c>
      <c r="C186" s="672"/>
      <c r="D186" s="319"/>
      <c r="E186" s="319"/>
      <c r="F186" s="320">
        <v>60000000</v>
      </c>
      <c r="G186" s="320">
        <v>70700000</v>
      </c>
      <c r="H186" s="319"/>
      <c r="I186" s="320">
        <v>10700000</v>
      </c>
    </row>
    <row r="187" spans="2:10" ht="15.75" customHeight="1" x14ac:dyDescent="0.25">
      <c r="B187" s="316" t="s">
        <v>629</v>
      </c>
      <c r="C187" s="533" t="s">
        <v>16512</v>
      </c>
      <c r="D187" s="317"/>
      <c r="E187" s="317"/>
      <c r="F187" s="318">
        <v>6000000</v>
      </c>
      <c r="G187" s="318">
        <v>18000000</v>
      </c>
      <c r="H187" s="317"/>
      <c r="I187" s="318">
        <v>12000000</v>
      </c>
      <c r="J187" s="316"/>
    </row>
    <row r="188" spans="2:10" ht="15.75" customHeight="1" x14ac:dyDescent="0.25">
      <c r="B188" s="672" t="s">
        <v>5635</v>
      </c>
      <c r="C188" s="672"/>
      <c r="D188" s="319"/>
      <c r="E188" s="319"/>
      <c r="F188" s="320">
        <v>6000000</v>
      </c>
      <c r="G188" s="320">
        <v>18000000</v>
      </c>
      <c r="H188" s="319"/>
      <c r="I188" s="320">
        <v>12000000</v>
      </c>
    </row>
    <row r="189" spans="2:10" x14ac:dyDescent="0.25">
      <c r="B189" s="316" t="s">
        <v>1336</v>
      </c>
      <c r="C189" s="533" t="s">
        <v>16513</v>
      </c>
      <c r="D189" s="317"/>
      <c r="E189" s="317"/>
      <c r="F189" s="318">
        <v>9133333.3300000001</v>
      </c>
      <c r="G189" s="318">
        <v>11000000</v>
      </c>
      <c r="H189" s="317"/>
      <c r="I189" s="318">
        <v>1866666.67</v>
      </c>
      <c r="J189" s="316"/>
    </row>
    <row r="190" spans="2:10" ht="15.75" customHeight="1" x14ac:dyDescent="0.25">
      <c r="B190" s="672" t="s">
        <v>5636</v>
      </c>
      <c r="C190" s="672"/>
      <c r="D190" s="319"/>
      <c r="E190" s="319"/>
      <c r="F190" s="320">
        <v>9133333.3300000001</v>
      </c>
      <c r="G190" s="320">
        <v>11000000</v>
      </c>
      <c r="H190" s="319"/>
      <c r="I190" s="320">
        <v>1866666.67</v>
      </c>
    </row>
    <row r="191" spans="2:10" ht="15.75" customHeight="1" x14ac:dyDescent="0.25">
      <c r="B191" s="316" t="s">
        <v>19287</v>
      </c>
      <c r="C191" s="533" t="s">
        <v>19819</v>
      </c>
      <c r="D191" s="317"/>
      <c r="E191" s="317"/>
      <c r="F191" s="318">
        <v>2000000</v>
      </c>
      <c r="G191" s="318">
        <v>11000000</v>
      </c>
      <c r="H191" s="317"/>
      <c r="I191" s="318">
        <v>9000000</v>
      </c>
      <c r="J191" s="316"/>
    </row>
    <row r="192" spans="2:10" ht="15.75" customHeight="1" x14ac:dyDescent="0.25">
      <c r="B192" s="672" t="s">
        <v>5833</v>
      </c>
      <c r="C192" s="672"/>
      <c r="D192" s="319"/>
      <c r="E192" s="319"/>
      <c r="F192" s="320">
        <v>2000000</v>
      </c>
      <c r="G192" s="320">
        <v>11000000</v>
      </c>
      <c r="H192" s="319"/>
      <c r="I192" s="320">
        <v>9000000</v>
      </c>
    </row>
    <row r="193" spans="2:10" ht="15.75" customHeight="1" x14ac:dyDescent="0.25">
      <c r="B193" s="316" t="s">
        <v>7263</v>
      </c>
      <c r="C193" s="533" t="s">
        <v>20365</v>
      </c>
      <c r="D193" s="317"/>
      <c r="E193" s="317"/>
      <c r="F193" s="317"/>
      <c r="G193" s="318">
        <v>18000000</v>
      </c>
      <c r="H193" s="317"/>
      <c r="I193" s="318">
        <v>18000000</v>
      </c>
      <c r="J193" s="316"/>
    </row>
    <row r="194" spans="2:10" ht="15.75" customHeight="1" x14ac:dyDescent="0.25">
      <c r="B194" s="672" t="s">
        <v>5833</v>
      </c>
      <c r="C194" s="672"/>
      <c r="D194" s="319"/>
      <c r="E194" s="319"/>
      <c r="F194" s="319"/>
      <c r="G194" s="320">
        <v>18000000</v>
      </c>
      <c r="H194" s="319"/>
      <c r="I194" s="320">
        <v>18000000</v>
      </c>
    </row>
    <row r="195" spans="2:10" x14ac:dyDescent="0.25">
      <c r="B195" s="316" t="s">
        <v>195</v>
      </c>
      <c r="C195" s="533" t="s">
        <v>16514</v>
      </c>
      <c r="D195" s="317"/>
      <c r="E195" s="317"/>
      <c r="F195" s="318">
        <v>7500000</v>
      </c>
      <c r="G195" s="318">
        <v>28000000</v>
      </c>
      <c r="H195" s="317"/>
      <c r="I195" s="318">
        <v>20500000</v>
      </c>
      <c r="J195" s="316"/>
    </row>
    <row r="196" spans="2:10" ht="15.75" customHeight="1" x14ac:dyDescent="0.25">
      <c r="B196" s="672" t="s">
        <v>5637</v>
      </c>
      <c r="C196" s="672"/>
      <c r="D196" s="319"/>
      <c r="E196" s="319"/>
      <c r="F196" s="320">
        <v>7500000</v>
      </c>
      <c r="G196" s="320">
        <v>28000000</v>
      </c>
      <c r="H196" s="319"/>
      <c r="I196" s="320">
        <v>20500000</v>
      </c>
    </row>
    <row r="197" spans="2:10" ht="15.75" customHeight="1" x14ac:dyDescent="0.25">
      <c r="B197" s="316" t="s">
        <v>7264</v>
      </c>
      <c r="C197" s="533" t="s">
        <v>16515</v>
      </c>
      <c r="D197" s="317"/>
      <c r="E197" s="317"/>
      <c r="F197" s="317"/>
      <c r="G197" s="318">
        <v>8500000</v>
      </c>
      <c r="H197" s="317"/>
      <c r="I197" s="318">
        <v>8500000</v>
      </c>
      <c r="J197" s="316"/>
    </row>
    <row r="198" spans="2:10" ht="15.75" customHeight="1" x14ac:dyDescent="0.25">
      <c r="B198" s="672" t="s">
        <v>5833</v>
      </c>
      <c r="C198" s="672"/>
      <c r="D198" s="319"/>
      <c r="E198" s="319"/>
      <c r="F198" s="319"/>
      <c r="G198" s="320">
        <v>8500000</v>
      </c>
      <c r="H198" s="319"/>
      <c r="I198" s="320">
        <v>8500000</v>
      </c>
    </row>
    <row r="199" spans="2:10" x14ac:dyDescent="0.25">
      <c r="B199" s="316" t="s">
        <v>18594</v>
      </c>
      <c r="C199" s="533" t="s">
        <v>20851</v>
      </c>
      <c r="D199" s="317"/>
      <c r="E199" s="317"/>
      <c r="F199" s="317"/>
      <c r="G199" s="318">
        <v>15000000</v>
      </c>
      <c r="H199" s="317"/>
      <c r="I199" s="318">
        <v>15000000</v>
      </c>
      <c r="J199" s="316"/>
    </row>
    <row r="200" spans="2:10" ht="15.75" customHeight="1" x14ac:dyDescent="0.25">
      <c r="B200" s="672" t="s">
        <v>5833</v>
      </c>
      <c r="C200" s="672"/>
      <c r="D200" s="319"/>
      <c r="E200" s="319"/>
      <c r="F200" s="319"/>
      <c r="G200" s="320">
        <v>15000000</v>
      </c>
      <c r="H200" s="319"/>
      <c r="I200" s="320">
        <v>15000000</v>
      </c>
    </row>
    <row r="201" spans="2:10" x14ac:dyDescent="0.25">
      <c r="B201" s="316" t="s">
        <v>422</v>
      </c>
      <c r="C201" s="533" t="s">
        <v>16516</v>
      </c>
      <c r="D201" s="317"/>
      <c r="E201" s="317"/>
      <c r="F201" s="318">
        <v>6000000</v>
      </c>
      <c r="G201" s="318">
        <v>21000000</v>
      </c>
      <c r="H201" s="317"/>
      <c r="I201" s="318">
        <v>15000000</v>
      </c>
      <c r="J201" s="316"/>
    </row>
    <row r="202" spans="2:10" x14ac:dyDescent="0.25">
      <c r="B202" s="672" t="s">
        <v>5638</v>
      </c>
      <c r="C202" s="672"/>
      <c r="D202" s="319"/>
      <c r="E202" s="319"/>
      <c r="F202" s="320">
        <v>6000000</v>
      </c>
      <c r="G202" s="320">
        <v>21000000</v>
      </c>
      <c r="H202" s="319"/>
      <c r="I202" s="320">
        <v>15000000</v>
      </c>
    </row>
    <row r="203" spans="2:10" ht="15.75" customHeight="1" x14ac:dyDescent="0.25">
      <c r="B203" s="316" t="s">
        <v>1337</v>
      </c>
      <c r="C203" s="533" t="s">
        <v>16517</v>
      </c>
      <c r="D203" s="317"/>
      <c r="E203" s="317"/>
      <c r="F203" s="318">
        <v>30500000</v>
      </c>
      <c r="G203" s="318">
        <v>52520000</v>
      </c>
      <c r="H203" s="317"/>
      <c r="I203" s="318">
        <v>22020000</v>
      </c>
      <c r="J203" s="316"/>
    </row>
    <row r="204" spans="2:10" ht="15.75" customHeight="1" x14ac:dyDescent="0.25">
      <c r="B204" s="672" t="s">
        <v>5639</v>
      </c>
      <c r="C204" s="672"/>
      <c r="D204" s="319"/>
      <c r="E204" s="319"/>
      <c r="F204" s="320">
        <v>30500000</v>
      </c>
      <c r="G204" s="320">
        <v>52520000</v>
      </c>
      <c r="H204" s="319"/>
      <c r="I204" s="320">
        <v>22020000</v>
      </c>
    </row>
    <row r="205" spans="2:10" x14ac:dyDescent="0.25">
      <c r="B205" s="316" t="s">
        <v>7265</v>
      </c>
      <c r="C205" s="533" t="s">
        <v>18924</v>
      </c>
      <c r="D205" s="317"/>
      <c r="E205" s="317"/>
      <c r="F205" s="317"/>
      <c r="G205" s="318">
        <v>18000000</v>
      </c>
      <c r="H205" s="317"/>
      <c r="I205" s="318">
        <v>18000000</v>
      </c>
      <c r="J205" s="316"/>
    </row>
    <row r="206" spans="2:10" ht="15.75" customHeight="1" x14ac:dyDescent="0.25">
      <c r="B206" s="672" t="s">
        <v>5833</v>
      </c>
      <c r="C206" s="672"/>
      <c r="D206" s="319"/>
      <c r="E206" s="319"/>
      <c r="F206" s="319"/>
      <c r="G206" s="320">
        <v>18000000</v>
      </c>
      <c r="H206" s="319"/>
      <c r="I206" s="320">
        <v>18000000</v>
      </c>
    </row>
    <row r="207" spans="2:10" x14ac:dyDescent="0.25">
      <c r="B207" s="316" t="s">
        <v>1276</v>
      </c>
      <c r="C207" s="533" t="s">
        <v>16518</v>
      </c>
      <c r="D207" s="317"/>
      <c r="E207" s="317"/>
      <c r="F207" s="318">
        <v>7500000</v>
      </c>
      <c r="G207" s="318">
        <v>33000000</v>
      </c>
      <c r="H207" s="317"/>
      <c r="I207" s="318">
        <v>25500000</v>
      </c>
      <c r="J207" s="316"/>
    </row>
    <row r="208" spans="2:10" x14ac:dyDescent="0.25">
      <c r="B208" s="672" t="s">
        <v>5640</v>
      </c>
      <c r="C208" s="672"/>
      <c r="D208" s="319"/>
      <c r="E208" s="319"/>
      <c r="F208" s="320">
        <v>7500000</v>
      </c>
      <c r="G208" s="320">
        <v>33000000</v>
      </c>
      <c r="H208" s="319"/>
      <c r="I208" s="320">
        <v>25500000</v>
      </c>
    </row>
    <row r="209" spans="2:10" ht="15.75" customHeight="1" x14ac:dyDescent="0.25">
      <c r="B209" s="316" t="s">
        <v>20072</v>
      </c>
      <c r="C209" s="533" t="s">
        <v>20153</v>
      </c>
      <c r="D209" s="317"/>
      <c r="E209" s="317"/>
      <c r="F209" s="317"/>
      <c r="G209" s="318">
        <v>13500000</v>
      </c>
      <c r="H209" s="317"/>
      <c r="I209" s="318">
        <v>13500000</v>
      </c>
      <c r="J209" s="316"/>
    </row>
    <row r="210" spans="2:10" ht="15.75" customHeight="1" x14ac:dyDescent="0.25">
      <c r="B210" s="672" t="s">
        <v>5833</v>
      </c>
      <c r="C210" s="672"/>
      <c r="D210" s="319"/>
      <c r="E210" s="319"/>
      <c r="F210" s="319"/>
      <c r="G210" s="320">
        <v>13500000</v>
      </c>
      <c r="H210" s="319"/>
      <c r="I210" s="320">
        <v>13500000</v>
      </c>
    </row>
    <row r="211" spans="2:10" ht="15.75" customHeight="1" x14ac:dyDescent="0.25">
      <c r="B211" s="316" t="s">
        <v>4399</v>
      </c>
      <c r="C211" s="533" t="s">
        <v>16519</v>
      </c>
      <c r="D211" s="317"/>
      <c r="E211" s="317"/>
      <c r="F211" s="317"/>
      <c r="G211" s="318">
        <v>16000000</v>
      </c>
      <c r="H211" s="317"/>
      <c r="I211" s="318">
        <v>16000000</v>
      </c>
      <c r="J211" s="316"/>
    </row>
    <row r="212" spans="2:10" ht="15.75" customHeight="1" x14ac:dyDescent="0.25">
      <c r="B212" s="672" t="s">
        <v>5641</v>
      </c>
      <c r="C212" s="672"/>
      <c r="D212" s="319"/>
      <c r="E212" s="319"/>
      <c r="F212" s="319"/>
      <c r="G212" s="320">
        <v>16000000</v>
      </c>
      <c r="H212" s="319"/>
      <c r="I212" s="320">
        <v>16000000</v>
      </c>
    </row>
    <row r="213" spans="2:10" x14ac:dyDescent="0.25">
      <c r="B213" s="316" t="s">
        <v>1338</v>
      </c>
      <c r="C213" s="533" t="s">
        <v>16520</v>
      </c>
      <c r="D213" s="317"/>
      <c r="E213" s="317"/>
      <c r="F213" s="318">
        <v>37500000</v>
      </c>
      <c r="G213" s="318">
        <v>60000000</v>
      </c>
      <c r="H213" s="317"/>
      <c r="I213" s="318">
        <v>22500000</v>
      </c>
      <c r="J213" s="316"/>
    </row>
    <row r="214" spans="2:10" ht="15.75" customHeight="1" x14ac:dyDescent="0.25">
      <c r="B214" s="672" t="s">
        <v>5642</v>
      </c>
      <c r="C214" s="672"/>
      <c r="D214" s="319"/>
      <c r="E214" s="319"/>
      <c r="F214" s="320">
        <v>37500000</v>
      </c>
      <c r="G214" s="320">
        <v>60000000</v>
      </c>
      <c r="H214" s="319"/>
      <c r="I214" s="320">
        <v>22500000</v>
      </c>
    </row>
    <row r="215" spans="2:10" x14ac:dyDescent="0.25">
      <c r="B215" s="316" t="s">
        <v>8039</v>
      </c>
      <c r="C215" s="533" t="s">
        <v>16521</v>
      </c>
      <c r="D215" s="317"/>
      <c r="E215" s="317"/>
      <c r="F215" s="317"/>
      <c r="G215" s="318">
        <v>10000000</v>
      </c>
      <c r="H215" s="317"/>
      <c r="I215" s="318">
        <v>10000000</v>
      </c>
      <c r="J215" s="316"/>
    </row>
    <row r="216" spans="2:10" x14ac:dyDescent="0.25">
      <c r="B216" s="672" t="s">
        <v>5833</v>
      </c>
      <c r="C216" s="672"/>
      <c r="D216" s="319"/>
      <c r="E216" s="319"/>
      <c r="F216" s="319"/>
      <c r="G216" s="320">
        <v>10000000</v>
      </c>
      <c r="H216" s="319"/>
      <c r="I216" s="320">
        <v>10000000</v>
      </c>
    </row>
    <row r="217" spans="2:10" x14ac:dyDescent="0.25">
      <c r="B217" s="316" t="s">
        <v>1339</v>
      </c>
      <c r="C217" s="533" t="s">
        <v>16522</v>
      </c>
      <c r="D217" s="317"/>
      <c r="E217" s="317"/>
      <c r="F217" s="318">
        <v>11000000</v>
      </c>
      <c r="G217" s="318">
        <v>13000000</v>
      </c>
      <c r="H217" s="317"/>
      <c r="I217" s="318">
        <v>2000000</v>
      </c>
      <c r="J217" s="316"/>
    </row>
    <row r="218" spans="2:10" x14ac:dyDescent="0.25">
      <c r="B218" s="672" t="s">
        <v>5643</v>
      </c>
      <c r="C218" s="672"/>
      <c r="D218" s="319"/>
      <c r="E218" s="319"/>
      <c r="F218" s="320">
        <v>11000000</v>
      </c>
      <c r="G218" s="320">
        <v>13000000</v>
      </c>
      <c r="H218" s="319"/>
      <c r="I218" s="320">
        <v>2000000</v>
      </c>
    </row>
    <row r="219" spans="2:10" x14ac:dyDescent="0.25">
      <c r="B219" s="316" t="s">
        <v>1340</v>
      </c>
      <c r="C219" s="533" t="s">
        <v>16523</v>
      </c>
      <c r="D219" s="317"/>
      <c r="E219" s="317"/>
      <c r="F219" s="318">
        <v>20000000</v>
      </c>
      <c r="G219" s="318">
        <v>39000000</v>
      </c>
      <c r="H219" s="317"/>
      <c r="I219" s="318">
        <v>19000000</v>
      </c>
      <c r="J219" s="316"/>
    </row>
    <row r="220" spans="2:10" x14ac:dyDescent="0.25">
      <c r="B220" s="672" t="s">
        <v>5644</v>
      </c>
      <c r="C220" s="672"/>
      <c r="D220" s="319"/>
      <c r="E220" s="319"/>
      <c r="F220" s="320">
        <v>20000000</v>
      </c>
      <c r="G220" s="320">
        <v>39000000</v>
      </c>
      <c r="H220" s="319"/>
      <c r="I220" s="320">
        <v>19000000</v>
      </c>
    </row>
    <row r="221" spans="2:10" ht="15.75" customHeight="1" x14ac:dyDescent="0.25">
      <c r="B221" s="316" t="s">
        <v>7863</v>
      </c>
      <c r="C221" s="533" t="s">
        <v>16524</v>
      </c>
      <c r="D221" s="317"/>
      <c r="E221" s="317"/>
      <c r="F221" s="317"/>
      <c r="G221" s="318">
        <v>12000000</v>
      </c>
      <c r="H221" s="317"/>
      <c r="I221" s="318">
        <v>12000000</v>
      </c>
      <c r="J221" s="316"/>
    </row>
    <row r="222" spans="2:10" ht="15.75" customHeight="1" x14ac:dyDescent="0.25">
      <c r="B222" s="672" t="s">
        <v>5833</v>
      </c>
      <c r="C222" s="672"/>
      <c r="D222" s="319"/>
      <c r="E222" s="319"/>
      <c r="F222" s="319"/>
      <c r="G222" s="320">
        <v>12000000</v>
      </c>
      <c r="H222" s="319"/>
      <c r="I222" s="320">
        <v>12000000</v>
      </c>
    </row>
    <row r="223" spans="2:10" x14ac:dyDescent="0.25">
      <c r="B223" s="316" t="s">
        <v>7269</v>
      </c>
      <c r="C223" s="533" t="s">
        <v>16525</v>
      </c>
      <c r="D223" s="317"/>
      <c r="E223" s="317"/>
      <c r="F223" s="317"/>
      <c r="G223" s="318">
        <v>7500000</v>
      </c>
      <c r="H223" s="317"/>
      <c r="I223" s="318">
        <v>7500000</v>
      </c>
      <c r="J223" s="316"/>
    </row>
    <row r="224" spans="2:10" ht="15.75" customHeight="1" x14ac:dyDescent="0.25">
      <c r="B224" s="672" t="s">
        <v>5833</v>
      </c>
      <c r="C224" s="672"/>
      <c r="D224" s="319"/>
      <c r="E224" s="319"/>
      <c r="F224" s="319"/>
      <c r="G224" s="320">
        <v>7500000</v>
      </c>
      <c r="H224" s="319"/>
      <c r="I224" s="320">
        <v>7500000</v>
      </c>
    </row>
    <row r="225" spans="2:10" ht="15.75" customHeight="1" x14ac:dyDescent="0.25">
      <c r="B225" s="316" t="s">
        <v>1269</v>
      </c>
      <c r="C225" s="533" t="s">
        <v>16526</v>
      </c>
      <c r="D225" s="317"/>
      <c r="E225" s="317"/>
      <c r="F225" s="318">
        <v>6250000</v>
      </c>
      <c r="G225" s="318">
        <v>30000000</v>
      </c>
      <c r="H225" s="317"/>
      <c r="I225" s="318">
        <v>23750000</v>
      </c>
      <c r="J225" s="316"/>
    </row>
    <row r="226" spans="2:10" ht="15.75" customHeight="1" x14ac:dyDescent="0.25">
      <c r="B226" s="672" t="s">
        <v>5645</v>
      </c>
      <c r="C226" s="672"/>
      <c r="D226" s="319"/>
      <c r="E226" s="319"/>
      <c r="F226" s="320">
        <v>6250000</v>
      </c>
      <c r="G226" s="320">
        <v>30000000</v>
      </c>
      <c r="H226" s="319"/>
      <c r="I226" s="320">
        <v>23750000</v>
      </c>
    </row>
    <row r="227" spans="2:10" x14ac:dyDescent="0.25">
      <c r="B227" s="316" t="s">
        <v>15072</v>
      </c>
      <c r="C227" s="533" t="s">
        <v>19820</v>
      </c>
      <c r="D227" s="317"/>
      <c r="E227" s="317"/>
      <c r="F227" s="317"/>
      <c r="G227" s="318">
        <v>7000000</v>
      </c>
      <c r="H227" s="317"/>
      <c r="I227" s="318">
        <v>7000000</v>
      </c>
      <c r="J227" s="316"/>
    </row>
    <row r="228" spans="2:10" ht="15.75" customHeight="1" x14ac:dyDescent="0.25">
      <c r="B228" s="672" t="s">
        <v>5833</v>
      </c>
      <c r="C228" s="672"/>
      <c r="D228" s="319"/>
      <c r="E228" s="319"/>
      <c r="F228" s="319"/>
      <c r="G228" s="320">
        <v>7000000</v>
      </c>
      <c r="H228" s="319"/>
      <c r="I228" s="320">
        <v>7000000</v>
      </c>
    </row>
    <row r="229" spans="2:10" x14ac:dyDescent="0.25">
      <c r="B229" s="316" t="s">
        <v>418</v>
      </c>
      <c r="C229" s="533" t="s">
        <v>16527</v>
      </c>
      <c r="D229" s="317"/>
      <c r="E229" s="317"/>
      <c r="F229" s="318">
        <v>5000000</v>
      </c>
      <c r="G229" s="318">
        <v>23000000</v>
      </c>
      <c r="H229" s="317"/>
      <c r="I229" s="318">
        <v>18000000</v>
      </c>
      <c r="J229" s="316"/>
    </row>
    <row r="230" spans="2:10" x14ac:dyDescent="0.25">
      <c r="B230" s="672" t="s">
        <v>5646</v>
      </c>
      <c r="C230" s="672"/>
      <c r="D230" s="319"/>
      <c r="E230" s="319"/>
      <c r="F230" s="320">
        <v>5000000</v>
      </c>
      <c r="G230" s="320">
        <v>23000000</v>
      </c>
      <c r="H230" s="319"/>
      <c r="I230" s="320">
        <v>18000000</v>
      </c>
    </row>
    <row r="231" spans="2:10" x14ac:dyDescent="0.25">
      <c r="B231" s="316" t="s">
        <v>7270</v>
      </c>
      <c r="C231" s="533" t="s">
        <v>16528</v>
      </c>
      <c r="D231" s="317"/>
      <c r="E231" s="317"/>
      <c r="F231" s="317"/>
      <c r="G231" s="318">
        <v>10250000</v>
      </c>
      <c r="H231" s="317"/>
      <c r="I231" s="318">
        <v>10250000</v>
      </c>
      <c r="J231" s="316"/>
    </row>
    <row r="232" spans="2:10" x14ac:dyDescent="0.25">
      <c r="B232" s="672" t="s">
        <v>5833</v>
      </c>
      <c r="C232" s="672"/>
      <c r="D232" s="319"/>
      <c r="E232" s="319"/>
      <c r="F232" s="319"/>
      <c r="G232" s="320">
        <v>10250000</v>
      </c>
      <c r="H232" s="319"/>
      <c r="I232" s="320">
        <v>10250000</v>
      </c>
    </row>
    <row r="233" spans="2:10" ht="15.75" customHeight="1" x14ac:dyDescent="0.25">
      <c r="B233" s="316" t="s">
        <v>7271</v>
      </c>
      <c r="C233" s="533" t="s">
        <v>18970</v>
      </c>
      <c r="D233" s="317"/>
      <c r="E233" s="317"/>
      <c r="F233" s="317"/>
      <c r="G233" s="318">
        <v>9000000</v>
      </c>
      <c r="H233" s="317"/>
      <c r="I233" s="318">
        <v>9000000</v>
      </c>
      <c r="J233" s="316"/>
    </row>
    <row r="234" spans="2:10" ht="15.75" customHeight="1" x14ac:dyDescent="0.25">
      <c r="B234" s="672" t="s">
        <v>5833</v>
      </c>
      <c r="C234" s="672"/>
      <c r="D234" s="319"/>
      <c r="E234" s="319"/>
      <c r="F234" s="319"/>
      <c r="G234" s="320">
        <v>9000000</v>
      </c>
      <c r="H234" s="319"/>
      <c r="I234" s="320">
        <v>9000000</v>
      </c>
    </row>
    <row r="235" spans="2:10" x14ac:dyDescent="0.25">
      <c r="B235" s="316" t="s">
        <v>7273</v>
      </c>
      <c r="C235" s="533" t="s">
        <v>16529</v>
      </c>
      <c r="D235" s="317"/>
      <c r="E235" s="317"/>
      <c r="F235" s="317"/>
      <c r="G235" s="318">
        <v>8750000</v>
      </c>
      <c r="H235" s="317"/>
      <c r="I235" s="318">
        <v>8750000</v>
      </c>
      <c r="J235" s="316"/>
    </row>
    <row r="236" spans="2:10" ht="15.75" customHeight="1" x14ac:dyDescent="0.25">
      <c r="B236" s="672" t="s">
        <v>5833</v>
      </c>
      <c r="C236" s="672"/>
      <c r="D236" s="319"/>
      <c r="E236" s="319"/>
      <c r="F236" s="319"/>
      <c r="G236" s="320">
        <v>8750000</v>
      </c>
      <c r="H236" s="319"/>
      <c r="I236" s="320">
        <v>8750000</v>
      </c>
    </row>
    <row r="237" spans="2:10" x14ac:dyDescent="0.25">
      <c r="B237" s="316" t="s">
        <v>7274</v>
      </c>
      <c r="C237" s="533" t="s">
        <v>20067</v>
      </c>
      <c r="D237" s="317"/>
      <c r="E237" s="317"/>
      <c r="F237" s="317"/>
      <c r="G237" s="318">
        <v>2440000</v>
      </c>
      <c r="H237" s="317"/>
      <c r="I237" s="318">
        <v>2440000</v>
      </c>
      <c r="J237" s="316"/>
    </row>
    <row r="238" spans="2:10" x14ac:dyDescent="0.25">
      <c r="B238" s="672" t="s">
        <v>5833</v>
      </c>
      <c r="C238" s="672"/>
      <c r="D238" s="319"/>
      <c r="E238" s="319"/>
      <c r="F238" s="319"/>
      <c r="G238" s="320">
        <v>2440000</v>
      </c>
      <c r="H238" s="319"/>
      <c r="I238" s="320">
        <v>2440000</v>
      </c>
    </row>
    <row r="239" spans="2:10" x14ac:dyDescent="0.25">
      <c r="B239" s="316" t="s">
        <v>18602</v>
      </c>
      <c r="C239" s="533" t="s">
        <v>19068</v>
      </c>
      <c r="D239" s="317"/>
      <c r="E239" s="317"/>
      <c r="F239" s="317"/>
      <c r="G239" s="318">
        <v>15000000</v>
      </c>
      <c r="H239" s="317"/>
      <c r="I239" s="318">
        <v>15000000</v>
      </c>
      <c r="J239" s="316"/>
    </row>
    <row r="240" spans="2:10" x14ac:dyDescent="0.25">
      <c r="B240" s="672" t="s">
        <v>5833</v>
      </c>
      <c r="C240" s="672"/>
      <c r="D240" s="319"/>
      <c r="E240" s="319"/>
      <c r="F240" s="319"/>
      <c r="G240" s="320">
        <v>15000000</v>
      </c>
      <c r="H240" s="319"/>
      <c r="I240" s="320">
        <v>15000000</v>
      </c>
    </row>
    <row r="241" spans="2:10" ht="15.75" customHeight="1" x14ac:dyDescent="0.25">
      <c r="B241" s="316" t="s">
        <v>1341</v>
      </c>
      <c r="C241" s="533" t="s">
        <v>16530</v>
      </c>
      <c r="D241" s="317"/>
      <c r="E241" s="317"/>
      <c r="F241" s="318">
        <v>36000000</v>
      </c>
      <c r="G241" s="318">
        <v>54040000</v>
      </c>
      <c r="H241" s="317"/>
      <c r="I241" s="318">
        <v>18040000</v>
      </c>
      <c r="J241" s="316"/>
    </row>
    <row r="242" spans="2:10" ht="15.75" customHeight="1" x14ac:dyDescent="0.25">
      <c r="B242" s="672" t="s">
        <v>5647</v>
      </c>
      <c r="C242" s="672"/>
      <c r="D242" s="319"/>
      <c r="E242" s="319"/>
      <c r="F242" s="320">
        <v>36000000</v>
      </c>
      <c r="G242" s="320">
        <v>54040000</v>
      </c>
      <c r="H242" s="319"/>
      <c r="I242" s="320">
        <v>18040000</v>
      </c>
    </row>
    <row r="243" spans="2:10" x14ac:dyDescent="0.25">
      <c r="B243" s="316" t="s">
        <v>595</v>
      </c>
      <c r="C243" s="533" t="s">
        <v>16531</v>
      </c>
      <c r="D243" s="317"/>
      <c r="E243" s="317"/>
      <c r="F243" s="318">
        <v>6000000</v>
      </c>
      <c r="G243" s="318">
        <v>12000000</v>
      </c>
      <c r="H243" s="317"/>
      <c r="I243" s="318">
        <v>6000000</v>
      </c>
      <c r="J243" s="316"/>
    </row>
    <row r="244" spans="2:10" ht="15.75" customHeight="1" x14ac:dyDescent="0.25">
      <c r="B244" s="672" t="s">
        <v>5648</v>
      </c>
      <c r="C244" s="672"/>
      <c r="D244" s="319"/>
      <c r="E244" s="319"/>
      <c r="F244" s="320">
        <v>6000000</v>
      </c>
      <c r="G244" s="320">
        <v>12000000</v>
      </c>
      <c r="H244" s="319"/>
      <c r="I244" s="320">
        <v>6000000</v>
      </c>
    </row>
    <row r="245" spans="2:10" x14ac:dyDescent="0.25">
      <c r="B245" s="316" t="s">
        <v>18945</v>
      </c>
      <c r="C245" s="533" t="s">
        <v>18971</v>
      </c>
      <c r="D245" s="317"/>
      <c r="E245" s="317"/>
      <c r="F245" s="317"/>
      <c r="G245" s="318">
        <v>9000000</v>
      </c>
      <c r="H245" s="317"/>
      <c r="I245" s="318">
        <v>9000000</v>
      </c>
      <c r="J245" s="316"/>
    </row>
    <row r="246" spans="2:10" x14ac:dyDescent="0.25">
      <c r="B246" s="672" t="s">
        <v>5833</v>
      </c>
      <c r="C246" s="672"/>
      <c r="D246" s="319"/>
      <c r="E246" s="319"/>
      <c r="F246" s="319"/>
      <c r="G246" s="320">
        <v>9000000</v>
      </c>
      <c r="H246" s="319"/>
      <c r="I246" s="320">
        <v>9000000</v>
      </c>
    </row>
    <row r="247" spans="2:10" ht="15.75" customHeight="1" x14ac:dyDescent="0.25">
      <c r="B247" s="316" t="s">
        <v>8014</v>
      </c>
      <c r="C247" s="533" t="s">
        <v>16532</v>
      </c>
      <c r="D247" s="317"/>
      <c r="E247" s="317"/>
      <c r="F247" s="317"/>
      <c r="G247" s="318">
        <v>18000000</v>
      </c>
      <c r="H247" s="317"/>
      <c r="I247" s="318">
        <v>18000000</v>
      </c>
      <c r="J247" s="316"/>
    </row>
    <row r="248" spans="2:10" ht="15.75" customHeight="1" x14ac:dyDescent="0.25">
      <c r="B248" s="672" t="s">
        <v>5833</v>
      </c>
      <c r="C248" s="672"/>
      <c r="D248" s="319"/>
      <c r="E248" s="319"/>
      <c r="F248" s="319"/>
      <c r="G248" s="320">
        <v>18000000</v>
      </c>
      <c r="H248" s="319"/>
      <c r="I248" s="320">
        <v>18000000</v>
      </c>
    </row>
    <row r="249" spans="2:10" ht="15.75" customHeight="1" x14ac:dyDescent="0.25">
      <c r="B249" s="316" t="s">
        <v>5489</v>
      </c>
      <c r="C249" s="533" t="s">
        <v>16533</v>
      </c>
      <c r="D249" s="317"/>
      <c r="E249" s="317"/>
      <c r="F249" s="318">
        <v>6000000</v>
      </c>
      <c r="G249" s="318">
        <v>20300000</v>
      </c>
      <c r="H249" s="317"/>
      <c r="I249" s="318">
        <v>14300000</v>
      </c>
      <c r="J249" s="316"/>
    </row>
    <row r="250" spans="2:10" ht="15.75" customHeight="1" x14ac:dyDescent="0.25">
      <c r="B250" s="672" t="s">
        <v>5649</v>
      </c>
      <c r="C250" s="672"/>
      <c r="D250" s="319"/>
      <c r="E250" s="319"/>
      <c r="F250" s="320">
        <v>6000000</v>
      </c>
      <c r="G250" s="320">
        <v>20300000</v>
      </c>
      <c r="H250" s="319"/>
      <c r="I250" s="320">
        <v>14300000</v>
      </c>
    </row>
    <row r="251" spans="2:10" ht="15.75" customHeight="1" x14ac:dyDescent="0.25">
      <c r="B251" s="316" t="s">
        <v>1342</v>
      </c>
      <c r="C251" s="533" t="s">
        <v>16534</v>
      </c>
      <c r="D251" s="317"/>
      <c r="E251" s="317"/>
      <c r="F251" s="318">
        <v>8249999.9900000002</v>
      </c>
      <c r="G251" s="318">
        <v>11000000</v>
      </c>
      <c r="H251" s="317"/>
      <c r="I251" s="318">
        <v>2750000.01</v>
      </c>
      <c r="J251" s="316"/>
    </row>
    <row r="252" spans="2:10" ht="15.75" customHeight="1" x14ac:dyDescent="0.25">
      <c r="B252" s="672" t="s">
        <v>5650</v>
      </c>
      <c r="C252" s="672"/>
      <c r="D252" s="319"/>
      <c r="E252" s="319"/>
      <c r="F252" s="320">
        <v>8249999.9900000002</v>
      </c>
      <c r="G252" s="320">
        <v>11000000</v>
      </c>
      <c r="H252" s="319"/>
      <c r="I252" s="320">
        <v>2750000.01</v>
      </c>
    </row>
    <row r="253" spans="2:10" x14ac:dyDescent="0.25">
      <c r="B253" s="316" t="s">
        <v>7276</v>
      </c>
      <c r="C253" s="533" t="s">
        <v>20496</v>
      </c>
      <c r="D253" s="317"/>
      <c r="E253" s="317"/>
      <c r="F253" s="317"/>
      <c r="G253" s="318">
        <v>8900000</v>
      </c>
      <c r="H253" s="317"/>
      <c r="I253" s="318">
        <v>8900000</v>
      </c>
      <c r="J253" s="316"/>
    </row>
    <row r="254" spans="2:10" ht="15.75" customHeight="1" x14ac:dyDescent="0.25">
      <c r="B254" s="672" t="s">
        <v>5833</v>
      </c>
      <c r="C254" s="672"/>
      <c r="D254" s="319"/>
      <c r="E254" s="319"/>
      <c r="F254" s="319"/>
      <c r="G254" s="320">
        <v>8900000</v>
      </c>
      <c r="H254" s="319"/>
      <c r="I254" s="320">
        <v>8900000</v>
      </c>
    </row>
    <row r="255" spans="2:10" ht="15.75" customHeight="1" x14ac:dyDescent="0.25">
      <c r="B255" s="316" t="s">
        <v>18686</v>
      </c>
      <c r="C255" s="533" t="s">
        <v>19821</v>
      </c>
      <c r="D255" s="317"/>
      <c r="E255" s="317"/>
      <c r="F255" s="317"/>
      <c r="G255" s="318">
        <v>3000000</v>
      </c>
      <c r="H255" s="317"/>
      <c r="I255" s="318">
        <v>3000000</v>
      </c>
      <c r="J255" s="316"/>
    </row>
    <row r="256" spans="2:10" ht="15.75" customHeight="1" x14ac:dyDescent="0.25">
      <c r="B256" s="672" t="s">
        <v>5833</v>
      </c>
      <c r="C256" s="672"/>
      <c r="D256" s="319"/>
      <c r="E256" s="319"/>
      <c r="F256" s="319"/>
      <c r="G256" s="320">
        <v>3000000</v>
      </c>
      <c r="H256" s="319"/>
      <c r="I256" s="320">
        <v>3000000</v>
      </c>
    </row>
    <row r="257" spans="2:10" x14ac:dyDescent="0.25">
      <c r="B257" s="316" t="s">
        <v>1238</v>
      </c>
      <c r="C257" s="533" t="s">
        <v>16535</v>
      </c>
      <c r="D257" s="317"/>
      <c r="E257" s="317"/>
      <c r="F257" s="318">
        <v>6250000</v>
      </c>
      <c r="G257" s="318">
        <v>33000000</v>
      </c>
      <c r="H257" s="317"/>
      <c r="I257" s="318">
        <v>26750000</v>
      </c>
      <c r="J257" s="316"/>
    </row>
    <row r="258" spans="2:10" ht="15.75" customHeight="1" x14ac:dyDescent="0.25">
      <c r="B258" s="672" t="s">
        <v>5651</v>
      </c>
      <c r="C258" s="672"/>
      <c r="D258" s="319"/>
      <c r="E258" s="319"/>
      <c r="F258" s="320">
        <v>6250000</v>
      </c>
      <c r="G258" s="320">
        <v>33000000</v>
      </c>
      <c r="H258" s="319"/>
      <c r="I258" s="320">
        <v>26750000</v>
      </c>
    </row>
    <row r="259" spans="2:10" x14ac:dyDescent="0.25">
      <c r="B259" s="316" t="s">
        <v>7864</v>
      </c>
      <c r="C259" s="533" t="s">
        <v>16536</v>
      </c>
      <c r="D259" s="317"/>
      <c r="E259" s="317"/>
      <c r="F259" s="317"/>
      <c r="G259" s="318">
        <v>12050000</v>
      </c>
      <c r="H259" s="317"/>
      <c r="I259" s="318">
        <v>12050000</v>
      </c>
      <c r="J259" s="316"/>
    </row>
    <row r="260" spans="2:10" x14ac:dyDescent="0.25">
      <c r="B260" s="672" t="s">
        <v>5833</v>
      </c>
      <c r="C260" s="672"/>
      <c r="D260" s="319"/>
      <c r="E260" s="319"/>
      <c r="F260" s="319"/>
      <c r="G260" s="320">
        <v>12050000</v>
      </c>
      <c r="H260" s="319"/>
      <c r="I260" s="320">
        <v>12050000</v>
      </c>
    </row>
    <row r="261" spans="2:10" ht="15.75" customHeight="1" x14ac:dyDescent="0.25">
      <c r="B261" s="316" t="s">
        <v>7277</v>
      </c>
      <c r="C261" s="533" t="s">
        <v>16537</v>
      </c>
      <c r="D261" s="317"/>
      <c r="E261" s="317"/>
      <c r="F261" s="317"/>
      <c r="G261" s="318">
        <v>13019000</v>
      </c>
      <c r="H261" s="317"/>
      <c r="I261" s="318">
        <v>13019000</v>
      </c>
      <c r="J261" s="316"/>
    </row>
    <row r="262" spans="2:10" ht="15.75" customHeight="1" x14ac:dyDescent="0.25">
      <c r="B262" s="672" t="s">
        <v>5833</v>
      </c>
      <c r="C262" s="672"/>
      <c r="D262" s="319"/>
      <c r="E262" s="319"/>
      <c r="F262" s="319"/>
      <c r="G262" s="320">
        <v>13019000</v>
      </c>
      <c r="H262" s="319"/>
      <c r="I262" s="320">
        <v>13019000</v>
      </c>
    </row>
    <row r="263" spans="2:10" x14ac:dyDescent="0.25">
      <c r="B263" s="316" t="s">
        <v>1343</v>
      </c>
      <c r="C263" s="533" t="s">
        <v>16538</v>
      </c>
      <c r="D263" s="317"/>
      <c r="E263" s="317"/>
      <c r="F263" s="318">
        <v>11000000</v>
      </c>
      <c r="G263" s="318">
        <v>35040000</v>
      </c>
      <c r="H263" s="317"/>
      <c r="I263" s="318">
        <v>24040000</v>
      </c>
      <c r="J263" s="316"/>
    </row>
    <row r="264" spans="2:10" ht="15.75" customHeight="1" x14ac:dyDescent="0.25">
      <c r="B264" s="672" t="s">
        <v>5652</v>
      </c>
      <c r="C264" s="672"/>
      <c r="D264" s="319"/>
      <c r="E264" s="319"/>
      <c r="F264" s="320">
        <v>11000000</v>
      </c>
      <c r="G264" s="320">
        <v>35040000</v>
      </c>
      <c r="H264" s="319"/>
      <c r="I264" s="320">
        <v>24040000</v>
      </c>
    </row>
    <row r="265" spans="2:10" ht="15.75" customHeight="1" x14ac:dyDescent="0.25">
      <c r="B265" s="316" t="s">
        <v>1344</v>
      </c>
      <c r="C265" s="533" t="s">
        <v>16539</v>
      </c>
      <c r="D265" s="317"/>
      <c r="E265" s="317"/>
      <c r="F265" s="318">
        <v>17000000</v>
      </c>
      <c r="G265" s="318">
        <v>29000000</v>
      </c>
      <c r="H265" s="317"/>
      <c r="I265" s="318">
        <v>12000000</v>
      </c>
      <c r="J265" s="316"/>
    </row>
    <row r="266" spans="2:10" ht="15.75" customHeight="1" x14ac:dyDescent="0.25">
      <c r="B266" s="672" t="s">
        <v>5653</v>
      </c>
      <c r="C266" s="672"/>
      <c r="D266" s="319"/>
      <c r="E266" s="319"/>
      <c r="F266" s="320">
        <v>17000000</v>
      </c>
      <c r="G266" s="320">
        <v>29000000</v>
      </c>
      <c r="H266" s="319"/>
      <c r="I266" s="320">
        <v>12000000</v>
      </c>
    </row>
    <row r="267" spans="2:10" x14ac:dyDescent="0.25">
      <c r="B267" s="316" t="s">
        <v>20665</v>
      </c>
      <c r="C267" s="533" t="s">
        <v>20697</v>
      </c>
      <c r="D267" s="317"/>
      <c r="E267" s="317"/>
      <c r="F267" s="317"/>
      <c r="G267" s="318">
        <v>18000000</v>
      </c>
      <c r="H267" s="317"/>
      <c r="I267" s="318">
        <v>18000000</v>
      </c>
      <c r="J267" s="316"/>
    </row>
    <row r="268" spans="2:10" ht="15.75" customHeight="1" x14ac:dyDescent="0.25">
      <c r="B268" s="672" t="s">
        <v>5833</v>
      </c>
      <c r="C268" s="672"/>
      <c r="D268" s="319"/>
      <c r="E268" s="319"/>
      <c r="F268" s="319"/>
      <c r="G268" s="320">
        <v>18000000</v>
      </c>
      <c r="H268" s="319"/>
      <c r="I268" s="320">
        <v>18000000</v>
      </c>
    </row>
    <row r="269" spans="2:10" x14ac:dyDescent="0.25">
      <c r="B269" s="316" t="s">
        <v>7278</v>
      </c>
      <c r="C269" s="533" t="s">
        <v>16540</v>
      </c>
      <c r="D269" s="317"/>
      <c r="E269" s="317"/>
      <c r="F269" s="317"/>
      <c r="G269" s="318">
        <v>15000000</v>
      </c>
      <c r="H269" s="317"/>
      <c r="I269" s="318">
        <v>15000000</v>
      </c>
      <c r="J269" s="316"/>
    </row>
    <row r="270" spans="2:10" x14ac:dyDescent="0.25">
      <c r="B270" s="672" t="s">
        <v>5833</v>
      </c>
      <c r="C270" s="672"/>
      <c r="D270" s="319"/>
      <c r="E270" s="319"/>
      <c r="F270" s="319"/>
      <c r="G270" s="320">
        <v>15000000</v>
      </c>
      <c r="H270" s="319"/>
      <c r="I270" s="320">
        <v>15000000</v>
      </c>
    </row>
    <row r="271" spans="2:10" x14ac:dyDescent="0.25">
      <c r="B271" s="316" t="s">
        <v>423</v>
      </c>
      <c r="C271" s="533" t="s">
        <v>16541</v>
      </c>
      <c r="D271" s="317"/>
      <c r="E271" s="317"/>
      <c r="F271" s="318">
        <v>6000000</v>
      </c>
      <c r="G271" s="318">
        <v>24002482</v>
      </c>
      <c r="H271" s="317"/>
      <c r="I271" s="318">
        <v>18002482</v>
      </c>
      <c r="J271" s="316"/>
    </row>
    <row r="272" spans="2:10" x14ac:dyDescent="0.25">
      <c r="B272" s="672" t="s">
        <v>5654</v>
      </c>
      <c r="C272" s="672"/>
      <c r="D272" s="319"/>
      <c r="E272" s="319"/>
      <c r="F272" s="320">
        <v>6000000</v>
      </c>
      <c r="G272" s="320">
        <v>24002482</v>
      </c>
      <c r="H272" s="319"/>
      <c r="I272" s="320">
        <v>18002482</v>
      </c>
    </row>
    <row r="273" spans="2:10" x14ac:dyDescent="0.25">
      <c r="B273" s="316" t="s">
        <v>7279</v>
      </c>
      <c r="C273" s="533" t="s">
        <v>16542</v>
      </c>
      <c r="D273" s="317"/>
      <c r="E273" s="317"/>
      <c r="F273" s="317"/>
      <c r="G273" s="318">
        <v>13500000</v>
      </c>
      <c r="H273" s="317"/>
      <c r="I273" s="318">
        <v>13500000</v>
      </c>
      <c r="J273" s="316"/>
    </row>
    <row r="274" spans="2:10" x14ac:dyDescent="0.25">
      <c r="B274" s="672" t="s">
        <v>5833</v>
      </c>
      <c r="C274" s="672"/>
      <c r="D274" s="319"/>
      <c r="E274" s="319"/>
      <c r="F274" s="319"/>
      <c r="G274" s="320">
        <v>13500000</v>
      </c>
      <c r="H274" s="319"/>
      <c r="I274" s="320">
        <v>13500000</v>
      </c>
    </row>
    <row r="275" spans="2:10" x14ac:dyDescent="0.25">
      <c r="B275" s="316" t="s">
        <v>7280</v>
      </c>
      <c r="C275" s="533" t="s">
        <v>16543</v>
      </c>
      <c r="D275" s="317"/>
      <c r="E275" s="317"/>
      <c r="F275" s="317"/>
      <c r="G275" s="318">
        <v>14393000</v>
      </c>
      <c r="H275" s="317"/>
      <c r="I275" s="318">
        <v>14393000</v>
      </c>
      <c r="J275" s="316"/>
    </row>
    <row r="276" spans="2:10" x14ac:dyDescent="0.25">
      <c r="B276" s="672" t="s">
        <v>5833</v>
      </c>
      <c r="C276" s="672"/>
      <c r="D276" s="319"/>
      <c r="E276" s="319"/>
      <c r="F276" s="319"/>
      <c r="G276" s="320">
        <v>14393000</v>
      </c>
      <c r="H276" s="319"/>
      <c r="I276" s="320">
        <v>14393000</v>
      </c>
    </row>
    <row r="277" spans="2:10" x14ac:dyDescent="0.25">
      <c r="B277" s="316" t="s">
        <v>7282</v>
      </c>
      <c r="C277" s="533" t="s">
        <v>20055</v>
      </c>
      <c r="D277" s="317"/>
      <c r="E277" s="317"/>
      <c r="F277" s="317"/>
      <c r="G277" s="318">
        <v>18000000</v>
      </c>
      <c r="H277" s="317"/>
      <c r="I277" s="318">
        <v>18000000</v>
      </c>
      <c r="J277" s="316"/>
    </row>
    <row r="278" spans="2:10" x14ac:dyDescent="0.25">
      <c r="B278" s="672" t="s">
        <v>5833</v>
      </c>
      <c r="C278" s="672"/>
      <c r="D278" s="319"/>
      <c r="E278" s="319"/>
      <c r="F278" s="319"/>
      <c r="G278" s="320">
        <v>18000000</v>
      </c>
      <c r="H278" s="319"/>
      <c r="I278" s="320">
        <v>18000000</v>
      </c>
    </row>
    <row r="279" spans="2:10" x14ac:dyDescent="0.25">
      <c r="B279" s="316" t="s">
        <v>1345</v>
      </c>
      <c r="C279" s="533" t="s">
        <v>16544</v>
      </c>
      <c r="D279" s="317"/>
      <c r="E279" s="317"/>
      <c r="F279" s="318">
        <v>18500000</v>
      </c>
      <c r="G279" s="318">
        <v>37548720</v>
      </c>
      <c r="H279" s="317"/>
      <c r="I279" s="318">
        <v>19048720</v>
      </c>
      <c r="J279" s="316"/>
    </row>
    <row r="280" spans="2:10" x14ac:dyDescent="0.25">
      <c r="B280" s="672" t="s">
        <v>5655</v>
      </c>
      <c r="C280" s="672"/>
      <c r="D280" s="319"/>
      <c r="E280" s="319"/>
      <c r="F280" s="320">
        <v>18500000</v>
      </c>
      <c r="G280" s="320">
        <v>37548720</v>
      </c>
      <c r="H280" s="319"/>
      <c r="I280" s="320">
        <v>19048720</v>
      </c>
    </row>
    <row r="281" spans="2:10" ht="15.75" customHeight="1" x14ac:dyDescent="0.25">
      <c r="B281" s="316" t="s">
        <v>7283</v>
      </c>
      <c r="C281" s="533" t="s">
        <v>16545</v>
      </c>
      <c r="D281" s="317"/>
      <c r="E281" s="317"/>
      <c r="F281" s="317"/>
      <c r="G281" s="318">
        <v>13024000</v>
      </c>
      <c r="H281" s="317"/>
      <c r="I281" s="318">
        <v>13024000</v>
      </c>
      <c r="J281" s="316"/>
    </row>
    <row r="282" spans="2:10" ht="15.75" customHeight="1" x14ac:dyDescent="0.25">
      <c r="B282" s="672" t="s">
        <v>5833</v>
      </c>
      <c r="C282" s="672"/>
      <c r="D282" s="319"/>
      <c r="E282" s="319"/>
      <c r="F282" s="319"/>
      <c r="G282" s="320">
        <v>13024000</v>
      </c>
      <c r="H282" s="319"/>
      <c r="I282" s="320">
        <v>13024000</v>
      </c>
    </row>
    <row r="283" spans="2:10" x14ac:dyDescent="0.25">
      <c r="B283" s="316" t="s">
        <v>20078</v>
      </c>
      <c r="C283" s="533" t="s">
        <v>20320</v>
      </c>
      <c r="D283" s="317"/>
      <c r="E283" s="317"/>
      <c r="F283" s="317"/>
      <c r="G283" s="318">
        <v>18000000</v>
      </c>
      <c r="H283" s="317"/>
      <c r="I283" s="318">
        <v>18000000</v>
      </c>
      <c r="J283" s="316"/>
    </row>
    <row r="284" spans="2:10" ht="15.75" customHeight="1" x14ac:dyDescent="0.25">
      <c r="B284" s="672" t="s">
        <v>5833</v>
      </c>
      <c r="C284" s="672"/>
      <c r="D284" s="319"/>
      <c r="E284" s="319"/>
      <c r="F284" s="319"/>
      <c r="G284" s="320">
        <v>18000000</v>
      </c>
      <c r="H284" s="319"/>
      <c r="I284" s="320">
        <v>18000000</v>
      </c>
    </row>
    <row r="285" spans="2:10" x14ac:dyDescent="0.25">
      <c r="B285" s="316" t="s">
        <v>1346</v>
      </c>
      <c r="C285" s="533" t="s">
        <v>16546</v>
      </c>
      <c r="D285" s="317"/>
      <c r="E285" s="317"/>
      <c r="F285" s="318">
        <v>17500000</v>
      </c>
      <c r="G285" s="318">
        <v>37760000</v>
      </c>
      <c r="H285" s="317"/>
      <c r="I285" s="318">
        <v>20260000</v>
      </c>
      <c r="J285" s="316"/>
    </row>
    <row r="286" spans="2:10" x14ac:dyDescent="0.25">
      <c r="B286" s="672" t="s">
        <v>5656</v>
      </c>
      <c r="C286" s="672"/>
      <c r="D286" s="319"/>
      <c r="E286" s="319"/>
      <c r="F286" s="320">
        <v>17500000</v>
      </c>
      <c r="G286" s="320">
        <v>37760000</v>
      </c>
      <c r="H286" s="319"/>
      <c r="I286" s="320">
        <v>20260000</v>
      </c>
    </row>
    <row r="287" spans="2:10" x14ac:dyDescent="0.25">
      <c r="B287" s="316" t="s">
        <v>200</v>
      </c>
      <c r="C287" s="533" t="s">
        <v>16547</v>
      </c>
      <c r="D287" s="317"/>
      <c r="E287" s="317"/>
      <c r="F287" s="318">
        <v>7500000</v>
      </c>
      <c r="G287" s="318">
        <v>15000000</v>
      </c>
      <c r="H287" s="317"/>
      <c r="I287" s="318">
        <v>7500000</v>
      </c>
      <c r="J287" s="316"/>
    </row>
    <row r="288" spans="2:10" x14ac:dyDescent="0.25">
      <c r="B288" s="672" t="s">
        <v>5657</v>
      </c>
      <c r="C288" s="672"/>
      <c r="D288" s="319"/>
      <c r="E288" s="319"/>
      <c r="F288" s="320">
        <v>7500000</v>
      </c>
      <c r="G288" s="320">
        <v>15000000</v>
      </c>
      <c r="H288" s="319"/>
      <c r="I288" s="320">
        <v>7500000</v>
      </c>
    </row>
    <row r="289" spans="2:10" x14ac:dyDescent="0.25">
      <c r="B289" s="316" t="s">
        <v>7284</v>
      </c>
      <c r="C289" s="533" t="s">
        <v>19822</v>
      </c>
      <c r="D289" s="317"/>
      <c r="E289" s="317"/>
      <c r="F289" s="317"/>
      <c r="G289" s="318">
        <v>8000000</v>
      </c>
      <c r="H289" s="317"/>
      <c r="I289" s="318">
        <v>8000000</v>
      </c>
      <c r="J289" s="316"/>
    </row>
    <row r="290" spans="2:10" x14ac:dyDescent="0.25">
      <c r="B290" s="672" t="s">
        <v>5833</v>
      </c>
      <c r="C290" s="672"/>
      <c r="D290" s="319"/>
      <c r="E290" s="319"/>
      <c r="F290" s="319"/>
      <c r="G290" s="320">
        <v>8000000</v>
      </c>
      <c r="H290" s="319"/>
      <c r="I290" s="320">
        <v>8000000</v>
      </c>
    </row>
    <row r="291" spans="2:10" x14ac:dyDescent="0.25">
      <c r="B291" s="316" t="s">
        <v>8040</v>
      </c>
      <c r="C291" s="533" t="s">
        <v>16548</v>
      </c>
      <c r="D291" s="317"/>
      <c r="E291" s="317"/>
      <c r="F291" s="317"/>
      <c r="G291" s="318">
        <v>8000000</v>
      </c>
      <c r="H291" s="317"/>
      <c r="I291" s="318">
        <v>8000000</v>
      </c>
      <c r="J291" s="316"/>
    </row>
    <row r="292" spans="2:10" x14ac:dyDescent="0.25">
      <c r="B292" s="672" t="s">
        <v>5833</v>
      </c>
      <c r="C292" s="672"/>
      <c r="D292" s="319"/>
      <c r="E292" s="319"/>
      <c r="F292" s="319"/>
      <c r="G292" s="320">
        <v>8000000</v>
      </c>
      <c r="H292" s="319"/>
      <c r="I292" s="320">
        <v>8000000</v>
      </c>
    </row>
    <row r="293" spans="2:10" x14ac:dyDescent="0.25">
      <c r="B293" s="316" t="s">
        <v>560</v>
      </c>
      <c r="C293" s="533" t="s">
        <v>16549</v>
      </c>
      <c r="D293" s="317"/>
      <c r="E293" s="317"/>
      <c r="F293" s="318">
        <v>6000000</v>
      </c>
      <c r="G293" s="318">
        <v>30000000</v>
      </c>
      <c r="H293" s="317"/>
      <c r="I293" s="318">
        <v>24000000</v>
      </c>
      <c r="J293" s="316"/>
    </row>
    <row r="294" spans="2:10" x14ac:dyDescent="0.25">
      <c r="B294" s="672" t="s">
        <v>5658</v>
      </c>
      <c r="C294" s="672"/>
      <c r="D294" s="319"/>
      <c r="E294" s="319"/>
      <c r="F294" s="320">
        <v>6000000</v>
      </c>
      <c r="G294" s="320">
        <v>30000000</v>
      </c>
      <c r="H294" s="319"/>
      <c r="I294" s="320">
        <v>24000000</v>
      </c>
    </row>
    <row r="295" spans="2:10" x14ac:dyDescent="0.25">
      <c r="B295" s="316" t="s">
        <v>8028</v>
      </c>
      <c r="C295" s="533" t="s">
        <v>16550</v>
      </c>
      <c r="D295" s="317"/>
      <c r="E295" s="317"/>
      <c r="F295" s="317"/>
      <c r="G295" s="318">
        <v>9000000</v>
      </c>
      <c r="H295" s="317"/>
      <c r="I295" s="318">
        <v>9000000</v>
      </c>
      <c r="J295" s="316"/>
    </row>
    <row r="296" spans="2:10" x14ac:dyDescent="0.25">
      <c r="B296" s="672" t="s">
        <v>5833</v>
      </c>
      <c r="C296" s="672"/>
      <c r="D296" s="319"/>
      <c r="E296" s="319"/>
      <c r="F296" s="319"/>
      <c r="G296" s="320">
        <v>9000000</v>
      </c>
      <c r="H296" s="319"/>
      <c r="I296" s="320">
        <v>9000000</v>
      </c>
    </row>
    <row r="297" spans="2:10" x14ac:dyDescent="0.25">
      <c r="B297" s="316" t="s">
        <v>1347</v>
      </c>
      <c r="C297" s="533" t="s">
        <v>16551</v>
      </c>
      <c r="D297" s="317"/>
      <c r="E297" s="317"/>
      <c r="F297" s="318">
        <v>50010000</v>
      </c>
      <c r="G297" s="318">
        <v>60510000</v>
      </c>
      <c r="H297" s="317"/>
      <c r="I297" s="318">
        <v>10500000</v>
      </c>
      <c r="J297" s="316"/>
    </row>
    <row r="298" spans="2:10" x14ac:dyDescent="0.25">
      <c r="B298" s="672" t="s">
        <v>5659</v>
      </c>
      <c r="C298" s="672"/>
      <c r="D298" s="319"/>
      <c r="E298" s="319"/>
      <c r="F298" s="320">
        <v>50010000</v>
      </c>
      <c r="G298" s="320">
        <v>60510000</v>
      </c>
      <c r="H298" s="319"/>
      <c r="I298" s="320">
        <v>10500000</v>
      </c>
    </row>
    <row r="299" spans="2:10" x14ac:dyDescent="0.25">
      <c r="B299" s="316" t="s">
        <v>19747</v>
      </c>
      <c r="C299" s="533" t="s">
        <v>20018</v>
      </c>
      <c r="D299" s="317"/>
      <c r="E299" s="317"/>
      <c r="F299" s="317"/>
      <c r="G299" s="318">
        <v>10000000</v>
      </c>
      <c r="H299" s="317"/>
      <c r="I299" s="318">
        <v>10000000</v>
      </c>
      <c r="J299" s="316"/>
    </row>
    <row r="300" spans="2:10" x14ac:dyDescent="0.25">
      <c r="B300" s="672" t="s">
        <v>5833</v>
      </c>
      <c r="C300" s="672"/>
      <c r="D300" s="319"/>
      <c r="E300" s="319"/>
      <c r="F300" s="319"/>
      <c r="G300" s="320">
        <v>10000000</v>
      </c>
      <c r="H300" s="319"/>
      <c r="I300" s="320">
        <v>10000000</v>
      </c>
    </row>
    <row r="301" spans="2:10" x14ac:dyDescent="0.25">
      <c r="B301" s="316" t="s">
        <v>10901</v>
      </c>
      <c r="C301" s="533" t="s">
        <v>20130</v>
      </c>
      <c r="D301" s="317"/>
      <c r="E301" s="317"/>
      <c r="F301" s="317"/>
      <c r="G301" s="318">
        <v>4500000</v>
      </c>
      <c r="H301" s="317"/>
      <c r="I301" s="318">
        <v>4500000</v>
      </c>
      <c r="J301" s="316"/>
    </row>
    <row r="302" spans="2:10" x14ac:dyDescent="0.25">
      <c r="B302" s="672" t="s">
        <v>5833</v>
      </c>
      <c r="C302" s="672"/>
      <c r="D302" s="319"/>
      <c r="E302" s="319"/>
      <c r="F302" s="319"/>
      <c r="G302" s="320">
        <v>4500000</v>
      </c>
      <c r="H302" s="319"/>
      <c r="I302" s="320">
        <v>4500000</v>
      </c>
    </row>
    <row r="303" spans="2:10" x14ac:dyDescent="0.25">
      <c r="B303" s="316" t="s">
        <v>1348</v>
      </c>
      <c r="C303" s="533" t="s">
        <v>16552</v>
      </c>
      <c r="D303" s="317"/>
      <c r="E303" s="317"/>
      <c r="F303" s="318">
        <v>15000000</v>
      </c>
      <c r="G303" s="318">
        <v>15000000</v>
      </c>
      <c r="H303" s="317"/>
      <c r="I303" s="317"/>
      <c r="J303" s="316"/>
    </row>
    <row r="304" spans="2:10" x14ac:dyDescent="0.25">
      <c r="B304" s="672" t="s">
        <v>5660</v>
      </c>
      <c r="C304" s="672"/>
      <c r="D304" s="319"/>
      <c r="E304" s="319"/>
      <c r="F304" s="320">
        <v>15000000</v>
      </c>
      <c r="G304" s="320">
        <v>15000000</v>
      </c>
      <c r="H304" s="319"/>
      <c r="I304" s="319"/>
    </row>
    <row r="305" spans="2:10" x14ac:dyDescent="0.25">
      <c r="B305" s="316" t="s">
        <v>18560</v>
      </c>
      <c r="C305" s="533" t="s">
        <v>18889</v>
      </c>
      <c r="D305" s="317"/>
      <c r="E305" s="317"/>
      <c r="F305" s="317"/>
      <c r="G305" s="318">
        <v>7150235</v>
      </c>
      <c r="H305" s="317"/>
      <c r="I305" s="318">
        <v>7150235</v>
      </c>
      <c r="J305" s="316"/>
    </row>
    <row r="306" spans="2:10" x14ac:dyDescent="0.25">
      <c r="B306" s="672" t="s">
        <v>5833</v>
      </c>
      <c r="C306" s="672"/>
      <c r="D306" s="319"/>
      <c r="E306" s="319"/>
      <c r="F306" s="319"/>
      <c r="G306" s="320">
        <v>7150235</v>
      </c>
      <c r="H306" s="319"/>
      <c r="I306" s="320">
        <v>7150235</v>
      </c>
    </row>
    <row r="307" spans="2:10" ht="15.75" customHeight="1" x14ac:dyDescent="0.25">
      <c r="B307" s="316" t="s">
        <v>7286</v>
      </c>
      <c r="C307" s="533" t="s">
        <v>16553</v>
      </c>
      <c r="D307" s="317"/>
      <c r="E307" s="317"/>
      <c r="F307" s="317"/>
      <c r="G307" s="318">
        <v>9000000</v>
      </c>
      <c r="H307" s="317"/>
      <c r="I307" s="318">
        <v>9000000</v>
      </c>
      <c r="J307" s="316"/>
    </row>
    <row r="308" spans="2:10" ht="15.75" customHeight="1" x14ac:dyDescent="0.25">
      <c r="B308" s="672" t="s">
        <v>5833</v>
      </c>
      <c r="C308" s="672"/>
      <c r="D308" s="319"/>
      <c r="E308" s="319"/>
      <c r="F308" s="319"/>
      <c r="G308" s="320">
        <v>9000000</v>
      </c>
      <c r="H308" s="319"/>
      <c r="I308" s="320">
        <v>9000000</v>
      </c>
    </row>
    <row r="309" spans="2:10" x14ac:dyDescent="0.25">
      <c r="B309" s="316" t="s">
        <v>21063</v>
      </c>
      <c r="C309" s="533" t="s">
        <v>21150</v>
      </c>
      <c r="D309" s="317"/>
      <c r="E309" s="317"/>
      <c r="F309" s="317"/>
      <c r="G309" s="318">
        <v>18000000</v>
      </c>
      <c r="H309" s="317"/>
      <c r="I309" s="318">
        <v>18000000</v>
      </c>
      <c r="J309" s="316"/>
    </row>
    <row r="310" spans="2:10" ht="15.75" customHeight="1" x14ac:dyDescent="0.25">
      <c r="B310" s="672" t="s">
        <v>5833</v>
      </c>
      <c r="C310" s="672"/>
      <c r="D310" s="319"/>
      <c r="E310" s="319"/>
      <c r="F310" s="319"/>
      <c r="G310" s="320">
        <v>18000000</v>
      </c>
      <c r="H310" s="319"/>
      <c r="I310" s="320">
        <v>18000000</v>
      </c>
    </row>
    <row r="311" spans="2:10" ht="15.75" customHeight="1" x14ac:dyDescent="0.25">
      <c r="B311" s="316" t="s">
        <v>1349</v>
      </c>
      <c r="C311" s="533" t="s">
        <v>16554</v>
      </c>
      <c r="D311" s="317"/>
      <c r="E311" s="317"/>
      <c r="F311" s="318">
        <v>42000000</v>
      </c>
      <c r="G311" s="318">
        <v>63000000</v>
      </c>
      <c r="H311" s="317"/>
      <c r="I311" s="318">
        <v>21000000</v>
      </c>
      <c r="J311" s="316"/>
    </row>
    <row r="312" spans="2:10" ht="15.75" customHeight="1" x14ac:dyDescent="0.25">
      <c r="B312" s="672" t="s">
        <v>5661</v>
      </c>
      <c r="C312" s="672"/>
      <c r="D312" s="319"/>
      <c r="E312" s="319"/>
      <c r="F312" s="320">
        <v>42000000</v>
      </c>
      <c r="G312" s="320">
        <v>63000000</v>
      </c>
      <c r="H312" s="319"/>
      <c r="I312" s="320">
        <v>21000000</v>
      </c>
    </row>
    <row r="313" spans="2:10" ht="15.75" customHeight="1" x14ac:dyDescent="0.25">
      <c r="B313" s="316" t="s">
        <v>169</v>
      </c>
      <c r="C313" s="533" t="s">
        <v>16555</v>
      </c>
      <c r="D313" s="317"/>
      <c r="E313" s="317"/>
      <c r="F313" s="318">
        <v>6250000</v>
      </c>
      <c r="G313" s="318">
        <v>22601500</v>
      </c>
      <c r="H313" s="317"/>
      <c r="I313" s="318">
        <v>16351500</v>
      </c>
      <c r="J313" s="316"/>
    </row>
    <row r="314" spans="2:10" ht="15.75" customHeight="1" x14ac:dyDescent="0.25">
      <c r="B314" s="672" t="s">
        <v>5662</v>
      </c>
      <c r="C314" s="672"/>
      <c r="D314" s="319"/>
      <c r="E314" s="319"/>
      <c r="F314" s="320">
        <v>6250000</v>
      </c>
      <c r="G314" s="320">
        <v>22601500</v>
      </c>
      <c r="H314" s="319"/>
      <c r="I314" s="320">
        <v>16351500</v>
      </c>
    </row>
    <row r="315" spans="2:10" x14ac:dyDescent="0.25">
      <c r="B315" s="316" t="s">
        <v>7288</v>
      </c>
      <c r="C315" s="533" t="s">
        <v>16556</v>
      </c>
      <c r="D315" s="317"/>
      <c r="E315" s="317"/>
      <c r="F315" s="317"/>
      <c r="G315" s="318">
        <v>7500000</v>
      </c>
      <c r="H315" s="317"/>
      <c r="I315" s="318">
        <v>7500000</v>
      </c>
      <c r="J315" s="316"/>
    </row>
    <row r="316" spans="2:10" ht="15.75" customHeight="1" x14ac:dyDescent="0.25">
      <c r="B316" s="672" t="s">
        <v>5833</v>
      </c>
      <c r="C316" s="672"/>
      <c r="D316" s="319"/>
      <c r="E316" s="319"/>
      <c r="F316" s="319"/>
      <c r="G316" s="320">
        <v>7500000</v>
      </c>
      <c r="H316" s="319"/>
      <c r="I316" s="320">
        <v>7500000</v>
      </c>
    </row>
    <row r="317" spans="2:10" x14ac:dyDescent="0.25">
      <c r="B317" s="316" t="s">
        <v>1350</v>
      </c>
      <c r="C317" s="533" t="s">
        <v>16557</v>
      </c>
      <c r="D317" s="317"/>
      <c r="E317" s="317"/>
      <c r="F317" s="318">
        <v>60000000</v>
      </c>
      <c r="G317" s="318">
        <v>75000000</v>
      </c>
      <c r="H317" s="317"/>
      <c r="I317" s="318">
        <v>15000000</v>
      </c>
      <c r="J317" s="316"/>
    </row>
    <row r="318" spans="2:10" x14ac:dyDescent="0.25">
      <c r="B318" s="672" t="s">
        <v>5663</v>
      </c>
      <c r="C318" s="672"/>
      <c r="D318" s="319"/>
      <c r="E318" s="319"/>
      <c r="F318" s="320">
        <v>60000000</v>
      </c>
      <c r="G318" s="320">
        <v>75000000</v>
      </c>
      <c r="H318" s="319"/>
      <c r="I318" s="320">
        <v>15000000</v>
      </c>
    </row>
    <row r="319" spans="2:10" x14ac:dyDescent="0.25">
      <c r="B319" s="316" t="s">
        <v>639</v>
      </c>
      <c r="C319" s="533" t="s">
        <v>16558</v>
      </c>
      <c r="D319" s="317"/>
      <c r="E319" s="317"/>
      <c r="F319" s="318">
        <v>6000000</v>
      </c>
      <c r="G319" s="318">
        <v>16000000</v>
      </c>
      <c r="H319" s="317"/>
      <c r="I319" s="318">
        <v>10000000</v>
      </c>
      <c r="J319" s="316"/>
    </row>
    <row r="320" spans="2:10" x14ac:dyDescent="0.25">
      <c r="B320" s="672" t="s">
        <v>5664</v>
      </c>
      <c r="C320" s="672"/>
      <c r="D320" s="319"/>
      <c r="E320" s="319"/>
      <c r="F320" s="320">
        <v>6000000</v>
      </c>
      <c r="G320" s="320">
        <v>16000000</v>
      </c>
      <c r="H320" s="319"/>
      <c r="I320" s="320">
        <v>10000000</v>
      </c>
    </row>
    <row r="321" spans="2:10" x14ac:dyDescent="0.25">
      <c r="B321" s="316" t="s">
        <v>18822</v>
      </c>
      <c r="C321" s="533" t="s">
        <v>19901</v>
      </c>
      <c r="D321" s="317"/>
      <c r="E321" s="317"/>
      <c r="F321" s="317"/>
      <c r="G321" s="318">
        <v>9000000</v>
      </c>
      <c r="H321" s="317"/>
      <c r="I321" s="318">
        <v>9000000</v>
      </c>
      <c r="J321" s="316"/>
    </row>
    <row r="322" spans="2:10" x14ac:dyDescent="0.25">
      <c r="B322" s="672" t="s">
        <v>5833</v>
      </c>
      <c r="C322" s="672"/>
      <c r="D322" s="319"/>
      <c r="E322" s="319"/>
      <c r="F322" s="319"/>
      <c r="G322" s="320">
        <v>9000000</v>
      </c>
      <c r="H322" s="319"/>
      <c r="I322" s="320">
        <v>9000000</v>
      </c>
    </row>
    <row r="323" spans="2:10" x14ac:dyDescent="0.25">
      <c r="B323" s="316" t="s">
        <v>1351</v>
      </c>
      <c r="C323" s="533" t="s">
        <v>16559</v>
      </c>
      <c r="D323" s="317"/>
      <c r="E323" s="317"/>
      <c r="F323" s="318">
        <v>37540163</v>
      </c>
      <c r="G323" s="318">
        <v>56949288</v>
      </c>
      <c r="H323" s="317"/>
      <c r="I323" s="318">
        <v>19409125</v>
      </c>
      <c r="J323" s="316"/>
    </row>
    <row r="324" spans="2:10" x14ac:dyDescent="0.25">
      <c r="B324" s="672" t="s">
        <v>5665</v>
      </c>
      <c r="C324" s="672"/>
      <c r="D324" s="319"/>
      <c r="E324" s="319"/>
      <c r="F324" s="320">
        <v>37540163</v>
      </c>
      <c r="G324" s="320">
        <v>56949288</v>
      </c>
      <c r="H324" s="319"/>
      <c r="I324" s="320">
        <v>19409125</v>
      </c>
    </row>
    <row r="325" spans="2:10" x14ac:dyDescent="0.25">
      <c r="B325" s="316" t="s">
        <v>1352</v>
      </c>
      <c r="C325" s="533" t="s">
        <v>16560</v>
      </c>
      <c r="D325" s="317"/>
      <c r="E325" s="317"/>
      <c r="F325" s="318">
        <v>17000000</v>
      </c>
      <c r="G325" s="318">
        <v>33802447</v>
      </c>
      <c r="H325" s="317"/>
      <c r="I325" s="318">
        <v>16802447</v>
      </c>
      <c r="J325" s="316"/>
    </row>
    <row r="326" spans="2:10" x14ac:dyDescent="0.25">
      <c r="B326" s="672" t="s">
        <v>5666</v>
      </c>
      <c r="C326" s="672"/>
      <c r="D326" s="319"/>
      <c r="E326" s="319"/>
      <c r="F326" s="320">
        <v>17000000</v>
      </c>
      <c r="G326" s="320">
        <v>33802447</v>
      </c>
      <c r="H326" s="319"/>
      <c r="I326" s="320">
        <v>16802447</v>
      </c>
    </row>
    <row r="327" spans="2:10" x14ac:dyDescent="0.25">
      <c r="B327" s="316" t="s">
        <v>1353</v>
      </c>
      <c r="C327" s="533" t="s">
        <v>16561</v>
      </c>
      <c r="D327" s="317"/>
      <c r="E327" s="317"/>
      <c r="F327" s="318">
        <v>12500000</v>
      </c>
      <c r="G327" s="318">
        <v>15000000</v>
      </c>
      <c r="H327" s="317"/>
      <c r="I327" s="318">
        <v>2500000</v>
      </c>
      <c r="J327" s="316"/>
    </row>
    <row r="328" spans="2:10" x14ac:dyDescent="0.25">
      <c r="B328" s="672" t="s">
        <v>5667</v>
      </c>
      <c r="C328" s="672"/>
      <c r="D328" s="319"/>
      <c r="E328" s="319"/>
      <c r="F328" s="320">
        <v>12500000</v>
      </c>
      <c r="G328" s="320">
        <v>15000000</v>
      </c>
      <c r="H328" s="319"/>
      <c r="I328" s="320">
        <v>2500000</v>
      </c>
    </row>
    <row r="329" spans="2:10" ht="15.75" customHeight="1" x14ac:dyDescent="0.25">
      <c r="B329" s="316" t="s">
        <v>665</v>
      </c>
      <c r="C329" s="533" t="s">
        <v>16562</v>
      </c>
      <c r="D329" s="317"/>
      <c r="E329" s="317"/>
      <c r="F329" s="318">
        <v>5000000</v>
      </c>
      <c r="G329" s="318">
        <v>18950000</v>
      </c>
      <c r="H329" s="317"/>
      <c r="I329" s="318">
        <v>13950000</v>
      </c>
      <c r="J329" s="316"/>
    </row>
    <row r="330" spans="2:10" ht="15.75" customHeight="1" x14ac:dyDescent="0.25">
      <c r="B330" s="672" t="s">
        <v>5668</v>
      </c>
      <c r="C330" s="672"/>
      <c r="D330" s="319"/>
      <c r="E330" s="319"/>
      <c r="F330" s="320">
        <v>5000000</v>
      </c>
      <c r="G330" s="320">
        <v>18950000</v>
      </c>
      <c r="H330" s="319"/>
      <c r="I330" s="320">
        <v>13950000</v>
      </c>
    </row>
    <row r="331" spans="2:10" x14ac:dyDescent="0.25">
      <c r="B331" s="316" t="s">
        <v>1354</v>
      </c>
      <c r="C331" s="533" t="s">
        <v>16563</v>
      </c>
      <c r="D331" s="317"/>
      <c r="E331" s="317"/>
      <c r="F331" s="318">
        <v>42000000</v>
      </c>
      <c r="G331" s="318">
        <v>57000000</v>
      </c>
      <c r="H331" s="317"/>
      <c r="I331" s="318">
        <v>15000000</v>
      </c>
      <c r="J331" s="316"/>
    </row>
    <row r="332" spans="2:10" ht="15.75" customHeight="1" x14ac:dyDescent="0.25">
      <c r="B332" s="672" t="s">
        <v>5669</v>
      </c>
      <c r="C332" s="672"/>
      <c r="D332" s="319"/>
      <c r="E332" s="319"/>
      <c r="F332" s="320">
        <v>42000000</v>
      </c>
      <c r="G332" s="320">
        <v>57000000</v>
      </c>
      <c r="H332" s="319"/>
      <c r="I332" s="320">
        <v>15000000</v>
      </c>
    </row>
    <row r="333" spans="2:10" ht="15.75" customHeight="1" x14ac:dyDescent="0.25">
      <c r="B333" s="316" t="s">
        <v>1355</v>
      </c>
      <c r="C333" s="533" t="s">
        <v>16564</v>
      </c>
      <c r="D333" s="317"/>
      <c r="E333" s="317"/>
      <c r="F333" s="318">
        <v>15000000</v>
      </c>
      <c r="G333" s="318">
        <v>15000000</v>
      </c>
      <c r="H333" s="317"/>
      <c r="I333" s="317"/>
      <c r="J333" s="316"/>
    </row>
    <row r="334" spans="2:10" ht="15.75" customHeight="1" x14ac:dyDescent="0.25">
      <c r="B334" s="672" t="s">
        <v>5670</v>
      </c>
      <c r="C334" s="672"/>
      <c r="D334" s="319"/>
      <c r="E334" s="319"/>
      <c r="F334" s="320">
        <v>15000000</v>
      </c>
      <c r="G334" s="320">
        <v>15000000</v>
      </c>
      <c r="H334" s="319"/>
      <c r="I334" s="319"/>
    </row>
    <row r="335" spans="2:10" x14ac:dyDescent="0.25">
      <c r="B335" s="316" t="s">
        <v>4358</v>
      </c>
      <c r="C335" s="533" t="s">
        <v>16565</v>
      </c>
      <c r="D335" s="317"/>
      <c r="E335" s="317"/>
      <c r="F335" s="318">
        <v>7500000</v>
      </c>
      <c r="G335" s="318">
        <v>15000000</v>
      </c>
      <c r="H335" s="317"/>
      <c r="I335" s="318">
        <v>7500000</v>
      </c>
      <c r="J335" s="316"/>
    </row>
    <row r="336" spans="2:10" ht="15.75" customHeight="1" x14ac:dyDescent="0.25">
      <c r="B336" s="672" t="s">
        <v>5671</v>
      </c>
      <c r="C336" s="672"/>
      <c r="D336" s="319"/>
      <c r="E336" s="319"/>
      <c r="F336" s="320">
        <v>7500000</v>
      </c>
      <c r="G336" s="320">
        <v>15000000</v>
      </c>
      <c r="H336" s="319"/>
      <c r="I336" s="320">
        <v>7500000</v>
      </c>
    </row>
    <row r="337" spans="2:10" x14ac:dyDescent="0.25">
      <c r="B337" s="316" t="s">
        <v>1267</v>
      </c>
      <c r="C337" s="533" t="s">
        <v>16566</v>
      </c>
      <c r="D337" s="317"/>
      <c r="E337" s="317"/>
      <c r="F337" s="318">
        <v>6250000</v>
      </c>
      <c r="G337" s="318">
        <v>24000000</v>
      </c>
      <c r="H337" s="317"/>
      <c r="I337" s="318">
        <v>17750000</v>
      </c>
      <c r="J337" s="316"/>
    </row>
    <row r="338" spans="2:10" x14ac:dyDescent="0.25">
      <c r="B338" s="672" t="s">
        <v>5672</v>
      </c>
      <c r="C338" s="672"/>
      <c r="D338" s="319"/>
      <c r="E338" s="319"/>
      <c r="F338" s="320">
        <v>6250000</v>
      </c>
      <c r="G338" s="320">
        <v>24000000</v>
      </c>
      <c r="H338" s="319"/>
      <c r="I338" s="320">
        <v>17750000</v>
      </c>
    </row>
    <row r="339" spans="2:10" ht="15.75" customHeight="1" x14ac:dyDescent="0.25">
      <c r="B339" s="316" t="s">
        <v>1356</v>
      </c>
      <c r="C339" s="533" t="s">
        <v>16567</v>
      </c>
      <c r="D339" s="317"/>
      <c r="E339" s="317"/>
      <c r="F339" s="318">
        <v>30000000</v>
      </c>
      <c r="G339" s="318">
        <v>55000000</v>
      </c>
      <c r="H339" s="317"/>
      <c r="I339" s="318">
        <v>25000000</v>
      </c>
      <c r="J339" s="316"/>
    </row>
    <row r="340" spans="2:10" ht="15.75" customHeight="1" x14ac:dyDescent="0.25">
      <c r="B340" s="672" t="s">
        <v>5673</v>
      </c>
      <c r="C340" s="672"/>
      <c r="D340" s="319"/>
      <c r="E340" s="319"/>
      <c r="F340" s="320">
        <v>30000000</v>
      </c>
      <c r="G340" s="320">
        <v>55000000</v>
      </c>
      <c r="H340" s="319"/>
      <c r="I340" s="320">
        <v>25000000</v>
      </c>
    </row>
    <row r="341" spans="2:10" x14ac:dyDescent="0.25">
      <c r="B341" s="316" t="s">
        <v>3732</v>
      </c>
      <c r="C341" s="533" t="s">
        <v>16568</v>
      </c>
      <c r="D341" s="317"/>
      <c r="E341" s="317"/>
      <c r="F341" s="318">
        <v>22500000</v>
      </c>
      <c r="G341" s="318">
        <v>45000000</v>
      </c>
      <c r="H341" s="317"/>
      <c r="I341" s="318">
        <v>22500000</v>
      </c>
      <c r="J341" s="316"/>
    </row>
    <row r="342" spans="2:10" ht="15.75" customHeight="1" x14ac:dyDescent="0.25">
      <c r="B342" s="672" t="s">
        <v>5674</v>
      </c>
      <c r="C342" s="672"/>
      <c r="D342" s="319"/>
      <c r="E342" s="319"/>
      <c r="F342" s="320">
        <v>22500000</v>
      </c>
      <c r="G342" s="320">
        <v>45000000</v>
      </c>
      <c r="H342" s="319"/>
      <c r="I342" s="320">
        <v>22500000</v>
      </c>
    </row>
    <row r="343" spans="2:10" x14ac:dyDescent="0.25">
      <c r="B343" s="316" t="s">
        <v>55</v>
      </c>
      <c r="C343" s="533" t="s">
        <v>16569</v>
      </c>
      <c r="D343" s="317"/>
      <c r="E343" s="317"/>
      <c r="F343" s="318">
        <v>7500000</v>
      </c>
      <c r="G343" s="318">
        <v>30000000</v>
      </c>
      <c r="H343" s="317"/>
      <c r="I343" s="318">
        <v>22500000</v>
      </c>
      <c r="J343" s="316"/>
    </row>
    <row r="344" spans="2:10" x14ac:dyDescent="0.25">
      <c r="B344" s="672" t="s">
        <v>5675</v>
      </c>
      <c r="C344" s="672"/>
      <c r="D344" s="319"/>
      <c r="E344" s="319"/>
      <c r="F344" s="320">
        <v>7500000</v>
      </c>
      <c r="G344" s="320">
        <v>30000000</v>
      </c>
      <c r="H344" s="319"/>
      <c r="I344" s="320">
        <v>22500000</v>
      </c>
    </row>
    <row r="345" spans="2:10" x14ac:dyDescent="0.25">
      <c r="B345" s="316" t="s">
        <v>536</v>
      </c>
      <c r="C345" s="533" t="s">
        <v>16570</v>
      </c>
      <c r="D345" s="317"/>
      <c r="E345" s="317"/>
      <c r="F345" s="318">
        <v>6000000</v>
      </c>
      <c r="G345" s="318">
        <v>23000000</v>
      </c>
      <c r="H345" s="317"/>
      <c r="I345" s="318">
        <v>17000000</v>
      </c>
      <c r="J345" s="316"/>
    </row>
    <row r="346" spans="2:10" x14ac:dyDescent="0.25">
      <c r="B346" s="672" t="s">
        <v>5676</v>
      </c>
      <c r="C346" s="672"/>
      <c r="D346" s="319"/>
      <c r="E346" s="319"/>
      <c r="F346" s="320">
        <v>6000000</v>
      </c>
      <c r="G346" s="320">
        <v>23000000</v>
      </c>
      <c r="H346" s="319"/>
      <c r="I346" s="320">
        <v>17000000</v>
      </c>
    </row>
    <row r="347" spans="2:10" x14ac:dyDescent="0.25">
      <c r="B347" s="316" t="s">
        <v>129</v>
      </c>
      <c r="C347" s="533" t="s">
        <v>16571</v>
      </c>
      <c r="D347" s="317"/>
      <c r="E347" s="317"/>
      <c r="F347" s="318">
        <v>6250000</v>
      </c>
      <c r="G347" s="318">
        <v>30000000</v>
      </c>
      <c r="H347" s="317"/>
      <c r="I347" s="318">
        <v>23750000</v>
      </c>
      <c r="J347" s="316"/>
    </row>
    <row r="348" spans="2:10" x14ac:dyDescent="0.25">
      <c r="B348" s="672" t="s">
        <v>5677</v>
      </c>
      <c r="C348" s="672"/>
      <c r="D348" s="319"/>
      <c r="E348" s="319"/>
      <c r="F348" s="320">
        <v>6250000</v>
      </c>
      <c r="G348" s="320">
        <v>30000000</v>
      </c>
      <c r="H348" s="319"/>
      <c r="I348" s="320">
        <v>23750000</v>
      </c>
    </row>
    <row r="349" spans="2:10" x14ac:dyDescent="0.25">
      <c r="B349" s="316" t="s">
        <v>10535</v>
      </c>
      <c r="C349" s="533" t="s">
        <v>20375</v>
      </c>
      <c r="D349" s="317"/>
      <c r="E349" s="317"/>
      <c r="F349" s="317"/>
      <c r="G349" s="318">
        <v>3520000</v>
      </c>
      <c r="H349" s="317"/>
      <c r="I349" s="318">
        <v>3520000</v>
      </c>
      <c r="J349" s="316"/>
    </row>
    <row r="350" spans="2:10" x14ac:dyDescent="0.25">
      <c r="B350" s="672" t="s">
        <v>5833</v>
      </c>
      <c r="C350" s="672"/>
      <c r="D350" s="319"/>
      <c r="E350" s="319"/>
      <c r="F350" s="319"/>
      <c r="G350" s="320">
        <v>3520000</v>
      </c>
      <c r="H350" s="319"/>
      <c r="I350" s="320">
        <v>3520000</v>
      </c>
    </row>
    <row r="351" spans="2:10" x14ac:dyDescent="0.25">
      <c r="B351" s="316" t="s">
        <v>1357</v>
      </c>
      <c r="C351" s="533" t="s">
        <v>16572</v>
      </c>
      <c r="D351" s="317"/>
      <c r="E351" s="317"/>
      <c r="F351" s="318">
        <v>27500000</v>
      </c>
      <c r="G351" s="318">
        <v>30000000</v>
      </c>
      <c r="H351" s="317"/>
      <c r="I351" s="318">
        <v>2500000</v>
      </c>
      <c r="J351" s="316"/>
    </row>
    <row r="352" spans="2:10" x14ac:dyDescent="0.25">
      <c r="B352" s="672" t="s">
        <v>5678</v>
      </c>
      <c r="C352" s="672"/>
      <c r="D352" s="319"/>
      <c r="E352" s="319"/>
      <c r="F352" s="320">
        <v>27500000</v>
      </c>
      <c r="G352" s="320">
        <v>30000000</v>
      </c>
      <c r="H352" s="319"/>
      <c r="I352" s="320">
        <v>2500000</v>
      </c>
    </row>
    <row r="353" spans="2:10" ht="15.75" customHeight="1" x14ac:dyDescent="0.25">
      <c r="B353" s="316" t="s">
        <v>2382</v>
      </c>
      <c r="C353" s="533" t="s">
        <v>16573</v>
      </c>
      <c r="D353" s="317"/>
      <c r="E353" s="317"/>
      <c r="F353" s="318">
        <v>6250000</v>
      </c>
      <c r="G353" s="318">
        <v>30000000</v>
      </c>
      <c r="H353" s="317"/>
      <c r="I353" s="318">
        <v>23750000</v>
      </c>
      <c r="J353" s="316"/>
    </row>
    <row r="354" spans="2:10" ht="15.75" customHeight="1" x14ac:dyDescent="0.25">
      <c r="B354" s="672" t="s">
        <v>5679</v>
      </c>
      <c r="C354" s="672"/>
      <c r="D354" s="319"/>
      <c r="E354" s="319"/>
      <c r="F354" s="320">
        <v>6250000</v>
      </c>
      <c r="G354" s="320">
        <v>30000000</v>
      </c>
      <c r="H354" s="319"/>
      <c r="I354" s="320">
        <v>23750000</v>
      </c>
    </row>
    <row r="355" spans="2:10" x14ac:dyDescent="0.25">
      <c r="B355" s="316" t="s">
        <v>7290</v>
      </c>
      <c r="C355" s="533" t="s">
        <v>16574</v>
      </c>
      <c r="D355" s="317"/>
      <c r="E355" s="317"/>
      <c r="F355" s="317"/>
      <c r="G355" s="318">
        <v>18000000</v>
      </c>
      <c r="H355" s="317"/>
      <c r="I355" s="318">
        <v>18000000</v>
      </c>
      <c r="J355" s="316"/>
    </row>
    <row r="356" spans="2:10" ht="15.75" customHeight="1" x14ac:dyDescent="0.25">
      <c r="B356" s="672" t="s">
        <v>5833</v>
      </c>
      <c r="C356" s="672"/>
      <c r="D356" s="319"/>
      <c r="E356" s="319"/>
      <c r="F356" s="319"/>
      <c r="G356" s="320">
        <v>18000000</v>
      </c>
      <c r="H356" s="319"/>
      <c r="I356" s="320">
        <v>18000000</v>
      </c>
    </row>
    <row r="357" spans="2:10" x14ac:dyDescent="0.25">
      <c r="B357" s="316" t="s">
        <v>1358</v>
      </c>
      <c r="C357" s="533" t="s">
        <v>16575</v>
      </c>
      <c r="D357" s="317"/>
      <c r="E357" s="317"/>
      <c r="F357" s="318">
        <v>22500000</v>
      </c>
      <c r="G357" s="318">
        <v>30000000</v>
      </c>
      <c r="H357" s="317"/>
      <c r="I357" s="318">
        <v>7500000</v>
      </c>
      <c r="J357" s="316"/>
    </row>
    <row r="358" spans="2:10" x14ac:dyDescent="0.25">
      <c r="B358" s="672" t="s">
        <v>5680</v>
      </c>
      <c r="C358" s="672"/>
      <c r="D358" s="319"/>
      <c r="E358" s="319"/>
      <c r="F358" s="320">
        <v>22500000</v>
      </c>
      <c r="G358" s="320">
        <v>30000000</v>
      </c>
      <c r="H358" s="319"/>
      <c r="I358" s="320">
        <v>7500000</v>
      </c>
    </row>
    <row r="359" spans="2:10" x14ac:dyDescent="0.25">
      <c r="B359" s="316" t="s">
        <v>1359</v>
      </c>
      <c r="C359" s="533" t="s">
        <v>16576</v>
      </c>
      <c r="D359" s="317"/>
      <c r="E359" s="317"/>
      <c r="F359" s="318">
        <v>17000000</v>
      </c>
      <c r="G359" s="318">
        <v>29100000</v>
      </c>
      <c r="H359" s="317"/>
      <c r="I359" s="318">
        <v>12100000</v>
      </c>
      <c r="J359" s="316"/>
    </row>
    <row r="360" spans="2:10" x14ac:dyDescent="0.25">
      <c r="B360" s="672" t="s">
        <v>5681</v>
      </c>
      <c r="C360" s="672"/>
      <c r="D360" s="319"/>
      <c r="E360" s="319"/>
      <c r="F360" s="320">
        <v>17000000</v>
      </c>
      <c r="G360" s="320">
        <v>29100000</v>
      </c>
      <c r="H360" s="319"/>
      <c r="I360" s="320">
        <v>12100000</v>
      </c>
    </row>
    <row r="361" spans="2:10" ht="15.75" customHeight="1" x14ac:dyDescent="0.25">
      <c r="B361" s="316" t="s">
        <v>8041</v>
      </c>
      <c r="C361" s="533" t="s">
        <v>16577</v>
      </c>
      <c r="D361" s="317"/>
      <c r="E361" s="317"/>
      <c r="F361" s="317"/>
      <c r="G361" s="318">
        <v>11000000</v>
      </c>
      <c r="H361" s="317"/>
      <c r="I361" s="318">
        <v>11000000</v>
      </c>
      <c r="J361" s="316"/>
    </row>
    <row r="362" spans="2:10" ht="15.75" customHeight="1" x14ac:dyDescent="0.25">
      <c r="B362" s="672" t="s">
        <v>5833</v>
      </c>
      <c r="C362" s="672"/>
      <c r="D362" s="319"/>
      <c r="E362" s="319"/>
      <c r="F362" s="319"/>
      <c r="G362" s="320">
        <v>11000000</v>
      </c>
      <c r="H362" s="319"/>
      <c r="I362" s="320">
        <v>11000000</v>
      </c>
    </row>
    <row r="363" spans="2:10" x14ac:dyDescent="0.25">
      <c r="B363" s="316" t="s">
        <v>18821</v>
      </c>
      <c r="C363" s="533" t="s">
        <v>19823</v>
      </c>
      <c r="D363" s="317"/>
      <c r="E363" s="317"/>
      <c r="F363" s="317"/>
      <c r="G363" s="318">
        <v>9000000</v>
      </c>
      <c r="H363" s="317"/>
      <c r="I363" s="318">
        <v>9000000</v>
      </c>
      <c r="J363" s="316"/>
    </row>
    <row r="364" spans="2:10" ht="15.75" customHeight="1" x14ac:dyDescent="0.25">
      <c r="B364" s="672" t="s">
        <v>5833</v>
      </c>
      <c r="C364" s="672"/>
      <c r="D364" s="319"/>
      <c r="E364" s="319"/>
      <c r="F364" s="319"/>
      <c r="G364" s="320">
        <v>9000000</v>
      </c>
      <c r="H364" s="319"/>
      <c r="I364" s="320">
        <v>9000000</v>
      </c>
    </row>
    <row r="365" spans="2:10" x14ac:dyDescent="0.25">
      <c r="B365" s="316" t="s">
        <v>405</v>
      </c>
      <c r="C365" s="533" t="s">
        <v>16578</v>
      </c>
      <c r="D365" s="317"/>
      <c r="E365" s="317"/>
      <c r="F365" s="318">
        <v>6000000</v>
      </c>
      <c r="G365" s="318">
        <v>6000000</v>
      </c>
      <c r="H365" s="317"/>
      <c r="I365" s="317"/>
      <c r="J365" s="316"/>
    </row>
    <row r="366" spans="2:10" x14ac:dyDescent="0.25">
      <c r="B366" s="672" t="s">
        <v>5682</v>
      </c>
      <c r="C366" s="672"/>
      <c r="D366" s="319"/>
      <c r="E366" s="319"/>
      <c r="F366" s="320">
        <v>6000000</v>
      </c>
      <c r="G366" s="320">
        <v>6000000</v>
      </c>
      <c r="H366" s="319"/>
      <c r="I366" s="319"/>
    </row>
    <row r="367" spans="2:10" x14ac:dyDescent="0.25">
      <c r="B367" s="316" t="s">
        <v>7291</v>
      </c>
      <c r="C367" s="533" t="s">
        <v>19824</v>
      </c>
      <c r="D367" s="317"/>
      <c r="E367" s="317"/>
      <c r="F367" s="317"/>
      <c r="G367" s="318">
        <v>8000000</v>
      </c>
      <c r="H367" s="317"/>
      <c r="I367" s="318">
        <v>8000000</v>
      </c>
      <c r="J367" s="316"/>
    </row>
    <row r="368" spans="2:10" x14ac:dyDescent="0.25">
      <c r="B368" s="672" t="s">
        <v>5833</v>
      </c>
      <c r="C368" s="672"/>
      <c r="D368" s="319"/>
      <c r="E368" s="319"/>
      <c r="F368" s="319"/>
      <c r="G368" s="320">
        <v>8000000</v>
      </c>
      <c r="H368" s="319"/>
      <c r="I368" s="320">
        <v>8000000</v>
      </c>
    </row>
    <row r="369" spans="2:10" ht="15.75" customHeight="1" x14ac:dyDescent="0.25">
      <c r="B369" s="316" t="s">
        <v>3733</v>
      </c>
      <c r="C369" s="533" t="s">
        <v>16579</v>
      </c>
      <c r="D369" s="317"/>
      <c r="E369" s="317"/>
      <c r="F369" s="318">
        <v>7500000</v>
      </c>
      <c r="G369" s="318">
        <v>45000000</v>
      </c>
      <c r="H369" s="317"/>
      <c r="I369" s="318">
        <v>37500000</v>
      </c>
      <c r="J369" s="316"/>
    </row>
    <row r="370" spans="2:10" ht="15.75" customHeight="1" x14ac:dyDescent="0.25">
      <c r="B370" s="672" t="s">
        <v>5683</v>
      </c>
      <c r="C370" s="672"/>
      <c r="D370" s="319"/>
      <c r="E370" s="319"/>
      <c r="F370" s="320">
        <v>7500000</v>
      </c>
      <c r="G370" s="320">
        <v>45000000</v>
      </c>
      <c r="H370" s="319"/>
      <c r="I370" s="320">
        <v>37500000</v>
      </c>
    </row>
    <row r="371" spans="2:10" ht="15.75" customHeight="1" x14ac:dyDescent="0.25">
      <c r="B371" s="316" t="s">
        <v>321</v>
      </c>
      <c r="C371" s="533" t="s">
        <v>16580</v>
      </c>
      <c r="D371" s="317"/>
      <c r="E371" s="317"/>
      <c r="F371" s="318">
        <v>7500000</v>
      </c>
      <c r="G371" s="318">
        <v>30000000</v>
      </c>
      <c r="H371" s="317"/>
      <c r="I371" s="318">
        <v>22500000</v>
      </c>
      <c r="J371" s="316"/>
    </row>
    <row r="372" spans="2:10" ht="15.75" customHeight="1" x14ac:dyDescent="0.25">
      <c r="B372" s="672" t="s">
        <v>5684</v>
      </c>
      <c r="C372" s="672"/>
      <c r="D372" s="319"/>
      <c r="E372" s="319"/>
      <c r="F372" s="320">
        <v>7500000</v>
      </c>
      <c r="G372" s="320">
        <v>30000000</v>
      </c>
      <c r="H372" s="319"/>
      <c r="I372" s="320">
        <v>22500000</v>
      </c>
    </row>
    <row r="373" spans="2:10" x14ac:dyDescent="0.25">
      <c r="B373" s="316" t="s">
        <v>1360</v>
      </c>
      <c r="C373" s="533" t="s">
        <v>16581</v>
      </c>
      <c r="D373" s="317"/>
      <c r="E373" s="317"/>
      <c r="F373" s="318">
        <v>35100000</v>
      </c>
      <c r="G373" s="318">
        <v>56100000</v>
      </c>
      <c r="H373" s="317"/>
      <c r="I373" s="318">
        <v>21000000</v>
      </c>
      <c r="J373" s="316"/>
    </row>
    <row r="374" spans="2:10" ht="15.75" customHeight="1" x14ac:dyDescent="0.25">
      <c r="B374" s="672" t="s">
        <v>5685</v>
      </c>
      <c r="C374" s="672"/>
      <c r="D374" s="319"/>
      <c r="E374" s="319"/>
      <c r="F374" s="320">
        <v>35100000</v>
      </c>
      <c r="G374" s="320">
        <v>56100000</v>
      </c>
      <c r="H374" s="319"/>
      <c r="I374" s="320">
        <v>21000000</v>
      </c>
    </row>
    <row r="375" spans="2:10" x14ac:dyDescent="0.25">
      <c r="B375" s="316" t="s">
        <v>1361</v>
      </c>
      <c r="C375" s="533" t="s">
        <v>16582</v>
      </c>
      <c r="D375" s="317"/>
      <c r="E375" s="317"/>
      <c r="F375" s="318">
        <v>13000000</v>
      </c>
      <c r="G375" s="318">
        <v>35000000</v>
      </c>
      <c r="H375" s="317"/>
      <c r="I375" s="318">
        <v>22000000</v>
      </c>
      <c r="J375" s="316"/>
    </row>
    <row r="376" spans="2:10" x14ac:dyDescent="0.25">
      <c r="B376" s="672" t="s">
        <v>5686</v>
      </c>
      <c r="C376" s="672"/>
      <c r="D376" s="319"/>
      <c r="E376" s="319"/>
      <c r="F376" s="320">
        <v>13000000</v>
      </c>
      <c r="G376" s="320">
        <v>35000000</v>
      </c>
      <c r="H376" s="319"/>
      <c r="I376" s="320">
        <v>22000000</v>
      </c>
    </row>
    <row r="377" spans="2:10" x14ac:dyDescent="0.25">
      <c r="B377" s="316" t="s">
        <v>1362</v>
      </c>
      <c r="C377" s="533" t="s">
        <v>16583</v>
      </c>
      <c r="D377" s="317"/>
      <c r="E377" s="317"/>
      <c r="F377" s="318">
        <v>13000000</v>
      </c>
      <c r="G377" s="318">
        <v>34000000</v>
      </c>
      <c r="H377" s="317"/>
      <c r="I377" s="318">
        <v>21000000</v>
      </c>
      <c r="J377" s="316"/>
    </row>
    <row r="378" spans="2:10" x14ac:dyDescent="0.25">
      <c r="B378" s="672" t="s">
        <v>5687</v>
      </c>
      <c r="C378" s="672"/>
      <c r="D378" s="319"/>
      <c r="E378" s="319"/>
      <c r="F378" s="320">
        <v>13000000</v>
      </c>
      <c r="G378" s="320">
        <v>34000000</v>
      </c>
      <c r="H378" s="319"/>
      <c r="I378" s="320">
        <v>21000000</v>
      </c>
    </row>
    <row r="379" spans="2:10" x14ac:dyDescent="0.25">
      <c r="B379" s="316" t="s">
        <v>7292</v>
      </c>
      <c r="C379" s="533" t="s">
        <v>16584</v>
      </c>
      <c r="D379" s="317"/>
      <c r="E379" s="317"/>
      <c r="F379" s="317"/>
      <c r="G379" s="318">
        <v>7500000</v>
      </c>
      <c r="H379" s="317"/>
      <c r="I379" s="318">
        <v>7500000</v>
      </c>
      <c r="J379" s="316"/>
    </row>
    <row r="380" spans="2:10" x14ac:dyDescent="0.25">
      <c r="B380" s="672" t="s">
        <v>5833</v>
      </c>
      <c r="C380" s="672"/>
      <c r="D380" s="319"/>
      <c r="E380" s="319"/>
      <c r="F380" s="319"/>
      <c r="G380" s="320">
        <v>7500000</v>
      </c>
      <c r="H380" s="319"/>
      <c r="I380" s="320">
        <v>7500000</v>
      </c>
    </row>
    <row r="381" spans="2:10" ht="15.75" customHeight="1" x14ac:dyDescent="0.25">
      <c r="B381" s="316" t="s">
        <v>1363</v>
      </c>
      <c r="C381" s="533" t="s">
        <v>16585</v>
      </c>
      <c r="D381" s="317"/>
      <c r="E381" s="317"/>
      <c r="F381" s="318">
        <v>15000000</v>
      </c>
      <c r="G381" s="318">
        <v>15000000</v>
      </c>
      <c r="H381" s="317"/>
      <c r="I381" s="317"/>
      <c r="J381" s="316"/>
    </row>
    <row r="382" spans="2:10" ht="15.75" customHeight="1" x14ac:dyDescent="0.25">
      <c r="B382" s="672" t="s">
        <v>5688</v>
      </c>
      <c r="C382" s="672"/>
      <c r="D382" s="319"/>
      <c r="E382" s="319"/>
      <c r="F382" s="320">
        <v>15000000</v>
      </c>
      <c r="G382" s="320">
        <v>15000000</v>
      </c>
      <c r="H382" s="319"/>
      <c r="I382" s="319"/>
    </row>
    <row r="383" spans="2:10" x14ac:dyDescent="0.25">
      <c r="B383" s="316" t="s">
        <v>1364</v>
      </c>
      <c r="C383" s="533" t="s">
        <v>16586</v>
      </c>
      <c r="D383" s="317"/>
      <c r="E383" s="317"/>
      <c r="F383" s="318">
        <v>13000000</v>
      </c>
      <c r="G383" s="318">
        <v>35000000</v>
      </c>
      <c r="H383" s="317"/>
      <c r="I383" s="318">
        <v>22000000</v>
      </c>
      <c r="J383" s="316"/>
    </row>
    <row r="384" spans="2:10" ht="15.75" customHeight="1" x14ac:dyDescent="0.25">
      <c r="B384" s="672" t="s">
        <v>5689</v>
      </c>
      <c r="C384" s="672"/>
      <c r="D384" s="319"/>
      <c r="E384" s="319"/>
      <c r="F384" s="320">
        <v>13000000</v>
      </c>
      <c r="G384" s="320">
        <v>35000000</v>
      </c>
      <c r="H384" s="319"/>
      <c r="I384" s="320">
        <v>22000000</v>
      </c>
    </row>
    <row r="385" spans="2:10" x14ac:dyDescent="0.25">
      <c r="B385" s="316" t="s">
        <v>1365</v>
      </c>
      <c r="C385" s="533" t="s">
        <v>16587</v>
      </c>
      <c r="D385" s="317"/>
      <c r="E385" s="317"/>
      <c r="F385" s="318">
        <v>17000000</v>
      </c>
      <c r="G385" s="318">
        <v>35000000</v>
      </c>
      <c r="H385" s="317"/>
      <c r="I385" s="318">
        <v>18000000</v>
      </c>
      <c r="J385" s="316"/>
    </row>
    <row r="386" spans="2:10" x14ac:dyDescent="0.25">
      <c r="B386" s="672" t="s">
        <v>5690</v>
      </c>
      <c r="C386" s="672"/>
      <c r="D386" s="319"/>
      <c r="E386" s="319"/>
      <c r="F386" s="320">
        <v>17000000</v>
      </c>
      <c r="G386" s="320">
        <v>35000000</v>
      </c>
      <c r="H386" s="319"/>
      <c r="I386" s="320">
        <v>18000000</v>
      </c>
    </row>
    <row r="387" spans="2:10" x14ac:dyDescent="0.25">
      <c r="B387" s="316" t="s">
        <v>7865</v>
      </c>
      <c r="C387" s="533" t="s">
        <v>16588</v>
      </c>
      <c r="D387" s="317"/>
      <c r="E387" s="317"/>
      <c r="F387" s="317"/>
      <c r="G387" s="318">
        <v>7000000</v>
      </c>
      <c r="H387" s="317"/>
      <c r="I387" s="318">
        <v>7000000</v>
      </c>
      <c r="J387" s="316"/>
    </row>
    <row r="388" spans="2:10" x14ac:dyDescent="0.25">
      <c r="B388" s="672" t="s">
        <v>5833</v>
      </c>
      <c r="C388" s="672"/>
      <c r="D388" s="319"/>
      <c r="E388" s="319"/>
      <c r="F388" s="319"/>
      <c r="G388" s="320">
        <v>7000000</v>
      </c>
      <c r="H388" s="319"/>
      <c r="I388" s="320">
        <v>7000000</v>
      </c>
    </row>
    <row r="389" spans="2:10" x14ac:dyDescent="0.25">
      <c r="B389" s="316" t="s">
        <v>20426</v>
      </c>
      <c r="C389" s="533" t="s">
        <v>20429</v>
      </c>
      <c r="D389" s="317"/>
      <c r="E389" s="317"/>
      <c r="F389" s="317"/>
      <c r="G389" s="318">
        <v>18000000</v>
      </c>
      <c r="H389" s="317"/>
      <c r="I389" s="318">
        <v>18000000</v>
      </c>
      <c r="J389" s="316"/>
    </row>
    <row r="390" spans="2:10" x14ac:dyDescent="0.25">
      <c r="B390" s="672" t="s">
        <v>5833</v>
      </c>
      <c r="C390" s="672"/>
      <c r="D390" s="319"/>
      <c r="E390" s="319"/>
      <c r="F390" s="319"/>
      <c r="G390" s="320">
        <v>18000000</v>
      </c>
      <c r="H390" s="319"/>
      <c r="I390" s="320">
        <v>18000000</v>
      </c>
    </row>
    <row r="391" spans="2:10" x14ac:dyDescent="0.25">
      <c r="B391" s="316" t="s">
        <v>1366</v>
      </c>
      <c r="C391" s="533" t="s">
        <v>16589</v>
      </c>
      <c r="D391" s="317"/>
      <c r="E391" s="317"/>
      <c r="F391" s="318">
        <v>21000000</v>
      </c>
      <c r="G391" s="318">
        <v>30000000</v>
      </c>
      <c r="H391" s="317"/>
      <c r="I391" s="318">
        <v>9000000</v>
      </c>
      <c r="J391" s="316"/>
    </row>
    <row r="392" spans="2:10" x14ac:dyDescent="0.25">
      <c r="B392" s="672" t="s">
        <v>5691</v>
      </c>
      <c r="C392" s="672"/>
      <c r="D392" s="319"/>
      <c r="E392" s="319"/>
      <c r="F392" s="320">
        <v>21000000</v>
      </c>
      <c r="G392" s="320">
        <v>30000000</v>
      </c>
      <c r="H392" s="319"/>
      <c r="I392" s="320">
        <v>9000000</v>
      </c>
    </row>
    <row r="393" spans="2:10" x14ac:dyDescent="0.25">
      <c r="B393" s="316" t="s">
        <v>852</v>
      </c>
      <c r="C393" s="533" t="s">
        <v>16590</v>
      </c>
      <c r="D393" s="317"/>
      <c r="E393" s="317"/>
      <c r="F393" s="318">
        <v>5000000</v>
      </c>
      <c r="G393" s="318">
        <v>21000000</v>
      </c>
      <c r="H393" s="317"/>
      <c r="I393" s="318">
        <v>16000000</v>
      </c>
      <c r="J393" s="316"/>
    </row>
    <row r="394" spans="2:10" x14ac:dyDescent="0.25">
      <c r="B394" s="672" t="s">
        <v>5692</v>
      </c>
      <c r="C394" s="672"/>
      <c r="D394" s="319"/>
      <c r="E394" s="319"/>
      <c r="F394" s="320">
        <v>5000000</v>
      </c>
      <c r="G394" s="320">
        <v>21000000</v>
      </c>
      <c r="H394" s="319"/>
      <c r="I394" s="320">
        <v>16000000</v>
      </c>
    </row>
    <row r="395" spans="2:10" ht="15.75" customHeight="1" x14ac:dyDescent="0.25">
      <c r="B395" s="316" t="s">
        <v>1367</v>
      </c>
      <c r="C395" s="533" t="s">
        <v>16591</v>
      </c>
      <c r="D395" s="317"/>
      <c r="E395" s="317"/>
      <c r="F395" s="318">
        <v>17000000</v>
      </c>
      <c r="G395" s="318">
        <v>27000000</v>
      </c>
      <c r="H395" s="317"/>
      <c r="I395" s="318">
        <v>10000000</v>
      </c>
      <c r="J395" s="316"/>
    </row>
    <row r="396" spans="2:10" ht="15.75" customHeight="1" x14ac:dyDescent="0.25">
      <c r="B396" s="672" t="s">
        <v>5693</v>
      </c>
      <c r="C396" s="672"/>
      <c r="D396" s="319"/>
      <c r="E396" s="319"/>
      <c r="F396" s="320">
        <v>17000000</v>
      </c>
      <c r="G396" s="320">
        <v>27000000</v>
      </c>
      <c r="H396" s="319"/>
      <c r="I396" s="320">
        <v>10000000</v>
      </c>
    </row>
    <row r="397" spans="2:10" x14ac:dyDescent="0.25">
      <c r="B397" s="316" t="s">
        <v>20530</v>
      </c>
      <c r="C397" s="533" t="s">
        <v>20533</v>
      </c>
      <c r="D397" s="317"/>
      <c r="E397" s="317"/>
      <c r="F397" s="317"/>
      <c r="G397" s="318">
        <v>9000000</v>
      </c>
      <c r="H397" s="317"/>
      <c r="I397" s="318">
        <v>9000000</v>
      </c>
      <c r="J397" s="316"/>
    </row>
    <row r="398" spans="2:10" ht="15.75" customHeight="1" x14ac:dyDescent="0.25">
      <c r="B398" s="672" t="s">
        <v>5833</v>
      </c>
      <c r="C398" s="672"/>
      <c r="D398" s="319"/>
      <c r="E398" s="319"/>
      <c r="F398" s="319"/>
      <c r="G398" s="320">
        <v>9000000</v>
      </c>
      <c r="H398" s="319"/>
      <c r="I398" s="320">
        <v>9000000</v>
      </c>
    </row>
    <row r="399" spans="2:10" ht="15.75" customHeight="1" x14ac:dyDescent="0.25">
      <c r="B399" s="316" t="s">
        <v>1368</v>
      </c>
      <c r="C399" s="533" t="s">
        <v>16592</v>
      </c>
      <c r="D399" s="317"/>
      <c r="E399" s="317"/>
      <c r="F399" s="318">
        <v>16000000</v>
      </c>
      <c r="G399" s="318">
        <v>31000000</v>
      </c>
      <c r="H399" s="317"/>
      <c r="I399" s="318">
        <v>15000000</v>
      </c>
      <c r="J399" s="316"/>
    </row>
    <row r="400" spans="2:10" ht="15.75" customHeight="1" x14ac:dyDescent="0.25">
      <c r="B400" s="672" t="s">
        <v>5694</v>
      </c>
      <c r="C400" s="672"/>
      <c r="D400" s="319"/>
      <c r="E400" s="319"/>
      <c r="F400" s="320">
        <v>16000000</v>
      </c>
      <c r="G400" s="320">
        <v>31000000</v>
      </c>
      <c r="H400" s="319"/>
      <c r="I400" s="320">
        <v>15000000</v>
      </c>
    </row>
    <row r="401" spans="2:10" x14ac:dyDescent="0.25">
      <c r="B401" s="316" t="s">
        <v>7293</v>
      </c>
      <c r="C401" s="533" t="s">
        <v>16593</v>
      </c>
      <c r="D401" s="317"/>
      <c r="E401" s="317"/>
      <c r="F401" s="317"/>
      <c r="G401" s="318">
        <v>10781200</v>
      </c>
      <c r="H401" s="317"/>
      <c r="I401" s="318">
        <v>10781200</v>
      </c>
      <c r="J401" s="316"/>
    </row>
    <row r="402" spans="2:10" ht="15.75" customHeight="1" x14ac:dyDescent="0.25">
      <c r="B402" s="672" t="s">
        <v>5833</v>
      </c>
      <c r="C402" s="672"/>
      <c r="D402" s="319"/>
      <c r="E402" s="319"/>
      <c r="F402" s="319"/>
      <c r="G402" s="320">
        <v>10781200</v>
      </c>
      <c r="H402" s="319"/>
      <c r="I402" s="320">
        <v>10781200</v>
      </c>
    </row>
    <row r="403" spans="2:10" x14ac:dyDescent="0.25">
      <c r="B403" s="316" t="s">
        <v>1369</v>
      </c>
      <c r="C403" s="533" t="s">
        <v>16594</v>
      </c>
      <c r="D403" s="317"/>
      <c r="E403" s="317"/>
      <c r="F403" s="318">
        <v>20000000</v>
      </c>
      <c r="G403" s="318">
        <v>42000000</v>
      </c>
      <c r="H403" s="317"/>
      <c r="I403" s="318">
        <v>22000000</v>
      </c>
      <c r="J403" s="316"/>
    </row>
    <row r="404" spans="2:10" x14ac:dyDescent="0.25">
      <c r="B404" s="672" t="s">
        <v>5695</v>
      </c>
      <c r="C404" s="672"/>
      <c r="D404" s="319"/>
      <c r="E404" s="319"/>
      <c r="F404" s="320">
        <v>20000000</v>
      </c>
      <c r="G404" s="320">
        <v>42000000</v>
      </c>
      <c r="H404" s="319"/>
      <c r="I404" s="320">
        <v>22000000</v>
      </c>
    </row>
    <row r="405" spans="2:10" x14ac:dyDescent="0.25">
      <c r="B405" s="316" t="s">
        <v>19986</v>
      </c>
      <c r="C405" s="533" t="s">
        <v>19987</v>
      </c>
      <c r="D405" s="317"/>
      <c r="E405" s="317"/>
      <c r="F405" s="317"/>
      <c r="G405" s="318">
        <v>10000000</v>
      </c>
      <c r="H405" s="317"/>
      <c r="I405" s="318">
        <v>10000000</v>
      </c>
      <c r="J405" s="316"/>
    </row>
    <row r="406" spans="2:10" x14ac:dyDescent="0.25">
      <c r="B406" s="672" t="s">
        <v>5833</v>
      </c>
      <c r="C406" s="672"/>
      <c r="D406" s="319"/>
      <c r="E406" s="319"/>
      <c r="F406" s="319"/>
      <c r="G406" s="320">
        <v>10000000</v>
      </c>
      <c r="H406" s="319"/>
      <c r="I406" s="320">
        <v>10000000</v>
      </c>
    </row>
    <row r="407" spans="2:10" ht="15.75" customHeight="1" x14ac:dyDescent="0.25">
      <c r="B407" s="316" t="s">
        <v>1370</v>
      </c>
      <c r="C407" s="533" t="s">
        <v>16595</v>
      </c>
      <c r="D407" s="317"/>
      <c r="E407" s="317"/>
      <c r="F407" s="318">
        <v>17000000</v>
      </c>
      <c r="G407" s="318">
        <v>35000000</v>
      </c>
      <c r="H407" s="317"/>
      <c r="I407" s="318">
        <v>18000000</v>
      </c>
      <c r="J407" s="316"/>
    </row>
    <row r="408" spans="2:10" ht="15.75" customHeight="1" x14ac:dyDescent="0.25">
      <c r="B408" s="672" t="s">
        <v>5696</v>
      </c>
      <c r="C408" s="672"/>
      <c r="D408" s="319"/>
      <c r="E408" s="319"/>
      <c r="F408" s="320">
        <v>17000000</v>
      </c>
      <c r="G408" s="320">
        <v>35000000</v>
      </c>
      <c r="H408" s="319"/>
      <c r="I408" s="320">
        <v>18000000</v>
      </c>
    </row>
    <row r="409" spans="2:10" ht="15.75" customHeight="1" x14ac:dyDescent="0.25">
      <c r="B409" s="316" t="s">
        <v>20595</v>
      </c>
      <c r="C409" s="533" t="s">
        <v>20598</v>
      </c>
      <c r="D409" s="317"/>
      <c r="E409" s="317"/>
      <c r="F409" s="317"/>
      <c r="G409" s="318">
        <v>10000000</v>
      </c>
      <c r="H409" s="317"/>
      <c r="I409" s="318">
        <v>10000000</v>
      </c>
      <c r="J409" s="316"/>
    </row>
    <row r="410" spans="2:10" ht="15.75" customHeight="1" x14ac:dyDescent="0.25">
      <c r="B410" s="672" t="s">
        <v>5833</v>
      </c>
      <c r="C410" s="672"/>
      <c r="D410" s="319"/>
      <c r="E410" s="319"/>
      <c r="F410" s="319"/>
      <c r="G410" s="320">
        <v>10000000</v>
      </c>
      <c r="H410" s="319"/>
      <c r="I410" s="320">
        <v>10000000</v>
      </c>
    </row>
    <row r="411" spans="2:10" x14ac:dyDescent="0.25">
      <c r="B411" s="316" t="s">
        <v>7294</v>
      </c>
      <c r="C411" s="533" t="s">
        <v>16596</v>
      </c>
      <c r="D411" s="317"/>
      <c r="E411" s="317"/>
      <c r="F411" s="317"/>
      <c r="G411" s="318">
        <v>9000000</v>
      </c>
      <c r="H411" s="317"/>
      <c r="I411" s="318">
        <v>9000000</v>
      </c>
      <c r="J411" s="316"/>
    </row>
    <row r="412" spans="2:10" ht="15.75" customHeight="1" x14ac:dyDescent="0.25">
      <c r="B412" s="672" t="s">
        <v>5833</v>
      </c>
      <c r="C412" s="672"/>
      <c r="D412" s="319"/>
      <c r="E412" s="319"/>
      <c r="F412" s="319"/>
      <c r="G412" s="320">
        <v>9000000</v>
      </c>
      <c r="H412" s="319"/>
      <c r="I412" s="320">
        <v>9000000</v>
      </c>
    </row>
    <row r="413" spans="2:10" x14ac:dyDescent="0.25">
      <c r="B413" s="316" t="s">
        <v>7295</v>
      </c>
      <c r="C413" s="533" t="s">
        <v>16597</v>
      </c>
      <c r="D413" s="317"/>
      <c r="E413" s="317"/>
      <c r="F413" s="317"/>
      <c r="G413" s="318">
        <v>9000000</v>
      </c>
      <c r="H413" s="317"/>
      <c r="I413" s="318">
        <v>9000000</v>
      </c>
      <c r="J413" s="316"/>
    </row>
    <row r="414" spans="2:10" x14ac:dyDescent="0.25">
      <c r="B414" s="672" t="s">
        <v>5833</v>
      </c>
      <c r="C414" s="672"/>
      <c r="D414" s="319"/>
      <c r="E414" s="319"/>
      <c r="F414" s="319"/>
      <c r="G414" s="320">
        <v>9000000</v>
      </c>
      <c r="H414" s="319"/>
      <c r="I414" s="320">
        <v>9000000</v>
      </c>
    </row>
    <row r="415" spans="2:10" ht="15.75" customHeight="1" x14ac:dyDescent="0.25">
      <c r="B415" s="316" t="s">
        <v>1371</v>
      </c>
      <c r="C415" s="533" t="s">
        <v>16598</v>
      </c>
      <c r="D415" s="317"/>
      <c r="E415" s="317"/>
      <c r="F415" s="318">
        <v>30000000</v>
      </c>
      <c r="G415" s="318">
        <v>57500000</v>
      </c>
      <c r="H415" s="317"/>
      <c r="I415" s="318">
        <v>27500000</v>
      </c>
      <c r="J415" s="316"/>
    </row>
    <row r="416" spans="2:10" ht="15.75" customHeight="1" x14ac:dyDescent="0.25">
      <c r="B416" s="672" t="s">
        <v>5697</v>
      </c>
      <c r="C416" s="672"/>
      <c r="D416" s="319"/>
      <c r="E416" s="319"/>
      <c r="F416" s="320">
        <v>30000000</v>
      </c>
      <c r="G416" s="320">
        <v>57500000</v>
      </c>
      <c r="H416" s="319"/>
      <c r="I416" s="320">
        <v>27500000</v>
      </c>
    </row>
    <row r="417" spans="2:10" ht="15.75" customHeight="1" x14ac:dyDescent="0.25">
      <c r="B417" s="316" t="s">
        <v>1372</v>
      </c>
      <c r="C417" s="533" t="s">
        <v>16599</v>
      </c>
      <c r="D417" s="317"/>
      <c r="E417" s="317"/>
      <c r="F417" s="318">
        <v>37500000</v>
      </c>
      <c r="G417" s="318">
        <v>54000000</v>
      </c>
      <c r="H417" s="317"/>
      <c r="I417" s="318">
        <v>16500000</v>
      </c>
      <c r="J417" s="316"/>
    </row>
    <row r="418" spans="2:10" ht="15.75" customHeight="1" x14ac:dyDescent="0.25">
      <c r="B418" s="672" t="s">
        <v>5698</v>
      </c>
      <c r="C418" s="672"/>
      <c r="D418" s="319"/>
      <c r="E418" s="319"/>
      <c r="F418" s="320">
        <v>37500000</v>
      </c>
      <c r="G418" s="320">
        <v>54000000</v>
      </c>
      <c r="H418" s="319"/>
      <c r="I418" s="320">
        <v>16500000</v>
      </c>
    </row>
    <row r="419" spans="2:10" x14ac:dyDescent="0.25">
      <c r="B419" s="316" t="s">
        <v>1373</v>
      </c>
      <c r="C419" s="533" t="s">
        <v>16600</v>
      </c>
      <c r="D419" s="317"/>
      <c r="E419" s="317"/>
      <c r="F419" s="318">
        <v>12500000</v>
      </c>
      <c r="G419" s="318">
        <v>15000000</v>
      </c>
      <c r="H419" s="317"/>
      <c r="I419" s="318">
        <v>2500000</v>
      </c>
      <c r="J419" s="316"/>
    </row>
    <row r="420" spans="2:10" ht="15.75" customHeight="1" x14ac:dyDescent="0.25">
      <c r="B420" s="672" t="s">
        <v>5699</v>
      </c>
      <c r="C420" s="672"/>
      <c r="D420" s="319"/>
      <c r="E420" s="319"/>
      <c r="F420" s="320">
        <v>12500000</v>
      </c>
      <c r="G420" s="320">
        <v>15000000</v>
      </c>
      <c r="H420" s="319"/>
      <c r="I420" s="320">
        <v>2500000</v>
      </c>
    </row>
    <row r="421" spans="2:10" x14ac:dyDescent="0.25">
      <c r="B421" s="316" t="s">
        <v>1374</v>
      </c>
      <c r="C421" s="533" t="s">
        <v>16601</v>
      </c>
      <c r="D421" s="317"/>
      <c r="E421" s="317"/>
      <c r="F421" s="318">
        <v>24000000</v>
      </c>
      <c r="G421" s="318">
        <v>42000000</v>
      </c>
      <c r="H421" s="317"/>
      <c r="I421" s="318">
        <v>18000000</v>
      </c>
      <c r="J421" s="316"/>
    </row>
    <row r="422" spans="2:10" x14ac:dyDescent="0.25">
      <c r="B422" s="672" t="s">
        <v>5700</v>
      </c>
      <c r="C422" s="672"/>
      <c r="D422" s="319"/>
      <c r="E422" s="319"/>
      <c r="F422" s="320">
        <v>24000000</v>
      </c>
      <c r="G422" s="320">
        <v>42000000</v>
      </c>
      <c r="H422" s="319"/>
      <c r="I422" s="320">
        <v>18000000</v>
      </c>
    </row>
    <row r="423" spans="2:10" x14ac:dyDescent="0.25">
      <c r="B423" s="316" t="s">
        <v>1375</v>
      </c>
      <c r="C423" s="533" t="s">
        <v>16602</v>
      </c>
      <c r="D423" s="317"/>
      <c r="E423" s="317"/>
      <c r="F423" s="318">
        <v>36000000</v>
      </c>
      <c r="G423" s="318">
        <v>58702000</v>
      </c>
      <c r="H423" s="317"/>
      <c r="I423" s="318">
        <v>22702000</v>
      </c>
      <c r="J423" s="316"/>
    </row>
    <row r="424" spans="2:10" x14ac:dyDescent="0.25">
      <c r="B424" s="672" t="s">
        <v>5701</v>
      </c>
      <c r="C424" s="672"/>
      <c r="D424" s="319"/>
      <c r="E424" s="319"/>
      <c r="F424" s="320">
        <v>36000000</v>
      </c>
      <c r="G424" s="320">
        <v>58702000</v>
      </c>
      <c r="H424" s="319"/>
      <c r="I424" s="320">
        <v>22702000</v>
      </c>
    </row>
    <row r="425" spans="2:10" x14ac:dyDescent="0.25">
      <c r="B425" s="316" t="s">
        <v>1376</v>
      </c>
      <c r="C425" s="533" t="s">
        <v>16603</v>
      </c>
      <c r="D425" s="317"/>
      <c r="E425" s="317"/>
      <c r="F425" s="318">
        <v>20000000</v>
      </c>
      <c r="G425" s="318">
        <v>39000000</v>
      </c>
      <c r="H425" s="317"/>
      <c r="I425" s="318">
        <v>19000000</v>
      </c>
      <c r="J425" s="316"/>
    </row>
    <row r="426" spans="2:10" x14ac:dyDescent="0.25">
      <c r="B426" s="672" t="s">
        <v>5702</v>
      </c>
      <c r="C426" s="672"/>
      <c r="D426" s="319"/>
      <c r="E426" s="319"/>
      <c r="F426" s="320">
        <v>20000000</v>
      </c>
      <c r="G426" s="320">
        <v>39000000</v>
      </c>
      <c r="H426" s="319"/>
      <c r="I426" s="320">
        <v>19000000</v>
      </c>
    </row>
    <row r="427" spans="2:10" ht="15.75" customHeight="1" x14ac:dyDescent="0.25">
      <c r="B427" s="316" t="s">
        <v>18771</v>
      </c>
      <c r="C427" s="533" t="s">
        <v>20062</v>
      </c>
      <c r="D427" s="317"/>
      <c r="E427" s="317"/>
      <c r="F427" s="317"/>
      <c r="G427" s="318">
        <v>15000000</v>
      </c>
      <c r="H427" s="317"/>
      <c r="I427" s="318">
        <v>15000000</v>
      </c>
      <c r="J427" s="316"/>
    </row>
    <row r="428" spans="2:10" ht="15.75" customHeight="1" x14ac:dyDescent="0.25">
      <c r="B428" s="672" t="s">
        <v>5833</v>
      </c>
      <c r="C428" s="672"/>
      <c r="D428" s="319"/>
      <c r="E428" s="319"/>
      <c r="F428" s="319"/>
      <c r="G428" s="320">
        <v>15000000</v>
      </c>
      <c r="H428" s="319"/>
      <c r="I428" s="320">
        <v>15000000</v>
      </c>
    </row>
    <row r="429" spans="2:10" x14ac:dyDescent="0.25">
      <c r="B429" s="316" t="s">
        <v>18572</v>
      </c>
      <c r="C429" s="533" t="s">
        <v>18842</v>
      </c>
      <c r="D429" s="317"/>
      <c r="E429" s="317"/>
      <c r="F429" s="317"/>
      <c r="G429" s="318">
        <v>9000000</v>
      </c>
      <c r="H429" s="317"/>
      <c r="I429" s="318">
        <v>9000000</v>
      </c>
      <c r="J429" s="316"/>
    </row>
    <row r="430" spans="2:10" ht="15.75" customHeight="1" x14ac:dyDescent="0.25">
      <c r="B430" s="672" t="s">
        <v>5833</v>
      </c>
      <c r="C430" s="672"/>
      <c r="D430" s="319"/>
      <c r="E430" s="319"/>
      <c r="F430" s="319"/>
      <c r="G430" s="320">
        <v>9000000</v>
      </c>
      <c r="H430" s="319"/>
      <c r="I430" s="320">
        <v>9000000</v>
      </c>
    </row>
    <row r="431" spans="2:10" ht="15.75" customHeight="1" x14ac:dyDescent="0.25">
      <c r="B431" s="316" t="s">
        <v>1377</v>
      </c>
      <c r="C431" s="533" t="s">
        <v>16604</v>
      </c>
      <c r="D431" s="317"/>
      <c r="E431" s="317"/>
      <c r="F431" s="318">
        <v>17000000</v>
      </c>
      <c r="G431" s="318">
        <v>35000000</v>
      </c>
      <c r="H431" s="317"/>
      <c r="I431" s="318">
        <v>18000000</v>
      </c>
      <c r="J431" s="316"/>
    </row>
    <row r="432" spans="2:10" ht="15.75" customHeight="1" x14ac:dyDescent="0.25">
      <c r="B432" s="672" t="s">
        <v>5703</v>
      </c>
      <c r="C432" s="672"/>
      <c r="D432" s="319"/>
      <c r="E432" s="319"/>
      <c r="F432" s="320">
        <v>17000000</v>
      </c>
      <c r="G432" s="320">
        <v>35000000</v>
      </c>
      <c r="H432" s="319"/>
      <c r="I432" s="320">
        <v>18000000</v>
      </c>
    </row>
    <row r="433" spans="2:10" x14ac:dyDescent="0.25">
      <c r="B433" s="316" t="s">
        <v>1378</v>
      </c>
      <c r="C433" s="533" t="s">
        <v>16605</v>
      </c>
      <c r="D433" s="317"/>
      <c r="E433" s="317"/>
      <c r="F433" s="318">
        <v>7333333.3300000001</v>
      </c>
      <c r="G433" s="318">
        <v>21000000</v>
      </c>
      <c r="H433" s="317"/>
      <c r="I433" s="318">
        <v>13666666.67</v>
      </c>
      <c r="J433" s="316"/>
    </row>
    <row r="434" spans="2:10" ht="15.75" customHeight="1" x14ac:dyDescent="0.25">
      <c r="B434" s="672" t="s">
        <v>5704</v>
      </c>
      <c r="C434" s="672"/>
      <c r="D434" s="319"/>
      <c r="E434" s="319"/>
      <c r="F434" s="320">
        <v>7333333.3300000001</v>
      </c>
      <c r="G434" s="320">
        <v>21000000</v>
      </c>
      <c r="H434" s="319"/>
      <c r="I434" s="320">
        <v>13666666.67</v>
      </c>
    </row>
    <row r="435" spans="2:10" ht="15.75" customHeight="1" x14ac:dyDescent="0.25">
      <c r="B435" s="316" t="s">
        <v>2384</v>
      </c>
      <c r="C435" s="533" t="s">
        <v>16606</v>
      </c>
      <c r="D435" s="317"/>
      <c r="E435" s="317"/>
      <c r="F435" s="318">
        <v>6250000</v>
      </c>
      <c r="G435" s="318">
        <v>22900000</v>
      </c>
      <c r="H435" s="317"/>
      <c r="I435" s="318">
        <v>16650000</v>
      </c>
      <c r="J435" s="316"/>
    </row>
    <row r="436" spans="2:10" ht="15.75" customHeight="1" x14ac:dyDescent="0.25">
      <c r="B436" s="672" t="s">
        <v>5705</v>
      </c>
      <c r="C436" s="672"/>
      <c r="D436" s="319"/>
      <c r="E436" s="319"/>
      <c r="F436" s="320">
        <v>6250000</v>
      </c>
      <c r="G436" s="320">
        <v>22900000</v>
      </c>
      <c r="H436" s="319"/>
      <c r="I436" s="320">
        <v>16650000</v>
      </c>
    </row>
    <row r="437" spans="2:10" ht="15.75" customHeight="1" x14ac:dyDescent="0.25">
      <c r="B437" s="316" t="s">
        <v>9998</v>
      </c>
      <c r="C437" s="533" t="s">
        <v>21151</v>
      </c>
      <c r="D437" s="317"/>
      <c r="E437" s="317"/>
      <c r="F437" s="317"/>
      <c r="G437" s="318">
        <v>9000000</v>
      </c>
      <c r="H437" s="317"/>
      <c r="I437" s="318">
        <v>9000000</v>
      </c>
      <c r="J437" s="316"/>
    </row>
    <row r="438" spans="2:10" ht="15.75" customHeight="1" x14ac:dyDescent="0.25">
      <c r="B438" s="672" t="s">
        <v>5833</v>
      </c>
      <c r="C438" s="672"/>
      <c r="D438" s="319"/>
      <c r="E438" s="319"/>
      <c r="F438" s="319"/>
      <c r="G438" s="320">
        <v>9000000</v>
      </c>
      <c r="H438" s="319"/>
      <c r="I438" s="320">
        <v>9000000</v>
      </c>
    </row>
    <row r="439" spans="2:10" x14ac:dyDescent="0.25">
      <c r="B439" s="316" t="s">
        <v>20572</v>
      </c>
      <c r="C439" s="533" t="s">
        <v>20832</v>
      </c>
      <c r="D439" s="317"/>
      <c r="E439" s="317"/>
      <c r="F439" s="317"/>
      <c r="G439" s="318">
        <v>18000000</v>
      </c>
      <c r="H439" s="317"/>
      <c r="I439" s="318">
        <v>18000000</v>
      </c>
      <c r="J439" s="316"/>
    </row>
    <row r="440" spans="2:10" ht="15.75" customHeight="1" x14ac:dyDescent="0.25">
      <c r="B440" s="672" t="s">
        <v>5833</v>
      </c>
      <c r="C440" s="672"/>
      <c r="D440" s="319"/>
      <c r="E440" s="319"/>
      <c r="F440" s="319"/>
      <c r="G440" s="320">
        <v>18000000</v>
      </c>
      <c r="H440" s="319"/>
      <c r="I440" s="320">
        <v>18000000</v>
      </c>
    </row>
    <row r="441" spans="2:10" x14ac:dyDescent="0.25">
      <c r="B441" s="316" t="s">
        <v>19546</v>
      </c>
      <c r="C441" s="533" t="s">
        <v>19825</v>
      </c>
      <c r="D441" s="317"/>
      <c r="E441" s="317"/>
      <c r="F441" s="317"/>
      <c r="G441" s="318">
        <v>9000000</v>
      </c>
      <c r="H441" s="317"/>
      <c r="I441" s="318">
        <v>9000000</v>
      </c>
      <c r="J441" s="316"/>
    </row>
    <row r="442" spans="2:10" x14ac:dyDescent="0.25">
      <c r="B442" s="672" t="s">
        <v>5833</v>
      </c>
      <c r="C442" s="672"/>
      <c r="D442" s="319"/>
      <c r="E442" s="319"/>
      <c r="F442" s="319"/>
      <c r="G442" s="320">
        <v>9000000</v>
      </c>
      <c r="H442" s="319"/>
      <c r="I442" s="320">
        <v>9000000</v>
      </c>
    </row>
    <row r="443" spans="2:10" x14ac:dyDescent="0.25">
      <c r="B443" s="316" t="s">
        <v>18966</v>
      </c>
      <c r="C443" s="533" t="s">
        <v>18972</v>
      </c>
      <c r="D443" s="317"/>
      <c r="E443" s="317"/>
      <c r="F443" s="317"/>
      <c r="G443" s="318">
        <v>6100000</v>
      </c>
      <c r="H443" s="317"/>
      <c r="I443" s="318">
        <v>6100000</v>
      </c>
      <c r="J443" s="316"/>
    </row>
    <row r="444" spans="2:10" x14ac:dyDescent="0.25">
      <c r="B444" s="672" t="s">
        <v>5833</v>
      </c>
      <c r="C444" s="672"/>
      <c r="D444" s="319"/>
      <c r="E444" s="319"/>
      <c r="F444" s="319"/>
      <c r="G444" s="320">
        <v>6100000</v>
      </c>
      <c r="H444" s="319"/>
      <c r="I444" s="320">
        <v>6100000</v>
      </c>
    </row>
    <row r="445" spans="2:10" x14ac:dyDescent="0.25">
      <c r="B445" s="316" t="s">
        <v>1379</v>
      </c>
      <c r="C445" s="533" t="s">
        <v>16607</v>
      </c>
      <c r="D445" s="317"/>
      <c r="E445" s="317"/>
      <c r="F445" s="318">
        <v>37500000</v>
      </c>
      <c r="G445" s="318">
        <v>52500000</v>
      </c>
      <c r="H445" s="317"/>
      <c r="I445" s="318">
        <v>15000000</v>
      </c>
      <c r="J445" s="316"/>
    </row>
    <row r="446" spans="2:10" x14ac:dyDescent="0.25">
      <c r="B446" s="672" t="s">
        <v>5706</v>
      </c>
      <c r="C446" s="672"/>
      <c r="D446" s="319"/>
      <c r="E446" s="319"/>
      <c r="F446" s="320">
        <v>37500000</v>
      </c>
      <c r="G446" s="320">
        <v>52500000</v>
      </c>
      <c r="H446" s="319"/>
      <c r="I446" s="320">
        <v>15000000</v>
      </c>
    </row>
    <row r="447" spans="2:10" ht="15.75" customHeight="1" x14ac:dyDescent="0.25">
      <c r="B447" s="316" t="s">
        <v>7296</v>
      </c>
      <c r="C447" s="533" t="s">
        <v>20005</v>
      </c>
      <c r="D447" s="317"/>
      <c r="E447" s="317"/>
      <c r="F447" s="317"/>
      <c r="G447" s="318">
        <v>15000000</v>
      </c>
      <c r="H447" s="317"/>
      <c r="I447" s="318">
        <v>15000000</v>
      </c>
      <c r="J447" s="316"/>
    </row>
    <row r="448" spans="2:10" ht="15.75" customHeight="1" x14ac:dyDescent="0.25">
      <c r="B448" s="672" t="s">
        <v>5833</v>
      </c>
      <c r="C448" s="672"/>
      <c r="D448" s="319"/>
      <c r="E448" s="319"/>
      <c r="F448" s="319"/>
      <c r="G448" s="320">
        <v>15000000</v>
      </c>
      <c r="H448" s="319"/>
      <c r="I448" s="320">
        <v>15000000</v>
      </c>
    </row>
    <row r="449" spans="2:10" x14ac:dyDescent="0.25">
      <c r="B449" s="316" t="s">
        <v>457</v>
      </c>
      <c r="C449" s="533" t="s">
        <v>16608</v>
      </c>
      <c r="D449" s="317"/>
      <c r="E449" s="317"/>
      <c r="F449" s="318">
        <v>5000000</v>
      </c>
      <c r="G449" s="318">
        <v>12000000</v>
      </c>
      <c r="H449" s="317"/>
      <c r="I449" s="318">
        <v>7000000</v>
      </c>
      <c r="J449" s="316"/>
    </row>
    <row r="450" spans="2:10" ht="15.75" customHeight="1" x14ac:dyDescent="0.25">
      <c r="B450" s="672" t="s">
        <v>5707</v>
      </c>
      <c r="C450" s="672"/>
      <c r="D450" s="319"/>
      <c r="E450" s="319"/>
      <c r="F450" s="320">
        <v>5000000</v>
      </c>
      <c r="G450" s="320">
        <v>12000000</v>
      </c>
      <c r="H450" s="319"/>
      <c r="I450" s="320">
        <v>7000000</v>
      </c>
    </row>
    <row r="451" spans="2:10" x14ac:dyDescent="0.25">
      <c r="B451" s="316" t="s">
        <v>8004</v>
      </c>
      <c r="C451" s="533" t="s">
        <v>16609</v>
      </c>
      <c r="D451" s="317"/>
      <c r="E451" s="317"/>
      <c r="F451" s="317"/>
      <c r="G451" s="318">
        <v>7800000</v>
      </c>
      <c r="H451" s="317"/>
      <c r="I451" s="318">
        <v>7800000</v>
      </c>
      <c r="J451" s="316"/>
    </row>
    <row r="452" spans="2:10" x14ac:dyDescent="0.25">
      <c r="B452" s="672" t="s">
        <v>5833</v>
      </c>
      <c r="C452" s="672"/>
      <c r="D452" s="319"/>
      <c r="E452" s="319"/>
      <c r="F452" s="319"/>
      <c r="G452" s="320">
        <v>7800000</v>
      </c>
      <c r="H452" s="319"/>
      <c r="I452" s="320">
        <v>7800000</v>
      </c>
    </row>
    <row r="453" spans="2:10" x14ac:dyDescent="0.25">
      <c r="B453" s="316" t="s">
        <v>19731</v>
      </c>
      <c r="C453" s="533" t="s">
        <v>20038</v>
      </c>
      <c r="D453" s="317"/>
      <c r="E453" s="317"/>
      <c r="F453" s="317"/>
      <c r="G453" s="318">
        <v>10000000</v>
      </c>
      <c r="H453" s="317"/>
      <c r="I453" s="318">
        <v>10000000</v>
      </c>
      <c r="J453" s="316"/>
    </row>
    <row r="454" spans="2:10" x14ac:dyDescent="0.25">
      <c r="B454" s="672" t="s">
        <v>5833</v>
      </c>
      <c r="C454" s="672"/>
      <c r="D454" s="319"/>
      <c r="E454" s="319"/>
      <c r="F454" s="319"/>
      <c r="G454" s="320">
        <v>10000000</v>
      </c>
      <c r="H454" s="319"/>
      <c r="I454" s="320">
        <v>10000000</v>
      </c>
    </row>
    <row r="455" spans="2:10" x14ac:dyDescent="0.25">
      <c r="B455" s="316" t="s">
        <v>861</v>
      </c>
      <c r="C455" s="533" t="s">
        <v>16610</v>
      </c>
      <c r="D455" s="317"/>
      <c r="E455" s="317"/>
      <c r="F455" s="318">
        <v>520833</v>
      </c>
      <c r="G455" s="318">
        <v>12000000</v>
      </c>
      <c r="H455" s="317"/>
      <c r="I455" s="318">
        <v>11479167</v>
      </c>
      <c r="J455" s="316"/>
    </row>
    <row r="456" spans="2:10" x14ac:dyDescent="0.25">
      <c r="B456" s="672" t="s">
        <v>5708</v>
      </c>
      <c r="C456" s="672"/>
      <c r="D456" s="319"/>
      <c r="E456" s="319"/>
      <c r="F456" s="320">
        <v>520833</v>
      </c>
      <c r="G456" s="320">
        <v>12000000</v>
      </c>
      <c r="H456" s="319"/>
      <c r="I456" s="320">
        <v>11479167</v>
      </c>
    </row>
    <row r="457" spans="2:10" x14ac:dyDescent="0.25">
      <c r="B457" s="316" t="s">
        <v>1380</v>
      </c>
      <c r="C457" s="533" t="s">
        <v>16611</v>
      </c>
      <c r="D457" s="317"/>
      <c r="E457" s="317"/>
      <c r="F457" s="318">
        <v>11000000</v>
      </c>
      <c r="G457" s="318">
        <v>34098000</v>
      </c>
      <c r="H457" s="317"/>
      <c r="I457" s="318">
        <v>23098000</v>
      </c>
      <c r="J457" s="316"/>
    </row>
    <row r="458" spans="2:10" x14ac:dyDescent="0.25">
      <c r="B458" s="672" t="s">
        <v>5709</v>
      </c>
      <c r="C458" s="672"/>
      <c r="D458" s="319"/>
      <c r="E458" s="319"/>
      <c r="F458" s="320">
        <v>11000000</v>
      </c>
      <c r="G458" s="320">
        <v>34098000</v>
      </c>
      <c r="H458" s="319"/>
      <c r="I458" s="320">
        <v>23098000</v>
      </c>
    </row>
    <row r="459" spans="2:10" x14ac:dyDescent="0.25">
      <c r="B459" s="316" t="s">
        <v>19458</v>
      </c>
      <c r="C459" s="533" t="s">
        <v>19826</v>
      </c>
      <c r="D459" s="317"/>
      <c r="E459" s="317"/>
      <c r="F459" s="317"/>
      <c r="G459" s="318">
        <v>6300000</v>
      </c>
      <c r="H459" s="317"/>
      <c r="I459" s="318">
        <v>6300000</v>
      </c>
      <c r="J459" s="316"/>
    </row>
    <row r="460" spans="2:10" x14ac:dyDescent="0.25">
      <c r="B460" s="672" t="s">
        <v>5833</v>
      </c>
      <c r="C460" s="672"/>
      <c r="D460" s="319"/>
      <c r="E460" s="319"/>
      <c r="F460" s="319"/>
      <c r="G460" s="320">
        <v>6300000</v>
      </c>
      <c r="H460" s="319"/>
      <c r="I460" s="320">
        <v>6300000</v>
      </c>
    </row>
    <row r="461" spans="2:10" x14ac:dyDescent="0.25">
      <c r="B461" s="316" t="s">
        <v>7297</v>
      </c>
      <c r="C461" s="533" t="s">
        <v>20006</v>
      </c>
      <c r="D461" s="317"/>
      <c r="E461" s="317"/>
      <c r="F461" s="317"/>
      <c r="G461" s="318">
        <v>7500000</v>
      </c>
      <c r="H461" s="317"/>
      <c r="I461" s="318">
        <v>7500000</v>
      </c>
      <c r="J461" s="316"/>
    </row>
    <row r="462" spans="2:10" x14ac:dyDescent="0.25">
      <c r="B462" s="672" t="s">
        <v>5833</v>
      </c>
      <c r="C462" s="672"/>
      <c r="D462" s="319"/>
      <c r="E462" s="319"/>
      <c r="F462" s="319"/>
      <c r="G462" s="320">
        <v>7500000</v>
      </c>
      <c r="H462" s="319"/>
      <c r="I462" s="320">
        <v>7500000</v>
      </c>
    </row>
    <row r="463" spans="2:10" x14ac:dyDescent="0.25">
      <c r="B463" s="316" t="s">
        <v>7998</v>
      </c>
      <c r="C463" s="533" t="s">
        <v>16612</v>
      </c>
      <c r="D463" s="317"/>
      <c r="E463" s="317"/>
      <c r="F463" s="317"/>
      <c r="G463" s="318">
        <v>10000000</v>
      </c>
      <c r="H463" s="317"/>
      <c r="I463" s="318">
        <v>10000000</v>
      </c>
      <c r="J463" s="316"/>
    </row>
    <row r="464" spans="2:10" x14ac:dyDescent="0.25">
      <c r="B464" s="672" t="s">
        <v>5833</v>
      </c>
      <c r="C464" s="672"/>
      <c r="D464" s="319"/>
      <c r="E464" s="319"/>
      <c r="F464" s="319"/>
      <c r="G464" s="320">
        <v>10000000</v>
      </c>
      <c r="H464" s="319"/>
      <c r="I464" s="320">
        <v>10000000</v>
      </c>
    </row>
    <row r="465" spans="2:10" ht="15.75" customHeight="1" x14ac:dyDescent="0.25">
      <c r="B465" s="316" t="s">
        <v>8042</v>
      </c>
      <c r="C465" s="533" t="s">
        <v>16613</v>
      </c>
      <c r="D465" s="317"/>
      <c r="E465" s="317"/>
      <c r="F465" s="317"/>
      <c r="G465" s="318">
        <v>10000000</v>
      </c>
      <c r="H465" s="317"/>
      <c r="I465" s="318">
        <v>10000000</v>
      </c>
      <c r="J465" s="316"/>
    </row>
    <row r="466" spans="2:10" ht="15.75" customHeight="1" x14ac:dyDescent="0.25">
      <c r="B466" s="672" t="s">
        <v>5833</v>
      </c>
      <c r="C466" s="672"/>
      <c r="D466" s="319"/>
      <c r="E466" s="319"/>
      <c r="F466" s="319"/>
      <c r="G466" s="320">
        <v>10000000</v>
      </c>
      <c r="H466" s="319"/>
      <c r="I466" s="320">
        <v>10000000</v>
      </c>
    </row>
    <row r="467" spans="2:10" ht="15.75" customHeight="1" x14ac:dyDescent="0.25">
      <c r="B467" s="316" t="s">
        <v>19247</v>
      </c>
      <c r="C467" s="533" t="s">
        <v>20007</v>
      </c>
      <c r="D467" s="317"/>
      <c r="E467" s="317"/>
      <c r="F467" s="317"/>
      <c r="G467" s="318">
        <v>18000000</v>
      </c>
      <c r="H467" s="317"/>
      <c r="I467" s="318">
        <v>18000000</v>
      </c>
      <c r="J467" s="316"/>
    </row>
    <row r="468" spans="2:10" ht="15.75" customHeight="1" x14ac:dyDescent="0.25">
      <c r="B468" s="672" t="s">
        <v>5833</v>
      </c>
      <c r="C468" s="672"/>
      <c r="D468" s="319"/>
      <c r="E468" s="319"/>
      <c r="F468" s="319"/>
      <c r="G468" s="320">
        <v>18000000</v>
      </c>
      <c r="H468" s="319"/>
      <c r="I468" s="320">
        <v>18000000</v>
      </c>
    </row>
    <row r="469" spans="2:10" x14ac:dyDescent="0.25">
      <c r="B469" s="316" t="s">
        <v>7298</v>
      </c>
      <c r="C469" s="533" t="s">
        <v>16614</v>
      </c>
      <c r="D469" s="317"/>
      <c r="E469" s="317"/>
      <c r="F469" s="317"/>
      <c r="G469" s="318">
        <v>4000000</v>
      </c>
      <c r="H469" s="317"/>
      <c r="I469" s="318">
        <v>4000000</v>
      </c>
      <c r="J469" s="316"/>
    </row>
    <row r="470" spans="2:10" x14ac:dyDescent="0.25">
      <c r="B470" s="672" t="s">
        <v>5833</v>
      </c>
      <c r="C470" s="672"/>
      <c r="D470" s="319"/>
      <c r="E470" s="319"/>
      <c r="F470" s="319"/>
      <c r="G470" s="320">
        <v>4000000</v>
      </c>
      <c r="H470" s="319"/>
      <c r="I470" s="320">
        <v>4000000</v>
      </c>
    </row>
    <row r="471" spans="2:10" ht="15.75" customHeight="1" x14ac:dyDescent="0.25">
      <c r="B471" s="316" t="s">
        <v>11792</v>
      </c>
      <c r="C471" s="533" t="s">
        <v>19827</v>
      </c>
      <c r="D471" s="317"/>
      <c r="E471" s="317"/>
      <c r="F471" s="317"/>
      <c r="G471" s="318">
        <v>8000000</v>
      </c>
      <c r="H471" s="317"/>
      <c r="I471" s="318">
        <v>8000000</v>
      </c>
      <c r="J471" s="316"/>
    </row>
    <row r="472" spans="2:10" ht="15.75" customHeight="1" x14ac:dyDescent="0.25">
      <c r="B472" s="672" t="s">
        <v>5833</v>
      </c>
      <c r="C472" s="672"/>
      <c r="D472" s="319"/>
      <c r="E472" s="319"/>
      <c r="F472" s="319"/>
      <c r="G472" s="320">
        <v>8000000</v>
      </c>
      <c r="H472" s="319"/>
      <c r="I472" s="320">
        <v>8000000</v>
      </c>
    </row>
    <row r="473" spans="2:10" x14ac:dyDescent="0.25">
      <c r="B473" s="316" t="s">
        <v>7299</v>
      </c>
      <c r="C473" s="533" t="s">
        <v>16615</v>
      </c>
      <c r="D473" s="317"/>
      <c r="E473" s="317"/>
      <c r="F473" s="317"/>
      <c r="G473" s="318">
        <v>7650000</v>
      </c>
      <c r="H473" s="317"/>
      <c r="I473" s="318">
        <v>7650000</v>
      </c>
      <c r="J473" s="316"/>
    </row>
    <row r="474" spans="2:10" x14ac:dyDescent="0.25">
      <c r="B474" s="672" t="s">
        <v>5833</v>
      </c>
      <c r="C474" s="672"/>
      <c r="D474" s="319"/>
      <c r="E474" s="319"/>
      <c r="F474" s="319"/>
      <c r="G474" s="320">
        <v>7650000</v>
      </c>
      <c r="H474" s="319"/>
      <c r="I474" s="320">
        <v>7650000</v>
      </c>
    </row>
    <row r="475" spans="2:10" ht="15.75" customHeight="1" x14ac:dyDescent="0.25">
      <c r="B475" s="316" t="s">
        <v>1381</v>
      </c>
      <c r="C475" s="533" t="s">
        <v>16616</v>
      </c>
      <c r="D475" s="317"/>
      <c r="E475" s="317"/>
      <c r="F475" s="318">
        <v>36000000</v>
      </c>
      <c r="G475" s="318">
        <v>54000000</v>
      </c>
      <c r="H475" s="317"/>
      <c r="I475" s="318">
        <v>18000000</v>
      </c>
      <c r="J475" s="316"/>
    </row>
    <row r="476" spans="2:10" ht="15.75" customHeight="1" x14ac:dyDescent="0.25">
      <c r="B476" s="672" t="s">
        <v>5710</v>
      </c>
      <c r="C476" s="672"/>
      <c r="D476" s="319"/>
      <c r="E476" s="319"/>
      <c r="F476" s="320">
        <v>36000000</v>
      </c>
      <c r="G476" s="320">
        <v>54000000</v>
      </c>
      <c r="H476" s="319"/>
      <c r="I476" s="320">
        <v>18000000</v>
      </c>
    </row>
    <row r="477" spans="2:10" x14ac:dyDescent="0.25">
      <c r="B477" s="316" t="s">
        <v>4031</v>
      </c>
      <c r="C477" s="533" t="s">
        <v>17521</v>
      </c>
      <c r="D477" s="317"/>
      <c r="E477" s="317"/>
      <c r="F477" s="318">
        <v>36000000</v>
      </c>
      <c r="G477" s="318">
        <v>53001000</v>
      </c>
      <c r="H477" s="317"/>
      <c r="I477" s="318">
        <v>17001000</v>
      </c>
      <c r="J477" s="316"/>
    </row>
    <row r="478" spans="2:10" x14ac:dyDescent="0.25">
      <c r="B478" s="672" t="s">
        <v>6386</v>
      </c>
      <c r="C478" s="672"/>
      <c r="D478" s="319"/>
      <c r="E478" s="319"/>
      <c r="F478" s="320">
        <v>36000000</v>
      </c>
      <c r="G478" s="320">
        <v>53001000</v>
      </c>
      <c r="H478" s="319"/>
      <c r="I478" s="320">
        <v>17001000</v>
      </c>
    </row>
    <row r="479" spans="2:10" x14ac:dyDescent="0.25">
      <c r="B479" s="316" t="s">
        <v>7996</v>
      </c>
      <c r="C479" s="533" t="s">
        <v>16617</v>
      </c>
      <c r="D479" s="317"/>
      <c r="E479" s="317"/>
      <c r="F479" s="317"/>
      <c r="G479" s="318">
        <v>9000000</v>
      </c>
      <c r="H479" s="317"/>
      <c r="I479" s="318">
        <v>9000000</v>
      </c>
      <c r="J479" s="316"/>
    </row>
    <row r="480" spans="2:10" ht="15.75" customHeight="1" x14ac:dyDescent="0.25">
      <c r="B480" s="672" t="s">
        <v>5833</v>
      </c>
      <c r="C480" s="672"/>
      <c r="D480" s="319"/>
      <c r="E480" s="319"/>
      <c r="F480" s="319"/>
      <c r="G480" s="320">
        <v>9000000</v>
      </c>
      <c r="H480" s="319"/>
      <c r="I480" s="320">
        <v>9000000</v>
      </c>
    </row>
    <row r="481" spans="2:10" x14ac:dyDescent="0.25">
      <c r="B481" s="316" t="s">
        <v>1382</v>
      </c>
      <c r="C481" s="533" t="s">
        <v>16618</v>
      </c>
      <c r="D481" s="317"/>
      <c r="E481" s="317"/>
      <c r="F481" s="318">
        <v>17000000</v>
      </c>
      <c r="G481" s="318">
        <v>29700000</v>
      </c>
      <c r="H481" s="317"/>
      <c r="I481" s="318">
        <v>12700000</v>
      </c>
      <c r="J481" s="316"/>
    </row>
    <row r="482" spans="2:10" x14ac:dyDescent="0.25">
      <c r="B482" s="672" t="s">
        <v>5711</v>
      </c>
      <c r="C482" s="672"/>
      <c r="D482" s="319"/>
      <c r="E482" s="319"/>
      <c r="F482" s="320">
        <v>17000000</v>
      </c>
      <c r="G482" s="320">
        <v>29700000</v>
      </c>
      <c r="H482" s="319"/>
      <c r="I482" s="320">
        <v>12700000</v>
      </c>
    </row>
    <row r="483" spans="2:10" x14ac:dyDescent="0.25">
      <c r="B483" s="316" t="s">
        <v>1383</v>
      </c>
      <c r="C483" s="533" t="s">
        <v>16619</v>
      </c>
      <c r="D483" s="317"/>
      <c r="E483" s="317"/>
      <c r="F483" s="318">
        <v>11000000</v>
      </c>
      <c r="G483" s="318">
        <v>11000000</v>
      </c>
      <c r="H483" s="317"/>
      <c r="I483" s="317"/>
      <c r="J483" s="316"/>
    </row>
    <row r="484" spans="2:10" x14ac:dyDescent="0.25">
      <c r="B484" s="672" t="s">
        <v>5712</v>
      </c>
      <c r="C484" s="672"/>
      <c r="D484" s="319"/>
      <c r="E484" s="319"/>
      <c r="F484" s="320">
        <v>11000000</v>
      </c>
      <c r="G484" s="320">
        <v>11000000</v>
      </c>
      <c r="H484" s="319"/>
      <c r="I484" s="319"/>
    </row>
    <row r="485" spans="2:10" ht="15.75" customHeight="1" x14ac:dyDescent="0.25">
      <c r="B485" s="316" t="s">
        <v>1384</v>
      </c>
      <c r="C485" s="533" t="s">
        <v>16620</v>
      </c>
      <c r="D485" s="317"/>
      <c r="E485" s="317"/>
      <c r="F485" s="318">
        <v>24000000</v>
      </c>
      <c r="G485" s="318">
        <v>35500000</v>
      </c>
      <c r="H485" s="317"/>
      <c r="I485" s="318">
        <v>11500000</v>
      </c>
      <c r="J485" s="316"/>
    </row>
    <row r="486" spans="2:10" ht="15.75" customHeight="1" x14ac:dyDescent="0.25">
      <c r="B486" s="672" t="s">
        <v>5713</v>
      </c>
      <c r="C486" s="672"/>
      <c r="D486" s="319"/>
      <c r="E486" s="319"/>
      <c r="F486" s="320">
        <v>24000000</v>
      </c>
      <c r="G486" s="320">
        <v>35500000</v>
      </c>
      <c r="H486" s="319"/>
      <c r="I486" s="320">
        <v>11500000</v>
      </c>
    </row>
    <row r="487" spans="2:10" x14ac:dyDescent="0.25">
      <c r="B487" s="316" t="s">
        <v>1385</v>
      </c>
      <c r="C487" s="533" t="s">
        <v>16621</v>
      </c>
      <c r="D487" s="317"/>
      <c r="E487" s="317"/>
      <c r="F487" s="318">
        <v>11000000</v>
      </c>
      <c r="G487" s="318">
        <v>12500000</v>
      </c>
      <c r="H487" s="317"/>
      <c r="I487" s="318">
        <v>1500000</v>
      </c>
      <c r="J487" s="316"/>
    </row>
    <row r="488" spans="2:10" x14ac:dyDescent="0.25">
      <c r="B488" s="672" t="s">
        <v>5714</v>
      </c>
      <c r="C488" s="672"/>
      <c r="D488" s="319"/>
      <c r="E488" s="319"/>
      <c r="F488" s="320">
        <v>11000000</v>
      </c>
      <c r="G488" s="320">
        <v>12500000</v>
      </c>
      <c r="H488" s="319"/>
      <c r="I488" s="320">
        <v>1500000</v>
      </c>
    </row>
    <row r="489" spans="2:10" ht="15.75" customHeight="1" x14ac:dyDescent="0.25">
      <c r="B489" s="316" t="s">
        <v>1386</v>
      </c>
      <c r="C489" s="533" t="s">
        <v>16622</v>
      </c>
      <c r="D489" s="317"/>
      <c r="E489" s="317"/>
      <c r="F489" s="318">
        <v>5000000</v>
      </c>
      <c r="G489" s="318">
        <v>5000000</v>
      </c>
      <c r="H489" s="317"/>
      <c r="I489" s="317"/>
      <c r="J489" s="316"/>
    </row>
    <row r="490" spans="2:10" ht="15.75" customHeight="1" x14ac:dyDescent="0.25">
      <c r="B490" s="672" t="s">
        <v>5715</v>
      </c>
      <c r="C490" s="672"/>
      <c r="D490" s="319"/>
      <c r="E490" s="319"/>
      <c r="F490" s="320">
        <v>5000000</v>
      </c>
      <c r="G490" s="320">
        <v>5000000</v>
      </c>
      <c r="H490" s="319"/>
      <c r="I490" s="319"/>
    </row>
    <row r="491" spans="2:10" x14ac:dyDescent="0.25">
      <c r="B491" s="316" t="s">
        <v>440</v>
      </c>
      <c r="C491" s="533" t="s">
        <v>16623</v>
      </c>
      <c r="D491" s="317"/>
      <c r="E491" s="317"/>
      <c r="F491" s="318">
        <v>6000000</v>
      </c>
      <c r="G491" s="318">
        <v>24000000</v>
      </c>
      <c r="H491" s="317"/>
      <c r="I491" s="318">
        <v>18000000</v>
      </c>
      <c r="J491" s="316"/>
    </row>
    <row r="492" spans="2:10" x14ac:dyDescent="0.25">
      <c r="B492" s="672" t="s">
        <v>5716</v>
      </c>
      <c r="C492" s="672"/>
      <c r="D492" s="319"/>
      <c r="E492" s="319"/>
      <c r="F492" s="320">
        <v>6000000</v>
      </c>
      <c r="G492" s="320">
        <v>24000000</v>
      </c>
      <c r="H492" s="319"/>
      <c r="I492" s="320">
        <v>18000000</v>
      </c>
    </row>
    <row r="493" spans="2:10" x14ac:dyDescent="0.25">
      <c r="B493" s="316" t="s">
        <v>1387</v>
      </c>
      <c r="C493" s="533" t="s">
        <v>16624</v>
      </c>
      <c r="D493" s="317"/>
      <c r="E493" s="317"/>
      <c r="F493" s="318">
        <v>11000000</v>
      </c>
      <c r="G493" s="318">
        <v>35004484</v>
      </c>
      <c r="H493" s="317"/>
      <c r="I493" s="318">
        <v>24004484</v>
      </c>
      <c r="J493" s="316"/>
    </row>
    <row r="494" spans="2:10" ht="15.75" customHeight="1" x14ac:dyDescent="0.25">
      <c r="B494" s="672" t="s">
        <v>5717</v>
      </c>
      <c r="C494" s="672"/>
      <c r="D494" s="319"/>
      <c r="E494" s="319"/>
      <c r="F494" s="320">
        <v>11000000</v>
      </c>
      <c r="G494" s="320">
        <v>35004484</v>
      </c>
      <c r="H494" s="319"/>
      <c r="I494" s="320">
        <v>24004484</v>
      </c>
    </row>
    <row r="495" spans="2:10" x14ac:dyDescent="0.25">
      <c r="B495" s="316" t="s">
        <v>164</v>
      </c>
      <c r="C495" s="533" t="s">
        <v>16625</v>
      </c>
      <c r="D495" s="317"/>
      <c r="E495" s="317"/>
      <c r="F495" s="318">
        <v>7500000</v>
      </c>
      <c r="G495" s="318">
        <v>22500000</v>
      </c>
      <c r="H495" s="317"/>
      <c r="I495" s="318">
        <v>15000000</v>
      </c>
      <c r="J495" s="316"/>
    </row>
    <row r="496" spans="2:10" x14ac:dyDescent="0.25">
      <c r="B496" s="672" t="s">
        <v>5718</v>
      </c>
      <c r="C496" s="672"/>
      <c r="D496" s="319"/>
      <c r="E496" s="319"/>
      <c r="F496" s="320">
        <v>7500000</v>
      </c>
      <c r="G496" s="320">
        <v>22500000</v>
      </c>
      <c r="H496" s="319"/>
      <c r="I496" s="320">
        <v>15000000</v>
      </c>
    </row>
    <row r="497" spans="2:10" ht="15.75" customHeight="1" x14ac:dyDescent="0.25">
      <c r="B497" s="316" t="s">
        <v>7301</v>
      </c>
      <c r="C497" s="533" t="s">
        <v>16626</v>
      </c>
      <c r="D497" s="317"/>
      <c r="E497" s="317"/>
      <c r="F497" s="317"/>
      <c r="G497" s="318">
        <v>9000000</v>
      </c>
      <c r="H497" s="317"/>
      <c r="I497" s="318">
        <v>9000000</v>
      </c>
      <c r="J497" s="316"/>
    </row>
    <row r="498" spans="2:10" ht="15.75" customHeight="1" x14ac:dyDescent="0.25">
      <c r="B498" s="672" t="s">
        <v>5833</v>
      </c>
      <c r="C498" s="672"/>
      <c r="D498" s="319"/>
      <c r="E498" s="319"/>
      <c r="F498" s="319"/>
      <c r="G498" s="320">
        <v>9000000</v>
      </c>
      <c r="H498" s="319"/>
      <c r="I498" s="320">
        <v>9000000</v>
      </c>
    </row>
    <row r="499" spans="2:10" x14ac:dyDescent="0.25">
      <c r="B499" s="316" t="s">
        <v>7302</v>
      </c>
      <c r="C499" s="533" t="s">
        <v>16627</v>
      </c>
      <c r="D499" s="317"/>
      <c r="E499" s="317"/>
      <c r="F499" s="317"/>
      <c r="G499" s="318">
        <v>11000000</v>
      </c>
      <c r="H499" s="317"/>
      <c r="I499" s="318">
        <v>11000000</v>
      </c>
      <c r="J499" s="316"/>
    </row>
    <row r="500" spans="2:10" x14ac:dyDescent="0.25">
      <c r="B500" s="672" t="s">
        <v>5833</v>
      </c>
      <c r="C500" s="672"/>
      <c r="D500" s="319"/>
      <c r="E500" s="319"/>
      <c r="F500" s="319"/>
      <c r="G500" s="320">
        <v>11000000</v>
      </c>
      <c r="H500" s="319"/>
      <c r="I500" s="320">
        <v>11000000</v>
      </c>
    </row>
    <row r="501" spans="2:10" x14ac:dyDescent="0.25">
      <c r="B501" s="316" t="s">
        <v>7303</v>
      </c>
      <c r="C501" s="533" t="s">
        <v>18902</v>
      </c>
      <c r="D501" s="317"/>
      <c r="E501" s="317"/>
      <c r="F501" s="317"/>
      <c r="G501" s="318">
        <v>18000000</v>
      </c>
      <c r="H501" s="317"/>
      <c r="I501" s="318">
        <v>18000000</v>
      </c>
      <c r="J501" s="316"/>
    </row>
    <row r="502" spans="2:10" ht="15.75" customHeight="1" x14ac:dyDescent="0.25">
      <c r="B502" s="672" t="s">
        <v>5833</v>
      </c>
      <c r="C502" s="672"/>
      <c r="D502" s="319"/>
      <c r="E502" s="319"/>
      <c r="F502" s="319"/>
      <c r="G502" s="320">
        <v>18000000</v>
      </c>
      <c r="H502" s="319"/>
      <c r="I502" s="320">
        <v>18000000</v>
      </c>
    </row>
    <row r="503" spans="2:10" ht="15.75" customHeight="1" x14ac:dyDescent="0.25">
      <c r="B503" s="316" t="s">
        <v>1388</v>
      </c>
      <c r="C503" s="533" t="s">
        <v>16628</v>
      </c>
      <c r="D503" s="317"/>
      <c r="E503" s="317"/>
      <c r="F503" s="318">
        <v>38100000</v>
      </c>
      <c r="G503" s="318">
        <v>43600000</v>
      </c>
      <c r="H503" s="317"/>
      <c r="I503" s="318">
        <v>5500000</v>
      </c>
      <c r="J503" s="316"/>
    </row>
    <row r="504" spans="2:10" ht="15.75" customHeight="1" x14ac:dyDescent="0.25">
      <c r="B504" s="672" t="s">
        <v>5719</v>
      </c>
      <c r="C504" s="672"/>
      <c r="D504" s="319"/>
      <c r="E504" s="319"/>
      <c r="F504" s="320">
        <v>38100000</v>
      </c>
      <c r="G504" s="320">
        <v>43600000</v>
      </c>
      <c r="H504" s="319"/>
      <c r="I504" s="320">
        <v>5500000</v>
      </c>
    </row>
    <row r="505" spans="2:10" x14ac:dyDescent="0.25">
      <c r="B505" s="316" t="s">
        <v>19276</v>
      </c>
      <c r="C505" s="533" t="s">
        <v>19902</v>
      </c>
      <c r="D505" s="317"/>
      <c r="E505" s="317"/>
      <c r="F505" s="317"/>
      <c r="G505" s="318">
        <v>15449000</v>
      </c>
      <c r="H505" s="317"/>
      <c r="I505" s="318">
        <v>15449000</v>
      </c>
      <c r="J505" s="316"/>
    </row>
    <row r="506" spans="2:10" x14ac:dyDescent="0.25">
      <c r="B506" s="672" t="s">
        <v>5833</v>
      </c>
      <c r="C506" s="672"/>
      <c r="D506" s="319"/>
      <c r="E506" s="319"/>
      <c r="F506" s="319"/>
      <c r="G506" s="320">
        <v>15449000</v>
      </c>
      <c r="H506" s="319"/>
      <c r="I506" s="320">
        <v>15449000</v>
      </c>
    </row>
    <row r="507" spans="2:10" x14ac:dyDescent="0.25">
      <c r="B507" s="316" t="s">
        <v>1389</v>
      </c>
      <c r="C507" s="533" t="s">
        <v>16629</v>
      </c>
      <c r="D507" s="317"/>
      <c r="E507" s="317"/>
      <c r="F507" s="318">
        <v>48050000</v>
      </c>
      <c r="G507" s="318">
        <v>60050000</v>
      </c>
      <c r="H507" s="317"/>
      <c r="I507" s="318">
        <v>12000000</v>
      </c>
      <c r="J507" s="316"/>
    </row>
    <row r="508" spans="2:10" ht="15.75" customHeight="1" x14ac:dyDescent="0.25">
      <c r="B508" s="672" t="s">
        <v>5720</v>
      </c>
      <c r="C508" s="672"/>
      <c r="D508" s="319"/>
      <c r="E508" s="319"/>
      <c r="F508" s="320">
        <v>48050000</v>
      </c>
      <c r="G508" s="320">
        <v>60050000</v>
      </c>
      <c r="H508" s="319"/>
      <c r="I508" s="320">
        <v>12000000</v>
      </c>
    </row>
    <row r="509" spans="2:10" ht="15.75" customHeight="1" x14ac:dyDescent="0.25">
      <c r="B509" s="316" t="s">
        <v>199</v>
      </c>
      <c r="C509" s="533" t="s">
        <v>16630</v>
      </c>
      <c r="D509" s="317"/>
      <c r="E509" s="317"/>
      <c r="F509" s="318">
        <v>7500000</v>
      </c>
      <c r="G509" s="318">
        <v>15000000</v>
      </c>
      <c r="H509" s="317"/>
      <c r="I509" s="318">
        <v>7500000</v>
      </c>
      <c r="J509" s="316"/>
    </row>
    <row r="510" spans="2:10" ht="15.75" customHeight="1" x14ac:dyDescent="0.25">
      <c r="B510" s="672" t="s">
        <v>5721</v>
      </c>
      <c r="C510" s="672"/>
      <c r="D510" s="319"/>
      <c r="E510" s="319"/>
      <c r="F510" s="320">
        <v>7500000</v>
      </c>
      <c r="G510" s="320">
        <v>15000000</v>
      </c>
      <c r="H510" s="319"/>
      <c r="I510" s="320">
        <v>7500000</v>
      </c>
    </row>
    <row r="511" spans="2:10" x14ac:dyDescent="0.25">
      <c r="B511" s="316" t="s">
        <v>1390</v>
      </c>
      <c r="C511" s="533" t="s">
        <v>16631</v>
      </c>
      <c r="D511" s="317"/>
      <c r="E511" s="317"/>
      <c r="F511" s="318">
        <v>17000000</v>
      </c>
      <c r="G511" s="318">
        <v>32525000</v>
      </c>
      <c r="H511" s="317"/>
      <c r="I511" s="318">
        <v>15525000</v>
      </c>
      <c r="J511" s="316"/>
    </row>
    <row r="512" spans="2:10" x14ac:dyDescent="0.25">
      <c r="B512" s="672" t="s">
        <v>5722</v>
      </c>
      <c r="C512" s="672"/>
      <c r="D512" s="319"/>
      <c r="E512" s="319"/>
      <c r="F512" s="320">
        <v>17000000</v>
      </c>
      <c r="G512" s="320">
        <v>32525000</v>
      </c>
      <c r="H512" s="319"/>
      <c r="I512" s="320">
        <v>15525000</v>
      </c>
    </row>
    <row r="513" spans="2:10" x14ac:dyDescent="0.25">
      <c r="B513" s="316" t="s">
        <v>1391</v>
      </c>
      <c r="C513" s="533" t="s">
        <v>16632</v>
      </c>
      <c r="D513" s="317"/>
      <c r="E513" s="317"/>
      <c r="F513" s="318">
        <v>36000690</v>
      </c>
      <c r="G513" s="318">
        <v>57000690</v>
      </c>
      <c r="H513" s="317"/>
      <c r="I513" s="318">
        <v>21000000</v>
      </c>
      <c r="J513" s="316"/>
    </row>
    <row r="514" spans="2:10" ht="15.75" customHeight="1" x14ac:dyDescent="0.25">
      <c r="B514" s="672" t="s">
        <v>5723</v>
      </c>
      <c r="C514" s="672"/>
      <c r="D514" s="319"/>
      <c r="E514" s="319"/>
      <c r="F514" s="320">
        <v>36000690</v>
      </c>
      <c r="G514" s="320">
        <v>57000690</v>
      </c>
      <c r="H514" s="319"/>
      <c r="I514" s="320">
        <v>21000000</v>
      </c>
    </row>
    <row r="515" spans="2:10" x14ac:dyDescent="0.25">
      <c r="B515" s="316" t="s">
        <v>20497</v>
      </c>
      <c r="C515" s="533" t="s">
        <v>20498</v>
      </c>
      <c r="D515" s="317"/>
      <c r="E515" s="317"/>
      <c r="F515" s="317"/>
      <c r="G515" s="318">
        <v>7500000</v>
      </c>
      <c r="H515" s="317"/>
      <c r="I515" s="318">
        <v>7500000</v>
      </c>
      <c r="J515" s="316"/>
    </row>
    <row r="516" spans="2:10" x14ac:dyDescent="0.25">
      <c r="B516" s="672" t="s">
        <v>5833</v>
      </c>
      <c r="C516" s="672"/>
      <c r="D516" s="319"/>
      <c r="E516" s="319"/>
      <c r="F516" s="319"/>
      <c r="G516" s="320">
        <v>7500000</v>
      </c>
      <c r="H516" s="319"/>
      <c r="I516" s="320">
        <v>7500000</v>
      </c>
    </row>
    <row r="517" spans="2:10" x14ac:dyDescent="0.25">
      <c r="B517" s="316" t="s">
        <v>1392</v>
      </c>
      <c r="C517" s="533" t="s">
        <v>16633</v>
      </c>
      <c r="D517" s="317"/>
      <c r="E517" s="317"/>
      <c r="F517" s="318">
        <v>17000000</v>
      </c>
      <c r="G517" s="318">
        <v>38000000</v>
      </c>
      <c r="H517" s="317"/>
      <c r="I517" s="318">
        <v>21000000</v>
      </c>
      <c r="J517" s="316"/>
    </row>
    <row r="518" spans="2:10" x14ac:dyDescent="0.25">
      <c r="B518" s="672" t="s">
        <v>5724</v>
      </c>
      <c r="C518" s="672"/>
      <c r="D518" s="319"/>
      <c r="E518" s="319"/>
      <c r="F518" s="320">
        <v>17000000</v>
      </c>
      <c r="G518" s="320">
        <v>38000000</v>
      </c>
      <c r="H518" s="319"/>
      <c r="I518" s="320">
        <v>21000000</v>
      </c>
    </row>
    <row r="519" spans="2:10" x14ac:dyDescent="0.25">
      <c r="B519" s="316" t="s">
        <v>18647</v>
      </c>
      <c r="C519" s="533" t="s">
        <v>19828</v>
      </c>
      <c r="D519" s="317"/>
      <c r="E519" s="317"/>
      <c r="F519" s="317"/>
      <c r="G519" s="318">
        <v>9000000</v>
      </c>
      <c r="H519" s="317"/>
      <c r="I519" s="318">
        <v>9000000</v>
      </c>
      <c r="J519" s="316"/>
    </row>
    <row r="520" spans="2:10" x14ac:dyDescent="0.25">
      <c r="B520" s="672" t="s">
        <v>5833</v>
      </c>
      <c r="C520" s="672"/>
      <c r="D520" s="319"/>
      <c r="E520" s="319"/>
      <c r="F520" s="319"/>
      <c r="G520" s="320">
        <v>9000000</v>
      </c>
      <c r="H520" s="319"/>
      <c r="I520" s="320">
        <v>9000000</v>
      </c>
    </row>
    <row r="521" spans="2:10" x14ac:dyDescent="0.25">
      <c r="B521" s="316" t="s">
        <v>7304</v>
      </c>
      <c r="C521" s="533" t="s">
        <v>16634</v>
      </c>
      <c r="D521" s="317"/>
      <c r="E521" s="317"/>
      <c r="F521" s="317"/>
      <c r="G521" s="318">
        <v>15000000</v>
      </c>
      <c r="H521" s="317"/>
      <c r="I521" s="318">
        <v>15000000</v>
      </c>
      <c r="J521" s="316"/>
    </row>
    <row r="522" spans="2:10" x14ac:dyDescent="0.25">
      <c r="B522" s="672" t="s">
        <v>5833</v>
      </c>
      <c r="C522" s="672"/>
      <c r="D522" s="319"/>
      <c r="E522" s="319"/>
      <c r="F522" s="319"/>
      <c r="G522" s="320">
        <v>15000000</v>
      </c>
      <c r="H522" s="319"/>
      <c r="I522" s="320">
        <v>15000000</v>
      </c>
    </row>
    <row r="523" spans="2:10" x14ac:dyDescent="0.25">
      <c r="B523" s="316" t="s">
        <v>7305</v>
      </c>
      <c r="C523" s="533" t="s">
        <v>19673</v>
      </c>
      <c r="D523" s="317"/>
      <c r="E523" s="317"/>
      <c r="F523" s="317"/>
      <c r="G523" s="318">
        <v>18000000</v>
      </c>
      <c r="H523" s="317"/>
      <c r="I523" s="318">
        <v>18000000</v>
      </c>
      <c r="J523" s="316"/>
    </row>
    <row r="524" spans="2:10" x14ac:dyDescent="0.25">
      <c r="B524" s="672" t="s">
        <v>5833</v>
      </c>
      <c r="C524" s="672"/>
      <c r="D524" s="319"/>
      <c r="E524" s="319"/>
      <c r="F524" s="319"/>
      <c r="G524" s="320">
        <v>18000000</v>
      </c>
      <c r="H524" s="319"/>
      <c r="I524" s="320">
        <v>18000000</v>
      </c>
    </row>
    <row r="525" spans="2:10" x14ac:dyDescent="0.25">
      <c r="B525" s="316" t="s">
        <v>18954</v>
      </c>
      <c r="C525" s="533" t="s">
        <v>18973</v>
      </c>
      <c r="D525" s="317"/>
      <c r="E525" s="317"/>
      <c r="F525" s="317"/>
      <c r="G525" s="318">
        <v>14000000</v>
      </c>
      <c r="H525" s="317"/>
      <c r="I525" s="318">
        <v>14000000</v>
      </c>
      <c r="J525" s="316"/>
    </row>
    <row r="526" spans="2:10" x14ac:dyDescent="0.25">
      <c r="B526" s="672" t="s">
        <v>5833</v>
      </c>
      <c r="C526" s="672"/>
      <c r="D526" s="319"/>
      <c r="E526" s="319"/>
      <c r="F526" s="319"/>
      <c r="G526" s="320">
        <v>14000000</v>
      </c>
      <c r="H526" s="319"/>
      <c r="I526" s="320">
        <v>14000000</v>
      </c>
    </row>
    <row r="527" spans="2:10" x14ac:dyDescent="0.25">
      <c r="B527" s="316" t="s">
        <v>1393</v>
      </c>
      <c r="C527" s="533" t="s">
        <v>16635</v>
      </c>
      <c r="D527" s="317"/>
      <c r="E527" s="317"/>
      <c r="F527" s="318">
        <v>17000000</v>
      </c>
      <c r="G527" s="318">
        <v>30000000</v>
      </c>
      <c r="H527" s="317"/>
      <c r="I527" s="318">
        <v>13000000</v>
      </c>
      <c r="J527" s="316"/>
    </row>
    <row r="528" spans="2:10" x14ac:dyDescent="0.25">
      <c r="B528" s="672" t="s">
        <v>5725</v>
      </c>
      <c r="C528" s="672"/>
      <c r="D528" s="319"/>
      <c r="E528" s="319"/>
      <c r="F528" s="320">
        <v>17000000</v>
      </c>
      <c r="G528" s="320">
        <v>30000000</v>
      </c>
      <c r="H528" s="319"/>
      <c r="I528" s="320">
        <v>13000000</v>
      </c>
    </row>
    <row r="529" spans="2:10" x14ac:dyDescent="0.25">
      <c r="B529" s="316" t="s">
        <v>1394</v>
      </c>
      <c r="C529" s="533" t="s">
        <v>16636</v>
      </c>
      <c r="D529" s="317"/>
      <c r="E529" s="317"/>
      <c r="F529" s="318">
        <v>18000000</v>
      </c>
      <c r="G529" s="318">
        <v>42000000</v>
      </c>
      <c r="H529" s="317"/>
      <c r="I529" s="318">
        <v>24000000</v>
      </c>
      <c r="J529" s="316"/>
    </row>
    <row r="530" spans="2:10" x14ac:dyDescent="0.25">
      <c r="B530" s="672" t="s">
        <v>5726</v>
      </c>
      <c r="C530" s="672"/>
      <c r="D530" s="319"/>
      <c r="E530" s="319"/>
      <c r="F530" s="320">
        <v>18000000</v>
      </c>
      <c r="G530" s="320">
        <v>42000000</v>
      </c>
      <c r="H530" s="319"/>
      <c r="I530" s="320">
        <v>24000000</v>
      </c>
    </row>
    <row r="531" spans="2:10" x14ac:dyDescent="0.25">
      <c r="B531" s="316" t="s">
        <v>1395</v>
      </c>
      <c r="C531" s="533" t="s">
        <v>16637</v>
      </c>
      <c r="D531" s="317"/>
      <c r="E531" s="317"/>
      <c r="F531" s="318">
        <v>13000000</v>
      </c>
      <c r="G531" s="318">
        <v>32000000</v>
      </c>
      <c r="H531" s="317"/>
      <c r="I531" s="318">
        <v>19000000</v>
      </c>
      <c r="J531" s="316"/>
    </row>
    <row r="532" spans="2:10" x14ac:dyDescent="0.25">
      <c r="B532" s="672" t="s">
        <v>5727</v>
      </c>
      <c r="C532" s="672"/>
      <c r="D532" s="319"/>
      <c r="E532" s="319"/>
      <c r="F532" s="320">
        <v>13000000</v>
      </c>
      <c r="G532" s="320">
        <v>32000000</v>
      </c>
      <c r="H532" s="319"/>
      <c r="I532" s="320">
        <v>19000000</v>
      </c>
    </row>
    <row r="533" spans="2:10" x14ac:dyDescent="0.25">
      <c r="B533" s="316" t="s">
        <v>819</v>
      </c>
      <c r="C533" s="533" t="s">
        <v>16638</v>
      </c>
      <c r="D533" s="317"/>
      <c r="E533" s="317"/>
      <c r="F533" s="318">
        <v>3000000</v>
      </c>
      <c r="G533" s="318">
        <v>3000000</v>
      </c>
      <c r="H533" s="317"/>
      <c r="I533" s="317"/>
      <c r="J533" s="316"/>
    </row>
    <row r="534" spans="2:10" x14ac:dyDescent="0.25">
      <c r="B534" s="672" t="s">
        <v>5728</v>
      </c>
      <c r="C534" s="672"/>
      <c r="D534" s="319"/>
      <c r="E534" s="319"/>
      <c r="F534" s="320">
        <v>3000000</v>
      </c>
      <c r="G534" s="320">
        <v>3000000</v>
      </c>
      <c r="H534" s="319"/>
      <c r="I534" s="319"/>
    </row>
    <row r="535" spans="2:10" x14ac:dyDescent="0.25">
      <c r="B535" s="316" t="s">
        <v>1396</v>
      </c>
      <c r="C535" s="533" t="s">
        <v>16639</v>
      </c>
      <c r="D535" s="317"/>
      <c r="E535" s="317"/>
      <c r="F535" s="318">
        <v>9333333.3300000001</v>
      </c>
      <c r="G535" s="318">
        <v>14000000</v>
      </c>
      <c r="H535" s="317"/>
      <c r="I535" s="318">
        <v>4666666.67</v>
      </c>
      <c r="J535" s="316"/>
    </row>
    <row r="536" spans="2:10" x14ac:dyDescent="0.25">
      <c r="B536" s="672" t="s">
        <v>5729</v>
      </c>
      <c r="C536" s="672"/>
      <c r="D536" s="319"/>
      <c r="E536" s="319"/>
      <c r="F536" s="320">
        <v>9333333.3300000001</v>
      </c>
      <c r="G536" s="320">
        <v>14000000</v>
      </c>
      <c r="H536" s="319"/>
      <c r="I536" s="320">
        <v>4666666.67</v>
      </c>
    </row>
    <row r="537" spans="2:10" ht="15.75" customHeight="1" x14ac:dyDescent="0.25">
      <c r="B537" s="316" t="s">
        <v>1397</v>
      </c>
      <c r="C537" s="533" t="s">
        <v>16640</v>
      </c>
      <c r="D537" s="317"/>
      <c r="E537" s="317"/>
      <c r="F537" s="318">
        <v>13000000</v>
      </c>
      <c r="G537" s="318">
        <v>35047000</v>
      </c>
      <c r="H537" s="317"/>
      <c r="I537" s="318">
        <v>22047000</v>
      </c>
      <c r="J537" s="316"/>
    </row>
    <row r="538" spans="2:10" ht="15.75" customHeight="1" x14ac:dyDescent="0.25">
      <c r="B538" s="672" t="s">
        <v>5730</v>
      </c>
      <c r="C538" s="672"/>
      <c r="D538" s="319"/>
      <c r="E538" s="319"/>
      <c r="F538" s="320">
        <v>13000000</v>
      </c>
      <c r="G538" s="320">
        <v>35047000</v>
      </c>
      <c r="H538" s="319"/>
      <c r="I538" s="320">
        <v>22047000</v>
      </c>
    </row>
    <row r="539" spans="2:10" ht="15.75" customHeight="1" x14ac:dyDescent="0.25">
      <c r="B539" s="316" t="s">
        <v>1398</v>
      </c>
      <c r="C539" s="533" t="s">
        <v>16641</v>
      </c>
      <c r="D539" s="317"/>
      <c r="E539" s="317"/>
      <c r="F539" s="318">
        <v>42004000</v>
      </c>
      <c r="G539" s="318">
        <v>57004000</v>
      </c>
      <c r="H539" s="317"/>
      <c r="I539" s="318">
        <v>15000000</v>
      </c>
      <c r="J539" s="316"/>
    </row>
    <row r="540" spans="2:10" ht="15.75" customHeight="1" x14ac:dyDescent="0.25">
      <c r="B540" s="672" t="s">
        <v>5731</v>
      </c>
      <c r="C540" s="672"/>
      <c r="D540" s="319"/>
      <c r="E540" s="319"/>
      <c r="F540" s="320">
        <v>42004000</v>
      </c>
      <c r="G540" s="320">
        <v>57004000</v>
      </c>
      <c r="H540" s="319"/>
      <c r="I540" s="320">
        <v>15000000</v>
      </c>
    </row>
    <row r="541" spans="2:10" x14ac:dyDescent="0.25">
      <c r="B541" s="316" t="s">
        <v>600</v>
      </c>
      <c r="C541" s="533" t="s">
        <v>16642</v>
      </c>
      <c r="D541" s="317"/>
      <c r="E541" s="317"/>
      <c r="F541" s="318">
        <v>3500000</v>
      </c>
      <c r="G541" s="318">
        <v>3500000</v>
      </c>
      <c r="H541" s="317"/>
      <c r="I541" s="317"/>
      <c r="J541" s="316"/>
    </row>
    <row r="542" spans="2:10" ht="15.75" customHeight="1" x14ac:dyDescent="0.25">
      <c r="B542" s="672" t="s">
        <v>5732</v>
      </c>
      <c r="C542" s="672"/>
      <c r="D542" s="319"/>
      <c r="E542" s="319"/>
      <c r="F542" s="320">
        <v>3500000</v>
      </c>
      <c r="G542" s="320">
        <v>3500000</v>
      </c>
      <c r="H542" s="319"/>
      <c r="I542" s="319"/>
    </row>
    <row r="543" spans="2:10" x14ac:dyDescent="0.25">
      <c r="B543" s="316" t="s">
        <v>19437</v>
      </c>
      <c r="C543" s="533" t="s">
        <v>20001</v>
      </c>
      <c r="D543" s="317"/>
      <c r="E543" s="317"/>
      <c r="F543" s="317"/>
      <c r="G543" s="318">
        <v>9000000</v>
      </c>
      <c r="H543" s="317"/>
      <c r="I543" s="318">
        <v>9000000</v>
      </c>
      <c r="J543" s="316"/>
    </row>
    <row r="544" spans="2:10" ht="15.75" customHeight="1" x14ac:dyDescent="0.25">
      <c r="B544" s="672" t="s">
        <v>5833</v>
      </c>
      <c r="C544" s="672"/>
      <c r="D544" s="319"/>
      <c r="E544" s="319"/>
      <c r="F544" s="319"/>
      <c r="G544" s="320">
        <v>9000000</v>
      </c>
      <c r="H544" s="319"/>
      <c r="I544" s="320">
        <v>9000000</v>
      </c>
    </row>
    <row r="545" spans="2:10" ht="15.75" customHeight="1" x14ac:dyDescent="0.25">
      <c r="B545" s="316" t="s">
        <v>18598</v>
      </c>
      <c r="C545" s="533" t="s">
        <v>20145</v>
      </c>
      <c r="D545" s="317"/>
      <c r="E545" s="317"/>
      <c r="F545" s="317"/>
      <c r="G545" s="318">
        <v>15000000</v>
      </c>
      <c r="H545" s="317"/>
      <c r="I545" s="318">
        <v>15000000</v>
      </c>
      <c r="J545" s="316"/>
    </row>
    <row r="546" spans="2:10" ht="15.75" customHeight="1" x14ac:dyDescent="0.25">
      <c r="B546" s="672" t="s">
        <v>5833</v>
      </c>
      <c r="C546" s="672"/>
      <c r="D546" s="319"/>
      <c r="E546" s="319"/>
      <c r="F546" s="319"/>
      <c r="G546" s="320">
        <v>15000000</v>
      </c>
      <c r="H546" s="319"/>
      <c r="I546" s="320">
        <v>15000000</v>
      </c>
    </row>
    <row r="547" spans="2:10" ht="15.75" customHeight="1" x14ac:dyDescent="0.25">
      <c r="B547" s="316" t="s">
        <v>7306</v>
      </c>
      <c r="C547" s="533" t="s">
        <v>20127</v>
      </c>
      <c r="D547" s="317"/>
      <c r="E547" s="317"/>
      <c r="F547" s="317"/>
      <c r="G547" s="318">
        <v>7450000</v>
      </c>
      <c r="H547" s="317"/>
      <c r="I547" s="318">
        <v>7450000</v>
      </c>
      <c r="J547" s="316"/>
    </row>
    <row r="548" spans="2:10" ht="15.75" customHeight="1" x14ac:dyDescent="0.25">
      <c r="B548" s="672" t="s">
        <v>5833</v>
      </c>
      <c r="C548" s="672"/>
      <c r="D548" s="319"/>
      <c r="E548" s="319"/>
      <c r="F548" s="319"/>
      <c r="G548" s="320">
        <v>7450000</v>
      </c>
      <c r="H548" s="319"/>
      <c r="I548" s="320">
        <v>7450000</v>
      </c>
    </row>
    <row r="549" spans="2:10" ht="15.75" customHeight="1" x14ac:dyDescent="0.25">
      <c r="B549" s="316" t="s">
        <v>20090</v>
      </c>
      <c r="C549" s="533" t="s">
        <v>20490</v>
      </c>
      <c r="D549" s="317"/>
      <c r="E549" s="317"/>
      <c r="F549" s="317"/>
      <c r="G549" s="318">
        <v>18000000</v>
      </c>
      <c r="H549" s="317"/>
      <c r="I549" s="318">
        <v>18000000</v>
      </c>
      <c r="J549" s="316"/>
    </row>
    <row r="550" spans="2:10" ht="15.75" customHeight="1" x14ac:dyDescent="0.25">
      <c r="B550" s="672" t="s">
        <v>5833</v>
      </c>
      <c r="C550" s="672"/>
      <c r="D550" s="319"/>
      <c r="E550" s="319"/>
      <c r="F550" s="319"/>
      <c r="G550" s="320">
        <v>18000000</v>
      </c>
      <c r="H550" s="319"/>
      <c r="I550" s="320">
        <v>18000000</v>
      </c>
    </row>
    <row r="551" spans="2:10" x14ac:dyDescent="0.25">
      <c r="B551" s="316" t="s">
        <v>7307</v>
      </c>
      <c r="C551" s="533" t="s">
        <v>20493</v>
      </c>
      <c r="D551" s="317"/>
      <c r="E551" s="317"/>
      <c r="F551" s="317"/>
      <c r="G551" s="318">
        <v>18000000</v>
      </c>
      <c r="H551" s="317"/>
      <c r="I551" s="318">
        <v>18000000</v>
      </c>
      <c r="J551" s="316"/>
    </row>
    <row r="552" spans="2:10" ht="15.75" customHeight="1" x14ac:dyDescent="0.25">
      <c r="B552" s="672" t="s">
        <v>5833</v>
      </c>
      <c r="C552" s="672"/>
      <c r="D552" s="319"/>
      <c r="E552" s="319"/>
      <c r="F552" s="319"/>
      <c r="G552" s="320">
        <v>18000000</v>
      </c>
      <c r="H552" s="319"/>
      <c r="I552" s="320">
        <v>18000000</v>
      </c>
    </row>
    <row r="553" spans="2:10" x14ac:dyDescent="0.25">
      <c r="B553" s="316" t="s">
        <v>1399</v>
      </c>
      <c r="C553" s="533" t="s">
        <v>16643</v>
      </c>
      <c r="D553" s="317"/>
      <c r="E553" s="317"/>
      <c r="F553" s="318">
        <v>30000000</v>
      </c>
      <c r="G553" s="318">
        <v>50000000</v>
      </c>
      <c r="H553" s="317"/>
      <c r="I553" s="318">
        <v>20000000</v>
      </c>
      <c r="J553" s="316"/>
    </row>
    <row r="554" spans="2:10" ht="15.75" customHeight="1" x14ac:dyDescent="0.25">
      <c r="B554" s="672" t="s">
        <v>5733</v>
      </c>
      <c r="C554" s="672"/>
      <c r="D554" s="319"/>
      <c r="E554" s="319"/>
      <c r="F554" s="320">
        <v>30000000</v>
      </c>
      <c r="G554" s="320">
        <v>50000000</v>
      </c>
      <c r="H554" s="319"/>
      <c r="I554" s="320">
        <v>20000000</v>
      </c>
    </row>
    <row r="555" spans="2:10" x14ac:dyDescent="0.25">
      <c r="B555" s="316" t="s">
        <v>1400</v>
      </c>
      <c r="C555" s="533" t="s">
        <v>16644</v>
      </c>
      <c r="D555" s="317"/>
      <c r="E555" s="317"/>
      <c r="F555" s="318">
        <v>24000000</v>
      </c>
      <c r="G555" s="318">
        <v>39000000</v>
      </c>
      <c r="H555" s="317"/>
      <c r="I555" s="318">
        <v>15000000</v>
      </c>
      <c r="J555" s="316"/>
    </row>
    <row r="556" spans="2:10" x14ac:dyDescent="0.25">
      <c r="B556" s="672" t="s">
        <v>5734</v>
      </c>
      <c r="C556" s="672"/>
      <c r="D556" s="319"/>
      <c r="E556" s="319"/>
      <c r="F556" s="320">
        <v>24000000</v>
      </c>
      <c r="G556" s="320">
        <v>39000000</v>
      </c>
      <c r="H556" s="319"/>
      <c r="I556" s="320">
        <v>15000000</v>
      </c>
    </row>
    <row r="557" spans="2:10" x14ac:dyDescent="0.25">
      <c r="B557" s="316" t="s">
        <v>19829</v>
      </c>
      <c r="C557" s="533" t="s">
        <v>19830</v>
      </c>
      <c r="D557" s="317"/>
      <c r="E557" s="317"/>
      <c r="F557" s="317"/>
      <c r="G557" s="318">
        <v>6000000</v>
      </c>
      <c r="H557" s="317"/>
      <c r="I557" s="318">
        <v>6000000</v>
      </c>
      <c r="J557" s="316"/>
    </row>
    <row r="558" spans="2:10" ht="15.75" customHeight="1" x14ac:dyDescent="0.25">
      <c r="B558" s="672" t="s">
        <v>5833</v>
      </c>
      <c r="C558" s="672"/>
      <c r="D558" s="319"/>
      <c r="E558" s="319"/>
      <c r="F558" s="319"/>
      <c r="G558" s="320">
        <v>6000000</v>
      </c>
      <c r="H558" s="319"/>
      <c r="I558" s="320">
        <v>6000000</v>
      </c>
    </row>
    <row r="559" spans="2:10" ht="15.75" customHeight="1" x14ac:dyDescent="0.25">
      <c r="B559" s="316" t="s">
        <v>19069</v>
      </c>
      <c r="C559" s="533" t="s">
        <v>19070</v>
      </c>
      <c r="D559" s="317"/>
      <c r="E559" s="317"/>
      <c r="F559" s="317"/>
      <c r="G559" s="318">
        <v>9000000</v>
      </c>
      <c r="H559" s="317"/>
      <c r="I559" s="318">
        <v>9000000</v>
      </c>
      <c r="J559" s="316"/>
    </row>
    <row r="560" spans="2:10" x14ac:dyDescent="0.25">
      <c r="B560" s="672" t="s">
        <v>5833</v>
      </c>
      <c r="C560" s="672"/>
      <c r="D560" s="319"/>
      <c r="E560" s="319"/>
      <c r="F560" s="319"/>
      <c r="G560" s="320">
        <v>9000000</v>
      </c>
      <c r="H560" s="319"/>
      <c r="I560" s="320">
        <v>9000000</v>
      </c>
    </row>
    <row r="561" spans="2:10" x14ac:dyDescent="0.25">
      <c r="B561" s="316" t="s">
        <v>1401</v>
      </c>
      <c r="C561" s="533" t="s">
        <v>16645</v>
      </c>
      <c r="D561" s="317"/>
      <c r="E561" s="317"/>
      <c r="F561" s="318">
        <v>22500000</v>
      </c>
      <c r="G561" s="318">
        <v>45000000</v>
      </c>
      <c r="H561" s="317"/>
      <c r="I561" s="318">
        <v>22500000</v>
      </c>
      <c r="J561" s="316"/>
    </row>
    <row r="562" spans="2:10" x14ac:dyDescent="0.25">
      <c r="B562" s="672" t="s">
        <v>5735</v>
      </c>
      <c r="C562" s="672"/>
      <c r="D562" s="319"/>
      <c r="E562" s="319"/>
      <c r="F562" s="320">
        <v>22500000</v>
      </c>
      <c r="G562" s="320">
        <v>45000000</v>
      </c>
      <c r="H562" s="319"/>
      <c r="I562" s="320">
        <v>22500000</v>
      </c>
    </row>
    <row r="563" spans="2:10" ht="15.75" customHeight="1" x14ac:dyDescent="0.25">
      <c r="B563" s="316" t="s">
        <v>20100</v>
      </c>
      <c r="C563" s="533" t="s">
        <v>20244</v>
      </c>
      <c r="D563" s="317"/>
      <c r="E563" s="317"/>
      <c r="F563" s="317"/>
      <c r="G563" s="318">
        <v>18000000</v>
      </c>
      <c r="H563" s="317"/>
      <c r="I563" s="318">
        <v>18000000</v>
      </c>
      <c r="J563" s="316"/>
    </row>
    <row r="564" spans="2:10" ht="15.75" customHeight="1" x14ac:dyDescent="0.25">
      <c r="B564" s="672" t="s">
        <v>5833</v>
      </c>
      <c r="C564" s="672"/>
      <c r="D564" s="319"/>
      <c r="E564" s="319"/>
      <c r="F564" s="319"/>
      <c r="G564" s="320">
        <v>18000000</v>
      </c>
      <c r="H564" s="319"/>
      <c r="I564" s="320">
        <v>18000000</v>
      </c>
    </row>
    <row r="565" spans="2:10" ht="15.75" customHeight="1" x14ac:dyDescent="0.25">
      <c r="B565" s="316" t="s">
        <v>7308</v>
      </c>
      <c r="C565" s="533" t="s">
        <v>16646</v>
      </c>
      <c r="D565" s="317"/>
      <c r="E565" s="317"/>
      <c r="F565" s="317"/>
      <c r="G565" s="318">
        <v>12000000</v>
      </c>
      <c r="H565" s="317"/>
      <c r="I565" s="318">
        <v>12000000</v>
      </c>
      <c r="J565" s="316"/>
    </row>
    <row r="566" spans="2:10" x14ac:dyDescent="0.25">
      <c r="B566" s="672" t="s">
        <v>5833</v>
      </c>
      <c r="C566" s="672"/>
      <c r="D566" s="319"/>
      <c r="E566" s="319"/>
      <c r="F566" s="319"/>
      <c r="G566" s="320">
        <v>12000000</v>
      </c>
      <c r="H566" s="319"/>
      <c r="I566" s="320">
        <v>12000000</v>
      </c>
    </row>
    <row r="567" spans="2:10" x14ac:dyDescent="0.25">
      <c r="B567" s="316" t="s">
        <v>7309</v>
      </c>
      <c r="C567" s="533" t="s">
        <v>16647</v>
      </c>
      <c r="D567" s="317"/>
      <c r="E567" s="317"/>
      <c r="F567" s="317"/>
      <c r="G567" s="318">
        <v>15000000</v>
      </c>
      <c r="H567" s="317"/>
      <c r="I567" s="318">
        <v>15000000</v>
      </c>
      <c r="J567" s="316"/>
    </row>
    <row r="568" spans="2:10" ht="15.75" customHeight="1" x14ac:dyDescent="0.25">
      <c r="B568" s="672" t="s">
        <v>5833</v>
      </c>
      <c r="C568" s="672"/>
      <c r="D568" s="319"/>
      <c r="E568" s="319"/>
      <c r="F568" s="319"/>
      <c r="G568" s="320">
        <v>15000000</v>
      </c>
      <c r="H568" s="319"/>
      <c r="I568" s="320">
        <v>15000000</v>
      </c>
    </row>
    <row r="569" spans="2:10" ht="15.75" customHeight="1" x14ac:dyDescent="0.25">
      <c r="B569" s="316" t="s">
        <v>1272</v>
      </c>
      <c r="C569" s="533" t="s">
        <v>16648</v>
      </c>
      <c r="D569" s="317"/>
      <c r="E569" s="317"/>
      <c r="F569" s="318">
        <v>7500000</v>
      </c>
      <c r="G569" s="318">
        <v>20400000</v>
      </c>
      <c r="H569" s="317"/>
      <c r="I569" s="318">
        <v>12900000</v>
      </c>
      <c r="J569" s="316"/>
    </row>
    <row r="570" spans="2:10" ht="15.75" customHeight="1" x14ac:dyDescent="0.25">
      <c r="B570" s="672" t="s">
        <v>5736</v>
      </c>
      <c r="C570" s="672"/>
      <c r="D570" s="319"/>
      <c r="E570" s="319"/>
      <c r="F570" s="320">
        <v>7500000</v>
      </c>
      <c r="G570" s="320">
        <v>20400000</v>
      </c>
      <c r="H570" s="319"/>
      <c r="I570" s="320">
        <v>12900000</v>
      </c>
    </row>
    <row r="571" spans="2:10" ht="15.75" customHeight="1" x14ac:dyDescent="0.25">
      <c r="B571" s="316" t="s">
        <v>19071</v>
      </c>
      <c r="C571" s="533" t="s">
        <v>19072</v>
      </c>
      <c r="D571" s="317"/>
      <c r="E571" s="317"/>
      <c r="F571" s="317"/>
      <c r="G571" s="318">
        <v>9000000</v>
      </c>
      <c r="H571" s="317"/>
      <c r="I571" s="318">
        <v>9000000</v>
      </c>
      <c r="J571" s="316"/>
    </row>
    <row r="572" spans="2:10" x14ac:dyDescent="0.25">
      <c r="B572" s="672" t="s">
        <v>5833</v>
      </c>
      <c r="C572" s="672"/>
      <c r="D572" s="319"/>
      <c r="E572" s="319"/>
      <c r="F572" s="319"/>
      <c r="G572" s="320">
        <v>9000000</v>
      </c>
      <c r="H572" s="319"/>
      <c r="I572" s="320">
        <v>9000000</v>
      </c>
    </row>
    <row r="573" spans="2:10" x14ac:dyDescent="0.25">
      <c r="B573" s="316" t="s">
        <v>5531</v>
      </c>
      <c r="C573" s="533" t="s">
        <v>16649</v>
      </c>
      <c r="D573" s="317"/>
      <c r="E573" s="317"/>
      <c r="F573" s="318">
        <v>6000000</v>
      </c>
      <c r="G573" s="318">
        <v>12000000</v>
      </c>
      <c r="H573" s="317"/>
      <c r="I573" s="318">
        <v>6000000</v>
      </c>
      <c r="J573" s="316"/>
    </row>
    <row r="574" spans="2:10" ht="15.75" customHeight="1" x14ac:dyDescent="0.25">
      <c r="B574" s="672" t="s">
        <v>5737</v>
      </c>
      <c r="C574" s="672"/>
      <c r="D574" s="319"/>
      <c r="E574" s="319"/>
      <c r="F574" s="320">
        <v>6000000</v>
      </c>
      <c r="G574" s="320">
        <v>12000000</v>
      </c>
      <c r="H574" s="319"/>
      <c r="I574" s="320">
        <v>6000000</v>
      </c>
    </row>
    <row r="575" spans="2:10" ht="15.75" customHeight="1" x14ac:dyDescent="0.25">
      <c r="B575" s="316" t="s">
        <v>1402</v>
      </c>
      <c r="C575" s="533" t="s">
        <v>16650</v>
      </c>
      <c r="D575" s="317"/>
      <c r="E575" s="317"/>
      <c r="F575" s="318">
        <v>24000000</v>
      </c>
      <c r="G575" s="318">
        <v>42002000</v>
      </c>
      <c r="H575" s="317"/>
      <c r="I575" s="318">
        <v>18002000</v>
      </c>
      <c r="J575" s="316"/>
    </row>
    <row r="576" spans="2:10" ht="15.75" customHeight="1" x14ac:dyDescent="0.25">
      <c r="B576" s="672" t="s">
        <v>5738</v>
      </c>
      <c r="C576" s="672"/>
      <c r="D576" s="319"/>
      <c r="E576" s="319"/>
      <c r="F576" s="320">
        <v>24000000</v>
      </c>
      <c r="G576" s="320">
        <v>42002000</v>
      </c>
      <c r="H576" s="319"/>
      <c r="I576" s="320">
        <v>18002000</v>
      </c>
    </row>
    <row r="577" spans="2:10" ht="15.75" customHeight="1" x14ac:dyDescent="0.25">
      <c r="B577" s="316" t="s">
        <v>1403</v>
      </c>
      <c r="C577" s="533" t="s">
        <v>16651</v>
      </c>
      <c r="D577" s="317"/>
      <c r="E577" s="317"/>
      <c r="F577" s="318">
        <v>18000000</v>
      </c>
      <c r="G577" s="318">
        <v>35000000</v>
      </c>
      <c r="H577" s="317"/>
      <c r="I577" s="318">
        <v>17000000</v>
      </c>
      <c r="J577" s="316"/>
    </row>
    <row r="578" spans="2:10" x14ac:dyDescent="0.25">
      <c r="B578" s="672" t="s">
        <v>5739</v>
      </c>
      <c r="C578" s="672"/>
      <c r="D578" s="319"/>
      <c r="E578" s="319"/>
      <c r="F578" s="320">
        <v>18000000</v>
      </c>
      <c r="G578" s="320">
        <v>35000000</v>
      </c>
      <c r="H578" s="319"/>
      <c r="I578" s="320">
        <v>17000000</v>
      </c>
    </row>
    <row r="579" spans="2:10" x14ac:dyDescent="0.25">
      <c r="B579" s="316" t="s">
        <v>1404</v>
      </c>
      <c r="C579" s="533" t="s">
        <v>16652</v>
      </c>
      <c r="D579" s="317"/>
      <c r="E579" s="317"/>
      <c r="F579" s="318">
        <v>15000000</v>
      </c>
      <c r="G579" s="318">
        <v>15000000</v>
      </c>
      <c r="H579" s="317"/>
      <c r="I579" s="317"/>
      <c r="J579" s="316"/>
    </row>
    <row r="580" spans="2:10" ht="15.75" customHeight="1" x14ac:dyDescent="0.25">
      <c r="B580" s="672" t="s">
        <v>5740</v>
      </c>
      <c r="C580" s="672"/>
      <c r="D580" s="319"/>
      <c r="E580" s="319"/>
      <c r="F580" s="320">
        <v>15000000</v>
      </c>
      <c r="G580" s="320">
        <v>15000000</v>
      </c>
      <c r="H580" s="319"/>
      <c r="I580" s="319"/>
    </row>
    <row r="581" spans="2:10" ht="15.75" customHeight="1" x14ac:dyDescent="0.25">
      <c r="B581" s="316" t="s">
        <v>1405</v>
      </c>
      <c r="C581" s="533" t="s">
        <v>16653</v>
      </c>
      <c r="D581" s="317"/>
      <c r="E581" s="317"/>
      <c r="F581" s="318">
        <v>15000000</v>
      </c>
      <c r="G581" s="318">
        <v>15000000</v>
      </c>
      <c r="H581" s="317"/>
      <c r="I581" s="317"/>
      <c r="J581" s="316"/>
    </row>
    <row r="582" spans="2:10" ht="15.75" customHeight="1" x14ac:dyDescent="0.25">
      <c r="B582" s="672" t="s">
        <v>5741</v>
      </c>
      <c r="C582" s="672"/>
      <c r="D582" s="319"/>
      <c r="E582" s="319"/>
      <c r="F582" s="320">
        <v>15000000</v>
      </c>
      <c r="G582" s="320">
        <v>15000000</v>
      </c>
      <c r="H582" s="319"/>
      <c r="I582" s="319"/>
    </row>
    <row r="583" spans="2:10" ht="15.75" customHeight="1" x14ac:dyDescent="0.25">
      <c r="B583" s="316" t="s">
        <v>7310</v>
      </c>
      <c r="C583" s="533" t="s">
        <v>18974</v>
      </c>
      <c r="D583" s="317"/>
      <c r="E583" s="317"/>
      <c r="F583" s="317"/>
      <c r="G583" s="318">
        <v>5000000</v>
      </c>
      <c r="H583" s="317"/>
      <c r="I583" s="318">
        <v>5000000</v>
      </c>
      <c r="J583" s="316"/>
    </row>
    <row r="584" spans="2:10" x14ac:dyDescent="0.25">
      <c r="B584" s="672" t="s">
        <v>5833</v>
      </c>
      <c r="C584" s="672"/>
      <c r="D584" s="319"/>
      <c r="E584" s="319"/>
      <c r="F584" s="319"/>
      <c r="G584" s="320">
        <v>5000000</v>
      </c>
      <c r="H584" s="319"/>
      <c r="I584" s="320">
        <v>5000000</v>
      </c>
    </row>
    <row r="585" spans="2:10" x14ac:dyDescent="0.25">
      <c r="B585" s="316" t="s">
        <v>54</v>
      </c>
      <c r="C585" s="533" t="s">
        <v>16654</v>
      </c>
      <c r="D585" s="317"/>
      <c r="E585" s="317"/>
      <c r="F585" s="318">
        <v>7500000</v>
      </c>
      <c r="G585" s="318">
        <v>37500000</v>
      </c>
      <c r="H585" s="317"/>
      <c r="I585" s="318">
        <v>30000000</v>
      </c>
      <c r="J585" s="316"/>
    </row>
    <row r="586" spans="2:10" x14ac:dyDescent="0.25">
      <c r="B586" s="672" t="s">
        <v>5742</v>
      </c>
      <c r="C586" s="672"/>
      <c r="D586" s="319"/>
      <c r="E586" s="319"/>
      <c r="F586" s="320">
        <v>7500000</v>
      </c>
      <c r="G586" s="320">
        <v>37500000</v>
      </c>
      <c r="H586" s="319"/>
      <c r="I586" s="320">
        <v>30000000</v>
      </c>
    </row>
    <row r="587" spans="2:10" ht="15.75" customHeight="1" x14ac:dyDescent="0.25">
      <c r="B587" s="316" t="s">
        <v>7311</v>
      </c>
      <c r="C587" s="533" t="s">
        <v>19831</v>
      </c>
      <c r="D587" s="317"/>
      <c r="E587" s="317"/>
      <c r="F587" s="317"/>
      <c r="G587" s="318">
        <v>9000000</v>
      </c>
      <c r="H587" s="317"/>
      <c r="I587" s="318">
        <v>9000000</v>
      </c>
      <c r="J587" s="316"/>
    </row>
    <row r="588" spans="2:10" x14ac:dyDescent="0.25">
      <c r="B588" s="672" t="s">
        <v>5833</v>
      </c>
      <c r="C588" s="672"/>
      <c r="D588" s="319"/>
      <c r="E588" s="319"/>
      <c r="F588" s="319"/>
      <c r="G588" s="320">
        <v>9000000</v>
      </c>
      <c r="H588" s="319"/>
      <c r="I588" s="320">
        <v>9000000</v>
      </c>
    </row>
    <row r="589" spans="2:10" ht="15.75" customHeight="1" x14ac:dyDescent="0.25">
      <c r="B589" s="316" t="s">
        <v>19576</v>
      </c>
      <c r="C589" s="533" t="s">
        <v>20039</v>
      </c>
      <c r="D589" s="317"/>
      <c r="E589" s="317"/>
      <c r="F589" s="317"/>
      <c r="G589" s="318">
        <v>9030000</v>
      </c>
      <c r="H589" s="317"/>
      <c r="I589" s="318">
        <v>9030000</v>
      </c>
      <c r="J589" s="316"/>
    </row>
    <row r="590" spans="2:10" ht="15.75" customHeight="1" x14ac:dyDescent="0.25">
      <c r="B590" s="672" t="s">
        <v>5833</v>
      </c>
      <c r="C590" s="672"/>
      <c r="D590" s="319"/>
      <c r="E590" s="319"/>
      <c r="F590" s="319"/>
      <c r="G590" s="320">
        <v>9030000</v>
      </c>
      <c r="H590" s="319"/>
      <c r="I590" s="320">
        <v>9030000</v>
      </c>
    </row>
    <row r="591" spans="2:10" ht="15.75" customHeight="1" x14ac:dyDescent="0.25">
      <c r="B591" s="316" t="s">
        <v>1406</v>
      </c>
      <c r="C591" s="533" t="s">
        <v>16655</v>
      </c>
      <c r="D591" s="317"/>
      <c r="E591" s="317"/>
      <c r="F591" s="318">
        <v>11000000</v>
      </c>
      <c r="G591" s="318">
        <v>26000000</v>
      </c>
      <c r="H591" s="317"/>
      <c r="I591" s="318">
        <v>15000000</v>
      </c>
      <c r="J591" s="316"/>
    </row>
    <row r="592" spans="2:10" ht="15.75" customHeight="1" x14ac:dyDescent="0.25">
      <c r="B592" s="672" t="s">
        <v>5743</v>
      </c>
      <c r="C592" s="672"/>
      <c r="D592" s="319"/>
      <c r="E592" s="319"/>
      <c r="F592" s="320">
        <v>11000000</v>
      </c>
      <c r="G592" s="320">
        <v>26000000</v>
      </c>
      <c r="H592" s="319"/>
      <c r="I592" s="320">
        <v>15000000</v>
      </c>
    </row>
    <row r="593" spans="2:10" ht="15.75" customHeight="1" x14ac:dyDescent="0.25">
      <c r="B593" s="316" t="s">
        <v>1407</v>
      </c>
      <c r="C593" s="533" t="s">
        <v>16656</v>
      </c>
      <c r="D593" s="317"/>
      <c r="E593" s="317"/>
      <c r="F593" s="318">
        <v>47000000</v>
      </c>
      <c r="G593" s="318">
        <v>60000000</v>
      </c>
      <c r="H593" s="317"/>
      <c r="I593" s="318">
        <v>13000000</v>
      </c>
      <c r="J593" s="316"/>
    </row>
    <row r="594" spans="2:10" ht="15.75" customHeight="1" x14ac:dyDescent="0.25">
      <c r="B594" s="672" t="s">
        <v>5744</v>
      </c>
      <c r="C594" s="672"/>
      <c r="D594" s="319"/>
      <c r="E594" s="319"/>
      <c r="F594" s="320">
        <v>47000000</v>
      </c>
      <c r="G594" s="320">
        <v>60000000</v>
      </c>
      <c r="H594" s="319"/>
      <c r="I594" s="320">
        <v>13000000</v>
      </c>
    </row>
    <row r="595" spans="2:10" ht="15.75" customHeight="1" x14ac:dyDescent="0.25">
      <c r="B595" s="316" t="s">
        <v>1408</v>
      </c>
      <c r="C595" s="533" t="s">
        <v>16657</v>
      </c>
      <c r="D595" s="317"/>
      <c r="E595" s="317"/>
      <c r="F595" s="318">
        <v>27500000</v>
      </c>
      <c r="G595" s="318">
        <v>30000000</v>
      </c>
      <c r="H595" s="317"/>
      <c r="I595" s="318">
        <v>2500000</v>
      </c>
      <c r="J595" s="316"/>
    </row>
    <row r="596" spans="2:10" x14ac:dyDescent="0.25">
      <c r="B596" s="672" t="s">
        <v>5745</v>
      </c>
      <c r="C596" s="672"/>
      <c r="D596" s="319"/>
      <c r="E596" s="319"/>
      <c r="F596" s="320">
        <v>27500000</v>
      </c>
      <c r="G596" s="320">
        <v>30000000</v>
      </c>
      <c r="H596" s="319"/>
      <c r="I596" s="320">
        <v>2500000</v>
      </c>
    </row>
    <row r="597" spans="2:10" ht="15.75" customHeight="1" x14ac:dyDescent="0.25">
      <c r="B597" s="316" t="s">
        <v>1409</v>
      </c>
      <c r="C597" s="533" t="s">
        <v>16658</v>
      </c>
      <c r="D597" s="317"/>
      <c r="E597" s="317"/>
      <c r="F597" s="318">
        <v>37500000</v>
      </c>
      <c r="G597" s="318">
        <v>55600000</v>
      </c>
      <c r="H597" s="317"/>
      <c r="I597" s="318">
        <v>18100000</v>
      </c>
      <c r="J597" s="316"/>
    </row>
    <row r="598" spans="2:10" x14ac:dyDescent="0.25">
      <c r="B598" s="672" t="s">
        <v>5746</v>
      </c>
      <c r="C598" s="672"/>
      <c r="D598" s="319"/>
      <c r="E598" s="319"/>
      <c r="F598" s="320">
        <v>37500000</v>
      </c>
      <c r="G598" s="320">
        <v>55600000</v>
      </c>
      <c r="H598" s="319"/>
      <c r="I598" s="320">
        <v>18100000</v>
      </c>
    </row>
    <row r="599" spans="2:10" ht="15.75" customHeight="1" x14ac:dyDescent="0.25">
      <c r="B599" s="316" t="s">
        <v>1410</v>
      </c>
      <c r="C599" s="533" t="s">
        <v>16659</v>
      </c>
      <c r="D599" s="317"/>
      <c r="E599" s="317"/>
      <c r="F599" s="318">
        <v>11000000</v>
      </c>
      <c r="G599" s="318">
        <v>35000000</v>
      </c>
      <c r="H599" s="317"/>
      <c r="I599" s="318">
        <v>24000000</v>
      </c>
      <c r="J599" s="316"/>
    </row>
    <row r="600" spans="2:10" ht="15.75" customHeight="1" x14ac:dyDescent="0.25">
      <c r="B600" s="672" t="s">
        <v>5747</v>
      </c>
      <c r="C600" s="672"/>
      <c r="D600" s="319"/>
      <c r="E600" s="319"/>
      <c r="F600" s="320">
        <v>11000000</v>
      </c>
      <c r="G600" s="320">
        <v>35000000</v>
      </c>
      <c r="H600" s="319"/>
      <c r="I600" s="320">
        <v>24000000</v>
      </c>
    </row>
    <row r="601" spans="2:10" ht="15.75" customHeight="1" x14ac:dyDescent="0.25">
      <c r="B601" s="316" t="s">
        <v>7312</v>
      </c>
      <c r="C601" s="533" t="s">
        <v>16660</v>
      </c>
      <c r="D601" s="317"/>
      <c r="E601" s="317"/>
      <c r="F601" s="317"/>
      <c r="G601" s="318">
        <v>10000000</v>
      </c>
      <c r="H601" s="317"/>
      <c r="I601" s="318">
        <v>10000000</v>
      </c>
      <c r="J601" s="316"/>
    </row>
    <row r="602" spans="2:10" x14ac:dyDescent="0.25">
      <c r="B602" s="672" t="s">
        <v>5833</v>
      </c>
      <c r="C602" s="672"/>
      <c r="D602" s="319"/>
      <c r="E602" s="319"/>
      <c r="F602" s="319"/>
      <c r="G602" s="320">
        <v>10000000</v>
      </c>
      <c r="H602" s="319"/>
      <c r="I602" s="320">
        <v>10000000</v>
      </c>
    </row>
    <row r="603" spans="2:10" x14ac:dyDescent="0.25">
      <c r="B603" s="316" t="s">
        <v>1411</v>
      </c>
      <c r="C603" s="533" t="s">
        <v>16661</v>
      </c>
      <c r="D603" s="317"/>
      <c r="E603" s="317"/>
      <c r="F603" s="318">
        <v>13000000</v>
      </c>
      <c r="G603" s="318">
        <v>30900000</v>
      </c>
      <c r="H603" s="317"/>
      <c r="I603" s="318">
        <v>17900000</v>
      </c>
      <c r="J603" s="316"/>
    </row>
    <row r="604" spans="2:10" x14ac:dyDescent="0.25">
      <c r="B604" s="672" t="s">
        <v>5748</v>
      </c>
      <c r="C604" s="672"/>
      <c r="D604" s="319"/>
      <c r="E604" s="319"/>
      <c r="F604" s="320">
        <v>13000000</v>
      </c>
      <c r="G604" s="320">
        <v>30900000</v>
      </c>
      <c r="H604" s="319"/>
      <c r="I604" s="320">
        <v>17900000</v>
      </c>
    </row>
    <row r="605" spans="2:10" x14ac:dyDescent="0.25">
      <c r="B605" s="316" t="s">
        <v>1291</v>
      </c>
      <c r="C605" s="533" t="s">
        <v>16662</v>
      </c>
      <c r="D605" s="317"/>
      <c r="E605" s="317"/>
      <c r="F605" s="318">
        <v>6250000</v>
      </c>
      <c r="G605" s="318">
        <v>27000608</v>
      </c>
      <c r="H605" s="317"/>
      <c r="I605" s="318">
        <v>20750608</v>
      </c>
      <c r="J605" s="316"/>
    </row>
    <row r="606" spans="2:10" ht="15.75" customHeight="1" x14ac:dyDescent="0.25">
      <c r="B606" s="672" t="s">
        <v>5749</v>
      </c>
      <c r="C606" s="672"/>
      <c r="D606" s="319"/>
      <c r="E606" s="319"/>
      <c r="F606" s="320">
        <v>6250000</v>
      </c>
      <c r="G606" s="320">
        <v>27000608</v>
      </c>
      <c r="H606" s="319"/>
      <c r="I606" s="320">
        <v>20750608</v>
      </c>
    </row>
    <row r="607" spans="2:10" ht="15.75" customHeight="1" x14ac:dyDescent="0.25">
      <c r="B607" s="316" t="s">
        <v>7313</v>
      </c>
      <c r="C607" s="533" t="s">
        <v>20321</v>
      </c>
      <c r="D607" s="317"/>
      <c r="E607" s="317"/>
      <c r="F607" s="317"/>
      <c r="G607" s="318">
        <v>6200000</v>
      </c>
      <c r="H607" s="317"/>
      <c r="I607" s="318">
        <v>6200000</v>
      </c>
      <c r="J607" s="316"/>
    </row>
    <row r="608" spans="2:10" ht="15.75" customHeight="1" x14ac:dyDescent="0.25">
      <c r="B608" s="672" t="s">
        <v>5833</v>
      </c>
      <c r="C608" s="672"/>
      <c r="D608" s="319"/>
      <c r="E608" s="319"/>
      <c r="F608" s="319"/>
      <c r="G608" s="320">
        <v>6200000</v>
      </c>
      <c r="H608" s="319"/>
      <c r="I608" s="320">
        <v>6200000</v>
      </c>
    </row>
    <row r="609" spans="2:10" ht="15.75" customHeight="1" x14ac:dyDescent="0.25">
      <c r="B609" s="316" t="s">
        <v>12692</v>
      </c>
      <c r="C609" s="533" t="s">
        <v>19832</v>
      </c>
      <c r="D609" s="317"/>
      <c r="E609" s="317"/>
      <c r="F609" s="317"/>
      <c r="G609" s="318">
        <v>9000162</v>
      </c>
      <c r="H609" s="317"/>
      <c r="I609" s="318">
        <v>9000162</v>
      </c>
      <c r="J609" s="316"/>
    </row>
    <row r="610" spans="2:10" x14ac:dyDescent="0.25">
      <c r="B610" s="672" t="s">
        <v>5833</v>
      </c>
      <c r="C610" s="672"/>
      <c r="D610" s="319"/>
      <c r="E610" s="319"/>
      <c r="F610" s="319"/>
      <c r="G610" s="320">
        <v>9000162</v>
      </c>
      <c r="H610" s="319"/>
      <c r="I610" s="320">
        <v>9000162</v>
      </c>
    </row>
    <row r="611" spans="2:10" x14ac:dyDescent="0.25">
      <c r="B611" s="316" t="s">
        <v>1412</v>
      </c>
      <c r="C611" s="533" t="s">
        <v>16663</v>
      </c>
      <c r="D611" s="317"/>
      <c r="E611" s="317"/>
      <c r="F611" s="318">
        <v>18000000</v>
      </c>
      <c r="G611" s="318">
        <v>32000000</v>
      </c>
      <c r="H611" s="317"/>
      <c r="I611" s="318">
        <v>14000000</v>
      </c>
      <c r="J611" s="316"/>
    </row>
    <row r="612" spans="2:10" x14ac:dyDescent="0.25">
      <c r="B612" s="672" t="s">
        <v>5750</v>
      </c>
      <c r="C612" s="672"/>
      <c r="D612" s="319"/>
      <c r="E612" s="319"/>
      <c r="F612" s="320">
        <v>18000000</v>
      </c>
      <c r="G612" s="320">
        <v>32000000</v>
      </c>
      <c r="H612" s="319"/>
      <c r="I612" s="320">
        <v>14000000</v>
      </c>
    </row>
    <row r="613" spans="2:10" ht="15.75" customHeight="1" x14ac:dyDescent="0.25">
      <c r="B613" s="316" t="s">
        <v>785</v>
      </c>
      <c r="C613" s="533" t="s">
        <v>16664</v>
      </c>
      <c r="D613" s="317"/>
      <c r="E613" s="317"/>
      <c r="F613" s="318">
        <v>6000000</v>
      </c>
      <c r="G613" s="318">
        <v>21000000</v>
      </c>
      <c r="H613" s="317"/>
      <c r="I613" s="318">
        <v>15000000</v>
      </c>
      <c r="J613" s="316"/>
    </row>
    <row r="614" spans="2:10" x14ac:dyDescent="0.25">
      <c r="B614" s="672" t="s">
        <v>5751</v>
      </c>
      <c r="C614" s="672"/>
      <c r="D614" s="319"/>
      <c r="E614" s="319"/>
      <c r="F614" s="320">
        <v>6000000</v>
      </c>
      <c r="G614" s="320">
        <v>21000000</v>
      </c>
      <c r="H614" s="319"/>
      <c r="I614" s="320">
        <v>15000000</v>
      </c>
    </row>
    <row r="615" spans="2:10" ht="15.75" customHeight="1" x14ac:dyDescent="0.25">
      <c r="B615" s="316" t="s">
        <v>1413</v>
      </c>
      <c r="C615" s="533" t="s">
        <v>16665</v>
      </c>
      <c r="D615" s="317"/>
      <c r="E615" s="317"/>
      <c r="F615" s="318">
        <v>13000000</v>
      </c>
      <c r="G615" s="318">
        <v>29000000</v>
      </c>
      <c r="H615" s="317"/>
      <c r="I615" s="318">
        <v>16000000</v>
      </c>
      <c r="J615" s="316"/>
    </row>
    <row r="616" spans="2:10" x14ac:dyDescent="0.25">
      <c r="B616" s="672" t="s">
        <v>5752</v>
      </c>
      <c r="C616" s="672"/>
      <c r="D616" s="319"/>
      <c r="E616" s="319"/>
      <c r="F616" s="320">
        <v>13000000</v>
      </c>
      <c r="G616" s="320">
        <v>29000000</v>
      </c>
      <c r="H616" s="319"/>
      <c r="I616" s="320">
        <v>16000000</v>
      </c>
    </row>
    <row r="617" spans="2:10" x14ac:dyDescent="0.25">
      <c r="B617" s="316" t="s">
        <v>11774</v>
      </c>
      <c r="C617" s="533" t="s">
        <v>18975</v>
      </c>
      <c r="D617" s="317"/>
      <c r="E617" s="317"/>
      <c r="F617" s="317"/>
      <c r="G617" s="318">
        <v>9000000</v>
      </c>
      <c r="H617" s="317"/>
      <c r="I617" s="318">
        <v>9000000</v>
      </c>
      <c r="J617" s="316"/>
    </row>
    <row r="618" spans="2:10" x14ac:dyDescent="0.25">
      <c r="B618" s="672" t="s">
        <v>5833</v>
      </c>
      <c r="C618" s="672"/>
      <c r="D618" s="319"/>
      <c r="E618" s="319"/>
      <c r="F618" s="319"/>
      <c r="G618" s="320">
        <v>9000000</v>
      </c>
      <c r="H618" s="319"/>
      <c r="I618" s="320">
        <v>9000000</v>
      </c>
    </row>
    <row r="619" spans="2:10" x14ac:dyDescent="0.25">
      <c r="B619" s="316" t="s">
        <v>1414</v>
      </c>
      <c r="C619" s="533" t="s">
        <v>16666</v>
      </c>
      <c r="D619" s="317"/>
      <c r="E619" s="317"/>
      <c r="F619" s="318">
        <v>17000000</v>
      </c>
      <c r="G619" s="318">
        <v>29000000</v>
      </c>
      <c r="H619" s="317"/>
      <c r="I619" s="318">
        <v>12000000</v>
      </c>
      <c r="J619" s="316"/>
    </row>
    <row r="620" spans="2:10" x14ac:dyDescent="0.25">
      <c r="B620" s="672" t="s">
        <v>5753</v>
      </c>
      <c r="C620" s="672"/>
      <c r="D620" s="319"/>
      <c r="E620" s="319"/>
      <c r="F620" s="320">
        <v>17000000</v>
      </c>
      <c r="G620" s="320">
        <v>29000000</v>
      </c>
      <c r="H620" s="319"/>
      <c r="I620" s="320">
        <v>12000000</v>
      </c>
    </row>
    <row r="621" spans="2:10" x14ac:dyDescent="0.25">
      <c r="B621" s="316" t="s">
        <v>7314</v>
      </c>
      <c r="C621" s="533" t="s">
        <v>20558</v>
      </c>
      <c r="D621" s="317"/>
      <c r="E621" s="317"/>
      <c r="F621" s="317"/>
      <c r="G621" s="318">
        <v>15000000</v>
      </c>
      <c r="H621" s="317"/>
      <c r="I621" s="318">
        <v>15000000</v>
      </c>
      <c r="J621" s="316"/>
    </row>
    <row r="622" spans="2:10" x14ac:dyDescent="0.25">
      <c r="B622" s="672" t="s">
        <v>5833</v>
      </c>
      <c r="C622" s="672"/>
      <c r="D622" s="319"/>
      <c r="E622" s="319"/>
      <c r="F622" s="319"/>
      <c r="G622" s="320">
        <v>15000000</v>
      </c>
      <c r="H622" s="319"/>
      <c r="I622" s="320">
        <v>15000000</v>
      </c>
    </row>
    <row r="623" spans="2:10" x14ac:dyDescent="0.25">
      <c r="B623" s="316" t="s">
        <v>1415</v>
      </c>
      <c r="C623" s="533" t="s">
        <v>16667</v>
      </c>
      <c r="D623" s="317"/>
      <c r="E623" s="317"/>
      <c r="F623" s="318">
        <v>42000000</v>
      </c>
      <c r="G623" s="318">
        <v>59004038</v>
      </c>
      <c r="H623" s="317"/>
      <c r="I623" s="318">
        <v>17004038</v>
      </c>
      <c r="J623" s="316"/>
    </row>
    <row r="624" spans="2:10" ht="15.75" customHeight="1" x14ac:dyDescent="0.25">
      <c r="B624" s="672" t="s">
        <v>5754</v>
      </c>
      <c r="C624" s="672"/>
      <c r="D624" s="319"/>
      <c r="E624" s="319"/>
      <c r="F624" s="320">
        <v>42000000</v>
      </c>
      <c r="G624" s="320">
        <v>59004038</v>
      </c>
      <c r="H624" s="319"/>
      <c r="I624" s="320">
        <v>17004038</v>
      </c>
    </row>
    <row r="625" spans="2:10" ht="15.75" customHeight="1" x14ac:dyDescent="0.25">
      <c r="B625" s="316" t="s">
        <v>7315</v>
      </c>
      <c r="C625" s="533" t="s">
        <v>19833</v>
      </c>
      <c r="D625" s="317"/>
      <c r="E625" s="317"/>
      <c r="F625" s="317"/>
      <c r="G625" s="318">
        <v>16850000</v>
      </c>
      <c r="H625" s="317"/>
      <c r="I625" s="318">
        <v>16850000</v>
      </c>
      <c r="J625" s="316"/>
    </row>
    <row r="626" spans="2:10" x14ac:dyDescent="0.25">
      <c r="B626" s="672" t="s">
        <v>5833</v>
      </c>
      <c r="C626" s="672"/>
      <c r="D626" s="319"/>
      <c r="E626" s="319"/>
      <c r="F626" s="319"/>
      <c r="G626" s="320">
        <v>16850000</v>
      </c>
      <c r="H626" s="319"/>
      <c r="I626" s="320">
        <v>16850000</v>
      </c>
    </row>
    <row r="627" spans="2:10" x14ac:dyDescent="0.25">
      <c r="B627" s="316" t="s">
        <v>7316</v>
      </c>
      <c r="C627" s="533" t="s">
        <v>16668</v>
      </c>
      <c r="D627" s="317"/>
      <c r="E627" s="317"/>
      <c r="F627" s="317"/>
      <c r="G627" s="318">
        <v>9834000</v>
      </c>
      <c r="H627" s="317"/>
      <c r="I627" s="318">
        <v>9834000</v>
      </c>
      <c r="J627" s="316"/>
    </row>
    <row r="628" spans="2:10" x14ac:dyDescent="0.25">
      <c r="B628" s="672" t="s">
        <v>5833</v>
      </c>
      <c r="C628" s="672"/>
      <c r="D628" s="319"/>
      <c r="E628" s="319"/>
      <c r="F628" s="319"/>
      <c r="G628" s="320">
        <v>9834000</v>
      </c>
      <c r="H628" s="319"/>
      <c r="I628" s="320">
        <v>9834000</v>
      </c>
    </row>
    <row r="629" spans="2:10" x14ac:dyDescent="0.25">
      <c r="B629" s="316" t="s">
        <v>1266</v>
      </c>
      <c r="C629" s="533" t="s">
        <v>16669</v>
      </c>
      <c r="D629" s="317"/>
      <c r="E629" s="317"/>
      <c r="F629" s="318">
        <v>6250000</v>
      </c>
      <c r="G629" s="318">
        <v>33000000</v>
      </c>
      <c r="H629" s="317"/>
      <c r="I629" s="318">
        <v>26750000</v>
      </c>
      <c r="J629" s="316"/>
    </row>
    <row r="630" spans="2:10" ht="15.75" customHeight="1" x14ac:dyDescent="0.25">
      <c r="B630" s="672" t="s">
        <v>5755</v>
      </c>
      <c r="C630" s="672"/>
      <c r="D630" s="319"/>
      <c r="E630" s="319"/>
      <c r="F630" s="320">
        <v>6250000</v>
      </c>
      <c r="G630" s="320">
        <v>33000000</v>
      </c>
      <c r="H630" s="319"/>
      <c r="I630" s="320">
        <v>26750000</v>
      </c>
    </row>
    <row r="631" spans="2:10" ht="15.75" customHeight="1" x14ac:dyDescent="0.25">
      <c r="B631" s="316" t="s">
        <v>19289</v>
      </c>
      <c r="C631" s="533" t="s">
        <v>19834</v>
      </c>
      <c r="D631" s="317"/>
      <c r="E631" s="317"/>
      <c r="F631" s="317"/>
      <c r="G631" s="318">
        <v>9000000</v>
      </c>
      <c r="H631" s="317"/>
      <c r="I631" s="318">
        <v>9000000</v>
      </c>
      <c r="J631" s="316"/>
    </row>
    <row r="632" spans="2:10" ht="15.75" customHeight="1" x14ac:dyDescent="0.25">
      <c r="B632" s="672" t="s">
        <v>5833</v>
      </c>
      <c r="C632" s="672"/>
      <c r="D632" s="319"/>
      <c r="E632" s="319"/>
      <c r="F632" s="319"/>
      <c r="G632" s="320">
        <v>9000000</v>
      </c>
      <c r="H632" s="319"/>
      <c r="I632" s="320">
        <v>9000000</v>
      </c>
    </row>
    <row r="633" spans="2:10" ht="15.75" customHeight="1" x14ac:dyDescent="0.25">
      <c r="B633" s="316" t="s">
        <v>7317</v>
      </c>
      <c r="C633" s="533" t="s">
        <v>16670</v>
      </c>
      <c r="D633" s="317"/>
      <c r="E633" s="317"/>
      <c r="F633" s="317"/>
      <c r="G633" s="318">
        <v>18750000</v>
      </c>
      <c r="H633" s="317"/>
      <c r="I633" s="318">
        <v>18750000</v>
      </c>
      <c r="J633" s="316"/>
    </row>
    <row r="634" spans="2:10" ht="15.75" customHeight="1" x14ac:dyDescent="0.25">
      <c r="B634" s="672" t="s">
        <v>5833</v>
      </c>
      <c r="C634" s="672"/>
      <c r="D634" s="319"/>
      <c r="E634" s="319"/>
      <c r="F634" s="319"/>
      <c r="G634" s="320">
        <v>18750000</v>
      </c>
      <c r="H634" s="319"/>
      <c r="I634" s="320">
        <v>18750000</v>
      </c>
    </row>
    <row r="635" spans="2:10" ht="15.75" customHeight="1" x14ac:dyDescent="0.25">
      <c r="B635" s="316" t="s">
        <v>16</v>
      </c>
      <c r="C635" s="533" t="s">
        <v>16671</v>
      </c>
      <c r="D635" s="317"/>
      <c r="E635" s="317"/>
      <c r="F635" s="318">
        <v>6250000</v>
      </c>
      <c r="G635" s="318">
        <v>30000000</v>
      </c>
      <c r="H635" s="317"/>
      <c r="I635" s="318">
        <v>23750000</v>
      </c>
      <c r="J635" s="316"/>
    </row>
    <row r="636" spans="2:10" x14ac:dyDescent="0.25">
      <c r="B636" s="672" t="s">
        <v>5756</v>
      </c>
      <c r="C636" s="672"/>
      <c r="D636" s="319"/>
      <c r="E636" s="319"/>
      <c r="F636" s="320">
        <v>6250000</v>
      </c>
      <c r="G636" s="320">
        <v>30000000</v>
      </c>
      <c r="H636" s="319"/>
      <c r="I636" s="320">
        <v>23750000</v>
      </c>
    </row>
    <row r="637" spans="2:10" ht="15.75" customHeight="1" x14ac:dyDescent="0.25">
      <c r="B637" s="316" t="s">
        <v>7866</v>
      </c>
      <c r="C637" s="533" t="s">
        <v>16672</v>
      </c>
      <c r="D637" s="317"/>
      <c r="E637" s="317"/>
      <c r="F637" s="317"/>
      <c r="G637" s="318">
        <v>15000000</v>
      </c>
      <c r="H637" s="317"/>
      <c r="I637" s="318">
        <v>15000000</v>
      </c>
      <c r="J637" s="316"/>
    </row>
    <row r="638" spans="2:10" ht="15.75" customHeight="1" x14ac:dyDescent="0.25">
      <c r="B638" s="672" t="s">
        <v>5833</v>
      </c>
      <c r="C638" s="672"/>
      <c r="D638" s="319"/>
      <c r="E638" s="319"/>
      <c r="F638" s="319"/>
      <c r="G638" s="320">
        <v>15000000</v>
      </c>
      <c r="H638" s="319"/>
      <c r="I638" s="320">
        <v>15000000</v>
      </c>
    </row>
    <row r="639" spans="2:10" ht="15.75" customHeight="1" x14ac:dyDescent="0.25">
      <c r="B639" s="316" t="s">
        <v>7318</v>
      </c>
      <c r="C639" s="533" t="s">
        <v>16673</v>
      </c>
      <c r="D639" s="317"/>
      <c r="E639" s="317"/>
      <c r="F639" s="317"/>
      <c r="G639" s="318">
        <v>9350000</v>
      </c>
      <c r="H639" s="317"/>
      <c r="I639" s="318">
        <v>9350000</v>
      </c>
      <c r="J639" s="316"/>
    </row>
    <row r="640" spans="2:10" ht="15.75" customHeight="1" x14ac:dyDescent="0.25">
      <c r="B640" s="672" t="s">
        <v>5833</v>
      </c>
      <c r="C640" s="672"/>
      <c r="D640" s="319"/>
      <c r="E640" s="319"/>
      <c r="F640" s="319"/>
      <c r="G640" s="320">
        <v>9350000</v>
      </c>
      <c r="H640" s="319"/>
      <c r="I640" s="320">
        <v>9350000</v>
      </c>
    </row>
    <row r="641" spans="2:10" ht="15.75" customHeight="1" x14ac:dyDescent="0.25">
      <c r="B641" s="316" t="s">
        <v>1416</v>
      </c>
      <c r="C641" s="533" t="s">
        <v>16674</v>
      </c>
      <c r="D641" s="317"/>
      <c r="E641" s="317"/>
      <c r="F641" s="318">
        <v>17000000</v>
      </c>
      <c r="G641" s="318">
        <v>37500000</v>
      </c>
      <c r="H641" s="317"/>
      <c r="I641" s="318">
        <v>20500000</v>
      </c>
      <c r="J641" s="316"/>
    </row>
    <row r="642" spans="2:10" x14ac:dyDescent="0.25">
      <c r="B642" s="672" t="s">
        <v>5757</v>
      </c>
      <c r="C642" s="672"/>
      <c r="D642" s="319"/>
      <c r="E642" s="319"/>
      <c r="F642" s="320">
        <v>17000000</v>
      </c>
      <c r="G642" s="320">
        <v>37500000</v>
      </c>
      <c r="H642" s="319"/>
      <c r="I642" s="320">
        <v>20500000</v>
      </c>
    </row>
    <row r="643" spans="2:10" x14ac:dyDescent="0.25">
      <c r="B643" s="316" t="s">
        <v>18943</v>
      </c>
      <c r="C643" s="533" t="s">
        <v>18976</v>
      </c>
      <c r="D643" s="317"/>
      <c r="E643" s="317"/>
      <c r="F643" s="317"/>
      <c r="G643" s="318">
        <v>6010000</v>
      </c>
      <c r="H643" s="317"/>
      <c r="I643" s="318">
        <v>6010000</v>
      </c>
      <c r="J643" s="316"/>
    </row>
    <row r="644" spans="2:10" x14ac:dyDescent="0.25">
      <c r="B644" s="672" t="s">
        <v>5833</v>
      </c>
      <c r="C644" s="672"/>
      <c r="D644" s="319"/>
      <c r="E644" s="319"/>
      <c r="F644" s="319"/>
      <c r="G644" s="320">
        <v>6010000</v>
      </c>
      <c r="H644" s="319"/>
      <c r="I644" s="320">
        <v>6010000</v>
      </c>
    </row>
    <row r="645" spans="2:10" ht="15.75" customHeight="1" x14ac:dyDescent="0.25">
      <c r="B645" s="316" t="s">
        <v>1417</v>
      </c>
      <c r="C645" s="533" t="s">
        <v>16675</v>
      </c>
      <c r="D645" s="317"/>
      <c r="E645" s="317"/>
      <c r="F645" s="318">
        <v>3500000</v>
      </c>
      <c r="G645" s="318">
        <v>3500000</v>
      </c>
      <c r="H645" s="317"/>
      <c r="I645" s="317"/>
      <c r="J645" s="316"/>
    </row>
    <row r="646" spans="2:10" x14ac:dyDescent="0.25">
      <c r="B646" s="672" t="s">
        <v>5758</v>
      </c>
      <c r="C646" s="672"/>
      <c r="D646" s="319"/>
      <c r="E646" s="319"/>
      <c r="F646" s="320">
        <v>3500000</v>
      </c>
      <c r="G646" s="320">
        <v>3500000</v>
      </c>
      <c r="H646" s="319"/>
      <c r="I646" s="319"/>
    </row>
    <row r="647" spans="2:10" ht="15.75" customHeight="1" x14ac:dyDescent="0.25">
      <c r="B647" s="316" t="s">
        <v>53</v>
      </c>
      <c r="C647" s="533" t="s">
        <v>16676</v>
      </c>
      <c r="D647" s="317"/>
      <c r="E647" s="317"/>
      <c r="F647" s="318">
        <v>6250000</v>
      </c>
      <c r="G647" s="318">
        <v>30000000</v>
      </c>
      <c r="H647" s="317"/>
      <c r="I647" s="318">
        <v>23750000</v>
      </c>
      <c r="J647" s="316"/>
    </row>
    <row r="648" spans="2:10" ht="15.75" customHeight="1" x14ac:dyDescent="0.25">
      <c r="B648" s="672" t="s">
        <v>5759</v>
      </c>
      <c r="C648" s="672"/>
      <c r="D648" s="319"/>
      <c r="E648" s="319"/>
      <c r="F648" s="320">
        <v>6250000</v>
      </c>
      <c r="G648" s="320">
        <v>30000000</v>
      </c>
      <c r="H648" s="319"/>
      <c r="I648" s="320">
        <v>23750000</v>
      </c>
    </row>
    <row r="649" spans="2:10" ht="15.75" customHeight="1" x14ac:dyDescent="0.25">
      <c r="B649" s="316" t="s">
        <v>18947</v>
      </c>
      <c r="C649" s="533" t="s">
        <v>18977</v>
      </c>
      <c r="D649" s="317"/>
      <c r="E649" s="317"/>
      <c r="F649" s="317"/>
      <c r="G649" s="318">
        <v>8500000</v>
      </c>
      <c r="H649" s="317"/>
      <c r="I649" s="318">
        <v>8500000</v>
      </c>
      <c r="J649" s="316"/>
    </row>
    <row r="650" spans="2:10" x14ac:dyDescent="0.25">
      <c r="B650" s="672" t="s">
        <v>5833</v>
      </c>
      <c r="C650" s="672"/>
      <c r="D650" s="319"/>
      <c r="E650" s="319"/>
      <c r="F650" s="319"/>
      <c r="G650" s="320">
        <v>8500000</v>
      </c>
      <c r="H650" s="319"/>
      <c r="I650" s="320">
        <v>8500000</v>
      </c>
    </row>
    <row r="651" spans="2:10" x14ac:dyDescent="0.25">
      <c r="B651" s="316" t="s">
        <v>7984</v>
      </c>
      <c r="C651" s="533" t="s">
        <v>16677</v>
      </c>
      <c r="D651" s="317"/>
      <c r="E651" s="317"/>
      <c r="F651" s="317"/>
      <c r="G651" s="318">
        <v>7514500</v>
      </c>
      <c r="H651" s="317"/>
      <c r="I651" s="318">
        <v>7514500</v>
      </c>
      <c r="J651" s="316"/>
    </row>
    <row r="652" spans="2:10" x14ac:dyDescent="0.25">
      <c r="B652" s="672" t="s">
        <v>5833</v>
      </c>
      <c r="C652" s="672"/>
      <c r="D652" s="319"/>
      <c r="E652" s="319"/>
      <c r="F652" s="319"/>
      <c r="G652" s="320">
        <v>7514500</v>
      </c>
      <c r="H652" s="319"/>
      <c r="I652" s="320">
        <v>7514500</v>
      </c>
    </row>
    <row r="653" spans="2:10" x14ac:dyDescent="0.25">
      <c r="B653" s="316" t="s">
        <v>20322</v>
      </c>
      <c r="C653" s="533" t="s">
        <v>20323</v>
      </c>
      <c r="D653" s="317"/>
      <c r="E653" s="317"/>
      <c r="F653" s="317"/>
      <c r="G653" s="318">
        <v>9000000</v>
      </c>
      <c r="H653" s="317"/>
      <c r="I653" s="318">
        <v>9000000</v>
      </c>
      <c r="J653" s="316"/>
    </row>
    <row r="654" spans="2:10" x14ac:dyDescent="0.25">
      <c r="B654" s="672" t="s">
        <v>5833</v>
      </c>
      <c r="C654" s="672"/>
      <c r="D654" s="319"/>
      <c r="E654" s="319"/>
      <c r="F654" s="319"/>
      <c r="G654" s="320">
        <v>9000000</v>
      </c>
      <c r="H654" s="319"/>
      <c r="I654" s="320">
        <v>9000000</v>
      </c>
    </row>
    <row r="655" spans="2:10" ht="15.75" customHeight="1" x14ac:dyDescent="0.25">
      <c r="B655" s="316" t="s">
        <v>794</v>
      </c>
      <c r="C655" s="533" t="s">
        <v>16678</v>
      </c>
      <c r="D655" s="317"/>
      <c r="E655" s="317"/>
      <c r="F655" s="318">
        <v>5000000</v>
      </c>
      <c r="G655" s="318">
        <v>18000000</v>
      </c>
      <c r="H655" s="317"/>
      <c r="I655" s="318">
        <v>13000000</v>
      </c>
      <c r="J655" s="316"/>
    </row>
    <row r="656" spans="2:10" x14ac:dyDescent="0.25">
      <c r="B656" s="672" t="s">
        <v>5760</v>
      </c>
      <c r="C656" s="672"/>
      <c r="D656" s="319"/>
      <c r="E656" s="319"/>
      <c r="F656" s="320">
        <v>5000000</v>
      </c>
      <c r="G656" s="320">
        <v>18000000</v>
      </c>
      <c r="H656" s="319"/>
      <c r="I656" s="320">
        <v>13000000</v>
      </c>
    </row>
    <row r="657" spans="2:10" x14ac:dyDescent="0.25">
      <c r="B657" s="316" t="s">
        <v>7319</v>
      </c>
      <c r="C657" s="533" t="s">
        <v>20627</v>
      </c>
      <c r="D657" s="317"/>
      <c r="E657" s="317"/>
      <c r="F657" s="317"/>
      <c r="G657" s="318">
        <v>4500000</v>
      </c>
      <c r="H657" s="317"/>
      <c r="I657" s="318">
        <v>4500000</v>
      </c>
      <c r="J657" s="316"/>
    </row>
    <row r="658" spans="2:10" x14ac:dyDescent="0.25">
      <c r="B658" s="672" t="s">
        <v>5833</v>
      </c>
      <c r="C658" s="672"/>
      <c r="D658" s="319"/>
      <c r="E658" s="319"/>
      <c r="F658" s="319"/>
      <c r="G658" s="320">
        <v>4500000</v>
      </c>
      <c r="H658" s="319"/>
      <c r="I658" s="320">
        <v>4500000</v>
      </c>
    </row>
    <row r="659" spans="2:10" x14ac:dyDescent="0.25">
      <c r="B659" s="316" t="s">
        <v>8015</v>
      </c>
      <c r="C659" s="533" t="s">
        <v>16679</v>
      </c>
      <c r="D659" s="317"/>
      <c r="E659" s="317"/>
      <c r="F659" s="317"/>
      <c r="G659" s="318">
        <v>6000000</v>
      </c>
      <c r="H659" s="317"/>
      <c r="I659" s="318">
        <v>6000000</v>
      </c>
      <c r="J659" s="316"/>
    </row>
    <row r="660" spans="2:10" ht="15.75" customHeight="1" x14ac:dyDescent="0.25">
      <c r="B660" s="672" t="s">
        <v>5833</v>
      </c>
      <c r="C660" s="672"/>
      <c r="D660" s="319"/>
      <c r="E660" s="319"/>
      <c r="F660" s="319"/>
      <c r="G660" s="320">
        <v>6000000</v>
      </c>
      <c r="H660" s="319"/>
      <c r="I660" s="320">
        <v>6000000</v>
      </c>
    </row>
    <row r="661" spans="2:10" ht="22.5" customHeight="1" x14ac:dyDescent="0.25">
      <c r="B661" s="316" t="s">
        <v>7320</v>
      </c>
      <c r="C661" s="533" t="s">
        <v>16680</v>
      </c>
      <c r="D661" s="317"/>
      <c r="E661" s="317"/>
      <c r="F661" s="317"/>
      <c r="G661" s="318">
        <v>7500000</v>
      </c>
      <c r="H661" s="317"/>
      <c r="I661" s="318">
        <v>7500000</v>
      </c>
      <c r="J661" s="316"/>
    </row>
    <row r="662" spans="2:10" ht="15.75" customHeight="1" x14ac:dyDescent="0.25">
      <c r="B662" s="672" t="s">
        <v>5833</v>
      </c>
      <c r="C662" s="672"/>
      <c r="D662" s="319"/>
      <c r="E662" s="319"/>
      <c r="F662" s="319"/>
      <c r="G662" s="320">
        <v>7500000</v>
      </c>
      <c r="H662" s="319"/>
      <c r="I662" s="320">
        <v>7500000</v>
      </c>
    </row>
    <row r="663" spans="2:10" ht="15.75" customHeight="1" x14ac:dyDescent="0.25">
      <c r="B663" s="316" t="s">
        <v>7321</v>
      </c>
      <c r="C663" s="533" t="s">
        <v>20040</v>
      </c>
      <c r="D663" s="317"/>
      <c r="E663" s="317"/>
      <c r="F663" s="318">
        <v>2000000</v>
      </c>
      <c r="G663" s="318">
        <v>17000000</v>
      </c>
      <c r="H663" s="317"/>
      <c r="I663" s="318">
        <v>15000000</v>
      </c>
      <c r="J663" s="316"/>
    </row>
    <row r="664" spans="2:10" x14ac:dyDescent="0.25">
      <c r="B664" s="672" t="s">
        <v>5833</v>
      </c>
      <c r="C664" s="672"/>
      <c r="D664" s="319"/>
      <c r="E664" s="319"/>
      <c r="F664" s="320">
        <v>2000000</v>
      </c>
      <c r="G664" s="320">
        <v>17000000</v>
      </c>
      <c r="H664" s="319"/>
      <c r="I664" s="320">
        <v>15000000</v>
      </c>
    </row>
    <row r="665" spans="2:10" x14ac:dyDescent="0.25">
      <c r="B665" s="316" t="s">
        <v>9123</v>
      </c>
      <c r="C665" s="533" t="s">
        <v>20041</v>
      </c>
      <c r="D665" s="317"/>
      <c r="E665" s="317"/>
      <c r="F665" s="317"/>
      <c r="G665" s="318">
        <v>15000000</v>
      </c>
      <c r="H665" s="317"/>
      <c r="I665" s="318">
        <v>15000000</v>
      </c>
      <c r="J665" s="316"/>
    </row>
    <row r="666" spans="2:10" x14ac:dyDescent="0.25">
      <c r="B666" s="672" t="s">
        <v>5833</v>
      </c>
      <c r="C666" s="672"/>
      <c r="D666" s="319"/>
      <c r="E666" s="319"/>
      <c r="F666" s="319"/>
      <c r="G666" s="320">
        <v>15000000</v>
      </c>
      <c r="H666" s="319"/>
      <c r="I666" s="320">
        <v>15000000</v>
      </c>
    </row>
    <row r="667" spans="2:10" ht="15.75" customHeight="1" x14ac:dyDescent="0.25">
      <c r="B667" s="316" t="s">
        <v>20259</v>
      </c>
      <c r="C667" s="533" t="s">
        <v>20262</v>
      </c>
      <c r="D667" s="317"/>
      <c r="E667" s="317"/>
      <c r="F667" s="317"/>
      <c r="G667" s="318">
        <v>9000000</v>
      </c>
      <c r="H667" s="317"/>
      <c r="I667" s="318">
        <v>9000000</v>
      </c>
      <c r="J667" s="316"/>
    </row>
    <row r="668" spans="2:10" x14ac:dyDescent="0.25">
      <c r="B668" s="672" t="s">
        <v>5833</v>
      </c>
      <c r="C668" s="672"/>
      <c r="D668" s="319"/>
      <c r="E668" s="319"/>
      <c r="F668" s="319"/>
      <c r="G668" s="320">
        <v>9000000</v>
      </c>
      <c r="H668" s="319"/>
      <c r="I668" s="320">
        <v>9000000</v>
      </c>
    </row>
    <row r="669" spans="2:10" ht="15.75" customHeight="1" x14ac:dyDescent="0.25">
      <c r="B669" s="316" t="s">
        <v>20254</v>
      </c>
      <c r="C669" s="533" t="s">
        <v>20257</v>
      </c>
      <c r="D669" s="317"/>
      <c r="E669" s="317"/>
      <c r="F669" s="317"/>
      <c r="G669" s="318">
        <v>9000000</v>
      </c>
      <c r="H669" s="317"/>
      <c r="I669" s="318">
        <v>9000000</v>
      </c>
      <c r="J669" s="316"/>
    </row>
    <row r="670" spans="2:10" x14ac:dyDescent="0.25">
      <c r="B670" s="672" t="s">
        <v>5833</v>
      </c>
      <c r="C670" s="672"/>
      <c r="D670" s="319"/>
      <c r="E670" s="319"/>
      <c r="F670" s="319"/>
      <c r="G670" s="320">
        <v>9000000</v>
      </c>
      <c r="H670" s="319"/>
      <c r="I670" s="320">
        <v>9000000</v>
      </c>
    </row>
    <row r="671" spans="2:10" x14ac:dyDescent="0.25">
      <c r="B671" s="316" t="s">
        <v>19467</v>
      </c>
      <c r="C671" s="533" t="s">
        <v>19835</v>
      </c>
      <c r="D671" s="317"/>
      <c r="E671" s="317"/>
      <c r="F671" s="317"/>
      <c r="G671" s="318">
        <v>6000000</v>
      </c>
      <c r="H671" s="317"/>
      <c r="I671" s="318">
        <v>6000000</v>
      </c>
      <c r="J671" s="316"/>
    </row>
    <row r="672" spans="2:10" x14ac:dyDescent="0.25">
      <c r="B672" s="672" t="s">
        <v>5833</v>
      </c>
      <c r="C672" s="672"/>
      <c r="D672" s="319"/>
      <c r="E672" s="319"/>
      <c r="F672" s="319"/>
      <c r="G672" s="320">
        <v>6000000</v>
      </c>
      <c r="H672" s="319"/>
      <c r="I672" s="320">
        <v>6000000</v>
      </c>
    </row>
    <row r="673" spans="2:10" x14ac:dyDescent="0.25">
      <c r="B673" s="316" t="s">
        <v>19182</v>
      </c>
      <c r="C673" s="533" t="s">
        <v>20063</v>
      </c>
      <c r="D673" s="317"/>
      <c r="E673" s="317"/>
      <c r="F673" s="317"/>
      <c r="G673" s="318">
        <v>10000000</v>
      </c>
      <c r="H673" s="317"/>
      <c r="I673" s="318">
        <v>10000000</v>
      </c>
      <c r="J673" s="316"/>
    </row>
    <row r="674" spans="2:10" x14ac:dyDescent="0.25">
      <c r="B674" s="672" t="s">
        <v>5833</v>
      </c>
      <c r="C674" s="672"/>
      <c r="D674" s="319"/>
      <c r="E674" s="319"/>
      <c r="F674" s="319"/>
      <c r="G674" s="320">
        <v>10000000</v>
      </c>
      <c r="H674" s="319"/>
      <c r="I674" s="320">
        <v>10000000</v>
      </c>
    </row>
    <row r="675" spans="2:10" x14ac:dyDescent="0.25">
      <c r="B675" s="316" t="s">
        <v>1418</v>
      </c>
      <c r="C675" s="533" t="s">
        <v>16681</v>
      </c>
      <c r="D675" s="317"/>
      <c r="E675" s="317"/>
      <c r="F675" s="318">
        <v>24000000</v>
      </c>
      <c r="G675" s="318">
        <v>33000000</v>
      </c>
      <c r="H675" s="317"/>
      <c r="I675" s="318">
        <v>9000000</v>
      </c>
      <c r="J675" s="316"/>
    </row>
    <row r="676" spans="2:10" x14ac:dyDescent="0.25">
      <c r="B676" s="672" t="s">
        <v>5738</v>
      </c>
      <c r="C676" s="672"/>
      <c r="D676" s="319"/>
      <c r="E676" s="319"/>
      <c r="F676" s="320">
        <v>24000000</v>
      </c>
      <c r="G676" s="320">
        <v>33000000</v>
      </c>
      <c r="H676" s="319"/>
      <c r="I676" s="320">
        <v>9000000</v>
      </c>
    </row>
    <row r="677" spans="2:10" x14ac:dyDescent="0.25">
      <c r="B677" s="316" t="s">
        <v>7323</v>
      </c>
      <c r="C677" s="533" t="s">
        <v>20506</v>
      </c>
      <c r="D677" s="317"/>
      <c r="E677" s="317"/>
      <c r="F677" s="317"/>
      <c r="G677" s="318">
        <v>8500000</v>
      </c>
      <c r="H677" s="317"/>
      <c r="I677" s="318">
        <v>8500000</v>
      </c>
      <c r="J677" s="316"/>
    </row>
    <row r="678" spans="2:10" x14ac:dyDescent="0.25">
      <c r="B678" s="672" t="s">
        <v>5833</v>
      </c>
      <c r="C678" s="672"/>
      <c r="D678" s="319"/>
      <c r="E678" s="319"/>
      <c r="F678" s="319"/>
      <c r="G678" s="320">
        <v>8500000</v>
      </c>
      <c r="H678" s="319"/>
      <c r="I678" s="320">
        <v>8500000</v>
      </c>
    </row>
    <row r="679" spans="2:10" x14ac:dyDescent="0.25">
      <c r="B679" s="316" t="s">
        <v>1419</v>
      </c>
      <c r="C679" s="533" t="s">
        <v>16682</v>
      </c>
      <c r="D679" s="317"/>
      <c r="E679" s="317"/>
      <c r="F679" s="318">
        <v>45000600</v>
      </c>
      <c r="G679" s="318">
        <v>67500600</v>
      </c>
      <c r="H679" s="317"/>
      <c r="I679" s="318">
        <v>22500000</v>
      </c>
      <c r="J679" s="316"/>
    </row>
    <row r="680" spans="2:10" ht="15.75" customHeight="1" x14ac:dyDescent="0.25">
      <c r="B680" s="672" t="s">
        <v>5761</v>
      </c>
      <c r="C680" s="672"/>
      <c r="D680" s="319"/>
      <c r="E680" s="319"/>
      <c r="F680" s="320">
        <v>45000600</v>
      </c>
      <c r="G680" s="320">
        <v>67500600</v>
      </c>
      <c r="H680" s="319"/>
      <c r="I680" s="320">
        <v>22500000</v>
      </c>
    </row>
    <row r="681" spans="2:10" ht="15.75" customHeight="1" x14ac:dyDescent="0.25">
      <c r="B681" s="316" t="s">
        <v>1420</v>
      </c>
      <c r="C681" s="533" t="s">
        <v>16683</v>
      </c>
      <c r="D681" s="317"/>
      <c r="E681" s="317"/>
      <c r="F681" s="318">
        <v>45000000</v>
      </c>
      <c r="G681" s="318">
        <v>60000000</v>
      </c>
      <c r="H681" s="317"/>
      <c r="I681" s="318">
        <v>15000000</v>
      </c>
    </row>
    <row r="682" spans="2:10" x14ac:dyDescent="0.25">
      <c r="B682" s="672" t="s">
        <v>5762</v>
      </c>
      <c r="C682" s="672"/>
      <c r="D682" s="319"/>
      <c r="E682" s="319"/>
      <c r="F682" s="320">
        <v>45000000</v>
      </c>
      <c r="G682" s="320">
        <v>60000000</v>
      </c>
      <c r="H682" s="319"/>
      <c r="I682" s="320">
        <v>15000000</v>
      </c>
      <c r="J682" s="316"/>
    </row>
    <row r="683" spans="2:10" x14ac:dyDescent="0.25">
      <c r="B683" s="316" t="s">
        <v>7324</v>
      </c>
      <c r="C683" s="533" t="s">
        <v>19648</v>
      </c>
      <c r="D683" s="317"/>
      <c r="E683" s="317"/>
      <c r="F683" s="317"/>
      <c r="G683" s="318">
        <v>15000000</v>
      </c>
      <c r="H683" s="317"/>
      <c r="I683" s="318">
        <v>15000000</v>
      </c>
    </row>
    <row r="684" spans="2:10" ht="15.75" customHeight="1" x14ac:dyDescent="0.25">
      <c r="B684" s="672" t="s">
        <v>5833</v>
      </c>
      <c r="C684" s="672"/>
      <c r="D684" s="319"/>
      <c r="E684" s="319"/>
      <c r="F684" s="319"/>
      <c r="G684" s="320">
        <v>15000000</v>
      </c>
      <c r="H684" s="319"/>
      <c r="I684" s="320">
        <v>15000000</v>
      </c>
      <c r="J684" s="316"/>
    </row>
    <row r="685" spans="2:10" ht="15.75" customHeight="1" x14ac:dyDescent="0.25">
      <c r="B685" s="316" t="s">
        <v>1421</v>
      </c>
      <c r="C685" s="533" t="s">
        <v>16684</v>
      </c>
      <c r="D685" s="317"/>
      <c r="E685" s="317"/>
      <c r="F685" s="318">
        <v>17000000</v>
      </c>
      <c r="G685" s="318">
        <v>30000000</v>
      </c>
      <c r="H685" s="317"/>
      <c r="I685" s="318">
        <v>13000000</v>
      </c>
    </row>
    <row r="686" spans="2:10" ht="15.75" customHeight="1" x14ac:dyDescent="0.25">
      <c r="B686" s="672" t="s">
        <v>5763</v>
      </c>
      <c r="C686" s="672"/>
      <c r="D686" s="319"/>
      <c r="E686" s="319"/>
      <c r="F686" s="320">
        <v>17000000</v>
      </c>
      <c r="G686" s="320">
        <v>30000000</v>
      </c>
      <c r="H686" s="319"/>
      <c r="I686" s="320">
        <v>13000000</v>
      </c>
      <c r="J686" s="316"/>
    </row>
    <row r="687" spans="2:10" ht="15.75" customHeight="1" x14ac:dyDescent="0.25">
      <c r="B687" s="316" t="s">
        <v>8043</v>
      </c>
      <c r="C687" s="533" t="s">
        <v>16685</v>
      </c>
      <c r="D687" s="317"/>
      <c r="E687" s="317"/>
      <c r="F687" s="317"/>
      <c r="G687" s="318">
        <v>2500000</v>
      </c>
      <c r="H687" s="317"/>
      <c r="I687" s="318">
        <v>2500000</v>
      </c>
    </row>
    <row r="688" spans="2:10" x14ac:dyDescent="0.25">
      <c r="B688" s="672" t="s">
        <v>5833</v>
      </c>
      <c r="C688" s="672"/>
      <c r="D688" s="319"/>
      <c r="E688" s="319"/>
      <c r="F688" s="319"/>
      <c r="G688" s="320">
        <v>2500000</v>
      </c>
      <c r="H688" s="319"/>
      <c r="I688" s="320">
        <v>2500000</v>
      </c>
      <c r="J688" s="316"/>
    </row>
    <row r="689" spans="2:10" x14ac:dyDescent="0.25">
      <c r="B689" s="316" t="s">
        <v>7969</v>
      </c>
      <c r="C689" s="533" t="s">
        <v>16686</v>
      </c>
      <c r="D689" s="317"/>
      <c r="E689" s="317"/>
      <c r="F689" s="317"/>
      <c r="G689" s="318">
        <v>11000000</v>
      </c>
      <c r="H689" s="317"/>
      <c r="I689" s="318">
        <v>11000000</v>
      </c>
    </row>
    <row r="690" spans="2:10" ht="15.75" customHeight="1" x14ac:dyDescent="0.25">
      <c r="B690" s="672" t="s">
        <v>5833</v>
      </c>
      <c r="C690" s="672"/>
      <c r="D690" s="319"/>
      <c r="E690" s="319"/>
      <c r="F690" s="319"/>
      <c r="G690" s="320">
        <v>11000000</v>
      </c>
      <c r="H690" s="319"/>
      <c r="I690" s="320">
        <v>11000000</v>
      </c>
      <c r="J690" s="316"/>
    </row>
    <row r="691" spans="2:10" ht="15.75" customHeight="1" x14ac:dyDescent="0.25">
      <c r="B691" s="316" t="s">
        <v>18948</v>
      </c>
      <c r="C691" s="533" t="s">
        <v>18978</v>
      </c>
      <c r="D691" s="317"/>
      <c r="E691" s="317"/>
      <c r="F691" s="317"/>
      <c r="G691" s="318">
        <v>6000000</v>
      </c>
      <c r="H691" s="317"/>
      <c r="I691" s="318">
        <v>6000000</v>
      </c>
    </row>
    <row r="692" spans="2:10" x14ac:dyDescent="0.25">
      <c r="B692" s="672" t="s">
        <v>5833</v>
      </c>
      <c r="C692" s="672"/>
      <c r="D692" s="319"/>
      <c r="E692" s="319"/>
      <c r="F692" s="319"/>
      <c r="G692" s="320">
        <v>6000000</v>
      </c>
      <c r="H692" s="319"/>
      <c r="I692" s="320">
        <v>6000000</v>
      </c>
      <c r="J692" s="316"/>
    </row>
    <row r="693" spans="2:10" ht="15.75" customHeight="1" x14ac:dyDescent="0.25">
      <c r="B693" s="316" t="s">
        <v>11761</v>
      </c>
      <c r="C693" s="533" t="s">
        <v>18979</v>
      </c>
      <c r="D693" s="317"/>
      <c r="E693" s="317"/>
      <c r="F693" s="317"/>
      <c r="G693" s="318">
        <v>9000000</v>
      </c>
      <c r="H693" s="317"/>
      <c r="I693" s="318">
        <v>9000000</v>
      </c>
    </row>
    <row r="694" spans="2:10" x14ac:dyDescent="0.25">
      <c r="B694" s="672" t="s">
        <v>5833</v>
      </c>
      <c r="C694" s="672"/>
      <c r="D694" s="319"/>
      <c r="E694" s="319"/>
      <c r="F694" s="319"/>
      <c r="G694" s="320">
        <v>9000000</v>
      </c>
      <c r="H694" s="319"/>
      <c r="I694" s="320">
        <v>9000000</v>
      </c>
      <c r="J694" s="316"/>
    </row>
    <row r="695" spans="2:10" x14ac:dyDescent="0.25">
      <c r="B695" s="316" t="s">
        <v>446</v>
      </c>
      <c r="C695" s="533" t="s">
        <v>16687</v>
      </c>
      <c r="D695" s="317"/>
      <c r="E695" s="317"/>
      <c r="F695" s="318">
        <v>5000000</v>
      </c>
      <c r="G695" s="318">
        <v>15000000</v>
      </c>
      <c r="H695" s="317"/>
      <c r="I695" s="318">
        <v>10000000</v>
      </c>
    </row>
    <row r="696" spans="2:10" ht="15.75" customHeight="1" x14ac:dyDescent="0.25">
      <c r="B696" s="672" t="s">
        <v>5764</v>
      </c>
      <c r="C696" s="672"/>
      <c r="D696" s="319"/>
      <c r="E696" s="319"/>
      <c r="F696" s="320">
        <v>5000000</v>
      </c>
      <c r="G696" s="320">
        <v>15000000</v>
      </c>
      <c r="H696" s="319"/>
      <c r="I696" s="320">
        <v>10000000</v>
      </c>
      <c r="J696" s="316"/>
    </row>
    <row r="697" spans="2:10" ht="15.75" customHeight="1" x14ac:dyDescent="0.25">
      <c r="B697" s="316" t="s">
        <v>1422</v>
      </c>
      <c r="C697" s="533" t="s">
        <v>16688</v>
      </c>
      <c r="D697" s="317"/>
      <c r="E697" s="317"/>
      <c r="F697" s="318">
        <v>22500000</v>
      </c>
      <c r="G697" s="318">
        <v>30000000</v>
      </c>
      <c r="H697" s="317"/>
      <c r="I697" s="318">
        <v>7500000</v>
      </c>
    </row>
    <row r="698" spans="2:10" x14ac:dyDescent="0.25">
      <c r="B698" s="672" t="s">
        <v>5765</v>
      </c>
      <c r="C698" s="672"/>
      <c r="D698" s="319"/>
      <c r="E698" s="319"/>
      <c r="F698" s="320">
        <v>22500000</v>
      </c>
      <c r="G698" s="320">
        <v>30000000</v>
      </c>
      <c r="H698" s="319"/>
      <c r="I698" s="320">
        <v>7500000</v>
      </c>
      <c r="J698" s="316"/>
    </row>
    <row r="699" spans="2:10" x14ac:dyDescent="0.25">
      <c r="B699" s="316" t="s">
        <v>5011</v>
      </c>
      <c r="C699" s="533" t="s">
        <v>16689</v>
      </c>
      <c r="D699" s="317"/>
      <c r="E699" s="317"/>
      <c r="F699" s="318">
        <v>6250000</v>
      </c>
      <c r="G699" s="318">
        <v>33000000</v>
      </c>
      <c r="H699" s="317"/>
      <c r="I699" s="318">
        <v>26750000</v>
      </c>
    </row>
    <row r="700" spans="2:10" x14ac:dyDescent="0.25">
      <c r="B700" s="672" t="s">
        <v>5766</v>
      </c>
      <c r="C700" s="672"/>
      <c r="D700" s="319"/>
      <c r="E700" s="319"/>
      <c r="F700" s="320">
        <v>6250000</v>
      </c>
      <c r="G700" s="320">
        <v>33000000</v>
      </c>
      <c r="H700" s="319"/>
      <c r="I700" s="320">
        <v>26750000</v>
      </c>
      <c r="J700" s="316"/>
    </row>
    <row r="701" spans="2:10" x14ac:dyDescent="0.25">
      <c r="B701" s="316" t="s">
        <v>1423</v>
      </c>
      <c r="C701" s="533" t="s">
        <v>16690</v>
      </c>
      <c r="D701" s="317"/>
      <c r="E701" s="317"/>
      <c r="F701" s="318">
        <v>12500000</v>
      </c>
      <c r="G701" s="318">
        <v>15000000</v>
      </c>
      <c r="H701" s="317"/>
      <c r="I701" s="318">
        <v>2500000</v>
      </c>
    </row>
    <row r="702" spans="2:10" x14ac:dyDescent="0.25">
      <c r="B702" s="672" t="s">
        <v>5767</v>
      </c>
      <c r="C702" s="672"/>
      <c r="D702" s="319"/>
      <c r="E702" s="319"/>
      <c r="F702" s="320">
        <v>12500000</v>
      </c>
      <c r="G702" s="320">
        <v>15000000</v>
      </c>
      <c r="H702" s="319"/>
      <c r="I702" s="320">
        <v>2500000</v>
      </c>
      <c r="J702" s="316"/>
    </row>
    <row r="703" spans="2:10" ht="15.75" customHeight="1" x14ac:dyDescent="0.25">
      <c r="B703" s="316" t="s">
        <v>10897</v>
      </c>
      <c r="C703" s="533" t="s">
        <v>18980</v>
      </c>
      <c r="D703" s="317"/>
      <c r="E703" s="317"/>
      <c r="F703" s="317"/>
      <c r="G703" s="318">
        <v>15000000</v>
      </c>
      <c r="H703" s="317"/>
      <c r="I703" s="318">
        <v>15000000</v>
      </c>
    </row>
    <row r="704" spans="2:10" x14ac:dyDescent="0.25">
      <c r="B704" s="672" t="s">
        <v>5833</v>
      </c>
      <c r="C704" s="672"/>
      <c r="D704" s="319"/>
      <c r="E704" s="319"/>
      <c r="F704" s="319"/>
      <c r="G704" s="320">
        <v>15000000</v>
      </c>
      <c r="H704" s="319"/>
      <c r="I704" s="320">
        <v>15000000</v>
      </c>
      <c r="J704" s="316"/>
    </row>
    <row r="705" spans="2:10" x14ac:dyDescent="0.25">
      <c r="B705" s="316" t="s">
        <v>765</v>
      </c>
      <c r="C705" s="533" t="s">
        <v>16691</v>
      </c>
      <c r="D705" s="317"/>
      <c r="E705" s="317"/>
      <c r="F705" s="318">
        <v>6000000</v>
      </c>
      <c r="G705" s="318">
        <v>21000000</v>
      </c>
      <c r="H705" s="317"/>
      <c r="I705" s="318">
        <v>15000000</v>
      </c>
    </row>
    <row r="706" spans="2:10" x14ac:dyDescent="0.25">
      <c r="B706" s="672" t="s">
        <v>5768</v>
      </c>
      <c r="C706" s="672"/>
      <c r="D706" s="319"/>
      <c r="E706" s="319"/>
      <c r="F706" s="320">
        <v>6000000</v>
      </c>
      <c r="G706" s="320">
        <v>21000000</v>
      </c>
      <c r="H706" s="319"/>
      <c r="I706" s="320">
        <v>15000000</v>
      </c>
      <c r="J706" s="316"/>
    </row>
    <row r="707" spans="2:10" x14ac:dyDescent="0.25">
      <c r="B707" s="316" t="s">
        <v>19073</v>
      </c>
      <c r="C707" s="533" t="s">
        <v>19074</v>
      </c>
      <c r="D707" s="317"/>
      <c r="E707" s="317"/>
      <c r="F707" s="317"/>
      <c r="G707" s="318">
        <v>3000000</v>
      </c>
      <c r="H707" s="317"/>
      <c r="I707" s="318">
        <v>3000000</v>
      </c>
    </row>
    <row r="708" spans="2:10" ht="15.75" customHeight="1" x14ac:dyDescent="0.25">
      <c r="B708" s="672" t="s">
        <v>5833</v>
      </c>
      <c r="C708" s="672"/>
      <c r="D708" s="319"/>
      <c r="E708" s="319"/>
      <c r="F708" s="319"/>
      <c r="G708" s="320">
        <v>3000000</v>
      </c>
      <c r="H708" s="319"/>
      <c r="I708" s="320">
        <v>3000000</v>
      </c>
      <c r="J708" s="316"/>
    </row>
    <row r="709" spans="2:10" ht="15.75" customHeight="1" x14ac:dyDescent="0.25">
      <c r="B709" s="316" t="s">
        <v>1244</v>
      </c>
      <c r="C709" s="533" t="s">
        <v>16692</v>
      </c>
      <c r="D709" s="317"/>
      <c r="E709" s="317"/>
      <c r="F709" s="318">
        <v>6250000</v>
      </c>
      <c r="G709" s="318">
        <v>33000000</v>
      </c>
      <c r="H709" s="317"/>
      <c r="I709" s="318">
        <v>26750000</v>
      </c>
    </row>
    <row r="710" spans="2:10" ht="15.75" customHeight="1" x14ac:dyDescent="0.25">
      <c r="B710" s="672" t="s">
        <v>5769</v>
      </c>
      <c r="C710" s="672"/>
      <c r="D710" s="319"/>
      <c r="E710" s="319"/>
      <c r="F710" s="320">
        <v>6250000</v>
      </c>
      <c r="G710" s="320">
        <v>33000000</v>
      </c>
      <c r="H710" s="319"/>
      <c r="I710" s="320">
        <v>26750000</v>
      </c>
      <c r="J710" s="316"/>
    </row>
    <row r="711" spans="2:10" ht="15.75" customHeight="1" x14ac:dyDescent="0.25">
      <c r="B711" s="316" t="s">
        <v>10063</v>
      </c>
      <c r="C711" s="533" t="s">
        <v>20379</v>
      </c>
      <c r="D711" s="317"/>
      <c r="E711" s="317"/>
      <c r="F711" s="317"/>
      <c r="G711" s="318">
        <v>1000000</v>
      </c>
      <c r="H711" s="317"/>
      <c r="I711" s="318">
        <v>1000000</v>
      </c>
    </row>
    <row r="712" spans="2:10" ht="15.75" customHeight="1" x14ac:dyDescent="0.25">
      <c r="B712" s="672" t="s">
        <v>5833</v>
      </c>
      <c r="C712" s="672"/>
      <c r="D712" s="319"/>
      <c r="E712" s="319"/>
      <c r="F712" s="319"/>
      <c r="G712" s="320">
        <v>1000000</v>
      </c>
      <c r="H712" s="319"/>
      <c r="I712" s="320">
        <v>1000000</v>
      </c>
      <c r="J712" s="316"/>
    </row>
    <row r="713" spans="2:10" ht="15.75" customHeight="1" x14ac:dyDescent="0.25">
      <c r="B713" s="316" t="s">
        <v>7325</v>
      </c>
      <c r="C713" s="533" t="s">
        <v>16693</v>
      </c>
      <c r="D713" s="317"/>
      <c r="E713" s="317"/>
      <c r="F713" s="317"/>
      <c r="G713" s="318">
        <v>15000000</v>
      </c>
      <c r="H713" s="317"/>
      <c r="I713" s="318">
        <v>15000000</v>
      </c>
    </row>
    <row r="714" spans="2:10" ht="15.75" customHeight="1" x14ac:dyDescent="0.25">
      <c r="B714" s="672" t="s">
        <v>5833</v>
      </c>
      <c r="C714" s="672"/>
      <c r="D714" s="319"/>
      <c r="E714" s="319"/>
      <c r="F714" s="319"/>
      <c r="G714" s="320">
        <v>15000000</v>
      </c>
      <c r="H714" s="319"/>
      <c r="I714" s="320">
        <v>15000000</v>
      </c>
      <c r="J714" s="316"/>
    </row>
    <row r="715" spans="2:10" ht="15.75" customHeight="1" x14ac:dyDescent="0.25">
      <c r="B715" s="316" t="s">
        <v>7326</v>
      </c>
      <c r="C715" s="533" t="s">
        <v>19649</v>
      </c>
      <c r="D715" s="317"/>
      <c r="E715" s="317"/>
      <c r="F715" s="317"/>
      <c r="G715" s="318">
        <v>15000000</v>
      </c>
      <c r="H715" s="317"/>
      <c r="I715" s="318">
        <v>15000000</v>
      </c>
    </row>
    <row r="716" spans="2:10" x14ac:dyDescent="0.25">
      <c r="B716" s="672" t="s">
        <v>5833</v>
      </c>
      <c r="C716" s="672"/>
      <c r="D716" s="319"/>
      <c r="E716" s="319"/>
      <c r="F716" s="319"/>
      <c r="G716" s="320">
        <v>15000000</v>
      </c>
      <c r="H716" s="319"/>
      <c r="I716" s="320">
        <v>15000000</v>
      </c>
      <c r="J716" s="316"/>
    </row>
    <row r="717" spans="2:10" ht="15.75" customHeight="1" x14ac:dyDescent="0.25">
      <c r="B717" s="316" t="s">
        <v>11788</v>
      </c>
      <c r="C717" s="533" t="s">
        <v>19836</v>
      </c>
      <c r="D717" s="317"/>
      <c r="E717" s="317"/>
      <c r="F717" s="317"/>
      <c r="G717" s="318">
        <v>9000000</v>
      </c>
      <c r="H717" s="317"/>
      <c r="I717" s="318">
        <v>9000000</v>
      </c>
    </row>
    <row r="718" spans="2:10" x14ac:dyDescent="0.25">
      <c r="B718" s="672" t="s">
        <v>5833</v>
      </c>
      <c r="C718" s="672"/>
      <c r="D718" s="319"/>
      <c r="E718" s="319"/>
      <c r="F718" s="319"/>
      <c r="G718" s="320">
        <v>9000000</v>
      </c>
      <c r="H718" s="319"/>
      <c r="I718" s="320">
        <v>9000000</v>
      </c>
      <c r="J718" s="316"/>
    </row>
    <row r="719" spans="2:10" ht="15.75" customHeight="1" x14ac:dyDescent="0.25">
      <c r="B719" s="316" t="s">
        <v>1424</v>
      </c>
      <c r="C719" s="533" t="s">
        <v>16694</v>
      </c>
      <c r="D719" s="317"/>
      <c r="E719" s="317"/>
      <c r="F719" s="318">
        <v>27500000</v>
      </c>
      <c r="G719" s="318">
        <v>30000000</v>
      </c>
      <c r="H719" s="317"/>
      <c r="I719" s="318">
        <v>2500000</v>
      </c>
    </row>
    <row r="720" spans="2:10" x14ac:dyDescent="0.25">
      <c r="B720" s="672" t="s">
        <v>5770</v>
      </c>
      <c r="C720" s="672"/>
      <c r="D720" s="319"/>
      <c r="E720" s="319"/>
      <c r="F720" s="320">
        <v>27500000</v>
      </c>
      <c r="G720" s="320">
        <v>30000000</v>
      </c>
      <c r="H720" s="319"/>
      <c r="I720" s="320">
        <v>2500000</v>
      </c>
      <c r="J720" s="316"/>
    </row>
    <row r="721" spans="2:10" ht="15.75" customHeight="1" x14ac:dyDescent="0.25">
      <c r="B721" s="316" t="s">
        <v>1425</v>
      </c>
      <c r="C721" s="533" t="s">
        <v>16695</v>
      </c>
      <c r="D721" s="317"/>
      <c r="E721" s="317"/>
      <c r="F721" s="318">
        <v>17000000</v>
      </c>
      <c r="G721" s="318">
        <v>37500000</v>
      </c>
      <c r="H721" s="317"/>
      <c r="I721" s="318">
        <v>20500000</v>
      </c>
    </row>
    <row r="722" spans="2:10" x14ac:dyDescent="0.25">
      <c r="B722" s="672" t="s">
        <v>5771</v>
      </c>
      <c r="C722" s="672"/>
      <c r="D722" s="319"/>
      <c r="E722" s="319"/>
      <c r="F722" s="320">
        <v>17000000</v>
      </c>
      <c r="G722" s="320">
        <v>37500000</v>
      </c>
      <c r="H722" s="319"/>
      <c r="I722" s="320">
        <v>20500000</v>
      </c>
      <c r="J722" s="316"/>
    </row>
    <row r="723" spans="2:10" x14ac:dyDescent="0.25">
      <c r="B723" s="316" t="s">
        <v>1426</v>
      </c>
      <c r="C723" s="533" t="s">
        <v>16696</v>
      </c>
      <c r="D723" s="317"/>
      <c r="E723" s="317"/>
      <c r="F723" s="318">
        <v>34500000</v>
      </c>
      <c r="G723" s="318">
        <v>42000000</v>
      </c>
      <c r="H723" s="317"/>
      <c r="I723" s="318">
        <v>7500000</v>
      </c>
    </row>
    <row r="724" spans="2:10" x14ac:dyDescent="0.25">
      <c r="B724" s="672" t="s">
        <v>5772</v>
      </c>
      <c r="C724" s="672"/>
      <c r="D724" s="319"/>
      <c r="E724" s="319"/>
      <c r="F724" s="320">
        <v>34500000</v>
      </c>
      <c r="G724" s="320">
        <v>42000000</v>
      </c>
      <c r="H724" s="319"/>
      <c r="I724" s="320">
        <v>7500000</v>
      </c>
      <c r="J724" s="316"/>
    </row>
    <row r="725" spans="2:10" x14ac:dyDescent="0.25">
      <c r="B725" s="316" t="s">
        <v>19075</v>
      </c>
      <c r="C725" s="533" t="s">
        <v>19076</v>
      </c>
      <c r="D725" s="317"/>
      <c r="E725" s="317"/>
      <c r="F725" s="317"/>
      <c r="G725" s="318">
        <v>9000000</v>
      </c>
      <c r="H725" s="317"/>
      <c r="I725" s="318">
        <v>9000000</v>
      </c>
    </row>
    <row r="726" spans="2:10" ht="15.75" customHeight="1" x14ac:dyDescent="0.25">
      <c r="B726" s="672" t="s">
        <v>5833</v>
      </c>
      <c r="C726" s="672"/>
      <c r="D726" s="319"/>
      <c r="E726" s="319"/>
      <c r="F726" s="319"/>
      <c r="G726" s="320">
        <v>9000000</v>
      </c>
      <c r="H726" s="319"/>
      <c r="I726" s="320">
        <v>9000000</v>
      </c>
      <c r="J726" s="316"/>
    </row>
    <row r="727" spans="2:10" ht="15.75" customHeight="1" x14ac:dyDescent="0.25">
      <c r="B727" s="316" t="s">
        <v>1427</v>
      </c>
      <c r="C727" s="533" t="s">
        <v>16697</v>
      </c>
      <c r="D727" s="317"/>
      <c r="E727" s="317"/>
      <c r="F727" s="318">
        <v>18000000</v>
      </c>
      <c r="G727" s="318">
        <v>18000000</v>
      </c>
      <c r="H727" s="317"/>
      <c r="I727" s="317"/>
    </row>
    <row r="728" spans="2:10" x14ac:dyDescent="0.25">
      <c r="B728" s="672" t="s">
        <v>5773</v>
      </c>
      <c r="C728" s="672"/>
      <c r="D728" s="319"/>
      <c r="E728" s="319"/>
      <c r="F728" s="320">
        <v>18000000</v>
      </c>
      <c r="G728" s="320">
        <v>18000000</v>
      </c>
      <c r="H728" s="319"/>
      <c r="I728" s="319"/>
      <c r="J728" s="316"/>
    </row>
    <row r="729" spans="2:10" x14ac:dyDescent="0.25">
      <c r="B729" s="316" t="s">
        <v>19756</v>
      </c>
      <c r="C729" s="533" t="s">
        <v>20273</v>
      </c>
      <c r="D729" s="317"/>
      <c r="E729" s="317"/>
      <c r="F729" s="317"/>
      <c r="G729" s="318">
        <v>10000000</v>
      </c>
      <c r="H729" s="317"/>
      <c r="I729" s="318">
        <v>10000000</v>
      </c>
    </row>
    <row r="730" spans="2:10" x14ac:dyDescent="0.25">
      <c r="B730" s="672" t="s">
        <v>5833</v>
      </c>
      <c r="C730" s="672"/>
      <c r="D730" s="319"/>
      <c r="E730" s="319"/>
      <c r="F730" s="319"/>
      <c r="G730" s="320">
        <v>10000000</v>
      </c>
      <c r="H730" s="319"/>
      <c r="I730" s="320">
        <v>10000000</v>
      </c>
      <c r="J730" s="316"/>
    </row>
    <row r="731" spans="2:10" x14ac:dyDescent="0.25">
      <c r="B731" s="316" t="s">
        <v>87</v>
      </c>
      <c r="C731" s="533" t="s">
        <v>16698</v>
      </c>
      <c r="D731" s="317"/>
      <c r="E731" s="317"/>
      <c r="F731" s="318">
        <v>6250000</v>
      </c>
      <c r="G731" s="318">
        <v>27211017</v>
      </c>
      <c r="H731" s="317"/>
      <c r="I731" s="318">
        <v>20961017</v>
      </c>
    </row>
    <row r="732" spans="2:10" x14ac:dyDescent="0.25">
      <c r="B732" s="672" t="s">
        <v>5774</v>
      </c>
      <c r="C732" s="672"/>
      <c r="D732" s="319"/>
      <c r="E732" s="319"/>
      <c r="F732" s="320">
        <v>6250000</v>
      </c>
      <c r="G732" s="320">
        <v>27211017</v>
      </c>
      <c r="H732" s="319"/>
      <c r="I732" s="320">
        <v>20961017</v>
      </c>
      <c r="J732" s="316"/>
    </row>
    <row r="733" spans="2:10" ht="15.75" customHeight="1" x14ac:dyDescent="0.25">
      <c r="B733" s="316" t="s">
        <v>7328</v>
      </c>
      <c r="C733" s="533" t="s">
        <v>16699</v>
      </c>
      <c r="D733" s="317"/>
      <c r="E733" s="317"/>
      <c r="F733" s="317"/>
      <c r="G733" s="318">
        <v>7500000</v>
      </c>
      <c r="H733" s="317"/>
      <c r="I733" s="318">
        <v>7500000</v>
      </c>
    </row>
    <row r="734" spans="2:10" ht="15.75" customHeight="1" x14ac:dyDescent="0.25">
      <c r="B734" s="672" t="s">
        <v>5833</v>
      </c>
      <c r="C734" s="672"/>
      <c r="D734" s="319"/>
      <c r="E734" s="319"/>
      <c r="F734" s="319"/>
      <c r="G734" s="320">
        <v>7500000</v>
      </c>
      <c r="H734" s="319"/>
      <c r="I734" s="320">
        <v>7500000</v>
      </c>
      <c r="J734" s="316"/>
    </row>
    <row r="735" spans="2:10" ht="15.75" customHeight="1" x14ac:dyDescent="0.25">
      <c r="B735" s="316" t="s">
        <v>1428</v>
      </c>
      <c r="C735" s="533" t="s">
        <v>16700</v>
      </c>
      <c r="D735" s="317"/>
      <c r="E735" s="317"/>
      <c r="F735" s="318">
        <v>17000000</v>
      </c>
      <c r="G735" s="318">
        <v>29000000</v>
      </c>
      <c r="H735" s="317"/>
      <c r="I735" s="318">
        <v>12000000</v>
      </c>
    </row>
    <row r="736" spans="2:10" ht="15.75" customHeight="1" x14ac:dyDescent="0.25">
      <c r="B736" s="672" t="s">
        <v>5775</v>
      </c>
      <c r="C736" s="672"/>
      <c r="D736" s="319"/>
      <c r="E736" s="319"/>
      <c r="F736" s="320">
        <v>17000000</v>
      </c>
      <c r="G736" s="320">
        <v>29000000</v>
      </c>
      <c r="H736" s="319"/>
      <c r="I736" s="320">
        <v>12000000</v>
      </c>
      <c r="J736" s="316"/>
    </row>
    <row r="737" spans="2:10" ht="15.75" customHeight="1" x14ac:dyDescent="0.25">
      <c r="B737" s="316" t="s">
        <v>7329</v>
      </c>
      <c r="C737" s="533" t="s">
        <v>16701</v>
      </c>
      <c r="D737" s="317"/>
      <c r="E737" s="317"/>
      <c r="F737" s="317"/>
      <c r="G737" s="318">
        <v>12000000</v>
      </c>
      <c r="H737" s="317"/>
      <c r="I737" s="318">
        <v>12000000</v>
      </c>
    </row>
    <row r="738" spans="2:10" x14ac:dyDescent="0.25">
      <c r="B738" s="672" t="s">
        <v>5833</v>
      </c>
      <c r="C738" s="672"/>
      <c r="D738" s="319"/>
      <c r="E738" s="319"/>
      <c r="F738" s="319"/>
      <c r="G738" s="320">
        <v>12000000</v>
      </c>
      <c r="H738" s="319"/>
      <c r="I738" s="320">
        <v>12000000</v>
      </c>
      <c r="J738" s="316"/>
    </row>
    <row r="739" spans="2:10" x14ac:dyDescent="0.25">
      <c r="B739" s="316" t="s">
        <v>1429</v>
      </c>
      <c r="C739" s="533" t="s">
        <v>16702</v>
      </c>
      <c r="D739" s="317"/>
      <c r="E739" s="317"/>
      <c r="F739" s="318">
        <v>17000000</v>
      </c>
      <c r="G739" s="318">
        <v>31000000</v>
      </c>
      <c r="H739" s="317"/>
      <c r="I739" s="318">
        <v>14000000</v>
      </c>
    </row>
    <row r="740" spans="2:10" ht="15.75" customHeight="1" x14ac:dyDescent="0.25">
      <c r="B740" s="672" t="s">
        <v>5776</v>
      </c>
      <c r="C740" s="672"/>
      <c r="D740" s="319"/>
      <c r="E740" s="319"/>
      <c r="F740" s="320">
        <v>17000000</v>
      </c>
      <c r="G740" s="320">
        <v>31000000</v>
      </c>
      <c r="H740" s="319"/>
      <c r="I740" s="320">
        <v>14000000</v>
      </c>
      <c r="J740" s="316"/>
    </row>
    <row r="741" spans="2:10" ht="15.75" customHeight="1" x14ac:dyDescent="0.25">
      <c r="B741" s="316" t="s">
        <v>8305</v>
      </c>
      <c r="C741" s="533" t="s">
        <v>20380</v>
      </c>
      <c r="D741" s="317"/>
      <c r="E741" s="317"/>
      <c r="F741" s="317"/>
      <c r="G741" s="318">
        <v>15000000</v>
      </c>
      <c r="H741" s="317"/>
      <c r="I741" s="318">
        <v>15000000</v>
      </c>
    </row>
    <row r="742" spans="2:10" x14ac:dyDescent="0.25">
      <c r="B742" s="672" t="s">
        <v>5833</v>
      </c>
      <c r="C742" s="672"/>
      <c r="D742" s="319"/>
      <c r="E742" s="319"/>
      <c r="F742" s="319"/>
      <c r="G742" s="320">
        <v>15000000</v>
      </c>
      <c r="H742" s="319"/>
      <c r="I742" s="320">
        <v>15000000</v>
      </c>
      <c r="J742" s="316"/>
    </row>
    <row r="743" spans="2:10" ht="15.75" customHeight="1" x14ac:dyDescent="0.25">
      <c r="B743" s="316" t="s">
        <v>1430</v>
      </c>
      <c r="C743" s="533" t="s">
        <v>16703</v>
      </c>
      <c r="D743" s="317"/>
      <c r="E743" s="317"/>
      <c r="F743" s="318">
        <v>42000000</v>
      </c>
      <c r="G743" s="318">
        <v>60000000</v>
      </c>
      <c r="H743" s="317"/>
      <c r="I743" s="318">
        <v>18000000</v>
      </c>
    </row>
    <row r="744" spans="2:10" x14ac:dyDescent="0.25">
      <c r="B744" s="672" t="s">
        <v>5777</v>
      </c>
      <c r="C744" s="672"/>
      <c r="D744" s="319"/>
      <c r="E744" s="319"/>
      <c r="F744" s="320">
        <v>42000000</v>
      </c>
      <c r="G744" s="320">
        <v>60000000</v>
      </c>
      <c r="H744" s="319"/>
      <c r="I744" s="320">
        <v>18000000</v>
      </c>
      <c r="J744" s="316"/>
    </row>
    <row r="745" spans="2:10" x14ac:dyDescent="0.25">
      <c r="B745" s="316" t="s">
        <v>19691</v>
      </c>
      <c r="C745" s="533" t="s">
        <v>19837</v>
      </c>
      <c r="D745" s="317"/>
      <c r="E745" s="317"/>
      <c r="F745" s="317"/>
      <c r="G745" s="318">
        <v>7000000</v>
      </c>
      <c r="H745" s="317"/>
      <c r="I745" s="318">
        <v>7000000</v>
      </c>
    </row>
    <row r="746" spans="2:10" x14ac:dyDescent="0.25">
      <c r="B746" s="672" t="s">
        <v>5833</v>
      </c>
      <c r="C746" s="672"/>
      <c r="D746" s="319"/>
      <c r="E746" s="319"/>
      <c r="F746" s="319"/>
      <c r="G746" s="320">
        <v>7000000</v>
      </c>
      <c r="H746" s="319"/>
      <c r="I746" s="320">
        <v>7000000</v>
      </c>
      <c r="J746" s="316"/>
    </row>
    <row r="747" spans="2:10" ht="15.75" customHeight="1" x14ac:dyDescent="0.25">
      <c r="B747" s="316" t="s">
        <v>1431</v>
      </c>
      <c r="C747" s="533" t="s">
        <v>16704</v>
      </c>
      <c r="D747" s="317"/>
      <c r="E747" s="317"/>
      <c r="F747" s="318">
        <v>12500000</v>
      </c>
      <c r="G747" s="318">
        <v>15000000</v>
      </c>
      <c r="H747" s="317"/>
      <c r="I747" s="318">
        <v>2500000</v>
      </c>
    </row>
    <row r="748" spans="2:10" x14ac:dyDescent="0.25">
      <c r="B748" s="672" t="s">
        <v>5778</v>
      </c>
      <c r="C748" s="672"/>
      <c r="D748" s="319"/>
      <c r="E748" s="319"/>
      <c r="F748" s="320">
        <v>12500000</v>
      </c>
      <c r="G748" s="320">
        <v>15000000</v>
      </c>
      <c r="H748" s="319"/>
      <c r="I748" s="320">
        <v>2500000</v>
      </c>
      <c r="J748" s="316"/>
    </row>
    <row r="749" spans="2:10" x14ac:dyDescent="0.25">
      <c r="B749" s="316" t="s">
        <v>1432</v>
      </c>
      <c r="C749" s="533" t="s">
        <v>16705</v>
      </c>
      <c r="D749" s="317"/>
      <c r="E749" s="317"/>
      <c r="F749" s="318">
        <v>29800000</v>
      </c>
      <c r="G749" s="318">
        <v>32400000</v>
      </c>
      <c r="H749" s="317"/>
      <c r="I749" s="318">
        <v>2600000</v>
      </c>
    </row>
    <row r="750" spans="2:10" x14ac:dyDescent="0.25">
      <c r="B750" s="672" t="s">
        <v>5779</v>
      </c>
      <c r="C750" s="672"/>
      <c r="D750" s="319"/>
      <c r="E750" s="319"/>
      <c r="F750" s="320">
        <v>29800000</v>
      </c>
      <c r="G750" s="320">
        <v>32400000</v>
      </c>
      <c r="H750" s="319"/>
      <c r="I750" s="320">
        <v>2600000</v>
      </c>
      <c r="J750" s="316"/>
    </row>
    <row r="751" spans="2:10" x14ac:dyDescent="0.25">
      <c r="B751" s="316" t="s">
        <v>7992</v>
      </c>
      <c r="C751" s="533" t="s">
        <v>16706</v>
      </c>
      <c r="D751" s="317"/>
      <c r="E751" s="317"/>
      <c r="F751" s="317"/>
      <c r="G751" s="318">
        <v>9000000</v>
      </c>
      <c r="H751" s="317"/>
      <c r="I751" s="318">
        <v>9000000</v>
      </c>
    </row>
    <row r="752" spans="2:10" x14ac:dyDescent="0.25">
      <c r="B752" s="672" t="s">
        <v>5833</v>
      </c>
      <c r="C752" s="672"/>
      <c r="D752" s="319"/>
      <c r="E752" s="319"/>
      <c r="F752" s="319"/>
      <c r="G752" s="320">
        <v>9000000</v>
      </c>
      <c r="H752" s="319"/>
      <c r="I752" s="320">
        <v>9000000</v>
      </c>
      <c r="J752" s="316"/>
    </row>
    <row r="753" spans="2:10" x14ac:dyDescent="0.25">
      <c r="B753" s="316" t="s">
        <v>1433</v>
      </c>
      <c r="C753" s="533" t="s">
        <v>16707</v>
      </c>
      <c r="D753" s="317"/>
      <c r="E753" s="317"/>
      <c r="F753" s="318">
        <v>18000000</v>
      </c>
      <c r="G753" s="318">
        <v>36500000</v>
      </c>
      <c r="H753" s="317"/>
      <c r="I753" s="318">
        <v>18500000</v>
      </c>
    </row>
    <row r="754" spans="2:10" x14ac:dyDescent="0.25">
      <c r="B754" s="672" t="s">
        <v>5780</v>
      </c>
      <c r="C754" s="672"/>
      <c r="D754" s="319"/>
      <c r="E754" s="319"/>
      <c r="F754" s="320">
        <v>18000000</v>
      </c>
      <c r="G754" s="320">
        <v>36500000</v>
      </c>
      <c r="H754" s="319"/>
      <c r="I754" s="320">
        <v>18500000</v>
      </c>
      <c r="J754" s="316"/>
    </row>
    <row r="755" spans="2:10" x14ac:dyDescent="0.25">
      <c r="B755" s="316" t="s">
        <v>20669</v>
      </c>
      <c r="C755" s="533" t="s">
        <v>20698</v>
      </c>
      <c r="D755" s="317"/>
      <c r="E755" s="317"/>
      <c r="F755" s="317"/>
      <c r="G755" s="318">
        <v>18000000</v>
      </c>
      <c r="H755" s="317"/>
      <c r="I755" s="318">
        <v>18000000</v>
      </c>
    </row>
    <row r="756" spans="2:10" ht="15.75" customHeight="1" x14ac:dyDescent="0.25">
      <c r="B756" s="672" t="s">
        <v>5833</v>
      </c>
      <c r="C756" s="672"/>
      <c r="D756" s="319"/>
      <c r="E756" s="319"/>
      <c r="F756" s="319"/>
      <c r="G756" s="320">
        <v>18000000</v>
      </c>
      <c r="H756" s="319"/>
      <c r="I756" s="320">
        <v>18000000</v>
      </c>
      <c r="J756" s="316"/>
    </row>
    <row r="757" spans="2:10" ht="15.75" customHeight="1" x14ac:dyDescent="0.25">
      <c r="B757" s="316" t="s">
        <v>1434</v>
      </c>
      <c r="C757" s="533" t="s">
        <v>16708</v>
      </c>
      <c r="D757" s="317"/>
      <c r="E757" s="317"/>
      <c r="F757" s="318">
        <v>17000000</v>
      </c>
      <c r="G757" s="318">
        <v>35000000</v>
      </c>
      <c r="H757" s="317"/>
      <c r="I757" s="318">
        <v>18000000</v>
      </c>
    </row>
    <row r="758" spans="2:10" x14ac:dyDescent="0.25">
      <c r="B758" s="672" t="s">
        <v>5781</v>
      </c>
      <c r="C758" s="672"/>
      <c r="D758" s="319"/>
      <c r="E758" s="319"/>
      <c r="F758" s="320">
        <v>17000000</v>
      </c>
      <c r="G758" s="320">
        <v>35000000</v>
      </c>
      <c r="H758" s="319"/>
      <c r="I758" s="320">
        <v>18000000</v>
      </c>
      <c r="J758" s="316"/>
    </row>
    <row r="759" spans="2:10" x14ac:dyDescent="0.25">
      <c r="B759" s="316" t="s">
        <v>1435</v>
      </c>
      <c r="C759" s="533" t="s">
        <v>16709</v>
      </c>
      <c r="D759" s="317"/>
      <c r="E759" s="317"/>
      <c r="F759" s="318">
        <v>22500000</v>
      </c>
      <c r="G759" s="318">
        <v>30000000</v>
      </c>
      <c r="H759" s="317"/>
      <c r="I759" s="318">
        <v>7500000</v>
      </c>
    </row>
    <row r="760" spans="2:10" x14ac:dyDescent="0.25">
      <c r="B760" s="672" t="s">
        <v>5782</v>
      </c>
      <c r="C760" s="672"/>
      <c r="D760" s="319"/>
      <c r="E760" s="319"/>
      <c r="F760" s="320">
        <v>22500000</v>
      </c>
      <c r="G760" s="320">
        <v>30000000</v>
      </c>
      <c r="H760" s="319"/>
      <c r="I760" s="320">
        <v>7500000</v>
      </c>
      <c r="J760" s="316"/>
    </row>
    <row r="761" spans="2:10" x14ac:dyDescent="0.25">
      <c r="B761" s="316" t="s">
        <v>249</v>
      </c>
      <c r="C761" s="533" t="s">
        <v>16710</v>
      </c>
      <c r="D761" s="317"/>
      <c r="E761" s="317"/>
      <c r="F761" s="318">
        <v>6250000</v>
      </c>
      <c r="G761" s="318">
        <v>15000000</v>
      </c>
      <c r="H761" s="317"/>
      <c r="I761" s="318">
        <v>8750000</v>
      </c>
    </row>
    <row r="762" spans="2:10" ht="15.75" customHeight="1" x14ac:dyDescent="0.25">
      <c r="B762" s="672" t="s">
        <v>5783</v>
      </c>
      <c r="C762" s="672"/>
      <c r="D762" s="319"/>
      <c r="E762" s="319"/>
      <c r="F762" s="320">
        <v>6250000</v>
      </c>
      <c r="G762" s="320">
        <v>15000000</v>
      </c>
      <c r="H762" s="319"/>
      <c r="I762" s="320">
        <v>8750000</v>
      </c>
      <c r="J762" s="316"/>
    </row>
    <row r="763" spans="2:10" ht="15.75" customHeight="1" x14ac:dyDescent="0.25">
      <c r="B763" s="316" t="s">
        <v>19077</v>
      </c>
      <c r="C763" s="533" t="s">
        <v>19078</v>
      </c>
      <c r="D763" s="317"/>
      <c r="E763" s="317"/>
      <c r="F763" s="317"/>
      <c r="G763" s="318">
        <v>11000000</v>
      </c>
      <c r="H763" s="317"/>
      <c r="I763" s="318">
        <v>11000000</v>
      </c>
    </row>
    <row r="764" spans="2:10" x14ac:dyDescent="0.25">
      <c r="B764" s="672" t="s">
        <v>5833</v>
      </c>
      <c r="C764" s="672"/>
      <c r="D764" s="319"/>
      <c r="E764" s="319"/>
      <c r="F764" s="319"/>
      <c r="G764" s="320">
        <v>11000000</v>
      </c>
      <c r="H764" s="319"/>
      <c r="I764" s="320">
        <v>11000000</v>
      </c>
      <c r="J764" s="316"/>
    </row>
    <row r="765" spans="2:10" ht="15.75" customHeight="1" x14ac:dyDescent="0.25">
      <c r="B765" s="316" t="s">
        <v>66</v>
      </c>
      <c r="C765" s="533" t="s">
        <v>16711</v>
      </c>
      <c r="D765" s="317"/>
      <c r="E765" s="317"/>
      <c r="F765" s="318">
        <v>7500000</v>
      </c>
      <c r="G765" s="318">
        <v>20000000</v>
      </c>
      <c r="H765" s="317"/>
      <c r="I765" s="318">
        <v>12500000</v>
      </c>
    </row>
    <row r="766" spans="2:10" ht="15.75" customHeight="1" x14ac:dyDescent="0.25">
      <c r="B766" s="672" t="s">
        <v>5784</v>
      </c>
      <c r="C766" s="672"/>
      <c r="D766" s="319"/>
      <c r="E766" s="319"/>
      <c r="F766" s="320">
        <v>7500000</v>
      </c>
      <c r="G766" s="320">
        <v>20000000</v>
      </c>
      <c r="H766" s="319"/>
      <c r="I766" s="320">
        <v>12500000</v>
      </c>
      <c r="J766" s="316"/>
    </row>
    <row r="767" spans="2:10" ht="15.75" customHeight="1" x14ac:dyDescent="0.25">
      <c r="B767" s="316" t="s">
        <v>7330</v>
      </c>
      <c r="C767" s="533" t="s">
        <v>16712</v>
      </c>
      <c r="D767" s="317"/>
      <c r="E767" s="317"/>
      <c r="F767" s="317"/>
      <c r="G767" s="318">
        <v>7500000</v>
      </c>
      <c r="H767" s="317"/>
      <c r="I767" s="318">
        <v>7500000</v>
      </c>
    </row>
    <row r="768" spans="2:10" ht="15.75" customHeight="1" x14ac:dyDescent="0.25">
      <c r="B768" s="672" t="s">
        <v>5833</v>
      </c>
      <c r="C768" s="672"/>
      <c r="D768" s="319"/>
      <c r="E768" s="319"/>
      <c r="F768" s="319"/>
      <c r="G768" s="320">
        <v>7500000</v>
      </c>
      <c r="H768" s="319"/>
      <c r="I768" s="320">
        <v>7500000</v>
      </c>
      <c r="J768" s="316"/>
    </row>
    <row r="769" spans="2:10" ht="15.75" customHeight="1" x14ac:dyDescent="0.25">
      <c r="B769" s="316" t="s">
        <v>1436</v>
      </c>
      <c r="C769" s="533" t="s">
        <v>16713</v>
      </c>
      <c r="D769" s="317"/>
      <c r="E769" s="317"/>
      <c r="F769" s="318">
        <v>17000000</v>
      </c>
      <c r="G769" s="318">
        <v>27100000</v>
      </c>
      <c r="H769" s="317"/>
      <c r="I769" s="318">
        <v>10100000</v>
      </c>
    </row>
    <row r="770" spans="2:10" x14ac:dyDescent="0.25">
      <c r="B770" s="672" t="s">
        <v>5785</v>
      </c>
      <c r="C770" s="672"/>
      <c r="D770" s="319"/>
      <c r="E770" s="319"/>
      <c r="F770" s="320">
        <v>17000000</v>
      </c>
      <c r="G770" s="320">
        <v>27100000</v>
      </c>
      <c r="H770" s="319"/>
      <c r="I770" s="320">
        <v>10100000</v>
      </c>
      <c r="J770" s="316"/>
    </row>
    <row r="771" spans="2:10" ht="15.75" customHeight="1" x14ac:dyDescent="0.25">
      <c r="B771" s="316" t="s">
        <v>808</v>
      </c>
      <c r="C771" s="533" t="s">
        <v>16714</v>
      </c>
      <c r="D771" s="317"/>
      <c r="E771" s="317"/>
      <c r="F771" s="318">
        <v>5000000</v>
      </c>
      <c r="G771" s="318">
        <v>20250000</v>
      </c>
      <c r="H771" s="317"/>
      <c r="I771" s="318">
        <v>15250000</v>
      </c>
    </row>
    <row r="772" spans="2:10" x14ac:dyDescent="0.25">
      <c r="B772" s="672" t="s">
        <v>5786</v>
      </c>
      <c r="C772" s="672"/>
      <c r="D772" s="319"/>
      <c r="E772" s="319"/>
      <c r="F772" s="320">
        <v>5000000</v>
      </c>
      <c r="G772" s="320">
        <v>20250000</v>
      </c>
      <c r="H772" s="319"/>
      <c r="I772" s="320">
        <v>15250000</v>
      </c>
      <c r="J772" s="316"/>
    </row>
    <row r="773" spans="2:10" x14ac:dyDescent="0.25">
      <c r="B773" s="316" t="s">
        <v>1437</v>
      </c>
      <c r="C773" s="533" t="s">
        <v>16715</v>
      </c>
      <c r="D773" s="317"/>
      <c r="E773" s="317"/>
      <c r="F773" s="318">
        <v>17000000</v>
      </c>
      <c r="G773" s="318">
        <v>35600000</v>
      </c>
      <c r="H773" s="317"/>
      <c r="I773" s="318">
        <v>18600000</v>
      </c>
    </row>
    <row r="774" spans="2:10" ht="15.75" customHeight="1" x14ac:dyDescent="0.25">
      <c r="B774" s="672" t="s">
        <v>5787</v>
      </c>
      <c r="C774" s="672"/>
      <c r="D774" s="319"/>
      <c r="E774" s="319"/>
      <c r="F774" s="320">
        <v>17000000</v>
      </c>
      <c r="G774" s="320">
        <v>35600000</v>
      </c>
      <c r="H774" s="319"/>
      <c r="I774" s="320">
        <v>18600000</v>
      </c>
      <c r="J774" s="316"/>
    </row>
    <row r="775" spans="2:10" ht="15.75" customHeight="1" x14ac:dyDescent="0.25">
      <c r="B775" s="316" t="s">
        <v>11116</v>
      </c>
      <c r="C775" s="533" t="s">
        <v>20616</v>
      </c>
      <c r="D775" s="317"/>
      <c r="E775" s="317"/>
      <c r="F775" s="317"/>
      <c r="G775" s="318">
        <v>5000000</v>
      </c>
      <c r="H775" s="317"/>
      <c r="I775" s="318">
        <v>5000000</v>
      </c>
    </row>
    <row r="776" spans="2:10" ht="15.75" customHeight="1" x14ac:dyDescent="0.25">
      <c r="B776" s="672" t="s">
        <v>5833</v>
      </c>
      <c r="C776" s="672"/>
      <c r="D776" s="319"/>
      <c r="E776" s="319"/>
      <c r="F776" s="319"/>
      <c r="G776" s="320">
        <v>5000000</v>
      </c>
      <c r="H776" s="319"/>
      <c r="I776" s="320">
        <v>5000000</v>
      </c>
      <c r="J776" s="316"/>
    </row>
    <row r="777" spans="2:10" ht="15.75" customHeight="1" x14ac:dyDescent="0.25">
      <c r="B777" s="316" t="s">
        <v>11002</v>
      </c>
      <c r="C777" s="533" t="s">
        <v>18137</v>
      </c>
      <c r="D777" s="317"/>
      <c r="E777" s="317"/>
      <c r="F777" s="318">
        <v>6250000</v>
      </c>
      <c r="G777" s="318">
        <v>30000000</v>
      </c>
      <c r="H777" s="317"/>
      <c r="I777" s="318">
        <v>23750000</v>
      </c>
    </row>
    <row r="778" spans="2:10" x14ac:dyDescent="0.25">
      <c r="B778" s="672" t="s">
        <v>6848</v>
      </c>
      <c r="C778" s="672"/>
      <c r="D778" s="319"/>
      <c r="E778" s="319"/>
      <c r="F778" s="320">
        <v>6250000</v>
      </c>
      <c r="G778" s="320">
        <v>30000000</v>
      </c>
      <c r="H778" s="319"/>
      <c r="I778" s="320">
        <v>23750000</v>
      </c>
      <c r="J778" s="316"/>
    </row>
    <row r="779" spans="2:10" x14ac:dyDescent="0.25">
      <c r="B779" s="316" t="s">
        <v>11650</v>
      </c>
      <c r="C779" s="533" t="s">
        <v>16716</v>
      </c>
      <c r="D779" s="317"/>
      <c r="E779" s="317"/>
      <c r="F779" s="318">
        <v>6250000</v>
      </c>
      <c r="G779" s="318">
        <v>33000000</v>
      </c>
      <c r="H779" s="317"/>
      <c r="I779" s="318">
        <v>26750000</v>
      </c>
    </row>
    <row r="780" spans="2:10" x14ac:dyDescent="0.25">
      <c r="B780" s="672" t="s">
        <v>5788</v>
      </c>
      <c r="C780" s="672"/>
      <c r="D780" s="319"/>
      <c r="E780" s="319"/>
      <c r="F780" s="320">
        <v>6250000</v>
      </c>
      <c r="G780" s="320">
        <v>33000000</v>
      </c>
      <c r="H780" s="319"/>
      <c r="I780" s="320">
        <v>26750000</v>
      </c>
      <c r="J780" s="316"/>
    </row>
    <row r="781" spans="2:10" x14ac:dyDescent="0.25">
      <c r="B781" s="316" t="s">
        <v>7962</v>
      </c>
      <c r="C781" s="533" t="s">
        <v>16717</v>
      </c>
      <c r="D781" s="317"/>
      <c r="E781" s="317"/>
      <c r="F781" s="317"/>
      <c r="G781" s="318">
        <v>11000000</v>
      </c>
      <c r="H781" s="317"/>
      <c r="I781" s="318">
        <v>11000000</v>
      </c>
    </row>
    <row r="782" spans="2:10" x14ac:dyDescent="0.25">
      <c r="B782" s="672" t="s">
        <v>5833</v>
      </c>
      <c r="C782" s="672"/>
      <c r="D782" s="319"/>
      <c r="E782" s="319"/>
      <c r="F782" s="319"/>
      <c r="G782" s="320">
        <v>11000000</v>
      </c>
      <c r="H782" s="319"/>
      <c r="I782" s="320">
        <v>11000000</v>
      </c>
      <c r="J782" s="316"/>
    </row>
    <row r="783" spans="2:10" ht="15.75" customHeight="1" x14ac:dyDescent="0.25">
      <c r="B783" s="316" t="s">
        <v>7964</v>
      </c>
      <c r="C783" s="533" t="s">
        <v>16718</v>
      </c>
      <c r="D783" s="317"/>
      <c r="E783" s="317"/>
      <c r="F783" s="317"/>
      <c r="G783" s="318">
        <v>14242372</v>
      </c>
      <c r="H783" s="317"/>
      <c r="I783" s="318">
        <v>14242372</v>
      </c>
    </row>
    <row r="784" spans="2:10" x14ac:dyDescent="0.25">
      <c r="B784" s="672" t="s">
        <v>5833</v>
      </c>
      <c r="C784" s="672"/>
      <c r="D784" s="319"/>
      <c r="E784" s="319"/>
      <c r="F784" s="319"/>
      <c r="G784" s="320">
        <v>14242372</v>
      </c>
      <c r="H784" s="319"/>
      <c r="I784" s="320">
        <v>14242372</v>
      </c>
      <c r="J784" s="316"/>
    </row>
    <row r="785" spans="2:10" ht="15.75" customHeight="1" x14ac:dyDescent="0.25">
      <c r="B785" s="316" t="s">
        <v>8029</v>
      </c>
      <c r="C785" s="533" t="s">
        <v>16719</v>
      </c>
      <c r="D785" s="317"/>
      <c r="E785" s="317"/>
      <c r="F785" s="317"/>
      <c r="G785" s="318">
        <v>17500000</v>
      </c>
      <c r="H785" s="317"/>
      <c r="I785" s="318">
        <v>17500000</v>
      </c>
    </row>
    <row r="786" spans="2:10" ht="15.75" customHeight="1" x14ac:dyDescent="0.25">
      <c r="B786" s="672" t="s">
        <v>5833</v>
      </c>
      <c r="C786" s="672"/>
      <c r="D786" s="319"/>
      <c r="E786" s="319"/>
      <c r="F786" s="319"/>
      <c r="G786" s="320">
        <v>17500000</v>
      </c>
      <c r="H786" s="319"/>
      <c r="I786" s="320">
        <v>17500000</v>
      </c>
      <c r="J786" s="316"/>
    </row>
    <row r="787" spans="2:10" ht="15.75" customHeight="1" x14ac:dyDescent="0.25">
      <c r="B787" s="316" t="s">
        <v>1438</v>
      </c>
      <c r="C787" s="533" t="s">
        <v>16720</v>
      </c>
      <c r="D787" s="317"/>
      <c r="E787" s="317"/>
      <c r="F787" s="318">
        <v>7500000</v>
      </c>
      <c r="G787" s="318">
        <v>7500000</v>
      </c>
      <c r="H787" s="317"/>
      <c r="I787" s="317"/>
    </row>
    <row r="788" spans="2:10" ht="15.75" customHeight="1" x14ac:dyDescent="0.25">
      <c r="B788" s="672" t="s">
        <v>5789</v>
      </c>
      <c r="C788" s="672"/>
      <c r="D788" s="319"/>
      <c r="E788" s="319"/>
      <c r="F788" s="320">
        <v>7500000</v>
      </c>
      <c r="G788" s="320">
        <v>7500000</v>
      </c>
      <c r="H788" s="319"/>
      <c r="I788" s="319"/>
      <c r="J788" s="316"/>
    </row>
    <row r="789" spans="2:10" ht="15.75" customHeight="1" x14ac:dyDescent="0.25">
      <c r="B789" s="316" t="s">
        <v>1439</v>
      </c>
      <c r="C789" s="533" t="s">
        <v>16721</v>
      </c>
      <c r="D789" s="317"/>
      <c r="E789" s="317"/>
      <c r="F789" s="318">
        <v>18000000</v>
      </c>
      <c r="G789" s="318">
        <v>38500000</v>
      </c>
      <c r="H789" s="317"/>
      <c r="I789" s="318">
        <v>20500000</v>
      </c>
    </row>
    <row r="790" spans="2:10" x14ac:dyDescent="0.25">
      <c r="B790" s="672" t="s">
        <v>5790</v>
      </c>
      <c r="C790" s="672"/>
      <c r="D790" s="319"/>
      <c r="E790" s="319"/>
      <c r="F790" s="320">
        <v>18000000</v>
      </c>
      <c r="G790" s="320">
        <v>38500000</v>
      </c>
      <c r="H790" s="319"/>
      <c r="I790" s="320">
        <v>20500000</v>
      </c>
      <c r="J790" s="316"/>
    </row>
    <row r="791" spans="2:10" x14ac:dyDescent="0.25">
      <c r="B791" s="316" t="s">
        <v>1440</v>
      </c>
      <c r="C791" s="533" t="s">
        <v>16722</v>
      </c>
      <c r="D791" s="317"/>
      <c r="E791" s="317"/>
      <c r="F791" s="318">
        <v>35800000</v>
      </c>
      <c r="G791" s="318">
        <v>35800000</v>
      </c>
      <c r="H791" s="317"/>
      <c r="I791" s="317"/>
    </row>
    <row r="792" spans="2:10" x14ac:dyDescent="0.25">
      <c r="B792" s="672" t="s">
        <v>5791</v>
      </c>
      <c r="C792" s="672"/>
      <c r="D792" s="319"/>
      <c r="E792" s="319"/>
      <c r="F792" s="320">
        <v>35800000</v>
      </c>
      <c r="G792" s="320">
        <v>35800000</v>
      </c>
      <c r="H792" s="319"/>
      <c r="I792" s="319"/>
      <c r="J792" s="316"/>
    </row>
    <row r="793" spans="2:10" x14ac:dyDescent="0.25">
      <c r="B793" s="316" t="s">
        <v>1441</v>
      </c>
      <c r="C793" s="533" t="s">
        <v>16723</v>
      </c>
      <c r="D793" s="317"/>
      <c r="E793" s="317"/>
      <c r="F793" s="318">
        <v>37500000</v>
      </c>
      <c r="G793" s="318">
        <v>60000000</v>
      </c>
      <c r="H793" s="317"/>
      <c r="I793" s="318">
        <v>22500000</v>
      </c>
    </row>
    <row r="794" spans="2:10" ht="15.75" customHeight="1" x14ac:dyDescent="0.25">
      <c r="B794" s="672" t="s">
        <v>5792</v>
      </c>
      <c r="C794" s="672"/>
      <c r="D794" s="319"/>
      <c r="E794" s="319"/>
      <c r="F794" s="320">
        <v>37500000</v>
      </c>
      <c r="G794" s="320">
        <v>60000000</v>
      </c>
      <c r="H794" s="319"/>
      <c r="I794" s="320">
        <v>22500000</v>
      </c>
      <c r="J794" s="316"/>
    </row>
    <row r="795" spans="2:10" ht="15.75" customHeight="1" x14ac:dyDescent="0.25">
      <c r="B795" s="316" t="s">
        <v>335</v>
      </c>
      <c r="C795" s="533" t="s">
        <v>16724</v>
      </c>
      <c r="D795" s="317"/>
      <c r="E795" s="317"/>
      <c r="F795" s="318">
        <v>7500000</v>
      </c>
      <c r="G795" s="318">
        <v>37500000</v>
      </c>
      <c r="H795" s="317"/>
      <c r="I795" s="318">
        <v>30000000</v>
      </c>
    </row>
    <row r="796" spans="2:10" x14ac:dyDescent="0.25">
      <c r="B796" s="672" t="s">
        <v>5793</v>
      </c>
      <c r="C796" s="672"/>
      <c r="D796" s="319"/>
      <c r="E796" s="319"/>
      <c r="F796" s="320">
        <v>7500000</v>
      </c>
      <c r="G796" s="320">
        <v>37500000</v>
      </c>
      <c r="H796" s="319"/>
      <c r="I796" s="320">
        <v>30000000</v>
      </c>
      <c r="J796" s="316"/>
    </row>
    <row r="797" spans="2:10" ht="15.75" customHeight="1" x14ac:dyDescent="0.25">
      <c r="B797" s="316" t="s">
        <v>18624</v>
      </c>
      <c r="C797" s="533" t="s">
        <v>19838</v>
      </c>
      <c r="D797" s="317"/>
      <c r="E797" s="317"/>
      <c r="F797" s="317"/>
      <c r="G797" s="318">
        <v>18000000</v>
      </c>
      <c r="H797" s="317"/>
      <c r="I797" s="318">
        <v>18000000</v>
      </c>
    </row>
    <row r="798" spans="2:10" x14ac:dyDescent="0.25">
      <c r="B798" s="672" t="s">
        <v>5833</v>
      </c>
      <c r="C798" s="672"/>
      <c r="D798" s="319"/>
      <c r="E798" s="319"/>
      <c r="F798" s="319"/>
      <c r="G798" s="320">
        <v>18000000</v>
      </c>
      <c r="H798" s="319"/>
      <c r="I798" s="320">
        <v>18000000</v>
      </c>
      <c r="J798" s="316"/>
    </row>
    <row r="799" spans="2:10" x14ac:dyDescent="0.25">
      <c r="B799" s="316" t="s">
        <v>8044</v>
      </c>
      <c r="C799" s="533" t="s">
        <v>16725</v>
      </c>
      <c r="D799" s="317"/>
      <c r="E799" s="317"/>
      <c r="F799" s="317"/>
      <c r="G799" s="318">
        <v>9000000</v>
      </c>
      <c r="H799" s="317"/>
      <c r="I799" s="318">
        <v>9000000</v>
      </c>
    </row>
    <row r="800" spans="2:10" x14ac:dyDescent="0.25">
      <c r="B800" s="672" t="s">
        <v>5833</v>
      </c>
      <c r="C800" s="672"/>
      <c r="D800" s="319"/>
      <c r="E800" s="319"/>
      <c r="F800" s="319"/>
      <c r="G800" s="320">
        <v>9000000</v>
      </c>
      <c r="H800" s="319"/>
      <c r="I800" s="320">
        <v>9000000</v>
      </c>
      <c r="J800" s="316"/>
    </row>
    <row r="801" spans="2:10" x14ac:dyDescent="0.25">
      <c r="B801" s="316" t="s">
        <v>1442</v>
      </c>
      <c r="C801" s="533" t="s">
        <v>16726</v>
      </c>
      <c r="D801" s="317"/>
      <c r="E801" s="317"/>
      <c r="F801" s="318">
        <v>37500000</v>
      </c>
      <c r="G801" s="318">
        <v>60005000</v>
      </c>
      <c r="H801" s="317"/>
      <c r="I801" s="318">
        <v>22505000</v>
      </c>
    </row>
    <row r="802" spans="2:10" x14ac:dyDescent="0.25">
      <c r="B802" s="672" t="s">
        <v>5794</v>
      </c>
      <c r="C802" s="672"/>
      <c r="D802" s="319"/>
      <c r="E802" s="319"/>
      <c r="F802" s="320">
        <v>37500000</v>
      </c>
      <c r="G802" s="320">
        <v>60005000</v>
      </c>
      <c r="H802" s="319"/>
      <c r="I802" s="320">
        <v>22505000</v>
      </c>
      <c r="J802" s="316"/>
    </row>
    <row r="803" spans="2:10" ht="15.75" customHeight="1" x14ac:dyDescent="0.25">
      <c r="B803" s="316" t="s">
        <v>605</v>
      </c>
      <c r="C803" s="533" t="s">
        <v>16727</v>
      </c>
      <c r="D803" s="317"/>
      <c r="E803" s="317"/>
      <c r="F803" s="318">
        <v>5000000</v>
      </c>
      <c r="G803" s="318">
        <v>21000000</v>
      </c>
      <c r="H803" s="317"/>
      <c r="I803" s="318">
        <v>16000000</v>
      </c>
    </row>
    <row r="804" spans="2:10" x14ac:dyDescent="0.25">
      <c r="B804" s="672" t="s">
        <v>5795</v>
      </c>
      <c r="C804" s="672"/>
      <c r="D804" s="319"/>
      <c r="E804" s="319"/>
      <c r="F804" s="320">
        <v>5000000</v>
      </c>
      <c r="G804" s="320">
        <v>21000000</v>
      </c>
      <c r="H804" s="319"/>
      <c r="I804" s="320">
        <v>16000000</v>
      </c>
      <c r="J804" s="316"/>
    </row>
    <row r="805" spans="2:10" x14ac:dyDescent="0.25">
      <c r="B805" s="316" t="s">
        <v>18565</v>
      </c>
      <c r="C805" s="533" t="s">
        <v>18890</v>
      </c>
      <c r="D805" s="317"/>
      <c r="E805" s="317"/>
      <c r="F805" s="317"/>
      <c r="G805" s="318">
        <v>7400000</v>
      </c>
      <c r="H805" s="317"/>
      <c r="I805" s="318">
        <v>7400000</v>
      </c>
    </row>
    <row r="806" spans="2:10" x14ac:dyDescent="0.25">
      <c r="B806" s="672" t="s">
        <v>5833</v>
      </c>
      <c r="C806" s="672"/>
      <c r="D806" s="319"/>
      <c r="E806" s="319"/>
      <c r="F806" s="319"/>
      <c r="G806" s="320">
        <v>7400000</v>
      </c>
      <c r="H806" s="319"/>
      <c r="I806" s="320">
        <v>7400000</v>
      </c>
      <c r="J806" s="316"/>
    </row>
    <row r="807" spans="2:10" x14ac:dyDescent="0.25">
      <c r="B807" s="316" t="s">
        <v>1443</v>
      </c>
      <c r="C807" s="533" t="s">
        <v>16728</v>
      </c>
      <c r="D807" s="317"/>
      <c r="E807" s="317"/>
      <c r="F807" s="318">
        <v>17000000</v>
      </c>
      <c r="G807" s="318">
        <v>37500000</v>
      </c>
      <c r="H807" s="317"/>
      <c r="I807" s="318">
        <v>20500000</v>
      </c>
    </row>
    <row r="808" spans="2:10" x14ac:dyDescent="0.25">
      <c r="B808" s="672" t="s">
        <v>5796</v>
      </c>
      <c r="C808" s="672"/>
      <c r="D808" s="319"/>
      <c r="E808" s="319"/>
      <c r="F808" s="320">
        <v>17000000</v>
      </c>
      <c r="G808" s="320">
        <v>37500000</v>
      </c>
      <c r="H808" s="319"/>
      <c r="I808" s="320">
        <v>20500000</v>
      </c>
      <c r="J808" s="316"/>
    </row>
    <row r="809" spans="2:10" x14ac:dyDescent="0.25">
      <c r="B809" s="316" t="s">
        <v>1444</v>
      </c>
      <c r="C809" s="533" t="s">
        <v>16729</v>
      </c>
      <c r="D809" s="317"/>
      <c r="E809" s="317"/>
      <c r="F809" s="318">
        <v>17000000</v>
      </c>
      <c r="G809" s="318">
        <v>35000000</v>
      </c>
      <c r="H809" s="317"/>
      <c r="I809" s="318">
        <v>18000000</v>
      </c>
    </row>
    <row r="810" spans="2:10" x14ac:dyDescent="0.25">
      <c r="B810" s="672" t="s">
        <v>5797</v>
      </c>
      <c r="C810" s="672"/>
      <c r="D810" s="319"/>
      <c r="E810" s="319"/>
      <c r="F810" s="320">
        <v>17000000</v>
      </c>
      <c r="G810" s="320">
        <v>35000000</v>
      </c>
      <c r="H810" s="319"/>
      <c r="I810" s="320">
        <v>18000000</v>
      </c>
      <c r="J810" s="316"/>
    </row>
    <row r="811" spans="2:10" x14ac:dyDescent="0.25">
      <c r="B811" s="316" t="s">
        <v>1445</v>
      </c>
      <c r="C811" s="533" t="s">
        <v>16730</v>
      </c>
      <c r="D811" s="317"/>
      <c r="E811" s="317"/>
      <c r="F811" s="318">
        <v>17000000</v>
      </c>
      <c r="G811" s="318">
        <v>37500000</v>
      </c>
      <c r="H811" s="317"/>
      <c r="I811" s="318">
        <v>20500000</v>
      </c>
    </row>
    <row r="812" spans="2:10" x14ac:dyDescent="0.25">
      <c r="B812" s="672" t="s">
        <v>5798</v>
      </c>
      <c r="C812" s="672"/>
      <c r="D812" s="319"/>
      <c r="E812" s="319"/>
      <c r="F812" s="320">
        <v>17000000</v>
      </c>
      <c r="G812" s="320">
        <v>37500000</v>
      </c>
      <c r="H812" s="319"/>
      <c r="I812" s="320">
        <v>20500000</v>
      </c>
      <c r="J812" s="316"/>
    </row>
    <row r="813" spans="2:10" x14ac:dyDescent="0.25">
      <c r="B813" s="316" t="s">
        <v>5023</v>
      </c>
      <c r="C813" s="533" t="s">
        <v>16731</v>
      </c>
      <c r="D813" s="317"/>
      <c r="E813" s="317"/>
      <c r="F813" s="318">
        <v>5000000</v>
      </c>
      <c r="G813" s="318">
        <v>12000000</v>
      </c>
      <c r="H813" s="317"/>
      <c r="I813" s="318">
        <v>7000000</v>
      </c>
    </row>
    <row r="814" spans="2:10" x14ac:dyDescent="0.25">
      <c r="B814" s="672" t="s">
        <v>5799</v>
      </c>
      <c r="C814" s="672"/>
      <c r="D814" s="319"/>
      <c r="E814" s="319"/>
      <c r="F814" s="320">
        <v>5000000</v>
      </c>
      <c r="G814" s="320">
        <v>12000000</v>
      </c>
      <c r="H814" s="319"/>
      <c r="I814" s="320">
        <v>7000000</v>
      </c>
      <c r="J814" s="316"/>
    </row>
    <row r="815" spans="2:10" x14ac:dyDescent="0.25">
      <c r="B815" s="316" t="s">
        <v>1446</v>
      </c>
      <c r="C815" s="533" t="s">
        <v>16732</v>
      </c>
      <c r="D815" s="317"/>
      <c r="E815" s="317"/>
      <c r="F815" s="318">
        <v>24000000</v>
      </c>
      <c r="G815" s="318">
        <v>38932500</v>
      </c>
      <c r="H815" s="317"/>
      <c r="I815" s="318">
        <v>14932500</v>
      </c>
    </row>
    <row r="816" spans="2:10" x14ac:dyDescent="0.25">
      <c r="B816" s="672" t="s">
        <v>5800</v>
      </c>
      <c r="C816" s="672"/>
      <c r="D816" s="319"/>
      <c r="E816" s="319"/>
      <c r="F816" s="320">
        <v>24000000</v>
      </c>
      <c r="G816" s="320">
        <v>38932500</v>
      </c>
      <c r="H816" s="319"/>
      <c r="I816" s="320">
        <v>14932500</v>
      </c>
      <c r="J816" s="316"/>
    </row>
    <row r="817" spans="2:10" x14ac:dyDescent="0.25">
      <c r="B817" s="316" t="s">
        <v>1447</v>
      </c>
      <c r="C817" s="533" t="s">
        <v>16733</v>
      </c>
      <c r="D817" s="317"/>
      <c r="E817" s="317"/>
      <c r="F817" s="318">
        <v>42000000</v>
      </c>
      <c r="G817" s="318">
        <v>60000000</v>
      </c>
      <c r="H817" s="317"/>
      <c r="I817" s="318">
        <v>18000000</v>
      </c>
    </row>
    <row r="818" spans="2:10" ht="15.75" customHeight="1" x14ac:dyDescent="0.25">
      <c r="B818" s="672" t="s">
        <v>5801</v>
      </c>
      <c r="C818" s="672"/>
      <c r="D818" s="319"/>
      <c r="E818" s="319"/>
      <c r="F818" s="320">
        <v>42000000</v>
      </c>
      <c r="G818" s="320">
        <v>60000000</v>
      </c>
      <c r="H818" s="319"/>
      <c r="I818" s="320">
        <v>18000000</v>
      </c>
      <c r="J818" s="316"/>
    </row>
    <row r="819" spans="2:10" ht="15.75" customHeight="1" x14ac:dyDescent="0.25">
      <c r="B819" s="316" t="s">
        <v>797</v>
      </c>
      <c r="C819" s="533" t="s">
        <v>16734</v>
      </c>
      <c r="D819" s="317"/>
      <c r="E819" s="317"/>
      <c r="F819" s="318">
        <v>5000000</v>
      </c>
      <c r="G819" s="318">
        <v>11550000</v>
      </c>
      <c r="H819" s="317"/>
      <c r="I819" s="318">
        <v>6550000</v>
      </c>
    </row>
    <row r="820" spans="2:10" x14ac:dyDescent="0.25">
      <c r="B820" s="672" t="s">
        <v>5802</v>
      </c>
      <c r="C820" s="672"/>
      <c r="D820" s="319"/>
      <c r="E820" s="319"/>
      <c r="F820" s="320">
        <v>5000000</v>
      </c>
      <c r="G820" s="320">
        <v>11550000</v>
      </c>
      <c r="H820" s="319"/>
      <c r="I820" s="320">
        <v>6550000</v>
      </c>
      <c r="J820" s="316"/>
    </row>
    <row r="821" spans="2:10" x14ac:dyDescent="0.25">
      <c r="B821" s="316" t="s">
        <v>20813</v>
      </c>
      <c r="C821" s="533" t="s">
        <v>20833</v>
      </c>
      <c r="D821" s="317"/>
      <c r="E821" s="317"/>
      <c r="F821" s="317"/>
      <c r="G821" s="318">
        <v>18000000</v>
      </c>
      <c r="H821" s="317"/>
      <c r="I821" s="318">
        <v>18000000</v>
      </c>
    </row>
    <row r="822" spans="2:10" x14ac:dyDescent="0.25">
      <c r="B822" s="672" t="s">
        <v>5833</v>
      </c>
      <c r="C822" s="672"/>
      <c r="D822" s="319"/>
      <c r="E822" s="319"/>
      <c r="F822" s="319"/>
      <c r="G822" s="320">
        <v>18000000</v>
      </c>
      <c r="H822" s="319"/>
      <c r="I822" s="320">
        <v>18000000</v>
      </c>
      <c r="J822" s="316"/>
    </row>
    <row r="823" spans="2:10" x14ac:dyDescent="0.25">
      <c r="B823" s="316" t="s">
        <v>2575</v>
      </c>
      <c r="C823" s="533" t="s">
        <v>16735</v>
      </c>
      <c r="D823" s="317"/>
      <c r="E823" s="317"/>
      <c r="F823" s="318">
        <v>13000000</v>
      </c>
      <c r="G823" s="318">
        <v>35000000</v>
      </c>
      <c r="H823" s="317"/>
      <c r="I823" s="318">
        <v>22000000</v>
      </c>
    </row>
    <row r="824" spans="2:10" x14ac:dyDescent="0.25">
      <c r="B824" s="672" t="s">
        <v>5803</v>
      </c>
      <c r="C824" s="672"/>
      <c r="D824" s="319"/>
      <c r="E824" s="319"/>
      <c r="F824" s="320">
        <v>13000000</v>
      </c>
      <c r="G824" s="320">
        <v>35000000</v>
      </c>
      <c r="H824" s="319"/>
      <c r="I824" s="320">
        <v>22000000</v>
      </c>
      <c r="J824" s="316"/>
    </row>
    <row r="825" spans="2:10" x14ac:dyDescent="0.25">
      <c r="B825" s="316" t="s">
        <v>19660</v>
      </c>
      <c r="C825" s="533" t="s">
        <v>19988</v>
      </c>
      <c r="D825" s="317"/>
      <c r="E825" s="317"/>
      <c r="F825" s="317"/>
      <c r="G825" s="318">
        <v>9000000</v>
      </c>
      <c r="H825" s="317"/>
      <c r="I825" s="318">
        <v>9000000</v>
      </c>
    </row>
    <row r="826" spans="2:10" ht="15.75" customHeight="1" x14ac:dyDescent="0.25">
      <c r="B826" s="672" t="s">
        <v>5833</v>
      </c>
      <c r="C826" s="672"/>
      <c r="D826" s="319"/>
      <c r="E826" s="319"/>
      <c r="F826" s="319"/>
      <c r="G826" s="320">
        <v>9000000</v>
      </c>
      <c r="H826" s="319"/>
      <c r="I826" s="320">
        <v>9000000</v>
      </c>
      <c r="J826" s="316"/>
    </row>
    <row r="827" spans="2:10" ht="15.75" customHeight="1" x14ac:dyDescent="0.25">
      <c r="B827" s="316" t="s">
        <v>1449</v>
      </c>
      <c r="C827" s="533" t="s">
        <v>16736</v>
      </c>
      <c r="D827" s="317"/>
      <c r="E827" s="317"/>
      <c r="F827" s="318">
        <v>21000000</v>
      </c>
      <c r="G827" s="318">
        <v>36000000</v>
      </c>
      <c r="H827" s="317"/>
      <c r="I827" s="318">
        <v>15000000</v>
      </c>
    </row>
    <row r="828" spans="2:10" x14ac:dyDescent="0.25">
      <c r="B828" s="672" t="s">
        <v>5804</v>
      </c>
      <c r="C828" s="672"/>
      <c r="D828" s="319"/>
      <c r="E828" s="319"/>
      <c r="F828" s="320">
        <v>21000000</v>
      </c>
      <c r="G828" s="320">
        <v>36000000</v>
      </c>
      <c r="H828" s="319"/>
      <c r="I828" s="320">
        <v>15000000</v>
      </c>
      <c r="J828" s="316"/>
    </row>
    <row r="829" spans="2:10" x14ac:dyDescent="0.25">
      <c r="B829" s="316" t="s">
        <v>19727</v>
      </c>
      <c r="C829" s="533" t="s">
        <v>20268</v>
      </c>
      <c r="D829" s="317"/>
      <c r="E829" s="317"/>
      <c r="F829" s="317"/>
      <c r="G829" s="318">
        <v>12000000</v>
      </c>
      <c r="H829" s="317"/>
      <c r="I829" s="318">
        <v>12000000</v>
      </c>
    </row>
    <row r="830" spans="2:10" x14ac:dyDescent="0.25">
      <c r="B830" s="672" t="s">
        <v>5833</v>
      </c>
      <c r="C830" s="672"/>
      <c r="D830" s="319"/>
      <c r="E830" s="319"/>
      <c r="F830" s="319"/>
      <c r="G830" s="320">
        <v>12000000</v>
      </c>
      <c r="H830" s="319"/>
      <c r="I830" s="320">
        <v>12000000</v>
      </c>
      <c r="J830" s="316"/>
    </row>
    <row r="831" spans="2:10" x14ac:dyDescent="0.25">
      <c r="B831" s="316" t="s">
        <v>1183</v>
      </c>
      <c r="C831" s="533" t="s">
        <v>16737</v>
      </c>
      <c r="D831" s="317"/>
      <c r="E831" s="317"/>
      <c r="F831" s="318">
        <v>6000000</v>
      </c>
      <c r="G831" s="318">
        <v>21001000</v>
      </c>
      <c r="H831" s="317"/>
      <c r="I831" s="318">
        <v>15001000</v>
      </c>
    </row>
    <row r="832" spans="2:10" x14ac:dyDescent="0.25">
      <c r="B832" s="672" t="s">
        <v>5805</v>
      </c>
      <c r="C832" s="672"/>
      <c r="D832" s="319"/>
      <c r="E832" s="319"/>
      <c r="F832" s="320">
        <v>6000000</v>
      </c>
      <c r="G832" s="320">
        <v>21001000</v>
      </c>
      <c r="H832" s="319"/>
      <c r="I832" s="320">
        <v>15001000</v>
      </c>
      <c r="J832" s="316"/>
    </row>
    <row r="833" spans="2:10" x14ac:dyDescent="0.25">
      <c r="B833" s="316" t="s">
        <v>18871</v>
      </c>
      <c r="C833" s="533" t="s">
        <v>18981</v>
      </c>
      <c r="D833" s="317"/>
      <c r="E833" s="317"/>
      <c r="F833" s="317"/>
      <c r="G833" s="318">
        <v>10000000</v>
      </c>
      <c r="H833" s="317"/>
      <c r="I833" s="318">
        <v>10000000</v>
      </c>
    </row>
    <row r="834" spans="2:10" ht="15.75" customHeight="1" x14ac:dyDescent="0.25">
      <c r="B834" s="672" t="s">
        <v>5833</v>
      </c>
      <c r="C834" s="672"/>
      <c r="D834" s="319"/>
      <c r="E834" s="319"/>
      <c r="F834" s="319"/>
      <c r="G834" s="320">
        <v>10000000</v>
      </c>
      <c r="H834" s="319"/>
      <c r="I834" s="320">
        <v>10000000</v>
      </c>
      <c r="J834" s="316"/>
    </row>
    <row r="835" spans="2:10" ht="15.75" customHeight="1" x14ac:dyDescent="0.25">
      <c r="B835" s="316" t="s">
        <v>1450</v>
      </c>
      <c r="C835" s="533" t="s">
        <v>16738</v>
      </c>
      <c r="D835" s="317"/>
      <c r="E835" s="317"/>
      <c r="F835" s="318">
        <v>12500000</v>
      </c>
      <c r="G835" s="318">
        <v>15000000</v>
      </c>
      <c r="H835" s="317"/>
      <c r="I835" s="318">
        <v>2500000</v>
      </c>
    </row>
    <row r="836" spans="2:10" ht="15.75" customHeight="1" x14ac:dyDescent="0.25">
      <c r="B836" s="672" t="s">
        <v>5806</v>
      </c>
      <c r="C836" s="672"/>
      <c r="D836" s="319"/>
      <c r="E836" s="319"/>
      <c r="F836" s="320">
        <v>12500000</v>
      </c>
      <c r="G836" s="320">
        <v>15000000</v>
      </c>
      <c r="H836" s="319"/>
      <c r="I836" s="320">
        <v>2500000</v>
      </c>
      <c r="J836" s="316"/>
    </row>
    <row r="837" spans="2:10" ht="15.75" customHeight="1" x14ac:dyDescent="0.25">
      <c r="B837" s="316" t="s">
        <v>2399</v>
      </c>
      <c r="C837" s="533" t="s">
        <v>16739</v>
      </c>
      <c r="D837" s="317"/>
      <c r="E837" s="317"/>
      <c r="F837" s="318">
        <v>7500000</v>
      </c>
      <c r="G837" s="318">
        <v>30000000</v>
      </c>
      <c r="H837" s="317"/>
      <c r="I837" s="318">
        <v>22500000</v>
      </c>
    </row>
    <row r="838" spans="2:10" x14ac:dyDescent="0.25">
      <c r="B838" s="672" t="s">
        <v>5807</v>
      </c>
      <c r="C838" s="672"/>
      <c r="D838" s="319"/>
      <c r="E838" s="319"/>
      <c r="F838" s="320">
        <v>7500000</v>
      </c>
      <c r="G838" s="320">
        <v>30000000</v>
      </c>
      <c r="H838" s="319"/>
      <c r="I838" s="320">
        <v>22500000</v>
      </c>
      <c r="J838" s="316"/>
    </row>
    <row r="839" spans="2:10" x14ac:dyDescent="0.25">
      <c r="B839" s="316" t="s">
        <v>1451</v>
      </c>
      <c r="C839" s="533" t="s">
        <v>16740</v>
      </c>
      <c r="D839" s="317"/>
      <c r="E839" s="317"/>
      <c r="F839" s="318">
        <v>13000000</v>
      </c>
      <c r="G839" s="318">
        <v>35000000</v>
      </c>
      <c r="H839" s="317"/>
      <c r="I839" s="318">
        <v>22000000</v>
      </c>
    </row>
    <row r="840" spans="2:10" ht="15.75" customHeight="1" x14ac:dyDescent="0.25">
      <c r="B840" s="672" t="s">
        <v>5808</v>
      </c>
      <c r="C840" s="672"/>
      <c r="D840" s="319"/>
      <c r="E840" s="319"/>
      <c r="F840" s="320">
        <v>13000000</v>
      </c>
      <c r="G840" s="320">
        <v>35000000</v>
      </c>
      <c r="H840" s="319"/>
      <c r="I840" s="320">
        <v>22000000</v>
      </c>
      <c r="J840" s="316"/>
    </row>
    <row r="841" spans="2:10" ht="15.75" customHeight="1" x14ac:dyDescent="0.25">
      <c r="B841" s="316" t="s">
        <v>7334</v>
      </c>
      <c r="C841" s="533" t="s">
        <v>16741</v>
      </c>
      <c r="D841" s="317"/>
      <c r="E841" s="317"/>
      <c r="F841" s="317"/>
      <c r="G841" s="318">
        <v>8840000</v>
      </c>
      <c r="H841" s="317"/>
      <c r="I841" s="318">
        <v>8840000</v>
      </c>
    </row>
    <row r="842" spans="2:10" x14ac:dyDescent="0.25">
      <c r="B842" s="672" t="s">
        <v>5833</v>
      </c>
      <c r="C842" s="672"/>
      <c r="D842" s="319"/>
      <c r="E842" s="319"/>
      <c r="F842" s="319"/>
      <c r="G842" s="320">
        <v>8840000</v>
      </c>
      <c r="H842" s="319"/>
      <c r="I842" s="320">
        <v>8840000</v>
      </c>
      <c r="J842" s="316"/>
    </row>
    <row r="843" spans="2:10" ht="15.75" customHeight="1" x14ac:dyDescent="0.25">
      <c r="B843" s="316" t="s">
        <v>1452</v>
      </c>
      <c r="C843" s="533" t="s">
        <v>16742</v>
      </c>
      <c r="D843" s="317"/>
      <c r="E843" s="317"/>
      <c r="F843" s="318">
        <v>15666666.67</v>
      </c>
      <c r="G843" s="318">
        <v>29000000</v>
      </c>
      <c r="H843" s="317"/>
      <c r="I843" s="318">
        <v>13333333.33</v>
      </c>
    </row>
    <row r="844" spans="2:10" x14ac:dyDescent="0.25">
      <c r="B844" s="672" t="s">
        <v>5809</v>
      </c>
      <c r="C844" s="672"/>
      <c r="D844" s="319"/>
      <c r="E844" s="319"/>
      <c r="F844" s="320">
        <v>15666666.67</v>
      </c>
      <c r="G844" s="320">
        <v>29000000</v>
      </c>
      <c r="H844" s="319"/>
      <c r="I844" s="320">
        <v>13333333.33</v>
      </c>
      <c r="J844" s="316"/>
    </row>
    <row r="845" spans="2:10" ht="15.75" customHeight="1" x14ac:dyDescent="0.25">
      <c r="B845" s="316" t="s">
        <v>20103</v>
      </c>
      <c r="C845" s="533" t="s">
        <v>20296</v>
      </c>
      <c r="D845" s="317"/>
      <c r="E845" s="317"/>
      <c r="F845" s="317"/>
      <c r="G845" s="318">
        <v>2400000</v>
      </c>
      <c r="H845" s="317"/>
      <c r="I845" s="318">
        <v>2400000</v>
      </c>
    </row>
    <row r="846" spans="2:10" x14ac:dyDescent="0.25">
      <c r="B846" s="672" t="s">
        <v>5833</v>
      </c>
      <c r="C846" s="672"/>
      <c r="D846" s="319"/>
      <c r="E846" s="319"/>
      <c r="F846" s="319"/>
      <c r="G846" s="320">
        <v>2400000</v>
      </c>
      <c r="H846" s="319"/>
      <c r="I846" s="320">
        <v>2400000</v>
      </c>
      <c r="J846" s="316"/>
    </row>
    <row r="847" spans="2:10" x14ac:dyDescent="0.25">
      <c r="B847" s="316" t="s">
        <v>1453</v>
      </c>
      <c r="C847" s="533" t="s">
        <v>16743</v>
      </c>
      <c r="D847" s="317"/>
      <c r="E847" s="317"/>
      <c r="F847" s="318">
        <v>12000000</v>
      </c>
      <c r="G847" s="318">
        <v>31200000</v>
      </c>
      <c r="H847" s="317"/>
      <c r="I847" s="318">
        <v>19200000</v>
      </c>
    </row>
    <row r="848" spans="2:10" ht="15.75" customHeight="1" x14ac:dyDescent="0.25">
      <c r="B848" s="672" t="s">
        <v>5810</v>
      </c>
      <c r="C848" s="672"/>
      <c r="D848" s="319"/>
      <c r="E848" s="319"/>
      <c r="F848" s="320">
        <v>12000000</v>
      </c>
      <c r="G848" s="320">
        <v>31200000</v>
      </c>
      <c r="H848" s="319"/>
      <c r="I848" s="320">
        <v>19200000</v>
      </c>
      <c r="J848" s="316"/>
    </row>
    <row r="849" spans="2:10" ht="15.75" customHeight="1" x14ac:dyDescent="0.25">
      <c r="B849" s="316" t="s">
        <v>20290</v>
      </c>
      <c r="C849" s="533" t="s">
        <v>20293</v>
      </c>
      <c r="D849" s="317"/>
      <c r="E849" s="317"/>
      <c r="F849" s="317"/>
      <c r="G849" s="318">
        <v>10000000</v>
      </c>
      <c r="H849" s="317"/>
      <c r="I849" s="318">
        <v>10000000</v>
      </c>
    </row>
    <row r="850" spans="2:10" x14ac:dyDescent="0.25">
      <c r="B850" s="672" t="s">
        <v>5833</v>
      </c>
      <c r="C850" s="672"/>
      <c r="D850" s="319"/>
      <c r="E850" s="319"/>
      <c r="F850" s="319"/>
      <c r="G850" s="320">
        <v>10000000</v>
      </c>
      <c r="H850" s="319"/>
      <c r="I850" s="320">
        <v>10000000</v>
      </c>
      <c r="J850" s="316"/>
    </row>
    <row r="851" spans="2:10" x14ac:dyDescent="0.25">
      <c r="B851" s="316" t="s">
        <v>7335</v>
      </c>
      <c r="C851" s="533" t="s">
        <v>16744</v>
      </c>
      <c r="D851" s="317"/>
      <c r="E851" s="317"/>
      <c r="F851" s="317"/>
      <c r="G851" s="318">
        <v>12500000</v>
      </c>
      <c r="H851" s="317"/>
      <c r="I851" s="318">
        <v>12500000</v>
      </c>
    </row>
    <row r="852" spans="2:10" x14ac:dyDescent="0.25">
      <c r="B852" s="672" t="s">
        <v>5833</v>
      </c>
      <c r="C852" s="672"/>
      <c r="D852" s="319"/>
      <c r="E852" s="319"/>
      <c r="F852" s="319"/>
      <c r="G852" s="320">
        <v>12500000</v>
      </c>
      <c r="H852" s="319"/>
      <c r="I852" s="320">
        <v>12500000</v>
      </c>
      <c r="J852" s="316"/>
    </row>
    <row r="853" spans="2:10" x14ac:dyDescent="0.25">
      <c r="B853" s="316" t="s">
        <v>1454</v>
      </c>
      <c r="C853" s="533" t="s">
        <v>16745</v>
      </c>
      <c r="D853" s="317"/>
      <c r="E853" s="317"/>
      <c r="F853" s="318">
        <v>38000000</v>
      </c>
      <c r="G853" s="318">
        <v>58000000</v>
      </c>
      <c r="H853" s="317"/>
      <c r="I853" s="318">
        <v>20000000</v>
      </c>
    </row>
    <row r="854" spans="2:10" x14ac:dyDescent="0.25">
      <c r="B854" s="672" t="s">
        <v>5811</v>
      </c>
      <c r="C854" s="672"/>
      <c r="D854" s="319"/>
      <c r="E854" s="319"/>
      <c r="F854" s="320">
        <v>38000000</v>
      </c>
      <c r="G854" s="320">
        <v>58000000</v>
      </c>
      <c r="H854" s="319"/>
      <c r="I854" s="320">
        <v>20000000</v>
      </c>
      <c r="J854" s="316"/>
    </row>
    <row r="855" spans="2:10" x14ac:dyDescent="0.25">
      <c r="B855" s="316" t="s">
        <v>1455</v>
      </c>
      <c r="C855" s="533" t="s">
        <v>16746</v>
      </c>
      <c r="D855" s="317"/>
      <c r="E855" s="317"/>
      <c r="F855" s="318">
        <v>17000000</v>
      </c>
      <c r="G855" s="318">
        <v>29500000</v>
      </c>
      <c r="H855" s="317"/>
      <c r="I855" s="318">
        <v>12500000</v>
      </c>
    </row>
    <row r="856" spans="2:10" x14ac:dyDescent="0.25">
      <c r="B856" s="672" t="s">
        <v>5812</v>
      </c>
      <c r="C856" s="672"/>
      <c r="D856" s="319"/>
      <c r="E856" s="319"/>
      <c r="F856" s="320">
        <v>17000000</v>
      </c>
      <c r="G856" s="320">
        <v>29500000</v>
      </c>
      <c r="H856" s="319"/>
      <c r="I856" s="320">
        <v>12500000</v>
      </c>
      <c r="J856" s="316"/>
    </row>
    <row r="857" spans="2:10" ht="15.75" customHeight="1" x14ac:dyDescent="0.25">
      <c r="B857" s="316" t="s">
        <v>20861</v>
      </c>
      <c r="C857" s="533" t="s">
        <v>20862</v>
      </c>
      <c r="D857" s="317"/>
      <c r="E857" s="317"/>
      <c r="F857" s="318">
        <v>950000</v>
      </c>
      <c r="G857" s="317"/>
      <c r="H857" s="317"/>
      <c r="I857" s="649">
        <v>-950000</v>
      </c>
    </row>
    <row r="858" spans="2:10" x14ac:dyDescent="0.25">
      <c r="B858" s="672" t="s">
        <v>20863</v>
      </c>
      <c r="C858" s="672"/>
      <c r="D858" s="319"/>
      <c r="E858" s="319"/>
      <c r="F858" s="320">
        <v>950000</v>
      </c>
      <c r="G858" s="319"/>
      <c r="H858" s="319"/>
      <c r="I858" s="650">
        <v>-950000</v>
      </c>
      <c r="J858" s="316"/>
    </row>
    <row r="859" spans="2:10" x14ac:dyDescent="0.25">
      <c r="B859" s="316" t="s">
        <v>1456</v>
      </c>
      <c r="C859" s="533" t="s">
        <v>16747</v>
      </c>
      <c r="D859" s="317"/>
      <c r="E859" s="317"/>
      <c r="F859" s="318">
        <v>11000000</v>
      </c>
      <c r="G859" s="318">
        <v>29000000</v>
      </c>
      <c r="H859" s="317"/>
      <c r="I859" s="318">
        <v>18000000</v>
      </c>
    </row>
    <row r="860" spans="2:10" x14ac:dyDescent="0.25">
      <c r="B860" s="672" t="s">
        <v>5813</v>
      </c>
      <c r="C860" s="672"/>
      <c r="D860" s="319"/>
      <c r="E860" s="319"/>
      <c r="F860" s="320">
        <v>11000000</v>
      </c>
      <c r="G860" s="320">
        <v>29000000</v>
      </c>
      <c r="H860" s="319"/>
      <c r="I860" s="320">
        <v>18000000</v>
      </c>
      <c r="J860" s="316"/>
    </row>
    <row r="861" spans="2:10" x14ac:dyDescent="0.25">
      <c r="B861" s="316" t="s">
        <v>1457</v>
      </c>
      <c r="C861" s="533" t="s">
        <v>16748</v>
      </c>
      <c r="D861" s="317"/>
      <c r="E861" s="317"/>
      <c r="F861" s="318">
        <v>42000000</v>
      </c>
      <c r="G861" s="318">
        <v>57001000</v>
      </c>
      <c r="H861" s="317"/>
      <c r="I861" s="318">
        <v>15001000</v>
      </c>
    </row>
    <row r="862" spans="2:10" x14ac:dyDescent="0.25">
      <c r="B862" s="672" t="s">
        <v>5814</v>
      </c>
      <c r="C862" s="672"/>
      <c r="D862" s="319"/>
      <c r="E862" s="319"/>
      <c r="F862" s="320">
        <v>42000000</v>
      </c>
      <c r="G862" s="320">
        <v>57001000</v>
      </c>
      <c r="H862" s="319"/>
      <c r="I862" s="320">
        <v>15001000</v>
      </c>
      <c r="J862" s="316"/>
    </row>
    <row r="863" spans="2:10" x14ac:dyDescent="0.25">
      <c r="B863" s="316" t="s">
        <v>7867</v>
      </c>
      <c r="C863" s="533" t="s">
        <v>16749</v>
      </c>
      <c r="D863" s="317"/>
      <c r="E863" s="317"/>
      <c r="F863" s="317"/>
      <c r="G863" s="318">
        <v>10000000</v>
      </c>
      <c r="H863" s="317"/>
      <c r="I863" s="318">
        <v>10000000</v>
      </c>
    </row>
    <row r="864" spans="2:10" x14ac:dyDescent="0.25">
      <c r="B864" s="672" t="s">
        <v>5833</v>
      </c>
      <c r="C864" s="672"/>
      <c r="D864" s="319"/>
      <c r="E864" s="319"/>
      <c r="F864" s="319"/>
      <c r="G864" s="320">
        <v>10000000</v>
      </c>
      <c r="H864" s="319"/>
      <c r="I864" s="320">
        <v>10000000</v>
      </c>
      <c r="J864" s="316"/>
    </row>
    <row r="865" spans="2:10" x14ac:dyDescent="0.25">
      <c r="B865" s="316" t="s">
        <v>7337</v>
      </c>
      <c r="C865" s="533" t="s">
        <v>16750</v>
      </c>
      <c r="D865" s="317"/>
      <c r="E865" s="317"/>
      <c r="F865" s="317"/>
      <c r="G865" s="318">
        <v>3000000</v>
      </c>
      <c r="H865" s="317"/>
      <c r="I865" s="318">
        <v>3000000</v>
      </c>
    </row>
    <row r="866" spans="2:10" ht="15.75" customHeight="1" x14ac:dyDescent="0.25">
      <c r="B866" s="672" t="s">
        <v>5833</v>
      </c>
      <c r="C866" s="672"/>
      <c r="D866" s="319"/>
      <c r="E866" s="319"/>
      <c r="F866" s="319"/>
      <c r="G866" s="320">
        <v>3000000</v>
      </c>
      <c r="H866" s="319"/>
      <c r="I866" s="320">
        <v>3000000</v>
      </c>
      <c r="J866" s="316"/>
    </row>
    <row r="867" spans="2:10" ht="15.75" customHeight="1" x14ac:dyDescent="0.25">
      <c r="B867" s="316" t="s">
        <v>1458</v>
      </c>
      <c r="C867" s="533" t="s">
        <v>16751</v>
      </c>
      <c r="D867" s="317"/>
      <c r="E867" s="317"/>
      <c r="F867" s="318">
        <v>42000000</v>
      </c>
      <c r="G867" s="318">
        <v>58000000</v>
      </c>
      <c r="H867" s="317"/>
      <c r="I867" s="318">
        <v>16000000</v>
      </c>
    </row>
    <row r="868" spans="2:10" x14ac:dyDescent="0.25">
      <c r="B868" s="672" t="s">
        <v>5815</v>
      </c>
      <c r="C868" s="672"/>
      <c r="D868" s="319"/>
      <c r="E868" s="319"/>
      <c r="F868" s="320">
        <v>42000000</v>
      </c>
      <c r="G868" s="320">
        <v>58000000</v>
      </c>
      <c r="H868" s="319"/>
      <c r="I868" s="320">
        <v>16000000</v>
      </c>
      <c r="J868" s="316"/>
    </row>
    <row r="869" spans="2:10" x14ac:dyDescent="0.25">
      <c r="B869" s="316" t="s">
        <v>7339</v>
      </c>
      <c r="C869" s="533" t="s">
        <v>16752</v>
      </c>
      <c r="D869" s="317"/>
      <c r="E869" s="317"/>
      <c r="F869" s="317"/>
      <c r="G869" s="318">
        <v>13130000</v>
      </c>
      <c r="H869" s="317"/>
      <c r="I869" s="318">
        <v>13130000</v>
      </c>
    </row>
    <row r="870" spans="2:10" ht="15.75" customHeight="1" x14ac:dyDescent="0.25">
      <c r="B870" s="672" t="s">
        <v>5833</v>
      </c>
      <c r="C870" s="672"/>
      <c r="D870" s="319"/>
      <c r="E870" s="319"/>
      <c r="F870" s="319"/>
      <c r="G870" s="320">
        <v>13130000</v>
      </c>
      <c r="H870" s="319"/>
      <c r="I870" s="320">
        <v>13130000</v>
      </c>
      <c r="J870" s="316"/>
    </row>
    <row r="871" spans="2:10" ht="15.75" customHeight="1" x14ac:dyDescent="0.25">
      <c r="B871" s="316" t="s">
        <v>1459</v>
      </c>
      <c r="C871" s="533" t="s">
        <v>16753</v>
      </c>
      <c r="D871" s="317"/>
      <c r="E871" s="317"/>
      <c r="F871" s="318">
        <v>5500000</v>
      </c>
      <c r="G871" s="318">
        <v>23500737</v>
      </c>
      <c r="H871" s="317"/>
      <c r="I871" s="318">
        <v>18000737</v>
      </c>
    </row>
    <row r="872" spans="2:10" ht="15.75" customHeight="1" x14ac:dyDescent="0.25">
      <c r="B872" s="672" t="s">
        <v>5816</v>
      </c>
      <c r="C872" s="672"/>
      <c r="D872" s="319"/>
      <c r="E872" s="319"/>
      <c r="F872" s="320">
        <v>5500000</v>
      </c>
      <c r="G872" s="320">
        <v>23500737</v>
      </c>
      <c r="H872" s="319"/>
      <c r="I872" s="320">
        <v>18000737</v>
      </c>
      <c r="J872" s="316"/>
    </row>
    <row r="873" spans="2:10" ht="15.75" customHeight="1" x14ac:dyDescent="0.25">
      <c r="B873" s="316" t="s">
        <v>1460</v>
      </c>
      <c r="C873" s="533" t="s">
        <v>16754</v>
      </c>
      <c r="D873" s="317"/>
      <c r="E873" s="317"/>
      <c r="F873" s="318">
        <v>21300000</v>
      </c>
      <c r="G873" s="318">
        <v>21300000</v>
      </c>
      <c r="H873" s="317"/>
      <c r="I873" s="317"/>
    </row>
    <row r="874" spans="2:10" x14ac:dyDescent="0.25">
      <c r="B874" s="672" t="s">
        <v>5817</v>
      </c>
      <c r="C874" s="672"/>
      <c r="D874" s="319"/>
      <c r="E874" s="319"/>
      <c r="F874" s="320">
        <v>21300000</v>
      </c>
      <c r="G874" s="320">
        <v>21300000</v>
      </c>
      <c r="H874" s="319"/>
      <c r="I874" s="319"/>
      <c r="J874" s="316"/>
    </row>
    <row r="875" spans="2:10" ht="15.75" customHeight="1" x14ac:dyDescent="0.25">
      <c r="B875" s="316" t="s">
        <v>7340</v>
      </c>
      <c r="C875" s="533" t="s">
        <v>20057</v>
      </c>
      <c r="D875" s="317"/>
      <c r="E875" s="317"/>
      <c r="F875" s="317"/>
      <c r="G875" s="318">
        <v>7580419</v>
      </c>
      <c r="H875" s="317"/>
      <c r="I875" s="318">
        <v>7580419</v>
      </c>
    </row>
    <row r="876" spans="2:10" x14ac:dyDescent="0.25">
      <c r="B876" s="672" t="s">
        <v>5833</v>
      </c>
      <c r="C876" s="672"/>
      <c r="D876" s="319"/>
      <c r="E876" s="319"/>
      <c r="F876" s="319"/>
      <c r="G876" s="320">
        <v>7580419</v>
      </c>
      <c r="H876" s="319"/>
      <c r="I876" s="320">
        <v>7580419</v>
      </c>
      <c r="J876" s="316"/>
    </row>
    <row r="877" spans="2:10" x14ac:dyDescent="0.25">
      <c r="B877" s="316" t="s">
        <v>1461</v>
      </c>
      <c r="C877" s="533" t="s">
        <v>16755</v>
      </c>
      <c r="D877" s="317"/>
      <c r="E877" s="317"/>
      <c r="F877" s="318">
        <v>12500000</v>
      </c>
      <c r="G877" s="318">
        <v>35000000</v>
      </c>
      <c r="H877" s="317"/>
      <c r="I877" s="318">
        <v>22500000</v>
      </c>
    </row>
    <row r="878" spans="2:10" x14ac:dyDescent="0.25">
      <c r="B878" s="672" t="s">
        <v>5818</v>
      </c>
      <c r="C878" s="672"/>
      <c r="D878" s="319"/>
      <c r="E878" s="319"/>
      <c r="F878" s="320">
        <v>12500000</v>
      </c>
      <c r="G878" s="320">
        <v>35000000</v>
      </c>
      <c r="H878" s="319"/>
      <c r="I878" s="320">
        <v>22500000</v>
      </c>
      <c r="J878" s="316"/>
    </row>
    <row r="879" spans="2:10" ht="15.75" customHeight="1" x14ac:dyDescent="0.25">
      <c r="B879" s="316" t="s">
        <v>7971</v>
      </c>
      <c r="C879" s="533" t="s">
        <v>16756</v>
      </c>
      <c r="D879" s="317"/>
      <c r="E879" s="317"/>
      <c r="F879" s="317"/>
      <c r="G879" s="318">
        <v>13000000</v>
      </c>
      <c r="H879" s="317"/>
      <c r="I879" s="318">
        <v>13000000</v>
      </c>
    </row>
    <row r="880" spans="2:10" ht="15.75" customHeight="1" x14ac:dyDescent="0.25">
      <c r="B880" s="672" t="s">
        <v>5833</v>
      </c>
      <c r="C880" s="672"/>
      <c r="D880" s="319"/>
      <c r="E880" s="319"/>
      <c r="F880" s="319"/>
      <c r="G880" s="320">
        <v>13000000</v>
      </c>
      <c r="H880" s="319"/>
      <c r="I880" s="320">
        <v>13000000</v>
      </c>
      <c r="J880" s="316"/>
    </row>
    <row r="881" spans="2:10" ht="15.75" customHeight="1" x14ac:dyDescent="0.25">
      <c r="B881" s="316" t="s">
        <v>582</v>
      </c>
      <c r="C881" s="533" t="s">
        <v>16757</v>
      </c>
      <c r="D881" s="317"/>
      <c r="E881" s="317"/>
      <c r="F881" s="318">
        <v>6000000</v>
      </c>
      <c r="G881" s="318">
        <v>6000000</v>
      </c>
      <c r="H881" s="317"/>
      <c r="I881" s="317"/>
    </row>
    <row r="882" spans="2:10" x14ac:dyDescent="0.25">
      <c r="B882" s="672" t="s">
        <v>5819</v>
      </c>
      <c r="C882" s="672"/>
      <c r="D882" s="319"/>
      <c r="E882" s="319"/>
      <c r="F882" s="320">
        <v>6000000</v>
      </c>
      <c r="G882" s="320">
        <v>6000000</v>
      </c>
      <c r="H882" s="319"/>
      <c r="I882" s="319"/>
      <c r="J882" s="316"/>
    </row>
    <row r="883" spans="2:10" x14ac:dyDescent="0.25">
      <c r="B883" s="316" t="s">
        <v>7341</v>
      </c>
      <c r="C883" s="533" t="s">
        <v>18903</v>
      </c>
      <c r="D883" s="317"/>
      <c r="E883" s="317"/>
      <c r="F883" s="317"/>
      <c r="G883" s="318">
        <v>15000000</v>
      </c>
      <c r="H883" s="317"/>
      <c r="I883" s="318">
        <v>15000000</v>
      </c>
    </row>
    <row r="884" spans="2:10" ht="15.75" customHeight="1" x14ac:dyDescent="0.25">
      <c r="B884" s="672" t="s">
        <v>5833</v>
      </c>
      <c r="C884" s="672"/>
      <c r="D884" s="319"/>
      <c r="E884" s="319"/>
      <c r="F884" s="319"/>
      <c r="G884" s="320">
        <v>15000000</v>
      </c>
      <c r="H884" s="319"/>
      <c r="I884" s="320">
        <v>15000000</v>
      </c>
      <c r="J884" s="316"/>
    </row>
    <row r="885" spans="2:10" ht="15.75" customHeight="1" x14ac:dyDescent="0.25">
      <c r="B885" s="316" t="s">
        <v>8045</v>
      </c>
      <c r="C885" s="533" t="s">
        <v>16758</v>
      </c>
      <c r="D885" s="317"/>
      <c r="E885" s="317"/>
      <c r="F885" s="317"/>
      <c r="G885" s="318">
        <v>9000000</v>
      </c>
      <c r="H885" s="317"/>
      <c r="I885" s="318">
        <v>9000000</v>
      </c>
    </row>
    <row r="886" spans="2:10" x14ac:dyDescent="0.25">
      <c r="B886" s="672" t="s">
        <v>7026</v>
      </c>
      <c r="C886" s="672"/>
      <c r="D886" s="319"/>
      <c r="E886" s="319"/>
      <c r="F886" s="319"/>
      <c r="G886" s="320">
        <v>6000000</v>
      </c>
      <c r="H886" s="319"/>
      <c r="I886" s="320">
        <v>6000000</v>
      </c>
      <c r="J886" s="316"/>
    </row>
    <row r="887" spans="2:10" x14ac:dyDescent="0.25">
      <c r="B887" s="672" t="s">
        <v>5833</v>
      </c>
      <c r="C887" s="672"/>
      <c r="D887" s="319"/>
      <c r="E887" s="319"/>
      <c r="F887" s="319"/>
      <c r="G887" s="320">
        <v>3000000</v>
      </c>
      <c r="H887" s="319"/>
      <c r="I887" s="320">
        <v>3000000</v>
      </c>
    </row>
    <row r="888" spans="2:10" x14ac:dyDescent="0.25">
      <c r="B888" s="316" t="s">
        <v>345</v>
      </c>
      <c r="C888" s="533" t="s">
        <v>16759</v>
      </c>
      <c r="D888" s="317"/>
      <c r="E888" s="317"/>
      <c r="F888" s="318">
        <v>6250000</v>
      </c>
      <c r="G888" s="318">
        <v>30000000</v>
      </c>
      <c r="H888" s="317"/>
      <c r="I888" s="318">
        <v>23750000</v>
      </c>
      <c r="J888" s="316"/>
    </row>
    <row r="889" spans="2:10" ht="15.75" customHeight="1" x14ac:dyDescent="0.25">
      <c r="B889" s="672" t="s">
        <v>5820</v>
      </c>
      <c r="C889" s="672"/>
      <c r="D889" s="319"/>
      <c r="E889" s="319"/>
      <c r="F889" s="320">
        <v>6250000</v>
      </c>
      <c r="G889" s="320">
        <v>30000000</v>
      </c>
      <c r="H889" s="319"/>
      <c r="I889" s="320">
        <v>23750000</v>
      </c>
    </row>
    <row r="890" spans="2:10" x14ac:dyDescent="0.25">
      <c r="B890" s="316" t="s">
        <v>7342</v>
      </c>
      <c r="C890" s="533" t="s">
        <v>16760</v>
      </c>
      <c r="D890" s="317"/>
      <c r="E890" s="317"/>
      <c r="F890" s="317"/>
      <c r="G890" s="318">
        <v>18000000</v>
      </c>
      <c r="H890" s="317"/>
      <c r="I890" s="318">
        <v>18000000</v>
      </c>
      <c r="J890" s="316"/>
    </row>
    <row r="891" spans="2:10" x14ac:dyDescent="0.25">
      <c r="B891" s="672" t="s">
        <v>5833</v>
      </c>
      <c r="C891" s="672"/>
      <c r="D891" s="319"/>
      <c r="E891" s="319"/>
      <c r="F891" s="319"/>
      <c r="G891" s="320">
        <v>18000000</v>
      </c>
      <c r="H891" s="319"/>
      <c r="I891" s="320">
        <v>18000000</v>
      </c>
    </row>
    <row r="892" spans="2:10" x14ac:dyDescent="0.25">
      <c r="B892" s="316" t="s">
        <v>1462</v>
      </c>
      <c r="C892" s="533" t="s">
        <v>16761</v>
      </c>
      <c r="D892" s="317"/>
      <c r="E892" s="317"/>
      <c r="F892" s="318">
        <v>17000000</v>
      </c>
      <c r="G892" s="318">
        <v>28600000</v>
      </c>
      <c r="H892" s="317"/>
      <c r="I892" s="318">
        <v>11600000</v>
      </c>
      <c r="J892" s="316"/>
    </row>
    <row r="893" spans="2:10" ht="15.75" customHeight="1" x14ac:dyDescent="0.25">
      <c r="B893" s="672" t="s">
        <v>5821</v>
      </c>
      <c r="C893" s="672"/>
      <c r="D893" s="319"/>
      <c r="E893" s="319"/>
      <c r="F893" s="320">
        <v>17000000</v>
      </c>
      <c r="G893" s="320">
        <v>28600000</v>
      </c>
      <c r="H893" s="319"/>
      <c r="I893" s="320">
        <v>11600000</v>
      </c>
    </row>
    <row r="894" spans="2:10" x14ac:dyDescent="0.25">
      <c r="B894" s="316" t="s">
        <v>1463</v>
      </c>
      <c r="C894" s="533" t="s">
        <v>16762</v>
      </c>
      <c r="D894" s="317"/>
      <c r="E894" s="317"/>
      <c r="F894" s="318">
        <v>11000000</v>
      </c>
      <c r="G894" s="318">
        <v>11000000</v>
      </c>
      <c r="H894" s="317"/>
      <c r="I894" s="317"/>
      <c r="J894" s="316"/>
    </row>
    <row r="895" spans="2:10" x14ac:dyDescent="0.25">
      <c r="B895" s="672" t="s">
        <v>5822</v>
      </c>
      <c r="C895" s="672"/>
      <c r="D895" s="319"/>
      <c r="E895" s="319"/>
      <c r="F895" s="320">
        <v>11000000</v>
      </c>
      <c r="G895" s="320">
        <v>11000000</v>
      </c>
      <c r="H895" s="319"/>
      <c r="I895" s="319"/>
    </row>
    <row r="896" spans="2:10" ht="15.75" customHeight="1" x14ac:dyDescent="0.25">
      <c r="B896" s="316" t="s">
        <v>5494</v>
      </c>
      <c r="C896" s="533" t="s">
        <v>16763</v>
      </c>
      <c r="D896" s="317"/>
      <c r="E896" s="317"/>
      <c r="F896" s="318">
        <v>6000000</v>
      </c>
      <c r="G896" s="318">
        <v>21001000</v>
      </c>
      <c r="H896" s="317"/>
      <c r="I896" s="318">
        <v>15001000</v>
      </c>
      <c r="J896" s="316"/>
    </row>
    <row r="897" spans="2:10" ht="15.75" customHeight="1" x14ac:dyDescent="0.25">
      <c r="B897" s="672" t="s">
        <v>5823</v>
      </c>
      <c r="C897" s="672"/>
      <c r="D897" s="319"/>
      <c r="E897" s="319"/>
      <c r="F897" s="320">
        <v>6000000</v>
      </c>
      <c r="G897" s="320">
        <v>21001000</v>
      </c>
      <c r="H897" s="319"/>
      <c r="I897" s="320">
        <v>15001000</v>
      </c>
    </row>
    <row r="898" spans="2:10" ht="15.75" customHeight="1" x14ac:dyDescent="0.25">
      <c r="B898" s="316" t="s">
        <v>813</v>
      </c>
      <c r="C898" s="533" t="s">
        <v>16764</v>
      </c>
      <c r="D898" s="317"/>
      <c r="E898" s="317"/>
      <c r="F898" s="318">
        <v>5000000</v>
      </c>
      <c r="G898" s="318">
        <v>12000000</v>
      </c>
      <c r="H898" s="317"/>
      <c r="I898" s="318">
        <v>7000000</v>
      </c>
      <c r="J898" s="316"/>
    </row>
    <row r="899" spans="2:10" ht="15.75" customHeight="1" x14ac:dyDescent="0.25">
      <c r="B899" s="672" t="s">
        <v>5824</v>
      </c>
      <c r="C899" s="672"/>
      <c r="D899" s="319"/>
      <c r="E899" s="319"/>
      <c r="F899" s="320">
        <v>5000000</v>
      </c>
      <c r="G899" s="320">
        <v>12000000</v>
      </c>
      <c r="H899" s="319"/>
      <c r="I899" s="320">
        <v>7000000</v>
      </c>
    </row>
    <row r="900" spans="2:10" ht="15.75" customHeight="1" x14ac:dyDescent="0.25">
      <c r="B900" s="316" t="s">
        <v>59</v>
      </c>
      <c r="C900" s="533" t="s">
        <v>16765</v>
      </c>
      <c r="D900" s="317"/>
      <c r="E900" s="317"/>
      <c r="F900" s="318">
        <v>6250000</v>
      </c>
      <c r="G900" s="318">
        <v>33750000</v>
      </c>
      <c r="H900" s="317"/>
      <c r="I900" s="318">
        <v>27500000</v>
      </c>
      <c r="J900" s="316"/>
    </row>
    <row r="901" spans="2:10" ht="15.75" customHeight="1" x14ac:dyDescent="0.25">
      <c r="B901" s="672" t="s">
        <v>5825</v>
      </c>
      <c r="C901" s="672"/>
      <c r="D901" s="319"/>
      <c r="E901" s="319"/>
      <c r="F901" s="320">
        <v>6250000</v>
      </c>
      <c r="G901" s="320">
        <v>33750000</v>
      </c>
      <c r="H901" s="319"/>
      <c r="I901" s="320">
        <v>27500000</v>
      </c>
    </row>
    <row r="902" spans="2:10" x14ac:dyDescent="0.25">
      <c r="B902" s="316" t="s">
        <v>1464</v>
      </c>
      <c r="C902" s="533" t="s">
        <v>16766</v>
      </c>
      <c r="D902" s="317"/>
      <c r="E902" s="317"/>
      <c r="F902" s="318">
        <v>17000000</v>
      </c>
      <c r="G902" s="318">
        <v>30000000</v>
      </c>
      <c r="H902" s="317"/>
      <c r="I902" s="318">
        <v>13000000</v>
      </c>
      <c r="J902" s="316"/>
    </row>
    <row r="903" spans="2:10" x14ac:dyDescent="0.25">
      <c r="B903" s="672" t="s">
        <v>5826</v>
      </c>
      <c r="C903" s="672"/>
      <c r="D903" s="319"/>
      <c r="E903" s="319"/>
      <c r="F903" s="320">
        <v>17000000</v>
      </c>
      <c r="G903" s="320">
        <v>30000000</v>
      </c>
      <c r="H903" s="319"/>
      <c r="I903" s="320">
        <v>13000000</v>
      </c>
    </row>
    <row r="904" spans="2:10" x14ac:dyDescent="0.25">
      <c r="B904" s="316" t="s">
        <v>1465</v>
      </c>
      <c r="C904" s="533" t="s">
        <v>16767</v>
      </c>
      <c r="D904" s="317"/>
      <c r="E904" s="317"/>
      <c r="F904" s="318">
        <v>16770000</v>
      </c>
      <c r="G904" s="318">
        <v>30005000</v>
      </c>
      <c r="H904" s="317"/>
      <c r="I904" s="318">
        <v>13235000</v>
      </c>
      <c r="J904" s="316"/>
    </row>
    <row r="905" spans="2:10" ht="15.75" customHeight="1" x14ac:dyDescent="0.25">
      <c r="B905" s="672" t="s">
        <v>5624</v>
      </c>
      <c r="C905" s="672"/>
      <c r="D905" s="319"/>
      <c r="E905" s="319"/>
      <c r="F905" s="319"/>
      <c r="G905" s="320">
        <v>12360000</v>
      </c>
      <c r="H905" s="319"/>
      <c r="I905" s="320">
        <v>12360000</v>
      </c>
    </row>
    <row r="906" spans="2:10" x14ac:dyDescent="0.25">
      <c r="B906" s="672" t="s">
        <v>5827</v>
      </c>
      <c r="C906" s="672"/>
      <c r="D906" s="319"/>
      <c r="E906" s="319"/>
      <c r="F906" s="320">
        <v>16770000</v>
      </c>
      <c r="G906" s="320">
        <v>17645000</v>
      </c>
      <c r="H906" s="319"/>
      <c r="I906" s="320">
        <v>875000</v>
      </c>
      <c r="J906" s="316"/>
    </row>
    <row r="907" spans="2:10" ht="15.75" customHeight="1" x14ac:dyDescent="0.25">
      <c r="B907" s="316" t="s">
        <v>1466</v>
      </c>
      <c r="C907" s="533" t="s">
        <v>16768</v>
      </c>
      <c r="D907" s="317"/>
      <c r="E907" s="317"/>
      <c r="F907" s="318">
        <v>4000000</v>
      </c>
      <c r="G907" s="318">
        <v>4000000</v>
      </c>
      <c r="H907" s="317"/>
      <c r="I907" s="317"/>
    </row>
    <row r="908" spans="2:10" x14ac:dyDescent="0.25">
      <c r="B908" s="672" t="s">
        <v>5738</v>
      </c>
      <c r="C908" s="672"/>
      <c r="D908" s="319"/>
      <c r="E908" s="319"/>
      <c r="F908" s="320">
        <v>4000000</v>
      </c>
      <c r="G908" s="320">
        <v>4000000</v>
      </c>
      <c r="H908" s="319"/>
      <c r="I908" s="319"/>
      <c r="J908" s="316"/>
    </row>
    <row r="909" spans="2:10" ht="15.75" customHeight="1" x14ac:dyDescent="0.25">
      <c r="B909" s="316" t="s">
        <v>211</v>
      </c>
      <c r="C909" s="533" t="s">
        <v>16769</v>
      </c>
      <c r="D909" s="317"/>
      <c r="E909" s="317"/>
      <c r="F909" s="318">
        <v>6250000</v>
      </c>
      <c r="G909" s="318">
        <v>15000000</v>
      </c>
      <c r="H909" s="317"/>
      <c r="I909" s="318">
        <v>8750000</v>
      </c>
    </row>
    <row r="910" spans="2:10" ht="15.75" customHeight="1" x14ac:dyDescent="0.25">
      <c r="B910" s="672" t="s">
        <v>5828</v>
      </c>
      <c r="C910" s="672"/>
      <c r="D910" s="319"/>
      <c r="E910" s="319"/>
      <c r="F910" s="320">
        <v>6250000</v>
      </c>
      <c r="G910" s="320">
        <v>15000000</v>
      </c>
      <c r="H910" s="319"/>
      <c r="I910" s="320">
        <v>8750000</v>
      </c>
      <c r="J910" s="316"/>
    </row>
    <row r="911" spans="2:10" ht="15.75" customHeight="1" x14ac:dyDescent="0.25">
      <c r="B911" s="316" t="s">
        <v>1467</v>
      </c>
      <c r="C911" s="533" t="s">
        <v>16770</v>
      </c>
      <c r="D911" s="317"/>
      <c r="E911" s="317"/>
      <c r="F911" s="318">
        <v>7333333.3300000001</v>
      </c>
      <c r="G911" s="318">
        <v>11000000</v>
      </c>
      <c r="H911" s="317"/>
      <c r="I911" s="318">
        <v>3666666.67</v>
      </c>
    </row>
    <row r="912" spans="2:10" x14ac:dyDescent="0.25">
      <c r="B912" s="672" t="s">
        <v>5829</v>
      </c>
      <c r="C912" s="672"/>
      <c r="D912" s="319"/>
      <c r="E912" s="319"/>
      <c r="F912" s="320">
        <v>7333333.3300000001</v>
      </c>
      <c r="G912" s="320">
        <v>11000000</v>
      </c>
      <c r="H912" s="319"/>
      <c r="I912" s="320">
        <v>3666666.67</v>
      </c>
      <c r="J912" s="316"/>
    </row>
    <row r="913" spans="2:10" x14ac:dyDescent="0.25">
      <c r="B913" s="316" t="s">
        <v>1468</v>
      </c>
      <c r="C913" s="533" t="s">
        <v>16771</v>
      </c>
      <c r="D913" s="317"/>
      <c r="E913" s="317"/>
      <c r="F913" s="318">
        <v>52500000</v>
      </c>
      <c r="G913" s="318">
        <v>68100000</v>
      </c>
      <c r="H913" s="317"/>
      <c r="I913" s="318">
        <v>15600000</v>
      </c>
    </row>
    <row r="914" spans="2:10" x14ac:dyDescent="0.25">
      <c r="B914" s="672" t="s">
        <v>5830</v>
      </c>
      <c r="C914" s="672"/>
      <c r="D914" s="319"/>
      <c r="E914" s="319"/>
      <c r="F914" s="320">
        <v>52500000</v>
      </c>
      <c r="G914" s="320">
        <v>68100000</v>
      </c>
      <c r="H914" s="319"/>
      <c r="I914" s="320">
        <v>15600000</v>
      </c>
      <c r="J914" s="316"/>
    </row>
    <row r="915" spans="2:10" x14ac:dyDescent="0.25">
      <c r="B915" s="316" t="s">
        <v>1287</v>
      </c>
      <c r="C915" s="533" t="s">
        <v>16772</v>
      </c>
      <c r="D915" s="317"/>
      <c r="E915" s="317"/>
      <c r="F915" s="318">
        <v>6250000</v>
      </c>
      <c r="G915" s="318">
        <v>33000000</v>
      </c>
      <c r="H915" s="317"/>
      <c r="I915" s="318">
        <v>26750000</v>
      </c>
    </row>
    <row r="916" spans="2:10" ht="15.75" customHeight="1" x14ac:dyDescent="0.25">
      <c r="B916" s="672" t="s">
        <v>5831</v>
      </c>
      <c r="C916" s="672"/>
      <c r="D916" s="319"/>
      <c r="E916" s="319"/>
      <c r="F916" s="320">
        <v>6250000</v>
      </c>
      <c r="G916" s="320">
        <v>33000000</v>
      </c>
      <c r="H916" s="319"/>
      <c r="I916" s="320">
        <v>26750000</v>
      </c>
      <c r="J916" s="316"/>
    </row>
    <row r="917" spans="2:10" ht="15.75" customHeight="1" x14ac:dyDescent="0.25">
      <c r="B917" s="316" t="s">
        <v>1469</v>
      </c>
      <c r="C917" s="533" t="s">
        <v>16773</v>
      </c>
      <c r="D917" s="317"/>
      <c r="E917" s="317"/>
      <c r="F917" s="318">
        <v>27500000</v>
      </c>
      <c r="G917" s="318">
        <v>30000000</v>
      </c>
      <c r="H917" s="317"/>
      <c r="I917" s="318">
        <v>2500000</v>
      </c>
    </row>
    <row r="918" spans="2:10" x14ac:dyDescent="0.25">
      <c r="B918" s="672" t="s">
        <v>5832</v>
      </c>
      <c r="C918" s="672"/>
      <c r="D918" s="319"/>
      <c r="E918" s="319"/>
      <c r="F918" s="320">
        <v>27500000</v>
      </c>
      <c r="G918" s="320">
        <v>30000000</v>
      </c>
      <c r="H918" s="319"/>
      <c r="I918" s="320">
        <v>2500000</v>
      </c>
      <c r="J918" s="316"/>
    </row>
    <row r="919" spans="2:10" ht="15.75" customHeight="1" x14ac:dyDescent="0.25">
      <c r="B919" s="316" t="s">
        <v>5597</v>
      </c>
      <c r="C919" s="533" t="s">
        <v>16774</v>
      </c>
      <c r="D919" s="317"/>
      <c r="E919" s="317"/>
      <c r="F919" s="317"/>
      <c r="G919" s="318">
        <v>18000000</v>
      </c>
      <c r="H919" s="317"/>
      <c r="I919" s="318">
        <v>18000000</v>
      </c>
    </row>
    <row r="920" spans="2:10" ht="15.75" customHeight="1" x14ac:dyDescent="0.25">
      <c r="B920" s="672" t="s">
        <v>5833</v>
      </c>
      <c r="C920" s="672"/>
      <c r="D920" s="319"/>
      <c r="E920" s="319"/>
      <c r="F920" s="319"/>
      <c r="G920" s="320">
        <v>18000000</v>
      </c>
      <c r="H920" s="319"/>
      <c r="I920" s="320">
        <v>18000000</v>
      </c>
      <c r="J920" s="316"/>
    </row>
    <row r="921" spans="2:10" ht="15.75" customHeight="1" x14ac:dyDescent="0.25">
      <c r="B921" s="316" t="s">
        <v>441</v>
      </c>
      <c r="C921" s="533" t="s">
        <v>16775</v>
      </c>
      <c r="D921" s="317"/>
      <c r="E921" s="317"/>
      <c r="F921" s="318">
        <v>6000000</v>
      </c>
      <c r="G921" s="318">
        <v>18146000</v>
      </c>
      <c r="H921" s="317"/>
      <c r="I921" s="318">
        <v>12146000</v>
      </c>
    </row>
    <row r="922" spans="2:10" x14ac:dyDescent="0.25">
      <c r="B922" s="672" t="s">
        <v>5834</v>
      </c>
      <c r="C922" s="672"/>
      <c r="D922" s="319"/>
      <c r="E922" s="319"/>
      <c r="F922" s="320">
        <v>6000000</v>
      </c>
      <c r="G922" s="320">
        <v>18146000</v>
      </c>
      <c r="H922" s="319"/>
      <c r="I922" s="320">
        <v>12146000</v>
      </c>
      <c r="J922" s="316"/>
    </row>
    <row r="923" spans="2:10" x14ac:dyDescent="0.25">
      <c r="B923" s="316" t="s">
        <v>5526</v>
      </c>
      <c r="C923" s="533" t="s">
        <v>16776</v>
      </c>
      <c r="D923" s="317"/>
      <c r="E923" s="317"/>
      <c r="F923" s="318">
        <v>5000000</v>
      </c>
      <c r="G923" s="318">
        <v>18000000</v>
      </c>
      <c r="H923" s="317"/>
      <c r="I923" s="318">
        <v>13000000</v>
      </c>
    </row>
    <row r="924" spans="2:10" ht="15.75" customHeight="1" x14ac:dyDescent="0.25">
      <c r="B924" s="672" t="s">
        <v>5835</v>
      </c>
      <c r="C924" s="672"/>
      <c r="D924" s="319"/>
      <c r="E924" s="319"/>
      <c r="F924" s="320">
        <v>5000000</v>
      </c>
      <c r="G924" s="320">
        <v>18000000</v>
      </c>
      <c r="H924" s="319"/>
      <c r="I924" s="320">
        <v>13000000</v>
      </c>
      <c r="J924" s="316"/>
    </row>
    <row r="925" spans="2:10" ht="15.75" customHeight="1" x14ac:dyDescent="0.25">
      <c r="B925" s="316" t="s">
        <v>9501</v>
      </c>
      <c r="C925" s="533" t="s">
        <v>19839</v>
      </c>
      <c r="D925" s="317"/>
      <c r="E925" s="317"/>
      <c r="F925" s="317"/>
      <c r="G925" s="318">
        <v>18000000</v>
      </c>
      <c r="H925" s="317"/>
      <c r="I925" s="318">
        <v>18000000</v>
      </c>
    </row>
    <row r="926" spans="2:10" x14ac:dyDescent="0.25">
      <c r="B926" s="672" t="s">
        <v>5833</v>
      </c>
      <c r="C926" s="672"/>
      <c r="D926" s="319"/>
      <c r="E926" s="319"/>
      <c r="F926" s="319"/>
      <c r="G926" s="320">
        <v>18000000</v>
      </c>
      <c r="H926" s="319"/>
      <c r="I926" s="320">
        <v>18000000</v>
      </c>
      <c r="J926" s="316"/>
    </row>
    <row r="927" spans="2:10" x14ac:dyDescent="0.25">
      <c r="B927" s="316" t="s">
        <v>7345</v>
      </c>
      <c r="C927" s="533" t="s">
        <v>18938</v>
      </c>
      <c r="D927" s="317"/>
      <c r="E927" s="317"/>
      <c r="F927" s="317"/>
      <c r="G927" s="318">
        <v>18000000</v>
      </c>
      <c r="H927" s="317"/>
      <c r="I927" s="318">
        <v>18000000</v>
      </c>
    </row>
    <row r="928" spans="2:10" x14ac:dyDescent="0.25">
      <c r="B928" s="672" t="s">
        <v>5833</v>
      </c>
      <c r="C928" s="672"/>
      <c r="D928" s="319"/>
      <c r="E928" s="319"/>
      <c r="F928" s="319"/>
      <c r="G928" s="320">
        <v>18000000</v>
      </c>
      <c r="H928" s="319"/>
      <c r="I928" s="320">
        <v>18000000</v>
      </c>
      <c r="J928" s="316"/>
    </row>
    <row r="929" spans="2:10" ht="15.75" customHeight="1" x14ac:dyDescent="0.25">
      <c r="B929" s="316" t="s">
        <v>1470</v>
      </c>
      <c r="C929" s="533" t="s">
        <v>16777</v>
      </c>
      <c r="D929" s="317"/>
      <c r="E929" s="317"/>
      <c r="F929" s="318">
        <v>11000000</v>
      </c>
      <c r="G929" s="318">
        <v>35000000</v>
      </c>
      <c r="H929" s="317"/>
      <c r="I929" s="318">
        <v>24000000</v>
      </c>
    </row>
    <row r="930" spans="2:10" ht="15.75" customHeight="1" x14ac:dyDescent="0.25">
      <c r="B930" s="672" t="s">
        <v>5836</v>
      </c>
      <c r="C930" s="672"/>
      <c r="D930" s="319"/>
      <c r="E930" s="319"/>
      <c r="F930" s="320">
        <v>11000000</v>
      </c>
      <c r="G930" s="320">
        <v>35000000</v>
      </c>
      <c r="H930" s="319"/>
      <c r="I930" s="320">
        <v>24000000</v>
      </c>
      <c r="J930" s="316"/>
    </row>
    <row r="931" spans="2:10" ht="15.75" customHeight="1" x14ac:dyDescent="0.25">
      <c r="B931" s="316" t="s">
        <v>20455</v>
      </c>
      <c r="C931" s="533" t="s">
        <v>20458</v>
      </c>
      <c r="D931" s="317"/>
      <c r="E931" s="317"/>
      <c r="F931" s="317"/>
      <c r="G931" s="318">
        <v>6000000</v>
      </c>
      <c r="H931" s="317"/>
      <c r="I931" s="318">
        <v>6000000</v>
      </c>
    </row>
    <row r="932" spans="2:10" x14ac:dyDescent="0.25">
      <c r="B932" s="672" t="s">
        <v>5833</v>
      </c>
      <c r="C932" s="672"/>
      <c r="D932" s="319"/>
      <c r="E932" s="319"/>
      <c r="F932" s="319"/>
      <c r="G932" s="320">
        <v>6000000</v>
      </c>
      <c r="H932" s="319"/>
      <c r="I932" s="320">
        <v>6000000</v>
      </c>
      <c r="J932" s="316"/>
    </row>
    <row r="933" spans="2:10" ht="15.75" customHeight="1" x14ac:dyDescent="0.25">
      <c r="B933" s="316" t="s">
        <v>19280</v>
      </c>
      <c r="C933" s="533" t="s">
        <v>19840</v>
      </c>
      <c r="D933" s="317"/>
      <c r="E933" s="317"/>
      <c r="F933" s="317"/>
      <c r="G933" s="318">
        <v>9000000</v>
      </c>
      <c r="H933" s="317"/>
      <c r="I933" s="318">
        <v>9000000</v>
      </c>
    </row>
    <row r="934" spans="2:10" x14ac:dyDescent="0.25">
      <c r="B934" s="672" t="s">
        <v>5833</v>
      </c>
      <c r="C934" s="672"/>
      <c r="D934" s="319"/>
      <c r="E934" s="319"/>
      <c r="F934" s="319"/>
      <c r="G934" s="320">
        <v>9000000</v>
      </c>
      <c r="H934" s="319"/>
      <c r="I934" s="320">
        <v>9000000</v>
      </c>
      <c r="J934" s="316"/>
    </row>
    <row r="935" spans="2:10" x14ac:dyDescent="0.25">
      <c r="B935" s="316" t="s">
        <v>11739</v>
      </c>
      <c r="C935" s="533" t="s">
        <v>20047</v>
      </c>
      <c r="D935" s="317"/>
      <c r="E935" s="317"/>
      <c r="F935" s="317"/>
      <c r="G935" s="318">
        <v>13800000</v>
      </c>
      <c r="H935" s="317"/>
      <c r="I935" s="318">
        <v>13800000</v>
      </c>
    </row>
    <row r="936" spans="2:10" ht="15.75" customHeight="1" x14ac:dyDescent="0.25">
      <c r="B936" s="672" t="s">
        <v>5833</v>
      </c>
      <c r="C936" s="672"/>
      <c r="D936" s="319"/>
      <c r="E936" s="319"/>
      <c r="F936" s="319"/>
      <c r="G936" s="320">
        <v>13800000</v>
      </c>
      <c r="H936" s="319"/>
      <c r="I936" s="320">
        <v>13800000</v>
      </c>
      <c r="J936" s="316"/>
    </row>
    <row r="937" spans="2:10" ht="15.75" customHeight="1" x14ac:dyDescent="0.25">
      <c r="B937" s="316" t="s">
        <v>549</v>
      </c>
      <c r="C937" s="533" t="s">
        <v>16778</v>
      </c>
      <c r="D937" s="317"/>
      <c r="E937" s="317"/>
      <c r="F937" s="318">
        <v>5000000</v>
      </c>
      <c r="G937" s="318">
        <v>30000000</v>
      </c>
      <c r="H937" s="317"/>
      <c r="I937" s="318">
        <v>25000000</v>
      </c>
    </row>
    <row r="938" spans="2:10" x14ac:dyDescent="0.25">
      <c r="B938" s="672" t="s">
        <v>5837</v>
      </c>
      <c r="C938" s="672"/>
      <c r="D938" s="319"/>
      <c r="E938" s="319"/>
      <c r="F938" s="320">
        <v>5000000</v>
      </c>
      <c r="G938" s="320">
        <v>30000000</v>
      </c>
      <c r="H938" s="319"/>
      <c r="I938" s="320">
        <v>25000000</v>
      </c>
      <c r="J938" s="316"/>
    </row>
    <row r="939" spans="2:10" ht="15.75" customHeight="1" x14ac:dyDescent="0.25">
      <c r="B939" s="316" t="s">
        <v>5147</v>
      </c>
      <c r="C939" s="533" t="s">
        <v>16779</v>
      </c>
      <c r="D939" s="317"/>
      <c r="E939" s="317"/>
      <c r="F939" s="318">
        <v>6250000</v>
      </c>
      <c r="G939" s="318">
        <v>22500000</v>
      </c>
      <c r="H939" s="317"/>
      <c r="I939" s="318">
        <v>16250000</v>
      </c>
    </row>
    <row r="940" spans="2:10" x14ac:dyDescent="0.25">
      <c r="B940" s="672" t="s">
        <v>5838</v>
      </c>
      <c r="C940" s="672"/>
      <c r="D940" s="319"/>
      <c r="E940" s="319"/>
      <c r="F940" s="320">
        <v>6250000</v>
      </c>
      <c r="G940" s="320">
        <v>22500000</v>
      </c>
      <c r="H940" s="319"/>
      <c r="I940" s="320">
        <v>16250000</v>
      </c>
      <c r="J940" s="316"/>
    </row>
    <row r="941" spans="2:10" x14ac:dyDescent="0.25">
      <c r="B941" s="316" t="s">
        <v>7346</v>
      </c>
      <c r="C941" s="533" t="s">
        <v>16780</v>
      </c>
      <c r="D941" s="317"/>
      <c r="E941" s="317"/>
      <c r="F941" s="317"/>
      <c r="G941" s="318">
        <v>12000000</v>
      </c>
      <c r="H941" s="317"/>
      <c r="I941" s="318">
        <v>12000000</v>
      </c>
    </row>
    <row r="942" spans="2:10" x14ac:dyDescent="0.25">
      <c r="B942" s="672" t="s">
        <v>5833</v>
      </c>
      <c r="C942" s="672"/>
      <c r="D942" s="319"/>
      <c r="E942" s="319"/>
      <c r="F942" s="319"/>
      <c r="G942" s="320">
        <v>12000000</v>
      </c>
      <c r="H942" s="319"/>
      <c r="I942" s="320">
        <v>12000000</v>
      </c>
      <c r="J942" s="316"/>
    </row>
    <row r="943" spans="2:10" x14ac:dyDescent="0.25">
      <c r="B943" s="316" t="s">
        <v>1471</v>
      </c>
      <c r="C943" s="533" t="s">
        <v>16781</v>
      </c>
      <c r="D943" s="317"/>
      <c r="E943" s="317"/>
      <c r="F943" s="318">
        <v>17000000</v>
      </c>
      <c r="G943" s="318">
        <v>45000000</v>
      </c>
      <c r="H943" s="317"/>
      <c r="I943" s="318">
        <v>28000000</v>
      </c>
    </row>
    <row r="944" spans="2:10" x14ac:dyDescent="0.25">
      <c r="B944" s="672" t="s">
        <v>5839</v>
      </c>
      <c r="C944" s="672"/>
      <c r="D944" s="319"/>
      <c r="E944" s="319"/>
      <c r="F944" s="320">
        <v>17000000</v>
      </c>
      <c r="G944" s="320">
        <v>45000000</v>
      </c>
      <c r="H944" s="319"/>
      <c r="I944" s="320">
        <v>28000000</v>
      </c>
      <c r="J944" s="316"/>
    </row>
    <row r="945" spans="2:10" ht="15.75" customHeight="1" x14ac:dyDescent="0.25">
      <c r="B945" s="316" t="s">
        <v>694</v>
      </c>
      <c r="C945" s="533" t="s">
        <v>16782</v>
      </c>
      <c r="D945" s="317"/>
      <c r="E945" s="317"/>
      <c r="F945" s="318">
        <v>6000000</v>
      </c>
      <c r="G945" s="318">
        <v>20001000</v>
      </c>
      <c r="H945" s="317"/>
      <c r="I945" s="318">
        <v>14001000</v>
      </c>
    </row>
    <row r="946" spans="2:10" x14ac:dyDescent="0.25">
      <c r="B946" s="672" t="s">
        <v>5840</v>
      </c>
      <c r="C946" s="672"/>
      <c r="D946" s="319"/>
      <c r="E946" s="319"/>
      <c r="F946" s="320">
        <v>6000000</v>
      </c>
      <c r="G946" s="320">
        <v>20001000</v>
      </c>
      <c r="H946" s="319"/>
      <c r="I946" s="320">
        <v>14001000</v>
      </c>
      <c r="J946" s="316"/>
    </row>
    <row r="947" spans="2:10" x14ac:dyDescent="0.25">
      <c r="B947" s="316" t="s">
        <v>5008</v>
      </c>
      <c r="C947" s="533" t="s">
        <v>16783</v>
      </c>
      <c r="D947" s="317"/>
      <c r="E947" s="317"/>
      <c r="F947" s="318">
        <v>6500000</v>
      </c>
      <c r="G947" s="318">
        <v>6500000</v>
      </c>
      <c r="H947" s="317"/>
      <c r="I947" s="317"/>
    </row>
    <row r="948" spans="2:10" ht="15.75" customHeight="1" x14ac:dyDescent="0.25">
      <c r="B948" s="672" t="s">
        <v>5841</v>
      </c>
      <c r="C948" s="672"/>
      <c r="D948" s="319"/>
      <c r="E948" s="319"/>
      <c r="F948" s="320">
        <v>6500000</v>
      </c>
      <c r="G948" s="320">
        <v>6500000</v>
      </c>
      <c r="H948" s="319"/>
      <c r="I948" s="319"/>
      <c r="J948" s="316"/>
    </row>
    <row r="949" spans="2:10" ht="15.75" customHeight="1" x14ac:dyDescent="0.25">
      <c r="B949" s="316" t="s">
        <v>1472</v>
      </c>
      <c r="C949" s="533" t="s">
        <v>16784</v>
      </c>
      <c r="D949" s="317"/>
      <c r="E949" s="317"/>
      <c r="F949" s="318">
        <v>13000000</v>
      </c>
      <c r="G949" s="318">
        <v>32000000</v>
      </c>
      <c r="H949" s="317"/>
      <c r="I949" s="318">
        <v>19000000</v>
      </c>
    </row>
    <row r="950" spans="2:10" x14ac:dyDescent="0.25">
      <c r="B950" s="672" t="s">
        <v>5842</v>
      </c>
      <c r="C950" s="672"/>
      <c r="D950" s="319"/>
      <c r="E950" s="319"/>
      <c r="F950" s="320">
        <v>13000000</v>
      </c>
      <c r="G950" s="320">
        <v>32000000</v>
      </c>
      <c r="H950" s="319"/>
      <c r="I950" s="320">
        <v>19000000</v>
      </c>
      <c r="J950" s="316"/>
    </row>
    <row r="951" spans="2:10" x14ac:dyDescent="0.25">
      <c r="B951" s="316" t="s">
        <v>1473</v>
      </c>
      <c r="C951" s="533" t="s">
        <v>16785</v>
      </c>
      <c r="D951" s="317"/>
      <c r="E951" s="317"/>
      <c r="F951" s="318">
        <v>30000000</v>
      </c>
      <c r="G951" s="318">
        <v>45000000</v>
      </c>
      <c r="H951" s="317"/>
      <c r="I951" s="318">
        <v>15000000</v>
      </c>
    </row>
    <row r="952" spans="2:10" ht="15.75" customHeight="1" x14ac:dyDescent="0.25">
      <c r="B952" s="672" t="s">
        <v>5843</v>
      </c>
      <c r="C952" s="672"/>
      <c r="D952" s="319"/>
      <c r="E952" s="319"/>
      <c r="F952" s="320">
        <v>30000000</v>
      </c>
      <c r="G952" s="320">
        <v>45000000</v>
      </c>
      <c r="H952" s="319"/>
      <c r="I952" s="320">
        <v>15000000</v>
      </c>
      <c r="J952" s="316"/>
    </row>
    <row r="953" spans="2:10" ht="15.75" customHeight="1" x14ac:dyDescent="0.25">
      <c r="B953" s="316" t="s">
        <v>1474</v>
      </c>
      <c r="C953" s="533" t="s">
        <v>16786</v>
      </c>
      <c r="D953" s="317"/>
      <c r="E953" s="317"/>
      <c r="F953" s="318">
        <v>20000000</v>
      </c>
      <c r="G953" s="318">
        <v>36000000</v>
      </c>
      <c r="H953" s="317"/>
      <c r="I953" s="318">
        <v>16000000</v>
      </c>
    </row>
    <row r="954" spans="2:10" x14ac:dyDescent="0.25">
      <c r="B954" s="672" t="s">
        <v>5844</v>
      </c>
      <c r="C954" s="672"/>
      <c r="D954" s="319"/>
      <c r="E954" s="319"/>
      <c r="F954" s="320">
        <v>20000000</v>
      </c>
      <c r="G954" s="320">
        <v>36000000</v>
      </c>
      <c r="H954" s="319"/>
      <c r="I954" s="320">
        <v>16000000</v>
      </c>
      <c r="J954" s="316"/>
    </row>
    <row r="955" spans="2:10" x14ac:dyDescent="0.25">
      <c r="B955" s="316" t="s">
        <v>322</v>
      </c>
      <c r="C955" s="533" t="s">
        <v>16787</v>
      </c>
      <c r="D955" s="317"/>
      <c r="E955" s="317"/>
      <c r="F955" s="318">
        <v>15000000</v>
      </c>
      <c r="G955" s="318">
        <v>45000000</v>
      </c>
      <c r="H955" s="317"/>
      <c r="I955" s="318">
        <v>30000000</v>
      </c>
    </row>
    <row r="956" spans="2:10" ht="15.75" customHeight="1" x14ac:dyDescent="0.25">
      <c r="B956" s="672" t="s">
        <v>5845</v>
      </c>
      <c r="C956" s="672"/>
      <c r="D956" s="319"/>
      <c r="E956" s="319"/>
      <c r="F956" s="320">
        <v>15000000</v>
      </c>
      <c r="G956" s="320">
        <v>45000000</v>
      </c>
      <c r="H956" s="319"/>
      <c r="I956" s="320">
        <v>30000000</v>
      </c>
      <c r="J956" s="316"/>
    </row>
    <row r="957" spans="2:10" ht="15.75" customHeight="1" x14ac:dyDescent="0.25">
      <c r="B957" s="316" t="s">
        <v>323</v>
      </c>
      <c r="C957" s="533" t="s">
        <v>16788</v>
      </c>
      <c r="D957" s="317"/>
      <c r="E957" s="317"/>
      <c r="F957" s="318">
        <v>6250000</v>
      </c>
      <c r="G957" s="318">
        <v>30000000</v>
      </c>
      <c r="H957" s="317"/>
      <c r="I957" s="318">
        <v>23750000</v>
      </c>
    </row>
    <row r="958" spans="2:10" x14ac:dyDescent="0.25">
      <c r="B958" s="672" t="s">
        <v>5846</v>
      </c>
      <c r="C958" s="672"/>
      <c r="D958" s="319"/>
      <c r="E958" s="319"/>
      <c r="F958" s="320">
        <v>6250000</v>
      </c>
      <c r="G958" s="320">
        <v>30000000</v>
      </c>
      <c r="H958" s="319"/>
      <c r="I958" s="320">
        <v>23750000</v>
      </c>
      <c r="J958" s="316"/>
    </row>
    <row r="959" spans="2:10" x14ac:dyDescent="0.25">
      <c r="B959" s="316" t="s">
        <v>455</v>
      </c>
      <c r="C959" s="533" t="s">
        <v>16789</v>
      </c>
      <c r="D959" s="317"/>
      <c r="E959" s="317"/>
      <c r="F959" s="318">
        <v>6000000</v>
      </c>
      <c r="G959" s="318">
        <v>23000000</v>
      </c>
      <c r="H959" s="317"/>
      <c r="I959" s="318">
        <v>17000000</v>
      </c>
    </row>
    <row r="960" spans="2:10" ht="15.75" customHeight="1" x14ac:dyDescent="0.25">
      <c r="B960" s="672" t="s">
        <v>5847</v>
      </c>
      <c r="C960" s="672"/>
      <c r="D960" s="319"/>
      <c r="E960" s="319"/>
      <c r="F960" s="320">
        <v>6000000</v>
      </c>
      <c r="G960" s="320">
        <v>23000000</v>
      </c>
      <c r="H960" s="319"/>
      <c r="I960" s="320">
        <v>17000000</v>
      </c>
      <c r="J960" s="316"/>
    </row>
    <row r="961" spans="2:10" ht="15.75" customHeight="1" x14ac:dyDescent="0.25">
      <c r="B961" s="316" t="s">
        <v>1475</v>
      </c>
      <c r="C961" s="533" t="s">
        <v>16790</v>
      </c>
      <c r="D961" s="317"/>
      <c r="E961" s="317"/>
      <c r="F961" s="318">
        <v>30000000</v>
      </c>
      <c r="G961" s="318">
        <v>30013000</v>
      </c>
      <c r="H961" s="317"/>
      <c r="I961" s="318">
        <v>13000</v>
      </c>
    </row>
    <row r="962" spans="2:10" x14ac:dyDescent="0.25">
      <c r="B962" s="672" t="s">
        <v>5848</v>
      </c>
      <c r="C962" s="672"/>
      <c r="D962" s="319"/>
      <c r="E962" s="319"/>
      <c r="F962" s="320">
        <v>30000000</v>
      </c>
      <c r="G962" s="320">
        <v>30013000</v>
      </c>
      <c r="H962" s="319"/>
      <c r="I962" s="320">
        <v>13000</v>
      </c>
      <c r="J962" s="316"/>
    </row>
    <row r="963" spans="2:10" x14ac:dyDescent="0.25">
      <c r="B963" s="316" t="s">
        <v>7966</v>
      </c>
      <c r="C963" s="533" t="s">
        <v>16791</v>
      </c>
      <c r="D963" s="317"/>
      <c r="E963" s="317"/>
      <c r="F963" s="317"/>
      <c r="G963" s="318">
        <v>9000000</v>
      </c>
      <c r="H963" s="317"/>
      <c r="I963" s="318">
        <v>9000000</v>
      </c>
    </row>
    <row r="964" spans="2:10" x14ac:dyDescent="0.25">
      <c r="B964" s="672" t="s">
        <v>5833</v>
      </c>
      <c r="C964" s="672"/>
      <c r="D964" s="319"/>
      <c r="E964" s="319"/>
      <c r="F964" s="319"/>
      <c r="G964" s="320">
        <v>9000000</v>
      </c>
      <c r="H964" s="319"/>
      <c r="I964" s="320">
        <v>9000000</v>
      </c>
      <c r="J964" s="316"/>
    </row>
    <row r="965" spans="2:10" ht="15.75" customHeight="1" x14ac:dyDescent="0.25">
      <c r="B965" s="316" t="s">
        <v>1476</v>
      </c>
      <c r="C965" s="533" t="s">
        <v>16792</v>
      </c>
      <c r="D965" s="317"/>
      <c r="E965" s="317"/>
      <c r="F965" s="318">
        <v>37500000</v>
      </c>
      <c r="G965" s="318">
        <v>52500000</v>
      </c>
      <c r="H965" s="317"/>
      <c r="I965" s="318">
        <v>15000000</v>
      </c>
    </row>
    <row r="966" spans="2:10" x14ac:dyDescent="0.25">
      <c r="B966" s="672" t="s">
        <v>5849</v>
      </c>
      <c r="C966" s="672"/>
      <c r="D966" s="319"/>
      <c r="E966" s="319"/>
      <c r="F966" s="320">
        <v>37500000</v>
      </c>
      <c r="G966" s="320">
        <v>52500000</v>
      </c>
      <c r="H966" s="319"/>
      <c r="I966" s="320">
        <v>15000000</v>
      </c>
      <c r="J966" s="316"/>
    </row>
    <row r="967" spans="2:10" x14ac:dyDescent="0.25">
      <c r="B967" s="316" t="s">
        <v>7868</v>
      </c>
      <c r="C967" s="533" t="s">
        <v>16793</v>
      </c>
      <c r="D967" s="317"/>
      <c r="E967" s="317"/>
      <c r="F967" s="317"/>
      <c r="G967" s="318">
        <v>9000000</v>
      </c>
      <c r="H967" s="317"/>
      <c r="I967" s="318">
        <v>9000000</v>
      </c>
    </row>
    <row r="968" spans="2:10" x14ac:dyDescent="0.25">
      <c r="B968" s="672" t="s">
        <v>5833</v>
      </c>
      <c r="C968" s="672"/>
      <c r="D968" s="319"/>
      <c r="E968" s="319"/>
      <c r="F968" s="319"/>
      <c r="G968" s="320">
        <v>9000000</v>
      </c>
      <c r="H968" s="319"/>
      <c r="I968" s="320">
        <v>9000000</v>
      </c>
      <c r="J968" s="316"/>
    </row>
    <row r="969" spans="2:10" ht="15.75" customHeight="1" x14ac:dyDescent="0.25">
      <c r="B969" s="316" t="s">
        <v>9393</v>
      </c>
      <c r="C969" s="533" t="s">
        <v>19989</v>
      </c>
      <c r="D969" s="317"/>
      <c r="E969" s="317"/>
      <c r="F969" s="317"/>
      <c r="G969" s="318">
        <v>18000000</v>
      </c>
      <c r="H969" s="317"/>
      <c r="I969" s="318">
        <v>18000000</v>
      </c>
    </row>
    <row r="970" spans="2:10" ht="15.75" customHeight="1" x14ac:dyDescent="0.25">
      <c r="B970" s="672" t="s">
        <v>5833</v>
      </c>
      <c r="C970" s="672"/>
      <c r="D970" s="319"/>
      <c r="E970" s="319"/>
      <c r="F970" s="319"/>
      <c r="G970" s="320">
        <v>18000000</v>
      </c>
      <c r="H970" s="319"/>
      <c r="I970" s="320">
        <v>18000000</v>
      </c>
      <c r="J970" s="316"/>
    </row>
    <row r="971" spans="2:10" x14ac:dyDescent="0.25">
      <c r="B971" s="316" t="s">
        <v>806</v>
      </c>
      <c r="C971" s="533" t="s">
        <v>16794</v>
      </c>
      <c r="D971" s="317"/>
      <c r="E971" s="317"/>
      <c r="F971" s="318">
        <v>6000000</v>
      </c>
      <c r="G971" s="318">
        <v>12000000</v>
      </c>
      <c r="H971" s="317"/>
      <c r="I971" s="318">
        <v>6000000</v>
      </c>
    </row>
    <row r="972" spans="2:10" x14ac:dyDescent="0.25">
      <c r="B972" s="672" t="s">
        <v>5850</v>
      </c>
      <c r="C972" s="672"/>
      <c r="D972" s="319"/>
      <c r="E972" s="319"/>
      <c r="F972" s="320">
        <v>6000000</v>
      </c>
      <c r="G972" s="320">
        <v>12000000</v>
      </c>
      <c r="H972" s="319"/>
      <c r="I972" s="320">
        <v>6000000</v>
      </c>
      <c r="J972" s="316"/>
    </row>
    <row r="973" spans="2:10" x14ac:dyDescent="0.25">
      <c r="B973" s="316" t="s">
        <v>8010</v>
      </c>
      <c r="C973" s="533" t="s">
        <v>16795</v>
      </c>
      <c r="D973" s="317"/>
      <c r="E973" s="317"/>
      <c r="F973" s="317"/>
      <c r="G973" s="318">
        <v>9800000</v>
      </c>
      <c r="H973" s="317"/>
      <c r="I973" s="318">
        <v>9800000</v>
      </c>
    </row>
    <row r="974" spans="2:10" ht="15.75" customHeight="1" x14ac:dyDescent="0.25">
      <c r="B974" s="672" t="s">
        <v>5833</v>
      </c>
      <c r="C974" s="672"/>
      <c r="D974" s="319"/>
      <c r="E974" s="319"/>
      <c r="F974" s="319"/>
      <c r="G974" s="320">
        <v>9800000</v>
      </c>
      <c r="H974" s="319"/>
      <c r="I974" s="320">
        <v>9800000</v>
      </c>
      <c r="J974" s="316"/>
    </row>
    <row r="975" spans="2:10" x14ac:dyDescent="0.25">
      <c r="B975" s="316" t="s">
        <v>7348</v>
      </c>
      <c r="C975" s="533" t="s">
        <v>20843</v>
      </c>
      <c r="D975" s="317"/>
      <c r="E975" s="317"/>
      <c r="F975" s="317"/>
      <c r="G975" s="318">
        <v>9000000</v>
      </c>
      <c r="H975" s="317"/>
      <c r="I975" s="318">
        <v>9000000</v>
      </c>
    </row>
    <row r="976" spans="2:10" x14ac:dyDescent="0.25">
      <c r="B976" s="672" t="s">
        <v>5833</v>
      </c>
      <c r="C976" s="672"/>
      <c r="D976" s="319"/>
      <c r="E976" s="319"/>
      <c r="F976" s="319"/>
      <c r="G976" s="320">
        <v>9000000</v>
      </c>
      <c r="H976" s="319"/>
      <c r="I976" s="320">
        <v>9000000</v>
      </c>
      <c r="J976" s="316"/>
    </row>
    <row r="977" spans="2:10" ht="15.75" customHeight="1" x14ac:dyDescent="0.25">
      <c r="B977" s="316" t="s">
        <v>1477</v>
      </c>
      <c r="C977" s="533" t="s">
        <v>16796</v>
      </c>
      <c r="D977" s="317"/>
      <c r="E977" s="317"/>
      <c r="F977" s="318">
        <v>17000000</v>
      </c>
      <c r="G977" s="318">
        <v>37500000</v>
      </c>
      <c r="H977" s="317"/>
      <c r="I977" s="318">
        <v>20500000</v>
      </c>
    </row>
    <row r="978" spans="2:10" x14ac:dyDescent="0.25">
      <c r="B978" s="672" t="s">
        <v>5851</v>
      </c>
      <c r="C978" s="672"/>
      <c r="D978" s="319"/>
      <c r="E978" s="319"/>
      <c r="F978" s="320">
        <v>17000000</v>
      </c>
      <c r="G978" s="320">
        <v>37500000</v>
      </c>
      <c r="H978" s="319"/>
      <c r="I978" s="320">
        <v>20500000</v>
      </c>
      <c r="J978" s="316"/>
    </row>
    <row r="979" spans="2:10" ht="15.75" customHeight="1" x14ac:dyDescent="0.25">
      <c r="B979" s="316" t="s">
        <v>1478</v>
      </c>
      <c r="C979" s="533" t="s">
        <v>16797</v>
      </c>
      <c r="D979" s="317"/>
      <c r="E979" s="317"/>
      <c r="F979" s="318">
        <v>17000000</v>
      </c>
      <c r="G979" s="318">
        <v>28000000</v>
      </c>
      <c r="H979" s="317"/>
      <c r="I979" s="318">
        <v>11000000</v>
      </c>
    </row>
    <row r="980" spans="2:10" ht="15.75" customHeight="1" x14ac:dyDescent="0.25">
      <c r="B980" s="672" t="s">
        <v>5852</v>
      </c>
      <c r="C980" s="672"/>
      <c r="D980" s="319"/>
      <c r="E980" s="319"/>
      <c r="F980" s="320">
        <v>17000000</v>
      </c>
      <c r="G980" s="320">
        <v>28000000</v>
      </c>
      <c r="H980" s="319"/>
      <c r="I980" s="320">
        <v>11000000</v>
      </c>
      <c r="J980" s="316"/>
    </row>
    <row r="981" spans="2:10" x14ac:dyDescent="0.25">
      <c r="B981" s="316" t="s">
        <v>155</v>
      </c>
      <c r="C981" s="533" t="s">
        <v>16798</v>
      </c>
      <c r="D981" s="317"/>
      <c r="E981" s="317"/>
      <c r="F981" s="318">
        <v>6250000</v>
      </c>
      <c r="G981" s="318">
        <v>30000000</v>
      </c>
      <c r="H981" s="317"/>
      <c r="I981" s="318">
        <v>23750000</v>
      </c>
    </row>
    <row r="982" spans="2:10" ht="15.75" customHeight="1" x14ac:dyDescent="0.25">
      <c r="B982" s="672" t="s">
        <v>5853</v>
      </c>
      <c r="C982" s="672"/>
      <c r="D982" s="319"/>
      <c r="E982" s="319"/>
      <c r="F982" s="320">
        <v>6250000</v>
      </c>
      <c r="G982" s="320">
        <v>30000000</v>
      </c>
      <c r="H982" s="319"/>
      <c r="I982" s="320">
        <v>23750000</v>
      </c>
      <c r="J982" s="316"/>
    </row>
    <row r="983" spans="2:10" x14ac:dyDescent="0.25">
      <c r="B983" s="316" t="s">
        <v>18561</v>
      </c>
      <c r="C983" s="533" t="s">
        <v>18891</v>
      </c>
      <c r="D983" s="317"/>
      <c r="E983" s="317"/>
      <c r="F983" s="317"/>
      <c r="G983" s="318">
        <v>15000000</v>
      </c>
      <c r="H983" s="317"/>
      <c r="I983" s="318">
        <v>15000000</v>
      </c>
    </row>
    <row r="984" spans="2:10" x14ac:dyDescent="0.25">
      <c r="B984" s="672" t="s">
        <v>5833</v>
      </c>
      <c r="C984" s="672"/>
      <c r="D984" s="319"/>
      <c r="E984" s="319"/>
      <c r="F984" s="319"/>
      <c r="G984" s="320">
        <v>15000000</v>
      </c>
      <c r="H984" s="319"/>
      <c r="I984" s="320">
        <v>15000000</v>
      </c>
      <c r="J984" s="316"/>
    </row>
    <row r="985" spans="2:10" x14ac:dyDescent="0.25">
      <c r="B985" s="316" t="s">
        <v>7349</v>
      </c>
      <c r="C985" s="533" t="s">
        <v>16799</v>
      </c>
      <c r="D985" s="317"/>
      <c r="E985" s="317"/>
      <c r="F985" s="317"/>
      <c r="G985" s="318">
        <v>14000000</v>
      </c>
      <c r="H985" s="317"/>
      <c r="I985" s="318">
        <v>14000000</v>
      </c>
    </row>
    <row r="986" spans="2:10" x14ac:dyDescent="0.25">
      <c r="B986" s="672" t="s">
        <v>5833</v>
      </c>
      <c r="C986" s="672"/>
      <c r="D986" s="319"/>
      <c r="E986" s="319"/>
      <c r="F986" s="319"/>
      <c r="G986" s="320">
        <v>14000000</v>
      </c>
      <c r="H986" s="319"/>
      <c r="I986" s="320">
        <v>14000000</v>
      </c>
      <c r="J986" s="316"/>
    </row>
    <row r="987" spans="2:10" x14ac:dyDescent="0.25">
      <c r="B987" s="316" t="s">
        <v>20484</v>
      </c>
      <c r="C987" s="533" t="s">
        <v>20487</v>
      </c>
      <c r="D987" s="317"/>
      <c r="E987" s="317"/>
      <c r="F987" s="317"/>
      <c r="G987" s="318">
        <v>10800000</v>
      </c>
      <c r="H987" s="317"/>
      <c r="I987" s="318">
        <v>10800000</v>
      </c>
    </row>
    <row r="988" spans="2:10" ht="15.75" customHeight="1" x14ac:dyDescent="0.25">
      <c r="B988" s="672" t="s">
        <v>5833</v>
      </c>
      <c r="C988" s="672"/>
      <c r="D988" s="319"/>
      <c r="E988" s="319"/>
      <c r="F988" s="319"/>
      <c r="G988" s="320">
        <v>10800000</v>
      </c>
      <c r="H988" s="319"/>
      <c r="I988" s="320">
        <v>10800000</v>
      </c>
      <c r="J988" s="316"/>
    </row>
    <row r="989" spans="2:10" x14ac:dyDescent="0.25">
      <c r="B989" s="316" t="s">
        <v>7350</v>
      </c>
      <c r="C989" s="533" t="s">
        <v>16800</v>
      </c>
      <c r="D989" s="317"/>
      <c r="E989" s="317"/>
      <c r="F989" s="317"/>
      <c r="G989" s="318">
        <v>8000000</v>
      </c>
      <c r="H989" s="317"/>
      <c r="I989" s="318">
        <v>8000000</v>
      </c>
    </row>
    <row r="990" spans="2:10" x14ac:dyDescent="0.25">
      <c r="B990" s="672" t="s">
        <v>5833</v>
      </c>
      <c r="C990" s="672"/>
      <c r="D990" s="319"/>
      <c r="E990" s="319"/>
      <c r="F990" s="319"/>
      <c r="G990" s="320">
        <v>8000000</v>
      </c>
      <c r="H990" s="319"/>
      <c r="I990" s="320">
        <v>8000000</v>
      </c>
      <c r="J990" s="316"/>
    </row>
    <row r="991" spans="2:10" x14ac:dyDescent="0.25">
      <c r="B991" s="316" t="s">
        <v>217</v>
      </c>
      <c r="C991" s="533" t="s">
        <v>16801</v>
      </c>
      <c r="D991" s="317"/>
      <c r="E991" s="317"/>
      <c r="F991" s="318">
        <v>6250000</v>
      </c>
      <c r="G991" s="318">
        <v>30000000</v>
      </c>
      <c r="H991" s="317"/>
      <c r="I991" s="318">
        <v>23750000</v>
      </c>
    </row>
    <row r="992" spans="2:10" x14ac:dyDescent="0.25">
      <c r="B992" s="672" t="s">
        <v>5854</v>
      </c>
      <c r="C992" s="672"/>
      <c r="D992" s="319"/>
      <c r="E992" s="319"/>
      <c r="F992" s="320">
        <v>6250000</v>
      </c>
      <c r="G992" s="320">
        <v>30000000</v>
      </c>
      <c r="H992" s="319"/>
      <c r="I992" s="320">
        <v>23750000</v>
      </c>
      <c r="J992" s="316"/>
    </row>
    <row r="993" spans="2:10" ht="15.75" customHeight="1" x14ac:dyDescent="0.25">
      <c r="B993" s="316" t="s">
        <v>7351</v>
      </c>
      <c r="C993" s="533" t="s">
        <v>16802</v>
      </c>
      <c r="D993" s="317"/>
      <c r="E993" s="317"/>
      <c r="F993" s="317"/>
      <c r="G993" s="318">
        <v>3000000</v>
      </c>
      <c r="H993" s="317"/>
      <c r="I993" s="318">
        <v>3000000</v>
      </c>
    </row>
    <row r="994" spans="2:10" ht="15.75" customHeight="1" x14ac:dyDescent="0.25">
      <c r="B994" s="672" t="s">
        <v>5833</v>
      </c>
      <c r="C994" s="672"/>
      <c r="D994" s="319"/>
      <c r="E994" s="319"/>
      <c r="F994" s="319"/>
      <c r="G994" s="320">
        <v>3000000</v>
      </c>
      <c r="H994" s="319"/>
      <c r="I994" s="320">
        <v>3000000</v>
      </c>
      <c r="J994" s="316"/>
    </row>
    <row r="995" spans="2:10" x14ac:dyDescent="0.25">
      <c r="B995" s="316" t="s">
        <v>1479</v>
      </c>
      <c r="C995" s="533" t="s">
        <v>16803</v>
      </c>
      <c r="D995" s="317"/>
      <c r="E995" s="317"/>
      <c r="F995" s="318">
        <v>5500000</v>
      </c>
      <c r="G995" s="318">
        <v>5500000</v>
      </c>
      <c r="H995" s="317"/>
      <c r="I995" s="317"/>
    </row>
    <row r="996" spans="2:10" x14ac:dyDescent="0.25">
      <c r="B996" s="672" t="s">
        <v>5855</v>
      </c>
      <c r="C996" s="672"/>
      <c r="D996" s="319"/>
      <c r="E996" s="319"/>
      <c r="F996" s="320">
        <v>5500000</v>
      </c>
      <c r="G996" s="320">
        <v>5500000</v>
      </c>
      <c r="H996" s="319"/>
      <c r="I996" s="319"/>
      <c r="J996" s="316"/>
    </row>
    <row r="997" spans="2:10" ht="15.75" customHeight="1" x14ac:dyDescent="0.25">
      <c r="B997" s="316" t="s">
        <v>1480</v>
      </c>
      <c r="C997" s="533" t="s">
        <v>16804</v>
      </c>
      <c r="D997" s="317"/>
      <c r="E997" s="317"/>
      <c r="F997" s="318">
        <v>20000000</v>
      </c>
      <c r="G997" s="318">
        <v>33000000</v>
      </c>
      <c r="H997" s="317"/>
      <c r="I997" s="318">
        <v>13000000</v>
      </c>
    </row>
    <row r="998" spans="2:10" ht="15.75" customHeight="1" x14ac:dyDescent="0.25">
      <c r="B998" s="672" t="s">
        <v>5856</v>
      </c>
      <c r="C998" s="672"/>
      <c r="D998" s="319"/>
      <c r="E998" s="319"/>
      <c r="F998" s="320">
        <v>20000000</v>
      </c>
      <c r="G998" s="320">
        <v>33000000</v>
      </c>
      <c r="H998" s="319"/>
      <c r="I998" s="320">
        <v>13000000</v>
      </c>
      <c r="J998" s="316"/>
    </row>
    <row r="999" spans="2:10" x14ac:dyDescent="0.25">
      <c r="B999" s="316" t="s">
        <v>1481</v>
      </c>
      <c r="C999" s="533" t="s">
        <v>16805</v>
      </c>
      <c r="D999" s="317"/>
      <c r="E999" s="317"/>
      <c r="F999" s="318">
        <v>17000000</v>
      </c>
      <c r="G999" s="318">
        <v>35000900</v>
      </c>
      <c r="H999" s="317"/>
      <c r="I999" s="318">
        <v>18000900</v>
      </c>
    </row>
    <row r="1000" spans="2:10" x14ac:dyDescent="0.25">
      <c r="B1000" s="672" t="s">
        <v>5857</v>
      </c>
      <c r="C1000" s="672"/>
      <c r="D1000" s="319"/>
      <c r="E1000" s="319"/>
      <c r="F1000" s="320">
        <v>17000000</v>
      </c>
      <c r="G1000" s="320">
        <v>35000900</v>
      </c>
      <c r="H1000" s="319"/>
      <c r="I1000" s="320">
        <v>18000900</v>
      </c>
      <c r="J1000" s="316"/>
    </row>
    <row r="1001" spans="2:10" x14ac:dyDescent="0.25">
      <c r="B1001" s="316" t="s">
        <v>1482</v>
      </c>
      <c r="C1001" s="533" t="s">
        <v>16806</v>
      </c>
      <c r="D1001" s="317"/>
      <c r="E1001" s="317"/>
      <c r="F1001" s="318">
        <v>22500000</v>
      </c>
      <c r="G1001" s="318">
        <v>45000000</v>
      </c>
      <c r="H1001" s="317"/>
      <c r="I1001" s="318">
        <v>22500000</v>
      </c>
    </row>
    <row r="1002" spans="2:10" ht="15.75" customHeight="1" x14ac:dyDescent="0.25">
      <c r="B1002" s="672" t="s">
        <v>5858</v>
      </c>
      <c r="C1002" s="672"/>
      <c r="D1002" s="319"/>
      <c r="E1002" s="319"/>
      <c r="F1002" s="320">
        <v>22500000</v>
      </c>
      <c r="G1002" s="320">
        <v>45000000</v>
      </c>
      <c r="H1002" s="319"/>
      <c r="I1002" s="320">
        <v>22500000</v>
      </c>
      <c r="J1002" s="316"/>
    </row>
    <row r="1003" spans="2:10" x14ac:dyDescent="0.25">
      <c r="B1003" s="316" t="s">
        <v>1483</v>
      </c>
      <c r="C1003" s="533" t="s">
        <v>16807</v>
      </c>
      <c r="D1003" s="317"/>
      <c r="E1003" s="317"/>
      <c r="F1003" s="318">
        <v>22500000</v>
      </c>
      <c r="G1003" s="318">
        <v>40000000</v>
      </c>
      <c r="H1003" s="317"/>
      <c r="I1003" s="318">
        <v>17500000</v>
      </c>
    </row>
    <row r="1004" spans="2:10" x14ac:dyDescent="0.25">
      <c r="B1004" s="672" t="s">
        <v>5859</v>
      </c>
      <c r="C1004" s="672"/>
      <c r="D1004" s="319"/>
      <c r="E1004" s="319"/>
      <c r="F1004" s="320">
        <v>22500000</v>
      </c>
      <c r="G1004" s="320">
        <v>40000000</v>
      </c>
      <c r="H1004" s="319"/>
      <c r="I1004" s="320">
        <v>17500000</v>
      </c>
      <c r="J1004" s="316"/>
    </row>
    <row r="1005" spans="2:10" x14ac:dyDescent="0.25">
      <c r="B1005" s="316" t="s">
        <v>1484</v>
      </c>
      <c r="C1005" s="533" t="s">
        <v>16808</v>
      </c>
      <c r="D1005" s="317"/>
      <c r="E1005" s="317"/>
      <c r="F1005" s="318">
        <v>12500000</v>
      </c>
      <c r="G1005" s="318">
        <v>15000000</v>
      </c>
      <c r="H1005" s="317"/>
      <c r="I1005" s="318">
        <v>2500000</v>
      </c>
    </row>
    <row r="1006" spans="2:10" ht="15.75" customHeight="1" x14ac:dyDescent="0.25">
      <c r="B1006" s="672" t="s">
        <v>5860</v>
      </c>
      <c r="C1006" s="672"/>
      <c r="D1006" s="319"/>
      <c r="E1006" s="319"/>
      <c r="F1006" s="320">
        <v>12500000</v>
      </c>
      <c r="G1006" s="320">
        <v>15000000</v>
      </c>
      <c r="H1006" s="319"/>
      <c r="I1006" s="320">
        <v>2500000</v>
      </c>
      <c r="J1006" s="316"/>
    </row>
    <row r="1007" spans="2:10" x14ac:dyDescent="0.25">
      <c r="B1007" s="316" t="s">
        <v>19144</v>
      </c>
      <c r="C1007" s="533" t="s">
        <v>19841</v>
      </c>
      <c r="D1007" s="317"/>
      <c r="E1007" s="317"/>
      <c r="F1007" s="317"/>
      <c r="G1007" s="318">
        <v>14000000</v>
      </c>
      <c r="H1007" s="317"/>
      <c r="I1007" s="318">
        <v>14000000</v>
      </c>
    </row>
    <row r="1008" spans="2:10" x14ac:dyDescent="0.25">
      <c r="B1008" s="672" t="s">
        <v>5833</v>
      </c>
      <c r="C1008" s="672"/>
      <c r="D1008" s="319"/>
      <c r="E1008" s="319"/>
      <c r="F1008" s="319"/>
      <c r="G1008" s="320">
        <v>14000000</v>
      </c>
      <c r="H1008" s="319"/>
      <c r="I1008" s="320">
        <v>14000000</v>
      </c>
      <c r="J1008" s="316"/>
    </row>
    <row r="1009" spans="2:10" x14ac:dyDescent="0.25">
      <c r="B1009" s="316" t="s">
        <v>18735</v>
      </c>
      <c r="C1009" s="533" t="s">
        <v>19842</v>
      </c>
      <c r="D1009" s="317"/>
      <c r="E1009" s="317"/>
      <c r="F1009" s="317"/>
      <c r="G1009" s="318">
        <v>5000000</v>
      </c>
      <c r="H1009" s="317"/>
      <c r="I1009" s="318">
        <v>5000000</v>
      </c>
    </row>
    <row r="1010" spans="2:10" x14ac:dyDescent="0.25">
      <c r="B1010" s="672" t="s">
        <v>5833</v>
      </c>
      <c r="C1010" s="672"/>
      <c r="D1010" s="319"/>
      <c r="E1010" s="319"/>
      <c r="F1010" s="319"/>
      <c r="G1010" s="320">
        <v>5000000</v>
      </c>
      <c r="H1010" s="319"/>
      <c r="I1010" s="320">
        <v>5000000</v>
      </c>
      <c r="J1010" s="316"/>
    </row>
    <row r="1011" spans="2:10" x14ac:dyDescent="0.25">
      <c r="B1011" s="316" t="s">
        <v>7352</v>
      </c>
      <c r="C1011" s="533" t="s">
        <v>16809</v>
      </c>
      <c r="D1011" s="317"/>
      <c r="E1011" s="317"/>
      <c r="F1011" s="317"/>
      <c r="G1011" s="318">
        <v>9000000</v>
      </c>
      <c r="H1011" s="317"/>
      <c r="I1011" s="318">
        <v>9000000</v>
      </c>
    </row>
    <row r="1012" spans="2:10" x14ac:dyDescent="0.25">
      <c r="B1012" s="672" t="s">
        <v>5833</v>
      </c>
      <c r="C1012" s="672"/>
      <c r="D1012" s="319"/>
      <c r="E1012" s="319"/>
      <c r="F1012" s="319"/>
      <c r="G1012" s="320">
        <v>9000000</v>
      </c>
      <c r="H1012" s="319"/>
      <c r="I1012" s="320">
        <v>9000000</v>
      </c>
      <c r="J1012" s="316"/>
    </row>
    <row r="1013" spans="2:10" x14ac:dyDescent="0.25">
      <c r="B1013" s="316" t="s">
        <v>1485</v>
      </c>
      <c r="C1013" s="533" t="s">
        <v>16810</v>
      </c>
      <c r="D1013" s="317"/>
      <c r="E1013" s="317"/>
      <c r="F1013" s="318">
        <v>37500000</v>
      </c>
      <c r="G1013" s="318">
        <v>60000000</v>
      </c>
      <c r="H1013" s="317"/>
      <c r="I1013" s="318">
        <v>22500000</v>
      </c>
    </row>
    <row r="1014" spans="2:10" x14ac:dyDescent="0.25">
      <c r="B1014" s="672" t="s">
        <v>5861</v>
      </c>
      <c r="C1014" s="672"/>
      <c r="D1014" s="319"/>
      <c r="E1014" s="319"/>
      <c r="F1014" s="320">
        <v>37500000</v>
      </c>
      <c r="G1014" s="320">
        <v>60000000</v>
      </c>
      <c r="H1014" s="319"/>
      <c r="I1014" s="320">
        <v>22500000</v>
      </c>
      <c r="J1014" s="316"/>
    </row>
    <row r="1015" spans="2:10" ht="15.75" customHeight="1" x14ac:dyDescent="0.25">
      <c r="B1015" s="316" t="s">
        <v>5487</v>
      </c>
      <c r="C1015" s="533" t="s">
        <v>16811</v>
      </c>
      <c r="D1015" s="317"/>
      <c r="E1015" s="317"/>
      <c r="F1015" s="318">
        <v>5000000</v>
      </c>
      <c r="G1015" s="318">
        <v>21127000</v>
      </c>
      <c r="H1015" s="317"/>
      <c r="I1015" s="318">
        <v>16127000</v>
      </c>
    </row>
    <row r="1016" spans="2:10" ht="15.75" customHeight="1" x14ac:dyDescent="0.25">
      <c r="B1016" s="672" t="s">
        <v>5862</v>
      </c>
      <c r="C1016" s="672"/>
      <c r="D1016" s="319"/>
      <c r="E1016" s="319"/>
      <c r="F1016" s="320">
        <v>5000000</v>
      </c>
      <c r="G1016" s="320">
        <v>21127000</v>
      </c>
      <c r="H1016" s="319"/>
      <c r="I1016" s="320">
        <v>16127000</v>
      </c>
      <c r="J1016" s="316"/>
    </row>
    <row r="1017" spans="2:10" x14ac:dyDescent="0.25">
      <c r="B1017" s="316" t="s">
        <v>7975</v>
      </c>
      <c r="C1017" s="533" t="s">
        <v>16812</v>
      </c>
      <c r="D1017" s="317"/>
      <c r="E1017" s="317"/>
      <c r="F1017" s="317"/>
      <c r="G1017" s="318">
        <v>6850000</v>
      </c>
      <c r="H1017" s="317"/>
      <c r="I1017" s="318">
        <v>6850000</v>
      </c>
    </row>
    <row r="1018" spans="2:10" x14ac:dyDescent="0.25">
      <c r="B1018" s="672" t="s">
        <v>5833</v>
      </c>
      <c r="C1018" s="672"/>
      <c r="D1018" s="319"/>
      <c r="E1018" s="319"/>
      <c r="F1018" s="319"/>
      <c r="G1018" s="320">
        <v>6850000</v>
      </c>
      <c r="H1018" s="319"/>
      <c r="I1018" s="320">
        <v>6850000</v>
      </c>
      <c r="J1018" s="316"/>
    </row>
    <row r="1019" spans="2:10" ht="15.75" customHeight="1" x14ac:dyDescent="0.25">
      <c r="B1019" s="316" t="s">
        <v>1486</v>
      </c>
      <c r="C1019" s="533" t="s">
        <v>16813</v>
      </c>
      <c r="D1019" s="317"/>
      <c r="E1019" s="317"/>
      <c r="F1019" s="317"/>
      <c r="G1019" s="318">
        <v>5500000</v>
      </c>
      <c r="H1019" s="317"/>
      <c r="I1019" s="318">
        <v>5500000</v>
      </c>
    </row>
    <row r="1020" spans="2:10" x14ac:dyDescent="0.25">
      <c r="B1020" s="672" t="s">
        <v>5863</v>
      </c>
      <c r="C1020" s="672"/>
      <c r="D1020" s="319"/>
      <c r="E1020" s="319"/>
      <c r="F1020" s="319"/>
      <c r="G1020" s="320">
        <v>5500000</v>
      </c>
      <c r="H1020" s="319"/>
      <c r="I1020" s="320">
        <v>5500000</v>
      </c>
      <c r="J1020" s="316"/>
    </row>
    <row r="1021" spans="2:10" x14ac:dyDescent="0.25">
      <c r="B1021" s="316" t="s">
        <v>19079</v>
      </c>
      <c r="C1021" s="533" t="s">
        <v>19080</v>
      </c>
      <c r="D1021" s="317"/>
      <c r="E1021" s="317"/>
      <c r="F1021" s="317"/>
      <c r="G1021" s="318">
        <v>12020000</v>
      </c>
      <c r="H1021" s="317"/>
      <c r="I1021" s="318">
        <v>12020000</v>
      </c>
    </row>
    <row r="1022" spans="2:10" ht="15.75" customHeight="1" x14ac:dyDescent="0.25">
      <c r="B1022" s="672" t="s">
        <v>5833</v>
      </c>
      <c r="C1022" s="672"/>
      <c r="D1022" s="319"/>
      <c r="E1022" s="319"/>
      <c r="F1022" s="319"/>
      <c r="G1022" s="320">
        <v>12020000</v>
      </c>
      <c r="H1022" s="319"/>
      <c r="I1022" s="320">
        <v>12020000</v>
      </c>
      <c r="J1022" s="316"/>
    </row>
    <row r="1023" spans="2:10" x14ac:dyDescent="0.25">
      <c r="B1023" s="316" t="s">
        <v>1487</v>
      </c>
      <c r="C1023" s="533" t="s">
        <v>16814</v>
      </c>
      <c r="D1023" s="317"/>
      <c r="E1023" s="317"/>
      <c r="F1023" s="318">
        <v>29000000</v>
      </c>
      <c r="G1023" s="318">
        <v>50800000</v>
      </c>
      <c r="H1023" s="317"/>
      <c r="I1023" s="318">
        <v>21800000</v>
      </c>
    </row>
    <row r="1024" spans="2:10" ht="15.75" customHeight="1" x14ac:dyDescent="0.25">
      <c r="B1024" s="672" t="s">
        <v>5864</v>
      </c>
      <c r="C1024" s="672"/>
      <c r="D1024" s="319"/>
      <c r="E1024" s="319"/>
      <c r="F1024" s="320">
        <v>29000000</v>
      </c>
      <c r="G1024" s="320">
        <v>50800000</v>
      </c>
      <c r="H1024" s="319"/>
      <c r="I1024" s="320">
        <v>21800000</v>
      </c>
      <c r="J1024" s="316"/>
    </row>
    <row r="1025" spans="2:10" x14ac:dyDescent="0.25">
      <c r="B1025" s="316" t="s">
        <v>1315</v>
      </c>
      <c r="C1025" s="533" t="s">
        <v>16815</v>
      </c>
      <c r="D1025" s="317"/>
      <c r="E1025" s="317"/>
      <c r="F1025" s="318">
        <v>7500000</v>
      </c>
      <c r="G1025" s="318">
        <v>33000000</v>
      </c>
      <c r="H1025" s="317"/>
      <c r="I1025" s="318">
        <v>25500000</v>
      </c>
    </row>
    <row r="1026" spans="2:10" x14ac:dyDescent="0.25">
      <c r="B1026" s="672" t="s">
        <v>5865</v>
      </c>
      <c r="C1026" s="672"/>
      <c r="D1026" s="319"/>
      <c r="E1026" s="319"/>
      <c r="F1026" s="320">
        <v>7500000</v>
      </c>
      <c r="G1026" s="320">
        <v>33000000</v>
      </c>
      <c r="H1026" s="319"/>
      <c r="I1026" s="320">
        <v>25500000</v>
      </c>
      <c r="J1026" s="316"/>
    </row>
    <row r="1027" spans="2:10" x14ac:dyDescent="0.25">
      <c r="B1027" s="316" t="s">
        <v>831</v>
      </c>
      <c r="C1027" s="533" t="s">
        <v>16816</v>
      </c>
      <c r="D1027" s="317"/>
      <c r="E1027" s="317"/>
      <c r="F1027" s="318">
        <v>5000000</v>
      </c>
      <c r="G1027" s="318">
        <v>25000000</v>
      </c>
      <c r="H1027" s="317"/>
      <c r="I1027" s="318">
        <v>20000000</v>
      </c>
    </row>
    <row r="1028" spans="2:10" ht="15.75" customHeight="1" x14ac:dyDescent="0.25">
      <c r="B1028" s="672" t="s">
        <v>5866</v>
      </c>
      <c r="C1028" s="672"/>
      <c r="D1028" s="319"/>
      <c r="E1028" s="319"/>
      <c r="F1028" s="320">
        <v>5000000</v>
      </c>
      <c r="G1028" s="320">
        <v>25000000</v>
      </c>
      <c r="H1028" s="319"/>
      <c r="I1028" s="320">
        <v>20000000</v>
      </c>
      <c r="J1028" s="316"/>
    </row>
    <row r="1029" spans="2:10" ht="15.75" customHeight="1" x14ac:dyDescent="0.25">
      <c r="B1029" s="316" t="s">
        <v>7354</v>
      </c>
      <c r="C1029" s="533" t="s">
        <v>20064</v>
      </c>
      <c r="D1029" s="317"/>
      <c r="E1029" s="317"/>
      <c r="F1029" s="317"/>
      <c r="G1029" s="318">
        <v>14000000</v>
      </c>
      <c r="H1029" s="317"/>
      <c r="I1029" s="318">
        <v>14000000</v>
      </c>
    </row>
    <row r="1030" spans="2:10" x14ac:dyDescent="0.25">
      <c r="B1030" s="672" t="s">
        <v>5833</v>
      </c>
      <c r="C1030" s="672"/>
      <c r="D1030" s="319"/>
      <c r="E1030" s="319"/>
      <c r="F1030" s="319"/>
      <c r="G1030" s="320">
        <v>14000000</v>
      </c>
      <c r="H1030" s="319"/>
      <c r="I1030" s="320">
        <v>14000000</v>
      </c>
      <c r="J1030" s="316"/>
    </row>
    <row r="1031" spans="2:10" x14ac:dyDescent="0.25">
      <c r="B1031" s="316" t="s">
        <v>7355</v>
      </c>
      <c r="C1031" s="533" t="s">
        <v>16817</v>
      </c>
      <c r="D1031" s="317"/>
      <c r="E1031" s="317"/>
      <c r="F1031" s="317"/>
      <c r="G1031" s="318">
        <v>14000000</v>
      </c>
      <c r="H1031" s="317"/>
      <c r="I1031" s="318">
        <v>14000000</v>
      </c>
    </row>
    <row r="1032" spans="2:10" ht="15.75" customHeight="1" x14ac:dyDescent="0.25">
      <c r="B1032" s="672" t="s">
        <v>5833</v>
      </c>
      <c r="C1032" s="672"/>
      <c r="D1032" s="319"/>
      <c r="E1032" s="319"/>
      <c r="F1032" s="319"/>
      <c r="G1032" s="320">
        <v>14000000</v>
      </c>
      <c r="H1032" s="319"/>
      <c r="I1032" s="320">
        <v>14000000</v>
      </c>
      <c r="J1032" s="316"/>
    </row>
    <row r="1033" spans="2:10" x14ac:dyDescent="0.25">
      <c r="B1033" s="316" t="s">
        <v>7951</v>
      </c>
      <c r="C1033" s="533" t="s">
        <v>16818</v>
      </c>
      <c r="D1033" s="317"/>
      <c r="E1033" s="317"/>
      <c r="F1033" s="317"/>
      <c r="G1033" s="318">
        <v>9245861</v>
      </c>
      <c r="H1033" s="317"/>
      <c r="I1033" s="318">
        <v>9245861</v>
      </c>
    </row>
    <row r="1034" spans="2:10" x14ac:dyDescent="0.25">
      <c r="B1034" s="672" t="s">
        <v>5833</v>
      </c>
      <c r="C1034" s="672"/>
      <c r="D1034" s="319"/>
      <c r="E1034" s="319"/>
      <c r="F1034" s="319"/>
      <c r="G1034" s="320">
        <v>9245861</v>
      </c>
      <c r="H1034" s="319"/>
      <c r="I1034" s="320">
        <v>9245861</v>
      </c>
      <c r="J1034" s="316"/>
    </row>
    <row r="1035" spans="2:10" ht="15.75" customHeight="1" x14ac:dyDescent="0.25">
      <c r="B1035" s="316" t="s">
        <v>7356</v>
      </c>
      <c r="C1035" s="533" t="s">
        <v>18904</v>
      </c>
      <c r="D1035" s="317"/>
      <c r="E1035" s="317"/>
      <c r="F1035" s="317"/>
      <c r="G1035" s="318">
        <v>9000000</v>
      </c>
      <c r="H1035" s="317"/>
      <c r="I1035" s="318">
        <v>9000000</v>
      </c>
    </row>
    <row r="1036" spans="2:10" x14ac:dyDescent="0.25">
      <c r="B1036" s="672" t="s">
        <v>5676</v>
      </c>
      <c r="C1036" s="672"/>
      <c r="D1036" s="319"/>
      <c r="E1036" s="319"/>
      <c r="F1036" s="319"/>
      <c r="G1036" s="320">
        <v>5300000</v>
      </c>
      <c r="H1036" s="319"/>
      <c r="I1036" s="320">
        <v>5300000</v>
      </c>
      <c r="J1036" s="316"/>
    </row>
    <row r="1037" spans="2:10" x14ac:dyDescent="0.25">
      <c r="B1037" s="672" t="s">
        <v>5833</v>
      </c>
      <c r="C1037" s="672"/>
      <c r="D1037" s="319"/>
      <c r="E1037" s="319"/>
      <c r="F1037" s="319"/>
      <c r="G1037" s="320">
        <v>3700000</v>
      </c>
      <c r="H1037" s="319"/>
      <c r="I1037" s="320">
        <v>3700000</v>
      </c>
    </row>
    <row r="1038" spans="2:10" ht="15.75" customHeight="1" x14ac:dyDescent="0.25">
      <c r="B1038" s="316" t="s">
        <v>11734</v>
      </c>
      <c r="C1038" s="533" t="s">
        <v>18982</v>
      </c>
      <c r="D1038" s="317"/>
      <c r="E1038" s="317"/>
      <c r="F1038" s="317"/>
      <c r="G1038" s="318">
        <v>14000000</v>
      </c>
      <c r="H1038" s="317"/>
      <c r="I1038" s="318">
        <v>14000000</v>
      </c>
      <c r="J1038" s="316"/>
    </row>
    <row r="1039" spans="2:10" x14ac:dyDescent="0.25">
      <c r="B1039" s="672" t="s">
        <v>5833</v>
      </c>
      <c r="C1039" s="672"/>
      <c r="D1039" s="319"/>
      <c r="E1039" s="319"/>
      <c r="F1039" s="319"/>
      <c r="G1039" s="320">
        <v>14000000</v>
      </c>
      <c r="H1039" s="319"/>
      <c r="I1039" s="320">
        <v>14000000</v>
      </c>
    </row>
    <row r="1040" spans="2:10" x14ac:dyDescent="0.25">
      <c r="B1040" s="316" t="s">
        <v>672</v>
      </c>
      <c r="C1040" s="533" t="s">
        <v>16819</v>
      </c>
      <c r="D1040" s="317"/>
      <c r="E1040" s="317"/>
      <c r="F1040" s="318">
        <v>6000000</v>
      </c>
      <c r="G1040" s="318">
        <v>24000000</v>
      </c>
      <c r="H1040" s="317"/>
      <c r="I1040" s="318">
        <v>18000000</v>
      </c>
      <c r="J1040" s="316"/>
    </row>
    <row r="1041" spans="2:10" x14ac:dyDescent="0.25">
      <c r="B1041" s="672" t="s">
        <v>5867</v>
      </c>
      <c r="C1041" s="672"/>
      <c r="D1041" s="319"/>
      <c r="E1041" s="319"/>
      <c r="F1041" s="320">
        <v>6000000</v>
      </c>
      <c r="G1041" s="320">
        <v>24000000</v>
      </c>
      <c r="H1041" s="319"/>
      <c r="I1041" s="320">
        <v>18000000</v>
      </c>
    </row>
    <row r="1042" spans="2:10" x14ac:dyDescent="0.25">
      <c r="B1042" s="316" t="s">
        <v>1488</v>
      </c>
      <c r="C1042" s="533" t="s">
        <v>16820</v>
      </c>
      <c r="D1042" s="317"/>
      <c r="E1042" s="317"/>
      <c r="F1042" s="318">
        <v>17333333.329999998</v>
      </c>
      <c r="G1042" s="318">
        <v>35000000</v>
      </c>
      <c r="H1042" s="317"/>
      <c r="I1042" s="318">
        <v>17666666.670000002</v>
      </c>
      <c r="J1042" s="316"/>
    </row>
    <row r="1043" spans="2:10" x14ac:dyDescent="0.25">
      <c r="B1043" s="672" t="s">
        <v>5868</v>
      </c>
      <c r="C1043" s="672"/>
      <c r="D1043" s="319"/>
      <c r="E1043" s="319"/>
      <c r="F1043" s="320">
        <v>17333333.329999998</v>
      </c>
      <c r="G1043" s="320">
        <v>35000000</v>
      </c>
      <c r="H1043" s="319"/>
      <c r="I1043" s="320">
        <v>17666666.670000002</v>
      </c>
    </row>
    <row r="1044" spans="2:10" ht="15.75" customHeight="1" x14ac:dyDescent="0.25">
      <c r="B1044" s="316" t="s">
        <v>135</v>
      </c>
      <c r="C1044" s="533" t="s">
        <v>16821</v>
      </c>
      <c r="D1044" s="317"/>
      <c r="E1044" s="317"/>
      <c r="F1044" s="318">
        <v>6250000</v>
      </c>
      <c r="G1044" s="318">
        <v>30000000</v>
      </c>
      <c r="H1044" s="317"/>
      <c r="I1044" s="318">
        <v>23750000</v>
      </c>
      <c r="J1044" s="316"/>
    </row>
    <row r="1045" spans="2:10" x14ac:dyDescent="0.25">
      <c r="B1045" s="672" t="s">
        <v>5869</v>
      </c>
      <c r="C1045" s="672"/>
      <c r="D1045" s="319"/>
      <c r="E1045" s="319"/>
      <c r="F1045" s="320">
        <v>6250000</v>
      </c>
      <c r="G1045" s="320">
        <v>30000000</v>
      </c>
      <c r="H1045" s="319"/>
      <c r="I1045" s="320">
        <v>23750000</v>
      </c>
    </row>
    <row r="1046" spans="2:10" x14ac:dyDescent="0.25">
      <c r="B1046" s="316" t="s">
        <v>319</v>
      </c>
      <c r="C1046" s="533" t="s">
        <v>16822</v>
      </c>
      <c r="D1046" s="317"/>
      <c r="E1046" s="317"/>
      <c r="F1046" s="318">
        <v>6250000</v>
      </c>
      <c r="G1046" s="318">
        <v>30000000</v>
      </c>
      <c r="H1046" s="317"/>
      <c r="I1046" s="318">
        <v>23750000</v>
      </c>
      <c r="J1046" s="316"/>
    </row>
    <row r="1047" spans="2:10" x14ac:dyDescent="0.25">
      <c r="B1047" s="672" t="s">
        <v>5870</v>
      </c>
      <c r="C1047" s="672"/>
      <c r="D1047" s="319"/>
      <c r="E1047" s="319"/>
      <c r="F1047" s="320">
        <v>6250000</v>
      </c>
      <c r="G1047" s="320">
        <v>30000000</v>
      </c>
      <c r="H1047" s="319"/>
      <c r="I1047" s="320">
        <v>23750000</v>
      </c>
    </row>
    <row r="1048" spans="2:10" x14ac:dyDescent="0.25">
      <c r="B1048" s="316" t="s">
        <v>7358</v>
      </c>
      <c r="C1048" s="533" t="s">
        <v>16823</v>
      </c>
      <c r="D1048" s="317"/>
      <c r="E1048" s="317"/>
      <c r="F1048" s="317"/>
      <c r="G1048" s="318">
        <v>7000000</v>
      </c>
      <c r="H1048" s="317"/>
      <c r="I1048" s="318">
        <v>7000000</v>
      </c>
      <c r="J1048" s="316"/>
    </row>
    <row r="1049" spans="2:10" x14ac:dyDescent="0.25">
      <c r="B1049" s="672" t="s">
        <v>5833</v>
      </c>
      <c r="C1049" s="672"/>
      <c r="D1049" s="319"/>
      <c r="E1049" s="319"/>
      <c r="F1049" s="319"/>
      <c r="G1049" s="320">
        <v>7000000</v>
      </c>
      <c r="H1049" s="319"/>
      <c r="I1049" s="320">
        <v>7000000</v>
      </c>
    </row>
    <row r="1050" spans="2:10" x14ac:dyDescent="0.25">
      <c r="B1050" s="316" t="s">
        <v>1489</v>
      </c>
      <c r="C1050" s="533" t="s">
        <v>16824</v>
      </c>
      <c r="D1050" s="317"/>
      <c r="E1050" s="317"/>
      <c r="F1050" s="318">
        <v>17000000</v>
      </c>
      <c r="G1050" s="318">
        <v>32008000</v>
      </c>
      <c r="H1050" s="317"/>
      <c r="I1050" s="318">
        <v>15008000</v>
      </c>
      <c r="J1050" s="316"/>
    </row>
    <row r="1051" spans="2:10" ht="15.75" customHeight="1" x14ac:dyDescent="0.25">
      <c r="B1051" s="672" t="s">
        <v>5871</v>
      </c>
      <c r="C1051" s="672"/>
      <c r="D1051" s="319"/>
      <c r="E1051" s="319"/>
      <c r="F1051" s="320">
        <v>17000000</v>
      </c>
      <c r="G1051" s="320">
        <v>32008000</v>
      </c>
      <c r="H1051" s="319"/>
      <c r="I1051" s="320">
        <v>15008000</v>
      </c>
    </row>
    <row r="1052" spans="2:10" x14ac:dyDescent="0.25">
      <c r="B1052" s="316" t="s">
        <v>1490</v>
      </c>
      <c r="C1052" s="533" t="s">
        <v>16825</v>
      </c>
      <c r="D1052" s="317"/>
      <c r="E1052" s="317"/>
      <c r="F1052" s="318">
        <v>22500000</v>
      </c>
      <c r="G1052" s="318">
        <v>30000000</v>
      </c>
      <c r="H1052" s="317"/>
      <c r="I1052" s="318">
        <v>7500000</v>
      </c>
      <c r="J1052" s="316"/>
    </row>
    <row r="1053" spans="2:10" ht="15.75" customHeight="1" x14ac:dyDescent="0.25">
      <c r="B1053" s="672" t="s">
        <v>5872</v>
      </c>
      <c r="C1053" s="672"/>
      <c r="D1053" s="319"/>
      <c r="E1053" s="319"/>
      <c r="F1053" s="320">
        <v>22500000</v>
      </c>
      <c r="G1053" s="320">
        <v>30000000</v>
      </c>
      <c r="H1053" s="319"/>
      <c r="I1053" s="320">
        <v>7500000</v>
      </c>
    </row>
    <row r="1054" spans="2:10" ht="15.75" customHeight="1" x14ac:dyDescent="0.25">
      <c r="B1054" s="316" t="s">
        <v>20641</v>
      </c>
      <c r="C1054" s="533" t="s">
        <v>20699</v>
      </c>
      <c r="D1054" s="317"/>
      <c r="E1054" s="317"/>
      <c r="F1054" s="317"/>
      <c r="G1054" s="318">
        <v>18000000</v>
      </c>
      <c r="H1054" s="317"/>
      <c r="I1054" s="318">
        <v>18000000</v>
      </c>
      <c r="J1054" s="316"/>
    </row>
    <row r="1055" spans="2:10" x14ac:dyDescent="0.25">
      <c r="B1055" s="672" t="s">
        <v>5833</v>
      </c>
      <c r="C1055" s="672"/>
      <c r="D1055" s="319"/>
      <c r="E1055" s="319"/>
      <c r="F1055" s="319"/>
      <c r="G1055" s="320">
        <v>18000000</v>
      </c>
      <c r="H1055" s="319"/>
      <c r="I1055" s="320">
        <v>18000000</v>
      </c>
    </row>
    <row r="1056" spans="2:10" ht="15.75" customHeight="1" x14ac:dyDescent="0.25">
      <c r="B1056" s="316" t="s">
        <v>20263</v>
      </c>
      <c r="C1056" s="533" t="s">
        <v>20264</v>
      </c>
      <c r="D1056" s="317"/>
      <c r="E1056" s="317"/>
      <c r="F1056" s="317"/>
      <c r="G1056" s="318">
        <v>9000000</v>
      </c>
      <c r="H1056" s="317"/>
      <c r="I1056" s="318">
        <v>9000000</v>
      </c>
      <c r="J1056" s="316"/>
    </row>
    <row r="1057" spans="2:10" x14ac:dyDescent="0.25">
      <c r="B1057" s="672" t="s">
        <v>5833</v>
      </c>
      <c r="C1057" s="672"/>
      <c r="D1057" s="319"/>
      <c r="E1057" s="319"/>
      <c r="F1057" s="319"/>
      <c r="G1057" s="320">
        <v>9000000</v>
      </c>
      <c r="H1057" s="319"/>
      <c r="I1057" s="320">
        <v>9000000</v>
      </c>
    </row>
    <row r="1058" spans="2:10" x14ac:dyDescent="0.25">
      <c r="B1058" s="316" t="s">
        <v>20599</v>
      </c>
      <c r="C1058" s="533" t="s">
        <v>20600</v>
      </c>
      <c r="D1058" s="317"/>
      <c r="E1058" s="317"/>
      <c r="F1058" s="317"/>
      <c r="G1058" s="318">
        <v>9000000</v>
      </c>
      <c r="H1058" s="317"/>
      <c r="I1058" s="318">
        <v>9000000</v>
      </c>
      <c r="J1058" s="316"/>
    </row>
    <row r="1059" spans="2:10" ht="15.75" customHeight="1" x14ac:dyDescent="0.25">
      <c r="B1059" s="672" t="s">
        <v>5833</v>
      </c>
      <c r="C1059" s="672"/>
      <c r="D1059" s="319"/>
      <c r="E1059" s="319"/>
      <c r="F1059" s="319"/>
      <c r="G1059" s="320">
        <v>9000000</v>
      </c>
      <c r="H1059" s="319"/>
      <c r="I1059" s="320">
        <v>9000000</v>
      </c>
    </row>
    <row r="1060" spans="2:10" ht="15.75" customHeight="1" x14ac:dyDescent="0.25">
      <c r="B1060" s="316" t="s">
        <v>8046</v>
      </c>
      <c r="C1060" s="533" t="s">
        <v>16826</v>
      </c>
      <c r="D1060" s="317"/>
      <c r="E1060" s="317"/>
      <c r="F1060" s="317"/>
      <c r="G1060" s="318">
        <v>10000000</v>
      </c>
      <c r="H1060" s="317"/>
      <c r="I1060" s="318">
        <v>10000000</v>
      </c>
      <c r="J1060" s="316"/>
    </row>
    <row r="1061" spans="2:10" x14ac:dyDescent="0.25">
      <c r="B1061" s="672" t="s">
        <v>5833</v>
      </c>
      <c r="C1061" s="672"/>
      <c r="D1061" s="319"/>
      <c r="E1061" s="319"/>
      <c r="F1061" s="319"/>
      <c r="G1061" s="320">
        <v>10000000</v>
      </c>
      <c r="H1061" s="319"/>
      <c r="I1061" s="320">
        <v>10000000</v>
      </c>
    </row>
    <row r="1062" spans="2:10" ht="15.75" customHeight="1" x14ac:dyDescent="0.25">
      <c r="B1062" s="316" t="s">
        <v>8047</v>
      </c>
      <c r="C1062" s="533" t="s">
        <v>16827</v>
      </c>
      <c r="D1062" s="317"/>
      <c r="E1062" s="317"/>
      <c r="F1062" s="317"/>
      <c r="G1062" s="318">
        <v>10000000</v>
      </c>
      <c r="H1062" s="317"/>
      <c r="I1062" s="318">
        <v>10000000</v>
      </c>
      <c r="J1062" s="316"/>
    </row>
    <row r="1063" spans="2:10" x14ac:dyDescent="0.25">
      <c r="B1063" s="672" t="s">
        <v>5833</v>
      </c>
      <c r="C1063" s="672"/>
      <c r="D1063" s="319"/>
      <c r="E1063" s="319"/>
      <c r="F1063" s="319"/>
      <c r="G1063" s="320">
        <v>10000000</v>
      </c>
      <c r="H1063" s="319"/>
      <c r="I1063" s="320">
        <v>10000000</v>
      </c>
    </row>
    <row r="1064" spans="2:10" x14ac:dyDescent="0.25">
      <c r="B1064" s="316" t="s">
        <v>20422</v>
      </c>
      <c r="C1064" s="533" t="s">
        <v>20507</v>
      </c>
      <c r="D1064" s="317"/>
      <c r="E1064" s="317"/>
      <c r="F1064" s="317"/>
      <c r="G1064" s="318">
        <v>8900000</v>
      </c>
      <c r="H1064" s="317"/>
      <c r="I1064" s="318">
        <v>8900000</v>
      </c>
      <c r="J1064" s="316"/>
    </row>
    <row r="1065" spans="2:10" x14ac:dyDescent="0.25">
      <c r="B1065" s="672" t="s">
        <v>5833</v>
      </c>
      <c r="C1065" s="672"/>
      <c r="D1065" s="319"/>
      <c r="E1065" s="319"/>
      <c r="F1065" s="319"/>
      <c r="G1065" s="320">
        <v>8900000</v>
      </c>
      <c r="H1065" s="319"/>
      <c r="I1065" s="320">
        <v>8900000</v>
      </c>
    </row>
    <row r="1066" spans="2:10" x14ac:dyDescent="0.25">
      <c r="B1066" s="316" t="s">
        <v>1491</v>
      </c>
      <c r="C1066" s="533" t="s">
        <v>16828</v>
      </c>
      <c r="D1066" s="317"/>
      <c r="E1066" s="317"/>
      <c r="F1066" s="318">
        <v>17000000</v>
      </c>
      <c r="G1066" s="318">
        <v>29000000</v>
      </c>
      <c r="H1066" s="317"/>
      <c r="I1066" s="318">
        <v>12000000</v>
      </c>
      <c r="J1066" s="316"/>
    </row>
    <row r="1067" spans="2:10" x14ac:dyDescent="0.25">
      <c r="B1067" s="672" t="s">
        <v>5873</v>
      </c>
      <c r="C1067" s="672"/>
      <c r="D1067" s="319"/>
      <c r="E1067" s="319"/>
      <c r="F1067" s="320">
        <v>17000000</v>
      </c>
      <c r="G1067" s="320">
        <v>29000000</v>
      </c>
      <c r="H1067" s="319"/>
      <c r="I1067" s="320">
        <v>12000000</v>
      </c>
    </row>
    <row r="1068" spans="2:10" ht="15.75" customHeight="1" x14ac:dyDescent="0.25">
      <c r="B1068" s="316" t="s">
        <v>7927</v>
      </c>
      <c r="C1068" s="533" t="s">
        <v>16829</v>
      </c>
      <c r="D1068" s="317"/>
      <c r="E1068" s="317"/>
      <c r="F1068" s="317"/>
      <c r="G1068" s="318">
        <v>15000000</v>
      </c>
      <c r="H1068" s="317"/>
      <c r="I1068" s="318">
        <v>15000000</v>
      </c>
      <c r="J1068" s="316"/>
    </row>
    <row r="1069" spans="2:10" ht="15.75" customHeight="1" x14ac:dyDescent="0.25">
      <c r="B1069" s="672" t="s">
        <v>5833</v>
      </c>
      <c r="C1069" s="672"/>
      <c r="D1069" s="319"/>
      <c r="E1069" s="319"/>
      <c r="F1069" s="319"/>
      <c r="G1069" s="320">
        <v>15000000</v>
      </c>
      <c r="H1069" s="319"/>
      <c r="I1069" s="320">
        <v>15000000</v>
      </c>
    </row>
    <row r="1070" spans="2:10" x14ac:dyDescent="0.25">
      <c r="B1070" s="316" t="s">
        <v>438</v>
      </c>
      <c r="C1070" s="533" t="s">
        <v>16830</v>
      </c>
      <c r="D1070" s="317"/>
      <c r="E1070" s="317"/>
      <c r="F1070" s="318">
        <v>5000000</v>
      </c>
      <c r="G1070" s="318">
        <v>21000000</v>
      </c>
      <c r="H1070" s="317"/>
      <c r="I1070" s="318">
        <v>16000000</v>
      </c>
      <c r="J1070" s="316"/>
    </row>
    <row r="1071" spans="2:10" x14ac:dyDescent="0.25">
      <c r="B1071" s="672" t="s">
        <v>5874</v>
      </c>
      <c r="C1071" s="672"/>
      <c r="D1071" s="319"/>
      <c r="E1071" s="319"/>
      <c r="F1071" s="320">
        <v>5000000</v>
      </c>
      <c r="G1071" s="320">
        <v>21000000</v>
      </c>
      <c r="H1071" s="319"/>
      <c r="I1071" s="320">
        <v>16000000</v>
      </c>
    </row>
    <row r="1072" spans="2:10" ht="15.75" customHeight="1" x14ac:dyDescent="0.25">
      <c r="B1072" s="316" t="s">
        <v>1492</v>
      </c>
      <c r="C1072" s="533" t="s">
        <v>16831</v>
      </c>
      <c r="D1072" s="317"/>
      <c r="E1072" s="317"/>
      <c r="F1072" s="318">
        <v>17000000</v>
      </c>
      <c r="G1072" s="318">
        <v>33050000</v>
      </c>
      <c r="H1072" s="317"/>
      <c r="I1072" s="318">
        <v>16050000</v>
      </c>
      <c r="J1072" s="316"/>
    </row>
    <row r="1073" spans="2:10" x14ac:dyDescent="0.25">
      <c r="B1073" s="672" t="s">
        <v>5875</v>
      </c>
      <c r="C1073" s="672"/>
      <c r="D1073" s="319"/>
      <c r="E1073" s="319"/>
      <c r="F1073" s="320">
        <v>17000000</v>
      </c>
      <c r="G1073" s="320">
        <v>33050000</v>
      </c>
      <c r="H1073" s="319"/>
      <c r="I1073" s="320">
        <v>16050000</v>
      </c>
    </row>
    <row r="1074" spans="2:10" x14ac:dyDescent="0.25">
      <c r="B1074" s="316" t="s">
        <v>1493</v>
      </c>
      <c r="C1074" s="533" t="s">
        <v>16832</v>
      </c>
      <c r="D1074" s="317"/>
      <c r="E1074" s="317"/>
      <c r="F1074" s="318">
        <v>11000000</v>
      </c>
      <c r="G1074" s="318">
        <v>32033000</v>
      </c>
      <c r="H1074" s="317"/>
      <c r="I1074" s="318">
        <v>21033000</v>
      </c>
      <c r="J1074" s="316"/>
    </row>
    <row r="1075" spans="2:10" x14ac:dyDescent="0.25">
      <c r="B1075" s="672" t="s">
        <v>5876</v>
      </c>
      <c r="C1075" s="672"/>
      <c r="D1075" s="319"/>
      <c r="E1075" s="319"/>
      <c r="F1075" s="320">
        <v>11000000</v>
      </c>
      <c r="G1075" s="320">
        <v>32033000</v>
      </c>
      <c r="H1075" s="319"/>
      <c r="I1075" s="320">
        <v>21033000</v>
      </c>
    </row>
    <row r="1076" spans="2:10" x14ac:dyDescent="0.25">
      <c r="B1076" s="316" t="s">
        <v>1494</v>
      </c>
      <c r="C1076" s="533" t="s">
        <v>16833</v>
      </c>
      <c r="D1076" s="317"/>
      <c r="E1076" s="317"/>
      <c r="F1076" s="318">
        <v>13000000</v>
      </c>
      <c r="G1076" s="318">
        <v>29000000</v>
      </c>
      <c r="H1076" s="317"/>
      <c r="I1076" s="318">
        <v>16000000</v>
      </c>
      <c r="J1076" s="316"/>
    </row>
    <row r="1077" spans="2:10" ht="15.75" customHeight="1" x14ac:dyDescent="0.25">
      <c r="B1077" s="672" t="s">
        <v>5877</v>
      </c>
      <c r="C1077" s="672"/>
      <c r="D1077" s="319"/>
      <c r="E1077" s="319"/>
      <c r="F1077" s="320">
        <v>13000000</v>
      </c>
      <c r="G1077" s="320">
        <v>29000000</v>
      </c>
      <c r="H1077" s="319"/>
      <c r="I1077" s="320">
        <v>16000000</v>
      </c>
    </row>
    <row r="1078" spans="2:10" ht="15.75" customHeight="1" x14ac:dyDescent="0.25">
      <c r="B1078" s="316" t="s">
        <v>7359</v>
      </c>
      <c r="C1078" s="533" t="s">
        <v>19843</v>
      </c>
      <c r="D1078" s="317"/>
      <c r="E1078" s="317"/>
      <c r="F1078" s="317"/>
      <c r="G1078" s="318">
        <v>15000000</v>
      </c>
      <c r="H1078" s="317"/>
      <c r="I1078" s="318">
        <v>15000000</v>
      </c>
      <c r="J1078" s="316"/>
    </row>
    <row r="1079" spans="2:10" ht="15.75" customHeight="1" x14ac:dyDescent="0.25">
      <c r="B1079" s="672" t="s">
        <v>5833</v>
      </c>
      <c r="C1079" s="672"/>
      <c r="D1079" s="319"/>
      <c r="E1079" s="319"/>
      <c r="F1079" s="319"/>
      <c r="G1079" s="320">
        <v>15000000</v>
      </c>
      <c r="H1079" s="319"/>
      <c r="I1079" s="320">
        <v>15000000</v>
      </c>
    </row>
    <row r="1080" spans="2:10" ht="15.75" customHeight="1" x14ac:dyDescent="0.25">
      <c r="B1080" s="316" t="s">
        <v>7360</v>
      </c>
      <c r="C1080" s="533" t="s">
        <v>16834</v>
      </c>
      <c r="D1080" s="317"/>
      <c r="E1080" s="317"/>
      <c r="F1080" s="317"/>
      <c r="G1080" s="318">
        <v>18000000</v>
      </c>
      <c r="H1080" s="317"/>
      <c r="I1080" s="318">
        <v>18000000</v>
      </c>
      <c r="J1080" s="316"/>
    </row>
    <row r="1081" spans="2:10" x14ac:dyDescent="0.25">
      <c r="B1081" s="672" t="s">
        <v>5833</v>
      </c>
      <c r="C1081" s="672"/>
      <c r="D1081" s="319"/>
      <c r="E1081" s="319"/>
      <c r="F1081" s="319"/>
      <c r="G1081" s="320">
        <v>13000000</v>
      </c>
      <c r="H1081" s="319"/>
      <c r="I1081" s="320">
        <v>13000000</v>
      </c>
    </row>
    <row r="1082" spans="2:10" ht="15.75" customHeight="1" x14ac:dyDescent="0.25">
      <c r="B1082" s="672" t="s">
        <v>5833</v>
      </c>
      <c r="C1082" s="672"/>
      <c r="D1082" s="319"/>
      <c r="E1082" s="319"/>
      <c r="F1082" s="319"/>
      <c r="G1082" s="320">
        <v>5000000</v>
      </c>
      <c r="H1082" s="319"/>
      <c r="I1082" s="320">
        <v>5000000</v>
      </c>
      <c r="J1082" s="316"/>
    </row>
    <row r="1083" spans="2:10" x14ac:dyDescent="0.25">
      <c r="B1083" s="316" t="s">
        <v>1495</v>
      </c>
      <c r="C1083" s="533" t="s">
        <v>16835</v>
      </c>
      <c r="D1083" s="317"/>
      <c r="E1083" s="317"/>
      <c r="F1083" s="318">
        <v>42500000</v>
      </c>
      <c r="G1083" s="318">
        <v>59600000</v>
      </c>
      <c r="H1083" s="317"/>
      <c r="I1083" s="318">
        <v>17100000</v>
      </c>
    </row>
    <row r="1084" spans="2:10" x14ac:dyDescent="0.25">
      <c r="B1084" s="672" t="s">
        <v>5878</v>
      </c>
      <c r="C1084" s="672"/>
      <c r="D1084" s="319"/>
      <c r="E1084" s="319"/>
      <c r="F1084" s="320">
        <v>42500000</v>
      </c>
      <c r="G1084" s="320">
        <v>59600000</v>
      </c>
      <c r="H1084" s="319"/>
      <c r="I1084" s="320">
        <v>17100000</v>
      </c>
      <c r="J1084" s="316"/>
    </row>
    <row r="1085" spans="2:10" x14ac:dyDescent="0.25">
      <c r="B1085" s="316" t="s">
        <v>1496</v>
      </c>
      <c r="C1085" s="533" t="s">
        <v>16836</v>
      </c>
      <c r="D1085" s="317"/>
      <c r="E1085" s="317"/>
      <c r="F1085" s="318">
        <v>17000000</v>
      </c>
      <c r="G1085" s="318">
        <v>19500000</v>
      </c>
      <c r="H1085" s="317"/>
      <c r="I1085" s="318">
        <v>2500000</v>
      </c>
    </row>
    <row r="1086" spans="2:10" ht="15.75" customHeight="1" x14ac:dyDescent="0.25">
      <c r="B1086" s="672" t="s">
        <v>5879</v>
      </c>
      <c r="C1086" s="672"/>
      <c r="D1086" s="319"/>
      <c r="E1086" s="319"/>
      <c r="F1086" s="320">
        <v>17000000</v>
      </c>
      <c r="G1086" s="320">
        <v>19500000</v>
      </c>
      <c r="H1086" s="319"/>
      <c r="I1086" s="320">
        <v>2500000</v>
      </c>
      <c r="J1086" s="316"/>
    </row>
    <row r="1087" spans="2:10" ht="15.75" customHeight="1" x14ac:dyDescent="0.25">
      <c r="B1087" s="316" t="s">
        <v>436</v>
      </c>
      <c r="C1087" s="533" t="s">
        <v>16837</v>
      </c>
      <c r="D1087" s="317"/>
      <c r="E1087" s="317"/>
      <c r="F1087" s="318">
        <v>5000000</v>
      </c>
      <c r="G1087" s="318">
        <v>21000000</v>
      </c>
      <c r="H1087" s="317"/>
      <c r="I1087" s="318">
        <v>16000000</v>
      </c>
    </row>
    <row r="1088" spans="2:10" ht="15.75" customHeight="1" x14ac:dyDescent="0.25">
      <c r="B1088" s="672" t="s">
        <v>5880</v>
      </c>
      <c r="C1088" s="672"/>
      <c r="D1088" s="319"/>
      <c r="E1088" s="319"/>
      <c r="F1088" s="320">
        <v>5000000</v>
      </c>
      <c r="G1088" s="320">
        <v>21000000</v>
      </c>
      <c r="H1088" s="319"/>
      <c r="I1088" s="320">
        <v>16000000</v>
      </c>
      <c r="J1088" s="316"/>
    </row>
    <row r="1089" spans="2:10" x14ac:dyDescent="0.25">
      <c r="B1089" s="316" t="s">
        <v>4998</v>
      </c>
      <c r="C1089" s="533" t="s">
        <v>16838</v>
      </c>
      <c r="D1089" s="317"/>
      <c r="E1089" s="317"/>
      <c r="F1089" s="318">
        <v>7500000</v>
      </c>
      <c r="G1089" s="318">
        <v>30000000</v>
      </c>
      <c r="H1089" s="317"/>
      <c r="I1089" s="318">
        <v>22500000</v>
      </c>
    </row>
    <row r="1090" spans="2:10" ht="15.75" customHeight="1" x14ac:dyDescent="0.25">
      <c r="B1090" s="672" t="s">
        <v>5881</v>
      </c>
      <c r="C1090" s="672"/>
      <c r="D1090" s="319"/>
      <c r="E1090" s="319"/>
      <c r="F1090" s="320">
        <v>7500000</v>
      </c>
      <c r="G1090" s="320">
        <v>30000000</v>
      </c>
      <c r="H1090" s="319"/>
      <c r="I1090" s="320">
        <v>22500000</v>
      </c>
      <c r="J1090" s="316"/>
    </row>
    <row r="1091" spans="2:10" ht="15.75" customHeight="1" x14ac:dyDescent="0.25">
      <c r="B1091" s="316" t="s">
        <v>1497</v>
      </c>
      <c r="C1091" s="533" t="s">
        <v>16839</v>
      </c>
      <c r="D1091" s="317"/>
      <c r="E1091" s="317"/>
      <c r="F1091" s="318">
        <v>11000090</v>
      </c>
      <c r="G1091" s="318">
        <v>37501563</v>
      </c>
      <c r="H1091" s="317"/>
      <c r="I1091" s="318">
        <v>26501473</v>
      </c>
    </row>
    <row r="1092" spans="2:10" x14ac:dyDescent="0.25">
      <c r="B1092" s="672" t="s">
        <v>5882</v>
      </c>
      <c r="C1092" s="672"/>
      <c r="D1092" s="319"/>
      <c r="E1092" s="319"/>
      <c r="F1092" s="320">
        <v>11000090</v>
      </c>
      <c r="G1092" s="320">
        <v>37501563</v>
      </c>
      <c r="H1092" s="319"/>
      <c r="I1092" s="320">
        <v>26501473</v>
      </c>
      <c r="J1092" s="316"/>
    </row>
    <row r="1093" spans="2:10" x14ac:dyDescent="0.25">
      <c r="B1093" s="316" t="s">
        <v>11794</v>
      </c>
      <c r="C1093" s="533" t="s">
        <v>20048</v>
      </c>
      <c r="D1093" s="317"/>
      <c r="E1093" s="317"/>
      <c r="F1093" s="317"/>
      <c r="G1093" s="318">
        <v>2000000</v>
      </c>
      <c r="H1093" s="317"/>
      <c r="I1093" s="318">
        <v>2000000</v>
      </c>
    </row>
    <row r="1094" spans="2:10" ht="15.75" customHeight="1" x14ac:dyDescent="0.25">
      <c r="B1094" s="672" t="s">
        <v>5833</v>
      </c>
      <c r="C1094" s="672"/>
      <c r="D1094" s="319"/>
      <c r="E1094" s="319"/>
      <c r="F1094" s="319"/>
      <c r="G1094" s="320">
        <v>2000000</v>
      </c>
      <c r="H1094" s="319"/>
      <c r="I1094" s="320">
        <v>2000000</v>
      </c>
      <c r="J1094" s="316"/>
    </row>
    <row r="1095" spans="2:10" ht="15.75" customHeight="1" x14ac:dyDescent="0.25">
      <c r="B1095" s="316" t="s">
        <v>1498</v>
      </c>
      <c r="C1095" s="533" t="s">
        <v>16840</v>
      </c>
      <c r="D1095" s="317"/>
      <c r="E1095" s="317"/>
      <c r="F1095" s="318">
        <v>22500000</v>
      </c>
      <c r="G1095" s="318">
        <v>38000000</v>
      </c>
      <c r="H1095" s="317"/>
      <c r="I1095" s="318">
        <v>15500000</v>
      </c>
    </row>
    <row r="1096" spans="2:10" ht="15.75" customHeight="1" x14ac:dyDescent="0.25">
      <c r="B1096" s="672" t="s">
        <v>5883</v>
      </c>
      <c r="C1096" s="672"/>
      <c r="D1096" s="319"/>
      <c r="E1096" s="319"/>
      <c r="F1096" s="320">
        <v>22500000</v>
      </c>
      <c r="G1096" s="320">
        <v>38000000</v>
      </c>
      <c r="H1096" s="319"/>
      <c r="I1096" s="320">
        <v>15500000</v>
      </c>
      <c r="J1096" s="316"/>
    </row>
    <row r="1097" spans="2:10" x14ac:dyDescent="0.25">
      <c r="B1097" s="316" t="s">
        <v>19279</v>
      </c>
      <c r="C1097" s="533" t="s">
        <v>19844</v>
      </c>
      <c r="D1097" s="317"/>
      <c r="E1097" s="317"/>
      <c r="F1097" s="317"/>
      <c r="G1097" s="318">
        <v>9000000</v>
      </c>
      <c r="H1097" s="317"/>
      <c r="I1097" s="318">
        <v>9000000</v>
      </c>
    </row>
    <row r="1098" spans="2:10" ht="15.75" customHeight="1" x14ac:dyDescent="0.25">
      <c r="B1098" s="672" t="s">
        <v>5833</v>
      </c>
      <c r="C1098" s="672"/>
      <c r="D1098" s="319"/>
      <c r="E1098" s="319"/>
      <c r="F1098" s="319"/>
      <c r="G1098" s="320">
        <v>9000000</v>
      </c>
      <c r="H1098" s="319"/>
      <c r="I1098" s="320">
        <v>9000000</v>
      </c>
      <c r="J1098" s="316"/>
    </row>
    <row r="1099" spans="2:10" x14ac:dyDescent="0.25">
      <c r="B1099" s="316" t="s">
        <v>11235</v>
      </c>
      <c r="C1099" s="533" t="s">
        <v>19845</v>
      </c>
      <c r="D1099" s="317"/>
      <c r="E1099" s="317"/>
      <c r="F1099" s="317"/>
      <c r="G1099" s="318">
        <v>12500000</v>
      </c>
      <c r="H1099" s="317"/>
      <c r="I1099" s="318">
        <v>12500000</v>
      </c>
    </row>
    <row r="1100" spans="2:10" ht="15.75" customHeight="1" x14ac:dyDescent="0.25">
      <c r="B1100" s="672" t="s">
        <v>5833</v>
      </c>
      <c r="C1100" s="672"/>
      <c r="D1100" s="319"/>
      <c r="E1100" s="319"/>
      <c r="F1100" s="319"/>
      <c r="G1100" s="320">
        <v>12500000</v>
      </c>
      <c r="H1100" s="319"/>
      <c r="I1100" s="320">
        <v>12500000</v>
      </c>
      <c r="J1100" s="316"/>
    </row>
    <row r="1101" spans="2:10" x14ac:dyDescent="0.25">
      <c r="B1101" s="316" t="s">
        <v>1499</v>
      </c>
      <c r="C1101" s="533" t="s">
        <v>16841</v>
      </c>
      <c r="D1101" s="317"/>
      <c r="E1101" s="317"/>
      <c r="F1101" s="318">
        <v>12000000</v>
      </c>
      <c r="G1101" s="318">
        <v>30000000</v>
      </c>
      <c r="H1101" s="317"/>
      <c r="I1101" s="318">
        <v>18000000</v>
      </c>
    </row>
    <row r="1102" spans="2:10" x14ac:dyDescent="0.25">
      <c r="B1102" s="672" t="s">
        <v>5884</v>
      </c>
      <c r="C1102" s="672"/>
      <c r="D1102" s="319"/>
      <c r="E1102" s="319"/>
      <c r="F1102" s="320">
        <v>12000000</v>
      </c>
      <c r="G1102" s="320">
        <v>30000000</v>
      </c>
      <c r="H1102" s="319"/>
      <c r="I1102" s="320">
        <v>18000000</v>
      </c>
      <c r="J1102" s="316"/>
    </row>
    <row r="1103" spans="2:10" x14ac:dyDescent="0.25">
      <c r="B1103" s="316" t="s">
        <v>1500</v>
      </c>
      <c r="C1103" s="533" t="s">
        <v>16842</v>
      </c>
      <c r="D1103" s="317"/>
      <c r="E1103" s="317"/>
      <c r="F1103" s="318">
        <v>17000000</v>
      </c>
      <c r="G1103" s="318">
        <v>37500000</v>
      </c>
      <c r="H1103" s="317"/>
      <c r="I1103" s="318">
        <v>20500000</v>
      </c>
    </row>
    <row r="1104" spans="2:10" ht="15.75" customHeight="1" x14ac:dyDescent="0.25">
      <c r="B1104" s="672" t="s">
        <v>5885</v>
      </c>
      <c r="C1104" s="672"/>
      <c r="D1104" s="319"/>
      <c r="E1104" s="319"/>
      <c r="F1104" s="320">
        <v>17000000</v>
      </c>
      <c r="G1104" s="320">
        <v>37500000</v>
      </c>
      <c r="H1104" s="319"/>
      <c r="I1104" s="320">
        <v>20500000</v>
      </c>
      <c r="J1104" s="316"/>
    </row>
    <row r="1105" spans="2:10" ht="15.75" customHeight="1" x14ac:dyDescent="0.25">
      <c r="B1105" s="316" t="s">
        <v>1501</v>
      </c>
      <c r="C1105" s="533" t="s">
        <v>16843</v>
      </c>
      <c r="D1105" s="317"/>
      <c r="E1105" s="317"/>
      <c r="F1105" s="318">
        <v>13000000</v>
      </c>
      <c r="G1105" s="318">
        <v>32500000</v>
      </c>
      <c r="H1105" s="317"/>
      <c r="I1105" s="318">
        <v>19500000</v>
      </c>
    </row>
    <row r="1106" spans="2:10" x14ac:dyDescent="0.25">
      <c r="B1106" s="672" t="s">
        <v>5886</v>
      </c>
      <c r="C1106" s="672"/>
      <c r="D1106" s="319"/>
      <c r="E1106" s="319"/>
      <c r="F1106" s="320">
        <v>13000000</v>
      </c>
      <c r="G1106" s="320">
        <v>32500000</v>
      </c>
      <c r="H1106" s="319"/>
      <c r="I1106" s="320">
        <v>19500000</v>
      </c>
      <c r="J1106" s="316"/>
    </row>
    <row r="1107" spans="2:10" x14ac:dyDescent="0.25">
      <c r="B1107" s="316" t="s">
        <v>8048</v>
      </c>
      <c r="C1107" s="533" t="s">
        <v>16844</v>
      </c>
      <c r="D1107" s="317"/>
      <c r="E1107" s="317"/>
      <c r="F1107" s="317"/>
      <c r="G1107" s="318">
        <v>6000000</v>
      </c>
      <c r="H1107" s="317"/>
      <c r="I1107" s="318">
        <v>6000000</v>
      </c>
    </row>
    <row r="1108" spans="2:10" ht="15.75" customHeight="1" x14ac:dyDescent="0.25">
      <c r="B1108" s="672" t="s">
        <v>5833</v>
      </c>
      <c r="C1108" s="672"/>
      <c r="D1108" s="319"/>
      <c r="E1108" s="319"/>
      <c r="F1108" s="319"/>
      <c r="G1108" s="320">
        <v>6000000</v>
      </c>
      <c r="H1108" s="319"/>
      <c r="I1108" s="320">
        <v>6000000</v>
      </c>
      <c r="J1108" s="316"/>
    </row>
    <row r="1109" spans="2:10" ht="15.75" customHeight="1" x14ac:dyDescent="0.25">
      <c r="B1109" s="316" t="s">
        <v>1502</v>
      </c>
      <c r="C1109" s="533" t="s">
        <v>16845</v>
      </c>
      <c r="D1109" s="317"/>
      <c r="E1109" s="317"/>
      <c r="F1109" s="318">
        <v>13000000</v>
      </c>
      <c r="G1109" s="318">
        <v>33500000</v>
      </c>
      <c r="H1109" s="317"/>
      <c r="I1109" s="318">
        <v>20500000</v>
      </c>
    </row>
    <row r="1110" spans="2:10" x14ac:dyDescent="0.25">
      <c r="B1110" s="672" t="s">
        <v>5887</v>
      </c>
      <c r="C1110" s="672"/>
      <c r="D1110" s="319"/>
      <c r="E1110" s="319"/>
      <c r="F1110" s="320">
        <v>13000000</v>
      </c>
      <c r="G1110" s="320">
        <v>33500000</v>
      </c>
      <c r="H1110" s="319"/>
      <c r="I1110" s="320">
        <v>20500000</v>
      </c>
      <c r="J1110" s="316"/>
    </row>
    <row r="1111" spans="2:10" x14ac:dyDescent="0.25">
      <c r="B1111" s="316" t="s">
        <v>8049</v>
      </c>
      <c r="C1111" s="533" t="s">
        <v>16846</v>
      </c>
      <c r="D1111" s="317"/>
      <c r="E1111" s="317"/>
      <c r="F1111" s="317"/>
      <c r="G1111" s="318">
        <v>13000000</v>
      </c>
      <c r="H1111" s="317"/>
      <c r="I1111" s="318">
        <v>13000000</v>
      </c>
    </row>
    <row r="1112" spans="2:10" ht="15.75" customHeight="1" x14ac:dyDescent="0.25">
      <c r="B1112" s="672" t="s">
        <v>5833</v>
      </c>
      <c r="C1112" s="672"/>
      <c r="D1112" s="319"/>
      <c r="E1112" s="319"/>
      <c r="F1112" s="319"/>
      <c r="G1112" s="320">
        <v>13000000</v>
      </c>
      <c r="H1112" s="319"/>
      <c r="I1112" s="320">
        <v>13000000</v>
      </c>
      <c r="J1112" s="316"/>
    </row>
    <row r="1113" spans="2:10" x14ac:dyDescent="0.25">
      <c r="B1113" s="316" t="s">
        <v>1503</v>
      </c>
      <c r="C1113" s="533" t="s">
        <v>16847</v>
      </c>
      <c r="D1113" s="317"/>
      <c r="E1113" s="317"/>
      <c r="F1113" s="318">
        <v>37500000</v>
      </c>
      <c r="G1113" s="318">
        <v>57000000</v>
      </c>
      <c r="H1113" s="317"/>
      <c r="I1113" s="318">
        <v>19500000</v>
      </c>
    </row>
    <row r="1114" spans="2:10" ht="15.75" customHeight="1" x14ac:dyDescent="0.25">
      <c r="B1114" s="672" t="s">
        <v>5888</v>
      </c>
      <c r="C1114" s="672"/>
      <c r="D1114" s="319"/>
      <c r="E1114" s="319"/>
      <c r="F1114" s="320">
        <v>37500000</v>
      </c>
      <c r="G1114" s="320">
        <v>57000000</v>
      </c>
      <c r="H1114" s="319"/>
      <c r="I1114" s="320">
        <v>19500000</v>
      </c>
      <c r="J1114" s="316"/>
    </row>
    <row r="1115" spans="2:10" ht="15.75" customHeight="1" x14ac:dyDescent="0.25">
      <c r="B1115" s="316" t="s">
        <v>20633</v>
      </c>
      <c r="C1115" s="533" t="s">
        <v>20700</v>
      </c>
      <c r="D1115" s="317"/>
      <c r="E1115" s="317"/>
      <c r="F1115" s="317"/>
      <c r="G1115" s="318">
        <v>17000000</v>
      </c>
      <c r="H1115" s="317"/>
      <c r="I1115" s="318">
        <v>17000000</v>
      </c>
    </row>
    <row r="1116" spans="2:10" x14ac:dyDescent="0.25">
      <c r="B1116" s="672" t="s">
        <v>5833</v>
      </c>
      <c r="C1116" s="672"/>
      <c r="D1116" s="319"/>
      <c r="E1116" s="319"/>
      <c r="F1116" s="319"/>
      <c r="G1116" s="320">
        <v>17000000</v>
      </c>
      <c r="H1116" s="319"/>
      <c r="I1116" s="320">
        <v>17000000</v>
      </c>
      <c r="J1116" s="316"/>
    </row>
    <row r="1117" spans="2:10" ht="15.75" customHeight="1" x14ac:dyDescent="0.25">
      <c r="B1117" s="316" t="s">
        <v>1504</v>
      </c>
      <c r="C1117" s="533" t="s">
        <v>16848</v>
      </c>
      <c r="D1117" s="317"/>
      <c r="E1117" s="317"/>
      <c r="F1117" s="318">
        <v>11000497.52</v>
      </c>
      <c r="G1117" s="318">
        <v>35000497.520000003</v>
      </c>
      <c r="H1117" s="317"/>
      <c r="I1117" s="318">
        <v>24000000</v>
      </c>
    </row>
    <row r="1118" spans="2:10" ht="15.75" customHeight="1" x14ac:dyDescent="0.25">
      <c r="B1118" s="672" t="s">
        <v>5889</v>
      </c>
      <c r="C1118" s="672"/>
      <c r="D1118" s="319"/>
      <c r="E1118" s="319"/>
      <c r="F1118" s="320">
        <v>11000497.52</v>
      </c>
      <c r="G1118" s="320">
        <v>35000497.520000003</v>
      </c>
      <c r="H1118" s="319"/>
      <c r="I1118" s="320">
        <v>24000000</v>
      </c>
      <c r="J1118" s="316"/>
    </row>
    <row r="1119" spans="2:10" x14ac:dyDescent="0.25">
      <c r="B1119" s="316" t="s">
        <v>21152</v>
      </c>
      <c r="C1119" s="533" t="s">
        <v>21153</v>
      </c>
      <c r="D1119" s="317"/>
      <c r="E1119" s="317"/>
      <c r="F1119" s="317"/>
      <c r="G1119" s="318">
        <v>6000000</v>
      </c>
      <c r="H1119" s="317"/>
      <c r="I1119" s="318">
        <v>6000000</v>
      </c>
    </row>
    <row r="1120" spans="2:10" ht="15.75" customHeight="1" x14ac:dyDescent="0.25">
      <c r="B1120" s="672" t="s">
        <v>5833</v>
      </c>
      <c r="C1120" s="672"/>
      <c r="D1120" s="319"/>
      <c r="E1120" s="319"/>
      <c r="F1120" s="319"/>
      <c r="G1120" s="320">
        <v>6000000</v>
      </c>
      <c r="H1120" s="319"/>
      <c r="I1120" s="320">
        <v>6000000</v>
      </c>
    </row>
    <row r="1121" spans="2:10" ht="15.75" customHeight="1" x14ac:dyDescent="0.25">
      <c r="B1121" s="316" t="s">
        <v>636</v>
      </c>
      <c r="C1121" s="533" t="s">
        <v>16849</v>
      </c>
      <c r="D1121" s="317"/>
      <c r="E1121" s="317"/>
      <c r="F1121" s="318">
        <v>6000000</v>
      </c>
      <c r="G1121" s="318">
        <v>24000000</v>
      </c>
      <c r="H1121" s="317"/>
      <c r="I1121" s="318">
        <v>18000000</v>
      </c>
      <c r="J1121" s="316"/>
    </row>
    <row r="1122" spans="2:10" x14ac:dyDescent="0.25">
      <c r="B1122" s="672" t="s">
        <v>5890</v>
      </c>
      <c r="C1122" s="672"/>
      <c r="D1122" s="319"/>
      <c r="E1122" s="319"/>
      <c r="F1122" s="320">
        <v>6000000</v>
      </c>
      <c r="G1122" s="320">
        <v>24000000</v>
      </c>
      <c r="H1122" s="319"/>
      <c r="I1122" s="320">
        <v>18000000</v>
      </c>
    </row>
    <row r="1123" spans="2:10" x14ac:dyDescent="0.25">
      <c r="B1123" s="316" t="s">
        <v>1505</v>
      </c>
      <c r="C1123" s="533" t="s">
        <v>16850</v>
      </c>
      <c r="D1123" s="317"/>
      <c r="E1123" s="317"/>
      <c r="F1123" s="318">
        <v>20000000</v>
      </c>
      <c r="G1123" s="318">
        <v>42000000</v>
      </c>
      <c r="H1123" s="317"/>
      <c r="I1123" s="318">
        <v>22000000</v>
      </c>
      <c r="J1123" s="316"/>
    </row>
    <row r="1124" spans="2:10" ht="15.75" customHeight="1" x14ac:dyDescent="0.25">
      <c r="B1124" s="672" t="s">
        <v>5891</v>
      </c>
      <c r="C1124" s="672"/>
      <c r="D1124" s="319"/>
      <c r="E1124" s="319"/>
      <c r="F1124" s="320">
        <v>20000000</v>
      </c>
      <c r="G1124" s="320">
        <v>42000000</v>
      </c>
      <c r="H1124" s="319"/>
      <c r="I1124" s="320">
        <v>22000000</v>
      </c>
    </row>
    <row r="1125" spans="2:10" ht="15.75" customHeight="1" x14ac:dyDescent="0.25">
      <c r="B1125" s="316" t="s">
        <v>2387</v>
      </c>
      <c r="C1125" s="533" t="s">
        <v>16851</v>
      </c>
      <c r="D1125" s="317"/>
      <c r="E1125" s="317"/>
      <c r="F1125" s="318">
        <v>6000000</v>
      </c>
      <c r="G1125" s="318">
        <v>6000000</v>
      </c>
      <c r="H1125" s="317"/>
      <c r="I1125" s="317"/>
      <c r="J1125" s="316"/>
    </row>
    <row r="1126" spans="2:10" ht="15.75" customHeight="1" x14ac:dyDescent="0.25">
      <c r="B1126" s="672" t="s">
        <v>5892</v>
      </c>
      <c r="C1126" s="672"/>
      <c r="D1126" s="319"/>
      <c r="E1126" s="319"/>
      <c r="F1126" s="320">
        <v>6000000</v>
      </c>
      <c r="G1126" s="320">
        <v>6000000</v>
      </c>
      <c r="H1126" s="319"/>
      <c r="I1126" s="319"/>
    </row>
    <row r="1127" spans="2:10" ht="15.75" customHeight="1" x14ac:dyDescent="0.25">
      <c r="B1127" s="316" t="s">
        <v>339</v>
      </c>
      <c r="C1127" s="533" t="s">
        <v>16852</v>
      </c>
      <c r="D1127" s="317"/>
      <c r="E1127" s="317"/>
      <c r="F1127" s="318">
        <v>6250000</v>
      </c>
      <c r="G1127" s="318">
        <v>30000000</v>
      </c>
      <c r="H1127" s="317"/>
      <c r="I1127" s="318">
        <v>23750000</v>
      </c>
      <c r="J1127" s="316"/>
    </row>
    <row r="1128" spans="2:10" ht="15.75" customHeight="1" x14ac:dyDescent="0.25">
      <c r="B1128" s="672" t="s">
        <v>5893</v>
      </c>
      <c r="C1128" s="672"/>
      <c r="D1128" s="319"/>
      <c r="E1128" s="319"/>
      <c r="F1128" s="320">
        <v>6250000</v>
      </c>
      <c r="G1128" s="320">
        <v>30000000</v>
      </c>
      <c r="H1128" s="319"/>
      <c r="I1128" s="320">
        <v>23750000</v>
      </c>
    </row>
    <row r="1129" spans="2:10" x14ac:dyDescent="0.25">
      <c r="B1129" s="316" t="s">
        <v>7361</v>
      </c>
      <c r="C1129" s="533" t="s">
        <v>16853</v>
      </c>
      <c r="D1129" s="317"/>
      <c r="E1129" s="317"/>
      <c r="F1129" s="317"/>
      <c r="G1129" s="318">
        <v>10300000</v>
      </c>
      <c r="H1129" s="317"/>
      <c r="I1129" s="318">
        <v>10300000</v>
      </c>
      <c r="J1129" s="316"/>
    </row>
    <row r="1130" spans="2:10" ht="15.75" customHeight="1" x14ac:dyDescent="0.25">
      <c r="B1130" s="672" t="s">
        <v>5833</v>
      </c>
      <c r="C1130" s="672"/>
      <c r="D1130" s="319"/>
      <c r="E1130" s="319"/>
      <c r="F1130" s="319"/>
      <c r="G1130" s="320">
        <v>10300000</v>
      </c>
      <c r="H1130" s="319"/>
      <c r="I1130" s="320">
        <v>10300000</v>
      </c>
    </row>
    <row r="1131" spans="2:10" x14ac:dyDescent="0.25">
      <c r="B1131" s="316" t="s">
        <v>7861</v>
      </c>
      <c r="C1131" s="533" t="s">
        <v>16854</v>
      </c>
      <c r="D1131" s="317"/>
      <c r="E1131" s="317"/>
      <c r="F1131" s="317"/>
      <c r="G1131" s="318">
        <v>15000000</v>
      </c>
      <c r="H1131" s="317"/>
      <c r="I1131" s="318">
        <v>15000000</v>
      </c>
      <c r="J1131" s="316"/>
    </row>
    <row r="1132" spans="2:10" x14ac:dyDescent="0.25">
      <c r="B1132" s="672" t="s">
        <v>5833</v>
      </c>
      <c r="C1132" s="672"/>
      <c r="D1132" s="319"/>
      <c r="E1132" s="319"/>
      <c r="F1132" s="319"/>
      <c r="G1132" s="320">
        <v>15000000</v>
      </c>
      <c r="H1132" s="319"/>
      <c r="I1132" s="320">
        <v>15000000</v>
      </c>
    </row>
    <row r="1133" spans="2:10" x14ac:dyDescent="0.25">
      <c r="B1133" s="316" t="s">
        <v>1506</v>
      </c>
      <c r="C1133" s="533" t="s">
        <v>16855</v>
      </c>
      <c r="D1133" s="317"/>
      <c r="E1133" s="317"/>
      <c r="F1133" s="318">
        <v>38500000</v>
      </c>
      <c r="G1133" s="318">
        <v>52500000</v>
      </c>
      <c r="H1133" s="317"/>
      <c r="I1133" s="318">
        <v>14000000</v>
      </c>
      <c r="J1133" s="316"/>
    </row>
    <row r="1134" spans="2:10" ht="15.75" customHeight="1" x14ac:dyDescent="0.25">
      <c r="B1134" s="672" t="s">
        <v>5894</v>
      </c>
      <c r="C1134" s="672"/>
      <c r="D1134" s="319"/>
      <c r="E1134" s="319"/>
      <c r="F1134" s="320">
        <v>38500000</v>
      </c>
      <c r="G1134" s="320">
        <v>52500000</v>
      </c>
      <c r="H1134" s="319"/>
      <c r="I1134" s="320">
        <v>14000000</v>
      </c>
    </row>
    <row r="1135" spans="2:10" ht="15.75" customHeight="1" x14ac:dyDescent="0.25">
      <c r="B1135" s="316" t="s">
        <v>4994</v>
      </c>
      <c r="C1135" s="533" t="s">
        <v>16856</v>
      </c>
      <c r="D1135" s="317"/>
      <c r="E1135" s="317"/>
      <c r="F1135" s="318">
        <v>7500000</v>
      </c>
      <c r="G1135" s="318">
        <v>20000000</v>
      </c>
      <c r="H1135" s="317"/>
      <c r="I1135" s="318">
        <v>12500000</v>
      </c>
      <c r="J1135" s="316"/>
    </row>
    <row r="1136" spans="2:10" ht="15.75" customHeight="1" x14ac:dyDescent="0.25">
      <c r="B1136" s="672" t="s">
        <v>5895</v>
      </c>
      <c r="C1136" s="672"/>
      <c r="D1136" s="319"/>
      <c r="E1136" s="319"/>
      <c r="F1136" s="320">
        <v>7500000</v>
      </c>
      <c r="G1136" s="320">
        <v>20000000</v>
      </c>
      <c r="H1136" s="319"/>
      <c r="I1136" s="320">
        <v>12500000</v>
      </c>
    </row>
    <row r="1137" spans="2:10" ht="15.75" customHeight="1" x14ac:dyDescent="0.25">
      <c r="B1137" s="316" t="s">
        <v>7364</v>
      </c>
      <c r="C1137" s="533" t="s">
        <v>19903</v>
      </c>
      <c r="D1137" s="317"/>
      <c r="E1137" s="317"/>
      <c r="F1137" s="317"/>
      <c r="G1137" s="318">
        <v>18000000</v>
      </c>
      <c r="H1137" s="317"/>
      <c r="I1137" s="318">
        <v>18000000</v>
      </c>
      <c r="J1137" s="316"/>
    </row>
    <row r="1138" spans="2:10" ht="15.75" customHeight="1" x14ac:dyDescent="0.25">
      <c r="B1138" s="672" t="s">
        <v>5833</v>
      </c>
      <c r="C1138" s="672"/>
      <c r="D1138" s="319"/>
      <c r="E1138" s="319"/>
      <c r="F1138" s="319"/>
      <c r="G1138" s="320">
        <v>18000000</v>
      </c>
      <c r="H1138" s="319"/>
      <c r="I1138" s="320">
        <v>18000000</v>
      </c>
    </row>
    <row r="1139" spans="2:10" ht="15.75" customHeight="1" x14ac:dyDescent="0.25">
      <c r="B1139" s="316" t="s">
        <v>1507</v>
      </c>
      <c r="C1139" s="533" t="s">
        <v>16857</v>
      </c>
      <c r="D1139" s="317"/>
      <c r="E1139" s="317"/>
      <c r="F1139" s="318">
        <v>15000000</v>
      </c>
      <c r="G1139" s="318">
        <v>15000000</v>
      </c>
      <c r="H1139" s="317"/>
      <c r="I1139" s="317"/>
      <c r="J1139" s="316"/>
    </row>
    <row r="1140" spans="2:10" ht="15.75" customHeight="1" x14ac:dyDescent="0.25">
      <c r="B1140" s="672" t="s">
        <v>5896</v>
      </c>
      <c r="C1140" s="672"/>
      <c r="D1140" s="319"/>
      <c r="E1140" s="319"/>
      <c r="F1140" s="320">
        <v>15000000</v>
      </c>
      <c r="G1140" s="320">
        <v>15000000</v>
      </c>
      <c r="H1140" s="319"/>
      <c r="I1140" s="319"/>
    </row>
    <row r="1141" spans="2:10" ht="15.75" customHeight="1" x14ac:dyDescent="0.25">
      <c r="B1141" s="316" t="s">
        <v>5897</v>
      </c>
      <c r="C1141" s="533" t="s">
        <v>16858</v>
      </c>
      <c r="D1141" s="317"/>
      <c r="E1141" s="317"/>
      <c r="F1141" s="318">
        <v>17000000</v>
      </c>
      <c r="G1141" s="318">
        <v>32000000</v>
      </c>
      <c r="H1141" s="317"/>
      <c r="I1141" s="318">
        <v>15000000</v>
      </c>
      <c r="J1141" s="316"/>
    </row>
    <row r="1142" spans="2:10" ht="15.75" customHeight="1" x14ac:dyDescent="0.25">
      <c r="B1142" s="672" t="s">
        <v>5898</v>
      </c>
      <c r="C1142" s="672"/>
      <c r="D1142" s="319"/>
      <c r="E1142" s="319"/>
      <c r="F1142" s="320">
        <v>17000000</v>
      </c>
      <c r="G1142" s="320">
        <v>32000000</v>
      </c>
      <c r="H1142" s="319"/>
      <c r="I1142" s="320">
        <v>15000000</v>
      </c>
    </row>
    <row r="1143" spans="2:10" x14ac:dyDescent="0.25">
      <c r="B1143" s="316" t="s">
        <v>644</v>
      </c>
      <c r="C1143" s="533" t="s">
        <v>16859</v>
      </c>
      <c r="D1143" s="317"/>
      <c r="E1143" s="317"/>
      <c r="F1143" s="318">
        <v>6000000</v>
      </c>
      <c r="G1143" s="318">
        <v>24000000</v>
      </c>
      <c r="H1143" s="317"/>
      <c r="I1143" s="318">
        <v>18000000</v>
      </c>
      <c r="J1143" s="316"/>
    </row>
    <row r="1144" spans="2:10" ht="15.75" customHeight="1" x14ac:dyDescent="0.25">
      <c r="B1144" s="672" t="s">
        <v>5899</v>
      </c>
      <c r="C1144" s="672"/>
      <c r="D1144" s="319"/>
      <c r="E1144" s="319"/>
      <c r="F1144" s="320">
        <v>6000000</v>
      </c>
      <c r="G1144" s="320">
        <v>24000000</v>
      </c>
      <c r="H1144" s="319"/>
      <c r="I1144" s="320">
        <v>18000000</v>
      </c>
    </row>
    <row r="1145" spans="2:10" x14ac:dyDescent="0.25">
      <c r="B1145" s="316" t="s">
        <v>7972</v>
      </c>
      <c r="C1145" s="533" t="s">
        <v>16860</v>
      </c>
      <c r="D1145" s="317"/>
      <c r="E1145" s="317"/>
      <c r="F1145" s="317"/>
      <c r="G1145" s="318">
        <v>11000000</v>
      </c>
      <c r="H1145" s="317"/>
      <c r="I1145" s="318">
        <v>11000000</v>
      </c>
      <c r="J1145" s="316"/>
    </row>
    <row r="1146" spans="2:10" ht="15.75" customHeight="1" x14ac:dyDescent="0.25">
      <c r="B1146" s="672" t="s">
        <v>5833</v>
      </c>
      <c r="C1146" s="672"/>
      <c r="D1146" s="319"/>
      <c r="E1146" s="319"/>
      <c r="F1146" s="319"/>
      <c r="G1146" s="320">
        <v>11000000</v>
      </c>
      <c r="H1146" s="319"/>
      <c r="I1146" s="320">
        <v>11000000</v>
      </c>
    </row>
    <row r="1147" spans="2:10" x14ac:dyDescent="0.25">
      <c r="B1147" s="316" t="s">
        <v>19081</v>
      </c>
      <c r="C1147" s="533" t="s">
        <v>19082</v>
      </c>
      <c r="D1147" s="317"/>
      <c r="E1147" s="317"/>
      <c r="F1147" s="317"/>
      <c r="G1147" s="318">
        <v>9000000</v>
      </c>
      <c r="H1147" s="317"/>
      <c r="I1147" s="318">
        <v>9000000</v>
      </c>
      <c r="J1147" s="316"/>
    </row>
    <row r="1148" spans="2:10" ht="15.75" customHeight="1" x14ac:dyDescent="0.25">
      <c r="B1148" s="672" t="s">
        <v>5833</v>
      </c>
      <c r="C1148" s="672"/>
      <c r="D1148" s="319"/>
      <c r="E1148" s="319"/>
      <c r="F1148" s="319"/>
      <c r="G1148" s="320">
        <v>9000000</v>
      </c>
      <c r="H1148" s="319"/>
      <c r="I1148" s="320">
        <v>9000000</v>
      </c>
    </row>
    <row r="1149" spans="2:10" x14ac:dyDescent="0.25">
      <c r="B1149" s="316" t="s">
        <v>1508</v>
      </c>
      <c r="C1149" s="533" t="s">
        <v>16861</v>
      </c>
      <c r="D1149" s="317"/>
      <c r="E1149" s="317"/>
      <c r="F1149" s="318">
        <v>11000000</v>
      </c>
      <c r="G1149" s="318">
        <v>27319000</v>
      </c>
      <c r="H1149" s="317"/>
      <c r="I1149" s="318">
        <v>16319000</v>
      </c>
      <c r="J1149" s="316"/>
    </row>
    <row r="1150" spans="2:10" ht="15.75" customHeight="1" x14ac:dyDescent="0.25">
      <c r="B1150" s="672" t="s">
        <v>5900</v>
      </c>
      <c r="C1150" s="672"/>
      <c r="D1150" s="319"/>
      <c r="E1150" s="319"/>
      <c r="F1150" s="320">
        <v>11000000</v>
      </c>
      <c r="G1150" s="320">
        <v>27319000</v>
      </c>
      <c r="H1150" s="319"/>
      <c r="I1150" s="320">
        <v>16319000</v>
      </c>
    </row>
    <row r="1151" spans="2:10" x14ac:dyDescent="0.25">
      <c r="B1151" s="316" t="s">
        <v>1509</v>
      </c>
      <c r="C1151" s="533" t="s">
        <v>16862</v>
      </c>
      <c r="D1151" s="317"/>
      <c r="E1151" s="317"/>
      <c r="F1151" s="318">
        <v>22500000</v>
      </c>
      <c r="G1151" s="318">
        <v>39000000</v>
      </c>
      <c r="H1151" s="317"/>
      <c r="I1151" s="318">
        <v>16500000</v>
      </c>
      <c r="J1151" s="316"/>
    </row>
    <row r="1152" spans="2:10" x14ac:dyDescent="0.25">
      <c r="B1152" s="672" t="s">
        <v>5901</v>
      </c>
      <c r="C1152" s="672"/>
      <c r="D1152" s="319"/>
      <c r="E1152" s="319"/>
      <c r="F1152" s="320">
        <v>22500000</v>
      </c>
      <c r="G1152" s="320">
        <v>39000000</v>
      </c>
      <c r="H1152" s="319"/>
      <c r="I1152" s="320">
        <v>16500000</v>
      </c>
    </row>
    <row r="1153" spans="2:10" x14ac:dyDescent="0.25">
      <c r="B1153" s="316" t="s">
        <v>1510</v>
      </c>
      <c r="C1153" s="533" t="s">
        <v>16863</v>
      </c>
      <c r="D1153" s="317"/>
      <c r="E1153" s="317"/>
      <c r="F1153" s="318">
        <v>20700000</v>
      </c>
      <c r="G1153" s="318">
        <v>33000000</v>
      </c>
      <c r="H1153" s="317"/>
      <c r="I1153" s="318">
        <v>12300000</v>
      </c>
      <c r="J1153" s="316"/>
    </row>
    <row r="1154" spans="2:10" x14ac:dyDescent="0.25">
      <c r="B1154" s="672" t="s">
        <v>5902</v>
      </c>
      <c r="C1154" s="672"/>
      <c r="D1154" s="319"/>
      <c r="E1154" s="319"/>
      <c r="F1154" s="320">
        <v>20700000</v>
      </c>
      <c r="G1154" s="320">
        <v>33000000</v>
      </c>
      <c r="H1154" s="319"/>
      <c r="I1154" s="320">
        <v>12300000</v>
      </c>
    </row>
    <row r="1155" spans="2:10" ht="15.75" customHeight="1" x14ac:dyDescent="0.25">
      <c r="B1155" s="316" t="s">
        <v>1511</v>
      </c>
      <c r="C1155" s="533" t="s">
        <v>16864</v>
      </c>
      <c r="D1155" s="317"/>
      <c r="E1155" s="317"/>
      <c r="F1155" s="318">
        <v>21000000</v>
      </c>
      <c r="G1155" s="318">
        <v>27000000</v>
      </c>
      <c r="H1155" s="317"/>
      <c r="I1155" s="318">
        <v>6000000</v>
      </c>
      <c r="J1155" s="316"/>
    </row>
    <row r="1156" spans="2:10" x14ac:dyDescent="0.25">
      <c r="B1156" s="672" t="s">
        <v>5903</v>
      </c>
      <c r="C1156" s="672"/>
      <c r="D1156" s="319"/>
      <c r="E1156" s="319"/>
      <c r="F1156" s="320">
        <v>21000000</v>
      </c>
      <c r="G1156" s="320">
        <v>27000000</v>
      </c>
      <c r="H1156" s="319"/>
      <c r="I1156" s="320">
        <v>6000000</v>
      </c>
    </row>
    <row r="1157" spans="2:10" x14ac:dyDescent="0.25">
      <c r="B1157" s="316" t="s">
        <v>1512</v>
      </c>
      <c r="C1157" s="533" t="s">
        <v>16865</v>
      </c>
      <c r="D1157" s="317"/>
      <c r="E1157" s="317"/>
      <c r="F1157" s="318">
        <v>22500000</v>
      </c>
      <c r="G1157" s="318">
        <v>45000000</v>
      </c>
      <c r="H1157" s="317"/>
      <c r="I1157" s="318">
        <v>22500000</v>
      </c>
      <c r="J1157" s="316"/>
    </row>
    <row r="1158" spans="2:10" ht="15.75" customHeight="1" x14ac:dyDescent="0.25">
      <c r="B1158" s="672" t="s">
        <v>5904</v>
      </c>
      <c r="C1158" s="672"/>
      <c r="D1158" s="319"/>
      <c r="E1158" s="319"/>
      <c r="F1158" s="320">
        <v>22500000</v>
      </c>
      <c r="G1158" s="320">
        <v>45000000</v>
      </c>
      <c r="H1158" s="319"/>
      <c r="I1158" s="320">
        <v>22500000</v>
      </c>
    </row>
    <row r="1159" spans="2:10" x14ac:dyDescent="0.25">
      <c r="B1159" s="316" t="s">
        <v>19294</v>
      </c>
      <c r="C1159" s="533" t="s">
        <v>19846</v>
      </c>
      <c r="D1159" s="317"/>
      <c r="E1159" s="317"/>
      <c r="F1159" s="317"/>
      <c r="G1159" s="318">
        <v>9000000</v>
      </c>
      <c r="H1159" s="317"/>
      <c r="I1159" s="318">
        <v>9000000</v>
      </c>
      <c r="J1159" s="316"/>
    </row>
    <row r="1160" spans="2:10" x14ac:dyDescent="0.25">
      <c r="B1160" s="672" t="s">
        <v>5833</v>
      </c>
      <c r="C1160" s="672"/>
      <c r="D1160" s="319"/>
      <c r="E1160" s="319"/>
      <c r="F1160" s="319"/>
      <c r="G1160" s="320">
        <v>9000000</v>
      </c>
      <c r="H1160" s="319"/>
      <c r="I1160" s="320">
        <v>9000000</v>
      </c>
    </row>
    <row r="1161" spans="2:10" ht="15.75" customHeight="1" x14ac:dyDescent="0.25">
      <c r="B1161" s="316" t="s">
        <v>18787</v>
      </c>
      <c r="C1161" s="533" t="s">
        <v>20381</v>
      </c>
      <c r="D1161" s="317"/>
      <c r="E1161" s="317"/>
      <c r="F1161" s="317"/>
      <c r="G1161" s="318">
        <v>7500000</v>
      </c>
      <c r="H1161" s="317"/>
      <c r="I1161" s="318">
        <v>7500000</v>
      </c>
      <c r="J1161" s="316"/>
    </row>
    <row r="1162" spans="2:10" x14ac:dyDescent="0.25">
      <c r="B1162" s="672" t="s">
        <v>5833</v>
      </c>
      <c r="C1162" s="672"/>
      <c r="D1162" s="319"/>
      <c r="E1162" s="319"/>
      <c r="F1162" s="319"/>
      <c r="G1162" s="320">
        <v>7500000</v>
      </c>
      <c r="H1162" s="319"/>
      <c r="I1162" s="320">
        <v>7500000</v>
      </c>
    </row>
    <row r="1163" spans="2:10" x14ac:dyDescent="0.25">
      <c r="B1163" s="316" t="s">
        <v>7365</v>
      </c>
      <c r="C1163" s="533" t="s">
        <v>16866</v>
      </c>
      <c r="D1163" s="317"/>
      <c r="E1163" s="317"/>
      <c r="F1163" s="317"/>
      <c r="G1163" s="318">
        <v>15000000</v>
      </c>
      <c r="H1163" s="317"/>
      <c r="I1163" s="318">
        <v>15000000</v>
      </c>
      <c r="J1163" s="316"/>
    </row>
    <row r="1164" spans="2:10" ht="15.75" customHeight="1" x14ac:dyDescent="0.25">
      <c r="B1164" s="672" t="s">
        <v>5833</v>
      </c>
      <c r="C1164" s="672"/>
      <c r="D1164" s="319"/>
      <c r="E1164" s="319"/>
      <c r="F1164" s="319"/>
      <c r="G1164" s="320">
        <v>15000000</v>
      </c>
      <c r="H1164" s="319"/>
      <c r="I1164" s="320">
        <v>15000000</v>
      </c>
    </row>
    <row r="1165" spans="2:10" ht="15.75" customHeight="1" x14ac:dyDescent="0.25">
      <c r="B1165" s="316" t="s">
        <v>7366</v>
      </c>
      <c r="C1165" s="533" t="s">
        <v>16867</v>
      </c>
      <c r="D1165" s="317"/>
      <c r="E1165" s="317"/>
      <c r="F1165" s="317"/>
      <c r="G1165" s="318">
        <v>11000000</v>
      </c>
      <c r="H1165" s="317"/>
      <c r="I1165" s="318">
        <v>11000000</v>
      </c>
      <c r="J1165" s="316"/>
    </row>
    <row r="1166" spans="2:10" x14ac:dyDescent="0.25">
      <c r="B1166" s="672" t="s">
        <v>5833</v>
      </c>
      <c r="C1166" s="672"/>
      <c r="D1166" s="319"/>
      <c r="E1166" s="319"/>
      <c r="F1166" s="319"/>
      <c r="G1166" s="320">
        <v>11000000</v>
      </c>
      <c r="H1166" s="319"/>
      <c r="I1166" s="320">
        <v>11000000</v>
      </c>
    </row>
    <row r="1167" spans="2:10" x14ac:dyDescent="0.25">
      <c r="B1167" s="316" t="s">
        <v>787</v>
      </c>
      <c r="C1167" s="533" t="s">
        <v>16868</v>
      </c>
      <c r="D1167" s="317"/>
      <c r="E1167" s="317"/>
      <c r="F1167" s="318">
        <v>6000000</v>
      </c>
      <c r="G1167" s="318">
        <v>18000000</v>
      </c>
      <c r="H1167" s="317"/>
      <c r="I1167" s="318">
        <v>12000000</v>
      </c>
      <c r="J1167" s="316"/>
    </row>
    <row r="1168" spans="2:10" ht="15.75" customHeight="1" x14ac:dyDescent="0.25">
      <c r="B1168" s="672" t="s">
        <v>5905</v>
      </c>
      <c r="C1168" s="672"/>
      <c r="D1168" s="319"/>
      <c r="E1168" s="319"/>
      <c r="F1168" s="320">
        <v>6000000</v>
      </c>
      <c r="G1168" s="320">
        <v>18000000</v>
      </c>
      <c r="H1168" s="319"/>
      <c r="I1168" s="320">
        <v>12000000</v>
      </c>
    </row>
    <row r="1169" spans="2:10" ht="15.75" customHeight="1" x14ac:dyDescent="0.25">
      <c r="B1169" s="316" t="s">
        <v>7367</v>
      </c>
      <c r="C1169" s="533" t="s">
        <v>16869</v>
      </c>
      <c r="D1169" s="317"/>
      <c r="E1169" s="317"/>
      <c r="F1169" s="317"/>
      <c r="G1169" s="318">
        <v>15000000</v>
      </c>
      <c r="H1169" s="317"/>
      <c r="I1169" s="318">
        <v>15000000</v>
      </c>
      <c r="J1169" s="316"/>
    </row>
    <row r="1170" spans="2:10" ht="15.75" customHeight="1" x14ac:dyDescent="0.25">
      <c r="B1170" s="672" t="s">
        <v>5833</v>
      </c>
      <c r="C1170" s="672"/>
      <c r="D1170" s="319"/>
      <c r="E1170" s="319"/>
      <c r="F1170" s="319"/>
      <c r="G1170" s="320">
        <v>15000000</v>
      </c>
      <c r="H1170" s="319"/>
      <c r="I1170" s="320">
        <v>15000000</v>
      </c>
    </row>
    <row r="1171" spans="2:10" ht="15.75" customHeight="1" x14ac:dyDescent="0.25">
      <c r="B1171" s="316" t="s">
        <v>426</v>
      </c>
      <c r="C1171" s="533" t="s">
        <v>16870</v>
      </c>
      <c r="D1171" s="317"/>
      <c r="E1171" s="317"/>
      <c r="F1171" s="318">
        <v>5000000</v>
      </c>
      <c r="G1171" s="318">
        <v>24000000</v>
      </c>
      <c r="H1171" s="317"/>
      <c r="I1171" s="318">
        <v>19000000</v>
      </c>
      <c r="J1171" s="316"/>
    </row>
    <row r="1172" spans="2:10" ht="15.75" customHeight="1" x14ac:dyDescent="0.25">
      <c r="B1172" s="672" t="s">
        <v>5906</v>
      </c>
      <c r="C1172" s="672"/>
      <c r="D1172" s="319"/>
      <c r="E1172" s="319"/>
      <c r="F1172" s="320">
        <v>5000000</v>
      </c>
      <c r="G1172" s="320">
        <v>24000000</v>
      </c>
      <c r="H1172" s="319"/>
      <c r="I1172" s="320">
        <v>19000000</v>
      </c>
    </row>
    <row r="1173" spans="2:10" ht="15.75" customHeight="1" x14ac:dyDescent="0.25">
      <c r="B1173" s="316" t="s">
        <v>447</v>
      </c>
      <c r="C1173" s="533" t="s">
        <v>16871</v>
      </c>
      <c r="D1173" s="317"/>
      <c r="E1173" s="317"/>
      <c r="F1173" s="318">
        <v>5000000</v>
      </c>
      <c r="G1173" s="318">
        <v>24000000</v>
      </c>
      <c r="H1173" s="317"/>
      <c r="I1173" s="318">
        <v>19000000</v>
      </c>
      <c r="J1173" s="316"/>
    </row>
    <row r="1174" spans="2:10" ht="15.75" customHeight="1" x14ac:dyDescent="0.25">
      <c r="B1174" s="672" t="s">
        <v>5907</v>
      </c>
      <c r="C1174" s="672"/>
      <c r="D1174" s="319"/>
      <c r="E1174" s="319"/>
      <c r="F1174" s="320">
        <v>5000000</v>
      </c>
      <c r="G1174" s="320">
        <v>24000000</v>
      </c>
      <c r="H1174" s="319"/>
      <c r="I1174" s="320">
        <v>19000000</v>
      </c>
    </row>
    <row r="1175" spans="2:10" x14ac:dyDescent="0.25">
      <c r="B1175" s="316" t="s">
        <v>7368</v>
      </c>
      <c r="C1175" s="533" t="s">
        <v>19631</v>
      </c>
      <c r="D1175" s="317"/>
      <c r="E1175" s="317"/>
      <c r="F1175" s="317"/>
      <c r="G1175" s="318">
        <v>15000000</v>
      </c>
      <c r="H1175" s="317"/>
      <c r="I1175" s="318">
        <v>15000000</v>
      </c>
      <c r="J1175" s="316"/>
    </row>
    <row r="1176" spans="2:10" ht="15.75" customHeight="1" x14ac:dyDescent="0.25">
      <c r="B1176" s="672" t="s">
        <v>5833</v>
      </c>
      <c r="C1176" s="672"/>
      <c r="D1176" s="319"/>
      <c r="E1176" s="319"/>
      <c r="F1176" s="319"/>
      <c r="G1176" s="320">
        <v>15000000</v>
      </c>
      <c r="H1176" s="319"/>
      <c r="I1176" s="320">
        <v>15000000</v>
      </c>
    </row>
    <row r="1177" spans="2:10" x14ac:dyDescent="0.25">
      <c r="B1177" s="316" t="s">
        <v>18964</v>
      </c>
      <c r="C1177" s="533" t="s">
        <v>18983</v>
      </c>
      <c r="D1177" s="317"/>
      <c r="E1177" s="317"/>
      <c r="F1177" s="317"/>
      <c r="G1177" s="318">
        <v>8618672</v>
      </c>
      <c r="H1177" s="317"/>
      <c r="I1177" s="318">
        <v>8618672</v>
      </c>
      <c r="J1177" s="316"/>
    </row>
    <row r="1178" spans="2:10" ht="15.75" customHeight="1" x14ac:dyDescent="0.25">
      <c r="B1178" s="672" t="s">
        <v>5833</v>
      </c>
      <c r="C1178" s="672"/>
      <c r="D1178" s="319"/>
      <c r="E1178" s="319"/>
      <c r="F1178" s="319"/>
      <c r="G1178" s="320">
        <v>8618672</v>
      </c>
      <c r="H1178" s="319"/>
      <c r="I1178" s="320">
        <v>8618672</v>
      </c>
    </row>
    <row r="1179" spans="2:10" x14ac:dyDescent="0.25">
      <c r="B1179" s="316" t="s">
        <v>596</v>
      </c>
      <c r="C1179" s="533" t="s">
        <v>16872</v>
      </c>
      <c r="D1179" s="317"/>
      <c r="E1179" s="317"/>
      <c r="F1179" s="318">
        <v>6000000</v>
      </c>
      <c r="G1179" s="318">
        <v>24000000</v>
      </c>
      <c r="H1179" s="317"/>
      <c r="I1179" s="318">
        <v>18000000</v>
      </c>
      <c r="J1179" s="316"/>
    </row>
    <row r="1180" spans="2:10" ht="15.75" customHeight="1" x14ac:dyDescent="0.25">
      <c r="B1180" s="672" t="s">
        <v>5908</v>
      </c>
      <c r="C1180" s="672"/>
      <c r="D1180" s="319"/>
      <c r="E1180" s="319"/>
      <c r="F1180" s="320">
        <v>6000000</v>
      </c>
      <c r="G1180" s="320">
        <v>24000000</v>
      </c>
      <c r="H1180" s="319"/>
      <c r="I1180" s="320">
        <v>18000000</v>
      </c>
    </row>
    <row r="1181" spans="2:10" x14ac:dyDescent="0.25">
      <c r="B1181" s="316" t="s">
        <v>11030</v>
      </c>
      <c r="C1181" s="533" t="s">
        <v>18984</v>
      </c>
      <c r="D1181" s="317"/>
      <c r="E1181" s="317"/>
      <c r="F1181" s="317"/>
      <c r="G1181" s="318">
        <v>7500000</v>
      </c>
      <c r="H1181" s="317"/>
      <c r="I1181" s="318">
        <v>7500000</v>
      </c>
      <c r="J1181" s="316"/>
    </row>
    <row r="1182" spans="2:10" ht="15.75" customHeight="1" x14ac:dyDescent="0.25">
      <c r="B1182" s="672" t="s">
        <v>5833</v>
      </c>
      <c r="C1182" s="672"/>
      <c r="D1182" s="319"/>
      <c r="E1182" s="319"/>
      <c r="F1182" s="319"/>
      <c r="G1182" s="320">
        <v>7500000</v>
      </c>
      <c r="H1182" s="319"/>
      <c r="I1182" s="320">
        <v>7500000</v>
      </c>
    </row>
    <row r="1183" spans="2:10" ht="15.75" customHeight="1" x14ac:dyDescent="0.25">
      <c r="B1183" s="316" t="s">
        <v>7369</v>
      </c>
      <c r="C1183" s="533" t="s">
        <v>16873</v>
      </c>
      <c r="D1183" s="317"/>
      <c r="E1183" s="317"/>
      <c r="F1183" s="317"/>
      <c r="G1183" s="318">
        <v>9000000</v>
      </c>
      <c r="H1183" s="317"/>
      <c r="I1183" s="318">
        <v>9000000</v>
      </c>
      <c r="J1183" s="316"/>
    </row>
    <row r="1184" spans="2:10" x14ac:dyDescent="0.25">
      <c r="B1184" s="672" t="s">
        <v>5833</v>
      </c>
      <c r="C1184" s="672"/>
      <c r="D1184" s="319"/>
      <c r="E1184" s="319"/>
      <c r="F1184" s="319"/>
      <c r="G1184" s="320">
        <v>9000000</v>
      </c>
      <c r="H1184" s="319"/>
      <c r="I1184" s="320">
        <v>9000000</v>
      </c>
    </row>
    <row r="1185" spans="2:10" x14ac:dyDescent="0.25">
      <c r="B1185" s="316" t="s">
        <v>11768</v>
      </c>
      <c r="C1185" s="533" t="s">
        <v>18817</v>
      </c>
      <c r="D1185" s="317"/>
      <c r="E1185" s="317"/>
      <c r="F1185" s="317"/>
      <c r="G1185" s="318">
        <v>9000000</v>
      </c>
      <c r="H1185" s="317"/>
      <c r="I1185" s="318">
        <v>9000000</v>
      </c>
      <c r="J1185" s="316"/>
    </row>
    <row r="1186" spans="2:10" ht="15.75" customHeight="1" x14ac:dyDescent="0.25">
      <c r="B1186" s="672" t="s">
        <v>5833</v>
      </c>
      <c r="C1186" s="672"/>
      <c r="D1186" s="319"/>
      <c r="E1186" s="319"/>
      <c r="F1186" s="319"/>
      <c r="G1186" s="320">
        <v>9000000</v>
      </c>
      <c r="H1186" s="319"/>
      <c r="I1186" s="320">
        <v>9000000</v>
      </c>
    </row>
    <row r="1187" spans="2:10" ht="15.75" customHeight="1" x14ac:dyDescent="0.25">
      <c r="B1187" s="316" t="s">
        <v>1513</v>
      </c>
      <c r="C1187" s="533" t="s">
        <v>16874</v>
      </c>
      <c r="D1187" s="317"/>
      <c r="E1187" s="317"/>
      <c r="F1187" s="318">
        <v>10000000</v>
      </c>
      <c r="G1187" s="318">
        <v>10000000</v>
      </c>
      <c r="H1187" s="317"/>
      <c r="I1187" s="317"/>
      <c r="J1187" s="316"/>
    </row>
    <row r="1188" spans="2:10" x14ac:dyDescent="0.25">
      <c r="B1188" s="672" t="s">
        <v>5909</v>
      </c>
      <c r="C1188" s="672"/>
      <c r="D1188" s="319"/>
      <c r="E1188" s="319"/>
      <c r="F1188" s="320">
        <v>10000000</v>
      </c>
      <c r="G1188" s="320">
        <v>10000000</v>
      </c>
      <c r="H1188" s="319"/>
      <c r="I1188" s="319"/>
    </row>
    <row r="1189" spans="2:10" x14ac:dyDescent="0.25">
      <c r="B1189" s="316" t="s">
        <v>7370</v>
      </c>
      <c r="C1189" s="533" t="s">
        <v>16875</v>
      </c>
      <c r="D1189" s="317"/>
      <c r="E1189" s="317"/>
      <c r="F1189" s="317"/>
      <c r="G1189" s="318">
        <v>12000000</v>
      </c>
      <c r="H1189" s="317"/>
      <c r="I1189" s="318">
        <v>12000000</v>
      </c>
      <c r="J1189" s="316"/>
    </row>
    <row r="1190" spans="2:10" ht="15.75" customHeight="1" x14ac:dyDescent="0.25">
      <c r="B1190" s="672" t="s">
        <v>5833</v>
      </c>
      <c r="C1190" s="672"/>
      <c r="D1190" s="319"/>
      <c r="E1190" s="319"/>
      <c r="F1190" s="319"/>
      <c r="G1190" s="320">
        <v>12000000</v>
      </c>
      <c r="H1190" s="319"/>
      <c r="I1190" s="320">
        <v>12000000</v>
      </c>
    </row>
    <row r="1191" spans="2:10" x14ac:dyDescent="0.25">
      <c r="B1191" s="316" t="s">
        <v>1514</v>
      </c>
      <c r="C1191" s="533" t="s">
        <v>16876</v>
      </c>
      <c r="D1191" s="317"/>
      <c r="E1191" s="317"/>
      <c r="F1191" s="318">
        <v>21000000</v>
      </c>
      <c r="G1191" s="318">
        <v>39000000</v>
      </c>
      <c r="H1191" s="317"/>
      <c r="I1191" s="318">
        <v>18000000</v>
      </c>
      <c r="J1191" s="316"/>
    </row>
    <row r="1192" spans="2:10" ht="15.75" customHeight="1" x14ac:dyDescent="0.25">
      <c r="B1192" s="672" t="s">
        <v>5910</v>
      </c>
      <c r="C1192" s="672"/>
      <c r="D1192" s="319"/>
      <c r="E1192" s="319"/>
      <c r="F1192" s="320">
        <v>21000000</v>
      </c>
      <c r="G1192" s="320">
        <v>39000000</v>
      </c>
      <c r="H1192" s="319"/>
      <c r="I1192" s="320">
        <v>18000000</v>
      </c>
    </row>
    <row r="1193" spans="2:10" x14ac:dyDescent="0.25">
      <c r="B1193" s="316" t="s">
        <v>1515</v>
      </c>
      <c r="C1193" s="533" t="s">
        <v>16877</v>
      </c>
      <c r="D1193" s="317"/>
      <c r="E1193" s="317"/>
      <c r="F1193" s="318">
        <v>22500000</v>
      </c>
      <c r="G1193" s="318">
        <v>37500000</v>
      </c>
      <c r="H1193" s="317"/>
      <c r="I1193" s="318">
        <v>15000000</v>
      </c>
      <c r="J1193" s="316"/>
    </row>
    <row r="1194" spans="2:10" x14ac:dyDescent="0.25">
      <c r="B1194" s="672" t="s">
        <v>5911</v>
      </c>
      <c r="C1194" s="672"/>
      <c r="D1194" s="319"/>
      <c r="E1194" s="319"/>
      <c r="F1194" s="320">
        <v>22500000</v>
      </c>
      <c r="G1194" s="320">
        <v>37500000</v>
      </c>
      <c r="H1194" s="319"/>
      <c r="I1194" s="320">
        <v>15000000</v>
      </c>
    </row>
    <row r="1195" spans="2:10" x14ac:dyDescent="0.25">
      <c r="B1195" s="316" t="s">
        <v>1516</v>
      </c>
      <c r="C1195" s="533" t="s">
        <v>16878</v>
      </c>
      <c r="D1195" s="317"/>
      <c r="E1195" s="317"/>
      <c r="F1195" s="318">
        <v>13000000</v>
      </c>
      <c r="G1195" s="318">
        <v>35000000</v>
      </c>
      <c r="H1195" s="317"/>
      <c r="I1195" s="318">
        <v>22000000</v>
      </c>
      <c r="J1195" s="316"/>
    </row>
    <row r="1196" spans="2:10" ht="15.75" customHeight="1" x14ac:dyDescent="0.25">
      <c r="B1196" s="672" t="s">
        <v>5912</v>
      </c>
      <c r="C1196" s="672"/>
      <c r="D1196" s="319"/>
      <c r="E1196" s="319"/>
      <c r="F1196" s="320">
        <v>13000000</v>
      </c>
      <c r="G1196" s="320">
        <v>35000000</v>
      </c>
      <c r="H1196" s="319"/>
      <c r="I1196" s="320">
        <v>22000000</v>
      </c>
    </row>
    <row r="1197" spans="2:10" x14ac:dyDescent="0.25">
      <c r="B1197" s="316" t="s">
        <v>7371</v>
      </c>
      <c r="C1197" s="533" t="s">
        <v>16879</v>
      </c>
      <c r="D1197" s="317"/>
      <c r="E1197" s="317"/>
      <c r="F1197" s="317"/>
      <c r="G1197" s="318">
        <v>9000000</v>
      </c>
      <c r="H1197" s="317"/>
      <c r="I1197" s="318">
        <v>9000000</v>
      </c>
      <c r="J1197" s="316"/>
    </row>
    <row r="1198" spans="2:10" x14ac:dyDescent="0.25">
      <c r="B1198" s="672" t="s">
        <v>5833</v>
      </c>
      <c r="C1198" s="672"/>
      <c r="D1198" s="319"/>
      <c r="E1198" s="319"/>
      <c r="F1198" s="319"/>
      <c r="G1198" s="320">
        <v>9000000</v>
      </c>
      <c r="H1198" s="319"/>
      <c r="I1198" s="320">
        <v>9000000</v>
      </c>
    </row>
    <row r="1199" spans="2:10" x14ac:dyDescent="0.25">
      <c r="B1199" s="316" t="s">
        <v>19739</v>
      </c>
      <c r="C1199" s="533" t="s">
        <v>20022</v>
      </c>
      <c r="D1199" s="317"/>
      <c r="E1199" s="317"/>
      <c r="F1199" s="317"/>
      <c r="G1199" s="318">
        <v>5000000</v>
      </c>
      <c r="H1199" s="317"/>
      <c r="I1199" s="318">
        <v>5000000</v>
      </c>
      <c r="J1199" s="316"/>
    </row>
    <row r="1200" spans="2:10" x14ac:dyDescent="0.25">
      <c r="B1200" s="672" t="s">
        <v>5833</v>
      </c>
      <c r="C1200" s="672"/>
      <c r="D1200" s="319"/>
      <c r="E1200" s="319"/>
      <c r="F1200" s="319"/>
      <c r="G1200" s="320">
        <v>5000000</v>
      </c>
      <c r="H1200" s="319"/>
      <c r="I1200" s="320">
        <v>5000000</v>
      </c>
    </row>
    <row r="1201" spans="2:10" ht="15.75" customHeight="1" x14ac:dyDescent="0.25">
      <c r="B1201" s="316" t="s">
        <v>1517</v>
      </c>
      <c r="C1201" s="533" t="s">
        <v>16880</v>
      </c>
      <c r="D1201" s="317"/>
      <c r="E1201" s="317"/>
      <c r="F1201" s="318">
        <v>37500000</v>
      </c>
      <c r="G1201" s="318">
        <v>52500000</v>
      </c>
      <c r="H1201" s="317"/>
      <c r="I1201" s="318">
        <v>15000000</v>
      </c>
      <c r="J1201" s="316"/>
    </row>
    <row r="1202" spans="2:10" x14ac:dyDescent="0.25">
      <c r="B1202" s="672" t="s">
        <v>5913</v>
      </c>
      <c r="C1202" s="672"/>
      <c r="D1202" s="319"/>
      <c r="E1202" s="319"/>
      <c r="F1202" s="320">
        <v>37500000</v>
      </c>
      <c r="G1202" s="320">
        <v>52500000</v>
      </c>
      <c r="H1202" s="319"/>
      <c r="I1202" s="320">
        <v>15000000</v>
      </c>
    </row>
    <row r="1203" spans="2:10" ht="15.75" customHeight="1" x14ac:dyDescent="0.25">
      <c r="B1203" s="316" t="s">
        <v>56</v>
      </c>
      <c r="C1203" s="533" t="s">
        <v>16881</v>
      </c>
      <c r="D1203" s="317"/>
      <c r="E1203" s="317"/>
      <c r="F1203" s="318">
        <v>6250000</v>
      </c>
      <c r="G1203" s="318">
        <v>30000000</v>
      </c>
      <c r="H1203" s="317"/>
      <c r="I1203" s="318">
        <v>23750000</v>
      </c>
      <c r="J1203" s="316"/>
    </row>
    <row r="1204" spans="2:10" ht="15.75" customHeight="1" x14ac:dyDescent="0.25">
      <c r="B1204" s="672" t="s">
        <v>5914</v>
      </c>
      <c r="C1204" s="672"/>
      <c r="D1204" s="319"/>
      <c r="E1204" s="319"/>
      <c r="F1204" s="320">
        <v>6250000</v>
      </c>
      <c r="G1204" s="320">
        <v>30000000</v>
      </c>
      <c r="H1204" s="319"/>
      <c r="I1204" s="320">
        <v>23750000</v>
      </c>
    </row>
    <row r="1205" spans="2:10" x14ac:dyDescent="0.25">
      <c r="B1205" s="316" t="s">
        <v>7943</v>
      </c>
      <c r="C1205" s="533" t="s">
        <v>16882</v>
      </c>
      <c r="D1205" s="317"/>
      <c r="E1205" s="317"/>
      <c r="F1205" s="317"/>
      <c r="G1205" s="318">
        <v>8749750</v>
      </c>
      <c r="H1205" s="317"/>
      <c r="I1205" s="318">
        <v>8749750</v>
      </c>
      <c r="J1205" s="316"/>
    </row>
    <row r="1206" spans="2:10" ht="15.75" customHeight="1" x14ac:dyDescent="0.25">
      <c r="B1206" s="672" t="s">
        <v>5833</v>
      </c>
      <c r="C1206" s="672"/>
      <c r="D1206" s="319"/>
      <c r="E1206" s="319"/>
      <c r="F1206" s="319"/>
      <c r="G1206" s="320">
        <v>8749750</v>
      </c>
      <c r="H1206" s="319"/>
      <c r="I1206" s="320">
        <v>8749750</v>
      </c>
    </row>
    <row r="1207" spans="2:10" x14ac:dyDescent="0.25">
      <c r="B1207" s="316" t="s">
        <v>1518</v>
      </c>
      <c r="C1207" s="533" t="s">
        <v>16883</v>
      </c>
      <c r="D1207" s="317"/>
      <c r="E1207" s="317"/>
      <c r="F1207" s="318">
        <v>11000000</v>
      </c>
      <c r="G1207" s="318">
        <v>29028000</v>
      </c>
      <c r="H1207" s="317"/>
      <c r="I1207" s="318">
        <v>18028000</v>
      </c>
      <c r="J1207" s="316"/>
    </row>
    <row r="1208" spans="2:10" x14ac:dyDescent="0.25">
      <c r="B1208" s="672" t="s">
        <v>5915</v>
      </c>
      <c r="C1208" s="672"/>
      <c r="D1208" s="319"/>
      <c r="E1208" s="319"/>
      <c r="F1208" s="320">
        <v>11000000</v>
      </c>
      <c r="G1208" s="320">
        <v>29028000</v>
      </c>
      <c r="H1208" s="319"/>
      <c r="I1208" s="320">
        <v>18028000</v>
      </c>
    </row>
    <row r="1209" spans="2:10" x14ac:dyDescent="0.25">
      <c r="B1209" s="316" t="s">
        <v>1519</v>
      </c>
      <c r="C1209" s="533" t="s">
        <v>16884</v>
      </c>
      <c r="D1209" s="317"/>
      <c r="E1209" s="317"/>
      <c r="F1209" s="318">
        <v>15000000</v>
      </c>
      <c r="G1209" s="318">
        <v>15000000</v>
      </c>
      <c r="H1209" s="317"/>
      <c r="I1209" s="317"/>
      <c r="J1209" s="316"/>
    </row>
    <row r="1210" spans="2:10" ht="15.75" customHeight="1" x14ac:dyDescent="0.25">
      <c r="B1210" s="672" t="s">
        <v>5916</v>
      </c>
      <c r="C1210" s="672"/>
      <c r="D1210" s="319"/>
      <c r="E1210" s="319"/>
      <c r="F1210" s="320">
        <v>15000000</v>
      </c>
      <c r="G1210" s="320">
        <v>15000000</v>
      </c>
      <c r="H1210" s="319"/>
      <c r="I1210" s="319"/>
    </row>
    <row r="1211" spans="2:10" x14ac:dyDescent="0.25">
      <c r="B1211" s="316" t="s">
        <v>7372</v>
      </c>
      <c r="C1211" s="533" t="s">
        <v>16885</v>
      </c>
      <c r="D1211" s="317"/>
      <c r="E1211" s="317"/>
      <c r="F1211" s="317"/>
      <c r="G1211" s="318">
        <v>13500000</v>
      </c>
      <c r="H1211" s="317"/>
      <c r="I1211" s="318">
        <v>13500000</v>
      </c>
      <c r="J1211" s="316"/>
    </row>
    <row r="1212" spans="2:10" ht="15.75" customHeight="1" x14ac:dyDescent="0.25">
      <c r="B1212" s="672" t="s">
        <v>5833</v>
      </c>
      <c r="C1212" s="672"/>
      <c r="D1212" s="319"/>
      <c r="E1212" s="319"/>
      <c r="F1212" s="319"/>
      <c r="G1212" s="320">
        <v>13500000</v>
      </c>
      <c r="H1212" s="319"/>
      <c r="I1212" s="320">
        <v>13500000</v>
      </c>
    </row>
    <row r="1213" spans="2:10" x14ac:dyDescent="0.25">
      <c r="B1213" s="316" t="s">
        <v>7373</v>
      </c>
      <c r="C1213" s="533" t="s">
        <v>16886</v>
      </c>
      <c r="D1213" s="317"/>
      <c r="E1213" s="317"/>
      <c r="F1213" s="317"/>
      <c r="G1213" s="318">
        <v>12000000</v>
      </c>
      <c r="H1213" s="317"/>
      <c r="I1213" s="318">
        <v>12000000</v>
      </c>
      <c r="J1213" s="316"/>
    </row>
    <row r="1214" spans="2:10" x14ac:dyDescent="0.25">
      <c r="B1214" s="672" t="s">
        <v>5833</v>
      </c>
      <c r="C1214" s="672"/>
      <c r="D1214" s="319"/>
      <c r="E1214" s="319"/>
      <c r="F1214" s="319"/>
      <c r="G1214" s="320">
        <v>12000000</v>
      </c>
      <c r="H1214" s="319"/>
      <c r="I1214" s="320">
        <v>12000000</v>
      </c>
    </row>
    <row r="1215" spans="2:10" x14ac:dyDescent="0.25">
      <c r="B1215" s="316" t="s">
        <v>1520</v>
      </c>
      <c r="C1215" s="533" t="s">
        <v>16887</v>
      </c>
      <c r="D1215" s="317"/>
      <c r="E1215" s="317"/>
      <c r="F1215" s="318">
        <v>18000000</v>
      </c>
      <c r="G1215" s="318">
        <v>37000000</v>
      </c>
      <c r="H1215" s="317"/>
      <c r="I1215" s="318">
        <v>19000000</v>
      </c>
      <c r="J1215" s="316"/>
    </row>
    <row r="1216" spans="2:10" x14ac:dyDescent="0.25">
      <c r="B1216" s="672" t="s">
        <v>5917</v>
      </c>
      <c r="C1216" s="672"/>
      <c r="D1216" s="319"/>
      <c r="E1216" s="319"/>
      <c r="F1216" s="320">
        <v>18000000</v>
      </c>
      <c r="G1216" s="320">
        <v>37000000</v>
      </c>
      <c r="H1216" s="319"/>
      <c r="I1216" s="320">
        <v>19000000</v>
      </c>
    </row>
    <row r="1217" spans="2:10" ht="15.75" customHeight="1" x14ac:dyDescent="0.25">
      <c r="B1217" s="316" t="s">
        <v>5033</v>
      </c>
      <c r="C1217" s="533" t="s">
        <v>16888</v>
      </c>
      <c r="D1217" s="317"/>
      <c r="E1217" s="317"/>
      <c r="F1217" s="318">
        <v>6000000</v>
      </c>
      <c r="G1217" s="318">
        <v>23000000</v>
      </c>
      <c r="H1217" s="317"/>
      <c r="I1217" s="318">
        <v>17000000</v>
      </c>
      <c r="J1217" s="316"/>
    </row>
    <row r="1218" spans="2:10" x14ac:dyDescent="0.25">
      <c r="B1218" s="672" t="s">
        <v>5918</v>
      </c>
      <c r="C1218" s="672"/>
      <c r="D1218" s="319"/>
      <c r="E1218" s="319"/>
      <c r="F1218" s="320">
        <v>6000000</v>
      </c>
      <c r="G1218" s="320">
        <v>23000000</v>
      </c>
      <c r="H1218" s="319"/>
      <c r="I1218" s="320">
        <v>17000000</v>
      </c>
    </row>
    <row r="1219" spans="2:10" x14ac:dyDescent="0.25">
      <c r="B1219" s="316" t="s">
        <v>7374</v>
      </c>
      <c r="C1219" s="533" t="s">
        <v>20376</v>
      </c>
      <c r="D1219" s="317"/>
      <c r="E1219" s="317"/>
      <c r="F1219" s="317"/>
      <c r="G1219" s="318">
        <v>14000000</v>
      </c>
      <c r="H1219" s="317"/>
      <c r="I1219" s="318">
        <v>14000000</v>
      </c>
      <c r="J1219" s="316"/>
    </row>
    <row r="1220" spans="2:10" ht="15.75" customHeight="1" x14ac:dyDescent="0.25">
      <c r="B1220" s="672" t="s">
        <v>5833</v>
      </c>
      <c r="C1220" s="672"/>
      <c r="D1220" s="319"/>
      <c r="E1220" s="319"/>
      <c r="F1220" s="319"/>
      <c r="G1220" s="320">
        <v>14000000</v>
      </c>
      <c r="H1220" s="319"/>
      <c r="I1220" s="320">
        <v>14000000</v>
      </c>
    </row>
    <row r="1221" spans="2:10" ht="15.75" customHeight="1" x14ac:dyDescent="0.25">
      <c r="B1221" s="316" t="s">
        <v>848</v>
      </c>
      <c r="C1221" s="533" t="s">
        <v>16889</v>
      </c>
      <c r="D1221" s="317"/>
      <c r="E1221" s="317"/>
      <c r="F1221" s="318">
        <v>6000000</v>
      </c>
      <c r="G1221" s="318">
        <v>21000601.600000001</v>
      </c>
      <c r="H1221" s="317"/>
      <c r="I1221" s="318">
        <v>15000601.6</v>
      </c>
      <c r="J1221" s="316"/>
    </row>
    <row r="1222" spans="2:10" x14ac:dyDescent="0.25">
      <c r="B1222" s="672" t="s">
        <v>5919</v>
      </c>
      <c r="C1222" s="672"/>
      <c r="D1222" s="319"/>
      <c r="E1222" s="319"/>
      <c r="F1222" s="320">
        <v>6000000</v>
      </c>
      <c r="G1222" s="320">
        <v>21000601.600000001</v>
      </c>
      <c r="H1222" s="319"/>
      <c r="I1222" s="320">
        <v>15000601.6</v>
      </c>
    </row>
    <row r="1223" spans="2:10" x14ac:dyDescent="0.25">
      <c r="B1223" s="316" t="s">
        <v>7953</v>
      </c>
      <c r="C1223" s="533" t="s">
        <v>16890</v>
      </c>
      <c r="D1223" s="317"/>
      <c r="E1223" s="317"/>
      <c r="F1223" s="317"/>
      <c r="G1223" s="318">
        <v>9000000</v>
      </c>
      <c r="H1223" s="317"/>
      <c r="I1223" s="318">
        <v>9000000</v>
      </c>
      <c r="J1223" s="316"/>
    </row>
    <row r="1224" spans="2:10" ht="15.75" customHeight="1" x14ac:dyDescent="0.25">
      <c r="B1224" s="672" t="s">
        <v>5833</v>
      </c>
      <c r="C1224" s="672"/>
      <c r="D1224" s="319"/>
      <c r="E1224" s="319"/>
      <c r="F1224" s="319"/>
      <c r="G1224" s="320">
        <v>9000000</v>
      </c>
      <c r="H1224" s="319"/>
      <c r="I1224" s="320">
        <v>9000000</v>
      </c>
    </row>
    <row r="1225" spans="2:10" x14ac:dyDescent="0.25">
      <c r="B1225" s="316" t="s">
        <v>1521</v>
      </c>
      <c r="C1225" s="533" t="s">
        <v>16891</v>
      </c>
      <c r="D1225" s="317"/>
      <c r="E1225" s="317"/>
      <c r="F1225" s="318">
        <v>18000000</v>
      </c>
      <c r="G1225" s="318">
        <v>18000000</v>
      </c>
      <c r="H1225" s="317"/>
      <c r="I1225" s="317"/>
      <c r="J1225" s="316"/>
    </row>
    <row r="1226" spans="2:10" ht="15.75" customHeight="1" x14ac:dyDescent="0.25">
      <c r="B1226" s="672" t="s">
        <v>5920</v>
      </c>
      <c r="C1226" s="672"/>
      <c r="D1226" s="319"/>
      <c r="E1226" s="319"/>
      <c r="F1226" s="320">
        <v>18000000</v>
      </c>
      <c r="G1226" s="320">
        <v>18000000</v>
      </c>
      <c r="H1226" s="319"/>
      <c r="I1226" s="319"/>
    </row>
    <row r="1227" spans="2:10" ht="15.75" customHeight="1" x14ac:dyDescent="0.25">
      <c r="B1227" s="316" t="s">
        <v>7375</v>
      </c>
      <c r="C1227" s="533" t="s">
        <v>16892</v>
      </c>
      <c r="D1227" s="317"/>
      <c r="E1227" s="317"/>
      <c r="F1227" s="317"/>
      <c r="G1227" s="318">
        <v>9000000</v>
      </c>
      <c r="H1227" s="317"/>
      <c r="I1227" s="318">
        <v>9000000</v>
      </c>
      <c r="J1227" s="316"/>
    </row>
    <row r="1228" spans="2:10" x14ac:dyDescent="0.25">
      <c r="B1228" s="672" t="s">
        <v>5833</v>
      </c>
      <c r="C1228" s="672"/>
      <c r="D1228" s="319"/>
      <c r="E1228" s="319"/>
      <c r="F1228" s="319"/>
      <c r="G1228" s="320">
        <v>9000000</v>
      </c>
      <c r="H1228" s="319"/>
      <c r="I1228" s="320">
        <v>9000000</v>
      </c>
    </row>
    <row r="1229" spans="2:10" x14ac:dyDescent="0.25">
      <c r="B1229" s="316" t="s">
        <v>7376</v>
      </c>
      <c r="C1229" s="533" t="s">
        <v>16893</v>
      </c>
      <c r="D1229" s="317"/>
      <c r="E1229" s="317"/>
      <c r="F1229" s="317"/>
      <c r="G1229" s="318">
        <v>7000000</v>
      </c>
      <c r="H1229" s="317"/>
      <c r="I1229" s="318">
        <v>7000000</v>
      </c>
      <c r="J1229" s="316"/>
    </row>
    <row r="1230" spans="2:10" ht="15.75" customHeight="1" x14ac:dyDescent="0.25">
      <c r="B1230" s="672" t="s">
        <v>5833</v>
      </c>
      <c r="C1230" s="672"/>
      <c r="D1230" s="319"/>
      <c r="E1230" s="319"/>
      <c r="F1230" s="319"/>
      <c r="G1230" s="320">
        <v>7000000</v>
      </c>
      <c r="H1230" s="319"/>
      <c r="I1230" s="320">
        <v>7000000</v>
      </c>
    </row>
    <row r="1231" spans="2:10" x14ac:dyDescent="0.25">
      <c r="B1231" s="316" t="s">
        <v>1275</v>
      </c>
      <c r="C1231" s="533" t="s">
        <v>16894</v>
      </c>
      <c r="D1231" s="317"/>
      <c r="E1231" s="317"/>
      <c r="F1231" s="318">
        <v>7500000</v>
      </c>
      <c r="G1231" s="318">
        <v>33000000</v>
      </c>
      <c r="H1231" s="317"/>
      <c r="I1231" s="318">
        <v>25500000</v>
      </c>
      <c r="J1231" s="316"/>
    </row>
    <row r="1232" spans="2:10" x14ac:dyDescent="0.25">
      <c r="B1232" s="672" t="s">
        <v>5921</v>
      </c>
      <c r="C1232" s="672"/>
      <c r="D1232" s="319"/>
      <c r="E1232" s="319"/>
      <c r="F1232" s="320">
        <v>7500000</v>
      </c>
      <c r="G1232" s="320">
        <v>33000000</v>
      </c>
      <c r="H1232" s="319"/>
      <c r="I1232" s="320">
        <v>25500000</v>
      </c>
    </row>
    <row r="1233" spans="2:10" ht="15.75" customHeight="1" x14ac:dyDescent="0.25">
      <c r="B1233" s="316" t="s">
        <v>1522</v>
      </c>
      <c r="C1233" s="533" t="s">
        <v>16895</v>
      </c>
      <c r="D1233" s="317"/>
      <c r="E1233" s="317"/>
      <c r="F1233" s="318">
        <v>42000000</v>
      </c>
      <c r="G1233" s="318">
        <v>53000000</v>
      </c>
      <c r="H1233" s="317"/>
      <c r="I1233" s="318">
        <v>11000000</v>
      </c>
      <c r="J1233" s="316"/>
    </row>
    <row r="1234" spans="2:10" x14ac:dyDescent="0.25">
      <c r="B1234" s="672" t="s">
        <v>5922</v>
      </c>
      <c r="C1234" s="672"/>
      <c r="D1234" s="319"/>
      <c r="E1234" s="319"/>
      <c r="F1234" s="320">
        <v>42000000</v>
      </c>
      <c r="G1234" s="320">
        <v>53000000</v>
      </c>
      <c r="H1234" s="319"/>
      <c r="I1234" s="320">
        <v>11000000</v>
      </c>
    </row>
    <row r="1235" spans="2:10" x14ac:dyDescent="0.25">
      <c r="B1235" s="316" t="s">
        <v>1523</v>
      </c>
      <c r="C1235" s="533" t="s">
        <v>16896</v>
      </c>
      <c r="D1235" s="317"/>
      <c r="E1235" s="317"/>
      <c r="F1235" s="318">
        <v>37500000</v>
      </c>
      <c r="G1235" s="318">
        <v>52500000</v>
      </c>
      <c r="H1235" s="317"/>
      <c r="I1235" s="318">
        <v>15000000</v>
      </c>
      <c r="J1235" s="316"/>
    </row>
    <row r="1236" spans="2:10" ht="15.75" customHeight="1" x14ac:dyDescent="0.25">
      <c r="B1236" s="672" t="s">
        <v>5923</v>
      </c>
      <c r="C1236" s="672"/>
      <c r="D1236" s="319"/>
      <c r="E1236" s="319"/>
      <c r="F1236" s="320">
        <v>37500000</v>
      </c>
      <c r="G1236" s="320">
        <v>52500000</v>
      </c>
      <c r="H1236" s="319"/>
      <c r="I1236" s="320">
        <v>15000000</v>
      </c>
    </row>
    <row r="1237" spans="2:10" x14ac:dyDescent="0.25">
      <c r="B1237" s="316" t="s">
        <v>1524</v>
      </c>
      <c r="C1237" s="533" t="s">
        <v>16897</v>
      </c>
      <c r="D1237" s="317"/>
      <c r="E1237" s="317"/>
      <c r="F1237" s="318">
        <v>36000000</v>
      </c>
      <c r="G1237" s="318">
        <v>57000000</v>
      </c>
      <c r="H1237" s="317"/>
      <c r="I1237" s="318">
        <v>21000000</v>
      </c>
      <c r="J1237" s="316"/>
    </row>
    <row r="1238" spans="2:10" x14ac:dyDescent="0.25">
      <c r="B1238" s="672" t="s">
        <v>5924</v>
      </c>
      <c r="C1238" s="672"/>
      <c r="D1238" s="319"/>
      <c r="E1238" s="319"/>
      <c r="F1238" s="320">
        <v>36000000</v>
      </c>
      <c r="G1238" s="320">
        <v>57000000</v>
      </c>
      <c r="H1238" s="319"/>
      <c r="I1238" s="320">
        <v>21000000</v>
      </c>
    </row>
    <row r="1239" spans="2:10" x14ac:dyDescent="0.25">
      <c r="B1239" s="316" t="s">
        <v>1525</v>
      </c>
      <c r="C1239" s="533" t="s">
        <v>16898</v>
      </c>
      <c r="D1239" s="317"/>
      <c r="E1239" s="317"/>
      <c r="F1239" s="318">
        <v>20000000</v>
      </c>
      <c r="G1239" s="318">
        <v>42000000</v>
      </c>
      <c r="H1239" s="317"/>
      <c r="I1239" s="318">
        <v>22000000</v>
      </c>
    </row>
    <row r="1240" spans="2:10" x14ac:dyDescent="0.25">
      <c r="B1240" s="672" t="s">
        <v>5925</v>
      </c>
      <c r="C1240" s="672"/>
      <c r="D1240" s="319"/>
      <c r="E1240" s="319"/>
      <c r="F1240" s="320">
        <v>20000000</v>
      </c>
      <c r="G1240" s="320">
        <v>42000000</v>
      </c>
      <c r="H1240" s="319"/>
      <c r="I1240" s="320">
        <v>22000000</v>
      </c>
      <c r="J1240" s="316"/>
    </row>
    <row r="1241" spans="2:10" x14ac:dyDescent="0.25">
      <c r="B1241" s="316" t="s">
        <v>1526</v>
      </c>
      <c r="C1241" s="533" t="s">
        <v>16899</v>
      </c>
      <c r="D1241" s="317"/>
      <c r="E1241" s="317"/>
      <c r="F1241" s="318">
        <v>18000000</v>
      </c>
      <c r="G1241" s="318">
        <v>39000000</v>
      </c>
      <c r="H1241" s="317"/>
      <c r="I1241" s="318">
        <v>21000000</v>
      </c>
    </row>
    <row r="1242" spans="2:10" ht="15.75" customHeight="1" x14ac:dyDescent="0.25">
      <c r="B1242" s="672" t="s">
        <v>5926</v>
      </c>
      <c r="C1242" s="672"/>
      <c r="D1242" s="319"/>
      <c r="E1242" s="319"/>
      <c r="F1242" s="320">
        <v>18000000</v>
      </c>
      <c r="G1242" s="320">
        <v>39000000</v>
      </c>
      <c r="H1242" s="319"/>
      <c r="I1242" s="320">
        <v>21000000</v>
      </c>
      <c r="J1242" s="316"/>
    </row>
    <row r="1243" spans="2:10" x14ac:dyDescent="0.25">
      <c r="B1243" s="316" t="s">
        <v>1527</v>
      </c>
      <c r="C1243" s="533" t="s">
        <v>16900</v>
      </c>
      <c r="D1243" s="317"/>
      <c r="E1243" s="317"/>
      <c r="F1243" s="318">
        <v>20000000</v>
      </c>
      <c r="G1243" s="318">
        <v>42000000</v>
      </c>
      <c r="H1243" s="317"/>
      <c r="I1243" s="318">
        <v>22000000</v>
      </c>
    </row>
    <row r="1244" spans="2:10" x14ac:dyDescent="0.25">
      <c r="B1244" s="672" t="s">
        <v>5927</v>
      </c>
      <c r="C1244" s="672"/>
      <c r="D1244" s="319"/>
      <c r="E1244" s="319"/>
      <c r="F1244" s="320">
        <v>20000000</v>
      </c>
      <c r="G1244" s="320">
        <v>42000000</v>
      </c>
      <c r="H1244" s="319"/>
      <c r="I1244" s="320">
        <v>22000000</v>
      </c>
      <c r="J1244" s="316"/>
    </row>
    <row r="1245" spans="2:10" x14ac:dyDescent="0.25">
      <c r="B1245" s="316" t="s">
        <v>18957</v>
      </c>
      <c r="C1245" s="533" t="s">
        <v>18985</v>
      </c>
      <c r="D1245" s="317"/>
      <c r="E1245" s="317"/>
      <c r="F1245" s="317"/>
      <c r="G1245" s="318">
        <v>6000000</v>
      </c>
      <c r="H1245" s="317"/>
      <c r="I1245" s="318">
        <v>6000000</v>
      </c>
    </row>
    <row r="1246" spans="2:10" x14ac:dyDescent="0.25">
      <c r="B1246" s="672" t="s">
        <v>5833</v>
      </c>
      <c r="C1246" s="672"/>
      <c r="D1246" s="319"/>
      <c r="E1246" s="319"/>
      <c r="F1246" s="319"/>
      <c r="G1246" s="320">
        <v>6000000</v>
      </c>
      <c r="H1246" s="319"/>
      <c r="I1246" s="320">
        <v>6000000</v>
      </c>
      <c r="J1246" s="316"/>
    </row>
    <row r="1247" spans="2:10" x14ac:dyDescent="0.25">
      <c r="B1247" s="316" t="s">
        <v>1528</v>
      </c>
      <c r="C1247" s="533" t="s">
        <v>16901</v>
      </c>
      <c r="D1247" s="317"/>
      <c r="E1247" s="317"/>
      <c r="F1247" s="318">
        <v>12500000</v>
      </c>
      <c r="G1247" s="318">
        <v>15000000</v>
      </c>
      <c r="H1247" s="317"/>
      <c r="I1247" s="318">
        <v>2500000</v>
      </c>
    </row>
    <row r="1248" spans="2:10" x14ac:dyDescent="0.25">
      <c r="B1248" s="672" t="s">
        <v>5928</v>
      </c>
      <c r="C1248" s="672"/>
      <c r="D1248" s="319"/>
      <c r="E1248" s="319"/>
      <c r="F1248" s="320">
        <v>12500000</v>
      </c>
      <c r="G1248" s="320">
        <v>15000000</v>
      </c>
      <c r="H1248" s="319"/>
      <c r="I1248" s="320">
        <v>2500000</v>
      </c>
      <c r="J1248" s="316"/>
    </row>
    <row r="1249" spans="2:10" x14ac:dyDescent="0.25">
      <c r="B1249" s="316" t="s">
        <v>5598</v>
      </c>
      <c r="C1249" s="533" t="s">
        <v>16902</v>
      </c>
      <c r="D1249" s="317"/>
      <c r="E1249" s="317"/>
      <c r="F1249" s="317"/>
      <c r="G1249" s="318">
        <v>21000000</v>
      </c>
      <c r="H1249" s="317"/>
      <c r="I1249" s="318">
        <v>21000000</v>
      </c>
    </row>
    <row r="1250" spans="2:10" x14ac:dyDescent="0.25">
      <c r="B1250" s="672" t="s">
        <v>5929</v>
      </c>
      <c r="C1250" s="672"/>
      <c r="D1250" s="319"/>
      <c r="E1250" s="319"/>
      <c r="F1250" s="319"/>
      <c r="G1250" s="320">
        <v>21000000</v>
      </c>
      <c r="H1250" s="319"/>
      <c r="I1250" s="320">
        <v>21000000</v>
      </c>
      <c r="J1250" s="316"/>
    </row>
    <row r="1251" spans="2:10" x14ac:dyDescent="0.25">
      <c r="B1251" s="316" t="s">
        <v>407</v>
      </c>
      <c r="C1251" s="533" t="s">
        <v>16903</v>
      </c>
      <c r="D1251" s="317"/>
      <c r="E1251" s="317"/>
      <c r="F1251" s="318">
        <v>5000000</v>
      </c>
      <c r="G1251" s="318">
        <v>24000000</v>
      </c>
      <c r="H1251" s="317"/>
      <c r="I1251" s="318">
        <v>19000000</v>
      </c>
    </row>
    <row r="1252" spans="2:10" x14ac:dyDescent="0.25">
      <c r="B1252" s="672" t="s">
        <v>5930</v>
      </c>
      <c r="C1252" s="672"/>
      <c r="D1252" s="319"/>
      <c r="E1252" s="319"/>
      <c r="F1252" s="320">
        <v>5000000</v>
      </c>
      <c r="G1252" s="320">
        <v>24000000</v>
      </c>
      <c r="H1252" s="319"/>
      <c r="I1252" s="320">
        <v>19000000</v>
      </c>
      <c r="J1252" s="316"/>
    </row>
    <row r="1253" spans="2:10" x14ac:dyDescent="0.25">
      <c r="B1253" s="316" t="s">
        <v>1529</v>
      </c>
      <c r="C1253" s="533" t="s">
        <v>16904</v>
      </c>
      <c r="D1253" s="317"/>
      <c r="E1253" s="317"/>
      <c r="F1253" s="318">
        <v>42000000</v>
      </c>
      <c r="G1253" s="318">
        <v>57000000</v>
      </c>
      <c r="H1253" s="317"/>
      <c r="I1253" s="318">
        <v>15000000</v>
      </c>
    </row>
    <row r="1254" spans="2:10" x14ac:dyDescent="0.25">
      <c r="B1254" s="672" t="s">
        <v>5931</v>
      </c>
      <c r="C1254" s="672"/>
      <c r="D1254" s="319"/>
      <c r="E1254" s="319"/>
      <c r="F1254" s="320">
        <v>42000000</v>
      </c>
      <c r="G1254" s="320">
        <v>57000000</v>
      </c>
      <c r="H1254" s="319"/>
      <c r="I1254" s="320">
        <v>15000000</v>
      </c>
      <c r="J1254" s="316"/>
    </row>
    <row r="1255" spans="2:10" x14ac:dyDescent="0.25">
      <c r="B1255" s="316" t="s">
        <v>1530</v>
      </c>
      <c r="C1255" s="533" t="s">
        <v>16905</v>
      </c>
      <c r="D1255" s="317"/>
      <c r="E1255" s="317"/>
      <c r="F1255" s="318">
        <v>17000000</v>
      </c>
      <c r="G1255" s="318">
        <v>35000000</v>
      </c>
      <c r="H1255" s="317"/>
      <c r="I1255" s="318">
        <v>18000000</v>
      </c>
    </row>
    <row r="1256" spans="2:10" x14ac:dyDescent="0.25">
      <c r="B1256" s="672" t="s">
        <v>5932</v>
      </c>
      <c r="C1256" s="672"/>
      <c r="D1256" s="319"/>
      <c r="E1256" s="319"/>
      <c r="F1256" s="320">
        <v>17000000</v>
      </c>
      <c r="G1256" s="320">
        <v>35000000</v>
      </c>
      <c r="H1256" s="319"/>
      <c r="I1256" s="320">
        <v>18000000</v>
      </c>
      <c r="J1256" s="316"/>
    </row>
    <row r="1257" spans="2:10" x14ac:dyDescent="0.25">
      <c r="B1257" s="316" t="s">
        <v>451</v>
      </c>
      <c r="C1257" s="533" t="s">
        <v>16906</v>
      </c>
      <c r="D1257" s="317"/>
      <c r="E1257" s="317"/>
      <c r="F1257" s="318">
        <v>6000000</v>
      </c>
      <c r="G1257" s="318">
        <v>24000000</v>
      </c>
      <c r="H1257" s="317"/>
      <c r="I1257" s="318">
        <v>18000000</v>
      </c>
    </row>
    <row r="1258" spans="2:10" x14ac:dyDescent="0.25">
      <c r="B1258" s="672" t="s">
        <v>5933</v>
      </c>
      <c r="C1258" s="672"/>
      <c r="D1258" s="319"/>
      <c r="E1258" s="319"/>
      <c r="F1258" s="320">
        <v>6000000</v>
      </c>
      <c r="G1258" s="320">
        <v>24000000</v>
      </c>
      <c r="H1258" s="319"/>
      <c r="I1258" s="320">
        <v>18000000</v>
      </c>
      <c r="J1258" s="316"/>
    </row>
    <row r="1259" spans="2:10" x14ac:dyDescent="0.25">
      <c r="B1259" s="316" t="s">
        <v>7379</v>
      </c>
      <c r="C1259" s="533" t="s">
        <v>16907</v>
      </c>
      <c r="D1259" s="317"/>
      <c r="E1259" s="317"/>
      <c r="F1259" s="317"/>
      <c r="G1259" s="318">
        <v>5000000</v>
      </c>
      <c r="H1259" s="317"/>
      <c r="I1259" s="318">
        <v>5000000</v>
      </c>
    </row>
    <row r="1260" spans="2:10" x14ac:dyDescent="0.25">
      <c r="B1260" s="672" t="s">
        <v>5833</v>
      </c>
      <c r="C1260" s="672"/>
      <c r="D1260" s="319"/>
      <c r="E1260" s="319"/>
      <c r="F1260" s="319"/>
      <c r="G1260" s="320">
        <v>5000000</v>
      </c>
      <c r="H1260" s="319"/>
      <c r="I1260" s="320">
        <v>5000000</v>
      </c>
      <c r="J1260" s="316"/>
    </row>
    <row r="1261" spans="2:10" x14ac:dyDescent="0.25">
      <c r="B1261" s="316" t="s">
        <v>11219</v>
      </c>
      <c r="C1261" s="533" t="s">
        <v>20701</v>
      </c>
      <c r="D1261" s="317"/>
      <c r="E1261" s="317"/>
      <c r="F1261" s="317"/>
      <c r="G1261" s="318">
        <v>14000000</v>
      </c>
      <c r="H1261" s="317"/>
      <c r="I1261" s="318">
        <v>14000000</v>
      </c>
    </row>
    <row r="1262" spans="2:10" x14ac:dyDescent="0.25">
      <c r="B1262" s="672" t="s">
        <v>5833</v>
      </c>
      <c r="C1262" s="672"/>
      <c r="D1262" s="319"/>
      <c r="E1262" s="319"/>
      <c r="F1262" s="319"/>
      <c r="G1262" s="320">
        <v>14000000</v>
      </c>
      <c r="H1262" s="319"/>
      <c r="I1262" s="320">
        <v>14000000</v>
      </c>
      <c r="J1262" s="316"/>
    </row>
    <row r="1263" spans="2:10" ht="15.75" customHeight="1" x14ac:dyDescent="0.25">
      <c r="B1263" s="316" t="s">
        <v>7380</v>
      </c>
      <c r="C1263" s="533" t="s">
        <v>20023</v>
      </c>
      <c r="D1263" s="317"/>
      <c r="E1263" s="317"/>
      <c r="F1263" s="317"/>
      <c r="G1263" s="318">
        <v>18003000</v>
      </c>
      <c r="H1263" s="317"/>
      <c r="I1263" s="318">
        <v>18003000</v>
      </c>
    </row>
    <row r="1264" spans="2:10" x14ac:dyDescent="0.25">
      <c r="B1264" s="672" t="s">
        <v>5833</v>
      </c>
      <c r="C1264" s="672"/>
      <c r="D1264" s="319"/>
      <c r="E1264" s="319"/>
      <c r="F1264" s="319"/>
      <c r="G1264" s="320">
        <v>18003000</v>
      </c>
      <c r="H1264" s="319"/>
      <c r="I1264" s="320">
        <v>18003000</v>
      </c>
      <c r="J1264" s="316"/>
    </row>
    <row r="1265" spans="2:10" x14ac:dyDescent="0.25">
      <c r="B1265" s="316" t="s">
        <v>1531</v>
      </c>
      <c r="C1265" s="533" t="s">
        <v>16908</v>
      </c>
      <c r="D1265" s="317"/>
      <c r="E1265" s="317"/>
      <c r="F1265" s="318">
        <v>17000000</v>
      </c>
      <c r="G1265" s="318">
        <v>35000660</v>
      </c>
      <c r="H1265" s="317"/>
      <c r="I1265" s="318">
        <v>18000660</v>
      </c>
    </row>
    <row r="1266" spans="2:10" ht="15.75" customHeight="1" x14ac:dyDescent="0.25">
      <c r="B1266" s="672" t="s">
        <v>5934</v>
      </c>
      <c r="C1266" s="672"/>
      <c r="D1266" s="319"/>
      <c r="E1266" s="319"/>
      <c r="F1266" s="320">
        <v>17000000</v>
      </c>
      <c r="G1266" s="320">
        <v>35000660</v>
      </c>
      <c r="H1266" s="319"/>
      <c r="I1266" s="320">
        <v>18000660</v>
      </c>
      <c r="J1266" s="316"/>
    </row>
    <row r="1267" spans="2:10" x14ac:dyDescent="0.25">
      <c r="B1267" s="316" t="s">
        <v>7381</v>
      </c>
      <c r="C1267" s="533" t="s">
        <v>20134</v>
      </c>
      <c r="D1267" s="317"/>
      <c r="E1267" s="317"/>
      <c r="F1267" s="317"/>
      <c r="G1267" s="318">
        <v>8000000</v>
      </c>
      <c r="H1267" s="317"/>
      <c r="I1267" s="318">
        <v>8000000</v>
      </c>
    </row>
    <row r="1268" spans="2:10" x14ac:dyDescent="0.25">
      <c r="B1268" s="672" t="s">
        <v>5833</v>
      </c>
      <c r="C1268" s="672"/>
      <c r="D1268" s="319"/>
      <c r="E1268" s="319"/>
      <c r="F1268" s="319"/>
      <c r="G1268" s="320">
        <v>8000000</v>
      </c>
      <c r="H1268" s="319"/>
      <c r="I1268" s="320">
        <v>8000000</v>
      </c>
      <c r="J1268" s="316"/>
    </row>
    <row r="1269" spans="2:10" x14ac:dyDescent="0.25">
      <c r="B1269" s="316" t="s">
        <v>7382</v>
      </c>
      <c r="C1269" s="533" t="s">
        <v>19650</v>
      </c>
      <c r="D1269" s="317"/>
      <c r="E1269" s="317"/>
      <c r="F1269" s="317"/>
      <c r="G1269" s="318">
        <v>7500000</v>
      </c>
      <c r="H1269" s="317"/>
      <c r="I1269" s="318">
        <v>7500000</v>
      </c>
    </row>
    <row r="1270" spans="2:10" x14ac:dyDescent="0.25">
      <c r="B1270" s="672" t="s">
        <v>5833</v>
      </c>
      <c r="C1270" s="672"/>
      <c r="D1270" s="319"/>
      <c r="E1270" s="319"/>
      <c r="F1270" s="319"/>
      <c r="G1270" s="320">
        <v>7500000</v>
      </c>
      <c r="H1270" s="319"/>
      <c r="I1270" s="320">
        <v>7500000</v>
      </c>
      <c r="J1270" s="316"/>
    </row>
    <row r="1271" spans="2:10" x14ac:dyDescent="0.25">
      <c r="B1271" s="316" t="s">
        <v>7983</v>
      </c>
      <c r="C1271" s="533" t="s">
        <v>16909</v>
      </c>
      <c r="D1271" s="317"/>
      <c r="E1271" s="317"/>
      <c r="F1271" s="317"/>
      <c r="G1271" s="318">
        <v>8500000</v>
      </c>
      <c r="H1271" s="317"/>
      <c r="I1271" s="318">
        <v>8500000</v>
      </c>
    </row>
    <row r="1272" spans="2:10" ht="15.75" customHeight="1" x14ac:dyDescent="0.25">
      <c r="B1272" s="672" t="s">
        <v>5833</v>
      </c>
      <c r="C1272" s="672"/>
      <c r="D1272" s="319"/>
      <c r="E1272" s="319"/>
      <c r="F1272" s="319"/>
      <c r="G1272" s="320">
        <v>8500000</v>
      </c>
      <c r="H1272" s="319"/>
      <c r="I1272" s="320">
        <v>8500000</v>
      </c>
      <c r="J1272" s="316"/>
    </row>
    <row r="1273" spans="2:10" x14ac:dyDescent="0.25">
      <c r="B1273" s="316" t="s">
        <v>18944</v>
      </c>
      <c r="C1273" s="533" t="s">
        <v>18986</v>
      </c>
      <c r="D1273" s="317"/>
      <c r="E1273" s="317"/>
      <c r="F1273" s="317"/>
      <c r="G1273" s="318">
        <v>12000000</v>
      </c>
      <c r="H1273" s="317"/>
      <c r="I1273" s="318">
        <v>12000000</v>
      </c>
    </row>
    <row r="1274" spans="2:10" x14ac:dyDescent="0.25">
      <c r="B1274" s="672" t="s">
        <v>5833</v>
      </c>
      <c r="C1274" s="672"/>
      <c r="D1274" s="319"/>
      <c r="E1274" s="319"/>
      <c r="F1274" s="319"/>
      <c r="G1274" s="320">
        <v>12000000</v>
      </c>
      <c r="H1274" s="319"/>
      <c r="I1274" s="320">
        <v>12000000</v>
      </c>
      <c r="J1274" s="316"/>
    </row>
    <row r="1275" spans="2:10" x14ac:dyDescent="0.25">
      <c r="B1275" s="316" t="s">
        <v>79</v>
      </c>
      <c r="C1275" s="533" t="s">
        <v>16910</v>
      </c>
      <c r="D1275" s="317"/>
      <c r="E1275" s="317"/>
      <c r="F1275" s="318">
        <v>6250000</v>
      </c>
      <c r="G1275" s="318">
        <v>30000000</v>
      </c>
      <c r="H1275" s="317"/>
      <c r="I1275" s="318">
        <v>23750000</v>
      </c>
    </row>
    <row r="1276" spans="2:10" x14ac:dyDescent="0.25">
      <c r="B1276" s="672" t="s">
        <v>5935</v>
      </c>
      <c r="C1276" s="672"/>
      <c r="D1276" s="319"/>
      <c r="E1276" s="319"/>
      <c r="F1276" s="320">
        <v>6250000</v>
      </c>
      <c r="G1276" s="320">
        <v>30000000</v>
      </c>
      <c r="H1276" s="319"/>
      <c r="I1276" s="320">
        <v>23750000</v>
      </c>
      <c r="J1276" s="316"/>
    </row>
    <row r="1277" spans="2:10" x14ac:dyDescent="0.25">
      <c r="B1277" s="316" t="s">
        <v>340</v>
      </c>
      <c r="C1277" s="533" t="s">
        <v>16911</v>
      </c>
      <c r="D1277" s="317"/>
      <c r="E1277" s="317"/>
      <c r="F1277" s="318">
        <v>6250000</v>
      </c>
      <c r="G1277" s="318">
        <v>30000000</v>
      </c>
      <c r="H1277" s="317"/>
      <c r="I1277" s="318">
        <v>23750000</v>
      </c>
    </row>
    <row r="1278" spans="2:10" x14ac:dyDescent="0.25">
      <c r="B1278" s="672" t="s">
        <v>5936</v>
      </c>
      <c r="C1278" s="672"/>
      <c r="D1278" s="319"/>
      <c r="E1278" s="319"/>
      <c r="F1278" s="320">
        <v>6250000</v>
      </c>
      <c r="G1278" s="320">
        <v>30000000</v>
      </c>
      <c r="H1278" s="319"/>
      <c r="I1278" s="320">
        <v>23750000</v>
      </c>
      <c r="J1278" s="316"/>
    </row>
    <row r="1279" spans="2:10" x14ac:dyDescent="0.25">
      <c r="B1279" s="316" t="s">
        <v>1532</v>
      </c>
      <c r="C1279" s="533" t="s">
        <v>16912</v>
      </c>
      <c r="D1279" s="317"/>
      <c r="E1279" s="317"/>
      <c r="F1279" s="318">
        <v>30576000</v>
      </c>
      <c r="G1279" s="318">
        <v>52996000</v>
      </c>
      <c r="H1279" s="317"/>
      <c r="I1279" s="318">
        <v>22420000</v>
      </c>
    </row>
    <row r="1280" spans="2:10" x14ac:dyDescent="0.25">
      <c r="B1280" s="672" t="s">
        <v>5937</v>
      </c>
      <c r="C1280" s="672"/>
      <c r="D1280" s="319"/>
      <c r="E1280" s="319"/>
      <c r="F1280" s="320">
        <v>30576000</v>
      </c>
      <c r="G1280" s="320">
        <v>52996000</v>
      </c>
      <c r="H1280" s="319"/>
      <c r="I1280" s="320">
        <v>22420000</v>
      </c>
      <c r="J1280" s="316"/>
    </row>
    <row r="1281" spans="2:10" x14ac:dyDescent="0.25">
      <c r="B1281" s="316" t="s">
        <v>1533</v>
      </c>
      <c r="C1281" s="533" t="s">
        <v>16913</v>
      </c>
      <c r="D1281" s="317"/>
      <c r="E1281" s="317"/>
      <c r="F1281" s="318">
        <v>20000000</v>
      </c>
      <c r="G1281" s="318">
        <v>29000000</v>
      </c>
      <c r="H1281" s="317"/>
      <c r="I1281" s="318">
        <v>9000000</v>
      </c>
    </row>
    <row r="1282" spans="2:10" x14ac:dyDescent="0.25">
      <c r="B1282" s="672" t="s">
        <v>5938</v>
      </c>
      <c r="C1282" s="672"/>
      <c r="D1282" s="319"/>
      <c r="E1282" s="319"/>
      <c r="F1282" s="320">
        <v>20000000</v>
      </c>
      <c r="G1282" s="320">
        <v>29000000</v>
      </c>
      <c r="H1282" s="319"/>
      <c r="I1282" s="320">
        <v>9000000</v>
      </c>
      <c r="J1282" s="316"/>
    </row>
    <row r="1283" spans="2:10" ht="15.75" customHeight="1" x14ac:dyDescent="0.25">
      <c r="B1283" s="316" t="s">
        <v>7869</v>
      </c>
      <c r="C1283" s="533" t="s">
        <v>16914</v>
      </c>
      <c r="D1283" s="317"/>
      <c r="E1283" s="317"/>
      <c r="F1283" s="317"/>
      <c r="G1283" s="318">
        <v>10000000</v>
      </c>
      <c r="H1283" s="317"/>
      <c r="I1283" s="318">
        <v>10000000</v>
      </c>
    </row>
    <row r="1284" spans="2:10" x14ac:dyDescent="0.25">
      <c r="B1284" s="672" t="s">
        <v>5833</v>
      </c>
      <c r="C1284" s="672"/>
      <c r="D1284" s="319"/>
      <c r="E1284" s="319"/>
      <c r="F1284" s="319"/>
      <c r="G1284" s="320">
        <v>10000000</v>
      </c>
      <c r="H1284" s="319"/>
      <c r="I1284" s="320">
        <v>10000000</v>
      </c>
      <c r="J1284" s="316"/>
    </row>
    <row r="1285" spans="2:10" x14ac:dyDescent="0.25">
      <c r="B1285" s="316" t="s">
        <v>18567</v>
      </c>
      <c r="C1285" s="533" t="s">
        <v>18892</v>
      </c>
      <c r="D1285" s="317"/>
      <c r="E1285" s="317"/>
      <c r="F1285" s="317"/>
      <c r="G1285" s="318">
        <v>9000000</v>
      </c>
      <c r="H1285" s="317"/>
      <c r="I1285" s="318">
        <v>9000000</v>
      </c>
    </row>
    <row r="1286" spans="2:10" ht="15.75" customHeight="1" x14ac:dyDescent="0.25">
      <c r="B1286" s="672" t="s">
        <v>5833</v>
      </c>
      <c r="C1286" s="672"/>
      <c r="D1286" s="319"/>
      <c r="E1286" s="319"/>
      <c r="F1286" s="319"/>
      <c r="G1286" s="320">
        <v>9000000</v>
      </c>
      <c r="H1286" s="319"/>
      <c r="I1286" s="320">
        <v>9000000</v>
      </c>
      <c r="J1286" s="316"/>
    </row>
    <row r="1287" spans="2:10" x14ac:dyDescent="0.25">
      <c r="B1287" s="316" t="s">
        <v>784</v>
      </c>
      <c r="C1287" s="533" t="s">
        <v>16915</v>
      </c>
      <c r="D1287" s="317"/>
      <c r="E1287" s="317"/>
      <c r="F1287" s="318">
        <v>6000000</v>
      </c>
      <c r="G1287" s="318">
        <v>21000000</v>
      </c>
      <c r="H1287" s="317"/>
      <c r="I1287" s="318">
        <v>15000000</v>
      </c>
    </row>
    <row r="1288" spans="2:10" x14ac:dyDescent="0.25">
      <c r="B1288" s="672" t="s">
        <v>5939</v>
      </c>
      <c r="C1288" s="672"/>
      <c r="D1288" s="319"/>
      <c r="E1288" s="319"/>
      <c r="F1288" s="320">
        <v>6000000</v>
      </c>
      <c r="G1288" s="320">
        <v>21000000</v>
      </c>
      <c r="H1288" s="319"/>
      <c r="I1288" s="320">
        <v>15000000</v>
      </c>
      <c r="J1288" s="316"/>
    </row>
    <row r="1289" spans="2:10" ht="15.75" customHeight="1" x14ac:dyDescent="0.25">
      <c r="B1289" s="316" t="s">
        <v>10230</v>
      </c>
      <c r="C1289" s="533" t="s">
        <v>18690</v>
      </c>
      <c r="D1289" s="317"/>
      <c r="E1289" s="317"/>
      <c r="F1289" s="317"/>
      <c r="G1289" s="318">
        <v>9500000</v>
      </c>
      <c r="H1289" s="317"/>
      <c r="I1289" s="318">
        <v>9500000</v>
      </c>
    </row>
    <row r="1290" spans="2:10" x14ac:dyDescent="0.25">
      <c r="B1290" s="672" t="s">
        <v>5833</v>
      </c>
      <c r="C1290" s="672"/>
      <c r="D1290" s="319"/>
      <c r="E1290" s="319"/>
      <c r="F1290" s="319"/>
      <c r="G1290" s="320">
        <v>9500000</v>
      </c>
      <c r="H1290" s="319"/>
      <c r="I1290" s="320">
        <v>9500000</v>
      </c>
      <c r="J1290" s="316"/>
    </row>
    <row r="1291" spans="2:10" ht="15.75" customHeight="1" x14ac:dyDescent="0.25">
      <c r="B1291" s="316" t="s">
        <v>18965</v>
      </c>
      <c r="C1291" s="533" t="s">
        <v>18987</v>
      </c>
      <c r="D1291" s="317"/>
      <c r="E1291" s="317"/>
      <c r="F1291" s="317"/>
      <c r="G1291" s="318">
        <v>9000000</v>
      </c>
      <c r="H1291" s="317"/>
      <c r="I1291" s="318">
        <v>9000000</v>
      </c>
    </row>
    <row r="1292" spans="2:10" ht="15.75" customHeight="1" x14ac:dyDescent="0.25">
      <c r="B1292" s="672" t="s">
        <v>5833</v>
      </c>
      <c r="C1292" s="672"/>
      <c r="D1292" s="319"/>
      <c r="E1292" s="319"/>
      <c r="F1292" s="319"/>
      <c r="G1292" s="320">
        <v>9000000</v>
      </c>
      <c r="H1292" s="319"/>
      <c r="I1292" s="320">
        <v>9000000</v>
      </c>
      <c r="J1292" s="316"/>
    </row>
    <row r="1293" spans="2:10" ht="15.75" customHeight="1" x14ac:dyDescent="0.25">
      <c r="B1293" s="316" t="s">
        <v>220</v>
      </c>
      <c r="C1293" s="533" t="s">
        <v>16916</v>
      </c>
      <c r="D1293" s="317"/>
      <c r="E1293" s="317"/>
      <c r="F1293" s="318">
        <v>7500000</v>
      </c>
      <c r="G1293" s="318">
        <v>22480000</v>
      </c>
      <c r="H1293" s="317"/>
      <c r="I1293" s="318">
        <v>14980000</v>
      </c>
    </row>
    <row r="1294" spans="2:10" ht="15.75" customHeight="1" x14ac:dyDescent="0.25">
      <c r="B1294" s="672" t="s">
        <v>5940</v>
      </c>
      <c r="C1294" s="672"/>
      <c r="D1294" s="319"/>
      <c r="E1294" s="319"/>
      <c r="F1294" s="320">
        <v>7500000</v>
      </c>
      <c r="G1294" s="320">
        <v>22480000</v>
      </c>
      <c r="H1294" s="319"/>
      <c r="I1294" s="320">
        <v>14980000</v>
      </c>
      <c r="J1294" s="316"/>
    </row>
    <row r="1295" spans="2:10" x14ac:dyDescent="0.25">
      <c r="B1295" s="316" t="s">
        <v>1534</v>
      </c>
      <c r="C1295" s="533" t="s">
        <v>16917</v>
      </c>
      <c r="D1295" s="317"/>
      <c r="E1295" s="317"/>
      <c r="F1295" s="318">
        <v>30000000</v>
      </c>
      <c r="G1295" s="318">
        <v>49837635</v>
      </c>
      <c r="H1295" s="317"/>
      <c r="I1295" s="318">
        <v>19837635</v>
      </c>
    </row>
    <row r="1296" spans="2:10" ht="15.75" customHeight="1" x14ac:dyDescent="0.25">
      <c r="B1296" s="672" t="s">
        <v>5941</v>
      </c>
      <c r="C1296" s="672"/>
      <c r="D1296" s="319"/>
      <c r="E1296" s="319"/>
      <c r="F1296" s="320">
        <v>30000000</v>
      </c>
      <c r="G1296" s="320">
        <v>49837635</v>
      </c>
      <c r="H1296" s="319"/>
      <c r="I1296" s="320">
        <v>19837635</v>
      </c>
      <c r="J1296" s="316"/>
    </row>
    <row r="1297" spans="2:10" x14ac:dyDescent="0.25">
      <c r="B1297" s="316" t="s">
        <v>1535</v>
      </c>
      <c r="C1297" s="533" t="s">
        <v>16918</v>
      </c>
      <c r="D1297" s="317"/>
      <c r="E1297" s="317"/>
      <c r="F1297" s="318">
        <v>29700000</v>
      </c>
      <c r="G1297" s="318">
        <v>52200000</v>
      </c>
      <c r="H1297" s="317"/>
      <c r="I1297" s="318">
        <v>22500000</v>
      </c>
    </row>
    <row r="1298" spans="2:10" ht="15.75" customHeight="1" x14ac:dyDescent="0.25">
      <c r="B1298" s="672" t="s">
        <v>5942</v>
      </c>
      <c r="C1298" s="672"/>
      <c r="D1298" s="319"/>
      <c r="E1298" s="319"/>
      <c r="F1298" s="320">
        <v>29700000</v>
      </c>
      <c r="G1298" s="320">
        <v>52200000</v>
      </c>
      <c r="H1298" s="319"/>
      <c r="I1298" s="320">
        <v>22500000</v>
      </c>
      <c r="J1298" s="316"/>
    </row>
    <row r="1299" spans="2:10" x14ac:dyDescent="0.25">
      <c r="B1299" s="316" t="s">
        <v>7383</v>
      </c>
      <c r="C1299" s="533" t="s">
        <v>18905</v>
      </c>
      <c r="D1299" s="317"/>
      <c r="E1299" s="317"/>
      <c r="F1299" s="317"/>
      <c r="G1299" s="318">
        <v>18010000</v>
      </c>
      <c r="H1299" s="317"/>
      <c r="I1299" s="318">
        <v>18010000</v>
      </c>
    </row>
    <row r="1300" spans="2:10" ht="15.75" customHeight="1" x14ac:dyDescent="0.25">
      <c r="B1300" s="672" t="s">
        <v>5833</v>
      </c>
      <c r="C1300" s="672"/>
      <c r="D1300" s="319"/>
      <c r="E1300" s="319"/>
      <c r="F1300" s="319"/>
      <c r="G1300" s="320">
        <v>18010000</v>
      </c>
      <c r="H1300" s="319"/>
      <c r="I1300" s="320">
        <v>18010000</v>
      </c>
      <c r="J1300" s="316"/>
    </row>
    <row r="1301" spans="2:10" x14ac:dyDescent="0.25">
      <c r="B1301" s="316" t="s">
        <v>7384</v>
      </c>
      <c r="C1301" s="533" t="s">
        <v>18698</v>
      </c>
      <c r="D1301" s="317"/>
      <c r="E1301" s="317"/>
      <c r="F1301" s="317"/>
      <c r="G1301" s="318">
        <v>6000000</v>
      </c>
      <c r="H1301" s="317"/>
      <c r="I1301" s="318">
        <v>6000000</v>
      </c>
    </row>
    <row r="1302" spans="2:10" ht="15.75" customHeight="1" x14ac:dyDescent="0.25">
      <c r="B1302" s="672" t="s">
        <v>5833</v>
      </c>
      <c r="C1302" s="672"/>
      <c r="D1302" s="319"/>
      <c r="E1302" s="319"/>
      <c r="F1302" s="319"/>
      <c r="G1302" s="320">
        <v>6000000</v>
      </c>
      <c r="H1302" s="319"/>
      <c r="I1302" s="320">
        <v>6000000</v>
      </c>
      <c r="J1302" s="316"/>
    </row>
    <row r="1303" spans="2:10" x14ac:dyDescent="0.25">
      <c r="B1303" s="316" t="s">
        <v>7385</v>
      </c>
      <c r="C1303" s="533" t="s">
        <v>16919</v>
      </c>
      <c r="D1303" s="317"/>
      <c r="E1303" s="317"/>
      <c r="F1303" s="317"/>
      <c r="G1303" s="318">
        <v>9000000</v>
      </c>
      <c r="H1303" s="317"/>
      <c r="I1303" s="318">
        <v>9000000</v>
      </c>
    </row>
    <row r="1304" spans="2:10" x14ac:dyDescent="0.25">
      <c r="B1304" s="672" t="s">
        <v>5833</v>
      </c>
      <c r="C1304" s="672"/>
      <c r="D1304" s="319"/>
      <c r="E1304" s="319"/>
      <c r="F1304" s="319"/>
      <c r="G1304" s="320">
        <v>9000000</v>
      </c>
      <c r="H1304" s="319"/>
      <c r="I1304" s="320">
        <v>9000000</v>
      </c>
      <c r="J1304" s="316"/>
    </row>
    <row r="1305" spans="2:10" ht="15.75" customHeight="1" x14ac:dyDescent="0.25">
      <c r="B1305" s="316" t="s">
        <v>8050</v>
      </c>
      <c r="C1305" s="533" t="s">
        <v>16920</v>
      </c>
      <c r="D1305" s="317"/>
      <c r="E1305" s="317"/>
      <c r="F1305" s="317"/>
      <c r="G1305" s="318">
        <v>9500000</v>
      </c>
      <c r="H1305" s="317"/>
      <c r="I1305" s="318">
        <v>9500000</v>
      </c>
    </row>
    <row r="1306" spans="2:10" x14ac:dyDescent="0.25">
      <c r="B1306" s="672" t="s">
        <v>5833</v>
      </c>
      <c r="C1306" s="672"/>
      <c r="D1306" s="319"/>
      <c r="E1306" s="319"/>
      <c r="F1306" s="319"/>
      <c r="G1306" s="320">
        <v>9500000</v>
      </c>
      <c r="H1306" s="319"/>
      <c r="I1306" s="320">
        <v>9500000</v>
      </c>
      <c r="J1306" s="316"/>
    </row>
    <row r="1307" spans="2:10" x14ac:dyDescent="0.25">
      <c r="B1307" s="316" t="s">
        <v>19286</v>
      </c>
      <c r="C1307" s="533" t="s">
        <v>19847</v>
      </c>
      <c r="D1307" s="317"/>
      <c r="E1307" s="317"/>
      <c r="F1307" s="317"/>
      <c r="G1307" s="318">
        <v>9000000</v>
      </c>
      <c r="H1307" s="317"/>
      <c r="I1307" s="318">
        <v>9000000</v>
      </c>
    </row>
    <row r="1308" spans="2:10" ht="15.75" customHeight="1" x14ac:dyDescent="0.25">
      <c r="B1308" s="672" t="s">
        <v>5833</v>
      </c>
      <c r="C1308" s="672"/>
      <c r="D1308" s="319"/>
      <c r="E1308" s="319"/>
      <c r="F1308" s="319"/>
      <c r="G1308" s="320">
        <v>9000000</v>
      </c>
      <c r="H1308" s="319"/>
      <c r="I1308" s="320">
        <v>9000000</v>
      </c>
      <c r="J1308" s="316"/>
    </row>
    <row r="1309" spans="2:10" ht="15.75" customHeight="1" x14ac:dyDescent="0.25">
      <c r="B1309" s="316" t="s">
        <v>1536</v>
      </c>
      <c r="C1309" s="533" t="s">
        <v>16921</v>
      </c>
      <c r="D1309" s="317"/>
      <c r="E1309" s="317"/>
      <c r="F1309" s="318">
        <v>24000000</v>
      </c>
      <c r="G1309" s="318">
        <v>39182000</v>
      </c>
      <c r="H1309" s="317"/>
      <c r="I1309" s="318">
        <v>15182000</v>
      </c>
    </row>
    <row r="1310" spans="2:10" x14ac:dyDescent="0.25">
      <c r="B1310" s="672" t="s">
        <v>5943</v>
      </c>
      <c r="C1310" s="672"/>
      <c r="D1310" s="319"/>
      <c r="E1310" s="319"/>
      <c r="F1310" s="320">
        <v>24000000</v>
      </c>
      <c r="G1310" s="320">
        <v>39182000</v>
      </c>
      <c r="H1310" s="319"/>
      <c r="I1310" s="320">
        <v>15182000</v>
      </c>
      <c r="J1310" s="316"/>
    </row>
    <row r="1311" spans="2:10" x14ac:dyDescent="0.25">
      <c r="B1311" s="316" t="s">
        <v>795</v>
      </c>
      <c r="C1311" s="533" t="s">
        <v>16922</v>
      </c>
      <c r="D1311" s="317"/>
      <c r="E1311" s="317"/>
      <c r="F1311" s="318">
        <v>5000000</v>
      </c>
      <c r="G1311" s="318">
        <v>21000000</v>
      </c>
      <c r="H1311" s="317"/>
      <c r="I1311" s="318">
        <v>16000000</v>
      </c>
    </row>
    <row r="1312" spans="2:10" ht="15.75" customHeight="1" x14ac:dyDescent="0.25">
      <c r="B1312" s="672" t="s">
        <v>5944</v>
      </c>
      <c r="C1312" s="672"/>
      <c r="D1312" s="319"/>
      <c r="E1312" s="319"/>
      <c r="F1312" s="320">
        <v>5000000</v>
      </c>
      <c r="G1312" s="320">
        <v>21000000</v>
      </c>
      <c r="H1312" s="319"/>
      <c r="I1312" s="320">
        <v>16000000</v>
      </c>
      <c r="J1312" s="316"/>
    </row>
    <row r="1313" spans="2:10" x14ac:dyDescent="0.25">
      <c r="B1313" s="316" t="s">
        <v>413</v>
      </c>
      <c r="C1313" s="533" t="s">
        <v>16923</v>
      </c>
      <c r="D1313" s="317"/>
      <c r="E1313" s="317"/>
      <c r="F1313" s="318">
        <v>6000000</v>
      </c>
      <c r="G1313" s="318">
        <v>20000000</v>
      </c>
      <c r="H1313" s="317"/>
      <c r="I1313" s="318">
        <v>14000000</v>
      </c>
    </row>
    <row r="1314" spans="2:10" ht="15.75" customHeight="1" x14ac:dyDescent="0.25">
      <c r="B1314" s="672" t="s">
        <v>5945</v>
      </c>
      <c r="C1314" s="672"/>
      <c r="D1314" s="319"/>
      <c r="E1314" s="319"/>
      <c r="F1314" s="320">
        <v>6000000</v>
      </c>
      <c r="G1314" s="320">
        <v>20000000</v>
      </c>
      <c r="H1314" s="319"/>
      <c r="I1314" s="320">
        <v>14000000</v>
      </c>
      <c r="J1314" s="316"/>
    </row>
    <row r="1315" spans="2:10" x14ac:dyDescent="0.25">
      <c r="B1315" s="316" t="s">
        <v>1537</v>
      </c>
      <c r="C1315" s="533" t="s">
        <v>16924</v>
      </c>
      <c r="D1315" s="317"/>
      <c r="E1315" s="317"/>
      <c r="F1315" s="318">
        <v>17000000</v>
      </c>
      <c r="G1315" s="318">
        <v>35000000</v>
      </c>
      <c r="H1315" s="317"/>
      <c r="I1315" s="318">
        <v>18000000</v>
      </c>
    </row>
    <row r="1316" spans="2:10" x14ac:dyDescent="0.25">
      <c r="B1316" s="672" t="s">
        <v>5946</v>
      </c>
      <c r="C1316" s="672"/>
      <c r="D1316" s="319"/>
      <c r="E1316" s="319"/>
      <c r="F1316" s="320">
        <v>17000000</v>
      </c>
      <c r="G1316" s="320">
        <v>35000000</v>
      </c>
      <c r="H1316" s="319"/>
      <c r="I1316" s="320">
        <v>18000000</v>
      </c>
      <c r="J1316" s="316"/>
    </row>
    <row r="1317" spans="2:10" ht="15.75" customHeight="1" x14ac:dyDescent="0.25">
      <c r="B1317" s="316" t="s">
        <v>1538</v>
      </c>
      <c r="C1317" s="533" t="s">
        <v>16925</v>
      </c>
      <c r="D1317" s="317"/>
      <c r="E1317" s="317"/>
      <c r="F1317" s="318">
        <v>13000000</v>
      </c>
      <c r="G1317" s="318">
        <v>35001600</v>
      </c>
      <c r="H1317" s="317"/>
      <c r="I1317" s="318">
        <v>22001600</v>
      </c>
    </row>
    <row r="1318" spans="2:10" ht="15.75" customHeight="1" x14ac:dyDescent="0.25">
      <c r="B1318" s="672" t="s">
        <v>5947</v>
      </c>
      <c r="C1318" s="672"/>
      <c r="D1318" s="319"/>
      <c r="E1318" s="319"/>
      <c r="F1318" s="320">
        <v>13000000</v>
      </c>
      <c r="G1318" s="320">
        <v>35001600</v>
      </c>
      <c r="H1318" s="319"/>
      <c r="I1318" s="320">
        <v>22001600</v>
      </c>
      <c r="J1318" s="316"/>
    </row>
    <row r="1319" spans="2:10" x14ac:dyDescent="0.25">
      <c r="B1319" s="316" t="s">
        <v>437</v>
      </c>
      <c r="C1319" s="533" t="s">
        <v>16926</v>
      </c>
      <c r="D1319" s="317"/>
      <c r="E1319" s="317"/>
      <c r="F1319" s="318">
        <v>6000000</v>
      </c>
      <c r="G1319" s="318">
        <v>24000000</v>
      </c>
      <c r="H1319" s="317"/>
      <c r="I1319" s="318">
        <v>18000000</v>
      </c>
    </row>
    <row r="1320" spans="2:10" ht="15.75" customHeight="1" x14ac:dyDescent="0.25">
      <c r="B1320" s="672" t="s">
        <v>5948</v>
      </c>
      <c r="C1320" s="672"/>
      <c r="D1320" s="319"/>
      <c r="E1320" s="319"/>
      <c r="F1320" s="320">
        <v>6000000</v>
      </c>
      <c r="G1320" s="320">
        <v>24000000</v>
      </c>
      <c r="H1320" s="319"/>
      <c r="I1320" s="320">
        <v>18000000</v>
      </c>
      <c r="J1320" s="316"/>
    </row>
    <row r="1321" spans="2:10" x14ac:dyDescent="0.25">
      <c r="B1321" s="316" t="s">
        <v>1539</v>
      </c>
      <c r="C1321" s="533" t="s">
        <v>16927</v>
      </c>
      <c r="D1321" s="317"/>
      <c r="E1321" s="317"/>
      <c r="F1321" s="318">
        <v>22500000</v>
      </c>
      <c r="G1321" s="318">
        <v>46500000</v>
      </c>
      <c r="H1321" s="317"/>
      <c r="I1321" s="318">
        <v>24000000</v>
      </c>
    </row>
    <row r="1322" spans="2:10" x14ac:dyDescent="0.25">
      <c r="B1322" s="672" t="s">
        <v>5949</v>
      </c>
      <c r="C1322" s="672"/>
      <c r="D1322" s="319"/>
      <c r="E1322" s="319"/>
      <c r="F1322" s="320">
        <v>22500000</v>
      </c>
      <c r="G1322" s="320">
        <v>46500000</v>
      </c>
      <c r="H1322" s="319"/>
      <c r="I1322" s="320">
        <v>24000000</v>
      </c>
      <c r="J1322" s="316"/>
    </row>
    <row r="1323" spans="2:10" x14ac:dyDescent="0.25">
      <c r="B1323" s="316" t="s">
        <v>1540</v>
      </c>
      <c r="C1323" s="533" t="s">
        <v>16928</v>
      </c>
      <c r="D1323" s="317"/>
      <c r="E1323" s="317"/>
      <c r="F1323" s="318">
        <v>22500000</v>
      </c>
      <c r="G1323" s="318">
        <v>37500000</v>
      </c>
      <c r="H1323" s="317"/>
      <c r="I1323" s="318">
        <v>15000000</v>
      </c>
    </row>
    <row r="1324" spans="2:10" x14ac:dyDescent="0.25">
      <c r="B1324" s="672" t="s">
        <v>5950</v>
      </c>
      <c r="C1324" s="672"/>
      <c r="D1324" s="319"/>
      <c r="E1324" s="319"/>
      <c r="F1324" s="320">
        <v>22500000</v>
      </c>
      <c r="G1324" s="320">
        <v>37500000</v>
      </c>
      <c r="H1324" s="319"/>
      <c r="I1324" s="320">
        <v>15000000</v>
      </c>
      <c r="J1324" s="316"/>
    </row>
    <row r="1325" spans="2:10" x14ac:dyDescent="0.25">
      <c r="B1325" s="316" t="s">
        <v>1541</v>
      </c>
      <c r="C1325" s="533" t="s">
        <v>16929</v>
      </c>
      <c r="D1325" s="317"/>
      <c r="E1325" s="317"/>
      <c r="F1325" s="318">
        <v>17000000</v>
      </c>
      <c r="G1325" s="318">
        <v>38500000</v>
      </c>
      <c r="H1325" s="317"/>
      <c r="I1325" s="318">
        <v>21500000</v>
      </c>
    </row>
    <row r="1326" spans="2:10" ht="15.75" customHeight="1" x14ac:dyDescent="0.25">
      <c r="B1326" s="672" t="s">
        <v>5951</v>
      </c>
      <c r="C1326" s="672"/>
      <c r="D1326" s="319"/>
      <c r="E1326" s="319"/>
      <c r="F1326" s="320">
        <v>17000000</v>
      </c>
      <c r="G1326" s="320">
        <v>38500000</v>
      </c>
      <c r="H1326" s="319"/>
      <c r="I1326" s="320">
        <v>21500000</v>
      </c>
      <c r="J1326" s="316"/>
    </row>
    <row r="1327" spans="2:10" x14ac:dyDescent="0.25">
      <c r="B1327" s="316" t="s">
        <v>1542</v>
      </c>
      <c r="C1327" s="533" t="s">
        <v>16930</v>
      </c>
      <c r="D1327" s="317"/>
      <c r="E1327" s="317"/>
      <c r="F1327" s="318">
        <v>42000000</v>
      </c>
      <c r="G1327" s="318">
        <v>60000000</v>
      </c>
      <c r="H1327" s="317"/>
      <c r="I1327" s="318">
        <v>18000000</v>
      </c>
    </row>
    <row r="1328" spans="2:10" x14ac:dyDescent="0.25">
      <c r="B1328" s="672" t="s">
        <v>5952</v>
      </c>
      <c r="C1328" s="672"/>
      <c r="D1328" s="319"/>
      <c r="E1328" s="319"/>
      <c r="F1328" s="320">
        <v>42000000</v>
      </c>
      <c r="G1328" s="320">
        <v>60000000</v>
      </c>
      <c r="H1328" s="319"/>
      <c r="I1328" s="320">
        <v>18000000</v>
      </c>
      <c r="J1328" s="316"/>
    </row>
    <row r="1329" spans="2:10" ht="15.75" customHeight="1" x14ac:dyDescent="0.25">
      <c r="B1329" s="316" t="s">
        <v>7386</v>
      </c>
      <c r="C1329" s="533" t="s">
        <v>20042</v>
      </c>
      <c r="D1329" s="317"/>
      <c r="E1329" s="317"/>
      <c r="F1329" s="317"/>
      <c r="G1329" s="318">
        <v>8100000</v>
      </c>
      <c r="H1329" s="317"/>
      <c r="I1329" s="318">
        <v>8100000</v>
      </c>
    </row>
    <row r="1330" spans="2:10" x14ac:dyDescent="0.25">
      <c r="B1330" s="672" t="s">
        <v>5833</v>
      </c>
      <c r="C1330" s="672"/>
      <c r="D1330" s="319"/>
      <c r="E1330" s="319"/>
      <c r="F1330" s="319"/>
      <c r="G1330" s="320">
        <v>8100000</v>
      </c>
      <c r="H1330" s="319"/>
      <c r="I1330" s="320">
        <v>8100000</v>
      </c>
      <c r="J1330" s="316"/>
    </row>
    <row r="1331" spans="2:10" x14ac:dyDescent="0.25">
      <c r="B1331" s="316" t="s">
        <v>7387</v>
      </c>
      <c r="C1331" s="533" t="s">
        <v>16931</v>
      </c>
      <c r="D1331" s="317"/>
      <c r="E1331" s="317"/>
      <c r="F1331" s="317"/>
      <c r="G1331" s="318">
        <v>15000000</v>
      </c>
      <c r="H1331" s="317"/>
      <c r="I1331" s="318">
        <v>15000000</v>
      </c>
    </row>
    <row r="1332" spans="2:10" ht="15.75" customHeight="1" x14ac:dyDescent="0.25">
      <c r="B1332" s="672" t="s">
        <v>5833</v>
      </c>
      <c r="C1332" s="672"/>
      <c r="D1332" s="319"/>
      <c r="E1332" s="319"/>
      <c r="F1332" s="319"/>
      <c r="G1332" s="320">
        <v>15000000</v>
      </c>
      <c r="H1332" s="319"/>
      <c r="I1332" s="320">
        <v>15000000</v>
      </c>
      <c r="J1332" s="316"/>
    </row>
    <row r="1333" spans="2:10" ht="15.75" customHeight="1" x14ac:dyDescent="0.25">
      <c r="B1333" s="316" t="s">
        <v>1543</v>
      </c>
      <c r="C1333" s="533" t="s">
        <v>16932</v>
      </c>
      <c r="D1333" s="317"/>
      <c r="E1333" s="317"/>
      <c r="F1333" s="318">
        <v>18000000</v>
      </c>
      <c r="G1333" s="318">
        <v>35000000</v>
      </c>
      <c r="H1333" s="317"/>
      <c r="I1333" s="318">
        <v>17000000</v>
      </c>
    </row>
    <row r="1334" spans="2:10" x14ac:dyDescent="0.25">
      <c r="B1334" s="672" t="s">
        <v>5953</v>
      </c>
      <c r="C1334" s="672"/>
      <c r="D1334" s="319"/>
      <c r="E1334" s="319"/>
      <c r="F1334" s="320">
        <v>18000000</v>
      </c>
      <c r="G1334" s="320">
        <v>35000000</v>
      </c>
      <c r="H1334" s="319"/>
      <c r="I1334" s="320">
        <v>17000000</v>
      </c>
      <c r="J1334" s="316"/>
    </row>
    <row r="1335" spans="2:10" x14ac:dyDescent="0.25">
      <c r="B1335" s="316" t="s">
        <v>19937</v>
      </c>
      <c r="C1335" s="533" t="s">
        <v>20158</v>
      </c>
      <c r="D1335" s="317"/>
      <c r="E1335" s="317"/>
      <c r="F1335" s="317"/>
      <c r="G1335" s="318">
        <v>8000000</v>
      </c>
      <c r="H1335" s="317"/>
      <c r="I1335" s="318">
        <v>8000000</v>
      </c>
    </row>
    <row r="1336" spans="2:10" ht="15.75" customHeight="1" x14ac:dyDescent="0.25">
      <c r="B1336" s="672" t="s">
        <v>5833</v>
      </c>
      <c r="C1336" s="672"/>
      <c r="D1336" s="319"/>
      <c r="E1336" s="319"/>
      <c r="F1336" s="319"/>
      <c r="G1336" s="320">
        <v>8000000</v>
      </c>
      <c r="H1336" s="319"/>
      <c r="I1336" s="320">
        <v>8000000</v>
      </c>
      <c r="J1336" s="316"/>
    </row>
    <row r="1337" spans="2:10" x14ac:dyDescent="0.25">
      <c r="B1337" s="316" t="s">
        <v>1544</v>
      </c>
      <c r="C1337" s="533" t="s">
        <v>16933</v>
      </c>
      <c r="D1337" s="317"/>
      <c r="E1337" s="317"/>
      <c r="F1337" s="318">
        <v>37500000</v>
      </c>
      <c r="G1337" s="318">
        <v>55500000</v>
      </c>
      <c r="H1337" s="317"/>
      <c r="I1337" s="318">
        <v>18000000</v>
      </c>
    </row>
    <row r="1338" spans="2:10" ht="15.75" customHeight="1" x14ac:dyDescent="0.25">
      <c r="B1338" s="672" t="s">
        <v>5954</v>
      </c>
      <c r="C1338" s="672"/>
      <c r="D1338" s="319"/>
      <c r="E1338" s="319"/>
      <c r="F1338" s="320">
        <v>37500000</v>
      </c>
      <c r="G1338" s="320">
        <v>55500000</v>
      </c>
      <c r="H1338" s="319"/>
      <c r="I1338" s="320">
        <v>18000000</v>
      </c>
      <c r="J1338" s="316"/>
    </row>
    <row r="1339" spans="2:10" x14ac:dyDescent="0.25">
      <c r="B1339" s="316" t="s">
        <v>1545</v>
      </c>
      <c r="C1339" s="533" t="s">
        <v>16934</v>
      </c>
      <c r="D1339" s="317"/>
      <c r="E1339" s="317"/>
      <c r="F1339" s="318">
        <v>37500000</v>
      </c>
      <c r="G1339" s="318">
        <v>60000000</v>
      </c>
      <c r="H1339" s="317"/>
      <c r="I1339" s="318">
        <v>22500000</v>
      </c>
    </row>
    <row r="1340" spans="2:10" x14ac:dyDescent="0.25">
      <c r="B1340" s="672" t="s">
        <v>5955</v>
      </c>
      <c r="C1340" s="672"/>
      <c r="D1340" s="319"/>
      <c r="E1340" s="319"/>
      <c r="F1340" s="320">
        <v>37500000</v>
      </c>
      <c r="G1340" s="320">
        <v>60000000</v>
      </c>
      <c r="H1340" s="319"/>
      <c r="I1340" s="320">
        <v>22500000</v>
      </c>
      <c r="J1340" s="316"/>
    </row>
    <row r="1341" spans="2:10" x14ac:dyDescent="0.25">
      <c r="B1341" s="316" t="s">
        <v>7388</v>
      </c>
      <c r="C1341" s="533" t="s">
        <v>16935</v>
      </c>
      <c r="D1341" s="317"/>
      <c r="E1341" s="317"/>
      <c r="F1341" s="317"/>
      <c r="G1341" s="318">
        <v>15000000</v>
      </c>
      <c r="H1341" s="317"/>
      <c r="I1341" s="318">
        <v>15000000</v>
      </c>
    </row>
    <row r="1342" spans="2:10" ht="15.75" customHeight="1" x14ac:dyDescent="0.25">
      <c r="B1342" s="672" t="s">
        <v>5833</v>
      </c>
      <c r="C1342" s="672"/>
      <c r="D1342" s="319"/>
      <c r="E1342" s="319"/>
      <c r="F1342" s="319"/>
      <c r="G1342" s="320">
        <v>15000000</v>
      </c>
      <c r="H1342" s="319"/>
      <c r="I1342" s="320">
        <v>15000000</v>
      </c>
      <c r="J1342" s="316"/>
    </row>
    <row r="1343" spans="2:10" x14ac:dyDescent="0.25">
      <c r="B1343" s="316" t="s">
        <v>7389</v>
      </c>
      <c r="C1343" s="533" t="s">
        <v>16936</v>
      </c>
      <c r="D1343" s="317"/>
      <c r="E1343" s="317"/>
      <c r="F1343" s="317"/>
      <c r="G1343" s="318">
        <v>9000000</v>
      </c>
      <c r="H1343" s="317"/>
      <c r="I1343" s="318">
        <v>9000000</v>
      </c>
    </row>
    <row r="1344" spans="2:10" x14ac:dyDescent="0.25">
      <c r="B1344" s="672" t="s">
        <v>5833</v>
      </c>
      <c r="C1344" s="672"/>
      <c r="D1344" s="319"/>
      <c r="E1344" s="319"/>
      <c r="F1344" s="319"/>
      <c r="G1344" s="320">
        <v>9000000</v>
      </c>
      <c r="H1344" s="319"/>
      <c r="I1344" s="320">
        <v>9000000</v>
      </c>
      <c r="J1344" s="316"/>
    </row>
    <row r="1345" spans="2:10" x14ac:dyDescent="0.25">
      <c r="B1345" s="316" t="s">
        <v>7390</v>
      </c>
      <c r="C1345" s="533" t="s">
        <v>16937</v>
      </c>
      <c r="D1345" s="317"/>
      <c r="E1345" s="317"/>
      <c r="F1345" s="317"/>
      <c r="G1345" s="318">
        <v>15000000</v>
      </c>
      <c r="H1345" s="317"/>
      <c r="I1345" s="318">
        <v>15000000</v>
      </c>
    </row>
    <row r="1346" spans="2:10" x14ac:dyDescent="0.25">
      <c r="B1346" s="672" t="s">
        <v>5833</v>
      </c>
      <c r="C1346" s="672"/>
      <c r="D1346" s="319"/>
      <c r="E1346" s="319"/>
      <c r="F1346" s="319"/>
      <c r="G1346" s="320">
        <v>15000000</v>
      </c>
      <c r="H1346" s="319"/>
      <c r="I1346" s="320">
        <v>15000000</v>
      </c>
      <c r="J1346" s="316"/>
    </row>
    <row r="1347" spans="2:10" x14ac:dyDescent="0.25">
      <c r="B1347" s="316" t="s">
        <v>7391</v>
      </c>
      <c r="C1347" s="533" t="s">
        <v>16938</v>
      </c>
      <c r="D1347" s="317"/>
      <c r="E1347" s="317"/>
      <c r="F1347" s="317"/>
      <c r="G1347" s="318">
        <v>7500000</v>
      </c>
      <c r="H1347" s="317"/>
      <c r="I1347" s="318">
        <v>7500000</v>
      </c>
    </row>
    <row r="1348" spans="2:10" x14ac:dyDescent="0.25">
      <c r="B1348" s="672" t="s">
        <v>5833</v>
      </c>
      <c r="C1348" s="672"/>
      <c r="D1348" s="319"/>
      <c r="E1348" s="319"/>
      <c r="F1348" s="319"/>
      <c r="G1348" s="320">
        <v>7500000</v>
      </c>
      <c r="H1348" s="319"/>
      <c r="I1348" s="320">
        <v>7500000</v>
      </c>
      <c r="J1348" s="316"/>
    </row>
    <row r="1349" spans="2:10" x14ac:dyDescent="0.25">
      <c r="B1349" s="316" t="s">
        <v>1546</v>
      </c>
      <c r="C1349" s="533" t="s">
        <v>16939</v>
      </c>
      <c r="D1349" s="317"/>
      <c r="E1349" s="317"/>
      <c r="F1349" s="318">
        <v>22500000</v>
      </c>
      <c r="G1349" s="318">
        <v>37684000</v>
      </c>
      <c r="H1349" s="317"/>
      <c r="I1349" s="318">
        <v>15184000</v>
      </c>
    </row>
    <row r="1350" spans="2:10" x14ac:dyDescent="0.25">
      <c r="B1350" s="672" t="s">
        <v>5956</v>
      </c>
      <c r="C1350" s="672"/>
      <c r="D1350" s="319"/>
      <c r="E1350" s="319"/>
      <c r="F1350" s="320">
        <v>22500000</v>
      </c>
      <c r="G1350" s="320">
        <v>37684000</v>
      </c>
      <c r="H1350" s="319"/>
      <c r="I1350" s="320">
        <v>15184000</v>
      </c>
      <c r="J1350" s="316"/>
    </row>
    <row r="1351" spans="2:10" x14ac:dyDescent="0.25">
      <c r="B1351" s="316" t="s">
        <v>18941</v>
      </c>
      <c r="C1351" s="533" t="s">
        <v>18988</v>
      </c>
      <c r="D1351" s="317"/>
      <c r="E1351" s="317"/>
      <c r="F1351" s="317"/>
      <c r="G1351" s="318">
        <v>9000000</v>
      </c>
      <c r="H1351" s="317"/>
      <c r="I1351" s="318">
        <v>9000000</v>
      </c>
    </row>
    <row r="1352" spans="2:10" x14ac:dyDescent="0.25">
      <c r="B1352" s="672" t="s">
        <v>5833</v>
      </c>
      <c r="C1352" s="672"/>
      <c r="D1352" s="319"/>
      <c r="E1352" s="319"/>
      <c r="F1352" s="319"/>
      <c r="G1352" s="320">
        <v>9000000</v>
      </c>
      <c r="H1352" s="319"/>
      <c r="I1352" s="320">
        <v>9000000</v>
      </c>
      <c r="J1352" s="316"/>
    </row>
    <row r="1353" spans="2:10" ht="15.75" customHeight="1" x14ac:dyDescent="0.25">
      <c r="B1353" s="316" t="s">
        <v>7979</v>
      </c>
      <c r="C1353" s="533" t="s">
        <v>16940</v>
      </c>
      <c r="D1353" s="317"/>
      <c r="E1353" s="317"/>
      <c r="F1353" s="317"/>
      <c r="G1353" s="318">
        <v>11500000</v>
      </c>
      <c r="H1353" s="317"/>
      <c r="I1353" s="318">
        <v>11500000</v>
      </c>
    </row>
    <row r="1354" spans="2:10" x14ac:dyDescent="0.25">
      <c r="B1354" s="672" t="s">
        <v>5833</v>
      </c>
      <c r="C1354" s="672"/>
      <c r="D1354" s="319"/>
      <c r="E1354" s="319"/>
      <c r="F1354" s="319"/>
      <c r="G1354" s="320">
        <v>11500000</v>
      </c>
      <c r="H1354" s="319"/>
      <c r="I1354" s="320">
        <v>11500000</v>
      </c>
      <c r="J1354" s="316"/>
    </row>
    <row r="1355" spans="2:10" x14ac:dyDescent="0.25">
      <c r="B1355" s="316" t="s">
        <v>18765</v>
      </c>
      <c r="C1355" s="533" t="s">
        <v>20129</v>
      </c>
      <c r="D1355" s="317"/>
      <c r="E1355" s="317"/>
      <c r="F1355" s="317"/>
      <c r="G1355" s="318">
        <v>10086000</v>
      </c>
      <c r="H1355" s="317"/>
      <c r="I1355" s="318">
        <v>10086000</v>
      </c>
    </row>
    <row r="1356" spans="2:10" ht="15.75" customHeight="1" x14ac:dyDescent="0.25">
      <c r="B1356" s="672" t="s">
        <v>5833</v>
      </c>
      <c r="C1356" s="672"/>
      <c r="D1356" s="319"/>
      <c r="E1356" s="319"/>
      <c r="F1356" s="319"/>
      <c r="G1356" s="320">
        <v>10086000</v>
      </c>
      <c r="H1356" s="319"/>
      <c r="I1356" s="320">
        <v>10086000</v>
      </c>
      <c r="J1356" s="316"/>
    </row>
    <row r="1357" spans="2:10" ht="15.75" customHeight="1" x14ac:dyDescent="0.25">
      <c r="B1357" s="316" t="s">
        <v>7392</v>
      </c>
      <c r="C1357" s="533" t="s">
        <v>20852</v>
      </c>
      <c r="D1357" s="317"/>
      <c r="E1357" s="317"/>
      <c r="F1357" s="317"/>
      <c r="G1357" s="318">
        <v>15000000</v>
      </c>
      <c r="H1357" s="317"/>
      <c r="I1357" s="318">
        <v>15000000</v>
      </c>
    </row>
    <row r="1358" spans="2:10" x14ac:dyDescent="0.25">
      <c r="B1358" s="672" t="s">
        <v>5833</v>
      </c>
      <c r="C1358" s="672"/>
      <c r="D1358" s="319"/>
      <c r="E1358" s="319"/>
      <c r="F1358" s="319"/>
      <c r="G1358" s="320">
        <v>15000000</v>
      </c>
      <c r="H1358" s="319"/>
      <c r="I1358" s="320">
        <v>15000000</v>
      </c>
      <c r="J1358" s="316"/>
    </row>
    <row r="1359" spans="2:10" x14ac:dyDescent="0.25">
      <c r="B1359" s="316" t="s">
        <v>7393</v>
      </c>
      <c r="C1359" s="533" t="s">
        <v>20324</v>
      </c>
      <c r="D1359" s="317"/>
      <c r="E1359" s="317"/>
      <c r="F1359" s="317"/>
      <c r="G1359" s="318">
        <v>18000000</v>
      </c>
      <c r="H1359" s="317"/>
      <c r="I1359" s="318">
        <v>18000000</v>
      </c>
    </row>
    <row r="1360" spans="2:10" ht="15.75" customHeight="1" x14ac:dyDescent="0.25">
      <c r="B1360" s="672" t="s">
        <v>5833</v>
      </c>
      <c r="C1360" s="672"/>
      <c r="D1360" s="319"/>
      <c r="E1360" s="319"/>
      <c r="F1360" s="319"/>
      <c r="G1360" s="320">
        <v>18000000</v>
      </c>
      <c r="H1360" s="319"/>
      <c r="I1360" s="320">
        <v>18000000</v>
      </c>
      <c r="J1360" s="316"/>
    </row>
    <row r="1361" spans="2:10" ht="15.75" customHeight="1" x14ac:dyDescent="0.25">
      <c r="B1361" s="316" t="s">
        <v>21053</v>
      </c>
      <c r="C1361" s="533" t="s">
        <v>21136</v>
      </c>
      <c r="D1361" s="317"/>
      <c r="E1361" s="317"/>
      <c r="F1361" s="317"/>
      <c r="G1361" s="318">
        <v>18000000</v>
      </c>
      <c r="H1361" s="317"/>
      <c r="I1361" s="318">
        <v>18000000</v>
      </c>
    </row>
    <row r="1362" spans="2:10" ht="15.75" customHeight="1" x14ac:dyDescent="0.25">
      <c r="B1362" s="672" t="s">
        <v>5833</v>
      </c>
      <c r="C1362" s="672"/>
      <c r="D1362" s="319"/>
      <c r="E1362" s="319"/>
      <c r="F1362" s="319"/>
      <c r="G1362" s="320">
        <v>18000000</v>
      </c>
      <c r="H1362" s="319"/>
      <c r="I1362" s="320">
        <v>18000000</v>
      </c>
      <c r="J1362" s="316"/>
    </row>
    <row r="1363" spans="2:10" x14ac:dyDescent="0.25">
      <c r="B1363" s="316" t="s">
        <v>21134</v>
      </c>
      <c r="C1363" s="533" t="s">
        <v>21137</v>
      </c>
      <c r="D1363" s="317"/>
      <c r="E1363" s="317"/>
      <c r="F1363" s="317"/>
      <c r="G1363" s="318">
        <v>1001000</v>
      </c>
      <c r="H1363" s="317"/>
      <c r="I1363" s="318">
        <v>1001000</v>
      </c>
    </row>
    <row r="1364" spans="2:10" ht="15.75" customHeight="1" x14ac:dyDescent="0.25">
      <c r="B1364" s="672" t="s">
        <v>5833</v>
      </c>
      <c r="C1364" s="672"/>
      <c r="D1364" s="319"/>
      <c r="E1364" s="319"/>
      <c r="F1364" s="319"/>
      <c r="G1364" s="320">
        <v>1001000</v>
      </c>
      <c r="H1364" s="319"/>
      <c r="I1364" s="320">
        <v>1001000</v>
      </c>
      <c r="J1364" s="316"/>
    </row>
    <row r="1365" spans="2:10" x14ac:dyDescent="0.25">
      <c r="B1365" s="316" t="s">
        <v>1547</v>
      </c>
      <c r="C1365" s="533" t="s">
        <v>16941</v>
      </c>
      <c r="D1365" s="317"/>
      <c r="E1365" s="317"/>
      <c r="F1365" s="318">
        <v>42000000</v>
      </c>
      <c r="G1365" s="318">
        <v>54000000</v>
      </c>
      <c r="H1365" s="317"/>
      <c r="I1365" s="318">
        <v>12000000</v>
      </c>
    </row>
    <row r="1366" spans="2:10" ht="15.75" customHeight="1" x14ac:dyDescent="0.25">
      <c r="B1366" s="672" t="s">
        <v>5957</v>
      </c>
      <c r="C1366" s="672"/>
      <c r="D1366" s="319"/>
      <c r="E1366" s="319"/>
      <c r="F1366" s="320">
        <v>42000000</v>
      </c>
      <c r="G1366" s="320">
        <v>54000000</v>
      </c>
      <c r="H1366" s="319"/>
      <c r="I1366" s="320">
        <v>12000000</v>
      </c>
      <c r="J1366" s="316"/>
    </row>
    <row r="1367" spans="2:10" x14ac:dyDescent="0.25">
      <c r="B1367" s="316" t="s">
        <v>1548</v>
      </c>
      <c r="C1367" s="533" t="s">
        <v>16942</v>
      </c>
      <c r="D1367" s="317"/>
      <c r="E1367" s="317"/>
      <c r="F1367" s="318">
        <v>17000000</v>
      </c>
      <c r="G1367" s="318">
        <v>45000000</v>
      </c>
      <c r="H1367" s="317"/>
      <c r="I1367" s="318">
        <v>28000000</v>
      </c>
    </row>
    <row r="1368" spans="2:10" x14ac:dyDescent="0.25">
      <c r="B1368" s="672" t="s">
        <v>5958</v>
      </c>
      <c r="C1368" s="672"/>
      <c r="D1368" s="319"/>
      <c r="E1368" s="319"/>
      <c r="F1368" s="320">
        <v>17000000</v>
      </c>
      <c r="G1368" s="320">
        <v>45000000</v>
      </c>
      <c r="H1368" s="319"/>
      <c r="I1368" s="320">
        <v>28000000</v>
      </c>
      <c r="J1368" s="316"/>
    </row>
    <row r="1369" spans="2:10" x14ac:dyDescent="0.25">
      <c r="B1369" s="316" t="s">
        <v>1549</v>
      </c>
      <c r="C1369" s="533" t="s">
        <v>16943</v>
      </c>
      <c r="D1369" s="317"/>
      <c r="E1369" s="317"/>
      <c r="F1369" s="318">
        <v>13000000</v>
      </c>
      <c r="G1369" s="318">
        <v>29000000</v>
      </c>
      <c r="H1369" s="317"/>
      <c r="I1369" s="318">
        <v>16000000</v>
      </c>
    </row>
    <row r="1370" spans="2:10" ht="15.75" customHeight="1" x14ac:dyDescent="0.25">
      <c r="B1370" s="672" t="s">
        <v>5959</v>
      </c>
      <c r="C1370" s="672"/>
      <c r="D1370" s="319"/>
      <c r="E1370" s="319"/>
      <c r="F1370" s="320">
        <v>13000000</v>
      </c>
      <c r="G1370" s="320">
        <v>29000000</v>
      </c>
      <c r="H1370" s="319"/>
      <c r="I1370" s="320">
        <v>16000000</v>
      </c>
      <c r="J1370" s="316"/>
    </row>
    <row r="1371" spans="2:10" x14ac:dyDescent="0.25">
      <c r="B1371" s="316" t="s">
        <v>7395</v>
      </c>
      <c r="C1371" s="533" t="s">
        <v>16944</v>
      </c>
      <c r="D1371" s="317"/>
      <c r="E1371" s="317"/>
      <c r="F1371" s="317"/>
      <c r="G1371" s="318">
        <v>10500000</v>
      </c>
      <c r="H1371" s="317"/>
      <c r="I1371" s="318">
        <v>10500000</v>
      </c>
    </row>
    <row r="1372" spans="2:10" x14ac:dyDescent="0.25">
      <c r="B1372" s="672" t="s">
        <v>5833</v>
      </c>
      <c r="C1372" s="672"/>
      <c r="D1372" s="319"/>
      <c r="E1372" s="319"/>
      <c r="F1372" s="319"/>
      <c r="G1372" s="320">
        <v>10500000</v>
      </c>
      <c r="H1372" s="319"/>
      <c r="I1372" s="320">
        <v>10500000</v>
      </c>
      <c r="J1372" s="316"/>
    </row>
    <row r="1373" spans="2:10" x14ac:dyDescent="0.25">
      <c r="B1373" s="316" t="s">
        <v>5528</v>
      </c>
      <c r="C1373" s="533" t="s">
        <v>16945</v>
      </c>
      <c r="D1373" s="317"/>
      <c r="E1373" s="317"/>
      <c r="F1373" s="318">
        <v>6000000</v>
      </c>
      <c r="G1373" s="318">
        <v>21000000</v>
      </c>
      <c r="H1373" s="317"/>
      <c r="I1373" s="318">
        <v>15000000</v>
      </c>
    </row>
    <row r="1374" spans="2:10" x14ac:dyDescent="0.25">
      <c r="B1374" s="672" t="s">
        <v>5960</v>
      </c>
      <c r="C1374" s="672"/>
      <c r="D1374" s="319"/>
      <c r="E1374" s="319"/>
      <c r="F1374" s="320">
        <v>6000000</v>
      </c>
      <c r="G1374" s="320">
        <v>21000000</v>
      </c>
      <c r="H1374" s="319"/>
      <c r="I1374" s="320">
        <v>15000000</v>
      </c>
      <c r="J1374" s="316"/>
    </row>
    <row r="1375" spans="2:10" ht="15.75" customHeight="1" x14ac:dyDescent="0.25">
      <c r="B1375" s="316" t="s">
        <v>1550</v>
      </c>
      <c r="C1375" s="533" t="s">
        <v>16946</v>
      </c>
      <c r="D1375" s="317"/>
      <c r="E1375" s="317"/>
      <c r="F1375" s="318">
        <v>38250000</v>
      </c>
      <c r="G1375" s="318">
        <v>61900000</v>
      </c>
      <c r="H1375" s="317"/>
      <c r="I1375" s="318">
        <v>23650000</v>
      </c>
    </row>
    <row r="1376" spans="2:10" x14ac:dyDescent="0.25">
      <c r="B1376" s="672" t="s">
        <v>5961</v>
      </c>
      <c r="C1376" s="672"/>
      <c r="D1376" s="319"/>
      <c r="E1376" s="319"/>
      <c r="F1376" s="320">
        <v>38250000</v>
      </c>
      <c r="G1376" s="320">
        <v>61900000</v>
      </c>
      <c r="H1376" s="319"/>
      <c r="I1376" s="320">
        <v>23650000</v>
      </c>
      <c r="J1376" s="316"/>
    </row>
    <row r="1377" spans="2:10" x14ac:dyDescent="0.25">
      <c r="B1377" s="316" t="s">
        <v>1551</v>
      </c>
      <c r="C1377" s="533" t="s">
        <v>16947</v>
      </c>
      <c r="D1377" s="317"/>
      <c r="E1377" s="317"/>
      <c r="F1377" s="318">
        <v>11000000</v>
      </c>
      <c r="G1377" s="318">
        <v>29000000</v>
      </c>
      <c r="H1377" s="317"/>
      <c r="I1377" s="318">
        <v>18000000</v>
      </c>
    </row>
    <row r="1378" spans="2:10" ht="15.75" customHeight="1" x14ac:dyDescent="0.25">
      <c r="B1378" s="672" t="s">
        <v>5962</v>
      </c>
      <c r="C1378" s="672"/>
      <c r="D1378" s="319"/>
      <c r="E1378" s="319"/>
      <c r="F1378" s="320">
        <v>11000000</v>
      </c>
      <c r="G1378" s="320">
        <v>29000000</v>
      </c>
      <c r="H1378" s="319"/>
      <c r="I1378" s="320">
        <v>18000000</v>
      </c>
      <c r="J1378" s="316"/>
    </row>
    <row r="1379" spans="2:10" x14ac:dyDescent="0.25">
      <c r="B1379" s="316" t="s">
        <v>1552</v>
      </c>
      <c r="C1379" s="533" t="s">
        <v>16948</v>
      </c>
      <c r="D1379" s="317"/>
      <c r="E1379" s="317"/>
      <c r="F1379" s="318">
        <v>22500000</v>
      </c>
      <c r="G1379" s="318">
        <v>45000000</v>
      </c>
      <c r="H1379" s="317"/>
      <c r="I1379" s="318">
        <v>22500000</v>
      </c>
    </row>
    <row r="1380" spans="2:10" x14ac:dyDescent="0.25">
      <c r="B1380" s="672" t="s">
        <v>5963</v>
      </c>
      <c r="C1380" s="672"/>
      <c r="D1380" s="319"/>
      <c r="E1380" s="319"/>
      <c r="F1380" s="320">
        <v>22500000</v>
      </c>
      <c r="G1380" s="320">
        <v>45000000</v>
      </c>
      <c r="H1380" s="319"/>
      <c r="I1380" s="320">
        <v>22500000</v>
      </c>
      <c r="J1380" s="316"/>
    </row>
    <row r="1381" spans="2:10" x14ac:dyDescent="0.25">
      <c r="B1381" s="316" t="s">
        <v>1321</v>
      </c>
      <c r="C1381" s="533" t="s">
        <v>16949</v>
      </c>
      <c r="D1381" s="317"/>
      <c r="E1381" s="317"/>
      <c r="F1381" s="318">
        <v>7500000</v>
      </c>
      <c r="G1381" s="318">
        <v>24000000</v>
      </c>
      <c r="H1381" s="317"/>
      <c r="I1381" s="318">
        <v>16500000</v>
      </c>
    </row>
    <row r="1382" spans="2:10" x14ac:dyDescent="0.25">
      <c r="B1382" s="672" t="s">
        <v>5964</v>
      </c>
      <c r="C1382" s="672"/>
      <c r="D1382" s="319"/>
      <c r="E1382" s="319"/>
      <c r="F1382" s="320">
        <v>7500000</v>
      </c>
      <c r="G1382" s="320">
        <v>24000000</v>
      </c>
      <c r="H1382" s="319"/>
      <c r="I1382" s="320">
        <v>16500000</v>
      </c>
      <c r="J1382" s="316"/>
    </row>
    <row r="1383" spans="2:10" x14ac:dyDescent="0.25">
      <c r="B1383" s="316" t="s">
        <v>1553</v>
      </c>
      <c r="C1383" s="533" t="s">
        <v>16950</v>
      </c>
      <c r="D1383" s="317"/>
      <c r="E1383" s="317"/>
      <c r="F1383" s="318">
        <v>37500000</v>
      </c>
      <c r="G1383" s="318">
        <v>52500000</v>
      </c>
      <c r="H1383" s="317"/>
      <c r="I1383" s="318">
        <v>15000000</v>
      </c>
    </row>
    <row r="1384" spans="2:10" ht="15.75" customHeight="1" x14ac:dyDescent="0.25">
      <c r="B1384" s="672" t="s">
        <v>5965</v>
      </c>
      <c r="C1384" s="672"/>
      <c r="D1384" s="319"/>
      <c r="E1384" s="319"/>
      <c r="F1384" s="320">
        <v>37500000</v>
      </c>
      <c r="G1384" s="320">
        <v>52500000</v>
      </c>
      <c r="H1384" s="319"/>
      <c r="I1384" s="320">
        <v>15000000</v>
      </c>
      <c r="J1384" s="316"/>
    </row>
    <row r="1385" spans="2:10" x14ac:dyDescent="0.25">
      <c r="B1385" s="316" t="s">
        <v>19381</v>
      </c>
      <c r="C1385" s="533" t="s">
        <v>19848</v>
      </c>
      <c r="D1385" s="317"/>
      <c r="E1385" s="317"/>
      <c r="F1385" s="317"/>
      <c r="G1385" s="318">
        <v>8450000</v>
      </c>
      <c r="H1385" s="317"/>
      <c r="I1385" s="318">
        <v>8450000</v>
      </c>
    </row>
    <row r="1386" spans="2:10" x14ac:dyDescent="0.25">
      <c r="B1386" s="672" t="s">
        <v>5833</v>
      </c>
      <c r="C1386" s="672"/>
      <c r="D1386" s="319"/>
      <c r="E1386" s="319"/>
      <c r="F1386" s="319"/>
      <c r="G1386" s="320">
        <v>8450000</v>
      </c>
      <c r="H1386" s="319"/>
      <c r="I1386" s="320">
        <v>8450000</v>
      </c>
      <c r="J1386" s="316"/>
    </row>
    <row r="1387" spans="2:10" x14ac:dyDescent="0.25">
      <c r="B1387" s="316" t="s">
        <v>1554</v>
      </c>
      <c r="C1387" s="533" t="s">
        <v>16951</v>
      </c>
      <c r="D1387" s="317"/>
      <c r="E1387" s="317"/>
      <c r="F1387" s="318">
        <v>22500000</v>
      </c>
      <c r="G1387" s="318">
        <v>30000000</v>
      </c>
      <c r="H1387" s="317"/>
      <c r="I1387" s="318">
        <v>7500000</v>
      </c>
    </row>
    <row r="1388" spans="2:10" x14ac:dyDescent="0.25">
      <c r="B1388" s="672" t="s">
        <v>5966</v>
      </c>
      <c r="C1388" s="672"/>
      <c r="D1388" s="319"/>
      <c r="E1388" s="319"/>
      <c r="F1388" s="320">
        <v>22500000</v>
      </c>
      <c r="G1388" s="320">
        <v>30000000</v>
      </c>
      <c r="H1388" s="319"/>
      <c r="I1388" s="320">
        <v>7500000</v>
      </c>
      <c r="J1388" s="316"/>
    </row>
    <row r="1389" spans="2:10" x14ac:dyDescent="0.25">
      <c r="B1389" s="316" t="s">
        <v>21154</v>
      </c>
      <c r="C1389" s="533" t="s">
        <v>21155</v>
      </c>
      <c r="D1389" s="317"/>
      <c r="E1389" s="317"/>
      <c r="F1389" s="317"/>
      <c r="G1389" s="318">
        <v>20000000</v>
      </c>
      <c r="H1389" s="317"/>
      <c r="I1389" s="318">
        <v>20000000</v>
      </c>
    </row>
    <row r="1390" spans="2:10" x14ac:dyDescent="0.25">
      <c r="B1390" s="672" t="s">
        <v>5833</v>
      </c>
      <c r="C1390" s="672"/>
      <c r="D1390" s="319"/>
      <c r="E1390" s="319"/>
      <c r="F1390" s="319"/>
      <c r="G1390" s="320">
        <v>20000000</v>
      </c>
      <c r="H1390" s="319"/>
      <c r="I1390" s="320">
        <v>20000000</v>
      </c>
      <c r="J1390" s="316"/>
    </row>
    <row r="1391" spans="2:10" x14ac:dyDescent="0.25">
      <c r="B1391" s="316" t="s">
        <v>1555</v>
      </c>
      <c r="C1391" s="533" t="s">
        <v>16952</v>
      </c>
      <c r="D1391" s="317"/>
      <c r="E1391" s="317"/>
      <c r="F1391" s="318">
        <v>24000000</v>
      </c>
      <c r="G1391" s="318">
        <v>38000000</v>
      </c>
      <c r="H1391" s="317"/>
      <c r="I1391" s="318">
        <v>14000000</v>
      </c>
    </row>
    <row r="1392" spans="2:10" x14ac:dyDescent="0.25">
      <c r="B1392" s="672" t="s">
        <v>5967</v>
      </c>
      <c r="C1392" s="672"/>
      <c r="D1392" s="319"/>
      <c r="E1392" s="319"/>
      <c r="F1392" s="320">
        <v>24000000</v>
      </c>
      <c r="G1392" s="320">
        <v>38000000</v>
      </c>
      <c r="H1392" s="319"/>
      <c r="I1392" s="320">
        <v>14000000</v>
      </c>
      <c r="J1392" s="316"/>
    </row>
    <row r="1393" spans="2:10" x14ac:dyDescent="0.25">
      <c r="B1393" s="316" t="s">
        <v>7396</v>
      </c>
      <c r="C1393" s="533" t="s">
        <v>16953</v>
      </c>
      <c r="D1393" s="317"/>
      <c r="E1393" s="317"/>
      <c r="F1393" s="317"/>
      <c r="G1393" s="318">
        <v>6000000</v>
      </c>
      <c r="H1393" s="317"/>
      <c r="I1393" s="318">
        <v>6000000</v>
      </c>
    </row>
    <row r="1394" spans="2:10" x14ac:dyDescent="0.25">
      <c r="B1394" s="672" t="s">
        <v>5833</v>
      </c>
      <c r="C1394" s="672"/>
      <c r="D1394" s="319"/>
      <c r="E1394" s="319"/>
      <c r="F1394" s="319"/>
      <c r="G1394" s="320">
        <v>6000000</v>
      </c>
      <c r="H1394" s="319"/>
      <c r="I1394" s="320">
        <v>6000000</v>
      </c>
      <c r="J1394" s="316"/>
    </row>
    <row r="1395" spans="2:10" x14ac:dyDescent="0.25">
      <c r="B1395" s="316" t="s">
        <v>20105</v>
      </c>
      <c r="C1395" s="533" t="s">
        <v>20314</v>
      </c>
      <c r="D1395" s="317"/>
      <c r="E1395" s="317"/>
      <c r="F1395" s="317"/>
      <c r="G1395" s="318">
        <v>8950000</v>
      </c>
      <c r="H1395" s="317"/>
      <c r="I1395" s="318">
        <v>8950000</v>
      </c>
    </row>
    <row r="1396" spans="2:10" x14ac:dyDescent="0.25">
      <c r="B1396" s="672" t="s">
        <v>5833</v>
      </c>
      <c r="C1396" s="672"/>
      <c r="D1396" s="319"/>
      <c r="E1396" s="319"/>
      <c r="F1396" s="319"/>
      <c r="G1396" s="320">
        <v>8950000</v>
      </c>
      <c r="H1396" s="319"/>
      <c r="I1396" s="320">
        <v>8950000</v>
      </c>
      <c r="J1396" s="316"/>
    </row>
    <row r="1397" spans="2:10" x14ac:dyDescent="0.25">
      <c r="B1397" s="316" t="s">
        <v>7397</v>
      </c>
      <c r="C1397" s="533" t="s">
        <v>16954</v>
      </c>
      <c r="D1397" s="317"/>
      <c r="E1397" s="317"/>
      <c r="F1397" s="317"/>
      <c r="G1397" s="318">
        <v>10000000</v>
      </c>
      <c r="H1397" s="317"/>
      <c r="I1397" s="318">
        <v>10000000</v>
      </c>
    </row>
    <row r="1398" spans="2:10" x14ac:dyDescent="0.25">
      <c r="B1398" s="672" t="s">
        <v>5833</v>
      </c>
      <c r="C1398" s="672"/>
      <c r="D1398" s="319"/>
      <c r="E1398" s="319"/>
      <c r="F1398" s="319"/>
      <c r="G1398" s="320">
        <v>10000000</v>
      </c>
      <c r="H1398" s="319"/>
      <c r="I1398" s="320">
        <v>10000000</v>
      </c>
      <c r="J1398" s="316"/>
    </row>
    <row r="1399" spans="2:10" x14ac:dyDescent="0.25">
      <c r="B1399" s="316" t="s">
        <v>604</v>
      </c>
      <c r="C1399" s="533" t="s">
        <v>16955</v>
      </c>
      <c r="D1399" s="317"/>
      <c r="E1399" s="317"/>
      <c r="F1399" s="318">
        <v>6000000</v>
      </c>
      <c r="G1399" s="318">
        <v>21000000</v>
      </c>
      <c r="H1399" s="317"/>
      <c r="I1399" s="318">
        <v>15000000</v>
      </c>
    </row>
    <row r="1400" spans="2:10" x14ac:dyDescent="0.25">
      <c r="B1400" s="672" t="s">
        <v>5968</v>
      </c>
      <c r="C1400" s="672"/>
      <c r="D1400" s="319"/>
      <c r="E1400" s="319"/>
      <c r="F1400" s="320">
        <v>6000000</v>
      </c>
      <c r="G1400" s="320">
        <v>21000000</v>
      </c>
      <c r="H1400" s="319"/>
      <c r="I1400" s="320">
        <v>15000000</v>
      </c>
      <c r="J1400" s="316"/>
    </row>
    <row r="1401" spans="2:10" x14ac:dyDescent="0.25">
      <c r="B1401" s="316" t="s">
        <v>19677</v>
      </c>
      <c r="C1401" s="533" t="s">
        <v>20252</v>
      </c>
      <c r="D1401" s="317"/>
      <c r="E1401" s="317"/>
      <c r="F1401" s="317"/>
      <c r="G1401" s="318">
        <v>14140000</v>
      </c>
      <c r="H1401" s="317"/>
      <c r="I1401" s="318">
        <v>14140000</v>
      </c>
    </row>
    <row r="1402" spans="2:10" x14ac:dyDescent="0.25">
      <c r="B1402" s="672" t="s">
        <v>5833</v>
      </c>
      <c r="C1402" s="672"/>
      <c r="D1402" s="319"/>
      <c r="E1402" s="319"/>
      <c r="F1402" s="319"/>
      <c r="G1402" s="320">
        <v>14140000</v>
      </c>
      <c r="H1402" s="319"/>
      <c r="I1402" s="320">
        <v>14140000</v>
      </c>
      <c r="J1402" s="316"/>
    </row>
    <row r="1403" spans="2:10" x14ac:dyDescent="0.25">
      <c r="B1403" s="316" t="s">
        <v>20</v>
      </c>
      <c r="C1403" s="533" t="s">
        <v>16956</v>
      </c>
      <c r="D1403" s="317"/>
      <c r="E1403" s="317"/>
      <c r="F1403" s="317"/>
      <c r="G1403" s="318">
        <v>30000000</v>
      </c>
      <c r="H1403" s="317"/>
      <c r="I1403" s="318">
        <v>30000000</v>
      </c>
    </row>
    <row r="1404" spans="2:10" ht="15.75" customHeight="1" x14ac:dyDescent="0.25">
      <c r="B1404" s="672" t="s">
        <v>5969</v>
      </c>
      <c r="C1404" s="672"/>
      <c r="D1404" s="319"/>
      <c r="E1404" s="319"/>
      <c r="F1404" s="319"/>
      <c r="G1404" s="320">
        <v>30000000</v>
      </c>
      <c r="H1404" s="319"/>
      <c r="I1404" s="320">
        <v>30000000</v>
      </c>
      <c r="J1404" s="316"/>
    </row>
    <row r="1405" spans="2:10" x14ac:dyDescent="0.25">
      <c r="B1405" s="316" t="s">
        <v>7399</v>
      </c>
      <c r="C1405" s="533" t="s">
        <v>18906</v>
      </c>
      <c r="D1405" s="317"/>
      <c r="E1405" s="317"/>
      <c r="F1405" s="317"/>
      <c r="G1405" s="318">
        <v>7543000</v>
      </c>
      <c r="H1405" s="317"/>
      <c r="I1405" s="318">
        <v>7543000</v>
      </c>
    </row>
    <row r="1406" spans="2:10" x14ac:dyDescent="0.25">
      <c r="B1406" s="672" t="s">
        <v>5833</v>
      </c>
      <c r="C1406" s="672"/>
      <c r="D1406" s="319"/>
      <c r="E1406" s="319"/>
      <c r="F1406" s="319"/>
      <c r="G1406" s="320">
        <v>7543000</v>
      </c>
      <c r="H1406" s="319"/>
      <c r="I1406" s="320">
        <v>7543000</v>
      </c>
      <c r="J1406" s="316"/>
    </row>
    <row r="1407" spans="2:10" ht="15.75" customHeight="1" x14ac:dyDescent="0.25">
      <c r="B1407" s="316" t="s">
        <v>7400</v>
      </c>
      <c r="C1407" s="533" t="s">
        <v>18925</v>
      </c>
      <c r="D1407" s="317"/>
      <c r="E1407" s="317"/>
      <c r="F1407" s="317"/>
      <c r="G1407" s="318">
        <v>15000000</v>
      </c>
      <c r="H1407" s="317"/>
      <c r="I1407" s="318">
        <v>15000000</v>
      </c>
    </row>
    <row r="1408" spans="2:10" x14ac:dyDescent="0.25">
      <c r="B1408" s="672" t="s">
        <v>5833</v>
      </c>
      <c r="C1408" s="672"/>
      <c r="D1408" s="319"/>
      <c r="E1408" s="319"/>
      <c r="F1408" s="319"/>
      <c r="G1408" s="320">
        <v>15000000</v>
      </c>
      <c r="H1408" s="319"/>
      <c r="I1408" s="320">
        <v>15000000</v>
      </c>
      <c r="J1408" s="316"/>
    </row>
    <row r="1409" spans="2:10" x14ac:dyDescent="0.25">
      <c r="B1409" s="316" t="s">
        <v>1556</v>
      </c>
      <c r="C1409" s="533" t="s">
        <v>16957</v>
      </c>
      <c r="D1409" s="317"/>
      <c r="E1409" s="317"/>
      <c r="F1409" s="318">
        <v>37500000</v>
      </c>
      <c r="G1409" s="318">
        <v>52500000</v>
      </c>
      <c r="H1409" s="317"/>
      <c r="I1409" s="318">
        <v>15000000</v>
      </c>
    </row>
    <row r="1410" spans="2:10" x14ac:dyDescent="0.25">
      <c r="B1410" s="672" t="s">
        <v>5970</v>
      </c>
      <c r="C1410" s="672"/>
      <c r="D1410" s="319"/>
      <c r="E1410" s="319"/>
      <c r="F1410" s="320">
        <v>37500000</v>
      </c>
      <c r="G1410" s="320">
        <v>52500000</v>
      </c>
      <c r="H1410" s="319"/>
      <c r="I1410" s="320">
        <v>15000000</v>
      </c>
      <c r="J1410" s="316"/>
    </row>
    <row r="1411" spans="2:10" x14ac:dyDescent="0.25">
      <c r="B1411" s="316" t="s">
        <v>394</v>
      </c>
      <c r="C1411" s="533" t="s">
        <v>16958</v>
      </c>
      <c r="D1411" s="317"/>
      <c r="E1411" s="317"/>
      <c r="F1411" s="318">
        <v>5000000</v>
      </c>
      <c r="G1411" s="318">
        <v>19500000</v>
      </c>
      <c r="H1411" s="317"/>
      <c r="I1411" s="318">
        <v>14500000</v>
      </c>
    </row>
    <row r="1412" spans="2:10" x14ac:dyDescent="0.25">
      <c r="B1412" s="672" t="s">
        <v>5971</v>
      </c>
      <c r="C1412" s="672"/>
      <c r="D1412" s="319"/>
      <c r="E1412" s="319"/>
      <c r="F1412" s="320">
        <v>5000000</v>
      </c>
      <c r="G1412" s="320">
        <v>19500000</v>
      </c>
      <c r="H1412" s="319"/>
      <c r="I1412" s="320">
        <v>14500000</v>
      </c>
      <c r="J1412" s="316"/>
    </row>
    <row r="1413" spans="2:10" ht="15.75" customHeight="1" x14ac:dyDescent="0.25">
      <c r="B1413" s="316" t="s">
        <v>1557</v>
      </c>
      <c r="C1413" s="533" t="s">
        <v>16959</v>
      </c>
      <c r="D1413" s="317"/>
      <c r="E1413" s="317"/>
      <c r="F1413" s="318">
        <v>13000000</v>
      </c>
      <c r="G1413" s="318">
        <v>29000000</v>
      </c>
      <c r="H1413" s="317"/>
      <c r="I1413" s="318">
        <v>16000000</v>
      </c>
    </row>
    <row r="1414" spans="2:10" x14ac:dyDescent="0.25">
      <c r="B1414" s="672" t="s">
        <v>5972</v>
      </c>
      <c r="C1414" s="672"/>
      <c r="D1414" s="319"/>
      <c r="E1414" s="319"/>
      <c r="F1414" s="320">
        <v>13000000</v>
      </c>
      <c r="G1414" s="320">
        <v>29000000</v>
      </c>
      <c r="H1414" s="319"/>
      <c r="I1414" s="320">
        <v>16000000</v>
      </c>
      <c r="J1414" s="316"/>
    </row>
    <row r="1415" spans="2:10" x14ac:dyDescent="0.25">
      <c r="B1415" s="316" t="s">
        <v>1558</v>
      </c>
      <c r="C1415" s="533" t="s">
        <v>16960</v>
      </c>
      <c r="D1415" s="317"/>
      <c r="E1415" s="317"/>
      <c r="F1415" s="318">
        <v>17000000</v>
      </c>
      <c r="G1415" s="318">
        <v>32000000</v>
      </c>
      <c r="H1415" s="317"/>
      <c r="I1415" s="318">
        <v>15000000</v>
      </c>
    </row>
    <row r="1416" spans="2:10" x14ac:dyDescent="0.25">
      <c r="B1416" s="672" t="s">
        <v>5973</v>
      </c>
      <c r="C1416" s="672"/>
      <c r="D1416" s="319"/>
      <c r="E1416" s="319"/>
      <c r="F1416" s="320">
        <v>17000000</v>
      </c>
      <c r="G1416" s="320">
        <v>32000000</v>
      </c>
      <c r="H1416" s="319"/>
      <c r="I1416" s="320">
        <v>15000000</v>
      </c>
      <c r="J1416" s="316"/>
    </row>
    <row r="1417" spans="2:10" x14ac:dyDescent="0.25">
      <c r="B1417" s="316" t="s">
        <v>8051</v>
      </c>
      <c r="C1417" s="533" t="s">
        <v>16961</v>
      </c>
      <c r="D1417" s="317"/>
      <c r="E1417" s="317"/>
      <c r="F1417" s="317"/>
      <c r="G1417" s="318">
        <v>12000000</v>
      </c>
      <c r="H1417" s="317"/>
      <c r="I1417" s="318">
        <v>12000000</v>
      </c>
    </row>
    <row r="1418" spans="2:10" x14ac:dyDescent="0.25">
      <c r="B1418" s="672" t="s">
        <v>5833</v>
      </c>
      <c r="C1418" s="672"/>
      <c r="D1418" s="319"/>
      <c r="E1418" s="319"/>
      <c r="F1418" s="319"/>
      <c r="G1418" s="320">
        <v>12000000</v>
      </c>
      <c r="H1418" s="319"/>
      <c r="I1418" s="320">
        <v>12000000</v>
      </c>
      <c r="J1418" s="316"/>
    </row>
    <row r="1419" spans="2:10" x14ac:dyDescent="0.25">
      <c r="B1419" s="316" t="s">
        <v>1559</v>
      </c>
      <c r="C1419" s="533" t="s">
        <v>16962</v>
      </c>
      <c r="D1419" s="317"/>
      <c r="E1419" s="317"/>
      <c r="F1419" s="318">
        <v>34500000</v>
      </c>
      <c r="G1419" s="318">
        <v>54000000</v>
      </c>
      <c r="H1419" s="317"/>
      <c r="I1419" s="318">
        <v>19500000</v>
      </c>
    </row>
    <row r="1420" spans="2:10" ht="15.75" customHeight="1" x14ac:dyDescent="0.25">
      <c r="B1420" s="672" t="s">
        <v>5974</v>
      </c>
      <c r="C1420" s="672"/>
      <c r="D1420" s="319"/>
      <c r="E1420" s="319"/>
      <c r="F1420" s="320">
        <v>34500000</v>
      </c>
      <c r="G1420" s="320">
        <v>54000000</v>
      </c>
      <c r="H1420" s="319"/>
      <c r="I1420" s="320">
        <v>19500000</v>
      </c>
      <c r="J1420" s="316"/>
    </row>
    <row r="1421" spans="2:10" x14ac:dyDescent="0.25">
      <c r="B1421" s="316" t="s">
        <v>11803</v>
      </c>
      <c r="C1421" s="533" t="s">
        <v>20251</v>
      </c>
      <c r="D1421" s="317"/>
      <c r="E1421" s="317"/>
      <c r="F1421" s="317"/>
      <c r="G1421" s="318">
        <v>3000000</v>
      </c>
      <c r="H1421" s="317"/>
      <c r="I1421" s="318">
        <v>3000000</v>
      </c>
    </row>
    <row r="1422" spans="2:10" x14ac:dyDescent="0.25">
      <c r="B1422" s="672" t="s">
        <v>5833</v>
      </c>
      <c r="C1422" s="672"/>
      <c r="D1422" s="319"/>
      <c r="E1422" s="319"/>
      <c r="F1422" s="319"/>
      <c r="G1422" s="320">
        <v>3000000</v>
      </c>
      <c r="H1422" s="319"/>
      <c r="I1422" s="320">
        <v>3000000</v>
      </c>
      <c r="J1422" s="316"/>
    </row>
    <row r="1423" spans="2:10" ht="15.75" customHeight="1" x14ac:dyDescent="0.25">
      <c r="B1423" s="316" t="s">
        <v>860</v>
      </c>
      <c r="C1423" s="533" t="s">
        <v>16963</v>
      </c>
      <c r="D1423" s="317"/>
      <c r="E1423" s="317"/>
      <c r="F1423" s="318">
        <v>6000000</v>
      </c>
      <c r="G1423" s="318">
        <v>6000000</v>
      </c>
      <c r="H1423" s="317"/>
      <c r="I1423" s="317"/>
    </row>
    <row r="1424" spans="2:10" ht="15.75" customHeight="1" x14ac:dyDescent="0.25">
      <c r="B1424" s="672" t="s">
        <v>5975</v>
      </c>
      <c r="C1424" s="672"/>
      <c r="D1424" s="319"/>
      <c r="E1424" s="319"/>
      <c r="F1424" s="320">
        <v>6000000</v>
      </c>
      <c r="G1424" s="320">
        <v>6000000</v>
      </c>
      <c r="H1424" s="319"/>
      <c r="I1424" s="319"/>
      <c r="J1424" s="316"/>
    </row>
    <row r="1425" spans="2:10" x14ac:dyDescent="0.25">
      <c r="B1425" s="316" t="s">
        <v>1560</v>
      </c>
      <c r="C1425" s="533" t="s">
        <v>16964</v>
      </c>
      <c r="D1425" s="317"/>
      <c r="E1425" s="317"/>
      <c r="F1425" s="318">
        <v>17001000</v>
      </c>
      <c r="G1425" s="318">
        <v>45001000</v>
      </c>
      <c r="H1425" s="317"/>
      <c r="I1425" s="318">
        <v>28000000</v>
      </c>
    </row>
    <row r="1426" spans="2:10" x14ac:dyDescent="0.25">
      <c r="B1426" s="672" t="s">
        <v>5976</v>
      </c>
      <c r="C1426" s="672"/>
      <c r="D1426" s="319"/>
      <c r="E1426" s="319"/>
      <c r="F1426" s="320">
        <v>17001000</v>
      </c>
      <c r="G1426" s="320">
        <v>45001000</v>
      </c>
      <c r="H1426" s="319"/>
      <c r="I1426" s="320">
        <v>28000000</v>
      </c>
      <c r="J1426" s="316"/>
    </row>
    <row r="1427" spans="2:10" ht="15.75" customHeight="1" x14ac:dyDescent="0.25">
      <c r="B1427" s="316" t="s">
        <v>1561</v>
      </c>
      <c r="C1427" s="533" t="s">
        <v>16965</v>
      </c>
      <c r="D1427" s="317"/>
      <c r="E1427" s="317"/>
      <c r="F1427" s="318">
        <v>30001000</v>
      </c>
      <c r="G1427" s="318">
        <v>44299000</v>
      </c>
      <c r="H1427" s="317"/>
      <c r="I1427" s="318">
        <v>14298000</v>
      </c>
    </row>
    <row r="1428" spans="2:10" x14ac:dyDescent="0.25">
      <c r="B1428" s="672" t="s">
        <v>5977</v>
      </c>
      <c r="C1428" s="672"/>
      <c r="D1428" s="319"/>
      <c r="E1428" s="319"/>
      <c r="F1428" s="320">
        <v>30001000</v>
      </c>
      <c r="G1428" s="320">
        <v>44299000</v>
      </c>
      <c r="H1428" s="319"/>
      <c r="I1428" s="320">
        <v>14298000</v>
      </c>
      <c r="J1428" s="316"/>
    </row>
    <row r="1429" spans="2:10" ht="15.75" customHeight="1" x14ac:dyDescent="0.25">
      <c r="B1429" s="316" t="s">
        <v>7401</v>
      </c>
      <c r="C1429" s="533" t="s">
        <v>18926</v>
      </c>
      <c r="D1429" s="317"/>
      <c r="E1429" s="317"/>
      <c r="F1429" s="317"/>
      <c r="G1429" s="318">
        <v>14000000</v>
      </c>
      <c r="H1429" s="317"/>
      <c r="I1429" s="318">
        <v>14000000</v>
      </c>
    </row>
    <row r="1430" spans="2:10" x14ac:dyDescent="0.25">
      <c r="B1430" s="672" t="s">
        <v>5833</v>
      </c>
      <c r="C1430" s="672"/>
      <c r="D1430" s="319"/>
      <c r="E1430" s="319"/>
      <c r="F1430" s="319"/>
      <c r="G1430" s="320">
        <v>14000000</v>
      </c>
      <c r="H1430" s="319"/>
      <c r="I1430" s="320">
        <v>14000000</v>
      </c>
      <c r="J1430" s="316"/>
    </row>
    <row r="1431" spans="2:10" x14ac:dyDescent="0.25">
      <c r="B1431" s="316" t="s">
        <v>7403</v>
      </c>
      <c r="C1431" s="533" t="s">
        <v>16966</v>
      </c>
      <c r="D1431" s="317"/>
      <c r="E1431" s="317"/>
      <c r="F1431" s="318">
        <v>3500000</v>
      </c>
      <c r="G1431" s="318">
        <v>21500000</v>
      </c>
      <c r="H1431" s="317"/>
      <c r="I1431" s="318">
        <v>18000000</v>
      </c>
    </row>
    <row r="1432" spans="2:10" ht="15.75" customHeight="1" x14ac:dyDescent="0.25">
      <c r="B1432" s="672" t="s">
        <v>5833</v>
      </c>
      <c r="C1432" s="672"/>
      <c r="D1432" s="319"/>
      <c r="E1432" s="319"/>
      <c r="F1432" s="320">
        <v>3500000</v>
      </c>
      <c r="G1432" s="320">
        <v>21500000</v>
      </c>
      <c r="H1432" s="319"/>
      <c r="I1432" s="320">
        <v>18000000</v>
      </c>
      <c r="J1432" s="316"/>
    </row>
    <row r="1433" spans="2:10" ht="15.75" customHeight="1" x14ac:dyDescent="0.25">
      <c r="B1433" s="316" t="s">
        <v>1562</v>
      </c>
      <c r="C1433" s="533" t="s">
        <v>16967</v>
      </c>
      <c r="D1433" s="317"/>
      <c r="E1433" s="317"/>
      <c r="F1433" s="318">
        <v>42000000</v>
      </c>
      <c r="G1433" s="318">
        <v>60000000</v>
      </c>
      <c r="H1433" s="317"/>
      <c r="I1433" s="318">
        <v>18000000</v>
      </c>
    </row>
    <row r="1434" spans="2:10" x14ac:dyDescent="0.25">
      <c r="B1434" s="672" t="s">
        <v>5978</v>
      </c>
      <c r="C1434" s="672"/>
      <c r="D1434" s="319"/>
      <c r="E1434" s="319"/>
      <c r="F1434" s="320">
        <v>42000000</v>
      </c>
      <c r="G1434" s="320">
        <v>60000000</v>
      </c>
      <c r="H1434" s="319"/>
      <c r="I1434" s="320">
        <v>18000000</v>
      </c>
      <c r="J1434" s="316"/>
    </row>
    <row r="1435" spans="2:10" ht="15.75" customHeight="1" x14ac:dyDescent="0.25">
      <c r="B1435" s="316" t="s">
        <v>7404</v>
      </c>
      <c r="C1435" s="533" t="s">
        <v>16968</v>
      </c>
      <c r="D1435" s="317"/>
      <c r="E1435" s="317"/>
      <c r="F1435" s="317"/>
      <c r="G1435" s="318">
        <v>14450000</v>
      </c>
      <c r="H1435" s="317"/>
      <c r="I1435" s="318">
        <v>14450000</v>
      </c>
    </row>
    <row r="1436" spans="2:10" x14ac:dyDescent="0.25">
      <c r="B1436" s="672" t="s">
        <v>5833</v>
      </c>
      <c r="C1436" s="672"/>
      <c r="D1436" s="319"/>
      <c r="E1436" s="319"/>
      <c r="F1436" s="319"/>
      <c r="G1436" s="320">
        <v>14450000</v>
      </c>
      <c r="H1436" s="319"/>
      <c r="I1436" s="320">
        <v>14450000</v>
      </c>
      <c r="J1436" s="316"/>
    </row>
    <row r="1437" spans="2:10" x14ac:dyDescent="0.25">
      <c r="B1437" s="316" t="s">
        <v>1563</v>
      </c>
      <c r="C1437" s="533" t="s">
        <v>16969</v>
      </c>
      <c r="D1437" s="317"/>
      <c r="E1437" s="317"/>
      <c r="F1437" s="318">
        <v>17000000</v>
      </c>
      <c r="G1437" s="318">
        <v>37500000</v>
      </c>
      <c r="H1437" s="317"/>
      <c r="I1437" s="318">
        <v>20500000</v>
      </c>
    </row>
    <row r="1438" spans="2:10" ht="15.75" customHeight="1" x14ac:dyDescent="0.25">
      <c r="B1438" s="672" t="s">
        <v>5979</v>
      </c>
      <c r="C1438" s="672"/>
      <c r="D1438" s="319"/>
      <c r="E1438" s="319"/>
      <c r="F1438" s="320">
        <v>17000000</v>
      </c>
      <c r="G1438" s="320">
        <v>37500000</v>
      </c>
      <c r="H1438" s="319"/>
      <c r="I1438" s="320">
        <v>20500000</v>
      </c>
      <c r="J1438" s="316"/>
    </row>
    <row r="1439" spans="2:10" x14ac:dyDescent="0.25">
      <c r="B1439" s="316" t="s">
        <v>7405</v>
      </c>
      <c r="C1439" s="533" t="s">
        <v>18544</v>
      </c>
      <c r="D1439" s="317"/>
      <c r="E1439" s="317"/>
      <c r="F1439" s="317"/>
      <c r="G1439" s="318">
        <v>15000000</v>
      </c>
      <c r="H1439" s="317"/>
      <c r="I1439" s="318">
        <v>15000000</v>
      </c>
    </row>
    <row r="1440" spans="2:10" x14ac:dyDescent="0.25">
      <c r="B1440" s="672" t="s">
        <v>5833</v>
      </c>
      <c r="C1440" s="672"/>
      <c r="D1440" s="319"/>
      <c r="E1440" s="319"/>
      <c r="F1440" s="319"/>
      <c r="G1440" s="320">
        <v>15000000</v>
      </c>
      <c r="H1440" s="319"/>
      <c r="I1440" s="320">
        <v>15000000</v>
      </c>
      <c r="J1440" s="316"/>
    </row>
    <row r="1441" spans="2:10" x14ac:dyDescent="0.25">
      <c r="B1441" s="316" t="s">
        <v>18716</v>
      </c>
      <c r="C1441" s="533" t="s">
        <v>20382</v>
      </c>
      <c r="D1441" s="317"/>
      <c r="E1441" s="317"/>
      <c r="F1441" s="317"/>
      <c r="G1441" s="318">
        <v>8000000</v>
      </c>
      <c r="H1441" s="317"/>
      <c r="I1441" s="318">
        <v>8000000</v>
      </c>
    </row>
    <row r="1442" spans="2:10" x14ac:dyDescent="0.25">
      <c r="B1442" s="672" t="s">
        <v>5833</v>
      </c>
      <c r="C1442" s="672"/>
      <c r="D1442" s="319"/>
      <c r="E1442" s="319"/>
      <c r="F1442" s="319"/>
      <c r="G1442" s="320">
        <v>8000000</v>
      </c>
      <c r="H1442" s="319"/>
      <c r="I1442" s="320">
        <v>8000000</v>
      </c>
      <c r="J1442" s="316"/>
    </row>
    <row r="1443" spans="2:10" x14ac:dyDescent="0.25">
      <c r="B1443" s="316" t="s">
        <v>1564</v>
      </c>
      <c r="C1443" s="533" t="s">
        <v>16970</v>
      </c>
      <c r="D1443" s="317"/>
      <c r="E1443" s="317"/>
      <c r="F1443" s="318">
        <v>18000000</v>
      </c>
      <c r="G1443" s="318">
        <v>42000000</v>
      </c>
      <c r="H1443" s="317"/>
      <c r="I1443" s="318">
        <v>24000000</v>
      </c>
    </row>
    <row r="1444" spans="2:10" ht="15.75" customHeight="1" x14ac:dyDescent="0.25">
      <c r="B1444" s="672" t="s">
        <v>5980</v>
      </c>
      <c r="C1444" s="672"/>
      <c r="D1444" s="319"/>
      <c r="E1444" s="319"/>
      <c r="F1444" s="320">
        <v>18000000</v>
      </c>
      <c r="G1444" s="320">
        <v>42000000</v>
      </c>
      <c r="H1444" s="319"/>
      <c r="I1444" s="320">
        <v>24000000</v>
      </c>
      <c r="J1444" s="316"/>
    </row>
    <row r="1445" spans="2:10" x14ac:dyDescent="0.25">
      <c r="B1445" s="316" t="s">
        <v>4359</v>
      </c>
      <c r="C1445" s="533" t="s">
        <v>16971</v>
      </c>
      <c r="D1445" s="317"/>
      <c r="E1445" s="317"/>
      <c r="F1445" s="317"/>
      <c r="G1445" s="318">
        <v>27000000</v>
      </c>
      <c r="H1445" s="317"/>
      <c r="I1445" s="318">
        <v>27000000</v>
      </c>
    </row>
    <row r="1446" spans="2:10" x14ac:dyDescent="0.25">
      <c r="B1446" s="672" t="s">
        <v>5981</v>
      </c>
      <c r="C1446" s="672"/>
      <c r="D1446" s="319"/>
      <c r="E1446" s="319"/>
      <c r="F1446" s="319"/>
      <c r="G1446" s="320">
        <v>27000000</v>
      </c>
      <c r="H1446" s="319"/>
      <c r="I1446" s="320">
        <v>27000000</v>
      </c>
      <c r="J1446" s="316"/>
    </row>
    <row r="1447" spans="2:10" ht="15.75" customHeight="1" x14ac:dyDescent="0.25">
      <c r="B1447" s="316" t="s">
        <v>7406</v>
      </c>
      <c r="C1447" s="533" t="s">
        <v>16972</v>
      </c>
      <c r="D1447" s="317"/>
      <c r="E1447" s="317"/>
      <c r="F1447" s="317"/>
      <c r="G1447" s="318">
        <v>9000000</v>
      </c>
      <c r="H1447" s="317"/>
      <c r="I1447" s="318">
        <v>9000000</v>
      </c>
    </row>
    <row r="1448" spans="2:10" x14ac:dyDescent="0.25">
      <c r="B1448" s="672" t="s">
        <v>5833</v>
      </c>
      <c r="C1448" s="672"/>
      <c r="D1448" s="319"/>
      <c r="E1448" s="319"/>
      <c r="F1448" s="319"/>
      <c r="G1448" s="320">
        <v>9000000</v>
      </c>
      <c r="H1448" s="319"/>
      <c r="I1448" s="320">
        <v>9000000</v>
      </c>
      <c r="J1448" s="316"/>
    </row>
    <row r="1449" spans="2:10" ht="15.75" customHeight="1" x14ac:dyDescent="0.25">
      <c r="B1449" s="316" t="s">
        <v>20792</v>
      </c>
      <c r="C1449" s="533" t="s">
        <v>20834</v>
      </c>
      <c r="D1449" s="317"/>
      <c r="E1449" s="317"/>
      <c r="F1449" s="317"/>
      <c r="G1449" s="318">
        <v>18000000</v>
      </c>
      <c r="H1449" s="317"/>
      <c r="I1449" s="318">
        <v>18000000</v>
      </c>
    </row>
    <row r="1450" spans="2:10" ht="15.75" customHeight="1" x14ac:dyDescent="0.25">
      <c r="B1450" s="672" t="s">
        <v>5833</v>
      </c>
      <c r="C1450" s="672"/>
      <c r="D1450" s="319"/>
      <c r="E1450" s="319"/>
      <c r="F1450" s="319"/>
      <c r="G1450" s="320">
        <v>18000000</v>
      </c>
      <c r="H1450" s="319"/>
      <c r="I1450" s="320">
        <v>18000000</v>
      </c>
      <c r="J1450" s="316"/>
    </row>
    <row r="1451" spans="2:10" x14ac:dyDescent="0.25">
      <c r="B1451" s="316" t="s">
        <v>7985</v>
      </c>
      <c r="C1451" s="533" t="s">
        <v>16973</v>
      </c>
      <c r="D1451" s="317"/>
      <c r="E1451" s="317"/>
      <c r="F1451" s="317"/>
      <c r="G1451" s="318">
        <v>15000000</v>
      </c>
      <c r="H1451" s="317"/>
      <c r="I1451" s="318">
        <v>15000000</v>
      </c>
    </row>
    <row r="1452" spans="2:10" ht="15.75" customHeight="1" x14ac:dyDescent="0.25">
      <c r="B1452" s="672" t="s">
        <v>5833</v>
      </c>
      <c r="C1452" s="672"/>
      <c r="D1452" s="319"/>
      <c r="E1452" s="319"/>
      <c r="F1452" s="319"/>
      <c r="G1452" s="320">
        <v>15000000</v>
      </c>
      <c r="H1452" s="319"/>
      <c r="I1452" s="320">
        <v>15000000</v>
      </c>
      <c r="J1452" s="316"/>
    </row>
    <row r="1453" spans="2:10" x14ac:dyDescent="0.25">
      <c r="B1453" s="316" t="s">
        <v>1565</v>
      </c>
      <c r="C1453" s="533" t="s">
        <v>16974</v>
      </c>
      <c r="D1453" s="317"/>
      <c r="E1453" s="317"/>
      <c r="F1453" s="318">
        <v>9000000</v>
      </c>
      <c r="G1453" s="318">
        <v>9000000</v>
      </c>
      <c r="H1453" s="317"/>
      <c r="I1453" s="317"/>
    </row>
    <row r="1454" spans="2:10" x14ac:dyDescent="0.25">
      <c r="B1454" s="672" t="s">
        <v>5982</v>
      </c>
      <c r="C1454" s="672"/>
      <c r="D1454" s="319"/>
      <c r="E1454" s="319"/>
      <c r="F1454" s="320">
        <v>9000000</v>
      </c>
      <c r="G1454" s="320">
        <v>9000000</v>
      </c>
      <c r="H1454" s="319"/>
      <c r="I1454" s="319"/>
      <c r="J1454" s="316"/>
    </row>
    <row r="1455" spans="2:10" x14ac:dyDescent="0.25">
      <c r="B1455" s="316" t="s">
        <v>7407</v>
      </c>
      <c r="C1455" s="533" t="s">
        <v>16975</v>
      </c>
      <c r="D1455" s="317"/>
      <c r="E1455" s="317"/>
      <c r="F1455" s="317"/>
      <c r="G1455" s="318">
        <v>13001000</v>
      </c>
      <c r="H1455" s="317"/>
      <c r="I1455" s="318">
        <v>13001000</v>
      </c>
    </row>
    <row r="1456" spans="2:10" ht="15.75" customHeight="1" x14ac:dyDescent="0.25">
      <c r="B1456" s="672" t="s">
        <v>5833</v>
      </c>
      <c r="C1456" s="672"/>
      <c r="D1456" s="319"/>
      <c r="E1456" s="319"/>
      <c r="F1456" s="319"/>
      <c r="G1456" s="320">
        <v>13001000</v>
      </c>
      <c r="H1456" s="319"/>
      <c r="I1456" s="320">
        <v>13001000</v>
      </c>
      <c r="J1456" s="316"/>
    </row>
    <row r="1457" spans="2:10" x14ac:dyDescent="0.25">
      <c r="B1457" s="316" t="s">
        <v>7408</v>
      </c>
      <c r="C1457" s="533" t="s">
        <v>16976</v>
      </c>
      <c r="D1457" s="317"/>
      <c r="E1457" s="317"/>
      <c r="F1457" s="317"/>
      <c r="G1457" s="318">
        <v>7500000</v>
      </c>
      <c r="H1457" s="317"/>
      <c r="I1457" s="318">
        <v>7500000</v>
      </c>
    </row>
    <row r="1458" spans="2:10" ht="15.75" customHeight="1" x14ac:dyDescent="0.25">
      <c r="B1458" s="672" t="s">
        <v>5833</v>
      </c>
      <c r="C1458" s="672"/>
      <c r="D1458" s="319"/>
      <c r="E1458" s="319"/>
      <c r="F1458" s="319"/>
      <c r="G1458" s="320">
        <v>7500000</v>
      </c>
      <c r="H1458" s="319"/>
      <c r="I1458" s="320">
        <v>7500000</v>
      </c>
      <c r="J1458" s="316"/>
    </row>
    <row r="1459" spans="2:10" x14ac:dyDescent="0.25">
      <c r="B1459" s="316" t="s">
        <v>7409</v>
      </c>
      <c r="C1459" s="533" t="s">
        <v>20019</v>
      </c>
      <c r="D1459" s="317"/>
      <c r="E1459" s="317"/>
      <c r="F1459" s="317"/>
      <c r="G1459" s="318">
        <v>15000000</v>
      </c>
      <c r="H1459" s="317"/>
      <c r="I1459" s="318">
        <v>15000000</v>
      </c>
    </row>
    <row r="1460" spans="2:10" x14ac:dyDescent="0.25">
      <c r="B1460" s="672" t="s">
        <v>5833</v>
      </c>
      <c r="C1460" s="672"/>
      <c r="D1460" s="319"/>
      <c r="E1460" s="319"/>
      <c r="F1460" s="319"/>
      <c r="G1460" s="320">
        <v>15000000</v>
      </c>
      <c r="H1460" s="319"/>
      <c r="I1460" s="320">
        <v>15000000</v>
      </c>
      <c r="J1460" s="316"/>
    </row>
    <row r="1461" spans="2:10" ht="15.75" customHeight="1" x14ac:dyDescent="0.25">
      <c r="B1461" s="316" t="s">
        <v>1566</v>
      </c>
      <c r="C1461" s="533" t="s">
        <v>16977</v>
      </c>
      <c r="D1461" s="317"/>
      <c r="E1461" s="317"/>
      <c r="F1461" s="318">
        <v>52530000</v>
      </c>
      <c r="G1461" s="318">
        <v>75050000</v>
      </c>
      <c r="H1461" s="317"/>
      <c r="I1461" s="318">
        <v>22520000</v>
      </c>
    </row>
    <row r="1462" spans="2:10" x14ac:dyDescent="0.25">
      <c r="B1462" s="672" t="s">
        <v>5983</v>
      </c>
      <c r="C1462" s="672"/>
      <c r="D1462" s="319"/>
      <c r="E1462" s="319"/>
      <c r="F1462" s="320">
        <v>52530000</v>
      </c>
      <c r="G1462" s="320">
        <v>75050000</v>
      </c>
      <c r="H1462" s="319"/>
      <c r="I1462" s="320">
        <v>22520000</v>
      </c>
      <c r="J1462" s="316"/>
    </row>
    <row r="1463" spans="2:10" x14ac:dyDescent="0.25">
      <c r="B1463" s="316" t="s">
        <v>4995</v>
      </c>
      <c r="C1463" s="533" t="s">
        <v>16978</v>
      </c>
      <c r="D1463" s="317"/>
      <c r="E1463" s="317"/>
      <c r="F1463" s="318">
        <v>6250000</v>
      </c>
      <c r="G1463" s="318">
        <v>21500000</v>
      </c>
      <c r="H1463" s="317"/>
      <c r="I1463" s="318">
        <v>15250000</v>
      </c>
    </row>
    <row r="1464" spans="2:10" ht="15.75" customHeight="1" x14ac:dyDescent="0.25">
      <c r="B1464" s="672" t="s">
        <v>5984</v>
      </c>
      <c r="C1464" s="672"/>
      <c r="D1464" s="319"/>
      <c r="E1464" s="319"/>
      <c r="F1464" s="320">
        <v>6250000</v>
      </c>
      <c r="G1464" s="320">
        <v>21500000</v>
      </c>
      <c r="H1464" s="319"/>
      <c r="I1464" s="320">
        <v>15250000</v>
      </c>
      <c r="J1464" s="316"/>
    </row>
    <row r="1465" spans="2:10" x14ac:dyDescent="0.25">
      <c r="B1465" s="316" t="s">
        <v>7410</v>
      </c>
      <c r="C1465" s="533" t="s">
        <v>18907</v>
      </c>
      <c r="D1465" s="317"/>
      <c r="E1465" s="317"/>
      <c r="F1465" s="317"/>
      <c r="G1465" s="318">
        <v>18000000</v>
      </c>
      <c r="H1465" s="317"/>
      <c r="I1465" s="318">
        <v>18000000</v>
      </c>
    </row>
    <row r="1466" spans="2:10" x14ac:dyDescent="0.25">
      <c r="B1466" s="672" t="s">
        <v>5833</v>
      </c>
      <c r="C1466" s="672"/>
      <c r="D1466" s="319"/>
      <c r="E1466" s="319"/>
      <c r="F1466" s="319"/>
      <c r="G1466" s="320">
        <v>18000000</v>
      </c>
      <c r="H1466" s="319"/>
      <c r="I1466" s="320">
        <v>18000000</v>
      </c>
      <c r="J1466" s="316"/>
    </row>
    <row r="1467" spans="2:10" x14ac:dyDescent="0.25">
      <c r="B1467" s="316" t="s">
        <v>7945</v>
      </c>
      <c r="C1467" s="533" t="s">
        <v>16979</v>
      </c>
      <c r="D1467" s="317"/>
      <c r="E1467" s="317"/>
      <c r="F1467" s="317"/>
      <c r="G1467" s="318">
        <v>10000000</v>
      </c>
      <c r="H1467" s="317"/>
      <c r="I1467" s="318">
        <v>10000000</v>
      </c>
    </row>
    <row r="1468" spans="2:10" x14ac:dyDescent="0.25">
      <c r="B1468" s="672" t="s">
        <v>5833</v>
      </c>
      <c r="C1468" s="672"/>
      <c r="D1468" s="319"/>
      <c r="E1468" s="319"/>
      <c r="F1468" s="319"/>
      <c r="G1468" s="320">
        <v>10000000</v>
      </c>
      <c r="H1468" s="319"/>
      <c r="I1468" s="320">
        <v>10000000</v>
      </c>
      <c r="J1468" s="316"/>
    </row>
    <row r="1469" spans="2:10" ht="15.75" customHeight="1" x14ac:dyDescent="0.25">
      <c r="B1469" s="316" t="s">
        <v>1567</v>
      </c>
      <c r="C1469" s="533" t="s">
        <v>16980</v>
      </c>
      <c r="D1469" s="317"/>
      <c r="E1469" s="317"/>
      <c r="F1469" s="318">
        <v>11000338</v>
      </c>
      <c r="G1469" s="318">
        <v>32000338</v>
      </c>
      <c r="H1469" s="317"/>
      <c r="I1469" s="318">
        <v>21000000</v>
      </c>
    </row>
    <row r="1470" spans="2:10" ht="15.75" customHeight="1" x14ac:dyDescent="0.25">
      <c r="B1470" s="672" t="s">
        <v>5985</v>
      </c>
      <c r="C1470" s="672"/>
      <c r="D1470" s="319"/>
      <c r="E1470" s="319"/>
      <c r="F1470" s="320">
        <v>11000338</v>
      </c>
      <c r="G1470" s="320">
        <v>32000338</v>
      </c>
      <c r="H1470" s="319"/>
      <c r="I1470" s="320">
        <v>21000000</v>
      </c>
      <c r="J1470" s="316"/>
    </row>
    <row r="1471" spans="2:10" x14ac:dyDescent="0.25">
      <c r="B1471" s="316" t="s">
        <v>18884</v>
      </c>
      <c r="C1471" s="533" t="s">
        <v>19083</v>
      </c>
      <c r="D1471" s="317"/>
      <c r="E1471" s="317"/>
      <c r="F1471" s="317"/>
      <c r="G1471" s="318">
        <v>10000000</v>
      </c>
      <c r="H1471" s="317"/>
      <c r="I1471" s="318">
        <v>10000000</v>
      </c>
    </row>
    <row r="1472" spans="2:10" ht="15.75" customHeight="1" x14ac:dyDescent="0.25">
      <c r="B1472" s="672" t="s">
        <v>5833</v>
      </c>
      <c r="C1472" s="672"/>
      <c r="D1472" s="319"/>
      <c r="E1472" s="319"/>
      <c r="F1472" s="319"/>
      <c r="G1472" s="320">
        <v>10000000</v>
      </c>
      <c r="H1472" s="319"/>
      <c r="I1472" s="320">
        <v>10000000</v>
      </c>
      <c r="J1472" s="316"/>
    </row>
    <row r="1473" spans="2:10" x14ac:dyDescent="0.25">
      <c r="B1473" s="316" t="s">
        <v>7411</v>
      </c>
      <c r="C1473" s="533" t="s">
        <v>16981</v>
      </c>
      <c r="D1473" s="317"/>
      <c r="E1473" s="317"/>
      <c r="F1473" s="317"/>
      <c r="G1473" s="318">
        <v>9817865</v>
      </c>
      <c r="H1473" s="317"/>
      <c r="I1473" s="318">
        <v>9817865</v>
      </c>
    </row>
    <row r="1474" spans="2:10" x14ac:dyDescent="0.25">
      <c r="B1474" s="672" t="s">
        <v>5833</v>
      </c>
      <c r="C1474" s="672"/>
      <c r="D1474" s="319"/>
      <c r="E1474" s="319"/>
      <c r="F1474" s="319"/>
      <c r="G1474" s="320">
        <v>9817865</v>
      </c>
      <c r="H1474" s="319"/>
      <c r="I1474" s="320">
        <v>9817865</v>
      </c>
      <c r="J1474" s="316"/>
    </row>
    <row r="1475" spans="2:10" x14ac:dyDescent="0.25">
      <c r="B1475" s="316" t="s">
        <v>1280</v>
      </c>
      <c r="C1475" s="533" t="s">
        <v>16982</v>
      </c>
      <c r="D1475" s="317"/>
      <c r="E1475" s="317"/>
      <c r="F1475" s="318">
        <v>7500000</v>
      </c>
      <c r="G1475" s="318">
        <v>33004300</v>
      </c>
      <c r="H1475" s="317"/>
      <c r="I1475" s="318">
        <v>25504300</v>
      </c>
    </row>
    <row r="1476" spans="2:10" x14ac:dyDescent="0.25">
      <c r="B1476" s="672" t="s">
        <v>5986</v>
      </c>
      <c r="C1476" s="672"/>
      <c r="D1476" s="319"/>
      <c r="E1476" s="319"/>
      <c r="F1476" s="320">
        <v>7500000</v>
      </c>
      <c r="G1476" s="320">
        <v>33004300</v>
      </c>
      <c r="H1476" s="319"/>
      <c r="I1476" s="320">
        <v>25504300</v>
      </c>
      <c r="J1476" s="316"/>
    </row>
    <row r="1477" spans="2:10" ht="15.75" customHeight="1" x14ac:dyDescent="0.25">
      <c r="B1477" s="316" t="s">
        <v>85</v>
      </c>
      <c r="C1477" s="533" t="s">
        <v>16983</v>
      </c>
      <c r="D1477" s="317"/>
      <c r="E1477" s="317"/>
      <c r="F1477" s="318">
        <v>6250000</v>
      </c>
      <c r="G1477" s="318">
        <v>30000000</v>
      </c>
      <c r="H1477" s="317"/>
      <c r="I1477" s="318">
        <v>23750000</v>
      </c>
    </row>
    <row r="1478" spans="2:10" ht="15.75" customHeight="1" x14ac:dyDescent="0.25">
      <c r="B1478" s="672" t="s">
        <v>5987</v>
      </c>
      <c r="C1478" s="672"/>
      <c r="D1478" s="319"/>
      <c r="E1478" s="319"/>
      <c r="F1478" s="320">
        <v>6250000</v>
      </c>
      <c r="G1478" s="320">
        <v>30000000</v>
      </c>
      <c r="H1478" s="319"/>
      <c r="I1478" s="320">
        <v>23750000</v>
      </c>
      <c r="J1478" s="316"/>
    </row>
    <row r="1479" spans="2:10" x14ac:dyDescent="0.25">
      <c r="B1479" s="316" t="s">
        <v>1568</v>
      </c>
      <c r="C1479" s="533" t="s">
        <v>16984</v>
      </c>
      <c r="D1479" s="317"/>
      <c r="E1479" s="317"/>
      <c r="F1479" s="318">
        <v>10700000</v>
      </c>
      <c r="G1479" s="318">
        <v>32700000</v>
      </c>
      <c r="H1479" s="317"/>
      <c r="I1479" s="318">
        <v>22000000</v>
      </c>
    </row>
    <row r="1480" spans="2:10" ht="15.75" customHeight="1" x14ac:dyDescent="0.25">
      <c r="B1480" s="672" t="s">
        <v>5988</v>
      </c>
      <c r="C1480" s="672"/>
      <c r="D1480" s="319"/>
      <c r="E1480" s="319"/>
      <c r="F1480" s="320">
        <v>10700000</v>
      </c>
      <c r="G1480" s="320">
        <v>32700000</v>
      </c>
      <c r="H1480" s="319"/>
      <c r="I1480" s="320">
        <v>22000000</v>
      </c>
      <c r="J1480" s="316"/>
    </row>
    <row r="1481" spans="2:10" x14ac:dyDescent="0.25">
      <c r="B1481" s="316" t="s">
        <v>1569</v>
      </c>
      <c r="C1481" s="533" t="s">
        <v>16985</v>
      </c>
      <c r="D1481" s="317"/>
      <c r="E1481" s="317"/>
      <c r="F1481" s="318">
        <v>27500000</v>
      </c>
      <c r="G1481" s="318">
        <v>30000000</v>
      </c>
      <c r="H1481" s="317"/>
      <c r="I1481" s="318">
        <v>2500000</v>
      </c>
    </row>
    <row r="1482" spans="2:10" x14ac:dyDescent="0.25">
      <c r="B1482" s="672" t="s">
        <v>5989</v>
      </c>
      <c r="C1482" s="672"/>
      <c r="D1482" s="319"/>
      <c r="E1482" s="319"/>
      <c r="F1482" s="320">
        <v>27500000</v>
      </c>
      <c r="G1482" s="320">
        <v>30000000</v>
      </c>
      <c r="H1482" s="319"/>
      <c r="I1482" s="320">
        <v>2500000</v>
      </c>
      <c r="J1482" s="316"/>
    </row>
    <row r="1483" spans="2:10" x14ac:dyDescent="0.25">
      <c r="B1483" s="316" t="s">
        <v>20809</v>
      </c>
      <c r="C1483" s="533" t="s">
        <v>20835</v>
      </c>
      <c r="D1483" s="317"/>
      <c r="E1483" s="317"/>
      <c r="F1483" s="317"/>
      <c r="G1483" s="318">
        <v>18000000</v>
      </c>
      <c r="H1483" s="317"/>
      <c r="I1483" s="318">
        <v>18000000</v>
      </c>
    </row>
    <row r="1484" spans="2:10" x14ac:dyDescent="0.25">
      <c r="B1484" s="672" t="s">
        <v>5833</v>
      </c>
      <c r="C1484" s="672"/>
      <c r="D1484" s="319"/>
      <c r="E1484" s="319"/>
      <c r="F1484" s="319"/>
      <c r="G1484" s="320">
        <v>18000000</v>
      </c>
      <c r="H1484" s="319"/>
      <c r="I1484" s="320">
        <v>18000000</v>
      </c>
      <c r="J1484" s="316"/>
    </row>
    <row r="1485" spans="2:10" x14ac:dyDescent="0.25">
      <c r="B1485" s="316" t="s">
        <v>1570</v>
      </c>
      <c r="C1485" s="533" t="s">
        <v>16986</v>
      </c>
      <c r="D1485" s="317"/>
      <c r="E1485" s="317"/>
      <c r="F1485" s="318">
        <v>17000000</v>
      </c>
      <c r="G1485" s="318">
        <v>38000000</v>
      </c>
      <c r="H1485" s="317"/>
      <c r="I1485" s="318">
        <v>21000000</v>
      </c>
    </row>
    <row r="1486" spans="2:10" ht="15.75" customHeight="1" x14ac:dyDescent="0.25">
      <c r="B1486" s="672" t="s">
        <v>5990</v>
      </c>
      <c r="C1486" s="672"/>
      <c r="D1486" s="319"/>
      <c r="E1486" s="319"/>
      <c r="F1486" s="320">
        <v>17000000</v>
      </c>
      <c r="G1486" s="320">
        <v>38000000</v>
      </c>
      <c r="H1486" s="319"/>
      <c r="I1486" s="320">
        <v>21000000</v>
      </c>
      <c r="J1486" s="316"/>
    </row>
    <row r="1487" spans="2:10" x14ac:dyDescent="0.25">
      <c r="B1487" s="316" t="s">
        <v>19338</v>
      </c>
      <c r="C1487" s="533" t="s">
        <v>19849</v>
      </c>
      <c r="D1487" s="317"/>
      <c r="E1487" s="317"/>
      <c r="F1487" s="317"/>
      <c r="G1487" s="318">
        <v>10000000</v>
      </c>
      <c r="H1487" s="317"/>
      <c r="I1487" s="318">
        <v>10000000</v>
      </c>
    </row>
    <row r="1488" spans="2:10" x14ac:dyDescent="0.25">
      <c r="B1488" s="672" t="s">
        <v>5833</v>
      </c>
      <c r="C1488" s="672"/>
      <c r="D1488" s="319"/>
      <c r="E1488" s="319"/>
      <c r="F1488" s="319"/>
      <c r="G1488" s="320">
        <v>10000000</v>
      </c>
      <c r="H1488" s="319"/>
      <c r="I1488" s="320">
        <v>10000000</v>
      </c>
      <c r="J1488" s="316"/>
    </row>
    <row r="1489" spans="2:10" x14ac:dyDescent="0.25">
      <c r="B1489" s="316" t="s">
        <v>448</v>
      </c>
      <c r="C1489" s="533" t="s">
        <v>16987</v>
      </c>
      <c r="D1489" s="317"/>
      <c r="E1489" s="317"/>
      <c r="F1489" s="318">
        <v>6000000</v>
      </c>
      <c r="G1489" s="318">
        <v>21000000</v>
      </c>
      <c r="H1489" s="317"/>
      <c r="I1489" s="318">
        <v>15000000</v>
      </c>
    </row>
    <row r="1490" spans="2:10" x14ac:dyDescent="0.25">
      <c r="B1490" s="672" t="s">
        <v>5991</v>
      </c>
      <c r="C1490" s="672"/>
      <c r="D1490" s="319"/>
      <c r="E1490" s="319"/>
      <c r="F1490" s="320">
        <v>6000000</v>
      </c>
      <c r="G1490" s="320">
        <v>21000000</v>
      </c>
      <c r="H1490" s="319"/>
      <c r="I1490" s="320">
        <v>15000000</v>
      </c>
      <c r="J1490" s="316"/>
    </row>
    <row r="1491" spans="2:10" ht="15.75" customHeight="1" x14ac:dyDescent="0.25">
      <c r="B1491" s="316" t="s">
        <v>1571</v>
      </c>
      <c r="C1491" s="533" t="s">
        <v>16988</v>
      </c>
      <c r="D1491" s="317"/>
      <c r="E1491" s="317"/>
      <c r="F1491" s="318">
        <v>15000000</v>
      </c>
      <c r="G1491" s="318">
        <v>40011900</v>
      </c>
      <c r="H1491" s="317"/>
      <c r="I1491" s="318">
        <v>25011900</v>
      </c>
    </row>
    <row r="1492" spans="2:10" x14ac:dyDescent="0.25">
      <c r="B1492" s="672" t="s">
        <v>5992</v>
      </c>
      <c r="C1492" s="672"/>
      <c r="D1492" s="319"/>
      <c r="E1492" s="319"/>
      <c r="F1492" s="320">
        <v>15000000</v>
      </c>
      <c r="G1492" s="320">
        <v>40011900</v>
      </c>
      <c r="H1492" s="319"/>
      <c r="I1492" s="320">
        <v>25011900</v>
      </c>
      <c r="J1492" s="316"/>
    </row>
    <row r="1493" spans="2:10" x14ac:dyDescent="0.25">
      <c r="B1493" s="316" t="s">
        <v>7412</v>
      </c>
      <c r="C1493" s="533" t="s">
        <v>16989</v>
      </c>
      <c r="D1493" s="317"/>
      <c r="E1493" s="317"/>
      <c r="F1493" s="317"/>
      <c r="G1493" s="318">
        <v>12000000</v>
      </c>
      <c r="H1493" s="317"/>
      <c r="I1493" s="318">
        <v>12000000</v>
      </c>
    </row>
    <row r="1494" spans="2:10" ht="15.75" customHeight="1" x14ac:dyDescent="0.25">
      <c r="B1494" s="672" t="s">
        <v>5833</v>
      </c>
      <c r="C1494" s="672"/>
      <c r="D1494" s="319"/>
      <c r="E1494" s="319"/>
      <c r="F1494" s="319"/>
      <c r="G1494" s="320">
        <v>12000000</v>
      </c>
      <c r="H1494" s="319"/>
      <c r="I1494" s="320">
        <v>12000000</v>
      </c>
      <c r="J1494" s="316"/>
    </row>
    <row r="1495" spans="2:10" x14ac:dyDescent="0.25">
      <c r="B1495" s="316" t="s">
        <v>7413</v>
      </c>
      <c r="C1495" s="533" t="s">
        <v>16990</v>
      </c>
      <c r="D1495" s="317"/>
      <c r="E1495" s="317"/>
      <c r="F1495" s="317"/>
      <c r="G1495" s="318">
        <v>15000000</v>
      </c>
      <c r="H1495" s="317"/>
      <c r="I1495" s="318">
        <v>15000000</v>
      </c>
    </row>
    <row r="1496" spans="2:10" x14ac:dyDescent="0.25">
      <c r="B1496" s="672" t="s">
        <v>5833</v>
      </c>
      <c r="C1496" s="672"/>
      <c r="D1496" s="319"/>
      <c r="E1496" s="319"/>
      <c r="F1496" s="319"/>
      <c r="G1496" s="320">
        <v>15000000</v>
      </c>
      <c r="H1496" s="319"/>
      <c r="I1496" s="320">
        <v>15000000</v>
      </c>
      <c r="J1496" s="316"/>
    </row>
    <row r="1497" spans="2:10" x14ac:dyDescent="0.25">
      <c r="B1497" s="316" t="s">
        <v>7414</v>
      </c>
      <c r="C1497" s="533" t="s">
        <v>16991</v>
      </c>
      <c r="D1497" s="317"/>
      <c r="E1497" s="317"/>
      <c r="F1497" s="317"/>
      <c r="G1497" s="318">
        <v>15000000</v>
      </c>
      <c r="H1497" s="317"/>
      <c r="I1497" s="318">
        <v>15000000</v>
      </c>
    </row>
    <row r="1498" spans="2:10" x14ac:dyDescent="0.25">
      <c r="B1498" s="672" t="s">
        <v>5833</v>
      </c>
      <c r="C1498" s="672"/>
      <c r="D1498" s="319"/>
      <c r="E1498" s="319"/>
      <c r="F1498" s="319"/>
      <c r="G1498" s="320">
        <v>15000000</v>
      </c>
      <c r="H1498" s="319"/>
      <c r="I1498" s="320">
        <v>15000000</v>
      </c>
      <c r="J1498" s="316"/>
    </row>
    <row r="1499" spans="2:10" x14ac:dyDescent="0.25">
      <c r="B1499" s="316" t="s">
        <v>702</v>
      </c>
      <c r="C1499" s="533" t="s">
        <v>16992</v>
      </c>
      <c r="D1499" s="317"/>
      <c r="E1499" s="317"/>
      <c r="F1499" s="318">
        <v>5000000</v>
      </c>
      <c r="G1499" s="318">
        <v>19500000</v>
      </c>
      <c r="H1499" s="317"/>
      <c r="I1499" s="318">
        <v>14500000</v>
      </c>
    </row>
    <row r="1500" spans="2:10" ht="15.75" customHeight="1" x14ac:dyDescent="0.25">
      <c r="B1500" s="672" t="s">
        <v>5993</v>
      </c>
      <c r="C1500" s="672"/>
      <c r="D1500" s="319"/>
      <c r="E1500" s="319"/>
      <c r="F1500" s="320">
        <v>5000000</v>
      </c>
      <c r="G1500" s="320">
        <v>19500000</v>
      </c>
      <c r="H1500" s="319"/>
      <c r="I1500" s="320">
        <v>14500000</v>
      </c>
      <c r="J1500" s="316"/>
    </row>
    <row r="1501" spans="2:10" ht="15.75" customHeight="1" x14ac:dyDescent="0.25">
      <c r="B1501" s="316" t="s">
        <v>7415</v>
      </c>
      <c r="C1501" s="533" t="s">
        <v>16993</v>
      </c>
      <c r="D1501" s="317"/>
      <c r="E1501" s="317"/>
      <c r="F1501" s="317"/>
      <c r="G1501" s="318">
        <v>9500000</v>
      </c>
      <c r="H1501" s="317"/>
      <c r="I1501" s="318">
        <v>9500000</v>
      </c>
    </row>
    <row r="1502" spans="2:10" x14ac:dyDescent="0.25">
      <c r="B1502" s="672" t="s">
        <v>5833</v>
      </c>
      <c r="C1502" s="672"/>
      <c r="D1502" s="319"/>
      <c r="E1502" s="319"/>
      <c r="F1502" s="319"/>
      <c r="G1502" s="320">
        <v>9500000</v>
      </c>
      <c r="H1502" s="319"/>
      <c r="I1502" s="320">
        <v>9500000</v>
      </c>
      <c r="J1502" s="316"/>
    </row>
    <row r="1503" spans="2:10" ht="15.75" customHeight="1" x14ac:dyDescent="0.25">
      <c r="B1503" s="316" t="s">
        <v>19141</v>
      </c>
      <c r="C1503" s="533" t="s">
        <v>20125</v>
      </c>
      <c r="D1503" s="317"/>
      <c r="E1503" s="317"/>
      <c r="F1503" s="317"/>
      <c r="G1503" s="318">
        <v>5500000</v>
      </c>
      <c r="H1503" s="317"/>
      <c r="I1503" s="318">
        <v>5500000</v>
      </c>
    </row>
    <row r="1504" spans="2:10" ht="15.75" customHeight="1" x14ac:dyDescent="0.25">
      <c r="B1504" s="672" t="s">
        <v>5833</v>
      </c>
      <c r="C1504" s="672"/>
      <c r="D1504" s="319"/>
      <c r="E1504" s="319"/>
      <c r="F1504" s="319"/>
      <c r="G1504" s="320">
        <v>5500000</v>
      </c>
      <c r="H1504" s="319"/>
      <c r="I1504" s="320">
        <v>5500000</v>
      </c>
      <c r="J1504" s="316"/>
    </row>
    <row r="1505" spans="2:10" x14ac:dyDescent="0.25">
      <c r="B1505" s="316" t="s">
        <v>1572</v>
      </c>
      <c r="C1505" s="533" t="s">
        <v>16994</v>
      </c>
      <c r="D1505" s="317"/>
      <c r="E1505" s="317"/>
      <c r="F1505" s="318">
        <v>19000000</v>
      </c>
      <c r="G1505" s="318">
        <v>30000000</v>
      </c>
      <c r="H1505" s="317"/>
      <c r="I1505" s="318">
        <v>11000000</v>
      </c>
    </row>
    <row r="1506" spans="2:10" ht="15.75" customHeight="1" x14ac:dyDescent="0.25">
      <c r="B1506" s="672" t="s">
        <v>5994</v>
      </c>
      <c r="C1506" s="672"/>
      <c r="D1506" s="319"/>
      <c r="E1506" s="319"/>
      <c r="F1506" s="320">
        <v>19000000</v>
      </c>
      <c r="G1506" s="320">
        <v>30000000</v>
      </c>
      <c r="H1506" s="319"/>
      <c r="I1506" s="320">
        <v>11000000</v>
      </c>
      <c r="J1506" s="316"/>
    </row>
    <row r="1507" spans="2:10" x14ac:dyDescent="0.25">
      <c r="B1507" s="316" t="s">
        <v>1573</v>
      </c>
      <c r="C1507" s="533" t="s">
        <v>16995</v>
      </c>
      <c r="D1507" s="317"/>
      <c r="E1507" s="317"/>
      <c r="F1507" s="318">
        <v>15000000</v>
      </c>
      <c r="G1507" s="318">
        <v>34000000</v>
      </c>
      <c r="H1507" s="317"/>
      <c r="I1507" s="318">
        <v>19000000</v>
      </c>
    </row>
    <row r="1508" spans="2:10" x14ac:dyDescent="0.25">
      <c r="B1508" s="672" t="s">
        <v>5995</v>
      </c>
      <c r="C1508" s="672"/>
      <c r="D1508" s="319"/>
      <c r="E1508" s="319"/>
      <c r="F1508" s="320">
        <v>15000000</v>
      </c>
      <c r="G1508" s="320">
        <v>34000000</v>
      </c>
      <c r="H1508" s="319"/>
      <c r="I1508" s="320">
        <v>19000000</v>
      </c>
      <c r="J1508" s="316"/>
    </row>
    <row r="1509" spans="2:10" x14ac:dyDescent="0.25">
      <c r="B1509" s="316" t="s">
        <v>18960</v>
      </c>
      <c r="C1509" s="533" t="s">
        <v>18989</v>
      </c>
      <c r="D1509" s="317"/>
      <c r="E1509" s="317"/>
      <c r="F1509" s="317"/>
      <c r="G1509" s="318">
        <v>2000000</v>
      </c>
      <c r="H1509" s="317"/>
      <c r="I1509" s="318">
        <v>2000000</v>
      </c>
    </row>
    <row r="1510" spans="2:10" ht="15.75" customHeight="1" x14ac:dyDescent="0.25">
      <c r="B1510" s="672" t="s">
        <v>5833</v>
      </c>
      <c r="C1510" s="672"/>
      <c r="D1510" s="319"/>
      <c r="E1510" s="319"/>
      <c r="F1510" s="319"/>
      <c r="G1510" s="320">
        <v>2000000</v>
      </c>
      <c r="H1510" s="319"/>
      <c r="I1510" s="320">
        <v>2000000</v>
      </c>
      <c r="J1510" s="316"/>
    </row>
    <row r="1511" spans="2:10" x14ac:dyDescent="0.25">
      <c r="B1511" s="316" t="s">
        <v>10243</v>
      </c>
      <c r="C1511" s="533" t="s">
        <v>18691</v>
      </c>
      <c r="D1511" s="317"/>
      <c r="E1511" s="317"/>
      <c r="F1511" s="317"/>
      <c r="G1511" s="318">
        <v>9000000</v>
      </c>
      <c r="H1511" s="317"/>
      <c r="I1511" s="318">
        <v>9000000</v>
      </c>
    </row>
    <row r="1512" spans="2:10" ht="15.75" customHeight="1" x14ac:dyDescent="0.25">
      <c r="B1512" s="672" t="s">
        <v>5833</v>
      </c>
      <c r="C1512" s="672"/>
      <c r="D1512" s="319"/>
      <c r="E1512" s="319"/>
      <c r="F1512" s="319"/>
      <c r="G1512" s="320">
        <v>9000000</v>
      </c>
      <c r="H1512" s="319"/>
      <c r="I1512" s="320">
        <v>9000000</v>
      </c>
      <c r="J1512" s="316"/>
    </row>
    <row r="1513" spans="2:10" x14ac:dyDescent="0.25">
      <c r="B1513" s="316" t="s">
        <v>19759</v>
      </c>
      <c r="C1513" s="533" t="s">
        <v>19904</v>
      </c>
      <c r="D1513" s="317"/>
      <c r="E1513" s="317"/>
      <c r="F1513" s="317"/>
      <c r="G1513" s="318">
        <v>6000000</v>
      </c>
      <c r="H1513" s="317"/>
      <c r="I1513" s="318">
        <v>6000000</v>
      </c>
    </row>
    <row r="1514" spans="2:10" x14ac:dyDescent="0.25">
      <c r="B1514" s="672" t="s">
        <v>5833</v>
      </c>
      <c r="C1514" s="672"/>
      <c r="D1514" s="319"/>
      <c r="E1514" s="319"/>
      <c r="F1514" s="319"/>
      <c r="G1514" s="320">
        <v>6000000</v>
      </c>
      <c r="H1514" s="319"/>
      <c r="I1514" s="320">
        <v>6000000</v>
      </c>
      <c r="J1514" s="316"/>
    </row>
    <row r="1515" spans="2:10" x14ac:dyDescent="0.25">
      <c r="B1515" s="316" t="s">
        <v>7416</v>
      </c>
      <c r="C1515" s="533" t="s">
        <v>16996</v>
      </c>
      <c r="D1515" s="317"/>
      <c r="E1515" s="317"/>
      <c r="F1515" s="317"/>
      <c r="G1515" s="318">
        <v>7001000</v>
      </c>
      <c r="H1515" s="317"/>
      <c r="I1515" s="318">
        <v>7001000</v>
      </c>
    </row>
    <row r="1516" spans="2:10" x14ac:dyDescent="0.25">
      <c r="B1516" s="672" t="s">
        <v>5833</v>
      </c>
      <c r="C1516" s="672"/>
      <c r="D1516" s="319"/>
      <c r="E1516" s="319"/>
      <c r="F1516" s="319"/>
      <c r="G1516" s="320">
        <v>7001000</v>
      </c>
      <c r="H1516" s="319"/>
      <c r="I1516" s="320">
        <v>7001000</v>
      </c>
      <c r="J1516" s="316"/>
    </row>
    <row r="1517" spans="2:10" x14ac:dyDescent="0.25">
      <c r="B1517" s="316" t="s">
        <v>11819</v>
      </c>
      <c r="C1517" s="533" t="s">
        <v>21138</v>
      </c>
      <c r="D1517" s="317"/>
      <c r="E1517" s="317"/>
      <c r="F1517" s="317"/>
      <c r="G1517" s="318">
        <v>13500000</v>
      </c>
      <c r="H1517" s="317"/>
      <c r="I1517" s="318">
        <v>13500000</v>
      </c>
    </row>
    <row r="1518" spans="2:10" x14ac:dyDescent="0.25">
      <c r="B1518" s="672" t="s">
        <v>5833</v>
      </c>
      <c r="C1518" s="672"/>
      <c r="D1518" s="319"/>
      <c r="E1518" s="319"/>
      <c r="F1518" s="319"/>
      <c r="G1518" s="320">
        <v>13500000</v>
      </c>
      <c r="H1518" s="319"/>
      <c r="I1518" s="320">
        <v>13500000</v>
      </c>
      <c r="J1518" s="316"/>
    </row>
    <row r="1519" spans="2:10" x14ac:dyDescent="0.25">
      <c r="B1519" s="316" t="s">
        <v>7417</v>
      </c>
      <c r="C1519" s="533" t="s">
        <v>18908</v>
      </c>
      <c r="D1519" s="317"/>
      <c r="E1519" s="317"/>
      <c r="F1519" s="317"/>
      <c r="G1519" s="318">
        <v>16000000</v>
      </c>
      <c r="H1519" s="317"/>
      <c r="I1519" s="318">
        <v>16000000</v>
      </c>
    </row>
    <row r="1520" spans="2:10" x14ac:dyDescent="0.25">
      <c r="B1520" s="672" t="s">
        <v>5833</v>
      </c>
      <c r="C1520" s="672"/>
      <c r="D1520" s="319"/>
      <c r="E1520" s="319"/>
      <c r="F1520" s="319"/>
      <c r="G1520" s="320">
        <v>16000000</v>
      </c>
      <c r="H1520" s="319"/>
      <c r="I1520" s="320">
        <v>16000000</v>
      </c>
      <c r="J1520" s="316"/>
    </row>
    <row r="1521" spans="2:10" x14ac:dyDescent="0.25">
      <c r="B1521" s="316" t="s">
        <v>11145</v>
      </c>
      <c r="C1521" s="533" t="s">
        <v>20008</v>
      </c>
      <c r="D1521" s="317"/>
      <c r="E1521" s="317"/>
      <c r="F1521" s="317"/>
      <c r="G1521" s="318">
        <v>15000000</v>
      </c>
      <c r="H1521" s="317"/>
      <c r="I1521" s="318">
        <v>15000000</v>
      </c>
    </row>
    <row r="1522" spans="2:10" x14ac:dyDescent="0.25">
      <c r="B1522" s="672" t="s">
        <v>5833</v>
      </c>
      <c r="C1522" s="672"/>
      <c r="D1522" s="319"/>
      <c r="E1522" s="319"/>
      <c r="F1522" s="319"/>
      <c r="G1522" s="320">
        <v>15000000</v>
      </c>
      <c r="H1522" s="319"/>
      <c r="I1522" s="320">
        <v>15000000</v>
      </c>
      <c r="J1522" s="316"/>
    </row>
    <row r="1523" spans="2:10" ht="15.75" customHeight="1" x14ac:dyDescent="0.25">
      <c r="B1523" s="316" t="s">
        <v>1574</v>
      </c>
      <c r="C1523" s="533" t="s">
        <v>16997</v>
      </c>
      <c r="D1523" s="317"/>
      <c r="E1523" s="317"/>
      <c r="F1523" s="318">
        <v>13000000</v>
      </c>
      <c r="G1523" s="318">
        <v>25500000</v>
      </c>
      <c r="H1523" s="317"/>
      <c r="I1523" s="318">
        <v>12500000</v>
      </c>
    </row>
    <row r="1524" spans="2:10" x14ac:dyDescent="0.25">
      <c r="B1524" s="672" t="s">
        <v>5996</v>
      </c>
      <c r="C1524" s="672"/>
      <c r="D1524" s="319"/>
      <c r="E1524" s="319"/>
      <c r="F1524" s="320">
        <v>13000000</v>
      </c>
      <c r="G1524" s="320">
        <v>25500000</v>
      </c>
      <c r="H1524" s="319"/>
      <c r="I1524" s="320">
        <v>12500000</v>
      </c>
      <c r="J1524" s="316"/>
    </row>
    <row r="1525" spans="2:10" ht="15.75" customHeight="1" x14ac:dyDescent="0.25">
      <c r="B1525" s="316" t="s">
        <v>7418</v>
      </c>
      <c r="C1525" s="533" t="s">
        <v>16998</v>
      </c>
      <c r="D1525" s="317"/>
      <c r="E1525" s="317"/>
      <c r="F1525" s="317"/>
      <c r="G1525" s="318">
        <v>7500000</v>
      </c>
      <c r="H1525" s="317"/>
      <c r="I1525" s="318">
        <v>7500000</v>
      </c>
    </row>
    <row r="1526" spans="2:10" ht="15.75" customHeight="1" x14ac:dyDescent="0.25">
      <c r="B1526" s="672" t="s">
        <v>5833</v>
      </c>
      <c r="C1526" s="672"/>
      <c r="D1526" s="319"/>
      <c r="E1526" s="319"/>
      <c r="F1526" s="319"/>
      <c r="G1526" s="320">
        <v>7500000</v>
      </c>
      <c r="H1526" s="319"/>
      <c r="I1526" s="320">
        <v>7500000</v>
      </c>
      <c r="J1526" s="316"/>
    </row>
    <row r="1527" spans="2:10" ht="15.75" customHeight="1" x14ac:dyDescent="0.25">
      <c r="B1527" s="316" t="s">
        <v>1575</v>
      </c>
      <c r="C1527" s="533" t="s">
        <v>16999</v>
      </c>
      <c r="D1527" s="317"/>
      <c r="E1527" s="317"/>
      <c r="F1527" s="318">
        <v>17000000</v>
      </c>
      <c r="G1527" s="318">
        <v>31800000</v>
      </c>
      <c r="H1527" s="317"/>
      <c r="I1527" s="318">
        <v>14800000</v>
      </c>
    </row>
    <row r="1528" spans="2:10" ht="15.75" customHeight="1" x14ac:dyDescent="0.25">
      <c r="B1528" s="672" t="s">
        <v>5997</v>
      </c>
      <c r="C1528" s="672"/>
      <c r="D1528" s="319"/>
      <c r="E1528" s="319"/>
      <c r="F1528" s="320">
        <v>17000000</v>
      </c>
      <c r="G1528" s="320">
        <v>31800000</v>
      </c>
      <c r="H1528" s="319"/>
      <c r="I1528" s="320">
        <v>14800000</v>
      </c>
      <c r="J1528" s="316"/>
    </row>
    <row r="1529" spans="2:10" ht="15.75" customHeight="1" x14ac:dyDescent="0.25">
      <c r="B1529" s="316" t="s">
        <v>1576</v>
      </c>
      <c r="C1529" s="533" t="s">
        <v>17000</v>
      </c>
      <c r="D1529" s="317"/>
      <c r="E1529" s="317"/>
      <c r="F1529" s="318">
        <v>27500000</v>
      </c>
      <c r="G1529" s="318">
        <v>30000000</v>
      </c>
      <c r="H1529" s="317"/>
      <c r="I1529" s="318">
        <v>2500000</v>
      </c>
    </row>
    <row r="1530" spans="2:10" ht="15.75" customHeight="1" x14ac:dyDescent="0.25">
      <c r="B1530" s="672" t="s">
        <v>5998</v>
      </c>
      <c r="C1530" s="672"/>
      <c r="D1530" s="319"/>
      <c r="E1530" s="319"/>
      <c r="F1530" s="320">
        <v>27500000</v>
      </c>
      <c r="G1530" s="320">
        <v>30000000</v>
      </c>
      <c r="H1530" s="319"/>
      <c r="I1530" s="320">
        <v>2500000</v>
      </c>
      <c r="J1530" s="316"/>
    </row>
    <row r="1531" spans="2:10" x14ac:dyDescent="0.25">
      <c r="B1531" s="316" t="s">
        <v>5533</v>
      </c>
      <c r="C1531" s="533" t="s">
        <v>17001</v>
      </c>
      <c r="D1531" s="317"/>
      <c r="E1531" s="317"/>
      <c r="F1531" s="318">
        <v>11000000</v>
      </c>
      <c r="G1531" s="318">
        <v>23000000</v>
      </c>
      <c r="H1531" s="317"/>
      <c r="I1531" s="318">
        <v>12000000</v>
      </c>
    </row>
    <row r="1532" spans="2:10" ht="15.75" customHeight="1" x14ac:dyDescent="0.25">
      <c r="B1532" s="672" t="s">
        <v>5999</v>
      </c>
      <c r="C1532" s="672"/>
      <c r="D1532" s="319"/>
      <c r="E1532" s="319"/>
      <c r="F1532" s="320">
        <v>11000000</v>
      </c>
      <c r="G1532" s="320">
        <v>23000000</v>
      </c>
      <c r="H1532" s="319"/>
      <c r="I1532" s="320">
        <v>12000000</v>
      </c>
      <c r="J1532" s="316"/>
    </row>
    <row r="1533" spans="2:10" x14ac:dyDescent="0.25">
      <c r="B1533" s="316" t="s">
        <v>336</v>
      </c>
      <c r="C1533" s="533" t="s">
        <v>17002</v>
      </c>
      <c r="D1533" s="317"/>
      <c r="E1533" s="317"/>
      <c r="F1533" s="318">
        <v>6250000</v>
      </c>
      <c r="G1533" s="318">
        <v>30000000</v>
      </c>
      <c r="H1533" s="317"/>
      <c r="I1533" s="318">
        <v>23750000</v>
      </c>
    </row>
    <row r="1534" spans="2:10" ht="15.75" customHeight="1" x14ac:dyDescent="0.25">
      <c r="B1534" s="672" t="s">
        <v>6000</v>
      </c>
      <c r="C1534" s="672"/>
      <c r="D1534" s="319"/>
      <c r="E1534" s="319"/>
      <c r="F1534" s="320">
        <v>6250000</v>
      </c>
      <c r="G1534" s="320">
        <v>30000000</v>
      </c>
      <c r="H1534" s="319"/>
      <c r="I1534" s="320">
        <v>23750000</v>
      </c>
      <c r="J1534" s="316"/>
    </row>
    <row r="1535" spans="2:10" x14ac:dyDescent="0.25">
      <c r="B1535" s="316" t="s">
        <v>7419</v>
      </c>
      <c r="C1535" s="533" t="s">
        <v>17003</v>
      </c>
      <c r="D1535" s="317"/>
      <c r="E1535" s="317"/>
      <c r="F1535" s="317"/>
      <c r="G1535" s="318">
        <v>7001000</v>
      </c>
      <c r="H1535" s="317"/>
      <c r="I1535" s="318">
        <v>7001000</v>
      </c>
    </row>
    <row r="1536" spans="2:10" ht="15.75" customHeight="1" x14ac:dyDescent="0.25">
      <c r="B1536" s="672" t="s">
        <v>5833</v>
      </c>
      <c r="C1536" s="672"/>
      <c r="D1536" s="319"/>
      <c r="E1536" s="319"/>
      <c r="F1536" s="319"/>
      <c r="G1536" s="320">
        <v>7001000</v>
      </c>
      <c r="H1536" s="319"/>
      <c r="I1536" s="320">
        <v>7001000</v>
      </c>
      <c r="J1536" s="316"/>
    </row>
    <row r="1537" spans="2:10" x14ac:dyDescent="0.25">
      <c r="B1537" s="316" t="s">
        <v>579</v>
      </c>
      <c r="C1537" s="533" t="s">
        <v>17004</v>
      </c>
      <c r="D1537" s="317"/>
      <c r="E1537" s="317"/>
      <c r="F1537" s="318">
        <v>6000000</v>
      </c>
      <c r="G1537" s="318">
        <v>12000000</v>
      </c>
      <c r="H1537" s="317"/>
      <c r="I1537" s="318">
        <v>6000000</v>
      </c>
    </row>
    <row r="1538" spans="2:10" ht="15.75" customHeight="1" x14ac:dyDescent="0.25">
      <c r="B1538" s="672" t="s">
        <v>6001</v>
      </c>
      <c r="C1538" s="672"/>
      <c r="D1538" s="319"/>
      <c r="E1538" s="319"/>
      <c r="F1538" s="320">
        <v>6000000</v>
      </c>
      <c r="G1538" s="320">
        <v>12000000</v>
      </c>
      <c r="H1538" s="319"/>
      <c r="I1538" s="320">
        <v>6000000</v>
      </c>
      <c r="J1538" s="316"/>
    </row>
    <row r="1539" spans="2:10" ht="15.75" customHeight="1" x14ac:dyDescent="0.25">
      <c r="B1539" s="316" t="s">
        <v>19515</v>
      </c>
      <c r="C1539" s="533" t="s">
        <v>19905</v>
      </c>
      <c r="D1539" s="317"/>
      <c r="E1539" s="317"/>
      <c r="F1539" s="317"/>
      <c r="G1539" s="318">
        <v>10079954</v>
      </c>
      <c r="H1539" s="317"/>
      <c r="I1539" s="318">
        <v>10079954</v>
      </c>
    </row>
    <row r="1540" spans="2:10" x14ac:dyDescent="0.25">
      <c r="B1540" s="672" t="s">
        <v>5833</v>
      </c>
      <c r="C1540" s="672"/>
      <c r="D1540" s="319"/>
      <c r="E1540" s="319"/>
      <c r="F1540" s="319"/>
      <c r="G1540" s="320">
        <v>10079954</v>
      </c>
      <c r="H1540" s="319"/>
      <c r="I1540" s="320">
        <v>10079954</v>
      </c>
      <c r="J1540" s="316"/>
    </row>
    <row r="1541" spans="2:10" x14ac:dyDescent="0.25">
      <c r="B1541" s="316" t="s">
        <v>1577</v>
      </c>
      <c r="C1541" s="533" t="s">
        <v>17005</v>
      </c>
      <c r="D1541" s="317"/>
      <c r="E1541" s="317"/>
      <c r="F1541" s="318">
        <v>15000000</v>
      </c>
      <c r="G1541" s="318">
        <v>15000000</v>
      </c>
      <c r="H1541" s="317"/>
      <c r="I1541" s="317"/>
    </row>
    <row r="1542" spans="2:10" ht="15.75" customHeight="1" x14ac:dyDescent="0.25">
      <c r="B1542" s="672" t="s">
        <v>6002</v>
      </c>
      <c r="C1542" s="672"/>
      <c r="D1542" s="319"/>
      <c r="E1542" s="319"/>
      <c r="F1542" s="320">
        <v>15000000</v>
      </c>
      <c r="G1542" s="320">
        <v>15000000</v>
      </c>
      <c r="H1542" s="319"/>
      <c r="I1542" s="319"/>
      <c r="J1542" s="316"/>
    </row>
    <row r="1543" spans="2:10" x14ac:dyDescent="0.25">
      <c r="B1543" s="316" t="s">
        <v>1578</v>
      </c>
      <c r="C1543" s="533" t="s">
        <v>17006</v>
      </c>
      <c r="D1543" s="317"/>
      <c r="E1543" s="317"/>
      <c r="F1543" s="318">
        <v>24000000</v>
      </c>
      <c r="G1543" s="318">
        <v>40000000</v>
      </c>
      <c r="H1543" s="317"/>
      <c r="I1543" s="318">
        <v>16000000</v>
      </c>
    </row>
    <row r="1544" spans="2:10" x14ac:dyDescent="0.25">
      <c r="B1544" s="672" t="s">
        <v>6003</v>
      </c>
      <c r="C1544" s="672"/>
      <c r="D1544" s="319"/>
      <c r="E1544" s="319"/>
      <c r="F1544" s="320">
        <v>24000000</v>
      </c>
      <c r="G1544" s="320">
        <v>40000000</v>
      </c>
      <c r="H1544" s="319"/>
      <c r="I1544" s="320">
        <v>16000000</v>
      </c>
      <c r="J1544" s="316"/>
    </row>
    <row r="1545" spans="2:10" x14ac:dyDescent="0.25">
      <c r="B1545" s="316" t="s">
        <v>19084</v>
      </c>
      <c r="C1545" s="533" t="s">
        <v>19085</v>
      </c>
      <c r="D1545" s="317"/>
      <c r="E1545" s="317"/>
      <c r="F1545" s="317"/>
      <c r="G1545" s="318">
        <v>9000000</v>
      </c>
      <c r="H1545" s="317"/>
      <c r="I1545" s="318">
        <v>9000000</v>
      </c>
    </row>
    <row r="1546" spans="2:10" x14ac:dyDescent="0.25">
      <c r="B1546" s="672" t="s">
        <v>5833</v>
      </c>
      <c r="C1546" s="672"/>
      <c r="D1546" s="319"/>
      <c r="E1546" s="319"/>
      <c r="F1546" s="319"/>
      <c r="G1546" s="320">
        <v>9000000</v>
      </c>
      <c r="H1546" s="319"/>
      <c r="I1546" s="320">
        <v>9000000</v>
      </c>
      <c r="J1546" s="316"/>
    </row>
    <row r="1547" spans="2:10" x14ac:dyDescent="0.25">
      <c r="B1547" s="316" t="s">
        <v>1579</v>
      </c>
      <c r="C1547" s="533" t="s">
        <v>17007</v>
      </c>
      <c r="D1547" s="317"/>
      <c r="E1547" s="317"/>
      <c r="F1547" s="318">
        <v>17000000</v>
      </c>
      <c r="G1547" s="318">
        <v>35000000</v>
      </c>
      <c r="H1547" s="317"/>
      <c r="I1547" s="318">
        <v>18000000</v>
      </c>
    </row>
    <row r="1548" spans="2:10" ht="15.75" customHeight="1" x14ac:dyDescent="0.25">
      <c r="B1548" s="672" t="s">
        <v>6004</v>
      </c>
      <c r="C1548" s="672"/>
      <c r="D1548" s="319"/>
      <c r="E1548" s="319"/>
      <c r="F1548" s="320">
        <v>17000000</v>
      </c>
      <c r="G1548" s="320">
        <v>35000000</v>
      </c>
      <c r="H1548" s="319"/>
      <c r="I1548" s="320">
        <v>18000000</v>
      </c>
      <c r="J1548" s="316"/>
    </row>
    <row r="1549" spans="2:10" x14ac:dyDescent="0.25">
      <c r="B1549" s="316" t="s">
        <v>20525</v>
      </c>
      <c r="C1549" s="533" t="s">
        <v>20551</v>
      </c>
      <c r="D1549" s="317"/>
      <c r="E1549" s="317"/>
      <c r="F1549" s="317"/>
      <c r="G1549" s="318">
        <v>18000000</v>
      </c>
      <c r="H1549" s="317"/>
      <c r="I1549" s="318">
        <v>18000000</v>
      </c>
    </row>
    <row r="1550" spans="2:10" x14ac:dyDescent="0.25">
      <c r="B1550" s="672" t="s">
        <v>5833</v>
      </c>
      <c r="C1550" s="672"/>
      <c r="D1550" s="319"/>
      <c r="E1550" s="319"/>
      <c r="F1550" s="319"/>
      <c r="G1550" s="320">
        <v>18000000</v>
      </c>
      <c r="H1550" s="319"/>
      <c r="I1550" s="320">
        <v>18000000</v>
      </c>
      <c r="J1550" s="316"/>
    </row>
    <row r="1551" spans="2:10" x14ac:dyDescent="0.25">
      <c r="B1551" s="316" t="s">
        <v>7986</v>
      </c>
      <c r="C1551" s="533" t="s">
        <v>17008</v>
      </c>
      <c r="D1551" s="317"/>
      <c r="E1551" s="317"/>
      <c r="F1551" s="317"/>
      <c r="G1551" s="318">
        <v>9019000</v>
      </c>
      <c r="H1551" s="317"/>
      <c r="I1551" s="318">
        <v>9019000</v>
      </c>
    </row>
    <row r="1552" spans="2:10" x14ac:dyDescent="0.25">
      <c r="B1552" s="672" t="s">
        <v>5833</v>
      </c>
      <c r="C1552" s="672"/>
      <c r="D1552" s="319"/>
      <c r="E1552" s="319"/>
      <c r="F1552" s="319"/>
      <c r="G1552" s="320">
        <v>9019000</v>
      </c>
      <c r="H1552" s="319"/>
      <c r="I1552" s="320">
        <v>9019000</v>
      </c>
      <c r="J1552" s="316"/>
    </row>
    <row r="1553" spans="2:10" x14ac:dyDescent="0.25">
      <c r="B1553" s="316" t="s">
        <v>1580</v>
      </c>
      <c r="C1553" s="533" t="s">
        <v>17009</v>
      </c>
      <c r="D1553" s="317"/>
      <c r="E1553" s="317"/>
      <c r="F1553" s="318">
        <v>38250000</v>
      </c>
      <c r="G1553" s="318">
        <v>55350000</v>
      </c>
      <c r="H1553" s="317"/>
      <c r="I1553" s="318">
        <v>17100000</v>
      </c>
    </row>
    <row r="1554" spans="2:10" x14ac:dyDescent="0.25">
      <c r="B1554" s="672" t="s">
        <v>6005</v>
      </c>
      <c r="C1554" s="672"/>
      <c r="D1554" s="319"/>
      <c r="E1554" s="319"/>
      <c r="F1554" s="320">
        <v>38250000</v>
      </c>
      <c r="G1554" s="320">
        <v>55350000</v>
      </c>
      <c r="H1554" s="319"/>
      <c r="I1554" s="320">
        <v>17100000</v>
      </c>
      <c r="J1554" s="316"/>
    </row>
    <row r="1555" spans="2:10" x14ac:dyDescent="0.25">
      <c r="B1555" s="316" t="s">
        <v>5492</v>
      </c>
      <c r="C1555" s="533" t="s">
        <v>17010</v>
      </c>
      <c r="D1555" s="317"/>
      <c r="E1555" s="317"/>
      <c r="F1555" s="318">
        <v>6000000</v>
      </c>
      <c r="G1555" s="318">
        <v>18500000</v>
      </c>
      <c r="H1555" s="317"/>
      <c r="I1555" s="318">
        <v>12500000</v>
      </c>
    </row>
    <row r="1556" spans="2:10" x14ac:dyDescent="0.25">
      <c r="B1556" s="672" t="s">
        <v>6006</v>
      </c>
      <c r="C1556" s="672"/>
      <c r="D1556" s="319"/>
      <c r="E1556" s="319"/>
      <c r="F1556" s="320">
        <v>6000000</v>
      </c>
      <c r="G1556" s="320">
        <v>18500000</v>
      </c>
      <c r="H1556" s="319"/>
      <c r="I1556" s="320">
        <v>12500000</v>
      </c>
      <c r="J1556" s="316"/>
    </row>
    <row r="1557" spans="2:10" ht="15.75" customHeight="1" x14ac:dyDescent="0.25">
      <c r="B1557" s="316" t="s">
        <v>1581</v>
      </c>
      <c r="C1557" s="533" t="s">
        <v>17011</v>
      </c>
      <c r="D1557" s="317"/>
      <c r="E1557" s="317"/>
      <c r="F1557" s="318">
        <v>17000000</v>
      </c>
      <c r="G1557" s="318">
        <v>37500000</v>
      </c>
      <c r="H1557" s="317"/>
      <c r="I1557" s="318">
        <v>20500000</v>
      </c>
    </row>
    <row r="1558" spans="2:10" x14ac:dyDescent="0.25">
      <c r="B1558" s="672" t="s">
        <v>6007</v>
      </c>
      <c r="C1558" s="672"/>
      <c r="D1558" s="319"/>
      <c r="E1558" s="319"/>
      <c r="F1558" s="320">
        <v>17000000</v>
      </c>
      <c r="G1558" s="320">
        <v>37500000</v>
      </c>
      <c r="H1558" s="319"/>
      <c r="I1558" s="320">
        <v>20500000</v>
      </c>
      <c r="J1558" s="316"/>
    </row>
    <row r="1559" spans="2:10" x14ac:dyDescent="0.25">
      <c r="B1559" s="316" t="s">
        <v>1582</v>
      </c>
      <c r="C1559" s="533" t="s">
        <v>17012</v>
      </c>
      <c r="D1559" s="317"/>
      <c r="E1559" s="317"/>
      <c r="F1559" s="318">
        <v>17000000</v>
      </c>
      <c r="G1559" s="318">
        <v>37500000</v>
      </c>
      <c r="H1559" s="317"/>
      <c r="I1559" s="318">
        <v>20500000</v>
      </c>
    </row>
    <row r="1560" spans="2:10" ht="15.75" customHeight="1" x14ac:dyDescent="0.25">
      <c r="B1560" s="672" t="s">
        <v>6008</v>
      </c>
      <c r="C1560" s="672"/>
      <c r="D1560" s="319"/>
      <c r="E1560" s="319"/>
      <c r="F1560" s="320">
        <v>17000000</v>
      </c>
      <c r="G1560" s="320">
        <v>37500000</v>
      </c>
      <c r="H1560" s="319"/>
      <c r="I1560" s="320">
        <v>20500000</v>
      </c>
      <c r="J1560" s="316"/>
    </row>
    <row r="1561" spans="2:10" x14ac:dyDescent="0.25">
      <c r="B1561" s="316" t="s">
        <v>7421</v>
      </c>
      <c r="C1561" s="533" t="s">
        <v>18933</v>
      </c>
      <c r="D1561" s="317"/>
      <c r="E1561" s="317"/>
      <c r="F1561" s="317"/>
      <c r="G1561" s="318">
        <v>15000000</v>
      </c>
      <c r="H1561" s="317"/>
      <c r="I1561" s="318">
        <v>15000000</v>
      </c>
    </row>
    <row r="1562" spans="2:10" x14ac:dyDescent="0.25">
      <c r="B1562" s="672" t="s">
        <v>5833</v>
      </c>
      <c r="C1562" s="672"/>
      <c r="D1562" s="319"/>
      <c r="E1562" s="319"/>
      <c r="F1562" s="319"/>
      <c r="G1562" s="320">
        <v>15000000</v>
      </c>
      <c r="H1562" s="319"/>
      <c r="I1562" s="320">
        <v>15000000</v>
      </c>
      <c r="J1562" s="316"/>
    </row>
    <row r="1563" spans="2:10" x14ac:dyDescent="0.25">
      <c r="B1563" s="316" t="s">
        <v>1260</v>
      </c>
      <c r="C1563" s="533" t="s">
        <v>17013</v>
      </c>
      <c r="D1563" s="317"/>
      <c r="E1563" s="317"/>
      <c r="F1563" s="318">
        <v>6250000</v>
      </c>
      <c r="G1563" s="318">
        <v>28000000</v>
      </c>
      <c r="H1563" s="317"/>
      <c r="I1563" s="318">
        <v>21750000</v>
      </c>
    </row>
    <row r="1564" spans="2:10" x14ac:dyDescent="0.25">
      <c r="B1564" s="672" t="s">
        <v>6009</v>
      </c>
      <c r="C1564" s="672"/>
      <c r="D1564" s="319"/>
      <c r="E1564" s="319"/>
      <c r="F1564" s="320">
        <v>6250000</v>
      </c>
      <c r="G1564" s="320">
        <v>28000000</v>
      </c>
      <c r="H1564" s="319"/>
      <c r="I1564" s="320">
        <v>21750000</v>
      </c>
      <c r="J1564" s="316"/>
    </row>
    <row r="1565" spans="2:10" ht="15.75" customHeight="1" x14ac:dyDescent="0.25">
      <c r="B1565" s="316" t="s">
        <v>1583</v>
      </c>
      <c r="C1565" s="533" t="s">
        <v>17014</v>
      </c>
      <c r="D1565" s="317"/>
      <c r="E1565" s="317"/>
      <c r="F1565" s="318">
        <v>20000000</v>
      </c>
      <c r="G1565" s="318">
        <v>42000000</v>
      </c>
      <c r="H1565" s="317"/>
      <c r="I1565" s="318">
        <v>22000000</v>
      </c>
    </row>
    <row r="1566" spans="2:10" ht="15.75" customHeight="1" x14ac:dyDescent="0.25">
      <c r="B1566" s="672" t="s">
        <v>6010</v>
      </c>
      <c r="C1566" s="672"/>
      <c r="D1566" s="319"/>
      <c r="E1566" s="319"/>
      <c r="F1566" s="320">
        <v>20000000</v>
      </c>
      <c r="G1566" s="320">
        <v>42000000</v>
      </c>
      <c r="H1566" s="319"/>
      <c r="I1566" s="320">
        <v>22000000</v>
      </c>
      <c r="J1566" s="316"/>
    </row>
    <row r="1567" spans="2:10" x14ac:dyDescent="0.25">
      <c r="B1567" s="316" t="s">
        <v>268</v>
      </c>
      <c r="C1567" s="533" t="s">
        <v>17015</v>
      </c>
      <c r="D1567" s="317"/>
      <c r="E1567" s="317"/>
      <c r="F1567" s="318">
        <v>6250000</v>
      </c>
      <c r="G1567" s="318">
        <v>15000000</v>
      </c>
      <c r="H1567" s="317"/>
      <c r="I1567" s="318">
        <v>8750000</v>
      </c>
    </row>
    <row r="1568" spans="2:10" ht="15.75" customHeight="1" x14ac:dyDescent="0.25">
      <c r="B1568" s="672" t="s">
        <v>6011</v>
      </c>
      <c r="C1568" s="672"/>
      <c r="D1568" s="319"/>
      <c r="E1568" s="319"/>
      <c r="F1568" s="320">
        <v>6250000</v>
      </c>
      <c r="G1568" s="320">
        <v>15000000</v>
      </c>
      <c r="H1568" s="319"/>
      <c r="I1568" s="320">
        <v>8750000</v>
      </c>
      <c r="J1568" s="316"/>
    </row>
    <row r="1569" spans="2:10" x14ac:dyDescent="0.25">
      <c r="B1569" s="316" t="s">
        <v>7422</v>
      </c>
      <c r="C1569" s="533" t="s">
        <v>20630</v>
      </c>
      <c r="D1569" s="317"/>
      <c r="E1569" s="317"/>
      <c r="F1569" s="317"/>
      <c r="G1569" s="318">
        <v>15000000</v>
      </c>
      <c r="H1569" s="317"/>
      <c r="I1569" s="318">
        <v>15000000</v>
      </c>
    </row>
    <row r="1570" spans="2:10" x14ac:dyDescent="0.25">
      <c r="B1570" s="672" t="s">
        <v>5833</v>
      </c>
      <c r="C1570" s="672"/>
      <c r="D1570" s="319"/>
      <c r="E1570" s="319"/>
      <c r="F1570" s="319"/>
      <c r="G1570" s="320">
        <v>15000000</v>
      </c>
      <c r="H1570" s="319"/>
      <c r="I1570" s="320">
        <v>15000000</v>
      </c>
      <c r="J1570" s="316"/>
    </row>
    <row r="1571" spans="2:10" x14ac:dyDescent="0.25">
      <c r="B1571" s="316" t="s">
        <v>1584</v>
      </c>
      <c r="C1571" s="533" t="s">
        <v>17016</v>
      </c>
      <c r="D1571" s="317"/>
      <c r="E1571" s="317"/>
      <c r="F1571" s="318">
        <v>22500000</v>
      </c>
      <c r="G1571" s="318">
        <v>44000000</v>
      </c>
      <c r="H1571" s="317"/>
      <c r="I1571" s="318">
        <v>21500000</v>
      </c>
    </row>
    <row r="1572" spans="2:10" x14ac:dyDescent="0.25">
      <c r="B1572" s="672" t="s">
        <v>6012</v>
      </c>
      <c r="C1572" s="672"/>
      <c r="D1572" s="319"/>
      <c r="E1572" s="319"/>
      <c r="F1572" s="320">
        <v>22500000</v>
      </c>
      <c r="G1572" s="320">
        <v>44000000</v>
      </c>
      <c r="H1572" s="319"/>
      <c r="I1572" s="320">
        <v>21500000</v>
      </c>
      <c r="J1572" s="316"/>
    </row>
    <row r="1573" spans="2:10" ht="15.75" customHeight="1" x14ac:dyDescent="0.25">
      <c r="B1573" s="316" t="s">
        <v>788</v>
      </c>
      <c r="C1573" s="533" t="s">
        <v>17017</v>
      </c>
      <c r="D1573" s="317"/>
      <c r="E1573" s="317"/>
      <c r="F1573" s="318">
        <v>6000000</v>
      </c>
      <c r="G1573" s="318">
        <v>24000000</v>
      </c>
      <c r="H1573" s="317"/>
      <c r="I1573" s="318">
        <v>18000000</v>
      </c>
    </row>
    <row r="1574" spans="2:10" ht="15.75" customHeight="1" x14ac:dyDescent="0.25">
      <c r="B1574" s="672" t="s">
        <v>6013</v>
      </c>
      <c r="C1574" s="672"/>
      <c r="D1574" s="319"/>
      <c r="E1574" s="319"/>
      <c r="F1574" s="320">
        <v>6000000</v>
      </c>
      <c r="G1574" s="320">
        <v>24000000</v>
      </c>
      <c r="H1574" s="319"/>
      <c r="I1574" s="320">
        <v>18000000</v>
      </c>
      <c r="J1574" s="316"/>
    </row>
    <row r="1575" spans="2:10" ht="15.75" customHeight="1" x14ac:dyDescent="0.25">
      <c r="B1575" s="316" t="s">
        <v>1585</v>
      </c>
      <c r="C1575" s="533" t="s">
        <v>17019</v>
      </c>
      <c r="D1575" s="317"/>
      <c r="E1575" s="317"/>
      <c r="F1575" s="318">
        <v>30000000</v>
      </c>
      <c r="G1575" s="318">
        <v>60000000</v>
      </c>
      <c r="H1575" s="317"/>
      <c r="I1575" s="318">
        <v>30000000</v>
      </c>
    </row>
    <row r="1576" spans="2:10" ht="15.75" customHeight="1" x14ac:dyDescent="0.25">
      <c r="B1576" s="672" t="s">
        <v>6014</v>
      </c>
      <c r="C1576" s="672"/>
      <c r="D1576" s="319"/>
      <c r="E1576" s="319"/>
      <c r="F1576" s="320">
        <v>30000000</v>
      </c>
      <c r="G1576" s="320">
        <v>60000000</v>
      </c>
      <c r="H1576" s="319"/>
      <c r="I1576" s="320">
        <v>30000000</v>
      </c>
      <c r="J1576" s="316"/>
    </row>
    <row r="1577" spans="2:10" ht="15.75" customHeight="1" x14ac:dyDescent="0.25">
      <c r="B1577" s="316" t="s">
        <v>771</v>
      </c>
      <c r="C1577" s="533" t="s">
        <v>17020</v>
      </c>
      <c r="D1577" s="317"/>
      <c r="E1577" s="317"/>
      <c r="F1577" s="318">
        <v>6000000</v>
      </c>
      <c r="G1577" s="318">
        <v>6000000</v>
      </c>
      <c r="H1577" s="317"/>
      <c r="I1577" s="317"/>
    </row>
    <row r="1578" spans="2:10" ht="15.75" customHeight="1" x14ac:dyDescent="0.25">
      <c r="B1578" s="672" t="s">
        <v>6015</v>
      </c>
      <c r="C1578" s="672"/>
      <c r="D1578" s="319"/>
      <c r="E1578" s="319"/>
      <c r="F1578" s="320">
        <v>6000000</v>
      </c>
      <c r="G1578" s="320">
        <v>6000000</v>
      </c>
      <c r="H1578" s="319"/>
      <c r="I1578" s="319"/>
      <c r="J1578" s="316"/>
    </row>
    <row r="1579" spans="2:10" ht="15.75" customHeight="1" x14ac:dyDescent="0.25">
      <c r="B1579" s="316" t="s">
        <v>1586</v>
      </c>
      <c r="C1579" s="533" t="s">
        <v>17021</v>
      </c>
      <c r="D1579" s="317"/>
      <c r="E1579" s="317"/>
      <c r="F1579" s="318">
        <v>20000000</v>
      </c>
      <c r="G1579" s="318">
        <v>42000000</v>
      </c>
      <c r="H1579" s="317"/>
      <c r="I1579" s="318">
        <v>22000000</v>
      </c>
    </row>
    <row r="1580" spans="2:10" ht="15.75" customHeight="1" x14ac:dyDescent="0.25">
      <c r="B1580" s="672" t="s">
        <v>6016</v>
      </c>
      <c r="C1580" s="672"/>
      <c r="D1580" s="319"/>
      <c r="E1580" s="319"/>
      <c r="F1580" s="320">
        <v>20000000</v>
      </c>
      <c r="G1580" s="320">
        <v>42000000</v>
      </c>
      <c r="H1580" s="319"/>
      <c r="I1580" s="320">
        <v>22000000</v>
      </c>
      <c r="J1580" s="316"/>
    </row>
    <row r="1581" spans="2:10" x14ac:dyDescent="0.25">
      <c r="B1581" s="316" t="s">
        <v>7423</v>
      </c>
      <c r="C1581" s="533" t="s">
        <v>17022</v>
      </c>
      <c r="D1581" s="317"/>
      <c r="E1581" s="317"/>
      <c r="F1581" s="317"/>
      <c r="G1581" s="318">
        <v>18000000</v>
      </c>
      <c r="H1581" s="317"/>
      <c r="I1581" s="318">
        <v>18000000</v>
      </c>
    </row>
    <row r="1582" spans="2:10" ht="15.75" customHeight="1" x14ac:dyDescent="0.25">
      <c r="B1582" s="672" t="s">
        <v>5833</v>
      </c>
      <c r="C1582" s="672"/>
      <c r="D1582" s="319"/>
      <c r="E1582" s="319"/>
      <c r="F1582" s="319"/>
      <c r="G1582" s="320">
        <v>18000000</v>
      </c>
      <c r="H1582" s="319"/>
      <c r="I1582" s="320">
        <v>18000000</v>
      </c>
      <c r="J1582" s="316"/>
    </row>
    <row r="1583" spans="2:10" x14ac:dyDescent="0.25">
      <c r="B1583" s="316" t="s">
        <v>7424</v>
      </c>
      <c r="C1583" s="533" t="s">
        <v>17023</v>
      </c>
      <c r="D1583" s="317"/>
      <c r="E1583" s="317"/>
      <c r="F1583" s="317"/>
      <c r="G1583" s="318">
        <v>4000000</v>
      </c>
      <c r="H1583" s="317"/>
      <c r="I1583" s="318">
        <v>4000000</v>
      </c>
    </row>
    <row r="1584" spans="2:10" ht="15.75" customHeight="1" x14ac:dyDescent="0.25">
      <c r="B1584" s="672" t="s">
        <v>5833</v>
      </c>
      <c r="C1584" s="672"/>
      <c r="D1584" s="319"/>
      <c r="E1584" s="319"/>
      <c r="F1584" s="319"/>
      <c r="G1584" s="320">
        <v>4000000</v>
      </c>
      <c r="H1584" s="319"/>
      <c r="I1584" s="320">
        <v>4000000</v>
      </c>
      <c r="J1584" s="316"/>
    </row>
    <row r="1585" spans="2:10" ht="15.75" customHeight="1" x14ac:dyDescent="0.25">
      <c r="B1585" s="316" t="s">
        <v>1587</v>
      </c>
      <c r="C1585" s="533" t="s">
        <v>17024</v>
      </c>
      <c r="D1585" s="317"/>
      <c r="E1585" s="317"/>
      <c r="F1585" s="318">
        <v>42000000</v>
      </c>
      <c r="G1585" s="318">
        <v>57005000</v>
      </c>
      <c r="H1585" s="317"/>
      <c r="I1585" s="318">
        <v>15005000</v>
      </c>
    </row>
    <row r="1586" spans="2:10" ht="15.75" customHeight="1" x14ac:dyDescent="0.25">
      <c r="B1586" s="672" t="s">
        <v>6017</v>
      </c>
      <c r="C1586" s="672"/>
      <c r="D1586" s="319"/>
      <c r="E1586" s="319"/>
      <c r="F1586" s="320">
        <v>42000000</v>
      </c>
      <c r="G1586" s="320">
        <v>57005000</v>
      </c>
      <c r="H1586" s="319"/>
      <c r="I1586" s="320">
        <v>15005000</v>
      </c>
      <c r="J1586" s="316"/>
    </row>
    <row r="1587" spans="2:10" x14ac:dyDescent="0.25">
      <c r="B1587" s="316" t="s">
        <v>7425</v>
      </c>
      <c r="C1587" s="533" t="s">
        <v>17025</v>
      </c>
      <c r="D1587" s="317"/>
      <c r="E1587" s="317"/>
      <c r="F1587" s="317"/>
      <c r="G1587" s="318">
        <v>6000000</v>
      </c>
      <c r="H1587" s="317"/>
      <c r="I1587" s="318">
        <v>6000000</v>
      </c>
    </row>
    <row r="1588" spans="2:10" ht="15.75" customHeight="1" x14ac:dyDescent="0.25">
      <c r="B1588" s="672" t="s">
        <v>5833</v>
      </c>
      <c r="C1588" s="672"/>
      <c r="D1588" s="319"/>
      <c r="E1588" s="319"/>
      <c r="F1588" s="319"/>
      <c r="G1588" s="320">
        <v>6000000</v>
      </c>
      <c r="H1588" s="319"/>
      <c r="I1588" s="320">
        <v>6000000</v>
      </c>
      <c r="J1588" s="316"/>
    </row>
    <row r="1589" spans="2:10" x14ac:dyDescent="0.25">
      <c r="B1589" s="316" t="s">
        <v>167</v>
      </c>
      <c r="C1589" s="533" t="s">
        <v>17026</v>
      </c>
      <c r="D1589" s="317"/>
      <c r="E1589" s="317"/>
      <c r="F1589" s="318">
        <v>7500000</v>
      </c>
      <c r="G1589" s="318">
        <v>22500000</v>
      </c>
      <c r="H1589" s="317"/>
      <c r="I1589" s="318">
        <v>15000000</v>
      </c>
    </row>
    <row r="1590" spans="2:10" x14ac:dyDescent="0.25">
      <c r="B1590" s="672" t="s">
        <v>6018</v>
      </c>
      <c r="C1590" s="672"/>
      <c r="D1590" s="319"/>
      <c r="E1590" s="319"/>
      <c r="F1590" s="320">
        <v>7500000</v>
      </c>
      <c r="G1590" s="320">
        <v>22500000</v>
      </c>
      <c r="H1590" s="319"/>
      <c r="I1590" s="320">
        <v>15000000</v>
      </c>
      <c r="J1590" s="316"/>
    </row>
    <row r="1591" spans="2:10" ht="15.75" customHeight="1" x14ac:dyDescent="0.25">
      <c r="B1591" s="316" t="s">
        <v>7427</v>
      </c>
      <c r="C1591" s="533" t="s">
        <v>17027</v>
      </c>
      <c r="D1591" s="317"/>
      <c r="E1591" s="317"/>
      <c r="F1591" s="317"/>
      <c r="G1591" s="318">
        <v>3992000</v>
      </c>
      <c r="H1591" s="317"/>
      <c r="I1591" s="318">
        <v>3992000</v>
      </c>
    </row>
    <row r="1592" spans="2:10" x14ac:dyDescent="0.25">
      <c r="B1592" s="672" t="s">
        <v>5833</v>
      </c>
      <c r="C1592" s="672"/>
      <c r="D1592" s="319"/>
      <c r="E1592" s="319"/>
      <c r="F1592" s="319"/>
      <c r="G1592" s="320">
        <v>3992000</v>
      </c>
      <c r="H1592" s="319"/>
      <c r="I1592" s="320">
        <v>3992000</v>
      </c>
      <c r="J1592" s="316"/>
    </row>
    <row r="1593" spans="2:10" x14ac:dyDescent="0.25">
      <c r="B1593" s="316" t="s">
        <v>1588</v>
      </c>
      <c r="C1593" s="533" t="s">
        <v>17028</v>
      </c>
      <c r="D1593" s="317"/>
      <c r="E1593" s="317"/>
      <c r="F1593" s="318">
        <v>29250000</v>
      </c>
      <c r="G1593" s="318">
        <v>30000000</v>
      </c>
      <c r="H1593" s="317"/>
      <c r="I1593" s="318">
        <v>750000</v>
      </c>
    </row>
    <row r="1594" spans="2:10" ht="15.75" customHeight="1" x14ac:dyDescent="0.25">
      <c r="B1594" s="672" t="s">
        <v>6019</v>
      </c>
      <c r="C1594" s="672"/>
      <c r="D1594" s="319"/>
      <c r="E1594" s="319"/>
      <c r="F1594" s="320">
        <v>29250000</v>
      </c>
      <c r="G1594" s="320">
        <v>30000000</v>
      </c>
      <c r="H1594" s="319"/>
      <c r="I1594" s="320">
        <v>750000</v>
      </c>
      <c r="J1594" s="316"/>
    </row>
    <row r="1595" spans="2:10" x14ac:dyDescent="0.25">
      <c r="B1595" s="316" t="s">
        <v>1589</v>
      </c>
      <c r="C1595" s="533" t="s">
        <v>17029</v>
      </c>
      <c r="D1595" s="317"/>
      <c r="E1595" s="317"/>
      <c r="F1595" s="318">
        <v>6000000</v>
      </c>
      <c r="G1595" s="318">
        <v>14000000</v>
      </c>
      <c r="H1595" s="317"/>
      <c r="I1595" s="318">
        <v>8000000</v>
      </c>
    </row>
    <row r="1596" spans="2:10" x14ac:dyDescent="0.25">
      <c r="B1596" s="672" t="s">
        <v>6020</v>
      </c>
      <c r="C1596" s="672"/>
      <c r="D1596" s="319"/>
      <c r="E1596" s="319"/>
      <c r="F1596" s="320">
        <v>6000000</v>
      </c>
      <c r="G1596" s="320">
        <v>14000000</v>
      </c>
      <c r="H1596" s="319"/>
      <c r="I1596" s="320">
        <v>8000000</v>
      </c>
      <c r="J1596" s="316"/>
    </row>
    <row r="1597" spans="2:10" ht="15.75" customHeight="1" x14ac:dyDescent="0.25">
      <c r="B1597" s="316" t="s">
        <v>2400</v>
      </c>
      <c r="C1597" s="533" t="s">
        <v>17030</v>
      </c>
      <c r="D1597" s="317"/>
      <c r="E1597" s="317"/>
      <c r="F1597" s="318">
        <v>2000000</v>
      </c>
      <c r="G1597" s="318">
        <v>22500000</v>
      </c>
      <c r="H1597" s="317"/>
      <c r="I1597" s="318">
        <v>20500000</v>
      </c>
    </row>
    <row r="1598" spans="2:10" x14ac:dyDescent="0.25">
      <c r="B1598" s="672" t="s">
        <v>6021</v>
      </c>
      <c r="C1598" s="672"/>
      <c r="D1598" s="319"/>
      <c r="E1598" s="319"/>
      <c r="F1598" s="320">
        <v>2000000</v>
      </c>
      <c r="G1598" s="320">
        <v>22500000</v>
      </c>
      <c r="H1598" s="319"/>
      <c r="I1598" s="320">
        <v>20500000</v>
      </c>
      <c r="J1598" s="316"/>
    </row>
    <row r="1599" spans="2:10" ht="15.75" customHeight="1" x14ac:dyDescent="0.25">
      <c r="B1599" s="316" t="s">
        <v>1590</v>
      </c>
      <c r="C1599" s="533" t="s">
        <v>17031</v>
      </c>
      <c r="D1599" s="317"/>
      <c r="E1599" s="317"/>
      <c r="F1599" s="318">
        <v>17000000</v>
      </c>
      <c r="G1599" s="318">
        <v>33000000</v>
      </c>
      <c r="H1599" s="317"/>
      <c r="I1599" s="318">
        <v>16000000</v>
      </c>
    </row>
    <row r="1600" spans="2:10" ht="15.75" customHeight="1" x14ac:dyDescent="0.25">
      <c r="B1600" s="672" t="s">
        <v>6022</v>
      </c>
      <c r="C1600" s="672"/>
      <c r="D1600" s="319"/>
      <c r="E1600" s="319"/>
      <c r="F1600" s="320">
        <v>17000000</v>
      </c>
      <c r="G1600" s="320">
        <v>33000000</v>
      </c>
      <c r="H1600" s="319"/>
      <c r="I1600" s="320">
        <v>16000000</v>
      </c>
      <c r="J1600" s="316"/>
    </row>
    <row r="1601" spans="2:10" ht="15.75" customHeight="1" x14ac:dyDescent="0.25">
      <c r="B1601" s="316" t="s">
        <v>1591</v>
      </c>
      <c r="C1601" s="533" t="s">
        <v>17032</v>
      </c>
      <c r="D1601" s="317"/>
      <c r="E1601" s="317"/>
      <c r="F1601" s="318">
        <v>11000000</v>
      </c>
      <c r="G1601" s="318">
        <v>35000000</v>
      </c>
      <c r="H1601" s="317"/>
      <c r="I1601" s="318">
        <v>24000000</v>
      </c>
    </row>
    <row r="1602" spans="2:10" ht="15.75" customHeight="1" x14ac:dyDescent="0.25">
      <c r="B1602" s="672" t="s">
        <v>6023</v>
      </c>
      <c r="C1602" s="672"/>
      <c r="D1602" s="319"/>
      <c r="E1602" s="319"/>
      <c r="F1602" s="320">
        <v>11000000</v>
      </c>
      <c r="G1602" s="320">
        <v>35000000</v>
      </c>
      <c r="H1602" s="319"/>
      <c r="I1602" s="320">
        <v>24000000</v>
      </c>
      <c r="J1602" s="316"/>
    </row>
    <row r="1603" spans="2:10" ht="15.75" customHeight="1" x14ac:dyDescent="0.25">
      <c r="B1603" s="316" t="s">
        <v>936</v>
      </c>
      <c r="C1603" s="533" t="s">
        <v>17033</v>
      </c>
      <c r="D1603" s="317"/>
      <c r="E1603" s="317"/>
      <c r="F1603" s="318">
        <v>7500000</v>
      </c>
      <c r="G1603" s="318">
        <v>21000000</v>
      </c>
      <c r="H1603" s="317"/>
      <c r="I1603" s="318">
        <v>13500000</v>
      </c>
    </row>
    <row r="1604" spans="2:10" ht="15.75" customHeight="1" x14ac:dyDescent="0.25">
      <c r="B1604" s="672" t="s">
        <v>6024</v>
      </c>
      <c r="C1604" s="672"/>
      <c r="D1604" s="319"/>
      <c r="E1604" s="319"/>
      <c r="F1604" s="320">
        <v>7500000</v>
      </c>
      <c r="G1604" s="320">
        <v>21000000</v>
      </c>
      <c r="H1604" s="319"/>
      <c r="I1604" s="320">
        <v>13500000</v>
      </c>
      <c r="J1604" s="316"/>
    </row>
    <row r="1605" spans="2:10" x14ac:dyDescent="0.25">
      <c r="B1605" s="316" t="s">
        <v>1592</v>
      </c>
      <c r="C1605" s="533" t="s">
        <v>17034</v>
      </c>
      <c r="D1605" s="317"/>
      <c r="E1605" s="317"/>
      <c r="F1605" s="318">
        <v>15000000</v>
      </c>
      <c r="G1605" s="318">
        <v>15001000</v>
      </c>
      <c r="H1605" s="317"/>
      <c r="I1605" s="318">
        <v>1000</v>
      </c>
    </row>
    <row r="1606" spans="2:10" ht="15.75" customHeight="1" x14ac:dyDescent="0.25">
      <c r="B1606" s="672" t="s">
        <v>6025</v>
      </c>
      <c r="C1606" s="672"/>
      <c r="D1606" s="319"/>
      <c r="E1606" s="319"/>
      <c r="F1606" s="320">
        <v>15000000</v>
      </c>
      <c r="G1606" s="320">
        <v>15001000</v>
      </c>
      <c r="H1606" s="319"/>
      <c r="I1606" s="320">
        <v>1000</v>
      </c>
      <c r="J1606" s="316"/>
    </row>
    <row r="1607" spans="2:10" x14ac:dyDescent="0.25">
      <c r="B1607" s="316" t="s">
        <v>20499</v>
      </c>
      <c r="C1607" s="533" t="s">
        <v>20500</v>
      </c>
      <c r="D1607" s="317"/>
      <c r="E1607" s="317"/>
      <c r="F1607" s="317"/>
      <c r="G1607" s="318">
        <v>18000000</v>
      </c>
      <c r="H1607" s="317"/>
      <c r="I1607" s="318">
        <v>18000000</v>
      </c>
    </row>
    <row r="1608" spans="2:10" ht="15.75" customHeight="1" x14ac:dyDescent="0.25">
      <c r="B1608" s="672" t="s">
        <v>5833</v>
      </c>
      <c r="C1608" s="672"/>
      <c r="D1608" s="319"/>
      <c r="E1608" s="319"/>
      <c r="F1608" s="319"/>
      <c r="G1608" s="320">
        <v>18000000</v>
      </c>
      <c r="H1608" s="319"/>
      <c r="I1608" s="320">
        <v>18000000</v>
      </c>
      <c r="J1608" s="316"/>
    </row>
    <row r="1609" spans="2:10" x14ac:dyDescent="0.25">
      <c r="B1609" s="316" t="s">
        <v>18792</v>
      </c>
      <c r="C1609" s="533" t="s">
        <v>20065</v>
      </c>
      <c r="D1609" s="317"/>
      <c r="E1609" s="317"/>
      <c r="F1609" s="317"/>
      <c r="G1609" s="318">
        <v>11520000</v>
      </c>
      <c r="H1609" s="317"/>
      <c r="I1609" s="318">
        <v>11520000</v>
      </c>
    </row>
    <row r="1610" spans="2:10" ht="15.75" customHeight="1" x14ac:dyDescent="0.25">
      <c r="B1610" s="672" t="s">
        <v>5833</v>
      </c>
      <c r="C1610" s="672"/>
      <c r="D1610" s="319"/>
      <c r="E1610" s="319"/>
      <c r="F1610" s="319"/>
      <c r="G1610" s="320">
        <v>11520000</v>
      </c>
      <c r="H1610" s="319"/>
      <c r="I1610" s="320">
        <v>11520000</v>
      </c>
      <c r="J1610" s="316"/>
    </row>
    <row r="1611" spans="2:10" x14ac:dyDescent="0.25">
      <c r="B1611" s="316" t="s">
        <v>8000</v>
      </c>
      <c r="C1611" s="533" t="s">
        <v>17035</v>
      </c>
      <c r="D1611" s="317"/>
      <c r="E1611" s="317"/>
      <c r="F1611" s="317"/>
      <c r="G1611" s="318">
        <v>10003520</v>
      </c>
      <c r="H1611" s="317"/>
      <c r="I1611" s="318">
        <v>10003520</v>
      </c>
    </row>
    <row r="1612" spans="2:10" ht="15.75" customHeight="1" x14ac:dyDescent="0.25">
      <c r="B1612" s="672" t="s">
        <v>5833</v>
      </c>
      <c r="C1612" s="672"/>
      <c r="D1612" s="319"/>
      <c r="E1612" s="319"/>
      <c r="F1612" s="319"/>
      <c r="G1612" s="320">
        <v>10003520</v>
      </c>
      <c r="H1612" s="319"/>
      <c r="I1612" s="320">
        <v>10003520</v>
      </c>
      <c r="J1612" s="316"/>
    </row>
    <row r="1613" spans="2:10" x14ac:dyDescent="0.25">
      <c r="B1613" s="316" t="s">
        <v>330</v>
      </c>
      <c r="C1613" s="533" t="s">
        <v>17036</v>
      </c>
      <c r="D1613" s="317"/>
      <c r="E1613" s="317"/>
      <c r="F1613" s="318">
        <v>6250000</v>
      </c>
      <c r="G1613" s="318">
        <v>28700000</v>
      </c>
      <c r="H1613" s="317"/>
      <c r="I1613" s="318">
        <v>22450000</v>
      </c>
    </row>
    <row r="1614" spans="2:10" x14ac:dyDescent="0.25">
      <c r="B1614" s="672" t="s">
        <v>6026</v>
      </c>
      <c r="C1614" s="672"/>
      <c r="D1614" s="319"/>
      <c r="E1614" s="319"/>
      <c r="F1614" s="320">
        <v>6250000</v>
      </c>
      <c r="G1614" s="320">
        <v>28700000</v>
      </c>
      <c r="H1614" s="319"/>
      <c r="I1614" s="320">
        <v>22450000</v>
      </c>
      <c r="J1614" s="316"/>
    </row>
    <row r="1615" spans="2:10" x14ac:dyDescent="0.25">
      <c r="B1615" s="316" t="s">
        <v>1593</v>
      </c>
      <c r="C1615" s="533" t="s">
        <v>17037</v>
      </c>
      <c r="D1615" s="317"/>
      <c r="E1615" s="317"/>
      <c r="F1615" s="318">
        <v>20000000</v>
      </c>
      <c r="G1615" s="318">
        <v>34000000</v>
      </c>
      <c r="H1615" s="317"/>
      <c r="I1615" s="318">
        <v>14000000</v>
      </c>
    </row>
    <row r="1616" spans="2:10" x14ac:dyDescent="0.25">
      <c r="B1616" s="672" t="s">
        <v>6027</v>
      </c>
      <c r="C1616" s="672"/>
      <c r="D1616" s="319"/>
      <c r="E1616" s="319"/>
      <c r="F1616" s="320">
        <v>20000000</v>
      </c>
      <c r="G1616" s="320">
        <v>34000000</v>
      </c>
      <c r="H1616" s="319"/>
      <c r="I1616" s="320">
        <v>14000000</v>
      </c>
      <c r="J1616" s="316"/>
    </row>
    <row r="1617" spans="2:10" x14ac:dyDescent="0.25">
      <c r="B1617" s="316" t="s">
        <v>2386</v>
      </c>
      <c r="C1617" s="533" t="s">
        <v>17038</v>
      </c>
      <c r="D1617" s="317"/>
      <c r="E1617" s="317"/>
      <c r="F1617" s="318">
        <v>7500000</v>
      </c>
      <c r="G1617" s="318">
        <v>27500000</v>
      </c>
      <c r="H1617" s="317"/>
      <c r="I1617" s="318">
        <v>20000000</v>
      </c>
    </row>
    <row r="1618" spans="2:10" x14ac:dyDescent="0.25">
      <c r="B1618" s="672" t="s">
        <v>6028</v>
      </c>
      <c r="C1618" s="672"/>
      <c r="D1618" s="319"/>
      <c r="E1618" s="319"/>
      <c r="F1618" s="320">
        <v>7500000</v>
      </c>
      <c r="G1618" s="320">
        <v>27500000</v>
      </c>
      <c r="H1618" s="319"/>
      <c r="I1618" s="320">
        <v>20000000</v>
      </c>
      <c r="J1618" s="316"/>
    </row>
    <row r="1619" spans="2:10" ht="15.75" customHeight="1" x14ac:dyDescent="0.25">
      <c r="B1619" s="316" t="s">
        <v>1594</v>
      </c>
      <c r="C1619" s="533" t="s">
        <v>17039</v>
      </c>
      <c r="D1619" s="317"/>
      <c r="E1619" s="317"/>
      <c r="F1619" s="318">
        <v>15850000</v>
      </c>
      <c r="G1619" s="318">
        <v>38879496</v>
      </c>
      <c r="H1619" s="317"/>
      <c r="I1619" s="318">
        <v>23029496</v>
      </c>
    </row>
    <row r="1620" spans="2:10" x14ac:dyDescent="0.25">
      <c r="B1620" s="672" t="s">
        <v>6029</v>
      </c>
      <c r="C1620" s="672"/>
      <c r="D1620" s="319"/>
      <c r="E1620" s="319"/>
      <c r="F1620" s="320">
        <v>15850000</v>
      </c>
      <c r="G1620" s="320">
        <v>38879496</v>
      </c>
      <c r="H1620" s="319"/>
      <c r="I1620" s="320">
        <v>23029496</v>
      </c>
      <c r="J1620" s="316"/>
    </row>
    <row r="1621" spans="2:10" x14ac:dyDescent="0.25">
      <c r="B1621" s="316" t="s">
        <v>1595</v>
      </c>
      <c r="C1621" s="533" t="s">
        <v>17040</v>
      </c>
      <c r="D1621" s="317"/>
      <c r="E1621" s="317"/>
      <c r="F1621" s="318">
        <v>15000000</v>
      </c>
      <c r="G1621" s="318">
        <v>35348000</v>
      </c>
      <c r="H1621" s="317"/>
      <c r="I1621" s="318">
        <v>20348000</v>
      </c>
    </row>
    <row r="1622" spans="2:10" ht="15.75" customHeight="1" x14ac:dyDescent="0.25">
      <c r="B1622" s="672" t="s">
        <v>6030</v>
      </c>
      <c r="C1622" s="672"/>
      <c r="D1622" s="319"/>
      <c r="E1622" s="319"/>
      <c r="F1622" s="320">
        <v>15000000</v>
      </c>
      <c r="G1622" s="320">
        <v>35348000</v>
      </c>
      <c r="H1622" s="319"/>
      <c r="I1622" s="320">
        <v>20348000</v>
      </c>
      <c r="J1622" s="316"/>
    </row>
    <row r="1623" spans="2:10" ht="15.75" customHeight="1" x14ac:dyDescent="0.25">
      <c r="B1623" s="316" t="s">
        <v>7429</v>
      </c>
      <c r="C1623" s="533" t="s">
        <v>20024</v>
      </c>
      <c r="D1623" s="317"/>
      <c r="E1623" s="317"/>
      <c r="F1623" s="317"/>
      <c r="G1623" s="318">
        <v>14000000</v>
      </c>
      <c r="H1623" s="317"/>
      <c r="I1623" s="318">
        <v>14000000</v>
      </c>
    </row>
    <row r="1624" spans="2:10" x14ac:dyDescent="0.25">
      <c r="B1624" s="672" t="s">
        <v>5833</v>
      </c>
      <c r="C1624" s="672"/>
      <c r="D1624" s="319"/>
      <c r="E1624" s="319"/>
      <c r="F1624" s="319"/>
      <c r="G1624" s="320">
        <v>14000000</v>
      </c>
      <c r="H1624" s="319"/>
      <c r="I1624" s="320">
        <v>14000000</v>
      </c>
      <c r="J1624" s="316"/>
    </row>
    <row r="1625" spans="2:10" x14ac:dyDescent="0.25">
      <c r="B1625" s="316" t="s">
        <v>1596</v>
      </c>
      <c r="C1625" s="533" t="s">
        <v>17041</v>
      </c>
      <c r="D1625" s="317"/>
      <c r="E1625" s="317"/>
      <c r="F1625" s="318">
        <v>13000000</v>
      </c>
      <c r="G1625" s="318">
        <v>32000000</v>
      </c>
      <c r="H1625" s="317"/>
      <c r="I1625" s="318">
        <v>19000000</v>
      </c>
    </row>
    <row r="1626" spans="2:10" ht="15.75" customHeight="1" x14ac:dyDescent="0.25">
      <c r="B1626" s="672" t="s">
        <v>6031</v>
      </c>
      <c r="C1626" s="672"/>
      <c r="D1626" s="319"/>
      <c r="E1626" s="319"/>
      <c r="F1626" s="320">
        <v>13000000</v>
      </c>
      <c r="G1626" s="320">
        <v>32000000</v>
      </c>
      <c r="H1626" s="319"/>
      <c r="I1626" s="320">
        <v>19000000</v>
      </c>
      <c r="J1626" s="316"/>
    </row>
    <row r="1627" spans="2:10" x14ac:dyDescent="0.25">
      <c r="B1627" s="316" t="s">
        <v>1597</v>
      </c>
      <c r="C1627" s="533" t="s">
        <v>17042</v>
      </c>
      <c r="D1627" s="317"/>
      <c r="E1627" s="317"/>
      <c r="F1627" s="318">
        <v>18000000</v>
      </c>
      <c r="G1627" s="318">
        <v>18000000</v>
      </c>
      <c r="H1627" s="317"/>
      <c r="I1627" s="317"/>
    </row>
    <row r="1628" spans="2:10" ht="15.75" customHeight="1" x14ac:dyDescent="0.25">
      <c r="B1628" s="672" t="s">
        <v>6032</v>
      </c>
      <c r="C1628" s="672"/>
      <c r="D1628" s="319"/>
      <c r="E1628" s="319"/>
      <c r="F1628" s="320">
        <v>18000000</v>
      </c>
      <c r="G1628" s="320">
        <v>18000000</v>
      </c>
      <c r="H1628" s="319"/>
      <c r="I1628" s="319"/>
      <c r="J1628" s="316"/>
    </row>
    <row r="1629" spans="2:10" x14ac:dyDescent="0.25">
      <c r="B1629" s="316" t="s">
        <v>1598</v>
      </c>
      <c r="C1629" s="533" t="s">
        <v>17043</v>
      </c>
      <c r="D1629" s="317"/>
      <c r="E1629" s="317"/>
      <c r="F1629" s="318">
        <v>24000000</v>
      </c>
      <c r="G1629" s="318">
        <v>39000000</v>
      </c>
      <c r="H1629" s="317"/>
      <c r="I1629" s="318">
        <v>15000000</v>
      </c>
    </row>
    <row r="1630" spans="2:10" x14ac:dyDescent="0.25">
      <c r="B1630" s="672" t="s">
        <v>6033</v>
      </c>
      <c r="C1630" s="672"/>
      <c r="D1630" s="319"/>
      <c r="E1630" s="319"/>
      <c r="F1630" s="320">
        <v>24000000</v>
      </c>
      <c r="G1630" s="320">
        <v>39000000</v>
      </c>
      <c r="H1630" s="319"/>
      <c r="I1630" s="320">
        <v>15000000</v>
      </c>
      <c r="J1630" s="316"/>
    </row>
    <row r="1631" spans="2:10" x14ac:dyDescent="0.25">
      <c r="B1631" s="316" t="s">
        <v>15022</v>
      </c>
      <c r="C1631" s="533" t="s">
        <v>20009</v>
      </c>
      <c r="D1631" s="317"/>
      <c r="E1631" s="317"/>
      <c r="F1631" s="317"/>
      <c r="G1631" s="318">
        <v>8000000</v>
      </c>
      <c r="H1631" s="317"/>
      <c r="I1631" s="318">
        <v>8000000</v>
      </c>
    </row>
    <row r="1632" spans="2:10" ht="15.75" customHeight="1" x14ac:dyDescent="0.25">
      <c r="B1632" s="672" t="s">
        <v>5833</v>
      </c>
      <c r="C1632" s="672"/>
      <c r="D1632" s="319"/>
      <c r="E1632" s="319"/>
      <c r="F1632" s="319"/>
      <c r="G1632" s="320">
        <v>8000000</v>
      </c>
      <c r="H1632" s="319"/>
      <c r="I1632" s="320">
        <v>8000000</v>
      </c>
      <c r="J1632" s="316"/>
    </row>
    <row r="1633" spans="2:10" x14ac:dyDescent="0.25">
      <c r="B1633" s="316" t="s">
        <v>7987</v>
      </c>
      <c r="C1633" s="533" t="s">
        <v>17044</v>
      </c>
      <c r="D1633" s="317"/>
      <c r="E1633" s="317"/>
      <c r="F1633" s="317"/>
      <c r="G1633" s="318">
        <v>6500000</v>
      </c>
      <c r="H1633" s="317"/>
      <c r="I1633" s="318">
        <v>6500000</v>
      </c>
    </row>
    <row r="1634" spans="2:10" x14ac:dyDescent="0.25">
      <c r="B1634" s="672" t="s">
        <v>5833</v>
      </c>
      <c r="C1634" s="672"/>
      <c r="D1634" s="319"/>
      <c r="E1634" s="319"/>
      <c r="F1634" s="319"/>
      <c r="G1634" s="320">
        <v>6500000</v>
      </c>
      <c r="H1634" s="319"/>
      <c r="I1634" s="320">
        <v>6500000</v>
      </c>
      <c r="J1634" s="316"/>
    </row>
    <row r="1635" spans="2:10" ht="15.75" customHeight="1" x14ac:dyDescent="0.25">
      <c r="B1635" s="316" t="s">
        <v>454</v>
      </c>
      <c r="C1635" s="533" t="s">
        <v>17045</v>
      </c>
      <c r="D1635" s="317"/>
      <c r="E1635" s="317"/>
      <c r="F1635" s="318">
        <v>5000000</v>
      </c>
      <c r="G1635" s="318">
        <v>23500000</v>
      </c>
      <c r="H1635" s="317"/>
      <c r="I1635" s="318">
        <v>18500000</v>
      </c>
    </row>
    <row r="1636" spans="2:10" x14ac:dyDescent="0.25">
      <c r="B1636" s="672" t="s">
        <v>6034</v>
      </c>
      <c r="C1636" s="672"/>
      <c r="D1636" s="319"/>
      <c r="E1636" s="319"/>
      <c r="F1636" s="320">
        <v>5000000</v>
      </c>
      <c r="G1636" s="320">
        <v>23500000</v>
      </c>
      <c r="H1636" s="319"/>
      <c r="I1636" s="320">
        <v>18500000</v>
      </c>
      <c r="J1636" s="316"/>
    </row>
    <row r="1637" spans="2:10" x14ac:dyDescent="0.25">
      <c r="B1637" s="316" t="s">
        <v>7430</v>
      </c>
      <c r="C1637" s="533" t="s">
        <v>17046</v>
      </c>
      <c r="D1637" s="317"/>
      <c r="E1637" s="317"/>
      <c r="F1637" s="317"/>
      <c r="G1637" s="318">
        <v>7500000</v>
      </c>
      <c r="H1637" s="317"/>
      <c r="I1637" s="318">
        <v>7500000</v>
      </c>
    </row>
    <row r="1638" spans="2:10" ht="15.75" customHeight="1" x14ac:dyDescent="0.25">
      <c r="B1638" s="672" t="s">
        <v>5833</v>
      </c>
      <c r="C1638" s="672"/>
      <c r="D1638" s="319"/>
      <c r="E1638" s="319"/>
      <c r="F1638" s="319"/>
      <c r="G1638" s="320">
        <v>7500000</v>
      </c>
      <c r="H1638" s="319"/>
      <c r="I1638" s="320">
        <v>7500000</v>
      </c>
      <c r="J1638" s="316"/>
    </row>
    <row r="1639" spans="2:10" x14ac:dyDescent="0.25">
      <c r="B1639" s="316" t="s">
        <v>1599</v>
      </c>
      <c r="C1639" s="533" t="s">
        <v>17047</v>
      </c>
      <c r="D1639" s="317"/>
      <c r="E1639" s="317"/>
      <c r="F1639" s="318">
        <v>18000000</v>
      </c>
      <c r="G1639" s="318">
        <v>42000000</v>
      </c>
      <c r="H1639" s="317"/>
      <c r="I1639" s="318">
        <v>24000000</v>
      </c>
    </row>
    <row r="1640" spans="2:10" x14ac:dyDescent="0.25">
      <c r="B1640" s="672" t="s">
        <v>6035</v>
      </c>
      <c r="C1640" s="672"/>
      <c r="D1640" s="319"/>
      <c r="E1640" s="319"/>
      <c r="F1640" s="320">
        <v>9000000</v>
      </c>
      <c r="G1640" s="320">
        <v>9000000</v>
      </c>
      <c r="H1640" s="319"/>
      <c r="I1640" s="319"/>
      <c r="J1640" s="316"/>
    </row>
    <row r="1641" spans="2:10" x14ac:dyDescent="0.25">
      <c r="B1641" s="672" t="s">
        <v>6036</v>
      </c>
      <c r="C1641" s="672"/>
      <c r="D1641" s="319"/>
      <c r="E1641" s="319"/>
      <c r="F1641" s="320">
        <v>9000000</v>
      </c>
      <c r="G1641" s="320">
        <v>33000000</v>
      </c>
      <c r="H1641" s="319"/>
      <c r="I1641" s="320">
        <v>24000000</v>
      </c>
    </row>
    <row r="1642" spans="2:10" x14ac:dyDescent="0.25">
      <c r="B1642" s="316" t="s">
        <v>6037</v>
      </c>
      <c r="C1642" s="533" t="s">
        <v>17048</v>
      </c>
      <c r="D1642" s="317"/>
      <c r="E1642" s="317"/>
      <c r="F1642" s="318">
        <v>7500000</v>
      </c>
      <c r="G1642" s="318">
        <v>15000000</v>
      </c>
      <c r="H1642" s="317"/>
      <c r="I1642" s="318">
        <v>7500000</v>
      </c>
      <c r="J1642" s="316"/>
    </row>
    <row r="1643" spans="2:10" x14ac:dyDescent="0.25">
      <c r="B1643" s="672" t="s">
        <v>6038</v>
      </c>
      <c r="C1643" s="672"/>
      <c r="D1643" s="319"/>
      <c r="E1643" s="319"/>
      <c r="F1643" s="320">
        <v>7500000</v>
      </c>
      <c r="G1643" s="320">
        <v>15000000</v>
      </c>
      <c r="H1643" s="319"/>
      <c r="I1643" s="320">
        <v>7500000</v>
      </c>
    </row>
    <row r="1644" spans="2:10" ht="15.75" customHeight="1" x14ac:dyDescent="0.25">
      <c r="B1644" s="316" t="s">
        <v>1600</v>
      </c>
      <c r="C1644" s="533" t="s">
        <v>17049</v>
      </c>
      <c r="D1644" s="317"/>
      <c r="E1644" s="317"/>
      <c r="F1644" s="318">
        <v>17000000</v>
      </c>
      <c r="G1644" s="318">
        <v>34474000</v>
      </c>
      <c r="H1644" s="317"/>
      <c r="I1644" s="318">
        <v>17474000</v>
      </c>
      <c r="J1644" s="316"/>
    </row>
    <row r="1645" spans="2:10" x14ac:dyDescent="0.25">
      <c r="B1645" s="672" t="s">
        <v>6039</v>
      </c>
      <c r="C1645" s="672"/>
      <c r="D1645" s="319"/>
      <c r="E1645" s="319"/>
      <c r="F1645" s="320">
        <v>17000000</v>
      </c>
      <c r="G1645" s="320">
        <v>34474000</v>
      </c>
      <c r="H1645" s="319"/>
      <c r="I1645" s="320">
        <v>17474000</v>
      </c>
    </row>
    <row r="1646" spans="2:10" x14ac:dyDescent="0.25">
      <c r="B1646" s="316" t="s">
        <v>8052</v>
      </c>
      <c r="C1646" s="533" t="s">
        <v>17050</v>
      </c>
      <c r="D1646" s="317"/>
      <c r="E1646" s="317"/>
      <c r="F1646" s="317"/>
      <c r="G1646" s="318">
        <v>6890000</v>
      </c>
      <c r="H1646" s="317"/>
      <c r="I1646" s="318">
        <v>6890000</v>
      </c>
      <c r="J1646" s="316"/>
    </row>
    <row r="1647" spans="2:10" ht="15.75" customHeight="1" x14ac:dyDescent="0.25">
      <c r="B1647" s="672" t="s">
        <v>5833</v>
      </c>
      <c r="C1647" s="672"/>
      <c r="D1647" s="319"/>
      <c r="E1647" s="319"/>
      <c r="F1647" s="319"/>
      <c r="G1647" s="320">
        <v>6890000</v>
      </c>
      <c r="H1647" s="319"/>
      <c r="I1647" s="320">
        <v>6890000</v>
      </c>
    </row>
    <row r="1648" spans="2:10" x14ac:dyDescent="0.25">
      <c r="B1648" s="316" t="s">
        <v>1601</v>
      </c>
      <c r="C1648" s="533" t="s">
        <v>17051</v>
      </c>
      <c r="D1648" s="317"/>
      <c r="E1648" s="317"/>
      <c r="F1648" s="318">
        <v>30000000</v>
      </c>
      <c r="G1648" s="318">
        <v>52500000</v>
      </c>
      <c r="H1648" s="317"/>
      <c r="I1648" s="318">
        <v>22500000</v>
      </c>
      <c r="J1648" s="316"/>
    </row>
    <row r="1649" spans="2:10" x14ac:dyDescent="0.25">
      <c r="B1649" s="672" t="s">
        <v>6040</v>
      </c>
      <c r="C1649" s="672"/>
      <c r="D1649" s="319"/>
      <c r="E1649" s="319"/>
      <c r="F1649" s="320">
        <v>30000000</v>
      </c>
      <c r="G1649" s="320">
        <v>52500000</v>
      </c>
      <c r="H1649" s="319"/>
      <c r="I1649" s="320">
        <v>22500000</v>
      </c>
    </row>
    <row r="1650" spans="2:10" ht="15.75" customHeight="1" x14ac:dyDescent="0.25">
      <c r="B1650" s="316" t="s">
        <v>7431</v>
      </c>
      <c r="C1650" s="533" t="s">
        <v>17052</v>
      </c>
      <c r="D1650" s="317"/>
      <c r="E1650" s="317"/>
      <c r="F1650" s="317"/>
      <c r="G1650" s="318">
        <v>12000000</v>
      </c>
      <c r="H1650" s="317"/>
      <c r="I1650" s="318">
        <v>12000000</v>
      </c>
      <c r="J1650" s="316"/>
    </row>
    <row r="1651" spans="2:10" x14ac:dyDescent="0.25">
      <c r="B1651" s="672" t="s">
        <v>5833</v>
      </c>
      <c r="C1651" s="672"/>
      <c r="D1651" s="319"/>
      <c r="E1651" s="319"/>
      <c r="F1651" s="319"/>
      <c r="G1651" s="320">
        <v>12000000</v>
      </c>
      <c r="H1651" s="319"/>
      <c r="I1651" s="320">
        <v>12000000</v>
      </c>
    </row>
    <row r="1652" spans="2:10" x14ac:dyDescent="0.25">
      <c r="B1652" s="316" t="s">
        <v>7432</v>
      </c>
      <c r="C1652" s="533" t="s">
        <v>17053</v>
      </c>
      <c r="D1652" s="317"/>
      <c r="E1652" s="317"/>
      <c r="F1652" s="317"/>
      <c r="G1652" s="318">
        <v>9000000</v>
      </c>
      <c r="H1652" s="317"/>
      <c r="I1652" s="318">
        <v>9000000</v>
      </c>
      <c r="J1652" s="316"/>
    </row>
    <row r="1653" spans="2:10" x14ac:dyDescent="0.25">
      <c r="B1653" s="672" t="s">
        <v>5833</v>
      </c>
      <c r="C1653" s="672"/>
      <c r="D1653" s="319"/>
      <c r="E1653" s="319"/>
      <c r="F1653" s="319"/>
      <c r="G1653" s="320">
        <v>9000000</v>
      </c>
      <c r="H1653" s="319"/>
      <c r="I1653" s="320">
        <v>9000000</v>
      </c>
    </row>
    <row r="1654" spans="2:10" x14ac:dyDescent="0.25">
      <c r="B1654" s="316" t="s">
        <v>8053</v>
      </c>
      <c r="C1654" s="533" t="s">
        <v>17054</v>
      </c>
      <c r="D1654" s="317"/>
      <c r="E1654" s="317"/>
      <c r="F1654" s="317"/>
      <c r="G1654" s="318">
        <v>11500000</v>
      </c>
      <c r="H1654" s="317"/>
      <c r="I1654" s="318">
        <v>11500000</v>
      </c>
      <c r="J1654" s="316"/>
    </row>
    <row r="1655" spans="2:10" ht="15.75" customHeight="1" x14ac:dyDescent="0.25">
      <c r="B1655" s="672" t="s">
        <v>5833</v>
      </c>
      <c r="C1655" s="672"/>
      <c r="D1655" s="319"/>
      <c r="E1655" s="319"/>
      <c r="F1655" s="319"/>
      <c r="G1655" s="320">
        <v>11500000</v>
      </c>
      <c r="H1655" s="319"/>
      <c r="I1655" s="320">
        <v>11500000</v>
      </c>
    </row>
    <row r="1656" spans="2:10" ht="15.75" customHeight="1" x14ac:dyDescent="0.25">
      <c r="B1656" s="316" t="s">
        <v>7433</v>
      </c>
      <c r="C1656" s="533" t="s">
        <v>17055</v>
      </c>
      <c r="D1656" s="317"/>
      <c r="E1656" s="317"/>
      <c r="F1656" s="317"/>
      <c r="G1656" s="318">
        <v>12000000</v>
      </c>
      <c r="H1656" s="317"/>
      <c r="I1656" s="318">
        <v>12000000</v>
      </c>
      <c r="J1656" s="316"/>
    </row>
    <row r="1657" spans="2:10" ht="15.75" customHeight="1" x14ac:dyDescent="0.25">
      <c r="B1657" s="672" t="s">
        <v>5833</v>
      </c>
      <c r="C1657" s="672"/>
      <c r="D1657" s="319"/>
      <c r="E1657" s="319"/>
      <c r="F1657" s="319"/>
      <c r="G1657" s="320">
        <v>12000000</v>
      </c>
      <c r="H1657" s="319"/>
      <c r="I1657" s="320">
        <v>12000000</v>
      </c>
    </row>
    <row r="1658" spans="2:10" ht="15.75" customHeight="1" x14ac:dyDescent="0.25">
      <c r="B1658" s="316" t="s">
        <v>7434</v>
      </c>
      <c r="C1658" s="533" t="s">
        <v>18545</v>
      </c>
      <c r="D1658" s="317"/>
      <c r="E1658" s="317"/>
      <c r="F1658" s="317"/>
      <c r="G1658" s="318">
        <v>18000000</v>
      </c>
      <c r="H1658" s="317"/>
      <c r="I1658" s="318">
        <v>18000000</v>
      </c>
      <c r="J1658" s="316"/>
    </row>
    <row r="1659" spans="2:10" x14ac:dyDescent="0.25">
      <c r="B1659" s="672" t="s">
        <v>5833</v>
      </c>
      <c r="C1659" s="672"/>
      <c r="D1659" s="319"/>
      <c r="E1659" s="319"/>
      <c r="F1659" s="319"/>
      <c r="G1659" s="320">
        <v>18000000</v>
      </c>
      <c r="H1659" s="319"/>
      <c r="I1659" s="320">
        <v>18000000</v>
      </c>
    </row>
    <row r="1660" spans="2:10" ht="15.75" customHeight="1" x14ac:dyDescent="0.25">
      <c r="B1660" s="316" t="s">
        <v>7994</v>
      </c>
      <c r="C1660" s="533" t="s">
        <v>17056</v>
      </c>
      <c r="D1660" s="317"/>
      <c r="E1660" s="317"/>
      <c r="F1660" s="317"/>
      <c r="G1660" s="318">
        <v>7000000</v>
      </c>
      <c r="H1660" s="317"/>
      <c r="I1660" s="318">
        <v>7000000</v>
      </c>
      <c r="J1660" s="316"/>
    </row>
    <row r="1661" spans="2:10" x14ac:dyDescent="0.25">
      <c r="B1661" s="672" t="s">
        <v>5833</v>
      </c>
      <c r="C1661" s="672"/>
      <c r="D1661" s="319"/>
      <c r="E1661" s="319"/>
      <c r="F1661" s="319"/>
      <c r="G1661" s="320">
        <v>7000000</v>
      </c>
      <c r="H1661" s="319"/>
      <c r="I1661" s="320">
        <v>7000000</v>
      </c>
    </row>
    <row r="1662" spans="2:10" x14ac:dyDescent="0.25">
      <c r="B1662" s="316" t="s">
        <v>223</v>
      </c>
      <c r="C1662" s="533" t="s">
        <v>17057</v>
      </c>
      <c r="D1662" s="317"/>
      <c r="E1662" s="317"/>
      <c r="F1662" s="318">
        <v>6250000</v>
      </c>
      <c r="G1662" s="318">
        <v>30005000</v>
      </c>
      <c r="H1662" s="317"/>
      <c r="I1662" s="318">
        <v>23755000</v>
      </c>
      <c r="J1662" s="316"/>
    </row>
    <row r="1663" spans="2:10" ht="15.75" customHeight="1" x14ac:dyDescent="0.25">
      <c r="B1663" s="672" t="s">
        <v>6041</v>
      </c>
      <c r="C1663" s="672"/>
      <c r="D1663" s="319"/>
      <c r="E1663" s="319"/>
      <c r="F1663" s="320">
        <v>6250000</v>
      </c>
      <c r="G1663" s="320">
        <v>30005000</v>
      </c>
      <c r="H1663" s="319"/>
      <c r="I1663" s="320">
        <v>23755000</v>
      </c>
    </row>
    <row r="1664" spans="2:10" ht="15.75" customHeight="1" x14ac:dyDescent="0.25">
      <c r="B1664" s="316" t="s">
        <v>7870</v>
      </c>
      <c r="C1664" s="533" t="s">
        <v>17058</v>
      </c>
      <c r="D1664" s="317"/>
      <c r="E1664" s="317"/>
      <c r="F1664" s="317"/>
      <c r="G1664" s="318">
        <v>12000000</v>
      </c>
      <c r="H1664" s="317"/>
      <c r="I1664" s="318">
        <v>12000000</v>
      </c>
      <c r="J1664" s="316"/>
    </row>
    <row r="1665" spans="2:10" ht="15.75" customHeight="1" x14ac:dyDescent="0.25">
      <c r="B1665" s="672" t="s">
        <v>5833</v>
      </c>
      <c r="C1665" s="672"/>
      <c r="D1665" s="319"/>
      <c r="E1665" s="319"/>
      <c r="F1665" s="319"/>
      <c r="G1665" s="320">
        <v>12000000</v>
      </c>
      <c r="H1665" s="319"/>
      <c r="I1665" s="320">
        <v>12000000</v>
      </c>
    </row>
    <row r="1666" spans="2:10" ht="15.75" customHeight="1" x14ac:dyDescent="0.25">
      <c r="B1666" s="316" t="s">
        <v>1602</v>
      </c>
      <c r="C1666" s="533" t="s">
        <v>17059</v>
      </c>
      <c r="D1666" s="317"/>
      <c r="E1666" s="317"/>
      <c r="F1666" s="318">
        <v>30000000</v>
      </c>
      <c r="G1666" s="318">
        <v>56260000</v>
      </c>
      <c r="H1666" s="317"/>
      <c r="I1666" s="318">
        <v>26260000</v>
      </c>
      <c r="J1666" s="316"/>
    </row>
    <row r="1667" spans="2:10" ht="15.75" customHeight="1" x14ac:dyDescent="0.25">
      <c r="B1667" s="672" t="s">
        <v>6042</v>
      </c>
      <c r="C1667" s="672"/>
      <c r="D1667" s="319"/>
      <c r="E1667" s="319"/>
      <c r="F1667" s="320">
        <v>30000000</v>
      </c>
      <c r="G1667" s="320">
        <v>56260000</v>
      </c>
      <c r="H1667" s="319"/>
      <c r="I1667" s="320">
        <v>26260000</v>
      </c>
    </row>
    <row r="1668" spans="2:10" ht="15.75" customHeight="1" x14ac:dyDescent="0.25">
      <c r="B1668" s="316" t="s">
        <v>1603</v>
      </c>
      <c r="C1668" s="533" t="s">
        <v>17060</v>
      </c>
      <c r="D1668" s="317"/>
      <c r="E1668" s="317"/>
      <c r="F1668" s="318">
        <v>36000000</v>
      </c>
      <c r="G1668" s="318">
        <v>57000000</v>
      </c>
      <c r="H1668" s="317"/>
      <c r="I1668" s="318">
        <v>21000000</v>
      </c>
      <c r="J1668" s="316"/>
    </row>
    <row r="1669" spans="2:10" x14ac:dyDescent="0.25">
      <c r="B1669" s="672" t="s">
        <v>6043</v>
      </c>
      <c r="C1669" s="672"/>
      <c r="D1669" s="319"/>
      <c r="E1669" s="319"/>
      <c r="F1669" s="320">
        <v>36000000</v>
      </c>
      <c r="G1669" s="320">
        <v>57000000</v>
      </c>
      <c r="H1669" s="319"/>
      <c r="I1669" s="320">
        <v>21000000</v>
      </c>
    </row>
    <row r="1670" spans="2:10" ht="15.75" customHeight="1" x14ac:dyDescent="0.25">
      <c r="B1670" s="316" t="s">
        <v>18942</v>
      </c>
      <c r="C1670" s="533" t="s">
        <v>18990</v>
      </c>
      <c r="D1670" s="317"/>
      <c r="E1670" s="317"/>
      <c r="F1670" s="317"/>
      <c r="G1670" s="318">
        <v>9000000</v>
      </c>
      <c r="H1670" s="317"/>
      <c r="I1670" s="318">
        <v>9000000</v>
      </c>
      <c r="J1670" s="316"/>
    </row>
    <row r="1671" spans="2:10" x14ac:dyDescent="0.25">
      <c r="B1671" s="672" t="s">
        <v>5833</v>
      </c>
      <c r="C1671" s="672"/>
      <c r="D1671" s="319"/>
      <c r="E1671" s="319"/>
      <c r="F1671" s="319"/>
      <c r="G1671" s="320">
        <v>9000000</v>
      </c>
      <c r="H1671" s="319"/>
      <c r="I1671" s="320">
        <v>9000000</v>
      </c>
    </row>
    <row r="1672" spans="2:10" ht="15.75" customHeight="1" x14ac:dyDescent="0.25">
      <c r="B1672" s="316" t="s">
        <v>1604</v>
      </c>
      <c r="C1672" s="533" t="s">
        <v>17061</v>
      </c>
      <c r="D1672" s="317"/>
      <c r="E1672" s="317"/>
      <c r="F1672" s="318">
        <v>15000000</v>
      </c>
      <c r="G1672" s="318">
        <v>30000000</v>
      </c>
      <c r="H1672" s="317"/>
      <c r="I1672" s="318">
        <v>15000000</v>
      </c>
      <c r="J1672" s="316"/>
    </row>
    <row r="1673" spans="2:10" x14ac:dyDescent="0.25">
      <c r="B1673" s="672" t="s">
        <v>6044</v>
      </c>
      <c r="C1673" s="672"/>
      <c r="D1673" s="319"/>
      <c r="E1673" s="319"/>
      <c r="F1673" s="320">
        <v>15000000</v>
      </c>
      <c r="G1673" s="320">
        <v>30000000</v>
      </c>
      <c r="H1673" s="319"/>
      <c r="I1673" s="320">
        <v>15000000</v>
      </c>
    </row>
    <row r="1674" spans="2:10" ht="15.75" customHeight="1" x14ac:dyDescent="0.25">
      <c r="B1674" s="316" t="s">
        <v>1605</v>
      </c>
      <c r="C1674" s="533" t="s">
        <v>17062</v>
      </c>
      <c r="D1674" s="317"/>
      <c r="E1674" s="317"/>
      <c r="F1674" s="318">
        <v>12500000</v>
      </c>
      <c r="G1674" s="318">
        <v>15000000</v>
      </c>
      <c r="H1674" s="317"/>
      <c r="I1674" s="318">
        <v>2500000</v>
      </c>
      <c r="J1674" s="316"/>
    </row>
    <row r="1675" spans="2:10" x14ac:dyDescent="0.25">
      <c r="B1675" s="672" t="s">
        <v>6045</v>
      </c>
      <c r="C1675" s="672"/>
      <c r="D1675" s="319"/>
      <c r="E1675" s="319"/>
      <c r="F1675" s="320">
        <v>12500000</v>
      </c>
      <c r="G1675" s="320">
        <v>15000000</v>
      </c>
      <c r="H1675" s="319"/>
      <c r="I1675" s="320">
        <v>2500000</v>
      </c>
    </row>
    <row r="1676" spans="2:10" ht="15.75" customHeight="1" x14ac:dyDescent="0.25">
      <c r="B1676" s="316" t="s">
        <v>8006</v>
      </c>
      <c r="C1676" s="533" t="s">
        <v>17063</v>
      </c>
      <c r="D1676" s="317"/>
      <c r="E1676" s="317"/>
      <c r="F1676" s="317"/>
      <c r="G1676" s="318">
        <v>10000000</v>
      </c>
      <c r="H1676" s="317"/>
      <c r="I1676" s="318">
        <v>10000000</v>
      </c>
      <c r="J1676" s="316"/>
    </row>
    <row r="1677" spans="2:10" ht="15.75" customHeight="1" x14ac:dyDescent="0.25">
      <c r="B1677" s="672" t="s">
        <v>5833</v>
      </c>
      <c r="C1677" s="672"/>
      <c r="D1677" s="319"/>
      <c r="E1677" s="319"/>
      <c r="F1677" s="319"/>
      <c r="G1677" s="320">
        <v>10000000</v>
      </c>
      <c r="H1677" s="319"/>
      <c r="I1677" s="320">
        <v>10000000</v>
      </c>
    </row>
    <row r="1678" spans="2:10" x14ac:dyDescent="0.25">
      <c r="B1678" s="316" t="s">
        <v>7930</v>
      </c>
      <c r="C1678" s="533" t="s">
        <v>18617</v>
      </c>
      <c r="D1678" s="317"/>
      <c r="E1678" s="317"/>
      <c r="F1678" s="317"/>
      <c r="G1678" s="318">
        <v>4500000</v>
      </c>
      <c r="H1678" s="317"/>
      <c r="I1678" s="318">
        <v>4500000</v>
      </c>
      <c r="J1678" s="316"/>
    </row>
    <row r="1679" spans="2:10" x14ac:dyDescent="0.25">
      <c r="B1679" s="672" t="s">
        <v>5833</v>
      </c>
      <c r="C1679" s="672"/>
      <c r="D1679" s="319"/>
      <c r="E1679" s="319"/>
      <c r="F1679" s="319"/>
      <c r="G1679" s="320">
        <v>4500000</v>
      </c>
      <c r="H1679" s="319"/>
      <c r="I1679" s="320">
        <v>4500000</v>
      </c>
    </row>
    <row r="1680" spans="2:10" ht="15.75" customHeight="1" x14ac:dyDescent="0.25">
      <c r="B1680" s="316" t="s">
        <v>1606</v>
      </c>
      <c r="C1680" s="533" t="s">
        <v>17064</v>
      </c>
      <c r="D1680" s="317"/>
      <c r="E1680" s="317"/>
      <c r="F1680" s="318">
        <v>36000000</v>
      </c>
      <c r="G1680" s="318">
        <v>57000000</v>
      </c>
      <c r="H1680" s="317"/>
      <c r="I1680" s="318">
        <v>21000000</v>
      </c>
      <c r="J1680" s="316"/>
    </row>
    <row r="1681" spans="2:10" x14ac:dyDescent="0.25">
      <c r="B1681" s="672" t="s">
        <v>6046</v>
      </c>
      <c r="C1681" s="672"/>
      <c r="D1681" s="319"/>
      <c r="E1681" s="319"/>
      <c r="F1681" s="320">
        <v>36000000</v>
      </c>
      <c r="G1681" s="320">
        <v>57000000</v>
      </c>
      <c r="H1681" s="319"/>
      <c r="I1681" s="320">
        <v>21000000</v>
      </c>
    </row>
    <row r="1682" spans="2:10" x14ac:dyDescent="0.25">
      <c r="B1682" s="316" t="s">
        <v>7436</v>
      </c>
      <c r="C1682" s="533" t="s">
        <v>18934</v>
      </c>
      <c r="D1682" s="317"/>
      <c r="E1682" s="317"/>
      <c r="F1682" s="317"/>
      <c r="G1682" s="318">
        <v>8500000</v>
      </c>
      <c r="H1682" s="317"/>
      <c r="I1682" s="318">
        <v>8500000</v>
      </c>
      <c r="J1682" s="316"/>
    </row>
    <row r="1683" spans="2:10" ht="15.75" customHeight="1" x14ac:dyDescent="0.25">
      <c r="B1683" s="672" t="s">
        <v>5833</v>
      </c>
      <c r="C1683" s="672"/>
      <c r="D1683" s="319"/>
      <c r="E1683" s="319"/>
      <c r="F1683" s="319"/>
      <c r="G1683" s="320">
        <v>8500000</v>
      </c>
      <c r="H1683" s="319"/>
      <c r="I1683" s="320">
        <v>8500000</v>
      </c>
    </row>
    <row r="1684" spans="2:10" x14ac:dyDescent="0.25">
      <c r="B1684" s="316" t="s">
        <v>19086</v>
      </c>
      <c r="C1684" s="533" t="s">
        <v>19087</v>
      </c>
      <c r="D1684" s="317"/>
      <c r="E1684" s="317"/>
      <c r="F1684" s="317"/>
      <c r="G1684" s="318">
        <v>8440000</v>
      </c>
      <c r="H1684" s="317"/>
      <c r="I1684" s="318">
        <v>8440000</v>
      </c>
      <c r="J1684" s="316"/>
    </row>
    <row r="1685" spans="2:10" x14ac:dyDescent="0.25">
      <c r="B1685" s="672" t="s">
        <v>5833</v>
      </c>
      <c r="C1685" s="672"/>
      <c r="D1685" s="319"/>
      <c r="E1685" s="319"/>
      <c r="F1685" s="319"/>
      <c r="G1685" s="320">
        <v>8440000</v>
      </c>
      <c r="H1685" s="319"/>
      <c r="I1685" s="320">
        <v>8440000</v>
      </c>
    </row>
    <row r="1686" spans="2:10" ht="15.75" customHeight="1" x14ac:dyDescent="0.25">
      <c r="B1686" s="316" t="s">
        <v>7871</v>
      </c>
      <c r="C1686" s="533" t="s">
        <v>17065</v>
      </c>
      <c r="D1686" s="317"/>
      <c r="E1686" s="317"/>
      <c r="F1686" s="317"/>
      <c r="G1686" s="318">
        <v>4000000</v>
      </c>
      <c r="H1686" s="317"/>
      <c r="I1686" s="318">
        <v>4000000</v>
      </c>
      <c r="J1686" s="316"/>
    </row>
    <row r="1687" spans="2:10" x14ac:dyDescent="0.25">
      <c r="B1687" s="672" t="s">
        <v>5833</v>
      </c>
      <c r="C1687" s="672"/>
      <c r="D1687" s="319"/>
      <c r="E1687" s="319"/>
      <c r="F1687" s="319"/>
      <c r="G1687" s="320">
        <v>4000000</v>
      </c>
      <c r="H1687" s="319"/>
      <c r="I1687" s="320">
        <v>4000000</v>
      </c>
    </row>
    <row r="1688" spans="2:10" x14ac:dyDescent="0.25">
      <c r="B1688" s="316" t="s">
        <v>8054</v>
      </c>
      <c r="C1688" s="533" t="s">
        <v>17066</v>
      </c>
      <c r="D1688" s="317"/>
      <c r="E1688" s="317"/>
      <c r="F1688" s="317"/>
      <c r="G1688" s="318">
        <v>6001148.4199999999</v>
      </c>
      <c r="H1688" s="317"/>
      <c r="I1688" s="318">
        <v>6001148.4199999999</v>
      </c>
      <c r="J1688" s="316"/>
    </row>
    <row r="1689" spans="2:10" x14ac:dyDescent="0.25">
      <c r="B1689" s="672" t="s">
        <v>5833</v>
      </c>
      <c r="C1689" s="672"/>
      <c r="D1689" s="319"/>
      <c r="E1689" s="319"/>
      <c r="F1689" s="319"/>
      <c r="G1689" s="320">
        <v>6001148.4199999999</v>
      </c>
      <c r="H1689" s="319"/>
      <c r="I1689" s="320">
        <v>6001148.4199999999</v>
      </c>
    </row>
    <row r="1690" spans="2:10" x14ac:dyDescent="0.25">
      <c r="B1690" s="316" t="s">
        <v>7437</v>
      </c>
      <c r="C1690" s="533" t="s">
        <v>17067</v>
      </c>
      <c r="D1690" s="317"/>
      <c r="E1690" s="317"/>
      <c r="F1690" s="317"/>
      <c r="G1690" s="318">
        <v>11930000</v>
      </c>
      <c r="H1690" s="317"/>
      <c r="I1690" s="318">
        <v>11930000</v>
      </c>
      <c r="J1690" s="316"/>
    </row>
    <row r="1691" spans="2:10" ht="15.75" customHeight="1" x14ac:dyDescent="0.25">
      <c r="B1691" s="672" t="s">
        <v>5833</v>
      </c>
      <c r="C1691" s="672"/>
      <c r="D1691" s="319"/>
      <c r="E1691" s="319"/>
      <c r="F1691" s="319"/>
      <c r="G1691" s="320">
        <v>11930000</v>
      </c>
      <c r="H1691" s="319"/>
      <c r="I1691" s="320">
        <v>11930000</v>
      </c>
    </row>
    <row r="1692" spans="2:10" ht="15.75" customHeight="1" x14ac:dyDescent="0.25">
      <c r="B1692" s="316" t="s">
        <v>1607</v>
      </c>
      <c r="C1692" s="533" t="s">
        <v>17068</v>
      </c>
      <c r="D1692" s="317"/>
      <c r="E1692" s="317"/>
      <c r="F1692" s="318">
        <v>22500000</v>
      </c>
      <c r="G1692" s="318">
        <v>34311500</v>
      </c>
      <c r="H1692" s="317"/>
      <c r="I1692" s="318">
        <v>11811500</v>
      </c>
      <c r="J1692" s="316"/>
    </row>
    <row r="1693" spans="2:10" x14ac:dyDescent="0.25">
      <c r="B1693" s="672" t="s">
        <v>6047</v>
      </c>
      <c r="C1693" s="672"/>
      <c r="D1693" s="319"/>
      <c r="E1693" s="319"/>
      <c r="F1693" s="320">
        <v>22500000</v>
      </c>
      <c r="G1693" s="320">
        <v>34311500</v>
      </c>
      <c r="H1693" s="319"/>
      <c r="I1693" s="320">
        <v>11811500</v>
      </c>
    </row>
    <row r="1694" spans="2:10" ht="15.75" customHeight="1" x14ac:dyDescent="0.25">
      <c r="B1694" s="316" t="s">
        <v>408</v>
      </c>
      <c r="C1694" s="533" t="s">
        <v>17069</v>
      </c>
      <c r="D1694" s="317"/>
      <c r="E1694" s="317"/>
      <c r="F1694" s="318">
        <v>7500000</v>
      </c>
      <c r="G1694" s="318">
        <v>22500000</v>
      </c>
      <c r="H1694" s="317"/>
      <c r="I1694" s="318">
        <v>15000000</v>
      </c>
      <c r="J1694" s="316"/>
    </row>
    <row r="1695" spans="2:10" x14ac:dyDescent="0.25">
      <c r="B1695" s="672" t="s">
        <v>6048</v>
      </c>
      <c r="C1695" s="672"/>
      <c r="D1695" s="319"/>
      <c r="E1695" s="319"/>
      <c r="F1695" s="320">
        <v>7500000</v>
      </c>
      <c r="G1695" s="320">
        <v>22500000</v>
      </c>
      <c r="H1695" s="319"/>
      <c r="I1695" s="320">
        <v>15000000</v>
      </c>
    </row>
    <row r="1696" spans="2:10" x14ac:dyDescent="0.25">
      <c r="B1696" s="316" t="s">
        <v>1608</v>
      </c>
      <c r="C1696" s="533" t="s">
        <v>17070</v>
      </c>
      <c r="D1696" s="317"/>
      <c r="E1696" s="317"/>
      <c r="F1696" s="318">
        <v>36000000</v>
      </c>
      <c r="G1696" s="318">
        <v>57000000</v>
      </c>
      <c r="H1696" s="317"/>
      <c r="I1696" s="318">
        <v>21000000</v>
      </c>
      <c r="J1696" s="316"/>
    </row>
    <row r="1697" spans="2:10" x14ac:dyDescent="0.25">
      <c r="B1697" s="672" t="s">
        <v>6049</v>
      </c>
      <c r="C1697" s="672"/>
      <c r="D1697" s="319"/>
      <c r="E1697" s="319"/>
      <c r="F1697" s="320">
        <v>36000000</v>
      </c>
      <c r="G1697" s="320">
        <v>57000000</v>
      </c>
      <c r="H1697" s="319"/>
      <c r="I1697" s="320">
        <v>21000000</v>
      </c>
    </row>
    <row r="1698" spans="2:10" x14ac:dyDescent="0.25">
      <c r="B1698" s="316" t="s">
        <v>7439</v>
      </c>
      <c r="C1698" s="533" t="s">
        <v>17071</v>
      </c>
      <c r="D1698" s="317"/>
      <c r="E1698" s="317"/>
      <c r="F1698" s="317"/>
      <c r="G1698" s="318">
        <v>10000000</v>
      </c>
      <c r="H1698" s="317"/>
      <c r="I1698" s="318">
        <v>10000000</v>
      </c>
      <c r="J1698" s="316"/>
    </row>
    <row r="1699" spans="2:10" x14ac:dyDescent="0.25">
      <c r="B1699" s="672" t="s">
        <v>5833</v>
      </c>
      <c r="C1699" s="672"/>
      <c r="D1699" s="319"/>
      <c r="E1699" s="319"/>
      <c r="F1699" s="319"/>
      <c r="G1699" s="320">
        <v>10000000</v>
      </c>
      <c r="H1699" s="319"/>
      <c r="I1699" s="320">
        <v>10000000</v>
      </c>
    </row>
    <row r="1700" spans="2:10" ht="15.75" customHeight="1" x14ac:dyDescent="0.25">
      <c r="B1700" s="316" t="s">
        <v>7872</v>
      </c>
      <c r="C1700" s="533" t="s">
        <v>17072</v>
      </c>
      <c r="D1700" s="317"/>
      <c r="E1700" s="317"/>
      <c r="F1700" s="317"/>
      <c r="G1700" s="318">
        <v>15000000</v>
      </c>
      <c r="H1700" s="317"/>
      <c r="I1700" s="318">
        <v>15000000</v>
      </c>
      <c r="J1700" s="316"/>
    </row>
    <row r="1701" spans="2:10" x14ac:dyDescent="0.25">
      <c r="B1701" s="672" t="s">
        <v>5833</v>
      </c>
      <c r="C1701" s="672"/>
      <c r="D1701" s="319"/>
      <c r="E1701" s="319"/>
      <c r="F1701" s="319"/>
      <c r="G1701" s="320">
        <v>15000000</v>
      </c>
      <c r="H1701" s="319"/>
      <c r="I1701" s="320">
        <v>15000000</v>
      </c>
    </row>
    <row r="1702" spans="2:10" x14ac:dyDescent="0.25">
      <c r="B1702" s="316" t="s">
        <v>1609</v>
      </c>
      <c r="C1702" s="533" t="s">
        <v>17073</v>
      </c>
      <c r="D1702" s="317"/>
      <c r="E1702" s="317"/>
      <c r="F1702" s="318">
        <v>48000000</v>
      </c>
      <c r="G1702" s="318">
        <v>60000000</v>
      </c>
      <c r="H1702" s="317"/>
      <c r="I1702" s="318">
        <v>12000000</v>
      </c>
      <c r="J1702" s="316"/>
    </row>
    <row r="1703" spans="2:10" ht="15.75" customHeight="1" x14ac:dyDescent="0.25">
      <c r="B1703" s="672" t="s">
        <v>6050</v>
      </c>
      <c r="C1703" s="672"/>
      <c r="D1703" s="319"/>
      <c r="E1703" s="319"/>
      <c r="F1703" s="320">
        <v>48000000</v>
      </c>
      <c r="G1703" s="320">
        <v>60000000</v>
      </c>
      <c r="H1703" s="319"/>
      <c r="I1703" s="320">
        <v>12000000</v>
      </c>
    </row>
    <row r="1704" spans="2:10" x14ac:dyDescent="0.25">
      <c r="B1704" s="316" t="s">
        <v>1610</v>
      </c>
      <c r="C1704" s="533" t="s">
        <v>17074</v>
      </c>
      <c r="D1704" s="317"/>
      <c r="E1704" s="317"/>
      <c r="F1704" s="318">
        <v>20000000</v>
      </c>
      <c r="G1704" s="318">
        <v>39000000</v>
      </c>
      <c r="H1704" s="317"/>
      <c r="I1704" s="318">
        <v>19000000</v>
      </c>
      <c r="J1704" s="316"/>
    </row>
    <row r="1705" spans="2:10" x14ac:dyDescent="0.25">
      <c r="B1705" s="672" t="s">
        <v>6051</v>
      </c>
      <c r="C1705" s="672"/>
      <c r="D1705" s="319"/>
      <c r="E1705" s="319"/>
      <c r="F1705" s="320">
        <v>20000000</v>
      </c>
      <c r="G1705" s="320">
        <v>30000000</v>
      </c>
      <c r="H1705" s="319"/>
      <c r="I1705" s="320">
        <v>10000000</v>
      </c>
    </row>
    <row r="1706" spans="2:10" ht="15.75" customHeight="1" x14ac:dyDescent="0.25">
      <c r="B1706" s="672" t="s">
        <v>5999</v>
      </c>
      <c r="C1706" s="672"/>
      <c r="D1706" s="319"/>
      <c r="E1706" s="319"/>
      <c r="F1706" s="319"/>
      <c r="G1706" s="320">
        <v>9000000</v>
      </c>
      <c r="H1706" s="319"/>
      <c r="I1706" s="320">
        <v>9000000</v>
      </c>
      <c r="J1706" s="316"/>
    </row>
    <row r="1707" spans="2:10" x14ac:dyDescent="0.25">
      <c r="B1707" s="316" t="s">
        <v>18810</v>
      </c>
      <c r="C1707" s="533" t="s">
        <v>19990</v>
      </c>
      <c r="D1707" s="317"/>
      <c r="E1707" s="317"/>
      <c r="F1707" s="317"/>
      <c r="G1707" s="318">
        <v>18000000</v>
      </c>
      <c r="H1707" s="317"/>
      <c r="I1707" s="318">
        <v>18000000</v>
      </c>
    </row>
    <row r="1708" spans="2:10" x14ac:dyDescent="0.25">
      <c r="B1708" s="672" t="s">
        <v>5833</v>
      </c>
      <c r="C1708" s="672"/>
      <c r="D1708" s="319"/>
      <c r="E1708" s="319"/>
      <c r="F1708" s="319"/>
      <c r="G1708" s="320">
        <v>18000000</v>
      </c>
      <c r="H1708" s="319"/>
      <c r="I1708" s="320">
        <v>18000000</v>
      </c>
      <c r="J1708" s="316"/>
    </row>
    <row r="1709" spans="2:10" x14ac:dyDescent="0.25">
      <c r="B1709" s="316" t="s">
        <v>1611</v>
      </c>
      <c r="C1709" s="533" t="s">
        <v>17075</v>
      </c>
      <c r="D1709" s="317"/>
      <c r="E1709" s="317"/>
      <c r="F1709" s="318">
        <v>22500000</v>
      </c>
      <c r="G1709" s="318">
        <v>30000000</v>
      </c>
      <c r="H1709" s="317"/>
      <c r="I1709" s="318">
        <v>7500000</v>
      </c>
    </row>
    <row r="1710" spans="2:10" x14ac:dyDescent="0.25">
      <c r="B1710" s="672" t="s">
        <v>6052</v>
      </c>
      <c r="C1710" s="672"/>
      <c r="D1710" s="319"/>
      <c r="E1710" s="319"/>
      <c r="F1710" s="320">
        <v>22500000</v>
      </c>
      <c r="G1710" s="320">
        <v>30000000</v>
      </c>
      <c r="H1710" s="319"/>
      <c r="I1710" s="320">
        <v>7500000</v>
      </c>
      <c r="J1710" s="316"/>
    </row>
    <row r="1711" spans="2:10" x14ac:dyDescent="0.25">
      <c r="B1711" s="316" t="s">
        <v>1612</v>
      </c>
      <c r="C1711" s="533" t="s">
        <v>17076</v>
      </c>
      <c r="D1711" s="317"/>
      <c r="E1711" s="317"/>
      <c r="F1711" s="318">
        <v>42000000</v>
      </c>
      <c r="G1711" s="318">
        <v>51000000</v>
      </c>
      <c r="H1711" s="317"/>
      <c r="I1711" s="318">
        <v>9000000</v>
      </c>
    </row>
    <row r="1712" spans="2:10" ht="15.75" customHeight="1" x14ac:dyDescent="0.25">
      <c r="B1712" s="672" t="s">
        <v>6053</v>
      </c>
      <c r="C1712" s="672"/>
      <c r="D1712" s="319"/>
      <c r="E1712" s="319"/>
      <c r="F1712" s="320">
        <v>42000000</v>
      </c>
      <c r="G1712" s="320">
        <v>51000000</v>
      </c>
      <c r="H1712" s="319"/>
      <c r="I1712" s="320">
        <v>9000000</v>
      </c>
      <c r="J1712" s="316"/>
    </row>
    <row r="1713" spans="2:10" ht="15.75" customHeight="1" x14ac:dyDescent="0.25">
      <c r="B1713" s="316" t="s">
        <v>1613</v>
      </c>
      <c r="C1713" s="533" t="s">
        <v>17077</v>
      </c>
      <c r="D1713" s="317"/>
      <c r="E1713" s="317"/>
      <c r="F1713" s="318">
        <v>22500000</v>
      </c>
      <c r="G1713" s="318">
        <v>30000000</v>
      </c>
      <c r="H1713" s="317"/>
      <c r="I1713" s="318">
        <v>7500000</v>
      </c>
    </row>
    <row r="1714" spans="2:10" x14ac:dyDescent="0.25">
      <c r="B1714" s="672" t="s">
        <v>6054</v>
      </c>
      <c r="C1714" s="672"/>
      <c r="D1714" s="319"/>
      <c r="E1714" s="319"/>
      <c r="F1714" s="320">
        <v>22500000</v>
      </c>
      <c r="G1714" s="320">
        <v>30000000</v>
      </c>
      <c r="H1714" s="319"/>
      <c r="I1714" s="320">
        <v>7500000</v>
      </c>
      <c r="J1714" s="316"/>
    </row>
    <row r="1715" spans="2:10" ht="15.75" customHeight="1" x14ac:dyDescent="0.25">
      <c r="B1715" s="316" t="s">
        <v>11711</v>
      </c>
      <c r="C1715" s="533" t="s">
        <v>18991</v>
      </c>
      <c r="D1715" s="317"/>
      <c r="E1715" s="317"/>
      <c r="F1715" s="317"/>
      <c r="G1715" s="318">
        <v>18000000</v>
      </c>
      <c r="H1715" s="317"/>
      <c r="I1715" s="318">
        <v>18000000</v>
      </c>
    </row>
    <row r="1716" spans="2:10" ht="15.75" customHeight="1" x14ac:dyDescent="0.25">
      <c r="B1716" s="672" t="s">
        <v>5833</v>
      </c>
      <c r="C1716" s="672"/>
      <c r="D1716" s="319"/>
      <c r="E1716" s="319"/>
      <c r="F1716" s="319"/>
      <c r="G1716" s="320">
        <v>18000000</v>
      </c>
      <c r="H1716" s="319"/>
      <c r="I1716" s="320">
        <v>18000000</v>
      </c>
      <c r="J1716" s="316"/>
    </row>
    <row r="1717" spans="2:10" ht="15.75" customHeight="1" x14ac:dyDescent="0.25">
      <c r="B1717" s="316" t="s">
        <v>1614</v>
      </c>
      <c r="C1717" s="533" t="s">
        <v>17078</v>
      </c>
      <c r="D1717" s="317"/>
      <c r="E1717" s="317"/>
      <c r="F1717" s="318">
        <v>16000000</v>
      </c>
      <c r="G1717" s="318">
        <v>40000000</v>
      </c>
      <c r="H1717" s="317"/>
      <c r="I1717" s="318">
        <v>24000000</v>
      </c>
    </row>
    <row r="1718" spans="2:10" ht="15.75" customHeight="1" x14ac:dyDescent="0.25">
      <c r="B1718" s="672" t="s">
        <v>6055</v>
      </c>
      <c r="C1718" s="672"/>
      <c r="D1718" s="319"/>
      <c r="E1718" s="319"/>
      <c r="F1718" s="320">
        <v>16000000</v>
      </c>
      <c r="G1718" s="320">
        <v>40000000</v>
      </c>
      <c r="H1718" s="319"/>
      <c r="I1718" s="320">
        <v>24000000</v>
      </c>
      <c r="J1718" s="316"/>
    </row>
    <row r="1719" spans="2:10" ht="15.75" customHeight="1" x14ac:dyDescent="0.25">
      <c r="B1719" s="316" t="s">
        <v>3791</v>
      </c>
      <c r="C1719" s="533" t="s">
        <v>17079</v>
      </c>
      <c r="D1719" s="317"/>
      <c r="E1719" s="317"/>
      <c r="F1719" s="318">
        <v>7500000</v>
      </c>
      <c r="G1719" s="318">
        <v>45000000</v>
      </c>
      <c r="H1719" s="317"/>
      <c r="I1719" s="318">
        <v>37500000</v>
      </c>
    </row>
    <row r="1720" spans="2:10" ht="15.75" customHeight="1" x14ac:dyDescent="0.25">
      <c r="B1720" s="672" t="s">
        <v>6056</v>
      </c>
      <c r="C1720" s="672"/>
      <c r="D1720" s="319"/>
      <c r="E1720" s="319"/>
      <c r="F1720" s="320">
        <v>7500000</v>
      </c>
      <c r="G1720" s="320">
        <v>45000000</v>
      </c>
      <c r="H1720" s="319"/>
      <c r="I1720" s="320">
        <v>37500000</v>
      </c>
      <c r="J1720" s="316"/>
    </row>
    <row r="1721" spans="2:10" x14ac:dyDescent="0.25">
      <c r="B1721" s="316" t="s">
        <v>8013</v>
      </c>
      <c r="C1721" s="533" t="s">
        <v>17080</v>
      </c>
      <c r="D1721" s="317"/>
      <c r="E1721" s="317"/>
      <c r="F1721" s="317"/>
      <c r="G1721" s="318">
        <v>14000000</v>
      </c>
      <c r="H1721" s="317"/>
      <c r="I1721" s="318">
        <v>14000000</v>
      </c>
    </row>
    <row r="1722" spans="2:10" ht="15.75" customHeight="1" x14ac:dyDescent="0.25">
      <c r="B1722" s="672" t="s">
        <v>5833</v>
      </c>
      <c r="C1722" s="672"/>
      <c r="D1722" s="319"/>
      <c r="E1722" s="319"/>
      <c r="F1722" s="319"/>
      <c r="G1722" s="320">
        <v>14000000</v>
      </c>
      <c r="H1722" s="319"/>
      <c r="I1722" s="320">
        <v>14000000</v>
      </c>
      <c r="J1722" s="316"/>
    </row>
    <row r="1723" spans="2:10" ht="15.75" customHeight="1" x14ac:dyDescent="0.25">
      <c r="B1723" s="316" t="s">
        <v>8716</v>
      </c>
      <c r="C1723" s="533" t="s">
        <v>18592</v>
      </c>
      <c r="D1723" s="317"/>
      <c r="E1723" s="317"/>
      <c r="F1723" s="317"/>
      <c r="G1723" s="318">
        <v>7500000</v>
      </c>
      <c r="H1723" s="317"/>
      <c r="I1723" s="318">
        <v>7500000</v>
      </c>
    </row>
    <row r="1724" spans="2:10" ht="15.75" customHeight="1" x14ac:dyDescent="0.25">
      <c r="B1724" s="672" t="s">
        <v>5833</v>
      </c>
      <c r="C1724" s="672"/>
      <c r="D1724" s="319"/>
      <c r="E1724" s="319"/>
      <c r="F1724" s="319"/>
      <c r="G1724" s="320">
        <v>7500000</v>
      </c>
      <c r="H1724" s="319"/>
      <c r="I1724" s="320">
        <v>7500000</v>
      </c>
      <c r="J1724" s="316"/>
    </row>
    <row r="1725" spans="2:10" ht="15.75" customHeight="1" x14ac:dyDescent="0.25">
      <c r="B1725" s="316" t="s">
        <v>1615</v>
      </c>
      <c r="C1725" s="533" t="s">
        <v>17081</v>
      </c>
      <c r="D1725" s="317"/>
      <c r="E1725" s="317"/>
      <c r="F1725" s="318">
        <v>36000000</v>
      </c>
      <c r="G1725" s="318">
        <v>54500000</v>
      </c>
      <c r="H1725" s="317"/>
      <c r="I1725" s="318">
        <v>18500000</v>
      </c>
    </row>
    <row r="1726" spans="2:10" ht="15.75" customHeight="1" x14ac:dyDescent="0.25">
      <c r="B1726" s="672" t="s">
        <v>6057</v>
      </c>
      <c r="C1726" s="672"/>
      <c r="D1726" s="319"/>
      <c r="E1726" s="319"/>
      <c r="F1726" s="320">
        <v>36000000</v>
      </c>
      <c r="G1726" s="320">
        <v>54500000</v>
      </c>
      <c r="H1726" s="319"/>
      <c r="I1726" s="320">
        <v>18500000</v>
      </c>
      <c r="J1726" s="316"/>
    </row>
    <row r="1727" spans="2:10" x14ac:dyDescent="0.25">
      <c r="B1727" s="316" t="s">
        <v>19971</v>
      </c>
      <c r="C1727" s="533" t="s">
        <v>19991</v>
      </c>
      <c r="D1727" s="317"/>
      <c r="E1727" s="317"/>
      <c r="F1727" s="317"/>
      <c r="G1727" s="318">
        <v>8047000</v>
      </c>
      <c r="H1727" s="317"/>
      <c r="I1727" s="318">
        <v>8047000</v>
      </c>
    </row>
    <row r="1728" spans="2:10" ht="15.75" customHeight="1" x14ac:dyDescent="0.25">
      <c r="B1728" s="672" t="s">
        <v>5833</v>
      </c>
      <c r="C1728" s="672"/>
      <c r="D1728" s="319"/>
      <c r="E1728" s="319"/>
      <c r="F1728" s="319"/>
      <c r="G1728" s="320">
        <v>8047000</v>
      </c>
      <c r="H1728" s="319"/>
      <c r="I1728" s="320">
        <v>8047000</v>
      </c>
      <c r="J1728" s="316"/>
    </row>
    <row r="1729" spans="2:10" ht="15.75" customHeight="1" x14ac:dyDescent="0.25">
      <c r="B1729" s="316" t="s">
        <v>7440</v>
      </c>
      <c r="C1729" s="533" t="s">
        <v>17082</v>
      </c>
      <c r="D1729" s="317"/>
      <c r="E1729" s="317"/>
      <c r="F1729" s="317"/>
      <c r="G1729" s="318">
        <v>3000000</v>
      </c>
      <c r="H1729" s="317"/>
      <c r="I1729" s="318">
        <v>3000000</v>
      </c>
    </row>
    <row r="1730" spans="2:10" x14ac:dyDescent="0.25">
      <c r="B1730" s="672" t="s">
        <v>5833</v>
      </c>
      <c r="C1730" s="672"/>
      <c r="D1730" s="319"/>
      <c r="E1730" s="319"/>
      <c r="F1730" s="319"/>
      <c r="G1730" s="320">
        <v>3000000</v>
      </c>
      <c r="H1730" s="319"/>
      <c r="I1730" s="320">
        <v>3000000</v>
      </c>
      <c r="J1730" s="316"/>
    </row>
    <row r="1731" spans="2:10" x14ac:dyDescent="0.25">
      <c r="B1731" s="316" t="s">
        <v>778</v>
      </c>
      <c r="C1731" s="533" t="s">
        <v>17083</v>
      </c>
      <c r="D1731" s="317"/>
      <c r="E1731" s="317"/>
      <c r="F1731" s="318">
        <v>5000000</v>
      </c>
      <c r="G1731" s="318">
        <v>21902000</v>
      </c>
      <c r="H1731" s="317"/>
      <c r="I1731" s="318">
        <v>16902000</v>
      </c>
    </row>
    <row r="1732" spans="2:10" ht="15.75" customHeight="1" x14ac:dyDescent="0.25">
      <c r="B1732" s="672" t="s">
        <v>6058</v>
      </c>
      <c r="C1732" s="672"/>
      <c r="D1732" s="319"/>
      <c r="E1732" s="319"/>
      <c r="F1732" s="320">
        <v>5000000</v>
      </c>
      <c r="G1732" s="320">
        <v>21902000</v>
      </c>
      <c r="H1732" s="319"/>
      <c r="I1732" s="320">
        <v>16902000</v>
      </c>
      <c r="J1732" s="316"/>
    </row>
    <row r="1733" spans="2:10" x14ac:dyDescent="0.25">
      <c r="B1733" s="316" t="s">
        <v>21156</v>
      </c>
      <c r="C1733" s="533" t="s">
        <v>21157</v>
      </c>
      <c r="D1733" s="317"/>
      <c r="E1733" s="317"/>
      <c r="F1733" s="318">
        <v>25900000</v>
      </c>
      <c r="G1733" s="317"/>
      <c r="H1733" s="317"/>
      <c r="I1733" s="649">
        <v>-25900000</v>
      </c>
    </row>
    <row r="1734" spans="2:10" ht="15.75" customHeight="1" x14ac:dyDescent="0.25">
      <c r="B1734" s="672" t="s">
        <v>21158</v>
      </c>
      <c r="C1734" s="672"/>
      <c r="D1734" s="319"/>
      <c r="E1734" s="319"/>
      <c r="F1734" s="320">
        <v>25900000</v>
      </c>
      <c r="G1734" s="319"/>
      <c r="H1734" s="319"/>
      <c r="I1734" s="650">
        <v>-25900000</v>
      </c>
      <c r="J1734" s="316"/>
    </row>
    <row r="1735" spans="2:10" x14ac:dyDescent="0.25">
      <c r="B1735" s="316" t="s">
        <v>7441</v>
      </c>
      <c r="C1735" s="533" t="s">
        <v>17084</v>
      </c>
      <c r="D1735" s="317"/>
      <c r="E1735" s="317"/>
      <c r="F1735" s="317"/>
      <c r="G1735" s="318">
        <v>7500000</v>
      </c>
      <c r="H1735" s="317"/>
      <c r="I1735" s="318">
        <v>7500000</v>
      </c>
    </row>
    <row r="1736" spans="2:10" x14ac:dyDescent="0.25">
      <c r="B1736" s="672" t="s">
        <v>5833</v>
      </c>
      <c r="C1736" s="672"/>
      <c r="D1736" s="319"/>
      <c r="E1736" s="319"/>
      <c r="F1736" s="319"/>
      <c r="G1736" s="320">
        <v>7500000</v>
      </c>
      <c r="H1736" s="319"/>
      <c r="I1736" s="320">
        <v>7500000</v>
      </c>
      <c r="J1736" s="316"/>
    </row>
    <row r="1737" spans="2:10" ht="15.75" customHeight="1" x14ac:dyDescent="0.25">
      <c r="B1737" s="316" t="s">
        <v>5510</v>
      </c>
      <c r="C1737" s="533" t="s">
        <v>17085</v>
      </c>
      <c r="D1737" s="317"/>
      <c r="E1737" s="317"/>
      <c r="F1737" s="318">
        <v>7500000</v>
      </c>
      <c r="G1737" s="318">
        <v>30000000</v>
      </c>
      <c r="H1737" s="317"/>
      <c r="I1737" s="318">
        <v>22500000</v>
      </c>
    </row>
    <row r="1738" spans="2:10" ht="15.75" customHeight="1" x14ac:dyDescent="0.25">
      <c r="B1738" s="672" t="s">
        <v>5833</v>
      </c>
      <c r="C1738" s="672"/>
      <c r="D1738" s="319"/>
      <c r="E1738" s="319"/>
      <c r="F1738" s="320">
        <v>7500000</v>
      </c>
      <c r="G1738" s="320">
        <v>30000000</v>
      </c>
      <c r="H1738" s="319"/>
      <c r="I1738" s="320">
        <v>22500000</v>
      </c>
      <c r="J1738" s="316"/>
    </row>
    <row r="1739" spans="2:10" x14ac:dyDescent="0.25">
      <c r="B1739" s="316" t="s">
        <v>7442</v>
      </c>
      <c r="C1739" s="533" t="s">
        <v>17086</v>
      </c>
      <c r="D1739" s="317"/>
      <c r="E1739" s="317"/>
      <c r="F1739" s="317"/>
      <c r="G1739" s="318">
        <v>18000000</v>
      </c>
      <c r="H1739" s="317"/>
      <c r="I1739" s="318">
        <v>18000000</v>
      </c>
    </row>
    <row r="1740" spans="2:10" ht="15.75" customHeight="1" x14ac:dyDescent="0.25">
      <c r="B1740" s="672" t="s">
        <v>5833</v>
      </c>
      <c r="C1740" s="672"/>
      <c r="D1740" s="319"/>
      <c r="E1740" s="319"/>
      <c r="F1740" s="319"/>
      <c r="G1740" s="320">
        <v>18000000</v>
      </c>
      <c r="H1740" s="319"/>
      <c r="I1740" s="320">
        <v>18000000</v>
      </c>
      <c r="J1740" s="316"/>
    </row>
    <row r="1741" spans="2:10" x14ac:dyDescent="0.25">
      <c r="B1741" s="316" t="s">
        <v>198</v>
      </c>
      <c r="C1741" s="533" t="s">
        <v>17087</v>
      </c>
      <c r="D1741" s="317"/>
      <c r="E1741" s="317"/>
      <c r="F1741" s="318">
        <v>7500000</v>
      </c>
      <c r="G1741" s="318">
        <v>22500000</v>
      </c>
      <c r="H1741" s="317"/>
      <c r="I1741" s="318">
        <v>15000000</v>
      </c>
    </row>
    <row r="1742" spans="2:10" x14ac:dyDescent="0.25">
      <c r="B1742" s="672" t="s">
        <v>6059</v>
      </c>
      <c r="C1742" s="672"/>
      <c r="D1742" s="319"/>
      <c r="E1742" s="319"/>
      <c r="F1742" s="320">
        <v>7500000</v>
      </c>
      <c r="G1742" s="320">
        <v>22500000</v>
      </c>
      <c r="H1742" s="319"/>
      <c r="I1742" s="320">
        <v>15000000</v>
      </c>
      <c r="J1742" s="316"/>
    </row>
    <row r="1743" spans="2:10" ht="15.75" customHeight="1" x14ac:dyDescent="0.25">
      <c r="B1743" s="316" t="s">
        <v>20094</v>
      </c>
      <c r="C1743" s="533" t="s">
        <v>20220</v>
      </c>
      <c r="D1743" s="317"/>
      <c r="E1743" s="317"/>
      <c r="F1743" s="317"/>
      <c r="G1743" s="318">
        <v>10000000</v>
      </c>
      <c r="H1743" s="317"/>
      <c r="I1743" s="318">
        <v>10000000</v>
      </c>
    </row>
    <row r="1744" spans="2:10" x14ac:dyDescent="0.25">
      <c r="B1744" s="672" t="s">
        <v>5833</v>
      </c>
      <c r="C1744" s="672"/>
      <c r="D1744" s="319"/>
      <c r="E1744" s="319"/>
      <c r="F1744" s="319"/>
      <c r="G1744" s="320">
        <v>10000000</v>
      </c>
      <c r="H1744" s="319"/>
      <c r="I1744" s="320">
        <v>10000000</v>
      </c>
      <c r="J1744" s="316"/>
    </row>
    <row r="1745" spans="2:10" x14ac:dyDescent="0.25">
      <c r="B1745" s="316" t="s">
        <v>1616</v>
      </c>
      <c r="C1745" s="533" t="s">
        <v>17088</v>
      </c>
      <c r="D1745" s="317"/>
      <c r="E1745" s="317"/>
      <c r="F1745" s="318">
        <v>22500000</v>
      </c>
      <c r="G1745" s="318">
        <v>30000000</v>
      </c>
      <c r="H1745" s="317"/>
      <c r="I1745" s="318">
        <v>7500000</v>
      </c>
    </row>
    <row r="1746" spans="2:10" ht="15.75" customHeight="1" x14ac:dyDescent="0.25">
      <c r="B1746" s="672" t="s">
        <v>6060</v>
      </c>
      <c r="C1746" s="672"/>
      <c r="D1746" s="319"/>
      <c r="E1746" s="319"/>
      <c r="F1746" s="320">
        <v>22500000</v>
      </c>
      <c r="G1746" s="320">
        <v>30000000</v>
      </c>
      <c r="H1746" s="319"/>
      <c r="I1746" s="320">
        <v>7500000</v>
      </c>
      <c r="J1746" s="316"/>
    </row>
    <row r="1747" spans="2:10" x14ac:dyDescent="0.25">
      <c r="B1747" s="316" t="s">
        <v>7444</v>
      </c>
      <c r="C1747" s="533" t="s">
        <v>17089</v>
      </c>
      <c r="D1747" s="317"/>
      <c r="E1747" s="317"/>
      <c r="F1747" s="317"/>
      <c r="G1747" s="318">
        <v>7500000</v>
      </c>
      <c r="H1747" s="317"/>
      <c r="I1747" s="318">
        <v>7500000</v>
      </c>
    </row>
    <row r="1748" spans="2:10" x14ac:dyDescent="0.25">
      <c r="B1748" s="672" t="s">
        <v>5833</v>
      </c>
      <c r="C1748" s="672"/>
      <c r="D1748" s="319"/>
      <c r="E1748" s="319"/>
      <c r="F1748" s="319"/>
      <c r="G1748" s="320">
        <v>7500000</v>
      </c>
      <c r="H1748" s="319"/>
      <c r="I1748" s="320">
        <v>7500000</v>
      </c>
      <c r="J1748" s="316"/>
    </row>
    <row r="1749" spans="2:10" x14ac:dyDescent="0.25">
      <c r="B1749" s="316" t="s">
        <v>1617</v>
      </c>
      <c r="C1749" s="533" t="s">
        <v>17090</v>
      </c>
      <c r="D1749" s="317"/>
      <c r="E1749" s="317"/>
      <c r="F1749" s="318">
        <v>66000000</v>
      </c>
      <c r="G1749" s="318">
        <v>78000000</v>
      </c>
      <c r="H1749" s="317"/>
      <c r="I1749" s="318">
        <v>12000000</v>
      </c>
    </row>
    <row r="1750" spans="2:10" x14ac:dyDescent="0.25">
      <c r="B1750" s="672" t="s">
        <v>6061</v>
      </c>
      <c r="C1750" s="672"/>
      <c r="D1750" s="319"/>
      <c r="E1750" s="319"/>
      <c r="F1750" s="320">
        <v>66000000</v>
      </c>
      <c r="G1750" s="320">
        <v>78000000</v>
      </c>
      <c r="H1750" s="319"/>
      <c r="I1750" s="320">
        <v>12000000</v>
      </c>
      <c r="J1750" s="316"/>
    </row>
    <row r="1751" spans="2:10" ht="15.75" customHeight="1" x14ac:dyDescent="0.25">
      <c r="B1751" s="316" t="s">
        <v>5571</v>
      </c>
      <c r="C1751" s="533" t="s">
        <v>17091</v>
      </c>
      <c r="D1751" s="317"/>
      <c r="E1751" s="317"/>
      <c r="F1751" s="318">
        <v>7500000</v>
      </c>
      <c r="G1751" s="318">
        <v>33014000</v>
      </c>
      <c r="H1751" s="317"/>
      <c r="I1751" s="318">
        <v>25514000</v>
      </c>
    </row>
    <row r="1752" spans="2:10" ht="15.75" customHeight="1" x14ac:dyDescent="0.25">
      <c r="B1752" s="672" t="s">
        <v>5833</v>
      </c>
      <c r="C1752" s="672"/>
      <c r="D1752" s="319"/>
      <c r="E1752" s="319"/>
      <c r="F1752" s="320">
        <v>7500000</v>
      </c>
      <c r="G1752" s="320">
        <v>33014000</v>
      </c>
      <c r="H1752" s="319"/>
      <c r="I1752" s="320">
        <v>25514000</v>
      </c>
      <c r="J1752" s="316"/>
    </row>
    <row r="1753" spans="2:10" ht="15.75" customHeight="1" x14ac:dyDescent="0.25">
      <c r="B1753" s="316" t="s">
        <v>11129</v>
      </c>
      <c r="C1753" s="533" t="s">
        <v>18992</v>
      </c>
      <c r="D1753" s="317"/>
      <c r="E1753" s="317"/>
      <c r="F1753" s="317"/>
      <c r="G1753" s="318">
        <v>7500000</v>
      </c>
      <c r="H1753" s="317"/>
      <c r="I1753" s="318">
        <v>7500000</v>
      </c>
    </row>
    <row r="1754" spans="2:10" ht="15.75" customHeight="1" x14ac:dyDescent="0.25">
      <c r="B1754" s="672" t="s">
        <v>5833</v>
      </c>
      <c r="C1754" s="672"/>
      <c r="D1754" s="319"/>
      <c r="E1754" s="319"/>
      <c r="F1754" s="319"/>
      <c r="G1754" s="320">
        <v>7500000</v>
      </c>
      <c r="H1754" s="319"/>
      <c r="I1754" s="320">
        <v>7500000</v>
      </c>
      <c r="J1754" s="316"/>
    </row>
    <row r="1755" spans="2:10" ht="15.75" customHeight="1" x14ac:dyDescent="0.25">
      <c r="B1755" s="316" t="s">
        <v>1618</v>
      </c>
      <c r="C1755" s="533" t="s">
        <v>17092</v>
      </c>
      <c r="D1755" s="317"/>
      <c r="E1755" s="317"/>
      <c r="F1755" s="318">
        <v>20000000</v>
      </c>
      <c r="G1755" s="318">
        <v>42920000</v>
      </c>
      <c r="H1755" s="317"/>
      <c r="I1755" s="318">
        <v>22920000</v>
      </c>
    </row>
    <row r="1756" spans="2:10" ht="15.75" customHeight="1" x14ac:dyDescent="0.25">
      <c r="B1756" s="672" t="s">
        <v>6062</v>
      </c>
      <c r="C1756" s="672"/>
      <c r="D1756" s="319"/>
      <c r="E1756" s="319"/>
      <c r="F1756" s="320">
        <v>20000000</v>
      </c>
      <c r="G1756" s="320">
        <v>42920000</v>
      </c>
      <c r="H1756" s="319"/>
      <c r="I1756" s="320">
        <v>22920000</v>
      </c>
      <c r="J1756" s="316"/>
    </row>
    <row r="1757" spans="2:10" x14ac:dyDescent="0.25">
      <c r="B1757" s="316" t="s">
        <v>7873</v>
      </c>
      <c r="C1757" s="533" t="s">
        <v>17093</v>
      </c>
      <c r="D1757" s="317"/>
      <c r="E1757" s="317"/>
      <c r="F1757" s="317"/>
      <c r="G1757" s="318">
        <v>12000000</v>
      </c>
      <c r="H1757" s="317"/>
      <c r="I1757" s="318">
        <v>12000000</v>
      </c>
    </row>
    <row r="1758" spans="2:10" ht="15.75" customHeight="1" x14ac:dyDescent="0.25">
      <c r="B1758" s="672" t="s">
        <v>5833</v>
      </c>
      <c r="C1758" s="672"/>
      <c r="D1758" s="319"/>
      <c r="E1758" s="319"/>
      <c r="F1758" s="319"/>
      <c r="G1758" s="320">
        <v>12000000</v>
      </c>
      <c r="H1758" s="319"/>
      <c r="I1758" s="320">
        <v>12000000</v>
      </c>
      <c r="J1758" s="316"/>
    </row>
    <row r="1759" spans="2:10" x14ac:dyDescent="0.25">
      <c r="B1759" s="316" t="s">
        <v>18949</v>
      </c>
      <c r="C1759" s="533" t="s">
        <v>18993</v>
      </c>
      <c r="D1759" s="317"/>
      <c r="E1759" s="317"/>
      <c r="F1759" s="317"/>
      <c r="G1759" s="318">
        <v>10000000</v>
      </c>
      <c r="H1759" s="317"/>
      <c r="I1759" s="318">
        <v>10000000</v>
      </c>
    </row>
    <row r="1760" spans="2:10" ht="15.75" customHeight="1" x14ac:dyDescent="0.25">
      <c r="B1760" s="672" t="s">
        <v>5833</v>
      </c>
      <c r="C1760" s="672"/>
      <c r="D1760" s="319"/>
      <c r="E1760" s="319"/>
      <c r="F1760" s="319"/>
      <c r="G1760" s="320">
        <v>10000000</v>
      </c>
      <c r="H1760" s="319"/>
      <c r="I1760" s="320">
        <v>10000000</v>
      </c>
      <c r="J1760" s="316"/>
    </row>
    <row r="1761" spans="2:10" ht="22.5" customHeight="1" x14ac:dyDescent="0.25">
      <c r="B1761" s="316" t="s">
        <v>1253</v>
      </c>
      <c r="C1761" s="533" t="s">
        <v>17094</v>
      </c>
      <c r="D1761" s="317"/>
      <c r="E1761" s="317"/>
      <c r="F1761" s="318">
        <v>6250000</v>
      </c>
      <c r="G1761" s="318">
        <v>33000000</v>
      </c>
      <c r="H1761" s="317"/>
      <c r="I1761" s="318">
        <v>26750000</v>
      </c>
    </row>
    <row r="1762" spans="2:10" ht="15.75" customHeight="1" x14ac:dyDescent="0.25">
      <c r="B1762" s="672" t="s">
        <v>6063</v>
      </c>
      <c r="C1762" s="672"/>
      <c r="D1762" s="319"/>
      <c r="E1762" s="319"/>
      <c r="F1762" s="320">
        <v>6250000</v>
      </c>
      <c r="G1762" s="320">
        <v>33000000</v>
      </c>
      <c r="H1762" s="319"/>
      <c r="I1762" s="320">
        <v>26750000</v>
      </c>
      <c r="J1762" s="316"/>
    </row>
    <row r="1763" spans="2:10" x14ac:dyDescent="0.25">
      <c r="B1763" s="316" t="s">
        <v>7445</v>
      </c>
      <c r="C1763" s="533" t="s">
        <v>18909</v>
      </c>
      <c r="D1763" s="317"/>
      <c r="E1763" s="317"/>
      <c r="F1763" s="317"/>
      <c r="G1763" s="318">
        <v>8000000</v>
      </c>
      <c r="H1763" s="317"/>
      <c r="I1763" s="318">
        <v>8000000</v>
      </c>
    </row>
    <row r="1764" spans="2:10" ht="15.75" customHeight="1" x14ac:dyDescent="0.25">
      <c r="B1764" s="672" t="s">
        <v>5833</v>
      </c>
      <c r="C1764" s="672"/>
      <c r="D1764" s="319"/>
      <c r="E1764" s="319"/>
      <c r="F1764" s="319"/>
      <c r="G1764" s="320">
        <v>8000000</v>
      </c>
      <c r="H1764" s="319"/>
      <c r="I1764" s="320">
        <v>8000000</v>
      </c>
      <c r="J1764" s="316"/>
    </row>
    <row r="1765" spans="2:10" x14ac:dyDescent="0.25">
      <c r="B1765" s="316" t="s">
        <v>19088</v>
      </c>
      <c r="C1765" s="533" t="s">
        <v>19089</v>
      </c>
      <c r="D1765" s="317"/>
      <c r="E1765" s="317"/>
      <c r="F1765" s="317"/>
      <c r="G1765" s="318">
        <v>9000000</v>
      </c>
      <c r="H1765" s="317"/>
      <c r="I1765" s="318">
        <v>9000000</v>
      </c>
    </row>
    <row r="1766" spans="2:10" x14ac:dyDescent="0.25">
      <c r="B1766" s="672" t="s">
        <v>5833</v>
      </c>
      <c r="C1766" s="672"/>
      <c r="D1766" s="319"/>
      <c r="E1766" s="319"/>
      <c r="F1766" s="319"/>
      <c r="G1766" s="320">
        <v>9000000</v>
      </c>
      <c r="H1766" s="319"/>
      <c r="I1766" s="320">
        <v>9000000</v>
      </c>
      <c r="J1766" s="316"/>
    </row>
    <row r="1767" spans="2:10" x14ac:dyDescent="0.25">
      <c r="B1767" s="316" t="s">
        <v>1619</v>
      </c>
      <c r="C1767" s="533" t="s">
        <v>17095</v>
      </c>
      <c r="D1767" s="317"/>
      <c r="E1767" s="317"/>
      <c r="F1767" s="318">
        <v>36000000</v>
      </c>
      <c r="G1767" s="318">
        <v>57500000</v>
      </c>
      <c r="H1767" s="317"/>
      <c r="I1767" s="318">
        <v>21500000</v>
      </c>
    </row>
    <row r="1768" spans="2:10" x14ac:dyDescent="0.25">
      <c r="B1768" s="672" t="s">
        <v>6064</v>
      </c>
      <c r="C1768" s="672"/>
      <c r="D1768" s="319"/>
      <c r="E1768" s="319"/>
      <c r="F1768" s="320">
        <v>36000000</v>
      </c>
      <c r="G1768" s="320">
        <v>57500000</v>
      </c>
      <c r="H1768" s="319"/>
      <c r="I1768" s="320">
        <v>21500000</v>
      </c>
      <c r="J1768" s="316"/>
    </row>
    <row r="1769" spans="2:10" ht="15.75" customHeight="1" x14ac:dyDescent="0.25">
      <c r="B1769" s="316" t="s">
        <v>1620</v>
      </c>
      <c r="C1769" s="533" t="s">
        <v>17096</v>
      </c>
      <c r="D1769" s="317"/>
      <c r="E1769" s="317"/>
      <c r="F1769" s="318">
        <v>10000000</v>
      </c>
      <c r="G1769" s="318">
        <v>15000000</v>
      </c>
      <c r="H1769" s="317"/>
      <c r="I1769" s="318">
        <v>5000000</v>
      </c>
    </row>
    <row r="1770" spans="2:10" x14ac:dyDescent="0.25">
      <c r="B1770" s="672" t="s">
        <v>6065</v>
      </c>
      <c r="C1770" s="672"/>
      <c r="D1770" s="319"/>
      <c r="E1770" s="319"/>
      <c r="F1770" s="320">
        <v>10000000</v>
      </c>
      <c r="G1770" s="320">
        <v>15000000</v>
      </c>
      <c r="H1770" s="319"/>
      <c r="I1770" s="320">
        <v>5000000</v>
      </c>
      <c r="J1770" s="316"/>
    </row>
    <row r="1771" spans="2:10" x14ac:dyDescent="0.25">
      <c r="B1771" s="316" t="s">
        <v>7446</v>
      </c>
      <c r="C1771" s="533" t="s">
        <v>17097</v>
      </c>
      <c r="D1771" s="317"/>
      <c r="E1771" s="317"/>
      <c r="F1771" s="317"/>
      <c r="G1771" s="318">
        <v>7500000</v>
      </c>
      <c r="H1771" s="317"/>
      <c r="I1771" s="318">
        <v>7500000</v>
      </c>
    </row>
    <row r="1772" spans="2:10" ht="15.75" customHeight="1" x14ac:dyDescent="0.25">
      <c r="B1772" s="672" t="s">
        <v>5833</v>
      </c>
      <c r="C1772" s="672"/>
      <c r="D1772" s="319"/>
      <c r="E1772" s="319"/>
      <c r="F1772" s="319"/>
      <c r="G1772" s="320">
        <v>7500000</v>
      </c>
      <c r="H1772" s="319"/>
      <c r="I1772" s="320">
        <v>7500000</v>
      </c>
      <c r="J1772" s="316"/>
    </row>
    <row r="1773" spans="2:10" x14ac:dyDescent="0.25">
      <c r="B1773" s="316" t="s">
        <v>5524</v>
      </c>
      <c r="C1773" s="533" t="s">
        <v>17098</v>
      </c>
      <c r="D1773" s="317"/>
      <c r="E1773" s="317"/>
      <c r="F1773" s="318">
        <v>6000000</v>
      </c>
      <c r="G1773" s="318">
        <v>22400000</v>
      </c>
      <c r="H1773" s="317"/>
      <c r="I1773" s="318">
        <v>16400000</v>
      </c>
    </row>
    <row r="1774" spans="2:10" x14ac:dyDescent="0.25">
      <c r="B1774" s="672" t="s">
        <v>6066</v>
      </c>
      <c r="C1774" s="672"/>
      <c r="D1774" s="319"/>
      <c r="E1774" s="319"/>
      <c r="F1774" s="320">
        <v>6000000</v>
      </c>
      <c r="G1774" s="320">
        <v>22400000</v>
      </c>
      <c r="H1774" s="319"/>
      <c r="I1774" s="320">
        <v>16400000</v>
      </c>
      <c r="J1774" s="316"/>
    </row>
    <row r="1775" spans="2:10" x14ac:dyDescent="0.25">
      <c r="B1775" s="316" t="s">
        <v>1621</v>
      </c>
      <c r="C1775" s="533" t="s">
        <v>17099</v>
      </c>
      <c r="D1775" s="317"/>
      <c r="E1775" s="317"/>
      <c r="F1775" s="318">
        <v>37500000</v>
      </c>
      <c r="G1775" s="318">
        <v>52500000</v>
      </c>
      <c r="H1775" s="317"/>
      <c r="I1775" s="318">
        <v>15000000</v>
      </c>
    </row>
    <row r="1776" spans="2:10" x14ac:dyDescent="0.25">
      <c r="B1776" s="672" t="s">
        <v>6067</v>
      </c>
      <c r="C1776" s="672"/>
      <c r="D1776" s="319"/>
      <c r="E1776" s="319"/>
      <c r="F1776" s="320">
        <v>37500000</v>
      </c>
      <c r="G1776" s="320">
        <v>52500000</v>
      </c>
      <c r="H1776" s="319"/>
      <c r="I1776" s="320">
        <v>15000000</v>
      </c>
      <c r="J1776" s="316"/>
    </row>
    <row r="1777" spans="2:10" x14ac:dyDescent="0.25">
      <c r="B1777" s="316" t="s">
        <v>7448</v>
      </c>
      <c r="C1777" s="533" t="s">
        <v>18927</v>
      </c>
      <c r="D1777" s="317"/>
      <c r="E1777" s="317"/>
      <c r="F1777" s="317"/>
      <c r="G1777" s="318">
        <v>18000000</v>
      </c>
      <c r="H1777" s="317"/>
      <c r="I1777" s="318">
        <v>18000000</v>
      </c>
    </row>
    <row r="1778" spans="2:10" ht="15.75" customHeight="1" x14ac:dyDescent="0.25">
      <c r="B1778" s="672" t="s">
        <v>5833</v>
      </c>
      <c r="C1778" s="672"/>
      <c r="D1778" s="319"/>
      <c r="E1778" s="319"/>
      <c r="F1778" s="319"/>
      <c r="G1778" s="320">
        <v>18000000</v>
      </c>
      <c r="H1778" s="319"/>
      <c r="I1778" s="320">
        <v>18000000</v>
      </c>
      <c r="J1778" s="316"/>
    </row>
    <row r="1779" spans="2:10" ht="15.75" customHeight="1" x14ac:dyDescent="0.25">
      <c r="B1779" s="316" t="s">
        <v>7449</v>
      </c>
      <c r="C1779" s="533" t="s">
        <v>17100</v>
      </c>
      <c r="D1779" s="317"/>
      <c r="E1779" s="317"/>
      <c r="F1779" s="317"/>
      <c r="G1779" s="318">
        <v>7000000</v>
      </c>
      <c r="H1779" s="317"/>
      <c r="I1779" s="318">
        <v>7000000</v>
      </c>
    </row>
    <row r="1780" spans="2:10" x14ac:dyDescent="0.25">
      <c r="B1780" s="672" t="s">
        <v>5833</v>
      </c>
      <c r="C1780" s="672"/>
      <c r="D1780" s="319"/>
      <c r="E1780" s="319"/>
      <c r="F1780" s="319"/>
      <c r="G1780" s="320">
        <v>7000000</v>
      </c>
      <c r="H1780" s="319"/>
      <c r="I1780" s="320">
        <v>7000000</v>
      </c>
      <c r="J1780" s="316"/>
    </row>
    <row r="1781" spans="2:10" ht="15.75" customHeight="1" x14ac:dyDescent="0.25">
      <c r="B1781" s="316" t="s">
        <v>1622</v>
      </c>
      <c r="C1781" s="533" t="s">
        <v>17101</v>
      </c>
      <c r="D1781" s="317"/>
      <c r="E1781" s="317"/>
      <c r="F1781" s="318">
        <v>25000000</v>
      </c>
      <c r="G1781" s="318">
        <v>51200000</v>
      </c>
      <c r="H1781" s="317"/>
      <c r="I1781" s="318">
        <v>26200000</v>
      </c>
    </row>
    <row r="1782" spans="2:10" ht="15.75" customHeight="1" x14ac:dyDescent="0.25">
      <c r="B1782" s="672" t="s">
        <v>6068</v>
      </c>
      <c r="C1782" s="672"/>
      <c r="D1782" s="319"/>
      <c r="E1782" s="319"/>
      <c r="F1782" s="320">
        <v>25000000</v>
      </c>
      <c r="G1782" s="320">
        <v>51200000</v>
      </c>
      <c r="H1782" s="319"/>
      <c r="I1782" s="320">
        <v>26200000</v>
      </c>
      <c r="J1782" s="316"/>
    </row>
    <row r="1783" spans="2:10" x14ac:dyDescent="0.25">
      <c r="B1783" s="316" t="s">
        <v>1623</v>
      </c>
      <c r="C1783" s="533" t="s">
        <v>17102</v>
      </c>
      <c r="D1783" s="317"/>
      <c r="E1783" s="317"/>
      <c r="F1783" s="318">
        <v>18000000</v>
      </c>
      <c r="G1783" s="318">
        <v>33000000</v>
      </c>
      <c r="H1783" s="317"/>
      <c r="I1783" s="318">
        <v>15000000</v>
      </c>
    </row>
    <row r="1784" spans="2:10" ht="15.75" customHeight="1" x14ac:dyDescent="0.25">
      <c r="B1784" s="672" t="s">
        <v>6069</v>
      </c>
      <c r="C1784" s="672"/>
      <c r="D1784" s="319"/>
      <c r="E1784" s="319"/>
      <c r="F1784" s="320">
        <v>18000000</v>
      </c>
      <c r="G1784" s="320">
        <v>33000000</v>
      </c>
      <c r="H1784" s="319"/>
      <c r="I1784" s="320">
        <v>15000000</v>
      </c>
      <c r="J1784" s="316"/>
    </row>
    <row r="1785" spans="2:10" x14ac:dyDescent="0.25">
      <c r="B1785" s="316" t="s">
        <v>1624</v>
      </c>
      <c r="C1785" s="533" t="s">
        <v>17103</v>
      </c>
      <c r="D1785" s="317"/>
      <c r="E1785" s="317"/>
      <c r="F1785" s="318">
        <v>20500000</v>
      </c>
      <c r="G1785" s="318">
        <v>38734000</v>
      </c>
      <c r="H1785" s="317"/>
      <c r="I1785" s="318">
        <v>18234000</v>
      </c>
    </row>
    <row r="1786" spans="2:10" x14ac:dyDescent="0.25">
      <c r="B1786" s="672" t="s">
        <v>6070</v>
      </c>
      <c r="C1786" s="672"/>
      <c r="D1786" s="319"/>
      <c r="E1786" s="319"/>
      <c r="F1786" s="320">
        <v>20500000</v>
      </c>
      <c r="G1786" s="320">
        <v>38734000</v>
      </c>
      <c r="H1786" s="319"/>
      <c r="I1786" s="320">
        <v>18234000</v>
      </c>
      <c r="J1786" s="316"/>
    </row>
    <row r="1787" spans="2:10" x14ac:dyDescent="0.25">
      <c r="B1787" s="316" t="s">
        <v>1625</v>
      </c>
      <c r="C1787" s="533" t="s">
        <v>17104</v>
      </c>
      <c r="D1787" s="317"/>
      <c r="E1787" s="317"/>
      <c r="F1787" s="318">
        <v>24000000</v>
      </c>
      <c r="G1787" s="318">
        <v>36100000</v>
      </c>
      <c r="H1787" s="317"/>
      <c r="I1787" s="318">
        <v>12100000</v>
      </c>
    </row>
    <row r="1788" spans="2:10" ht="15.75" customHeight="1" x14ac:dyDescent="0.25">
      <c r="B1788" s="672" t="s">
        <v>6071</v>
      </c>
      <c r="C1788" s="672"/>
      <c r="D1788" s="319"/>
      <c r="E1788" s="319"/>
      <c r="F1788" s="320">
        <v>24000000</v>
      </c>
      <c r="G1788" s="320">
        <v>36100000</v>
      </c>
      <c r="H1788" s="319"/>
      <c r="I1788" s="320">
        <v>12100000</v>
      </c>
      <c r="J1788" s="316"/>
    </row>
    <row r="1789" spans="2:10" x14ac:dyDescent="0.25">
      <c r="B1789" s="316" t="s">
        <v>1626</v>
      </c>
      <c r="C1789" s="533" t="s">
        <v>17105</v>
      </c>
      <c r="D1789" s="317"/>
      <c r="E1789" s="317"/>
      <c r="F1789" s="318">
        <v>18000000</v>
      </c>
      <c r="G1789" s="318">
        <v>36500000</v>
      </c>
      <c r="H1789" s="317"/>
      <c r="I1789" s="318">
        <v>18500000</v>
      </c>
    </row>
    <row r="1790" spans="2:10" ht="15.75" customHeight="1" x14ac:dyDescent="0.25">
      <c r="B1790" s="672" t="s">
        <v>6072</v>
      </c>
      <c r="C1790" s="672"/>
      <c r="D1790" s="319"/>
      <c r="E1790" s="319"/>
      <c r="F1790" s="320">
        <v>18000000</v>
      </c>
      <c r="G1790" s="320">
        <v>36500000</v>
      </c>
      <c r="H1790" s="319"/>
      <c r="I1790" s="320">
        <v>18500000</v>
      </c>
      <c r="J1790" s="316"/>
    </row>
    <row r="1791" spans="2:10" x14ac:dyDescent="0.25">
      <c r="B1791" s="316" t="s">
        <v>1627</v>
      </c>
      <c r="C1791" s="533" t="s">
        <v>17106</v>
      </c>
      <c r="D1791" s="317"/>
      <c r="E1791" s="317"/>
      <c r="F1791" s="318">
        <v>17000000</v>
      </c>
      <c r="G1791" s="318">
        <v>35000000</v>
      </c>
      <c r="H1791" s="317"/>
      <c r="I1791" s="318">
        <v>18000000</v>
      </c>
    </row>
    <row r="1792" spans="2:10" x14ac:dyDescent="0.25">
      <c r="B1792" s="672" t="s">
        <v>6073</v>
      </c>
      <c r="C1792" s="672"/>
      <c r="D1792" s="319"/>
      <c r="E1792" s="319"/>
      <c r="F1792" s="320">
        <v>17000000</v>
      </c>
      <c r="G1792" s="320">
        <v>35000000</v>
      </c>
      <c r="H1792" s="319"/>
      <c r="I1792" s="320">
        <v>18000000</v>
      </c>
      <c r="J1792" s="316"/>
    </row>
    <row r="1793" spans="2:10" x14ac:dyDescent="0.25">
      <c r="B1793" s="316" t="s">
        <v>213</v>
      </c>
      <c r="C1793" s="533" t="s">
        <v>17107</v>
      </c>
      <c r="D1793" s="317"/>
      <c r="E1793" s="317"/>
      <c r="F1793" s="318">
        <v>6250000</v>
      </c>
      <c r="G1793" s="318">
        <v>15000000</v>
      </c>
      <c r="H1793" s="317"/>
      <c r="I1793" s="318">
        <v>8750000</v>
      </c>
    </row>
    <row r="1794" spans="2:10" x14ac:dyDescent="0.25">
      <c r="B1794" s="672" t="s">
        <v>6074</v>
      </c>
      <c r="C1794" s="672"/>
      <c r="D1794" s="319"/>
      <c r="E1794" s="319"/>
      <c r="F1794" s="320">
        <v>6250000</v>
      </c>
      <c r="G1794" s="320">
        <v>15000000</v>
      </c>
      <c r="H1794" s="319"/>
      <c r="I1794" s="320">
        <v>8750000</v>
      </c>
      <c r="J1794" s="316"/>
    </row>
    <row r="1795" spans="2:10" ht="15.75" customHeight="1" x14ac:dyDescent="0.25">
      <c r="B1795" s="316" t="s">
        <v>331</v>
      </c>
      <c r="C1795" s="533" t="s">
        <v>17108</v>
      </c>
      <c r="D1795" s="317"/>
      <c r="E1795" s="317"/>
      <c r="F1795" s="318">
        <v>15000000</v>
      </c>
      <c r="G1795" s="318">
        <v>45000000</v>
      </c>
      <c r="H1795" s="317"/>
      <c r="I1795" s="318">
        <v>30000000</v>
      </c>
    </row>
    <row r="1796" spans="2:10" x14ac:dyDescent="0.25">
      <c r="B1796" s="672" t="s">
        <v>6075</v>
      </c>
      <c r="C1796" s="672"/>
      <c r="D1796" s="319"/>
      <c r="E1796" s="319"/>
      <c r="F1796" s="320">
        <v>15000000</v>
      </c>
      <c r="G1796" s="320">
        <v>45000000</v>
      </c>
      <c r="H1796" s="319"/>
      <c r="I1796" s="320">
        <v>30000000</v>
      </c>
      <c r="J1796" s="316"/>
    </row>
    <row r="1797" spans="2:10" x14ac:dyDescent="0.25">
      <c r="B1797" s="316" t="s">
        <v>7960</v>
      </c>
      <c r="C1797" s="533" t="s">
        <v>17109</v>
      </c>
      <c r="D1797" s="317"/>
      <c r="E1797" s="317"/>
      <c r="F1797" s="317"/>
      <c r="G1797" s="318">
        <v>10000000</v>
      </c>
      <c r="H1797" s="317"/>
      <c r="I1797" s="318">
        <v>10000000</v>
      </c>
    </row>
    <row r="1798" spans="2:10" ht="15.75" customHeight="1" x14ac:dyDescent="0.25">
      <c r="B1798" s="672" t="s">
        <v>5833</v>
      </c>
      <c r="C1798" s="672"/>
      <c r="D1798" s="319"/>
      <c r="E1798" s="319"/>
      <c r="F1798" s="319"/>
      <c r="G1798" s="320">
        <v>10000000</v>
      </c>
      <c r="H1798" s="319"/>
      <c r="I1798" s="320">
        <v>10000000</v>
      </c>
      <c r="J1798" s="316"/>
    </row>
    <row r="1799" spans="2:10" x14ac:dyDescent="0.25">
      <c r="B1799" s="316" t="s">
        <v>1628</v>
      </c>
      <c r="C1799" s="533" t="s">
        <v>17110</v>
      </c>
      <c r="D1799" s="317"/>
      <c r="E1799" s="317"/>
      <c r="F1799" s="318">
        <v>37500000</v>
      </c>
      <c r="G1799" s="318">
        <v>57010000</v>
      </c>
      <c r="H1799" s="317"/>
      <c r="I1799" s="318">
        <v>19510000</v>
      </c>
    </row>
    <row r="1800" spans="2:10" x14ac:dyDescent="0.25">
      <c r="B1800" s="672" t="s">
        <v>6076</v>
      </c>
      <c r="C1800" s="672"/>
      <c r="D1800" s="319"/>
      <c r="E1800" s="319"/>
      <c r="F1800" s="320">
        <v>37500000</v>
      </c>
      <c r="G1800" s="320">
        <v>57010000</v>
      </c>
      <c r="H1800" s="319"/>
      <c r="I1800" s="320">
        <v>19510000</v>
      </c>
      <c r="J1800" s="316"/>
    </row>
    <row r="1801" spans="2:10" ht="15.75" customHeight="1" x14ac:dyDescent="0.25">
      <c r="B1801" s="316" t="s">
        <v>1629</v>
      </c>
      <c r="C1801" s="533" t="s">
        <v>17111</v>
      </c>
      <c r="D1801" s="317"/>
      <c r="E1801" s="317"/>
      <c r="F1801" s="318">
        <v>20000000</v>
      </c>
      <c r="G1801" s="318">
        <v>37000000</v>
      </c>
      <c r="H1801" s="317"/>
      <c r="I1801" s="318">
        <v>17000000</v>
      </c>
    </row>
    <row r="1802" spans="2:10" x14ac:dyDescent="0.25">
      <c r="B1802" s="672" t="s">
        <v>6077</v>
      </c>
      <c r="C1802" s="672"/>
      <c r="D1802" s="319"/>
      <c r="E1802" s="319"/>
      <c r="F1802" s="320">
        <v>20000000</v>
      </c>
      <c r="G1802" s="320">
        <v>37000000</v>
      </c>
      <c r="H1802" s="319"/>
      <c r="I1802" s="320">
        <v>17000000</v>
      </c>
      <c r="J1802" s="316"/>
    </row>
    <row r="1803" spans="2:10" ht="15.75" customHeight="1" x14ac:dyDescent="0.25">
      <c r="B1803" s="316" t="s">
        <v>8055</v>
      </c>
      <c r="C1803" s="533" t="s">
        <v>17112</v>
      </c>
      <c r="D1803" s="317"/>
      <c r="E1803" s="317"/>
      <c r="F1803" s="317"/>
      <c r="G1803" s="318">
        <v>9000000</v>
      </c>
      <c r="H1803" s="317"/>
      <c r="I1803" s="318">
        <v>9000000</v>
      </c>
    </row>
    <row r="1804" spans="2:10" ht="15.75" customHeight="1" x14ac:dyDescent="0.25">
      <c r="B1804" s="672" t="s">
        <v>5833</v>
      </c>
      <c r="C1804" s="672"/>
      <c r="D1804" s="319"/>
      <c r="E1804" s="319"/>
      <c r="F1804" s="319"/>
      <c r="G1804" s="320">
        <v>9000000</v>
      </c>
      <c r="H1804" s="319"/>
      <c r="I1804" s="320">
        <v>9000000</v>
      </c>
      <c r="J1804" s="316"/>
    </row>
    <row r="1805" spans="2:10" x14ac:dyDescent="0.25">
      <c r="B1805" s="316" t="s">
        <v>5029</v>
      </c>
      <c r="C1805" s="533" t="s">
        <v>17113</v>
      </c>
      <c r="D1805" s="317"/>
      <c r="E1805" s="317"/>
      <c r="F1805" s="318">
        <v>5000000</v>
      </c>
      <c r="G1805" s="318">
        <v>16000000</v>
      </c>
      <c r="H1805" s="317"/>
      <c r="I1805" s="318">
        <v>11000000</v>
      </c>
    </row>
    <row r="1806" spans="2:10" ht="15.75" customHeight="1" x14ac:dyDescent="0.25">
      <c r="B1806" s="672" t="s">
        <v>6078</v>
      </c>
      <c r="C1806" s="672"/>
      <c r="D1806" s="319"/>
      <c r="E1806" s="319"/>
      <c r="F1806" s="320">
        <v>5000000</v>
      </c>
      <c r="G1806" s="320">
        <v>16000000</v>
      </c>
      <c r="H1806" s="319"/>
      <c r="I1806" s="320">
        <v>11000000</v>
      </c>
    </row>
    <row r="1807" spans="2:10" x14ac:dyDescent="0.25">
      <c r="B1807" s="316" t="s">
        <v>1630</v>
      </c>
      <c r="C1807" s="533" t="s">
        <v>17114</v>
      </c>
      <c r="D1807" s="317"/>
      <c r="E1807" s="317"/>
      <c r="F1807" s="318">
        <v>20000000</v>
      </c>
      <c r="G1807" s="318">
        <v>36000000</v>
      </c>
      <c r="H1807" s="317"/>
      <c r="I1807" s="318">
        <v>16000000</v>
      </c>
      <c r="J1807" s="316"/>
    </row>
    <row r="1808" spans="2:10" x14ac:dyDescent="0.25">
      <c r="B1808" s="672" t="s">
        <v>6079</v>
      </c>
      <c r="C1808" s="672"/>
      <c r="D1808" s="319"/>
      <c r="E1808" s="319"/>
      <c r="F1808" s="320">
        <v>20000000</v>
      </c>
      <c r="G1808" s="320">
        <v>36000000</v>
      </c>
      <c r="H1808" s="319"/>
      <c r="I1808" s="320">
        <v>16000000</v>
      </c>
    </row>
    <row r="1809" spans="2:10" ht="15.75" customHeight="1" x14ac:dyDescent="0.25">
      <c r="B1809" s="316" t="s">
        <v>1631</v>
      </c>
      <c r="C1809" s="533" t="s">
        <v>17115</v>
      </c>
      <c r="D1809" s="317"/>
      <c r="E1809" s="317"/>
      <c r="F1809" s="318">
        <v>34100000</v>
      </c>
      <c r="G1809" s="318">
        <v>48000000</v>
      </c>
      <c r="H1809" s="317"/>
      <c r="I1809" s="318">
        <v>13900000</v>
      </c>
      <c r="J1809" s="316"/>
    </row>
    <row r="1810" spans="2:10" ht="15.75" customHeight="1" x14ac:dyDescent="0.25">
      <c r="B1810" s="672" t="s">
        <v>6080</v>
      </c>
      <c r="C1810" s="672"/>
      <c r="D1810" s="319"/>
      <c r="E1810" s="319"/>
      <c r="F1810" s="320">
        <v>34100000</v>
      </c>
      <c r="G1810" s="320">
        <v>48000000</v>
      </c>
      <c r="H1810" s="319"/>
      <c r="I1810" s="320">
        <v>13900000</v>
      </c>
    </row>
    <row r="1811" spans="2:10" x14ac:dyDescent="0.25">
      <c r="B1811" s="316" t="s">
        <v>1632</v>
      </c>
      <c r="C1811" s="533" t="s">
        <v>17116</v>
      </c>
      <c r="D1811" s="317"/>
      <c r="E1811" s="317"/>
      <c r="F1811" s="318">
        <v>17000000</v>
      </c>
      <c r="G1811" s="318">
        <v>31935000</v>
      </c>
      <c r="H1811" s="317"/>
      <c r="I1811" s="318">
        <v>14935000</v>
      </c>
      <c r="J1811" s="316"/>
    </row>
    <row r="1812" spans="2:10" ht="15.75" customHeight="1" x14ac:dyDescent="0.25">
      <c r="B1812" s="672" t="s">
        <v>6081</v>
      </c>
      <c r="C1812" s="672"/>
      <c r="D1812" s="319"/>
      <c r="E1812" s="319"/>
      <c r="F1812" s="320">
        <v>17000000</v>
      </c>
      <c r="G1812" s="320">
        <v>31935000</v>
      </c>
      <c r="H1812" s="319"/>
      <c r="I1812" s="320">
        <v>14935000</v>
      </c>
    </row>
    <row r="1813" spans="2:10" x14ac:dyDescent="0.25">
      <c r="B1813" s="316" t="s">
        <v>1633</v>
      </c>
      <c r="C1813" s="533" t="s">
        <v>17117</v>
      </c>
      <c r="D1813" s="317"/>
      <c r="E1813" s="317"/>
      <c r="F1813" s="318">
        <v>12500000</v>
      </c>
      <c r="G1813" s="318">
        <v>15000000</v>
      </c>
      <c r="H1813" s="317"/>
      <c r="I1813" s="318">
        <v>2500000</v>
      </c>
      <c r="J1813" s="316"/>
    </row>
    <row r="1814" spans="2:10" x14ac:dyDescent="0.25">
      <c r="B1814" s="672" t="s">
        <v>5738</v>
      </c>
      <c r="C1814" s="672"/>
      <c r="D1814" s="319"/>
      <c r="E1814" s="319"/>
      <c r="F1814" s="320">
        <v>12500000</v>
      </c>
      <c r="G1814" s="320">
        <v>15000000</v>
      </c>
      <c r="H1814" s="319"/>
      <c r="I1814" s="320">
        <v>2500000</v>
      </c>
    </row>
    <row r="1815" spans="2:10" x14ac:dyDescent="0.25">
      <c r="B1815" s="316" t="s">
        <v>8056</v>
      </c>
      <c r="C1815" s="533" t="s">
        <v>17118</v>
      </c>
      <c r="D1815" s="317"/>
      <c r="E1815" s="317"/>
      <c r="F1815" s="317"/>
      <c r="G1815" s="318">
        <v>10000000</v>
      </c>
      <c r="H1815" s="317"/>
      <c r="I1815" s="318">
        <v>10000000</v>
      </c>
      <c r="J1815" s="316"/>
    </row>
    <row r="1816" spans="2:10" x14ac:dyDescent="0.25">
      <c r="B1816" s="672" t="s">
        <v>5833</v>
      </c>
      <c r="C1816" s="672"/>
      <c r="D1816" s="319"/>
      <c r="E1816" s="319"/>
      <c r="F1816" s="319"/>
      <c r="G1816" s="320">
        <v>10000000</v>
      </c>
      <c r="H1816" s="319"/>
      <c r="I1816" s="320">
        <v>10000000</v>
      </c>
    </row>
    <row r="1817" spans="2:10" x14ac:dyDescent="0.25">
      <c r="B1817" s="316" t="s">
        <v>783</v>
      </c>
      <c r="C1817" s="533" t="s">
        <v>17119</v>
      </c>
      <c r="D1817" s="317"/>
      <c r="E1817" s="317"/>
      <c r="F1817" s="318">
        <v>5000000</v>
      </c>
      <c r="G1817" s="318">
        <v>24000000</v>
      </c>
      <c r="H1817" s="317"/>
      <c r="I1817" s="318">
        <v>19000000</v>
      </c>
      <c r="J1817" s="316"/>
    </row>
    <row r="1818" spans="2:10" ht="15.75" customHeight="1" x14ac:dyDescent="0.25">
      <c r="B1818" s="672" t="s">
        <v>6082</v>
      </c>
      <c r="C1818" s="672"/>
      <c r="D1818" s="319"/>
      <c r="E1818" s="319"/>
      <c r="F1818" s="320">
        <v>5000000</v>
      </c>
      <c r="G1818" s="320">
        <v>24000000</v>
      </c>
      <c r="H1818" s="319"/>
      <c r="I1818" s="320">
        <v>19000000</v>
      </c>
    </row>
    <row r="1819" spans="2:10" x14ac:dyDescent="0.25">
      <c r="B1819" s="316" t="s">
        <v>1634</v>
      </c>
      <c r="C1819" s="533" t="s">
        <v>17120</v>
      </c>
      <c r="D1819" s="317"/>
      <c r="E1819" s="317"/>
      <c r="F1819" s="318">
        <v>11000000</v>
      </c>
      <c r="G1819" s="318">
        <v>29000000</v>
      </c>
      <c r="H1819" s="317"/>
      <c r="I1819" s="318">
        <v>18000000</v>
      </c>
      <c r="J1819" s="316"/>
    </row>
    <row r="1820" spans="2:10" x14ac:dyDescent="0.25">
      <c r="B1820" s="672" t="s">
        <v>6083</v>
      </c>
      <c r="C1820" s="672"/>
      <c r="D1820" s="319"/>
      <c r="E1820" s="319"/>
      <c r="F1820" s="320">
        <v>11000000</v>
      </c>
      <c r="G1820" s="320">
        <v>29000000</v>
      </c>
      <c r="H1820" s="319"/>
      <c r="I1820" s="320">
        <v>18000000</v>
      </c>
    </row>
    <row r="1821" spans="2:10" x14ac:dyDescent="0.25">
      <c r="B1821" s="316" t="s">
        <v>7453</v>
      </c>
      <c r="C1821" s="533" t="s">
        <v>20049</v>
      </c>
      <c r="D1821" s="317"/>
      <c r="E1821" s="317"/>
      <c r="F1821" s="317"/>
      <c r="G1821" s="318">
        <v>15000000</v>
      </c>
      <c r="H1821" s="317"/>
      <c r="I1821" s="318">
        <v>15000000</v>
      </c>
      <c r="J1821" s="316"/>
    </row>
    <row r="1822" spans="2:10" x14ac:dyDescent="0.25">
      <c r="B1822" s="672" t="s">
        <v>5833</v>
      </c>
      <c r="C1822" s="672"/>
      <c r="D1822" s="319"/>
      <c r="E1822" s="319"/>
      <c r="F1822" s="319"/>
      <c r="G1822" s="320">
        <v>15000000</v>
      </c>
      <c r="H1822" s="319"/>
      <c r="I1822" s="320">
        <v>15000000</v>
      </c>
    </row>
    <row r="1823" spans="2:10" x14ac:dyDescent="0.25">
      <c r="B1823" s="316" t="s">
        <v>1635</v>
      </c>
      <c r="C1823" s="533" t="s">
        <v>17121</v>
      </c>
      <c r="D1823" s="317"/>
      <c r="E1823" s="317"/>
      <c r="F1823" s="318">
        <v>22500000</v>
      </c>
      <c r="G1823" s="318">
        <v>46000000</v>
      </c>
      <c r="H1823" s="317"/>
      <c r="I1823" s="318">
        <v>23500000</v>
      </c>
      <c r="J1823" s="316"/>
    </row>
    <row r="1824" spans="2:10" x14ac:dyDescent="0.25">
      <c r="B1824" s="672" t="s">
        <v>6084</v>
      </c>
      <c r="C1824" s="672"/>
      <c r="D1824" s="319"/>
      <c r="E1824" s="319"/>
      <c r="F1824" s="320">
        <v>22500000</v>
      </c>
      <c r="G1824" s="320">
        <v>46000000</v>
      </c>
      <c r="H1824" s="319"/>
      <c r="I1824" s="320">
        <v>23500000</v>
      </c>
    </row>
    <row r="1825" spans="2:10" ht="15.75" customHeight="1" x14ac:dyDescent="0.25">
      <c r="B1825" s="316" t="s">
        <v>3798</v>
      </c>
      <c r="C1825" s="533" t="s">
        <v>17122</v>
      </c>
      <c r="D1825" s="317"/>
      <c r="E1825" s="317"/>
      <c r="F1825" s="318">
        <v>7500000</v>
      </c>
      <c r="G1825" s="318">
        <v>45000000</v>
      </c>
      <c r="H1825" s="317"/>
      <c r="I1825" s="318">
        <v>37500000</v>
      </c>
      <c r="J1825" s="316"/>
    </row>
    <row r="1826" spans="2:10" x14ac:dyDescent="0.25">
      <c r="B1826" s="672" t="s">
        <v>6085</v>
      </c>
      <c r="C1826" s="672"/>
      <c r="D1826" s="319"/>
      <c r="E1826" s="319"/>
      <c r="F1826" s="320">
        <v>7500000</v>
      </c>
      <c r="G1826" s="320">
        <v>45000000</v>
      </c>
      <c r="H1826" s="319"/>
      <c r="I1826" s="320">
        <v>37500000</v>
      </c>
    </row>
    <row r="1827" spans="2:10" ht="15.75" customHeight="1" x14ac:dyDescent="0.25">
      <c r="B1827" s="316" t="s">
        <v>8030</v>
      </c>
      <c r="C1827" s="533" t="s">
        <v>17123</v>
      </c>
      <c r="D1827" s="317"/>
      <c r="E1827" s="317"/>
      <c r="F1827" s="317"/>
      <c r="G1827" s="318">
        <v>12000000</v>
      </c>
      <c r="H1827" s="317"/>
      <c r="I1827" s="318">
        <v>12000000</v>
      </c>
      <c r="J1827" s="316"/>
    </row>
    <row r="1828" spans="2:10" ht="15.75" customHeight="1" x14ac:dyDescent="0.25">
      <c r="B1828" s="672" t="s">
        <v>5833</v>
      </c>
      <c r="C1828" s="672"/>
      <c r="D1828" s="319"/>
      <c r="E1828" s="319"/>
      <c r="F1828" s="319"/>
      <c r="G1828" s="320">
        <v>12000000</v>
      </c>
      <c r="H1828" s="319"/>
      <c r="I1828" s="320">
        <v>12000000</v>
      </c>
    </row>
    <row r="1829" spans="2:10" ht="15.75" customHeight="1" x14ac:dyDescent="0.25">
      <c r="B1829" s="316" t="s">
        <v>8057</v>
      </c>
      <c r="C1829" s="533" t="s">
        <v>17124</v>
      </c>
      <c r="D1829" s="317"/>
      <c r="E1829" s="317"/>
      <c r="F1829" s="317"/>
      <c r="G1829" s="318">
        <v>12000000</v>
      </c>
      <c r="H1829" s="317"/>
      <c r="I1829" s="318">
        <v>12000000</v>
      </c>
      <c r="J1829" s="316"/>
    </row>
    <row r="1830" spans="2:10" ht="15.75" customHeight="1" x14ac:dyDescent="0.25">
      <c r="B1830" s="672" t="s">
        <v>5833</v>
      </c>
      <c r="C1830" s="672"/>
      <c r="D1830" s="319"/>
      <c r="E1830" s="319"/>
      <c r="F1830" s="319"/>
      <c r="G1830" s="320">
        <v>12000000</v>
      </c>
      <c r="H1830" s="319"/>
      <c r="I1830" s="320">
        <v>12000000</v>
      </c>
    </row>
    <row r="1831" spans="2:10" x14ac:dyDescent="0.25">
      <c r="B1831" s="316" t="s">
        <v>7454</v>
      </c>
      <c r="C1831" s="533" t="s">
        <v>18910</v>
      </c>
      <c r="D1831" s="317"/>
      <c r="E1831" s="317"/>
      <c r="F1831" s="317"/>
      <c r="G1831" s="318">
        <v>9000000</v>
      </c>
      <c r="H1831" s="317"/>
      <c r="I1831" s="318">
        <v>9000000</v>
      </c>
      <c r="J1831" s="316"/>
    </row>
    <row r="1832" spans="2:10" ht="15.75" customHeight="1" x14ac:dyDescent="0.25">
      <c r="B1832" s="672" t="s">
        <v>5833</v>
      </c>
      <c r="C1832" s="672"/>
      <c r="D1832" s="319"/>
      <c r="E1832" s="319"/>
      <c r="F1832" s="319"/>
      <c r="G1832" s="320">
        <v>9000000</v>
      </c>
      <c r="H1832" s="319"/>
      <c r="I1832" s="320">
        <v>9000000</v>
      </c>
    </row>
    <row r="1833" spans="2:10" x14ac:dyDescent="0.25">
      <c r="B1833" s="316" t="s">
        <v>7455</v>
      </c>
      <c r="C1833" s="533" t="s">
        <v>17125</v>
      </c>
      <c r="D1833" s="317"/>
      <c r="E1833" s="317"/>
      <c r="F1833" s="317"/>
      <c r="G1833" s="318">
        <v>7000000</v>
      </c>
      <c r="H1833" s="317"/>
      <c r="I1833" s="318">
        <v>7000000</v>
      </c>
      <c r="J1833" s="316"/>
    </row>
    <row r="1834" spans="2:10" ht="15.75" customHeight="1" x14ac:dyDescent="0.25">
      <c r="B1834" s="672" t="s">
        <v>5833</v>
      </c>
      <c r="C1834" s="672"/>
      <c r="D1834" s="319"/>
      <c r="E1834" s="319"/>
      <c r="F1834" s="319"/>
      <c r="G1834" s="320">
        <v>7000000</v>
      </c>
      <c r="H1834" s="319"/>
      <c r="I1834" s="320">
        <v>7000000</v>
      </c>
    </row>
    <row r="1835" spans="2:10" ht="15.75" customHeight="1" x14ac:dyDescent="0.25">
      <c r="B1835" s="316" t="s">
        <v>7456</v>
      </c>
      <c r="C1835" s="533" t="s">
        <v>17126</v>
      </c>
      <c r="D1835" s="317"/>
      <c r="E1835" s="317"/>
      <c r="F1835" s="317"/>
      <c r="G1835" s="318">
        <v>12000000</v>
      </c>
      <c r="H1835" s="317"/>
      <c r="I1835" s="318">
        <v>12000000</v>
      </c>
      <c r="J1835" s="316"/>
    </row>
    <row r="1836" spans="2:10" ht="15.75" customHeight="1" x14ac:dyDescent="0.25">
      <c r="B1836" s="672" t="s">
        <v>5833</v>
      </c>
      <c r="C1836" s="672"/>
      <c r="D1836" s="319"/>
      <c r="E1836" s="319"/>
      <c r="F1836" s="319"/>
      <c r="G1836" s="320">
        <v>12000000</v>
      </c>
      <c r="H1836" s="319"/>
      <c r="I1836" s="320">
        <v>12000000</v>
      </c>
    </row>
    <row r="1837" spans="2:10" x14ac:dyDescent="0.25">
      <c r="B1837" s="316" t="s">
        <v>295</v>
      </c>
      <c r="C1837" s="533" t="s">
        <v>18804</v>
      </c>
      <c r="D1837" s="317"/>
      <c r="E1837" s="317"/>
      <c r="F1837" s="317"/>
      <c r="G1837" s="318">
        <v>15000000</v>
      </c>
      <c r="H1837" s="317"/>
      <c r="I1837" s="318">
        <v>15000000</v>
      </c>
      <c r="J1837" s="316"/>
    </row>
    <row r="1838" spans="2:10" ht="15.75" customHeight="1" x14ac:dyDescent="0.25">
      <c r="B1838" s="672" t="s">
        <v>18893</v>
      </c>
      <c r="C1838" s="672"/>
      <c r="D1838" s="319"/>
      <c r="E1838" s="319"/>
      <c r="F1838" s="319"/>
      <c r="G1838" s="320">
        <v>15000000</v>
      </c>
      <c r="H1838" s="319"/>
      <c r="I1838" s="320">
        <v>15000000</v>
      </c>
    </row>
    <row r="1839" spans="2:10" x14ac:dyDescent="0.25">
      <c r="B1839" s="316" t="s">
        <v>13</v>
      </c>
      <c r="C1839" s="533" t="s">
        <v>17127</v>
      </c>
      <c r="D1839" s="317"/>
      <c r="E1839" s="317"/>
      <c r="F1839" s="318">
        <v>6250000</v>
      </c>
      <c r="G1839" s="318">
        <v>30000000</v>
      </c>
      <c r="H1839" s="317"/>
      <c r="I1839" s="318">
        <v>23750000</v>
      </c>
      <c r="J1839" s="316"/>
    </row>
    <row r="1840" spans="2:10" x14ac:dyDescent="0.25">
      <c r="B1840" s="672" t="s">
        <v>6086</v>
      </c>
      <c r="C1840" s="672"/>
      <c r="D1840" s="319"/>
      <c r="E1840" s="319"/>
      <c r="F1840" s="320">
        <v>6250000</v>
      </c>
      <c r="G1840" s="320">
        <v>30000000</v>
      </c>
      <c r="H1840" s="319"/>
      <c r="I1840" s="320">
        <v>23750000</v>
      </c>
    </row>
    <row r="1841" spans="2:10" x14ac:dyDescent="0.25">
      <c r="B1841" s="316" t="s">
        <v>203</v>
      </c>
      <c r="C1841" s="533" t="s">
        <v>17128</v>
      </c>
      <c r="D1841" s="317"/>
      <c r="E1841" s="317"/>
      <c r="F1841" s="318">
        <v>6250000</v>
      </c>
      <c r="G1841" s="318">
        <v>8000000</v>
      </c>
      <c r="H1841" s="317"/>
      <c r="I1841" s="318">
        <v>1750000</v>
      </c>
      <c r="J1841" s="316"/>
    </row>
    <row r="1842" spans="2:10" x14ac:dyDescent="0.25">
      <c r="B1842" s="672" t="s">
        <v>6087</v>
      </c>
      <c r="C1842" s="672"/>
      <c r="D1842" s="319"/>
      <c r="E1842" s="319"/>
      <c r="F1842" s="320">
        <v>6250000</v>
      </c>
      <c r="G1842" s="320">
        <v>8000000</v>
      </c>
      <c r="H1842" s="319"/>
      <c r="I1842" s="320">
        <v>1750000</v>
      </c>
    </row>
    <row r="1843" spans="2:10" x14ac:dyDescent="0.25">
      <c r="B1843" s="316" t="s">
        <v>19951</v>
      </c>
      <c r="C1843" s="533" t="s">
        <v>20383</v>
      </c>
      <c r="D1843" s="317"/>
      <c r="E1843" s="317"/>
      <c r="F1843" s="317"/>
      <c r="G1843" s="318">
        <v>18000000</v>
      </c>
      <c r="H1843" s="317"/>
      <c r="I1843" s="318">
        <v>18000000</v>
      </c>
      <c r="J1843" s="316"/>
    </row>
    <row r="1844" spans="2:10" ht="15.75" customHeight="1" x14ac:dyDescent="0.25">
      <c r="B1844" s="672" t="s">
        <v>5833</v>
      </c>
      <c r="C1844" s="672"/>
      <c r="D1844" s="319"/>
      <c r="E1844" s="319"/>
      <c r="F1844" s="319"/>
      <c r="G1844" s="320">
        <v>18000000</v>
      </c>
      <c r="H1844" s="319"/>
      <c r="I1844" s="320">
        <v>18000000</v>
      </c>
    </row>
    <row r="1845" spans="2:10" x14ac:dyDescent="0.25">
      <c r="B1845" s="316" t="s">
        <v>18778</v>
      </c>
      <c r="C1845" s="533" t="s">
        <v>19850</v>
      </c>
      <c r="D1845" s="317"/>
      <c r="E1845" s="317"/>
      <c r="F1845" s="317"/>
      <c r="G1845" s="318">
        <v>7500000</v>
      </c>
      <c r="H1845" s="317"/>
      <c r="I1845" s="318">
        <v>7500000</v>
      </c>
      <c r="J1845" s="316"/>
    </row>
    <row r="1846" spans="2:10" x14ac:dyDescent="0.25">
      <c r="B1846" s="672" t="s">
        <v>5833</v>
      </c>
      <c r="C1846" s="672"/>
      <c r="D1846" s="319"/>
      <c r="E1846" s="319"/>
      <c r="F1846" s="319"/>
      <c r="G1846" s="320">
        <v>7500000</v>
      </c>
      <c r="H1846" s="319"/>
      <c r="I1846" s="320">
        <v>7500000</v>
      </c>
    </row>
    <row r="1847" spans="2:10" ht="15.75" customHeight="1" x14ac:dyDescent="0.25">
      <c r="B1847" s="316" t="s">
        <v>1636</v>
      </c>
      <c r="C1847" s="533" t="s">
        <v>17129</v>
      </c>
      <c r="D1847" s="317"/>
      <c r="E1847" s="317"/>
      <c r="F1847" s="318">
        <v>5500000</v>
      </c>
      <c r="G1847" s="318">
        <v>5500000</v>
      </c>
      <c r="H1847" s="317"/>
      <c r="I1847" s="317"/>
      <c r="J1847" s="316"/>
    </row>
    <row r="1848" spans="2:10" x14ac:dyDescent="0.25">
      <c r="B1848" s="672" t="s">
        <v>6088</v>
      </c>
      <c r="C1848" s="672"/>
      <c r="D1848" s="319"/>
      <c r="E1848" s="319"/>
      <c r="F1848" s="320">
        <v>5500000</v>
      </c>
      <c r="G1848" s="320">
        <v>5500000</v>
      </c>
      <c r="H1848" s="319"/>
      <c r="I1848" s="319"/>
    </row>
    <row r="1849" spans="2:10" x14ac:dyDescent="0.25">
      <c r="B1849" s="316" t="s">
        <v>7980</v>
      </c>
      <c r="C1849" s="533" t="s">
        <v>17130</v>
      </c>
      <c r="D1849" s="317"/>
      <c r="E1849" s="317"/>
      <c r="F1849" s="317"/>
      <c r="G1849" s="318">
        <v>5500000</v>
      </c>
      <c r="H1849" s="317"/>
      <c r="I1849" s="318">
        <v>5500000</v>
      </c>
      <c r="J1849" s="316"/>
    </row>
    <row r="1850" spans="2:10" ht="15.75" customHeight="1" x14ac:dyDescent="0.25">
      <c r="B1850" s="672" t="s">
        <v>5833</v>
      </c>
      <c r="C1850" s="672"/>
      <c r="D1850" s="319"/>
      <c r="E1850" s="319"/>
      <c r="F1850" s="319"/>
      <c r="G1850" s="320">
        <v>5500000</v>
      </c>
      <c r="H1850" s="319"/>
      <c r="I1850" s="320">
        <v>5500000</v>
      </c>
    </row>
    <row r="1851" spans="2:10" ht="15.75" customHeight="1" x14ac:dyDescent="0.25">
      <c r="B1851" s="316" t="s">
        <v>1637</v>
      </c>
      <c r="C1851" s="533" t="s">
        <v>17131</v>
      </c>
      <c r="D1851" s="317"/>
      <c r="E1851" s="317"/>
      <c r="F1851" s="318">
        <v>13000000</v>
      </c>
      <c r="G1851" s="318">
        <v>32100000</v>
      </c>
      <c r="H1851" s="317"/>
      <c r="I1851" s="318">
        <v>19100000</v>
      </c>
      <c r="J1851" s="316"/>
    </row>
    <row r="1852" spans="2:10" x14ac:dyDescent="0.25">
      <c r="B1852" s="672" t="s">
        <v>6089</v>
      </c>
      <c r="C1852" s="672"/>
      <c r="D1852" s="319"/>
      <c r="E1852" s="319"/>
      <c r="F1852" s="320">
        <v>13000000</v>
      </c>
      <c r="G1852" s="320">
        <v>32100000</v>
      </c>
      <c r="H1852" s="319"/>
      <c r="I1852" s="320">
        <v>19100000</v>
      </c>
    </row>
    <row r="1853" spans="2:10" x14ac:dyDescent="0.25">
      <c r="B1853" s="316" t="s">
        <v>20674</v>
      </c>
      <c r="C1853" s="533" t="s">
        <v>20836</v>
      </c>
      <c r="D1853" s="317"/>
      <c r="E1853" s="317"/>
      <c r="F1853" s="317"/>
      <c r="G1853" s="318">
        <v>18000000</v>
      </c>
      <c r="H1853" s="317"/>
      <c r="I1853" s="318">
        <v>18000000</v>
      </c>
      <c r="J1853" s="316"/>
    </row>
    <row r="1854" spans="2:10" ht="15.75" customHeight="1" x14ac:dyDescent="0.25">
      <c r="B1854" s="672" t="s">
        <v>5833</v>
      </c>
      <c r="C1854" s="672"/>
      <c r="D1854" s="319"/>
      <c r="E1854" s="319"/>
      <c r="F1854" s="319"/>
      <c r="G1854" s="320">
        <v>18000000</v>
      </c>
      <c r="H1854" s="319"/>
      <c r="I1854" s="320">
        <v>18000000</v>
      </c>
    </row>
    <row r="1855" spans="2:10" ht="15.75" customHeight="1" x14ac:dyDescent="0.25">
      <c r="B1855" s="316" t="s">
        <v>7988</v>
      </c>
      <c r="C1855" s="533" t="s">
        <v>17132</v>
      </c>
      <c r="D1855" s="317"/>
      <c r="E1855" s="317"/>
      <c r="F1855" s="317"/>
      <c r="G1855" s="318">
        <v>6000000</v>
      </c>
      <c r="H1855" s="317"/>
      <c r="I1855" s="318">
        <v>6000000</v>
      </c>
      <c r="J1855" s="316"/>
    </row>
    <row r="1856" spans="2:10" ht="15.75" customHeight="1" x14ac:dyDescent="0.25">
      <c r="B1856" s="672" t="s">
        <v>5833</v>
      </c>
      <c r="C1856" s="672"/>
      <c r="D1856" s="319"/>
      <c r="E1856" s="319"/>
      <c r="F1856" s="319"/>
      <c r="G1856" s="320">
        <v>6000000</v>
      </c>
      <c r="H1856" s="319"/>
      <c r="I1856" s="320">
        <v>6000000</v>
      </c>
    </row>
    <row r="1857" spans="2:10" ht="15.75" customHeight="1" x14ac:dyDescent="0.25">
      <c r="B1857" s="316" t="s">
        <v>1638</v>
      </c>
      <c r="C1857" s="533" t="s">
        <v>17133</v>
      </c>
      <c r="D1857" s="317"/>
      <c r="E1857" s="317"/>
      <c r="F1857" s="318">
        <v>11000000</v>
      </c>
      <c r="G1857" s="318">
        <v>26000000</v>
      </c>
      <c r="H1857" s="317"/>
      <c r="I1857" s="318">
        <v>15000000</v>
      </c>
      <c r="J1857" s="316"/>
    </row>
    <row r="1858" spans="2:10" ht="15.75" customHeight="1" x14ac:dyDescent="0.25">
      <c r="B1858" s="672" t="s">
        <v>6090</v>
      </c>
      <c r="C1858" s="672"/>
      <c r="D1858" s="319"/>
      <c r="E1858" s="319"/>
      <c r="F1858" s="320">
        <v>11000000</v>
      </c>
      <c r="G1858" s="320">
        <v>26000000</v>
      </c>
      <c r="H1858" s="319"/>
      <c r="I1858" s="320">
        <v>15000000</v>
      </c>
    </row>
    <row r="1859" spans="2:10" x14ac:dyDescent="0.25">
      <c r="B1859" s="316" t="s">
        <v>656</v>
      </c>
      <c r="C1859" s="533" t="s">
        <v>17134</v>
      </c>
      <c r="D1859" s="317"/>
      <c r="E1859" s="317"/>
      <c r="F1859" s="318">
        <v>6000000</v>
      </c>
      <c r="G1859" s="318">
        <v>23862000</v>
      </c>
      <c r="H1859" s="317"/>
      <c r="I1859" s="318">
        <v>17862000</v>
      </c>
      <c r="J1859" s="316"/>
    </row>
    <row r="1860" spans="2:10" ht="15.75" customHeight="1" x14ac:dyDescent="0.25">
      <c r="B1860" s="672" t="s">
        <v>6091</v>
      </c>
      <c r="C1860" s="672"/>
      <c r="D1860" s="319"/>
      <c r="E1860" s="319"/>
      <c r="F1860" s="320">
        <v>6000000</v>
      </c>
      <c r="G1860" s="320">
        <v>23862000</v>
      </c>
      <c r="H1860" s="319"/>
      <c r="I1860" s="320">
        <v>17862000</v>
      </c>
    </row>
    <row r="1861" spans="2:10" ht="15.75" customHeight="1" x14ac:dyDescent="0.25">
      <c r="B1861" s="316" t="s">
        <v>18951</v>
      </c>
      <c r="C1861" s="533" t="s">
        <v>18994</v>
      </c>
      <c r="D1861" s="317"/>
      <c r="E1861" s="317"/>
      <c r="F1861" s="317"/>
      <c r="G1861" s="318">
        <v>9005000</v>
      </c>
      <c r="H1861" s="317"/>
      <c r="I1861" s="318">
        <v>9005000</v>
      </c>
    </row>
    <row r="1862" spans="2:10" x14ac:dyDescent="0.25">
      <c r="B1862" s="672" t="s">
        <v>5833</v>
      </c>
      <c r="C1862" s="672"/>
      <c r="D1862" s="319"/>
      <c r="E1862" s="319"/>
      <c r="F1862" s="319"/>
      <c r="G1862" s="320">
        <v>9005000</v>
      </c>
      <c r="H1862" s="319"/>
      <c r="I1862" s="320">
        <v>9005000</v>
      </c>
      <c r="J1862" s="316"/>
    </row>
    <row r="1863" spans="2:10" ht="15.75" customHeight="1" x14ac:dyDescent="0.25">
      <c r="B1863" s="316" t="s">
        <v>1639</v>
      </c>
      <c r="C1863" s="533" t="s">
        <v>17135</v>
      </c>
      <c r="D1863" s="317"/>
      <c r="E1863" s="317"/>
      <c r="F1863" s="318">
        <v>42000000</v>
      </c>
      <c r="G1863" s="318">
        <v>58000000</v>
      </c>
      <c r="H1863" s="317"/>
      <c r="I1863" s="318">
        <v>16000000</v>
      </c>
    </row>
    <row r="1864" spans="2:10" ht="15.75" customHeight="1" x14ac:dyDescent="0.25">
      <c r="B1864" s="672" t="s">
        <v>6092</v>
      </c>
      <c r="C1864" s="672"/>
      <c r="D1864" s="319"/>
      <c r="E1864" s="319"/>
      <c r="F1864" s="320">
        <v>42000000</v>
      </c>
      <c r="G1864" s="320">
        <v>58000000</v>
      </c>
      <c r="H1864" s="319"/>
      <c r="I1864" s="320">
        <v>16000000</v>
      </c>
      <c r="J1864" s="316"/>
    </row>
    <row r="1865" spans="2:10" ht="15.75" customHeight="1" x14ac:dyDescent="0.25">
      <c r="B1865" s="316" t="s">
        <v>768</v>
      </c>
      <c r="C1865" s="533" t="s">
        <v>17136</v>
      </c>
      <c r="D1865" s="317"/>
      <c r="E1865" s="317"/>
      <c r="F1865" s="318">
        <v>5000000</v>
      </c>
      <c r="G1865" s="318">
        <v>12000000</v>
      </c>
      <c r="H1865" s="317"/>
      <c r="I1865" s="318">
        <v>7000000</v>
      </c>
    </row>
    <row r="1866" spans="2:10" ht="15.75" customHeight="1" x14ac:dyDescent="0.25">
      <c r="B1866" s="672" t="s">
        <v>6093</v>
      </c>
      <c r="C1866" s="672"/>
      <c r="D1866" s="319"/>
      <c r="E1866" s="319"/>
      <c r="F1866" s="320">
        <v>5000000</v>
      </c>
      <c r="G1866" s="320">
        <v>12000000</v>
      </c>
      <c r="H1866" s="319"/>
      <c r="I1866" s="320">
        <v>7000000</v>
      </c>
      <c r="J1866" s="316"/>
    </row>
    <row r="1867" spans="2:10" ht="15.75" customHeight="1" x14ac:dyDescent="0.25">
      <c r="B1867" s="316" t="s">
        <v>1640</v>
      </c>
      <c r="C1867" s="533" t="s">
        <v>17137</v>
      </c>
      <c r="D1867" s="317"/>
      <c r="E1867" s="317"/>
      <c r="F1867" s="318">
        <v>22500000</v>
      </c>
      <c r="G1867" s="318">
        <v>30000000</v>
      </c>
      <c r="H1867" s="317"/>
      <c r="I1867" s="318">
        <v>7500000</v>
      </c>
    </row>
    <row r="1868" spans="2:10" ht="15.75" customHeight="1" x14ac:dyDescent="0.25">
      <c r="B1868" s="672" t="s">
        <v>6094</v>
      </c>
      <c r="C1868" s="672"/>
      <c r="D1868" s="319"/>
      <c r="E1868" s="319"/>
      <c r="F1868" s="320">
        <v>22500000</v>
      </c>
      <c r="G1868" s="320">
        <v>30000000</v>
      </c>
      <c r="H1868" s="319"/>
      <c r="I1868" s="320">
        <v>7500000</v>
      </c>
      <c r="J1868" s="316"/>
    </row>
    <row r="1869" spans="2:10" x14ac:dyDescent="0.25">
      <c r="B1869" s="316" t="s">
        <v>825</v>
      </c>
      <c r="C1869" s="533" t="s">
        <v>17138</v>
      </c>
      <c r="D1869" s="317"/>
      <c r="E1869" s="317"/>
      <c r="F1869" s="318">
        <v>5000000</v>
      </c>
      <c r="G1869" s="318">
        <v>21000000</v>
      </c>
      <c r="H1869" s="317"/>
      <c r="I1869" s="318">
        <v>16000000</v>
      </c>
    </row>
    <row r="1870" spans="2:10" ht="15.75" customHeight="1" x14ac:dyDescent="0.25">
      <c r="B1870" s="672" t="s">
        <v>6095</v>
      </c>
      <c r="C1870" s="672"/>
      <c r="D1870" s="319"/>
      <c r="E1870" s="319"/>
      <c r="F1870" s="320">
        <v>5000000</v>
      </c>
      <c r="G1870" s="320">
        <v>21000000</v>
      </c>
      <c r="H1870" s="319"/>
      <c r="I1870" s="320">
        <v>16000000</v>
      </c>
      <c r="J1870" s="316"/>
    </row>
    <row r="1871" spans="2:10" ht="15.75" customHeight="1" x14ac:dyDescent="0.25">
      <c r="B1871" s="316" t="s">
        <v>7457</v>
      </c>
      <c r="C1871" s="533" t="s">
        <v>17139</v>
      </c>
      <c r="D1871" s="317"/>
      <c r="E1871" s="317"/>
      <c r="F1871" s="317"/>
      <c r="G1871" s="318">
        <v>15000000</v>
      </c>
      <c r="H1871" s="317"/>
      <c r="I1871" s="318">
        <v>15000000</v>
      </c>
    </row>
    <row r="1872" spans="2:10" ht="15.75" customHeight="1" x14ac:dyDescent="0.25">
      <c r="B1872" s="672" t="s">
        <v>5833</v>
      </c>
      <c r="C1872" s="672"/>
      <c r="D1872" s="319"/>
      <c r="E1872" s="319"/>
      <c r="F1872" s="319"/>
      <c r="G1872" s="320">
        <v>15000000</v>
      </c>
      <c r="H1872" s="319"/>
      <c r="I1872" s="320">
        <v>15000000</v>
      </c>
      <c r="J1872" s="316"/>
    </row>
    <row r="1873" spans="2:10" ht="15.75" customHeight="1" x14ac:dyDescent="0.25">
      <c r="B1873" s="316" t="s">
        <v>7458</v>
      </c>
      <c r="C1873" s="533" t="s">
        <v>17140</v>
      </c>
      <c r="D1873" s="317"/>
      <c r="E1873" s="317"/>
      <c r="F1873" s="317"/>
      <c r="G1873" s="318">
        <v>15000000</v>
      </c>
      <c r="H1873" s="317"/>
      <c r="I1873" s="318">
        <v>15000000</v>
      </c>
    </row>
    <row r="1874" spans="2:10" ht="15.75" customHeight="1" x14ac:dyDescent="0.25">
      <c r="B1874" s="672" t="s">
        <v>5833</v>
      </c>
      <c r="C1874" s="672"/>
      <c r="D1874" s="319"/>
      <c r="E1874" s="319"/>
      <c r="F1874" s="319"/>
      <c r="G1874" s="320">
        <v>15000000</v>
      </c>
      <c r="H1874" s="319"/>
      <c r="I1874" s="320">
        <v>15000000</v>
      </c>
      <c r="J1874" s="316"/>
    </row>
    <row r="1875" spans="2:10" ht="15.75" customHeight="1" x14ac:dyDescent="0.25">
      <c r="B1875" s="316" t="s">
        <v>1641</v>
      </c>
      <c r="C1875" s="533" t="s">
        <v>17141</v>
      </c>
      <c r="D1875" s="317"/>
      <c r="E1875" s="317"/>
      <c r="F1875" s="318">
        <v>15000000</v>
      </c>
      <c r="G1875" s="318">
        <v>15000000</v>
      </c>
      <c r="H1875" s="317"/>
      <c r="I1875" s="317"/>
    </row>
    <row r="1876" spans="2:10" ht="15.75" customHeight="1" x14ac:dyDescent="0.25">
      <c r="B1876" s="672" t="s">
        <v>6096</v>
      </c>
      <c r="C1876" s="672"/>
      <c r="D1876" s="319"/>
      <c r="E1876" s="319"/>
      <c r="F1876" s="320">
        <v>15000000</v>
      </c>
      <c r="G1876" s="320">
        <v>15000000</v>
      </c>
      <c r="H1876" s="319"/>
      <c r="I1876" s="319"/>
      <c r="J1876" s="316"/>
    </row>
    <row r="1877" spans="2:10" x14ac:dyDescent="0.25">
      <c r="B1877" s="316" t="s">
        <v>1642</v>
      </c>
      <c r="C1877" s="533" t="s">
        <v>17142</v>
      </c>
      <c r="D1877" s="317"/>
      <c r="E1877" s="317"/>
      <c r="F1877" s="318">
        <v>13000000</v>
      </c>
      <c r="G1877" s="318">
        <v>35000000</v>
      </c>
      <c r="H1877" s="317"/>
      <c r="I1877" s="318">
        <v>22000000</v>
      </c>
    </row>
    <row r="1878" spans="2:10" ht="15.75" customHeight="1" x14ac:dyDescent="0.25">
      <c r="B1878" s="672" t="s">
        <v>6097</v>
      </c>
      <c r="C1878" s="672"/>
      <c r="D1878" s="319"/>
      <c r="E1878" s="319"/>
      <c r="F1878" s="320">
        <v>13000000</v>
      </c>
      <c r="G1878" s="320">
        <v>35000000</v>
      </c>
      <c r="H1878" s="319"/>
      <c r="I1878" s="320">
        <v>22000000</v>
      </c>
      <c r="J1878" s="316"/>
    </row>
    <row r="1879" spans="2:10" x14ac:dyDescent="0.25">
      <c r="B1879" s="316" t="s">
        <v>1643</v>
      </c>
      <c r="C1879" s="533" t="s">
        <v>17143</v>
      </c>
      <c r="D1879" s="317"/>
      <c r="E1879" s="317"/>
      <c r="F1879" s="318">
        <v>17000000</v>
      </c>
      <c r="G1879" s="318">
        <v>31971000</v>
      </c>
      <c r="H1879" s="317"/>
      <c r="I1879" s="318">
        <v>14971000</v>
      </c>
    </row>
    <row r="1880" spans="2:10" x14ac:dyDescent="0.25">
      <c r="B1880" s="672" t="s">
        <v>6098</v>
      </c>
      <c r="C1880" s="672"/>
      <c r="D1880" s="319"/>
      <c r="E1880" s="319"/>
      <c r="F1880" s="320">
        <v>17000000</v>
      </c>
      <c r="G1880" s="320">
        <v>31971000</v>
      </c>
      <c r="H1880" s="319"/>
      <c r="I1880" s="320">
        <v>14971000</v>
      </c>
      <c r="J1880" s="316"/>
    </row>
    <row r="1881" spans="2:10" ht="15.75" customHeight="1" x14ac:dyDescent="0.25">
      <c r="B1881" s="316" t="s">
        <v>11749</v>
      </c>
      <c r="C1881" s="533" t="s">
        <v>20030</v>
      </c>
      <c r="D1881" s="317"/>
      <c r="E1881" s="317"/>
      <c r="F1881" s="317"/>
      <c r="G1881" s="318">
        <v>18000000</v>
      </c>
      <c r="H1881" s="317"/>
      <c r="I1881" s="318">
        <v>18000000</v>
      </c>
    </row>
    <row r="1882" spans="2:10" ht="15.75" customHeight="1" x14ac:dyDescent="0.25">
      <c r="B1882" s="672" t="s">
        <v>5833</v>
      </c>
      <c r="C1882" s="672"/>
      <c r="D1882" s="319"/>
      <c r="E1882" s="319"/>
      <c r="F1882" s="319"/>
      <c r="G1882" s="320">
        <v>18000000</v>
      </c>
      <c r="H1882" s="319"/>
      <c r="I1882" s="320">
        <v>18000000</v>
      </c>
      <c r="J1882" s="316"/>
    </row>
    <row r="1883" spans="2:10" ht="15.75" customHeight="1" x14ac:dyDescent="0.25">
      <c r="B1883" s="316" t="s">
        <v>1644</v>
      </c>
      <c r="C1883" s="533" t="s">
        <v>17144</v>
      </c>
      <c r="D1883" s="317"/>
      <c r="E1883" s="317"/>
      <c r="F1883" s="318">
        <v>24000000</v>
      </c>
      <c r="G1883" s="318">
        <v>42000000</v>
      </c>
      <c r="H1883" s="317"/>
      <c r="I1883" s="318">
        <v>18000000</v>
      </c>
    </row>
    <row r="1884" spans="2:10" ht="15.75" customHeight="1" x14ac:dyDescent="0.25">
      <c r="B1884" s="672" t="s">
        <v>6099</v>
      </c>
      <c r="C1884" s="672"/>
      <c r="D1884" s="319"/>
      <c r="E1884" s="319"/>
      <c r="F1884" s="320">
        <v>24000000</v>
      </c>
      <c r="G1884" s="320">
        <v>42000000</v>
      </c>
      <c r="H1884" s="319"/>
      <c r="I1884" s="320">
        <v>18000000</v>
      </c>
      <c r="J1884" s="316"/>
    </row>
    <row r="1885" spans="2:10" x14ac:dyDescent="0.25">
      <c r="B1885" s="316" t="s">
        <v>1241</v>
      </c>
      <c r="C1885" s="533" t="s">
        <v>17145</v>
      </c>
      <c r="D1885" s="317"/>
      <c r="E1885" s="317"/>
      <c r="F1885" s="318">
        <v>6250000</v>
      </c>
      <c r="G1885" s="318">
        <v>33000000</v>
      </c>
      <c r="H1885" s="317"/>
      <c r="I1885" s="318">
        <v>26750000</v>
      </c>
    </row>
    <row r="1886" spans="2:10" ht="15.75" customHeight="1" x14ac:dyDescent="0.25">
      <c r="B1886" s="672" t="s">
        <v>6100</v>
      </c>
      <c r="C1886" s="672"/>
      <c r="D1886" s="319"/>
      <c r="E1886" s="319"/>
      <c r="F1886" s="320">
        <v>6250000</v>
      </c>
      <c r="G1886" s="320">
        <v>33000000</v>
      </c>
      <c r="H1886" s="319"/>
      <c r="I1886" s="320">
        <v>26750000</v>
      </c>
      <c r="J1886" s="316"/>
    </row>
    <row r="1887" spans="2:10" x14ac:dyDescent="0.25">
      <c r="B1887" s="316" t="s">
        <v>1645</v>
      </c>
      <c r="C1887" s="533" t="s">
        <v>17146</v>
      </c>
      <c r="D1887" s="317"/>
      <c r="E1887" s="317"/>
      <c r="F1887" s="318">
        <v>10450000</v>
      </c>
      <c r="G1887" s="318">
        <v>27950000</v>
      </c>
      <c r="H1887" s="317"/>
      <c r="I1887" s="318">
        <v>17500000</v>
      </c>
    </row>
    <row r="1888" spans="2:10" x14ac:dyDescent="0.25">
      <c r="B1888" s="672" t="s">
        <v>6101</v>
      </c>
      <c r="C1888" s="672"/>
      <c r="D1888" s="319"/>
      <c r="E1888" s="319"/>
      <c r="F1888" s="320">
        <v>10450000</v>
      </c>
      <c r="G1888" s="320">
        <v>27950000</v>
      </c>
      <c r="H1888" s="319"/>
      <c r="I1888" s="320">
        <v>17500000</v>
      </c>
      <c r="J1888" s="316"/>
    </row>
    <row r="1889" spans="2:10" ht="15.75" customHeight="1" x14ac:dyDescent="0.25">
      <c r="B1889" s="316" t="s">
        <v>11066</v>
      </c>
      <c r="C1889" s="533" t="s">
        <v>18995</v>
      </c>
      <c r="D1889" s="317"/>
      <c r="E1889" s="317"/>
      <c r="F1889" s="317"/>
      <c r="G1889" s="318">
        <v>15000000</v>
      </c>
      <c r="H1889" s="317"/>
      <c r="I1889" s="318">
        <v>15000000</v>
      </c>
    </row>
    <row r="1890" spans="2:10" x14ac:dyDescent="0.25">
      <c r="B1890" s="672" t="s">
        <v>5833</v>
      </c>
      <c r="C1890" s="672"/>
      <c r="D1890" s="319"/>
      <c r="E1890" s="319"/>
      <c r="F1890" s="319"/>
      <c r="G1890" s="320">
        <v>15000000</v>
      </c>
      <c r="H1890" s="319"/>
      <c r="I1890" s="320">
        <v>15000000</v>
      </c>
      <c r="J1890" s="316"/>
    </row>
    <row r="1891" spans="2:10" x14ac:dyDescent="0.25">
      <c r="B1891" s="316" t="s">
        <v>659</v>
      </c>
      <c r="C1891" s="533" t="s">
        <v>17147</v>
      </c>
      <c r="D1891" s="317"/>
      <c r="E1891" s="317"/>
      <c r="F1891" s="318">
        <v>6000000</v>
      </c>
      <c r="G1891" s="318">
        <v>20000000</v>
      </c>
      <c r="H1891" s="317"/>
      <c r="I1891" s="318">
        <v>14000000</v>
      </c>
    </row>
    <row r="1892" spans="2:10" ht="15.75" customHeight="1" x14ac:dyDescent="0.25">
      <c r="B1892" s="672" t="s">
        <v>6102</v>
      </c>
      <c r="C1892" s="672"/>
      <c r="D1892" s="319"/>
      <c r="E1892" s="319"/>
      <c r="F1892" s="320">
        <v>6000000</v>
      </c>
      <c r="G1892" s="320">
        <v>20000000</v>
      </c>
      <c r="H1892" s="319"/>
      <c r="I1892" s="320">
        <v>14000000</v>
      </c>
      <c r="J1892" s="316"/>
    </row>
    <row r="1893" spans="2:10" x14ac:dyDescent="0.25">
      <c r="B1893" s="316" t="s">
        <v>1646</v>
      </c>
      <c r="C1893" s="533" t="s">
        <v>17148</v>
      </c>
      <c r="D1893" s="317"/>
      <c r="E1893" s="317"/>
      <c r="F1893" s="318">
        <v>42000000</v>
      </c>
      <c r="G1893" s="318">
        <v>55750100</v>
      </c>
      <c r="H1893" s="317"/>
      <c r="I1893" s="318">
        <v>13750100</v>
      </c>
    </row>
    <row r="1894" spans="2:10" ht="15.75" customHeight="1" x14ac:dyDescent="0.25">
      <c r="B1894" s="672" t="s">
        <v>6103</v>
      </c>
      <c r="C1894" s="672"/>
      <c r="D1894" s="319"/>
      <c r="E1894" s="319"/>
      <c r="F1894" s="320">
        <v>42000000</v>
      </c>
      <c r="G1894" s="320">
        <v>55750100</v>
      </c>
      <c r="H1894" s="319"/>
      <c r="I1894" s="320">
        <v>13750100</v>
      </c>
      <c r="J1894" s="316"/>
    </row>
    <row r="1895" spans="2:10" x14ac:dyDescent="0.25">
      <c r="B1895" s="316" t="s">
        <v>7459</v>
      </c>
      <c r="C1895" s="533" t="s">
        <v>20050</v>
      </c>
      <c r="D1895" s="317"/>
      <c r="E1895" s="317"/>
      <c r="F1895" s="317"/>
      <c r="G1895" s="318">
        <v>18000000</v>
      </c>
      <c r="H1895" s="317"/>
      <c r="I1895" s="318">
        <v>18000000</v>
      </c>
    </row>
    <row r="1896" spans="2:10" x14ac:dyDescent="0.25">
      <c r="B1896" s="672" t="s">
        <v>5833</v>
      </c>
      <c r="C1896" s="672"/>
      <c r="D1896" s="319"/>
      <c r="E1896" s="319"/>
      <c r="F1896" s="319"/>
      <c r="G1896" s="320">
        <v>18000000</v>
      </c>
      <c r="H1896" s="319"/>
      <c r="I1896" s="320">
        <v>18000000</v>
      </c>
      <c r="J1896" s="316"/>
    </row>
    <row r="1897" spans="2:10" ht="15.75" customHeight="1" x14ac:dyDescent="0.25">
      <c r="B1897" s="316" t="s">
        <v>1647</v>
      </c>
      <c r="C1897" s="533" t="s">
        <v>17149</v>
      </c>
      <c r="D1897" s="317"/>
      <c r="E1897" s="317"/>
      <c r="F1897" s="318">
        <v>15000000</v>
      </c>
      <c r="G1897" s="318">
        <v>22500000</v>
      </c>
      <c r="H1897" s="317"/>
      <c r="I1897" s="318">
        <v>7500000</v>
      </c>
    </row>
    <row r="1898" spans="2:10" x14ac:dyDescent="0.25">
      <c r="B1898" s="672" t="s">
        <v>6104</v>
      </c>
      <c r="C1898" s="672"/>
      <c r="D1898" s="319"/>
      <c r="E1898" s="319"/>
      <c r="F1898" s="320">
        <v>15000000</v>
      </c>
      <c r="G1898" s="320">
        <v>22500000</v>
      </c>
      <c r="H1898" s="319"/>
      <c r="I1898" s="320">
        <v>7500000</v>
      </c>
      <c r="J1898" s="316"/>
    </row>
    <row r="1899" spans="2:10" x14ac:dyDescent="0.25">
      <c r="B1899" s="316" t="s">
        <v>1274</v>
      </c>
      <c r="C1899" s="533" t="s">
        <v>17150</v>
      </c>
      <c r="D1899" s="317"/>
      <c r="E1899" s="317"/>
      <c r="F1899" s="318">
        <v>7500000</v>
      </c>
      <c r="G1899" s="318">
        <v>33000000</v>
      </c>
      <c r="H1899" s="317"/>
      <c r="I1899" s="318">
        <v>25500000</v>
      </c>
    </row>
    <row r="1900" spans="2:10" ht="15.75" customHeight="1" x14ac:dyDescent="0.25">
      <c r="B1900" s="672" t="s">
        <v>6105</v>
      </c>
      <c r="C1900" s="672"/>
      <c r="D1900" s="319"/>
      <c r="E1900" s="319"/>
      <c r="F1900" s="320">
        <v>7500000</v>
      </c>
      <c r="G1900" s="320">
        <v>33000000</v>
      </c>
      <c r="H1900" s="319"/>
      <c r="I1900" s="320">
        <v>25500000</v>
      </c>
      <c r="J1900" s="316"/>
    </row>
    <row r="1901" spans="2:10" x14ac:dyDescent="0.25">
      <c r="B1901" s="316" t="s">
        <v>777</v>
      </c>
      <c r="C1901" s="533" t="s">
        <v>17151</v>
      </c>
      <c r="D1901" s="317"/>
      <c r="E1901" s="317"/>
      <c r="F1901" s="318">
        <v>6000000</v>
      </c>
      <c r="G1901" s="318">
        <v>6000000</v>
      </c>
      <c r="H1901" s="317"/>
      <c r="I1901" s="317"/>
    </row>
    <row r="1902" spans="2:10" x14ac:dyDescent="0.25">
      <c r="B1902" s="672" t="s">
        <v>6106</v>
      </c>
      <c r="C1902" s="672"/>
      <c r="D1902" s="319"/>
      <c r="E1902" s="319"/>
      <c r="F1902" s="320">
        <v>6000000</v>
      </c>
      <c r="G1902" s="320">
        <v>6000000</v>
      </c>
      <c r="H1902" s="319"/>
      <c r="I1902" s="319"/>
      <c r="J1902" s="316"/>
    </row>
    <row r="1903" spans="2:10" x14ac:dyDescent="0.25">
      <c r="B1903" s="316" t="s">
        <v>1648</v>
      </c>
      <c r="C1903" s="533" t="s">
        <v>17152</v>
      </c>
      <c r="D1903" s="317"/>
      <c r="E1903" s="317"/>
      <c r="F1903" s="318">
        <v>15900000</v>
      </c>
      <c r="G1903" s="318">
        <v>30500000</v>
      </c>
      <c r="H1903" s="317"/>
      <c r="I1903" s="318">
        <v>14600000</v>
      </c>
    </row>
    <row r="1904" spans="2:10" x14ac:dyDescent="0.25">
      <c r="B1904" s="672" t="s">
        <v>6107</v>
      </c>
      <c r="C1904" s="672"/>
      <c r="D1904" s="319"/>
      <c r="E1904" s="319"/>
      <c r="F1904" s="320">
        <v>15900000</v>
      </c>
      <c r="G1904" s="320">
        <v>30500000</v>
      </c>
      <c r="H1904" s="319"/>
      <c r="I1904" s="320">
        <v>14600000</v>
      </c>
      <c r="J1904" s="316"/>
    </row>
    <row r="1905" spans="2:10" x14ac:dyDescent="0.25">
      <c r="B1905" s="316" t="s">
        <v>8058</v>
      </c>
      <c r="C1905" s="533" t="s">
        <v>17153</v>
      </c>
      <c r="D1905" s="317"/>
      <c r="E1905" s="317"/>
      <c r="F1905" s="317"/>
      <c r="G1905" s="318">
        <v>12000000</v>
      </c>
      <c r="H1905" s="317"/>
      <c r="I1905" s="318">
        <v>12000000</v>
      </c>
    </row>
    <row r="1906" spans="2:10" x14ac:dyDescent="0.25">
      <c r="B1906" s="672" t="s">
        <v>5833</v>
      </c>
      <c r="C1906" s="672"/>
      <c r="D1906" s="319"/>
      <c r="E1906" s="319"/>
      <c r="F1906" s="319"/>
      <c r="G1906" s="320">
        <v>12000000</v>
      </c>
      <c r="H1906" s="319"/>
      <c r="I1906" s="320">
        <v>12000000</v>
      </c>
      <c r="J1906" s="316"/>
    </row>
    <row r="1907" spans="2:10" x14ac:dyDescent="0.25">
      <c r="B1907" s="316" t="s">
        <v>7460</v>
      </c>
      <c r="C1907" s="533" t="s">
        <v>17154</v>
      </c>
      <c r="D1907" s="317"/>
      <c r="E1907" s="317"/>
      <c r="F1907" s="317"/>
      <c r="G1907" s="318">
        <v>12000000</v>
      </c>
      <c r="H1907" s="317"/>
      <c r="I1907" s="318">
        <v>12000000</v>
      </c>
    </row>
    <row r="1908" spans="2:10" ht="15.75" customHeight="1" x14ac:dyDescent="0.25">
      <c r="B1908" s="672" t="s">
        <v>5833</v>
      </c>
      <c r="C1908" s="672"/>
      <c r="D1908" s="319"/>
      <c r="E1908" s="319"/>
      <c r="F1908" s="319"/>
      <c r="G1908" s="320">
        <v>12000000</v>
      </c>
      <c r="H1908" s="319"/>
      <c r="I1908" s="320">
        <v>12000000</v>
      </c>
      <c r="J1908" s="316"/>
    </row>
    <row r="1909" spans="2:10" x14ac:dyDescent="0.25">
      <c r="B1909" s="316" t="s">
        <v>7461</v>
      </c>
      <c r="C1909" s="533" t="s">
        <v>18911</v>
      </c>
      <c r="D1909" s="317"/>
      <c r="E1909" s="317"/>
      <c r="F1909" s="317"/>
      <c r="G1909" s="318">
        <v>7500000</v>
      </c>
      <c r="H1909" s="317"/>
      <c r="I1909" s="318">
        <v>7500000</v>
      </c>
    </row>
    <row r="1910" spans="2:10" x14ac:dyDescent="0.25">
      <c r="B1910" s="672" t="s">
        <v>5833</v>
      </c>
      <c r="C1910" s="672"/>
      <c r="D1910" s="319"/>
      <c r="E1910" s="319"/>
      <c r="F1910" s="319"/>
      <c r="G1910" s="320">
        <v>7500000</v>
      </c>
      <c r="H1910" s="319"/>
      <c r="I1910" s="320">
        <v>7500000</v>
      </c>
      <c r="J1910" s="316"/>
    </row>
    <row r="1911" spans="2:10" ht="15.75" customHeight="1" x14ac:dyDescent="0.25">
      <c r="B1911" s="316" t="s">
        <v>7462</v>
      </c>
      <c r="C1911" s="533" t="s">
        <v>18550</v>
      </c>
      <c r="D1911" s="317"/>
      <c r="E1911" s="317"/>
      <c r="F1911" s="317"/>
      <c r="G1911" s="318">
        <v>18000000</v>
      </c>
      <c r="H1911" s="317"/>
      <c r="I1911" s="318">
        <v>18000000</v>
      </c>
    </row>
    <row r="1912" spans="2:10" x14ac:dyDescent="0.25">
      <c r="B1912" s="672" t="s">
        <v>5833</v>
      </c>
      <c r="C1912" s="672"/>
      <c r="D1912" s="319"/>
      <c r="E1912" s="319"/>
      <c r="F1912" s="319"/>
      <c r="G1912" s="320">
        <v>18000000</v>
      </c>
      <c r="H1912" s="319"/>
      <c r="I1912" s="320">
        <v>18000000</v>
      </c>
      <c r="J1912" s="316"/>
    </row>
    <row r="1913" spans="2:10" ht="15.75" customHeight="1" x14ac:dyDescent="0.25">
      <c r="B1913" s="316" t="s">
        <v>42</v>
      </c>
      <c r="C1913" s="533" t="s">
        <v>17155</v>
      </c>
      <c r="D1913" s="317"/>
      <c r="E1913" s="317"/>
      <c r="F1913" s="318">
        <v>6250000</v>
      </c>
      <c r="G1913" s="318">
        <v>30000000</v>
      </c>
      <c r="H1913" s="317"/>
      <c r="I1913" s="318">
        <v>23750000</v>
      </c>
    </row>
    <row r="1914" spans="2:10" ht="15.75" customHeight="1" x14ac:dyDescent="0.25">
      <c r="B1914" s="672" t="s">
        <v>6108</v>
      </c>
      <c r="C1914" s="672"/>
      <c r="D1914" s="319"/>
      <c r="E1914" s="319"/>
      <c r="F1914" s="320">
        <v>6250000</v>
      </c>
      <c r="G1914" s="320">
        <v>30000000</v>
      </c>
      <c r="H1914" s="319"/>
      <c r="I1914" s="320">
        <v>23750000</v>
      </c>
      <c r="J1914" s="316"/>
    </row>
    <row r="1915" spans="2:10" x14ac:dyDescent="0.25">
      <c r="B1915" s="316" t="s">
        <v>1649</v>
      </c>
      <c r="C1915" s="533" t="s">
        <v>17156</v>
      </c>
      <c r="D1915" s="317"/>
      <c r="E1915" s="317"/>
      <c r="F1915" s="318">
        <v>17000000</v>
      </c>
      <c r="G1915" s="318">
        <v>35000000</v>
      </c>
      <c r="H1915" s="317"/>
      <c r="I1915" s="318">
        <v>18000000</v>
      </c>
    </row>
    <row r="1916" spans="2:10" ht="15.75" customHeight="1" x14ac:dyDescent="0.25">
      <c r="B1916" s="672" t="s">
        <v>6109</v>
      </c>
      <c r="C1916" s="672"/>
      <c r="D1916" s="319"/>
      <c r="E1916" s="319"/>
      <c r="F1916" s="320">
        <v>17000000</v>
      </c>
      <c r="G1916" s="320">
        <v>35000000</v>
      </c>
      <c r="H1916" s="319"/>
      <c r="I1916" s="320">
        <v>18000000</v>
      </c>
      <c r="J1916" s="316"/>
    </row>
    <row r="1917" spans="2:10" x14ac:dyDescent="0.25">
      <c r="B1917" s="316" t="s">
        <v>152</v>
      </c>
      <c r="C1917" s="533" t="s">
        <v>17157</v>
      </c>
      <c r="D1917" s="317"/>
      <c r="E1917" s="317"/>
      <c r="F1917" s="318">
        <v>7500000</v>
      </c>
      <c r="G1917" s="318">
        <v>30000000</v>
      </c>
      <c r="H1917" s="317"/>
      <c r="I1917" s="318">
        <v>22500000</v>
      </c>
    </row>
    <row r="1918" spans="2:10" x14ac:dyDescent="0.25">
      <c r="B1918" s="672" t="s">
        <v>6110</v>
      </c>
      <c r="C1918" s="672"/>
      <c r="D1918" s="319"/>
      <c r="E1918" s="319"/>
      <c r="F1918" s="320">
        <v>7500000</v>
      </c>
      <c r="G1918" s="320">
        <v>30000000</v>
      </c>
      <c r="H1918" s="319"/>
      <c r="I1918" s="320">
        <v>22500000</v>
      </c>
      <c r="J1918" s="316"/>
    </row>
    <row r="1919" spans="2:10" x14ac:dyDescent="0.25">
      <c r="B1919" s="316" t="s">
        <v>7463</v>
      </c>
      <c r="C1919" s="533" t="s">
        <v>17158</v>
      </c>
      <c r="D1919" s="317"/>
      <c r="E1919" s="317"/>
      <c r="F1919" s="317"/>
      <c r="G1919" s="318">
        <v>9000000</v>
      </c>
      <c r="H1919" s="317"/>
      <c r="I1919" s="318">
        <v>9000000</v>
      </c>
    </row>
    <row r="1920" spans="2:10" x14ac:dyDescent="0.25">
      <c r="B1920" s="672" t="s">
        <v>5833</v>
      </c>
      <c r="C1920" s="672"/>
      <c r="D1920" s="319"/>
      <c r="E1920" s="319"/>
      <c r="F1920" s="319"/>
      <c r="G1920" s="320">
        <v>9000000</v>
      </c>
      <c r="H1920" s="319"/>
      <c r="I1920" s="320">
        <v>9000000</v>
      </c>
      <c r="J1920" s="316"/>
    </row>
    <row r="1921" spans="2:10" ht="15.75" customHeight="1" x14ac:dyDescent="0.25">
      <c r="B1921" s="316" t="s">
        <v>225</v>
      </c>
      <c r="C1921" s="533" t="s">
        <v>17159</v>
      </c>
      <c r="D1921" s="317"/>
      <c r="E1921" s="317"/>
      <c r="F1921" s="318">
        <v>7500000</v>
      </c>
      <c r="G1921" s="318">
        <v>30000000</v>
      </c>
      <c r="H1921" s="317"/>
      <c r="I1921" s="318">
        <v>22500000</v>
      </c>
    </row>
    <row r="1922" spans="2:10" ht="15.75" customHeight="1" x14ac:dyDescent="0.25">
      <c r="B1922" s="672" t="s">
        <v>6111</v>
      </c>
      <c r="C1922" s="672"/>
      <c r="D1922" s="319"/>
      <c r="E1922" s="319"/>
      <c r="F1922" s="320">
        <v>7500000</v>
      </c>
      <c r="G1922" s="320">
        <v>30000000</v>
      </c>
      <c r="H1922" s="319"/>
      <c r="I1922" s="320">
        <v>22500000</v>
      </c>
      <c r="J1922" s="316"/>
    </row>
    <row r="1923" spans="2:10" x14ac:dyDescent="0.25">
      <c r="B1923" s="316" t="s">
        <v>1650</v>
      </c>
      <c r="C1923" s="533" t="s">
        <v>17160</v>
      </c>
      <c r="D1923" s="317"/>
      <c r="E1923" s="317"/>
      <c r="F1923" s="318">
        <v>9000000</v>
      </c>
      <c r="G1923" s="318">
        <v>9000000</v>
      </c>
      <c r="H1923" s="317"/>
      <c r="I1923" s="317"/>
    </row>
    <row r="1924" spans="2:10" ht="15.75" customHeight="1" x14ac:dyDescent="0.25">
      <c r="B1924" s="672" t="s">
        <v>6112</v>
      </c>
      <c r="C1924" s="672"/>
      <c r="D1924" s="319"/>
      <c r="E1924" s="319"/>
      <c r="F1924" s="320">
        <v>9000000</v>
      </c>
      <c r="G1924" s="320">
        <v>9000000</v>
      </c>
      <c r="H1924" s="319"/>
      <c r="I1924" s="319"/>
      <c r="J1924" s="316"/>
    </row>
    <row r="1925" spans="2:10" x14ac:dyDescent="0.25">
      <c r="B1925" s="316" t="s">
        <v>1651</v>
      </c>
      <c r="C1925" s="533" t="s">
        <v>17161</v>
      </c>
      <c r="D1925" s="317"/>
      <c r="E1925" s="317"/>
      <c r="F1925" s="318">
        <v>11000000</v>
      </c>
      <c r="G1925" s="318">
        <v>27000000</v>
      </c>
      <c r="H1925" s="317"/>
      <c r="I1925" s="318">
        <v>16000000</v>
      </c>
    </row>
    <row r="1926" spans="2:10" x14ac:dyDescent="0.25">
      <c r="B1926" s="672" t="s">
        <v>6113</v>
      </c>
      <c r="C1926" s="672"/>
      <c r="D1926" s="319"/>
      <c r="E1926" s="319"/>
      <c r="F1926" s="320">
        <v>11000000</v>
      </c>
      <c r="G1926" s="320">
        <v>27000000</v>
      </c>
      <c r="H1926" s="319"/>
      <c r="I1926" s="320">
        <v>16000000</v>
      </c>
      <c r="J1926" s="316"/>
    </row>
    <row r="1927" spans="2:10" x14ac:dyDescent="0.25">
      <c r="B1927" s="316" t="s">
        <v>1652</v>
      </c>
      <c r="C1927" s="533" t="s">
        <v>17162</v>
      </c>
      <c r="D1927" s="317"/>
      <c r="E1927" s="317"/>
      <c r="F1927" s="318">
        <v>52500000</v>
      </c>
      <c r="G1927" s="318">
        <v>58000000</v>
      </c>
      <c r="H1927" s="317"/>
      <c r="I1927" s="318">
        <v>5500000</v>
      </c>
    </row>
    <row r="1928" spans="2:10" x14ac:dyDescent="0.25">
      <c r="B1928" s="672" t="s">
        <v>6114</v>
      </c>
      <c r="C1928" s="672"/>
      <c r="D1928" s="319"/>
      <c r="E1928" s="319"/>
      <c r="F1928" s="320">
        <v>52500000</v>
      </c>
      <c r="G1928" s="320">
        <v>58000000</v>
      </c>
      <c r="H1928" s="319"/>
      <c r="I1928" s="320">
        <v>5500000</v>
      </c>
      <c r="J1928" s="316"/>
    </row>
    <row r="1929" spans="2:10" x14ac:dyDescent="0.25">
      <c r="B1929" s="316" t="s">
        <v>5523</v>
      </c>
      <c r="C1929" s="533" t="s">
        <v>17163</v>
      </c>
      <c r="D1929" s="317"/>
      <c r="E1929" s="317"/>
      <c r="F1929" s="318">
        <v>6000000</v>
      </c>
      <c r="G1929" s="318">
        <v>6600000</v>
      </c>
      <c r="H1929" s="317"/>
      <c r="I1929" s="318">
        <v>600000</v>
      </c>
    </row>
    <row r="1930" spans="2:10" x14ac:dyDescent="0.25">
      <c r="B1930" s="672" t="s">
        <v>6115</v>
      </c>
      <c r="C1930" s="672"/>
      <c r="D1930" s="319"/>
      <c r="E1930" s="319"/>
      <c r="F1930" s="320">
        <v>6000000</v>
      </c>
      <c r="G1930" s="320">
        <v>6600000</v>
      </c>
      <c r="H1930" s="319"/>
      <c r="I1930" s="320">
        <v>600000</v>
      </c>
      <c r="J1930" s="316"/>
    </row>
    <row r="1931" spans="2:10" ht="15.75" customHeight="1" x14ac:dyDescent="0.25">
      <c r="B1931" s="316" t="s">
        <v>170</v>
      </c>
      <c r="C1931" s="533" t="s">
        <v>17164</v>
      </c>
      <c r="D1931" s="317"/>
      <c r="E1931" s="317"/>
      <c r="F1931" s="318">
        <v>6250000</v>
      </c>
      <c r="G1931" s="318">
        <v>23500000</v>
      </c>
      <c r="H1931" s="317"/>
      <c r="I1931" s="318">
        <v>17250000</v>
      </c>
    </row>
    <row r="1932" spans="2:10" ht="15.75" customHeight="1" x14ac:dyDescent="0.25">
      <c r="B1932" s="672" t="s">
        <v>6116</v>
      </c>
      <c r="C1932" s="672"/>
      <c r="D1932" s="319"/>
      <c r="E1932" s="319"/>
      <c r="F1932" s="320">
        <v>6250000</v>
      </c>
      <c r="G1932" s="320">
        <v>23500000</v>
      </c>
      <c r="H1932" s="319"/>
      <c r="I1932" s="320">
        <v>17250000</v>
      </c>
      <c r="J1932" s="316"/>
    </row>
    <row r="1933" spans="2:10" x14ac:dyDescent="0.25">
      <c r="B1933" s="316" t="s">
        <v>7465</v>
      </c>
      <c r="C1933" s="533" t="s">
        <v>17165</v>
      </c>
      <c r="D1933" s="317"/>
      <c r="E1933" s="317"/>
      <c r="F1933" s="317"/>
      <c r="G1933" s="318">
        <v>9000000</v>
      </c>
      <c r="H1933" s="317"/>
      <c r="I1933" s="318">
        <v>9000000</v>
      </c>
    </row>
    <row r="1934" spans="2:10" ht="15.75" customHeight="1" x14ac:dyDescent="0.25">
      <c r="B1934" s="672" t="s">
        <v>5833</v>
      </c>
      <c r="C1934" s="672"/>
      <c r="D1934" s="319"/>
      <c r="E1934" s="319"/>
      <c r="F1934" s="319"/>
      <c r="G1934" s="320">
        <v>9000000</v>
      </c>
      <c r="H1934" s="319"/>
      <c r="I1934" s="320">
        <v>9000000</v>
      </c>
      <c r="J1934" s="316"/>
    </row>
    <row r="1935" spans="2:10" x14ac:dyDescent="0.25">
      <c r="B1935" s="316" t="s">
        <v>609</v>
      </c>
      <c r="C1935" s="533" t="s">
        <v>17166</v>
      </c>
      <c r="D1935" s="317"/>
      <c r="E1935" s="317"/>
      <c r="F1935" s="318">
        <v>5000000</v>
      </c>
      <c r="G1935" s="318">
        <v>21013000</v>
      </c>
      <c r="H1935" s="317"/>
      <c r="I1935" s="318">
        <v>16013000</v>
      </c>
    </row>
    <row r="1936" spans="2:10" x14ac:dyDescent="0.25">
      <c r="B1936" s="672" t="s">
        <v>6117</v>
      </c>
      <c r="C1936" s="672"/>
      <c r="D1936" s="319"/>
      <c r="E1936" s="319"/>
      <c r="F1936" s="320">
        <v>5000000</v>
      </c>
      <c r="G1936" s="320">
        <v>21013000</v>
      </c>
      <c r="H1936" s="319"/>
      <c r="I1936" s="320">
        <v>16013000</v>
      </c>
      <c r="J1936" s="316"/>
    </row>
    <row r="1937" spans="2:10" x14ac:dyDescent="0.25">
      <c r="B1937" s="316" t="s">
        <v>11729</v>
      </c>
      <c r="C1937" s="533" t="s">
        <v>20010</v>
      </c>
      <c r="D1937" s="317"/>
      <c r="E1937" s="317"/>
      <c r="F1937" s="317"/>
      <c r="G1937" s="318">
        <v>10000000</v>
      </c>
      <c r="H1937" s="317"/>
      <c r="I1937" s="318">
        <v>10000000</v>
      </c>
    </row>
    <row r="1938" spans="2:10" x14ac:dyDescent="0.25">
      <c r="B1938" s="672" t="s">
        <v>5833</v>
      </c>
      <c r="C1938" s="672"/>
      <c r="D1938" s="319"/>
      <c r="E1938" s="319"/>
      <c r="F1938" s="319"/>
      <c r="G1938" s="320">
        <v>10000000</v>
      </c>
      <c r="H1938" s="319"/>
      <c r="I1938" s="320">
        <v>10000000</v>
      </c>
      <c r="J1938" s="316"/>
    </row>
    <row r="1939" spans="2:10" x14ac:dyDescent="0.25">
      <c r="B1939" s="316" t="s">
        <v>19506</v>
      </c>
      <c r="C1939" s="533" t="s">
        <v>20325</v>
      </c>
      <c r="D1939" s="317"/>
      <c r="E1939" s="317"/>
      <c r="F1939" s="317"/>
      <c r="G1939" s="318">
        <v>9000000</v>
      </c>
      <c r="H1939" s="317"/>
      <c r="I1939" s="318">
        <v>9000000</v>
      </c>
    </row>
    <row r="1940" spans="2:10" x14ac:dyDescent="0.25">
      <c r="B1940" s="672" t="s">
        <v>5833</v>
      </c>
      <c r="C1940" s="672"/>
      <c r="D1940" s="319"/>
      <c r="E1940" s="319"/>
      <c r="F1940" s="319"/>
      <c r="G1940" s="320">
        <v>9000000</v>
      </c>
      <c r="H1940" s="319"/>
      <c r="I1940" s="320">
        <v>9000000</v>
      </c>
      <c r="J1940" s="316"/>
    </row>
    <row r="1941" spans="2:10" x14ac:dyDescent="0.25">
      <c r="B1941" s="316" t="s">
        <v>9295</v>
      </c>
      <c r="C1941" s="533" t="s">
        <v>19090</v>
      </c>
      <c r="D1941" s="317"/>
      <c r="E1941" s="317"/>
      <c r="F1941" s="317"/>
      <c r="G1941" s="318">
        <v>21000000</v>
      </c>
      <c r="H1941" s="317"/>
      <c r="I1941" s="318">
        <v>21000000</v>
      </c>
    </row>
    <row r="1942" spans="2:10" ht="15.75" customHeight="1" x14ac:dyDescent="0.25">
      <c r="B1942" s="672" t="s">
        <v>5833</v>
      </c>
      <c r="C1942" s="672"/>
      <c r="D1942" s="319"/>
      <c r="E1942" s="319"/>
      <c r="F1942" s="319"/>
      <c r="G1942" s="320">
        <v>21000000</v>
      </c>
      <c r="H1942" s="319"/>
      <c r="I1942" s="320">
        <v>21000000</v>
      </c>
      <c r="J1942" s="316"/>
    </row>
    <row r="1943" spans="2:10" x14ac:dyDescent="0.25">
      <c r="B1943" s="316" t="s">
        <v>1259</v>
      </c>
      <c r="C1943" s="533" t="s">
        <v>17167</v>
      </c>
      <c r="D1943" s="317"/>
      <c r="E1943" s="317"/>
      <c r="F1943" s="318">
        <v>2000000</v>
      </c>
      <c r="G1943" s="318">
        <v>2000000</v>
      </c>
      <c r="H1943" s="317"/>
      <c r="I1943" s="317"/>
    </row>
    <row r="1944" spans="2:10" x14ac:dyDescent="0.25">
      <c r="B1944" s="672" t="s">
        <v>6118</v>
      </c>
      <c r="C1944" s="672"/>
      <c r="D1944" s="319"/>
      <c r="E1944" s="319"/>
      <c r="F1944" s="320">
        <v>2000000</v>
      </c>
      <c r="G1944" s="320">
        <v>2000000</v>
      </c>
      <c r="H1944" s="319"/>
      <c r="I1944" s="319"/>
      <c r="J1944" s="316"/>
    </row>
    <row r="1945" spans="2:10" x14ac:dyDescent="0.25">
      <c r="B1945" s="316" t="s">
        <v>1653</v>
      </c>
      <c r="C1945" s="533" t="s">
        <v>17168</v>
      </c>
      <c r="D1945" s="317"/>
      <c r="E1945" s="317"/>
      <c r="F1945" s="318">
        <v>15000000</v>
      </c>
      <c r="G1945" s="318">
        <v>15005000</v>
      </c>
      <c r="H1945" s="317"/>
      <c r="I1945" s="318">
        <v>5000</v>
      </c>
    </row>
    <row r="1946" spans="2:10" x14ac:dyDescent="0.25">
      <c r="B1946" s="672" t="s">
        <v>6119</v>
      </c>
      <c r="C1946" s="672"/>
      <c r="D1946" s="319"/>
      <c r="E1946" s="319"/>
      <c r="F1946" s="320">
        <v>15000000</v>
      </c>
      <c r="G1946" s="320">
        <v>15005000</v>
      </c>
      <c r="H1946" s="319"/>
      <c r="I1946" s="320">
        <v>5000</v>
      </c>
      <c r="J1946" s="316"/>
    </row>
    <row r="1947" spans="2:10" x14ac:dyDescent="0.25">
      <c r="B1947" s="316" t="s">
        <v>11381</v>
      </c>
      <c r="C1947" s="533" t="s">
        <v>20149</v>
      </c>
      <c r="D1947" s="317"/>
      <c r="E1947" s="317"/>
      <c r="F1947" s="317"/>
      <c r="G1947" s="318">
        <v>12000000</v>
      </c>
      <c r="H1947" s="317"/>
      <c r="I1947" s="318">
        <v>12000000</v>
      </c>
    </row>
    <row r="1948" spans="2:10" x14ac:dyDescent="0.25">
      <c r="B1948" s="672" t="s">
        <v>5833</v>
      </c>
      <c r="C1948" s="672"/>
      <c r="D1948" s="319"/>
      <c r="E1948" s="319"/>
      <c r="F1948" s="319"/>
      <c r="G1948" s="320">
        <v>12000000</v>
      </c>
      <c r="H1948" s="319"/>
      <c r="I1948" s="320">
        <v>12000000</v>
      </c>
      <c r="J1948" s="316"/>
    </row>
    <row r="1949" spans="2:10" x14ac:dyDescent="0.25">
      <c r="B1949" s="316" t="s">
        <v>7466</v>
      </c>
      <c r="C1949" s="533" t="s">
        <v>20853</v>
      </c>
      <c r="D1949" s="317"/>
      <c r="E1949" s="317"/>
      <c r="F1949" s="317"/>
      <c r="G1949" s="318">
        <v>15000000</v>
      </c>
      <c r="H1949" s="317"/>
      <c r="I1949" s="318">
        <v>15000000</v>
      </c>
    </row>
    <row r="1950" spans="2:10" x14ac:dyDescent="0.25">
      <c r="B1950" s="672" t="s">
        <v>5833</v>
      </c>
      <c r="C1950" s="672"/>
      <c r="D1950" s="319"/>
      <c r="E1950" s="319"/>
      <c r="F1950" s="319"/>
      <c r="G1950" s="320">
        <v>15000000</v>
      </c>
      <c r="H1950" s="319"/>
      <c r="I1950" s="320">
        <v>15000000</v>
      </c>
      <c r="J1950" s="316"/>
    </row>
    <row r="1951" spans="2:10" x14ac:dyDescent="0.25">
      <c r="B1951" s="316" t="s">
        <v>1654</v>
      </c>
      <c r="C1951" s="533" t="s">
        <v>17169</v>
      </c>
      <c r="D1951" s="317"/>
      <c r="E1951" s="317"/>
      <c r="F1951" s="318">
        <v>30000000</v>
      </c>
      <c r="G1951" s="318">
        <v>30000000</v>
      </c>
      <c r="H1951" s="317"/>
      <c r="I1951" s="317"/>
    </row>
    <row r="1952" spans="2:10" x14ac:dyDescent="0.25">
      <c r="B1952" s="672" t="s">
        <v>6120</v>
      </c>
      <c r="C1952" s="672"/>
      <c r="D1952" s="319"/>
      <c r="E1952" s="319"/>
      <c r="F1952" s="320">
        <v>30000000</v>
      </c>
      <c r="G1952" s="320">
        <v>30000000</v>
      </c>
      <c r="H1952" s="319"/>
      <c r="I1952" s="319"/>
      <c r="J1952" s="316"/>
    </row>
    <row r="1953" spans="2:10" x14ac:dyDescent="0.25">
      <c r="B1953" s="316" t="s">
        <v>1655</v>
      </c>
      <c r="C1953" s="533" t="s">
        <v>17170</v>
      </c>
      <c r="D1953" s="317"/>
      <c r="E1953" s="317"/>
      <c r="F1953" s="318">
        <v>17000000</v>
      </c>
      <c r="G1953" s="318">
        <v>32023000</v>
      </c>
      <c r="H1953" s="317"/>
      <c r="I1953" s="318">
        <v>15023000</v>
      </c>
    </row>
    <row r="1954" spans="2:10" x14ac:dyDescent="0.25">
      <c r="B1954" s="672" t="s">
        <v>6121</v>
      </c>
      <c r="C1954" s="672"/>
      <c r="D1954" s="319"/>
      <c r="E1954" s="319"/>
      <c r="F1954" s="320">
        <v>17000000</v>
      </c>
      <c r="G1954" s="320">
        <v>32023000</v>
      </c>
      <c r="H1954" s="319"/>
      <c r="I1954" s="320">
        <v>15023000</v>
      </c>
      <c r="J1954" s="316"/>
    </row>
    <row r="1955" spans="2:10" ht="15.75" customHeight="1" x14ac:dyDescent="0.25">
      <c r="B1955" s="316" t="s">
        <v>1656</v>
      </c>
      <c r="C1955" s="533" t="s">
        <v>17171</v>
      </c>
      <c r="D1955" s="317"/>
      <c r="E1955" s="317"/>
      <c r="F1955" s="318">
        <v>20000000</v>
      </c>
      <c r="G1955" s="318">
        <v>30000000</v>
      </c>
      <c r="H1955" s="317"/>
      <c r="I1955" s="318">
        <v>10000000</v>
      </c>
    </row>
    <row r="1956" spans="2:10" x14ac:dyDescent="0.25">
      <c r="B1956" s="672" t="s">
        <v>6122</v>
      </c>
      <c r="C1956" s="672"/>
      <c r="D1956" s="319"/>
      <c r="E1956" s="319"/>
      <c r="F1956" s="320">
        <v>20000000</v>
      </c>
      <c r="G1956" s="320">
        <v>30000000</v>
      </c>
      <c r="H1956" s="319"/>
      <c r="I1956" s="320">
        <v>10000000</v>
      </c>
      <c r="J1956" s="316"/>
    </row>
    <row r="1957" spans="2:10" ht="15.75" customHeight="1" x14ac:dyDescent="0.25">
      <c r="B1957" s="316" t="s">
        <v>7467</v>
      </c>
      <c r="C1957" s="533" t="s">
        <v>17172</v>
      </c>
      <c r="D1957" s="317"/>
      <c r="E1957" s="317"/>
      <c r="F1957" s="317"/>
      <c r="G1957" s="318">
        <v>9000000</v>
      </c>
      <c r="H1957" s="317"/>
      <c r="I1957" s="318">
        <v>9000000</v>
      </c>
    </row>
    <row r="1958" spans="2:10" ht="15.75" customHeight="1" x14ac:dyDescent="0.25">
      <c r="B1958" s="672" t="s">
        <v>5833</v>
      </c>
      <c r="C1958" s="672"/>
      <c r="D1958" s="319"/>
      <c r="E1958" s="319"/>
      <c r="F1958" s="319"/>
      <c r="G1958" s="320">
        <v>9000000</v>
      </c>
      <c r="H1958" s="319"/>
      <c r="I1958" s="320">
        <v>9000000</v>
      </c>
      <c r="J1958" s="316"/>
    </row>
    <row r="1959" spans="2:10" ht="15.75" customHeight="1" x14ac:dyDescent="0.25">
      <c r="B1959" s="316" t="s">
        <v>1657</v>
      </c>
      <c r="C1959" s="533" t="s">
        <v>17173</v>
      </c>
      <c r="D1959" s="317"/>
      <c r="E1959" s="317"/>
      <c r="F1959" s="318">
        <v>11000000</v>
      </c>
      <c r="G1959" s="318">
        <v>32000000</v>
      </c>
      <c r="H1959" s="317"/>
      <c r="I1959" s="318">
        <v>21000000</v>
      </c>
    </row>
    <row r="1960" spans="2:10" ht="15.75" customHeight="1" x14ac:dyDescent="0.25">
      <c r="B1960" s="672" t="s">
        <v>6123</v>
      </c>
      <c r="C1960" s="672"/>
      <c r="D1960" s="319"/>
      <c r="E1960" s="319"/>
      <c r="F1960" s="320">
        <v>11000000</v>
      </c>
      <c r="G1960" s="320">
        <v>32000000</v>
      </c>
      <c r="H1960" s="319"/>
      <c r="I1960" s="320">
        <v>21000000</v>
      </c>
      <c r="J1960" s="316"/>
    </row>
    <row r="1961" spans="2:10" ht="15.75" customHeight="1" x14ac:dyDescent="0.25">
      <c r="B1961" s="316" t="s">
        <v>1658</v>
      </c>
      <c r="C1961" s="533" t="s">
        <v>17174</v>
      </c>
      <c r="D1961" s="317"/>
      <c r="E1961" s="317"/>
      <c r="F1961" s="318">
        <v>20000000</v>
      </c>
      <c r="G1961" s="318">
        <v>38000000</v>
      </c>
      <c r="H1961" s="317"/>
      <c r="I1961" s="318">
        <v>18000000</v>
      </c>
    </row>
    <row r="1962" spans="2:10" ht="15.75" customHeight="1" x14ac:dyDescent="0.25">
      <c r="B1962" s="672" t="s">
        <v>6124</v>
      </c>
      <c r="C1962" s="672"/>
      <c r="D1962" s="319"/>
      <c r="E1962" s="319"/>
      <c r="F1962" s="320">
        <v>20000000</v>
      </c>
      <c r="G1962" s="320">
        <v>38000000</v>
      </c>
      <c r="H1962" s="319"/>
      <c r="I1962" s="320">
        <v>18000000</v>
      </c>
      <c r="J1962" s="316"/>
    </row>
    <row r="1963" spans="2:10" ht="15.75" customHeight="1" x14ac:dyDescent="0.25">
      <c r="B1963" s="316" t="s">
        <v>7468</v>
      </c>
      <c r="C1963" s="533" t="s">
        <v>20374</v>
      </c>
      <c r="D1963" s="317"/>
      <c r="E1963" s="317"/>
      <c r="F1963" s="317"/>
      <c r="G1963" s="318">
        <v>9300000</v>
      </c>
      <c r="H1963" s="317"/>
      <c r="I1963" s="318">
        <v>9300000</v>
      </c>
    </row>
    <row r="1964" spans="2:10" ht="15.75" customHeight="1" x14ac:dyDescent="0.25">
      <c r="B1964" s="672" t="s">
        <v>5833</v>
      </c>
      <c r="C1964" s="672"/>
      <c r="D1964" s="319"/>
      <c r="E1964" s="319"/>
      <c r="F1964" s="319"/>
      <c r="G1964" s="320">
        <v>9300000</v>
      </c>
      <c r="H1964" s="319"/>
      <c r="I1964" s="320">
        <v>9300000</v>
      </c>
      <c r="J1964" s="316"/>
    </row>
    <row r="1965" spans="2:10" ht="15.75" customHeight="1" x14ac:dyDescent="0.25">
      <c r="B1965" s="316" t="s">
        <v>681</v>
      </c>
      <c r="C1965" s="533" t="s">
        <v>17175</v>
      </c>
      <c r="D1965" s="317"/>
      <c r="E1965" s="317"/>
      <c r="F1965" s="318">
        <v>6000000</v>
      </c>
      <c r="G1965" s="318">
        <v>24000000</v>
      </c>
      <c r="H1965" s="317"/>
      <c r="I1965" s="318">
        <v>18000000</v>
      </c>
    </row>
    <row r="1966" spans="2:10" ht="15.75" customHeight="1" x14ac:dyDescent="0.25">
      <c r="B1966" s="672" t="s">
        <v>6125</v>
      </c>
      <c r="C1966" s="672"/>
      <c r="D1966" s="319"/>
      <c r="E1966" s="319"/>
      <c r="F1966" s="320">
        <v>6000000</v>
      </c>
      <c r="G1966" s="320">
        <v>24000000</v>
      </c>
      <c r="H1966" s="319"/>
      <c r="I1966" s="320">
        <v>18000000</v>
      </c>
      <c r="J1966" s="316"/>
    </row>
    <row r="1967" spans="2:10" x14ac:dyDescent="0.25">
      <c r="B1967" s="316" t="s">
        <v>7469</v>
      </c>
      <c r="C1967" s="533" t="s">
        <v>17176</v>
      </c>
      <c r="D1967" s="317"/>
      <c r="E1967" s="317"/>
      <c r="F1967" s="317"/>
      <c r="G1967" s="318">
        <v>7000000</v>
      </c>
      <c r="H1967" s="317"/>
      <c r="I1967" s="318">
        <v>7000000</v>
      </c>
    </row>
    <row r="1968" spans="2:10" ht="15.75" customHeight="1" x14ac:dyDescent="0.25">
      <c r="B1968" s="672" t="s">
        <v>5833</v>
      </c>
      <c r="C1968" s="672"/>
      <c r="D1968" s="319"/>
      <c r="E1968" s="319"/>
      <c r="F1968" s="319"/>
      <c r="G1968" s="320">
        <v>7000000</v>
      </c>
      <c r="H1968" s="319"/>
      <c r="I1968" s="320">
        <v>7000000</v>
      </c>
      <c r="J1968" s="316"/>
    </row>
    <row r="1969" spans="2:10" x14ac:dyDescent="0.25">
      <c r="B1969" s="316" t="s">
        <v>7470</v>
      </c>
      <c r="C1969" s="533" t="s">
        <v>17177</v>
      </c>
      <c r="D1969" s="317"/>
      <c r="E1969" s="317"/>
      <c r="F1969" s="317"/>
      <c r="G1969" s="318">
        <v>9000000</v>
      </c>
      <c r="H1969" s="317"/>
      <c r="I1969" s="318">
        <v>9000000</v>
      </c>
    </row>
    <row r="1970" spans="2:10" ht="15.75" customHeight="1" x14ac:dyDescent="0.25">
      <c r="B1970" s="672" t="s">
        <v>5833</v>
      </c>
      <c r="C1970" s="672"/>
      <c r="D1970" s="319"/>
      <c r="E1970" s="319"/>
      <c r="F1970" s="319"/>
      <c r="G1970" s="320">
        <v>9000000</v>
      </c>
      <c r="H1970" s="319"/>
      <c r="I1970" s="320">
        <v>9000000</v>
      </c>
      <c r="J1970" s="316"/>
    </row>
    <row r="1971" spans="2:10" x14ac:dyDescent="0.25">
      <c r="B1971" s="316" t="s">
        <v>1659</v>
      </c>
      <c r="C1971" s="533" t="s">
        <v>17178</v>
      </c>
      <c r="D1971" s="317"/>
      <c r="E1971" s="317"/>
      <c r="F1971" s="318">
        <v>17000000</v>
      </c>
      <c r="G1971" s="318">
        <v>32100000</v>
      </c>
      <c r="H1971" s="317"/>
      <c r="I1971" s="318">
        <v>15100000</v>
      </c>
    </row>
    <row r="1972" spans="2:10" ht="15.75" customHeight="1" x14ac:dyDescent="0.25">
      <c r="B1972" s="672" t="s">
        <v>6126</v>
      </c>
      <c r="C1972" s="672"/>
      <c r="D1972" s="319"/>
      <c r="E1972" s="319"/>
      <c r="F1972" s="320">
        <v>17000000</v>
      </c>
      <c r="G1972" s="320">
        <v>32100000</v>
      </c>
      <c r="H1972" s="319"/>
      <c r="I1972" s="320">
        <v>15100000</v>
      </c>
      <c r="J1972" s="316"/>
    </row>
    <row r="1973" spans="2:10" ht="15.75" customHeight="1" x14ac:dyDescent="0.25">
      <c r="B1973" s="316" t="s">
        <v>7471</v>
      </c>
      <c r="C1973" s="533" t="s">
        <v>17179</v>
      </c>
      <c r="D1973" s="317"/>
      <c r="E1973" s="317"/>
      <c r="F1973" s="317"/>
      <c r="G1973" s="318">
        <v>15000000</v>
      </c>
      <c r="H1973" s="317"/>
      <c r="I1973" s="318">
        <v>15000000</v>
      </c>
    </row>
    <row r="1974" spans="2:10" ht="15.75" customHeight="1" x14ac:dyDescent="0.25">
      <c r="B1974" s="672" t="s">
        <v>5833</v>
      </c>
      <c r="C1974" s="672"/>
      <c r="D1974" s="319"/>
      <c r="E1974" s="319"/>
      <c r="F1974" s="319"/>
      <c r="G1974" s="320">
        <v>15000000</v>
      </c>
      <c r="H1974" s="319"/>
      <c r="I1974" s="320">
        <v>15000000</v>
      </c>
      <c r="J1974" s="316"/>
    </row>
    <row r="1975" spans="2:10" ht="15.75" customHeight="1" x14ac:dyDescent="0.25">
      <c r="B1975" s="316" t="s">
        <v>7472</v>
      </c>
      <c r="C1975" s="533" t="s">
        <v>20854</v>
      </c>
      <c r="D1975" s="317"/>
      <c r="E1975" s="317"/>
      <c r="F1975" s="317"/>
      <c r="G1975" s="318">
        <v>15000000</v>
      </c>
      <c r="H1975" s="317"/>
      <c r="I1975" s="318">
        <v>15000000</v>
      </c>
    </row>
    <row r="1976" spans="2:10" ht="15.75" customHeight="1" x14ac:dyDescent="0.25">
      <c r="B1976" s="672" t="s">
        <v>5833</v>
      </c>
      <c r="C1976" s="672"/>
      <c r="D1976" s="319"/>
      <c r="E1976" s="319"/>
      <c r="F1976" s="319"/>
      <c r="G1976" s="320">
        <v>15000000</v>
      </c>
      <c r="H1976" s="319"/>
      <c r="I1976" s="320">
        <v>15000000</v>
      </c>
      <c r="J1976" s="316"/>
    </row>
    <row r="1977" spans="2:10" x14ac:dyDescent="0.25">
      <c r="B1977" s="316" t="s">
        <v>1660</v>
      </c>
      <c r="C1977" s="533" t="s">
        <v>17180</v>
      </c>
      <c r="D1977" s="317"/>
      <c r="E1977" s="317"/>
      <c r="F1977" s="318">
        <v>13000000</v>
      </c>
      <c r="G1977" s="318">
        <v>29000000</v>
      </c>
      <c r="H1977" s="317"/>
      <c r="I1977" s="318">
        <v>16000000</v>
      </c>
    </row>
    <row r="1978" spans="2:10" ht="15.75" customHeight="1" x14ac:dyDescent="0.25">
      <c r="B1978" s="672" t="s">
        <v>6127</v>
      </c>
      <c r="C1978" s="672"/>
      <c r="D1978" s="319"/>
      <c r="E1978" s="319"/>
      <c r="F1978" s="320">
        <v>13000000</v>
      </c>
      <c r="G1978" s="320">
        <v>29000000</v>
      </c>
      <c r="H1978" s="319"/>
      <c r="I1978" s="320">
        <v>16000000</v>
      </c>
      <c r="J1978" s="316"/>
    </row>
    <row r="1979" spans="2:10" ht="15.75" customHeight="1" x14ac:dyDescent="0.25">
      <c r="B1979" s="316" t="s">
        <v>449</v>
      </c>
      <c r="C1979" s="533" t="s">
        <v>17181</v>
      </c>
      <c r="D1979" s="317"/>
      <c r="E1979" s="317"/>
      <c r="F1979" s="318">
        <v>6000000</v>
      </c>
      <c r="G1979" s="318">
        <v>23000000</v>
      </c>
      <c r="H1979" s="317"/>
      <c r="I1979" s="318">
        <v>17000000</v>
      </c>
    </row>
    <row r="1980" spans="2:10" x14ac:dyDescent="0.25">
      <c r="B1980" s="672" t="s">
        <v>6128</v>
      </c>
      <c r="C1980" s="672"/>
      <c r="D1980" s="319"/>
      <c r="E1980" s="319"/>
      <c r="F1980" s="320">
        <v>6000000</v>
      </c>
      <c r="G1980" s="320">
        <v>23000000</v>
      </c>
      <c r="H1980" s="319"/>
      <c r="I1980" s="320">
        <v>17000000</v>
      </c>
      <c r="J1980" s="316"/>
    </row>
    <row r="1981" spans="2:10" x14ac:dyDescent="0.25">
      <c r="B1981" s="316" t="s">
        <v>1661</v>
      </c>
      <c r="C1981" s="533" t="s">
        <v>17182</v>
      </c>
      <c r="D1981" s="317"/>
      <c r="E1981" s="317"/>
      <c r="F1981" s="318">
        <v>17000000</v>
      </c>
      <c r="G1981" s="318">
        <v>35000000</v>
      </c>
      <c r="H1981" s="317"/>
      <c r="I1981" s="318">
        <v>18000000</v>
      </c>
    </row>
    <row r="1982" spans="2:10" ht="15.75" customHeight="1" x14ac:dyDescent="0.25">
      <c r="B1982" s="672" t="s">
        <v>6129</v>
      </c>
      <c r="C1982" s="672"/>
      <c r="D1982" s="319"/>
      <c r="E1982" s="319"/>
      <c r="F1982" s="320">
        <v>17000000</v>
      </c>
      <c r="G1982" s="320">
        <v>35000000</v>
      </c>
      <c r="H1982" s="319"/>
      <c r="I1982" s="320">
        <v>18000000</v>
      </c>
      <c r="J1982" s="316"/>
    </row>
    <row r="1983" spans="2:10" x14ac:dyDescent="0.25">
      <c r="B1983" s="316" t="s">
        <v>329</v>
      </c>
      <c r="C1983" s="533" t="s">
        <v>17183</v>
      </c>
      <c r="D1983" s="317"/>
      <c r="E1983" s="317"/>
      <c r="F1983" s="317"/>
      <c r="G1983" s="318">
        <v>30000000</v>
      </c>
      <c r="H1983" s="317"/>
      <c r="I1983" s="318">
        <v>30000000</v>
      </c>
    </row>
    <row r="1984" spans="2:10" ht="15.75" customHeight="1" x14ac:dyDescent="0.25">
      <c r="B1984" s="672" t="s">
        <v>6130</v>
      </c>
      <c r="C1984" s="672"/>
      <c r="D1984" s="319"/>
      <c r="E1984" s="319"/>
      <c r="F1984" s="319"/>
      <c r="G1984" s="320">
        <v>30000000</v>
      </c>
      <c r="H1984" s="319"/>
      <c r="I1984" s="320">
        <v>30000000</v>
      </c>
      <c r="J1984" s="316"/>
    </row>
    <row r="1985" spans="2:10" x14ac:dyDescent="0.25">
      <c r="B1985" s="316" t="s">
        <v>1662</v>
      </c>
      <c r="C1985" s="533" t="s">
        <v>17184</v>
      </c>
      <c r="D1985" s="317"/>
      <c r="E1985" s="317"/>
      <c r="F1985" s="318">
        <v>24000000</v>
      </c>
      <c r="G1985" s="318">
        <v>39000000</v>
      </c>
      <c r="H1985" s="317"/>
      <c r="I1985" s="318">
        <v>15000000</v>
      </c>
    </row>
    <row r="1986" spans="2:10" ht="15.75" customHeight="1" x14ac:dyDescent="0.25">
      <c r="B1986" s="672" t="s">
        <v>6131</v>
      </c>
      <c r="C1986" s="672"/>
      <c r="D1986" s="319"/>
      <c r="E1986" s="319"/>
      <c r="F1986" s="320">
        <v>24000000</v>
      </c>
      <c r="G1986" s="320">
        <v>39000000</v>
      </c>
      <c r="H1986" s="319"/>
      <c r="I1986" s="320">
        <v>15000000</v>
      </c>
      <c r="J1986" s="316"/>
    </row>
    <row r="1987" spans="2:10" ht="15.75" customHeight="1" x14ac:dyDescent="0.25">
      <c r="B1987" s="316" t="s">
        <v>657</v>
      </c>
      <c r="C1987" s="533" t="s">
        <v>17185</v>
      </c>
      <c r="D1987" s="317"/>
      <c r="E1987" s="317"/>
      <c r="F1987" s="318">
        <v>6000000</v>
      </c>
      <c r="G1987" s="318">
        <v>21000000</v>
      </c>
      <c r="H1987" s="317"/>
      <c r="I1987" s="318">
        <v>15000000</v>
      </c>
    </row>
    <row r="1988" spans="2:10" x14ac:dyDescent="0.25">
      <c r="B1988" s="672" t="s">
        <v>6132</v>
      </c>
      <c r="C1988" s="672"/>
      <c r="D1988" s="319"/>
      <c r="E1988" s="319"/>
      <c r="F1988" s="320">
        <v>6000000</v>
      </c>
      <c r="G1988" s="320">
        <v>21000000</v>
      </c>
      <c r="H1988" s="319"/>
      <c r="I1988" s="320">
        <v>15000000</v>
      </c>
      <c r="J1988" s="316"/>
    </row>
    <row r="1989" spans="2:10" ht="15.75" customHeight="1" x14ac:dyDescent="0.25">
      <c r="B1989" s="316" t="s">
        <v>685</v>
      </c>
      <c r="C1989" s="533" t="s">
        <v>17186</v>
      </c>
      <c r="D1989" s="317"/>
      <c r="E1989" s="317"/>
      <c r="F1989" s="318">
        <v>6000000</v>
      </c>
      <c r="G1989" s="318">
        <v>12000000</v>
      </c>
      <c r="H1989" s="317"/>
      <c r="I1989" s="318">
        <v>6000000</v>
      </c>
    </row>
    <row r="1990" spans="2:10" ht="15.75" customHeight="1" x14ac:dyDescent="0.25">
      <c r="B1990" s="672" t="s">
        <v>6133</v>
      </c>
      <c r="C1990" s="672"/>
      <c r="D1990" s="319"/>
      <c r="E1990" s="319"/>
      <c r="F1990" s="320">
        <v>6000000</v>
      </c>
      <c r="G1990" s="320">
        <v>12000000</v>
      </c>
      <c r="H1990" s="319"/>
      <c r="I1990" s="320">
        <v>6000000</v>
      </c>
      <c r="J1990" s="316"/>
    </row>
    <row r="1991" spans="2:10" x14ac:dyDescent="0.25">
      <c r="B1991" s="316" t="s">
        <v>772</v>
      </c>
      <c r="C1991" s="533" t="s">
        <v>17187</v>
      </c>
      <c r="D1991" s="317"/>
      <c r="E1991" s="317"/>
      <c r="F1991" s="318">
        <v>5000000</v>
      </c>
      <c r="G1991" s="318">
        <v>18500000</v>
      </c>
      <c r="H1991" s="317"/>
      <c r="I1991" s="318">
        <v>13500000</v>
      </c>
    </row>
    <row r="1992" spans="2:10" ht="15.75" customHeight="1" x14ac:dyDescent="0.25">
      <c r="B1992" s="672" t="s">
        <v>6134</v>
      </c>
      <c r="C1992" s="672"/>
      <c r="D1992" s="319"/>
      <c r="E1992" s="319"/>
      <c r="F1992" s="320">
        <v>5000000</v>
      </c>
      <c r="G1992" s="320">
        <v>18500000</v>
      </c>
      <c r="H1992" s="319"/>
      <c r="I1992" s="320">
        <v>13500000</v>
      </c>
      <c r="J1992" s="316"/>
    </row>
    <row r="1993" spans="2:10" ht="15.75" customHeight="1" x14ac:dyDescent="0.25">
      <c r="B1993" s="316" t="s">
        <v>1663</v>
      </c>
      <c r="C1993" s="533" t="s">
        <v>17188</v>
      </c>
      <c r="D1993" s="317"/>
      <c r="E1993" s="317"/>
      <c r="F1993" s="318">
        <v>15000000</v>
      </c>
      <c r="G1993" s="318">
        <v>30000000</v>
      </c>
      <c r="H1993" s="317"/>
      <c r="I1993" s="318">
        <v>15000000</v>
      </c>
    </row>
    <row r="1994" spans="2:10" x14ac:dyDescent="0.25">
      <c r="B1994" s="672" t="s">
        <v>6135</v>
      </c>
      <c r="C1994" s="672"/>
      <c r="D1994" s="319"/>
      <c r="E1994" s="319"/>
      <c r="F1994" s="320">
        <v>15000000</v>
      </c>
      <c r="G1994" s="320">
        <v>30000000</v>
      </c>
      <c r="H1994" s="319"/>
      <c r="I1994" s="320">
        <v>15000000</v>
      </c>
      <c r="J1994" s="316"/>
    </row>
    <row r="1995" spans="2:10" x14ac:dyDescent="0.25">
      <c r="B1995" s="316" t="s">
        <v>1664</v>
      </c>
      <c r="C1995" s="533" t="s">
        <v>17189</v>
      </c>
      <c r="D1995" s="317"/>
      <c r="E1995" s="317"/>
      <c r="F1995" s="318">
        <v>10500000</v>
      </c>
      <c r="G1995" s="318">
        <v>26000000</v>
      </c>
      <c r="H1995" s="317"/>
      <c r="I1995" s="318">
        <v>15500000</v>
      </c>
    </row>
    <row r="1996" spans="2:10" ht="15.75" customHeight="1" x14ac:dyDescent="0.25">
      <c r="B1996" s="672" t="s">
        <v>6136</v>
      </c>
      <c r="C1996" s="672"/>
      <c r="D1996" s="319"/>
      <c r="E1996" s="319"/>
      <c r="F1996" s="320">
        <v>10500000</v>
      </c>
      <c r="G1996" s="320">
        <v>26000000</v>
      </c>
      <c r="H1996" s="319"/>
      <c r="I1996" s="320">
        <v>15500000</v>
      </c>
      <c r="J1996" s="316"/>
    </row>
    <row r="1997" spans="2:10" x14ac:dyDescent="0.25">
      <c r="B1997" s="316" t="s">
        <v>1665</v>
      </c>
      <c r="C1997" s="533" t="s">
        <v>17190</v>
      </c>
      <c r="D1997" s="317"/>
      <c r="E1997" s="317"/>
      <c r="F1997" s="318">
        <v>13000000</v>
      </c>
      <c r="G1997" s="318">
        <v>31044000</v>
      </c>
      <c r="H1997" s="317"/>
      <c r="I1997" s="318">
        <v>18044000</v>
      </c>
    </row>
    <row r="1998" spans="2:10" ht="15.75" customHeight="1" x14ac:dyDescent="0.25">
      <c r="B1998" s="672" t="s">
        <v>6137</v>
      </c>
      <c r="C1998" s="672"/>
      <c r="D1998" s="319"/>
      <c r="E1998" s="319"/>
      <c r="F1998" s="320">
        <v>13000000</v>
      </c>
      <c r="G1998" s="320">
        <v>31044000</v>
      </c>
      <c r="H1998" s="319"/>
      <c r="I1998" s="320">
        <v>18044000</v>
      </c>
      <c r="J1998" s="316"/>
    </row>
    <row r="1999" spans="2:10" x14ac:dyDescent="0.25">
      <c r="B1999" s="316" t="s">
        <v>1666</v>
      </c>
      <c r="C1999" s="533" t="s">
        <v>17191</v>
      </c>
      <c r="D1999" s="317"/>
      <c r="E1999" s="317"/>
      <c r="F1999" s="318">
        <v>5500000</v>
      </c>
      <c r="G1999" s="318">
        <v>5500000</v>
      </c>
      <c r="H1999" s="317"/>
      <c r="I1999" s="317"/>
    </row>
    <row r="2000" spans="2:10" ht="15.75" customHeight="1" x14ac:dyDescent="0.25">
      <c r="B2000" s="672" t="s">
        <v>6138</v>
      </c>
      <c r="C2000" s="672"/>
      <c r="D2000" s="319"/>
      <c r="E2000" s="319"/>
      <c r="F2000" s="320">
        <v>5500000</v>
      </c>
      <c r="G2000" s="320">
        <v>5500000</v>
      </c>
      <c r="H2000" s="319"/>
      <c r="I2000" s="319"/>
      <c r="J2000" s="316"/>
    </row>
    <row r="2001" spans="2:10" x14ac:dyDescent="0.25">
      <c r="B2001" s="316" t="s">
        <v>642</v>
      </c>
      <c r="C2001" s="533" t="s">
        <v>17192</v>
      </c>
      <c r="D2001" s="317"/>
      <c r="E2001" s="317"/>
      <c r="F2001" s="318">
        <v>5000000</v>
      </c>
      <c r="G2001" s="318">
        <v>21000000</v>
      </c>
      <c r="H2001" s="317"/>
      <c r="I2001" s="318">
        <v>16000000</v>
      </c>
    </row>
    <row r="2002" spans="2:10" x14ac:dyDescent="0.25">
      <c r="B2002" s="672" t="s">
        <v>6139</v>
      </c>
      <c r="C2002" s="672"/>
      <c r="D2002" s="319"/>
      <c r="E2002" s="319"/>
      <c r="F2002" s="320">
        <v>5000000</v>
      </c>
      <c r="G2002" s="320">
        <v>21000000</v>
      </c>
      <c r="H2002" s="319"/>
      <c r="I2002" s="320">
        <v>16000000</v>
      </c>
      <c r="J2002" s="316"/>
    </row>
    <row r="2003" spans="2:10" x14ac:dyDescent="0.25">
      <c r="B2003" s="316" t="s">
        <v>1667</v>
      </c>
      <c r="C2003" s="533" t="s">
        <v>17193</v>
      </c>
      <c r="D2003" s="317"/>
      <c r="E2003" s="317"/>
      <c r="F2003" s="318">
        <v>24000000</v>
      </c>
      <c r="G2003" s="318">
        <v>42000000</v>
      </c>
      <c r="H2003" s="317"/>
      <c r="I2003" s="318">
        <v>18000000</v>
      </c>
    </row>
    <row r="2004" spans="2:10" ht="15.75" customHeight="1" x14ac:dyDescent="0.25">
      <c r="B2004" s="672" t="s">
        <v>6140</v>
      </c>
      <c r="C2004" s="672"/>
      <c r="D2004" s="319"/>
      <c r="E2004" s="319"/>
      <c r="F2004" s="320">
        <v>24000000</v>
      </c>
      <c r="G2004" s="320">
        <v>42000000</v>
      </c>
      <c r="H2004" s="319"/>
      <c r="I2004" s="320">
        <v>18000000</v>
      </c>
      <c r="J2004" s="316"/>
    </row>
    <row r="2005" spans="2:10" x14ac:dyDescent="0.25">
      <c r="B2005" s="316" t="s">
        <v>421</v>
      </c>
      <c r="C2005" s="533" t="s">
        <v>17194</v>
      </c>
      <c r="D2005" s="317"/>
      <c r="E2005" s="317"/>
      <c r="F2005" s="318">
        <v>5000000</v>
      </c>
      <c r="G2005" s="318">
        <v>21000000</v>
      </c>
      <c r="H2005" s="317"/>
      <c r="I2005" s="318">
        <v>16000000</v>
      </c>
    </row>
    <row r="2006" spans="2:10" x14ac:dyDescent="0.25">
      <c r="B2006" s="672" t="s">
        <v>6141</v>
      </c>
      <c r="C2006" s="672"/>
      <c r="D2006" s="319"/>
      <c r="E2006" s="319"/>
      <c r="F2006" s="320">
        <v>5000000</v>
      </c>
      <c r="G2006" s="320">
        <v>21000000</v>
      </c>
      <c r="H2006" s="319"/>
      <c r="I2006" s="320">
        <v>16000000</v>
      </c>
      <c r="J2006" s="316"/>
    </row>
    <row r="2007" spans="2:10" x14ac:dyDescent="0.25">
      <c r="B2007" s="316" t="s">
        <v>1668</v>
      </c>
      <c r="C2007" s="533" t="s">
        <v>17195</v>
      </c>
      <c r="D2007" s="317"/>
      <c r="E2007" s="317"/>
      <c r="F2007" s="318">
        <v>11000000</v>
      </c>
      <c r="G2007" s="318">
        <v>13000000</v>
      </c>
      <c r="H2007" s="317"/>
      <c r="I2007" s="318">
        <v>2000000</v>
      </c>
    </row>
    <row r="2008" spans="2:10" x14ac:dyDescent="0.25">
      <c r="B2008" s="672" t="s">
        <v>6142</v>
      </c>
      <c r="C2008" s="672"/>
      <c r="D2008" s="319"/>
      <c r="E2008" s="319"/>
      <c r="F2008" s="320">
        <v>11000000</v>
      </c>
      <c r="G2008" s="320">
        <v>13000000</v>
      </c>
      <c r="H2008" s="319"/>
      <c r="I2008" s="320">
        <v>2000000</v>
      </c>
      <c r="J2008" s="316"/>
    </row>
    <row r="2009" spans="2:10" x14ac:dyDescent="0.25">
      <c r="B2009" s="316" t="s">
        <v>1669</v>
      </c>
      <c r="C2009" s="533" t="s">
        <v>17196</v>
      </c>
      <c r="D2009" s="317"/>
      <c r="E2009" s="317"/>
      <c r="F2009" s="318">
        <v>22500000</v>
      </c>
      <c r="G2009" s="318">
        <v>30000000</v>
      </c>
      <c r="H2009" s="317"/>
      <c r="I2009" s="318">
        <v>7500000</v>
      </c>
    </row>
    <row r="2010" spans="2:10" x14ac:dyDescent="0.25">
      <c r="B2010" s="672" t="s">
        <v>6143</v>
      </c>
      <c r="C2010" s="672"/>
      <c r="D2010" s="319"/>
      <c r="E2010" s="319"/>
      <c r="F2010" s="320">
        <v>22500000</v>
      </c>
      <c r="G2010" s="320">
        <v>30000000</v>
      </c>
      <c r="H2010" s="319"/>
      <c r="I2010" s="320">
        <v>7500000</v>
      </c>
      <c r="J2010" s="316"/>
    </row>
    <row r="2011" spans="2:10" x14ac:dyDescent="0.25">
      <c r="B2011" s="316" t="s">
        <v>1670</v>
      </c>
      <c r="C2011" s="533" t="s">
        <v>17197</v>
      </c>
      <c r="D2011" s="317"/>
      <c r="E2011" s="317"/>
      <c r="F2011" s="318">
        <v>15000000</v>
      </c>
      <c r="G2011" s="318">
        <v>43300000</v>
      </c>
      <c r="H2011" s="317"/>
      <c r="I2011" s="318">
        <v>28300000</v>
      </c>
    </row>
    <row r="2012" spans="2:10" x14ac:dyDescent="0.25">
      <c r="B2012" s="672" t="s">
        <v>6144</v>
      </c>
      <c r="C2012" s="672"/>
      <c r="D2012" s="319"/>
      <c r="E2012" s="319"/>
      <c r="F2012" s="320">
        <v>15000000</v>
      </c>
      <c r="G2012" s="320">
        <v>43300000</v>
      </c>
      <c r="H2012" s="319"/>
      <c r="I2012" s="320">
        <v>28300000</v>
      </c>
      <c r="J2012" s="316"/>
    </row>
    <row r="2013" spans="2:10" x14ac:dyDescent="0.25">
      <c r="B2013" s="316" t="s">
        <v>1671</v>
      </c>
      <c r="C2013" s="533" t="s">
        <v>17198</v>
      </c>
      <c r="D2013" s="317"/>
      <c r="E2013" s="317"/>
      <c r="F2013" s="318">
        <v>11000000</v>
      </c>
      <c r="G2013" s="318">
        <v>38000000</v>
      </c>
      <c r="H2013" s="317"/>
      <c r="I2013" s="318">
        <v>27000000</v>
      </c>
    </row>
    <row r="2014" spans="2:10" x14ac:dyDescent="0.25">
      <c r="B2014" s="672" t="s">
        <v>6145</v>
      </c>
      <c r="C2014" s="672"/>
      <c r="D2014" s="319"/>
      <c r="E2014" s="319"/>
      <c r="F2014" s="320">
        <v>11000000</v>
      </c>
      <c r="G2014" s="320">
        <v>38000000</v>
      </c>
      <c r="H2014" s="319"/>
      <c r="I2014" s="320">
        <v>27000000</v>
      </c>
      <c r="J2014" s="316"/>
    </row>
    <row r="2015" spans="2:10" x14ac:dyDescent="0.25">
      <c r="B2015" s="316" t="s">
        <v>1672</v>
      </c>
      <c r="C2015" s="533" t="s">
        <v>17199</v>
      </c>
      <c r="D2015" s="317"/>
      <c r="E2015" s="317"/>
      <c r="F2015" s="318">
        <v>17000000</v>
      </c>
      <c r="G2015" s="318">
        <v>23000000</v>
      </c>
      <c r="H2015" s="317"/>
      <c r="I2015" s="318">
        <v>6000000</v>
      </c>
    </row>
    <row r="2016" spans="2:10" x14ac:dyDescent="0.25">
      <c r="B2016" s="672" t="s">
        <v>6146</v>
      </c>
      <c r="C2016" s="672"/>
      <c r="D2016" s="319"/>
      <c r="E2016" s="319"/>
      <c r="F2016" s="320">
        <v>17000000</v>
      </c>
      <c r="G2016" s="320">
        <v>23000000</v>
      </c>
      <c r="H2016" s="319"/>
      <c r="I2016" s="320">
        <v>6000000</v>
      </c>
      <c r="J2016" s="316"/>
    </row>
    <row r="2017" spans="2:10" x14ac:dyDescent="0.25">
      <c r="B2017" s="316" t="s">
        <v>1673</v>
      </c>
      <c r="C2017" s="533" t="s">
        <v>17200</v>
      </c>
      <c r="D2017" s="317"/>
      <c r="E2017" s="317"/>
      <c r="F2017" s="317"/>
      <c r="G2017" s="318">
        <v>1350000</v>
      </c>
      <c r="H2017" s="317"/>
      <c r="I2017" s="318">
        <v>1350000</v>
      </c>
    </row>
    <row r="2018" spans="2:10" x14ac:dyDescent="0.25">
      <c r="B2018" s="672" t="s">
        <v>6147</v>
      </c>
      <c r="C2018" s="672"/>
      <c r="D2018" s="319"/>
      <c r="E2018" s="319"/>
      <c r="F2018" s="319"/>
      <c r="G2018" s="320">
        <v>1350000</v>
      </c>
      <c r="H2018" s="319"/>
      <c r="I2018" s="320">
        <v>1350000</v>
      </c>
      <c r="J2018" s="316"/>
    </row>
    <row r="2019" spans="2:10" x14ac:dyDescent="0.25">
      <c r="B2019" s="316" t="s">
        <v>337</v>
      </c>
      <c r="C2019" s="533" t="s">
        <v>17201</v>
      </c>
      <c r="D2019" s="317"/>
      <c r="E2019" s="317"/>
      <c r="F2019" s="318">
        <v>7500000</v>
      </c>
      <c r="G2019" s="318">
        <v>20027000</v>
      </c>
      <c r="H2019" s="317"/>
      <c r="I2019" s="318">
        <v>12527000</v>
      </c>
    </row>
    <row r="2020" spans="2:10" x14ac:dyDescent="0.25">
      <c r="B2020" s="672" t="s">
        <v>6148</v>
      </c>
      <c r="C2020" s="672"/>
      <c r="D2020" s="319"/>
      <c r="E2020" s="319"/>
      <c r="F2020" s="320">
        <v>7500000</v>
      </c>
      <c r="G2020" s="320">
        <v>20027000</v>
      </c>
      <c r="H2020" s="319"/>
      <c r="I2020" s="320">
        <v>12527000</v>
      </c>
      <c r="J2020" s="316"/>
    </row>
    <row r="2021" spans="2:10" ht="15.75" customHeight="1" x14ac:dyDescent="0.25">
      <c r="B2021" s="316" t="s">
        <v>9</v>
      </c>
      <c r="C2021" s="533" t="s">
        <v>17202</v>
      </c>
      <c r="D2021" s="317"/>
      <c r="E2021" s="317"/>
      <c r="F2021" s="317"/>
      <c r="G2021" s="318">
        <v>30000000</v>
      </c>
      <c r="H2021" s="317"/>
      <c r="I2021" s="318">
        <v>30000000</v>
      </c>
    </row>
    <row r="2022" spans="2:10" x14ac:dyDescent="0.25">
      <c r="B2022" s="672" t="s">
        <v>6149</v>
      </c>
      <c r="C2022" s="672"/>
      <c r="D2022" s="319"/>
      <c r="E2022" s="319"/>
      <c r="F2022" s="319"/>
      <c r="G2022" s="320">
        <v>30000000</v>
      </c>
      <c r="H2022" s="319"/>
      <c r="I2022" s="320">
        <v>30000000</v>
      </c>
      <c r="J2022" s="316"/>
    </row>
    <row r="2023" spans="2:10" ht="15.75" customHeight="1" x14ac:dyDescent="0.25">
      <c r="B2023" s="316" t="s">
        <v>7473</v>
      </c>
      <c r="C2023" s="533" t="s">
        <v>17203</v>
      </c>
      <c r="D2023" s="317"/>
      <c r="E2023" s="317"/>
      <c r="F2023" s="317"/>
      <c r="G2023" s="318">
        <v>12000000</v>
      </c>
      <c r="H2023" s="317"/>
      <c r="I2023" s="318">
        <v>12000000</v>
      </c>
    </row>
    <row r="2024" spans="2:10" ht="15.75" customHeight="1" x14ac:dyDescent="0.25">
      <c r="B2024" s="672" t="s">
        <v>5833</v>
      </c>
      <c r="C2024" s="672"/>
      <c r="D2024" s="319"/>
      <c r="E2024" s="319"/>
      <c r="F2024" s="319"/>
      <c r="G2024" s="320">
        <v>12000000</v>
      </c>
      <c r="H2024" s="319"/>
      <c r="I2024" s="320">
        <v>12000000</v>
      </c>
      <c r="J2024" s="316"/>
    </row>
    <row r="2025" spans="2:10" x14ac:dyDescent="0.25">
      <c r="B2025" s="316" t="s">
        <v>1674</v>
      </c>
      <c r="C2025" s="533" t="s">
        <v>17204</v>
      </c>
      <c r="D2025" s="317"/>
      <c r="E2025" s="317"/>
      <c r="F2025" s="318">
        <v>35600000</v>
      </c>
      <c r="G2025" s="318">
        <v>52700000</v>
      </c>
      <c r="H2025" s="317"/>
      <c r="I2025" s="318">
        <v>17100000</v>
      </c>
    </row>
    <row r="2026" spans="2:10" ht="15.75" customHeight="1" x14ac:dyDescent="0.25">
      <c r="B2026" s="672" t="s">
        <v>6150</v>
      </c>
      <c r="C2026" s="672"/>
      <c r="D2026" s="319"/>
      <c r="E2026" s="319"/>
      <c r="F2026" s="320">
        <v>35600000</v>
      </c>
      <c r="G2026" s="320">
        <v>52700000</v>
      </c>
      <c r="H2026" s="319"/>
      <c r="I2026" s="320">
        <v>17100000</v>
      </c>
      <c r="J2026" s="316"/>
    </row>
    <row r="2027" spans="2:10" x14ac:dyDescent="0.25">
      <c r="B2027" s="316" t="s">
        <v>7474</v>
      </c>
      <c r="C2027" s="533" t="s">
        <v>17205</v>
      </c>
      <c r="D2027" s="317"/>
      <c r="E2027" s="317"/>
      <c r="F2027" s="317"/>
      <c r="G2027" s="318">
        <v>4000000</v>
      </c>
      <c r="H2027" s="317"/>
      <c r="I2027" s="318">
        <v>4000000</v>
      </c>
    </row>
    <row r="2028" spans="2:10" x14ac:dyDescent="0.25">
      <c r="B2028" s="672" t="s">
        <v>5833</v>
      </c>
      <c r="C2028" s="672"/>
      <c r="D2028" s="319"/>
      <c r="E2028" s="319"/>
      <c r="F2028" s="319"/>
      <c r="G2028" s="320">
        <v>4000000</v>
      </c>
      <c r="H2028" s="319"/>
      <c r="I2028" s="320">
        <v>4000000</v>
      </c>
      <c r="J2028" s="316"/>
    </row>
    <row r="2029" spans="2:10" x14ac:dyDescent="0.25">
      <c r="B2029" s="316" t="s">
        <v>21159</v>
      </c>
      <c r="C2029" s="533" t="s">
        <v>21160</v>
      </c>
      <c r="D2029" s="317"/>
      <c r="E2029" s="317"/>
      <c r="F2029" s="317"/>
      <c r="G2029" s="318">
        <v>500000</v>
      </c>
      <c r="H2029" s="317"/>
      <c r="I2029" s="318">
        <v>500000</v>
      </c>
    </row>
    <row r="2030" spans="2:10" x14ac:dyDescent="0.25">
      <c r="B2030" s="672" t="s">
        <v>5833</v>
      </c>
      <c r="C2030" s="672"/>
      <c r="D2030" s="319"/>
      <c r="E2030" s="319"/>
      <c r="F2030" s="319"/>
      <c r="G2030" s="320">
        <v>500000</v>
      </c>
      <c r="H2030" s="319"/>
      <c r="I2030" s="320">
        <v>500000</v>
      </c>
      <c r="J2030" s="316"/>
    </row>
    <row r="2031" spans="2:10" x14ac:dyDescent="0.25">
      <c r="B2031" s="316" t="s">
        <v>7475</v>
      </c>
      <c r="C2031" s="533" t="s">
        <v>17206</v>
      </c>
      <c r="D2031" s="317"/>
      <c r="E2031" s="317"/>
      <c r="F2031" s="317"/>
      <c r="G2031" s="318">
        <v>11000000</v>
      </c>
      <c r="H2031" s="317"/>
      <c r="I2031" s="318">
        <v>11000000</v>
      </c>
    </row>
    <row r="2032" spans="2:10" ht="15.75" customHeight="1" x14ac:dyDescent="0.25">
      <c r="B2032" s="672" t="s">
        <v>5833</v>
      </c>
      <c r="C2032" s="672"/>
      <c r="D2032" s="319"/>
      <c r="E2032" s="319"/>
      <c r="F2032" s="319"/>
      <c r="G2032" s="320">
        <v>11000000</v>
      </c>
      <c r="H2032" s="319"/>
      <c r="I2032" s="320">
        <v>11000000</v>
      </c>
      <c r="J2032" s="316"/>
    </row>
    <row r="2033" spans="2:10" ht="15.75" customHeight="1" x14ac:dyDescent="0.25">
      <c r="B2033" s="316" t="s">
        <v>8017</v>
      </c>
      <c r="C2033" s="533" t="s">
        <v>17207</v>
      </c>
      <c r="D2033" s="317"/>
      <c r="E2033" s="317"/>
      <c r="F2033" s="317"/>
      <c r="G2033" s="318">
        <v>9000000</v>
      </c>
      <c r="H2033" s="317"/>
      <c r="I2033" s="318">
        <v>9000000</v>
      </c>
    </row>
    <row r="2034" spans="2:10" ht="15.75" customHeight="1" x14ac:dyDescent="0.25">
      <c r="B2034" s="672" t="s">
        <v>5833</v>
      </c>
      <c r="C2034" s="672"/>
      <c r="D2034" s="319"/>
      <c r="E2034" s="319"/>
      <c r="F2034" s="319"/>
      <c r="G2034" s="320">
        <v>9000000</v>
      </c>
      <c r="H2034" s="319"/>
      <c r="I2034" s="320">
        <v>9000000</v>
      </c>
      <c r="J2034" s="316"/>
    </row>
    <row r="2035" spans="2:10" x14ac:dyDescent="0.25">
      <c r="B2035" s="316" t="s">
        <v>1675</v>
      </c>
      <c r="C2035" s="533" t="s">
        <v>17208</v>
      </c>
      <c r="D2035" s="317"/>
      <c r="E2035" s="317"/>
      <c r="F2035" s="318">
        <v>36000000</v>
      </c>
      <c r="G2035" s="318">
        <v>47000000</v>
      </c>
      <c r="H2035" s="317"/>
      <c r="I2035" s="318">
        <v>11000000</v>
      </c>
    </row>
    <row r="2036" spans="2:10" ht="15.75" customHeight="1" x14ac:dyDescent="0.25">
      <c r="B2036" s="672" t="s">
        <v>6151</v>
      </c>
      <c r="C2036" s="672"/>
      <c r="D2036" s="319"/>
      <c r="E2036" s="319"/>
      <c r="F2036" s="320">
        <v>36000000</v>
      </c>
      <c r="G2036" s="320">
        <v>47000000</v>
      </c>
      <c r="H2036" s="319"/>
      <c r="I2036" s="320">
        <v>11000000</v>
      </c>
      <c r="J2036" s="316"/>
    </row>
    <row r="2037" spans="2:10" x14ac:dyDescent="0.25">
      <c r="B2037" s="316" t="s">
        <v>1676</v>
      </c>
      <c r="C2037" s="533" t="s">
        <v>17209</v>
      </c>
      <c r="D2037" s="317"/>
      <c r="E2037" s="317"/>
      <c r="F2037" s="318">
        <v>36000000</v>
      </c>
      <c r="G2037" s="318">
        <v>57000000</v>
      </c>
      <c r="H2037" s="317"/>
      <c r="I2037" s="318">
        <v>21000000</v>
      </c>
    </row>
    <row r="2038" spans="2:10" x14ac:dyDescent="0.25">
      <c r="B2038" s="672" t="s">
        <v>6152</v>
      </c>
      <c r="C2038" s="672"/>
      <c r="D2038" s="319"/>
      <c r="E2038" s="319"/>
      <c r="F2038" s="320">
        <v>36000000</v>
      </c>
      <c r="G2038" s="320">
        <v>57000000</v>
      </c>
      <c r="H2038" s="319"/>
      <c r="I2038" s="320">
        <v>21000000</v>
      </c>
      <c r="J2038" s="316"/>
    </row>
    <row r="2039" spans="2:10" x14ac:dyDescent="0.25">
      <c r="B2039" s="316" t="s">
        <v>18823</v>
      </c>
      <c r="C2039" s="533" t="s">
        <v>19906</v>
      </c>
      <c r="D2039" s="317"/>
      <c r="E2039" s="317"/>
      <c r="F2039" s="317"/>
      <c r="G2039" s="318">
        <v>9000000</v>
      </c>
      <c r="H2039" s="317"/>
      <c r="I2039" s="318">
        <v>9000000</v>
      </c>
    </row>
    <row r="2040" spans="2:10" x14ac:dyDescent="0.25">
      <c r="B2040" s="672" t="s">
        <v>5833</v>
      </c>
      <c r="C2040" s="672"/>
      <c r="D2040" s="319"/>
      <c r="E2040" s="319"/>
      <c r="F2040" s="319"/>
      <c r="G2040" s="320">
        <v>9000000</v>
      </c>
      <c r="H2040" s="319"/>
      <c r="I2040" s="320">
        <v>9000000</v>
      </c>
      <c r="J2040" s="316"/>
    </row>
    <row r="2041" spans="2:10" ht="15.75" customHeight="1" x14ac:dyDescent="0.25">
      <c r="B2041" s="316" t="s">
        <v>1677</v>
      </c>
      <c r="C2041" s="533" t="s">
        <v>17210</v>
      </c>
      <c r="D2041" s="317"/>
      <c r="E2041" s="317"/>
      <c r="F2041" s="318">
        <v>36000000</v>
      </c>
      <c r="G2041" s="318">
        <v>60000000</v>
      </c>
      <c r="H2041" s="317"/>
      <c r="I2041" s="318">
        <v>24000000</v>
      </c>
    </row>
    <row r="2042" spans="2:10" x14ac:dyDescent="0.25">
      <c r="B2042" s="672" t="s">
        <v>6153</v>
      </c>
      <c r="C2042" s="672"/>
      <c r="D2042" s="319"/>
      <c r="E2042" s="319"/>
      <c r="F2042" s="320">
        <v>36000000</v>
      </c>
      <c r="G2042" s="320">
        <v>60000000</v>
      </c>
      <c r="H2042" s="319"/>
      <c r="I2042" s="320">
        <v>24000000</v>
      </c>
      <c r="J2042" s="316"/>
    </row>
    <row r="2043" spans="2:10" x14ac:dyDescent="0.25">
      <c r="B2043" s="316" t="s">
        <v>11807</v>
      </c>
      <c r="C2043" s="533" t="s">
        <v>19851</v>
      </c>
      <c r="D2043" s="317"/>
      <c r="E2043" s="317"/>
      <c r="F2043" s="317"/>
      <c r="G2043" s="318">
        <v>17800000</v>
      </c>
      <c r="H2043" s="317"/>
      <c r="I2043" s="318">
        <v>17800000</v>
      </c>
    </row>
    <row r="2044" spans="2:10" ht="15.75" customHeight="1" x14ac:dyDescent="0.25">
      <c r="B2044" s="672" t="s">
        <v>5833</v>
      </c>
      <c r="C2044" s="672"/>
      <c r="D2044" s="319"/>
      <c r="E2044" s="319"/>
      <c r="F2044" s="319"/>
      <c r="G2044" s="320">
        <v>17800000</v>
      </c>
      <c r="H2044" s="319"/>
      <c r="I2044" s="320">
        <v>17800000</v>
      </c>
      <c r="J2044" s="316"/>
    </row>
    <row r="2045" spans="2:10" x14ac:dyDescent="0.25">
      <c r="B2045" s="316" t="s">
        <v>11784</v>
      </c>
      <c r="C2045" s="533" t="s">
        <v>19091</v>
      </c>
      <c r="D2045" s="317"/>
      <c r="E2045" s="317"/>
      <c r="F2045" s="317"/>
      <c r="G2045" s="318">
        <v>9000000</v>
      </c>
      <c r="H2045" s="317"/>
      <c r="I2045" s="318">
        <v>9000000</v>
      </c>
    </row>
    <row r="2046" spans="2:10" ht="15.75" customHeight="1" x14ac:dyDescent="0.25">
      <c r="B2046" s="672" t="s">
        <v>5833</v>
      </c>
      <c r="C2046" s="672"/>
      <c r="D2046" s="319"/>
      <c r="E2046" s="319"/>
      <c r="F2046" s="319"/>
      <c r="G2046" s="320">
        <v>9000000</v>
      </c>
      <c r="H2046" s="319"/>
      <c r="I2046" s="320">
        <v>9000000</v>
      </c>
      <c r="J2046" s="316"/>
    </row>
    <row r="2047" spans="2:10" x14ac:dyDescent="0.25">
      <c r="B2047" s="316" t="s">
        <v>1678</v>
      </c>
      <c r="C2047" s="533" t="s">
        <v>17211</v>
      </c>
      <c r="D2047" s="317"/>
      <c r="E2047" s="317"/>
      <c r="F2047" s="318">
        <v>42000000</v>
      </c>
      <c r="G2047" s="318">
        <v>57000700</v>
      </c>
      <c r="H2047" s="317"/>
      <c r="I2047" s="318">
        <v>15000700</v>
      </c>
    </row>
    <row r="2048" spans="2:10" x14ac:dyDescent="0.25">
      <c r="B2048" s="672" t="s">
        <v>6154</v>
      </c>
      <c r="C2048" s="672"/>
      <c r="D2048" s="319"/>
      <c r="E2048" s="319"/>
      <c r="F2048" s="320">
        <v>42000000</v>
      </c>
      <c r="G2048" s="320">
        <v>57000700</v>
      </c>
      <c r="H2048" s="319"/>
      <c r="I2048" s="320">
        <v>15000700</v>
      </c>
      <c r="J2048" s="316"/>
    </row>
    <row r="2049" spans="2:10" ht="15.75" customHeight="1" x14ac:dyDescent="0.25">
      <c r="B2049" s="316" t="s">
        <v>1679</v>
      </c>
      <c r="C2049" s="533" t="s">
        <v>17212</v>
      </c>
      <c r="D2049" s="317"/>
      <c r="E2049" s="317"/>
      <c r="F2049" s="318">
        <v>15000000</v>
      </c>
      <c r="G2049" s="318">
        <v>15000000</v>
      </c>
      <c r="H2049" s="317"/>
      <c r="I2049" s="317"/>
    </row>
    <row r="2050" spans="2:10" x14ac:dyDescent="0.25">
      <c r="B2050" s="672" t="s">
        <v>6155</v>
      </c>
      <c r="C2050" s="672"/>
      <c r="D2050" s="319"/>
      <c r="E2050" s="319"/>
      <c r="F2050" s="320">
        <v>15000000</v>
      </c>
      <c r="G2050" s="320">
        <v>15000000</v>
      </c>
      <c r="H2050" s="319"/>
      <c r="I2050" s="319"/>
      <c r="J2050" s="316"/>
    </row>
    <row r="2051" spans="2:10" x14ac:dyDescent="0.25">
      <c r="B2051" s="316" t="s">
        <v>8031</v>
      </c>
      <c r="C2051" s="533" t="s">
        <v>17213</v>
      </c>
      <c r="D2051" s="317"/>
      <c r="E2051" s="317"/>
      <c r="F2051" s="317"/>
      <c r="G2051" s="318">
        <v>7000000</v>
      </c>
      <c r="H2051" s="317"/>
      <c r="I2051" s="318">
        <v>7000000</v>
      </c>
    </row>
    <row r="2052" spans="2:10" ht="15.75" customHeight="1" x14ac:dyDescent="0.25">
      <c r="B2052" s="672" t="s">
        <v>5833</v>
      </c>
      <c r="C2052" s="672"/>
      <c r="D2052" s="319"/>
      <c r="E2052" s="319"/>
      <c r="F2052" s="319"/>
      <c r="G2052" s="320">
        <v>7000000</v>
      </c>
      <c r="H2052" s="319"/>
      <c r="I2052" s="320">
        <v>7000000</v>
      </c>
      <c r="J2052" s="316"/>
    </row>
    <row r="2053" spans="2:10" x14ac:dyDescent="0.25">
      <c r="B2053" s="316" t="s">
        <v>7479</v>
      </c>
      <c r="C2053" s="533" t="s">
        <v>19852</v>
      </c>
      <c r="D2053" s="317"/>
      <c r="E2053" s="317"/>
      <c r="F2053" s="317"/>
      <c r="G2053" s="318">
        <v>15000000</v>
      </c>
      <c r="H2053" s="317"/>
      <c r="I2053" s="318">
        <v>15000000</v>
      </c>
    </row>
    <row r="2054" spans="2:10" ht="15.75" customHeight="1" x14ac:dyDescent="0.25">
      <c r="B2054" s="672" t="s">
        <v>5833</v>
      </c>
      <c r="C2054" s="672"/>
      <c r="D2054" s="319"/>
      <c r="E2054" s="319"/>
      <c r="F2054" s="319"/>
      <c r="G2054" s="320">
        <v>15000000</v>
      </c>
      <c r="H2054" s="319"/>
      <c r="I2054" s="320">
        <v>15000000</v>
      </c>
      <c r="J2054" s="316"/>
    </row>
    <row r="2055" spans="2:10" x14ac:dyDescent="0.25">
      <c r="B2055" s="316" t="s">
        <v>7480</v>
      </c>
      <c r="C2055" s="533" t="s">
        <v>17214</v>
      </c>
      <c r="D2055" s="317"/>
      <c r="E2055" s="317"/>
      <c r="F2055" s="317"/>
      <c r="G2055" s="318">
        <v>10500000</v>
      </c>
      <c r="H2055" s="317"/>
      <c r="I2055" s="318">
        <v>10500000</v>
      </c>
    </row>
    <row r="2056" spans="2:10" x14ac:dyDescent="0.25">
      <c r="B2056" s="672" t="s">
        <v>5833</v>
      </c>
      <c r="C2056" s="672"/>
      <c r="D2056" s="319"/>
      <c r="E2056" s="319"/>
      <c r="F2056" s="319"/>
      <c r="G2056" s="320">
        <v>10500000</v>
      </c>
      <c r="H2056" s="319"/>
      <c r="I2056" s="320">
        <v>10500000</v>
      </c>
      <c r="J2056" s="316"/>
    </row>
    <row r="2057" spans="2:10" x14ac:dyDescent="0.25">
      <c r="B2057" s="316" t="s">
        <v>7481</v>
      </c>
      <c r="C2057" s="533" t="s">
        <v>17215</v>
      </c>
      <c r="D2057" s="317"/>
      <c r="E2057" s="317"/>
      <c r="F2057" s="317"/>
      <c r="G2057" s="318">
        <v>9000000</v>
      </c>
      <c r="H2057" s="317"/>
      <c r="I2057" s="318">
        <v>9000000</v>
      </c>
    </row>
    <row r="2058" spans="2:10" x14ac:dyDescent="0.25">
      <c r="B2058" s="672" t="s">
        <v>5833</v>
      </c>
      <c r="C2058" s="672"/>
      <c r="D2058" s="319"/>
      <c r="E2058" s="319"/>
      <c r="F2058" s="319"/>
      <c r="G2058" s="320">
        <v>9000000</v>
      </c>
      <c r="H2058" s="319"/>
      <c r="I2058" s="320">
        <v>9000000</v>
      </c>
      <c r="J2058" s="316"/>
    </row>
    <row r="2059" spans="2:10" x14ac:dyDescent="0.25">
      <c r="B2059" s="316" t="s">
        <v>5078</v>
      </c>
      <c r="C2059" s="533" t="s">
        <v>17216</v>
      </c>
      <c r="D2059" s="317"/>
      <c r="E2059" s="317"/>
      <c r="F2059" s="318">
        <v>5000000</v>
      </c>
      <c r="G2059" s="318">
        <v>21000000</v>
      </c>
      <c r="H2059" s="317"/>
      <c r="I2059" s="318">
        <v>16000000</v>
      </c>
    </row>
    <row r="2060" spans="2:10" x14ac:dyDescent="0.25">
      <c r="B2060" s="672" t="s">
        <v>6156</v>
      </c>
      <c r="C2060" s="672"/>
      <c r="D2060" s="319"/>
      <c r="E2060" s="319"/>
      <c r="F2060" s="320">
        <v>5000000</v>
      </c>
      <c r="G2060" s="320">
        <v>21000000</v>
      </c>
      <c r="H2060" s="319"/>
      <c r="I2060" s="320">
        <v>16000000</v>
      </c>
      <c r="J2060" s="316"/>
    </row>
    <row r="2061" spans="2:10" ht="15.75" customHeight="1" x14ac:dyDescent="0.25">
      <c r="B2061" s="316" t="s">
        <v>7482</v>
      </c>
      <c r="C2061" s="533" t="s">
        <v>17217</v>
      </c>
      <c r="D2061" s="317"/>
      <c r="E2061" s="317"/>
      <c r="F2061" s="317"/>
      <c r="G2061" s="318">
        <v>18000000</v>
      </c>
      <c r="H2061" s="317"/>
      <c r="I2061" s="318">
        <v>18000000</v>
      </c>
    </row>
    <row r="2062" spans="2:10" ht="15.75" customHeight="1" x14ac:dyDescent="0.25">
      <c r="B2062" s="672" t="s">
        <v>5833</v>
      </c>
      <c r="C2062" s="672"/>
      <c r="D2062" s="319"/>
      <c r="E2062" s="319"/>
      <c r="F2062" s="319"/>
      <c r="G2062" s="320">
        <v>18000000</v>
      </c>
      <c r="H2062" s="319"/>
      <c r="I2062" s="320">
        <v>18000000</v>
      </c>
      <c r="J2062" s="316"/>
    </row>
    <row r="2063" spans="2:10" x14ac:dyDescent="0.25">
      <c r="B2063" s="316" t="s">
        <v>1680</v>
      </c>
      <c r="C2063" s="533" t="s">
        <v>17218</v>
      </c>
      <c r="D2063" s="317"/>
      <c r="E2063" s="317"/>
      <c r="F2063" s="318">
        <v>42000000</v>
      </c>
      <c r="G2063" s="318">
        <v>51000000</v>
      </c>
      <c r="H2063" s="317"/>
      <c r="I2063" s="318">
        <v>9000000</v>
      </c>
    </row>
    <row r="2064" spans="2:10" ht="15.75" customHeight="1" x14ac:dyDescent="0.25">
      <c r="B2064" s="672" t="s">
        <v>6157</v>
      </c>
      <c r="C2064" s="672"/>
      <c r="D2064" s="319"/>
      <c r="E2064" s="319"/>
      <c r="F2064" s="320">
        <v>42000000</v>
      </c>
      <c r="G2064" s="320">
        <v>51000000</v>
      </c>
      <c r="H2064" s="319"/>
      <c r="I2064" s="320">
        <v>9000000</v>
      </c>
      <c r="J2064" s="316"/>
    </row>
    <row r="2065" spans="2:10" x14ac:dyDescent="0.25">
      <c r="B2065" s="316" t="s">
        <v>132</v>
      </c>
      <c r="C2065" s="533" t="s">
        <v>17219</v>
      </c>
      <c r="D2065" s="317"/>
      <c r="E2065" s="317"/>
      <c r="F2065" s="318">
        <v>6250000</v>
      </c>
      <c r="G2065" s="318">
        <v>30000000</v>
      </c>
      <c r="H2065" s="317"/>
      <c r="I2065" s="318">
        <v>23750000</v>
      </c>
    </row>
    <row r="2066" spans="2:10" x14ac:dyDescent="0.25">
      <c r="B2066" s="672" t="s">
        <v>6158</v>
      </c>
      <c r="C2066" s="672"/>
      <c r="D2066" s="319"/>
      <c r="E2066" s="319"/>
      <c r="F2066" s="320">
        <v>6250000</v>
      </c>
      <c r="G2066" s="320">
        <v>30000000</v>
      </c>
      <c r="H2066" s="319"/>
      <c r="I2066" s="320">
        <v>23750000</v>
      </c>
      <c r="J2066" s="316"/>
    </row>
    <row r="2067" spans="2:10" x14ac:dyDescent="0.25">
      <c r="B2067" s="316" t="s">
        <v>7483</v>
      </c>
      <c r="C2067" s="533" t="s">
        <v>17220</v>
      </c>
      <c r="D2067" s="317"/>
      <c r="E2067" s="317"/>
      <c r="F2067" s="317"/>
      <c r="G2067" s="318">
        <v>12000000</v>
      </c>
      <c r="H2067" s="317"/>
      <c r="I2067" s="318">
        <v>12000000</v>
      </c>
    </row>
    <row r="2068" spans="2:10" x14ac:dyDescent="0.25">
      <c r="B2068" s="672" t="s">
        <v>5833</v>
      </c>
      <c r="C2068" s="672"/>
      <c r="D2068" s="319"/>
      <c r="E2068" s="319"/>
      <c r="F2068" s="319"/>
      <c r="G2068" s="320">
        <v>12000000</v>
      </c>
      <c r="H2068" s="319"/>
      <c r="I2068" s="320">
        <v>12000000</v>
      </c>
      <c r="J2068" s="316"/>
    </row>
    <row r="2069" spans="2:10" ht="15.75" customHeight="1" x14ac:dyDescent="0.25">
      <c r="B2069" s="316" t="s">
        <v>1681</v>
      </c>
      <c r="C2069" s="533" t="s">
        <v>17221</v>
      </c>
      <c r="D2069" s="317"/>
      <c r="E2069" s="317"/>
      <c r="F2069" s="318">
        <v>22500000</v>
      </c>
      <c r="G2069" s="318">
        <v>46000000</v>
      </c>
      <c r="H2069" s="317"/>
      <c r="I2069" s="318">
        <v>23500000</v>
      </c>
    </row>
    <row r="2070" spans="2:10" x14ac:dyDescent="0.25">
      <c r="B2070" s="672" t="s">
        <v>6159</v>
      </c>
      <c r="C2070" s="672"/>
      <c r="D2070" s="319"/>
      <c r="E2070" s="319"/>
      <c r="F2070" s="320">
        <v>22500000</v>
      </c>
      <c r="G2070" s="320">
        <v>46000000</v>
      </c>
      <c r="H2070" s="319"/>
      <c r="I2070" s="320">
        <v>23500000</v>
      </c>
      <c r="J2070" s="316"/>
    </row>
    <row r="2071" spans="2:10" ht="15.75" customHeight="1" x14ac:dyDescent="0.25">
      <c r="B2071" s="316" t="s">
        <v>1682</v>
      </c>
      <c r="C2071" s="533" t="s">
        <v>17222</v>
      </c>
      <c r="D2071" s="317"/>
      <c r="E2071" s="317"/>
      <c r="F2071" s="318">
        <v>45001600</v>
      </c>
      <c r="G2071" s="318">
        <v>60004600</v>
      </c>
      <c r="H2071" s="317"/>
      <c r="I2071" s="318">
        <v>15003000</v>
      </c>
    </row>
    <row r="2072" spans="2:10" ht="15.75" customHeight="1" x14ac:dyDescent="0.25">
      <c r="B2072" s="672" t="s">
        <v>6160</v>
      </c>
      <c r="C2072" s="672"/>
      <c r="D2072" s="319"/>
      <c r="E2072" s="319"/>
      <c r="F2072" s="320">
        <v>45001600</v>
      </c>
      <c r="G2072" s="320">
        <v>60004600</v>
      </c>
      <c r="H2072" s="319"/>
      <c r="I2072" s="320">
        <v>15003000</v>
      </c>
      <c r="J2072" s="316"/>
    </row>
    <row r="2073" spans="2:10" x14ac:dyDescent="0.25">
      <c r="B2073" s="316" t="s">
        <v>827</v>
      </c>
      <c r="C2073" s="533" t="s">
        <v>17223</v>
      </c>
      <c r="D2073" s="317"/>
      <c r="E2073" s="317"/>
      <c r="F2073" s="318">
        <v>5000000</v>
      </c>
      <c r="G2073" s="318">
        <v>12000000</v>
      </c>
      <c r="H2073" s="317"/>
      <c r="I2073" s="318">
        <v>7000000</v>
      </c>
    </row>
    <row r="2074" spans="2:10" ht="15.75" customHeight="1" x14ac:dyDescent="0.25">
      <c r="B2074" s="672" t="s">
        <v>6161</v>
      </c>
      <c r="C2074" s="672"/>
      <c r="D2074" s="319"/>
      <c r="E2074" s="319"/>
      <c r="F2074" s="320">
        <v>5000000</v>
      </c>
      <c r="G2074" s="320">
        <v>12000000</v>
      </c>
      <c r="H2074" s="319"/>
      <c r="I2074" s="320">
        <v>7000000</v>
      </c>
      <c r="J2074" s="316"/>
    </row>
    <row r="2075" spans="2:10" x14ac:dyDescent="0.25">
      <c r="B2075" s="316" t="s">
        <v>7484</v>
      </c>
      <c r="C2075" s="533" t="s">
        <v>17224</v>
      </c>
      <c r="D2075" s="317"/>
      <c r="E2075" s="317"/>
      <c r="F2075" s="317"/>
      <c r="G2075" s="318">
        <v>10000000</v>
      </c>
      <c r="H2075" s="317"/>
      <c r="I2075" s="318">
        <v>10000000</v>
      </c>
    </row>
    <row r="2076" spans="2:10" x14ac:dyDescent="0.25">
      <c r="B2076" s="672" t="s">
        <v>5833</v>
      </c>
      <c r="C2076" s="672"/>
      <c r="D2076" s="319"/>
      <c r="E2076" s="319"/>
      <c r="F2076" s="319"/>
      <c r="G2076" s="320">
        <v>10000000</v>
      </c>
      <c r="H2076" s="319"/>
      <c r="I2076" s="320">
        <v>10000000</v>
      </c>
      <c r="J2076" s="316"/>
    </row>
    <row r="2077" spans="2:10" ht="22.5" customHeight="1" x14ac:dyDescent="0.25">
      <c r="B2077" s="316" t="s">
        <v>1683</v>
      </c>
      <c r="C2077" s="533" t="s">
        <v>17225</v>
      </c>
      <c r="D2077" s="317"/>
      <c r="E2077" s="317"/>
      <c r="F2077" s="318">
        <v>17000000</v>
      </c>
      <c r="G2077" s="318">
        <v>45000000</v>
      </c>
      <c r="H2077" s="317"/>
      <c r="I2077" s="318">
        <v>28000000</v>
      </c>
    </row>
    <row r="2078" spans="2:10" x14ac:dyDescent="0.25">
      <c r="B2078" s="672" t="s">
        <v>6162</v>
      </c>
      <c r="C2078" s="672"/>
      <c r="D2078" s="319"/>
      <c r="E2078" s="319"/>
      <c r="F2078" s="320">
        <v>17000000</v>
      </c>
      <c r="G2078" s="320">
        <v>45000000</v>
      </c>
      <c r="H2078" s="319"/>
      <c r="I2078" s="320">
        <v>28000000</v>
      </c>
      <c r="J2078" s="316"/>
    </row>
    <row r="2079" spans="2:10" x14ac:dyDescent="0.25">
      <c r="B2079" s="316" t="s">
        <v>7485</v>
      </c>
      <c r="C2079" s="533" t="s">
        <v>17226</v>
      </c>
      <c r="D2079" s="317"/>
      <c r="E2079" s="317"/>
      <c r="F2079" s="317"/>
      <c r="G2079" s="318">
        <v>9000000</v>
      </c>
      <c r="H2079" s="317"/>
      <c r="I2079" s="318">
        <v>9000000</v>
      </c>
    </row>
    <row r="2080" spans="2:10" x14ac:dyDescent="0.25">
      <c r="B2080" s="672" t="s">
        <v>5833</v>
      </c>
      <c r="C2080" s="672"/>
      <c r="D2080" s="319"/>
      <c r="E2080" s="319"/>
      <c r="F2080" s="319"/>
      <c r="G2080" s="320">
        <v>9000000</v>
      </c>
      <c r="H2080" s="319"/>
      <c r="I2080" s="320">
        <v>9000000</v>
      </c>
      <c r="J2080" s="316"/>
    </row>
    <row r="2081" spans="2:10" x14ac:dyDescent="0.25">
      <c r="B2081" s="316" t="s">
        <v>7486</v>
      </c>
      <c r="C2081" s="533" t="s">
        <v>17227</v>
      </c>
      <c r="D2081" s="317"/>
      <c r="E2081" s="317"/>
      <c r="F2081" s="317"/>
      <c r="G2081" s="318">
        <v>6400000</v>
      </c>
      <c r="H2081" s="317"/>
      <c r="I2081" s="318">
        <v>6400000</v>
      </c>
    </row>
    <row r="2082" spans="2:10" ht="15.75" customHeight="1" x14ac:dyDescent="0.25">
      <c r="B2082" s="672" t="s">
        <v>5833</v>
      </c>
      <c r="C2082" s="672"/>
      <c r="D2082" s="319"/>
      <c r="E2082" s="319"/>
      <c r="F2082" s="319"/>
      <c r="G2082" s="320">
        <v>6400000</v>
      </c>
      <c r="H2082" s="319"/>
      <c r="I2082" s="320">
        <v>6400000</v>
      </c>
      <c r="J2082" s="316"/>
    </row>
    <row r="2083" spans="2:10" x14ac:dyDescent="0.25">
      <c r="B2083" s="316" t="s">
        <v>1684</v>
      </c>
      <c r="C2083" s="533" t="s">
        <v>17228</v>
      </c>
      <c r="D2083" s="317"/>
      <c r="E2083" s="317"/>
      <c r="F2083" s="318">
        <v>27500000</v>
      </c>
      <c r="G2083" s="318">
        <v>30000000</v>
      </c>
      <c r="H2083" s="317"/>
      <c r="I2083" s="318">
        <v>2500000</v>
      </c>
    </row>
    <row r="2084" spans="2:10" ht="15.75" customHeight="1" x14ac:dyDescent="0.25">
      <c r="B2084" s="672" t="s">
        <v>6163</v>
      </c>
      <c r="C2084" s="672"/>
      <c r="D2084" s="319"/>
      <c r="E2084" s="319"/>
      <c r="F2084" s="320">
        <v>27500000</v>
      </c>
      <c r="G2084" s="320">
        <v>30000000</v>
      </c>
      <c r="H2084" s="319"/>
      <c r="I2084" s="320">
        <v>2500000</v>
      </c>
      <c r="J2084" s="316"/>
    </row>
    <row r="2085" spans="2:10" x14ac:dyDescent="0.25">
      <c r="B2085" s="316" t="s">
        <v>646</v>
      </c>
      <c r="C2085" s="533" t="s">
        <v>17229</v>
      </c>
      <c r="D2085" s="317"/>
      <c r="E2085" s="317"/>
      <c r="F2085" s="318">
        <v>5000000</v>
      </c>
      <c r="G2085" s="318">
        <v>12000000</v>
      </c>
      <c r="H2085" s="317"/>
      <c r="I2085" s="318">
        <v>7000000</v>
      </c>
    </row>
    <row r="2086" spans="2:10" x14ac:dyDescent="0.25">
      <c r="B2086" s="672" t="s">
        <v>6164</v>
      </c>
      <c r="C2086" s="672"/>
      <c r="D2086" s="319"/>
      <c r="E2086" s="319"/>
      <c r="F2086" s="320">
        <v>5000000</v>
      </c>
      <c r="G2086" s="320">
        <v>12000000</v>
      </c>
      <c r="H2086" s="319"/>
      <c r="I2086" s="320">
        <v>7000000</v>
      </c>
      <c r="J2086" s="316"/>
    </row>
    <row r="2087" spans="2:10" x14ac:dyDescent="0.25">
      <c r="B2087" s="316" t="s">
        <v>19410</v>
      </c>
      <c r="C2087" s="533" t="s">
        <v>19853</v>
      </c>
      <c r="D2087" s="317"/>
      <c r="E2087" s="317"/>
      <c r="F2087" s="317"/>
      <c r="G2087" s="318">
        <v>6290000</v>
      </c>
      <c r="H2087" s="317"/>
      <c r="I2087" s="318">
        <v>6290000</v>
      </c>
    </row>
    <row r="2088" spans="2:10" x14ac:dyDescent="0.25">
      <c r="B2088" s="672" t="s">
        <v>5833</v>
      </c>
      <c r="C2088" s="672"/>
      <c r="D2088" s="319"/>
      <c r="E2088" s="319"/>
      <c r="F2088" s="319"/>
      <c r="G2088" s="320">
        <v>6290000</v>
      </c>
      <c r="H2088" s="319"/>
      <c r="I2088" s="320">
        <v>6290000</v>
      </c>
      <c r="J2088" s="316"/>
    </row>
    <row r="2089" spans="2:10" x14ac:dyDescent="0.25">
      <c r="B2089" s="316" t="s">
        <v>1685</v>
      </c>
      <c r="C2089" s="533" t="s">
        <v>17230</v>
      </c>
      <c r="D2089" s="317"/>
      <c r="E2089" s="317"/>
      <c r="F2089" s="318">
        <v>18100000</v>
      </c>
      <c r="G2089" s="318">
        <v>42000000</v>
      </c>
      <c r="H2089" s="317"/>
      <c r="I2089" s="318">
        <v>23900000</v>
      </c>
    </row>
    <row r="2090" spans="2:10" x14ac:dyDescent="0.25">
      <c r="B2090" s="672" t="s">
        <v>6165</v>
      </c>
      <c r="C2090" s="672"/>
      <c r="D2090" s="319"/>
      <c r="E2090" s="319"/>
      <c r="F2090" s="320">
        <v>18100000</v>
      </c>
      <c r="G2090" s="320">
        <v>42000000</v>
      </c>
      <c r="H2090" s="319"/>
      <c r="I2090" s="320">
        <v>23900000</v>
      </c>
      <c r="J2090" s="316"/>
    </row>
    <row r="2091" spans="2:10" x14ac:dyDescent="0.25">
      <c r="B2091" s="316" t="s">
        <v>1686</v>
      </c>
      <c r="C2091" s="533" t="s">
        <v>17231</v>
      </c>
      <c r="D2091" s="317"/>
      <c r="E2091" s="317"/>
      <c r="F2091" s="318">
        <v>21000000</v>
      </c>
      <c r="G2091" s="318">
        <v>39100000</v>
      </c>
      <c r="H2091" s="317"/>
      <c r="I2091" s="318">
        <v>18100000</v>
      </c>
    </row>
    <row r="2092" spans="2:10" x14ac:dyDescent="0.25">
      <c r="B2092" s="672" t="s">
        <v>6166</v>
      </c>
      <c r="C2092" s="672"/>
      <c r="D2092" s="319"/>
      <c r="E2092" s="319"/>
      <c r="F2092" s="320">
        <v>21000000</v>
      </c>
      <c r="G2092" s="320">
        <v>39100000</v>
      </c>
      <c r="H2092" s="319"/>
      <c r="I2092" s="320">
        <v>18100000</v>
      </c>
      <c r="J2092" s="316"/>
    </row>
    <row r="2093" spans="2:10" x14ac:dyDescent="0.25">
      <c r="B2093" s="316" t="s">
        <v>1687</v>
      </c>
      <c r="C2093" s="533" t="s">
        <v>17232</v>
      </c>
      <c r="D2093" s="317"/>
      <c r="E2093" s="317"/>
      <c r="F2093" s="318">
        <v>42000000</v>
      </c>
      <c r="G2093" s="318">
        <v>57000000</v>
      </c>
      <c r="H2093" s="317"/>
      <c r="I2093" s="318">
        <v>15000000</v>
      </c>
    </row>
    <row r="2094" spans="2:10" x14ac:dyDescent="0.25">
      <c r="B2094" s="672" t="s">
        <v>6167</v>
      </c>
      <c r="C2094" s="672"/>
      <c r="D2094" s="319"/>
      <c r="E2094" s="319"/>
      <c r="F2094" s="320">
        <v>42000000</v>
      </c>
      <c r="G2094" s="320">
        <v>57000000</v>
      </c>
      <c r="H2094" s="319"/>
      <c r="I2094" s="320">
        <v>15000000</v>
      </c>
      <c r="J2094" s="316"/>
    </row>
    <row r="2095" spans="2:10" x14ac:dyDescent="0.25">
      <c r="B2095" s="316" t="s">
        <v>1688</v>
      </c>
      <c r="C2095" s="533" t="s">
        <v>17233</v>
      </c>
      <c r="D2095" s="317"/>
      <c r="E2095" s="317"/>
      <c r="F2095" s="318">
        <v>24000000</v>
      </c>
      <c r="G2095" s="318">
        <v>40000000</v>
      </c>
      <c r="H2095" s="317"/>
      <c r="I2095" s="318">
        <v>16000000</v>
      </c>
    </row>
    <row r="2096" spans="2:10" x14ac:dyDescent="0.25">
      <c r="B2096" s="672" t="s">
        <v>6168</v>
      </c>
      <c r="C2096" s="672"/>
      <c r="D2096" s="319"/>
      <c r="E2096" s="319"/>
      <c r="F2096" s="320">
        <v>24000000</v>
      </c>
      <c r="G2096" s="320">
        <v>40000000</v>
      </c>
      <c r="H2096" s="319"/>
      <c r="I2096" s="320">
        <v>16000000</v>
      </c>
      <c r="J2096" s="316"/>
    </row>
    <row r="2097" spans="2:10" x14ac:dyDescent="0.25">
      <c r="B2097" s="316" t="s">
        <v>1689</v>
      </c>
      <c r="C2097" s="533" t="s">
        <v>17234</v>
      </c>
      <c r="D2097" s="317"/>
      <c r="E2097" s="317"/>
      <c r="F2097" s="318">
        <v>24000000</v>
      </c>
      <c r="G2097" s="318">
        <v>40000000</v>
      </c>
      <c r="H2097" s="317"/>
      <c r="I2097" s="318">
        <v>16000000</v>
      </c>
    </row>
    <row r="2098" spans="2:10" x14ac:dyDescent="0.25">
      <c r="B2098" s="672" t="s">
        <v>6169</v>
      </c>
      <c r="C2098" s="672"/>
      <c r="D2098" s="319"/>
      <c r="E2098" s="319"/>
      <c r="F2098" s="320">
        <v>24000000</v>
      </c>
      <c r="G2098" s="320">
        <v>40000000</v>
      </c>
      <c r="H2098" s="319"/>
      <c r="I2098" s="320">
        <v>16000000</v>
      </c>
      <c r="J2098" s="316"/>
    </row>
    <row r="2099" spans="2:10" x14ac:dyDescent="0.25">
      <c r="B2099" s="316" t="s">
        <v>18950</v>
      </c>
      <c r="C2099" s="533" t="s">
        <v>18996</v>
      </c>
      <c r="D2099" s="317"/>
      <c r="E2099" s="317"/>
      <c r="F2099" s="317"/>
      <c r="G2099" s="318">
        <v>10000000</v>
      </c>
      <c r="H2099" s="317"/>
      <c r="I2099" s="318">
        <v>10000000</v>
      </c>
    </row>
    <row r="2100" spans="2:10" x14ac:dyDescent="0.25">
      <c r="B2100" s="672" t="s">
        <v>5833</v>
      </c>
      <c r="C2100" s="672"/>
      <c r="D2100" s="319"/>
      <c r="E2100" s="319"/>
      <c r="F2100" s="319"/>
      <c r="G2100" s="320">
        <v>10000000</v>
      </c>
      <c r="H2100" s="319"/>
      <c r="I2100" s="320">
        <v>10000000</v>
      </c>
      <c r="J2100" s="316"/>
    </row>
    <row r="2101" spans="2:10" x14ac:dyDescent="0.25">
      <c r="B2101" s="316" t="s">
        <v>1690</v>
      </c>
      <c r="C2101" s="533" t="s">
        <v>17235</v>
      </c>
      <c r="D2101" s="317"/>
      <c r="E2101" s="317"/>
      <c r="F2101" s="318">
        <v>24000000</v>
      </c>
      <c r="G2101" s="318">
        <v>36000000</v>
      </c>
      <c r="H2101" s="317"/>
      <c r="I2101" s="318">
        <v>12000000</v>
      </c>
    </row>
    <row r="2102" spans="2:10" x14ac:dyDescent="0.25">
      <c r="B2102" s="672" t="s">
        <v>6170</v>
      </c>
      <c r="C2102" s="672"/>
      <c r="D2102" s="319"/>
      <c r="E2102" s="319"/>
      <c r="F2102" s="320">
        <v>24000000</v>
      </c>
      <c r="G2102" s="320">
        <v>36000000</v>
      </c>
      <c r="H2102" s="319"/>
      <c r="I2102" s="320">
        <v>12000000</v>
      </c>
      <c r="J2102" s="316"/>
    </row>
    <row r="2103" spans="2:10" ht="15.75" customHeight="1" x14ac:dyDescent="0.25">
      <c r="B2103" s="316" t="s">
        <v>1691</v>
      </c>
      <c r="C2103" s="533" t="s">
        <v>17236</v>
      </c>
      <c r="D2103" s="317"/>
      <c r="E2103" s="317"/>
      <c r="F2103" s="318">
        <v>22000000</v>
      </c>
      <c r="G2103" s="318">
        <v>42000000</v>
      </c>
      <c r="H2103" s="317"/>
      <c r="I2103" s="318">
        <v>20000000</v>
      </c>
    </row>
    <row r="2104" spans="2:10" x14ac:dyDescent="0.25">
      <c r="B2104" s="672" t="s">
        <v>6170</v>
      </c>
      <c r="C2104" s="672"/>
      <c r="D2104" s="319"/>
      <c r="E2104" s="319"/>
      <c r="F2104" s="319"/>
      <c r="G2104" s="320">
        <v>3000000</v>
      </c>
      <c r="H2104" s="319"/>
      <c r="I2104" s="320">
        <v>3000000</v>
      </c>
      <c r="J2104" s="316"/>
    </row>
    <row r="2105" spans="2:10" x14ac:dyDescent="0.25">
      <c r="B2105" s="672" t="s">
        <v>6171</v>
      </c>
      <c r="C2105" s="672"/>
      <c r="D2105" s="319"/>
      <c r="E2105" s="319"/>
      <c r="F2105" s="320">
        <v>22000000</v>
      </c>
      <c r="G2105" s="320">
        <v>39000000</v>
      </c>
      <c r="H2105" s="319"/>
      <c r="I2105" s="320">
        <v>17000000</v>
      </c>
    </row>
    <row r="2106" spans="2:10" ht="15.75" customHeight="1" x14ac:dyDescent="0.25">
      <c r="B2106" s="316" t="s">
        <v>1692</v>
      </c>
      <c r="C2106" s="533" t="s">
        <v>17237</v>
      </c>
      <c r="D2106" s="317"/>
      <c r="E2106" s="317"/>
      <c r="F2106" s="318">
        <v>13000000</v>
      </c>
      <c r="G2106" s="318">
        <v>30333000</v>
      </c>
      <c r="H2106" s="317"/>
      <c r="I2106" s="318">
        <v>17333000</v>
      </c>
      <c r="J2106" s="316"/>
    </row>
    <row r="2107" spans="2:10" x14ac:dyDescent="0.25">
      <c r="B2107" s="672" t="s">
        <v>6172</v>
      </c>
      <c r="C2107" s="672"/>
      <c r="D2107" s="319"/>
      <c r="E2107" s="319"/>
      <c r="F2107" s="320">
        <v>13000000</v>
      </c>
      <c r="G2107" s="320">
        <v>30333000</v>
      </c>
      <c r="H2107" s="319"/>
      <c r="I2107" s="320">
        <v>17333000</v>
      </c>
    </row>
    <row r="2108" spans="2:10" x14ac:dyDescent="0.25">
      <c r="B2108" s="316" t="s">
        <v>1693</v>
      </c>
      <c r="C2108" s="533" t="s">
        <v>17238</v>
      </c>
      <c r="D2108" s="317"/>
      <c r="E2108" s="317"/>
      <c r="F2108" s="318">
        <v>11000000</v>
      </c>
      <c r="G2108" s="318">
        <v>33486874</v>
      </c>
      <c r="H2108" s="317"/>
      <c r="I2108" s="318">
        <v>22486874</v>
      </c>
      <c r="J2108" s="316"/>
    </row>
    <row r="2109" spans="2:10" x14ac:dyDescent="0.25">
      <c r="B2109" s="672" t="s">
        <v>6173</v>
      </c>
      <c r="C2109" s="672"/>
      <c r="D2109" s="319"/>
      <c r="E2109" s="319"/>
      <c r="F2109" s="320">
        <v>11000000</v>
      </c>
      <c r="G2109" s="320">
        <v>33486874</v>
      </c>
      <c r="H2109" s="319"/>
      <c r="I2109" s="320">
        <v>22486874</v>
      </c>
    </row>
    <row r="2110" spans="2:10" x14ac:dyDescent="0.25">
      <c r="B2110" s="316" t="s">
        <v>1694</v>
      </c>
      <c r="C2110" s="533" t="s">
        <v>17239</v>
      </c>
      <c r="D2110" s="317"/>
      <c r="E2110" s="317"/>
      <c r="F2110" s="318">
        <v>17000000</v>
      </c>
      <c r="G2110" s="318">
        <v>45000000</v>
      </c>
      <c r="H2110" s="317"/>
      <c r="I2110" s="318">
        <v>28000000</v>
      </c>
      <c r="J2110" s="316"/>
    </row>
    <row r="2111" spans="2:10" ht="15.75" customHeight="1" x14ac:dyDescent="0.25">
      <c r="B2111" s="672" t="s">
        <v>6174</v>
      </c>
      <c r="C2111" s="672"/>
      <c r="D2111" s="319"/>
      <c r="E2111" s="319"/>
      <c r="F2111" s="320">
        <v>17000000</v>
      </c>
      <c r="G2111" s="320">
        <v>45000000</v>
      </c>
      <c r="H2111" s="319"/>
      <c r="I2111" s="320">
        <v>28000000</v>
      </c>
    </row>
    <row r="2112" spans="2:10" x14ac:dyDescent="0.25">
      <c r="B2112" s="316" t="s">
        <v>1695</v>
      </c>
      <c r="C2112" s="533" t="s">
        <v>17240</v>
      </c>
      <c r="D2112" s="317"/>
      <c r="E2112" s="317"/>
      <c r="F2112" s="318">
        <v>37500000</v>
      </c>
      <c r="G2112" s="318">
        <v>52500000</v>
      </c>
      <c r="H2112" s="317"/>
      <c r="I2112" s="318">
        <v>15000000</v>
      </c>
      <c r="J2112" s="316"/>
    </row>
    <row r="2113" spans="2:10" x14ac:dyDescent="0.25">
      <c r="B2113" s="672" t="s">
        <v>6175</v>
      </c>
      <c r="C2113" s="672"/>
      <c r="D2113" s="319"/>
      <c r="E2113" s="319"/>
      <c r="F2113" s="320">
        <v>37500000</v>
      </c>
      <c r="G2113" s="320">
        <v>52500000</v>
      </c>
      <c r="H2113" s="319"/>
      <c r="I2113" s="320">
        <v>15000000</v>
      </c>
    </row>
    <row r="2114" spans="2:10" ht="15.75" customHeight="1" x14ac:dyDescent="0.25">
      <c r="B2114" s="316" t="s">
        <v>1696</v>
      </c>
      <c r="C2114" s="533" t="s">
        <v>17241</v>
      </c>
      <c r="D2114" s="317"/>
      <c r="E2114" s="317"/>
      <c r="F2114" s="318">
        <v>20000000</v>
      </c>
      <c r="G2114" s="318">
        <v>36000000</v>
      </c>
      <c r="H2114" s="317"/>
      <c r="I2114" s="318">
        <v>16000000</v>
      </c>
      <c r="J2114" s="316"/>
    </row>
    <row r="2115" spans="2:10" ht="15.75" customHeight="1" x14ac:dyDescent="0.25">
      <c r="B2115" s="672" t="s">
        <v>6176</v>
      </c>
      <c r="C2115" s="672"/>
      <c r="D2115" s="319"/>
      <c r="E2115" s="319"/>
      <c r="F2115" s="320">
        <v>20000000</v>
      </c>
      <c r="G2115" s="320">
        <v>36000000</v>
      </c>
      <c r="H2115" s="319"/>
      <c r="I2115" s="320">
        <v>16000000</v>
      </c>
    </row>
    <row r="2116" spans="2:10" ht="15.75" customHeight="1" x14ac:dyDescent="0.25">
      <c r="B2116" s="316" t="s">
        <v>4415</v>
      </c>
      <c r="C2116" s="533" t="s">
        <v>17242</v>
      </c>
      <c r="D2116" s="317"/>
      <c r="E2116" s="317"/>
      <c r="F2116" s="318">
        <v>2000000</v>
      </c>
      <c r="G2116" s="318">
        <v>18241000</v>
      </c>
      <c r="H2116" s="317"/>
      <c r="I2116" s="318">
        <v>16241000</v>
      </c>
      <c r="J2116" s="316"/>
    </row>
    <row r="2117" spans="2:10" ht="15.75" customHeight="1" x14ac:dyDescent="0.25">
      <c r="B2117" s="672" t="s">
        <v>6177</v>
      </c>
      <c r="C2117" s="672"/>
      <c r="D2117" s="319"/>
      <c r="E2117" s="319"/>
      <c r="F2117" s="320">
        <v>2000000</v>
      </c>
      <c r="G2117" s="320">
        <v>18241000</v>
      </c>
      <c r="H2117" s="319"/>
      <c r="I2117" s="320">
        <v>16241000</v>
      </c>
    </row>
    <row r="2118" spans="2:10" ht="15.75" customHeight="1" x14ac:dyDescent="0.25">
      <c r="B2118" s="316" t="s">
        <v>1697</v>
      </c>
      <c r="C2118" s="533" t="s">
        <v>17243</v>
      </c>
      <c r="D2118" s="317"/>
      <c r="E2118" s="317"/>
      <c r="F2118" s="318">
        <v>42000000</v>
      </c>
      <c r="G2118" s="318">
        <v>48003840</v>
      </c>
      <c r="H2118" s="317"/>
      <c r="I2118" s="318">
        <v>6003840</v>
      </c>
      <c r="J2118" s="316"/>
    </row>
    <row r="2119" spans="2:10" x14ac:dyDescent="0.25">
      <c r="B2119" s="672" t="s">
        <v>6178</v>
      </c>
      <c r="C2119" s="672"/>
      <c r="D2119" s="319"/>
      <c r="E2119" s="319"/>
      <c r="F2119" s="320">
        <v>42000000</v>
      </c>
      <c r="G2119" s="320">
        <v>48003840</v>
      </c>
      <c r="H2119" s="319"/>
      <c r="I2119" s="320">
        <v>6003840</v>
      </c>
    </row>
    <row r="2120" spans="2:10" ht="15.75" customHeight="1" x14ac:dyDescent="0.25">
      <c r="B2120" s="316" t="s">
        <v>5521</v>
      </c>
      <c r="C2120" s="533" t="s">
        <v>17244</v>
      </c>
      <c r="D2120" s="317"/>
      <c r="E2120" s="317"/>
      <c r="F2120" s="318">
        <v>3000000</v>
      </c>
      <c r="G2120" s="318">
        <v>3000000</v>
      </c>
      <c r="H2120" s="317"/>
      <c r="I2120" s="317"/>
      <c r="J2120" s="316"/>
    </row>
    <row r="2121" spans="2:10" x14ac:dyDescent="0.25">
      <c r="B2121" s="672" t="s">
        <v>6179</v>
      </c>
      <c r="C2121" s="672"/>
      <c r="D2121" s="319"/>
      <c r="E2121" s="319"/>
      <c r="F2121" s="320">
        <v>3000000</v>
      </c>
      <c r="G2121" s="320">
        <v>3000000</v>
      </c>
      <c r="H2121" s="319"/>
      <c r="I2121" s="319"/>
    </row>
    <row r="2122" spans="2:10" x14ac:dyDescent="0.25">
      <c r="B2122" s="316" t="s">
        <v>1698</v>
      </c>
      <c r="C2122" s="533" t="s">
        <v>17245</v>
      </c>
      <c r="D2122" s="317"/>
      <c r="E2122" s="317"/>
      <c r="F2122" s="318">
        <v>17000000</v>
      </c>
      <c r="G2122" s="318">
        <v>35000000</v>
      </c>
      <c r="H2122" s="317"/>
      <c r="I2122" s="318">
        <v>18000000</v>
      </c>
      <c r="J2122" s="316"/>
    </row>
    <row r="2123" spans="2:10" x14ac:dyDescent="0.25">
      <c r="B2123" s="672" t="s">
        <v>6180</v>
      </c>
      <c r="C2123" s="672"/>
      <c r="D2123" s="319"/>
      <c r="E2123" s="319"/>
      <c r="F2123" s="320">
        <v>17000000</v>
      </c>
      <c r="G2123" s="320">
        <v>35000000</v>
      </c>
      <c r="H2123" s="319"/>
      <c r="I2123" s="320">
        <v>18000000</v>
      </c>
    </row>
    <row r="2124" spans="2:10" ht="15.75" customHeight="1" x14ac:dyDescent="0.25">
      <c r="B2124" s="316" t="s">
        <v>1699</v>
      </c>
      <c r="C2124" s="533" t="s">
        <v>17246</v>
      </c>
      <c r="D2124" s="317"/>
      <c r="E2124" s="317"/>
      <c r="F2124" s="318">
        <v>20000000</v>
      </c>
      <c r="G2124" s="318">
        <v>42000000</v>
      </c>
      <c r="H2124" s="317"/>
      <c r="I2124" s="318">
        <v>22000000</v>
      </c>
      <c r="J2124" s="316"/>
    </row>
    <row r="2125" spans="2:10" x14ac:dyDescent="0.25">
      <c r="B2125" s="672" t="s">
        <v>6181</v>
      </c>
      <c r="C2125" s="672"/>
      <c r="D2125" s="319"/>
      <c r="E2125" s="319"/>
      <c r="F2125" s="320">
        <v>20000000</v>
      </c>
      <c r="G2125" s="320">
        <v>42000000</v>
      </c>
      <c r="H2125" s="319"/>
      <c r="I2125" s="320">
        <v>22000000</v>
      </c>
    </row>
    <row r="2126" spans="2:10" x14ac:dyDescent="0.25">
      <c r="B2126" s="316" t="s">
        <v>1700</v>
      </c>
      <c r="C2126" s="533" t="s">
        <v>17247</v>
      </c>
      <c r="D2126" s="317"/>
      <c r="E2126" s="317"/>
      <c r="F2126" s="318">
        <v>45000000</v>
      </c>
      <c r="G2126" s="318">
        <v>60000000</v>
      </c>
      <c r="H2126" s="317"/>
      <c r="I2126" s="318">
        <v>15000000</v>
      </c>
      <c r="J2126" s="316"/>
    </row>
    <row r="2127" spans="2:10" ht="15.75" customHeight="1" x14ac:dyDescent="0.25">
      <c r="B2127" s="672" t="s">
        <v>6182</v>
      </c>
      <c r="C2127" s="672"/>
      <c r="D2127" s="319"/>
      <c r="E2127" s="319"/>
      <c r="F2127" s="320">
        <v>45000000</v>
      </c>
      <c r="G2127" s="320">
        <v>60000000</v>
      </c>
      <c r="H2127" s="319"/>
      <c r="I2127" s="320">
        <v>15000000</v>
      </c>
    </row>
    <row r="2128" spans="2:10" ht="15.75" customHeight="1" x14ac:dyDescent="0.25">
      <c r="B2128" s="316" t="s">
        <v>7487</v>
      </c>
      <c r="C2128" s="533" t="s">
        <v>17248</v>
      </c>
      <c r="D2128" s="317"/>
      <c r="E2128" s="317"/>
      <c r="F2128" s="317"/>
      <c r="G2128" s="318">
        <v>13761000</v>
      </c>
      <c r="H2128" s="317"/>
      <c r="I2128" s="318">
        <v>13761000</v>
      </c>
      <c r="J2128" s="316"/>
    </row>
    <row r="2129" spans="2:10" x14ac:dyDescent="0.25">
      <c r="B2129" s="672" t="s">
        <v>5833</v>
      </c>
      <c r="C2129" s="672"/>
      <c r="D2129" s="319"/>
      <c r="E2129" s="319"/>
      <c r="F2129" s="319"/>
      <c r="G2129" s="320">
        <v>13761000</v>
      </c>
      <c r="H2129" s="319"/>
      <c r="I2129" s="320">
        <v>13761000</v>
      </c>
    </row>
    <row r="2130" spans="2:10" ht="15.75" customHeight="1" x14ac:dyDescent="0.25">
      <c r="B2130" s="316" t="s">
        <v>19208</v>
      </c>
      <c r="C2130" s="533" t="s">
        <v>19854</v>
      </c>
      <c r="D2130" s="317"/>
      <c r="E2130" s="317"/>
      <c r="F2130" s="317"/>
      <c r="G2130" s="318">
        <v>7500000</v>
      </c>
      <c r="H2130" s="317"/>
      <c r="I2130" s="318">
        <v>7500000</v>
      </c>
      <c r="J2130" s="316"/>
    </row>
    <row r="2131" spans="2:10" x14ac:dyDescent="0.25">
      <c r="B2131" s="672" t="s">
        <v>5833</v>
      </c>
      <c r="C2131" s="672"/>
      <c r="D2131" s="319"/>
      <c r="E2131" s="319"/>
      <c r="F2131" s="319"/>
      <c r="G2131" s="320">
        <v>7500000</v>
      </c>
      <c r="H2131" s="319"/>
      <c r="I2131" s="320">
        <v>7500000</v>
      </c>
    </row>
    <row r="2132" spans="2:10" x14ac:dyDescent="0.25">
      <c r="B2132" s="316" t="s">
        <v>1701</v>
      </c>
      <c r="C2132" s="533" t="s">
        <v>17249</v>
      </c>
      <c r="D2132" s="317"/>
      <c r="E2132" s="317"/>
      <c r="F2132" s="318">
        <v>36021500</v>
      </c>
      <c r="G2132" s="318">
        <v>51921500</v>
      </c>
      <c r="H2132" s="317"/>
      <c r="I2132" s="318">
        <v>15900000</v>
      </c>
      <c r="J2132" s="316"/>
    </row>
    <row r="2133" spans="2:10" x14ac:dyDescent="0.25">
      <c r="B2133" s="672" t="s">
        <v>6183</v>
      </c>
      <c r="C2133" s="672"/>
      <c r="D2133" s="319"/>
      <c r="E2133" s="319"/>
      <c r="F2133" s="320">
        <v>36021500</v>
      </c>
      <c r="G2133" s="320">
        <v>51921500</v>
      </c>
      <c r="H2133" s="319"/>
      <c r="I2133" s="320">
        <v>15900000</v>
      </c>
    </row>
    <row r="2134" spans="2:10" x14ac:dyDescent="0.25">
      <c r="B2134" s="316" t="s">
        <v>20413</v>
      </c>
      <c r="C2134" s="533" t="s">
        <v>20416</v>
      </c>
      <c r="D2134" s="317"/>
      <c r="E2134" s="317"/>
      <c r="F2134" s="317"/>
      <c r="G2134" s="318">
        <v>16850000</v>
      </c>
      <c r="H2134" s="317"/>
      <c r="I2134" s="318">
        <v>16850000</v>
      </c>
      <c r="J2134" s="316"/>
    </row>
    <row r="2135" spans="2:10" x14ac:dyDescent="0.25">
      <c r="B2135" s="672" t="s">
        <v>5833</v>
      </c>
      <c r="C2135" s="672"/>
      <c r="D2135" s="319"/>
      <c r="E2135" s="319"/>
      <c r="F2135" s="319"/>
      <c r="G2135" s="320">
        <v>16850000</v>
      </c>
      <c r="H2135" s="319"/>
      <c r="I2135" s="320">
        <v>16850000</v>
      </c>
    </row>
    <row r="2136" spans="2:10" x14ac:dyDescent="0.25">
      <c r="B2136" s="316" t="s">
        <v>1702</v>
      </c>
      <c r="C2136" s="533" t="s">
        <v>17250</v>
      </c>
      <c r="D2136" s="317"/>
      <c r="E2136" s="317"/>
      <c r="F2136" s="318">
        <v>4000000</v>
      </c>
      <c r="G2136" s="318">
        <v>4000000</v>
      </c>
      <c r="H2136" s="317"/>
      <c r="I2136" s="317"/>
      <c r="J2136" s="316"/>
    </row>
    <row r="2137" spans="2:10" ht="15.75" customHeight="1" x14ac:dyDescent="0.25">
      <c r="B2137" s="672" t="s">
        <v>6184</v>
      </c>
      <c r="C2137" s="672"/>
      <c r="D2137" s="319"/>
      <c r="E2137" s="319"/>
      <c r="F2137" s="320">
        <v>4000000</v>
      </c>
      <c r="G2137" s="320">
        <v>4000000</v>
      </c>
      <c r="H2137" s="319"/>
      <c r="I2137" s="319"/>
    </row>
    <row r="2138" spans="2:10" x14ac:dyDescent="0.25">
      <c r="B2138" s="316" t="s">
        <v>8059</v>
      </c>
      <c r="C2138" s="533" t="s">
        <v>17251</v>
      </c>
      <c r="D2138" s="317"/>
      <c r="E2138" s="317"/>
      <c r="F2138" s="317"/>
      <c r="G2138" s="318">
        <v>11000000</v>
      </c>
      <c r="H2138" s="317"/>
      <c r="I2138" s="318">
        <v>11000000</v>
      </c>
      <c r="J2138" s="316"/>
    </row>
    <row r="2139" spans="2:10" ht="15.75" customHeight="1" x14ac:dyDescent="0.25">
      <c r="B2139" s="672" t="s">
        <v>5833</v>
      </c>
      <c r="C2139" s="672"/>
      <c r="D2139" s="319"/>
      <c r="E2139" s="319"/>
      <c r="F2139" s="319"/>
      <c r="G2139" s="320">
        <v>11000000</v>
      </c>
      <c r="H2139" s="319"/>
      <c r="I2139" s="320">
        <v>11000000</v>
      </c>
    </row>
    <row r="2140" spans="2:10" ht="15.75" customHeight="1" x14ac:dyDescent="0.25">
      <c r="B2140" s="316" t="s">
        <v>1703</v>
      </c>
      <c r="C2140" s="533" t="s">
        <v>17252</v>
      </c>
      <c r="D2140" s="317"/>
      <c r="E2140" s="317"/>
      <c r="F2140" s="318">
        <v>17000000</v>
      </c>
      <c r="G2140" s="318">
        <v>35000000</v>
      </c>
      <c r="H2140" s="317"/>
      <c r="I2140" s="318">
        <v>18000000</v>
      </c>
      <c r="J2140" s="316"/>
    </row>
    <row r="2141" spans="2:10" x14ac:dyDescent="0.25">
      <c r="B2141" s="672" t="s">
        <v>6185</v>
      </c>
      <c r="C2141" s="672"/>
      <c r="D2141" s="319"/>
      <c r="E2141" s="319"/>
      <c r="F2141" s="320">
        <v>17000000</v>
      </c>
      <c r="G2141" s="320">
        <v>35000000</v>
      </c>
      <c r="H2141" s="319"/>
      <c r="I2141" s="320">
        <v>18000000</v>
      </c>
    </row>
    <row r="2142" spans="2:10" ht="15.75" customHeight="1" x14ac:dyDescent="0.25">
      <c r="B2142" s="316" t="s">
        <v>1704</v>
      </c>
      <c r="C2142" s="533" t="s">
        <v>17253</v>
      </c>
      <c r="D2142" s="317"/>
      <c r="E2142" s="317"/>
      <c r="F2142" s="318">
        <v>24000000</v>
      </c>
      <c r="G2142" s="318">
        <v>35900000</v>
      </c>
      <c r="H2142" s="317"/>
      <c r="I2142" s="318">
        <v>11900000</v>
      </c>
      <c r="J2142" s="316"/>
    </row>
    <row r="2143" spans="2:10" x14ac:dyDescent="0.25">
      <c r="B2143" s="672" t="s">
        <v>6186</v>
      </c>
      <c r="C2143" s="672"/>
      <c r="D2143" s="319"/>
      <c r="E2143" s="319"/>
      <c r="F2143" s="320">
        <v>24000000</v>
      </c>
      <c r="G2143" s="320">
        <v>35900000</v>
      </c>
      <c r="H2143" s="319"/>
      <c r="I2143" s="320">
        <v>11900000</v>
      </c>
    </row>
    <row r="2144" spans="2:10" x14ac:dyDescent="0.25">
      <c r="B2144" s="316" t="s">
        <v>1705</v>
      </c>
      <c r="C2144" s="533" t="s">
        <v>17254</v>
      </c>
      <c r="D2144" s="317"/>
      <c r="E2144" s="317"/>
      <c r="F2144" s="318">
        <v>22500000</v>
      </c>
      <c r="G2144" s="318">
        <v>46000000</v>
      </c>
      <c r="H2144" s="317"/>
      <c r="I2144" s="318">
        <v>23500000</v>
      </c>
      <c r="J2144" s="316"/>
    </row>
    <row r="2145" spans="2:10" x14ac:dyDescent="0.25">
      <c r="B2145" s="672" t="s">
        <v>6187</v>
      </c>
      <c r="C2145" s="672"/>
      <c r="D2145" s="319"/>
      <c r="E2145" s="319"/>
      <c r="F2145" s="320">
        <v>22500000</v>
      </c>
      <c r="G2145" s="320">
        <v>46000000</v>
      </c>
      <c r="H2145" s="319"/>
      <c r="I2145" s="320">
        <v>23500000</v>
      </c>
    </row>
    <row r="2146" spans="2:10" x14ac:dyDescent="0.25">
      <c r="B2146" s="316" t="s">
        <v>1706</v>
      </c>
      <c r="C2146" s="533" t="s">
        <v>17255</v>
      </c>
      <c r="D2146" s="317"/>
      <c r="E2146" s="317"/>
      <c r="F2146" s="318">
        <v>42000000</v>
      </c>
      <c r="G2146" s="318">
        <v>58000000</v>
      </c>
      <c r="H2146" s="317"/>
      <c r="I2146" s="318">
        <v>16000000</v>
      </c>
      <c r="J2146" s="316"/>
    </row>
    <row r="2147" spans="2:10" ht="15.75" customHeight="1" x14ac:dyDescent="0.25">
      <c r="B2147" s="672" t="s">
        <v>6188</v>
      </c>
      <c r="C2147" s="672"/>
      <c r="D2147" s="319"/>
      <c r="E2147" s="319"/>
      <c r="F2147" s="320">
        <v>42000000</v>
      </c>
      <c r="G2147" s="320">
        <v>58000000</v>
      </c>
      <c r="H2147" s="319"/>
      <c r="I2147" s="320">
        <v>16000000</v>
      </c>
    </row>
    <row r="2148" spans="2:10" x14ac:dyDescent="0.25">
      <c r="B2148" s="316" t="s">
        <v>1284</v>
      </c>
      <c r="C2148" s="533" t="s">
        <v>17256</v>
      </c>
      <c r="D2148" s="317"/>
      <c r="E2148" s="317"/>
      <c r="F2148" s="318">
        <v>6250000</v>
      </c>
      <c r="G2148" s="318">
        <v>33000000</v>
      </c>
      <c r="H2148" s="317"/>
      <c r="I2148" s="318">
        <v>26750000</v>
      </c>
      <c r="J2148" s="316"/>
    </row>
    <row r="2149" spans="2:10" ht="15.75" customHeight="1" x14ac:dyDescent="0.25">
      <c r="B2149" s="672" t="s">
        <v>6189</v>
      </c>
      <c r="C2149" s="672"/>
      <c r="D2149" s="319"/>
      <c r="E2149" s="319"/>
      <c r="F2149" s="320">
        <v>6250000</v>
      </c>
      <c r="G2149" s="320">
        <v>33000000</v>
      </c>
      <c r="H2149" s="319"/>
      <c r="I2149" s="320">
        <v>26750000</v>
      </c>
    </row>
    <row r="2150" spans="2:10" ht="15.75" customHeight="1" x14ac:dyDescent="0.25">
      <c r="B2150" s="316" t="s">
        <v>255</v>
      </c>
      <c r="C2150" s="533" t="s">
        <v>17257</v>
      </c>
      <c r="D2150" s="317"/>
      <c r="E2150" s="317"/>
      <c r="F2150" s="317"/>
      <c r="G2150" s="318">
        <v>7500000</v>
      </c>
      <c r="H2150" s="317"/>
      <c r="I2150" s="318">
        <v>7500000</v>
      </c>
      <c r="J2150" s="316"/>
    </row>
    <row r="2151" spans="2:10" x14ac:dyDescent="0.25">
      <c r="B2151" s="672" t="s">
        <v>7891</v>
      </c>
      <c r="C2151" s="672"/>
      <c r="D2151" s="319"/>
      <c r="E2151" s="319"/>
      <c r="F2151" s="319"/>
      <c r="G2151" s="320">
        <v>7500000</v>
      </c>
      <c r="H2151" s="319"/>
      <c r="I2151" s="320">
        <v>7500000</v>
      </c>
    </row>
    <row r="2152" spans="2:10" ht="15.75" customHeight="1" x14ac:dyDescent="0.25">
      <c r="B2152" s="316" t="s">
        <v>1707</v>
      </c>
      <c r="C2152" s="533" t="s">
        <v>17258</v>
      </c>
      <c r="D2152" s="317"/>
      <c r="E2152" s="317"/>
      <c r="F2152" s="318">
        <v>13000000</v>
      </c>
      <c r="G2152" s="318">
        <v>29000000</v>
      </c>
      <c r="H2152" s="317"/>
      <c r="I2152" s="318">
        <v>16000000</v>
      </c>
      <c r="J2152" s="316"/>
    </row>
    <row r="2153" spans="2:10" x14ac:dyDescent="0.25">
      <c r="B2153" s="672" t="s">
        <v>6190</v>
      </c>
      <c r="C2153" s="672"/>
      <c r="D2153" s="319"/>
      <c r="E2153" s="319"/>
      <c r="F2153" s="320">
        <v>13000000</v>
      </c>
      <c r="G2153" s="320">
        <v>29000000</v>
      </c>
      <c r="H2153" s="319"/>
      <c r="I2153" s="320">
        <v>16000000</v>
      </c>
    </row>
    <row r="2154" spans="2:10" x14ac:dyDescent="0.25">
      <c r="B2154" s="316" t="s">
        <v>10722</v>
      </c>
      <c r="C2154" s="533" t="s">
        <v>19092</v>
      </c>
      <c r="D2154" s="317"/>
      <c r="E2154" s="317"/>
      <c r="F2154" s="317"/>
      <c r="G2154" s="318">
        <v>15000000</v>
      </c>
      <c r="H2154" s="317"/>
      <c r="I2154" s="318">
        <v>15000000</v>
      </c>
      <c r="J2154" s="316"/>
    </row>
    <row r="2155" spans="2:10" ht="15.75" customHeight="1" x14ac:dyDescent="0.25">
      <c r="B2155" s="672" t="s">
        <v>5833</v>
      </c>
      <c r="C2155" s="672"/>
      <c r="D2155" s="319"/>
      <c r="E2155" s="319"/>
      <c r="F2155" s="319"/>
      <c r="G2155" s="320">
        <v>15000000</v>
      </c>
      <c r="H2155" s="319"/>
      <c r="I2155" s="320">
        <v>15000000</v>
      </c>
    </row>
    <row r="2156" spans="2:10" x14ac:dyDescent="0.25">
      <c r="B2156" s="316" t="s">
        <v>7489</v>
      </c>
      <c r="C2156" s="533" t="s">
        <v>18935</v>
      </c>
      <c r="D2156" s="317"/>
      <c r="E2156" s="317"/>
      <c r="F2156" s="317"/>
      <c r="G2156" s="318">
        <v>15150000</v>
      </c>
      <c r="H2156" s="317"/>
      <c r="I2156" s="318">
        <v>15150000</v>
      </c>
      <c r="J2156" s="316"/>
    </row>
    <row r="2157" spans="2:10" x14ac:dyDescent="0.25">
      <c r="B2157" s="672" t="s">
        <v>5833</v>
      </c>
      <c r="C2157" s="672"/>
      <c r="D2157" s="319"/>
      <c r="E2157" s="319"/>
      <c r="F2157" s="319"/>
      <c r="G2157" s="320">
        <v>15150000</v>
      </c>
      <c r="H2157" s="319"/>
      <c r="I2157" s="320">
        <v>15150000</v>
      </c>
    </row>
    <row r="2158" spans="2:10" ht="15.75" customHeight="1" x14ac:dyDescent="0.25">
      <c r="B2158" s="316" t="s">
        <v>1708</v>
      </c>
      <c r="C2158" s="533" t="s">
        <v>17259</v>
      </c>
      <c r="D2158" s="317"/>
      <c r="E2158" s="317"/>
      <c r="F2158" s="318">
        <v>17000000</v>
      </c>
      <c r="G2158" s="318">
        <v>35000000</v>
      </c>
      <c r="H2158" s="317"/>
      <c r="I2158" s="318">
        <v>18000000</v>
      </c>
      <c r="J2158" s="316"/>
    </row>
    <row r="2159" spans="2:10" ht="15.75" customHeight="1" x14ac:dyDescent="0.25">
      <c r="B2159" s="672" t="s">
        <v>6191</v>
      </c>
      <c r="C2159" s="672"/>
      <c r="D2159" s="319"/>
      <c r="E2159" s="319"/>
      <c r="F2159" s="320">
        <v>17000000</v>
      </c>
      <c r="G2159" s="320">
        <v>35000000</v>
      </c>
      <c r="H2159" s="319"/>
      <c r="I2159" s="320">
        <v>18000000</v>
      </c>
    </row>
    <row r="2160" spans="2:10" ht="15.75" customHeight="1" x14ac:dyDescent="0.25">
      <c r="B2160" s="316" t="s">
        <v>52</v>
      </c>
      <c r="C2160" s="533" t="s">
        <v>17260</v>
      </c>
      <c r="D2160" s="317"/>
      <c r="E2160" s="317"/>
      <c r="F2160" s="318">
        <v>6250000</v>
      </c>
      <c r="G2160" s="318">
        <v>23000000</v>
      </c>
      <c r="H2160" s="317"/>
      <c r="I2160" s="318">
        <v>16750000</v>
      </c>
      <c r="J2160" s="316"/>
    </row>
    <row r="2161" spans="2:10" ht="15.75" customHeight="1" x14ac:dyDescent="0.25">
      <c r="B2161" s="672" t="s">
        <v>6192</v>
      </c>
      <c r="C2161" s="672"/>
      <c r="D2161" s="319"/>
      <c r="E2161" s="319"/>
      <c r="F2161" s="320">
        <v>6250000</v>
      </c>
      <c r="G2161" s="320">
        <v>23000000</v>
      </c>
      <c r="H2161" s="319"/>
      <c r="I2161" s="320">
        <v>16750000</v>
      </c>
    </row>
    <row r="2162" spans="2:10" ht="15.75" customHeight="1" x14ac:dyDescent="0.25">
      <c r="B2162" s="316" t="s">
        <v>338</v>
      </c>
      <c r="C2162" s="533" t="s">
        <v>17261</v>
      </c>
      <c r="D2162" s="317"/>
      <c r="E2162" s="317"/>
      <c r="F2162" s="318">
        <v>7500000</v>
      </c>
      <c r="G2162" s="318">
        <v>30000000</v>
      </c>
      <c r="H2162" s="317"/>
      <c r="I2162" s="318">
        <v>22500000</v>
      </c>
      <c r="J2162" s="316"/>
    </row>
    <row r="2163" spans="2:10" x14ac:dyDescent="0.25">
      <c r="B2163" s="672" t="s">
        <v>6193</v>
      </c>
      <c r="C2163" s="672"/>
      <c r="D2163" s="319"/>
      <c r="E2163" s="319"/>
      <c r="F2163" s="320">
        <v>7500000</v>
      </c>
      <c r="G2163" s="320">
        <v>30000000</v>
      </c>
      <c r="H2163" s="319"/>
      <c r="I2163" s="320">
        <v>22500000</v>
      </c>
    </row>
    <row r="2164" spans="2:10" ht="15.75" customHeight="1" x14ac:dyDescent="0.25">
      <c r="B2164" s="316" t="s">
        <v>7874</v>
      </c>
      <c r="C2164" s="533" t="s">
        <v>17262</v>
      </c>
      <c r="D2164" s="317"/>
      <c r="E2164" s="317"/>
      <c r="F2164" s="317"/>
      <c r="G2164" s="318">
        <v>9000000</v>
      </c>
      <c r="H2164" s="317"/>
      <c r="I2164" s="318">
        <v>9000000</v>
      </c>
      <c r="J2164" s="316"/>
    </row>
    <row r="2165" spans="2:10" x14ac:dyDescent="0.25">
      <c r="B2165" s="672" t="s">
        <v>5833</v>
      </c>
      <c r="C2165" s="672"/>
      <c r="D2165" s="319"/>
      <c r="E2165" s="319"/>
      <c r="F2165" s="319"/>
      <c r="G2165" s="320">
        <v>9000000</v>
      </c>
      <c r="H2165" s="319"/>
      <c r="I2165" s="320">
        <v>9000000</v>
      </c>
    </row>
    <row r="2166" spans="2:10" x14ac:dyDescent="0.25">
      <c r="B2166" s="316" t="s">
        <v>76</v>
      </c>
      <c r="C2166" s="533" t="s">
        <v>17263</v>
      </c>
      <c r="D2166" s="317"/>
      <c r="E2166" s="317"/>
      <c r="F2166" s="317"/>
      <c r="G2166" s="318">
        <v>11000000</v>
      </c>
      <c r="H2166" s="317"/>
      <c r="I2166" s="318">
        <v>11000000</v>
      </c>
      <c r="J2166" s="316"/>
    </row>
    <row r="2167" spans="2:10" x14ac:dyDescent="0.25">
      <c r="B2167" s="672" t="s">
        <v>7194</v>
      </c>
      <c r="C2167" s="672"/>
      <c r="D2167" s="319"/>
      <c r="E2167" s="319"/>
      <c r="F2167" s="319"/>
      <c r="G2167" s="320">
        <v>11000000</v>
      </c>
      <c r="H2167" s="319"/>
      <c r="I2167" s="320">
        <v>11000000</v>
      </c>
    </row>
    <row r="2168" spans="2:10" ht="15.75" customHeight="1" x14ac:dyDescent="0.25">
      <c r="B2168" s="316" t="s">
        <v>20818</v>
      </c>
      <c r="C2168" s="533" t="s">
        <v>20837</v>
      </c>
      <c r="D2168" s="317"/>
      <c r="E2168" s="317"/>
      <c r="F2168" s="317"/>
      <c r="G2168" s="318">
        <v>10000000</v>
      </c>
      <c r="H2168" s="317"/>
      <c r="I2168" s="318">
        <v>10000000</v>
      </c>
      <c r="J2168" s="316"/>
    </row>
    <row r="2169" spans="2:10" x14ac:dyDescent="0.25">
      <c r="B2169" s="672" t="s">
        <v>5833</v>
      </c>
      <c r="C2169" s="672"/>
      <c r="D2169" s="319"/>
      <c r="E2169" s="319"/>
      <c r="F2169" s="319"/>
      <c r="G2169" s="320">
        <v>10000000</v>
      </c>
      <c r="H2169" s="319"/>
      <c r="I2169" s="320">
        <v>10000000</v>
      </c>
    </row>
    <row r="2170" spans="2:10" x14ac:dyDescent="0.25">
      <c r="B2170" s="316" t="s">
        <v>581</v>
      </c>
      <c r="C2170" s="533" t="s">
        <v>17264</v>
      </c>
      <c r="D2170" s="317"/>
      <c r="E2170" s="317"/>
      <c r="F2170" s="318">
        <v>6000000</v>
      </c>
      <c r="G2170" s="318">
        <v>18000000</v>
      </c>
      <c r="H2170" s="317"/>
      <c r="I2170" s="318">
        <v>12000000</v>
      </c>
      <c r="J2170" s="316"/>
    </row>
    <row r="2171" spans="2:10" x14ac:dyDescent="0.25">
      <c r="B2171" s="672" t="s">
        <v>6194</v>
      </c>
      <c r="C2171" s="672"/>
      <c r="D2171" s="319"/>
      <c r="E2171" s="319"/>
      <c r="F2171" s="320">
        <v>6000000</v>
      </c>
      <c r="G2171" s="320">
        <v>18000000</v>
      </c>
      <c r="H2171" s="319"/>
      <c r="I2171" s="320">
        <v>12000000</v>
      </c>
    </row>
    <row r="2172" spans="2:10" ht="15.75" customHeight="1" x14ac:dyDescent="0.25">
      <c r="B2172" s="316" t="s">
        <v>1709</v>
      </c>
      <c r="C2172" s="533" t="s">
        <v>17265</v>
      </c>
      <c r="D2172" s="317"/>
      <c r="E2172" s="317"/>
      <c r="F2172" s="318">
        <v>42000000</v>
      </c>
      <c r="G2172" s="318">
        <v>57000000</v>
      </c>
      <c r="H2172" s="317"/>
      <c r="I2172" s="318">
        <v>15000000</v>
      </c>
      <c r="J2172" s="316"/>
    </row>
    <row r="2173" spans="2:10" ht="15.75" customHeight="1" x14ac:dyDescent="0.25">
      <c r="B2173" s="672" t="s">
        <v>6195</v>
      </c>
      <c r="C2173" s="672"/>
      <c r="D2173" s="319"/>
      <c r="E2173" s="319"/>
      <c r="F2173" s="320">
        <v>42000000</v>
      </c>
      <c r="G2173" s="320">
        <v>57000000</v>
      </c>
      <c r="H2173" s="319"/>
      <c r="I2173" s="320">
        <v>15000000</v>
      </c>
    </row>
    <row r="2174" spans="2:10" ht="15.75" customHeight="1" x14ac:dyDescent="0.25">
      <c r="B2174" s="316" t="s">
        <v>19093</v>
      </c>
      <c r="C2174" s="533" t="s">
        <v>19094</v>
      </c>
      <c r="D2174" s="317"/>
      <c r="E2174" s="317"/>
      <c r="F2174" s="317"/>
      <c r="G2174" s="318">
        <v>7000000</v>
      </c>
      <c r="H2174" s="317"/>
      <c r="I2174" s="318">
        <v>7000000</v>
      </c>
      <c r="J2174" s="316"/>
    </row>
    <row r="2175" spans="2:10" ht="15.75" customHeight="1" x14ac:dyDescent="0.25">
      <c r="B2175" s="672" t="s">
        <v>5833</v>
      </c>
      <c r="C2175" s="672"/>
      <c r="D2175" s="319"/>
      <c r="E2175" s="319"/>
      <c r="F2175" s="319"/>
      <c r="G2175" s="320">
        <v>7000000</v>
      </c>
      <c r="H2175" s="319"/>
      <c r="I2175" s="320">
        <v>7000000</v>
      </c>
    </row>
    <row r="2176" spans="2:10" ht="15.75" customHeight="1" x14ac:dyDescent="0.25">
      <c r="B2176" s="316" t="s">
        <v>7490</v>
      </c>
      <c r="C2176" s="533" t="s">
        <v>17266</v>
      </c>
      <c r="D2176" s="317"/>
      <c r="E2176" s="317"/>
      <c r="F2176" s="317"/>
      <c r="G2176" s="318">
        <v>9000000</v>
      </c>
      <c r="H2176" s="317"/>
      <c r="I2176" s="318">
        <v>9000000</v>
      </c>
      <c r="J2176" s="316"/>
    </row>
    <row r="2177" spans="2:10" x14ac:dyDescent="0.25">
      <c r="B2177" s="672" t="s">
        <v>5833</v>
      </c>
      <c r="C2177" s="672"/>
      <c r="D2177" s="319"/>
      <c r="E2177" s="319"/>
      <c r="F2177" s="319"/>
      <c r="G2177" s="320">
        <v>9000000</v>
      </c>
      <c r="H2177" s="319"/>
      <c r="I2177" s="320">
        <v>9000000</v>
      </c>
    </row>
    <row r="2178" spans="2:10" ht="15.75" customHeight="1" x14ac:dyDescent="0.25">
      <c r="B2178" s="316" t="s">
        <v>7875</v>
      </c>
      <c r="C2178" s="533" t="s">
        <v>17267</v>
      </c>
      <c r="D2178" s="317"/>
      <c r="E2178" s="317"/>
      <c r="F2178" s="317"/>
      <c r="G2178" s="318">
        <v>6000000</v>
      </c>
      <c r="H2178" s="317"/>
      <c r="I2178" s="318">
        <v>6000000</v>
      </c>
      <c r="J2178" s="316"/>
    </row>
    <row r="2179" spans="2:10" x14ac:dyDescent="0.25">
      <c r="B2179" s="672" t="s">
        <v>5833</v>
      </c>
      <c r="C2179" s="672"/>
      <c r="D2179" s="319"/>
      <c r="E2179" s="319"/>
      <c r="F2179" s="319"/>
      <c r="G2179" s="320">
        <v>6000000</v>
      </c>
      <c r="H2179" s="319"/>
      <c r="I2179" s="320">
        <v>6000000</v>
      </c>
    </row>
    <row r="2180" spans="2:10" x14ac:dyDescent="0.25">
      <c r="B2180" s="316" t="s">
        <v>1710</v>
      </c>
      <c r="C2180" s="533" t="s">
        <v>17268</v>
      </c>
      <c r="D2180" s="317"/>
      <c r="E2180" s="317"/>
      <c r="F2180" s="318">
        <v>11000000</v>
      </c>
      <c r="G2180" s="318">
        <v>11000000</v>
      </c>
      <c r="H2180" s="317"/>
      <c r="I2180" s="317"/>
      <c r="J2180" s="316"/>
    </row>
    <row r="2181" spans="2:10" x14ac:dyDescent="0.25">
      <c r="B2181" s="672" t="s">
        <v>6196</v>
      </c>
      <c r="C2181" s="672"/>
      <c r="D2181" s="319"/>
      <c r="E2181" s="319"/>
      <c r="F2181" s="320">
        <v>11000000</v>
      </c>
      <c r="G2181" s="320">
        <v>11000000</v>
      </c>
      <c r="H2181" s="319"/>
      <c r="I2181" s="319"/>
    </row>
    <row r="2182" spans="2:10" x14ac:dyDescent="0.25">
      <c r="B2182" s="316" t="s">
        <v>7491</v>
      </c>
      <c r="C2182" s="533" t="s">
        <v>17269</v>
      </c>
      <c r="D2182" s="317"/>
      <c r="E2182" s="317"/>
      <c r="F2182" s="317"/>
      <c r="G2182" s="318">
        <v>9000000</v>
      </c>
      <c r="H2182" s="317"/>
      <c r="I2182" s="318">
        <v>9000000</v>
      </c>
      <c r="J2182" s="316"/>
    </row>
    <row r="2183" spans="2:10" x14ac:dyDescent="0.25">
      <c r="B2183" s="672" t="s">
        <v>5833</v>
      </c>
      <c r="C2183" s="672"/>
      <c r="D2183" s="319"/>
      <c r="E2183" s="319"/>
      <c r="F2183" s="319"/>
      <c r="G2183" s="320">
        <v>9000000</v>
      </c>
      <c r="H2183" s="319"/>
      <c r="I2183" s="320">
        <v>9000000</v>
      </c>
    </row>
    <row r="2184" spans="2:10" x14ac:dyDescent="0.25">
      <c r="B2184" s="316" t="s">
        <v>1711</v>
      </c>
      <c r="C2184" s="533" t="s">
        <v>17270</v>
      </c>
      <c r="D2184" s="317"/>
      <c r="E2184" s="317"/>
      <c r="F2184" s="318">
        <v>42000000</v>
      </c>
      <c r="G2184" s="318">
        <v>57000000</v>
      </c>
      <c r="H2184" s="317"/>
      <c r="I2184" s="318">
        <v>15000000</v>
      </c>
      <c r="J2184" s="316"/>
    </row>
    <row r="2185" spans="2:10" ht="15.75" customHeight="1" x14ac:dyDescent="0.25">
      <c r="B2185" s="672" t="s">
        <v>6197</v>
      </c>
      <c r="C2185" s="672"/>
      <c r="D2185" s="319"/>
      <c r="E2185" s="319"/>
      <c r="F2185" s="320">
        <v>42000000</v>
      </c>
      <c r="G2185" s="320">
        <v>57000000</v>
      </c>
      <c r="H2185" s="319"/>
      <c r="I2185" s="320">
        <v>15000000</v>
      </c>
    </row>
    <row r="2186" spans="2:10" ht="15.75" customHeight="1" x14ac:dyDescent="0.25">
      <c r="B2186" s="316" t="s">
        <v>1712</v>
      </c>
      <c r="C2186" s="533" t="s">
        <v>17271</v>
      </c>
      <c r="D2186" s="317"/>
      <c r="E2186" s="317"/>
      <c r="F2186" s="318">
        <v>9000000</v>
      </c>
      <c r="G2186" s="318">
        <v>9000000</v>
      </c>
      <c r="H2186" s="317"/>
      <c r="I2186" s="317"/>
      <c r="J2186" s="316"/>
    </row>
    <row r="2187" spans="2:10" x14ac:dyDescent="0.25">
      <c r="B2187" s="672" t="s">
        <v>6198</v>
      </c>
      <c r="C2187" s="672"/>
      <c r="D2187" s="319"/>
      <c r="E2187" s="319"/>
      <c r="F2187" s="320">
        <v>9000000</v>
      </c>
      <c r="G2187" s="320">
        <v>9000000</v>
      </c>
      <c r="H2187" s="319"/>
      <c r="I2187" s="319"/>
    </row>
    <row r="2188" spans="2:10" ht="15.75" customHeight="1" x14ac:dyDescent="0.25">
      <c r="B2188" s="316" t="s">
        <v>7492</v>
      </c>
      <c r="C2188" s="533" t="s">
        <v>20377</v>
      </c>
      <c r="D2188" s="317"/>
      <c r="E2188" s="317"/>
      <c r="F2188" s="317"/>
      <c r="G2188" s="318">
        <v>15000000</v>
      </c>
      <c r="H2188" s="317"/>
      <c r="I2188" s="318">
        <v>15000000</v>
      </c>
      <c r="J2188" s="316"/>
    </row>
    <row r="2189" spans="2:10" x14ac:dyDescent="0.25">
      <c r="B2189" s="672" t="s">
        <v>5833</v>
      </c>
      <c r="C2189" s="672"/>
      <c r="D2189" s="319"/>
      <c r="E2189" s="319"/>
      <c r="F2189" s="319"/>
      <c r="G2189" s="320">
        <v>15000000</v>
      </c>
      <c r="H2189" s="319"/>
      <c r="I2189" s="320">
        <v>15000000</v>
      </c>
    </row>
    <row r="2190" spans="2:10" x14ac:dyDescent="0.25">
      <c r="B2190" s="316" t="s">
        <v>1713</v>
      </c>
      <c r="C2190" s="533" t="s">
        <v>17272</v>
      </c>
      <c r="D2190" s="317"/>
      <c r="E2190" s="317"/>
      <c r="F2190" s="318">
        <v>11000000</v>
      </c>
      <c r="G2190" s="318">
        <v>33024000</v>
      </c>
      <c r="H2190" s="317"/>
      <c r="I2190" s="318">
        <v>22024000</v>
      </c>
      <c r="J2190" s="316"/>
    </row>
    <row r="2191" spans="2:10" x14ac:dyDescent="0.25">
      <c r="B2191" s="672" t="s">
        <v>6199</v>
      </c>
      <c r="C2191" s="672"/>
      <c r="D2191" s="319"/>
      <c r="E2191" s="319"/>
      <c r="F2191" s="320">
        <v>11000000</v>
      </c>
      <c r="G2191" s="320">
        <v>33024000</v>
      </c>
      <c r="H2191" s="319"/>
      <c r="I2191" s="320">
        <v>22024000</v>
      </c>
    </row>
    <row r="2192" spans="2:10" x14ac:dyDescent="0.25">
      <c r="B2192" s="316" t="s">
        <v>86</v>
      </c>
      <c r="C2192" s="533" t="s">
        <v>17273</v>
      </c>
      <c r="D2192" s="317"/>
      <c r="E2192" s="317"/>
      <c r="F2192" s="318">
        <v>6250000</v>
      </c>
      <c r="G2192" s="318">
        <v>25000000</v>
      </c>
      <c r="H2192" s="317"/>
      <c r="I2192" s="318">
        <v>18750000</v>
      </c>
      <c r="J2192" s="316"/>
    </row>
    <row r="2193" spans="2:10" x14ac:dyDescent="0.25">
      <c r="B2193" s="672" t="s">
        <v>6200</v>
      </c>
      <c r="C2193" s="672"/>
      <c r="D2193" s="319"/>
      <c r="E2193" s="319"/>
      <c r="F2193" s="320">
        <v>6250000</v>
      </c>
      <c r="G2193" s="320">
        <v>25000000</v>
      </c>
      <c r="H2193" s="319"/>
      <c r="I2193" s="320">
        <v>18750000</v>
      </c>
    </row>
    <row r="2194" spans="2:10" ht="15.75" customHeight="1" x14ac:dyDescent="0.25">
      <c r="B2194" s="316" t="s">
        <v>3814</v>
      </c>
      <c r="C2194" s="533" t="s">
        <v>17274</v>
      </c>
      <c r="D2194" s="317"/>
      <c r="E2194" s="317"/>
      <c r="F2194" s="318">
        <v>7500000</v>
      </c>
      <c r="G2194" s="318">
        <v>45000000</v>
      </c>
      <c r="H2194" s="317"/>
      <c r="I2194" s="318">
        <v>37500000</v>
      </c>
      <c r="J2194" s="316"/>
    </row>
    <row r="2195" spans="2:10" x14ac:dyDescent="0.25">
      <c r="B2195" s="672" t="s">
        <v>6201</v>
      </c>
      <c r="C2195" s="672"/>
      <c r="D2195" s="319"/>
      <c r="E2195" s="319"/>
      <c r="F2195" s="320">
        <v>7500000</v>
      </c>
      <c r="G2195" s="320">
        <v>45000000</v>
      </c>
      <c r="H2195" s="319"/>
      <c r="I2195" s="320">
        <v>37500000</v>
      </c>
    </row>
    <row r="2196" spans="2:10" x14ac:dyDescent="0.25">
      <c r="B2196" s="316" t="s">
        <v>5022</v>
      </c>
      <c r="C2196" s="533" t="s">
        <v>17275</v>
      </c>
      <c r="D2196" s="317"/>
      <c r="E2196" s="317"/>
      <c r="F2196" s="318">
        <v>5000000</v>
      </c>
      <c r="G2196" s="318">
        <v>21100000</v>
      </c>
      <c r="H2196" s="317"/>
      <c r="I2196" s="318">
        <v>16100000</v>
      </c>
      <c r="J2196" s="316"/>
    </row>
    <row r="2197" spans="2:10" ht="15.75" customHeight="1" x14ac:dyDescent="0.25">
      <c r="B2197" s="672" t="s">
        <v>6202</v>
      </c>
      <c r="C2197" s="672"/>
      <c r="D2197" s="319"/>
      <c r="E2197" s="319"/>
      <c r="F2197" s="320">
        <v>5000000</v>
      </c>
      <c r="G2197" s="320">
        <v>21100000</v>
      </c>
      <c r="H2197" s="319"/>
      <c r="I2197" s="320">
        <v>16100000</v>
      </c>
    </row>
    <row r="2198" spans="2:10" ht="15.75" customHeight="1" x14ac:dyDescent="0.25">
      <c r="B2198" s="316" t="s">
        <v>8005</v>
      </c>
      <c r="C2198" s="533" t="s">
        <v>17276</v>
      </c>
      <c r="D2198" s="317"/>
      <c r="E2198" s="317"/>
      <c r="F2198" s="317"/>
      <c r="G2198" s="318">
        <v>13540000</v>
      </c>
      <c r="H2198" s="317"/>
      <c r="I2198" s="318">
        <v>13540000</v>
      </c>
      <c r="J2198" s="316"/>
    </row>
    <row r="2199" spans="2:10" x14ac:dyDescent="0.25">
      <c r="B2199" s="672" t="s">
        <v>5833</v>
      </c>
      <c r="C2199" s="672"/>
      <c r="D2199" s="319"/>
      <c r="E2199" s="319"/>
      <c r="F2199" s="319"/>
      <c r="G2199" s="320">
        <v>13540000</v>
      </c>
      <c r="H2199" s="319"/>
      <c r="I2199" s="320">
        <v>13540000</v>
      </c>
    </row>
    <row r="2200" spans="2:10" ht="15.75" customHeight="1" x14ac:dyDescent="0.25">
      <c r="B2200" s="316" t="s">
        <v>20097</v>
      </c>
      <c r="C2200" s="533" t="s">
        <v>20621</v>
      </c>
      <c r="D2200" s="317"/>
      <c r="E2200" s="317"/>
      <c r="F2200" s="317"/>
      <c r="G2200" s="318">
        <v>8475000</v>
      </c>
      <c r="H2200" s="317"/>
      <c r="I2200" s="318">
        <v>8475000</v>
      </c>
      <c r="J2200" s="316"/>
    </row>
    <row r="2201" spans="2:10" ht="15.75" customHeight="1" x14ac:dyDescent="0.25">
      <c r="B2201" s="672" t="s">
        <v>5833</v>
      </c>
      <c r="C2201" s="672"/>
      <c r="D2201" s="319"/>
      <c r="E2201" s="319"/>
      <c r="F2201" s="319"/>
      <c r="G2201" s="320">
        <v>8475000</v>
      </c>
      <c r="H2201" s="319"/>
      <c r="I2201" s="320">
        <v>8475000</v>
      </c>
    </row>
    <row r="2202" spans="2:10" x14ac:dyDescent="0.25">
      <c r="B2202" s="316" t="s">
        <v>7493</v>
      </c>
      <c r="C2202" s="533" t="s">
        <v>20051</v>
      </c>
      <c r="D2202" s="317"/>
      <c r="E2202" s="317"/>
      <c r="F2202" s="317"/>
      <c r="G2202" s="318">
        <v>7500000</v>
      </c>
      <c r="H2202" s="317"/>
      <c r="I2202" s="318">
        <v>7500000</v>
      </c>
      <c r="J2202" s="316"/>
    </row>
    <row r="2203" spans="2:10" ht="15.75" customHeight="1" x14ac:dyDescent="0.25">
      <c r="B2203" s="672" t="s">
        <v>5833</v>
      </c>
      <c r="C2203" s="672"/>
      <c r="D2203" s="319"/>
      <c r="E2203" s="319"/>
      <c r="F2203" s="319"/>
      <c r="G2203" s="320">
        <v>7500000</v>
      </c>
      <c r="H2203" s="319"/>
      <c r="I2203" s="320">
        <v>7500000</v>
      </c>
    </row>
    <row r="2204" spans="2:10" x14ac:dyDescent="0.25">
      <c r="B2204" s="316" t="s">
        <v>6203</v>
      </c>
      <c r="C2204" s="533" t="s">
        <v>17277</v>
      </c>
      <c r="D2204" s="317"/>
      <c r="E2204" s="317"/>
      <c r="F2204" s="318">
        <v>11000000</v>
      </c>
      <c r="G2204" s="318">
        <v>32000000</v>
      </c>
      <c r="H2204" s="317"/>
      <c r="I2204" s="318">
        <v>21000000</v>
      </c>
      <c r="J2204" s="316"/>
    </row>
    <row r="2205" spans="2:10" x14ac:dyDescent="0.25">
      <c r="B2205" s="672" t="s">
        <v>6204</v>
      </c>
      <c r="C2205" s="672"/>
      <c r="D2205" s="319"/>
      <c r="E2205" s="319"/>
      <c r="F2205" s="320">
        <v>11000000</v>
      </c>
      <c r="G2205" s="320">
        <v>32000000</v>
      </c>
      <c r="H2205" s="319"/>
      <c r="I2205" s="320">
        <v>21000000</v>
      </c>
    </row>
    <row r="2206" spans="2:10" x14ac:dyDescent="0.25">
      <c r="B2206" s="316" t="s">
        <v>18562</v>
      </c>
      <c r="C2206" s="533" t="s">
        <v>18894</v>
      </c>
      <c r="D2206" s="317"/>
      <c r="E2206" s="317"/>
      <c r="F2206" s="317"/>
      <c r="G2206" s="318">
        <v>7500000</v>
      </c>
      <c r="H2206" s="317"/>
      <c r="I2206" s="318">
        <v>7500000</v>
      </c>
      <c r="J2206" s="316"/>
    </row>
    <row r="2207" spans="2:10" ht="15.75" customHeight="1" x14ac:dyDescent="0.25">
      <c r="B2207" s="672" t="s">
        <v>5833</v>
      </c>
      <c r="C2207" s="672"/>
      <c r="D2207" s="319"/>
      <c r="E2207" s="319"/>
      <c r="F2207" s="319"/>
      <c r="G2207" s="320">
        <v>7500000</v>
      </c>
      <c r="H2207" s="319"/>
      <c r="I2207" s="320">
        <v>7500000</v>
      </c>
    </row>
    <row r="2208" spans="2:10" ht="15.75" customHeight="1" x14ac:dyDescent="0.25">
      <c r="B2208" s="316" t="s">
        <v>1715</v>
      </c>
      <c r="C2208" s="533" t="s">
        <v>17278</v>
      </c>
      <c r="D2208" s="317"/>
      <c r="E2208" s="317"/>
      <c r="F2208" s="318">
        <v>17000000</v>
      </c>
      <c r="G2208" s="318">
        <v>32000000</v>
      </c>
      <c r="H2208" s="317"/>
      <c r="I2208" s="318">
        <v>15000000</v>
      </c>
      <c r="J2208" s="316"/>
    </row>
    <row r="2209" spans="2:10" x14ac:dyDescent="0.25">
      <c r="B2209" s="672" t="s">
        <v>6205</v>
      </c>
      <c r="C2209" s="672"/>
      <c r="D2209" s="319"/>
      <c r="E2209" s="319"/>
      <c r="F2209" s="320">
        <v>17000000</v>
      </c>
      <c r="G2209" s="320">
        <v>32000000</v>
      </c>
      <c r="H2209" s="319"/>
      <c r="I2209" s="320">
        <v>15000000</v>
      </c>
    </row>
    <row r="2210" spans="2:10" ht="15.75" customHeight="1" x14ac:dyDescent="0.25">
      <c r="B2210" s="316" t="s">
        <v>7495</v>
      </c>
      <c r="C2210" s="533" t="s">
        <v>17279</v>
      </c>
      <c r="D2210" s="317"/>
      <c r="E2210" s="317"/>
      <c r="F2210" s="317"/>
      <c r="G2210" s="318">
        <v>9000000</v>
      </c>
      <c r="H2210" s="317"/>
      <c r="I2210" s="318">
        <v>9000000</v>
      </c>
      <c r="J2210" s="316"/>
    </row>
    <row r="2211" spans="2:10" ht="15.75" customHeight="1" x14ac:dyDescent="0.25">
      <c r="B2211" s="672" t="s">
        <v>5833</v>
      </c>
      <c r="C2211" s="672"/>
      <c r="D2211" s="319"/>
      <c r="E2211" s="319"/>
      <c r="F2211" s="319"/>
      <c r="G2211" s="320">
        <v>9000000</v>
      </c>
      <c r="H2211" s="319"/>
      <c r="I2211" s="320">
        <v>9000000</v>
      </c>
    </row>
    <row r="2212" spans="2:10" x14ac:dyDescent="0.25">
      <c r="B2212" s="316" t="s">
        <v>8060</v>
      </c>
      <c r="C2212" s="533" t="s">
        <v>17280</v>
      </c>
      <c r="D2212" s="317"/>
      <c r="E2212" s="317"/>
      <c r="F2212" s="317"/>
      <c r="G2212" s="318">
        <v>9000000</v>
      </c>
      <c r="H2212" s="317"/>
      <c r="I2212" s="318">
        <v>9000000</v>
      </c>
      <c r="J2212" s="316"/>
    </row>
    <row r="2213" spans="2:10" ht="15.75" customHeight="1" x14ac:dyDescent="0.25">
      <c r="B2213" s="672" t="s">
        <v>5833</v>
      </c>
      <c r="C2213" s="672"/>
      <c r="D2213" s="319"/>
      <c r="E2213" s="319"/>
      <c r="F2213" s="319"/>
      <c r="G2213" s="320">
        <v>9000000</v>
      </c>
      <c r="H2213" s="319"/>
      <c r="I2213" s="320">
        <v>9000000</v>
      </c>
    </row>
    <row r="2214" spans="2:10" x14ac:dyDescent="0.25">
      <c r="B2214" s="316" t="s">
        <v>19284</v>
      </c>
      <c r="C2214" s="533" t="s">
        <v>19855</v>
      </c>
      <c r="D2214" s="317"/>
      <c r="E2214" s="317"/>
      <c r="F2214" s="317"/>
      <c r="G2214" s="318">
        <v>9000000</v>
      </c>
      <c r="H2214" s="317"/>
      <c r="I2214" s="318">
        <v>9000000</v>
      </c>
      <c r="J2214" s="316"/>
    </row>
    <row r="2215" spans="2:10" x14ac:dyDescent="0.25">
      <c r="B2215" s="672" t="s">
        <v>5833</v>
      </c>
      <c r="C2215" s="672"/>
      <c r="D2215" s="319"/>
      <c r="E2215" s="319"/>
      <c r="F2215" s="319"/>
      <c r="G2215" s="320">
        <v>9000000</v>
      </c>
      <c r="H2215" s="319"/>
      <c r="I2215" s="320">
        <v>9000000</v>
      </c>
    </row>
    <row r="2216" spans="2:10" x14ac:dyDescent="0.25">
      <c r="B2216" s="316" t="s">
        <v>5568</v>
      </c>
      <c r="C2216" s="533" t="s">
        <v>17281</v>
      </c>
      <c r="D2216" s="317"/>
      <c r="E2216" s="317"/>
      <c r="F2216" s="318">
        <v>7500000</v>
      </c>
      <c r="G2216" s="318">
        <v>33000000</v>
      </c>
      <c r="H2216" s="317"/>
      <c r="I2216" s="318">
        <v>25500000</v>
      </c>
      <c r="J2216" s="316"/>
    </row>
    <row r="2217" spans="2:10" x14ac:dyDescent="0.25">
      <c r="B2217" s="672" t="s">
        <v>5833</v>
      </c>
      <c r="C2217" s="672"/>
      <c r="D2217" s="319"/>
      <c r="E2217" s="319"/>
      <c r="F2217" s="320">
        <v>7500000</v>
      </c>
      <c r="G2217" s="320">
        <v>33000000</v>
      </c>
      <c r="H2217" s="319"/>
      <c r="I2217" s="320">
        <v>25500000</v>
      </c>
    </row>
    <row r="2218" spans="2:10" ht="15.75" customHeight="1" x14ac:dyDescent="0.25">
      <c r="B2218" s="316" t="s">
        <v>1254</v>
      </c>
      <c r="C2218" s="533" t="s">
        <v>17282</v>
      </c>
      <c r="D2218" s="317"/>
      <c r="E2218" s="317"/>
      <c r="F2218" s="318">
        <v>6250000</v>
      </c>
      <c r="G2218" s="318">
        <v>33000000</v>
      </c>
      <c r="H2218" s="317"/>
      <c r="I2218" s="318">
        <v>26750000</v>
      </c>
      <c r="J2218" s="316"/>
    </row>
    <row r="2219" spans="2:10" x14ac:dyDescent="0.25">
      <c r="B2219" s="672" t="s">
        <v>6206</v>
      </c>
      <c r="C2219" s="672"/>
      <c r="D2219" s="319"/>
      <c r="E2219" s="319"/>
      <c r="F2219" s="320">
        <v>6250000</v>
      </c>
      <c r="G2219" s="320">
        <v>33000000</v>
      </c>
      <c r="H2219" s="319"/>
      <c r="I2219" s="320">
        <v>26750000</v>
      </c>
    </row>
    <row r="2220" spans="2:10" ht="15.75" customHeight="1" x14ac:dyDescent="0.25">
      <c r="B2220" s="316" t="s">
        <v>18570</v>
      </c>
      <c r="C2220" s="533" t="s">
        <v>18895</v>
      </c>
      <c r="D2220" s="317"/>
      <c r="E2220" s="317"/>
      <c r="F2220" s="317"/>
      <c r="G2220" s="318">
        <v>9000000</v>
      </c>
      <c r="H2220" s="317"/>
      <c r="I2220" s="318">
        <v>9000000</v>
      </c>
      <c r="J2220" s="316"/>
    </row>
    <row r="2221" spans="2:10" ht="15.75" customHeight="1" x14ac:dyDescent="0.25">
      <c r="B2221" s="672" t="s">
        <v>5833</v>
      </c>
      <c r="C2221" s="672"/>
      <c r="D2221" s="319"/>
      <c r="E2221" s="319"/>
      <c r="F2221" s="319"/>
      <c r="G2221" s="320">
        <v>9000000</v>
      </c>
      <c r="H2221" s="319"/>
      <c r="I2221" s="320">
        <v>9000000</v>
      </c>
    </row>
    <row r="2222" spans="2:10" x14ac:dyDescent="0.25">
      <c r="B2222" s="316" t="s">
        <v>1716</v>
      </c>
      <c r="C2222" s="533" t="s">
        <v>17283</v>
      </c>
      <c r="D2222" s="317"/>
      <c r="E2222" s="317"/>
      <c r="F2222" s="318">
        <v>17000000</v>
      </c>
      <c r="G2222" s="318">
        <v>35000000</v>
      </c>
      <c r="H2222" s="317"/>
      <c r="I2222" s="318">
        <v>18000000</v>
      </c>
      <c r="J2222" s="316"/>
    </row>
    <row r="2223" spans="2:10" ht="15.75" customHeight="1" x14ac:dyDescent="0.25">
      <c r="B2223" s="672" t="s">
        <v>6207</v>
      </c>
      <c r="C2223" s="672"/>
      <c r="D2223" s="319"/>
      <c r="E2223" s="319"/>
      <c r="F2223" s="320">
        <v>17000000</v>
      </c>
      <c r="G2223" s="320">
        <v>35000000</v>
      </c>
      <c r="H2223" s="319"/>
      <c r="I2223" s="320">
        <v>18000000</v>
      </c>
    </row>
    <row r="2224" spans="2:10" x14ac:dyDescent="0.25">
      <c r="B2224" s="316" t="s">
        <v>1717</v>
      </c>
      <c r="C2224" s="533" t="s">
        <v>17284</v>
      </c>
      <c r="D2224" s="317"/>
      <c r="E2224" s="317"/>
      <c r="F2224" s="318">
        <v>36000000</v>
      </c>
      <c r="G2224" s="318">
        <v>55500500</v>
      </c>
      <c r="H2224" s="317"/>
      <c r="I2224" s="318">
        <v>19500500</v>
      </c>
      <c r="J2224" s="316"/>
    </row>
    <row r="2225" spans="2:10" x14ac:dyDescent="0.25">
      <c r="B2225" s="672" t="s">
        <v>6208</v>
      </c>
      <c r="C2225" s="672"/>
      <c r="D2225" s="319"/>
      <c r="E2225" s="319"/>
      <c r="F2225" s="320">
        <v>36000000</v>
      </c>
      <c r="G2225" s="320">
        <v>55500500</v>
      </c>
      <c r="H2225" s="319"/>
      <c r="I2225" s="320">
        <v>19500500</v>
      </c>
    </row>
    <row r="2226" spans="2:10" x14ac:dyDescent="0.25">
      <c r="B2226" s="316" t="s">
        <v>1718</v>
      </c>
      <c r="C2226" s="533" t="s">
        <v>17285</v>
      </c>
      <c r="D2226" s="317"/>
      <c r="E2226" s="317"/>
      <c r="F2226" s="318">
        <v>57100000</v>
      </c>
      <c r="G2226" s="318">
        <v>60100000</v>
      </c>
      <c r="H2226" s="317"/>
      <c r="I2226" s="318">
        <v>3000000</v>
      </c>
      <c r="J2226" s="316"/>
    </row>
    <row r="2227" spans="2:10" x14ac:dyDescent="0.25">
      <c r="B2227" s="672" t="s">
        <v>6209</v>
      </c>
      <c r="C2227" s="672"/>
      <c r="D2227" s="319"/>
      <c r="E2227" s="319"/>
      <c r="F2227" s="320">
        <v>57100000</v>
      </c>
      <c r="G2227" s="320">
        <v>60100000</v>
      </c>
      <c r="H2227" s="319"/>
      <c r="I2227" s="320">
        <v>3000000</v>
      </c>
    </row>
    <row r="2228" spans="2:10" ht="15.75" customHeight="1" x14ac:dyDescent="0.25">
      <c r="B2228" s="316" t="s">
        <v>1719</v>
      </c>
      <c r="C2228" s="533" t="s">
        <v>17286</v>
      </c>
      <c r="D2228" s="317"/>
      <c r="E2228" s="317"/>
      <c r="F2228" s="318">
        <v>21000000</v>
      </c>
      <c r="G2228" s="318">
        <v>35000000</v>
      </c>
      <c r="H2228" s="317"/>
      <c r="I2228" s="318">
        <v>14000000</v>
      </c>
      <c r="J2228" s="316"/>
    </row>
    <row r="2229" spans="2:10" x14ac:dyDescent="0.25">
      <c r="B2229" s="672" t="s">
        <v>6210</v>
      </c>
      <c r="C2229" s="672"/>
      <c r="D2229" s="319"/>
      <c r="E2229" s="319"/>
      <c r="F2229" s="320">
        <v>21000000</v>
      </c>
      <c r="G2229" s="320">
        <v>35000000</v>
      </c>
      <c r="H2229" s="319"/>
      <c r="I2229" s="320">
        <v>14000000</v>
      </c>
    </row>
    <row r="2230" spans="2:10" ht="15.75" customHeight="1" x14ac:dyDescent="0.25">
      <c r="B2230" s="316" t="s">
        <v>21161</v>
      </c>
      <c r="C2230" s="533" t="s">
        <v>21162</v>
      </c>
      <c r="D2230" s="317"/>
      <c r="E2230" s="317"/>
      <c r="F2230" s="317"/>
      <c r="G2230" s="318">
        <v>14000000</v>
      </c>
      <c r="H2230" s="317"/>
      <c r="I2230" s="318">
        <v>14000000</v>
      </c>
      <c r="J2230" s="316"/>
    </row>
    <row r="2231" spans="2:10" ht="15.75" customHeight="1" x14ac:dyDescent="0.25">
      <c r="B2231" s="672" t="s">
        <v>5833</v>
      </c>
      <c r="C2231" s="672"/>
      <c r="D2231" s="319"/>
      <c r="E2231" s="319"/>
      <c r="F2231" s="319"/>
      <c r="G2231" s="320">
        <v>14000000</v>
      </c>
      <c r="H2231" s="319"/>
      <c r="I2231" s="320">
        <v>14000000</v>
      </c>
    </row>
    <row r="2232" spans="2:10" x14ac:dyDescent="0.25">
      <c r="B2232" s="316" t="s">
        <v>651</v>
      </c>
      <c r="C2232" s="533" t="s">
        <v>17287</v>
      </c>
      <c r="D2232" s="317"/>
      <c r="E2232" s="317"/>
      <c r="F2232" s="318">
        <v>6000000</v>
      </c>
      <c r="G2232" s="318">
        <v>20500000</v>
      </c>
      <c r="H2232" s="317"/>
      <c r="I2232" s="318">
        <v>14500000</v>
      </c>
      <c r="J2232" s="316"/>
    </row>
    <row r="2233" spans="2:10" ht="15.75" customHeight="1" x14ac:dyDescent="0.25">
      <c r="B2233" s="672" t="s">
        <v>6211</v>
      </c>
      <c r="C2233" s="672"/>
      <c r="D2233" s="319"/>
      <c r="E2233" s="319"/>
      <c r="F2233" s="320">
        <v>6000000</v>
      </c>
      <c r="G2233" s="320">
        <v>20500000</v>
      </c>
      <c r="H2233" s="319"/>
      <c r="I2233" s="320">
        <v>14500000</v>
      </c>
    </row>
    <row r="2234" spans="2:10" x14ac:dyDescent="0.25">
      <c r="B2234" s="316" t="s">
        <v>1720</v>
      </c>
      <c r="C2234" s="533" t="s">
        <v>17288</v>
      </c>
      <c r="D2234" s="317"/>
      <c r="E2234" s="317"/>
      <c r="F2234" s="318">
        <v>27000000</v>
      </c>
      <c r="G2234" s="318">
        <v>40400000</v>
      </c>
      <c r="H2234" s="317"/>
      <c r="I2234" s="318">
        <v>13400000</v>
      </c>
      <c r="J2234" s="316"/>
    </row>
    <row r="2235" spans="2:10" x14ac:dyDescent="0.25">
      <c r="B2235" s="672" t="s">
        <v>6212</v>
      </c>
      <c r="C2235" s="672"/>
      <c r="D2235" s="319"/>
      <c r="E2235" s="319"/>
      <c r="F2235" s="320">
        <v>27000000</v>
      </c>
      <c r="G2235" s="320">
        <v>40400000</v>
      </c>
      <c r="H2235" s="319"/>
      <c r="I2235" s="320">
        <v>13400000</v>
      </c>
    </row>
    <row r="2236" spans="2:10" ht="15.75" customHeight="1" x14ac:dyDescent="0.25">
      <c r="B2236" s="316" t="s">
        <v>5036</v>
      </c>
      <c r="C2236" s="533" t="s">
        <v>17289</v>
      </c>
      <c r="D2236" s="317"/>
      <c r="E2236" s="317"/>
      <c r="F2236" s="318">
        <v>5000000</v>
      </c>
      <c r="G2236" s="318">
        <v>19600000</v>
      </c>
      <c r="H2236" s="317"/>
      <c r="I2236" s="318">
        <v>14600000</v>
      </c>
      <c r="J2236" s="316"/>
    </row>
    <row r="2237" spans="2:10" x14ac:dyDescent="0.25">
      <c r="B2237" s="672" t="s">
        <v>6213</v>
      </c>
      <c r="C2237" s="672"/>
      <c r="D2237" s="319"/>
      <c r="E2237" s="319"/>
      <c r="F2237" s="320">
        <v>5000000</v>
      </c>
      <c r="G2237" s="320">
        <v>19600000</v>
      </c>
      <c r="H2237" s="319"/>
      <c r="I2237" s="320">
        <v>14600000</v>
      </c>
    </row>
    <row r="2238" spans="2:10" ht="15.75" customHeight="1" x14ac:dyDescent="0.25">
      <c r="B2238" s="316" t="s">
        <v>1721</v>
      </c>
      <c r="C2238" s="533" t="s">
        <v>17290</v>
      </c>
      <c r="D2238" s="317"/>
      <c r="E2238" s="317"/>
      <c r="F2238" s="318">
        <v>17000000</v>
      </c>
      <c r="G2238" s="318">
        <v>37250000</v>
      </c>
      <c r="H2238" s="317"/>
      <c r="I2238" s="318">
        <v>20250000</v>
      </c>
      <c r="J2238" s="316"/>
    </row>
    <row r="2239" spans="2:10" ht="15.75" customHeight="1" x14ac:dyDescent="0.25">
      <c r="B2239" s="672" t="s">
        <v>6214</v>
      </c>
      <c r="C2239" s="672"/>
      <c r="D2239" s="319"/>
      <c r="E2239" s="319"/>
      <c r="F2239" s="320">
        <v>17000000</v>
      </c>
      <c r="G2239" s="320">
        <v>37250000</v>
      </c>
      <c r="H2239" s="319"/>
      <c r="I2239" s="320">
        <v>20250000</v>
      </c>
    </row>
    <row r="2240" spans="2:10" x14ac:dyDescent="0.25">
      <c r="B2240" s="316" t="s">
        <v>1722</v>
      </c>
      <c r="C2240" s="533" t="s">
        <v>17291</v>
      </c>
      <c r="D2240" s="317"/>
      <c r="E2240" s="317"/>
      <c r="F2240" s="318">
        <v>21000000</v>
      </c>
      <c r="G2240" s="318">
        <v>39000000</v>
      </c>
      <c r="H2240" s="317"/>
      <c r="I2240" s="318">
        <v>18000000</v>
      </c>
      <c r="J2240" s="316"/>
    </row>
    <row r="2241" spans="2:10" ht="15.75" customHeight="1" x14ac:dyDescent="0.25">
      <c r="B2241" s="672" t="s">
        <v>6215</v>
      </c>
      <c r="C2241" s="672"/>
      <c r="D2241" s="319"/>
      <c r="E2241" s="319"/>
      <c r="F2241" s="320">
        <v>21000000</v>
      </c>
      <c r="G2241" s="320">
        <v>39000000</v>
      </c>
      <c r="H2241" s="319"/>
      <c r="I2241" s="320">
        <v>18000000</v>
      </c>
    </row>
    <row r="2242" spans="2:10" x14ac:dyDescent="0.25">
      <c r="B2242" s="316" t="s">
        <v>19402</v>
      </c>
      <c r="C2242" s="533" t="s">
        <v>19856</v>
      </c>
      <c r="D2242" s="317"/>
      <c r="E2242" s="317"/>
      <c r="F2242" s="317"/>
      <c r="G2242" s="318">
        <v>9000000</v>
      </c>
      <c r="H2242" s="317"/>
      <c r="I2242" s="318">
        <v>9000000</v>
      </c>
      <c r="J2242" s="316"/>
    </row>
    <row r="2243" spans="2:10" ht="15.75" customHeight="1" x14ac:dyDescent="0.25">
      <c r="B2243" s="672" t="s">
        <v>5833</v>
      </c>
      <c r="C2243" s="672"/>
      <c r="D2243" s="319"/>
      <c r="E2243" s="319"/>
      <c r="F2243" s="319"/>
      <c r="G2243" s="320">
        <v>9000000</v>
      </c>
      <c r="H2243" s="319"/>
      <c r="I2243" s="320">
        <v>9000000</v>
      </c>
    </row>
    <row r="2244" spans="2:10" x14ac:dyDescent="0.25">
      <c r="B2244" s="316" t="s">
        <v>7498</v>
      </c>
      <c r="C2244" s="533" t="s">
        <v>17292</v>
      </c>
      <c r="D2244" s="317"/>
      <c r="E2244" s="317"/>
      <c r="F2244" s="317"/>
      <c r="G2244" s="318">
        <v>9500000</v>
      </c>
      <c r="H2244" s="317"/>
      <c r="I2244" s="318">
        <v>9500000</v>
      </c>
      <c r="J2244" s="316"/>
    </row>
    <row r="2245" spans="2:10" x14ac:dyDescent="0.25">
      <c r="B2245" s="672" t="s">
        <v>5833</v>
      </c>
      <c r="C2245" s="672"/>
      <c r="D2245" s="319"/>
      <c r="E2245" s="319"/>
      <c r="F2245" s="319"/>
      <c r="G2245" s="320">
        <v>9500000</v>
      </c>
      <c r="H2245" s="319"/>
      <c r="I2245" s="320">
        <v>9500000</v>
      </c>
    </row>
    <row r="2246" spans="2:10" ht="15.75" customHeight="1" x14ac:dyDescent="0.25">
      <c r="B2246" s="316" t="s">
        <v>7499</v>
      </c>
      <c r="C2246" s="533" t="s">
        <v>17293</v>
      </c>
      <c r="D2246" s="317"/>
      <c r="E2246" s="317"/>
      <c r="F2246" s="317"/>
      <c r="G2246" s="318">
        <v>7500000</v>
      </c>
      <c r="H2246" s="317"/>
      <c r="I2246" s="318">
        <v>7500000</v>
      </c>
      <c r="J2246" s="316"/>
    </row>
    <row r="2247" spans="2:10" x14ac:dyDescent="0.25">
      <c r="B2247" s="672" t="s">
        <v>5833</v>
      </c>
      <c r="C2247" s="672"/>
      <c r="D2247" s="319"/>
      <c r="E2247" s="319"/>
      <c r="F2247" s="319"/>
      <c r="G2247" s="320">
        <v>7500000</v>
      </c>
      <c r="H2247" s="319"/>
      <c r="I2247" s="320">
        <v>7500000</v>
      </c>
    </row>
    <row r="2248" spans="2:10" x14ac:dyDescent="0.25">
      <c r="B2248" s="316" t="s">
        <v>20613</v>
      </c>
      <c r="C2248" s="533" t="s">
        <v>20702</v>
      </c>
      <c r="D2248" s="317"/>
      <c r="E2248" s="317"/>
      <c r="F2248" s="317"/>
      <c r="G2248" s="318">
        <v>10000000</v>
      </c>
      <c r="H2248" s="317"/>
      <c r="I2248" s="318">
        <v>10000000</v>
      </c>
      <c r="J2248" s="316"/>
    </row>
    <row r="2249" spans="2:10" ht="15.75" customHeight="1" x14ac:dyDescent="0.25">
      <c r="B2249" s="672" t="s">
        <v>5833</v>
      </c>
      <c r="C2249" s="672"/>
      <c r="D2249" s="319"/>
      <c r="E2249" s="319"/>
      <c r="F2249" s="319"/>
      <c r="G2249" s="320">
        <v>10000000</v>
      </c>
      <c r="H2249" s="319"/>
      <c r="I2249" s="320">
        <v>10000000</v>
      </c>
    </row>
    <row r="2250" spans="2:10" x14ac:dyDescent="0.25">
      <c r="B2250" s="316" t="s">
        <v>18619</v>
      </c>
      <c r="C2250" s="533" t="s">
        <v>19857</v>
      </c>
      <c r="D2250" s="317"/>
      <c r="E2250" s="317"/>
      <c r="F2250" s="317"/>
      <c r="G2250" s="318">
        <v>18000000</v>
      </c>
      <c r="H2250" s="317"/>
      <c r="I2250" s="318">
        <v>18000000</v>
      </c>
      <c r="J2250" s="316"/>
    </row>
    <row r="2251" spans="2:10" ht="15.75" customHeight="1" x14ac:dyDescent="0.25">
      <c r="B2251" s="672" t="s">
        <v>5833</v>
      </c>
      <c r="C2251" s="672"/>
      <c r="D2251" s="319"/>
      <c r="E2251" s="319"/>
      <c r="F2251" s="319"/>
      <c r="G2251" s="320">
        <v>18000000</v>
      </c>
      <c r="H2251" s="319"/>
      <c r="I2251" s="320">
        <v>18000000</v>
      </c>
    </row>
    <row r="2252" spans="2:10" ht="15.75" customHeight="1" x14ac:dyDescent="0.25">
      <c r="B2252" s="316" t="s">
        <v>7500</v>
      </c>
      <c r="C2252" s="533" t="s">
        <v>17294</v>
      </c>
      <c r="D2252" s="317"/>
      <c r="E2252" s="317"/>
      <c r="F2252" s="317"/>
      <c r="G2252" s="318">
        <v>9000000</v>
      </c>
      <c r="H2252" s="317"/>
      <c r="I2252" s="318">
        <v>9000000</v>
      </c>
      <c r="J2252" s="316"/>
    </row>
    <row r="2253" spans="2:10" x14ac:dyDescent="0.25">
      <c r="B2253" s="672" t="s">
        <v>5833</v>
      </c>
      <c r="C2253" s="672"/>
      <c r="D2253" s="319"/>
      <c r="E2253" s="319"/>
      <c r="F2253" s="319"/>
      <c r="G2253" s="320">
        <v>9000000</v>
      </c>
      <c r="H2253" s="319"/>
      <c r="I2253" s="320">
        <v>9000000</v>
      </c>
    </row>
    <row r="2254" spans="2:10" ht="15.75" customHeight="1" x14ac:dyDescent="0.25">
      <c r="B2254" s="316" t="s">
        <v>7976</v>
      </c>
      <c r="C2254" s="533" t="s">
        <v>17295</v>
      </c>
      <c r="D2254" s="317"/>
      <c r="E2254" s="317"/>
      <c r="F2254" s="317"/>
      <c r="G2254" s="318">
        <v>10000000</v>
      </c>
      <c r="H2254" s="317"/>
      <c r="I2254" s="318">
        <v>10000000</v>
      </c>
      <c r="J2254" s="316"/>
    </row>
    <row r="2255" spans="2:10" ht="15.75" customHeight="1" x14ac:dyDescent="0.25">
      <c r="B2255" s="672" t="s">
        <v>5833</v>
      </c>
      <c r="C2255" s="672"/>
      <c r="D2255" s="319"/>
      <c r="E2255" s="319"/>
      <c r="F2255" s="319"/>
      <c r="G2255" s="320">
        <v>10000000</v>
      </c>
      <c r="H2255" s="319"/>
      <c r="I2255" s="320">
        <v>10000000</v>
      </c>
    </row>
    <row r="2256" spans="2:10" x14ac:dyDescent="0.25">
      <c r="B2256" s="316" t="s">
        <v>20384</v>
      </c>
      <c r="C2256" s="533" t="s">
        <v>20385</v>
      </c>
      <c r="D2256" s="317"/>
      <c r="E2256" s="317"/>
      <c r="F2256" s="317"/>
      <c r="G2256" s="318">
        <v>7500000</v>
      </c>
      <c r="H2256" s="317"/>
      <c r="I2256" s="318">
        <v>7500000</v>
      </c>
      <c r="J2256" s="316"/>
    </row>
    <row r="2257" spans="2:10" ht="15.75" customHeight="1" x14ac:dyDescent="0.25">
      <c r="B2257" s="672" t="s">
        <v>5833</v>
      </c>
      <c r="C2257" s="672"/>
      <c r="D2257" s="319"/>
      <c r="E2257" s="319"/>
      <c r="F2257" s="319"/>
      <c r="G2257" s="320">
        <v>7500000</v>
      </c>
      <c r="H2257" s="319"/>
      <c r="I2257" s="320">
        <v>7500000</v>
      </c>
    </row>
    <row r="2258" spans="2:10" ht="15.75" customHeight="1" x14ac:dyDescent="0.25">
      <c r="B2258" s="316" t="s">
        <v>1723</v>
      </c>
      <c r="C2258" s="533" t="s">
        <v>17296</v>
      </c>
      <c r="D2258" s="317"/>
      <c r="E2258" s="317"/>
      <c r="F2258" s="318">
        <v>15000000</v>
      </c>
      <c r="G2258" s="318">
        <v>45000000</v>
      </c>
      <c r="H2258" s="317"/>
      <c r="I2258" s="318">
        <v>30000000</v>
      </c>
      <c r="J2258" s="316"/>
    </row>
    <row r="2259" spans="2:10" ht="15.75" customHeight="1" x14ac:dyDescent="0.25">
      <c r="B2259" s="672" t="s">
        <v>6216</v>
      </c>
      <c r="C2259" s="672"/>
      <c r="D2259" s="319"/>
      <c r="E2259" s="319"/>
      <c r="F2259" s="320">
        <v>15000000</v>
      </c>
      <c r="G2259" s="320">
        <v>45000000</v>
      </c>
      <c r="H2259" s="319"/>
      <c r="I2259" s="320">
        <v>30000000</v>
      </c>
    </row>
    <row r="2260" spans="2:10" x14ac:dyDescent="0.25">
      <c r="B2260" s="316" t="s">
        <v>7501</v>
      </c>
      <c r="C2260" s="533" t="s">
        <v>17297</v>
      </c>
      <c r="D2260" s="317"/>
      <c r="E2260" s="317"/>
      <c r="F2260" s="317"/>
      <c r="G2260" s="318">
        <v>15000000</v>
      </c>
      <c r="H2260" s="317"/>
      <c r="I2260" s="318">
        <v>15000000</v>
      </c>
      <c r="J2260" s="316"/>
    </row>
    <row r="2261" spans="2:10" ht="15.75" customHeight="1" x14ac:dyDescent="0.25">
      <c r="B2261" s="672" t="s">
        <v>5833</v>
      </c>
      <c r="C2261" s="672"/>
      <c r="D2261" s="319"/>
      <c r="E2261" s="319"/>
      <c r="F2261" s="319"/>
      <c r="G2261" s="320">
        <v>15000000</v>
      </c>
      <c r="H2261" s="319"/>
      <c r="I2261" s="320">
        <v>15000000</v>
      </c>
    </row>
    <row r="2262" spans="2:10" x14ac:dyDescent="0.25">
      <c r="B2262" s="316" t="s">
        <v>7502</v>
      </c>
      <c r="C2262" s="533" t="s">
        <v>20031</v>
      </c>
      <c r="D2262" s="317"/>
      <c r="E2262" s="317"/>
      <c r="F2262" s="317"/>
      <c r="G2262" s="318">
        <v>3300000</v>
      </c>
      <c r="H2262" s="317"/>
      <c r="I2262" s="318">
        <v>3300000</v>
      </c>
      <c r="J2262" s="316"/>
    </row>
    <row r="2263" spans="2:10" x14ac:dyDescent="0.25">
      <c r="B2263" s="672" t="s">
        <v>5833</v>
      </c>
      <c r="C2263" s="672"/>
      <c r="D2263" s="319"/>
      <c r="E2263" s="319"/>
      <c r="F2263" s="319"/>
      <c r="G2263" s="320">
        <v>3300000</v>
      </c>
      <c r="H2263" s="319"/>
      <c r="I2263" s="320">
        <v>3300000</v>
      </c>
    </row>
    <row r="2264" spans="2:10" x14ac:dyDescent="0.25">
      <c r="B2264" s="316" t="s">
        <v>7503</v>
      </c>
      <c r="C2264" s="533" t="s">
        <v>17298</v>
      </c>
      <c r="D2264" s="317"/>
      <c r="E2264" s="317"/>
      <c r="F2264" s="317"/>
      <c r="G2264" s="318">
        <v>6000000</v>
      </c>
      <c r="H2264" s="317"/>
      <c r="I2264" s="318">
        <v>6000000</v>
      </c>
      <c r="J2264" s="316"/>
    </row>
    <row r="2265" spans="2:10" ht="15.75" customHeight="1" x14ac:dyDescent="0.25">
      <c r="B2265" s="672" t="s">
        <v>5833</v>
      </c>
      <c r="C2265" s="672"/>
      <c r="D2265" s="319"/>
      <c r="E2265" s="319"/>
      <c r="F2265" s="319"/>
      <c r="G2265" s="320">
        <v>6000000</v>
      </c>
      <c r="H2265" s="319"/>
      <c r="I2265" s="320">
        <v>6000000</v>
      </c>
    </row>
    <row r="2266" spans="2:10" ht="15.75" customHeight="1" x14ac:dyDescent="0.25">
      <c r="B2266" s="316" t="s">
        <v>1724</v>
      </c>
      <c r="C2266" s="533" t="s">
        <v>17299</v>
      </c>
      <c r="D2266" s="317"/>
      <c r="E2266" s="317"/>
      <c r="F2266" s="318">
        <v>13000000</v>
      </c>
      <c r="G2266" s="318">
        <v>29000000</v>
      </c>
      <c r="H2266" s="317"/>
      <c r="I2266" s="318">
        <v>16000000</v>
      </c>
      <c r="J2266" s="316"/>
    </row>
    <row r="2267" spans="2:10" ht="15.75" customHeight="1" x14ac:dyDescent="0.25">
      <c r="B2267" s="672" t="s">
        <v>6217</v>
      </c>
      <c r="C2267" s="672"/>
      <c r="D2267" s="319"/>
      <c r="E2267" s="319"/>
      <c r="F2267" s="320">
        <v>13000000</v>
      </c>
      <c r="G2267" s="320">
        <v>29000000</v>
      </c>
      <c r="H2267" s="319"/>
      <c r="I2267" s="320">
        <v>16000000</v>
      </c>
    </row>
    <row r="2268" spans="2:10" x14ac:dyDescent="0.25">
      <c r="B2268" s="316" t="s">
        <v>1725</v>
      </c>
      <c r="C2268" s="533" t="s">
        <v>17300</v>
      </c>
      <c r="D2268" s="317"/>
      <c r="E2268" s="317"/>
      <c r="F2268" s="318">
        <v>42000000</v>
      </c>
      <c r="G2268" s="318">
        <v>60000000</v>
      </c>
      <c r="H2268" s="317"/>
      <c r="I2268" s="318">
        <v>18000000</v>
      </c>
      <c r="J2268" s="316"/>
    </row>
    <row r="2269" spans="2:10" ht="15.75" customHeight="1" x14ac:dyDescent="0.25">
      <c r="B2269" s="672" t="s">
        <v>6218</v>
      </c>
      <c r="C2269" s="672"/>
      <c r="D2269" s="319"/>
      <c r="E2269" s="319"/>
      <c r="F2269" s="320">
        <v>42000000</v>
      </c>
      <c r="G2269" s="320">
        <v>60000000</v>
      </c>
      <c r="H2269" s="319"/>
      <c r="I2269" s="320">
        <v>18000000</v>
      </c>
    </row>
    <row r="2270" spans="2:10" x14ac:dyDescent="0.25">
      <c r="B2270" s="316" t="s">
        <v>21163</v>
      </c>
      <c r="C2270" s="533" t="s">
        <v>21164</v>
      </c>
      <c r="D2270" s="317"/>
      <c r="E2270" s="317"/>
      <c r="F2270" s="317"/>
      <c r="G2270" s="318">
        <v>18000000</v>
      </c>
      <c r="H2270" s="317"/>
      <c r="I2270" s="318">
        <v>18000000</v>
      </c>
      <c r="J2270" s="316"/>
    </row>
    <row r="2271" spans="2:10" ht="15.75" customHeight="1" x14ac:dyDescent="0.25">
      <c r="B2271" s="672" t="s">
        <v>5833</v>
      </c>
      <c r="C2271" s="672"/>
      <c r="D2271" s="319"/>
      <c r="E2271" s="319"/>
      <c r="F2271" s="319"/>
      <c r="G2271" s="320">
        <v>18000000</v>
      </c>
      <c r="H2271" s="319"/>
      <c r="I2271" s="320">
        <v>18000000</v>
      </c>
    </row>
    <row r="2272" spans="2:10" x14ac:dyDescent="0.25">
      <c r="B2272" s="316" t="s">
        <v>1726</v>
      </c>
      <c r="C2272" s="533" t="s">
        <v>17301</v>
      </c>
      <c r="D2272" s="317"/>
      <c r="E2272" s="317"/>
      <c r="F2272" s="318">
        <v>9342333.3300000001</v>
      </c>
      <c r="G2272" s="318">
        <v>28929000</v>
      </c>
      <c r="H2272" s="317"/>
      <c r="I2272" s="318">
        <v>19586666.670000002</v>
      </c>
      <c r="J2272" s="316"/>
    </row>
    <row r="2273" spans="2:10" x14ac:dyDescent="0.25">
      <c r="B2273" s="672" t="s">
        <v>6219</v>
      </c>
      <c r="C2273" s="672"/>
      <c r="D2273" s="319"/>
      <c r="E2273" s="319"/>
      <c r="F2273" s="320">
        <v>9342333.3300000001</v>
      </c>
      <c r="G2273" s="320">
        <v>28929000</v>
      </c>
      <c r="H2273" s="319"/>
      <c r="I2273" s="320">
        <v>19586666.670000002</v>
      </c>
    </row>
    <row r="2274" spans="2:10" x14ac:dyDescent="0.25">
      <c r="B2274" s="316" t="s">
        <v>7504</v>
      </c>
      <c r="C2274" s="533" t="s">
        <v>17302</v>
      </c>
      <c r="D2274" s="317"/>
      <c r="E2274" s="317"/>
      <c r="F2274" s="317"/>
      <c r="G2274" s="318">
        <v>9000000</v>
      </c>
      <c r="H2274" s="317"/>
      <c r="I2274" s="318">
        <v>9000000</v>
      </c>
      <c r="J2274" s="316"/>
    </row>
    <row r="2275" spans="2:10" x14ac:dyDescent="0.25">
      <c r="B2275" s="672" t="s">
        <v>5833</v>
      </c>
      <c r="C2275" s="672"/>
      <c r="D2275" s="319"/>
      <c r="E2275" s="319"/>
      <c r="F2275" s="319"/>
      <c r="G2275" s="320">
        <v>9000000</v>
      </c>
      <c r="H2275" s="319"/>
      <c r="I2275" s="320">
        <v>9000000</v>
      </c>
    </row>
    <row r="2276" spans="2:10" x14ac:dyDescent="0.25">
      <c r="B2276" s="316" t="s">
        <v>7505</v>
      </c>
      <c r="C2276" s="533" t="s">
        <v>17303</v>
      </c>
      <c r="D2276" s="317"/>
      <c r="E2276" s="317"/>
      <c r="F2276" s="317"/>
      <c r="G2276" s="318">
        <v>13000000</v>
      </c>
      <c r="H2276" s="317"/>
      <c r="I2276" s="318">
        <v>13000000</v>
      </c>
      <c r="J2276" s="316"/>
    </row>
    <row r="2277" spans="2:10" x14ac:dyDescent="0.25">
      <c r="B2277" s="672" t="s">
        <v>5833</v>
      </c>
      <c r="C2277" s="672"/>
      <c r="D2277" s="319"/>
      <c r="E2277" s="319"/>
      <c r="F2277" s="319"/>
      <c r="G2277" s="320">
        <v>13000000</v>
      </c>
      <c r="H2277" s="319"/>
      <c r="I2277" s="320">
        <v>13000000</v>
      </c>
    </row>
    <row r="2278" spans="2:10" x14ac:dyDescent="0.25">
      <c r="B2278" s="316" t="s">
        <v>19450</v>
      </c>
      <c r="C2278" s="533" t="s">
        <v>19858</v>
      </c>
      <c r="D2278" s="317"/>
      <c r="E2278" s="317"/>
      <c r="F2278" s="317"/>
      <c r="G2278" s="318">
        <v>9500000</v>
      </c>
      <c r="H2278" s="317"/>
      <c r="I2278" s="318">
        <v>9500000</v>
      </c>
      <c r="J2278" s="316"/>
    </row>
    <row r="2279" spans="2:10" ht="15.75" customHeight="1" x14ac:dyDescent="0.25">
      <c r="B2279" s="672" t="s">
        <v>5833</v>
      </c>
      <c r="C2279" s="672"/>
      <c r="D2279" s="319"/>
      <c r="E2279" s="319"/>
      <c r="F2279" s="319"/>
      <c r="G2279" s="320">
        <v>9500000</v>
      </c>
      <c r="H2279" s="319"/>
      <c r="I2279" s="320">
        <v>9500000</v>
      </c>
    </row>
    <row r="2280" spans="2:10" x14ac:dyDescent="0.25">
      <c r="B2280" s="316" t="s">
        <v>1727</v>
      </c>
      <c r="C2280" s="533" t="s">
        <v>17304</v>
      </c>
      <c r="D2280" s="317"/>
      <c r="E2280" s="317"/>
      <c r="F2280" s="318">
        <v>42005747</v>
      </c>
      <c r="G2280" s="318">
        <v>62195592</v>
      </c>
      <c r="H2280" s="317"/>
      <c r="I2280" s="318">
        <v>20189845</v>
      </c>
      <c r="J2280" s="316"/>
    </row>
    <row r="2281" spans="2:10" x14ac:dyDescent="0.25">
      <c r="B2281" s="672" t="s">
        <v>6220</v>
      </c>
      <c r="C2281" s="672"/>
      <c r="D2281" s="319"/>
      <c r="E2281" s="319"/>
      <c r="F2281" s="320">
        <v>42005747</v>
      </c>
      <c r="G2281" s="320">
        <v>62195592</v>
      </c>
      <c r="H2281" s="319"/>
      <c r="I2281" s="320">
        <v>20189845</v>
      </c>
    </row>
    <row r="2282" spans="2:10" x14ac:dyDescent="0.25">
      <c r="B2282" s="316" t="s">
        <v>1728</v>
      </c>
      <c r="C2282" s="533" t="s">
        <v>17305</v>
      </c>
      <c r="D2282" s="317"/>
      <c r="E2282" s="317"/>
      <c r="F2282" s="318">
        <v>11000000</v>
      </c>
      <c r="G2282" s="318">
        <v>35000000</v>
      </c>
      <c r="H2282" s="317"/>
      <c r="I2282" s="318">
        <v>24000000</v>
      </c>
      <c r="J2282" s="316"/>
    </row>
    <row r="2283" spans="2:10" x14ac:dyDescent="0.25">
      <c r="B2283" s="672" t="s">
        <v>6221</v>
      </c>
      <c r="C2283" s="672"/>
      <c r="D2283" s="319"/>
      <c r="E2283" s="319"/>
      <c r="F2283" s="320">
        <v>11000000</v>
      </c>
      <c r="G2283" s="320">
        <v>35000000</v>
      </c>
      <c r="H2283" s="319"/>
      <c r="I2283" s="320">
        <v>24000000</v>
      </c>
    </row>
    <row r="2284" spans="2:10" ht="15.75" customHeight="1" x14ac:dyDescent="0.25">
      <c r="B2284" s="316" t="s">
        <v>7506</v>
      </c>
      <c r="C2284" s="533" t="s">
        <v>17306</v>
      </c>
      <c r="D2284" s="317"/>
      <c r="E2284" s="317"/>
      <c r="F2284" s="317"/>
      <c r="G2284" s="318">
        <v>13880000</v>
      </c>
      <c r="H2284" s="317"/>
      <c r="I2284" s="318">
        <v>13880000</v>
      </c>
      <c r="J2284" s="316"/>
    </row>
    <row r="2285" spans="2:10" x14ac:dyDescent="0.25">
      <c r="B2285" s="672" t="s">
        <v>5833</v>
      </c>
      <c r="C2285" s="672"/>
      <c r="D2285" s="319"/>
      <c r="E2285" s="319"/>
      <c r="F2285" s="319"/>
      <c r="G2285" s="320">
        <v>13880000</v>
      </c>
      <c r="H2285" s="319"/>
      <c r="I2285" s="320">
        <v>13880000</v>
      </c>
    </row>
    <row r="2286" spans="2:10" ht="15.75" customHeight="1" x14ac:dyDescent="0.25">
      <c r="B2286" s="316" t="s">
        <v>1729</v>
      </c>
      <c r="C2286" s="533" t="s">
        <v>17307</v>
      </c>
      <c r="D2286" s="317"/>
      <c r="E2286" s="317"/>
      <c r="F2286" s="318">
        <v>13000000</v>
      </c>
      <c r="G2286" s="318">
        <v>35000000</v>
      </c>
      <c r="H2286" s="317"/>
      <c r="I2286" s="318">
        <v>22000000</v>
      </c>
      <c r="J2286" s="316"/>
    </row>
    <row r="2287" spans="2:10" ht="15.75" customHeight="1" x14ac:dyDescent="0.25">
      <c r="B2287" s="672" t="s">
        <v>6222</v>
      </c>
      <c r="C2287" s="672"/>
      <c r="D2287" s="319"/>
      <c r="E2287" s="319"/>
      <c r="F2287" s="320">
        <v>13000000</v>
      </c>
      <c r="G2287" s="320">
        <v>35000000</v>
      </c>
      <c r="H2287" s="319"/>
      <c r="I2287" s="320">
        <v>22000000</v>
      </c>
    </row>
    <row r="2288" spans="2:10" x14ac:dyDescent="0.25">
      <c r="B2288" s="316" t="s">
        <v>20805</v>
      </c>
      <c r="C2288" s="533" t="s">
        <v>20838</v>
      </c>
      <c r="D2288" s="317"/>
      <c r="E2288" s="317"/>
      <c r="F2288" s="317"/>
      <c r="G2288" s="318">
        <v>18000000</v>
      </c>
      <c r="H2288" s="317"/>
      <c r="I2288" s="318">
        <v>18000000</v>
      </c>
      <c r="J2288" s="316"/>
    </row>
    <row r="2289" spans="2:10" ht="15.75" customHeight="1" x14ac:dyDescent="0.25">
      <c r="B2289" s="672" t="s">
        <v>5833</v>
      </c>
      <c r="C2289" s="672"/>
      <c r="D2289" s="319"/>
      <c r="E2289" s="319"/>
      <c r="F2289" s="319"/>
      <c r="G2289" s="320">
        <v>18000000</v>
      </c>
      <c r="H2289" s="319"/>
      <c r="I2289" s="320">
        <v>18000000</v>
      </c>
    </row>
    <row r="2290" spans="2:10" x14ac:dyDescent="0.25">
      <c r="B2290" s="316" t="s">
        <v>648</v>
      </c>
      <c r="C2290" s="533" t="s">
        <v>17308</v>
      </c>
      <c r="D2290" s="317"/>
      <c r="E2290" s="317"/>
      <c r="F2290" s="318">
        <v>6000000</v>
      </c>
      <c r="G2290" s="318">
        <v>21000000</v>
      </c>
      <c r="H2290" s="317"/>
      <c r="I2290" s="318">
        <v>15000000</v>
      </c>
      <c r="J2290" s="316"/>
    </row>
    <row r="2291" spans="2:10" x14ac:dyDescent="0.25">
      <c r="B2291" s="672" t="s">
        <v>6223</v>
      </c>
      <c r="C2291" s="672"/>
      <c r="D2291" s="319"/>
      <c r="E2291" s="319"/>
      <c r="F2291" s="320">
        <v>6000000</v>
      </c>
      <c r="G2291" s="320">
        <v>21000000</v>
      </c>
      <c r="H2291" s="319"/>
      <c r="I2291" s="320">
        <v>15000000</v>
      </c>
    </row>
    <row r="2292" spans="2:10" x14ac:dyDescent="0.25">
      <c r="B2292" s="316" t="s">
        <v>1730</v>
      </c>
      <c r="C2292" s="533" t="s">
        <v>17309</v>
      </c>
      <c r="D2292" s="317"/>
      <c r="E2292" s="317"/>
      <c r="F2292" s="318">
        <v>17000000</v>
      </c>
      <c r="G2292" s="318">
        <v>35000000</v>
      </c>
      <c r="H2292" s="317"/>
      <c r="I2292" s="318">
        <v>18000000</v>
      </c>
      <c r="J2292" s="316"/>
    </row>
    <row r="2293" spans="2:10" x14ac:dyDescent="0.25">
      <c r="B2293" s="672" t="s">
        <v>6224</v>
      </c>
      <c r="C2293" s="672"/>
      <c r="D2293" s="319"/>
      <c r="E2293" s="319"/>
      <c r="F2293" s="320">
        <v>17000000</v>
      </c>
      <c r="G2293" s="320">
        <v>35000000</v>
      </c>
      <c r="H2293" s="319"/>
      <c r="I2293" s="320">
        <v>18000000</v>
      </c>
    </row>
    <row r="2294" spans="2:10" ht="15.75" customHeight="1" x14ac:dyDescent="0.25">
      <c r="B2294" s="316" t="s">
        <v>850</v>
      </c>
      <c r="C2294" s="533" t="s">
        <v>17310</v>
      </c>
      <c r="D2294" s="317"/>
      <c r="E2294" s="317"/>
      <c r="F2294" s="318">
        <v>6000000</v>
      </c>
      <c r="G2294" s="318">
        <v>21000000</v>
      </c>
      <c r="H2294" s="317"/>
      <c r="I2294" s="318">
        <v>15000000</v>
      </c>
      <c r="J2294" s="316"/>
    </row>
    <row r="2295" spans="2:10" x14ac:dyDescent="0.25">
      <c r="B2295" s="672" t="s">
        <v>6225</v>
      </c>
      <c r="C2295" s="672"/>
      <c r="D2295" s="319"/>
      <c r="E2295" s="319"/>
      <c r="F2295" s="320">
        <v>6000000</v>
      </c>
      <c r="G2295" s="320">
        <v>21000000</v>
      </c>
      <c r="H2295" s="319"/>
      <c r="I2295" s="320">
        <v>15000000</v>
      </c>
    </row>
    <row r="2296" spans="2:10" x14ac:dyDescent="0.25">
      <c r="B2296" s="316" t="s">
        <v>1731</v>
      </c>
      <c r="C2296" s="533" t="s">
        <v>17311</v>
      </c>
      <c r="D2296" s="317"/>
      <c r="E2296" s="317"/>
      <c r="F2296" s="318">
        <v>17000000</v>
      </c>
      <c r="G2296" s="318">
        <v>29000000</v>
      </c>
      <c r="H2296" s="317"/>
      <c r="I2296" s="318">
        <v>12000000</v>
      </c>
      <c r="J2296" s="316"/>
    </row>
    <row r="2297" spans="2:10" ht="15.75" customHeight="1" x14ac:dyDescent="0.25">
      <c r="B2297" s="672" t="s">
        <v>6226</v>
      </c>
      <c r="C2297" s="672"/>
      <c r="D2297" s="319"/>
      <c r="E2297" s="319"/>
      <c r="F2297" s="320">
        <v>17000000</v>
      </c>
      <c r="G2297" s="320">
        <v>29000000</v>
      </c>
      <c r="H2297" s="319"/>
      <c r="I2297" s="320">
        <v>12000000</v>
      </c>
    </row>
    <row r="2298" spans="2:10" x14ac:dyDescent="0.25">
      <c r="B2298" s="316" t="s">
        <v>5529</v>
      </c>
      <c r="C2298" s="533" t="s">
        <v>17312</v>
      </c>
      <c r="D2298" s="317"/>
      <c r="E2298" s="317"/>
      <c r="F2298" s="318">
        <v>6000000</v>
      </c>
      <c r="G2298" s="318">
        <v>6000000</v>
      </c>
      <c r="H2298" s="317"/>
      <c r="I2298" s="317"/>
      <c r="J2298" s="316"/>
    </row>
    <row r="2299" spans="2:10" ht="15.75" customHeight="1" x14ac:dyDescent="0.25">
      <c r="B2299" s="672" t="s">
        <v>6227</v>
      </c>
      <c r="C2299" s="672"/>
      <c r="D2299" s="319"/>
      <c r="E2299" s="319"/>
      <c r="F2299" s="320">
        <v>6000000</v>
      </c>
      <c r="G2299" s="320">
        <v>6000000</v>
      </c>
      <c r="H2299" s="319"/>
      <c r="I2299" s="319"/>
    </row>
    <row r="2300" spans="2:10" x14ac:dyDescent="0.25">
      <c r="B2300" s="316" t="s">
        <v>7507</v>
      </c>
      <c r="C2300" s="533" t="s">
        <v>18591</v>
      </c>
      <c r="D2300" s="317"/>
      <c r="E2300" s="317"/>
      <c r="F2300" s="317"/>
      <c r="G2300" s="318">
        <v>7500000</v>
      </c>
      <c r="H2300" s="317"/>
      <c r="I2300" s="318">
        <v>7500000</v>
      </c>
      <c r="J2300" s="316"/>
    </row>
    <row r="2301" spans="2:10" x14ac:dyDescent="0.25">
      <c r="B2301" s="672" t="s">
        <v>5833</v>
      </c>
      <c r="C2301" s="672"/>
      <c r="D2301" s="319"/>
      <c r="E2301" s="319"/>
      <c r="F2301" s="319"/>
      <c r="G2301" s="320">
        <v>7500000</v>
      </c>
      <c r="H2301" s="319"/>
      <c r="I2301" s="320">
        <v>7500000</v>
      </c>
    </row>
    <row r="2302" spans="2:10" x14ac:dyDescent="0.25">
      <c r="B2302" s="316" t="s">
        <v>18575</v>
      </c>
      <c r="C2302" s="533" t="s">
        <v>18785</v>
      </c>
      <c r="D2302" s="317"/>
      <c r="E2302" s="317"/>
      <c r="F2302" s="317"/>
      <c r="G2302" s="318">
        <v>12500000</v>
      </c>
      <c r="H2302" s="317"/>
      <c r="I2302" s="318">
        <v>12500000</v>
      </c>
      <c r="J2302" s="316"/>
    </row>
    <row r="2303" spans="2:10" x14ac:dyDescent="0.25">
      <c r="B2303" s="672" t="s">
        <v>5833</v>
      </c>
      <c r="C2303" s="672"/>
      <c r="D2303" s="319"/>
      <c r="E2303" s="319"/>
      <c r="F2303" s="319"/>
      <c r="G2303" s="320">
        <v>12500000</v>
      </c>
      <c r="H2303" s="319"/>
      <c r="I2303" s="320">
        <v>12500000</v>
      </c>
    </row>
    <row r="2304" spans="2:10" ht="15.75" customHeight="1" x14ac:dyDescent="0.25">
      <c r="B2304" s="316" t="s">
        <v>8061</v>
      </c>
      <c r="C2304" s="533" t="s">
        <v>17313</v>
      </c>
      <c r="D2304" s="317"/>
      <c r="E2304" s="317"/>
      <c r="F2304" s="317"/>
      <c r="G2304" s="318">
        <v>9000000</v>
      </c>
      <c r="H2304" s="317"/>
      <c r="I2304" s="318">
        <v>9000000</v>
      </c>
      <c r="J2304" s="316"/>
    </row>
    <row r="2305" spans="2:10" x14ac:dyDescent="0.25">
      <c r="B2305" s="672" t="s">
        <v>6024</v>
      </c>
      <c r="C2305" s="672"/>
      <c r="D2305" s="319"/>
      <c r="E2305" s="319"/>
      <c r="F2305" s="319"/>
      <c r="G2305" s="320">
        <v>3000000</v>
      </c>
      <c r="H2305" s="319"/>
      <c r="I2305" s="320">
        <v>3000000</v>
      </c>
    </row>
    <row r="2306" spans="2:10" x14ac:dyDescent="0.25">
      <c r="B2306" s="672" t="s">
        <v>5833</v>
      </c>
      <c r="C2306" s="672"/>
      <c r="D2306" s="319"/>
      <c r="E2306" s="319"/>
      <c r="F2306" s="319"/>
      <c r="G2306" s="320">
        <v>6000000</v>
      </c>
      <c r="H2306" s="319"/>
      <c r="I2306" s="320">
        <v>6000000</v>
      </c>
      <c r="J2306" s="316"/>
    </row>
    <row r="2307" spans="2:10" ht="15.75" customHeight="1" x14ac:dyDescent="0.25">
      <c r="B2307" s="316" t="s">
        <v>7508</v>
      </c>
      <c r="C2307" s="533" t="s">
        <v>17314</v>
      </c>
      <c r="D2307" s="317"/>
      <c r="E2307" s="317"/>
      <c r="F2307" s="317"/>
      <c r="G2307" s="318">
        <v>4000000</v>
      </c>
      <c r="H2307" s="317"/>
      <c r="I2307" s="318">
        <v>4000000</v>
      </c>
    </row>
    <row r="2308" spans="2:10" x14ac:dyDescent="0.25">
      <c r="B2308" s="672" t="s">
        <v>5833</v>
      </c>
      <c r="C2308" s="672"/>
      <c r="D2308" s="319"/>
      <c r="E2308" s="319"/>
      <c r="F2308" s="319"/>
      <c r="G2308" s="320">
        <v>4000000</v>
      </c>
      <c r="H2308" s="319"/>
      <c r="I2308" s="320">
        <v>4000000</v>
      </c>
      <c r="J2308" s="316"/>
    </row>
    <row r="2309" spans="2:10" x14ac:dyDescent="0.25">
      <c r="B2309" s="316" t="s">
        <v>7509</v>
      </c>
      <c r="C2309" s="533" t="s">
        <v>17315</v>
      </c>
      <c r="D2309" s="317"/>
      <c r="E2309" s="317"/>
      <c r="F2309" s="318">
        <v>500000</v>
      </c>
      <c r="G2309" s="318">
        <v>500000</v>
      </c>
      <c r="H2309" s="317"/>
      <c r="I2309" s="317"/>
    </row>
    <row r="2310" spans="2:10" x14ac:dyDescent="0.25">
      <c r="B2310" s="672" t="s">
        <v>5833</v>
      </c>
      <c r="C2310" s="672"/>
      <c r="D2310" s="319"/>
      <c r="E2310" s="319"/>
      <c r="F2310" s="320">
        <v>500000</v>
      </c>
      <c r="G2310" s="320">
        <v>500000</v>
      </c>
      <c r="H2310" s="319"/>
      <c r="I2310" s="319"/>
      <c r="J2310" s="316"/>
    </row>
    <row r="2311" spans="2:10" x14ac:dyDescent="0.25">
      <c r="B2311" s="316" t="s">
        <v>3820</v>
      </c>
      <c r="C2311" s="533" t="s">
        <v>17316</v>
      </c>
      <c r="D2311" s="317"/>
      <c r="E2311" s="317"/>
      <c r="F2311" s="318">
        <v>7500000</v>
      </c>
      <c r="G2311" s="318">
        <v>45000000</v>
      </c>
      <c r="H2311" s="317"/>
      <c r="I2311" s="318">
        <v>37500000</v>
      </c>
    </row>
    <row r="2312" spans="2:10" x14ac:dyDescent="0.25">
      <c r="B2312" s="672" t="s">
        <v>6228</v>
      </c>
      <c r="C2312" s="672"/>
      <c r="D2312" s="319"/>
      <c r="E2312" s="319"/>
      <c r="F2312" s="320">
        <v>7500000</v>
      </c>
      <c r="G2312" s="320">
        <v>45000000</v>
      </c>
      <c r="H2312" s="319"/>
      <c r="I2312" s="320">
        <v>37500000</v>
      </c>
      <c r="J2312" s="316"/>
    </row>
    <row r="2313" spans="2:10" x14ac:dyDescent="0.25">
      <c r="B2313" s="316" t="s">
        <v>20546</v>
      </c>
      <c r="C2313" s="533" t="s">
        <v>20703</v>
      </c>
      <c r="D2313" s="317"/>
      <c r="E2313" s="317"/>
      <c r="F2313" s="317"/>
      <c r="G2313" s="318">
        <v>18000000</v>
      </c>
      <c r="H2313" s="317"/>
      <c r="I2313" s="318">
        <v>18000000</v>
      </c>
    </row>
    <row r="2314" spans="2:10" x14ac:dyDescent="0.25">
      <c r="B2314" s="672" t="s">
        <v>5833</v>
      </c>
      <c r="C2314" s="672"/>
      <c r="D2314" s="319"/>
      <c r="E2314" s="319"/>
      <c r="F2314" s="319"/>
      <c r="G2314" s="320">
        <v>18000000</v>
      </c>
      <c r="H2314" s="319"/>
      <c r="I2314" s="320">
        <v>18000000</v>
      </c>
      <c r="J2314" s="316"/>
    </row>
    <row r="2315" spans="2:10" x14ac:dyDescent="0.25">
      <c r="B2315" s="316" t="s">
        <v>11705</v>
      </c>
      <c r="C2315" s="533" t="s">
        <v>20032</v>
      </c>
      <c r="D2315" s="317"/>
      <c r="E2315" s="317"/>
      <c r="F2315" s="317"/>
      <c r="G2315" s="318">
        <v>18000000</v>
      </c>
      <c r="H2315" s="317"/>
      <c r="I2315" s="318">
        <v>18000000</v>
      </c>
    </row>
    <row r="2316" spans="2:10" ht="15.75" customHeight="1" x14ac:dyDescent="0.25">
      <c r="B2316" s="672" t="s">
        <v>5833</v>
      </c>
      <c r="C2316" s="672"/>
      <c r="D2316" s="319"/>
      <c r="E2316" s="319"/>
      <c r="F2316" s="319"/>
      <c r="G2316" s="320">
        <v>18000000</v>
      </c>
      <c r="H2316" s="319"/>
      <c r="I2316" s="320">
        <v>18000000</v>
      </c>
      <c r="J2316" s="316"/>
    </row>
    <row r="2317" spans="2:10" ht="15.75" customHeight="1" x14ac:dyDescent="0.25">
      <c r="B2317" s="316" t="s">
        <v>1732</v>
      </c>
      <c r="C2317" s="533" t="s">
        <v>17317</v>
      </c>
      <c r="D2317" s="317"/>
      <c r="E2317" s="317"/>
      <c r="F2317" s="318">
        <v>15000000</v>
      </c>
      <c r="G2317" s="318">
        <v>30000000</v>
      </c>
      <c r="H2317" s="317"/>
      <c r="I2317" s="318">
        <v>15000000</v>
      </c>
    </row>
    <row r="2318" spans="2:10" ht="15.75" customHeight="1" x14ac:dyDescent="0.25">
      <c r="B2318" s="672" t="s">
        <v>6229</v>
      </c>
      <c r="C2318" s="672"/>
      <c r="D2318" s="319"/>
      <c r="E2318" s="319"/>
      <c r="F2318" s="320">
        <v>15000000</v>
      </c>
      <c r="G2318" s="320">
        <v>30000000</v>
      </c>
      <c r="H2318" s="319"/>
      <c r="I2318" s="320">
        <v>15000000</v>
      </c>
      <c r="J2318" s="316"/>
    </row>
    <row r="2319" spans="2:10" ht="15.75" customHeight="1" x14ac:dyDescent="0.25">
      <c r="B2319" s="316" t="s">
        <v>7510</v>
      </c>
      <c r="C2319" s="533" t="s">
        <v>17318</v>
      </c>
      <c r="D2319" s="317"/>
      <c r="E2319" s="317"/>
      <c r="F2319" s="317"/>
      <c r="G2319" s="318">
        <v>9000000</v>
      </c>
      <c r="H2319" s="317"/>
      <c r="I2319" s="318">
        <v>9000000</v>
      </c>
    </row>
    <row r="2320" spans="2:10" x14ac:dyDescent="0.25">
      <c r="B2320" s="672" t="s">
        <v>5833</v>
      </c>
      <c r="C2320" s="672"/>
      <c r="D2320" s="319"/>
      <c r="E2320" s="319"/>
      <c r="F2320" s="319"/>
      <c r="G2320" s="320">
        <v>9000000</v>
      </c>
      <c r="H2320" s="319"/>
      <c r="I2320" s="320">
        <v>9000000</v>
      </c>
      <c r="J2320" s="316"/>
    </row>
    <row r="2321" spans="2:10" ht="15.75" customHeight="1" x14ac:dyDescent="0.25">
      <c r="B2321" s="316" t="s">
        <v>1733</v>
      </c>
      <c r="C2321" s="533" t="s">
        <v>17319</v>
      </c>
      <c r="D2321" s="317"/>
      <c r="E2321" s="317"/>
      <c r="F2321" s="318">
        <v>20000000</v>
      </c>
      <c r="G2321" s="318">
        <v>42918000</v>
      </c>
      <c r="H2321" s="317"/>
      <c r="I2321" s="318">
        <v>22918000</v>
      </c>
    </row>
    <row r="2322" spans="2:10" ht="15.75" customHeight="1" x14ac:dyDescent="0.25">
      <c r="B2322" s="672" t="s">
        <v>6230</v>
      </c>
      <c r="C2322" s="672"/>
      <c r="D2322" s="319"/>
      <c r="E2322" s="319"/>
      <c r="F2322" s="320">
        <v>20000000</v>
      </c>
      <c r="G2322" s="320">
        <v>42918000</v>
      </c>
      <c r="H2322" s="319"/>
      <c r="I2322" s="320">
        <v>22918000</v>
      </c>
      <c r="J2322" s="316"/>
    </row>
    <row r="2323" spans="2:10" x14ac:dyDescent="0.25">
      <c r="B2323" s="316" t="s">
        <v>1734</v>
      </c>
      <c r="C2323" s="533" t="s">
        <v>17320</v>
      </c>
      <c r="D2323" s="317"/>
      <c r="E2323" s="317"/>
      <c r="F2323" s="318">
        <v>20250000</v>
      </c>
      <c r="G2323" s="318">
        <v>39500000</v>
      </c>
      <c r="H2323" s="317"/>
      <c r="I2323" s="318">
        <v>19250000</v>
      </c>
    </row>
    <row r="2324" spans="2:10" x14ac:dyDescent="0.25">
      <c r="B2324" s="672" t="s">
        <v>6231</v>
      </c>
      <c r="C2324" s="672"/>
      <c r="D2324" s="319"/>
      <c r="E2324" s="319"/>
      <c r="F2324" s="320">
        <v>20250000</v>
      </c>
      <c r="G2324" s="320">
        <v>39500000</v>
      </c>
      <c r="H2324" s="319"/>
      <c r="I2324" s="320">
        <v>19250000</v>
      </c>
      <c r="J2324" s="316"/>
    </row>
    <row r="2325" spans="2:10" ht="15.75" customHeight="1" x14ac:dyDescent="0.25">
      <c r="B2325" s="316" t="s">
        <v>1735</v>
      </c>
      <c r="C2325" s="533" t="s">
        <v>17321</v>
      </c>
      <c r="D2325" s="317"/>
      <c r="E2325" s="317"/>
      <c r="F2325" s="318">
        <v>20000000</v>
      </c>
      <c r="G2325" s="318">
        <v>42000000</v>
      </c>
      <c r="H2325" s="317"/>
      <c r="I2325" s="318">
        <v>22000000</v>
      </c>
    </row>
    <row r="2326" spans="2:10" x14ac:dyDescent="0.25">
      <c r="B2326" s="672" t="s">
        <v>6232</v>
      </c>
      <c r="C2326" s="672"/>
      <c r="D2326" s="319"/>
      <c r="E2326" s="319"/>
      <c r="F2326" s="320">
        <v>20000000</v>
      </c>
      <c r="G2326" s="320">
        <v>42000000</v>
      </c>
      <c r="H2326" s="319"/>
      <c r="I2326" s="320">
        <v>22000000</v>
      </c>
      <c r="J2326" s="316"/>
    </row>
    <row r="2327" spans="2:10" x14ac:dyDescent="0.25">
      <c r="B2327" s="316" t="s">
        <v>7862</v>
      </c>
      <c r="C2327" s="533" t="s">
        <v>17322</v>
      </c>
      <c r="D2327" s="317"/>
      <c r="E2327" s="317"/>
      <c r="F2327" s="317"/>
      <c r="G2327" s="318">
        <v>10000000</v>
      </c>
      <c r="H2327" s="317"/>
      <c r="I2327" s="318">
        <v>10000000</v>
      </c>
    </row>
    <row r="2328" spans="2:10" ht="15.75" customHeight="1" x14ac:dyDescent="0.25">
      <c r="B2328" s="672" t="s">
        <v>5833</v>
      </c>
      <c r="C2328" s="672"/>
      <c r="D2328" s="319"/>
      <c r="E2328" s="319"/>
      <c r="F2328" s="319"/>
      <c r="G2328" s="320">
        <v>10000000</v>
      </c>
      <c r="H2328" s="319"/>
      <c r="I2328" s="320">
        <v>10000000</v>
      </c>
      <c r="J2328" s="316"/>
    </row>
    <row r="2329" spans="2:10" ht="15.75" customHeight="1" x14ac:dyDescent="0.25">
      <c r="B2329" s="316" t="s">
        <v>1736</v>
      </c>
      <c r="C2329" s="533" t="s">
        <v>17323</v>
      </c>
      <c r="D2329" s="317"/>
      <c r="E2329" s="317"/>
      <c r="F2329" s="318">
        <v>22500000</v>
      </c>
      <c r="G2329" s="318">
        <v>30000000</v>
      </c>
      <c r="H2329" s="317"/>
      <c r="I2329" s="318">
        <v>7500000</v>
      </c>
    </row>
    <row r="2330" spans="2:10" ht="15.75" customHeight="1" x14ac:dyDescent="0.25">
      <c r="B2330" s="672" t="s">
        <v>6233</v>
      </c>
      <c r="C2330" s="672"/>
      <c r="D2330" s="319"/>
      <c r="E2330" s="319"/>
      <c r="F2330" s="320">
        <v>22500000</v>
      </c>
      <c r="G2330" s="320">
        <v>30000000</v>
      </c>
      <c r="H2330" s="319"/>
      <c r="I2330" s="320">
        <v>7500000</v>
      </c>
      <c r="J2330" s="316"/>
    </row>
    <row r="2331" spans="2:10" ht="15.75" customHeight="1" x14ac:dyDescent="0.25">
      <c r="B2331" s="316" t="s">
        <v>327</v>
      </c>
      <c r="C2331" s="533" t="s">
        <v>17324</v>
      </c>
      <c r="D2331" s="317"/>
      <c r="E2331" s="317"/>
      <c r="F2331" s="318">
        <v>6250000</v>
      </c>
      <c r="G2331" s="318">
        <v>24000000</v>
      </c>
      <c r="H2331" s="317"/>
      <c r="I2331" s="318">
        <v>17750000</v>
      </c>
    </row>
    <row r="2332" spans="2:10" x14ac:dyDescent="0.25">
      <c r="B2332" s="672" t="s">
        <v>6234</v>
      </c>
      <c r="C2332" s="672"/>
      <c r="D2332" s="319"/>
      <c r="E2332" s="319"/>
      <c r="F2332" s="320">
        <v>6250000</v>
      </c>
      <c r="G2332" s="320">
        <v>24000000</v>
      </c>
      <c r="H2332" s="319"/>
      <c r="I2332" s="320">
        <v>17750000</v>
      </c>
      <c r="J2332" s="316"/>
    </row>
    <row r="2333" spans="2:10" ht="15.75" customHeight="1" x14ac:dyDescent="0.25">
      <c r="B2333" s="316" t="s">
        <v>11770</v>
      </c>
      <c r="C2333" s="533" t="s">
        <v>18997</v>
      </c>
      <c r="D2333" s="317"/>
      <c r="E2333" s="317"/>
      <c r="F2333" s="317"/>
      <c r="G2333" s="318">
        <v>9000000</v>
      </c>
      <c r="H2333" s="317"/>
      <c r="I2333" s="318">
        <v>9000000</v>
      </c>
    </row>
    <row r="2334" spans="2:10" x14ac:dyDescent="0.25">
      <c r="B2334" s="672" t="s">
        <v>5833</v>
      </c>
      <c r="C2334" s="672"/>
      <c r="D2334" s="319"/>
      <c r="E2334" s="319"/>
      <c r="F2334" s="319"/>
      <c r="G2334" s="320">
        <v>9000000</v>
      </c>
      <c r="H2334" s="319"/>
      <c r="I2334" s="320">
        <v>9000000</v>
      </c>
      <c r="J2334" s="316"/>
    </row>
    <row r="2335" spans="2:10" ht="15.75" customHeight="1" x14ac:dyDescent="0.25">
      <c r="B2335" s="316" t="s">
        <v>1737</v>
      </c>
      <c r="C2335" s="533" t="s">
        <v>17325</v>
      </c>
      <c r="D2335" s="317"/>
      <c r="E2335" s="317"/>
      <c r="F2335" s="318">
        <v>9000000</v>
      </c>
      <c r="G2335" s="318">
        <v>9000000</v>
      </c>
      <c r="H2335" s="317"/>
      <c r="I2335" s="317"/>
    </row>
    <row r="2336" spans="2:10" x14ac:dyDescent="0.25">
      <c r="B2336" s="672" t="s">
        <v>6235</v>
      </c>
      <c r="C2336" s="672"/>
      <c r="D2336" s="319"/>
      <c r="E2336" s="319"/>
      <c r="F2336" s="320">
        <v>9000000</v>
      </c>
      <c r="G2336" s="320">
        <v>9000000</v>
      </c>
      <c r="H2336" s="319"/>
      <c r="I2336" s="319"/>
      <c r="J2336" s="316"/>
    </row>
    <row r="2337" spans="2:10" x14ac:dyDescent="0.25">
      <c r="B2337" s="316" t="s">
        <v>1738</v>
      </c>
      <c r="C2337" s="533" t="s">
        <v>17326</v>
      </c>
      <c r="D2337" s="317"/>
      <c r="E2337" s="317"/>
      <c r="F2337" s="318">
        <v>37500000</v>
      </c>
      <c r="G2337" s="318">
        <v>52500000</v>
      </c>
      <c r="H2337" s="317"/>
      <c r="I2337" s="318">
        <v>15000000</v>
      </c>
    </row>
    <row r="2338" spans="2:10" x14ac:dyDescent="0.25">
      <c r="B2338" s="672" t="s">
        <v>6236</v>
      </c>
      <c r="C2338" s="672"/>
      <c r="D2338" s="319"/>
      <c r="E2338" s="319"/>
      <c r="F2338" s="320">
        <v>37500000</v>
      </c>
      <c r="G2338" s="320">
        <v>52500000</v>
      </c>
      <c r="H2338" s="319"/>
      <c r="I2338" s="320">
        <v>15000000</v>
      </c>
      <c r="J2338" s="316"/>
    </row>
    <row r="2339" spans="2:10" x14ac:dyDescent="0.25">
      <c r="B2339" s="316" t="s">
        <v>7511</v>
      </c>
      <c r="C2339" s="533" t="s">
        <v>17327</v>
      </c>
      <c r="D2339" s="317"/>
      <c r="E2339" s="317"/>
      <c r="F2339" s="317"/>
      <c r="G2339" s="318">
        <v>12000000</v>
      </c>
      <c r="H2339" s="317"/>
      <c r="I2339" s="318">
        <v>12000000</v>
      </c>
    </row>
    <row r="2340" spans="2:10" ht="15.75" customHeight="1" x14ac:dyDescent="0.25">
      <c r="B2340" s="672" t="s">
        <v>5833</v>
      </c>
      <c r="C2340" s="672"/>
      <c r="D2340" s="319"/>
      <c r="E2340" s="319"/>
      <c r="F2340" s="319"/>
      <c r="G2340" s="320">
        <v>12000000</v>
      </c>
      <c r="H2340" s="319"/>
      <c r="I2340" s="320">
        <v>12000000</v>
      </c>
      <c r="J2340" s="316"/>
    </row>
    <row r="2341" spans="2:10" ht="15.75" customHeight="1" x14ac:dyDescent="0.25">
      <c r="B2341" s="316" t="s">
        <v>1739</v>
      </c>
      <c r="C2341" s="533" t="s">
        <v>17328</v>
      </c>
      <c r="D2341" s="317"/>
      <c r="E2341" s="317"/>
      <c r="F2341" s="318">
        <v>11000000</v>
      </c>
      <c r="G2341" s="318">
        <v>35000000</v>
      </c>
      <c r="H2341" s="317"/>
      <c r="I2341" s="318">
        <v>24000000</v>
      </c>
    </row>
    <row r="2342" spans="2:10" x14ac:dyDescent="0.25">
      <c r="B2342" s="672" t="s">
        <v>6237</v>
      </c>
      <c r="C2342" s="672"/>
      <c r="D2342" s="319"/>
      <c r="E2342" s="319"/>
      <c r="F2342" s="320">
        <v>11000000</v>
      </c>
      <c r="G2342" s="320">
        <v>35000000</v>
      </c>
      <c r="H2342" s="319"/>
      <c r="I2342" s="320">
        <v>24000000</v>
      </c>
      <c r="J2342" s="316"/>
    </row>
    <row r="2343" spans="2:10" ht="15.75" customHeight="1" x14ac:dyDescent="0.25">
      <c r="B2343" s="316" t="s">
        <v>1740</v>
      </c>
      <c r="C2343" s="533" t="s">
        <v>17329</v>
      </c>
      <c r="D2343" s="317"/>
      <c r="E2343" s="317"/>
      <c r="F2343" s="318">
        <v>33000000</v>
      </c>
      <c r="G2343" s="318">
        <v>54000000</v>
      </c>
      <c r="H2343" s="317"/>
      <c r="I2343" s="318">
        <v>21000000</v>
      </c>
    </row>
    <row r="2344" spans="2:10" ht="15.75" customHeight="1" x14ac:dyDescent="0.25">
      <c r="B2344" s="672" t="s">
        <v>6238</v>
      </c>
      <c r="C2344" s="672"/>
      <c r="D2344" s="319"/>
      <c r="E2344" s="319"/>
      <c r="F2344" s="320">
        <v>15000000</v>
      </c>
      <c r="G2344" s="320">
        <v>17000000</v>
      </c>
      <c r="H2344" s="319"/>
      <c r="I2344" s="320">
        <v>2000000</v>
      </c>
      <c r="J2344" s="316"/>
    </row>
    <row r="2345" spans="2:10" x14ac:dyDescent="0.25">
      <c r="B2345" s="672" t="s">
        <v>6239</v>
      </c>
      <c r="C2345" s="672"/>
      <c r="D2345" s="319"/>
      <c r="E2345" s="319"/>
      <c r="F2345" s="320">
        <v>18000000</v>
      </c>
      <c r="G2345" s="320">
        <v>37000000</v>
      </c>
      <c r="H2345" s="319"/>
      <c r="I2345" s="320">
        <v>19000000</v>
      </c>
    </row>
    <row r="2346" spans="2:10" ht="15.75" customHeight="1" x14ac:dyDescent="0.25">
      <c r="B2346" s="316" t="s">
        <v>2401</v>
      </c>
      <c r="C2346" s="533" t="s">
        <v>17330</v>
      </c>
      <c r="D2346" s="317"/>
      <c r="E2346" s="317"/>
      <c r="F2346" s="318">
        <v>11000000</v>
      </c>
      <c r="G2346" s="318">
        <v>12000000</v>
      </c>
      <c r="H2346" s="317"/>
      <c r="I2346" s="318">
        <v>1000000</v>
      </c>
      <c r="J2346" s="316"/>
    </row>
    <row r="2347" spans="2:10" ht="15.75" customHeight="1" x14ac:dyDescent="0.25">
      <c r="B2347" s="672" t="s">
        <v>6240</v>
      </c>
      <c r="C2347" s="672"/>
      <c r="D2347" s="319"/>
      <c r="E2347" s="319"/>
      <c r="F2347" s="320">
        <v>11000000</v>
      </c>
      <c r="G2347" s="320">
        <v>12000000</v>
      </c>
      <c r="H2347" s="319"/>
      <c r="I2347" s="320">
        <v>1000000</v>
      </c>
    </row>
    <row r="2348" spans="2:10" ht="15.75" customHeight="1" x14ac:dyDescent="0.25">
      <c r="B2348" s="316" t="s">
        <v>7512</v>
      </c>
      <c r="C2348" s="533" t="s">
        <v>19667</v>
      </c>
      <c r="D2348" s="317"/>
      <c r="E2348" s="317"/>
      <c r="F2348" s="317"/>
      <c r="G2348" s="318">
        <v>15000000</v>
      </c>
      <c r="H2348" s="317"/>
      <c r="I2348" s="318">
        <v>15000000</v>
      </c>
      <c r="J2348" s="316"/>
    </row>
    <row r="2349" spans="2:10" ht="15.75" customHeight="1" x14ac:dyDescent="0.25">
      <c r="B2349" s="672" t="s">
        <v>5833</v>
      </c>
      <c r="C2349" s="672"/>
      <c r="D2349" s="319"/>
      <c r="E2349" s="319"/>
      <c r="F2349" s="319"/>
      <c r="G2349" s="320">
        <v>15000000</v>
      </c>
      <c r="H2349" s="319"/>
      <c r="I2349" s="320">
        <v>15000000</v>
      </c>
    </row>
    <row r="2350" spans="2:10" x14ac:dyDescent="0.25">
      <c r="B2350" s="316" t="s">
        <v>1741</v>
      </c>
      <c r="C2350" s="533" t="s">
        <v>17331</v>
      </c>
      <c r="D2350" s="317"/>
      <c r="E2350" s="317"/>
      <c r="F2350" s="318">
        <v>15000000</v>
      </c>
      <c r="G2350" s="318">
        <v>39020000</v>
      </c>
      <c r="H2350" s="317"/>
      <c r="I2350" s="318">
        <v>24020000</v>
      </c>
      <c r="J2350" s="316"/>
    </row>
    <row r="2351" spans="2:10" ht="15.75" customHeight="1" x14ac:dyDescent="0.25">
      <c r="B2351" s="672" t="s">
        <v>6241</v>
      </c>
      <c r="C2351" s="672"/>
      <c r="D2351" s="319"/>
      <c r="E2351" s="319"/>
      <c r="F2351" s="320">
        <v>15000000</v>
      </c>
      <c r="G2351" s="320">
        <v>39020000</v>
      </c>
      <c r="H2351" s="319"/>
      <c r="I2351" s="320">
        <v>24020000</v>
      </c>
    </row>
    <row r="2352" spans="2:10" x14ac:dyDescent="0.25">
      <c r="B2352" s="316" t="s">
        <v>1742</v>
      </c>
      <c r="C2352" s="533" t="s">
        <v>17332</v>
      </c>
      <c r="D2352" s="317"/>
      <c r="E2352" s="317"/>
      <c r="F2352" s="318">
        <v>13000000</v>
      </c>
      <c r="G2352" s="318">
        <v>32032766</v>
      </c>
      <c r="H2352" s="317"/>
      <c r="I2352" s="318">
        <v>19032766</v>
      </c>
      <c r="J2352" s="316"/>
    </row>
    <row r="2353" spans="2:10" ht="15.75" customHeight="1" x14ac:dyDescent="0.25">
      <c r="B2353" s="672" t="s">
        <v>6242</v>
      </c>
      <c r="C2353" s="672"/>
      <c r="D2353" s="319"/>
      <c r="E2353" s="319"/>
      <c r="F2353" s="320">
        <v>13000000</v>
      </c>
      <c r="G2353" s="320">
        <v>32032766</v>
      </c>
      <c r="H2353" s="319"/>
      <c r="I2353" s="320">
        <v>19032766</v>
      </c>
    </row>
    <row r="2354" spans="2:10" x14ac:dyDescent="0.25">
      <c r="B2354" s="316" t="s">
        <v>1743</v>
      </c>
      <c r="C2354" s="533" t="s">
        <v>17333</v>
      </c>
      <c r="D2354" s="317"/>
      <c r="E2354" s="317"/>
      <c r="F2354" s="318">
        <v>22500000</v>
      </c>
      <c r="G2354" s="318">
        <v>39000000</v>
      </c>
      <c r="H2354" s="317"/>
      <c r="I2354" s="318">
        <v>16500000</v>
      </c>
      <c r="J2354" s="316"/>
    </row>
    <row r="2355" spans="2:10" x14ac:dyDescent="0.25">
      <c r="B2355" s="672" t="s">
        <v>6243</v>
      </c>
      <c r="C2355" s="672"/>
      <c r="D2355" s="319"/>
      <c r="E2355" s="319"/>
      <c r="F2355" s="320">
        <v>22500000</v>
      </c>
      <c r="G2355" s="320">
        <v>39000000</v>
      </c>
      <c r="H2355" s="319"/>
      <c r="I2355" s="320">
        <v>16500000</v>
      </c>
    </row>
    <row r="2356" spans="2:10" x14ac:dyDescent="0.25">
      <c r="B2356" s="316" t="s">
        <v>19556</v>
      </c>
      <c r="C2356" s="533" t="s">
        <v>20269</v>
      </c>
      <c r="D2356" s="317"/>
      <c r="E2356" s="317"/>
      <c r="F2356" s="317"/>
      <c r="G2356" s="318">
        <v>7000000</v>
      </c>
      <c r="H2356" s="317"/>
      <c r="I2356" s="318">
        <v>7000000</v>
      </c>
      <c r="J2356" s="316"/>
    </row>
    <row r="2357" spans="2:10" ht="15.75" customHeight="1" x14ac:dyDescent="0.25">
      <c r="B2357" s="672" t="s">
        <v>5833</v>
      </c>
      <c r="C2357" s="672"/>
      <c r="D2357" s="319"/>
      <c r="E2357" s="319"/>
      <c r="F2357" s="319"/>
      <c r="G2357" s="320">
        <v>7000000</v>
      </c>
      <c r="H2357" s="319"/>
      <c r="I2357" s="320">
        <v>7000000</v>
      </c>
    </row>
    <row r="2358" spans="2:10" x14ac:dyDescent="0.25">
      <c r="B2358" s="316" t="s">
        <v>8007</v>
      </c>
      <c r="C2358" s="533" t="s">
        <v>17334</v>
      </c>
      <c r="D2358" s="317"/>
      <c r="E2358" s="317"/>
      <c r="F2358" s="317"/>
      <c r="G2358" s="318">
        <v>6975000</v>
      </c>
      <c r="H2358" s="317"/>
      <c r="I2358" s="318">
        <v>6975000</v>
      </c>
      <c r="J2358" s="316"/>
    </row>
    <row r="2359" spans="2:10" ht="15.75" customHeight="1" x14ac:dyDescent="0.25">
      <c r="B2359" s="672" t="s">
        <v>5833</v>
      </c>
      <c r="C2359" s="672"/>
      <c r="D2359" s="319"/>
      <c r="E2359" s="319"/>
      <c r="F2359" s="319"/>
      <c r="G2359" s="320">
        <v>6975000</v>
      </c>
      <c r="H2359" s="319"/>
      <c r="I2359" s="320">
        <v>6975000</v>
      </c>
    </row>
    <row r="2360" spans="2:10" x14ac:dyDescent="0.25">
      <c r="B2360" s="316" t="s">
        <v>11243</v>
      </c>
      <c r="C2360" s="533" t="s">
        <v>18998</v>
      </c>
      <c r="D2360" s="317"/>
      <c r="E2360" s="317"/>
      <c r="F2360" s="317"/>
      <c r="G2360" s="318">
        <v>8500000</v>
      </c>
      <c r="H2360" s="317"/>
      <c r="I2360" s="318">
        <v>8500000</v>
      </c>
      <c r="J2360" s="316"/>
    </row>
    <row r="2361" spans="2:10" ht="15.75" customHeight="1" x14ac:dyDescent="0.25">
      <c r="B2361" s="672" t="s">
        <v>5833</v>
      </c>
      <c r="C2361" s="672"/>
      <c r="D2361" s="319"/>
      <c r="E2361" s="319"/>
      <c r="F2361" s="319"/>
      <c r="G2361" s="320">
        <v>8500000</v>
      </c>
      <c r="H2361" s="319"/>
      <c r="I2361" s="320">
        <v>8500000</v>
      </c>
    </row>
    <row r="2362" spans="2:10" x14ac:dyDescent="0.25">
      <c r="B2362" s="316" t="s">
        <v>1744</v>
      </c>
      <c r="C2362" s="533" t="s">
        <v>17335</v>
      </c>
      <c r="D2362" s="317"/>
      <c r="E2362" s="317"/>
      <c r="F2362" s="318">
        <v>37500000</v>
      </c>
      <c r="G2362" s="318">
        <v>60000000</v>
      </c>
      <c r="H2362" s="317"/>
      <c r="I2362" s="318">
        <v>22500000</v>
      </c>
      <c r="J2362" s="316"/>
    </row>
    <row r="2363" spans="2:10" x14ac:dyDescent="0.25">
      <c r="B2363" s="672" t="s">
        <v>6244</v>
      </c>
      <c r="C2363" s="672"/>
      <c r="D2363" s="319"/>
      <c r="E2363" s="319"/>
      <c r="F2363" s="320">
        <v>37500000</v>
      </c>
      <c r="G2363" s="320">
        <v>60000000</v>
      </c>
      <c r="H2363" s="319"/>
      <c r="I2363" s="320">
        <v>22500000</v>
      </c>
    </row>
    <row r="2364" spans="2:10" x14ac:dyDescent="0.25">
      <c r="B2364" s="316" t="s">
        <v>20091</v>
      </c>
      <c r="C2364" s="533" t="s">
        <v>20213</v>
      </c>
      <c r="D2364" s="317"/>
      <c r="E2364" s="317"/>
      <c r="F2364" s="317"/>
      <c r="G2364" s="318">
        <v>9000000</v>
      </c>
      <c r="H2364" s="317"/>
      <c r="I2364" s="318">
        <v>9000000</v>
      </c>
      <c r="J2364" s="316"/>
    </row>
    <row r="2365" spans="2:10" x14ac:dyDescent="0.25">
      <c r="B2365" s="672" t="s">
        <v>5833</v>
      </c>
      <c r="C2365" s="672"/>
      <c r="D2365" s="319"/>
      <c r="E2365" s="319"/>
      <c r="F2365" s="319"/>
      <c r="G2365" s="320">
        <v>9000000</v>
      </c>
      <c r="H2365" s="319"/>
      <c r="I2365" s="320">
        <v>9000000</v>
      </c>
    </row>
    <row r="2366" spans="2:10" ht="15.75" customHeight="1" x14ac:dyDescent="0.25">
      <c r="B2366" s="316" t="s">
        <v>19511</v>
      </c>
      <c r="C2366" s="533" t="s">
        <v>20011</v>
      </c>
      <c r="D2366" s="317"/>
      <c r="E2366" s="317"/>
      <c r="F2366" s="317"/>
      <c r="G2366" s="318">
        <v>5000000</v>
      </c>
      <c r="H2366" s="317"/>
      <c r="I2366" s="318">
        <v>5000000</v>
      </c>
      <c r="J2366" s="316"/>
    </row>
    <row r="2367" spans="2:10" x14ac:dyDescent="0.25">
      <c r="B2367" s="672" t="s">
        <v>5833</v>
      </c>
      <c r="C2367" s="672"/>
      <c r="D2367" s="319"/>
      <c r="E2367" s="319"/>
      <c r="F2367" s="319"/>
      <c r="G2367" s="320">
        <v>5000000</v>
      </c>
      <c r="H2367" s="319"/>
      <c r="I2367" s="320">
        <v>5000000</v>
      </c>
    </row>
    <row r="2368" spans="2:10" x14ac:dyDescent="0.25">
      <c r="B2368" s="316" t="s">
        <v>1745</v>
      </c>
      <c r="C2368" s="533" t="s">
        <v>17336</v>
      </c>
      <c r="D2368" s="317"/>
      <c r="E2368" s="317"/>
      <c r="F2368" s="318">
        <v>36030000</v>
      </c>
      <c r="G2368" s="318">
        <v>55030000</v>
      </c>
      <c r="H2368" s="317"/>
      <c r="I2368" s="318">
        <v>19000000</v>
      </c>
      <c r="J2368" s="316"/>
    </row>
    <row r="2369" spans="2:10" ht="15.75" customHeight="1" x14ac:dyDescent="0.25">
      <c r="B2369" s="672" t="s">
        <v>6245</v>
      </c>
      <c r="C2369" s="672"/>
      <c r="D2369" s="319"/>
      <c r="E2369" s="319"/>
      <c r="F2369" s="320">
        <v>36030000</v>
      </c>
      <c r="G2369" s="320">
        <v>55030000</v>
      </c>
      <c r="H2369" s="319"/>
      <c r="I2369" s="320">
        <v>19000000</v>
      </c>
    </row>
    <row r="2370" spans="2:10" x14ac:dyDescent="0.25">
      <c r="B2370" s="316" t="s">
        <v>7516</v>
      </c>
      <c r="C2370" s="533" t="s">
        <v>17337</v>
      </c>
      <c r="D2370" s="317"/>
      <c r="E2370" s="317"/>
      <c r="F2370" s="317"/>
      <c r="G2370" s="318">
        <v>11000000</v>
      </c>
      <c r="H2370" s="317"/>
      <c r="I2370" s="318">
        <v>11000000</v>
      </c>
      <c r="J2370" s="316"/>
    </row>
    <row r="2371" spans="2:10" x14ac:dyDescent="0.25">
      <c r="B2371" s="672" t="s">
        <v>5833</v>
      </c>
      <c r="C2371" s="672"/>
      <c r="D2371" s="319"/>
      <c r="E2371" s="319"/>
      <c r="F2371" s="319"/>
      <c r="G2371" s="320">
        <v>11000000</v>
      </c>
      <c r="H2371" s="319"/>
      <c r="I2371" s="320">
        <v>11000000</v>
      </c>
    </row>
    <row r="2372" spans="2:10" ht="15.75" customHeight="1" x14ac:dyDescent="0.25">
      <c r="B2372" s="316" t="s">
        <v>1746</v>
      </c>
      <c r="C2372" s="533" t="s">
        <v>17338</v>
      </c>
      <c r="D2372" s="317"/>
      <c r="E2372" s="317"/>
      <c r="F2372" s="318">
        <v>12500000</v>
      </c>
      <c r="G2372" s="318">
        <v>15000000</v>
      </c>
      <c r="H2372" s="317"/>
      <c r="I2372" s="318">
        <v>2500000</v>
      </c>
      <c r="J2372" s="316"/>
    </row>
    <row r="2373" spans="2:10" x14ac:dyDescent="0.25">
      <c r="B2373" s="672" t="s">
        <v>6246</v>
      </c>
      <c r="C2373" s="672"/>
      <c r="D2373" s="319"/>
      <c r="E2373" s="319"/>
      <c r="F2373" s="320">
        <v>12500000</v>
      </c>
      <c r="G2373" s="320">
        <v>15000000</v>
      </c>
      <c r="H2373" s="319"/>
      <c r="I2373" s="320">
        <v>2500000</v>
      </c>
    </row>
    <row r="2374" spans="2:10" ht="15.75" customHeight="1" x14ac:dyDescent="0.25">
      <c r="B2374" s="316" t="s">
        <v>7517</v>
      </c>
      <c r="C2374" s="533" t="s">
        <v>17339</v>
      </c>
      <c r="D2374" s="317"/>
      <c r="E2374" s="317"/>
      <c r="F2374" s="317"/>
      <c r="G2374" s="318">
        <v>12000000</v>
      </c>
      <c r="H2374" s="317"/>
      <c r="I2374" s="318">
        <v>12000000</v>
      </c>
      <c r="J2374" s="316"/>
    </row>
    <row r="2375" spans="2:10" ht="15.75" customHeight="1" x14ac:dyDescent="0.25">
      <c r="B2375" s="672" t="s">
        <v>5833</v>
      </c>
      <c r="C2375" s="672"/>
      <c r="D2375" s="319"/>
      <c r="E2375" s="319"/>
      <c r="F2375" s="319"/>
      <c r="G2375" s="320">
        <v>12000000</v>
      </c>
      <c r="H2375" s="319"/>
      <c r="I2375" s="320">
        <v>12000000</v>
      </c>
    </row>
    <row r="2376" spans="2:10" x14ac:dyDescent="0.25">
      <c r="B2376" s="316" t="s">
        <v>7518</v>
      </c>
      <c r="C2376" s="533" t="s">
        <v>20058</v>
      </c>
      <c r="D2376" s="317"/>
      <c r="E2376" s="317"/>
      <c r="F2376" s="317"/>
      <c r="G2376" s="318">
        <v>18000000</v>
      </c>
      <c r="H2376" s="317"/>
      <c r="I2376" s="318">
        <v>18000000</v>
      </c>
      <c r="J2376" s="316"/>
    </row>
    <row r="2377" spans="2:10" ht="15.75" customHeight="1" x14ac:dyDescent="0.25">
      <c r="B2377" s="672" t="s">
        <v>5833</v>
      </c>
      <c r="C2377" s="672"/>
      <c r="D2377" s="319"/>
      <c r="E2377" s="319"/>
      <c r="F2377" s="319"/>
      <c r="G2377" s="320">
        <v>18000000</v>
      </c>
      <c r="H2377" s="319"/>
      <c r="I2377" s="320">
        <v>18000000</v>
      </c>
    </row>
    <row r="2378" spans="2:10" ht="15.75" customHeight="1" x14ac:dyDescent="0.25">
      <c r="B2378" s="316" t="s">
        <v>1747</v>
      </c>
      <c r="C2378" s="533" t="s">
        <v>17340</v>
      </c>
      <c r="D2378" s="317"/>
      <c r="E2378" s="317"/>
      <c r="F2378" s="318">
        <v>18000000</v>
      </c>
      <c r="G2378" s="318">
        <v>35000000</v>
      </c>
      <c r="H2378" s="317"/>
      <c r="I2378" s="318">
        <v>17000000</v>
      </c>
      <c r="J2378" s="316"/>
    </row>
    <row r="2379" spans="2:10" ht="15.75" customHeight="1" x14ac:dyDescent="0.25">
      <c r="B2379" s="672" t="s">
        <v>5738</v>
      </c>
      <c r="C2379" s="672"/>
      <c r="D2379" s="319"/>
      <c r="E2379" s="319"/>
      <c r="F2379" s="320">
        <v>18000000</v>
      </c>
      <c r="G2379" s="320">
        <v>35000000</v>
      </c>
      <c r="H2379" s="319"/>
      <c r="I2379" s="320">
        <v>17000000</v>
      </c>
    </row>
    <row r="2380" spans="2:10" ht="15.75" customHeight="1" x14ac:dyDescent="0.25">
      <c r="B2380" s="316" t="s">
        <v>1748</v>
      </c>
      <c r="C2380" s="533" t="s">
        <v>17341</v>
      </c>
      <c r="D2380" s="317"/>
      <c r="E2380" s="317"/>
      <c r="F2380" s="318">
        <v>17000000</v>
      </c>
      <c r="G2380" s="318">
        <v>30000000</v>
      </c>
      <c r="H2380" s="317"/>
      <c r="I2380" s="318">
        <v>13000000</v>
      </c>
      <c r="J2380" s="316"/>
    </row>
    <row r="2381" spans="2:10" ht="15.75" customHeight="1" x14ac:dyDescent="0.25">
      <c r="B2381" s="672" t="s">
        <v>6247</v>
      </c>
      <c r="C2381" s="672"/>
      <c r="D2381" s="319"/>
      <c r="E2381" s="319"/>
      <c r="F2381" s="320">
        <v>17000000</v>
      </c>
      <c r="G2381" s="320">
        <v>30000000</v>
      </c>
      <c r="H2381" s="319"/>
      <c r="I2381" s="320">
        <v>13000000</v>
      </c>
    </row>
    <row r="2382" spans="2:10" ht="15.75" customHeight="1" x14ac:dyDescent="0.25">
      <c r="B2382" s="316" t="s">
        <v>139</v>
      </c>
      <c r="C2382" s="533" t="s">
        <v>17342</v>
      </c>
      <c r="D2382" s="317"/>
      <c r="E2382" s="317"/>
      <c r="F2382" s="318">
        <v>7500000</v>
      </c>
      <c r="G2382" s="318">
        <v>20000000</v>
      </c>
      <c r="H2382" s="317"/>
      <c r="I2382" s="318">
        <v>12500000</v>
      </c>
      <c r="J2382" s="316"/>
    </row>
    <row r="2383" spans="2:10" ht="15.75" customHeight="1" x14ac:dyDescent="0.25">
      <c r="B2383" s="672" t="s">
        <v>6248</v>
      </c>
      <c r="C2383" s="672"/>
      <c r="D2383" s="319"/>
      <c r="E2383" s="319"/>
      <c r="F2383" s="320">
        <v>7500000</v>
      </c>
      <c r="G2383" s="320">
        <v>20000000</v>
      </c>
      <c r="H2383" s="319"/>
      <c r="I2383" s="320">
        <v>12500000</v>
      </c>
    </row>
    <row r="2384" spans="2:10" x14ac:dyDescent="0.25">
      <c r="B2384" s="316" t="s">
        <v>1749</v>
      </c>
      <c r="C2384" s="533" t="s">
        <v>17343</v>
      </c>
      <c r="D2384" s="317"/>
      <c r="E2384" s="317"/>
      <c r="F2384" s="318">
        <v>53333333.329999998</v>
      </c>
      <c r="G2384" s="318">
        <v>60000000</v>
      </c>
      <c r="H2384" s="317"/>
      <c r="I2384" s="318">
        <v>6666666.6699999999</v>
      </c>
      <c r="J2384" s="316"/>
    </row>
    <row r="2385" spans="2:10" ht="15.75" customHeight="1" x14ac:dyDescent="0.25">
      <c r="B2385" s="672" t="s">
        <v>6249</v>
      </c>
      <c r="C2385" s="672"/>
      <c r="D2385" s="319"/>
      <c r="E2385" s="319"/>
      <c r="F2385" s="320">
        <v>53333333.329999998</v>
      </c>
      <c r="G2385" s="320">
        <v>60000000</v>
      </c>
      <c r="H2385" s="319"/>
      <c r="I2385" s="320">
        <v>6666666.6699999999</v>
      </c>
    </row>
    <row r="2386" spans="2:10" x14ac:dyDescent="0.25">
      <c r="B2386" s="316" t="s">
        <v>1750</v>
      </c>
      <c r="C2386" s="533" t="s">
        <v>17344</v>
      </c>
      <c r="D2386" s="317"/>
      <c r="E2386" s="317"/>
      <c r="F2386" s="318">
        <v>17000000</v>
      </c>
      <c r="G2386" s="318">
        <v>30000000</v>
      </c>
      <c r="H2386" s="317"/>
      <c r="I2386" s="318">
        <v>13000000</v>
      </c>
      <c r="J2386" s="316"/>
    </row>
    <row r="2387" spans="2:10" ht="15.75" customHeight="1" x14ac:dyDescent="0.25">
      <c r="B2387" s="672" t="s">
        <v>6250</v>
      </c>
      <c r="C2387" s="672"/>
      <c r="D2387" s="319"/>
      <c r="E2387" s="319"/>
      <c r="F2387" s="320">
        <v>17000000</v>
      </c>
      <c r="G2387" s="320">
        <v>30000000</v>
      </c>
      <c r="H2387" s="319"/>
      <c r="I2387" s="320">
        <v>13000000</v>
      </c>
    </row>
    <row r="2388" spans="2:10" x14ac:dyDescent="0.25">
      <c r="B2388" s="316" t="s">
        <v>1751</v>
      </c>
      <c r="C2388" s="533" t="s">
        <v>17345</v>
      </c>
      <c r="D2388" s="317"/>
      <c r="E2388" s="317"/>
      <c r="F2388" s="318">
        <v>24000000</v>
      </c>
      <c r="G2388" s="318">
        <v>36000000</v>
      </c>
      <c r="H2388" s="317"/>
      <c r="I2388" s="318">
        <v>12000000</v>
      </c>
      <c r="J2388" s="316"/>
    </row>
    <row r="2389" spans="2:10" x14ac:dyDescent="0.25">
      <c r="B2389" s="672" t="s">
        <v>6251</v>
      </c>
      <c r="C2389" s="672"/>
      <c r="D2389" s="319"/>
      <c r="E2389" s="319"/>
      <c r="F2389" s="320">
        <v>24000000</v>
      </c>
      <c r="G2389" s="320">
        <v>36000000</v>
      </c>
      <c r="H2389" s="319"/>
      <c r="I2389" s="320">
        <v>12000000</v>
      </c>
    </row>
    <row r="2390" spans="2:10" x14ac:dyDescent="0.25">
      <c r="B2390" s="316" t="s">
        <v>1752</v>
      </c>
      <c r="C2390" s="533" t="s">
        <v>17346</v>
      </c>
      <c r="D2390" s="317"/>
      <c r="E2390" s="317"/>
      <c r="F2390" s="318">
        <v>17000000</v>
      </c>
      <c r="G2390" s="318">
        <v>30500000</v>
      </c>
      <c r="H2390" s="317"/>
      <c r="I2390" s="318">
        <v>13500000</v>
      </c>
      <c r="J2390" s="316"/>
    </row>
    <row r="2391" spans="2:10" ht="15.75" customHeight="1" x14ac:dyDescent="0.25">
      <c r="B2391" s="672" t="s">
        <v>6252</v>
      </c>
      <c r="C2391" s="672"/>
      <c r="D2391" s="319"/>
      <c r="E2391" s="319"/>
      <c r="F2391" s="320">
        <v>17000000</v>
      </c>
      <c r="G2391" s="320">
        <v>30500000</v>
      </c>
      <c r="H2391" s="319"/>
      <c r="I2391" s="320">
        <v>13500000</v>
      </c>
    </row>
    <row r="2392" spans="2:10" x14ac:dyDescent="0.25">
      <c r="B2392" s="316" t="s">
        <v>1753</v>
      </c>
      <c r="C2392" s="533" t="s">
        <v>17347</v>
      </c>
      <c r="D2392" s="317"/>
      <c r="E2392" s="317"/>
      <c r="F2392" s="318">
        <v>43750000</v>
      </c>
      <c r="G2392" s="318">
        <v>60000000</v>
      </c>
      <c r="H2392" s="317"/>
      <c r="I2392" s="318">
        <v>16250000</v>
      </c>
      <c r="J2392" s="316"/>
    </row>
    <row r="2393" spans="2:10" ht="15.75" customHeight="1" x14ac:dyDescent="0.25">
      <c r="B2393" s="672" t="s">
        <v>6253</v>
      </c>
      <c r="C2393" s="672"/>
      <c r="D2393" s="319"/>
      <c r="E2393" s="319"/>
      <c r="F2393" s="320">
        <v>43750000</v>
      </c>
      <c r="G2393" s="320">
        <v>60000000</v>
      </c>
      <c r="H2393" s="319"/>
      <c r="I2393" s="320">
        <v>16250000</v>
      </c>
    </row>
    <row r="2394" spans="2:10" x14ac:dyDescent="0.25">
      <c r="B2394" s="316" t="s">
        <v>1754</v>
      </c>
      <c r="C2394" s="533" t="s">
        <v>17348</v>
      </c>
      <c r="D2394" s="317"/>
      <c r="E2394" s="317"/>
      <c r="F2394" s="318">
        <v>45250000</v>
      </c>
      <c r="G2394" s="318">
        <v>59551162</v>
      </c>
      <c r="H2394" s="317"/>
      <c r="I2394" s="318">
        <v>14301162</v>
      </c>
      <c r="J2394" s="316"/>
    </row>
    <row r="2395" spans="2:10" ht="15.75" customHeight="1" x14ac:dyDescent="0.25">
      <c r="B2395" s="672" t="s">
        <v>6254</v>
      </c>
      <c r="C2395" s="672"/>
      <c r="D2395" s="319"/>
      <c r="E2395" s="319"/>
      <c r="F2395" s="320">
        <v>45250000</v>
      </c>
      <c r="G2395" s="320">
        <v>59551162</v>
      </c>
      <c r="H2395" s="319"/>
      <c r="I2395" s="320">
        <v>14301162</v>
      </c>
    </row>
    <row r="2396" spans="2:10" x14ac:dyDescent="0.25">
      <c r="B2396" s="316" t="s">
        <v>1755</v>
      </c>
      <c r="C2396" s="533" t="s">
        <v>17349</v>
      </c>
      <c r="D2396" s="317"/>
      <c r="E2396" s="317"/>
      <c r="F2396" s="318">
        <v>17000000</v>
      </c>
      <c r="G2396" s="318">
        <v>30000000</v>
      </c>
      <c r="H2396" s="317"/>
      <c r="I2396" s="318">
        <v>13000000</v>
      </c>
      <c r="J2396" s="316"/>
    </row>
    <row r="2397" spans="2:10" x14ac:dyDescent="0.25">
      <c r="B2397" s="672" t="s">
        <v>6255</v>
      </c>
      <c r="C2397" s="672"/>
      <c r="D2397" s="319"/>
      <c r="E2397" s="319"/>
      <c r="F2397" s="320">
        <v>17000000</v>
      </c>
      <c r="G2397" s="320">
        <v>30000000</v>
      </c>
      <c r="H2397" s="319"/>
      <c r="I2397" s="320">
        <v>13000000</v>
      </c>
    </row>
    <row r="2398" spans="2:10" x14ac:dyDescent="0.25">
      <c r="B2398" s="316" t="s">
        <v>5017</v>
      </c>
      <c r="C2398" s="533" t="s">
        <v>17350</v>
      </c>
      <c r="D2398" s="317"/>
      <c r="E2398" s="317"/>
      <c r="F2398" s="318">
        <v>6000000</v>
      </c>
      <c r="G2398" s="318">
        <v>15600000</v>
      </c>
      <c r="H2398" s="317"/>
      <c r="I2398" s="318">
        <v>9600000</v>
      </c>
      <c r="J2398" s="316"/>
    </row>
    <row r="2399" spans="2:10" x14ac:dyDescent="0.25">
      <c r="B2399" s="672" t="s">
        <v>6256</v>
      </c>
      <c r="C2399" s="672"/>
      <c r="D2399" s="319"/>
      <c r="E2399" s="319"/>
      <c r="F2399" s="320">
        <v>6000000</v>
      </c>
      <c r="G2399" s="320">
        <v>15600000</v>
      </c>
      <c r="H2399" s="319"/>
      <c r="I2399" s="320">
        <v>9600000</v>
      </c>
    </row>
    <row r="2400" spans="2:10" ht="15.75" customHeight="1" x14ac:dyDescent="0.25">
      <c r="B2400" s="316" t="s">
        <v>7520</v>
      </c>
      <c r="C2400" s="533" t="s">
        <v>17351</v>
      </c>
      <c r="D2400" s="317"/>
      <c r="E2400" s="317"/>
      <c r="F2400" s="317"/>
      <c r="G2400" s="318">
        <v>7500000</v>
      </c>
      <c r="H2400" s="317"/>
      <c r="I2400" s="318">
        <v>7500000</v>
      </c>
      <c r="J2400" s="316"/>
    </row>
    <row r="2401" spans="2:10" x14ac:dyDescent="0.25">
      <c r="B2401" s="672" t="s">
        <v>5833</v>
      </c>
      <c r="C2401" s="672"/>
      <c r="D2401" s="319"/>
      <c r="E2401" s="319"/>
      <c r="F2401" s="319"/>
      <c r="G2401" s="320">
        <v>7500000</v>
      </c>
      <c r="H2401" s="319"/>
      <c r="I2401" s="320">
        <v>7500000</v>
      </c>
    </row>
    <row r="2402" spans="2:10" x14ac:dyDescent="0.25">
      <c r="B2402" s="316" t="s">
        <v>8016</v>
      </c>
      <c r="C2402" s="533" t="s">
        <v>17352</v>
      </c>
      <c r="D2402" s="317"/>
      <c r="E2402" s="317"/>
      <c r="F2402" s="317"/>
      <c r="G2402" s="318">
        <v>9000000</v>
      </c>
      <c r="H2402" s="317"/>
      <c r="I2402" s="318">
        <v>9000000</v>
      </c>
      <c r="J2402" s="316"/>
    </row>
    <row r="2403" spans="2:10" ht="15.75" customHeight="1" x14ac:dyDescent="0.25">
      <c r="B2403" s="672" t="s">
        <v>5833</v>
      </c>
      <c r="C2403" s="672"/>
      <c r="D2403" s="319"/>
      <c r="E2403" s="319"/>
      <c r="F2403" s="319"/>
      <c r="G2403" s="320">
        <v>9000000</v>
      </c>
      <c r="H2403" s="319"/>
      <c r="I2403" s="320">
        <v>9000000</v>
      </c>
    </row>
    <row r="2404" spans="2:10" ht="15.75" customHeight="1" x14ac:dyDescent="0.25">
      <c r="B2404" s="316" t="s">
        <v>1756</v>
      </c>
      <c r="C2404" s="533" t="s">
        <v>17353</v>
      </c>
      <c r="D2404" s="317"/>
      <c r="E2404" s="317"/>
      <c r="F2404" s="318">
        <v>11000000</v>
      </c>
      <c r="G2404" s="318">
        <v>29000000</v>
      </c>
      <c r="H2404" s="317"/>
      <c r="I2404" s="318">
        <v>18000000</v>
      </c>
      <c r="J2404" s="316"/>
    </row>
    <row r="2405" spans="2:10" x14ac:dyDescent="0.25">
      <c r="B2405" s="672" t="s">
        <v>6257</v>
      </c>
      <c r="C2405" s="672"/>
      <c r="D2405" s="319"/>
      <c r="E2405" s="319"/>
      <c r="F2405" s="320">
        <v>11000000</v>
      </c>
      <c r="G2405" s="320">
        <v>29000000</v>
      </c>
      <c r="H2405" s="319"/>
      <c r="I2405" s="320">
        <v>18000000</v>
      </c>
    </row>
    <row r="2406" spans="2:10" ht="15.75" customHeight="1" x14ac:dyDescent="0.25">
      <c r="B2406" s="316" t="s">
        <v>7521</v>
      </c>
      <c r="C2406" s="533" t="s">
        <v>17354</v>
      </c>
      <c r="D2406" s="317"/>
      <c r="E2406" s="317"/>
      <c r="F2406" s="317"/>
      <c r="G2406" s="318">
        <v>7500000</v>
      </c>
      <c r="H2406" s="317"/>
      <c r="I2406" s="318">
        <v>7500000</v>
      </c>
      <c r="J2406" s="316"/>
    </row>
    <row r="2407" spans="2:10" ht="15.75" customHeight="1" x14ac:dyDescent="0.25">
      <c r="B2407" s="672" t="s">
        <v>5833</v>
      </c>
      <c r="C2407" s="672"/>
      <c r="D2407" s="319"/>
      <c r="E2407" s="319"/>
      <c r="F2407" s="319"/>
      <c r="G2407" s="320">
        <v>7500000</v>
      </c>
      <c r="H2407" s="319"/>
      <c r="I2407" s="320">
        <v>7500000</v>
      </c>
    </row>
    <row r="2408" spans="2:10" x14ac:dyDescent="0.25">
      <c r="B2408" s="316" t="s">
        <v>1180</v>
      </c>
      <c r="C2408" s="533" t="s">
        <v>17355</v>
      </c>
      <c r="D2408" s="317"/>
      <c r="E2408" s="317"/>
      <c r="F2408" s="318">
        <v>5000000</v>
      </c>
      <c r="G2408" s="318">
        <v>12000000</v>
      </c>
      <c r="H2408" s="317"/>
      <c r="I2408" s="318">
        <v>7000000</v>
      </c>
      <c r="J2408" s="316"/>
    </row>
    <row r="2409" spans="2:10" ht="15.75" customHeight="1" x14ac:dyDescent="0.25">
      <c r="B2409" s="672" t="s">
        <v>6258</v>
      </c>
      <c r="C2409" s="672"/>
      <c r="D2409" s="319"/>
      <c r="E2409" s="319"/>
      <c r="F2409" s="320">
        <v>5000000</v>
      </c>
      <c r="G2409" s="320">
        <v>12000000</v>
      </c>
      <c r="H2409" s="319"/>
      <c r="I2409" s="320">
        <v>7000000</v>
      </c>
    </row>
    <row r="2410" spans="2:10" x14ac:dyDescent="0.25">
      <c r="B2410" s="316" t="s">
        <v>1757</v>
      </c>
      <c r="C2410" s="533" t="s">
        <v>17356</v>
      </c>
      <c r="D2410" s="317"/>
      <c r="E2410" s="317"/>
      <c r="F2410" s="318">
        <v>49000000</v>
      </c>
      <c r="G2410" s="318">
        <v>58000000</v>
      </c>
      <c r="H2410" s="317"/>
      <c r="I2410" s="318">
        <v>9000000</v>
      </c>
      <c r="J2410" s="316"/>
    </row>
    <row r="2411" spans="2:10" x14ac:dyDescent="0.25">
      <c r="B2411" s="672" t="s">
        <v>6259</v>
      </c>
      <c r="C2411" s="672"/>
      <c r="D2411" s="319"/>
      <c r="E2411" s="319"/>
      <c r="F2411" s="320">
        <v>15000000</v>
      </c>
      <c r="G2411" s="320">
        <v>21000000</v>
      </c>
      <c r="H2411" s="319"/>
      <c r="I2411" s="320">
        <v>6000000</v>
      </c>
    </row>
    <row r="2412" spans="2:10" x14ac:dyDescent="0.25">
      <c r="B2412" s="672" t="s">
        <v>6260</v>
      </c>
      <c r="C2412" s="672"/>
      <c r="D2412" s="319"/>
      <c r="E2412" s="319"/>
      <c r="F2412" s="320">
        <v>34000000</v>
      </c>
      <c r="G2412" s="320">
        <v>37000000</v>
      </c>
      <c r="H2412" s="319"/>
      <c r="I2412" s="320">
        <v>3000000</v>
      </c>
      <c r="J2412" s="316"/>
    </row>
    <row r="2413" spans="2:10" ht="15.75" customHeight="1" x14ac:dyDescent="0.25">
      <c r="B2413" s="316" t="s">
        <v>19959</v>
      </c>
      <c r="C2413" s="533" t="s">
        <v>20491</v>
      </c>
      <c r="D2413" s="317"/>
      <c r="E2413" s="317"/>
      <c r="F2413" s="317"/>
      <c r="G2413" s="318">
        <v>18000000</v>
      </c>
      <c r="H2413" s="317"/>
      <c r="I2413" s="318">
        <v>18000000</v>
      </c>
    </row>
    <row r="2414" spans="2:10" x14ac:dyDescent="0.25">
      <c r="B2414" s="672" t="s">
        <v>5833</v>
      </c>
      <c r="C2414" s="672"/>
      <c r="D2414" s="319"/>
      <c r="E2414" s="319"/>
      <c r="F2414" s="319"/>
      <c r="G2414" s="320">
        <v>18000000</v>
      </c>
      <c r="H2414" s="319"/>
      <c r="I2414" s="320">
        <v>18000000</v>
      </c>
      <c r="J2414" s="316"/>
    </row>
    <row r="2415" spans="2:10" x14ac:dyDescent="0.25">
      <c r="B2415" s="316" t="s">
        <v>1271</v>
      </c>
      <c r="C2415" s="533" t="s">
        <v>17357</v>
      </c>
      <c r="D2415" s="317"/>
      <c r="E2415" s="317"/>
      <c r="F2415" s="318">
        <v>6250000</v>
      </c>
      <c r="G2415" s="318">
        <v>33000000</v>
      </c>
      <c r="H2415" s="317"/>
      <c r="I2415" s="318">
        <v>26750000</v>
      </c>
    </row>
    <row r="2416" spans="2:10" x14ac:dyDescent="0.25">
      <c r="B2416" s="672" t="s">
        <v>6261</v>
      </c>
      <c r="C2416" s="672"/>
      <c r="D2416" s="319"/>
      <c r="E2416" s="319"/>
      <c r="F2416" s="320">
        <v>6250000</v>
      </c>
      <c r="G2416" s="320">
        <v>33000000</v>
      </c>
      <c r="H2416" s="319"/>
      <c r="I2416" s="320">
        <v>26750000</v>
      </c>
      <c r="J2416" s="316"/>
    </row>
    <row r="2417" spans="2:10" ht="15.75" customHeight="1" x14ac:dyDescent="0.25">
      <c r="B2417" s="316" t="s">
        <v>1758</v>
      </c>
      <c r="C2417" s="533" t="s">
        <v>17358</v>
      </c>
      <c r="D2417" s="317"/>
      <c r="E2417" s="317"/>
      <c r="F2417" s="318">
        <v>31000000</v>
      </c>
      <c r="G2417" s="318">
        <v>55500000</v>
      </c>
      <c r="H2417" s="317"/>
      <c r="I2417" s="318">
        <v>24500000</v>
      </c>
    </row>
    <row r="2418" spans="2:10" x14ac:dyDescent="0.25">
      <c r="B2418" s="672" t="s">
        <v>6262</v>
      </c>
      <c r="C2418" s="672"/>
      <c r="D2418" s="319"/>
      <c r="E2418" s="319"/>
      <c r="F2418" s="320">
        <v>31000000</v>
      </c>
      <c r="G2418" s="320">
        <v>55500000</v>
      </c>
      <c r="H2418" s="319"/>
      <c r="I2418" s="320">
        <v>24500000</v>
      </c>
      <c r="J2418" s="316"/>
    </row>
    <row r="2419" spans="2:10" ht="15.75" customHeight="1" x14ac:dyDescent="0.25">
      <c r="B2419" s="316" t="s">
        <v>1759</v>
      </c>
      <c r="C2419" s="533" t="s">
        <v>17359</v>
      </c>
      <c r="D2419" s="317"/>
      <c r="E2419" s="317"/>
      <c r="F2419" s="318">
        <v>37500000</v>
      </c>
      <c r="G2419" s="318">
        <v>52500000</v>
      </c>
      <c r="H2419" s="317"/>
      <c r="I2419" s="318">
        <v>15000000</v>
      </c>
    </row>
    <row r="2420" spans="2:10" x14ac:dyDescent="0.25">
      <c r="B2420" s="672" t="s">
        <v>6263</v>
      </c>
      <c r="C2420" s="672"/>
      <c r="D2420" s="319"/>
      <c r="E2420" s="319"/>
      <c r="F2420" s="320">
        <v>37500000</v>
      </c>
      <c r="G2420" s="320">
        <v>52500000</v>
      </c>
      <c r="H2420" s="319"/>
      <c r="I2420" s="320">
        <v>15000000</v>
      </c>
      <c r="J2420" s="316"/>
    </row>
    <row r="2421" spans="2:10" x14ac:dyDescent="0.25">
      <c r="B2421" s="316" t="s">
        <v>7522</v>
      </c>
      <c r="C2421" s="533" t="s">
        <v>20846</v>
      </c>
      <c r="D2421" s="317"/>
      <c r="E2421" s="317"/>
      <c r="F2421" s="317"/>
      <c r="G2421" s="318">
        <v>18000000</v>
      </c>
      <c r="H2421" s="317"/>
      <c r="I2421" s="318">
        <v>18000000</v>
      </c>
    </row>
    <row r="2422" spans="2:10" ht="15.75" customHeight="1" x14ac:dyDescent="0.25">
      <c r="B2422" s="672" t="s">
        <v>5833</v>
      </c>
      <c r="C2422" s="672"/>
      <c r="D2422" s="319"/>
      <c r="E2422" s="319"/>
      <c r="F2422" s="319"/>
      <c r="G2422" s="320">
        <v>18000000</v>
      </c>
      <c r="H2422" s="319"/>
      <c r="I2422" s="320">
        <v>18000000</v>
      </c>
      <c r="J2422" s="316"/>
    </row>
    <row r="2423" spans="2:10" x14ac:dyDescent="0.25">
      <c r="B2423" s="316" t="s">
        <v>5015</v>
      </c>
      <c r="C2423" s="533" t="s">
        <v>17360</v>
      </c>
      <c r="D2423" s="317"/>
      <c r="E2423" s="317"/>
      <c r="F2423" s="318">
        <v>6000000</v>
      </c>
      <c r="G2423" s="318">
        <v>18000000</v>
      </c>
      <c r="H2423" s="317"/>
      <c r="I2423" s="318">
        <v>12000000</v>
      </c>
    </row>
    <row r="2424" spans="2:10" x14ac:dyDescent="0.25">
      <c r="B2424" s="672" t="s">
        <v>6264</v>
      </c>
      <c r="C2424" s="672"/>
      <c r="D2424" s="319"/>
      <c r="E2424" s="319"/>
      <c r="F2424" s="320">
        <v>6000000</v>
      </c>
      <c r="G2424" s="320">
        <v>18000000</v>
      </c>
      <c r="H2424" s="319"/>
      <c r="I2424" s="320">
        <v>12000000</v>
      </c>
      <c r="J2424" s="316"/>
    </row>
    <row r="2425" spans="2:10" ht="15.75" customHeight="1" x14ac:dyDescent="0.25">
      <c r="B2425" s="316" t="s">
        <v>1760</v>
      </c>
      <c r="C2425" s="533" t="s">
        <v>17361</v>
      </c>
      <c r="D2425" s="317"/>
      <c r="E2425" s="317"/>
      <c r="F2425" s="318">
        <v>37500000</v>
      </c>
      <c r="G2425" s="318">
        <v>52500000</v>
      </c>
      <c r="H2425" s="317"/>
      <c r="I2425" s="318">
        <v>15000000</v>
      </c>
    </row>
    <row r="2426" spans="2:10" x14ac:dyDescent="0.25">
      <c r="B2426" s="672" t="s">
        <v>6265</v>
      </c>
      <c r="C2426" s="672"/>
      <c r="D2426" s="319"/>
      <c r="E2426" s="319"/>
      <c r="F2426" s="320">
        <v>37500000</v>
      </c>
      <c r="G2426" s="320">
        <v>52500000</v>
      </c>
      <c r="H2426" s="319"/>
      <c r="I2426" s="320">
        <v>15000000</v>
      </c>
      <c r="J2426" s="316"/>
    </row>
    <row r="2427" spans="2:10" x14ac:dyDescent="0.25">
      <c r="B2427" s="316" t="s">
        <v>1761</v>
      </c>
      <c r="C2427" s="533" t="s">
        <v>17362</v>
      </c>
      <c r="D2427" s="317"/>
      <c r="E2427" s="317"/>
      <c r="F2427" s="318">
        <v>36000000</v>
      </c>
      <c r="G2427" s="318">
        <v>62000000</v>
      </c>
      <c r="H2427" s="317"/>
      <c r="I2427" s="318">
        <v>26000000</v>
      </c>
    </row>
    <row r="2428" spans="2:10" x14ac:dyDescent="0.25">
      <c r="B2428" s="672" t="s">
        <v>6266</v>
      </c>
      <c r="C2428" s="672"/>
      <c r="D2428" s="319"/>
      <c r="E2428" s="319"/>
      <c r="F2428" s="320">
        <v>36000000</v>
      </c>
      <c r="G2428" s="320">
        <v>62000000</v>
      </c>
      <c r="H2428" s="319"/>
      <c r="I2428" s="320">
        <v>26000000</v>
      </c>
      <c r="J2428" s="316"/>
    </row>
    <row r="2429" spans="2:10" x14ac:dyDescent="0.25">
      <c r="B2429" s="316" t="s">
        <v>1762</v>
      </c>
      <c r="C2429" s="533" t="s">
        <v>17363</v>
      </c>
      <c r="D2429" s="317"/>
      <c r="E2429" s="317"/>
      <c r="F2429" s="318">
        <v>17000000</v>
      </c>
      <c r="G2429" s="318">
        <v>37500000</v>
      </c>
      <c r="H2429" s="317"/>
      <c r="I2429" s="318">
        <v>20500000</v>
      </c>
    </row>
    <row r="2430" spans="2:10" x14ac:dyDescent="0.25">
      <c r="B2430" s="672" t="s">
        <v>6267</v>
      </c>
      <c r="C2430" s="672"/>
      <c r="D2430" s="319"/>
      <c r="E2430" s="319"/>
      <c r="F2430" s="320">
        <v>17000000</v>
      </c>
      <c r="G2430" s="320">
        <v>37500000</v>
      </c>
      <c r="H2430" s="319"/>
      <c r="I2430" s="320">
        <v>20500000</v>
      </c>
      <c r="J2430" s="316"/>
    </row>
    <row r="2431" spans="2:10" x14ac:dyDescent="0.25">
      <c r="B2431" s="316" t="s">
        <v>1763</v>
      </c>
      <c r="C2431" s="533" t="s">
        <v>17364</v>
      </c>
      <c r="D2431" s="317"/>
      <c r="E2431" s="317"/>
      <c r="F2431" s="318">
        <v>17500000</v>
      </c>
      <c r="G2431" s="318">
        <v>30000000</v>
      </c>
      <c r="H2431" s="317"/>
      <c r="I2431" s="318">
        <v>12500000</v>
      </c>
    </row>
    <row r="2432" spans="2:10" x14ac:dyDescent="0.25">
      <c r="B2432" s="672" t="s">
        <v>6268</v>
      </c>
      <c r="C2432" s="672"/>
      <c r="D2432" s="319"/>
      <c r="E2432" s="319"/>
      <c r="F2432" s="320">
        <v>17500000</v>
      </c>
      <c r="G2432" s="320">
        <v>30000000</v>
      </c>
      <c r="H2432" s="319"/>
      <c r="I2432" s="320">
        <v>12500000</v>
      </c>
      <c r="J2432" s="316"/>
    </row>
    <row r="2433" spans="2:10" x14ac:dyDescent="0.25">
      <c r="B2433" s="316" t="s">
        <v>11111</v>
      </c>
      <c r="C2433" s="533" t="s">
        <v>19095</v>
      </c>
      <c r="D2433" s="317"/>
      <c r="E2433" s="317"/>
      <c r="F2433" s="317"/>
      <c r="G2433" s="318">
        <v>11500000</v>
      </c>
      <c r="H2433" s="317"/>
      <c r="I2433" s="318">
        <v>11500000</v>
      </c>
    </row>
    <row r="2434" spans="2:10" x14ac:dyDescent="0.25">
      <c r="B2434" s="672" t="s">
        <v>5833</v>
      </c>
      <c r="C2434" s="672"/>
      <c r="D2434" s="319"/>
      <c r="E2434" s="319"/>
      <c r="F2434" s="319"/>
      <c r="G2434" s="320">
        <v>11500000</v>
      </c>
      <c r="H2434" s="319"/>
      <c r="I2434" s="320">
        <v>11500000</v>
      </c>
      <c r="J2434" s="316"/>
    </row>
    <row r="2435" spans="2:10" ht="15.75" customHeight="1" x14ac:dyDescent="0.25">
      <c r="B2435" s="316" t="s">
        <v>8032</v>
      </c>
      <c r="C2435" s="533" t="s">
        <v>17365</v>
      </c>
      <c r="D2435" s="317"/>
      <c r="E2435" s="317"/>
      <c r="F2435" s="317"/>
      <c r="G2435" s="318">
        <v>10000000</v>
      </c>
      <c r="H2435" s="317"/>
      <c r="I2435" s="318">
        <v>10000000</v>
      </c>
    </row>
    <row r="2436" spans="2:10" x14ac:dyDescent="0.25">
      <c r="B2436" s="672" t="s">
        <v>5833</v>
      </c>
      <c r="C2436" s="672"/>
      <c r="D2436" s="319"/>
      <c r="E2436" s="319"/>
      <c r="F2436" s="319"/>
      <c r="G2436" s="320">
        <v>10000000</v>
      </c>
      <c r="H2436" s="319"/>
      <c r="I2436" s="320">
        <v>10000000</v>
      </c>
      <c r="J2436" s="316"/>
    </row>
    <row r="2437" spans="2:10" x14ac:dyDescent="0.25">
      <c r="B2437" s="316" t="s">
        <v>1764</v>
      </c>
      <c r="C2437" s="533" t="s">
        <v>17366</v>
      </c>
      <c r="D2437" s="317"/>
      <c r="E2437" s="317"/>
      <c r="F2437" s="318">
        <v>20000000</v>
      </c>
      <c r="G2437" s="318">
        <v>42000000</v>
      </c>
      <c r="H2437" s="317"/>
      <c r="I2437" s="318">
        <v>22000000</v>
      </c>
    </row>
    <row r="2438" spans="2:10" x14ac:dyDescent="0.25">
      <c r="B2438" s="672" t="s">
        <v>6269</v>
      </c>
      <c r="C2438" s="672"/>
      <c r="D2438" s="319"/>
      <c r="E2438" s="319"/>
      <c r="F2438" s="320">
        <v>20000000</v>
      </c>
      <c r="G2438" s="320">
        <v>42000000</v>
      </c>
      <c r="H2438" s="319"/>
      <c r="I2438" s="320">
        <v>22000000</v>
      </c>
      <c r="J2438" s="316"/>
    </row>
    <row r="2439" spans="2:10" x14ac:dyDescent="0.25">
      <c r="B2439" s="316" t="s">
        <v>7524</v>
      </c>
      <c r="C2439" s="533" t="s">
        <v>17367</v>
      </c>
      <c r="D2439" s="317"/>
      <c r="E2439" s="317"/>
      <c r="F2439" s="317"/>
      <c r="G2439" s="318">
        <v>15000000</v>
      </c>
      <c r="H2439" s="317"/>
      <c r="I2439" s="318">
        <v>15000000</v>
      </c>
    </row>
    <row r="2440" spans="2:10" x14ac:dyDescent="0.25">
      <c r="B2440" s="672" t="s">
        <v>5833</v>
      </c>
      <c r="C2440" s="672"/>
      <c r="D2440" s="319"/>
      <c r="E2440" s="319"/>
      <c r="F2440" s="319"/>
      <c r="G2440" s="320">
        <v>15000000</v>
      </c>
      <c r="H2440" s="319"/>
      <c r="I2440" s="320">
        <v>15000000</v>
      </c>
      <c r="J2440" s="316"/>
    </row>
    <row r="2441" spans="2:10" x14ac:dyDescent="0.25">
      <c r="B2441" s="316" t="s">
        <v>7525</v>
      </c>
      <c r="C2441" s="533" t="s">
        <v>17368</v>
      </c>
      <c r="D2441" s="317"/>
      <c r="E2441" s="317"/>
      <c r="F2441" s="317"/>
      <c r="G2441" s="318">
        <v>18000000</v>
      </c>
      <c r="H2441" s="317"/>
      <c r="I2441" s="318">
        <v>18000000</v>
      </c>
    </row>
    <row r="2442" spans="2:10" ht="20.45" customHeight="1" x14ac:dyDescent="0.25">
      <c r="B2442" s="672" t="s">
        <v>5833</v>
      </c>
      <c r="C2442" s="672"/>
      <c r="D2442" s="319"/>
      <c r="E2442" s="319"/>
      <c r="F2442" s="319"/>
      <c r="G2442" s="320">
        <v>18000000</v>
      </c>
      <c r="H2442" s="319"/>
      <c r="I2442" s="320">
        <v>18000000</v>
      </c>
      <c r="J2442" s="316"/>
    </row>
    <row r="2443" spans="2:10" x14ac:dyDescent="0.25">
      <c r="B2443" s="316" t="s">
        <v>683</v>
      </c>
      <c r="C2443" s="533" t="s">
        <v>17369</v>
      </c>
      <c r="D2443" s="317"/>
      <c r="E2443" s="317"/>
      <c r="F2443" s="318">
        <v>6000000</v>
      </c>
      <c r="G2443" s="318">
        <v>24000000</v>
      </c>
      <c r="H2443" s="317"/>
      <c r="I2443" s="318">
        <v>18000000</v>
      </c>
    </row>
    <row r="2444" spans="2:10" ht="15.75" customHeight="1" x14ac:dyDescent="0.25">
      <c r="B2444" s="672" t="s">
        <v>6270</v>
      </c>
      <c r="C2444" s="672"/>
      <c r="D2444" s="319"/>
      <c r="E2444" s="319"/>
      <c r="F2444" s="320">
        <v>6000000</v>
      </c>
      <c r="G2444" s="320">
        <v>24000000</v>
      </c>
      <c r="H2444" s="319"/>
      <c r="I2444" s="320">
        <v>18000000</v>
      </c>
      <c r="J2444" s="316"/>
    </row>
    <row r="2445" spans="2:10" x14ac:dyDescent="0.25">
      <c r="B2445" s="316" t="s">
        <v>682</v>
      </c>
      <c r="C2445" s="533" t="s">
        <v>17370</v>
      </c>
      <c r="D2445" s="317"/>
      <c r="E2445" s="317"/>
      <c r="F2445" s="318">
        <v>6000000</v>
      </c>
      <c r="G2445" s="318">
        <v>24000000</v>
      </c>
      <c r="H2445" s="317"/>
      <c r="I2445" s="318">
        <v>18000000</v>
      </c>
    </row>
    <row r="2446" spans="2:10" x14ac:dyDescent="0.25">
      <c r="B2446" s="672" t="s">
        <v>6271</v>
      </c>
      <c r="C2446" s="672"/>
      <c r="D2446" s="319"/>
      <c r="E2446" s="319"/>
      <c r="F2446" s="320">
        <v>6000000</v>
      </c>
      <c r="G2446" s="320">
        <v>24000000</v>
      </c>
      <c r="H2446" s="319"/>
      <c r="I2446" s="320">
        <v>18000000</v>
      </c>
      <c r="J2446" s="316"/>
    </row>
    <row r="2447" spans="2:10" ht="15.75" customHeight="1" x14ac:dyDescent="0.25">
      <c r="B2447" s="316" t="s">
        <v>7526</v>
      </c>
      <c r="C2447" s="533" t="s">
        <v>17371</v>
      </c>
      <c r="D2447" s="317"/>
      <c r="E2447" s="317"/>
      <c r="F2447" s="317"/>
      <c r="G2447" s="318">
        <v>7500000</v>
      </c>
      <c r="H2447" s="317"/>
      <c r="I2447" s="318">
        <v>7500000</v>
      </c>
    </row>
    <row r="2448" spans="2:10" x14ac:dyDescent="0.25">
      <c r="B2448" s="672" t="s">
        <v>5833</v>
      </c>
      <c r="C2448" s="672"/>
      <c r="D2448" s="319"/>
      <c r="E2448" s="319"/>
      <c r="F2448" s="319"/>
      <c r="G2448" s="320">
        <v>7500000</v>
      </c>
      <c r="H2448" s="319"/>
      <c r="I2448" s="320">
        <v>7500000</v>
      </c>
      <c r="J2448" s="316"/>
    </row>
    <row r="2449" spans="2:10" x14ac:dyDescent="0.25">
      <c r="B2449" s="316" t="s">
        <v>1765</v>
      </c>
      <c r="C2449" s="533" t="s">
        <v>17372</v>
      </c>
      <c r="D2449" s="317"/>
      <c r="E2449" s="317"/>
      <c r="F2449" s="318">
        <v>17000000</v>
      </c>
      <c r="G2449" s="318">
        <v>35000000</v>
      </c>
      <c r="H2449" s="317"/>
      <c r="I2449" s="318">
        <v>18000000</v>
      </c>
    </row>
    <row r="2450" spans="2:10" x14ac:dyDescent="0.25">
      <c r="B2450" s="672" t="s">
        <v>6272</v>
      </c>
      <c r="C2450" s="672"/>
      <c r="D2450" s="319"/>
      <c r="E2450" s="319"/>
      <c r="F2450" s="320">
        <v>17000000</v>
      </c>
      <c r="G2450" s="320">
        <v>35000000</v>
      </c>
      <c r="H2450" s="319"/>
      <c r="I2450" s="320">
        <v>18000000</v>
      </c>
      <c r="J2450" s="316"/>
    </row>
    <row r="2451" spans="2:10" x14ac:dyDescent="0.25">
      <c r="B2451" s="316" t="s">
        <v>1766</v>
      </c>
      <c r="C2451" s="533" t="s">
        <v>17373</v>
      </c>
      <c r="D2451" s="317"/>
      <c r="E2451" s="317"/>
      <c r="F2451" s="318">
        <v>20000000</v>
      </c>
      <c r="G2451" s="318">
        <v>41400000</v>
      </c>
      <c r="H2451" s="317"/>
      <c r="I2451" s="318">
        <v>21400000</v>
      </c>
    </row>
    <row r="2452" spans="2:10" x14ac:dyDescent="0.25">
      <c r="B2452" s="672" t="s">
        <v>6273</v>
      </c>
      <c r="C2452" s="672"/>
      <c r="D2452" s="319"/>
      <c r="E2452" s="319"/>
      <c r="F2452" s="320">
        <v>20000000</v>
      </c>
      <c r="G2452" s="320">
        <v>41400000</v>
      </c>
      <c r="H2452" s="319"/>
      <c r="I2452" s="320">
        <v>21400000</v>
      </c>
      <c r="J2452" s="316"/>
    </row>
    <row r="2453" spans="2:10" x14ac:dyDescent="0.25">
      <c r="B2453" s="316" t="s">
        <v>1767</v>
      </c>
      <c r="C2453" s="533" t="s">
        <v>17374</v>
      </c>
      <c r="D2453" s="317"/>
      <c r="E2453" s="317"/>
      <c r="F2453" s="318">
        <v>17000000</v>
      </c>
      <c r="G2453" s="318">
        <v>41500000</v>
      </c>
      <c r="H2453" s="317"/>
      <c r="I2453" s="318">
        <v>24500000</v>
      </c>
    </row>
    <row r="2454" spans="2:10" x14ac:dyDescent="0.25">
      <c r="B2454" s="672" t="s">
        <v>6274</v>
      </c>
      <c r="C2454" s="672"/>
      <c r="D2454" s="319"/>
      <c r="E2454" s="319"/>
      <c r="F2454" s="320">
        <v>17000000</v>
      </c>
      <c r="G2454" s="320">
        <v>41500000</v>
      </c>
      <c r="H2454" s="319"/>
      <c r="I2454" s="320">
        <v>24500000</v>
      </c>
      <c r="J2454" s="316"/>
    </row>
    <row r="2455" spans="2:10" x14ac:dyDescent="0.25">
      <c r="B2455" s="316" t="s">
        <v>1768</v>
      </c>
      <c r="C2455" s="533" t="s">
        <v>17375</v>
      </c>
      <c r="D2455" s="317"/>
      <c r="E2455" s="317"/>
      <c r="F2455" s="318">
        <v>18000000</v>
      </c>
      <c r="G2455" s="318">
        <v>41998400</v>
      </c>
      <c r="H2455" s="317"/>
      <c r="I2455" s="318">
        <v>23998400</v>
      </c>
    </row>
    <row r="2456" spans="2:10" x14ac:dyDescent="0.25">
      <c r="B2456" s="672" t="s">
        <v>6275</v>
      </c>
      <c r="C2456" s="672"/>
      <c r="D2456" s="319"/>
      <c r="E2456" s="319"/>
      <c r="F2456" s="320">
        <v>18000000</v>
      </c>
      <c r="G2456" s="320">
        <v>41998400</v>
      </c>
      <c r="H2456" s="319"/>
      <c r="I2456" s="320">
        <v>23998400</v>
      </c>
      <c r="J2456" s="316"/>
    </row>
    <row r="2457" spans="2:10" ht="15.75" customHeight="1" x14ac:dyDescent="0.25">
      <c r="B2457" s="316" t="s">
        <v>7528</v>
      </c>
      <c r="C2457" s="533" t="s">
        <v>20501</v>
      </c>
      <c r="D2457" s="317"/>
      <c r="E2457" s="317"/>
      <c r="F2457" s="317"/>
      <c r="G2457" s="318">
        <v>6000000</v>
      </c>
      <c r="H2457" s="317"/>
      <c r="I2457" s="318">
        <v>6000000</v>
      </c>
    </row>
    <row r="2458" spans="2:10" ht="15.75" customHeight="1" x14ac:dyDescent="0.25">
      <c r="B2458" s="672" t="s">
        <v>5833</v>
      </c>
      <c r="C2458" s="672"/>
      <c r="D2458" s="319"/>
      <c r="E2458" s="319"/>
      <c r="F2458" s="319"/>
      <c r="G2458" s="320">
        <v>6000000</v>
      </c>
      <c r="H2458" s="319"/>
      <c r="I2458" s="320">
        <v>6000000</v>
      </c>
      <c r="J2458" s="316"/>
    </row>
    <row r="2459" spans="2:10" x14ac:dyDescent="0.25">
      <c r="B2459" s="316" t="s">
        <v>1769</v>
      </c>
      <c r="C2459" s="533" t="s">
        <v>17376</v>
      </c>
      <c r="D2459" s="317"/>
      <c r="E2459" s="317"/>
      <c r="F2459" s="318">
        <v>17000000</v>
      </c>
      <c r="G2459" s="318">
        <v>40500000</v>
      </c>
      <c r="H2459" s="317"/>
      <c r="I2459" s="318">
        <v>23500000</v>
      </c>
    </row>
    <row r="2460" spans="2:10" ht="15.75" customHeight="1" x14ac:dyDescent="0.25">
      <c r="B2460" s="672" t="s">
        <v>6276</v>
      </c>
      <c r="C2460" s="672"/>
      <c r="D2460" s="319"/>
      <c r="E2460" s="319"/>
      <c r="F2460" s="320">
        <v>17000000</v>
      </c>
      <c r="G2460" s="320">
        <v>40500000</v>
      </c>
      <c r="H2460" s="319"/>
      <c r="I2460" s="320">
        <v>23500000</v>
      </c>
      <c r="J2460" s="316"/>
    </row>
    <row r="2461" spans="2:10" ht="15.75" customHeight="1" x14ac:dyDescent="0.25">
      <c r="B2461" s="316" t="s">
        <v>7997</v>
      </c>
      <c r="C2461" s="533" t="s">
        <v>17377</v>
      </c>
      <c r="D2461" s="317"/>
      <c r="E2461" s="317"/>
      <c r="F2461" s="317"/>
      <c r="G2461" s="318">
        <v>11500000</v>
      </c>
      <c r="H2461" s="317"/>
      <c r="I2461" s="318">
        <v>11500000</v>
      </c>
    </row>
    <row r="2462" spans="2:10" x14ac:dyDescent="0.25">
      <c r="B2462" s="672" t="s">
        <v>5833</v>
      </c>
      <c r="C2462" s="672"/>
      <c r="D2462" s="319"/>
      <c r="E2462" s="319"/>
      <c r="F2462" s="319"/>
      <c r="G2462" s="320">
        <v>11500000</v>
      </c>
      <c r="H2462" s="319"/>
      <c r="I2462" s="320">
        <v>11500000</v>
      </c>
      <c r="J2462" s="316"/>
    </row>
    <row r="2463" spans="2:10" ht="15.75" customHeight="1" x14ac:dyDescent="0.25">
      <c r="B2463" s="316" t="s">
        <v>325</v>
      </c>
      <c r="C2463" s="533" t="s">
        <v>17378</v>
      </c>
      <c r="D2463" s="317"/>
      <c r="E2463" s="317"/>
      <c r="F2463" s="318">
        <v>15000000</v>
      </c>
      <c r="G2463" s="318">
        <v>45000000</v>
      </c>
      <c r="H2463" s="317"/>
      <c r="I2463" s="318">
        <v>30000000</v>
      </c>
    </row>
    <row r="2464" spans="2:10" x14ac:dyDescent="0.25">
      <c r="B2464" s="672" t="s">
        <v>6277</v>
      </c>
      <c r="C2464" s="672"/>
      <c r="D2464" s="319"/>
      <c r="E2464" s="319"/>
      <c r="F2464" s="320">
        <v>15000000</v>
      </c>
      <c r="G2464" s="320">
        <v>45000000</v>
      </c>
      <c r="H2464" s="319"/>
      <c r="I2464" s="320">
        <v>30000000</v>
      </c>
      <c r="J2464" s="316"/>
    </row>
    <row r="2465" spans="2:10" x14ac:dyDescent="0.25">
      <c r="B2465" s="316" t="s">
        <v>21049</v>
      </c>
      <c r="C2465" s="533" t="s">
        <v>21139</v>
      </c>
      <c r="D2465" s="317"/>
      <c r="E2465" s="317"/>
      <c r="F2465" s="317"/>
      <c r="G2465" s="318">
        <v>18000000</v>
      </c>
      <c r="H2465" s="317"/>
      <c r="I2465" s="318">
        <v>18000000</v>
      </c>
    </row>
    <row r="2466" spans="2:10" ht="15.75" customHeight="1" x14ac:dyDescent="0.25">
      <c r="B2466" s="672" t="s">
        <v>5833</v>
      </c>
      <c r="C2466" s="672"/>
      <c r="D2466" s="319"/>
      <c r="E2466" s="319"/>
      <c r="F2466" s="319"/>
      <c r="G2466" s="320">
        <v>18000000</v>
      </c>
      <c r="H2466" s="319"/>
      <c r="I2466" s="320">
        <v>18000000</v>
      </c>
      <c r="J2466" s="316"/>
    </row>
    <row r="2467" spans="2:10" x14ac:dyDescent="0.25">
      <c r="B2467" s="316" t="s">
        <v>1770</v>
      </c>
      <c r="C2467" s="533" t="s">
        <v>17379</v>
      </c>
      <c r="D2467" s="317"/>
      <c r="E2467" s="317"/>
      <c r="F2467" s="318">
        <v>11000000</v>
      </c>
      <c r="G2467" s="318">
        <v>35000000</v>
      </c>
      <c r="H2467" s="317"/>
      <c r="I2467" s="318">
        <v>24000000</v>
      </c>
    </row>
    <row r="2468" spans="2:10" ht="15.75" customHeight="1" x14ac:dyDescent="0.25">
      <c r="B2468" s="672" t="s">
        <v>6278</v>
      </c>
      <c r="C2468" s="672"/>
      <c r="D2468" s="319"/>
      <c r="E2468" s="319"/>
      <c r="F2468" s="320">
        <v>11000000</v>
      </c>
      <c r="G2468" s="320">
        <v>35000000</v>
      </c>
      <c r="H2468" s="319"/>
      <c r="I2468" s="320">
        <v>24000000</v>
      </c>
      <c r="J2468" s="316"/>
    </row>
    <row r="2469" spans="2:10" ht="15.75" customHeight="1" x14ac:dyDescent="0.25">
      <c r="B2469" s="316" t="s">
        <v>1771</v>
      </c>
      <c r="C2469" s="533" t="s">
        <v>17380</v>
      </c>
      <c r="D2469" s="317"/>
      <c r="E2469" s="317"/>
      <c r="F2469" s="318">
        <v>13000000</v>
      </c>
      <c r="G2469" s="318">
        <v>32000000</v>
      </c>
      <c r="H2469" s="317"/>
      <c r="I2469" s="318">
        <v>19000000</v>
      </c>
    </row>
    <row r="2470" spans="2:10" x14ac:dyDescent="0.25">
      <c r="B2470" s="672" t="s">
        <v>6279</v>
      </c>
      <c r="C2470" s="672"/>
      <c r="D2470" s="319"/>
      <c r="E2470" s="319"/>
      <c r="F2470" s="320">
        <v>13000000</v>
      </c>
      <c r="G2470" s="320">
        <v>32000000</v>
      </c>
      <c r="H2470" s="319"/>
      <c r="I2470" s="320">
        <v>19000000</v>
      </c>
      <c r="J2470" s="316"/>
    </row>
    <row r="2471" spans="2:10" ht="15.75" customHeight="1" x14ac:dyDescent="0.25">
      <c r="B2471" s="316" t="s">
        <v>1772</v>
      </c>
      <c r="C2471" s="533" t="s">
        <v>17381</v>
      </c>
      <c r="D2471" s="317"/>
      <c r="E2471" s="317"/>
      <c r="F2471" s="318">
        <v>13000000</v>
      </c>
      <c r="G2471" s="318">
        <v>35005000</v>
      </c>
      <c r="H2471" s="317"/>
      <c r="I2471" s="318">
        <v>22005000</v>
      </c>
    </row>
    <row r="2472" spans="2:10" x14ac:dyDescent="0.25">
      <c r="B2472" s="672" t="s">
        <v>6280</v>
      </c>
      <c r="C2472" s="672"/>
      <c r="D2472" s="319"/>
      <c r="E2472" s="319"/>
      <c r="F2472" s="320">
        <v>13000000</v>
      </c>
      <c r="G2472" s="320">
        <v>35005000</v>
      </c>
      <c r="H2472" s="319"/>
      <c r="I2472" s="320">
        <v>22005000</v>
      </c>
      <c r="J2472" s="316"/>
    </row>
    <row r="2473" spans="2:10" ht="15.75" customHeight="1" x14ac:dyDescent="0.25">
      <c r="B2473" s="316" t="s">
        <v>11827</v>
      </c>
      <c r="C2473" s="533" t="s">
        <v>19096</v>
      </c>
      <c r="D2473" s="317"/>
      <c r="E2473" s="317"/>
      <c r="F2473" s="317"/>
      <c r="G2473" s="318">
        <v>18000000</v>
      </c>
      <c r="H2473" s="317"/>
      <c r="I2473" s="318">
        <v>18000000</v>
      </c>
    </row>
    <row r="2474" spans="2:10" ht="15.75" customHeight="1" x14ac:dyDescent="0.25">
      <c r="B2474" s="672" t="s">
        <v>5833</v>
      </c>
      <c r="C2474" s="672"/>
      <c r="D2474" s="319"/>
      <c r="E2474" s="319"/>
      <c r="F2474" s="319"/>
      <c r="G2474" s="320">
        <v>18000000</v>
      </c>
      <c r="H2474" s="319"/>
      <c r="I2474" s="320">
        <v>18000000</v>
      </c>
      <c r="J2474" s="316"/>
    </row>
    <row r="2475" spans="2:10" ht="15.75" customHeight="1" x14ac:dyDescent="0.25">
      <c r="B2475" s="316" t="s">
        <v>7530</v>
      </c>
      <c r="C2475" s="533" t="s">
        <v>17382</v>
      </c>
      <c r="D2475" s="317"/>
      <c r="E2475" s="317"/>
      <c r="F2475" s="317"/>
      <c r="G2475" s="318">
        <v>9326000</v>
      </c>
      <c r="H2475" s="317"/>
      <c r="I2475" s="318">
        <v>9326000</v>
      </c>
    </row>
    <row r="2476" spans="2:10" x14ac:dyDescent="0.25">
      <c r="B2476" s="672" t="s">
        <v>5833</v>
      </c>
      <c r="C2476" s="672"/>
      <c r="D2476" s="319"/>
      <c r="E2476" s="319"/>
      <c r="F2476" s="319"/>
      <c r="G2476" s="320">
        <v>9326000</v>
      </c>
      <c r="H2476" s="319"/>
      <c r="I2476" s="320">
        <v>9326000</v>
      </c>
      <c r="J2476" s="316"/>
    </row>
    <row r="2477" spans="2:10" ht="15.75" customHeight="1" x14ac:dyDescent="0.25">
      <c r="B2477" s="316" t="s">
        <v>1282</v>
      </c>
      <c r="C2477" s="533" t="s">
        <v>17383</v>
      </c>
      <c r="D2477" s="317"/>
      <c r="E2477" s="317"/>
      <c r="F2477" s="318">
        <v>6250000</v>
      </c>
      <c r="G2477" s="318">
        <v>33000000</v>
      </c>
      <c r="H2477" s="317"/>
      <c r="I2477" s="318">
        <v>26750000</v>
      </c>
    </row>
    <row r="2478" spans="2:10" x14ac:dyDescent="0.25">
      <c r="B2478" s="672" t="s">
        <v>6281</v>
      </c>
      <c r="C2478" s="672"/>
      <c r="D2478" s="319"/>
      <c r="E2478" s="319"/>
      <c r="F2478" s="320">
        <v>6250000</v>
      </c>
      <c r="G2478" s="320">
        <v>33000000</v>
      </c>
      <c r="H2478" s="319"/>
      <c r="I2478" s="320">
        <v>26750000</v>
      </c>
      <c r="J2478" s="316"/>
    </row>
    <row r="2479" spans="2:10" x14ac:dyDescent="0.25">
      <c r="B2479" s="316" t="s">
        <v>1773</v>
      </c>
      <c r="C2479" s="533" t="s">
        <v>17384</v>
      </c>
      <c r="D2479" s="317"/>
      <c r="E2479" s="317"/>
      <c r="F2479" s="318">
        <v>18000000</v>
      </c>
      <c r="G2479" s="318">
        <v>39000000</v>
      </c>
      <c r="H2479" s="317"/>
      <c r="I2479" s="318">
        <v>21000000</v>
      </c>
    </row>
    <row r="2480" spans="2:10" x14ac:dyDescent="0.25">
      <c r="B2480" s="672" t="s">
        <v>6282</v>
      </c>
      <c r="C2480" s="672"/>
      <c r="D2480" s="319"/>
      <c r="E2480" s="319"/>
      <c r="F2480" s="320">
        <v>18000000</v>
      </c>
      <c r="G2480" s="320">
        <v>39000000</v>
      </c>
      <c r="H2480" s="319"/>
      <c r="I2480" s="320">
        <v>21000000</v>
      </c>
      <c r="J2480" s="316"/>
    </row>
    <row r="2481" spans="2:10" ht="15.75" customHeight="1" x14ac:dyDescent="0.25">
      <c r="B2481" s="316" t="s">
        <v>1774</v>
      </c>
      <c r="C2481" s="533" t="s">
        <v>17385</v>
      </c>
      <c r="D2481" s="317"/>
      <c r="E2481" s="317"/>
      <c r="F2481" s="318">
        <v>17000000</v>
      </c>
      <c r="G2481" s="318">
        <v>23000000</v>
      </c>
      <c r="H2481" s="317"/>
      <c r="I2481" s="318">
        <v>6000000</v>
      </c>
    </row>
    <row r="2482" spans="2:10" ht="15.75" customHeight="1" x14ac:dyDescent="0.25">
      <c r="B2482" s="672" t="s">
        <v>6283</v>
      </c>
      <c r="C2482" s="672"/>
      <c r="D2482" s="319"/>
      <c r="E2482" s="319"/>
      <c r="F2482" s="320">
        <v>17000000</v>
      </c>
      <c r="G2482" s="320">
        <v>23000000</v>
      </c>
      <c r="H2482" s="319"/>
      <c r="I2482" s="320">
        <v>6000000</v>
      </c>
      <c r="J2482" s="316"/>
    </row>
    <row r="2483" spans="2:10" ht="15.75" customHeight="1" x14ac:dyDescent="0.25">
      <c r="B2483" s="316" t="s">
        <v>20081</v>
      </c>
      <c r="C2483" s="533" t="s">
        <v>20849</v>
      </c>
      <c r="D2483" s="317"/>
      <c r="E2483" s="317"/>
      <c r="F2483" s="317"/>
      <c r="G2483" s="318">
        <v>9000000</v>
      </c>
      <c r="H2483" s="317"/>
      <c r="I2483" s="318">
        <v>9000000</v>
      </c>
    </row>
    <row r="2484" spans="2:10" ht="15.75" customHeight="1" x14ac:dyDescent="0.25">
      <c r="B2484" s="672" t="s">
        <v>5833</v>
      </c>
      <c r="C2484" s="672"/>
      <c r="D2484" s="319"/>
      <c r="E2484" s="319"/>
      <c r="F2484" s="319"/>
      <c r="G2484" s="320">
        <v>9000000</v>
      </c>
      <c r="H2484" s="319"/>
      <c r="I2484" s="320">
        <v>9000000</v>
      </c>
      <c r="J2484" s="316"/>
    </row>
    <row r="2485" spans="2:10" ht="15.75" customHeight="1" x14ac:dyDescent="0.25">
      <c r="B2485" s="316" t="s">
        <v>7532</v>
      </c>
      <c r="C2485" s="533" t="s">
        <v>17386</v>
      </c>
      <c r="D2485" s="317"/>
      <c r="E2485" s="317"/>
      <c r="F2485" s="317"/>
      <c r="G2485" s="318">
        <v>9000000</v>
      </c>
      <c r="H2485" s="317"/>
      <c r="I2485" s="318">
        <v>9000000</v>
      </c>
    </row>
    <row r="2486" spans="2:10" ht="15.75" customHeight="1" x14ac:dyDescent="0.25">
      <c r="B2486" s="672" t="s">
        <v>5833</v>
      </c>
      <c r="C2486" s="672"/>
      <c r="D2486" s="319"/>
      <c r="E2486" s="319"/>
      <c r="F2486" s="319"/>
      <c r="G2486" s="320">
        <v>9000000</v>
      </c>
      <c r="H2486" s="319"/>
      <c r="I2486" s="320">
        <v>9000000</v>
      </c>
      <c r="J2486" s="316"/>
    </row>
    <row r="2487" spans="2:10" ht="15.75" customHeight="1" x14ac:dyDescent="0.25">
      <c r="B2487" s="316" t="s">
        <v>1775</v>
      </c>
      <c r="C2487" s="533" t="s">
        <v>17387</v>
      </c>
      <c r="D2487" s="317"/>
      <c r="E2487" s="317"/>
      <c r="F2487" s="318">
        <v>22500000</v>
      </c>
      <c r="G2487" s="318">
        <v>41850000</v>
      </c>
      <c r="H2487" s="317"/>
      <c r="I2487" s="318">
        <v>19350000</v>
      </c>
    </row>
    <row r="2488" spans="2:10" ht="15.75" customHeight="1" x14ac:dyDescent="0.25">
      <c r="B2488" s="672" t="s">
        <v>6284</v>
      </c>
      <c r="C2488" s="672"/>
      <c r="D2488" s="319"/>
      <c r="E2488" s="319"/>
      <c r="F2488" s="320">
        <v>22500000</v>
      </c>
      <c r="G2488" s="320">
        <v>41850000</v>
      </c>
      <c r="H2488" s="319"/>
      <c r="I2488" s="320">
        <v>19350000</v>
      </c>
      <c r="J2488" s="316"/>
    </row>
    <row r="2489" spans="2:10" ht="15.75" customHeight="1" x14ac:dyDescent="0.25">
      <c r="B2489" s="316" t="s">
        <v>51</v>
      </c>
      <c r="C2489" s="533" t="s">
        <v>17388</v>
      </c>
      <c r="D2489" s="317"/>
      <c r="E2489" s="317"/>
      <c r="F2489" s="318">
        <v>6250000</v>
      </c>
      <c r="G2489" s="318">
        <v>30000000</v>
      </c>
      <c r="H2489" s="317"/>
      <c r="I2489" s="318">
        <v>23750000</v>
      </c>
    </row>
    <row r="2490" spans="2:10" x14ac:dyDescent="0.25">
      <c r="B2490" s="672" t="s">
        <v>6285</v>
      </c>
      <c r="C2490" s="672"/>
      <c r="D2490" s="319"/>
      <c r="E2490" s="319"/>
      <c r="F2490" s="320">
        <v>6250000</v>
      </c>
      <c r="G2490" s="320">
        <v>30000000</v>
      </c>
      <c r="H2490" s="319"/>
      <c r="I2490" s="320">
        <v>23750000</v>
      </c>
      <c r="J2490" s="316"/>
    </row>
    <row r="2491" spans="2:10" ht="15.75" customHeight="1" x14ac:dyDescent="0.25">
      <c r="B2491" s="316" t="s">
        <v>1776</v>
      </c>
      <c r="C2491" s="533" t="s">
        <v>17389</v>
      </c>
      <c r="D2491" s="317"/>
      <c r="E2491" s="317"/>
      <c r="F2491" s="318">
        <v>24000000</v>
      </c>
      <c r="G2491" s="318">
        <v>42000000</v>
      </c>
      <c r="H2491" s="317"/>
      <c r="I2491" s="318">
        <v>18000000</v>
      </c>
    </row>
    <row r="2492" spans="2:10" ht="15.75" customHeight="1" x14ac:dyDescent="0.25">
      <c r="B2492" s="672" t="s">
        <v>6286</v>
      </c>
      <c r="C2492" s="672"/>
      <c r="D2492" s="319"/>
      <c r="E2492" s="319"/>
      <c r="F2492" s="320">
        <v>24000000</v>
      </c>
      <c r="G2492" s="320">
        <v>42000000</v>
      </c>
      <c r="H2492" s="319"/>
      <c r="I2492" s="320">
        <v>18000000</v>
      </c>
      <c r="J2492" s="316"/>
    </row>
    <row r="2493" spans="2:10" x14ac:dyDescent="0.25">
      <c r="B2493" s="316" t="s">
        <v>1777</v>
      </c>
      <c r="C2493" s="533" t="s">
        <v>17390</v>
      </c>
      <c r="D2493" s="317"/>
      <c r="E2493" s="317"/>
      <c r="F2493" s="318">
        <v>15000000</v>
      </c>
      <c r="G2493" s="318">
        <v>33500000</v>
      </c>
      <c r="H2493" s="317"/>
      <c r="I2493" s="318">
        <v>18500000</v>
      </c>
    </row>
    <row r="2494" spans="2:10" ht="15.75" customHeight="1" x14ac:dyDescent="0.25">
      <c r="B2494" s="672" t="s">
        <v>6287</v>
      </c>
      <c r="C2494" s="672"/>
      <c r="D2494" s="319"/>
      <c r="E2494" s="319"/>
      <c r="F2494" s="320">
        <v>15000000</v>
      </c>
      <c r="G2494" s="320">
        <v>33500000</v>
      </c>
      <c r="H2494" s="319"/>
      <c r="I2494" s="320">
        <v>18500000</v>
      </c>
      <c r="J2494" s="316"/>
    </row>
    <row r="2495" spans="2:10" ht="15.75" customHeight="1" x14ac:dyDescent="0.25">
      <c r="B2495" s="316" t="s">
        <v>1778</v>
      </c>
      <c r="C2495" s="533" t="s">
        <v>17391</v>
      </c>
      <c r="D2495" s="317"/>
      <c r="E2495" s="317"/>
      <c r="F2495" s="318">
        <v>13000000</v>
      </c>
      <c r="G2495" s="318">
        <v>34197050</v>
      </c>
      <c r="H2495" s="317"/>
      <c r="I2495" s="318">
        <v>21197050</v>
      </c>
    </row>
    <row r="2496" spans="2:10" x14ac:dyDescent="0.25">
      <c r="B2496" s="672" t="s">
        <v>6288</v>
      </c>
      <c r="C2496" s="672"/>
      <c r="D2496" s="319"/>
      <c r="E2496" s="319"/>
      <c r="F2496" s="320">
        <v>13000000</v>
      </c>
      <c r="G2496" s="320">
        <v>34197050</v>
      </c>
      <c r="H2496" s="319"/>
      <c r="I2496" s="320">
        <v>21197050</v>
      </c>
      <c r="J2496" s="316"/>
    </row>
    <row r="2497" spans="2:10" ht="15.75" customHeight="1" x14ac:dyDescent="0.25">
      <c r="B2497" s="316" t="s">
        <v>1779</v>
      </c>
      <c r="C2497" s="533" t="s">
        <v>17392</v>
      </c>
      <c r="D2497" s="317"/>
      <c r="E2497" s="317"/>
      <c r="F2497" s="318">
        <v>22500000</v>
      </c>
      <c r="G2497" s="318">
        <v>45000000</v>
      </c>
      <c r="H2497" s="317"/>
      <c r="I2497" s="318">
        <v>22500000</v>
      </c>
    </row>
    <row r="2498" spans="2:10" x14ac:dyDescent="0.25">
      <c r="B2498" s="672" t="s">
        <v>6289</v>
      </c>
      <c r="C2498" s="672"/>
      <c r="D2498" s="319"/>
      <c r="E2498" s="319"/>
      <c r="F2498" s="320">
        <v>22500000</v>
      </c>
      <c r="G2498" s="320">
        <v>45000000</v>
      </c>
      <c r="H2498" s="319"/>
      <c r="I2498" s="320">
        <v>22500000</v>
      </c>
      <c r="J2498" s="316"/>
    </row>
    <row r="2499" spans="2:10" ht="15.75" customHeight="1" x14ac:dyDescent="0.25">
      <c r="B2499" s="316" t="s">
        <v>1780</v>
      </c>
      <c r="C2499" s="533" t="s">
        <v>17393</v>
      </c>
      <c r="D2499" s="317"/>
      <c r="E2499" s="317"/>
      <c r="F2499" s="318">
        <v>11000000</v>
      </c>
      <c r="G2499" s="318">
        <v>35000000</v>
      </c>
      <c r="H2499" s="317"/>
      <c r="I2499" s="318">
        <v>24000000</v>
      </c>
    </row>
    <row r="2500" spans="2:10" x14ac:dyDescent="0.25">
      <c r="B2500" s="672" t="s">
        <v>6290</v>
      </c>
      <c r="C2500" s="672"/>
      <c r="D2500" s="319"/>
      <c r="E2500" s="319"/>
      <c r="F2500" s="320">
        <v>11000000</v>
      </c>
      <c r="G2500" s="320">
        <v>35000000</v>
      </c>
      <c r="H2500" s="319"/>
      <c r="I2500" s="320">
        <v>24000000</v>
      </c>
      <c r="J2500" s="316"/>
    </row>
    <row r="2501" spans="2:10" ht="15.75" customHeight="1" x14ac:dyDescent="0.25">
      <c r="B2501" s="316" t="s">
        <v>7977</v>
      </c>
      <c r="C2501" s="533" t="s">
        <v>17394</v>
      </c>
      <c r="D2501" s="317"/>
      <c r="E2501" s="317"/>
      <c r="F2501" s="317"/>
      <c r="G2501" s="318">
        <v>10000000</v>
      </c>
      <c r="H2501" s="317"/>
      <c r="I2501" s="318">
        <v>10000000</v>
      </c>
    </row>
    <row r="2502" spans="2:10" x14ac:dyDescent="0.25">
      <c r="B2502" s="672" t="s">
        <v>5833</v>
      </c>
      <c r="C2502" s="672"/>
      <c r="D2502" s="319"/>
      <c r="E2502" s="319"/>
      <c r="F2502" s="319"/>
      <c r="G2502" s="320">
        <v>10000000</v>
      </c>
      <c r="H2502" s="319"/>
      <c r="I2502" s="320">
        <v>10000000</v>
      </c>
      <c r="J2502" s="316"/>
    </row>
    <row r="2503" spans="2:10" ht="15.75" customHeight="1" x14ac:dyDescent="0.25">
      <c r="B2503" s="316" t="s">
        <v>1781</v>
      </c>
      <c r="C2503" s="533" t="s">
        <v>17395</v>
      </c>
      <c r="D2503" s="317"/>
      <c r="E2503" s="317"/>
      <c r="F2503" s="318">
        <v>22500000</v>
      </c>
      <c r="G2503" s="318">
        <v>45000000</v>
      </c>
      <c r="H2503" s="317"/>
      <c r="I2503" s="318">
        <v>22500000</v>
      </c>
    </row>
    <row r="2504" spans="2:10" x14ac:dyDescent="0.25">
      <c r="B2504" s="672" t="s">
        <v>6291</v>
      </c>
      <c r="C2504" s="672"/>
      <c r="D2504" s="319"/>
      <c r="E2504" s="319"/>
      <c r="F2504" s="320">
        <v>22500000</v>
      </c>
      <c r="G2504" s="320">
        <v>45000000</v>
      </c>
      <c r="H2504" s="319"/>
      <c r="I2504" s="320">
        <v>22500000</v>
      </c>
      <c r="J2504" s="316"/>
    </row>
    <row r="2505" spans="2:10" x14ac:dyDescent="0.25">
      <c r="B2505" s="316" t="s">
        <v>7933</v>
      </c>
      <c r="C2505" s="533" t="s">
        <v>20059</v>
      </c>
      <c r="D2505" s="317"/>
      <c r="E2505" s="317"/>
      <c r="F2505" s="317"/>
      <c r="G2505" s="318">
        <v>9000000</v>
      </c>
      <c r="H2505" s="317"/>
      <c r="I2505" s="318">
        <v>9000000</v>
      </c>
    </row>
    <row r="2506" spans="2:10" x14ac:dyDescent="0.25">
      <c r="B2506" s="672" t="s">
        <v>5833</v>
      </c>
      <c r="C2506" s="672"/>
      <c r="D2506" s="319"/>
      <c r="E2506" s="319"/>
      <c r="F2506" s="319"/>
      <c r="G2506" s="320">
        <v>9000000</v>
      </c>
      <c r="H2506" s="319"/>
      <c r="I2506" s="320">
        <v>9000000</v>
      </c>
      <c r="J2506" s="316"/>
    </row>
    <row r="2507" spans="2:10" ht="15.75" customHeight="1" x14ac:dyDescent="0.25">
      <c r="B2507" s="316" t="s">
        <v>11141</v>
      </c>
      <c r="C2507" s="533" t="s">
        <v>18806</v>
      </c>
      <c r="D2507" s="317"/>
      <c r="E2507" s="317"/>
      <c r="F2507" s="317"/>
      <c r="G2507" s="318">
        <v>15000000</v>
      </c>
      <c r="H2507" s="317"/>
      <c r="I2507" s="318">
        <v>15000000</v>
      </c>
    </row>
    <row r="2508" spans="2:10" x14ac:dyDescent="0.25">
      <c r="B2508" s="672" t="s">
        <v>5833</v>
      </c>
      <c r="C2508" s="672"/>
      <c r="D2508" s="319"/>
      <c r="E2508" s="319"/>
      <c r="F2508" s="319"/>
      <c r="G2508" s="320">
        <v>15000000</v>
      </c>
      <c r="H2508" s="319"/>
      <c r="I2508" s="320">
        <v>15000000</v>
      </c>
      <c r="J2508" s="316"/>
    </row>
    <row r="2509" spans="2:10" ht="15.75" customHeight="1" x14ac:dyDescent="0.25">
      <c r="B2509" s="316" t="s">
        <v>7533</v>
      </c>
      <c r="C2509" s="533" t="s">
        <v>19656</v>
      </c>
      <c r="D2509" s="317"/>
      <c r="E2509" s="317"/>
      <c r="F2509" s="317"/>
      <c r="G2509" s="318">
        <v>15000000</v>
      </c>
      <c r="H2509" s="317"/>
      <c r="I2509" s="318">
        <v>15000000</v>
      </c>
    </row>
    <row r="2510" spans="2:10" x14ac:dyDescent="0.25">
      <c r="B2510" s="672" t="s">
        <v>5833</v>
      </c>
      <c r="C2510" s="672"/>
      <c r="D2510" s="319"/>
      <c r="E2510" s="319"/>
      <c r="F2510" s="319"/>
      <c r="G2510" s="320">
        <v>15000000</v>
      </c>
      <c r="H2510" s="319"/>
      <c r="I2510" s="320">
        <v>15000000</v>
      </c>
      <c r="J2510" s="316"/>
    </row>
    <row r="2511" spans="2:10" x14ac:dyDescent="0.25">
      <c r="B2511" s="316" t="s">
        <v>7534</v>
      </c>
      <c r="C2511" s="533" t="s">
        <v>17396</v>
      </c>
      <c r="D2511" s="317"/>
      <c r="E2511" s="317"/>
      <c r="F2511" s="317"/>
      <c r="G2511" s="318">
        <v>8000000</v>
      </c>
      <c r="H2511" s="317"/>
      <c r="I2511" s="318">
        <v>8000000</v>
      </c>
    </row>
    <row r="2512" spans="2:10" x14ac:dyDescent="0.25">
      <c r="B2512" s="672" t="s">
        <v>5833</v>
      </c>
      <c r="C2512" s="672"/>
      <c r="D2512" s="319"/>
      <c r="E2512" s="319"/>
      <c r="F2512" s="319"/>
      <c r="G2512" s="320">
        <v>8000000</v>
      </c>
      <c r="H2512" s="319"/>
      <c r="I2512" s="320">
        <v>8000000</v>
      </c>
      <c r="J2512" s="316"/>
    </row>
    <row r="2513" spans="2:10" x14ac:dyDescent="0.25">
      <c r="B2513" s="316" t="s">
        <v>649</v>
      </c>
      <c r="C2513" s="533" t="s">
        <v>17397</v>
      </c>
      <c r="D2513" s="317"/>
      <c r="E2513" s="317"/>
      <c r="F2513" s="318">
        <v>6000000</v>
      </c>
      <c r="G2513" s="318">
        <v>25000000</v>
      </c>
      <c r="H2513" s="317"/>
      <c r="I2513" s="318">
        <v>19000000</v>
      </c>
    </row>
    <row r="2514" spans="2:10" x14ac:dyDescent="0.25">
      <c r="B2514" s="672" t="s">
        <v>6292</v>
      </c>
      <c r="C2514" s="672"/>
      <c r="D2514" s="319"/>
      <c r="E2514" s="319"/>
      <c r="F2514" s="320">
        <v>6000000</v>
      </c>
      <c r="G2514" s="320">
        <v>25000000</v>
      </c>
      <c r="H2514" s="319"/>
      <c r="I2514" s="320">
        <v>19000000</v>
      </c>
      <c r="J2514" s="316"/>
    </row>
    <row r="2515" spans="2:10" ht="15.75" customHeight="1" x14ac:dyDescent="0.25">
      <c r="B2515" s="316" t="s">
        <v>1783</v>
      </c>
      <c r="C2515" s="533" t="s">
        <v>17398</v>
      </c>
      <c r="D2515" s="317"/>
      <c r="E2515" s="317"/>
      <c r="F2515" s="318">
        <v>46500000</v>
      </c>
      <c r="G2515" s="318">
        <v>60000000</v>
      </c>
      <c r="H2515" s="317"/>
      <c r="I2515" s="318">
        <v>13500000</v>
      </c>
    </row>
    <row r="2516" spans="2:10" x14ac:dyDescent="0.25">
      <c r="B2516" s="672" t="s">
        <v>6293</v>
      </c>
      <c r="C2516" s="672"/>
      <c r="D2516" s="319"/>
      <c r="E2516" s="319"/>
      <c r="F2516" s="320">
        <v>46500000</v>
      </c>
      <c r="G2516" s="320">
        <v>60000000</v>
      </c>
      <c r="H2516" s="319"/>
      <c r="I2516" s="320">
        <v>13500000</v>
      </c>
      <c r="J2516" s="316"/>
    </row>
    <row r="2517" spans="2:10" x14ac:dyDescent="0.25">
      <c r="B2517" s="316" t="s">
        <v>1784</v>
      </c>
      <c r="C2517" s="533" t="s">
        <v>17399</v>
      </c>
      <c r="D2517" s="317"/>
      <c r="E2517" s="317"/>
      <c r="F2517" s="318">
        <v>37500000</v>
      </c>
      <c r="G2517" s="318">
        <v>52500000</v>
      </c>
      <c r="H2517" s="317"/>
      <c r="I2517" s="318">
        <v>15000000</v>
      </c>
    </row>
    <row r="2518" spans="2:10" ht="15.75" customHeight="1" x14ac:dyDescent="0.25">
      <c r="B2518" s="672" t="s">
        <v>6294</v>
      </c>
      <c r="C2518" s="672"/>
      <c r="D2518" s="319"/>
      <c r="E2518" s="319"/>
      <c r="F2518" s="320">
        <v>37500000</v>
      </c>
      <c r="G2518" s="320">
        <v>52500000</v>
      </c>
      <c r="H2518" s="319"/>
      <c r="I2518" s="320">
        <v>15000000</v>
      </c>
      <c r="J2518" s="316"/>
    </row>
    <row r="2519" spans="2:10" x14ac:dyDescent="0.25">
      <c r="B2519" s="316" t="s">
        <v>4993</v>
      </c>
      <c r="C2519" s="533" t="s">
        <v>17400</v>
      </c>
      <c r="D2519" s="317"/>
      <c r="E2519" s="317"/>
      <c r="F2519" s="318">
        <v>13000000</v>
      </c>
      <c r="G2519" s="318">
        <v>30000000</v>
      </c>
      <c r="H2519" s="317"/>
      <c r="I2519" s="318">
        <v>17000000</v>
      </c>
    </row>
    <row r="2520" spans="2:10" x14ac:dyDescent="0.25">
      <c r="B2520" s="672" t="s">
        <v>6295</v>
      </c>
      <c r="C2520" s="672"/>
      <c r="D2520" s="319"/>
      <c r="E2520" s="319"/>
      <c r="F2520" s="320">
        <v>13000000</v>
      </c>
      <c r="G2520" s="320">
        <v>30000000</v>
      </c>
      <c r="H2520" s="319"/>
      <c r="I2520" s="320">
        <v>17000000</v>
      </c>
      <c r="J2520" s="316"/>
    </row>
    <row r="2521" spans="2:10" x14ac:dyDescent="0.25">
      <c r="B2521" s="316" t="s">
        <v>7535</v>
      </c>
      <c r="C2521" s="533" t="s">
        <v>17401</v>
      </c>
      <c r="D2521" s="317"/>
      <c r="E2521" s="317"/>
      <c r="F2521" s="317"/>
      <c r="G2521" s="318">
        <v>12000000</v>
      </c>
      <c r="H2521" s="317"/>
      <c r="I2521" s="318">
        <v>12000000</v>
      </c>
    </row>
    <row r="2522" spans="2:10" x14ac:dyDescent="0.25">
      <c r="B2522" s="672" t="s">
        <v>5833</v>
      </c>
      <c r="C2522" s="672"/>
      <c r="D2522" s="319"/>
      <c r="E2522" s="319"/>
      <c r="F2522" s="319"/>
      <c r="G2522" s="320">
        <v>12000000</v>
      </c>
      <c r="H2522" s="319"/>
      <c r="I2522" s="320">
        <v>12000000</v>
      </c>
      <c r="J2522" s="316"/>
    </row>
    <row r="2523" spans="2:10" ht="15.75" customHeight="1" x14ac:dyDescent="0.25">
      <c r="B2523" s="316" t="s">
        <v>1785</v>
      </c>
      <c r="C2523" s="533" t="s">
        <v>17402</v>
      </c>
      <c r="D2523" s="317"/>
      <c r="E2523" s="317"/>
      <c r="F2523" s="318">
        <v>42000000</v>
      </c>
      <c r="G2523" s="318">
        <v>48000000</v>
      </c>
      <c r="H2523" s="317"/>
      <c r="I2523" s="318">
        <v>6000000</v>
      </c>
    </row>
    <row r="2524" spans="2:10" x14ac:dyDescent="0.25">
      <c r="B2524" s="672" t="s">
        <v>6296</v>
      </c>
      <c r="C2524" s="672"/>
      <c r="D2524" s="319"/>
      <c r="E2524" s="319"/>
      <c r="F2524" s="320">
        <v>42000000</v>
      </c>
      <c r="G2524" s="320">
        <v>48000000</v>
      </c>
      <c r="H2524" s="319"/>
      <c r="I2524" s="320">
        <v>6000000</v>
      </c>
      <c r="J2524" s="316"/>
    </row>
    <row r="2525" spans="2:10" x14ac:dyDescent="0.25">
      <c r="B2525" s="316" t="s">
        <v>226</v>
      </c>
      <c r="C2525" s="533" t="s">
        <v>17403</v>
      </c>
      <c r="D2525" s="317"/>
      <c r="E2525" s="317"/>
      <c r="F2525" s="317"/>
      <c r="G2525" s="318">
        <v>14930000</v>
      </c>
      <c r="H2525" s="317"/>
      <c r="I2525" s="318">
        <v>14930000</v>
      </c>
    </row>
    <row r="2526" spans="2:10" ht="15.75" customHeight="1" x14ac:dyDescent="0.25">
      <c r="B2526" s="672" t="s">
        <v>8033</v>
      </c>
      <c r="C2526" s="672"/>
      <c r="D2526" s="319"/>
      <c r="E2526" s="319"/>
      <c r="F2526" s="319"/>
      <c r="G2526" s="320">
        <v>14930000</v>
      </c>
      <c r="H2526" s="319"/>
      <c r="I2526" s="320">
        <v>14930000</v>
      </c>
      <c r="J2526" s="316"/>
    </row>
    <row r="2527" spans="2:10" x14ac:dyDescent="0.25">
      <c r="B2527" s="316" t="s">
        <v>1263</v>
      </c>
      <c r="C2527" s="533" t="s">
        <v>17404</v>
      </c>
      <c r="D2527" s="317"/>
      <c r="E2527" s="317"/>
      <c r="F2527" s="318">
        <v>6250000</v>
      </c>
      <c r="G2527" s="318">
        <v>33000000</v>
      </c>
      <c r="H2527" s="317"/>
      <c r="I2527" s="318">
        <v>26750000</v>
      </c>
    </row>
    <row r="2528" spans="2:10" x14ac:dyDescent="0.25">
      <c r="B2528" s="672" t="s">
        <v>6297</v>
      </c>
      <c r="C2528" s="672"/>
      <c r="D2528" s="319"/>
      <c r="E2528" s="319"/>
      <c r="F2528" s="320">
        <v>6250000</v>
      </c>
      <c r="G2528" s="320">
        <v>33000000</v>
      </c>
      <c r="H2528" s="319"/>
      <c r="I2528" s="320">
        <v>26750000</v>
      </c>
      <c r="J2528" s="316"/>
    </row>
    <row r="2529" spans="2:10" x14ac:dyDescent="0.25">
      <c r="B2529" s="316" t="s">
        <v>7536</v>
      </c>
      <c r="C2529" s="533" t="s">
        <v>17405</v>
      </c>
      <c r="D2529" s="317"/>
      <c r="E2529" s="317"/>
      <c r="F2529" s="317"/>
      <c r="G2529" s="318">
        <v>12500000</v>
      </c>
      <c r="H2529" s="317"/>
      <c r="I2529" s="318">
        <v>12500000</v>
      </c>
    </row>
    <row r="2530" spans="2:10" ht="15.75" customHeight="1" x14ac:dyDescent="0.25">
      <c r="B2530" s="672" t="s">
        <v>5833</v>
      </c>
      <c r="C2530" s="672"/>
      <c r="D2530" s="319"/>
      <c r="E2530" s="319"/>
      <c r="F2530" s="319"/>
      <c r="G2530" s="320">
        <v>12500000</v>
      </c>
      <c r="H2530" s="319"/>
      <c r="I2530" s="320">
        <v>12500000</v>
      </c>
      <c r="J2530" s="316"/>
    </row>
    <row r="2531" spans="2:10" ht="15.75" customHeight="1" x14ac:dyDescent="0.25">
      <c r="B2531" s="316" t="s">
        <v>390</v>
      </c>
      <c r="C2531" s="533" t="s">
        <v>17406</v>
      </c>
      <c r="D2531" s="317"/>
      <c r="E2531" s="317"/>
      <c r="F2531" s="318">
        <v>3000000</v>
      </c>
      <c r="G2531" s="318">
        <v>3000000</v>
      </c>
      <c r="H2531" s="317"/>
      <c r="I2531" s="317"/>
    </row>
    <row r="2532" spans="2:10" x14ac:dyDescent="0.25">
      <c r="B2532" s="672" t="s">
        <v>6298</v>
      </c>
      <c r="C2532" s="672"/>
      <c r="D2532" s="319"/>
      <c r="E2532" s="319"/>
      <c r="F2532" s="320">
        <v>3000000</v>
      </c>
      <c r="G2532" s="320">
        <v>3000000</v>
      </c>
      <c r="H2532" s="319"/>
      <c r="I2532" s="319"/>
      <c r="J2532" s="316"/>
    </row>
    <row r="2533" spans="2:10" x14ac:dyDescent="0.25">
      <c r="B2533" s="316" t="s">
        <v>1786</v>
      </c>
      <c r="C2533" s="533" t="s">
        <v>17407</v>
      </c>
      <c r="D2533" s="317"/>
      <c r="E2533" s="317"/>
      <c r="F2533" s="318">
        <v>22500000</v>
      </c>
      <c r="G2533" s="318">
        <v>38000000</v>
      </c>
      <c r="H2533" s="317"/>
      <c r="I2533" s="318">
        <v>15500000</v>
      </c>
    </row>
    <row r="2534" spans="2:10" ht="15.75" customHeight="1" x14ac:dyDescent="0.25">
      <c r="B2534" s="672" t="s">
        <v>6299</v>
      </c>
      <c r="C2534" s="672"/>
      <c r="D2534" s="319"/>
      <c r="E2534" s="319"/>
      <c r="F2534" s="320">
        <v>22500000</v>
      </c>
      <c r="G2534" s="320">
        <v>38000000</v>
      </c>
      <c r="H2534" s="319"/>
      <c r="I2534" s="320">
        <v>15500000</v>
      </c>
      <c r="J2534" s="316"/>
    </row>
    <row r="2535" spans="2:10" x14ac:dyDescent="0.25">
      <c r="B2535" s="316" t="s">
        <v>1787</v>
      </c>
      <c r="C2535" s="533" t="s">
        <v>17408</v>
      </c>
      <c r="D2535" s="317"/>
      <c r="E2535" s="317"/>
      <c r="F2535" s="318">
        <v>17000000</v>
      </c>
      <c r="G2535" s="318">
        <v>35000000</v>
      </c>
      <c r="H2535" s="317"/>
      <c r="I2535" s="318">
        <v>18000000</v>
      </c>
    </row>
    <row r="2536" spans="2:10" x14ac:dyDescent="0.25">
      <c r="B2536" s="672" t="s">
        <v>6300</v>
      </c>
      <c r="C2536" s="672"/>
      <c r="D2536" s="319"/>
      <c r="E2536" s="319"/>
      <c r="F2536" s="320">
        <v>17000000</v>
      </c>
      <c r="G2536" s="320">
        <v>35000000</v>
      </c>
      <c r="H2536" s="319"/>
      <c r="I2536" s="320">
        <v>18000000</v>
      </c>
      <c r="J2536" s="316"/>
    </row>
    <row r="2537" spans="2:10" ht="15.75" customHeight="1" x14ac:dyDescent="0.25">
      <c r="B2537" s="316" t="s">
        <v>1788</v>
      </c>
      <c r="C2537" s="533" t="s">
        <v>17409</v>
      </c>
      <c r="D2537" s="317"/>
      <c r="E2537" s="317"/>
      <c r="F2537" s="318">
        <v>17000000</v>
      </c>
      <c r="G2537" s="318">
        <v>35000000</v>
      </c>
      <c r="H2537" s="317"/>
      <c r="I2537" s="318">
        <v>18000000</v>
      </c>
    </row>
    <row r="2538" spans="2:10" ht="15.75" customHeight="1" x14ac:dyDescent="0.25">
      <c r="B2538" s="672" t="s">
        <v>6301</v>
      </c>
      <c r="C2538" s="672"/>
      <c r="D2538" s="319"/>
      <c r="E2538" s="319"/>
      <c r="F2538" s="320">
        <v>17000000</v>
      </c>
      <c r="G2538" s="320">
        <v>35000000</v>
      </c>
      <c r="H2538" s="319"/>
      <c r="I2538" s="320">
        <v>18000000</v>
      </c>
      <c r="J2538" s="316"/>
    </row>
    <row r="2539" spans="2:10" ht="15.75" customHeight="1" x14ac:dyDescent="0.25">
      <c r="B2539" s="316" t="s">
        <v>2402</v>
      </c>
      <c r="C2539" s="533" t="s">
        <v>17410</v>
      </c>
      <c r="D2539" s="317"/>
      <c r="E2539" s="317"/>
      <c r="F2539" s="318">
        <v>2000000</v>
      </c>
      <c r="G2539" s="318">
        <v>24000000</v>
      </c>
      <c r="H2539" s="317"/>
      <c r="I2539" s="318">
        <v>22000000</v>
      </c>
    </row>
    <row r="2540" spans="2:10" ht="15.75" customHeight="1" x14ac:dyDescent="0.25">
      <c r="B2540" s="672" t="s">
        <v>6302</v>
      </c>
      <c r="C2540" s="672"/>
      <c r="D2540" s="319"/>
      <c r="E2540" s="319"/>
      <c r="F2540" s="320">
        <v>2000000</v>
      </c>
      <c r="G2540" s="320">
        <v>24000000</v>
      </c>
      <c r="H2540" s="319"/>
      <c r="I2540" s="320">
        <v>22000000</v>
      </c>
      <c r="J2540" s="316"/>
    </row>
    <row r="2541" spans="2:10" x14ac:dyDescent="0.25">
      <c r="B2541" s="316" t="s">
        <v>20319</v>
      </c>
      <c r="C2541" s="533" t="s">
        <v>20122</v>
      </c>
      <c r="D2541" s="317"/>
      <c r="E2541" s="317"/>
      <c r="F2541" s="317"/>
      <c r="G2541" s="318">
        <v>5000000</v>
      </c>
      <c r="H2541" s="317"/>
      <c r="I2541" s="318">
        <v>5000000</v>
      </c>
    </row>
    <row r="2542" spans="2:10" ht="15.75" customHeight="1" x14ac:dyDescent="0.25">
      <c r="B2542" s="672" t="s">
        <v>5833</v>
      </c>
      <c r="C2542" s="672"/>
      <c r="D2542" s="319"/>
      <c r="E2542" s="319"/>
      <c r="F2542" s="319"/>
      <c r="G2542" s="320">
        <v>5000000</v>
      </c>
      <c r="H2542" s="319"/>
      <c r="I2542" s="320">
        <v>5000000</v>
      </c>
      <c r="J2542" s="316"/>
    </row>
    <row r="2543" spans="2:10" x14ac:dyDescent="0.25">
      <c r="B2543" s="316" t="s">
        <v>1789</v>
      </c>
      <c r="C2543" s="533" t="s">
        <v>17411</v>
      </c>
      <c r="D2543" s="317"/>
      <c r="E2543" s="317"/>
      <c r="F2543" s="318">
        <v>22500000</v>
      </c>
      <c r="G2543" s="318">
        <v>44000000</v>
      </c>
      <c r="H2543" s="317"/>
      <c r="I2543" s="318">
        <v>21500000</v>
      </c>
    </row>
    <row r="2544" spans="2:10" x14ac:dyDescent="0.25">
      <c r="B2544" s="672" t="s">
        <v>6303</v>
      </c>
      <c r="C2544" s="672"/>
      <c r="D2544" s="319"/>
      <c r="E2544" s="319"/>
      <c r="F2544" s="320">
        <v>22500000</v>
      </c>
      <c r="G2544" s="320">
        <v>44000000</v>
      </c>
      <c r="H2544" s="319"/>
      <c r="I2544" s="320">
        <v>21500000</v>
      </c>
      <c r="J2544" s="316"/>
    </row>
    <row r="2545" spans="2:10" x14ac:dyDescent="0.25">
      <c r="B2545" s="316" t="s">
        <v>8062</v>
      </c>
      <c r="C2545" s="533" t="s">
        <v>17412</v>
      </c>
      <c r="D2545" s="317"/>
      <c r="E2545" s="317"/>
      <c r="F2545" s="317"/>
      <c r="G2545" s="318">
        <v>9000000</v>
      </c>
      <c r="H2545" s="317"/>
      <c r="I2545" s="318">
        <v>9000000</v>
      </c>
    </row>
    <row r="2546" spans="2:10" ht="15.75" customHeight="1" x14ac:dyDescent="0.25">
      <c r="B2546" s="672" t="s">
        <v>5833</v>
      </c>
      <c r="C2546" s="672"/>
      <c r="D2546" s="319"/>
      <c r="E2546" s="319"/>
      <c r="F2546" s="319"/>
      <c r="G2546" s="320">
        <v>9000000</v>
      </c>
      <c r="H2546" s="319"/>
      <c r="I2546" s="320">
        <v>9000000</v>
      </c>
      <c r="J2546" s="316"/>
    </row>
    <row r="2547" spans="2:10" x14ac:dyDescent="0.25">
      <c r="B2547" s="316" t="s">
        <v>7537</v>
      </c>
      <c r="C2547" s="533" t="s">
        <v>17413</v>
      </c>
      <c r="D2547" s="317"/>
      <c r="E2547" s="317"/>
      <c r="F2547" s="317"/>
      <c r="G2547" s="318">
        <v>7500000</v>
      </c>
      <c r="H2547" s="317"/>
      <c r="I2547" s="318">
        <v>7500000</v>
      </c>
    </row>
    <row r="2548" spans="2:10" x14ac:dyDescent="0.25">
      <c r="B2548" s="672" t="s">
        <v>5833</v>
      </c>
      <c r="C2548" s="672"/>
      <c r="D2548" s="319"/>
      <c r="E2548" s="319"/>
      <c r="F2548" s="319"/>
      <c r="G2548" s="320">
        <v>7500000</v>
      </c>
      <c r="H2548" s="319"/>
      <c r="I2548" s="320">
        <v>7500000</v>
      </c>
      <c r="J2548" s="316"/>
    </row>
    <row r="2549" spans="2:10" x14ac:dyDescent="0.25">
      <c r="B2549" s="316" t="s">
        <v>1790</v>
      </c>
      <c r="C2549" s="533" t="s">
        <v>17414</v>
      </c>
      <c r="D2549" s="317"/>
      <c r="E2549" s="317"/>
      <c r="F2549" s="318">
        <v>17000000</v>
      </c>
      <c r="G2549" s="318">
        <v>31000000</v>
      </c>
      <c r="H2549" s="317"/>
      <c r="I2549" s="318">
        <v>14000000</v>
      </c>
    </row>
    <row r="2550" spans="2:10" x14ac:dyDescent="0.25">
      <c r="B2550" s="672" t="s">
        <v>6304</v>
      </c>
      <c r="C2550" s="672"/>
      <c r="D2550" s="319"/>
      <c r="E2550" s="319"/>
      <c r="F2550" s="320">
        <v>17000000</v>
      </c>
      <c r="G2550" s="320">
        <v>31000000</v>
      </c>
      <c r="H2550" s="319"/>
      <c r="I2550" s="320">
        <v>14000000</v>
      </c>
      <c r="J2550" s="316"/>
    </row>
    <row r="2551" spans="2:10" x14ac:dyDescent="0.25">
      <c r="B2551" s="316" t="s">
        <v>1791</v>
      </c>
      <c r="C2551" s="533" t="s">
        <v>17415</v>
      </c>
      <c r="D2551" s="317"/>
      <c r="E2551" s="317"/>
      <c r="F2551" s="318">
        <v>17000000</v>
      </c>
      <c r="G2551" s="318">
        <v>35500000</v>
      </c>
      <c r="H2551" s="317"/>
      <c r="I2551" s="318">
        <v>18500000</v>
      </c>
    </row>
    <row r="2552" spans="2:10" ht="15.75" customHeight="1" x14ac:dyDescent="0.25">
      <c r="B2552" s="672" t="s">
        <v>6305</v>
      </c>
      <c r="C2552" s="672"/>
      <c r="D2552" s="319"/>
      <c r="E2552" s="319"/>
      <c r="F2552" s="320">
        <v>17000000</v>
      </c>
      <c r="G2552" s="320">
        <v>35500000</v>
      </c>
      <c r="H2552" s="319"/>
      <c r="I2552" s="320">
        <v>18500000</v>
      </c>
      <c r="J2552" s="316"/>
    </row>
    <row r="2553" spans="2:10" x14ac:dyDescent="0.25">
      <c r="B2553" s="316" t="s">
        <v>7538</v>
      </c>
      <c r="C2553" s="533" t="s">
        <v>18551</v>
      </c>
      <c r="D2553" s="317"/>
      <c r="E2553" s="317"/>
      <c r="F2553" s="317"/>
      <c r="G2553" s="318">
        <v>15000000</v>
      </c>
      <c r="H2553" s="317"/>
      <c r="I2553" s="318">
        <v>15000000</v>
      </c>
    </row>
    <row r="2554" spans="2:10" ht="15.75" customHeight="1" x14ac:dyDescent="0.25">
      <c r="B2554" s="672" t="s">
        <v>5833</v>
      </c>
      <c r="C2554" s="672"/>
      <c r="D2554" s="319"/>
      <c r="E2554" s="319"/>
      <c r="F2554" s="319"/>
      <c r="G2554" s="320">
        <v>15000000</v>
      </c>
      <c r="H2554" s="319"/>
      <c r="I2554" s="320">
        <v>15000000</v>
      </c>
      <c r="J2554" s="316"/>
    </row>
    <row r="2555" spans="2:10" ht="15.75" customHeight="1" x14ac:dyDescent="0.25">
      <c r="B2555" s="316" t="s">
        <v>1792</v>
      </c>
      <c r="C2555" s="533" t="s">
        <v>17416</v>
      </c>
      <c r="D2555" s="317"/>
      <c r="E2555" s="317"/>
      <c r="F2555" s="318">
        <v>11000000</v>
      </c>
      <c r="G2555" s="318">
        <v>35000000</v>
      </c>
      <c r="H2555" s="317"/>
      <c r="I2555" s="318">
        <v>24000000</v>
      </c>
    </row>
    <row r="2556" spans="2:10" x14ac:dyDescent="0.25">
      <c r="B2556" s="672" t="s">
        <v>6306</v>
      </c>
      <c r="C2556" s="672"/>
      <c r="D2556" s="319"/>
      <c r="E2556" s="319"/>
      <c r="F2556" s="320">
        <v>11000000</v>
      </c>
      <c r="G2556" s="320">
        <v>35000000</v>
      </c>
      <c r="H2556" s="319"/>
      <c r="I2556" s="320">
        <v>24000000</v>
      </c>
      <c r="J2556" s="316"/>
    </row>
    <row r="2557" spans="2:10" x14ac:dyDescent="0.25">
      <c r="B2557" s="316" t="s">
        <v>1793</v>
      </c>
      <c r="C2557" s="533" t="s">
        <v>17417</v>
      </c>
      <c r="D2557" s="317"/>
      <c r="E2557" s="317"/>
      <c r="F2557" s="318">
        <v>12000000</v>
      </c>
      <c r="G2557" s="318">
        <v>18000000</v>
      </c>
      <c r="H2557" s="317"/>
      <c r="I2557" s="318">
        <v>6000000</v>
      </c>
    </row>
    <row r="2558" spans="2:10" ht="15.75" customHeight="1" x14ac:dyDescent="0.25">
      <c r="B2558" s="672" t="s">
        <v>6307</v>
      </c>
      <c r="C2558" s="672"/>
      <c r="D2558" s="319"/>
      <c r="E2558" s="319"/>
      <c r="F2558" s="320">
        <v>12000000</v>
      </c>
      <c r="G2558" s="320">
        <v>18000000</v>
      </c>
      <c r="H2558" s="319"/>
      <c r="I2558" s="320">
        <v>6000000</v>
      </c>
      <c r="J2558" s="316"/>
    </row>
    <row r="2559" spans="2:10" x14ac:dyDescent="0.25">
      <c r="B2559" s="316" t="s">
        <v>8063</v>
      </c>
      <c r="C2559" s="533" t="s">
        <v>17418</v>
      </c>
      <c r="D2559" s="317"/>
      <c r="E2559" s="317"/>
      <c r="F2559" s="317"/>
      <c r="G2559" s="318">
        <v>12000000</v>
      </c>
      <c r="H2559" s="317"/>
      <c r="I2559" s="318">
        <v>12000000</v>
      </c>
    </row>
    <row r="2560" spans="2:10" x14ac:dyDescent="0.25">
      <c r="B2560" s="672" t="s">
        <v>5833</v>
      </c>
      <c r="C2560" s="672"/>
      <c r="D2560" s="319"/>
      <c r="E2560" s="319"/>
      <c r="F2560" s="319"/>
      <c r="G2560" s="320">
        <v>12000000</v>
      </c>
      <c r="H2560" s="319"/>
      <c r="I2560" s="320">
        <v>12000000</v>
      </c>
      <c r="J2560" s="316"/>
    </row>
    <row r="2561" spans="2:10" ht="15.75" customHeight="1" x14ac:dyDescent="0.25">
      <c r="B2561" s="316" t="s">
        <v>2398</v>
      </c>
      <c r="C2561" s="533" t="s">
        <v>17419</v>
      </c>
      <c r="D2561" s="317"/>
      <c r="E2561" s="317"/>
      <c r="F2561" s="318">
        <v>7500000</v>
      </c>
      <c r="G2561" s="318">
        <v>15000000</v>
      </c>
      <c r="H2561" s="317"/>
      <c r="I2561" s="318">
        <v>7500000</v>
      </c>
    </row>
    <row r="2562" spans="2:10" x14ac:dyDescent="0.25">
      <c r="B2562" s="672" t="s">
        <v>6308</v>
      </c>
      <c r="C2562" s="672"/>
      <c r="D2562" s="319"/>
      <c r="E2562" s="319"/>
      <c r="F2562" s="320">
        <v>7500000</v>
      </c>
      <c r="G2562" s="320">
        <v>15000000</v>
      </c>
      <c r="H2562" s="319"/>
      <c r="I2562" s="320">
        <v>7500000</v>
      </c>
      <c r="J2562" s="316"/>
    </row>
    <row r="2563" spans="2:10" x14ac:dyDescent="0.25">
      <c r="B2563" s="316" t="s">
        <v>5019</v>
      </c>
      <c r="C2563" s="533" t="s">
        <v>17420</v>
      </c>
      <c r="D2563" s="317"/>
      <c r="E2563" s="317"/>
      <c r="F2563" s="318">
        <v>6000000</v>
      </c>
      <c r="G2563" s="318">
        <v>22000000</v>
      </c>
      <c r="H2563" s="317"/>
      <c r="I2563" s="318">
        <v>16000000</v>
      </c>
    </row>
    <row r="2564" spans="2:10" ht="15.75" customHeight="1" x14ac:dyDescent="0.25">
      <c r="B2564" s="672" t="s">
        <v>6309</v>
      </c>
      <c r="C2564" s="672"/>
      <c r="D2564" s="319"/>
      <c r="E2564" s="319"/>
      <c r="F2564" s="320">
        <v>6000000</v>
      </c>
      <c r="G2564" s="320">
        <v>22000000</v>
      </c>
      <c r="H2564" s="319"/>
      <c r="I2564" s="320">
        <v>16000000</v>
      </c>
      <c r="J2564" s="316"/>
    </row>
    <row r="2565" spans="2:10" x14ac:dyDescent="0.25">
      <c r="B2565" s="316" t="s">
        <v>5031</v>
      </c>
      <c r="C2565" s="533" t="s">
        <v>17421</v>
      </c>
      <c r="D2565" s="317"/>
      <c r="E2565" s="317"/>
      <c r="F2565" s="318">
        <v>6000000</v>
      </c>
      <c r="G2565" s="318">
        <v>22000000</v>
      </c>
      <c r="H2565" s="317"/>
      <c r="I2565" s="318">
        <v>16000000</v>
      </c>
    </row>
    <row r="2566" spans="2:10" x14ac:dyDescent="0.25">
      <c r="B2566" s="672" t="s">
        <v>6310</v>
      </c>
      <c r="C2566" s="672"/>
      <c r="D2566" s="319"/>
      <c r="E2566" s="319"/>
      <c r="F2566" s="320">
        <v>6000000</v>
      </c>
      <c r="G2566" s="320">
        <v>22000000</v>
      </c>
      <c r="H2566" s="319"/>
      <c r="I2566" s="320">
        <v>16000000</v>
      </c>
      <c r="J2566" s="316"/>
    </row>
    <row r="2567" spans="2:10" x14ac:dyDescent="0.25">
      <c r="B2567" s="316" t="s">
        <v>7539</v>
      </c>
      <c r="C2567" s="533" t="s">
        <v>17422</v>
      </c>
      <c r="D2567" s="317"/>
      <c r="E2567" s="317"/>
      <c r="F2567" s="317"/>
      <c r="G2567" s="318">
        <v>12000000</v>
      </c>
      <c r="H2567" s="317"/>
      <c r="I2567" s="318">
        <v>12000000</v>
      </c>
    </row>
    <row r="2568" spans="2:10" x14ac:dyDescent="0.25">
      <c r="B2568" s="672" t="s">
        <v>5833</v>
      </c>
      <c r="C2568" s="672"/>
      <c r="D2568" s="319"/>
      <c r="E2568" s="319"/>
      <c r="F2568" s="319"/>
      <c r="G2568" s="320">
        <v>12000000</v>
      </c>
      <c r="H2568" s="319"/>
      <c r="I2568" s="320">
        <v>12000000</v>
      </c>
      <c r="J2568" s="316"/>
    </row>
    <row r="2569" spans="2:10" ht="15.75" customHeight="1" x14ac:dyDescent="0.25">
      <c r="B2569" s="316" t="s">
        <v>20435</v>
      </c>
      <c r="C2569" s="533" t="s">
        <v>20438</v>
      </c>
      <c r="D2569" s="317"/>
      <c r="E2569" s="317"/>
      <c r="F2569" s="317"/>
      <c r="G2569" s="318">
        <v>18000000</v>
      </c>
      <c r="H2569" s="317"/>
      <c r="I2569" s="318">
        <v>18000000</v>
      </c>
    </row>
    <row r="2570" spans="2:10" ht="15.75" customHeight="1" x14ac:dyDescent="0.25">
      <c r="B2570" s="672" t="s">
        <v>5833</v>
      </c>
      <c r="C2570" s="672"/>
      <c r="D2570" s="319"/>
      <c r="E2570" s="319"/>
      <c r="F2570" s="319"/>
      <c r="G2570" s="320">
        <v>18000000</v>
      </c>
      <c r="H2570" s="319"/>
      <c r="I2570" s="320">
        <v>18000000</v>
      </c>
      <c r="J2570" s="316"/>
    </row>
    <row r="2571" spans="2:10" x14ac:dyDescent="0.25">
      <c r="B2571" s="316" t="s">
        <v>20450</v>
      </c>
      <c r="C2571" s="533" t="s">
        <v>20453</v>
      </c>
      <c r="D2571" s="317"/>
      <c r="E2571" s="317"/>
      <c r="F2571" s="317"/>
      <c r="G2571" s="318">
        <v>10000000</v>
      </c>
      <c r="H2571" s="317"/>
      <c r="I2571" s="318">
        <v>10000000</v>
      </c>
    </row>
    <row r="2572" spans="2:10" ht="15.75" customHeight="1" x14ac:dyDescent="0.25">
      <c r="B2572" s="672" t="s">
        <v>5833</v>
      </c>
      <c r="C2572" s="672"/>
      <c r="D2572" s="319"/>
      <c r="E2572" s="319"/>
      <c r="F2572" s="319"/>
      <c r="G2572" s="320">
        <v>10000000</v>
      </c>
      <c r="H2572" s="319"/>
      <c r="I2572" s="320">
        <v>10000000</v>
      </c>
      <c r="J2572" s="316"/>
    </row>
    <row r="2573" spans="2:10" ht="15.75" customHeight="1" x14ac:dyDescent="0.25">
      <c r="B2573" s="316" t="s">
        <v>19787</v>
      </c>
      <c r="C2573" s="533" t="s">
        <v>19859</v>
      </c>
      <c r="D2573" s="317"/>
      <c r="E2573" s="317"/>
      <c r="F2573" s="317"/>
      <c r="G2573" s="318">
        <v>4841000</v>
      </c>
      <c r="H2573" s="317"/>
      <c r="I2573" s="318">
        <v>4841000</v>
      </c>
    </row>
    <row r="2574" spans="2:10" x14ac:dyDescent="0.25">
      <c r="B2574" s="672" t="s">
        <v>5833</v>
      </c>
      <c r="C2574" s="672"/>
      <c r="D2574" s="319"/>
      <c r="E2574" s="319"/>
      <c r="F2574" s="319"/>
      <c r="G2574" s="320">
        <v>4841000</v>
      </c>
      <c r="H2574" s="319"/>
      <c r="I2574" s="320">
        <v>4841000</v>
      </c>
      <c r="J2574" s="316"/>
    </row>
    <row r="2575" spans="2:10" ht="15.75" customHeight="1" x14ac:dyDescent="0.25">
      <c r="B2575" s="316" t="s">
        <v>7540</v>
      </c>
      <c r="C2575" s="533" t="s">
        <v>20623</v>
      </c>
      <c r="D2575" s="317"/>
      <c r="E2575" s="317"/>
      <c r="F2575" s="317"/>
      <c r="G2575" s="318">
        <v>18000000</v>
      </c>
      <c r="H2575" s="317"/>
      <c r="I2575" s="318">
        <v>18000000</v>
      </c>
    </row>
    <row r="2576" spans="2:10" ht="15.75" customHeight="1" x14ac:dyDescent="0.25">
      <c r="B2576" s="672" t="s">
        <v>5833</v>
      </c>
      <c r="C2576" s="672"/>
      <c r="D2576" s="319"/>
      <c r="E2576" s="319"/>
      <c r="F2576" s="319"/>
      <c r="G2576" s="320">
        <v>18000000</v>
      </c>
      <c r="H2576" s="319"/>
      <c r="I2576" s="320">
        <v>18000000</v>
      </c>
      <c r="J2576" s="316"/>
    </row>
    <row r="2577" spans="2:10" ht="15.75" customHeight="1" x14ac:dyDescent="0.25">
      <c r="B2577" s="316" t="s">
        <v>937</v>
      </c>
      <c r="C2577" s="533" t="s">
        <v>17423</v>
      </c>
      <c r="D2577" s="317"/>
      <c r="E2577" s="317"/>
      <c r="F2577" s="317"/>
      <c r="G2577" s="318">
        <v>30000000</v>
      </c>
      <c r="H2577" s="317"/>
      <c r="I2577" s="318">
        <v>30000000</v>
      </c>
    </row>
    <row r="2578" spans="2:10" ht="15.75" customHeight="1" x14ac:dyDescent="0.25">
      <c r="B2578" s="672" t="s">
        <v>6311</v>
      </c>
      <c r="C2578" s="672"/>
      <c r="D2578" s="319"/>
      <c r="E2578" s="319"/>
      <c r="F2578" s="319"/>
      <c r="G2578" s="320">
        <v>30000000</v>
      </c>
      <c r="H2578" s="319"/>
      <c r="I2578" s="320">
        <v>30000000</v>
      </c>
      <c r="J2578" s="316"/>
    </row>
    <row r="2579" spans="2:10" ht="15.75" customHeight="1" x14ac:dyDescent="0.25">
      <c r="B2579" s="316" t="s">
        <v>1794</v>
      </c>
      <c r="C2579" s="533" t="s">
        <v>17424</v>
      </c>
      <c r="D2579" s="317"/>
      <c r="E2579" s="317"/>
      <c r="F2579" s="318">
        <v>15000000</v>
      </c>
      <c r="G2579" s="318">
        <v>15000000</v>
      </c>
      <c r="H2579" s="317"/>
      <c r="I2579" s="317"/>
    </row>
    <row r="2580" spans="2:10" ht="15.75" customHeight="1" x14ac:dyDescent="0.25">
      <c r="B2580" s="672" t="s">
        <v>6312</v>
      </c>
      <c r="C2580" s="672"/>
      <c r="D2580" s="319"/>
      <c r="E2580" s="319"/>
      <c r="F2580" s="320">
        <v>15000000</v>
      </c>
      <c r="G2580" s="320">
        <v>15000000</v>
      </c>
      <c r="H2580" s="319"/>
      <c r="I2580" s="319"/>
      <c r="J2580" s="316"/>
    </row>
    <row r="2581" spans="2:10" ht="15.75" customHeight="1" x14ac:dyDescent="0.25">
      <c r="B2581" s="316" t="s">
        <v>19695</v>
      </c>
      <c r="C2581" s="533" t="s">
        <v>20012</v>
      </c>
      <c r="D2581" s="317"/>
      <c r="E2581" s="317"/>
      <c r="F2581" s="317"/>
      <c r="G2581" s="318">
        <v>9000000</v>
      </c>
      <c r="H2581" s="317"/>
      <c r="I2581" s="318">
        <v>9000000</v>
      </c>
    </row>
    <row r="2582" spans="2:10" ht="15.75" customHeight="1" x14ac:dyDescent="0.25">
      <c r="B2582" s="672" t="s">
        <v>5833</v>
      </c>
      <c r="C2582" s="672"/>
      <c r="D2582" s="319"/>
      <c r="E2582" s="319"/>
      <c r="F2582" s="319"/>
      <c r="G2582" s="320">
        <v>9000000</v>
      </c>
      <c r="H2582" s="319"/>
      <c r="I2582" s="320">
        <v>9000000</v>
      </c>
      <c r="J2582" s="316"/>
    </row>
    <row r="2583" spans="2:10" ht="15.75" customHeight="1" x14ac:dyDescent="0.25">
      <c r="B2583" s="316" t="s">
        <v>1795</v>
      </c>
      <c r="C2583" s="533" t="s">
        <v>17425</v>
      </c>
      <c r="D2583" s="317"/>
      <c r="E2583" s="317"/>
      <c r="F2583" s="318">
        <v>22500000</v>
      </c>
      <c r="G2583" s="318">
        <v>45000000</v>
      </c>
      <c r="H2583" s="317"/>
      <c r="I2583" s="318">
        <v>22500000</v>
      </c>
    </row>
    <row r="2584" spans="2:10" ht="15.75" customHeight="1" x14ac:dyDescent="0.25">
      <c r="B2584" s="672" t="s">
        <v>6313</v>
      </c>
      <c r="C2584" s="672"/>
      <c r="D2584" s="319"/>
      <c r="E2584" s="319"/>
      <c r="F2584" s="320">
        <v>22500000</v>
      </c>
      <c r="G2584" s="320">
        <v>45000000</v>
      </c>
      <c r="H2584" s="319"/>
      <c r="I2584" s="320">
        <v>22500000</v>
      </c>
      <c r="J2584" s="316"/>
    </row>
    <row r="2585" spans="2:10" x14ac:dyDescent="0.25">
      <c r="B2585" s="316" t="s">
        <v>21068</v>
      </c>
      <c r="C2585" s="533" t="s">
        <v>21165</v>
      </c>
      <c r="D2585" s="317"/>
      <c r="E2585" s="317"/>
      <c r="F2585" s="317"/>
      <c r="G2585" s="318">
        <v>18000000</v>
      </c>
      <c r="H2585" s="317"/>
      <c r="I2585" s="318">
        <v>18000000</v>
      </c>
    </row>
    <row r="2586" spans="2:10" ht="15.75" customHeight="1" x14ac:dyDescent="0.25">
      <c r="B2586" s="672" t="s">
        <v>5833</v>
      </c>
      <c r="C2586" s="672"/>
      <c r="D2586" s="319"/>
      <c r="E2586" s="319"/>
      <c r="F2586" s="319"/>
      <c r="G2586" s="320">
        <v>18000000</v>
      </c>
      <c r="H2586" s="319"/>
      <c r="I2586" s="320">
        <v>18000000</v>
      </c>
      <c r="J2586" s="316"/>
    </row>
    <row r="2587" spans="2:10" ht="15.75" customHeight="1" x14ac:dyDescent="0.25">
      <c r="B2587" s="316" t="s">
        <v>13067</v>
      </c>
      <c r="C2587" s="533" t="s">
        <v>18852</v>
      </c>
      <c r="D2587" s="317"/>
      <c r="E2587" s="317"/>
      <c r="F2587" s="317"/>
      <c r="G2587" s="318">
        <v>7500000</v>
      </c>
      <c r="H2587" s="317"/>
      <c r="I2587" s="318">
        <v>7500000</v>
      </c>
    </row>
    <row r="2588" spans="2:10" ht="15.75" customHeight="1" x14ac:dyDescent="0.25">
      <c r="B2588" s="672" t="s">
        <v>5833</v>
      </c>
      <c r="C2588" s="672"/>
      <c r="D2588" s="319"/>
      <c r="E2588" s="319"/>
      <c r="F2588" s="319"/>
      <c r="G2588" s="320">
        <v>7500000</v>
      </c>
      <c r="H2588" s="319"/>
      <c r="I2588" s="320">
        <v>7500000</v>
      </c>
      <c r="J2588" s="316"/>
    </row>
    <row r="2589" spans="2:10" x14ac:dyDescent="0.25">
      <c r="B2589" s="316" t="s">
        <v>7543</v>
      </c>
      <c r="C2589" s="533" t="s">
        <v>18546</v>
      </c>
      <c r="D2589" s="317"/>
      <c r="E2589" s="317"/>
      <c r="F2589" s="317"/>
      <c r="G2589" s="318">
        <v>15000000</v>
      </c>
      <c r="H2589" s="317"/>
      <c r="I2589" s="318">
        <v>15000000</v>
      </c>
    </row>
    <row r="2590" spans="2:10" ht="15.75" customHeight="1" x14ac:dyDescent="0.25">
      <c r="B2590" s="672" t="s">
        <v>5833</v>
      </c>
      <c r="C2590" s="672"/>
      <c r="D2590" s="319"/>
      <c r="E2590" s="319"/>
      <c r="F2590" s="319"/>
      <c r="G2590" s="320">
        <v>15000000</v>
      </c>
      <c r="H2590" s="319"/>
      <c r="I2590" s="320">
        <v>15000000</v>
      </c>
      <c r="J2590" s="316"/>
    </row>
    <row r="2591" spans="2:10" x14ac:dyDescent="0.25">
      <c r="B2591" s="316" t="s">
        <v>1796</v>
      </c>
      <c r="C2591" s="533" t="s">
        <v>17426</v>
      </c>
      <c r="D2591" s="317"/>
      <c r="E2591" s="317"/>
      <c r="F2591" s="318">
        <v>22500000</v>
      </c>
      <c r="G2591" s="318">
        <v>45000000</v>
      </c>
      <c r="H2591" s="317"/>
      <c r="I2591" s="318">
        <v>22500000</v>
      </c>
    </row>
    <row r="2592" spans="2:10" ht="15.75" customHeight="1" x14ac:dyDescent="0.25">
      <c r="B2592" s="672" t="s">
        <v>6314</v>
      </c>
      <c r="C2592" s="672"/>
      <c r="D2592" s="319"/>
      <c r="E2592" s="319"/>
      <c r="F2592" s="320">
        <v>22500000</v>
      </c>
      <c r="G2592" s="320">
        <v>45000000</v>
      </c>
      <c r="H2592" s="319"/>
      <c r="I2592" s="320">
        <v>22500000</v>
      </c>
      <c r="J2592" s="316"/>
    </row>
    <row r="2593" spans="2:10" x14ac:dyDescent="0.25">
      <c r="B2593" s="316" t="s">
        <v>1797</v>
      </c>
      <c r="C2593" s="533" t="s">
        <v>17427</v>
      </c>
      <c r="D2593" s="317"/>
      <c r="E2593" s="317"/>
      <c r="F2593" s="318">
        <v>9000000</v>
      </c>
      <c r="G2593" s="318">
        <v>9000000</v>
      </c>
      <c r="H2593" s="317"/>
      <c r="I2593" s="317"/>
    </row>
    <row r="2594" spans="2:10" ht="15.75" customHeight="1" x14ac:dyDescent="0.25">
      <c r="B2594" s="672" t="s">
        <v>6315</v>
      </c>
      <c r="C2594" s="672"/>
      <c r="D2594" s="319"/>
      <c r="E2594" s="319"/>
      <c r="F2594" s="320">
        <v>9000000</v>
      </c>
      <c r="G2594" s="320">
        <v>9000000</v>
      </c>
      <c r="H2594" s="319"/>
      <c r="I2594" s="319"/>
      <c r="J2594" s="316"/>
    </row>
    <row r="2595" spans="2:10" x14ac:dyDescent="0.25">
      <c r="B2595" s="316" t="s">
        <v>464</v>
      </c>
      <c r="C2595" s="533" t="s">
        <v>17428</v>
      </c>
      <c r="D2595" s="317"/>
      <c r="E2595" s="317"/>
      <c r="F2595" s="318">
        <v>6000000</v>
      </c>
      <c r="G2595" s="318">
        <v>21000000</v>
      </c>
      <c r="H2595" s="317"/>
      <c r="I2595" s="318">
        <v>15000000</v>
      </c>
    </row>
    <row r="2596" spans="2:10" ht="15.75" customHeight="1" x14ac:dyDescent="0.25">
      <c r="B2596" s="672" t="s">
        <v>6316</v>
      </c>
      <c r="C2596" s="672"/>
      <c r="D2596" s="319"/>
      <c r="E2596" s="319"/>
      <c r="F2596" s="320">
        <v>6000000</v>
      </c>
      <c r="G2596" s="320">
        <v>21000000</v>
      </c>
      <c r="H2596" s="319"/>
      <c r="I2596" s="320">
        <v>15000000</v>
      </c>
      <c r="J2596" s="316"/>
    </row>
    <row r="2597" spans="2:10" ht="15.75" customHeight="1" x14ac:dyDescent="0.25">
      <c r="B2597" s="316" t="s">
        <v>1798</v>
      </c>
      <c r="C2597" s="533" t="s">
        <v>17429</v>
      </c>
      <c r="D2597" s="317"/>
      <c r="E2597" s="317"/>
      <c r="F2597" s="318">
        <v>27500000</v>
      </c>
      <c r="G2597" s="318">
        <v>30000000</v>
      </c>
      <c r="H2597" s="317"/>
      <c r="I2597" s="318">
        <v>2500000</v>
      </c>
    </row>
    <row r="2598" spans="2:10" ht="15.75" customHeight="1" x14ac:dyDescent="0.25">
      <c r="B2598" s="672" t="s">
        <v>6317</v>
      </c>
      <c r="C2598" s="672"/>
      <c r="D2598" s="319"/>
      <c r="E2598" s="319"/>
      <c r="F2598" s="320">
        <v>27500000</v>
      </c>
      <c r="G2598" s="320">
        <v>30000000</v>
      </c>
      <c r="H2598" s="319"/>
      <c r="I2598" s="320">
        <v>2500000</v>
      </c>
      <c r="J2598" s="316"/>
    </row>
    <row r="2599" spans="2:10" x14ac:dyDescent="0.25">
      <c r="B2599" s="316" t="s">
        <v>19260</v>
      </c>
      <c r="C2599" s="533" t="s">
        <v>20013</v>
      </c>
      <c r="D2599" s="317"/>
      <c r="E2599" s="317"/>
      <c r="F2599" s="317"/>
      <c r="G2599" s="318">
        <v>18000000</v>
      </c>
      <c r="H2599" s="317"/>
      <c r="I2599" s="318">
        <v>18000000</v>
      </c>
    </row>
    <row r="2600" spans="2:10" ht="15.75" customHeight="1" x14ac:dyDescent="0.25">
      <c r="B2600" s="672" t="s">
        <v>5833</v>
      </c>
      <c r="C2600" s="672"/>
      <c r="D2600" s="319"/>
      <c r="E2600" s="319"/>
      <c r="F2600" s="319"/>
      <c r="G2600" s="320">
        <v>18000000</v>
      </c>
      <c r="H2600" s="319"/>
      <c r="I2600" s="320">
        <v>18000000</v>
      </c>
      <c r="J2600" s="316"/>
    </row>
    <row r="2601" spans="2:10" x14ac:dyDescent="0.25">
      <c r="B2601" s="316" t="s">
        <v>5577</v>
      </c>
      <c r="C2601" s="533" t="s">
        <v>17430</v>
      </c>
      <c r="D2601" s="317"/>
      <c r="E2601" s="317"/>
      <c r="F2601" s="318">
        <v>5000000</v>
      </c>
      <c r="G2601" s="318">
        <v>18010000</v>
      </c>
      <c r="H2601" s="317"/>
      <c r="I2601" s="318">
        <v>13010000</v>
      </c>
    </row>
    <row r="2602" spans="2:10" ht="15.75" customHeight="1" x14ac:dyDescent="0.25">
      <c r="B2602" s="672" t="s">
        <v>5833</v>
      </c>
      <c r="C2602" s="672"/>
      <c r="D2602" s="319"/>
      <c r="E2602" s="319"/>
      <c r="F2602" s="320">
        <v>5000000</v>
      </c>
      <c r="G2602" s="320">
        <v>18010000</v>
      </c>
      <c r="H2602" s="319"/>
      <c r="I2602" s="320">
        <v>13010000</v>
      </c>
      <c r="J2602" s="316"/>
    </row>
    <row r="2603" spans="2:10" x14ac:dyDescent="0.25">
      <c r="B2603" s="316" t="s">
        <v>1799</v>
      </c>
      <c r="C2603" s="533" t="s">
        <v>17431</v>
      </c>
      <c r="D2603" s="317"/>
      <c r="E2603" s="317"/>
      <c r="F2603" s="318">
        <v>6000000</v>
      </c>
      <c r="G2603" s="318">
        <v>9917000</v>
      </c>
      <c r="H2603" s="317"/>
      <c r="I2603" s="318">
        <v>3917000</v>
      </c>
    </row>
    <row r="2604" spans="2:10" x14ac:dyDescent="0.25">
      <c r="B2604" s="672" t="s">
        <v>6318</v>
      </c>
      <c r="C2604" s="672"/>
      <c r="D2604" s="319"/>
      <c r="E2604" s="319"/>
      <c r="F2604" s="320">
        <v>6000000</v>
      </c>
      <c r="G2604" s="320">
        <v>9917000</v>
      </c>
      <c r="H2604" s="319"/>
      <c r="I2604" s="320">
        <v>3917000</v>
      </c>
      <c r="J2604" s="316"/>
    </row>
    <row r="2605" spans="2:10" x14ac:dyDescent="0.25">
      <c r="B2605" s="316" t="s">
        <v>1800</v>
      </c>
      <c r="C2605" s="533" t="s">
        <v>17432</v>
      </c>
      <c r="D2605" s="317"/>
      <c r="E2605" s="317"/>
      <c r="F2605" s="318">
        <v>36000000</v>
      </c>
      <c r="G2605" s="318">
        <v>54000000</v>
      </c>
      <c r="H2605" s="317"/>
      <c r="I2605" s="318">
        <v>18000000</v>
      </c>
    </row>
    <row r="2606" spans="2:10" x14ac:dyDescent="0.25">
      <c r="B2606" s="672" t="s">
        <v>6319</v>
      </c>
      <c r="C2606" s="672"/>
      <c r="D2606" s="319"/>
      <c r="E2606" s="319"/>
      <c r="F2606" s="320">
        <v>36000000</v>
      </c>
      <c r="G2606" s="320">
        <v>54000000</v>
      </c>
      <c r="H2606" s="319"/>
      <c r="I2606" s="320">
        <v>18000000</v>
      </c>
      <c r="J2606" s="316"/>
    </row>
    <row r="2607" spans="2:10" x14ac:dyDescent="0.25">
      <c r="B2607" s="316" t="s">
        <v>1801</v>
      </c>
      <c r="C2607" s="533" t="s">
        <v>17433</v>
      </c>
      <c r="D2607" s="317"/>
      <c r="E2607" s="317"/>
      <c r="F2607" s="318">
        <v>13000000</v>
      </c>
      <c r="G2607" s="318">
        <v>30000000</v>
      </c>
      <c r="H2607" s="317"/>
      <c r="I2607" s="318">
        <v>17000000</v>
      </c>
    </row>
    <row r="2608" spans="2:10" x14ac:dyDescent="0.25">
      <c r="B2608" s="672" t="s">
        <v>6320</v>
      </c>
      <c r="C2608" s="672"/>
      <c r="D2608" s="319"/>
      <c r="E2608" s="319"/>
      <c r="F2608" s="320">
        <v>13000000</v>
      </c>
      <c r="G2608" s="320">
        <v>30000000</v>
      </c>
      <c r="H2608" s="319"/>
      <c r="I2608" s="320">
        <v>17000000</v>
      </c>
      <c r="J2608" s="316"/>
    </row>
    <row r="2609" spans="2:10" x14ac:dyDescent="0.25">
      <c r="B2609" s="316" t="s">
        <v>1802</v>
      </c>
      <c r="C2609" s="533" t="s">
        <v>17434</v>
      </c>
      <c r="D2609" s="317"/>
      <c r="E2609" s="317"/>
      <c r="F2609" s="318">
        <v>18000000</v>
      </c>
      <c r="G2609" s="318">
        <v>26000000</v>
      </c>
      <c r="H2609" s="317"/>
      <c r="I2609" s="318">
        <v>8000000</v>
      </c>
    </row>
    <row r="2610" spans="2:10" x14ac:dyDescent="0.25">
      <c r="B2610" s="672" t="s">
        <v>6321</v>
      </c>
      <c r="C2610" s="672"/>
      <c r="D2610" s="319"/>
      <c r="E2610" s="319"/>
      <c r="F2610" s="320">
        <v>18000000</v>
      </c>
      <c r="G2610" s="320">
        <v>26000000</v>
      </c>
      <c r="H2610" s="319"/>
      <c r="I2610" s="320">
        <v>8000000</v>
      </c>
      <c r="J2610" s="316"/>
    </row>
    <row r="2611" spans="2:10" x14ac:dyDescent="0.25">
      <c r="B2611" s="316" t="s">
        <v>1803</v>
      </c>
      <c r="C2611" s="533" t="s">
        <v>17435</v>
      </c>
      <c r="D2611" s="317"/>
      <c r="E2611" s="317"/>
      <c r="F2611" s="318">
        <v>13000000</v>
      </c>
      <c r="G2611" s="318">
        <v>35000000</v>
      </c>
      <c r="H2611" s="317"/>
      <c r="I2611" s="318">
        <v>22000000</v>
      </c>
    </row>
    <row r="2612" spans="2:10" ht="15.75" customHeight="1" x14ac:dyDescent="0.25">
      <c r="B2612" s="672" t="s">
        <v>6322</v>
      </c>
      <c r="C2612" s="672"/>
      <c r="D2612" s="319"/>
      <c r="E2612" s="319"/>
      <c r="F2612" s="320">
        <v>13000000</v>
      </c>
      <c r="G2612" s="320">
        <v>35000000</v>
      </c>
      <c r="H2612" s="319"/>
      <c r="I2612" s="320">
        <v>22000000</v>
      </c>
      <c r="J2612" s="316"/>
    </row>
    <row r="2613" spans="2:10" ht="15.75" customHeight="1" x14ac:dyDescent="0.25">
      <c r="B2613" s="316" t="s">
        <v>1804</v>
      </c>
      <c r="C2613" s="533" t="s">
        <v>17436</v>
      </c>
      <c r="D2613" s="317"/>
      <c r="E2613" s="317"/>
      <c r="F2613" s="318">
        <v>18000000</v>
      </c>
      <c r="G2613" s="318">
        <v>18000000</v>
      </c>
      <c r="H2613" s="317"/>
      <c r="I2613" s="317"/>
    </row>
    <row r="2614" spans="2:10" x14ac:dyDescent="0.25">
      <c r="B2614" s="672" t="s">
        <v>6323</v>
      </c>
      <c r="C2614" s="672"/>
      <c r="D2614" s="319"/>
      <c r="E2614" s="319"/>
      <c r="F2614" s="320">
        <v>18000000</v>
      </c>
      <c r="G2614" s="320">
        <v>18000000</v>
      </c>
      <c r="H2614" s="319"/>
      <c r="I2614" s="319"/>
      <c r="J2614" s="316"/>
    </row>
    <row r="2615" spans="2:10" x14ac:dyDescent="0.25">
      <c r="B2615" s="316" t="s">
        <v>7544</v>
      </c>
      <c r="C2615" s="533" t="s">
        <v>20855</v>
      </c>
      <c r="D2615" s="317"/>
      <c r="E2615" s="317"/>
      <c r="F2615" s="317"/>
      <c r="G2615" s="318">
        <v>15000000</v>
      </c>
      <c r="H2615" s="317"/>
      <c r="I2615" s="318">
        <v>15000000</v>
      </c>
    </row>
    <row r="2616" spans="2:10" ht="15.75" customHeight="1" x14ac:dyDescent="0.25">
      <c r="B2616" s="672" t="s">
        <v>5833</v>
      </c>
      <c r="C2616" s="672"/>
      <c r="D2616" s="319"/>
      <c r="E2616" s="319"/>
      <c r="F2616" s="319"/>
      <c r="G2616" s="320">
        <v>15000000</v>
      </c>
      <c r="H2616" s="319"/>
      <c r="I2616" s="320">
        <v>15000000</v>
      </c>
      <c r="J2616" s="316"/>
    </row>
    <row r="2617" spans="2:10" ht="15.75" customHeight="1" x14ac:dyDescent="0.25">
      <c r="B2617" s="316" t="s">
        <v>7545</v>
      </c>
      <c r="C2617" s="533" t="s">
        <v>17437</v>
      </c>
      <c r="D2617" s="317"/>
      <c r="E2617" s="317"/>
      <c r="F2617" s="317"/>
      <c r="G2617" s="318">
        <v>10000000</v>
      </c>
      <c r="H2617" s="317"/>
      <c r="I2617" s="318">
        <v>10000000</v>
      </c>
    </row>
    <row r="2618" spans="2:10" x14ac:dyDescent="0.25">
      <c r="B2618" s="672" t="s">
        <v>5833</v>
      </c>
      <c r="C2618" s="672"/>
      <c r="D2618" s="319"/>
      <c r="E2618" s="319"/>
      <c r="F2618" s="319"/>
      <c r="G2618" s="320">
        <v>10000000</v>
      </c>
      <c r="H2618" s="319"/>
      <c r="I2618" s="320">
        <v>10000000</v>
      </c>
      <c r="J2618" s="316"/>
    </row>
    <row r="2619" spans="2:10" x14ac:dyDescent="0.25">
      <c r="B2619" s="316" t="s">
        <v>1317</v>
      </c>
      <c r="C2619" s="533" t="s">
        <v>17438</v>
      </c>
      <c r="D2619" s="317"/>
      <c r="E2619" s="317"/>
      <c r="F2619" s="318">
        <v>6250000</v>
      </c>
      <c r="G2619" s="318">
        <v>33000000</v>
      </c>
      <c r="H2619" s="317"/>
      <c r="I2619" s="318">
        <v>26750000</v>
      </c>
    </row>
    <row r="2620" spans="2:10" ht="15.75" customHeight="1" x14ac:dyDescent="0.25">
      <c r="B2620" s="672" t="s">
        <v>6324</v>
      </c>
      <c r="C2620" s="672"/>
      <c r="D2620" s="319"/>
      <c r="E2620" s="319"/>
      <c r="F2620" s="320">
        <v>6250000</v>
      </c>
      <c r="G2620" s="320">
        <v>33000000</v>
      </c>
      <c r="H2620" s="319"/>
      <c r="I2620" s="320">
        <v>26750000</v>
      </c>
      <c r="J2620" s="316"/>
    </row>
    <row r="2621" spans="2:10" x14ac:dyDescent="0.25">
      <c r="B2621" s="316" t="s">
        <v>19495</v>
      </c>
      <c r="C2621" s="533" t="s">
        <v>19907</v>
      </c>
      <c r="D2621" s="317"/>
      <c r="E2621" s="317"/>
      <c r="F2621" s="317"/>
      <c r="G2621" s="318">
        <v>4000000</v>
      </c>
      <c r="H2621" s="317"/>
      <c r="I2621" s="318">
        <v>4000000</v>
      </c>
    </row>
    <row r="2622" spans="2:10" x14ac:dyDescent="0.25">
      <c r="B2622" s="672" t="s">
        <v>5833</v>
      </c>
      <c r="C2622" s="672"/>
      <c r="D2622" s="319"/>
      <c r="E2622" s="319"/>
      <c r="F2622" s="319"/>
      <c r="G2622" s="320">
        <v>4000000</v>
      </c>
      <c r="H2622" s="319"/>
      <c r="I2622" s="320">
        <v>4000000</v>
      </c>
      <c r="J2622" s="316"/>
    </row>
    <row r="2623" spans="2:10" x14ac:dyDescent="0.25">
      <c r="B2623" s="316" t="s">
        <v>1805</v>
      </c>
      <c r="C2623" s="533" t="s">
        <v>17439</v>
      </c>
      <c r="D2623" s="317"/>
      <c r="E2623" s="317"/>
      <c r="F2623" s="318">
        <v>24000000</v>
      </c>
      <c r="G2623" s="318">
        <v>39000000</v>
      </c>
      <c r="H2623" s="317"/>
      <c r="I2623" s="318">
        <v>15000000</v>
      </c>
    </row>
    <row r="2624" spans="2:10" x14ac:dyDescent="0.25">
      <c r="B2624" s="672" t="s">
        <v>6325</v>
      </c>
      <c r="C2624" s="672"/>
      <c r="D2624" s="319"/>
      <c r="E2624" s="319"/>
      <c r="F2624" s="320">
        <v>24000000</v>
      </c>
      <c r="G2624" s="320">
        <v>39000000</v>
      </c>
      <c r="H2624" s="319"/>
      <c r="I2624" s="320">
        <v>15000000</v>
      </c>
      <c r="J2624" s="316"/>
    </row>
    <row r="2625" spans="2:10" x14ac:dyDescent="0.25">
      <c r="B2625" s="316" t="s">
        <v>1806</v>
      </c>
      <c r="C2625" s="533" t="s">
        <v>17440</v>
      </c>
      <c r="D2625" s="317"/>
      <c r="E2625" s="317"/>
      <c r="F2625" s="318">
        <v>18000000</v>
      </c>
      <c r="G2625" s="318">
        <v>33100000</v>
      </c>
      <c r="H2625" s="317"/>
      <c r="I2625" s="318">
        <v>15100000</v>
      </c>
    </row>
    <row r="2626" spans="2:10" x14ac:dyDescent="0.25">
      <c r="B2626" s="672" t="s">
        <v>6326</v>
      </c>
      <c r="C2626" s="672"/>
      <c r="D2626" s="319"/>
      <c r="E2626" s="319"/>
      <c r="F2626" s="320">
        <v>18000000</v>
      </c>
      <c r="G2626" s="320">
        <v>33100000</v>
      </c>
      <c r="H2626" s="319"/>
      <c r="I2626" s="320">
        <v>15100000</v>
      </c>
      <c r="J2626" s="316"/>
    </row>
    <row r="2627" spans="2:10" x14ac:dyDescent="0.25">
      <c r="B2627" s="316" t="s">
        <v>1807</v>
      </c>
      <c r="C2627" s="533" t="s">
        <v>17441</v>
      </c>
      <c r="D2627" s="317"/>
      <c r="E2627" s="317"/>
      <c r="F2627" s="318">
        <v>18000000</v>
      </c>
      <c r="G2627" s="318">
        <v>18000000</v>
      </c>
      <c r="H2627" s="317"/>
      <c r="I2627" s="317"/>
    </row>
    <row r="2628" spans="2:10" ht="15.75" customHeight="1" x14ac:dyDescent="0.25">
      <c r="B2628" s="672" t="s">
        <v>6327</v>
      </c>
      <c r="C2628" s="672"/>
      <c r="D2628" s="319"/>
      <c r="E2628" s="319"/>
      <c r="F2628" s="320">
        <v>18000000</v>
      </c>
      <c r="G2628" s="320">
        <v>18000000</v>
      </c>
      <c r="H2628" s="319"/>
      <c r="I2628" s="319"/>
      <c r="J2628" s="316"/>
    </row>
    <row r="2629" spans="2:10" x14ac:dyDescent="0.25">
      <c r="B2629" s="316" t="s">
        <v>19281</v>
      </c>
      <c r="C2629" s="533" t="s">
        <v>19860</v>
      </c>
      <c r="D2629" s="317"/>
      <c r="E2629" s="317"/>
      <c r="F2629" s="317"/>
      <c r="G2629" s="318">
        <v>9000000</v>
      </c>
      <c r="H2629" s="317"/>
      <c r="I2629" s="318">
        <v>9000000</v>
      </c>
    </row>
    <row r="2630" spans="2:10" x14ac:dyDescent="0.25">
      <c r="B2630" s="672" t="s">
        <v>5833</v>
      </c>
      <c r="C2630" s="672"/>
      <c r="D2630" s="319"/>
      <c r="E2630" s="319"/>
      <c r="F2630" s="319"/>
      <c r="G2630" s="320">
        <v>9000000</v>
      </c>
      <c r="H2630" s="319"/>
      <c r="I2630" s="320">
        <v>9000000</v>
      </c>
      <c r="J2630" s="316"/>
    </row>
    <row r="2631" spans="2:10" ht="15.75" customHeight="1" x14ac:dyDescent="0.25">
      <c r="B2631" s="316" t="s">
        <v>7546</v>
      </c>
      <c r="C2631" s="533" t="s">
        <v>20326</v>
      </c>
      <c r="D2631" s="317"/>
      <c r="E2631" s="317"/>
      <c r="F2631" s="317"/>
      <c r="G2631" s="318">
        <v>18000000</v>
      </c>
      <c r="H2631" s="317"/>
      <c r="I2631" s="318">
        <v>18000000</v>
      </c>
    </row>
    <row r="2632" spans="2:10" ht="15.75" customHeight="1" x14ac:dyDescent="0.25">
      <c r="B2632" s="672" t="s">
        <v>5833</v>
      </c>
      <c r="C2632" s="672"/>
      <c r="D2632" s="319"/>
      <c r="E2632" s="319"/>
      <c r="F2632" s="319"/>
      <c r="G2632" s="320">
        <v>18000000</v>
      </c>
      <c r="H2632" s="319"/>
      <c r="I2632" s="320">
        <v>18000000</v>
      </c>
      <c r="J2632" s="316"/>
    </row>
    <row r="2633" spans="2:10" x14ac:dyDescent="0.25">
      <c r="B2633" s="316" t="s">
        <v>1255</v>
      </c>
      <c r="C2633" s="533" t="s">
        <v>17442</v>
      </c>
      <c r="D2633" s="317"/>
      <c r="E2633" s="317"/>
      <c r="F2633" s="318">
        <v>6250000</v>
      </c>
      <c r="G2633" s="318">
        <v>33000000</v>
      </c>
      <c r="H2633" s="317"/>
      <c r="I2633" s="318">
        <v>26750000</v>
      </c>
    </row>
    <row r="2634" spans="2:10" ht="15.75" customHeight="1" x14ac:dyDescent="0.25">
      <c r="B2634" s="672" t="s">
        <v>6328</v>
      </c>
      <c r="C2634" s="672"/>
      <c r="D2634" s="319"/>
      <c r="E2634" s="319"/>
      <c r="F2634" s="320">
        <v>6250000</v>
      </c>
      <c r="G2634" s="320">
        <v>33000000</v>
      </c>
      <c r="H2634" s="319"/>
      <c r="I2634" s="320">
        <v>26750000</v>
      </c>
      <c r="J2634" s="316"/>
    </row>
    <row r="2635" spans="2:10" x14ac:dyDescent="0.25">
      <c r="B2635" s="316" t="s">
        <v>7548</v>
      </c>
      <c r="C2635" s="533" t="s">
        <v>17443</v>
      </c>
      <c r="D2635" s="317"/>
      <c r="E2635" s="317"/>
      <c r="F2635" s="317"/>
      <c r="G2635" s="318">
        <v>7500000</v>
      </c>
      <c r="H2635" s="317"/>
      <c r="I2635" s="318">
        <v>7500000</v>
      </c>
    </row>
    <row r="2636" spans="2:10" x14ac:dyDescent="0.25">
      <c r="B2636" s="672" t="s">
        <v>5833</v>
      </c>
      <c r="C2636" s="672"/>
      <c r="D2636" s="319"/>
      <c r="E2636" s="319"/>
      <c r="F2636" s="319"/>
      <c r="G2636" s="320">
        <v>7500000</v>
      </c>
      <c r="H2636" s="319"/>
      <c r="I2636" s="320">
        <v>7500000</v>
      </c>
      <c r="J2636" s="316"/>
    </row>
    <row r="2637" spans="2:10" ht="15.75" customHeight="1" x14ac:dyDescent="0.25">
      <c r="B2637" s="316" t="s">
        <v>7549</v>
      </c>
      <c r="C2637" s="533" t="s">
        <v>17444</v>
      </c>
      <c r="D2637" s="317"/>
      <c r="E2637" s="317"/>
      <c r="F2637" s="317"/>
      <c r="G2637" s="318">
        <v>9000000</v>
      </c>
      <c r="H2637" s="317"/>
      <c r="I2637" s="318">
        <v>9000000</v>
      </c>
    </row>
    <row r="2638" spans="2:10" x14ac:dyDescent="0.25">
      <c r="B2638" s="672" t="s">
        <v>5833</v>
      </c>
      <c r="C2638" s="672"/>
      <c r="D2638" s="319"/>
      <c r="E2638" s="319"/>
      <c r="F2638" s="319"/>
      <c r="G2638" s="320">
        <v>9000000</v>
      </c>
      <c r="H2638" s="319"/>
      <c r="I2638" s="320">
        <v>9000000</v>
      </c>
      <c r="J2638" s="316"/>
    </row>
    <row r="2639" spans="2:10" x14ac:dyDescent="0.25">
      <c r="B2639" s="316" t="s">
        <v>1808</v>
      </c>
      <c r="C2639" s="533" t="s">
        <v>17445</v>
      </c>
      <c r="D2639" s="317"/>
      <c r="E2639" s="317"/>
      <c r="F2639" s="318">
        <v>21000000</v>
      </c>
      <c r="G2639" s="318">
        <v>39000000</v>
      </c>
      <c r="H2639" s="317"/>
      <c r="I2639" s="318">
        <v>18000000</v>
      </c>
    </row>
    <row r="2640" spans="2:10" ht="15.75" customHeight="1" x14ac:dyDescent="0.25">
      <c r="B2640" s="672" t="s">
        <v>6329</v>
      </c>
      <c r="C2640" s="672"/>
      <c r="D2640" s="319"/>
      <c r="E2640" s="319"/>
      <c r="F2640" s="320">
        <v>21000000</v>
      </c>
      <c r="G2640" s="320">
        <v>39000000</v>
      </c>
      <c r="H2640" s="319"/>
      <c r="I2640" s="320">
        <v>18000000</v>
      </c>
      <c r="J2640" s="316"/>
    </row>
    <row r="2641" spans="2:10" x14ac:dyDescent="0.25">
      <c r="B2641" s="316" t="s">
        <v>1809</v>
      </c>
      <c r="C2641" s="533" t="s">
        <v>17446</v>
      </c>
      <c r="D2641" s="317"/>
      <c r="E2641" s="317"/>
      <c r="F2641" s="318">
        <v>17000000</v>
      </c>
      <c r="G2641" s="318">
        <v>30000000</v>
      </c>
      <c r="H2641" s="317"/>
      <c r="I2641" s="318">
        <v>13000000</v>
      </c>
    </row>
    <row r="2642" spans="2:10" x14ac:dyDescent="0.25">
      <c r="B2642" s="672" t="s">
        <v>6330</v>
      </c>
      <c r="C2642" s="672"/>
      <c r="D2642" s="319"/>
      <c r="E2642" s="319"/>
      <c r="F2642" s="320">
        <v>17000000</v>
      </c>
      <c r="G2642" s="320">
        <v>30000000</v>
      </c>
      <c r="H2642" s="319"/>
      <c r="I2642" s="320">
        <v>13000000</v>
      </c>
      <c r="J2642" s="316"/>
    </row>
    <row r="2643" spans="2:10" x14ac:dyDescent="0.25">
      <c r="B2643" s="316" t="s">
        <v>7936</v>
      </c>
      <c r="C2643" s="533" t="s">
        <v>18928</v>
      </c>
      <c r="D2643" s="317"/>
      <c r="E2643" s="317"/>
      <c r="F2643" s="317"/>
      <c r="G2643" s="318">
        <v>18000000</v>
      </c>
      <c r="H2643" s="317"/>
      <c r="I2643" s="318">
        <v>18000000</v>
      </c>
    </row>
    <row r="2644" spans="2:10" x14ac:dyDescent="0.25">
      <c r="B2644" s="672" t="s">
        <v>5833</v>
      </c>
      <c r="C2644" s="672"/>
      <c r="D2644" s="319"/>
      <c r="E2644" s="319"/>
      <c r="F2644" s="319"/>
      <c r="G2644" s="320">
        <v>18000000</v>
      </c>
      <c r="H2644" s="319"/>
      <c r="I2644" s="320">
        <v>18000000</v>
      </c>
      <c r="J2644" s="316"/>
    </row>
    <row r="2645" spans="2:10" x14ac:dyDescent="0.25">
      <c r="B2645" s="316" t="s">
        <v>11773</v>
      </c>
      <c r="C2645" s="533" t="s">
        <v>19861</v>
      </c>
      <c r="D2645" s="317"/>
      <c r="E2645" s="317"/>
      <c r="F2645" s="317"/>
      <c r="G2645" s="318">
        <v>9000000</v>
      </c>
      <c r="H2645" s="317"/>
      <c r="I2645" s="318">
        <v>9000000</v>
      </c>
    </row>
    <row r="2646" spans="2:10" ht="15.75" customHeight="1" x14ac:dyDescent="0.25">
      <c r="B2646" s="672" t="s">
        <v>5833</v>
      </c>
      <c r="C2646" s="672"/>
      <c r="D2646" s="319"/>
      <c r="E2646" s="319"/>
      <c r="F2646" s="319"/>
      <c r="G2646" s="320">
        <v>9000000</v>
      </c>
      <c r="H2646" s="319"/>
      <c r="I2646" s="320">
        <v>9000000</v>
      </c>
      <c r="J2646" s="316"/>
    </row>
    <row r="2647" spans="2:10" ht="15.75" customHeight="1" x14ac:dyDescent="0.25">
      <c r="B2647" s="316" t="s">
        <v>1810</v>
      </c>
      <c r="C2647" s="533" t="s">
        <v>17447</v>
      </c>
      <c r="D2647" s="317"/>
      <c r="E2647" s="317"/>
      <c r="F2647" s="318">
        <v>60000000</v>
      </c>
      <c r="G2647" s="318">
        <v>68000000</v>
      </c>
      <c r="H2647" s="317"/>
      <c r="I2647" s="318">
        <v>8000000</v>
      </c>
    </row>
    <row r="2648" spans="2:10" x14ac:dyDescent="0.25">
      <c r="B2648" s="672" t="s">
        <v>6331</v>
      </c>
      <c r="C2648" s="672"/>
      <c r="D2648" s="319"/>
      <c r="E2648" s="319"/>
      <c r="F2648" s="320">
        <v>60000000</v>
      </c>
      <c r="G2648" s="320">
        <v>68000000</v>
      </c>
      <c r="H2648" s="319"/>
      <c r="I2648" s="320">
        <v>8000000</v>
      </c>
      <c r="J2648" s="316"/>
    </row>
    <row r="2649" spans="2:10" ht="15.75" customHeight="1" x14ac:dyDescent="0.25">
      <c r="B2649" s="316" t="s">
        <v>670</v>
      </c>
      <c r="C2649" s="533" t="s">
        <v>17448</v>
      </c>
      <c r="D2649" s="317"/>
      <c r="E2649" s="317"/>
      <c r="F2649" s="318">
        <v>5000000</v>
      </c>
      <c r="G2649" s="318">
        <v>14520000</v>
      </c>
      <c r="H2649" s="317"/>
      <c r="I2649" s="318">
        <v>9520000</v>
      </c>
    </row>
    <row r="2650" spans="2:10" ht="15.75" customHeight="1" x14ac:dyDescent="0.25">
      <c r="B2650" s="672" t="s">
        <v>6332</v>
      </c>
      <c r="C2650" s="672"/>
      <c r="D2650" s="319"/>
      <c r="E2650" s="319"/>
      <c r="F2650" s="320">
        <v>5000000</v>
      </c>
      <c r="G2650" s="320">
        <v>14520000</v>
      </c>
      <c r="H2650" s="319"/>
      <c r="I2650" s="320">
        <v>9520000</v>
      </c>
      <c r="J2650" s="316"/>
    </row>
    <row r="2651" spans="2:10" ht="15.75" customHeight="1" x14ac:dyDescent="0.25">
      <c r="B2651" s="316" t="s">
        <v>432</v>
      </c>
      <c r="C2651" s="533" t="s">
        <v>17449</v>
      </c>
      <c r="D2651" s="317"/>
      <c r="E2651" s="317"/>
      <c r="F2651" s="318">
        <v>5000000</v>
      </c>
      <c r="G2651" s="318">
        <v>21000000</v>
      </c>
      <c r="H2651" s="317"/>
      <c r="I2651" s="318">
        <v>16000000</v>
      </c>
    </row>
    <row r="2652" spans="2:10" ht="15.75" customHeight="1" x14ac:dyDescent="0.25">
      <c r="B2652" s="672" t="s">
        <v>6333</v>
      </c>
      <c r="C2652" s="672"/>
      <c r="D2652" s="319"/>
      <c r="E2652" s="319"/>
      <c r="F2652" s="320">
        <v>5000000</v>
      </c>
      <c r="G2652" s="320">
        <v>21000000</v>
      </c>
      <c r="H2652" s="319"/>
      <c r="I2652" s="320">
        <v>16000000</v>
      </c>
      <c r="J2652" s="316"/>
    </row>
    <row r="2653" spans="2:10" ht="15.75" customHeight="1" x14ac:dyDescent="0.25">
      <c r="B2653" s="316" t="s">
        <v>7550</v>
      </c>
      <c r="C2653" s="533" t="s">
        <v>17450</v>
      </c>
      <c r="D2653" s="317"/>
      <c r="E2653" s="317"/>
      <c r="F2653" s="317"/>
      <c r="G2653" s="318">
        <v>18000000</v>
      </c>
      <c r="H2653" s="317"/>
      <c r="I2653" s="318">
        <v>18000000</v>
      </c>
    </row>
    <row r="2654" spans="2:10" ht="15.75" customHeight="1" x14ac:dyDescent="0.25">
      <c r="B2654" s="672" t="s">
        <v>5833</v>
      </c>
      <c r="C2654" s="672"/>
      <c r="D2654" s="319"/>
      <c r="E2654" s="319"/>
      <c r="F2654" s="319"/>
      <c r="G2654" s="320">
        <v>18000000</v>
      </c>
      <c r="H2654" s="319"/>
      <c r="I2654" s="320">
        <v>18000000</v>
      </c>
      <c r="J2654" s="316"/>
    </row>
    <row r="2655" spans="2:10" ht="15.75" customHeight="1" x14ac:dyDescent="0.25">
      <c r="B2655" s="316" t="s">
        <v>232</v>
      </c>
      <c r="C2655" s="533" t="s">
        <v>17451</v>
      </c>
      <c r="D2655" s="317"/>
      <c r="E2655" s="317"/>
      <c r="F2655" s="318">
        <v>6250000</v>
      </c>
      <c r="G2655" s="318">
        <v>30000000</v>
      </c>
      <c r="H2655" s="317"/>
      <c r="I2655" s="318">
        <v>23750000</v>
      </c>
    </row>
    <row r="2656" spans="2:10" ht="15.75" customHeight="1" x14ac:dyDescent="0.25">
      <c r="B2656" s="672" t="s">
        <v>6334</v>
      </c>
      <c r="C2656" s="672"/>
      <c r="D2656" s="319"/>
      <c r="E2656" s="319"/>
      <c r="F2656" s="320">
        <v>6250000</v>
      </c>
      <c r="G2656" s="320">
        <v>30000000</v>
      </c>
      <c r="H2656" s="319"/>
      <c r="I2656" s="320">
        <v>23750000</v>
      </c>
      <c r="J2656" s="316"/>
    </row>
    <row r="2657" spans="2:10" x14ac:dyDescent="0.25">
      <c r="B2657" s="316" t="s">
        <v>627</v>
      </c>
      <c r="C2657" s="533" t="s">
        <v>17452</v>
      </c>
      <c r="D2657" s="317"/>
      <c r="E2657" s="317"/>
      <c r="F2657" s="318">
        <v>5000000</v>
      </c>
      <c r="G2657" s="318">
        <v>20000000</v>
      </c>
      <c r="H2657" s="317"/>
      <c r="I2657" s="318">
        <v>15000000</v>
      </c>
    </row>
    <row r="2658" spans="2:10" ht="15.75" customHeight="1" x14ac:dyDescent="0.25">
      <c r="B2658" s="672" t="s">
        <v>6335</v>
      </c>
      <c r="C2658" s="672"/>
      <c r="D2658" s="319"/>
      <c r="E2658" s="319"/>
      <c r="F2658" s="320">
        <v>5000000</v>
      </c>
      <c r="G2658" s="320">
        <v>20000000</v>
      </c>
      <c r="H2658" s="319"/>
      <c r="I2658" s="320">
        <v>15000000</v>
      </c>
      <c r="J2658" s="316"/>
    </row>
    <row r="2659" spans="2:10" ht="15.75" customHeight="1" x14ac:dyDescent="0.25">
      <c r="B2659" s="316" t="s">
        <v>7551</v>
      </c>
      <c r="C2659" s="533" t="s">
        <v>17453</v>
      </c>
      <c r="D2659" s="317"/>
      <c r="E2659" s="317"/>
      <c r="F2659" s="317"/>
      <c r="G2659" s="318">
        <v>18000000</v>
      </c>
      <c r="H2659" s="317"/>
      <c r="I2659" s="318">
        <v>18000000</v>
      </c>
    </row>
    <row r="2660" spans="2:10" x14ac:dyDescent="0.25">
      <c r="B2660" s="672" t="s">
        <v>5833</v>
      </c>
      <c r="C2660" s="672"/>
      <c r="D2660" s="319"/>
      <c r="E2660" s="319"/>
      <c r="F2660" s="319"/>
      <c r="G2660" s="320">
        <v>18000000</v>
      </c>
      <c r="H2660" s="319"/>
      <c r="I2660" s="320">
        <v>18000000</v>
      </c>
      <c r="J2660" s="316"/>
    </row>
    <row r="2661" spans="2:10" ht="15.75" customHeight="1" x14ac:dyDescent="0.25">
      <c r="B2661" s="316" t="s">
        <v>1811</v>
      </c>
      <c r="C2661" s="533" t="s">
        <v>17454</v>
      </c>
      <c r="D2661" s="317"/>
      <c r="E2661" s="317"/>
      <c r="F2661" s="318">
        <v>11000000</v>
      </c>
      <c r="G2661" s="318">
        <v>26000000</v>
      </c>
      <c r="H2661" s="317"/>
      <c r="I2661" s="318">
        <v>15000000</v>
      </c>
    </row>
    <row r="2662" spans="2:10" ht="15.75" customHeight="1" x14ac:dyDescent="0.25">
      <c r="B2662" s="672" t="s">
        <v>6336</v>
      </c>
      <c r="C2662" s="672"/>
      <c r="D2662" s="319"/>
      <c r="E2662" s="319"/>
      <c r="F2662" s="320">
        <v>11000000</v>
      </c>
      <c r="G2662" s="320">
        <v>26000000</v>
      </c>
      <c r="H2662" s="319"/>
      <c r="I2662" s="320">
        <v>15000000</v>
      </c>
      <c r="J2662" s="316"/>
    </row>
    <row r="2663" spans="2:10" x14ac:dyDescent="0.25">
      <c r="B2663" s="316" t="s">
        <v>1812</v>
      </c>
      <c r="C2663" s="533" t="s">
        <v>17455</v>
      </c>
      <c r="D2663" s="317"/>
      <c r="E2663" s="317"/>
      <c r="F2663" s="318">
        <v>11000000</v>
      </c>
      <c r="G2663" s="318">
        <v>13000000</v>
      </c>
      <c r="H2663" s="317"/>
      <c r="I2663" s="318">
        <v>2000000</v>
      </c>
    </row>
    <row r="2664" spans="2:10" ht="15.75" customHeight="1" x14ac:dyDescent="0.25">
      <c r="B2664" s="672" t="s">
        <v>6337</v>
      </c>
      <c r="C2664" s="672"/>
      <c r="D2664" s="319"/>
      <c r="E2664" s="319"/>
      <c r="F2664" s="320">
        <v>11000000</v>
      </c>
      <c r="G2664" s="320">
        <v>13000000</v>
      </c>
      <c r="H2664" s="319"/>
      <c r="I2664" s="320">
        <v>2000000</v>
      </c>
      <c r="J2664" s="316"/>
    </row>
    <row r="2665" spans="2:10" ht="15.75" customHeight="1" x14ac:dyDescent="0.25">
      <c r="B2665" s="316" t="s">
        <v>389</v>
      </c>
      <c r="C2665" s="533" t="s">
        <v>17456</v>
      </c>
      <c r="D2665" s="317"/>
      <c r="E2665" s="317"/>
      <c r="F2665" s="318">
        <v>5000000</v>
      </c>
      <c r="G2665" s="318">
        <v>21000000</v>
      </c>
      <c r="H2665" s="317"/>
      <c r="I2665" s="318">
        <v>16000000</v>
      </c>
    </row>
    <row r="2666" spans="2:10" ht="15.75" customHeight="1" x14ac:dyDescent="0.25">
      <c r="B2666" s="672" t="s">
        <v>6338</v>
      </c>
      <c r="C2666" s="672"/>
      <c r="D2666" s="319"/>
      <c r="E2666" s="319"/>
      <c r="F2666" s="320">
        <v>5000000</v>
      </c>
      <c r="G2666" s="320">
        <v>21000000</v>
      </c>
      <c r="H2666" s="319"/>
      <c r="I2666" s="320">
        <v>16000000</v>
      </c>
      <c r="J2666" s="316"/>
    </row>
    <row r="2667" spans="2:10" x14ac:dyDescent="0.25">
      <c r="B2667" s="316" t="s">
        <v>1813</v>
      </c>
      <c r="C2667" s="533" t="s">
        <v>17457</v>
      </c>
      <c r="D2667" s="317"/>
      <c r="E2667" s="317"/>
      <c r="F2667" s="318">
        <v>37500000</v>
      </c>
      <c r="G2667" s="318">
        <v>52500000</v>
      </c>
      <c r="H2667" s="317"/>
      <c r="I2667" s="318">
        <v>15000000</v>
      </c>
    </row>
    <row r="2668" spans="2:10" ht="15.75" customHeight="1" x14ac:dyDescent="0.25">
      <c r="B2668" s="672" t="s">
        <v>6339</v>
      </c>
      <c r="C2668" s="672"/>
      <c r="D2668" s="319"/>
      <c r="E2668" s="319"/>
      <c r="F2668" s="320">
        <v>37500000</v>
      </c>
      <c r="G2668" s="320">
        <v>52500000</v>
      </c>
      <c r="H2668" s="319"/>
      <c r="I2668" s="320">
        <v>15000000</v>
      </c>
      <c r="J2668" s="316"/>
    </row>
    <row r="2669" spans="2:10" ht="15.75" customHeight="1" x14ac:dyDescent="0.25">
      <c r="B2669" s="316" t="s">
        <v>1814</v>
      </c>
      <c r="C2669" s="533" t="s">
        <v>17458</v>
      </c>
      <c r="D2669" s="317"/>
      <c r="E2669" s="317"/>
      <c r="F2669" s="318">
        <v>43500000</v>
      </c>
      <c r="G2669" s="318">
        <v>60000000</v>
      </c>
      <c r="H2669" s="317"/>
      <c r="I2669" s="318">
        <v>16500000</v>
      </c>
    </row>
    <row r="2670" spans="2:10" ht="15.75" customHeight="1" x14ac:dyDescent="0.25">
      <c r="B2670" s="672" t="s">
        <v>6340</v>
      </c>
      <c r="C2670" s="672"/>
      <c r="D2670" s="319"/>
      <c r="E2670" s="319"/>
      <c r="F2670" s="320">
        <v>43500000</v>
      </c>
      <c r="G2670" s="320">
        <v>60000000</v>
      </c>
      <c r="H2670" s="319"/>
      <c r="I2670" s="320">
        <v>16500000</v>
      </c>
      <c r="J2670" s="316"/>
    </row>
    <row r="2671" spans="2:10" x14ac:dyDescent="0.25">
      <c r="B2671" s="316" t="s">
        <v>161</v>
      </c>
      <c r="C2671" s="533" t="s">
        <v>17459</v>
      </c>
      <c r="D2671" s="317"/>
      <c r="E2671" s="317"/>
      <c r="F2671" s="318">
        <v>6250000</v>
      </c>
      <c r="G2671" s="318">
        <v>30000000</v>
      </c>
      <c r="H2671" s="317"/>
      <c r="I2671" s="318">
        <v>23750000</v>
      </c>
    </row>
    <row r="2672" spans="2:10" ht="15.75" customHeight="1" x14ac:dyDescent="0.25">
      <c r="B2672" s="672" t="s">
        <v>6341</v>
      </c>
      <c r="C2672" s="672"/>
      <c r="D2672" s="319"/>
      <c r="E2672" s="319"/>
      <c r="F2672" s="320">
        <v>6250000</v>
      </c>
      <c r="G2672" s="320">
        <v>30000000</v>
      </c>
      <c r="H2672" s="319"/>
      <c r="I2672" s="320">
        <v>23750000</v>
      </c>
      <c r="J2672" s="316"/>
    </row>
    <row r="2673" spans="2:10" ht="15.75" customHeight="1" x14ac:dyDescent="0.25">
      <c r="B2673" s="316" t="s">
        <v>1815</v>
      </c>
      <c r="C2673" s="533" t="s">
        <v>17460</v>
      </c>
      <c r="D2673" s="317"/>
      <c r="E2673" s="317"/>
      <c r="F2673" s="318">
        <v>12500000</v>
      </c>
      <c r="G2673" s="318">
        <v>15000000</v>
      </c>
      <c r="H2673" s="317"/>
      <c r="I2673" s="318">
        <v>2500000</v>
      </c>
    </row>
    <row r="2674" spans="2:10" ht="15.75" customHeight="1" x14ac:dyDescent="0.25">
      <c r="B2674" s="672" t="s">
        <v>6342</v>
      </c>
      <c r="C2674" s="672"/>
      <c r="D2674" s="319"/>
      <c r="E2674" s="319"/>
      <c r="F2674" s="320">
        <v>12500000</v>
      </c>
      <c r="G2674" s="320">
        <v>15000000</v>
      </c>
      <c r="H2674" s="319"/>
      <c r="I2674" s="320">
        <v>2500000</v>
      </c>
      <c r="J2674" s="316"/>
    </row>
    <row r="2675" spans="2:10" ht="15.75" customHeight="1" x14ac:dyDescent="0.25">
      <c r="B2675" s="316" t="s">
        <v>7552</v>
      </c>
      <c r="C2675" s="533" t="s">
        <v>19655</v>
      </c>
      <c r="D2675" s="317"/>
      <c r="E2675" s="317"/>
      <c r="F2675" s="317"/>
      <c r="G2675" s="318">
        <v>10000000</v>
      </c>
      <c r="H2675" s="317"/>
      <c r="I2675" s="318">
        <v>10000000</v>
      </c>
    </row>
    <row r="2676" spans="2:10" ht="15.75" customHeight="1" x14ac:dyDescent="0.25">
      <c r="B2676" s="672" t="s">
        <v>5833</v>
      </c>
      <c r="C2676" s="672"/>
      <c r="D2676" s="319"/>
      <c r="E2676" s="319"/>
      <c r="F2676" s="319"/>
      <c r="G2676" s="320">
        <v>10000000</v>
      </c>
      <c r="H2676" s="319"/>
      <c r="I2676" s="320">
        <v>10000000</v>
      </c>
      <c r="J2676" s="316"/>
    </row>
    <row r="2677" spans="2:10" x14ac:dyDescent="0.25">
      <c r="B2677" s="316" t="s">
        <v>1816</v>
      </c>
      <c r="C2677" s="533" t="s">
        <v>17461</v>
      </c>
      <c r="D2677" s="317"/>
      <c r="E2677" s="317"/>
      <c r="F2677" s="318">
        <v>15000000</v>
      </c>
      <c r="G2677" s="318">
        <v>37500000</v>
      </c>
      <c r="H2677" s="317"/>
      <c r="I2677" s="318">
        <v>22500000</v>
      </c>
    </row>
    <row r="2678" spans="2:10" ht="15.75" customHeight="1" x14ac:dyDescent="0.25">
      <c r="B2678" s="672" t="s">
        <v>6343</v>
      </c>
      <c r="C2678" s="672"/>
      <c r="D2678" s="319"/>
      <c r="E2678" s="319"/>
      <c r="F2678" s="320">
        <v>15000000</v>
      </c>
      <c r="G2678" s="320">
        <v>37500000</v>
      </c>
      <c r="H2678" s="319"/>
      <c r="I2678" s="320">
        <v>22500000</v>
      </c>
      <c r="J2678" s="316"/>
    </row>
    <row r="2679" spans="2:10" ht="15.75" customHeight="1" x14ac:dyDescent="0.25">
      <c r="B2679" s="316" t="s">
        <v>19389</v>
      </c>
      <c r="C2679" s="533" t="s">
        <v>19862</v>
      </c>
      <c r="D2679" s="317"/>
      <c r="E2679" s="317"/>
      <c r="F2679" s="317"/>
      <c r="G2679" s="318">
        <v>9000000</v>
      </c>
      <c r="H2679" s="317"/>
      <c r="I2679" s="318">
        <v>9000000</v>
      </c>
    </row>
    <row r="2680" spans="2:10" ht="15.75" customHeight="1" x14ac:dyDescent="0.25">
      <c r="B2680" s="672" t="s">
        <v>5833</v>
      </c>
      <c r="C2680" s="672"/>
      <c r="D2680" s="319"/>
      <c r="E2680" s="319"/>
      <c r="F2680" s="319"/>
      <c r="G2680" s="320">
        <v>9000000</v>
      </c>
      <c r="H2680" s="319"/>
      <c r="I2680" s="320">
        <v>9000000</v>
      </c>
      <c r="J2680" s="316"/>
    </row>
    <row r="2681" spans="2:10" x14ac:dyDescent="0.25">
      <c r="B2681" s="316" t="s">
        <v>7553</v>
      </c>
      <c r="C2681" s="533" t="s">
        <v>17462</v>
      </c>
      <c r="D2681" s="317"/>
      <c r="E2681" s="317"/>
      <c r="F2681" s="317"/>
      <c r="G2681" s="318">
        <v>8000000</v>
      </c>
      <c r="H2681" s="317"/>
      <c r="I2681" s="318">
        <v>8000000</v>
      </c>
    </row>
    <row r="2682" spans="2:10" ht="15.75" customHeight="1" x14ac:dyDescent="0.25">
      <c r="B2682" s="672" t="s">
        <v>5833</v>
      </c>
      <c r="C2682" s="672"/>
      <c r="D2682" s="319"/>
      <c r="E2682" s="319"/>
      <c r="F2682" s="319"/>
      <c r="G2682" s="320">
        <v>8000000</v>
      </c>
      <c r="H2682" s="319"/>
      <c r="I2682" s="320">
        <v>8000000</v>
      </c>
      <c r="J2682" s="316"/>
    </row>
    <row r="2683" spans="2:10" x14ac:dyDescent="0.25">
      <c r="B2683" s="316" t="s">
        <v>10</v>
      </c>
      <c r="C2683" s="533" t="s">
        <v>17463</v>
      </c>
      <c r="D2683" s="317"/>
      <c r="E2683" s="317"/>
      <c r="F2683" s="318">
        <v>7500000</v>
      </c>
      <c r="G2683" s="318">
        <v>22500000</v>
      </c>
      <c r="H2683" s="317"/>
      <c r="I2683" s="318">
        <v>15000000</v>
      </c>
    </row>
    <row r="2684" spans="2:10" ht="15.75" customHeight="1" x14ac:dyDescent="0.25">
      <c r="B2684" s="672" t="s">
        <v>6344</v>
      </c>
      <c r="C2684" s="672"/>
      <c r="D2684" s="319"/>
      <c r="E2684" s="319"/>
      <c r="F2684" s="320">
        <v>7500000</v>
      </c>
      <c r="G2684" s="320">
        <v>22500000</v>
      </c>
      <c r="H2684" s="319"/>
      <c r="I2684" s="320">
        <v>15000000</v>
      </c>
      <c r="J2684" s="316"/>
    </row>
    <row r="2685" spans="2:10" ht="15.75" customHeight="1" x14ac:dyDescent="0.25">
      <c r="B2685" s="316" t="s">
        <v>7554</v>
      </c>
      <c r="C2685" s="533" t="s">
        <v>20327</v>
      </c>
      <c r="D2685" s="317"/>
      <c r="E2685" s="317"/>
      <c r="F2685" s="317"/>
      <c r="G2685" s="318">
        <v>18000000</v>
      </c>
      <c r="H2685" s="317"/>
      <c r="I2685" s="318">
        <v>18000000</v>
      </c>
    </row>
    <row r="2686" spans="2:10" x14ac:dyDescent="0.25">
      <c r="B2686" s="672" t="s">
        <v>5833</v>
      </c>
      <c r="C2686" s="672"/>
      <c r="D2686" s="319"/>
      <c r="E2686" s="319"/>
      <c r="F2686" s="319"/>
      <c r="G2686" s="320">
        <v>18000000</v>
      </c>
      <c r="H2686" s="319"/>
      <c r="I2686" s="320">
        <v>18000000</v>
      </c>
      <c r="J2686" s="316"/>
    </row>
    <row r="2687" spans="2:10" x14ac:dyDescent="0.25">
      <c r="B2687" s="316" t="s">
        <v>409</v>
      </c>
      <c r="C2687" s="533" t="s">
        <v>17464</v>
      </c>
      <c r="D2687" s="317"/>
      <c r="E2687" s="317"/>
      <c r="F2687" s="318">
        <v>5000000</v>
      </c>
      <c r="G2687" s="318">
        <v>21090000</v>
      </c>
      <c r="H2687" s="317"/>
      <c r="I2687" s="318">
        <v>16090000</v>
      </c>
    </row>
    <row r="2688" spans="2:10" ht="15.75" customHeight="1" x14ac:dyDescent="0.25">
      <c r="B2688" s="672" t="s">
        <v>6345</v>
      </c>
      <c r="C2688" s="672"/>
      <c r="D2688" s="319"/>
      <c r="E2688" s="319"/>
      <c r="F2688" s="320">
        <v>5000000</v>
      </c>
      <c r="G2688" s="320">
        <v>21090000</v>
      </c>
      <c r="H2688" s="319"/>
      <c r="I2688" s="320">
        <v>16090000</v>
      </c>
      <c r="J2688" s="316"/>
    </row>
    <row r="2689" spans="2:10" x14ac:dyDescent="0.25">
      <c r="B2689" s="316" t="s">
        <v>8064</v>
      </c>
      <c r="C2689" s="533" t="s">
        <v>17465</v>
      </c>
      <c r="D2689" s="317"/>
      <c r="E2689" s="317"/>
      <c r="F2689" s="317"/>
      <c r="G2689" s="318">
        <v>12000000</v>
      </c>
      <c r="H2689" s="317"/>
      <c r="I2689" s="318">
        <v>12000000</v>
      </c>
    </row>
    <row r="2690" spans="2:10" ht="15.75" customHeight="1" x14ac:dyDescent="0.25">
      <c r="B2690" s="672" t="s">
        <v>5833</v>
      </c>
      <c r="C2690" s="672"/>
      <c r="D2690" s="319"/>
      <c r="E2690" s="319"/>
      <c r="F2690" s="319"/>
      <c r="G2690" s="320">
        <v>12000000</v>
      </c>
      <c r="H2690" s="319"/>
      <c r="I2690" s="320">
        <v>12000000</v>
      </c>
      <c r="J2690" s="316"/>
    </row>
    <row r="2691" spans="2:10" x14ac:dyDescent="0.25">
      <c r="B2691" s="316" t="s">
        <v>5495</v>
      </c>
      <c r="C2691" s="533" t="s">
        <v>17466</v>
      </c>
      <c r="D2691" s="317"/>
      <c r="E2691" s="317"/>
      <c r="F2691" s="318">
        <v>6000000</v>
      </c>
      <c r="G2691" s="318">
        <v>23000300</v>
      </c>
      <c r="H2691" s="317"/>
      <c r="I2691" s="318">
        <v>17000300</v>
      </c>
    </row>
    <row r="2692" spans="2:10" x14ac:dyDescent="0.25">
      <c r="B2692" s="672" t="s">
        <v>6346</v>
      </c>
      <c r="C2692" s="672"/>
      <c r="D2692" s="319"/>
      <c r="E2692" s="319"/>
      <c r="F2692" s="320">
        <v>6000000</v>
      </c>
      <c r="G2692" s="320">
        <v>23000300</v>
      </c>
      <c r="H2692" s="319"/>
      <c r="I2692" s="320">
        <v>17000300</v>
      </c>
      <c r="J2692" s="316"/>
    </row>
    <row r="2693" spans="2:10" ht="15.75" customHeight="1" x14ac:dyDescent="0.25">
      <c r="B2693" s="316" t="s">
        <v>1117</v>
      </c>
      <c r="C2693" s="533" t="s">
        <v>17467</v>
      </c>
      <c r="D2693" s="317"/>
      <c r="E2693" s="317"/>
      <c r="F2693" s="318">
        <v>5000000</v>
      </c>
      <c r="G2693" s="318">
        <v>24000000</v>
      </c>
      <c r="H2693" s="317"/>
      <c r="I2693" s="318">
        <v>19000000</v>
      </c>
    </row>
    <row r="2694" spans="2:10" ht="15.75" customHeight="1" x14ac:dyDescent="0.25">
      <c r="B2694" s="672" t="s">
        <v>6347</v>
      </c>
      <c r="C2694" s="672"/>
      <c r="D2694" s="319"/>
      <c r="E2694" s="319"/>
      <c r="F2694" s="320">
        <v>5000000</v>
      </c>
      <c r="G2694" s="320">
        <v>24000000</v>
      </c>
      <c r="H2694" s="319"/>
      <c r="I2694" s="320">
        <v>19000000</v>
      </c>
      <c r="J2694" s="316"/>
    </row>
    <row r="2695" spans="2:10" x14ac:dyDescent="0.25">
      <c r="B2695" s="316" t="s">
        <v>1817</v>
      </c>
      <c r="C2695" s="533" t="s">
        <v>17468</v>
      </c>
      <c r="D2695" s="317"/>
      <c r="E2695" s="317"/>
      <c r="F2695" s="318">
        <v>42000000</v>
      </c>
      <c r="G2695" s="318">
        <v>58000000</v>
      </c>
      <c r="H2695" s="317"/>
      <c r="I2695" s="318">
        <v>16000000</v>
      </c>
    </row>
    <row r="2696" spans="2:10" ht="15.75" customHeight="1" x14ac:dyDescent="0.25">
      <c r="B2696" s="672" t="s">
        <v>6348</v>
      </c>
      <c r="C2696" s="672"/>
      <c r="D2696" s="319"/>
      <c r="E2696" s="319"/>
      <c r="F2696" s="320">
        <v>42000000</v>
      </c>
      <c r="G2696" s="320">
        <v>58000000</v>
      </c>
      <c r="H2696" s="319"/>
      <c r="I2696" s="320">
        <v>16000000</v>
      </c>
      <c r="J2696" s="316"/>
    </row>
    <row r="2697" spans="2:10" x14ac:dyDescent="0.25">
      <c r="B2697" s="316" t="s">
        <v>3841</v>
      </c>
      <c r="C2697" s="533" t="s">
        <v>17469</v>
      </c>
      <c r="D2697" s="317"/>
      <c r="E2697" s="317"/>
      <c r="F2697" s="318">
        <v>2000000</v>
      </c>
      <c r="G2697" s="318">
        <v>2000000</v>
      </c>
      <c r="H2697" s="317"/>
      <c r="I2697" s="317"/>
    </row>
    <row r="2698" spans="2:10" x14ac:dyDescent="0.25">
      <c r="B2698" s="672" t="s">
        <v>6349</v>
      </c>
      <c r="C2698" s="672"/>
      <c r="D2698" s="319"/>
      <c r="E2698" s="319"/>
      <c r="F2698" s="320">
        <v>2000000</v>
      </c>
      <c r="G2698" s="320">
        <v>2000000</v>
      </c>
      <c r="H2698" s="319"/>
      <c r="I2698" s="319"/>
      <c r="J2698" s="316"/>
    </row>
    <row r="2699" spans="2:10" x14ac:dyDescent="0.25">
      <c r="B2699" s="316" t="s">
        <v>1818</v>
      </c>
      <c r="C2699" s="533" t="s">
        <v>17470</v>
      </c>
      <c r="D2699" s="317"/>
      <c r="E2699" s="317"/>
      <c r="F2699" s="318">
        <v>42000000</v>
      </c>
      <c r="G2699" s="318">
        <v>60000000</v>
      </c>
      <c r="H2699" s="317"/>
      <c r="I2699" s="318">
        <v>18000000</v>
      </c>
    </row>
    <row r="2700" spans="2:10" ht="15.75" customHeight="1" x14ac:dyDescent="0.25">
      <c r="B2700" s="672" t="s">
        <v>6350</v>
      </c>
      <c r="C2700" s="672"/>
      <c r="D2700" s="319"/>
      <c r="E2700" s="319"/>
      <c r="F2700" s="320">
        <v>42000000</v>
      </c>
      <c r="G2700" s="320">
        <v>60000000</v>
      </c>
      <c r="H2700" s="319"/>
      <c r="I2700" s="320">
        <v>18000000</v>
      </c>
      <c r="J2700" s="316"/>
    </row>
    <row r="2701" spans="2:10" x14ac:dyDescent="0.25">
      <c r="B2701" s="316" t="s">
        <v>11787</v>
      </c>
      <c r="C2701" s="533" t="s">
        <v>19097</v>
      </c>
      <c r="D2701" s="317"/>
      <c r="E2701" s="317"/>
      <c r="F2701" s="317"/>
      <c r="G2701" s="318">
        <v>9000000</v>
      </c>
      <c r="H2701" s="317"/>
      <c r="I2701" s="318">
        <v>9000000</v>
      </c>
    </row>
    <row r="2702" spans="2:10" x14ac:dyDescent="0.25">
      <c r="B2702" s="672" t="s">
        <v>5833</v>
      </c>
      <c r="C2702" s="672"/>
      <c r="D2702" s="319"/>
      <c r="E2702" s="319"/>
      <c r="F2702" s="319"/>
      <c r="G2702" s="320">
        <v>9000000</v>
      </c>
      <c r="H2702" s="319"/>
      <c r="I2702" s="320">
        <v>9000000</v>
      </c>
      <c r="J2702" s="316"/>
    </row>
    <row r="2703" spans="2:10" x14ac:dyDescent="0.25">
      <c r="B2703" s="316" t="s">
        <v>1819</v>
      </c>
      <c r="C2703" s="533" t="s">
        <v>17471</v>
      </c>
      <c r="D2703" s="317"/>
      <c r="E2703" s="317"/>
      <c r="F2703" s="318">
        <v>12500000</v>
      </c>
      <c r="G2703" s="318">
        <v>15000000</v>
      </c>
      <c r="H2703" s="317"/>
      <c r="I2703" s="318">
        <v>2500000</v>
      </c>
    </row>
    <row r="2704" spans="2:10" x14ac:dyDescent="0.25">
      <c r="B2704" s="672" t="s">
        <v>6351</v>
      </c>
      <c r="C2704" s="672"/>
      <c r="D2704" s="319"/>
      <c r="E2704" s="319"/>
      <c r="F2704" s="320">
        <v>12500000</v>
      </c>
      <c r="G2704" s="320">
        <v>15000000</v>
      </c>
      <c r="H2704" s="319"/>
      <c r="I2704" s="320">
        <v>2500000</v>
      </c>
      <c r="J2704" s="316"/>
    </row>
    <row r="2705" spans="2:10" x14ac:dyDescent="0.25">
      <c r="B2705" s="316" t="s">
        <v>7556</v>
      </c>
      <c r="C2705" s="533" t="s">
        <v>17472</v>
      </c>
      <c r="D2705" s="317"/>
      <c r="E2705" s="317"/>
      <c r="F2705" s="317"/>
      <c r="G2705" s="318">
        <v>3000000</v>
      </c>
      <c r="H2705" s="317"/>
      <c r="I2705" s="318">
        <v>3000000</v>
      </c>
    </row>
    <row r="2706" spans="2:10" x14ac:dyDescent="0.25">
      <c r="B2706" s="672" t="s">
        <v>5833</v>
      </c>
      <c r="C2706" s="672"/>
      <c r="D2706" s="319"/>
      <c r="E2706" s="319"/>
      <c r="F2706" s="319"/>
      <c r="G2706" s="320">
        <v>3000000</v>
      </c>
      <c r="H2706" s="319"/>
      <c r="I2706" s="320">
        <v>3000000</v>
      </c>
      <c r="J2706" s="316"/>
    </row>
    <row r="2707" spans="2:10" x14ac:dyDescent="0.25">
      <c r="B2707" s="316" t="s">
        <v>1820</v>
      </c>
      <c r="C2707" s="533" t="s">
        <v>17473</v>
      </c>
      <c r="D2707" s="317"/>
      <c r="E2707" s="317"/>
      <c r="F2707" s="318">
        <v>37501000</v>
      </c>
      <c r="G2707" s="318">
        <v>60001000</v>
      </c>
      <c r="H2707" s="317"/>
      <c r="I2707" s="318">
        <v>22500000</v>
      </c>
    </row>
    <row r="2708" spans="2:10" ht="15.75" customHeight="1" x14ac:dyDescent="0.25">
      <c r="B2708" s="672" t="s">
        <v>6352</v>
      </c>
      <c r="C2708" s="672"/>
      <c r="D2708" s="319"/>
      <c r="E2708" s="319"/>
      <c r="F2708" s="320">
        <v>37501000</v>
      </c>
      <c r="G2708" s="320">
        <v>60001000</v>
      </c>
      <c r="H2708" s="319"/>
      <c r="I2708" s="320">
        <v>22500000</v>
      </c>
      <c r="J2708" s="316"/>
    </row>
    <row r="2709" spans="2:10" x14ac:dyDescent="0.25">
      <c r="B2709" s="316" t="s">
        <v>1821</v>
      </c>
      <c r="C2709" s="533" t="s">
        <v>17474</v>
      </c>
      <c r="D2709" s="317"/>
      <c r="E2709" s="317"/>
      <c r="F2709" s="318">
        <v>13000000</v>
      </c>
      <c r="G2709" s="318">
        <v>32000000</v>
      </c>
      <c r="H2709" s="317"/>
      <c r="I2709" s="318">
        <v>19000000</v>
      </c>
    </row>
    <row r="2710" spans="2:10" x14ac:dyDescent="0.25">
      <c r="B2710" s="672" t="s">
        <v>6353</v>
      </c>
      <c r="C2710" s="672"/>
      <c r="D2710" s="319"/>
      <c r="E2710" s="319"/>
      <c r="F2710" s="320">
        <v>13000000</v>
      </c>
      <c r="G2710" s="320">
        <v>32000000</v>
      </c>
      <c r="H2710" s="319"/>
      <c r="I2710" s="320">
        <v>19000000</v>
      </c>
      <c r="J2710" s="316"/>
    </row>
    <row r="2711" spans="2:10" x14ac:dyDescent="0.25">
      <c r="B2711" s="316" t="s">
        <v>1822</v>
      </c>
      <c r="C2711" s="533" t="s">
        <v>17475</v>
      </c>
      <c r="D2711" s="317"/>
      <c r="E2711" s="317"/>
      <c r="F2711" s="318">
        <v>32000000</v>
      </c>
      <c r="G2711" s="318">
        <v>48000000</v>
      </c>
      <c r="H2711" s="317"/>
      <c r="I2711" s="318">
        <v>16000000</v>
      </c>
    </row>
    <row r="2712" spans="2:10" x14ac:dyDescent="0.25">
      <c r="B2712" s="672" t="s">
        <v>6354</v>
      </c>
      <c r="C2712" s="672"/>
      <c r="D2712" s="319"/>
      <c r="E2712" s="319"/>
      <c r="F2712" s="320">
        <v>32000000</v>
      </c>
      <c r="G2712" s="320">
        <v>48000000</v>
      </c>
      <c r="H2712" s="319"/>
      <c r="I2712" s="320">
        <v>16000000</v>
      </c>
      <c r="J2712" s="316"/>
    </row>
    <row r="2713" spans="2:10" x14ac:dyDescent="0.25">
      <c r="B2713" s="316" t="s">
        <v>770</v>
      </c>
      <c r="C2713" s="533" t="s">
        <v>17476</v>
      </c>
      <c r="D2713" s="317"/>
      <c r="E2713" s="317"/>
      <c r="F2713" s="318">
        <v>5000000</v>
      </c>
      <c r="G2713" s="318">
        <v>15000000</v>
      </c>
      <c r="H2713" s="317"/>
      <c r="I2713" s="318">
        <v>10000000</v>
      </c>
    </row>
    <row r="2714" spans="2:10" x14ac:dyDescent="0.25">
      <c r="B2714" s="672" t="s">
        <v>6355</v>
      </c>
      <c r="C2714" s="672"/>
      <c r="D2714" s="319"/>
      <c r="E2714" s="319"/>
      <c r="F2714" s="320">
        <v>5000000</v>
      </c>
      <c r="G2714" s="320">
        <v>15000000</v>
      </c>
      <c r="H2714" s="319"/>
      <c r="I2714" s="320">
        <v>10000000</v>
      </c>
      <c r="J2714" s="316"/>
    </row>
    <row r="2715" spans="2:10" x14ac:dyDescent="0.25">
      <c r="B2715" s="316" t="s">
        <v>1823</v>
      </c>
      <c r="C2715" s="533" t="s">
        <v>17477</v>
      </c>
      <c r="D2715" s="317"/>
      <c r="E2715" s="317"/>
      <c r="F2715" s="318">
        <v>17500000</v>
      </c>
      <c r="G2715" s="318">
        <v>37600000</v>
      </c>
      <c r="H2715" s="317"/>
      <c r="I2715" s="318">
        <v>20100000</v>
      </c>
    </row>
    <row r="2716" spans="2:10" x14ac:dyDescent="0.25">
      <c r="B2716" s="672" t="s">
        <v>6356</v>
      </c>
      <c r="C2716" s="672"/>
      <c r="D2716" s="319"/>
      <c r="E2716" s="319"/>
      <c r="F2716" s="320">
        <v>17500000</v>
      </c>
      <c r="G2716" s="320">
        <v>37600000</v>
      </c>
      <c r="H2716" s="319"/>
      <c r="I2716" s="320">
        <v>20100000</v>
      </c>
      <c r="J2716" s="316"/>
    </row>
    <row r="2717" spans="2:10" x14ac:dyDescent="0.25">
      <c r="B2717" s="316" t="s">
        <v>19137</v>
      </c>
      <c r="C2717" s="533" t="s">
        <v>20124</v>
      </c>
      <c r="D2717" s="317"/>
      <c r="E2717" s="317"/>
      <c r="F2717" s="317"/>
      <c r="G2717" s="318">
        <v>14000000</v>
      </c>
      <c r="H2717" s="317"/>
      <c r="I2717" s="318">
        <v>14000000</v>
      </c>
    </row>
    <row r="2718" spans="2:10" x14ac:dyDescent="0.25">
      <c r="B2718" s="672" t="s">
        <v>5833</v>
      </c>
      <c r="C2718" s="672"/>
      <c r="D2718" s="319"/>
      <c r="E2718" s="319"/>
      <c r="F2718" s="319"/>
      <c r="G2718" s="320">
        <v>14000000</v>
      </c>
      <c r="H2718" s="319"/>
      <c r="I2718" s="320">
        <v>14000000</v>
      </c>
      <c r="J2718" s="316"/>
    </row>
    <row r="2719" spans="2:10" ht="15.75" customHeight="1" x14ac:dyDescent="0.25">
      <c r="B2719" s="316" t="s">
        <v>19098</v>
      </c>
      <c r="C2719" s="533" t="s">
        <v>19099</v>
      </c>
      <c r="D2719" s="317"/>
      <c r="E2719" s="317"/>
      <c r="F2719" s="317"/>
      <c r="G2719" s="318">
        <v>9000000</v>
      </c>
      <c r="H2719" s="317"/>
      <c r="I2719" s="318">
        <v>9000000</v>
      </c>
    </row>
    <row r="2720" spans="2:10" x14ac:dyDescent="0.25">
      <c r="B2720" s="672" t="s">
        <v>5833</v>
      </c>
      <c r="C2720" s="672"/>
      <c r="D2720" s="319"/>
      <c r="E2720" s="319"/>
      <c r="F2720" s="319"/>
      <c r="G2720" s="320">
        <v>9000000</v>
      </c>
      <c r="H2720" s="319"/>
      <c r="I2720" s="320">
        <v>9000000</v>
      </c>
      <c r="J2720" s="316"/>
    </row>
    <row r="2721" spans="2:10" x14ac:dyDescent="0.25">
      <c r="B2721" s="316" t="s">
        <v>7558</v>
      </c>
      <c r="C2721" s="533" t="s">
        <v>17478</v>
      </c>
      <c r="D2721" s="317"/>
      <c r="E2721" s="317"/>
      <c r="F2721" s="317"/>
      <c r="G2721" s="318">
        <v>17500000</v>
      </c>
      <c r="H2721" s="317"/>
      <c r="I2721" s="318">
        <v>17500000</v>
      </c>
    </row>
    <row r="2722" spans="2:10" ht="15.75" customHeight="1" x14ac:dyDescent="0.25">
      <c r="B2722" s="672" t="s">
        <v>5833</v>
      </c>
      <c r="C2722" s="672"/>
      <c r="D2722" s="319"/>
      <c r="E2722" s="319"/>
      <c r="F2722" s="319"/>
      <c r="G2722" s="320">
        <v>17500000</v>
      </c>
      <c r="H2722" s="319"/>
      <c r="I2722" s="320">
        <v>17500000</v>
      </c>
      <c r="J2722" s="316"/>
    </row>
    <row r="2723" spans="2:10" x14ac:dyDescent="0.25">
      <c r="B2723" s="316" t="s">
        <v>7559</v>
      </c>
      <c r="C2723" s="533" t="s">
        <v>17479</v>
      </c>
      <c r="D2723" s="317"/>
      <c r="E2723" s="317"/>
      <c r="F2723" s="317"/>
      <c r="G2723" s="318">
        <v>7500000</v>
      </c>
      <c r="H2723" s="317"/>
      <c r="I2723" s="318">
        <v>7500000</v>
      </c>
    </row>
    <row r="2724" spans="2:10" x14ac:dyDescent="0.25">
      <c r="B2724" s="672" t="s">
        <v>5833</v>
      </c>
      <c r="C2724" s="672"/>
      <c r="D2724" s="319"/>
      <c r="E2724" s="319"/>
      <c r="F2724" s="319"/>
      <c r="G2724" s="320">
        <v>7500000</v>
      </c>
      <c r="H2724" s="319"/>
      <c r="I2724" s="320">
        <v>7500000</v>
      </c>
      <c r="J2724" s="316"/>
    </row>
    <row r="2725" spans="2:10" x14ac:dyDescent="0.25">
      <c r="B2725" s="316" t="s">
        <v>7963</v>
      </c>
      <c r="C2725" s="533" t="s">
        <v>17480</v>
      </c>
      <c r="D2725" s="317"/>
      <c r="E2725" s="317"/>
      <c r="F2725" s="317"/>
      <c r="G2725" s="318">
        <v>9500000</v>
      </c>
      <c r="H2725" s="317"/>
      <c r="I2725" s="318">
        <v>9500000</v>
      </c>
    </row>
    <row r="2726" spans="2:10" x14ac:dyDescent="0.25">
      <c r="B2726" s="672" t="s">
        <v>5833</v>
      </c>
      <c r="C2726" s="672"/>
      <c r="D2726" s="319"/>
      <c r="E2726" s="319"/>
      <c r="F2726" s="319"/>
      <c r="G2726" s="320">
        <v>9500000</v>
      </c>
      <c r="H2726" s="319"/>
      <c r="I2726" s="320">
        <v>9500000</v>
      </c>
      <c r="J2726" s="316"/>
    </row>
    <row r="2727" spans="2:10" x14ac:dyDescent="0.25">
      <c r="B2727" s="316" t="s">
        <v>18958</v>
      </c>
      <c r="C2727" s="533" t="s">
        <v>18999</v>
      </c>
      <c r="D2727" s="317"/>
      <c r="E2727" s="317"/>
      <c r="F2727" s="317"/>
      <c r="G2727" s="318">
        <v>12000000</v>
      </c>
      <c r="H2727" s="317"/>
      <c r="I2727" s="318">
        <v>12000000</v>
      </c>
    </row>
    <row r="2728" spans="2:10" x14ac:dyDescent="0.25">
      <c r="B2728" s="672" t="s">
        <v>5833</v>
      </c>
      <c r="C2728" s="672"/>
      <c r="D2728" s="319"/>
      <c r="E2728" s="319"/>
      <c r="F2728" s="319"/>
      <c r="G2728" s="320">
        <v>12000000</v>
      </c>
      <c r="H2728" s="319"/>
      <c r="I2728" s="320">
        <v>12000000</v>
      </c>
      <c r="J2728" s="316"/>
    </row>
    <row r="2729" spans="2:10" x14ac:dyDescent="0.25">
      <c r="B2729" s="316" t="s">
        <v>601</v>
      </c>
      <c r="C2729" s="533" t="s">
        <v>17481</v>
      </c>
      <c r="D2729" s="317"/>
      <c r="E2729" s="317"/>
      <c r="F2729" s="318">
        <v>6000000</v>
      </c>
      <c r="G2729" s="318">
        <v>18000000</v>
      </c>
      <c r="H2729" s="317"/>
      <c r="I2729" s="318">
        <v>12000000</v>
      </c>
    </row>
    <row r="2730" spans="2:10" x14ac:dyDescent="0.25">
      <c r="B2730" s="672" t="s">
        <v>6357</v>
      </c>
      <c r="C2730" s="672"/>
      <c r="D2730" s="319"/>
      <c r="E2730" s="319"/>
      <c r="F2730" s="320">
        <v>6000000</v>
      </c>
      <c r="G2730" s="320">
        <v>18000000</v>
      </c>
      <c r="H2730" s="319"/>
      <c r="I2730" s="320">
        <v>12000000</v>
      </c>
      <c r="J2730" s="316"/>
    </row>
    <row r="2731" spans="2:10" ht="22.5" customHeight="1" x14ac:dyDescent="0.25">
      <c r="B2731" s="316" t="s">
        <v>19291</v>
      </c>
      <c r="C2731" s="533" t="s">
        <v>19863</v>
      </c>
      <c r="D2731" s="317"/>
      <c r="E2731" s="317"/>
      <c r="F2731" s="317"/>
      <c r="G2731" s="318">
        <v>9000000</v>
      </c>
      <c r="H2731" s="317"/>
      <c r="I2731" s="318">
        <v>9000000</v>
      </c>
    </row>
    <row r="2732" spans="2:10" x14ac:dyDescent="0.25">
      <c r="B2732" s="672" t="s">
        <v>5833</v>
      </c>
      <c r="C2732" s="672"/>
      <c r="D2732" s="319"/>
      <c r="E2732" s="319"/>
      <c r="F2732" s="319"/>
      <c r="G2732" s="320">
        <v>9000000</v>
      </c>
      <c r="H2732" s="319"/>
      <c r="I2732" s="320">
        <v>9000000</v>
      </c>
      <c r="J2732" s="316"/>
    </row>
    <row r="2733" spans="2:10" x14ac:dyDescent="0.25">
      <c r="B2733" s="316" t="s">
        <v>1824</v>
      </c>
      <c r="C2733" s="533" t="s">
        <v>17482</v>
      </c>
      <c r="D2733" s="317"/>
      <c r="E2733" s="317"/>
      <c r="F2733" s="318">
        <v>18000000</v>
      </c>
      <c r="G2733" s="318">
        <v>18000000</v>
      </c>
      <c r="H2733" s="317"/>
      <c r="I2733" s="317"/>
    </row>
    <row r="2734" spans="2:10" ht="15.75" customHeight="1" x14ac:dyDescent="0.25">
      <c r="B2734" s="672" t="s">
        <v>6358</v>
      </c>
      <c r="C2734" s="672"/>
      <c r="D2734" s="319"/>
      <c r="E2734" s="319"/>
      <c r="F2734" s="320">
        <v>18000000</v>
      </c>
      <c r="G2734" s="320">
        <v>18000000</v>
      </c>
      <c r="H2734" s="319"/>
      <c r="I2734" s="319"/>
      <c r="J2734" s="316"/>
    </row>
    <row r="2735" spans="2:10" x14ac:dyDescent="0.25">
      <c r="B2735" s="316" t="s">
        <v>1825</v>
      </c>
      <c r="C2735" s="533" t="s">
        <v>17483</v>
      </c>
      <c r="D2735" s="317"/>
      <c r="E2735" s="317"/>
      <c r="F2735" s="318">
        <v>11000000</v>
      </c>
      <c r="G2735" s="318">
        <v>13000000</v>
      </c>
      <c r="H2735" s="317"/>
      <c r="I2735" s="318">
        <v>2000000</v>
      </c>
    </row>
    <row r="2736" spans="2:10" x14ac:dyDescent="0.25">
      <c r="B2736" s="672" t="s">
        <v>6359</v>
      </c>
      <c r="C2736" s="672"/>
      <c r="D2736" s="319"/>
      <c r="E2736" s="319"/>
      <c r="F2736" s="320">
        <v>11000000</v>
      </c>
      <c r="G2736" s="320">
        <v>13000000</v>
      </c>
      <c r="H2736" s="319"/>
      <c r="I2736" s="320">
        <v>2000000</v>
      </c>
      <c r="J2736" s="316"/>
    </row>
    <row r="2737" spans="2:10" x14ac:dyDescent="0.25">
      <c r="B2737" s="316" t="s">
        <v>1826</v>
      </c>
      <c r="C2737" s="533" t="s">
        <v>17484</v>
      </c>
      <c r="D2737" s="317"/>
      <c r="E2737" s="317"/>
      <c r="F2737" s="318">
        <v>20000000</v>
      </c>
      <c r="G2737" s="318">
        <v>42000000</v>
      </c>
      <c r="H2737" s="317"/>
      <c r="I2737" s="318">
        <v>22000000</v>
      </c>
    </row>
    <row r="2738" spans="2:10" x14ac:dyDescent="0.25">
      <c r="B2738" s="672" t="s">
        <v>6360</v>
      </c>
      <c r="C2738" s="672"/>
      <c r="D2738" s="319"/>
      <c r="E2738" s="319"/>
      <c r="F2738" s="320">
        <v>20000000</v>
      </c>
      <c r="G2738" s="320">
        <v>42000000</v>
      </c>
      <c r="H2738" s="319"/>
      <c r="I2738" s="320">
        <v>22000000</v>
      </c>
      <c r="J2738" s="316"/>
    </row>
    <row r="2739" spans="2:10" x14ac:dyDescent="0.25">
      <c r="B2739" s="316" t="s">
        <v>3845</v>
      </c>
      <c r="C2739" s="533" t="s">
        <v>17485</v>
      </c>
      <c r="D2739" s="317"/>
      <c r="E2739" s="317"/>
      <c r="F2739" s="318">
        <v>7500000</v>
      </c>
      <c r="G2739" s="318">
        <v>45000000</v>
      </c>
      <c r="H2739" s="317"/>
      <c r="I2739" s="318">
        <v>37500000</v>
      </c>
    </row>
    <row r="2740" spans="2:10" x14ac:dyDescent="0.25">
      <c r="B2740" s="672" t="s">
        <v>6361</v>
      </c>
      <c r="C2740" s="672"/>
      <c r="D2740" s="319"/>
      <c r="E2740" s="319"/>
      <c r="F2740" s="320">
        <v>7500000</v>
      </c>
      <c r="G2740" s="320">
        <v>45000000</v>
      </c>
      <c r="H2740" s="319"/>
      <c r="I2740" s="320">
        <v>37500000</v>
      </c>
      <c r="J2740" s="316"/>
    </row>
    <row r="2741" spans="2:10" x14ac:dyDescent="0.25">
      <c r="B2741" s="316" t="s">
        <v>1827</v>
      </c>
      <c r="C2741" s="533" t="s">
        <v>17486</v>
      </c>
      <c r="D2741" s="317"/>
      <c r="E2741" s="317"/>
      <c r="F2741" s="318">
        <v>31000000</v>
      </c>
      <c r="G2741" s="318">
        <v>49000000</v>
      </c>
      <c r="H2741" s="317"/>
      <c r="I2741" s="318">
        <v>18000000</v>
      </c>
    </row>
    <row r="2742" spans="2:10" x14ac:dyDescent="0.25">
      <c r="B2742" s="672" t="s">
        <v>6362</v>
      </c>
      <c r="C2742" s="672"/>
      <c r="D2742" s="319"/>
      <c r="E2742" s="319"/>
      <c r="F2742" s="320">
        <v>31000000</v>
      </c>
      <c r="G2742" s="320">
        <v>49000000</v>
      </c>
      <c r="H2742" s="319"/>
      <c r="I2742" s="320">
        <v>18000000</v>
      </c>
      <c r="J2742" s="316"/>
    </row>
    <row r="2743" spans="2:10" ht="15.75" customHeight="1" x14ac:dyDescent="0.25">
      <c r="B2743" s="316" t="s">
        <v>8034</v>
      </c>
      <c r="C2743" s="533" t="s">
        <v>17487</v>
      </c>
      <c r="D2743" s="317"/>
      <c r="E2743" s="317"/>
      <c r="F2743" s="317"/>
      <c r="G2743" s="318">
        <v>16500000</v>
      </c>
      <c r="H2743" s="317"/>
      <c r="I2743" s="318">
        <v>16500000</v>
      </c>
    </row>
    <row r="2744" spans="2:10" x14ac:dyDescent="0.25">
      <c r="B2744" s="672" t="s">
        <v>5833</v>
      </c>
      <c r="C2744" s="672"/>
      <c r="D2744" s="319"/>
      <c r="E2744" s="319"/>
      <c r="F2744" s="319"/>
      <c r="G2744" s="320">
        <v>16500000</v>
      </c>
      <c r="H2744" s="319"/>
      <c r="I2744" s="320">
        <v>16500000</v>
      </c>
      <c r="J2744" s="316"/>
    </row>
    <row r="2745" spans="2:10" x14ac:dyDescent="0.25">
      <c r="B2745" s="316" t="s">
        <v>628</v>
      </c>
      <c r="C2745" s="533" t="s">
        <v>17488</v>
      </c>
      <c r="D2745" s="317"/>
      <c r="E2745" s="317"/>
      <c r="F2745" s="318">
        <v>5000000</v>
      </c>
      <c r="G2745" s="318">
        <v>24000000</v>
      </c>
      <c r="H2745" s="317"/>
      <c r="I2745" s="318">
        <v>19000000</v>
      </c>
    </row>
    <row r="2746" spans="2:10" ht="15.75" customHeight="1" x14ac:dyDescent="0.25">
      <c r="B2746" s="672" t="s">
        <v>6363</v>
      </c>
      <c r="C2746" s="672"/>
      <c r="D2746" s="319"/>
      <c r="E2746" s="319"/>
      <c r="F2746" s="320">
        <v>5000000</v>
      </c>
      <c r="G2746" s="320">
        <v>24000000</v>
      </c>
      <c r="H2746" s="319"/>
      <c r="I2746" s="320">
        <v>19000000</v>
      </c>
      <c r="J2746" s="316"/>
    </row>
    <row r="2747" spans="2:10" x14ac:dyDescent="0.25">
      <c r="B2747" s="316" t="s">
        <v>1828</v>
      </c>
      <c r="C2747" s="533" t="s">
        <v>17489</v>
      </c>
      <c r="D2747" s="317"/>
      <c r="E2747" s="317"/>
      <c r="F2747" s="318">
        <v>9000000</v>
      </c>
      <c r="G2747" s="318">
        <v>9000000</v>
      </c>
      <c r="H2747" s="317"/>
      <c r="I2747" s="317"/>
    </row>
    <row r="2748" spans="2:10" x14ac:dyDescent="0.25">
      <c r="B2748" s="672" t="s">
        <v>6364</v>
      </c>
      <c r="C2748" s="672"/>
      <c r="D2748" s="319"/>
      <c r="E2748" s="319"/>
      <c r="F2748" s="320">
        <v>9000000</v>
      </c>
      <c r="G2748" s="320">
        <v>9000000</v>
      </c>
      <c r="H2748" s="319"/>
      <c r="I2748" s="319"/>
      <c r="J2748" s="316"/>
    </row>
    <row r="2749" spans="2:10" x14ac:dyDescent="0.25">
      <c r="B2749" s="316" t="s">
        <v>7560</v>
      </c>
      <c r="C2749" s="533" t="s">
        <v>18552</v>
      </c>
      <c r="D2749" s="317"/>
      <c r="E2749" s="317"/>
      <c r="F2749" s="317"/>
      <c r="G2749" s="318">
        <v>30000000</v>
      </c>
      <c r="H2749" s="317"/>
      <c r="I2749" s="318">
        <v>30000000</v>
      </c>
    </row>
    <row r="2750" spans="2:10" x14ac:dyDescent="0.25">
      <c r="B2750" s="672" t="s">
        <v>5833</v>
      </c>
      <c r="C2750" s="672"/>
      <c r="D2750" s="319"/>
      <c r="E2750" s="319"/>
      <c r="F2750" s="319"/>
      <c r="G2750" s="320">
        <v>30000000</v>
      </c>
      <c r="H2750" s="319"/>
      <c r="I2750" s="320">
        <v>30000000</v>
      </c>
      <c r="J2750" s="316"/>
    </row>
    <row r="2751" spans="2:10" x14ac:dyDescent="0.25">
      <c r="B2751" s="316" t="s">
        <v>2403</v>
      </c>
      <c r="C2751" s="533" t="s">
        <v>17490</v>
      </c>
      <c r="D2751" s="317"/>
      <c r="E2751" s="317"/>
      <c r="F2751" s="318">
        <v>6000000</v>
      </c>
      <c r="G2751" s="318">
        <v>20950000</v>
      </c>
      <c r="H2751" s="317"/>
      <c r="I2751" s="318">
        <v>14950000</v>
      </c>
    </row>
    <row r="2752" spans="2:10" x14ac:dyDescent="0.25">
      <c r="B2752" s="672" t="s">
        <v>6365</v>
      </c>
      <c r="C2752" s="672"/>
      <c r="D2752" s="319"/>
      <c r="E2752" s="319"/>
      <c r="F2752" s="320">
        <v>6000000</v>
      </c>
      <c r="G2752" s="320">
        <v>20950000</v>
      </c>
      <c r="H2752" s="319"/>
      <c r="I2752" s="320">
        <v>14950000</v>
      </c>
      <c r="J2752" s="316"/>
    </row>
    <row r="2753" spans="2:10" ht="15.75" customHeight="1" x14ac:dyDescent="0.25">
      <c r="B2753" s="316" t="s">
        <v>1829</v>
      </c>
      <c r="C2753" s="533" t="s">
        <v>17491</v>
      </c>
      <c r="D2753" s="317"/>
      <c r="E2753" s="317"/>
      <c r="F2753" s="318">
        <v>24000000</v>
      </c>
      <c r="G2753" s="318">
        <v>39000000</v>
      </c>
      <c r="H2753" s="317"/>
      <c r="I2753" s="318">
        <v>15000000</v>
      </c>
    </row>
    <row r="2754" spans="2:10" x14ac:dyDescent="0.25">
      <c r="B2754" s="672" t="s">
        <v>5738</v>
      </c>
      <c r="C2754" s="672"/>
      <c r="D2754" s="319"/>
      <c r="E2754" s="319"/>
      <c r="F2754" s="320">
        <v>24000000</v>
      </c>
      <c r="G2754" s="320">
        <v>39000000</v>
      </c>
      <c r="H2754" s="319"/>
      <c r="I2754" s="320">
        <v>15000000</v>
      </c>
      <c r="J2754" s="316"/>
    </row>
    <row r="2755" spans="2:10" x14ac:dyDescent="0.25">
      <c r="B2755" s="316" t="s">
        <v>19334</v>
      </c>
      <c r="C2755" s="533" t="s">
        <v>19864</v>
      </c>
      <c r="D2755" s="317"/>
      <c r="E2755" s="317"/>
      <c r="F2755" s="317"/>
      <c r="G2755" s="318">
        <v>7000000</v>
      </c>
      <c r="H2755" s="317"/>
      <c r="I2755" s="318">
        <v>7000000</v>
      </c>
    </row>
    <row r="2756" spans="2:10" ht="15.75" customHeight="1" x14ac:dyDescent="0.25">
      <c r="B2756" s="672" t="s">
        <v>5833</v>
      </c>
      <c r="C2756" s="672"/>
      <c r="D2756" s="319"/>
      <c r="E2756" s="319"/>
      <c r="F2756" s="319"/>
      <c r="G2756" s="320">
        <v>7000000</v>
      </c>
      <c r="H2756" s="319"/>
      <c r="I2756" s="320">
        <v>7000000</v>
      </c>
      <c r="J2756" s="316"/>
    </row>
    <row r="2757" spans="2:10" x14ac:dyDescent="0.25">
      <c r="B2757" s="316" t="s">
        <v>1830</v>
      </c>
      <c r="C2757" s="533" t="s">
        <v>17492</v>
      </c>
      <c r="D2757" s="317"/>
      <c r="E2757" s="317"/>
      <c r="F2757" s="318">
        <v>17000000</v>
      </c>
      <c r="G2757" s="318">
        <v>33200000</v>
      </c>
      <c r="H2757" s="317"/>
      <c r="I2757" s="318">
        <v>16200000</v>
      </c>
    </row>
    <row r="2758" spans="2:10" ht="15.75" customHeight="1" x14ac:dyDescent="0.25">
      <c r="B2758" s="672" t="s">
        <v>6366</v>
      </c>
      <c r="C2758" s="672"/>
      <c r="D2758" s="319"/>
      <c r="E2758" s="319"/>
      <c r="F2758" s="320">
        <v>17000000</v>
      </c>
      <c r="G2758" s="320">
        <v>33200000</v>
      </c>
      <c r="H2758" s="319"/>
      <c r="I2758" s="320">
        <v>16200000</v>
      </c>
      <c r="J2758" s="316"/>
    </row>
    <row r="2759" spans="2:10" ht="15.75" customHeight="1" x14ac:dyDescent="0.25">
      <c r="B2759" s="316" t="s">
        <v>7562</v>
      </c>
      <c r="C2759" s="533" t="s">
        <v>18553</v>
      </c>
      <c r="D2759" s="317"/>
      <c r="E2759" s="317"/>
      <c r="F2759" s="317"/>
      <c r="G2759" s="318">
        <v>9000000</v>
      </c>
      <c r="H2759" s="317"/>
      <c r="I2759" s="318">
        <v>9000000</v>
      </c>
    </row>
    <row r="2760" spans="2:10" x14ac:dyDescent="0.25">
      <c r="B2760" s="672" t="s">
        <v>5833</v>
      </c>
      <c r="C2760" s="672"/>
      <c r="D2760" s="319"/>
      <c r="E2760" s="319"/>
      <c r="F2760" s="319"/>
      <c r="G2760" s="320">
        <v>9000000</v>
      </c>
      <c r="H2760" s="319"/>
      <c r="I2760" s="320">
        <v>9000000</v>
      </c>
      <c r="J2760" s="316"/>
    </row>
    <row r="2761" spans="2:10" ht="15.75" customHeight="1" x14ac:dyDescent="0.25">
      <c r="B2761" s="316" t="s">
        <v>7563</v>
      </c>
      <c r="C2761" s="533" t="s">
        <v>20508</v>
      </c>
      <c r="D2761" s="317"/>
      <c r="E2761" s="317"/>
      <c r="F2761" s="317"/>
      <c r="G2761" s="318">
        <v>15000000</v>
      </c>
      <c r="H2761" s="317"/>
      <c r="I2761" s="318">
        <v>15000000</v>
      </c>
    </row>
    <row r="2762" spans="2:10" ht="15.75" customHeight="1" x14ac:dyDescent="0.25">
      <c r="B2762" s="672" t="s">
        <v>5833</v>
      </c>
      <c r="C2762" s="672"/>
      <c r="D2762" s="319"/>
      <c r="E2762" s="319"/>
      <c r="F2762" s="319"/>
      <c r="G2762" s="320">
        <v>15000000</v>
      </c>
      <c r="H2762" s="319"/>
      <c r="I2762" s="320">
        <v>15000000</v>
      </c>
      <c r="J2762" s="316"/>
    </row>
    <row r="2763" spans="2:10" ht="15.75" customHeight="1" x14ac:dyDescent="0.25">
      <c r="B2763" s="316" t="s">
        <v>7564</v>
      </c>
      <c r="C2763" s="533" t="s">
        <v>17493</v>
      </c>
      <c r="D2763" s="317"/>
      <c r="E2763" s="317"/>
      <c r="F2763" s="317"/>
      <c r="G2763" s="318">
        <v>15000000</v>
      </c>
      <c r="H2763" s="317"/>
      <c r="I2763" s="318">
        <v>15000000</v>
      </c>
    </row>
    <row r="2764" spans="2:10" x14ac:dyDescent="0.25">
      <c r="B2764" s="672" t="s">
        <v>5833</v>
      </c>
      <c r="C2764" s="672"/>
      <c r="D2764" s="319"/>
      <c r="E2764" s="319"/>
      <c r="F2764" s="319"/>
      <c r="G2764" s="320">
        <v>15000000</v>
      </c>
      <c r="H2764" s="319"/>
      <c r="I2764" s="320">
        <v>15000000</v>
      </c>
      <c r="J2764" s="316"/>
    </row>
    <row r="2765" spans="2:10" ht="15.75" customHeight="1" x14ac:dyDescent="0.25">
      <c r="B2765" s="316" t="s">
        <v>1831</v>
      </c>
      <c r="C2765" s="533" t="s">
        <v>17494</v>
      </c>
      <c r="D2765" s="317"/>
      <c r="E2765" s="317"/>
      <c r="F2765" s="318">
        <v>11000000</v>
      </c>
      <c r="G2765" s="318">
        <v>11000000</v>
      </c>
      <c r="H2765" s="317"/>
      <c r="I2765" s="317"/>
    </row>
    <row r="2766" spans="2:10" ht="15.75" customHeight="1" x14ac:dyDescent="0.25">
      <c r="B2766" s="672" t="s">
        <v>6367</v>
      </c>
      <c r="C2766" s="672"/>
      <c r="D2766" s="319"/>
      <c r="E2766" s="319"/>
      <c r="F2766" s="320">
        <v>11000000</v>
      </c>
      <c r="G2766" s="320">
        <v>11000000</v>
      </c>
      <c r="H2766" s="319"/>
      <c r="I2766" s="319"/>
      <c r="J2766" s="316"/>
    </row>
    <row r="2767" spans="2:10" x14ac:dyDescent="0.25">
      <c r="B2767" s="316" t="s">
        <v>7565</v>
      </c>
      <c r="C2767" s="533" t="s">
        <v>17495</v>
      </c>
      <c r="D2767" s="317"/>
      <c r="E2767" s="317"/>
      <c r="F2767" s="317"/>
      <c r="G2767" s="318">
        <v>12000000</v>
      </c>
      <c r="H2767" s="317"/>
      <c r="I2767" s="318">
        <v>12000000</v>
      </c>
    </row>
    <row r="2768" spans="2:10" ht="15.75" customHeight="1" x14ac:dyDescent="0.25">
      <c r="B2768" s="672" t="s">
        <v>5833</v>
      </c>
      <c r="C2768" s="672"/>
      <c r="D2768" s="319"/>
      <c r="E2768" s="319"/>
      <c r="F2768" s="319"/>
      <c r="G2768" s="320">
        <v>12000000</v>
      </c>
      <c r="H2768" s="319"/>
      <c r="I2768" s="320">
        <v>12000000</v>
      </c>
      <c r="J2768" s="316"/>
    </row>
    <row r="2769" spans="2:10" x14ac:dyDescent="0.25">
      <c r="B2769" s="316" t="s">
        <v>8065</v>
      </c>
      <c r="C2769" s="533" t="s">
        <v>17496</v>
      </c>
      <c r="D2769" s="317"/>
      <c r="E2769" s="317"/>
      <c r="F2769" s="317"/>
      <c r="G2769" s="318">
        <v>10000000</v>
      </c>
      <c r="H2769" s="317"/>
      <c r="I2769" s="318">
        <v>10000000</v>
      </c>
    </row>
    <row r="2770" spans="2:10" ht="15.75" customHeight="1" x14ac:dyDescent="0.25">
      <c r="B2770" s="672" t="s">
        <v>5833</v>
      </c>
      <c r="C2770" s="672"/>
      <c r="D2770" s="319"/>
      <c r="E2770" s="319"/>
      <c r="F2770" s="319"/>
      <c r="G2770" s="320">
        <v>10000000</v>
      </c>
      <c r="H2770" s="319"/>
      <c r="I2770" s="320">
        <v>10000000</v>
      </c>
      <c r="J2770" s="316"/>
    </row>
    <row r="2771" spans="2:10" x14ac:dyDescent="0.25">
      <c r="B2771" s="316" t="s">
        <v>465</v>
      </c>
      <c r="C2771" s="533" t="s">
        <v>17497</v>
      </c>
      <c r="D2771" s="317"/>
      <c r="E2771" s="317"/>
      <c r="F2771" s="318">
        <v>5000000</v>
      </c>
      <c r="G2771" s="318">
        <v>22000000</v>
      </c>
      <c r="H2771" s="317"/>
      <c r="I2771" s="318">
        <v>17000000</v>
      </c>
    </row>
    <row r="2772" spans="2:10" x14ac:dyDescent="0.25">
      <c r="B2772" s="672" t="s">
        <v>6368</v>
      </c>
      <c r="C2772" s="672"/>
      <c r="D2772" s="319"/>
      <c r="E2772" s="319"/>
      <c r="F2772" s="320">
        <v>5000000</v>
      </c>
      <c r="G2772" s="320">
        <v>22000000</v>
      </c>
      <c r="H2772" s="319"/>
      <c r="I2772" s="320">
        <v>17000000</v>
      </c>
      <c r="J2772" s="316"/>
    </row>
    <row r="2773" spans="2:10" ht="15.75" customHeight="1" x14ac:dyDescent="0.25">
      <c r="B2773" s="316" t="s">
        <v>19377</v>
      </c>
      <c r="C2773" s="533" t="s">
        <v>19865</v>
      </c>
      <c r="D2773" s="317"/>
      <c r="E2773" s="317"/>
      <c r="F2773" s="317"/>
      <c r="G2773" s="318">
        <v>12000000</v>
      </c>
      <c r="H2773" s="317"/>
      <c r="I2773" s="318">
        <v>12000000</v>
      </c>
    </row>
    <row r="2774" spans="2:10" ht="15.75" customHeight="1" x14ac:dyDescent="0.25">
      <c r="B2774" s="672" t="s">
        <v>5833</v>
      </c>
      <c r="C2774" s="672"/>
      <c r="D2774" s="319"/>
      <c r="E2774" s="319"/>
      <c r="F2774" s="319"/>
      <c r="G2774" s="320">
        <v>12000000</v>
      </c>
      <c r="H2774" s="319"/>
      <c r="I2774" s="320">
        <v>12000000</v>
      </c>
      <c r="J2774" s="316"/>
    </row>
    <row r="2775" spans="2:10" x14ac:dyDescent="0.25">
      <c r="B2775" s="316" t="s">
        <v>1832</v>
      </c>
      <c r="C2775" s="533" t="s">
        <v>17498</v>
      </c>
      <c r="D2775" s="317"/>
      <c r="E2775" s="317"/>
      <c r="F2775" s="318">
        <v>37500000</v>
      </c>
      <c r="G2775" s="318">
        <v>52500000</v>
      </c>
      <c r="H2775" s="317"/>
      <c r="I2775" s="318">
        <v>15000000</v>
      </c>
    </row>
    <row r="2776" spans="2:10" ht="15.75" customHeight="1" x14ac:dyDescent="0.25">
      <c r="B2776" s="672" t="s">
        <v>6369</v>
      </c>
      <c r="C2776" s="672"/>
      <c r="D2776" s="319"/>
      <c r="E2776" s="319"/>
      <c r="F2776" s="320">
        <v>37500000</v>
      </c>
      <c r="G2776" s="320">
        <v>52500000</v>
      </c>
      <c r="H2776" s="319"/>
      <c r="I2776" s="320">
        <v>15000000</v>
      </c>
      <c r="J2776" s="316"/>
    </row>
    <row r="2777" spans="2:10" x14ac:dyDescent="0.25">
      <c r="B2777" s="316" t="s">
        <v>1833</v>
      </c>
      <c r="C2777" s="533" t="s">
        <v>17499</v>
      </c>
      <c r="D2777" s="317"/>
      <c r="E2777" s="317"/>
      <c r="F2777" s="318">
        <v>15000000</v>
      </c>
      <c r="G2777" s="318">
        <v>15500000</v>
      </c>
      <c r="H2777" s="317"/>
      <c r="I2777" s="318">
        <v>500000</v>
      </c>
    </row>
    <row r="2778" spans="2:10" ht="15.75" customHeight="1" x14ac:dyDescent="0.25">
      <c r="B2778" s="672" t="s">
        <v>6370</v>
      </c>
      <c r="C2778" s="672"/>
      <c r="D2778" s="319"/>
      <c r="E2778" s="319"/>
      <c r="F2778" s="320">
        <v>15000000</v>
      </c>
      <c r="G2778" s="320">
        <v>15500000</v>
      </c>
      <c r="H2778" s="319"/>
      <c r="I2778" s="320">
        <v>500000</v>
      </c>
      <c r="J2778" s="316"/>
    </row>
    <row r="2779" spans="2:10" ht="15.75" customHeight="1" x14ac:dyDescent="0.25">
      <c r="B2779" s="316" t="s">
        <v>1834</v>
      </c>
      <c r="C2779" s="533" t="s">
        <v>17500</v>
      </c>
      <c r="D2779" s="317"/>
      <c r="E2779" s="317"/>
      <c r="F2779" s="318">
        <v>36000000</v>
      </c>
      <c r="G2779" s="318">
        <v>57520000</v>
      </c>
      <c r="H2779" s="317"/>
      <c r="I2779" s="318">
        <v>21520000</v>
      </c>
    </row>
    <row r="2780" spans="2:10" ht="15.75" customHeight="1" x14ac:dyDescent="0.25">
      <c r="B2780" s="672" t="s">
        <v>6371</v>
      </c>
      <c r="C2780" s="672"/>
      <c r="D2780" s="319"/>
      <c r="E2780" s="319"/>
      <c r="F2780" s="320">
        <v>36000000</v>
      </c>
      <c r="G2780" s="320">
        <v>57520000</v>
      </c>
      <c r="H2780" s="319"/>
      <c r="I2780" s="320">
        <v>21520000</v>
      </c>
      <c r="J2780" s="316"/>
    </row>
    <row r="2781" spans="2:10" x14ac:dyDescent="0.25">
      <c r="B2781" s="316" t="s">
        <v>7566</v>
      </c>
      <c r="C2781" s="533" t="s">
        <v>17501</v>
      </c>
      <c r="D2781" s="317"/>
      <c r="E2781" s="317"/>
      <c r="F2781" s="317"/>
      <c r="G2781" s="318">
        <v>16000000</v>
      </c>
      <c r="H2781" s="317"/>
      <c r="I2781" s="318">
        <v>16000000</v>
      </c>
    </row>
    <row r="2782" spans="2:10" x14ac:dyDescent="0.25">
      <c r="B2782" s="672" t="s">
        <v>5833</v>
      </c>
      <c r="C2782" s="672"/>
      <c r="D2782" s="319"/>
      <c r="E2782" s="319"/>
      <c r="F2782" s="319"/>
      <c r="G2782" s="320">
        <v>16000000</v>
      </c>
      <c r="H2782" s="319"/>
      <c r="I2782" s="320">
        <v>16000000</v>
      </c>
      <c r="J2782" s="316"/>
    </row>
    <row r="2783" spans="2:10" x14ac:dyDescent="0.25">
      <c r="B2783" s="316" t="s">
        <v>5490</v>
      </c>
      <c r="C2783" s="533" t="s">
        <v>17502</v>
      </c>
      <c r="D2783" s="317"/>
      <c r="E2783" s="317"/>
      <c r="F2783" s="318">
        <v>6000000</v>
      </c>
      <c r="G2783" s="318">
        <v>20000000</v>
      </c>
      <c r="H2783" s="317"/>
      <c r="I2783" s="318">
        <v>14000000</v>
      </c>
    </row>
    <row r="2784" spans="2:10" ht="15.75" customHeight="1" x14ac:dyDescent="0.25">
      <c r="B2784" s="672" t="s">
        <v>6372</v>
      </c>
      <c r="C2784" s="672"/>
      <c r="D2784" s="319"/>
      <c r="E2784" s="319"/>
      <c r="F2784" s="320">
        <v>6000000</v>
      </c>
      <c r="G2784" s="320">
        <v>20000000</v>
      </c>
      <c r="H2784" s="319"/>
      <c r="I2784" s="320">
        <v>14000000</v>
      </c>
      <c r="J2784" s="316"/>
    </row>
    <row r="2785" spans="2:10" x14ac:dyDescent="0.25">
      <c r="B2785" s="316" t="s">
        <v>7568</v>
      </c>
      <c r="C2785" s="533" t="s">
        <v>20856</v>
      </c>
      <c r="D2785" s="317"/>
      <c r="E2785" s="317"/>
      <c r="F2785" s="317"/>
      <c r="G2785" s="318">
        <v>18000000</v>
      </c>
      <c r="H2785" s="317"/>
      <c r="I2785" s="318">
        <v>18000000</v>
      </c>
    </row>
    <row r="2786" spans="2:10" x14ac:dyDescent="0.25">
      <c r="B2786" s="672" t="s">
        <v>5833</v>
      </c>
      <c r="C2786" s="672"/>
      <c r="D2786" s="319"/>
      <c r="E2786" s="319"/>
      <c r="F2786" s="319"/>
      <c r="G2786" s="320">
        <v>18000000</v>
      </c>
      <c r="H2786" s="319"/>
      <c r="I2786" s="320">
        <v>18000000</v>
      </c>
      <c r="J2786" s="316"/>
    </row>
    <row r="2787" spans="2:10" x14ac:dyDescent="0.25">
      <c r="B2787" s="316" t="s">
        <v>20520</v>
      </c>
      <c r="C2787" s="533" t="s">
        <v>20617</v>
      </c>
      <c r="D2787" s="317"/>
      <c r="E2787" s="317"/>
      <c r="F2787" s="317"/>
      <c r="G2787" s="318">
        <v>15000000</v>
      </c>
      <c r="H2787" s="317"/>
      <c r="I2787" s="318">
        <v>15000000</v>
      </c>
    </row>
    <row r="2788" spans="2:10" ht="15.75" customHeight="1" x14ac:dyDescent="0.25">
      <c r="B2788" s="672" t="s">
        <v>5833</v>
      </c>
      <c r="C2788" s="672"/>
      <c r="D2788" s="319"/>
      <c r="E2788" s="319"/>
      <c r="F2788" s="319"/>
      <c r="G2788" s="320">
        <v>15000000</v>
      </c>
      <c r="H2788" s="319"/>
      <c r="I2788" s="320">
        <v>15000000</v>
      </c>
      <c r="J2788" s="316"/>
    </row>
    <row r="2789" spans="2:10" x14ac:dyDescent="0.25">
      <c r="B2789" s="316" t="s">
        <v>634</v>
      </c>
      <c r="C2789" s="533" t="s">
        <v>17503</v>
      </c>
      <c r="D2789" s="317"/>
      <c r="E2789" s="317"/>
      <c r="F2789" s="318">
        <v>6000000</v>
      </c>
      <c r="G2789" s="318">
        <v>18000000</v>
      </c>
      <c r="H2789" s="317"/>
      <c r="I2789" s="318">
        <v>12000000</v>
      </c>
    </row>
    <row r="2790" spans="2:10" x14ac:dyDescent="0.25">
      <c r="B2790" s="672" t="s">
        <v>6373</v>
      </c>
      <c r="C2790" s="672"/>
      <c r="D2790" s="319"/>
      <c r="E2790" s="319"/>
      <c r="F2790" s="320">
        <v>6000000</v>
      </c>
      <c r="G2790" s="320">
        <v>18000000</v>
      </c>
      <c r="H2790" s="319"/>
      <c r="I2790" s="320">
        <v>12000000</v>
      </c>
      <c r="J2790" s="316"/>
    </row>
    <row r="2791" spans="2:10" x14ac:dyDescent="0.25">
      <c r="B2791" s="316" t="s">
        <v>1835</v>
      </c>
      <c r="C2791" s="533" t="s">
        <v>17504</v>
      </c>
      <c r="D2791" s="317"/>
      <c r="E2791" s="317"/>
      <c r="F2791" s="318">
        <v>13000000</v>
      </c>
      <c r="G2791" s="318">
        <v>34000000</v>
      </c>
      <c r="H2791" s="317"/>
      <c r="I2791" s="318">
        <v>21000000</v>
      </c>
    </row>
    <row r="2792" spans="2:10" x14ac:dyDescent="0.25">
      <c r="B2792" s="672" t="s">
        <v>6374</v>
      </c>
      <c r="C2792" s="672"/>
      <c r="D2792" s="319"/>
      <c r="E2792" s="319"/>
      <c r="F2792" s="320">
        <v>13000000</v>
      </c>
      <c r="G2792" s="320">
        <v>34000000</v>
      </c>
      <c r="H2792" s="319"/>
      <c r="I2792" s="320">
        <v>21000000</v>
      </c>
      <c r="J2792" s="316"/>
    </row>
    <row r="2793" spans="2:10" x14ac:dyDescent="0.25">
      <c r="B2793" s="316" t="s">
        <v>7877</v>
      </c>
      <c r="C2793" s="533" t="s">
        <v>17505</v>
      </c>
      <c r="D2793" s="317"/>
      <c r="E2793" s="317"/>
      <c r="F2793" s="317"/>
      <c r="G2793" s="318">
        <v>10500000</v>
      </c>
      <c r="H2793" s="317"/>
      <c r="I2793" s="318">
        <v>10500000</v>
      </c>
    </row>
    <row r="2794" spans="2:10" ht="15.75" customHeight="1" x14ac:dyDescent="0.25">
      <c r="B2794" s="672" t="s">
        <v>5833</v>
      </c>
      <c r="C2794" s="672"/>
      <c r="D2794" s="319"/>
      <c r="E2794" s="319"/>
      <c r="F2794" s="319"/>
      <c r="G2794" s="320">
        <v>10500000</v>
      </c>
      <c r="H2794" s="319"/>
      <c r="I2794" s="320">
        <v>10500000</v>
      </c>
      <c r="J2794" s="316"/>
    </row>
    <row r="2795" spans="2:10" x14ac:dyDescent="0.25">
      <c r="B2795" s="316" t="s">
        <v>7569</v>
      </c>
      <c r="C2795" s="533" t="s">
        <v>18936</v>
      </c>
      <c r="D2795" s="317"/>
      <c r="E2795" s="317"/>
      <c r="F2795" s="317"/>
      <c r="G2795" s="318">
        <v>7500000</v>
      </c>
      <c r="H2795" s="317"/>
      <c r="I2795" s="318">
        <v>7500000</v>
      </c>
    </row>
    <row r="2796" spans="2:10" x14ac:dyDescent="0.25">
      <c r="B2796" s="672" t="s">
        <v>5833</v>
      </c>
      <c r="C2796" s="672"/>
      <c r="D2796" s="319"/>
      <c r="E2796" s="319"/>
      <c r="F2796" s="319"/>
      <c r="G2796" s="320">
        <v>7500000</v>
      </c>
      <c r="H2796" s="319"/>
      <c r="I2796" s="320">
        <v>7500000</v>
      </c>
      <c r="J2796" s="316"/>
    </row>
    <row r="2797" spans="2:10" x14ac:dyDescent="0.25">
      <c r="B2797" s="316" t="s">
        <v>7570</v>
      </c>
      <c r="C2797" s="533" t="s">
        <v>17506</v>
      </c>
      <c r="D2797" s="317"/>
      <c r="E2797" s="317"/>
      <c r="F2797" s="317"/>
      <c r="G2797" s="318">
        <v>9000000</v>
      </c>
      <c r="H2797" s="317"/>
      <c r="I2797" s="318">
        <v>9000000</v>
      </c>
    </row>
    <row r="2798" spans="2:10" x14ac:dyDescent="0.25">
      <c r="B2798" s="672" t="s">
        <v>5833</v>
      </c>
      <c r="C2798" s="672"/>
      <c r="D2798" s="319"/>
      <c r="E2798" s="319"/>
      <c r="F2798" s="319"/>
      <c r="G2798" s="320">
        <v>9000000</v>
      </c>
      <c r="H2798" s="319"/>
      <c r="I2798" s="320">
        <v>9000000</v>
      </c>
      <c r="J2798" s="316"/>
    </row>
    <row r="2799" spans="2:10" x14ac:dyDescent="0.25">
      <c r="B2799" s="316" t="s">
        <v>1836</v>
      </c>
      <c r="C2799" s="533" t="s">
        <v>17507</v>
      </c>
      <c r="D2799" s="317"/>
      <c r="E2799" s="317"/>
      <c r="F2799" s="318">
        <v>22500000</v>
      </c>
      <c r="G2799" s="318">
        <v>52500000</v>
      </c>
      <c r="H2799" s="317"/>
      <c r="I2799" s="318">
        <v>30000000</v>
      </c>
    </row>
    <row r="2800" spans="2:10" x14ac:dyDescent="0.25">
      <c r="B2800" s="672" t="s">
        <v>6375</v>
      </c>
      <c r="C2800" s="672"/>
      <c r="D2800" s="319"/>
      <c r="E2800" s="319"/>
      <c r="F2800" s="320">
        <v>22500000</v>
      </c>
      <c r="G2800" s="320">
        <v>52500000</v>
      </c>
      <c r="H2800" s="319"/>
      <c r="I2800" s="320">
        <v>30000000</v>
      </c>
      <c r="J2800" s="316"/>
    </row>
    <row r="2801" spans="2:10" x14ac:dyDescent="0.25">
      <c r="B2801" s="316" t="s">
        <v>428</v>
      </c>
      <c r="C2801" s="533" t="s">
        <v>17508</v>
      </c>
      <c r="D2801" s="317"/>
      <c r="E2801" s="317"/>
      <c r="F2801" s="318">
        <v>6000000</v>
      </c>
      <c r="G2801" s="318">
        <v>15000000</v>
      </c>
      <c r="H2801" s="317"/>
      <c r="I2801" s="318">
        <v>9000000</v>
      </c>
    </row>
    <row r="2802" spans="2:10" x14ac:dyDescent="0.25">
      <c r="B2802" s="672" t="s">
        <v>6376</v>
      </c>
      <c r="C2802" s="672"/>
      <c r="D2802" s="319"/>
      <c r="E2802" s="319"/>
      <c r="F2802" s="320">
        <v>6000000</v>
      </c>
      <c r="G2802" s="320">
        <v>15000000</v>
      </c>
      <c r="H2802" s="319"/>
      <c r="I2802" s="320">
        <v>9000000</v>
      </c>
      <c r="J2802" s="316"/>
    </row>
    <row r="2803" spans="2:10" x14ac:dyDescent="0.25">
      <c r="B2803" s="316" t="s">
        <v>1286</v>
      </c>
      <c r="C2803" s="533" t="s">
        <v>17509</v>
      </c>
      <c r="D2803" s="317"/>
      <c r="E2803" s="317"/>
      <c r="F2803" s="318">
        <v>4000000</v>
      </c>
      <c r="G2803" s="318">
        <v>4000000</v>
      </c>
      <c r="H2803" s="317"/>
      <c r="I2803" s="317"/>
    </row>
    <row r="2804" spans="2:10" ht="15.75" customHeight="1" x14ac:dyDescent="0.25">
      <c r="B2804" s="672" t="s">
        <v>6377</v>
      </c>
      <c r="C2804" s="672"/>
      <c r="D2804" s="319"/>
      <c r="E2804" s="319"/>
      <c r="F2804" s="320">
        <v>4000000</v>
      </c>
      <c r="G2804" s="320">
        <v>4000000</v>
      </c>
      <c r="H2804" s="319"/>
      <c r="I2804" s="319"/>
      <c r="J2804" s="316"/>
    </row>
    <row r="2805" spans="2:10" x14ac:dyDescent="0.25">
      <c r="B2805" s="316" t="s">
        <v>7571</v>
      </c>
      <c r="C2805" s="533" t="s">
        <v>17510</v>
      </c>
      <c r="D2805" s="317"/>
      <c r="E2805" s="317"/>
      <c r="F2805" s="317"/>
      <c r="G2805" s="318">
        <v>15500000</v>
      </c>
      <c r="H2805" s="317"/>
      <c r="I2805" s="318">
        <v>15500000</v>
      </c>
    </row>
    <row r="2806" spans="2:10" x14ac:dyDescent="0.25">
      <c r="B2806" s="672" t="s">
        <v>5833</v>
      </c>
      <c r="C2806" s="672"/>
      <c r="D2806" s="319"/>
      <c r="E2806" s="319"/>
      <c r="F2806" s="319"/>
      <c r="G2806" s="320">
        <v>15500000</v>
      </c>
      <c r="H2806" s="319"/>
      <c r="I2806" s="320">
        <v>15500000</v>
      </c>
      <c r="J2806" s="316"/>
    </row>
    <row r="2807" spans="2:10" x14ac:dyDescent="0.25">
      <c r="B2807" s="316" t="s">
        <v>7572</v>
      </c>
      <c r="C2807" s="533" t="s">
        <v>18547</v>
      </c>
      <c r="D2807" s="317"/>
      <c r="E2807" s="317"/>
      <c r="F2807" s="317"/>
      <c r="G2807" s="318">
        <v>10000000</v>
      </c>
      <c r="H2807" s="317"/>
      <c r="I2807" s="318">
        <v>10000000</v>
      </c>
    </row>
    <row r="2808" spans="2:10" x14ac:dyDescent="0.25">
      <c r="B2808" s="672" t="s">
        <v>5833</v>
      </c>
      <c r="C2808" s="672"/>
      <c r="D2808" s="319"/>
      <c r="E2808" s="319"/>
      <c r="F2808" s="319"/>
      <c r="G2808" s="320">
        <v>10000000</v>
      </c>
      <c r="H2808" s="319"/>
      <c r="I2808" s="320">
        <v>10000000</v>
      </c>
      <c r="J2808" s="316"/>
    </row>
    <row r="2809" spans="2:10" ht="15.75" customHeight="1" x14ac:dyDescent="0.25">
      <c r="B2809" s="316" t="s">
        <v>5534</v>
      </c>
      <c r="C2809" s="533" t="s">
        <v>17511</v>
      </c>
      <c r="D2809" s="317"/>
      <c r="E2809" s="317"/>
      <c r="F2809" s="318">
        <v>6000000</v>
      </c>
      <c r="G2809" s="318">
        <v>24000000</v>
      </c>
      <c r="H2809" s="317"/>
      <c r="I2809" s="318">
        <v>18000000</v>
      </c>
    </row>
    <row r="2810" spans="2:10" x14ac:dyDescent="0.25">
      <c r="B2810" s="672" t="s">
        <v>6378</v>
      </c>
      <c r="C2810" s="672"/>
      <c r="D2810" s="319"/>
      <c r="E2810" s="319"/>
      <c r="F2810" s="320">
        <v>6000000</v>
      </c>
      <c r="G2810" s="320">
        <v>24000000</v>
      </c>
      <c r="H2810" s="319"/>
      <c r="I2810" s="320">
        <v>18000000</v>
      </c>
      <c r="J2810" s="316"/>
    </row>
    <row r="2811" spans="2:10" x14ac:dyDescent="0.25">
      <c r="B2811" s="316" t="s">
        <v>1837</v>
      </c>
      <c r="C2811" s="533" t="s">
        <v>17512</v>
      </c>
      <c r="D2811" s="317"/>
      <c r="E2811" s="317"/>
      <c r="F2811" s="318">
        <v>17000000</v>
      </c>
      <c r="G2811" s="318">
        <v>30000000</v>
      </c>
      <c r="H2811" s="317"/>
      <c r="I2811" s="318">
        <v>13000000</v>
      </c>
    </row>
    <row r="2812" spans="2:10" x14ac:dyDescent="0.25">
      <c r="B2812" s="672" t="s">
        <v>6379</v>
      </c>
      <c r="C2812" s="672"/>
      <c r="D2812" s="319"/>
      <c r="E2812" s="319"/>
      <c r="F2812" s="320">
        <v>17000000</v>
      </c>
      <c r="G2812" s="320">
        <v>30000000</v>
      </c>
      <c r="H2812" s="319"/>
      <c r="I2812" s="320">
        <v>13000000</v>
      </c>
      <c r="J2812" s="316"/>
    </row>
    <row r="2813" spans="2:10" x14ac:dyDescent="0.25">
      <c r="B2813" s="316" t="s">
        <v>7573</v>
      </c>
      <c r="C2813" s="533" t="s">
        <v>19866</v>
      </c>
      <c r="D2813" s="317"/>
      <c r="E2813" s="317"/>
      <c r="F2813" s="317"/>
      <c r="G2813" s="318">
        <v>15000000</v>
      </c>
      <c r="H2813" s="317"/>
      <c r="I2813" s="318">
        <v>15000000</v>
      </c>
    </row>
    <row r="2814" spans="2:10" x14ac:dyDescent="0.25">
      <c r="B2814" s="672" t="s">
        <v>5833</v>
      </c>
      <c r="C2814" s="672"/>
      <c r="D2814" s="319"/>
      <c r="E2814" s="319"/>
      <c r="F2814" s="319"/>
      <c r="G2814" s="320">
        <v>15000000</v>
      </c>
      <c r="H2814" s="319"/>
      <c r="I2814" s="320">
        <v>15000000</v>
      </c>
      <c r="J2814" s="316"/>
    </row>
    <row r="2815" spans="2:10" x14ac:dyDescent="0.25">
      <c r="B2815" s="316" t="s">
        <v>21166</v>
      </c>
      <c r="C2815" s="533" t="s">
        <v>21167</v>
      </c>
      <c r="D2815" s="317"/>
      <c r="E2815" s="317"/>
      <c r="F2815" s="317"/>
      <c r="G2815" s="318">
        <v>20000000</v>
      </c>
      <c r="H2815" s="317"/>
      <c r="I2815" s="318">
        <v>20000000</v>
      </c>
    </row>
    <row r="2816" spans="2:10" ht="15.75" customHeight="1" x14ac:dyDescent="0.25">
      <c r="B2816" s="672" t="s">
        <v>5833</v>
      </c>
      <c r="C2816" s="672"/>
      <c r="D2816" s="319"/>
      <c r="E2816" s="319"/>
      <c r="F2816" s="319"/>
      <c r="G2816" s="320">
        <v>20000000</v>
      </c>
      <c r="H2816" s="319"/>
      <c r="I2816" s="320">
        <v>20000000</v>
      </c>
      <c r="J2816" s="316"/>
    </row>
    <row r="2817" spans="2:10" x14ac:dyDescent="0.25">
      <c r="B2817" s="316" t="s">
        <v>1838</v>
      </c>
      <c r="C2817" s="533" t="s">
        <v>17513</v>
      </c>
      <c r="D2817" s="317"/>
      <c r="E2817" s="317"/>
      <c r="F2817" s="318">
        <v>17000000</v>
      </c>
      <c r="G2817" s="318">
        <v>35000000</v>
      </c>
      <c r="H2817" s="317"/>
      <c r="I2817" s="318">
        <v>18000000</v>
      </c>
    </row>
    <row r="2818" spans="2:10" ht="15.75" customHeight="1" x14ac:dyDescent="0.25">
      <c r="B2818" s="672" t="s">
        <v>6380</v>
      </c>
      <c r="C2818" s="672"/>
      <c r="D2818" s="319"/>
      <c r="E2818" s="319"/>
      <c r="F2818" s="320">
        <v>17000000</v>
      </c>
      <c r="G2818" s="320">
        <v>35000000</v>
      </c>
      <c r="H2818" s="319"/>
      <c r="I2818" s="320">
        <v>18000000</v>
      </c>
      <c r="J2818" s="316"/>
    </row>
    <row r="2819" spans="2:10" ht="15.75" customHeight="1" x14ac:dyDescent="0.25">
      <c r="B2819" s="316" t="s">
        <v>2404</v>
      </c>
      <c r="C2819" s="533" t="s">
        <v>17514</v>
      </c>
      <c r="D2819" s="317"/>
      <c r="E2819" s="317"/>
      <c r="F2819" s="318">
        <v>6000000</v>
      </c>
      <c r="G2819" s="318">
        <v>19500000</v>
      </c>
      <c r="H2819" s="317"/>
      <c r="I2819" s="318">
        <v>13500000</v>
      </c>
    </row>
    <row r="2820" spans="2:10" x14ac:dyDescent="0.25">
      <c r="B2820" s="672" t="s">
        <v>6381</v>
      </c>
      <c r="C2820" s="672"/>
      <c r="D2820" s="319"/>
      <c r="E2820" s="319"/>
      <c r="F2820" s="320">
        <v>6000000</v>
      </c>
      <c r="G2820" s="320">
        <v>19500000</v>
      </c>
      <c r="H2820" s="319"/>
      <c r="I2820" s="320">
        <v>13500000</v>
      </c>
      <c r="J2820" s="316"/>
    </row>
    <row r="2821" spans="2:10" ht="15.75" customHeight="1" x14ac:dyDescent="0.25">
      <c r="B2821" s="316" t="s">
        <v>2405</v>
      </c>
      <c r="C2821" s="533" t="s">
        <v>17515</v>
      </c>
      <c r="D2821" s="317"/>
      <c r="E2821" s="317"/>
      <c r="F2821" s="318">
        <v>6000000</v>
      </c>
      <c r="G2821" s="318">
        <v>19550000</v>
      </c>
      <c r="H2821" s="317"/>
      <c r="I2821" s="318">
        <v>13550000</v>
      </c>
    </row>
    <row r="2822" spans="2:10" x14ac:dyDescent="0.25">
      <c r="B2822" s="672" t="s">
        <v>6382</v>
      </c>
      <c r="C2822" s="672"/>
      <c r="D2822" s="319"/>
      <c r="E2822" s="319"/>
      <c r="F2822" s="320">
        <v>6000000</v>
      </c>
      <c r="G2822" s="320">
        <v>19550000</v>
      </c>
      <c r="H2822" s="319"/>
      <c r="I2822" s="320">
        <v>13550000</v>
      </c>
      <c r="J2822" s="316"/>
    </row>
    <row r="2823" spans="2:10" ht="15.75" customHeight="1" x14ac:dyDescent="0.25">
      <c r="B2823" s="316" t="s">
        <v>5002</v>
      </c>
      <c r="C2823" s="533" t="s">
        <v>17516</v>
      </c>
      <c r="D2823" s="317"/>
      <c r="E2823" s="317"/>
      <c r="F2823" s="318">
        <v>6250000</v>
      </c>
      <c r="G2823" s="318">
        <v>22500000</v>
      </c>
      <c r="H2823" s="317"/>
      <c r="I2823" s="318">
        <v>16250000</v>
      </c>
    </row>
    <row r="2824" spans="2:10" x14ac:dyDescent="0.25">
      <c r="B2824" s="672" t="s">
        <v>6383</v>
      </c>
      <c r="C2824" s="672"/>
      <c r="D2824" s="319"/>
      <c r="E2824" s="319"/>
      <c r="F2824" s="320">
        <v>6250000</v>
      </c>
      <c r="G2824" s="320">
        <v>22500000</v>
      </c>
      <c r="H2824" s="319"/>
      <c r="I2824" s="320">
        <v>16250000</v>
      </c>
      <c r="J2824" s="316"/>
    </row>
    <row r="2825" spans="2:10" x14ac:dyDescent="0.25">
      <c r="B2825" s="316" t="s">
        <v>1839</v>
      </c>
      <c r="C2825" s="533" t="s">
        <v>17517</v>
      </c>
      <c r="D2825" s="317"/>
      <c r="E2825" s="317"/>
      <c r="F2825" s="318">
        <v>33000000</v>
      </c>
      <c r="G2825" s="318">
        <v>51000000</v>
      </c>
      <c r="H2825" s="317"/>
      <c r="I2825" s="318">
        <v>18000000</v>
      </c>
    </row>
    <row r="2826" spans="2:10" ht="15.75" customHeight="1" x14ac:dyDescent="0.25">
      <c r="B2826" s="672" t="s">
        <v>6282</v>
      </c>
      <c r="C2826" s="672"/>
      <c r="D2826" s="319"/>
      <c r="E2826" s="319"/>
      <c r="F2826" s="320">
        <v>33000000</v>
      </c>
      <c r="G2826" s="320">
        <v>51000000</v>
      </c>
      <c r="H2826" s="319"/>
      <c r="I2826" s="320">
        <v>18000000</v>
      </c>
      <c r="J2826" s="316"/>
    </row>
    <row r="2827" spans="2:10" x14ac:dyDescent="0.25">
      <c r="B2827" s="316" t="s">
        <v>1840</v>
      </c>
      <c r="C2827" s="533" t="s">
        <v>17518</v>
      </c>
      <c r="D2827" s="317"/>
      <c r="E2827" s="317"/>
      <c r="F2827" s="318">
        <v>17000000</v>
      </c>
      <c r="G2827" s="318">
        <v>32000000</v>
      </c>
      <c r="H2827" s="317"/>
      <c r="I2827" s="318">
        <v>15000000</v>
      </c>
    </row>
    <row r="2828" spans="2:10" x14ac:dyDescent="0.25">
      <c r="B2828" s="672" t="s">
        <v>6384</v>
      </c>
      <c r="C2828" s="672"/>
      <c r="D2828" s="319"/>
      <c r="E2828" s="319"/>
      <c r="F2828" s="320">
        <v>17000000</v>
      </c>
      <c r="G2828" s="320">
        <v>32000000</v>
      </c>
      <c r="H2828" s="319"/>
      <c r="I2828" s="320">
        <v>15000000</v>
      </c>
      <c r="J2828" s="316"/>
    </row>
    <row r="2829" spans="2:10" x14ac:dyDescent="0.25">
      <c r="B2829" s="316" t="s">
        <v>7575</v>
      </c>
      <c r="C2829" s="533" t="s">
        <v>17519</v>
      </c>
      <c r="D2829" s="317"/>
      <c r="E2829" s="317"/>
      <c r="F2829" s="317"/>
      <c r="G2829" s="318">
        <v>8588000</v>
      </c>
      <c r="H2829" s="317"/>
      <c r="I2829" s="318">
        <v>8588000</v>
      </c>
    </row>
    <row r="2830" spans="2:10" x14ac:dyDescent="0.25">
      <c r="B2830" s="672" t="s">
        <v>5833</v>
      </c>
      <c r="C2830" s="672"/>
      <c r="D2830" s="319"/>
      <c r="E2830" s="319"/>
      <c r="F2830" s="319"/>
      <c r="G2830" s="320">
        <v>8588000</v>
      </c>
      <c r="H2830" s="319"/>
      <c r="I2830" s="320">
        <v>8588000</v>
      </c>
      <c r="J2830" s="316"/>
    </row>
    <row r="2831" spans="2:10" ht="15.75" customHeight="1" x14ac:dyDescent="0.25">
      <c r="B2831" s="316" t="s">
        <v>19218</v>
      </c>
      <c r="C2831" s="533" t="s">
        <v>20328</v>
      </c>
      <c r="D2831" s="317"/>
      <c r="E2831" s="317"/>
      <c r="F2831" s="317"/>
      <c r="G2831" s="318">
        <v>3750000</v>
      </c>
      <c r="H2831" s="317"/>
      <c r="I2831" s="318">
        <v>3750000</v>
      </c>
    </row>
    <row r="2832" spans="2:10" x14ac:dyDescent="0.25">
      <c r="B2832" s="672" t="s">
        <v>5833</v>
      </c>
      <c r="C2832" s="672"/>
      <c r="D2832" s="319"/>
      <c r="E2832" s="319"/>
      <c r="F2832" s="319"/>
      <c r="G2832" s="320">
        <v>3750000</v>
      </c>
      <c r="H2832" s="319"/>
      <c r="I2832" s="320">
        <v>3750000</v>
      </c>
      <c r="J2832" s="316"/>
    </row>
    <row r="2833" spans="2:10" ht="15.75" customHeight="1" x14ac:dyDescent="0.25">
      <c r="B2833" s="316" t="s">
        <v>817</v>
      </c>
      <c r="C2833" s="533" t="s">
        <v>17520</v>
      </c>
      <c r="D2833" s="317"/>
      <c r="E2833" s="317"/>
      <c r="F2833" s="318">
        <v>6000000</v>
      </c>
      <c r="G2833" s="318">
        <v>24000000</v>
      </c>
      <c r="H2833" s="317"/>
      <c r="I2833" s="318">
        <v>18000000</v>
      </c>
    </row>
    <row r="2834" spans="2:10" x14ac:dyDescent="0.25">
      <c r="B2834" s="672" t="s">
        <v>6385</v>
      </c>
      <c r="C2834" s="672"/>
      <c r="D2834" s="319"/>
      <c r="E2834" s="319"/>
      <c r="F2834" s="320">
        <v>6000000</v>
      </c>
      <c r="G2834" s="320">
        <v>24000000</v>
      </c>
      <c r="H2834" s="319"/>
      <c r="I2834" s="320">
        <v>18000000</v>
      </c>
      <c r="J2834" s="316"/>
    </row>
    <row r="2835" spans="2:10" x14ac:dyDescent="0.25">
      <c r="B2835" s="316" t="s">
        <v>7576</v>
      </c>
      <c r="C2835" s="533" t="s">
        <v>20014</v>
      </c>
      <c r="D2835" s="317"/>
      <c r="E2835" s="317"/>
      <c r="F2835" s="317"/>
      <c r="G2835" s="318">
        <v>18000000</v>
      </c>
      <c r="H2835" s="317"/>
      <c r="I2835" s="318">
        <v>18000000</v>
      </c>
    </row>
    <row r="2836" spans="2:10" x14ac:dyDescent="0.25">
      <c r="B2836" s="672" t="s">
        <v>5833</v>
      </c>
      <c r="C2836" s="672"/>
      <c r="D2836" s="319"/>
      <c r="E2836" s="319"/>
      <c r="F2836" s="319"/>
      <c r="G2836" s="320">
        <v>18000000</v>
      </c>
      <c r="H2836" s="319"/>
      <c r="I2836" s="320">
        <v>18000000</v>
      </c>
      <c r="J2836" s="316"/>
    </row>
    <row r="2837" spans="2:10" x14ac:dyDescent="0.25">
      <c r="B2837" s="316" t="s">
        <v>20610</v>
      </c>
      <c r="C2837" s="533" t="s">
        <v>20704</v>
      </c>
      <c r="D2837" s="317"/>
      <c r="E2837" s="317"/>
      <c r="F2837" s="317"/>
      <c r="G2837" s="318">
        <v>15000000</v>
      </c>
      <c r="H2837" s="317"/>
      <c r="I2837" s="318">
        <v>15000000</v>
      </c>
    </row>
    <row r="2838" spans="2:10" x14ac:dyDescent="0.25">
      <c r="B2838" s="672" t="s">
        <v>5833</v>
      </c>
      <c r="C2838" s="672"/>
      <c r="D2838" s="319"/>
      <c r="E2838" s="319"/>
      <c r="F2838" s="319"/>
      <c r="G2838" s="320">
        <v>15000000</v>
      </c>
      <c r="H2838" s="319"/>
      <c r="I2838" s="320">
        <v>15000000</v>
      </c>
      <c r="J2838" s="316"/>
    </row>
    <row r="2839" spans="2:10" x14ac:dyDescent="0.25">
      <c r="B2839" s="316" t="s">
        <v>7577</v>
      </c>
      <c r="C2839" s="533" t="s">
        <v>19000</v>
      </c>
      <c r="D2839" s="317"/>
      <c r="E2839" s="317"/>
      <c r="F2839" s="317"/>
      <c r="G2839" s="318">
        <v>7500000</v>
      </c>
      <c r="H2839" s="317"/>
      <c r="I2839" s="318">
        <v>7500000</v>
      </c>
    </row>
    <row r="2840" spans="2:10" ht="15.75" customHeight="1" x14ac:dyDescent="0.25">
      <c r="B2840" s="672" t="s">
        <v>5833</v>
      </c>
      <c r="C2840" s="672"/>
      <c r="D2840" s="319"/>
      <c r="E2840" s="319"/>
      <c r="F2840" s="319"/>
      <c r="G2840" s="320">
        <v>7500000</v>
      </c>
      <c r="H2840" s="319"/>
      <c r="I2840" s="320">
        <v>7500000</v>
      </c>
      <c r="J2840" s="316"/>
    </row>
    <row r="2841" spans="2:10" ht="15.75" customHeight="1" x14ac:dyDescent="0.25">
      <c r="B2841" s="316" t="s">
        <v>1842</v>
      </c>
      <c r="C2841" s="533" t="s">
        <v>17522</v>
      </c>
      <c r="D2841" s="317"/>
      <c r="E2841" s="317"/>
      <c r="F2841" s="318">
        <v>27500000</v>
      </c>
      <c r="G2841" s="318">
        <v>30000000</v>
      </c>
      <c r="H2841" s="317"/>
      <c r="I2841" s="318">
        <v>2500000</v>
      </c>
    </row>
    <row r="2842" spans="2:10" ht="15.75" customHeight="1" x14ac:dyDescent="0.25">
      <c r="B2842" s="672" t="s">
        <v>6387</v>
      </c>
      <c r="C2842" s="672"/>
      <c r="D2842" s="319"/>
      <c r="E2842" s="319"/>
      <c r="F2842" s="320">
        <v>27500000</v>
      </c>
      <c r="G2842" s="320">
        <v>30000000</v>
      </c>
      <c r="H2842" s="319"/>
      <c r="I2842" s="320">
        <v>2500000</v>
      </c>
      <c r="J2842" s="316"/>
    </row>
    <row r="2843" spans="2:10" x14ac:dyDescent="0.25">
      <c r="B2843" s="316" t="s">
        <v>7578</v>
      </c>
      <c r="C2843" s="533" t="s">
        <v>17523</v>
      </c>
      <c r="D2843" s="317"/>
      <c r="E2843" s="317"/>
      <c r="F2843" s="317"/>
      <c r="G2843" s="318">
        <v>8294118</v>
      </c>
      <c r="H2843" s="317"/>
      <c r="I2843" s="318">
        <v>8294118</v>
      </c>
    </row>
    <row r="2844" spans="2:10" x14ac:dyDescent="0.25">
      <c r="B2844" s="672" t="s">
        <v>5833</v>
      </c>
      <c r="C2844" s="672"/>
      <c r="D2844" s="319"/>
      <c r="E2844" s="319"/>
      <c r="F2844" s="319"/>
      <c r="G2844" s="320">
        <v>8294118</v>
      </c>
      <c r="H2844" s="319"/>
      <c r="I2844" s="320">
        <v>8294118</v>
      </c>
      <c r="J2844" s="316"/>
    </row>
    <row r="2845" spans="2:10" ht="15.75" customHeight="1" x14ac:dyDescent="0.25">
      <c r="B2845" s="316" t="s">
        <v>20249</v>
      </c>
      <c r="C2845" s="533" t="s">
        <v>20250</v>
      </c>
      <c r="D2845" s="317"/>
      <c r="E2845" s="317"/>
      <c r="F2845" s="317"/>
      <c r="G2845" s="318">
        <v>9000000</v>
      </c>
      <c r="H2845" s="317"/>
      <c r="I2845" s="318">
        <v>9000000</v>
      </c>
    </row>
    <row r="2846" spans="2:10" x14ac:dyDescent="0.25">
      <c r="B2846" s="672" t="s">
        <v>5833</v>
      </c>
      <c r="C2846" s="672"/>
      <c r="D2846" s="319"/>
      <c r="E2846" s="319"/>
      <c r="F2846" s="319"/>
      <c r="G2846" s="320">
        <v>9000000</v>
      </c>
      <c r="H2846" s="319"/>
      <c r="I2846" s="320">
        <v>9000000</v>
      </c>
      <c r="J2846" s="316"/>
    </row>
    <row r="2847" spans="2:10" ht="15.75" customHeight="1" x14ac:dyDescent="0.25">
      <c r="B2847" s="316" t="s">
        <v>1843</v>
      </c>
      <c r="C2847" s="533" t="s">
        <v>17524</v>
      </c>
      <c r="D2847" s="317"/>
      <c r="E2847" s="317"/>
      <c r="F2847" s="318">
        <v>13000000</v>
      </c>
      <c r="G2847" s="318">
        <v>26000000</v>
      </c>
      <c r="H2847" s="317"/>
      <c r="I2847" s="318">
        <v>13000000</v>
      </c>
    </row>
    <row r="2848" spans="2:10" x14ac:dyDescent="0.25">
      <c r="B2848" s="672" t="s">
        <v>6388</v>
      </c>
      <c r="C2848" s="672"/>
      <c r="D2848" s="319"/>
      <c r="E2848" s="319"/>
      <c r="F2848" s="320">
        <v>13000000</v>
      </c>
      <c r="G2848" s="320">
        <v>26000000</v>
      </c>
      <c r="H2848" s="319"/>
      <c r="I2848" s="320">
        <v>13000000</v>
      </c>
      <c r="J2848" s="316"/>
    </row>
    <row r="2849" spans="2:10" x14ac:dyDescent="0.25">
      <c r="B2849" s="316" t="s">
        <v>7580</v>
      </c>
      <c r="C2849" s="533" t="s">
        <v>18912</v>
      </c>
      <c r="D2849" s="317"/>
      <c r="E2849" s="317"/>
      <c r="F2849" s="317"/>
      <c r="G2849" s="318">
        <v>18000000</v>
      </c>
      <c r="H2849" s="317"/>
      <c r="I2849" s="318">
        <v>18000000</v>
      </c>
    </row>
    <row r="2850" spans="2:10" x14ac:dyDescent="0.25">
      <c r="B2850" s="672" t="s">
        <v>5833</v>
      </c>
      <c r="C2850" s="672"/>
      <c r="D2850" s="319"/>
      <c r="E2850" s="319"/>
      <c r="F2850" s="319"/>
      <c r="G2850" s="320">
        <v>18000000</v>
      </c>
      <c r="H2850" s="319"/>
      <c r="I2850" s="320">
        <v>18000000</v>
      </c>
      <c r="J2850" s="316"/>
    </row>
    <row r="2851" spans="2:10" x14ac:dyDescent="0.25">
      <c r="B2851" s="316" t="s">
        <v>7581</v>
      </c>
      <c r="C2851" s="533" t="s">
        <v>17525</v>
      </c>
      <c r="D2851" s="317"/>
      <c r="E2851" s="317"/>
      <c r="F2851" s="317"/>
      <c r="G2851" s="318">
        <v>15000000</v>
      </c>
      <c r="H2851" s="317"/>
      <c r="I2851" s="318">
        <v>15000000</v>
      </c>
    </row>
    <row r="2852" spans="2:10" x14ac:dyDescent="0.25">
      <c r="B2852" s="672" t="s">
        <v>5833</v>
      </c>
      <c r="C2852" s="672"/>
      <c r="D2852" s="319"/>
      <c r="E2852" s="319"/>
      <c r="F2852" s="319"/>
      <c r="G2852" s="320">
        <v>15000000</v>
      </c>
      <c r="H2852" s="319"/>
      <c r="I2852" s="320">
        <v>15000000</v>
      </c>
      <c r="J2852" s="316"/>
    </row>
    <row r="2853" spans="2:10" x14ac:dyDescent="0.25">
      <c r="B2853" s="316" t="s">
        <v>5030</v>
      </c>
      <c r="C2853" s="533" t="s">
        <v>17526</v>
      </c>
      <c r="D2853" s="317"/>
      <c r="E2853" s="317"/>
      <c r="F2853" s="318">
        <v>5000000</v>
      </c>
      <c r="G2853" s="318">
        <v>22000000</v>
      </c>
      <c r="H2853" s="317"/>
      <c r="I2853" s="318">
        <v>17000000</v>
      </c>
    </row>
    <row r="2854" spans="2:10" x14ac:dyDescent="0.25">
      <c r="B2854" s="672" t="s">
        <v>6389</v>
      </c>
      <c r="C2854" s="672"/>
      <c r="D2854" s="319"/>
      <c r="E2854" s="319"/>
      <c r="F2854" s="320">
        <v>5000000</v>
      </c>
      <c r="G2854" s="320">
        <v>22000000</v>
      </c>
      <c r="H2854" s="319"/>
      <c r="I2854" s="320">
        <v>17000000</v>
      </c>
    </row>
    <row r="2855" spans="2:10" ht="15.75" customHeight="1" x14ac:dyDescent="0.25">
      <c r="B2855" s="316" t="s">
        <v>1844</v>
      </c>
      <c r="C2855" s="533" t="s">
        <v>17527</v>
      </c>
      <c r="D2855" s="317"/>
      <c r="E2855" s="317"/>
      <c r="F2855" s="318">
        <v>13000000</v>
      </c>
      <c r="G2855" s="318">
        <v>35000000</v>
      </c>
      <c r="H2855" s="317"/>
      <c r="I2855" s="318">
        <v>22000000</v>
      </c>
      <c r="J2855" s="316"/>
    </row>
    <row r="2856" spans="2:10" x14ac:dyDescent="0.25">
      <c r="B2856" s="672" t="s">
        <v>6390</v>
      </c>
      <c r="C2856" s="672"/>
      <c r="D2856" s="319"/>
      <c r="E2856" s="319"/>
      <c r="F2856" s="320">
        <v>13000000</v>
      </c>
      <c r="G2856" s="320">
        <v>35000000</v>
      </c>
      <c r="H2856" s="319"/>
      <c r="I2856" s="320">
        <v>22000000</v>
      </c>
    </row>
    <row r="2857" spans="2:10" ht="15.75" customHeight="1" x14ac:dyDescent="0.25">
      <c r="B2857" s="316" t="s">
        <v>1845</v>
      </c>
      <c r="C2857" s="533" t="s">
        <v>17528</v>
      </c>
      <c r="D2857" s="317"/>
      <c r="E2857" s="317"/>
      <c r="F2857" s="318">
        <v>26000000</v>
      </c>
      <c r="G2857" s="318">
        <v>30000000</v>
      </c>
      <c r="H2857" s="317"/>
      <c r="I2857" s="318">
        <v>4000000</v>
      </c>
      <c r="J2857" s="316"/>
    </row>
    <row r="2858" spans="2:10" x14ac:dyDescent="0.25">
      <c r="B2858" s="672" t="s">
        <v>6391</v>
      </c>
      <c r="C2858" s="672"/>
      <c r="D2858" s="319"/>
      <c r="E2858" s="319"/>
      <c r="F2858" s="320">
        <v>26000000</v>
      </c>
      <c r="G2858" s="320">
        <v>30000000</v>
      </c>
      <c r="H2858" s="319"/>
      <c r="I2858" s="320">
        <v>4000000</v>
      </c>
    </row>
    <row r="2859" spans="2:10" x14ac:dyDescent="0.25">
      <c r="B2859" s="316" t="s">
        <v>20386</v>
      </c>
      <c r="C2859" s="533" t="s">
        <v>20387</v>
      </c>
      <c r="D2859" s="317"/>
      <c r="E2859" s="317"/>
      <c r="F2859" s="317"/>
      <c r="G2859" s="318">
        <v>10600000</v>
      </c>
      <c r="H2859" s="317"/>
      <c r="I2859" s="318">
        <v>10600000</v>
      </c>
      <c r="J2859" s="316"/>
    </row>
    <row r="2860" spans="2:10" x14ac:dyDescent="0.25">
      <c r="B2860" s="672" t="s">
        <v>5833</v>
      </c>
      <c r="C2860" s="672"/>
      <c r="D2860" s="319"/>
      <c r="E2860" s="319"/>
      <c r="F2860" s="319"/>
      <c r="G2860" s="320">
        <v>10600000</v>
      </c>
      <c r="H2860" s="319"/>
      <c r="I2860" s="320">
        <v>10600000</v>
      </c>
    </row>
    <row r="2861" spans="2:10" x14ac:dyDescent="0.25">
      <c r="B2861" s="316" t="s">
        <v>1846</v>
      </c>
      <c r="C2861" s="533" t="s">
        <v>17529</v>
      </c>
      <c r="D2861" s="317"/>
      <c r="E2861" s="317"/>
      <c r="F2861" s="318">
        <v>17000000</v>
      </c>
      <c r="G2861" s="318">
        <v>29095119</v>
      </c>
      <c r="H2861" s="317"/>
      <c r="I2861" s="318">
        <v>12095119</v>
      </c>
      <c r="J2861" s="316"/>
    </row>
    <row r="2862" spans="2:10" x14ac:dyDescent="0.25">
      <c r="B2862" s="672" t="s">
        <v>6392</v>
      </c>
      <c r="C2862" s="672"/>
      <c r="D2862" s="319"/>
      <c r="E2862" s="319"/>
      <c r="F2862" s="320">
        <v>17000000</v>
      </c>
      <c r="G2862" s="320">
        <v>29095119</v>
      </c>
      <c r="H2862" s="319"/>
      <c r="I2862" s="320">
        <v>12095119</v>
      </c>
    </row>
    <row r="2863" spans="2:10" x14ac:dyDescent="0.25">
      <c r="B2863" s="316" t="s">
        <v>5515</v>
      </c>
      <c r="C2863" s="533" t="s">
        <v>17530</v>
      </c>
      <c r="D2863" s="317"/>
      <c r="E2863" s="317"/>
      <c r="F2863" s="318">
        <v>6250000</v>
      </c>
      <c r="G2863" s="318">
        <v>15000000</v>
      </c>
      <c r="H2863" s="317"/>
      <c r="I2863" s="318">
        <v>8750000</v>
      </c>
      <c r="J2863" s="316"/>
    </row>
    <row r="2864" spans="2:10" ht="15.75" customHeight="1" x14ac:dyDescent="0.25">
      <c r="B2864" s="672" t="s">
        <v>5833</v>
      </c>
      <c r="C2864" s="672"/>
      <c r="D2864" s="319"/>
      <c r="E2864" s="319"/>
      <c r="F2864" s="320">
        <v>6250000</v>
      </c>
      <c r="G2864" s="320">
        <v>15000000</v>
      </c>
      <c r="H2864" s="319"/>
      <c r="I2864" s="320">
        <v>8750000</v>
      </c>
    </row>
    <row r="2865" spans="2:10" x14ac:dyDescent="0.25">
      <c r="B2865" s="316" t="s">
        <v>7582</v>
      </c>
      <c r="C2865" s="533" t="s">
        <v>17531</v>
      </c>
      <c r="D2865" s="317"/>
      <c r="E2865" s="317"/>
      <c r="F2865" s="317"/>
      <c r="G2865" s="318">
        <v>10011628</v>
      </c>
      <c r="H2865" s="317"/>
      <c r="I2865" s="318">
        <v>10011628</v>
      </c>
      <c r="J2865" s="316"/>
    </row>
    <row r="2866" spans="2:10" x14ac:dyDescent="0.25">
      <c r="B2866" s="672" t="s">
        <v>5833</v>
      </c>
      <c r="C2866" s="672"/>
      <c r="D2866" s="319"/>
      <c r="E2866" s="319"/>
      <c r="F2866" s="319"/>
      <c r="G2866" s="320">
        <v>10011628</v>
      </c>
      <c r="H2866" s="319"/>
      <c r="I2866" s="320">
        <v>10011628</v>
      </c>
    </row>
    <row r="2867" spans="2:10" x14ac:dyDescent="0.25">
      <c r="B2867" s="316" t="s">
        <v>20396</v>
      </c>
      <c r="C2867" s="533" t="s">
        <v>20553</v>
      </c>
      <c r="D2867" s="317"/>
      <c r="E2867" s="317"/>
      <c r="F2867" s="317"/>
      <c r="G2867" s="318">
        <v>15000000</v>
      </c>
      <c r="H2867" s="317"/>
      <c r="I2867" s="318">
        <v>15000000</v>
      </c>
      <c r="J2867" s="316"/>
    </row>
    <row r="2868" spans="2:10" x14ac:dyDescent="0.25">
      <c r="B2868" s="672" t="s">
        <v>5833</v>
      </c>
      <c r="C2868" s="672"/>
      <c r="D2868" s="319"/>
      <c r="E2868" s="319"/>
      <c r="F2868" s="319"/>
      <c r="G2868" s="320">
        <v>15000000</v>
      </c>
      <c r="H2868" s="319"/>
      <c r="I2868" s="320">
        <v>15000000</v>
      </c>
    </row>
    <row r="2869" spans="2:10" ht="15.75" customHeight="1" x14ac:dyDescent="0.25">
      <c r="B2869" s="316" t="s">
        <v>1847</v>
      </c>
      <c r="C2869" s="533" t="s">
        <v>17532</v>
      </c>
      <c r="D2869" s="317"/>
      <c r="E2869" s="317"/>
      <c r="F2869" s="318">
        <v>42000000</v>
      </c>
      <c r="G2869" s="318">
        <v>56500000</v>
      </c>
      <c r="H2869" s="317"/>
      <c r="I2869" s="318">
        <v>14500000</v>
      </c>
      <c r="J2869" s="316"/>
    </row>
    <row r="2870" spans="2:10" x14ac:dyDescent="0.25">
      <c r="B2870" s="672" t="s">
        <v>6393</v>
      </c>
      <c r="C2870" s="672"/>
      <c r="D2870" s="319"/>
      <c r="E2870" s="319"/>
      <c r="F2870" s="320">
        <v>42000000</v>
      </c>
      <c r="G2870" s="320">
        <v>56500000</v>
      </c>
      <c r="H2870" s="319"/>
      <c r="I2870" s="320">
        <v>14500000</v>
      </c>
    </row>
    <row r="2871" spans="2:10" x14ac:dyDescent="0.25">
      <c r="B2871" s="316" t="s">
        <v>7583</v>
      </c>
      <c r="C2871" s="533" t="s">
        <v>19908</v>
      </c>
      <c r="D2871" s="317"/>
      <c r="E2871" s="317"/>
      <c r="F2871" s="317"/>
      <c r="G2871" s="318">
        <v>18000000</v>
      </c>
      <c r="H2871" s="317"/>
      <c r="I2871" s="318">
        <v>18000000</v>
      </c>
      <c r="J2871" s="316"/>
    </row>
    <row r="2872" spans="2:10" ht="15.75" customHeight="1" x14ac:dyDescent="0.25">
      <c r="B2872" s="672" t="s">
        <v>5833</v>
      </c>
      <c r="C2872" s="672"/>
      <c r="D2872" s="319"/>
      <c r="E2872" s="319"/>
      <c r="F2872" s="319"/>
      <c r="G2872" s="320">
        <v>18000000</v>
      </c>
      <c r="H2872" s="319"/>
      <c r="I2872" s="320">
        <v>18000000</v>
      </c>
    </row>
    <row r="2873" spans="2:10" x14ac:dyDescent="0.25">
      <c r="B2873" s="316" t="s">
        <v>5010</v>
      </c>
      <c r="C2873" s="533" t="s">
        <v>17533</v>
      </c>
      <c r="D2873" s="317"/>
      <c r="E2873" s="317"/>
      <c r="F2873" s="318">
        <v>6250000</v>
      </c>
      <c r="G2873" s="318">
        <v>33000000</v>
      </c>
      <c r="H2873" s="317"/>
      <c r="I2873" s="318">
        <v>26750000</v>
      </c>
      <c r="J2873" s="316"/>
    </row>
    <row r="2874" spans="2:10" ht="15.75" customHeight="1" x14ac:dyDescent="0.25">
      <c r="B2874" s="672" t="s">
        <v>6394</v>
      </c>
      <c r="C2874" s="672"/>
      <c r="D2874" s="319"/>
      <c r="E2874" s="319"/>
      <c r="F2874" s="320">
        <v>6250000</v>
      </c>
      <c r="G2874" s="320">
        <v>33000000</v>
      </c>
      <c r="H2874" s="319"/>
      <c r="I2874" s="320">
        <v>26750000</v>
      </c>
    </row>
    <row r="2875" spans="2:10" x14ac:dyDescent="0.25">
      <c r="B2875" s="316" t="s">
        <v>1848</v>
      </c>
      <c r="C2875" s="533" t="s">
        <v>17534</v>
      </c>
      <c r="D2875" s="317"/>
      <c r="E2875" s="317"/>
      <c r="F2875" s="318">
        <v>18500000</v>
      </c>
      <c r="G2875" s="318">
        <v>18500000</v>
      </c>
      <c r="H2875" s="317"/>
      <c r="I2875" s="317"/>
      <c r="J2875" s="316"/>
    </row>
    <row r="2876" spans="2:10" x14ac:dyDescent="0.25">
      <c r="B2876" s="672" t="s">
        <v>6395</v>
      </c>
      <c r="C2876" s="672"/>
      <c r="D2876" s="319"/>
      <c r="E2876" s="319"/>
      <c r="F2876" s="320">
        <v>18500000</v>
      </c>
      <c r="G2876" s="320">
        <v>18500000</v>
      </c>
      <c r="H2876" s="319"/>
      <c r="I2876" s="319"/>
    </row>
    <row r="2877" spans="2:10" ht="15.75" customHeight="1" x14ac:dyDescent="0.25">
      <c r="B2877" s="316" t="s">
        <v>8066</v>
      </c>
      <c r="C2877" s="533" t="s">
        <v>17535</v>
      </c>
      <c r="D2877" s="317"/>
      <c r="E2877" s="317"/>
      <c r="F2877" s="317"/>
      <c r="G2877" s="318">
        <v>8800000</v>
      </c>
      <c r="H2877" s="317"/>
      <c r="I2877" s="318">
        <v>8800000</v>
      </c>
      <c r="J2877" s="316"/>
    </row>
    <row r="2878" spans="2:10" x14ac:dyDescent="0.25">
      <c r="B2878" s="672" t="s">
        <v>5833</v>
      </c>
      <c r="C2878" s="672"/>
      <c r="D2878" s="319"/>
      <c r="E2878" s="319"/>
      <c r="F2878" s="319"/>
      <c r="G2878" s="320">
        <v>8800000</v>
      </c>
      <c r="H2878" s="319"/>
      <c r="I2878" s="320">
        <v>8800000</v>
      </c>
    </row>
    <row r="2879" spans="2:10" ht="15.75" customHeight="1" x14ac:dyDescent="0.25">
      <c r="B2879" s="316" t="s">
        <v>19100</v>
      </c>
      <c r="C2879" s="533" t="s">
        <v>19101</v>
      </c>
      <c r="D2879" s="317"/>
      <c r="E2879" s="317"/>
      <c r="F2879" s="317"/>
      <c r="G2879" s="318">
        <v>9000000</v>
      </c>
      <c r="H2879" s="317"/>
      <c r="I2879" s="318">
        <v>9000000</v>
      </c>
      <c r="J2879" s="316"/>
    </row>
    <row r="2880" spans="2:10" x14ac:dyDescent="0.25">
      <c r="B2880" s="672" t="s">
        <v>5833</v>
      </c>
      <c r="C2880" s="672"/>
      <c r="D2880" s="319"/>
      <c r="E2880" s="319"/>
      <c r="F2880" s="319"/>
      <c r="G2880" s="320">
        <v>9000000</v>
      </c>
      <c r="H2880" s="319"/>
      <c r="I2880" s="320">
        <v>9000000</v>
      </c>
    </row>
    <row r="2881" spans="2:10" x14ac:dyDescent="0.25">
      <c r="B2881" s="316" t="s">
        <v>1849</v>
      </c>
      <c r="C2881" s="533" t="s">
        <v>17536</v>
      </c>
      <c r="D2881" s="317"/>
      <c r="E2881" s="317"/>
      <c r="F2881" s="318">
        <v>42000000</v>
      </c>
      <c r="G2881" s="318">
        <v>60000000</v>
      </c>
      <c r="H2881" s="317"/>
      <c r="I2881" s="318">
        <v>18000000</v>
      </c>
      <c r="J2881" s="316"/>
    </row>
    <row r="2882" spans="2:10" x14ac:dyDescent="0.25">
      <c r="B2882" s="672" t="s">
        <v>6396</v>
      </c>
      <c r="C2882" s="672"/>
      <c r="D2882" s="319"/>
      <c r="E2882" s="319"/>
      <c r="F2882" s="320">
        <v>42000000</v>
      </c>
      <c r="G2882" s="320">
        <v>60000000</v>
      </c>
      <c r="H2882" s="319"/>
      <c r="I2882" s="320">
        <v>18000000</v>
      </c>
    </row>
    <row r="2883" spans="2:10" x14ac:dyDescent="0.25">
      <c r="B2883" s="316" t="s">
        <v>1850</v>
      </c>
      <c r="C2883" s="533" t="s">
        <v>17537</v>
      </c>
      <c r="D2883" s="317"/>
      <c r="E2883" s="317"/>
      <c r="F2883" s="318">
        <v>42000000</v>
      </c>
      <c r="G2883" s="318">
        <v>60000000</v>
      </c>
      <c r="H2883" s="317"/>
      <c r="I2883" s="318">
        <v>18000000</v>
      </c>
      <c r="J2883" s="316"/>
    </row>
    <row r="2884" spans="2:10" x14ac:dyDescent="0.25">
      <c r="B2884" s="672" t="s">
        <v>6397</v>
      </c>
      <c r="C2884" s="672"/>
      <c r="D2884" s="319"/>
      <c r="E2884" s="319"/>
      <c r="F2884" s="320">
        <v>42000000</v>
      </c>
      <c r="G2884" s="320">
        <v>60000000</v>
      </c>
      <c r="H2884" s="319"/>
      <c r="I2884" s="320">
        <v>18000000</v>
      </c>
    </row>
    <row r="2885" spans="2:10" x14ac:dyDescent="0.25">
      <c r="B2885" s="316" t="s">
        <v>1851</v>
      </c>
      <c r="C2885" s="533" t="s">
        <v>17538</v>
      </c>
      <c r="D2885" s="317"/>
      <c r="E2885" s="317"/>
      <c r="F2885" s="318">
        <v>39000000</v>
      </c>
      <c r="G2885" s="318">
        <v>51000000</v>
      </c>
      <c r="H2885" s="317"/>
      <c r="I2885" s="318">
        <v>12000000</v>
      </c>
      <c r="J2885" s="316"/>
    </row>
    <row r="2886" spans="2:10" x14ac:dyDescent="0.25">
      <c r="B2886" s="672" t="s">
        <v>6398</v>
      </c>
      <c r="C2886" s="672"/>
      <c r="D2886" s="319"/>
      <c r="E2886" s="319"/>
      <c r="F2886" s="320">
        <v>39000000</v>
      </c>
      <c r="G2886" s="320">
        <v>51000000</v>
      </c>
      <c r="H2886" s="319"/>
      <c r="I2886" s="320">
        <v>12000000</v>
      </c>
    </row>
    <row r="2887" spans="2:10" ht="15.75" customHeight="1" x14ac:dyDescent="0.25">
      <c r="B2887" s="316" t="s">
        <v>419</v>
      </c>
      <c r="C2887" s="533" t="s">
        <v>17539</v>
      </c>
      <c r="D2887" s="317"/>
      <c r="E2887" s="317"/>
      <c r="F2887" s="318">
        <v>6000000</v>
      </c>
      <c r="G2887" s="318">
        <v>21000000</v>
      </c>
      <c r="H2887" s="317"/>
      <c r="I2887" s="318">
        <v>15000000</v>
      </c>
      <c r="J2887" s="316"/>
    </row>
    <row r="2888" spans="2:10" x14ac:dyDescent="0.25">
      <c r="B2888" s="672" t="s">
        <v>6399</v>
      </c>
      <c r="C2888" s="672"/>
      <c r="D2888" s="319"/>
      <c r="E2888" s="319"/>
      <c r="F2888" s="320">
        <v>6000000</v>
      </c>
      <c r="G2888" s="320">
        <v>21000000</v>
      </c>
      <c r="H2888" s="319"/>
      <c r="I2888" s="320">
        <v>15000000</v>
      </c>
    </row>
    <row r="2889" spans="2:10" ht="15.75" customHeight="1" x14ac:dyDescent="0.25">
      <c r="B2889" s="316" t="s">
        <v>5522</v>
      </c>
      <c r="C2889" s="533" t="s">
        <v>17540</v>
      </c>
      <c r="D2889" s="317"/>
      <c r="E2889" s="317"/>
      <c r="F2889" s="318">
        <v>1000000</v>
      </c>
      <c r="G2889" s="318">
        <v>1000000</v>
      </c>
      <c r="H2889" s="317"/>
      <c r="I2889" s="317"/>
      <c r="J2889" s="316"/>
    </row>
    <row r="2890" spans="2:10" x14ac:dyDescent="0.25">
      <c r="B2890" s="672" t="s">
        <v>6400</v>
      </c>
      <c r="C2890" s="672"/>
      <c r="D2890" s="319"/>
      <c r="E2890" s="319"/>
      <c r="F2890" s="320">
        <v>1000000</v>
      </c>
      <c r="G2890" s="320">
        <v>1000000</v>
      </c>
      <c r="H2890" s="319"/>
      <c r="I2890" s="319"/>
    </row>
    <row r="2891" spans="2:10" x14ac:dyDescent="0.25">
      <c r="B2891" s="316" t="s">
        <v>8067</v>
      </c>
      <c r="C2891" s="533" t="s">
        <v>17541</v>
      </c>
      <c r="D2891" s="317"/>
      <c r="E2891" s="317"/>
      <c r="F2891" s="317"/>
      <c r="G2891" s="318">
        <v>9000000</v>
      </c>
      <c r="H2891" s="317"/>
      <c r="I2891" s="318">
        <v>9000000</v>
      </c>
      <c r="J2891" s="316"/>
    </row>
    <row r="2892" spans="2:10" ht="15.75" customHeight="1" x14ac:dyDescent="0.25">
      <c r="B2892" s="672" t="s">
        <v>5833</v>
      </c>
      <c r="C2892" s="672"/>
      <c r="D2892" s="319"/>
      <c r="E2892" s="319"/>
      <c r="F2892" s="319"/>
      <c r="G2892" s="320">
        <v>9000000</v>
      </c>
      <c r="H2892" s="319"/>
      <c r="I2892" s="320">
        <v>9000000</v>
      </c>
    </row>
    <row r="2893" spans="2:10" x14ac:dyDescent="0.25">
      <c r="B2893" s="316" t="s">
        <v>776</v>
      </c>
      <c r="C2893" s="533" t="s">
        <v>17542</v>
      </c>
      <c r="D2893" s="317"/>
      <c r="E2893" s="317"/>
      <c r="F2893" s="318">
        <v>5000000</v>
      </c>
      <c r="G2893" s="318">
        <v>21000000</v>
      </c>
      <c r="H2893" s="317"/>
      <c r="I2893" s="318">
        <v>16000000</v>
      </c>
      <c r="J2893" s="316"/>
    </row>
    <row r="2894" spans="2:10" x14ac:dyDescent="0.25">
      <c r="B2894" s="672" t="s">
        <v>6401</v>
      </c>
      <c r="C2894" s="672"/>
      <c r="D2894" s="319"/>
      <c r="E2894" s="319"/>
      <c r="F2894" s="320">
        <v>5000000</v>
      </c>
      <c r="G2894" s="320">
        <v>21000000</v>
      </c>
      <c r="H2894" s="319"/>
      <c r="I2894" s="320">
        <v>16000000</v>
      </c>
    </row>
    <row r="2895" spans="2:10" x14ac:dyDescent="0.25">
      <c r="B2895" s="316" t="s">
        <v>47</v>
      </c>
      <c r="C2895" s="533" t="s">
        <v>17543</v>
      </c>
      <c r="D2895" s="317"/>
      <c r="E2895" s="317"/>
      <c r="F2895" s="318">
        <v>6250000</v>
      </c>
      <c r="G2895" s="318">
        <v>30000000</v>
      </c>
      <c r="H2895" s="317"/>
      <c r="I2895" s="318">
        <v>23750000</v>
      </c>
      <c r="J2895" s="316"/>
    </row>
    <row r="2896" spans="2:10" x14ac:dyDescent="0.25">
      <c r="B2896" s="672" t="s">
        <v>6402</v>
      </c>
      <c r="C2896" s="672"/>
      <c r="D2896" s="319"/>
      <c r="E2896" s="319"/>
      <c r="F2896" s="320">
        <v>6250000</v>
      </c>
      <c r="G2896" s="320">
        <v>30000000</v>
      </c>
      <c r="H2896" s="319"/>
      <c r="I2896" s="320">
        <v>23750000</v>
      </c>
    </row>
    <row r="2897" spans="2:10" ht="15.75" customHeight="1" x14ac:dyDescent="0.25">
      <c r="B2897" s="316" t="s">
        <v>1852</v>
      </c>
      <c r="C2897" s="533" t="s">
        <v>17544</v>
      </c>
      <c r="D2897" s="317"/>
      <c r="E2897" s="317"/>
      <c r="F2897" s="318">
        <v>20000000</v>
      </c>
      <c r="G2897" s="318">
        <v>39005500</v>
      </c>
      <c r="H2897" s="317"/>
      <c r="I2897" s="318">
        <v>19005500</v>
      </c>
      <c r="J2897" s="316"/>
    </row>
    <row r="2898" spans="2:10" x14ac:dyDescent="0.25">
      <c r="B2898" s="672" t="s">
        <v>6403</v>
      </c>
      <c r="C2898" s="672"/>
      <c r="D2898" s="319"/>
      <c r="E2898" s="319"/>
      <c r="F2898" s="320">
        <v>20000000</v>
      </c>
      <c r="G2898" s="320">
        <v>39005500</v>
      </c>
      <c r="H2898" s="319"/>
      <c r="I2898" s="320">
        <v>19005500</v>
      </c>
    </row>
    <row r="2899" spans="2:10" x14ac:dyDescent="0.25">
      <c r="B2899" s="316" t="s">
        <v>411</v>
      </c>
      <c r="C2899" s="533" t="s">
        <v>17545</v>
      </c>
      <c r="D2899" s="317"/>
      <c r="E2899" s="317"/>
      <c r="F2899" s="318">
        <v>5000000</v>
      </c>
      <c r="G2899" s="318">
        <v>21000000</v>
      </c>
      <c r="H2899" s="317"/>
      <c r="I2899" s="318">
        <v>16000000</v>
      </c>
      <c r="J2899" s="316"/>
    </row>
    <row r="2900" spans="2:10" x14ac:dyDescent="0.25">
      <c r="B2900" s="672" t="s">
        <v>6404</v>
      </c>
      <c r="C2900" s="672"/>
      <c r="D2900" s="319"/>
      <c r="E2900" s="319"/>
      <c r="F2900" s="320">
        <v>5000000</v>
      </c>
      <c r="G2900" s="320">
        <v>21000000</v>
      </c>
      <c r="H2900" s="319"/>
      <c r="I2900" s="320">
        <v>16000000</v>
      </c>
    </row>
    <row r="2901" spans="2:10" x14ac:dyDescent="0.25">
      <c r="B2901" s="316" t="s">
        <v>699</v>
      </c>
      <c r="C2901" s="533" t="s">
        <v>17546</v>
      </c>
      <c r="D2901" s="317"/>
      <c r="E2901" s="317"/>
      <c r="F2901" s="318">
        <v>5000000</v>
      </c>
      <c r="G2901" s="318">
        <v>20000000</v>
      </c>
      <c r="H2901" s="317"/>
      <c r="I2901" s="318">
        <v>15000000</v>
      </c>
      <c r="J2901" s="316"/>
    </row>
    <row r="2902" spans="2:10" ht="15.75" customHeight="1" x14ac:dyDescent="0.25">
      <c r="B2902" s="672" t="s">
        <v>6405</v>
      </c>
      <c r="C2902" s="672"/>
      <c r="D2902" s="319"/>
      <c r="E2902" s="319"/>
      <c r="F2902" s="320">
        <v>5000000</v>
      </c>
      <c r="G2902" s="320">
        <v>20000000</v>
      </c>
      <c r="H2902" s="319"/>
      <c r="I2902" s="320">
        <v>15000000</v>
      </c>
    </row>
    <row r="2903" spans="2:10" x14ac:dyDescent="0.25">
      <c r="B2903" s="316" t="s">
        <v>1853</v>
      </c>
      <c r="C2903" s="533" t="s">
        <v>17547</v>
      </c>
      <c r="D2903" s="317"/>
      <c r="E2903" s="317"/>
      <c r="F2903" s="318">
        <v>13000000</v>
      </c>
      <c r="G2903" s="318">
        <v>32400000</v>
      </c>
      <c r="H2903" s="317"/>
      <c r="I2903" s="318">
        <v>19400000</v>
      </c>
      <c r="J2903" s="316"/>
    </row>
    <row r="2904" spans="2:10" x14ac:dyDescent="0.25">
      <c r="B2904" s="672" t="s">
        <v>6406</v>
      </c>
      <c r="C2904" s="672"/>
      <c r="D2904" s="319"/>
      <c r="E2904" s="319"/>
      <c r="F2904" s="320">
        <v>13000000</v>
      </c>
      <c r="G2904" s="320">
        <v>32400000</v>
      </c>
      <c r="H2904" s="319"/>
      <c r="I2904" s="320">
        <v>19400000</v>
      </c>
    </row>
    <row r="2905" spans="2:10" ht="15.75" customHeight="1" x14ac:dyDescent="0.25">
      <c r="B2905" s="316" t="s">
        <v>20563</v>
      </c>
      <c r="C2905" s="533" t="s">
        <v>20565</v>
      </c>
      <c r="D2905" s="317"/>
      <c r="E2905" s="317"/>
      <c r="F2905" s="317"/>
      <c r="G2905" s="318">
        <v>18000000</v>
      </c>
      <c r="H2905" s="317"/>
      <c r="I2905" s="318">
        <v>18000000</v>
      </c>
      <c r="J2905" s="316"/>
    </row>
    <row r="2906" spans="2:10" x14ac:dyDescent="0.25">
      <c r="B2906" s="672" t="s">
        <v>5833</v>
      </c>
      <c r="C2906" s="672"/>
      <c r="D2906" s="319"/>
      <c r="E2906" s="319"/>
      <c r="F2906" s="319"/>
      <c r="G2906" s="320">
        <v>18000000</v>
      </c>
      <c r="H2906" s="319"/>
      <c r="I2906" s="320">
        <v>18000000</v>
      </c>
    </row>
    <row r="2907" spans="2:10" x14ac:dyDescent="0.25">
      <c r="B2907" s="316" t="s">
        <v>19420</v>
      </c>
      <c r="C2907" s="533" t="s">
        <v>19867</v>
      </c>
      <c r="D2907" s="317"/>
      <c r="E2907" s="317"/>
      <c r="F2907" s="317"/>
      <c r="G2907" s="318">
        <v>7000000</v>
      </c>
      <c r="H2907" s="317"/>
      <c r="I2907" s="318">
        <v>7000000</v>
      </c>
      <c r="J2907" s="316"/>
    </row>
    <row r="2908" spans="2:10" x14ac:dyDescent="0.25">
      <c r="B2908" s="672" t="s">
        <v>5833</v>
      </c>
      <c r="C2908" s="672"/>
      <c r="D2908" s="319"/>
      <c r="E2908" s="319"/>
      <c r="F2908" s="319"/>
      <c r="G2908" s="320">
        <v>7000000</v>
      </c>
      <c r="H2908" s="319"/>
      <c r="I2908" s="320">
        <v>7000000</v>
      </c>
    </row>
    <row r="2909" spans="2:10" x14ac:dyDescent="0.25">
      <c r="B2909" s="316" t="s">
        <v>812</v>
      </c>
      <c r="C2909" s="533" t="s">
        <v>17548</v>
      </c>
      <c r="D2909" s="317"/>
      <c r="E2909" s="317"/>
      <c r="F2909" s="318">
        <v>6000000</v>
      </c>
      <c r="G2909" s="318">
        <v>20000000</v>
      </c>
      <c r="H2909" s="317"/>
      <c r="I2909" s="318">
        <v>14000000</v>
      </c>
      <c r="J2909" s="316"/>
    </row>
    <row r="2910" spans="2:10" ht="15.75" customHeight="1" x14ac:dyDescent="0.25">
      <c r="B2910" s="672" t="s">
        <v>6407</v>
      </c>
      <c r="C2910" s="672"/>
      <c r="D2910" s="319"/>
      <c r="E2910" s="319"/>
      <c r="F2910" s="320">
        <v>6000000</v>
      </c>
      <c r="G2910" s="320">
        <v>20000000</v>
      </c>
      <c r="H2910" s="319"/>
      <c r="I2910" s="320">
        <v>14000000</v>
      </c>
    </row>
    <row r="2911" spans="2:10" ht="15.75" customHeight="1" x14ac:dyDescent="0.25">
      <c r="B2911" s="316" t="s">
        <v>1854</v>
      </c>
      <c r="C2911" s="533" t="s">
        <v>17549</v>
      </c>
      <c r="D2911" s="317"/>
      <c r="E2911" s="317"/>
      <c r="F2911" s="318">
        <v>43500000</v>
      </c>
      <c r="G2911" s="318">
        <v>60000000</v>
      </c>
      <c r="H2911" s="317"/>
      <c r="I2911" s="318">
        <v>16500000</v>
      </c>
      <c r="J2911" s="316"/>
    </row>
    <row r="2912" spans="2:10" ht="15.75" customHeight="1" x14ac:dyDescent="0.25">
      <c r="B2912" s="672" t="s">
        <v>6408</v>
      </c>
      <c r="C2912" s="672"/>
      <c r="D2912" s="319"/>
      <c r="E2912" s="319"/>
      <c r="F2912" s="320">
        <v>43500000</v>
      </c>
      <c r="G2912" s="320">
        <v>60000000</v>
      </c>
      <c r="H2912" s="319"/>
      <c r="I2912" s="320">
        <v>16500000</v>
      </c>
    </row>
    <row r="2913" spans="2:10" ht="15.75" customHeight="1" x14ac:dyDescent="0.25">
      <c r="B2913" s="316" t="s">
        <v>7585</v>
      </c>
      <c r="C2913" s="533" t="s">
        <v>17550</v>
      </c>
      <c r="D2913" s="317"/>
      <c r="E2913" s="317"/>
      <c r="F2913" s="317"/>
      <c r="G2913" s="318">
        <v>10000000</v>
      </c>
      <c r="H2913" s="317"/>
      <c r="I2913" s="318">
        <v>10000000</v>
      </c>
      <c r="J2913" s="316"/>
    </row>
    <row r="2914" spans="2:10" x14ac:dyDescent="0.25">
      <c r="B2914" s="672" t="s">
        <v>5833</v>
      </c>
      <c r="C2914" s="672"/>
      <c r="D2914" s="319"/>
      <c r="E2914" s="319"/>
      <c r="F2914" s="319"/>
      <c r="G2914" s="320">
        <v>10000000</v>
      </c>
      <c r="H2914" s="319"/>
      <c r="I2914" s="320">
        <v>10000000</v>
      </c>
    </row>
    <row r="2915" spans="2:10" ht="15.75" customHeight="1" x14ac:dyDescent="0.25">
      <c r="B2915" s="316" t="s">
        <v>7586</v>
      </c>
      <c r="C2915" s="533" t="s">
        <v>18913</v>
      </c>
      <c r="D2915" s="317"/>
      <c r="E2915" s="317"/>
      <c r="F2915" s="317"/>
      <c r="G2915" s="318">
        <v>6000000</v>
      </c>
      <c r="H2915" s="317"/>
      <c r="I2915" s="318">
        <v>6000000</v>
      </c>
      <c r="J2915" s="316"/>
    </row>
    <row r="2916" spans="2:10" ht="15.75" customHeight="1" x14ac:dyDescent="0.25">
      <c r="B2916" s="672" t="s">
        <v>5833</v>
      </c>
      <c r="C2916" s="672"/>
      <c r="D2916" s="319"/>
      <c r="E2916" s="319"/>
      <c r="F2916" s="319"/>
      <c r="G2916" s="320">
        <v>6000000</v>
      </c>
      <c r="H2916" s="319"/>
      <c r="I2916" s="320">
        <v>6000000</v>
      </c>
    </row>
    <row r="2917" spans="2:10" x14ac:dyDescent="0.25">
      <c r="B2917" s="316" t="s">
        <v>1855</v>
      </c>
      <c r="C2917" s="533" t="s">
        <v>17551</v>
      </c>
      <c r="D2917" s="317"/>
      <c r="E2917" s="317"/>
      <c r="F2917" s="318">
        <v>30000000</v>
      </c>
      <c r="G2917" s="318">
        <v>52500000</v>
      </c>
      <c r="H2917" s="317"/>
      <c r="I2917" s="318">
        <v>22500000</v>
      </c>
      <c r="J2917" s="316"/>
    </row>
    <row r="2918" spans="2:10" ht="15.75" customHeight="1" x14ac:dyDescent="0.25">
      <c r="B2918" s="672" t="s">
        <v>6409</v>
      </c>
      <c r="C2918" s="672"/>
      <c r="D2918" s="319"/>
      <c r="E2918" s="319"/>
      <c r="F2918" s="320">
        <v>30000000</v>
      </c>
      <c r="G2918" s="320">
        <v>52500000</v>
      </c>
      <c r="H2918" s="319"/>
      <c r="I2918" s="320">
        <v>22500000</v>
      </c>
    </row>
    <row r="2919" spans="2:10" x14ac:dyDescent="0.25">
      <c r="B2919" s="316" t="s">
        <v>1856</v>
      </c>
      <c r="C2919" s="533" t="s">
        <v>17552</v>
      </c>
      <c r="D2919" s="317"/>
      <c r="E2919" s="317"/>
      <c r="F2919" s="318">
        <v>33500000</v>
      </c>
      <c r="G2919" s="318">
        <v>41000000</v>
      </c>
      <c r="H2919" s="317"/>
      <c r="I2919" s="318">
        <v>7500000</v>
      </c>
      <c r="J2919" s="316"/>
    </row>
    <row r="2920" spans="2:10" ht="15.75" customHeight="1" x14ac:dyDescent="0.25">
      <c r="B2920" s="672" t="s">
        <v>6410</v>
      </c>
      <c r="C2920" s="672"/>
      <c r="D2920" s="319"/>
      <c r="E2920" s="319"/>
      <c r="F2920" s="320">
        <v>33500000</v>
      </c>
      <c r="G2920" s="320">
        <v>41000000</v>
      </c>
      <c r="H2920" s="319"/>
      <c r="I2920" s="320">
        <v>7500000</v>
      </c>
    </row>
    <row r="2921" spans="2:10" x14ac:dyDescent="0.25">
      <c r="B2921" s="316" t="s">
        <v>4999</v>
      </c>
      <c r="C2921" s="533" t="s">
        <v>17553</v>
      </c>
      <c r="D2921" s="317"/>
      <c r="E2921" s="317"/>
      <c r="F2921" s="317"/>
      <c r="G2921" s="318">
        <v>30000000</v>
      </c>
      <c r="H2921" s="317"/>
      <c r="I2921" s="318">
        <v>30000000</v>
      </c>
      <c r="J2921" s="316"/>
    </row>
    <row r="2922" spans="2:10" x14ac:dyDescent="0.25">
      <c r="B2922" s="672" t="s">
        <v>6411</v>
      </c>
      <c r="C2922" s="672"/>
      <c r="D2922" s="319"/>
      <c r="E2922" s="319"/>
      <c r="F2922" s="319"/>
      <c r="G2922" s="320">
        <v>30000000</v>
      </c>
      <c r="H2922" s="319"/>
      <c r="I2922" s="320">
        <v>30000000</v>
      </c>
    </row>
    <row r="2923" spans="2:10" x14ac:dyDescent="0.25">
      <c r="B2923" s="316" t="s">
        <v>1857</v>
      </c>
      <c r="C2923" s="533" t="s">
        <v>17554</v>
      </c>
      <c r="D2923" s="317"/>
      <c r="E2923" s="317"/>
      <c r="F2923" s="318">
        <v>42000000</v>
      </c>
      <c r="G2923" s="318">
        <v>60000000</v>
      </c>
      <c r="H2923" s="317"/>
      <c r="I2923" s="318">
        <v>18000000</v>
      </c>
      <c r="J2923" s="316"/>
    </row>
    <row r="2924" spans="2:10" x14ac:dyDescent="0.25">
      <c r="B2924" s="672" t="s">
        <v>6412</v>
      </c>
      <c r="C2924" s="672"/>
      <c r="D2924" s="319"/>
      <c r="E2924" s="319"/>
      <c r="F2924" s="320">
        <v>42000000</v>
      </c>
      <c r="G2924" s="320">
        <v>60000000</v>
      </c>
      <c r="H2924" s="319"/>
      <c r="I2924" s="320">
        <v>18000000</v>
      </c>
    </row>
    <row r="2925" spans="2:10" x14ac:dyDescent="0.25">
      <c r="B2925" s="316" t="s">
        <v>7587</v>
      </c>
      <c r="C2925" s="533" t="s">
        <v>17555</v>
      </c>
      <c r="D2925" s="317"/>
      <c r="E2925" s="317"/>
      <c r="F2925" s="317"/>
      <c r="G2925" s="318">
        <v>11280000</v>
      </c>
      <c r="H2925" s="317"/>
      <c r="I2925" s="318">
        <v>11280000</v>
      </c>
      <c r="J2925" s="316"/>
    </row>
    <row r="2926" spans="2:10" ht="15.75" customHeight="1" x14ac:dyDescent="0.25">
      <c r="B2926" s="672" t="s">
        <v>5833</v>
      </c>
      <c r="C2926" s="672"/>
      <c r="D2926" s="319"/>
      <c r="E2926" s="319"/>
      <c r="F2926" s="319"/>
      <c r="G2926" s="320">
        <v>11280000</v>
      </c>
      <c r="H2926" s="319"/>
      <c r="I2926" s="320">
        <v>11280000</v>
      </c>
    </row>
    <row r="2927" spans="2:10" x14ac:dyDescent="0.25">
      <c r="B2927" s="316" t="s">
        <v>7588</v>
      </c>
      <c r="C2927" s="533" t="s">
        <v>17556</v>
      </c>
      <c r="D2927" s="317"/>
      <c r="E2927" s="317"/>
      <c r="F2927" s="317"/>
      <c r="G2927" s="318">
        <v>14600000</v>
      </c>
      <c r="H2927" s="317"/>
      <c r="I2927" s="318">
        <v>14600000</v>
      </c>
      <c r="J2927" s="316"/>
    </row>
    <row r="2928" spans="2:10" ht="15.75" customHeight="1" x14ac:dyDescent="0.25">
      <c r="B2928" s="672" t="s">
        <v>5833</v>
      </c>
      <c r="C2928" s="672"/>
      <c r="D2928" s="319"/>
      <c r="E2928" s="319"/>
      <c r="F2928" s="319"/>
      <c r="G2928" s="320">
        <v>14600000</v>
      </c>
      <c r="H2928" s="319"/>
      <c r="I2928" s="320">
        <v>14600000</v>
      </c>
    </row>
    <row r="2929" spans="2:10" x14ac:dyDescent="0.25">
      <c r="B2929" s="316" t="s">
        <v>8068</v>
      </c>
      <c r="C2929" s="533" t="s">
        <v>17557</v>
      </c>
      <c r="D2929" s="317"/>
      <c r="E2929" s="317"/>
      <c r="F2929" s="317"/>
      <c r="G2929" s="318">
        <v>18000000</v>
      </c>
      <c r="H2929" s="317"/>
      <c r="I2929" s="318">
        <v>18000000</v>
      </c>
      <c r="J2929" s="316"/>
    </row>
    <row r="2930" spans="2:10" ht="15.75" customHeight="1" x14ac:dyDescent="0.25">
      <c r="B2930" s="672" t="s">
        <v>5833</v>
      </c>
      <c r="C2930" s="672"/>
      <c r="D2930" s="319"/>
      <c r="E2930" s="319"/>
      <c r="F2930" s="319"/>
      <c r="G2930" s="320">
        <v>18000000</v>
      </c>
      <c r="H2930" s="319"/>
      <c r="I2930" s="320">
        <v>18000000</v>
      </c>
    </row>
    <row r="2931" spans="2:10" x14ac:dyDescent="0.25">
      <c r="B2931" s="316" t="s">
        <v>11752</v>
      </c>
      <c r="C2931" s="533" t="s">
        <v>19102</v>
      </c>
      <c r="D2931" s="317"/>
      <c r="E2931" s="317"/>
      <c r="F2931" s="317"/>
      <c r="G2931" s="318">
        <v>18000000</v>
      </c>
      <c r="H2931" s="317"/>
      <c r="I2931" s="318">
        <v>18000000</v>
      </c>
      <c r="J2931" s="316"/>
    </row>
    <row r="2932" spans="2:10" x14ac:dyDescent="0.25">
      <c r="B2932" s="672" t="s">
        <v>5833</v>
      </c>
      <c r="C2932" s="672"/>
      <c r="D2932" s="319"/>
      <c r="E2932" s="319"/>
      <c r="F2932" s="319"/>
      <c r="G2932" s="320">
        <v>18000000</v>
      </c>
      <c r="H2932" s="319"/>
      <c r="I2932" s="320">
        <v>18000000</v>
      </c>
    </row>
    <row r="2933" spans="2:10" x14ac:dyDescent="0.25">
      <c r="B2933" s="316" t="s">
        <v>19701</v>
      </c>
      <c r="C2933" s="533" t="s">
        <v>19868</v>
      </c>
      <c r="D2933" s="317"/>
      <c r="E2933" s="317"/>
      <c r="F2933" s="317"/>
      <c r="G2933" s="318">
        <v>5000000</v>
      </c>
      <c r="H2933" s="317"/>
      <c r="I2933" s="318">
        <v>5000000</v>
      </c>
      <c r="J2933" s="316"/>
    </row>
    <row r="2934" spans="2:10" x14ac:dyDescent="0.25">
      <c r="B2934" s="672" t="s">
        <v>5833</v>
      </c>
      <c r="C2934" s="672"/>
      <c r="D2934" s="319"/>
      <c r="E2934" s="319"/>
      <c r="F2934" s="319"/>
      <c r="G2934" s="320">
        <v>5000000</v>
      </c>
      <c r="H2934" s="319"/>
      <c r="I2934" s="320">
        <v>5000000</v>
      </c>
    </row>
    <row r="2935" spans="2:10" ht="15.75" customHeight="1" x14ac:dyDescent="0.25">
      <c r="B2935" s="316" t="s">
        <v>1858</v>
      </c>
      <c r="C2935" s="533" t="s">
        <v>17558</v>
      </c>
      <c r="D2935" s="317"/>
      <c r="E2935" s="317"/>
      <c r="F2935" s="318">
        <v>12500000</v>
      </c>
      <c r="G2935" s="318">
        <v>15000000</v>
      </c>
      <c r="H2935" s="317"/>
      <c r="I2935" s="318">
        <v>2500000</v>
      </c>
      <c r="J2935" s="316"/>
    </row>
    <row r="2936" spans="2:10" x14ac:dyDescent="0.25">
      <c r="B2936" s="672" t="s">
        <v>6413</v>
      </c>
      <c r="C2936" s="672"/>
      <c r="D2936" s="319"/>
      <c r="E2936" s="319"/>
      <c r="F2936" s="320">
        <v>12500000</v>
      </c>
      <c r="G2936" s="320">
        <v>15000000</v>
      </c>
      <c r="H2936" s="319"/>
      <c r="I2936" s="320">
        <v>2500000</v>
      </c>
    </row>
    <row r="2937" spans="2:10" x14ac:dyDescent="0.25">
      <c r="B2937" s="316" t="s">
        <v>326</v>
      </c>
      <c r="C2937" s="533" t="s">
        <v>17559</v>
      </c>
      <c r="D2937" s="317"/>
      <c r="E2937" s="317"/>
      <c r="F2937" s="318">
        <v>7500000</v>
      </c>
      <c r="G2937" s="318">
        <v>29000000</v>
      </c>
      <c r="H2937" s="317"/>
      <c r="I2937" s="318">
        <v>21500000</v>
      </c>
      <c r="J2937" s="316"/>
    </row>
    <row r="2938" spans="2:10" x14ac:dyDescent="0.25">
      <c r="B2938" s="672" t="s">
        <v>6414</v>
      </c>
      <c r="C2938" s="672"/>
      <c r="D2938" s="319"/>
      <c r="E2938" s="319"/>
      <c r="F2938" s="320">
        <v>7500000</v>
      </c>
      <c r="G2938" s="320">
        <v>29000000</v>
      </c>
      <c r="H2938" s="319"/>
      <c r="I2938" s="320">
        <v>21500000</v>
      </c>
    </row>
    <row r="2939" spans="2:10" ht="15.75" customHeight="1" x14ac:dyDescent="0.25">
      <c r="B2939" s="316" t="s">
        <v>1859</v>
      </c>
      <c r="C2939" s="533" t="s">
        <v>17560</v>
      </c>
      <c r="D2939" s="317"/>
      <c r="E2939" s="317"/>
      <c r="F2939" s="318">
        <v>34000000</v>
      </c>
      <c r="G2939" s="318">
        <v>57000000</v>
      </c>
      <c r="H2939" s="317"/>
      <c r="I2939" s="318">
        <v>23000000</v>
      </c>
      <c r="J2939" s="316"/>
    </row>
    <row r="2940" spans="2:10" ht="15.75" customHeight="1" x14ac:dyDescent="0.25">
      <c r="B2940" s="672" t="s">
        <v>6415</v>
      </c>
      <c r="C2940" s="672"/>
      <c r="D2940" s="319"/>
      <c r="E2940" s="319"/>
      <c r="F2940" s="320">
        <v>34000000</v>
      </c>
      <c r="G2940" s="320">
        <v>57000000</v>
      </c>
      <c r="H2940" s="319"/>
      <c r="I2940" s="320">
        <v>23000000</v>
      </c>
    </row>
    <row r="2941" spans="2:10" x14ac:dyDescent="0.25">
      <c r="B2941" s="316" t="s">
        <v>1860</v>
      </c>
      <c r="C2941" s="533" t="s">
        <v>17561</v>
      </c>
      <c r="D2941" s="317"/>
      <c r="E2941" s="317"/>
      <c r="F2941" s="318">
        <v>17000000</v>
      </c>
      <c r="G2941" s="318">
        <v>35000000</v>
      </c>
      <c r="H2941" s="317"/>
      <c r="I2941" s="318">
        <v>18000000</v>
      </c>
      <c r="J2941" s="316"/>
    </row>
    <row r="2942" spans="2:10" x14ac:dyDescent="0.25">
      <c r="B2942" s="672" t="s">
        <v>6416</v>
      </c>
      <c r="C2942" s="672"/>
      <c r="D2942" s="319"/>
      <c r="E2942" s="319"/>
      <c r="F2942" s="320">
        <v>17000000</v>
      </c>
      <c r="G2942" s="320">
        <v>35000000</v>
      </c>
      <c r="H2942" s="319"/>
      <c r="I2942" s="320">
        <v>18000000</v>
      </c>
    </row>
    <row r="2943" spans="2:10" x14ac:dyDescent="0.25">
      <c r="B2943" s="316" t="s">
        <v>7878</v>
      </c>
      <c r="C2943" s="533" t="s">
        <v>17562</v>
      </c>
      <c r="D2943" s="317"/>
      <c r="E2943" s="317"/>
      <c r="F2943" s="317"/>
      <c r="G2943" s="318">
        <v>14970000</v>
      </c>
      <c r="H2943" s="317"/>
      <c r="I2943" s="318">
        <v>14970000</v>
      </c>
      <c r="J2943" s="316"/>
    </row>
    <row r="2944" spans="2:10" ht="15.75" customHeight="1" x14ac:dyDescent="0.25">
      <c r="B2944" s="672" t="s">
        <v>5833</v>
      </c>
      <c r="C2944" s="672"/>
      <c r="D2944" s="319"/>
      <c r="E2944" s="319"/>
      <c r="F2944" s="319"/>
      <c r="G2944" s="320">
        <v>14970000</v>
      </c>
      <c r="H2944" s="319"/>
      <c r="I2944" s="320">
        <v>14970000</v>
      </c>
    </row>
    <row r="2945" spans="2:10" x14ac:dyDescent="0.25">
      <c r="B2945" s="316" t="s">
        <v>1861</v>
      </c>
      <c r="C2945" s="533" t="s">
        <v>17563</v>
      </c>
      <c r="D2945" s="317"/>
      <c r="E2945" s="317"/>
      <c r="F2945" s="318">
        <v>37500000</v>
      </c>
      <c r="G2945" s="318">
        <v>56650144</v>
      </c>
      <c r="H2945" s="317"/>
      <c r="I2945" s="318">
        <v>19150144</v>
      </c>
      <c r="J2945" s="316"/>
    </row>
    <row r="2946" spans="2:10" x14ac:dyDescent="0.25">
      <c r="B2946" s="672" t="s">
        <v>6417</v>
      </c>
      <c r="C2946" s="672"/>
      <c r="D2946" s="319"/>
      <c r="E2946" s="319"/>
      <c r="F2946" s="320">
        <v>37500000</v>
      </c>
      <c r="G2946" s="320">
        <v>56650144</v>
      </c>
      <c r="H2946" s="319"/>
      <c r="I2946" s="320">
        <v>19150144</v>
      </c>
    </row>
    <row r="2947" spans="2:10" x14ac:dyDescent="0.25">
      <c r="B2947" s="316" t="s">
        <v>7589</v>
      </c>
      <c r="C2947" s="533" t="s">
        <v>19001</v>
      </c>
      <c r="D2947" s="317"/>
      <c r="E2947" s="317"/>
      <c r="F2947" s="317"/>
      <c r="G2947" s="318">
        <v>7500000</v>
      </c>
      <c r="H2947" s="317"/>
      <c r="I2947" s="318">
        <v>7500000</v>
      </c>
      <c r="J2947" s="316"/>
    </row>
    <row r="2948" spans="2:10" x14ac:dyDescent="0.25">
      <c r="B2948" s="672" t="s">
        <v>5833</v>
      </c>
      <c r="C2948" s="672"/>
      <c r="D2948" s="319"/>
      <c r="E2948" s="319"/>
      <c r="F2948" s="319"/>
      <c r="G2948" s="320">
        <v>7500000</v>
      </c>
      <c r="H2948" s="319"/>
      <c r="I2948" s="320">
        <v>7500000</v>
      </c>
    </row>
    <row r="2949" spans="2:10" ht="15.75" customHeight="1" x14ac:dyDescent="0.25">
      <c r="B2949" s="316" t="s">
        <v>459</v>
      </c>
      <c r="C2949" s="533" t="s">
        <v>17564</v>
      </c>
      <c r="D2949" s="317"/>
      <c r="E2949" s="317"/>
      <c r="F2949" s="318">
        <v>6000000</v>
      </c>
      <c r="G2949" s="318">
        <v>24000000</v>
      </c>
      <c r="H2949" s="317"/>
      <c r="I2949" s="318">
        <v>18000000</v>
      </c>
      <c r="J2949" s="316"/>
    </row>
    <row r="2950" spans="2:10" ht="15.75" customHeight="1" x14ac:dyDescent="0.25">
      <c r="B2950" s="672" t="s">
        <v>6418</v>
      </c>
      <c r="C2950" s="672"/>
      <c r="D2950" s="319"/>
      <c r="E2950" s="319"/>
      <c r="F2950" s="320">
        <v>6000000</v>
      </c>
      <c r="G2950" s="320">
        <v>24000000</v>
      </c>
      <c r="H2950" s="319"/>
      <c r="I2950" s="320">
        <v>18000000</v>
      </c>
    </row>
    <row r="2951" spans="2:10" x14ac:dyDescent="0.25">
      <c r="B2951" s="316" t="s">
        <v>542</v>
      </c>
      <c r="C2951" s="533" t="s">
        <v>17565</v>
      </c>
      <c r="D2951" s="317"/>
      <c r="E2951" s="317"/>
      <c r="F2951" s="318">
        <v>5000000</v>
      </c>
      <c r="G2951" s="318">
        <v>30000000</v>
      </c>
      <c r="H2951" s="317"/>
      <c r="I2951" s="318">
        <v>25000000</v>
      </c>
      <c r="J2951" s="316"/>
    </row>
    <row r="2952" spans="2:10" x14ac:dyDescent="0.25">
      <c r="B2952" s="672" t="s">
        <v>6419</v>
      </c>
      <c r="C2952" s="672"/>
      <c r="D2952" s="319"/>
      <c r="E2952" s="319"/>
      <c r="F2952" s="320">
        <v>5000000</v>
      </c>
      <c r="G2952" s="320">
        <v>30000000</v>
      </c>
      <c r="H2952" s="319"/>
      <c r="I2952" s="320">
        <v>25000000</v>
      </c>
    </row>
    <row r="2953" spans="2:10" ht="15.75" customHeight="1" x14ac:dyDescent="0.25">
      <c r="B2953" s="316" t="s">
        <v>324</v>
      </c>
      <c r="C2953" s="533" t="s">
        <v>17566</v>
      </c>
      <c r="D2953" s="317"/>
      <c r="E2953" s="317"/>
      <c r="F2953" s="318">
        <v>7500000</v>
      </c>
      <c r="G2953" s="318">
        <v>22000000</v>
      </c>
      <c r="H2953" s="317"/>
      <c r="I2953" s="318">
        <v>14500000</v>
      </c>
      <c r="J2953" s="316"/>
    </row>
    <row r="2954" spans="2:10" ht="15.75" customHeight="1" x14ac:dyDescent="0.25">
      <c r="B2954" s="672" t="s">
        <v>6420</v>
      </c>
      <c r="C2954" s="672"/>
      <c r="D2954" s="319"/>
      <c r="E2954" s="319"/>
      <c r="F2954" s="320">
        <v>7500000</v>
      </c>
      <c r="G2954" s="320">
        <v>22000000</v>
      </c>
      <c r="H2954" s="319"/>
      <c r="I2954" s="320">
        <v>14500000</v>
      </c>
    </row>
    <row r="2955" spans="2:10" ht="15.75" customHeight="1" x14ac:dyDescent="0.25">
      <c r="B2955" s="316" t="s">
        <v>7591</v>
      </c>
      <c r="C2955" s="533" t="s">
        <v>17567</v>
      </c>
      <c r="D2955" s="317"/>
      <c r="E2955" s="317"/>
      <c r="F2955" s="317"/>
      <c r="G2955" s="318">
        <v>3500000</v>
      </c>
      <c r="H2955" s="317"/>
      <c r="I2955" s="318">
        <v>3500000</v>
      </c>
      <c r="J2955" s="316"/>
    </row>
    <row r="2956" spans="2:10" x14ac:dyDescent="0.25">
      <c r="B2956" s="672" t="s">
        <v>5833</v>
      </c>
      <c r="C2956" s="672"/>
      <c r="D2956" s="319"/>
      <c r="E2956" s="319"/>
      <c r="F2956" s="319"/>
      <c r="G2956" s="320">
        <v>3500000</v>
      </c>
      <c r="H2956" s="319"/>
      <c r="I2956" s="320">
        <v>3500000</v>
      </c>
    </row>
    <row r="2957" spans="2:10" x14ac:dyDescent="0.25">
      <c r="B2957" s="316" t="s">
        <v>20589</v>
      </c>
      <c r="C2957" s="533" t="s">
        <v>20592</v>
      </c>
      <c r="D2957" s="317"/>
      <c r="E2957" s="317"/>
      <c r="F2957" s="317"/>
      <c r="G2957" s="318">
        <v>18000000</v>
      </c>
      <c r="H2957" s="317"/>
      <c r="I2957" s="318">
        <v>18000000</v>
      </c>
      <c r="J2957" s="316"/>
    </row>
    <row r="2958" spans="2:10" ht="15.75" customHeight="1" x14ac:dyDescent="0.25">
      <c r="B2958" s="672" t="s">
        <v>5833</v>
      </c>
      <c r="C2958" s="672"/>
      <c r="D2958" s="319"/>
      <c r="E2958" s="319"/>
      <c r="F2958" s="319"/>
      <c r="G2958" s="320">
        <v>18000000</v>
      </c>
      <c r="H2958" s="319"/>
      <c r="I2958" s="320">
        <v>18000000</v>
      </c>
    </row>
    <row r="2959" spans="2:10" x14ac:dyDescent="0.25">
      <c r="B2959" s="316" t="s">
        <v>1862</v>
      </c>
      <c r="C2959" s="533" t="s">
        <v>17568</v>
      </c>
      <c r="D2959" s="317"/>
      <c r="E2959" s="317"/>
      <c r="F2959" s="318">
        <v>17000000</v>
      </c>
      <c r="G2959" s="318">
        <v>37600000</v>
      </c>
      <c r="H2959" s="317"/>
      <c r="I2959" s="318">
        <v>20600000</v>
      </c>
      <c r="J2959" s="316"/>
    </row>
    <row r="2960" spans="2:10" ht="15.75" customHeight="1" x14ac:dyDescent="0.25">
      <c r="B2960" s="672" t="s">
        <v>6421</v>
      </c>
      <c r="C2960" s="672"/>
      <c r="D2960" s="319"/>
      <c r="E2960" s="319"/>
      <c r="F2960" s="320">
        <v>17000000</v>
      </c>
      <c r="G2960" s="320">
        <v>37600000</v>
      </c>
      <c r="H2960" s="319"/>
      <c r="I2960" s="320">
        <v>20600000</v>
      </c>
    </row>
    <row r="2961" spans="2:10" x14ac:dyDescent="0.25">
      <c r="B2961" s="316" t="s">
        <v>1863</v>
      </c>
      <c r="C2961" s="533" t="s">
        <v>17569</v>
      </c>
      <c r="D2961" s="317"/>
      <c r="E2961" s="317"/>
      <c r="F2961" s="318">
        <v>13000000</v>
      </c>
      <c r="G2961" s="318">
        <v>35000000</v>
      </c>
      <c r="H2961" s="317"/>
      <c r="I2961" s="318">
        <v>22000000</v>
      </c>
      <c r="J2961" s="316"/>
    </row>
    <row r="2962" spans="2:10" x14ac:dyDescent="0.25">
      <c r="B2962" s="672" t="s">
        <v>6422</v>
      </c>
      <c r="C2962" s="672"/>
      <c r="D2962" s="319"/>
      <c r="E2962" s="319"/>
      <c r="F2962" s="320">
        <v>13000000</v>
      </c>
      <c r="G2962" s="320">
        <v>35000000</v>
      </c>
      <c r="H2962" s="319"/>
      <c r="I2962" s="320">
        <v>22000000</v>
      </c>
    </row>
    <row r="2963" spans="2:10" x14ac:dyDescent="0.25">
      <c r="B2963" s="316" t="s">
        <v>19743</v>
      </c>
      <c r="C2963" s="533" t="s">
        <v>18312</v>
      </c>
      <c r="D2963" s="317"/>
      <c r="E2963" s="317"/>
      <c r="F2963" s="318">
        <v>17000000</v>
      </c>
      <c r="G2963" s="318">
        <v>35000000</v>
      </c>
      <c r="H2963" s="317"/>
      <c r="I2963" s="318">
        <v>18000000</v>
      </c>
      <c r="J2963" s="316"/>
    </row>
    <row r="2964" spans="2:10" ht="15.75" customHeight="1" x14ac:dyDescent="0.25">
      <c r="B2964" s="672" t="s">
        <v>6977</v>
      </c>
      <c r="C2964" s="672"/>
      <c r="D2964" s="319"/>
      <c r="E2964" s="319"/>
      <c r="F2964" s="320">
        <v>17000000</v>
      </c>
      <c r="G2964" s="320">
        <v>35000000</v>
      </c>
      <c r="H2964" s="319"/>
      <c r="I2964" s="320">
        <v>18000000</v>
      </c>
    </row>
    <row r="2965" spans="2:10" ht="15.75" customHeight="1" x14ac:dyDescent="0.25">
      <c r="B2965" s="316" t="s">
        <v>8069</v>
      </c>
      <c r="C2965" s="533" t="s">
        <v>17570</v>
      </c>
      <c r="D2965" s="317"/>
      <c r="E2965" s="317"/>
      <c r="F2965" s="317"/>
      <c r="G2965" s="318">
        <v>15000000</v>
      </c>
      <c r="H2965" s="317"/>
      <c r="I2965" s="318">
        <v>15000000</v>
      </c>
      <c r="J2965" s="316"/>
    </row>
    <row r="2966" spans="2:10" x14ac:dyDescent="0.25">
      <c r="B2966" s="672" t="s">
        <v>5833</v>
      </c>
      <c r="C2966" s="672"/>
      <c r="D2966" s="319"/>
      <c r="E2966" s="319"/>
      <c r="F2966" s="319"/>
      <c r="G2966" s="320">
        <v>15000000</v>
      </c>
      <c r="H2966" s="319"/>
      <c r="I2966" s="320">
        <v>15000000</v>
      </c>
    </row>
    <row r="2967" spans="2:10" x14ac:dyDescent="0.25">
      <c r="B2967" s="316" t="s">
        <v>1864</v>
      </c>
      <c r="C2967" s="533" t="s">
        <v>17571</v>
      </c>
      <c r="D2967" s="317"/>
      <c r="E2967" s="317"/>
      <c r="F2967" s="318">
        <v>17000000</v>
      </c>
      <c r="G2967" s="318">
        <v>37617000</v>
      </c>
      <c r="H2967" s="317"/>
      <c r="I2967" s="318">
        <v>20617000</v>
      </c>
      <c r="J2967" s="316"/>
    </row>
    <row r="2968" spans="2:10" ht="15.75" customHeight="1" x14ac:dyDescent="0.25">
      <c r="B2968" s="672" t="s">
        <v>6423</v>
      </c>
      <c r="C2968" s="672"/>
      <c r="D2968" s="319"/>
      <c r="E2968" s="319"/>
      <c r="F2968" s="320">
        <v>17000000</v>
      </c>
      <c r="G2968" s="320">
        <v>37617000</v>
      </c>
      <c r="H2968" s="319"/>
      <c r="I2968" s="320">
        <v>20617000</v>
      </c>
    </row>
    <row r="2969" spans="2:10" x14ac:dyDescent="0.25">
      <c r="B2969" s="316" t="s">
        <v>18820</v>
      </c>
      <c r="C2969" s="533" t="s">
        <v>19869</v>
      </c>
      <c r="D2969" s="317"/>
      <c r="E2969" s="317"/>
      <c r="F2969" s="317"/>
      <c r="G2969" s="318">
        <v>9000000</v>
      </c>
      <c r="H2969" s="317"/>
      <c r="I2969" s="318">
        <v>9000000</v>
      </c>
      <c r="J2969" s="316"/>
    </row>
    <row r="2970" spans="2:10" ht="15.75" customHeight="1" x14ac:dyDescent="0.25">
      <c r="B2970" s="672" t="s">
        <v>5833</v>
      </c>
      <c r="C2970" s="672"/>
      <c r="D2970" s="319"/>
      <c r="E2970" s="319"/>
      <c r="F2970" s="319"/>
      <c r="G2970" s="320">
        <v>9000000</v>
      </c>
      <c r="H2970" s="319"/>
      <c r="I2970" s="320">
        <v>9000000</v>
      </c>
    </row>
    <row r="2971" spans="2:10" x14ac:dyDescent="0.25">
      <c r="B2971" s="316" t="s">
        <v>20077</v>
      </c>
      <c r="C2971" s="533" t="s">
        <v>20622</v>
      </c>
      <c r="D2971" s="317"/>
      <c r="E2971" s="317"/>
      <c r="F2971" s="317"/>
      <c r="G2971" s="318">
        <v>4000000</v>
      </c>
      <c r="H2971" s="317"/>
      <c r="I2971" s="318">
        <v>4000000</v>
      </c>
      <c r="J2971" s="316"/>
    </row>
    <row r="2972" spans="2:10" x14ac:dyDescent="0.25">
      <c r="B2972" s="672" t="s">
        <v>20844</v>
      </c>
      <c r="C2972" s="672"/>
      <c r="D2972" s="319"/>
      <c r="E2972" s="319"/>
      <c r="F2972" s="319"/>
      <c r="G2972" s="320">
        <v>2000000</v>
      </c>
      <c r="H2972" s="319"/>
      <c r="I2972" s="320">
        <v>2000000</v>
      </c>
    </row>
    <row r="2973" spans="2:10" x14ac:dyDescent="0.25">
      <c r="B2973" s="672" t="s">
        <v>5833</v>
      </c>
      <c r="C2973" s="672"/>
      <c r="D2973" s="319"/>
      <c r="E2973" s="319"/>
      <c r="F2973" s="319"/>
      <c r="G2973" s="320">
        <v>2000000</v>
      </c>
      <c r="H2973" s="319"/>
      <c r="I2973" s="320">
        <v>2000000</v>
      </c>
      <c r="J2973" s="316"/>
    </row>
    <row r="2974" spans="2:10" x14ac:dyDescent="0.25">
      <c r="B2974" s="316" t="s">
        <v>11772</v>
      </c>
      <c r="C2974" s="533" t="s">
        <v>19103</v>
      </c>
      <c r="D2974" s="317"/>
      <c r="E2974" s="317"/>
      <c r="F2974" s="317"/>
      <c r="G2974" s="318">
        <v>9000000</v>
      </c>
      <c r="H2974" s="317"/>
      <c r="I2974" s="318">
        <v>9000000</v>
      </c>
    </row>
    <row r="2975" spans="2:10" x14ac:dyDescent="0.25">
      <c r="B2975" s="672" t="s">
        <v>5833</v>
      </c>
      <c r="C2975" s="672"/>
      <c r="D2975" s="319"/>
      <c r="E2975" s="319"/>
      <c r="F2975" s="319"/>
      <c r="G2975" s="320">
        <v>9000000</v>
      </c>
      <c r="H2975" s="319"/>
      <c r="I2975" s="320">
        <v>9000000</v>
      </c>
      <c r="J2975" s="316"/>
    </row>
    <row r="2976" spans="2:10" x14ac:dyDescent="0.25">
      <c r="B2976" s="316" t="s">
        <v>8003</v>
      </c>
      <c r="C2976" s="533" t="s">
        <v>17572</v>
      </c>
      <c r="D2976" s="317"/>
      <c r="E2976" s="317"/>
      <c r="F2976" s="317"/>
      <c r="G2976" s="318">
        <v>3000000</v>
      </c>
      <c r="H2976" s="317"/>
      <c r="I2976" s="318">
        <v>3000000</v>
      </c>
    </row>
    <row r="2977" spans="2:10" x14ac:dyDescent="0.25">
      <c r="B2977" s="672" t="s">
        <v>5833</v>
      </c>
      <c r="C2977" s="672"/>
      <c r="D2977" s="319"/>
      <c r="E2977" s="319"/>
      <c r="F2977" s="319"/>
      <c r="G2977" s="320">
        <v>3000000</v>
      </c>
      <c r="H2977" s="319"/>
      <c r="I2977" s="320">
        <v>3000000</v>
      </c>
      <c r="J2977" s="316"/>
    </row>
    <row r="2978" spans="2:10" x14ac:dyDescent="0.25">
      <c r="B2978" s="316" t="s">
        <v>1865</v>
      </c>
      <c r="C2978" s="533" t="s">
        <v>17573</v>
      </c>
      <c r="D2978" s="317"/>
      <c r="E2978" s="317"/>
      <c r="F2978" s="318">
        <v>36000000</v>
      </c>
      <c r="G2978" s="318">
        <v>56600000</v>
      </c>
      <c r="H2978" s="317"/>
      <c r="I2978" s="318">
        <v>20600000</v>
      </c>
    </row>
    <row r="2979" spans="2:10" x14ac:dyDescent="0.25">
      <c r="B2979" s="672" t="s">
        <v>6424</v>
      </c>
      <c r="C2979" s="672"/>
      <c r="D2979" s="319"/>
      <c r="E2979" s="319"/>
      <c r="F2979" s="320">
        <v>36000000</v>
      </c>
      <c r="G2979" s="320">
        <v>56600000</v>
      </c>
      <c r="H2979" s="319"/>
      <c r="I2979" s="320">
        <v>20600000</v>
      </c>
      <c r="J2979" s="316"/>
    </row>
    <row r="2980" spans="2:10" ht="15.75" customHeight="1" x14ac:dyDescent="0.25">
      <c r="B2980" s="316" t="s">
        <v>1866</v>
      </c>
      <c r="C2980" s="533" t="s">
        <v>17574</v>
      </c>
      <c r="D2980" s="317"/>
      <c r="E2980" s="317"/>
      <c r="F2980" s="318">
        <v>17000000</v>
      </c>
      <c r="G2980" s="318">
        <v>42000000</v>
      </c>
      <c r="H2980" s="317"/>
      <c r="I2980" s="318">
        <v>25000000</v>
      </c>
    </row>
    <row r="2981" spans="2:10" x14ac:dyDescent="0.25">
      <c r="B2981" s="672" t="s">
        <v>6425</v>
      </c>
      <c r="C2981" s="672"/>
      <c r="D2981" s="319"/>
      <c r="E2981" s="319"/>
      <c r="F2981" s="320">
        <v>17000000</v>
      </c>
      <c r="G2981" s="320">
        <v>42000000</v>
      </c>
      <c r="H2981" s="319"/>
      <c r="I2981" s="320">
        <v>25000000</v>
      </c>
      <c r="J2981" s="316"/>
    </row>
    <row r="2982" spans="2:10" x14ac:dyDescent="0.25">
      <c r="B2982" s="316" t="s">
        <v>19104</v>
      </c>
      <c r="C2982" s="533" t="s">
        <v>19105</v>
      </c>
      <c r="D2982" s="317"/>
      <c r="E2982" s="317"/>
      <c r="F2982" s="317"/>
      <c r="G2982" s="318">
        <v>10000000</v>
      </c>
      <c r="H2982" s="317"/>
      <c r="I2982" s="318">
        <v>10000000</v>
      </c>
    </row>
    <row r="2983" spans="2:10" ht="15.75" customHeight="1" x14ac:dyDescent="0.25">
      <c r="B2983" s="672" t="s">
        <v>5833</v>
      </c>
      <c r="C2983" s="672"/>
      <c r="D2983" s="319"/>
      <c r="E2983" s="319"/>
      <c r="F2983" s="319"/>
      <c r="G2983" s="320">
        <v>10000000</v>
      </c>
      <c r="H2983" s="319"/>
      <c r="I2983" s="320">
        <v>10000000</v>
      </c>
      <c r="J2983" s="316"/>
    </row>
    <row r="2984" spans="2:10" x14ac:dyDescent="0.25">
      <c r="B2984" s="316" t="s">
        <v>20688</v>
      </c>
      <c r="C2984" s="533" t="s">
        <v>20705</v>
      </c>
      <c r="D2984" s="317"/>
      <c r="E2984" s="317"/>
      <c r="F2984" s="317"/>
      <c r="G2984" s="318">
        <v>27500000</v>
      </c>
      <c r="H2984" s="317"/>
      <c r="I2984" s="318">
        <v>27500000</v>
      </c>
    </row>
    <row r="2985" spans="2:10" x14ac:dyDescent="0.25">
      <c r="B2985" s="672" t="s">
        <v>5833</v>
      </c>
      <c r="C2985" s="672"/>
      <c r="D2985" s="319"/>
      <c r="E2985" s="319"/>
      <c r="F2985" s="319"/>
      <c r="G2985" s="320">
        <v>27500000</v>
      </c>
      <c r="H2985" s="319"/>
      <c r="I2985" s="320">
        <v>27500000</v>
      </c>
      <c r="J2985" s="316"/>
    </row>
    <row r="2986" spans="2:10" x14ac:dyDescent="0.25">
      <c r="B2986" s="316" t="s">
        <v>7592</v>
      </c>
      <c r="C2986" s="533" t="s">
        <v>17575</v>
      </c>
      <c r="D2986" s="317"/>
      <c r="E2986" s="317"/>
      <c r="F2986" s="317"/>
      <c r="G2986" s="318">
        <v>12000000</v>
      </c>
      <c r="H2986" s="317"/>
      <c r="I2986" s="318">
        <v>12000000</v>
      </c>
    </row>
    <row r="2987" spans="2:10" x14ac:dyDescent="0.25">
      <c r="B2987" s="672" t="s">
        <v>5833</v>
      </c>
      <c r="C2987" s="672"/>
      <c r="D2987" s="319"/>
      <c r="E2987" s="319"/>
      <c r="F2987" s="319"/>
      <c r="G2987" s="320">
        <v>12000000</v>
      </c>
      <c r="H2987" s="319"/>
      <c r="I2987" s="320">
        <v>12000000</v>
      </c>
      <c r="J2987" s="316"/>
    </row>
    <row r="2988" spans="2:10" ht="15.75" customHeight="1" x14ac:dyDescent="0.25">
      <c r="B2988" s="316" t="s">
        <v>7593</v>
      </c>
      <c r="C2988" s="533" t="s">
        <v>17576</v>
      </c>
      <c r="D2988" s="317"/>
      <c r="E2988" s="317"/>
      <c r="F2988" s="317"/>
      <c r="G2988" s="318">
        <v>7000000</v>
      </c>
      <c r="H2988" s="317"/>
      <c r="I2988" s="318">
        <v>7000000</v>
      </c>
    </row>
    <row r="2989" spans="2:10" ht="15.75" customHeight="1" x14ac:dyDescent="0.25">
      <c r="B2989" s="672" t="s">
        <v>5833</v>
      </c>
      <c r="C2989" s="672"/>
      <c r="D2989" s="319"/>
      <c r="E2989" s="319"/>
      <c r="F2989" s="319"/>
      <c r="G2989" s="320">
        <v>7000000</v>
      </c>
      <c r="H2989" s="319"/>
      <c r="I2989" s="320">
        <v>7000000</v>
      </c>
      <c r="J2989" s="316"/>
    </row>
    <row r="2990" spans="2:10" x14ac:dyDescent="0.25">
      <c r="B2990" s="316" t="s">
        <v>20080</v>
      </c>
      <c r="C2990" s="533" t="s">
        <v>20509</v>
      </c>
      <c r="D2990" s="317"/>
      <c r="E2990" s="317"/>
      <c r="F2990" s="317"/>
      <c r="G2990" s="318">
        <v>4500000</v>
      </c>
      <c r="H2990" s="317"/>
      <c r="I2990" s="318">
        <v>4500000</v>
      </c>
    </row>
    <row r="2991" spans="2:10" ht="15.75" customHeight="1" x14ac:dyDescent="0.25">
      <c r="B2991" s="672" t="s">
        <v>5833</v>
      </c>
      <c r="C2991" s="672"/>
      <c r="D2991" s="319"/>
      <c r="E2991" s="319"/>
      <c r="F2991" s="319"/>
      <c r="G2991" s="320">
        <v>4500000</v>
      </c>
      <c r="H2991" s="319"/>
      <c r="I2991" s="320">
        <v>4500000</v>
      </c>
      <c r="J2991" s="316"/>
    </row>
    <row r="2992" spans="2:10" x14ac:dyDescent="0.25">
      <c r="B2992" s="316" t="s">
        <v>1867</v>
      </c>
      <c r="C2992" s="533" t="s">
        <v>17577</v>
      </c>
      <c r="D2992" s="317"/>
      <c r="E2992" s="317"/>
      <c r="F2992" s="318">
        <v>17000000</v>
      </c>
      <c r="G2992" s="318">
        <v>32000000</v>
      </c>
      <c r="H2992" s="317"/>
      <c r="I2992" s="318">
        <v>15000000</v>
      </c>
    </row>
    <row r="2993" spans="2:10" ht="15.75" customHeight="1" x14ac:dyDescent="0.25">
      <c r="B2993" s="672" t="s">
        <v>6426</v>
      </c>
      <c r="C2993" s="672"/>
      <c r="D2993" s="319"/>
      <c r="E2993" s="319"/>
      <c r="F2993" s="320">
        <v>17000000</v>
      </c>
      <c r="G2993" s="320">
        <v>32000000</v>
      </c>
      <c r="H2993" s="319"/>
      <c r="I2993" s="320">
        <v>15000000</v>
      </c>
      <c r="J2993" s="316"/>
    </row>
    <row r="2994" spans="2:10" ht="15.75" customHeight="1" x14ac:dyDescent="0.25">
      <c r="B2994" s="316" t="s">
        <v>10648</v>
      </c>
      <c r="C2994" s="533" t="s">
        <v>20020</v>
      </c>
      <c r="D2994" s="317"/>
      <c r="E2994" s="317"/>
      <c r="F2994" s="317"/>
      <c r="G2994" s="318">
        <v>15000000</v>
      </c>
      <c r="H2994" s="317"/>
      <c r="I2994" s="318">
        <v>15000000</v>
      </c>
    </row>
    <row r="2995" spans="2:10" ht="15.75" customHeight="1" x14ac:dyDescent="0.25">
      <c r="B2995" s="672" t="s">
        <v>5833</v>
      </c>
      <c r="C2995" s="672"/>
      <c r="D2995" s="319"/>
      <c r="E2995" s="319"/>
      <c r="F2995" s="319"/>
      <c r="G2995" s="320">
        <v>15000000</v>
      </c>
      <c r="H2995" s="319"/>
      <c r="I2995" s="320">
        <v>15000000</v>
      </c>
      <c r="J2995" s="316"/>
    </row>
    <row r="2996" spans="2:10" ht="15.75" customHeight="1" x14ac:dyDescent="0.25">
      <c r="B2996" s="316" t="s">
        <v>18569</v>
      </c>
      <c r="C2996" s="533" t="s">
        <v>18896</v>
      </c>
      <c r="D2996" s="317"/>
      <c r="E2996" s="317"/>
      <c r="F2996" s="317"/>
      <c r="G2996" s="318">
        <v>12000000</v>
      </c>
      <c r="H2996" s="317"/>
      <c r="I2996" s="318">
        <v>12000000</v>
      </c>
    </row>
    <row r="2997" spans="2:10" ht="15.75" customHeight="1" x14ac:dyDescent="0.25">
      <c r="B2997" s="672" t="s">
        <v>5833</v>
      </c>
      <c r="C2997" s="672"/>
      <c r="D2997" s="319"/>
      <c r="E2997" s="319"/>
      <c r="F2997" s="319"/>
      <c r="G2997" s="320">
        <v>12000000</v>
      </c>
      <c r="H2997" s="319"/>
      <c r="I2997" s="320">
        <v>12000000</v>
      </c>
      <c r="J2997" s="316"/>
    </row>
    <row r="2998" spans="2:10" ht="15.75" customHeight="1" x14ac:dyDescent="0.25">
      <c r="B2998" s="316" t="s">
        <v>669</v>
      </c>
      <c r="C2998" s="533" t="s">
        <v>17578</v>
      </c>
      <c r="D2998" s="317"/>
      <c r="E2998" s="317"/>
      <c r="F2998" s="318">
        <v>5000000</v>
      </c>
      <c r="G2998" s="318">
        <v>18000000</v>
      </c>
      <c r="H2998" s="317"/>
      <c r="I2998" s="318">
        <v>13000000</v>
      </c>
    </row>
    <row r="2999" spans="2:10" x14ac:dyDescent="0.25">
      <c r="B2999" s="672" t="s">
        <v>6427</v>
      </c>
      <c r="C2999" s="672"/>
      <c r="D2999" s="319"/>
      <c r="E2999" s="319"/>
      <c r="F2999" s="320">
        <v>5000000</v>
      </c>
      <c r="G2999" s="320">
        <v>18000000</v>
      </c>
      <c r="H2999" s="319"/>
      <c r="I2999" s="320">
        <v>13000000</v>
      </c>
      <c r="J2999" s="316"/>
    </row>
    <row r="3000" spans="2:10" ht="15.75" customHeight="1" x14ac:dyDescent="0.25">
      <c r="B3000" s="316" t="s">
        <v>1868</v>
      </c>
      <c r="C3000" s="533" t="s">
        <v>17579</v>
      </c>
      <c r="D3000" s="317"/>
      <c r="E3000" s="317"/>
      <c r="F3000" s="318">
        <v>30000000</v>
      </c>
      <c r="G3000" s="318">
        <v>60000000</v>
      </c>
      <c r="H3000" s="317"/>
      <c r="I3000" s="318">
        <v>30000000</v>
      </c>
    </row>
    <row r="3001" spans="2:10" x14ac:dyDescent="0.25">
      <c r="B3001" s="672" t="s">
        <v>6428</v>
      </c>
      <c r="C3001" s="672"/>
      <c r="D3001" s="319"/>
      <c r="E3001" s="319"/>
      <c r="F3001" s="320">
        <v>30000000</v>
      </c>
      <c r="G3001" s="320">
        <v>60000000</v>
      </c>
      <c r="H3001" s="319"/>
      <c r="I3001" s="320">
        <v>30000000</v>
      </c>
      <c r="J3001" s="316"/>
    </row>
    <row r="3002" spans="2:10" ht="15.75" customHeight="1" x14ac:dyDescent="0.25">
      <c r="B3002" s="316" t="s">
        <v>1869</v>
      </c>
      <c r="C3002" s="533" t="s">
        <v>17580</v>
      </c>
      <c r="D3002" s="317"/>
      <c r="E3002" s="317"/>
      <c r="F3002" s="318">
        <v>17000000</v>
      </c>
      <c r="G3002" s="318">
        <v>33880000</v>
      </c>
      <c r="H3002" s="317"/>
      <c r="I3002" s="318">
        <v>16880000</v>
      </c>
    </row>
    <row r="3003" spans="2:10" x14ac:dyDescent="0.25">
      <c r="B3003" s="672" t="s">
        <v>6429</v>
      </c>
      <c r="C3003" s="672"/>
      <c r="D3003" s="319"/>
      <c r="E3003" s="319"/>
      <c r="F3003" s="320">
        <v>17000000</v>
      </c>
      <c r="G3003" s="320">
        <v>33880000</v>
      </c>
      <c r="H3003" s="319"/>
      <c r="I3003" s="320">
        <v>16880000</v>
      </c>
      <c r="J3003" s="316"/>
    </row>
    <row r="3004" spans="2:10" ht="15.75" customHeight="1" x14ac:dyDescent="0.25">
      <c r="B3004" s="316" t="s">
        <v>20071</v>
      </c>
      <c r="C3004" s="533" t="s">
        <v>20624</v>
      </c>
      <c r="D3004" s="317"/>
      <c r="E3004" s="317"/>
      <c r="F3004" s="317"/>
      <c r="G3004" s="318">
        <v>2000000</v>
      </c>
      <c r="H3004" s="317"/>
      <c r="I3004" s="318">
        <v>2000000</v>
      </c>
    </row>
    <row r="3005" spans="2:10" ht="15.75" customHeight="1" x14ac:dyDescent="0.25">
      <c r="B3005" s="672" t="s">
        <v>5833</v>
      </c>
      <c r="C3005" s="672"/>
      <c r="D3005" s="319"/>
      <c r="E3005" s="319"/>
      <c r="F3005" s="319"/>
      <c r="G3005" s="320">
        <v>2000000</v>
      </c>
      <c r="H3005" s="319"/>
      <c r="I3005" s="320">
        <v>2000000</v>
      </c>
      <c r="J3005" s="316"/>
    </row>
    <row r="3006" spans="2:10" ht="15.75" customHeight="1" x14ac:dyDescent="0.25">
      <c r="B3006" s="316" t="s">
        <v>20637</v>
      </c>
      <c r="C3006" s="533" t="s">
        <v>20706</v>
      </c>
      <c r="D3006" s="317"/>
      <c r="E3006" s="317"/>
      <c r="F3006" s="317"/>
      <c r="G3006" s="318">
        <v>18000000</v>
      </c>
      <c r="H3006" s="317"/>
      <c r="I3006" s="318">
        <v>18000000</v>
      </c>
    </row>
    <row r="3007" spans="2:10" ht="15.75" customHeight="1" x14ac:dyDescent="0.25">
      <c r="B3007" s="672" t="s">
        <v>5833</v>
      </c>
      <c r="C3007" s="672"/>
      <c r="D3007" s="319"/>
      <c r="E3007" s="319"/>
      <c r="F3007" s="319"/>
      <c r="G3007" s="320">
        <v>18000000</v>
      </c>
      <c r="H3007" s="319"/>
      <c r="I3007" s="320">
        <v>18000000</v>
      </c>
      <c r="J3007" s="316"/>
    </row>
    <row r="3008" spans="2:10" ht="15.75" customHeight="1" x14ac:dyDescent="0.25">
      <c r="B3008" s="316" t="s">
        <v>11766</v>
      </c>
      <c r="C3008" s="533" t="s">
        <v>20369</v>
      </c>
      <c r="D3008" s="317"/>
      <c r="E3008" s="317"/>
      <c r="F3008" s="317"/>
      <c r="G3008" s="318">
        <v>2000000</v>
      </c>
      <c r="H3008" s="317"/>
      <c r="I3008" s="318">
        <v>2000000</v>
      </c>
    </row>
    <row r="3009" spans="2:10" x14ac:dyDescent="0.25">
      <c r="B3009" s="672" t="s">
        <v>5833</v>
      </c>
      <c r="C3009" s="672"/>
      <c r="D3009" s="319"/>
      <c r="E3009" s="319"/>
      <c r="F3009" s="319"/>
      <c r="G3009" s="320">
        <v>2000000</v>
      </c>
      <c r="H3009" s="319"/>
      <c r="I3009" s="320">
        <v>2000000</v>
      </c>
      <c r="J3009" s="316"/>
    </row>
    <row r="3010" spans="2:10" ht="15.75" customHeight="1" x14ac:dyDescent="0.25">
      <c r="B3010" s="316" t="s">
        <v>1870</v>
      </c>
      <c r="C3010" s="533" t="s">
        <v>17581</v>
      </c>
      <c r="D3010" s="317"/>
      <c r="E3010" s="317"/>
      <c r="F3010" s="318">
        <v>18000000</v>
      </c>
      <c r="G3010" s="318">
        <v>41752000</v>
      </c>
      <c r="H3010" s="317"/>
      <c r="I3010" s="318">
        <v>23752000</v>
      </c>
    </row>
    <row r="3011" spans="2:10" x14ac:dyDescent="0.25">
      <c r="B3011" s="672" t="s">
        <v>6430</v>
      </c>
      <c r="C3011" s="672"/>
      <c r="D3011" s="319"/>
      <c r="E3011" s="319"/>
      <c r="F3011" s="320">
        <v>18000000</v>
      </c>
      <c r="G3011" s="320">
        <v>41752000</v>
      </c>
      <c r="H3011" s="319"/>
      <c r="I3011" s="320">
        <v>23752000</v>
      </c>
      <c r="J3011" s="316"/>
    </row>
    <row r="3012" spans="2:10" ht="15.75" customHeight="1" x14ac:dyDescent="0.25">
      <c r="B3012" s="316" t="s">
        <v>1871</v>
      </c>
      <c r="C3012" s="533" t="s">
        <v>17582</v>
      </c>
      <c r="D3012" s="317"/>
      <c r="E3012" s="317"/>
      <c r="F3012" s="318">
        <v>18000000</v>
      </c>
      <c r="G3012" s="318">
        <v>26000000</v>
      </c>
      <c r="H3012" s="317"/>
      <c r="I3012" s="318">
        <v>8000000</v>
      </c>
    </row>
    <row r="3013" spans="2:10" x14ac:dyDescent="0.25">
      <c r="B3013" s="672" t="s">
        <v>6431</v>
      </c>
      <c r="C3013" s="672"/>
      <c r="D3013" s="319"/>
      <c r="E3013" s="319"/>
      <c r="F3013" s="320">
        <v>18000000</v>
      </c>
      <c r="G3013" s="320">
        <v>26000000</v>
      </c>
      <c r="H3013" s="319"/>
      <c r="I3013" s="320">
        <v>8000000</v>
      </c>
      <c r="J3013" s="316"/>
    </row>
    <row r="3014" spans="2:10" x14ac:dyDescent="0.25">
      <c r="B3014" s="316" t="s">
        <v>5484</v>
      </c>
      <c r="C3014" s="533" t="s">
        <v>17583</v>
      </c>
      <c r="D3014" s="317"/>
      <c r="E3014" s="317"/>
      <c r="F3014" s="318">
        <v>6000000</v>
      </c>
      <c r="G3014" s="318">
        <v>24000000</v>
      </c>
      <c r="H3014" s="317"/>
      <c r="I3014" s="318">
        <v>18000000</v>
      </c>
    </row>
    <row r="3015" spans="2:10" x14ac:dyDescent="0.25">
      <c r="B3015" s="672" t="s">
        <v>6432</v>
      </c>
      <c r="C3015" s="672"/>
      <c r="D3015" s="319"/>
      <c r="E3015" s="319"/>
      <c r="F3015" s="320">
        <v>6000000</v>
      </c>
      <c r="G3015" s="320">
        <v>24000000</v>
      </c>
      <c r="H3015" s="319"/>
      <c r="I3015" s="320">
        <v>18000000</v>
      </c>
      <c r="J3015" s="316"/>
    </row>
    <row r="3016" spans="2:10" x14ac:dyDescent="0.25">
      <c r="B3016" s="316" t="s">
        <v>1247</v>
      </c>
      <c r="C3016" s="533" t="s">
        <v>17584</v>
      </c>
      <c r="D3016" s="317"/>
      <c r="E3016" s="317"/>
      <c r="F3016" s="318">
        <v>6250000</v>
      </c>
      <c r="G3016" s="318">
        <v>33004000</v>
      </c>
      <c r="H3016" s="317"/>
      <c r="I3016" s="318">
        <v>26754000</v>
      </c>
    </row>
    <row r="3017" spans="2:10" x14ac:dyDescent="0.25">
      <c r="B3017" s="672" t="s">
        <v>6433</v>
      </c>
      <c r="C3017" s="672"/>
      <c r="D3017" s="319"/>
      <c r="E3017" s="319"/>
      <c r="F3017" s="320">
        <v>6250000</v>
      </c>
      <c r="G3017" s="320">
        <v>33004000</v>
      </c>
      <c r="H3017" s="319"/>
      <c r="I3017" s="320">
        <v>26754000</v>
      </c>
      <c r="J3017" s="316"/>
    </row>
    <row r="3018" spans="2:10" x14ac:dyDescent="0.25">
      <c r="B3018" s="316" t="s">
        <v>8008</v>
      </c>
      <c r="C3018" s="533" t="s">
        <v>17585</v>
      </c>
      <c r="D3018" s="317"/>
      <c r="E3018" s="317"/>
      <c r="F3018" s="317"/>
      <c r="G3018" s="318">
        <v>2500000</v>
      </c>
      <c r="H3018" s="317"/>
      <c r="I3018" s="318">
        <v>2500000</v>
      </c>
    </row>
    <row r="3019" spans="2:10" ht="15.75" customHeight="1" x14ac:dyDescent="0.25">
      <c r="B3019" s="672" t="s">
        <v>5833</v>
      </c>
      <c r="C3019" s="672"/>
      <c r="D3019" s="319"/>
      <c r="E3019" s="319"/>
      <c r="F3019" s="319"/>
      <c r="G3019" s="320">
        <v>2500000</v>
      </c>
      <c r="H3019" s="319"/>
      <c r="I3019" s="320">
        <v>2500000</v>
      </c>
      <c r="J3019" s="316"/>
    </row>
    <row r="3020" spans="2:10" ht="15.75" customHeight="1" x14ac:dyDescent="0.25">
      <c r="B3020" s="316" t="s">
        <v>1872</v>
      </c>
      <c r="C3020" s="533" t="s">
        <v>17586</v>
      </c>
      <c r="D3020" s="317"/>
      <c r="E3020" s="317"/>
      <c r="F3020" s="318">
        <v>11000000</v>
      </c>
      <c r="G3020" s="318">
        <v>28000000</v>
      </c>
      <c r="H3020" s="317"/>
      <c r="I3020" s="318">
        <v>17000000</v>
      </c>
    </row>
    <row r="3021" spans="2:10" x14ac:dyDescent="0.25">
      <c r="B3021" s="672" t="s">
        <v>6434</v>
      </c>
      <c r="C3021" s="672"/>
      <c r="D3021" s="319"/>
      <c r="E3021" s="319"/>
      <c r="F3021" s="320">
        <v>11000000</v>
      </c>
      <c r="G3021" s="320">
        <v>28000000</v>
      </c>
      <c r="H3021" s="319"/>
      <c r="I3021" s="320">
        <v>17000000</v>
      </c>
      <c r="J3021" s="316"/>
    </row>
    <row r="3022" spans="2:10" ht="22.5" customHeight="1" x14ac:dyDescent="0.25">
      <c r="B3022" s="316" t="s">
        <v>1873</v>
      </c>
      <c r="C3022" s="533" t="s">
        <v>17587</v>
      </c>
      <c r="D3022" s="317"/>
      <c r="E3022" s="317"/>
      <c r="F3022" s="318">
        <v>18000000</v>
      </c>
      <c r="G3022" s="318">
        <v>36288000</v>
      </c>
      <c r="H3022" s="317"/>
      <c r="I3022" s="318">
        <v>18288000</v>
      </c>
    </row>
    <row r="3023" spans="2:10" ht="15.75" customHeight="1" x14ac:dyDescent="0.25">
      <c r="B3023" s="672" t="s">
        <v>6435</v>
      </c>
      <c r="C3023" s="672"/>
      <c r="D3023" s="319"/>
      <c r="E3023" s="319"/>
      <c r="F3023" s="320">
        <v>18000000</v>
      </c>
      <c r="G3023" s="320">
        <v>36288000</v>
      </c>
      <c r="H3023" s="319"/>
      <c r="I3023" s="320">
        <v>18288000</v>
      </c>
      <c r="J3023" s="316"/>
    </row>
    <row r="3024" spans="2:10" ht="15.75" customHeight="1" x14ac:dyDescent="0.25">
      <c r="B3024" s="316" t="s">
        <v>1874</v>
      </c>
      <c r="C3024" s="533" t="s">
        <v>17588</v>
      </c>
      <c r="D3024" s="317"/>
      <c r="E3024" s="317"/>
      <c r="F3024" s="318">
        <v>42000000</v>
      </c>
      <c r="G3024" s="318">
        <v>53000000</v>
      </c>
      <c r="H3024" s="317"/>
      <c r="I3024" s="318">
        <v>11000000</v>
      </c>
    </row>
    <row r="3025" spans="2:10" ht="15.75" customHeight="1" x14ac:dyDescent="0.25">
      <c r="B3025" s="672" t="s">
        <v>6436</v>
      </c>
      <c r="C3025" s="672"/>
      <c r="D3025" s="319"/>
      <c r="E3025" s="319"/>
      <c r="F3025" s="320">
        <v>42000000</v>
      </c>
      <c r="G3025" s="320">
        <v>53000000</v>
      </c>
      <c r="H3025" s="319"/>
      <c r="I3025" s="320">
        <v>11000000</v>
      </c>
      <c r="J3025" s="316"/>
    </row>
    <row r="3026" spans="2:10" x14ac:dyDescent="0.25">
      <c r="B3026" s="316" t="s">
        <v>1875</v>
      </c>
      <c r="C3026" s="533" t="s">
        <v>17589</v>
      </c>
      <c r="D3026" s="317"/>
      <c r="E3026" s="317"/>
      <c r="F3026" s="318">
        <v>16000000</v>
      </c>
      <c r="G3026" s="318">
        <v>37310000</v>
      </c>
      <c r="H3026" s="317"/>
      <c r="I3026" s="318">
        <v>21310000</v>
      </c>
    </row>
    <row r="3027" spans="2:10" x14ac:dyDescent="0.25">
      <c r="B3027" s="672" t="s">
        <v>6437</v>
      </c>
      <c r="C3027" s="672"/>
      <c r="D3027" s="319"/>
      <c r="E3027" s="319"/>
      <c r="F3027" s="320">
        <v>16000000</v>
      </c>
      <c r="G3027" s="320">
        <v>37310000</v>
      </c>
      <c r="H3027" s="319"/>
      <c r="I3027" s="320">
        <v>21310000</v>
      </c>
      <c r="J3027" s="316"/>
    </row>
    <row r="3028" spans="2:10" ht="15.75" customHeight="1" x14ac:dyDescent="0.25">
      <c r="B3028" s="316" t="s">
        <v>1876</v>
      </c>
      <c r="C3028" s="533" t="s">
        <v>17590</v>
      </c>
      <c r="D3028" s="317"/>
      <c r="E3028" s="317"/>
      <c r="F3028" s="318">
        <v>42000000</v>
      </c>
      <c r="G3028" s="318">
        <v>60000000</v>
      </c>
      <c r="H3028" s="317"/>
      <c r="I3028" s="318">
        <v>18000000</v>
      </c>
    </row>
    <row r="3029" spans="2:10" x14ac:dyDescent="0.25">
      <c r="B3029" s="672" t="s">
        <v>6438</v>
      </c>
      <c r="C3029" s="672"/>
      <c r="D3029" s="319"/>
      <c r="E3029" s="319"/>
      <c r="F3029" s="320">
        <v>42000000</v>
      </c>
      <c r="G3029" s="320">
        <v>60000000</v>
      </c>
      <c r="H3029" s="319"/>
      <c r="I3029" s="320">
        <v>18000000</v>
      </c>
      <c r="J3029" s="316"/>
    </row>
    <row r="3030" spans="2:10" ht="15.75" customHeight="1" x14ac:dyDescent="0.25">
      <c r="B3030" s="316" t="s">
        <v>1877</v>
      </c>
      <c r="C3030" s="533" t="s">
        <v>17591</v>
      </c>
      <c r="D3030" s="317"/>
      <c r="E3030" s="317"/>
      <c r="F3030" s="318">
        <v>24000000</v>
      </c>
      <c r="G3030" s="318">
        <v>37446000</v>
      </c>
      <c r="H3030" s="317"/>
      <c r="I3030" s="318">
        <v>13446000</v>
      </c>
    </row>
    <row r="3031" spans="2:10" ht="15.75" customHeight="1" x14ac:dyDescent="0.25">
      <c r="B3031" s="672" t="s">
        <v>6439</v>
      </c>
      <c r="C3031" s="672"/>
      <c r="D3031" s="319"/>
      <c r="E3031" s="319"/>
      <c r="F3031" s="320">
        <v>24000000</v>
      </c>
      <c r="G3031" s="320">
        <v>37446000</v>
      </c>
      <c r="H3031" s="319"/>
      <c r="I3031" s="320">
        <v>13446000</v>
      </c>
      <c r="J3031" s="316"/>
    </row>
    <row r="3032" spans="2:10" x14ac:dyDescent="0.25">
      <c r="B3032" s="316" t="s">
        <v>840</v>
      </c>
      <c r="C3032" s="533" t="s">
        <v>17592</v>
      </c>
      <c r="D3032" s="317"/>
      <c r="E3032" s="317"/>
      <c r="F3032" s="318">
        <v>6000000</v>
      </c>
      <c r="G3032" s="318">
        <v>24000000</v>
      </c>
      <c r="H3032" s="317"/>
      <c r="I3032" s="318">
        <v>18000000</v>
      </c>
    </row>
    <row r="3033" spans="2:10" ht="15.75" customHeight="1" x14ac:dyDescent="0.25">
      <c r="B3033" s="672" t="s">
        <v>6440</v>
      </c>
      <c r="C3033" s="672"/>
      <c r="D3033" s="319"/>
      <c r="E3033" s="319"/>
      <c r="F3033" s="320">
        <v>6000000</v>
      </c>
      <c r="G3033" s="320">
        <v>24000000</v>
      </c>
      <c r="H3033" s="319"/>
      <c r="I3033" s="320">
        <v>18000000</v>
      </c>
      <c r="J3033" s="316"/>
    </row>
    <row r="3034" spans="2:10" ht="15.75" customHeight="1" x14ac:dyDescent="0.25">
      <c r="B3034" s="316" t="s">
        <v>1878</v>
      </c>
      <c r="C3034" s="533" t="s">
        <v>17593</v>
      </c>
      <c r="D3034" s="317"/>
      <c r="E3034" s="317"/>
      <c r="F3034" s="318">
        <v>17000000</v>
      </c>
      <c r="G3034" s="318">
        <v>37000000</v>
      </c>
      <c r="H3034" s="317"/>
      <c r="I3034" s="318">
        <v>20000000</v>
      </c>
    </row>
    <row r="3035" spans="2:10" x14ac:dyDescent="0.25">
      <c r="B3035" s="672" t="s">
        <v>6441</v>
      </c>
      <c r="C3035" s="672"/>
      <c r="D3035" s="319"/>
      <c r="E3035" s="319"/>
      <c r="F3035" s="320">
        <v>17000000</v>
      </c>
      <c r="G3035" s="320">
        <v>37000000</v>
      </c>
      <c r="H3035" s="319"/>
      <c r="I3035" s="320">
        <v>20000000</v>
      </c>
      <c r="J3035" s="316"/>
    </row>
    <row r="3036" spans="2:10" ht="15.75" customHeight="1" x14ac:dyDescent="0.25">
      <c r="B3036" s="316" t="s">
        <v>1879</v>
      </c>
      <c r="C3036" s="533" t="s">
        <v>17594</v>
      </c>
      <c r="D3036" s="317"/>
      <c r="E3036" s="317"/>
      <c r="F3036" s="318">
        <v>15000000</v>
      </c>
      <c r="G3036" s="318">
        <v>17000000</v>
      </c>
      <c r="H3036" s="317"/>
      <c r="I3036" s="318">
        <v>2000000</v>
      </c>
    </row>
    <row r="3037" spans="2:10" ht="15.75" customHeight="1" x14ac:dyDescent="0.25">
      <c r="B3037" s="672" t="s">
        <v>6442</v>
      </c>
      <c r="C3037" s="672"/>
      <c r="D3037" s="319"/>
      <c r="E3037" s="319"/>
      <c r="F3037" s="320">
        <v>15000000</v>
      </c>
      <c r="G3037" s="320">
        <v>17000000</v>
      </c>
      <c r="H3037" s="319"/>
      <c r="I3037" s="320">
        <v>2000000</v>
      </c>
      <c r="J3037" s="316"/>
    </row>
    <row r="3038" spans="2:10" ht="15.75" customHeight="1" x14ac:dyDescent="0.25">
      <c r="B3038" s="316" t="s">
        <v>41</v>
      </c>
      <c r="C3038" s="533" t="s">
        <v>17595</v>
      </c>
      <c r="D3038" s="317"/>
      <c r="E3038" s="317"/>
      <c r="F3038" s="318">
        <v>7500000</v>
      </c>
      <c r="G3038" s="318">
        <v>29500000</v>
      </c>
      <c r="H3038" s="317"/>
      <c r="I3038" s="318">
        <v>22000000</v>
      </c>
    </row>
    <row r="3039" spans="2:10" x14ac:dyDescent="0.25">
      <c r="B3039" s="672" t="s">
        <v>6443</v>
      </c>
      <c r="C3039" s="672"/>
      <c r="D3039" s="319"/>
      <c r="E3039" s="319"/>
      <c r="F3039" s="320">
        <v>7500000</v>
      </c>
      <c r="G3039" s="320">
        <v>29500000</v>
      </c>
      <c r="H3039" s="319"/>
      <c r="I3039" s="320">
        <v>22000000</v>
      </c>
      <c r="J3039" s="316"/>
    </row>
    <row r="3040" spans="2:10" ht="15.75" customHeight="1" x14ac:dyDescent="0.25">
      <c r="B3040" s="316" t="s">
        <v>6444</v>
      </c>
      <c r="C3040" s="533" t="s">
        <v>17596</v>
      </c>
      <c r="D3040" s="317"/>
      <c r="E3040" s="317"/>
      <c r="F3040" s="318">
        <v>6250000</v>
      </c>
      <c r="G3040" s="318">
        <v>31800000</v>
      </c>
      <c r="H3040" s="317"/>
      <c r="I3040" s="318">
        <v>25550000</v>
      </c>
    </row>
    <row r="3041" spans="2:10" x14ac:dyDescent="0.25">
      <c r="B3041" s="672" t="s">
        <v>6445</v>
      </c>
      <c r="C3041" s="672"/>
      <c r="D3041" s="319"/>
      <c r="E3041" s="319"/>
      <c r="F3041" s="320">
        <v>6250000</v>
      </c>
      <c r="G3041" s="320">
        <v>31800000</v>
      </c>
      <c r="H3041" s="319"/>
      <c r="I3041" s="320">
        <v>25550000</v>
      </c>
      <c r="J3041" s="316"/>
    </row>
    <row r="3042" spans="2:10" ht="15.75" customHeight="1" x14ac:dyDescent="0.25">
      <c r="B3042" s="316" t="s">
        <v>7879</v>
      </c>
      <c r="C3042" s="533" t="s">
        <v>17597</v>
      </c>
      <c r="D3042" s="317"/>
      <c r="E3042" s="317"/>
      <c r="F3042" s="317"/>
      <c r="G3042" s="318">
        <v>2500000</v>
      </c>
      <c r="H3042" s="317"/>
      <c r="I3042" s="318">
        <v>2500000</v>
      </c>
    </row>
    <row r="3043" spans="2:10" x14ac:dyDescent="0.25">
      <c r="B3043" s="672" t="s">
        <v>5833</v>
      </c>
      <c r="C3043" s="672"/>
      <c r="D3043" s="319"/>
      <c r="E3043" s="319"/>
      <c r="F3043" s="319"/>
      <c r="G3043" s="320">
        <v>2500000</v>
      </c>
      <c r="H3043" s="319"/>
      <c r="I3043" s="320">
        <v>2500000</v>
      </c>
      <c r="J3043" s="316"/>
    </row>
    <row r="3044" spans="2:10" x14ac:dyDescent="0.25">
      <c r="B3044" s="316" t="s">
        <v>1880</v>
      </c>
      <c r="C3044" s="533" t="s">
        <v>17598</v>
      </c>
      <c r="D3044" s="317"/>
      <c r="E3044" s="317"/>
      <c r="F3044" s="318">
        <v>42000000</v>
      </c>
      <c r="G3044" s="318">
        <v>57000000</v>
      </c>
      <c r="H3044" s="317"/>
      <c r="I3044" s="318">
        <v>15000000</v>
      </c>
    </row>
    <row r="3045" spans="2:10" x14ac:dyDescent="0.25">
      <c r="B3045" s="672" t="s">
        <v>6446</v>
      </c>
      <c r="C3045" s="672"/>
      <c r="D3045" s="319"/>
      <c r="E3045" s="319"/>
      <c r="F3045" s="320">
        <v>42000000</v>
      </c>
      <c r="G3045" s="320">
        <v>57000000</v>
      </c>
      <c r="H3045" s="319"/>
      <c r="I3045" s="320">
        <v>15000000</v>
      </c>
      <c r="J3045" s="316"/>
    </row>
    <row r="3046" spans="2:10" ht="15.75" customHeight="1" x14ac:dyDescent="0.25">
      <c r="B3046" s="316" t="s">
        <v>8035</v>
      </c>
      <c r="C3046" s="533" t="s">
        <v>17599</v>
      </c>
      <c r="D3046" s="317"/>
      <c r="E3046" s="317"/>
      <c r="F3046" s="317"/>
      <c r="G3046" s="318">
        <v>10000000</v>
      </c>
      <c r="H3046" s="317"/>
      <c r="I3046" s="318">
        <v>10000000</v>
      </c>
    </row>
    <row r="3047" spans="2:10" x14ac:dyDescent="0.25">
      <c r="B3047" s="672" t="s">
        <v>5833</v>
      </c>
      <c r="C3047" s="672"/>
      <c r="D3047" s="319"/>
      <c r="E3047" s="319"/>
      <c r="F3047" s="319"/>
      <c r="G3047" s="320">
        <v>10000000</v>
      </c>
      <c r="H3047" s="319"/>
      <c r="I3047" s="320">
        <v>10000000</v>
      </c>
      <c r="J3047" s="316"/>
    </row>
    <row r="3048" spans="2:10" ht="15.75" customHeight="1" x14ac:dyDescent="0.25">
      <c r="B3048" s="316" t="s">
        <v>8070</v>
      </c>
      <c r="C3048" s="533" t="s">
        <v>17600</v>
      </c>
      <c r="D3048" s="317"/>
      <c r="E3048" s="317"/>
      <c r="F3048" s="317"/>
      <c r="G3048" s="318">
        <v>10000000</v>
      </c>
      <c r="H3048" s="317"/>
      <c r="I3048" s="318">
        <v>10000000</v>
      </c>
    </row>
    <row r="3049" spans="2:10" x14ac:dyDescent="0.25">
      <c r="B3049" s="672" t="s">
        <v>5833</v>
      </c>
      <c r="C3049" s="672"/>
      <c r="D3049" s="319"/>
      <c r="E3049" s="319"/>
      <c r="F3049" s="319"/>
      <c r="G3049" s="320">
        <v>10000000</v>
      </c>
      <c r="H3049" s="319"/>
      <c r="I3049" s="320">
        <v>10000000</v>
      </c>
      <c r="J3049" s="316"/>
    </row>
    <row r="3050" spans="2:10" x14ac:dyDescent="0.25">
      <c r="B3050" s="316" t="s">
        <v>7597</v>
      </c>
      <c r="C3050" s="533" t="s">
        <v>17601</v>
      </c>
      <c r="D3050" s="317"/>
      <c r="E3050" s="317"/>
      <c r="F3050" s="317"/>
      <c r="G3050" s="318">
        <v>15000000</v>
      </c>
      <c r="H3050" s="317"/>
      <c r="I3050" s="318">
        <v>15000000</v>
      </c>
    </row>
    <row r="3051" spans="2:10" x14ac:dyDescent="0.25">
      <c r="B3051" s="672" t="s">
        <v>5833</v>
      </c>
      <c r="C3051" s="672"/>
      <c r="D3051" s="319"/>
      <c r="E3051" s="319"/>
      <c r="F3051" s="319"/>
      <c r="G3051" s="320">
        <v>15000000</v>
      </c>
      <c r="H3051" s="319"/>
      <c r="I3051" s="320">
        <v>15000000</v>
      </c>
      <c r="J3051" s="316"/>
    </row>
    <row r="3052" spans="2:10" ht="15.75" customHeight="1" x14ac:dyDescent="0.25">
      <c r="B3052" s="316" t="s">
        <v>1881</v>
      </c>
      <c r="C3052" s="533" t="s">
        <v>17602</v>
      </c>
      <c r="D3052" s="317"/>
      <c r="E3052" s="317"/>
      <c r="F3052" s="318">
        <v>42000000</v>
      </c>
      <c r="G3052" s="318">
        <v>60000000</v>
      </c>
      <c r="H3052" s="317"/>
      <c r="I3052" s="318">
        <v>18000000</v>
      </c>
    </row>
    <row r="3053" spans="2:10" ht="15.75" customHeight="1" x14ac:dyDescent="0.25">
      <c r="B3053" s="672" t="s">
        <v>6447</v>
      </c>
      <c r="C3053" s="672"/>
      <c r="D3053" s="319"/>
      <c r="E3053" s="319"/>
      <c r="F3053" s="320">
        <v>42000000</v>
      </c>
      <c r="G3053" s="320">
        <v>60000000</v>
      </c>
      <c r="H3053" s="319"/>
      <c r="I3053" s="320">
        <v>18000000</v>
      </c>
      <c r="J3053" s="316"/>
    </row>
    <row r="3054" spans="2:10" x14ac:dyDescent="0.25">
      <c r="B3054" s="316" t="s">
        <v>3123</v>
      </c>
      <c r="C3054" s="533" t="s">
        <v>17603</v>
      </c>
      <c r="D3054" s="317"/>
      <c r="E3054" s="317"/>
      <c r="F3054" s="317"/>
      <c r="G3054" s="318">
        <v>30000000</v>
      </c>
      <c r="H3054" s="317"/>
      <c r="I3054" s="318">
        <v>30000000</v>
      </c>
    </row>
    <row r="3055" spans="2:10" ht="15.75" customHeight="1" x14ac:dyDescent="0.25">
      <c r="B3055" s="672" t="s">
        <v>5738</v>
      </c>
      <c r="C3055" s="672"/>
      <c r="D3055" s="319"/>
      <c r="E3055" s="319"/>
      <c r="F3055" s="319"/>
      <c r="G3055" s="320">
        <v>30000000</v>
      </c>
      <c r="H3055" s="319"/>
      <c r="I3055" s="320">
        <v>30000000</v>
      </c>
      <c r="J3055" s="316"/>
    </row>
    <row r="3056" spans="2:10" x14ac:dyDescent="0.25">
      <c r="B3056" s="316" t="s">
        <v>7598</v>
      </c>
      <c r="C3056" s="533" t="s">
        <v>17604</v>
      </c>
      <c r="D3056" s="317"/>
      <c r="E3056" s="317"/>
      <c r="F3056" s="317"/>
      <c r="G3056" s="318">
        <v>15401000</v>
      </c>
      <c r="H3056" s="317"/>
      <c r="I3056" s="318">
        <v>15401000</v>
      </c>
    </row>
    <row r="3057" spans="2:10" x14ac:dyDescent="0.25">
      <c r="B3057" s="672" t="s">
        <v>5833</v>
      </c>
      <c r="C3057" s="672"/>
      <c r="D3057" s="319"/>
      <c r="E3057" s="319"/>
      <c r="F3057" s="319"/>
      <c r="G3057" s="320">
        <v>15401000</v>
      </c>
      <c r="H3057" s="319"/>
      <c r="I3057" s="320">
        <v>15401000</v>
      </c>
      <c r="J3057" s="316"/>
    </row>
    <row r="3058" spans="2:10" ht="15.75" customHeight="1" x14ac:dyDescent="0.25">
      <c r="B3058" s="316" t="s">
        <v>7599</v>
      </c>
      <c r="C3058" s="533" t="s">
        <v>17605</v>
      </c>
      <c r="D3058" s="317"/>
      <c r="E3058" s="317"/>
      <c r="F3058" s="317"/>
      <c r="G3058" s="318">
        <v>12000000</v>
      </c>
      <c r="H3058" s="317"/>
      <c r="I3058" s="318">
        <v>12000000</v>
      </c>
    </row>
    <row r="3059" spans="2:10" x14ac:dyDescent="0.25">
      <c r="B3059" s="672" t="s">
        <v>5833</v>
      </c>
      <c r="C3059" s="672"/>
      <c r="D3059" s="319"/>
      <c r="E3059" s="319"/>
      <c r="F3059" s="319"/>
      <c r="G3059" s="320">
        <v>12000000</v>
      </c>
      <c r="H3059" s="319"/>
      <c r="I3059" s="320">
        <v>12000000</v>
      </c>
      <c r="J3059" s="316"/>
    </row>
    <row r="3060" spans="2:10" ht="15.75" customHeight="1" x14ac:dyDescent="0.25">
      <c r="B3060" s="316" t="s">
        <v>154</v>
      </c>
      <c r="C3060" s="533" t="s">
        <v>17606</v>
      </c>
      <c r="D3060" s="317"/>
      <c r="E3060" s="317"/>
      <c r="F3060" s="318">
        <v>6250000</v>
      </c>
      <c r="G3060" s="318">
        <v>15000000</v>
      </c>
      <c r="H3060" s="317"/>
      <c r="I3060" s="318">
        <v>8750000</v>
      </c>
    </row>
    <row r="3061" spans="2:10" ht="15.75" customHeight="1" x14ac:dyDescent="0.25">
      <c r="B3061" s="672" t="s">
        <v>6448</v>
      </c>
      <c r="C3061" s="672"/>
      <c r="D3061" s="319"/>
      <c r="E3061" s="319"/>
      <c r="F3061" s="320">
        <v>6250000</v>
      </c>
      <c r="G3061" s="320">
        <v>15000000</v>
      </c>
      <c r="H3061" s="319"/>
      <c r="I3061" s="320">
        <v>8750000</v>
      </c>
      <c r="J3061" s="316"/>
    </row>
    <row r="3062" spans="2:10" x14ac:dyDescent="0.25">
      <c r="B3062" s="316" t="s">
        <v>1882</v>
      </c>
      <c r="C3062" s="533" t="s">
        <v>17607</v>
      </c>
      <c r="D3062" s="317"/>
      <c r="E3062" s="317"/>
      <c r="F3062" s="318">
        <v>9000000</v>
      </c>
      <c r="G3062" s="318">
        <v>9000000</v>
      </c>
      <c r="H3062" s="317"/>
      <c r="I3062" s="317"/>
    </row>
    <row r="3063" spans="2:10" ht="15.75" customHeight="1" x14ac:dyDescent="0.25">
      <c r="B3063" s="672" t="s">
        <v>6449</v>
      </c>
      <c r="C3063" s="672"/>
      <c r="D3063" s="319"/>
      <c r="E3063" s="319"/>
      <c r="F3063" s="320">
        <v>9000000</v>
      </c>
      <c r="G3063" s="320">
        <v>9000000</v>
      </c>
      <c r="H3063" s="319"/>
      <c r="I3063" s="319"/>
      <c r="J3063" s="316"/>
    </row>
    <row r="3064" spans="2:10" x14ac:dyDescent="0.25">
      <c r="B3064" s="316" t="s">
        <v>6450</v>
      </c>
      <c r="C3064" s="533" t="s">
        <v>6451</v>
      </c>
      <c r="D3064" s="317"/>
      <c r="E3064" s="317"/>
      <c r="F3064" s="318">
        <v>9000000</v>
      </c>
      <c r="G3064" s="318">
        <v>9000000</v>
      </c>
      <c r="H3064" s="317"/>
      <c r="I3064" s="317"/>
    </row>
    <row r="3065" spans="2:10" x14ac:dyDescent="0.25">
      <c r="B3065" s="672" t="s">
        <v>6452</v>
      </c>
      <c r="C3065" s="672"/>
      <c r="D3065" s="319"/>
      <c r="E3065" s="319"/>
      <c r="F3065" s="320">
        <v>9000000</v>
      </c>
      <c r="G3065" s="320">
        <v>9000000</v>
      </c>
      <c r="H3065" s="319"/>
      <c r="I3065" s="319"/>
      <c r="J3065" s="316"/>
    </row>
    <row r="3066" spans="2:10" ht="15.75" customHeight="1" x14ac:dyDescent="0.25">
      <c r="B3066" s="316" t="s">
        <v>8011</v>
      </c>
      <c r="C3066" s="533" t="s">
        <v>17608</v>
      </c>
      <c r="D3066" s="317"/>
      <c r="E3066" s="317"/>
      <c r="F3066" s="317"/>
      <c r="G3066" s="318">
        <v>9001000</v>
      </c>
      <c r="H3066" s="317"/>
      <c r="I3066" s="318">
        <v>9001000</v>
      </c>
    </row>
    <row r="3067" spans="2:10" ht="15.75" customHeight="1" x14ac:dyDescent="0.25">
      <c r="B3067" s="672" t="s">
        <v>5833</v>
      </c>
      <c r="C3067" s="672"/>
      <c r="D3067" s="319"/>
      <c r="E3067" s="319"/>
      <c r="F3067" s="319"/>
      <c r="G3067" s="320">
        <v>9001000</v>
      </c>
      <c r="H3067" s="319"/>
      <c r="I3067" s="320">
        <v>9001000</v>
      </c>
      <c r="J3067" s="316"/>
    </row>
    <row r="3068" spans="2:10" ht="15.75" customHeight="1" x14ac:dyDescent="0.25">
      <c r="B3068" s="316" t="s">
        <v>1883</v>
      </c>
      <c r="C3068" s="533" t="s">
        <v>17609</v>
      </c>
      <c r="D3068" s="317"/>
      <c r="E3068" s="317"/>
      <c r="F3068" s="318">
        <v>18000000</v>
      </c>
      <c r="G3068" s="318">
        <v>43102344</v>
      </c>
      <c r="H3068" s="317"/>
      <c r="I3068" s="318">
        <v>25102344</v>
      </c>
    </row>
    <row r="3069" spans="2:10" ht="15.75" customHeight="1" x14ac:dyDescent="0.25">
      <c r="B3069" s="672" t="s">
        <v>6453</v>
      </c>
      <c r="C3069" s="672"/>
      <c r="D3069" s="319"/>
      <c r="E3069" s="319"/>
      <c r="F3069" s="320">
        <v>18000000</v>
      </c>
      <c r="G3069" s="320">
        <v>43102344</v>
      </c>
      <c r="H3069" s="319"/>
      <c r="I3069" s="320">
        <v>25102344</v>
      </c>
      <c r="J3069" s="316"/>
    </row>
    <row r="3070" spans="2:10" ht="15.75" customHeight="1" x14ac:dyDescent="0.25">
      <c r="B3070" s="316" t="s">
        <v>1884</v>
      </c>
      <c r="C3070" s="533" t="s">
        <v>17610</v>
      </c>
      <c r="D3070" s="317"/>
      <c r="E3070" s="317"/>
      <c r="F3070" s="318">
        <v>40774648</v>
      </c>
      <c r="G3070" s="318">
        <v>42004648</v>
      </c>
      <c r="H3070" s="317"/>
      <c r="I3070" s="318">
        <v>1230000</v>
      </c>
    </row>
    <row r="3071" spans="2:10" x14ac:dyDescent="0.25">
      <c r="B3071" s="672" t="s">
        <v>6454</v>
      </c>
      <c r="C3071" s="672"/>
      <c r="D3071" s="319"/>
      <c r="E3071" s="319"/>
      <c r="F3071" s="320">
        <v>40774648</v>
      </c>
      <c r="G3071" s="320">
        <v>42004648</v>
      </c>
      <c r="H3071" s="319"/>
      <c r="I3071" s="320">
        <v>1230000</v>
      </c>
      <c r="J3071" s="316"/>
    </row>
    <row r="3072" spans="2:10" ht="15.75" customHeight="1" x14ac:dyDescent="0.25">
      <c r="B3072" s="316" t="s">
        <v>1885</v>
      </c>
      <c r="C3072" s="533" t="s">
        <v>17611</v>
      </c>
      <c r="D3072" s="317"/>
      <c r="E3072" s="317"/>
      <c r="F3072" s="318">
        <v>17000000</v>
      </c>
      <c r="G3072" s="318">
        <v>32000000</v>
      </c>
      <c r="H3072" s="317"/>
      <c r="I3072" s="318">
        <v>15000000</v>
      </c>
    </row>
    <row r="3073" spans="2:10" ht="15.75" customHeight="1" x14ac:dyDescent="0.25">
      <c r="B3073" s="672" t="s">
        <v>6455</v>
      </c>
      <c r="C3073" s="672"/>
      <c r="D3073" s="319"/>
      <c r="E3073" s="319"/>
      <c r="F3073" s="320">
        <v>17000000</v>
      </c>
      <c r="G3073" s="320">
        <v>32000000</v>
      </c>
      <c r="H3073" s="319"/>
      <c r="I3073" s="320">
        <v>15000000</v>
      </c>
      <c r="J3073" s="316"/>
    </row>
    <row r="3074" spans="2:10" ht="15.75" customHeight="1" x14ac:dyDescent="0.25">
      <c r="B3074" s="316" t="s">
        <v>5566</v>
      </c>
      <c r="C3074" s="533" t="s">
        <v>17612</v>
      </c>
      <c r="D3074" s="317"/>
      <c r="E3074" s="317"/>
      <c r="F3074" s="318">
        <v>7500000</v>
      </c>
      <c r="G3074" s="318">
        <v>33000000</v>
      </c>
      <c r="H3074" s="317"/>
      <c r="I3074" s="318">
        <v>25500000</v>
      </c>
    </row>
    <row r="3075" spans="2:10" x14ac:dyDescent="0.25">
      <c r="B3075" s="672" t="s">
        <v>5833</v>
      </c>
      <c r="C3075" s="672"/>
      <c r="D3075" s="319"/>
      <c r="E3075" s="319"/>
      <c r="F3075" s="320">
        <v>7500000</v>
      </c>
      <c r="G3075" s="320">
        <v>33000000</v>
      </c>
      <c r="H3075" s="319"/>
      <c r="I3075" s="320">
        <v>25500000</v>
      </c>
      <c r="J3075" s="316"/>
    </row>
    <row r="3076" spans="2:10" ht="15.75" customHeight="1" x14ac:dyDescent="0.25">
      <c r="B3076" s="316" t="s">
        <v>1886</v>
      </c>
      <c r="C3076" s="533" t="s">
        <v>17613</v>
      </c>
      <c r="D3076" s="317"/>
      <c r="E3076" s="317"/>
      <c r="F3076" s="318">
        <v>9166666.6699999999</v>
      </c>
      <c r="G3076" s="318">
        <v>11000000</v>
      </c>
      <c r="H3076" s="317"/>
      <c r="I3076" s="318">
        <v>1833333.33</v>
      </c>
    </row>
    <row r="3077" spans="2:10" x14ac:dyDescent="0.25">
      <c r="B3077" s="672" t="s">
        <v>6456</v>
      </c>
      <c r="C3077" s="672"/>
      <c r="D3077" s="319"/>
      <c r="E3077" s="319"/>
      <c r="F3077" s="320">
        <v>9166666.6699999999</v>
      </c>
      <c r="G3077" s="320">
        <v>11000000</v>
      </c>
      <c r="H3077" s="319"/>
      <c r="I3077" s="320">
        <v>1833333.33</v>
      </c>
      <c r="J3077" s="316"/>
    </row>
    <row r="3078" spans="2:10" ht="15.75" customHeight="1" x14ac:dyDescent="0.25">
      <c r="B3078" s="316" t="s">
        <v>7602</v>
      </c>
      <c r="C3078" s="533" t="s">
        <v>18684</v>
      </c>
      <c r="D3078" s="317"/>
      <c r="E3078" s="317"/>
      <c r="F3078" s="317"/>
      <c r="G3078" s="318">
        <v>8934587</v>
      </c>
      <c r="H3078" s="317"/>
      <c r="I3078" s="318">
        <v>8934587</v>
      </c>
    </row>
    <row r="3079" spans="2:10" ht="15.75" customHeight="1" x14ac:dyDescent="0.25">
      <c r="B3079" s="672" t="s">
        <v>5833</v>
      </c>
      <c r="C3079" s="672"/>
      <c r="D3079" s="319"/>
      <c r="E3079" s="319"/>
      <c r="F3079" s="319"/>
      <c r="G3079" s="320">
        <v>8934587</v>
      </c>
      <c r="H3079" s="319"/>
      <c r="I3079" s="320">
        <v>8934587</v>
      </c>
      <c r="J3079" s="316"/>
    </row>
    <row r="3080" spans="2:10" x14ac:dyDescent="0.25">
      <c r="B3080" s="316" t="s">
        <v>564</v>
      </c>
      <c r="C3080" s="533" t="s">
        <v>17614</v>
      </c>
      <c r="D3080" s="317"/>
      <c r="E3080" s="317"/>
      <c r="F3080" s="318">
        <v>6250000</v>
      </c>
      <c r="G3080" s="318">
        <v>25000000</v>
      </c>
      <c r="H3080" s="317"/>
      <c r="I3080" s="318">
        <v>18750000</v>
      </c>
    </row>
    <row r="3081" spans="2:10" x14ac:dyDescent="0.25">
      <c r="B3081" s="672" t="s">
        <v>6457</v>
      </c>
      <c r="C3081" s="672"/>
      <c r="D3081" s="319"/>
      <c r="E3081" s="319"/>
      <c r="F3081" s="320">
        <v>6250000</v>
      </c>
      <c r="G3081" s="320">
        <v>25000000</v>
      </c>
      <c r="H3081" s="319"/>
      <c r="I3081" s="320">
        <v>18750000</v>
      </c>
      <c r="J3081" s="316"/>
    </row>
    <row r="3082" spans="2:10" ht="15.75" customHeight="1" x14ac:dyDescent="0.25">
      <c r="B3082" s="316" t="s">
        <v>1268</v>
      </c>
      <c r="C3082" s="533" t="s">
        <v>17615</v>
      </c>
      <c r="D3082" s="317"/>
      <c r="E3082" s="317"/>
      <c r="F3082" s="318">
        <v>6250000</v>
      </c>
      <c r="G3082" s="318">
        <v>33000000</v>
      </c>
      <c r="H3082" s="317"/>
      <c r="I3082" s="318">
        <v>26750000</v>
      </c>
    </row>
    <row r="3083" spans="2:10" x14ac:dyDescent="0.25">
      <c r="B3083" s="672" t="s">
        <v>6458</v>
      </c>
      <c r="C3083" s="672"/>
      <c r="D3083" s="319"/>
      <c r="E3083" s="319"/>
      <c r="F3083" s="320">
        <v>6250000</v>
      </c>
      <c r="G3083" s="320">
        <v>33000000</v>
      </c>
      <c r="H3083" s="319"/>
      <c r="I3083" s="320">
        <v>26750000</v>
      </c>
      <c r="J3083" s="316"/>
    </row>
    <row r="3084" spans="2:10" ht="15.75" customHeight="1" x14ac:dyDescent="0.25">
      <c r="B3084" s="316" t="s">
        <v>5485</v>
      </c>
      <c r="C3084" s="533" t="s">
        <v>17616</v>
      </c>
      <c r="D3084" s="317"/>
      <c r="E3084" s="317"/>
      <c r="F3084" s="318">
        <v>2000000</v>
      </c>
      <c r="G3084" s="318">
        <v>2000000</v>
      </c>
      <c r="H3084" s="317"/>
      <c r="I3084" s="317"/>
    </row>
    <row r="3085" spans="2:10" x14ac:dyDescent="0.25">
      <c r="B3085" s="672" t="s">
        <v>6459</v>
      </c>
      <c r="C3085" s="672"/>
      <c r="D3085" s="319"/>
      <c r="E3085" s="319"/>
      <c r="F3085" s="320">
        <v>2000000</v>
      </c>
      <c r="G3085" s="320">
        <v>2000000</v>
      </c>
      <c r="H3085" s="319"/>
      <c r="I3085" s="319"/>
      <c r="J3085" s="316"/>
    </row>
    <row r="3086" spans="2:10" x14ac:dyDescent="0.25">
      <c r="B3086" s="316" t="s">
        <v>7603</v>
      </c>
      <c r="C3086" s="533" t="s">
        <v>17617</v>
      </c>
      <c r="D3086" s="317"/>
      <c r="E3086" s="317"/>
      <c r="F3086" s="317"/>
      <c r="G3086" s="318">
        <v>9000000</v>
      </c>
      <c r="H3086" s="317"/>
      <c r="I3086" s="318">
        <v>9000000</v>
      </c>
    </row>
    <row r="3087" spans="2:10" x14ac:dyDescent="0.25">
      <c r="B3087" s="672" t="s">
        <v>5833</v>
      </c>
      <c r="C3087" s="672"/>
      <c r="D3087" s="319"/>
      <c r="E3087" s="319"/>
      <c r="F3087" s="319"/>
      <c r="G3087" s="320">
        <v>9000000</v>
      </c>
      <c r="H3087" s="319"/>
      <c r="I3087" s="320">
        <v>9000000</v>
      </c>
      <c r="J3087" s="316"/>
    </row>
    <row r="3088" spans="2:10" ht="15.75" customHeight="1" x14ac:dyDescent="0.25">
      <c r="B3088" s="316" t="s">
        <v>1887</v>
      </c>
      <c r="C3088" s="533" t="s">
        <v>17618</v>
      </c>
      <c r="D3088" s="317"/>
      <c r="E3088" s="317"/>
      <c r="F3088" s="318">
        <v>12500000</v>
      </c>
      <c r="G3088" s="318">
        <v>15000000</v>
      </c>
      <c r="H3088" s="317"/>
      <c r="I3088" s="318">
        <v>2500000</v>
      </c>
    </row>
    <row r="3089" spans="2:10" x14ac:dyDescent="0.25">
      <c r="B3089" s="672" t="s">
        <v>6460</v>
      </c>
      <c r="C3089" s="672"/>
      <c r="D3089" s="319"/>
      <c r="E3089" s="319"/>
      <c r="F3089" s="320">
        <v>12500000</v>
      </c>
      <c r="G3089" s="320">
        <v>15000000</v>
      </c>
      <c r="H3089" s="319"/>
      <c r="I3089" s="320">
        <v>2500000</v>
      </c>
      <c r="J3089" s="316"/>
    </row>
    <row r="3090" spans="2:10" x14ac:dyDescent="0.25">
      <c r="B3090" s="316" t="s">
        <v>7604</v>
      </c>
      <c r="C3090" s="533" t="s">
        <v>18914</v>
      </c>
      <c r="D3090" s="317"/>
      <c r="E3090" s="317"/>
      <c r="F3090" s="317"/>
      <c r="G3090" s="318">
        <v>17000000</v>
      </c>
      <c r="H3090" s="317"/>
      <c r="I3090" s="318">
        <v>17000000</v>
      </c>
    </row>
    <row r="3091" spans="2:10" x14ac:dyDescent="0.25">
      <c r="B3091" s="672" t="s">
        <v>5833</v>
      </c>
      <c r="C3091" s="672"/>
      <c r="D3091" s="319"/>
      <c r="E3091" s="319"/>
      <c r="F3091" s="319"/>
      <c r="G3091" s="320">
        <v>17000000</v>
      </c>
      <c r="H3091" s="319"/>
      <c r="I3091" s="320">
        <v>17000000</v>
      </c>
      <c r="J3091" s="316"/>
    </row>
    <row r="3092" spans="2:10" x14ac:dyDescent="0.25">
      <c r="B3092" s="316" t="s">
        <v>19326</v>
      </c>
      <c r="C3092" s="533" t="s">
        <v>19870</v>
      </c>
      <c r="D3092" s="317"/>
      <c r="E3092" s="317"/>
      <c r="F3092" s="317"/>
      <c r="G3092" s="318">
        <v>10000000</v>
      </c>
      <c r="H3092" s="317"/>
      <c r="I3092" s="318">
        <v>10000000</v>
      </c>
    </row>
    <row r="3093" spans="2:10" x14ac:dyDescent="0.25">
      <c r="B3093" s="672" t="s">
        <v>5833</v>
      </c>
      <c r="C3093" s="672"/>
      <c r="D3093" s="319"/>
      <c r="E3093" s="319"/>
      <c r="F3093" s="319"/>
      <c r="G3093" s="320">
        <v>10000000</v>
      </c>
      <c r="H3093" s="319"/>
      <c r="I3093" s="320">
        <v>10000000</v>
      </c>
      <c r="J3093" s="316"/>
    </row>
    <row r="3094" spans="2:10" ht="15.75" customHeight="1" x14ac:dyDescent="0.25">
      <c r="B3094" s="316" t="s">
        <v>19106</v>
      </c>
      <c r="C3094" s="533" t="s">
        <v>19107</v>
      </c>
      <c r="D3094" s="317"/>
      <c r="E3094" s="317"/>
      <c r="F3094" s="317"/>
      <c r="G3094" s="318">
        <v>9000000</v>
      </c>
      <c r="H3094" s="317"/>
      <c r="I3094" s="318">
        <v>9000000</v>
      </c>
    </row>
    <row r="3095" spans="2:10" ht="15.75" customHeight="1" x14ac:dyDescent="0.25">
      <c r="B3095" s="672" t="s">
        <v>5833</v>
      </c>
      <c r="C3095" s="672"/>
      <c r="D3095" s="319"/>
      <c r="E3095" s="319"/>
      <c r="F3095" s="319"/>
      <c r="G3095" s="320">
        <v>9000000</v>
      </c>
      <c r="H3095" s="319"/>
      <c r="I3095" s="320">
        <v>9000000</v>
      </c>
      <c r="J3095" s="316"/>
    </row>
    <row r="3096" spans="2:10" x14ac:dyDescent="0.25">
      <c r="B3096" s="316" t="s">
        <v>7605</v>
      </c>
      <c r="C3096" s="533" t="s">
        <v>18554</v>
      </c>
      <c r="D3096" s="317"/>
      <c r="E3096" s="317"/>
      <c r="F3096" s="317"/>
      <c r="G3096" s="318">
        <v>3600000</v>
      </c>
      <c r="H3096" s="317"/>
      <c r="I3096" s="318">
        <v>3600000</v>
      </c>
    </row>
    <row r="3097" spans="2:10" x14ac:dyDescent="0.25">
      <c r="B3097" s="672" t="s">
        <v>5833</v>
      </c>
      <c r="C3097" s="672"/>
      <c r="D3097" s="319"/>
      <c r="E3097" s="319"/>
      <c r="F3097" s="319"/>
      <c r="G3097" s="320">
        <v>3600000</v>
      </c>
      <c r="H3097" s="319"/>
      <c r="I3097" s="320">
        <v>3600000</v>
      </c>
      <c r="J3097" s="316"/>
    </row>
    <row r="3098" spans="2:10" x14ac:dyDescent="0.25">
      <c r="B3098" s="316" t="s">
        <v>1888</v>
      </c>
      <c r="C3098" s="533" t="s">
        <v>17619</v>
      </c>
      <c r="D3098" s="317"/>
      <c r="E3098" s="317"/>
      <c r="F3098" s="318">
        <v>20000000</v>
      </c>
      <c r="G3098" s="318">
        <v>42500000</v>
      </c>
      <c r="H3098" s="317"/>
      <c r="I3098" s="318">
        <v>22500000</v>
      </c>
    </row>
    <row r="3099" spans="2:10" x14ac:dyDescent="0.25">
      <c r="B3099" s="672" t="s">
        <v>6461</v>
      </c>
      <c r="C3099" s="672"/>
      <c r="D3099" s="319"/>
      <c r="E3099" s="319"/>
      <c r="F3099" s="320">
        <v>20000000</v>
      </c>
      <c r="G3099" s="320">
        <v>42500000</v>
      </c>
      <c r="H3099" s="319"/>
      <c r="I3099" s="320">
        <v>22500000</v>
      </c>
      <c r="J3099" s="316"/>
    </row>
    <row r="3100" spans="2:10" ht="15.75" customHeight="1" x14ac:dyDescent="0.25">
      <c r="B3100" s="316" t="s">
        <v>130</v>
      </c>
      <c r="C3100" s="533" t="s">
        <v>17620</v>
      </c>
      <c r="D3100" s="317"/>
      <c r="E3100" s="317"/>
      <c r="F3100" s="318">
        <v>7500000</v>
      </c>
      <c r="G3100" s="318">
        <v>30000000</v>
      </c>
      <c r="H3100" s="317"/>
      <c r="I3100" s="318">
        <v>22500000</v>
      </c>
    </row>
    <row r="3101" spans="2:10" x14ac:dyDescent="0.25">
      <c r="B3101" s="672" t="s">
        <v>6462</v>
      </c>
      <c r="C3101" s="672"/>
      <c r="D3101" s="319"/>
      <c r="E3101" s="319"/>
      <c r="F3101" s="320">
        <v>7500000</v>
      </c>
      <c r="G3101" s="320">
        <v>30000000</v>
      </c>
      <c r="H3101" s="319"/>
      <c r="I3101" s="320">
        <v>22500000</v>
      </c>
      <c r="J3101" s="316"/>
    </row>
    <row r="3102" spans="2:10" x14ac:dyDescent="0.25">
      <c r="B3102" s="316" t="s">
        <v>20083</v>
      </c>
      <c r="C3102" s="533" t="s">
        <v>20182</v>
      </c>
      <c r="D3102" s="317"/>
      <c r="E3102" s="317"/>
      <c r="F3102" s="317"/>
      <c r="G3102" s="318">
        <v>9000000</v>
      </c>
      <c r="H3102" s="317"/>
      <c r="I3102" s="318">
        <v>9000000</v>
      </c>
    </row>
    <row r="3103" spans="2:10" x14ac:dyDescent="0.25">
      <c r="B3103" s="672" t="s">
        <v>5833</v>
      </c>
      <c r="C3103" s="672"/>
      <c r="D3103" s="319"/>
      <c r="E3103" s="319"/>
      <c r="F3103" s="319"/>
      <c r="G3103" s="320">
        <v>9000000</v>
      </c>
      <c r="H3103" s="319"/>
      <c r="I3103" s="320">
        <v>9000000</v>
      </c>
      <c r="J3103" s="316"/>
    </row>
    <row r="3104" spans="2:10" x14ac:dyDescent="0.25">
      <c r="B3104" s="316" t="s">
        <v>7606</v>
      </c>
      <c r="C3104" s="533" t="s">
        <v>17621</v>
      </c>
      <c r="D3104" s="317"/>
      <c r="E3104" s="317"/>
      <c r="F3104" s="317"/>
      <c r="G3104" s="318">
        <v>3600000</v>
      </c>
      <c r="H3104" s="317"/>
      <c r="I3104" s="318">
        <v>3600000</v>
      </c>
    </row>
    <row r="3105" spans="2:10" x14ac:dyDescent="0.25">
      <c r="B3105" s="672" t="s">
        <v>5833</v>
      </c>
      <c r="C3105" s="672"/>
      <c r="D3105" s="319"/>
      <c r="E3105" s="319"/>
      <c r="F3105" s="319"/>
      <c r="G3105" s="320">
        <v>3600000</v>
      </c>
      <c r="H3105" s="319"/>
      <c r="I3105" s="320">
        <v>3600000</v>
      </c>
      <c r="J3105" s="316"/>
    </row>
    <row r="3106" spans="2:10" x14ac:dyDescent="0.25">
      <c r="B3106" s="316" t="s">
        <v>1889</v>
      </c>
      <c r="C3106" s="533" t="s">
        <v>17622</v>
      </c>
      <c r="D3106" s="317"/>
      <c r="E3106" s="317"/>
      <c r="F3106" s="318">
        <v>18000000</v>
      </c>
      <c r="G3106" s="318">
        <v>37000000</v>
      </c>
      <c r="H3106" s="317"/>
      <c r="I3106" s="318">
        <v>19000000</v>
      </c>
    </row>
    <row r="3107" spans="2:10" x14ac:dyDescent="0.25">
      <c r="B3107" s="672" t="s">
        <v>6463</v>
      </c>
      <c r="C3107" s="672"/>
      <c r="D3107" s="319"/>
      <c r="E3107" s="319"/>
      <c r="F3107" s="320">
        <v>18000000</v>
      </c>
      <c r="G3107" s="320">
        <v>37000000</v>
      </c>
      <c r="H3107" s="319"/>
      <c r="I3107" s="320">
        <v>19000000</v>
      </c>
      <c r="J3107" s="316"/>
    </row>
    <row r="3108" spans="2:10" x14ac:dyDescent="0.25">
      <c r="B3108" s="316" t="s">
        <v>18558</v>
      </c>
      <c r="C3108" s="533" t="s">
        <v>18581</v>
      </c>
      <c r="D3108" s="317"/>
      <c r="E3108" s="317"/>
      <c r="F3108" s="317"/>
      <c r="G3108" s="318">
        <v>7500000</v>
      </c>
      <c r="H3108" s="317"/>
      <c r="I3108" s="318">
        <v>7500000</v>
      </c>
    </row>
    <row r="3109" spans="2:10" x14ac:dyDescent="0.25">
      <c r="B3109" s="672" t="s">
        <v>5833</v>
      </c>
      <c r="C3109" s="672"/>
      <c r="D3109" s="319"/>
      <c r="E3109" s="319"/>
      <c r="F3109" s="319"/>
      <c r="G3109" s="320">
        <v>7500000</v>
      </c>
      <c r="H3109" s="319"/>
      <c r="I3109" s="320">
        <v>7500000</v>
      </c>
      <c r="J3109" s="316"/>
    </row>
    <row r="3110" spans="2:10" ht="15.75" customHeight="1" x14ac:dyDescent="0.25">
      <c r="B3110" s="316" t="s">
        <v>7607</v>
      </c>
      <c r="C3110" s="533" t="s">
        <v>17623</v>
      </c>
      <c r="D3110" s="317"/>
      <c r="E3110" s="317"/>
      <c r="F3110" s="317"/>
      <c r="G3110" s="318">
        <v>7500000</v>
      </c>
      <c r="H3110" s="317"/>
      <c r="I3110" s="318">
        <v>7500000</v>
      </c>
    </row>
    <row r="3111" spans="2:10" x14ac:dyDescent="0.25">
      <c r="B3111" s="672" t="s">
        <v>5833</v>
      </c>
      <c r="C3111" s="672"/>
      <c r="D3111" s="319"/>
      <c r="E3111" s="319"/>
      <c r="F3111" s="319"/>
      <c r="G3111" s="320">
        <v>7500000</v>
      </c>
      <c r="H3111" s="319"/>
      <c r="I3111" s="320">
        <v>7500000</v>
      </c>
      <c r="J3111" s="316"/>
    </row>
    <row r="3112" spans="2:10" x14ac:dyDescent="0.25">
      <c r="B3112" s="316" t="s">
        <v>1890</v>
      </c>
      <c r="C3112" s="533" t="s">
        <v>17624</v>
      </c>
      <c r="D3112" s="317"/>
      <c r="E3112" s="317"/>
      <c r="F3112" s="318">
        <v>25000000</v>
      </c>
      <c r="G3112" s="318">
        <v>25000000</v>
      </c>
      <c r="H3112" s="317"/>
      <c r="I3112" s="317"/>
    </row>
    <row r="3113" spans="2:10" x14ac:dyDescent="0.25">
      <c r="B3113" s="672" t="s">
        <v>6464</v>
      </c>
      <c r="C3113" s="672"/>
      <c r="D3113" s="319"/>
      <c r="E3113" s="319"/>
      <c r="F3113" s="320">
        <v>25000000</v>
      </c>
      <c r="G3113" s="320">
        <v>25000000</v>
      </c>
      <c r="H3113" s="319"/>
      <c r="I3113" s="319"/>
      <c r="J3113" s="316"/>
    </row>
    <row r="3114" spans="2:10" x14ac:dyDescent="0.25">
      <c r="B3114" s="316" t="s">
        <v>10006</v>
      </c>
      <c r="C3114" s="533" t="s">
        <v>19108</v>
      </c>
      <c r="D3114" s="317"/>
      <c r="E3114" s="317"/>
      <c r="F3114" s="317"/>
      <c r="G3114" s="318">
        <v>6311500</v>
      </c>
      <c r="H3114" s="317"/>
      <c r="I3114" s="318">
        <v>6311500</v>
      </c>
    </row>
    <row r="3115" spans="2:10" x14ac:dyDescent="0.25">
      <c r="B3115" s="672" t="s">
        <v>5833</v>
      </c>
      <c r="C3115" s="672"/>
      <c r="D3115" s="319"/>
      <c r="E3115" s="319"/>
      <c r="F3115" s="319"/>
      <c r="G3115" s="320">
        <v>6311500</v>
      </c>
      <c r="H3115" s="319"/>
      <c r="I3115" s="320">
        <v>6311500</v>
      </c>
      <c r="J3115" s="316"/>
    </row>
    <row r="3116" spans="2:10" x14ac:dyDescent="0.25">
      <c r="B3116" s="316" t="s">
        <v>7608</v>
      </c>
      <c r="C3116" s="533" t="s">
        <v>20471</v>
      </c>
      <c r="D3116" s="317"/>
      <c r="E3116" s="317"/>
      <c r="F3116" s="317"/>
      <c r="G3116" s="318">
        <v>8000000</v>
      </c>
      <c r="H3116" s="317"/>
      <c r="I3116" s="318">
        <v>8000000</v>
      </c>
    </row>
    <row r="3117" spans="2:10" x14ac:dyDescent="0.25">
      <c r="B3117" s="672" t="s">
        <v>5833</v>
      </c>
      <c r="C3117" s="672"/>
      <c r="D3117" s="319"/>
      <c r="E3117" s="319"/>
      <c r="F3117" s="319"/>
      <c r="G3117" s="320">
        <v>8000000</v>
      </c>
      <c r="H3117" s="319"/>
      <c r="I3117" s="320">
        <v>8000000</v>
      </c>
      <c r="J3117" s="316"/>
    </row>
    <row r="3118" spans="2:10" x14ac:dyDescent="0.25">
      <c r="B3118" s="316" t="s">
        <v>7942</v>
      </c>
      <c r="C3118" s="533" t="s">
        <v>17625</v>
      </c>
      <c r="D3118" s="317"/>
      <c r="E3118" s="317"/>
      <c r="F3118" s="317"/>
      <c r="G3118" s="318">
        <v>9000000</v>
      </c>
      <c r="H3118" s="317"/>
      <c r="I3118" s="318">
        <v>9000000</v>
      </c>
    </row>
    <row r="3119" spans="2:10" x14ac:dyDescent="0.25">
      <c r="B3119" s="672" t="s">
        <v>5833</v>
      </c>
      <c r="C3119" s="672"/>
      <c r="D3119" s="319"/>
      <c r="E3119" s="319"/>
      <c r="F3119" s="319"/>
      <c r="G3119" s="320">
        <v>9000000</v>
      </c>
      <c r="H3119" s="319"/>
      <c r="I3119" s="320">
        <v>9000000</v>
      </c>
      <c r="J3119" s="316"/>
    </row>
    <row r="3120" spans="2:10" x14ac:dyDescent="0.25">
      <c r="B3120" s="316" t="s">
        <v>8071</v>
      </c>
      <c r="C3120" s="533" t="s">
        <v>17626</v>
      </c>
      <c r="D3120" s="317"/>
      <c r="E3120" s="317"/>
      <c r="F3120" s="317"/>
      <c r="G3120" s="318">
        <v>3000000</v>
      </c>
      <c r="H3120" s="317"/>
      <c r="I3120" s="318">
        <v>3000000</v>
      </c>
    </row>
    <row r="3121" spans="2:10" x14ac:dyDescent="0.25">
      <c r="B3121" s="672" t="s">
        <v>5833</v>
      </c>
      <c r="C3121" s="672"/>
      <c r="D3121" s="319"/>
      <c r="E3121" s="319"/>
      <c r="F3121" s="319"/>
      <c r="G3121" s="320">
        <v>3000000</v>
      </c>
      <c r="H3121" s="319"/>
      <c r="I3121" s="320">
        <v>3000000</v>
      </c>
      <c r="J3121" s="316"/>
    </row>
    <row r="3122" spans="2:10" x14ac:dyDescent="0.25">
      <c r="B3122" s="316" t="s">
        <v>1891</v>
      </c>
      <c r="C3122" s="533" t="s">
        <v>17627</v>
      </c>
      <c r="D3122" s="317"/>
      <c r="E3122" s="317"/>
      <c r="F3122" s="318">
        <v>22500000</v>
      </c>
      <c r="G3122" s="318">
        <v>45000000</v>
      </c>
      <c r="H3122" s="317"/>
      <c r="I3122" s="318">
        <v>22500000</v>
      </c>
    </row>
    <row r="3123" spans="2:10" x14ac:dyDescent="0.25">
      <c r="B3123" s="672" t="s">
        <v>6465</v>
      </c>
      <c r="C3123" s="672"/>
      <c r="D3123" s="319"/>
      <c r="E3123" s="319"/>
      <c r="F3123" s="320">
        <v>22500000</v>
      </c>
      <c r="G3123" s="320">
        <v>45000000</v>
      </c>
      <c r="H3123" s="319"/>
      <c r="I3123" s="320">
        <v>22500000</v>
      </c>
      <c r="J3123" s="316"/>
    </row>
    <row r="3124" spans="2:10" x14ac:dyDescent="0.25">
      <c r="B3124" s="316" t="s">
        <v>1892</v>
      </c>
      <c r="C3124" s="533" t="s">
        <v>17628</v>
      </c>
      <c r="D3124" s="317"/>
      <c r="E3124" s="317"/>
      <c r="F3124" s="318">
        <v>42001377</v>
      </c>
      <c r="G3124" s="318">
        <v>57457813</v>
      </c>
      <c r="H3124" s="317"/>
      <c r="I3124" s="318">
        <v>15456436</v>
      </c>
    </row>
    <row r="3125" spans="2:10" x14ac:dyDescent="0.25">
      <c r="B3125" s="672" t="s">
        <v>6466</v>
      </c>
      <c r="C3125" s="672"/>
      <c r="D3125" s="319"/>
      <c r="E3125" s="319"/>
      <c r="F3125" s="320">
        <v>42001377</v>
      </c>
      <c r="G3125" s="320">
        <v>57457813</v>
      </c>
      <c r="H3125" s="319"/>
      <c r="I3125" s="320">
        <v>15456436</v>
      </c>
      <c r="J3125" s="316"/>
    </row>
    <row r="3126" spans="2:10" x14ac:dyDescent="0.25">
      <c r="B3126" s="316" t="s">
        <v>6467</v>
      </c>
      <c r="C3126" s="533" t="s">
        <v>17629</v>
      </c>
      <c r="D3126" s="317"/>
      <c r="E3126" s="317"/>
      <c r="F3126" s="318">
        <v>1200000000</v>
      </c>
      <c r="G3126" s="318">
        <v>1200000000</v>
      </c>
      <c r="H3126" s="317"/>
      <c r="I3126" s="317"/>
    </row>
    <row r="3127" spans="2:10" x14ac:dyDescent="0.25">
      <c r="B3127" s="672" t="s">
        <v>5833</v>
      </c>
      <c r="C3127" s="672"/>
      <c r="D3127" s="319"/>
      <c r="E3127" s="319"/>
      <c r="F3127" s="320">
        <v>1200000000</v>
      </c>
      <c r="G3127" s="320">
        <v>1200000000</v>
      </c>
      <c r="H3127" s="319"/>
      <c r="I3127" s="319"/>
      <c r="J3127" s="316"/>
    </row>
    <row r="3128" spans="2:10" x14ac:dyDescent="0.25">
      <c r="B3128" s="316" t="s">
        <v>125</v>
      </c>
      <c r="C3128" s="533" t="s">
        <v>17630</v>
      </c>
      <c r="D3128" s="317"/>
      <c r="E3128" s="317"/>
      <c r="F3128" s="318">
        <v>6250000</v>
      </c>
      <c r="G3128" s="318">
        <v>30000000</v>
      </c>
      <c r="H3128" s="317"/>
      <c r="I3128" s="318">
        <v>23750000</v>
      </c>
    </row>
    <row r="3129" spans="2:10" ht="15.75" customHeight="1" x14ac:dyDescent="0.25">
      <c r="B3129" s="672" t="s">
        <v>6468</v>
      </c>
      <c r="C3129" s="672"/>
      <c r="D3129" s="319"/>
      <c r="E3129" s="319"/>
      <c r="F3129" s="320">
        <v>6250000</v>
      </c>
      <c r="G3129" s="320">
        <v>30000000</v>
      </c>
      <c r="H3129" s="319"/>
      <c r="I3129" s="320">
        <v>23750000</v>
      </c>
      <c r="J3129" s="316"/>
    </row>
    <row r="3130" spans="2:10" x14ac:dyDescent="0.25">
      <c r="B3130" s="316" t="s">
        <v>1893</v>
      </c>
      <c r="C3130" s="533" t="s">
        <v>17631</v>
      </c>
      <c r="D3130" s="317"/>
      <c r="E3130" s="317"/>
      <c r="F3130" s="318">
        <v>22500000</v>
      </c>
      <c r="G3130" s="318">
        <v>44050000</v>
      </c>
      <c r="H3130" s="317"/>
      <c r="I3130" s="318">
        <v>21550000</v>
      </c>
    </row>
    <row r="3131" spans="2:10" x14ac:dyDescent="0.25">
      <c r="B3131" s="672" t="s">
        <v>6469</v>
      </c>
      <c r="C3131" s="672"/>
      <c r="D3131" s="319"/>
      <c r="E3131" s="319"/>
      <c r="F3131" s="320">
        <v>22500000</v>
      </c>
      <c r="G3131" s="320">
        <v>44050000</v>
      </c>
      <c r="H3131" s="319"/>
      <c r="I3131" s="320">
        <v>21550000</v>
      </c>
      <c r="J3131" s="316"/>
    </row>
    <row r="3132" spans="2:10" x14ac:dyDescent="0.25">
      <c r="B3132" s="316" t="s">
        <v>774</v>
      </c>
      <c r="C3132" s="533" t="s">
        <v>17632</v>
      </c>
      <c r="D3132" s="317"/>
      <c r="E3132" s="317"/>
      <c r="F3132" s="318">
        <v>6000000</v>
      </c>
      <c r="G3132" s="318">
        <v>24000000</v>
      </c>
      <c r="H3132" s="317"/>
      <c r="I3132" s="318">
        <v>18000000</v>
      </c>
    </row>
    <row r="3133" spans="2:10" ht="15.75" customHeight="1" x14ac:dyDescent="0.25">
      <c r="B3133" s="672" t="s">
        <v>6470</v>
      </c>
      <c r="C3133" s="672"/>
      <c r="D3133" s="319"/>
      <c r="E3133" s="319"/>
      <c r="F3133" s="320">
        <v>6000000</v>
      </c>
      <c r="G3133" s="320">
        <v>24000000</v>
      </c>
      <c r="H3133" s="319"/>
      <c r="I3133" s="320">
        <v>18000000</v>
      </c>
      <c r="J3133" s="316"/>
    </row>
    <row r="3134" spans="2:10" ht="15.75" customHeight="1" x14ac:dyDescent="0.25">
      <c r="B3134" s="316" t="s">
        <v>7610</v>
      </c>
      <c r="C3134" s="533" t="s">
        <v>17633</v>
      </c>
      <c r="D3134" s="317"/>
      <c r="E3134" s="317"/>
      <c r="F3134" s="317"/>
      <c r="G3134" s="318">
        <v>9000000</v>
      </c>
      <c r="H3134" s="317"/>
      <c r="I3134" s="318">
        <v>9000000</v>
      </c>
    </row>
    <row r="3135" spans="2:10" x14ac:dyDescent="0.25">
      <c r="B3135" s="672" t="s">
        <v>5833</v>
      </c>
      <c r="C3135" s="672"/>
      <c r="D3135" s="319"/>
      <c r="E3135" s="319"/>
      <c r="F3135" s="319"/>
      <c r="G3135" s="320">
        <v>9000000</v>
      </c>
      <c r="H3135" s="319"/>
      <c r="I3135" s="320">
        <v>9000000</v>
      </c>
      <c r="J3135" s="316"/>
    </row>
    <row r="3136" spans="2:10" x14ac:dyDescent="0.25">
      <c r="B3136" s="316" t="s">
        <v>1894</v>
      </c>
      <c r="C3136" s="533" t="s">
        <v>17634</v>
      </c>
      <c r="D3136" s="317"/>
      <c r="E3136" s="317"/>
      <c r="F3136" s="318">
        <v>20000000</v>
      </c>
      <c r="G3136" s="318">
        <v>42000000</v>
      </c>
      <c r="H3136" s="317"/>
      <c r="I3136" s="318">
        <v>22000000</v>
      </c>
    </row>
    <row r="3137" spans="2:10" x14ac:dyDescent="0.25">
      <c r="B3137" s="672" t="s">
        <v>6471</v>
      </c>
      <c r="C3137" s="672"/>
      <c r="D3137" s="319"/>
      <c r="E3137" s="319"/>
      <c r="F3137" s="320">
        <v>20000000</v>
      </c>
      <c r="G3137" s="320">
        <v>42000000</v>
      </c>
      <c r="H3137" s="319"/>
      <c r="I3137" s="320">
        <v>22000000</v>
      </c>
      <c r="J3137" s="316"/>
    </row>
    <row r="3138" spans="2:10" ht="15.75" customHeight="1" x14ac:dyDescent="0.25">
      <c r="B3138" s="316" t="s">
        <v>535</v>
      </c>
      <c r="C3138" s="533" t="s">
        <v>17635</v>
      </c>
      <c r="D3138" s="317"/>
      <c r="E3138" s="317"/>
      <c r="F3138" s="318">
        <v>6000000</v>
      </c>
      <c r="G3138" s="318">
        <v>24000000</v>
      </c>
      <c r="H3138" s="317"/>
      <c r="I3138" s="318">
        <v>18000000</v>
      </c>
    </row>
    <row r="3139" spans="2:10" x14ac:dyDescent="0.25">
      <c r="B3139" s="672" t="s">
        <v>6472</v>
      </c>
      <c r="C3139" s="672"/>
      <c r="D3139" s="319"/>
      <c r="E3139" s="319"/>
      <c r="F3139" s="320">
        <v>6000000</v>
      </c>
      <c r="G3139" s="320">
        <v>24000000</v>
      </c>
      <c r="H3139" s="319"/>
      <c r="I3139" s="320">
        <v>18000000</v>
      </c>
      <c r="J3139" s="316"/>
    </row>
    <row r="3140" spans="2:10" x14ac:dyDescent="0.25">
      <c r="B3140" s="316" t="s">
        <v>5006</v>
      </c>
      <c r="C3140" s="533" t="s">
        <v>17636</v>
      </c>
      <c r="D3140" s="317"/>
      <c r="E3140" s="317"/>
      <c r="F3140" s="318">
        <v>7500000</v>
      </c>
      <c r="G3140" s="318">
        <v>21000000</v>
      </c>
      <c r="H3140" s="317"/>
      <c r="I3140" s="318">
        <v>13500000</v>
      </c>
    </row>
    <row r="3141" spans="2:10" x14ac:dyDescent="0.25">
      <c r="B3141" s="672" t="s">
        <v>6473</v>
      </c>
      <c r="C3141" s="672"/>
      <c r="D3141" s="319"/>
      <c r="E3141" s="319"/>
      <c r="F3141" s="320">
        <v>7500000</v>
      </c>
      <c r="G3141" s="320">
        <v>21000000</v>
      </c>
      <c r="H3141" s="319"/>
      <c r="I3141" s="320">
        <v>13500000</v>
      </c>
      <c r="J3141" s="316"/>
    </row>
    <row r="3142" spans="2:10" x14ac:dyDescent="0.25">
      <c r="B3142" s="316" t="s">
        <v>5593</v>
      </c>
      <c r="C3142" s="533" t="s">
        <v>17637</v>
      </c>
      <c r="D3142" s="317"/>
      <c r="E3142" s="317"/>
      <c r="F3142" s="317"/>
      <c r="G3142" s="318">
        <v>21000000</v>
      </c>
      <c r="H3142" s="317"/>
      <c r="I3142" s="318">
        <v>21000000</v>
      </c>
    </row>
    <row r="3143" spans="2:10" ht="15.75" customHeight="1" x14ac:dyDescent="0.25">
      <c r="B3143" s="672" t="s">
        <v>5833</v>
      </c>
      <c r="C3143" s="672"/>
      <c r="D3143" s="319"/>
      <c r="E3143" s="319"/>
      <c r="F3143" s="319"/>
      <c r="G3143" s="320">
        <v>21000000</v>
      </c>
      <c r="H3143" s="319"/>
      <c r="I3143" s="320">
        <v>21000000</v>
      </c>
      <c r="J3143" s="316"/>
    </row>
    <row r="3144" spans="2:10" x14ac:dyDescent="0.25">
      <c r="B3144" s="316" t="s">
        <v>1895</v>
      </c>
      <c r="C3144" s="533" t="s">
        <v>17638</v>
      </c>
      <c r="D3144" s="317"/>
      <c r="E3144" s="317"/>
      <c r="F3144" s="318">
        <v>11000000</v>
      </c>
      <c r="G3144" s="318">
        <v>36000000</v>
      </c>
      <c r="H3144" s="317"/>
      <c r="I3144" s="318">
        <v>25000000</v>
      </c>
    </row>
    <row r="3145" spans="2:10" x14ac:dyDescent="0.25">
      <c r="B3145" s="672" t="s">
        <v>6474</v>
      </c>
      <c r="C3145" s="672"/>
      <c r="D3145" s="319"/>
      <c r="E3145" s="319"/>
      <c r="F3145" s="320">
        <v>11000000</v>
      </c>
      <c r="G3145" s="320">
        <v>36000000</v>
      </c>
      <c r="H3145" s="319"/>
      <c r="I3145" s="320">
        <v>25000000</v>
      </c>
      <c r="J3145" s="316"/>
    </row>
    <row r="3146" spans="2:10" ht="15.75" customHeight="1" x14ac:dyDescent="0.25">
      <c r="B3146" s="316" t="s">
        <v>57</v>
      </c>
      <c r="C3146" s="533" t="s">
        <v>17639</v>
      </c>
      <c r="D3146" s="317"/>
      <c r="E3146" s="317"/>
      <c r="F3146" s="318">
        <v>6250000</v>
      </c>
      <c r="G3146" s="318">
        <v>22520000</v>
      </c>
      <c r="H3146" s="317"/>
      <c r="I3146" s="318">
        <v>16270000</v>
      </c>
    </row>
    <row r="3147" spans="2:10" x14ac:dyDescent="0.25">
      <c r="B3147" s="672" t="s">
        <v>6475</v>
      </c>
      <c r="C3147" s="672"/>
      <c r="D3147" s="319"/>
      <c r="E3147" s="319"/>
      <c r="F3147" s="320">
        <v>6250000</v>
      </c>
      <c r="G3147" s="320">
        <v>22520000</v>
      </c>
      <c r="H3147" s="319"/>
      <c r="I3147" s="320">
        <v>16270000</v>
      </c>
      <c r="J3147" s="316"/>
    </row>
    <row r="3148" spans="2:10" ht="15.75" customHeight="1" x14ac:dyDescent="0.25">
      <c r="B3148" s="316" t="s">
        <v>264</v>
      </c>
      <c r="C3148" s="533" t="s">
        <v>17640</v>
      </c>
      <c r="D3148" s="317"/>
      <c r="E3148" s="317"/>
      <c r="F3148" s="318">
        <v>6250000</v>
      </c>
      <c r="G3148" s="318">
        <v>15000000</v>
      </c>
      <c r="H3148" s="317"/>
      <c r="I3148" s="318">
        <v>8750000</v>
      </c>
    </row>
    <row r="3149" spans="2:10" x14ac:dyDescent="0.25">
      <c r="B3149" s="672" t="s">
        <v>6476</v>
      </c>
      <c r="C3149" s="672"/>
      <c r="D3149" s="319"/>
      <c r="E3149" s="319"/>
      <c r="F3149" s="320">
        <v>6250000</v>
      </c>
      <c r="G3149" s="320">
        <v>15000000</v>
      </c>
      <c r="H3149" s="319"/>
      <c r="I3149" s="320">
        <v>8750000</v>
      </c>
      <c r="J3149" s="316"/>
    </row>
    <row r="3150" spans="2:10" ht="15.75" customHeight="1" x14ac:dyDescent="0.25">
      <c r="B3150" s="316" t="s">
        <v>240</v>
      </c>
      <c r="C3150" s="533" t="s">
        <v>17641</v>
      </c>
      <c r="D3150" s="317"/>
      <c r="E3150" s="317"/>
      <c r="F3150" s="318">
        <v>6250000</v>
      </c>
      <c r="G3150" s="318">
        <v>30000000</v>
      </c>
      <c r="H3150" s="317"/>
      <c r="I3150" s="318">
        <v>23750000</v>
      </c>
    </row>
    <row r="3151" spans="2:10" ht="15.75" customHeight="1" x14ac:dyDescent="0.25">
      <c r="B3151" s="672" t="s">
        <v>6477</v>
      </c>
      <c r="C3151" s="672"/>
      <c r="D3151" s="319"/>
      <c r="E3151" s="319"/>
      <c r="F3151" s="320">
        <v>6250000</v>
      </c>
      <c r="G3151" s="320">
        <v>30000000</v>
      </c>
      <c r="H3151" s="319"/>
      <c r="I3151" s="320">
        <v>23750000</v>
      </c>
      <c r="J3151" s="316"/>
    </row>
    <row r="3152" spans="2:10" x14ac:dyDescent="0.25">
      <c r="B3152" s="316" t="s">
        <v>80</v>
      </c>
      <c r="C3152" s="533" t="s">
        <v>17642</v>
      </c>
      <c r="D3152" s="317"/>
      <c r="E3152" s="317"/>
      <c r="F3152" s="318">
        <v>6250000</v>
      </c>
      <c r="G3152" s="318">
        <v>30000000</v>
      </c>
      <c r="H3152" s="317"/>
      <c r="I3152" s="318">
        <v>23750000</v>
      </c>
    </row>
    <row r="3153" spans="2:10" x14ac:dyDescent="0.25">
      <c r="B3153" s="672" t="s">
        <v>6478</v>
      </c>
      <c r="C3153" s="672"/>
      <c r="D3153" s="319"/>
      <c r="E3153" s="319"/>
      <c r="F3153" s="320">
        <v>6250000</v>
      </c>
      <c r="G3153" s="320">
        <v>30000000</v>
      </c>
      <c r="H3153" s="319"/>
      <c r="I3153" s="320">
        <v>23750000</v>
      </c>
      <c r="J3153" s="316"/>
    </row>
    <row r="3154" spans="2:10" x14ac:dyDescent="0.25">
      <c r="B3154" s="316" t="s">
        <v>2406</v>
      </c>
      <c r="C3154" s="533" t="s">
        <v>17643</v>
      </c>
      <c r="D3154" s="317"/>
      <c r="E3154" s="317"/>
      <c r="F3154" s="318">
        <v>2000000</v>
      </c>
      <c r="G3154" s="318">
        <v>24475000</v>
      </c>
      <c r="H3154" s="317"/>
      <c r="I3154" s="318">
        <v>22475000</v>
      </c>
    </row>
    <row r="3155" spans="2:10" x14ac:dyDescent="0.25">
      <c r="B3155" s="672" t="s">
        <v>6382</v>
      </c>
      <c r="C3155" s="672"/>
      <c r="D3155" s="319"/>
      <c r="E3155" s="319"/>
      <c r="F3155" s="320">
        <v>2000000</v>
      </c>
      <c r="G3155" s="320">
        <v>24475000</v>
      </c>
      <c r="H3155" s="319"/>
      <c r="I3155" s="320">
        <v>22475000</v>
      </c>
      <c r="J3155" s="316"/>
    </row>
    <row r="3156" spans="2:10" ht="15.75" customHeight="1" x14ac:dyDescent="0.25">
      <c r="B3156" s="316" t="s">
        <v>7611</v>
      </c>
      <c r="C3156" s="533" t="s">
        <v>20555</v>
      </c>
      <c r="D3156" s="317"/>
      <c r="E3156" s="317"/>
      <c r="F3156" s="317"/>
      <c r="G3156" s="318">
        <v>18000000</v>
      </c>
      <c r="H3156" s="317"/>
      <c r="I3156" s="318">
        <v>18000000</v>
      </c>
    </row>
    <row r="3157" spans="2:10" ht="15.75" customHeight="1" x14ac:dyDescent="0.25">
      <c r="B3157" s="672" t="s">
        <v>5833</v>
      </c>
      <c r="C3157" s="672"/>
      <c r="D3157" s="319"/>
      <c r="E3157" s="319"/>
      <c r="F3157" s="319"/>
      <c r="G3157" s="320">
        <v>18000000</v>
      </c>
      <c r="H3157" s="319"/>
      <c r="I3157" s="320">
        <v>18000000</v>
      </c>
      <c r="J3157" s="316"/>
    </row>
    <row r="3158" spans="2:10" x14ac:dyDescent="0.25">
      <c r="B3158" s="316" t="s">
        <v>652</v>
      </c>
      <c r="C3158" s="533" t="s">
        <v>17644</v>
      </c>
      <c r="D3158" s="317"/>
      <c r="E3158" s="317"/>
      <c r="F3158" s="318">
        <v>5000000</v>
      </c>
      <c r="G3158" s="318">
        <v>21000000</v>
      </c>
      <c r="H3158" s="317"/>
      <c r="I3158" s="318">
        <v>16000000</v>
      </c>
    </row>
    <row r="3159" spans="2:10" ht="15.75" customHeight="1" x14ac:dyDescent="0.25">
      <c r="B3159" s="672" t="s">
        <v>6479</v>
      </c>
      <c r="C3159" s="672"/>
      <c r="D3159" s="319"/>
      <c r="E3159" s="319"/>
      <c r="F3159" s="320">
        <v>5000000</v>
      </c>
      <c r="G3159" s="320">
        <v>21000000</v>
      </c>
      <c r="H3159" s="319"/>
      <c r="I3159" s="320">
        <v>16000000</v>
      </c>
      <c r="J3159" s="316"/>
    </row>
    <row r="3160" spans="2:10" ht="15.75" customHeight="1" x14ac:dyDescent="0.25">
      <c r="B3160" s="316" t="s">
        <v>589</v>
      </c>
      <c r="C3160" s="533" t="s">
        <v>17645</v>
      </c>
      <c r="D3160" s="317"/>
      <c r="E3160" s="317"/>
      <c r="F3160" s="318">
        <v>6000000</v>
      </c>
      <c r="G3160" s="318">
        <v>24000000</v>
      </c>
      <c r="H3160" s="317"/>
      <c r="I3160" s="318">
        <v>18000000</v>
      </c>
    </row>
    <row r="3161" spans="2:10" x14ac:dyDescent="0.25">
      <c r="B3161" s="672" t="s">
        <v>6480</v>
      </c>
      <c r="C3161" s="672"/>
      <c r="D3161" s="319"/>
      <c r="E3161" s="319"/>
      <c r="F3161" s="320">
        <v>6000000</v>
      </c>
      <c r="G3161" s="320">
        <v>24000000</v>
      </c>
      <c r="H3161" s="319"/>
      <c r="I3161" s="320">
        <v>18000000</v>
      </c>
      <c r="J3161" s="316"/>
    </row>
    <row r="3162" spans="2:10" ht="15.75" customHeight="1" x14ac:dyDescent="0.25">
      <c r="B3162" s="316" t="s">
        <v>358</v>
      </c>
      <c r="C3162" s="533" t="s">
        <v>17646</v>
      </c>
      <c r="D3162" s="317"/>
      <c r="E3162" s="317"/>
      <c r="F3162" s="317"/>
      <c r="G3162" s="318">
        <v>10000000</v>
      </c>
      <c r="H3162" s="317"/>
      <c r="I3162" s="318">
        <v>10000000</v>
      </c>
    </row>
    <row r="3163" spans="2:10" x14ac:dyDescent="0.25">
      <c r="B3163" s="672" t="s">
        <v>8072</v>
      </c>
      <c r="C3163" s="672"/>
      <c r="D3163" s="319"/>
      <c r="E3163" s="319"/>
      <c r="F3163" s="319"/>
      <c r="G3163" s="320">
        <v>10000000</v>
      </c>
      <c r="H3163" s="319"/>
      <c r="I3163" s="320">
        <v>10000000</v>
      </c>
      <c r="J3163" s="316"/>
    </row>
    <row r="3164" spans="2:10" ht="15.75" customHeight="1" x14ac:dyDescent="0.25">
      <c r="B3164" s="316" t="s">
        <v>5517</v>
      </c>
      <c r="C3164" s="533" t="s">
        <v>17647</v>
      </c>
      <c r="D3164" s="317"/>
      <c r="E3164" s="317"/>
      <c r="F3164" s="318">
        <v>2000000</v>
      </c>
      <c r="G3164" s="318">
        <v>2000000</v>
      </c>
      <c r="H3164" s="317"/>
      <c r="I3164" s="317"/>
    </row>
    <row r="3165" spans="2:10" x14ac:dyDescent="0.25">
      <c r="B3165" s="672" t="s">
        <v>6481</v>
      </c>
      <c r="C3165" s="672"/>
      <c r="D3165" s="319"/>
      <c r="E3165" s="319"/>
      <c r="F3165" s="320">
        <v>2000000</v>
      </c>
      <c r="G3165" s="320">
        <v>2000000</v>
      </c>
      <c r="H3165" s="319"/>
      <c r="I3165" s="319"/>
      <c r="J3165" s="316"/>
    </row>
    <row r="3166" spans="2:10" x14ac:dyDescent="0.25">
      <c r="B3166" s="316" t="s">
        <v>7612</v>
      </c>
      <c r="C3166" s="533" t="s">
        <v>17648</v>
      </c>
      <c r="D3166" s="317"/>
      <c r="E3166" s="317"/>
      <c r="F3166" s="317"/>
      <c r="G3166" s="318">
        <v>7450000</v>
      </c>
      <c r="H3166" s="317"/>
      <c r="I3166" s="318">
        <v>7450000</v>
      </c>
    </row>
    <row r="3167" spans="2:10" x14ac:dyDescent="0.25">
      <c r="B3167" s="672" t="s">
        <v>5833</v>
      </c>
      <c r="C3167" s="672"/>
      <c r="D3167" s="319"/>
      <c r="E3167" s="319"/>
      <c r="F3167" s="319"/>
      <c r="G3167" s="320">
        <v>7450000</v>
      </c>
      <c r="H3167" s="319"/>
      <c r="I3167" s="320">
        <v>7450000</v>
      </c>
      <c r="J3167" s="316"/>
    </row>
    <row r="3168" spans="2:10" ht="15.75" customHeight="1" x14ac:dyDescent="0.25">
      <c r="B3168" s="316" t="s">
        <v>20650</v>
      </c>
      <c r="C3168" s="533" t="s">
        <v>20839</v>
      </c>
      <c r="D3168" s="317"/>
      <c r="E3168" s="317"/>
      <c r="F3168" s="317"/>
      <c r="G3168" s="318">
        <v>10000000</v>
      </c>
      <c r="H3168" s="317"/>
      <c r="I3168" s="318">
        <v>10000000</v>
      </c>
    </row>
    <row r="3169" spans="2:10" x14ac:dyDescent="0.25">
      <c r="B3169" s="672" t="s">
        <v>5833</v>
      </c>
      <c r="C3169" s="672"/>
      <c r="D3169" s="319"/>
      <c r="E3169" s="319"/>
      <c r="F3169" s="319"/>
      <c r="G3169" s="320">
        <v>10000000</v>
      </c>
      <c r="H3169" s="319"/>
      <c r="I3169" s="320">
        <v>10000000</v>
      </c>
      <c r="J3169" s="316"/>
    </row>
    <row r="3170" spans="2:10" x14ac:dyDescent="0.25">
      <c r="B3170" s="316" t="s">
        <v>7613</v>
      </c>
      <c r="C3170" s="533" t="s">
        <v>17649</v>
      </c>
      <c r="D3170" s="317"/>
      <c r="E3170" s="317"/>
      <c r="F3170" s="317"/>
      <c r="G3170" s="318">
        <v>9000000</v>
      </c>
      <c r="H3170" s="317"/>
      <c r="I3170" s="318">
        <v>9000000</v>
      </c>
    </row>
    <row r="3171" spans="2:10" x14ac:dyDescent="0.25">
      <c r="B3171" s="672" t="s">
        <v>5833</v>
      </c>
      <c r="C3171" s="672"/>
      <c r="D3171" s="319"/>
      <c r="E3171" s="319"/>
      <c r="F3171" s="319"/>
      <c r="G3171" s="320">
        <v>9000000</v>
      </c>
      <c r="H3171" s="319"/>
      <c r="I3171" s="320">
        <v>9000000</v>
      </c>
      <c r="J3171" s="316"/>
    </row>
    <row r="3172" spans="2:10" x14ac:dyDescent="0.25">
      <c r="B3172" s="316" t="s">
        <v>1896</v>
      </c>
      <c r="C3172" s="533" t="s">
        <v>17650</v>
      </c>
      <c r="D3172" s="317"/>
      <c r="E3172" s="317"/>
      <c r="F3172" s="318">
        <v>17000000</v>
      </c>
      <c r="G3172" s="318">
        <v>35000000</v>
      </c>
      <c r="H3172" s="317"/>
      <c r="I3172" s="318">
        <v>18000000</v>
      </c>
    </row>
    <row r="3173" spans="2:10" ht="15.75" customHeight="1" x14ac:dyDescent="0.25">
      <c r="B3173" s="672" t="s">
        <v>6482</v>
      </c>
      <c r="C3173" s="672"/>
      <c r="D3173" s="319"/>
      <c r="E3173" s="319"/>
      <c r="F3173" s="320">
        <v>17000000</v>
      </c>
      <c r="G3173" s="320">
        <v>35000000</v>
      </c>
      <c r="H3173" s="319"/>
      <c r="I3173" s="320">
        <v>18000000</v>
      </c>
      <c r="J3173" s="316"/>
    </row>
    <row r="3174" spans="2:10" ht="15.75" customHeight="1" x14ac:dyDescent="0.25">
      <c r="B3174" s="316" t="s">
        <v>1897</v>
      </c>
      <c r="C3174" s="533" t="s">
        <v>17651</v>
      </c>
      <c r="D3174" s="317"/>
      <c r="E3174" s="317"/>
      <c r="F3174" s="318">
        <v>17000000</v>
      </c>
      <c r="G3174" s="318">
        <v>30000000</v>
      </c>
      <c r="H3174" s="317"/>
      <c r="I3174" s="318">
        <v>13000000</v>
      </c>
    </row>
    <row r="3175" spans="2:10" x14ac:dyDescent="0.25">
      <c r="B3175" s="672" t="s">
        <v>6483</v>
      </c>
      <c r="C3175" s="672"/>
      <c r="D3175" s="319"/>
      <c r="E3175" s="319"/>
      <c r="F3175" s="320">
        <v>17000000</v>
      </c>
      <c r="G3175" s="320">
        <v>30000000</v>
      </c>
      <c r="H3175" s="319"/>
      <c r="I3175" s="320">
        <v>13000000</v>
      </c>
      <c r="J3175" s="316"/>
    </row>
    <row r="3176" spans="2:10" ht="15.75" customHeight="1" x14ac:dyDescent="0.25">
      <c r="B3176" s="316" t="s">
        <v>434</v>
      </c>
      <c r="C3176" s="533" t="s">
        <v>17652</v>
      </c>
      <c r="D3176" s="317"/>
      <c r="E3176" s="317"/>
      <c r="F3176" s="318">
        <v>6000000</v>
      </c>
      <c r="G3176" s="318">
        <v>23000000</v>
      </c>
      <c r="H3176" s="317"/>
      <c r="I3176" s="318">
        <v>17000000</v>
      </c>
    </row>
    <row r="3177" spans="2:10" x14ac:dyDescent="0.25">
      <c r="B3177" s="672" t="s">
        <v>6484</v>
      </c>
      <c r="C3177" s="672"/>
      <c r="D3177" s="319"/>
      <c r="E3177" s="319"/>
      <c r="F3177" s="320">
        <v>6000000</v>
      </c>
      <c r="G3177" s="320">
        <v>23000000</v>
      </c>
      <c r="H3177" s="319"/>
      <c r="I3177" s="320">
        <v>17000000</v>
      </c>
      <c r="J3177" s="316"/>
    </row>
    <row r="3178" spans="2:10" ht="15.75" customHeight="1" x14ac:dyDescent="0.25">
      <c r="B3178" s="316" t="s">
        <v>5028</v>
      </c>
      <c r="C3178" s="533" t="s">
        <v>17653</v>
      </c>
      <c r="D3178" s="317"/>
      <c r="E3178" s="317"/>
      <c r="F3178" s="318">
        <v>5000000</v>
      </c>
      <c r="G3178" s="318">
        <v>15000000</v>
      </c>
      <c r="H3178" s="317"/>
      <c r="I3178" s="318">
        <v>10000000</v>
      </c>
    </row>
    <row r="3179" spans="2:10" x14ac:dyDescent="0.25">
      <c r="B3179" s="672" t="s">
        <v>6485</v>
      </c>
      <c r="C3179" s="672"/>
      <c r="D3179" s="319"/>
      <c r="E3179" s="319"/>
      <c r="F3179" s="320">
        <v>5000000</v>
      </c>
      <c r="G3179" s="320">
        <v>15000000</v>
      </c>
      <c r="H3179" s="319"/>
      <c r="I3179" s="320">
        <v>10000000</v>
      </c>
      <c r="J3179" s="316"/>
    </row>
    <row r="3180" spans="2:10" x14ac:dyDescent="0.25">
      <c r="B3180" s="316" t="s">
        <v>1898</v>
      </c>
      <c r="C3180" s="533" t="s">
        <v>17654</v>
      </c>
      <c r="D3180" s="317"/>
      <c r="E3180" s="317"/>
      <c r="F3180" s="318">
        <v>36000000</v>
      </c>
      <c r="G3180" s="318">
        <v>60000000</v>
      </c>
      <c r="H3180" s="317"/>
      <c r="I3180" s="318">
        <v>24000000</v>
      </c>
    </row>
    <row r="3181" spans="2:10" ht="15.75" customHeight="1" x14ac:dyDescent="0.25">
      <c r="B3181" s="672" t="s">
        <v>6486</v>
      </c>
      <c r="C3181" s="672"/>
      <c r="D3181" s="319"/>
      <c r="E3181" s="319"/>
      <c r="F3181" s="320">
        <v>36000000</v>
      </c>
      <c r="G3181" s="320">
        <v>60000000</v>
      </c>
      <c r="H3181" s="319"/>
      <c r="I3181" s="320">
        <v>24000000</v>
      </c>
      <c r="J3181" s="316"/>
    </row>
    <row r="3182" spans="2:10" x14ac:dyDescent="0.25">
      <c r="B3182" s="316" t="s">
        <v>1899</v>
      </c>
      <c r="C3182" s="533" t="s">
        <v>17655</v>
      </c>
      <c r="D3182" s="317"/>
      <c r="E3182" s="317"/>
      <c r="F3182" s="318">
        <v>37500000</v>
      </c>
      <c r="G3182" s="318">
        <v>61000000</v>
      </c>
      <c r="H3182" s="317"/>
      <c r="I3182" s="318">
        <v>23500000</v>
      </c>
    </row>
    <row r="3183" spans="2:10" x14ac:dyDescent="0.25">
      <c r="B3183" s="672" t="s">
        <v>6487</v>
      </c>
      <c r="C3183" s="672"/>
      <c r="D3183" s="319"/>
      <c r="E3183" s="319"/>
      <c r="F3183" s="320">
        <v>37500000</v>
      </c>
      <c r="G3183" s="320">
        <v>61000000</v>
      </c>
      <c r="H3183" s="319"/>
      <c r="I3183" s="320">
        <v>23500000</v>
      </c>
      <c r="J3183" s="316"/>
    </row>
    <row r="3184" spans="2:10" x14ac:dyDescent="0.25">
      <c r="B3184" s="316" t="s">
        <v>5027</v>
      </c>
      <c r="C3184" s="533" t="s">
        <v>17656</v>
      </c>
      <c r="D3184" s="317"/>
      <c r="E3184" s="317"/>
      <c r="F3184" s="318">
        <v>5000000</v>
      </c>
      <c r="G3184" s="318">
        <v>19600000</v>
      </c>
      <c r="H3184" s="317"/>
      <c r="I3184" s="318">
        <v>14600000</v>
      </c>
    </row>
    <row r="3185" spans="2:10" x14ac:dyDescent="0.25">
      <c r="B3185" s="672" t="s">
        <v>6488</v>
      </c>
      <c r="C3185" s="672"/>
      <c r="D3185" s="319"/>
      <c r="E3185" s="319"/>
      <c r="F3185" s="320">
        <v>5000000</v>
      </c>
      <c r="G3185" s="320">
        <v>19600000</v>
      </c>
      <c r="H3185" s="319"/>
      <c r="I3185" s="320">
        <v>14600000</v>
      </c>
      <c r="J3185" s="316"/>
    </row>
    <row r="3186" spans="2:10" ht="15.75" customHeight="1" x14ac:dyDescent="0.25">
      <c r="B3186" s="316" t="s">
        <v>18775</v>
      </c>
      <c r="C3186" s="533" t="s">
        <v>19002</v>
      </c>
      <c r="D3186" s="317"/>
      <c r="E3186" s="317"/>
      <c r="F3186" s="317"/>
      <c r="G3186" s="318">
        <v>9500000</v>
      </c>
      <c r="H3186" s="317"/>
      <c r="I3186" s="318">
        <v>9500000</v>
      </c>
    </row>
    <row r="3187" spans="2:10" x14ac:dyDescent="0.25">
      <c r="B3187" s="672" t="s">
        <v>5833</v>
      </c>
      <c r="C3187" s="672"/>
      <c r="D3187" s="319"/>
      <c r="E3187" s="319"/>
      <c r="F3187" s="319"/>
      <c r="G3187" s="320">
        <v>9500000</v>
      </c>
      <c r="H3187" s="319"/>
      <c r="I3187" s="320">
        <v>9500000</v>
      </c>
      <c r="J3187" s="316"/>
    </row>
    <row r="3188" spans="2:10" x14ac:dyDescent="0.25">
      <c r="B3188" s="316" t="s">
        <v>1900</v>
      </c>
      <c r="C3188" s="533" t="s">
        <v>17657</v>
      </c>
      <c r="D3188" s="317"/>
      <c r="E3188" s="317"/>
      <c r="F3188" s="318">
        <v>42000000</v>
      </c>
      <c r="G3188" s="318">
        <v>55000000</v>
      </c>
      <c r="H3188" s="317"/>
      <c r="I3188" s="318">
        <v>13000000</v>
      </c>
    </row>
    <row r="3189" spans="2:10" x14ac:dyDescent="0.25">
      <c r="B3189" s="672" t="s">
        <v>6489</v>
      </c>
      <c r="C3189" s="672"/>
      <c r="D3189" s="319"/>
      <c r="E3189" s="319"/>
      <c r="F3189" s="320">
        <v>42000000</v>
      </c>
      <c r="G3189" s="320">
        <v>55000000</v>
      </c>
      <c r="H3189" s="319"/>
      <c r="I3189" s="320">
        <v>13000000</v>
      </c>
      <c r="J3189" s="316"/>
    </row>
    <row r="3190" spans="2:10" ht="15.75" customHeight="1" x14ac:dyDescent="0.25">
      <c r="B3190" s="316" t="s">
        <v>1901</v>
      </c>
      <c r="C3190" s="533" t="s">
        <v>17658</v>
      </c>
      <c r="D3190" s="317"/>
      <c r="E3190" s="317"/>
      <c r="F3190" s="318">
        <v>20000000</v>
      </c>
      <c r="G3190" s="318">
        <v>41478000</v>
      </c>
      <c r="H3190" s="317"/>
      <c r="I3190" s="318">
        <v>21478000</v>
      </c>
    </row>
    <row r="3191" spans="2:10" ht="15.75" customHeight="1" x14ac:dyDescent="0.25">
      <c r="B3191" s="672" t="s">
        <v>6490</v>
      </c>
      <c r="C3191" s="672"/>
      <c r="D3191" s="319"/>
      <c r="E3191" s="319"/>
      <c r="F3191" s="320">
        <v>20000000</v>
      </c>
      <c r="G3191" s="320">
        <v>41478000</v>
      </c>
      <c r="H3191" s="319"/>
      <c r="I3191" s="320">
        <v>21478000</v>
      </c>
      <c r="J3191" s="316"/>
    </row>
    <row r="3192" spans="2:10" x14ac:dyDescent="0.25">
      <c r="B3192" s="316" t="s">
        <v>7614</v>
      </c>
      <c r="C3192" s="533" t="s">
        <v>17659</v>
      </c>
      <c r="D3192" s="317"/>
      <c r="E3192" s="317"/>
      <c r="F3192" s="317"/>
      <c r="G3192" s="318">
        <v>9000000</v>
      </c>
      <c r="H3192" s="317"/>
      <c r="I3192" s="318">
        <v>9000000</v>
      </c>
    </row>
    <row r="3193" spans="2:10" x14ac:dyDescent="0.25">
      <c r="B3193" s="672" t="s">
        <v>5833</v>
      </c>
      <c r="C3193" s="672"/>
      <c r="D3193" s="319"/>
      <c r="E3193" s="319"/>
      <c r="F3193" s="319"/>
      <c r="G3193" s="320">
        <v>9000000</v>
      </c>
      <c r="H3193" s="319"/>
      <c r="I3193" s="320">
        <v>9000000</v>
      </c>
      <c r="J3193" s="316"/>
    </row>
    <row r="3194" spans="2:10" x14ac:dyDescent="0.25">
      <c r="B3194" s="316" t="s">
        <v>8036</v>
      </c>
      <c r="C3194" s="533" t="s">
        <v>17660</v>
      </c>
      <c r="D3194" s="317"/>
      <c r="E3194" s="317"/>
      <c r="F3194" s="317"/>
      <c r="G3194" s="318">
        <v>9000000</v>
      </c>
      <c r="H3194" s="317"/>
      <c r="I3194" s="318">
        <v>9000000</v>
      </c>
    </row>
    <row r="3195" spans="2:10" x14ac:dyDescent="0.25">
      <c r="B3195" s="672" t="s">
        <v>5833</v>
      </c>
      <c r="C3195" s="672"/>
      <c r="D3195" s="319"/>
      <c r="E3195" s="319"/>
      <c r="F3195" s="319"/>
      <c r="G3195" s="320">
        <v>9000000</v>
      </c>
      <c r="H3195" s="319"/>
      <c r="I3195" s="320">
        <v>9000000</v>
      </c>
      <c r="J3195" s="316"/>
    </row>
    <row r="3196" spans="2:10" ht="15.75" customHeight="1" x14ac:dyDescent="0.25">
      <c r="B3196" s="316" t="s">
        <v>20419</v>
      </c>
      <c r="C3196" s="533" t="s">
        <v>20528</v>
      </c>
      <c r="D3196" s="317"/>
      <c r="E3196" s="317"/>
      <c r="F3196" s="317"/>
      <c r="G3196" s="318">
        <v>11224000</v>
      </c>
      <c r="H3196" s="317"/>
      <c r="I3196" s="318">
        <v>11224000</v>
      </c>
    </row>
    <row r="3197" spans="2:10" ht="15.75" customHeight="1" x14ac:dyDescent="0.25">
      <c r="B3197" s="672" t="s">
        <v>5833</v>
      </c>
      <c r="C3197" s="672"/>
      <c r="D3197" s="319"/>
      <c r="E3197" s="319"/>
      <c r="F3197" s="319"/>
      <c r="G3197" s="320">
        <v>11224000</v>
      </c>
      <c r="H3197" s="319"/>
      <c r="I3197" s="320">
        <v>11224000</v>
      </c>
      <c r="J3197" s="316"/>
    </row>
    <row r="3198" spans="2:10" ht="15.75" customHeight="1" x14ac:dyDescent="0.25">
      <c r="B3198" s="316" t="s">
        <v>1902</v>
      </c>
      <c r="C3198" s="533" t="s">
        <v>17661</v>
      </c>
      <c r="D3198" s="317"/>
      <c r="E3198" s="317"/>
      <c r="F3198" s="318">
        <v>30000000</v>
      </c>
      <c r="G3198" s="318">
        <v>55505000</v>
      </c>
      <c r="H3198" s="317"/>
      <c r="I3198" s="318">
        <v>25505000</v>
      </c>
    </row>
    <row r="3199" spans="2:10" ht="15.75" customHeight="1" x14ac:dyDescent="0.25">
      <c r="B3199" s="672" t="s">
        <v>6491</v>
      </c>
      <c r="C3199" s="672"/>
      <c r="D3199" s="319"/>
      <c r="E3199" s="319"/>
      <c r="F3199" s="320">
        <v>30000000</v>
      </c>
      <c r="G3199" s="320">
        <v>55505000</v>
      </c>
      <c r="H3199" s="319"/>
      <c r="I3199" s="320">
        <v>25505000</v>
      </c>
      <c r="J3199" s="316"/>
    </row>
    <row r="3200" spans="2:10" x14ac:dyDescent="0.25">
      <c r="B3200" s="316" t="s">
        <v>7615</v>
      </c>
      <c r="C3200" s="533" t="s">
        <v>17662</v>
      </c>
      <c r="D3200" s="317"/>
      <c r="E3200" s="317"/>
      <c r="F3200" s="317"/>
      <c r="G3200" s="318">
        <v>9000000</v>
      </c>
      <c r="H3200" s="317"/>
      <c r="I3200" s="318">
        <v>9000000</v>
      </c>
    </row>
    <row r="3201" spans="2:10" x14ac:dyDescent="0.25">
      <c r="B3201" s="672" t="s">
        <v>5833</v>
      </c>
      <c r="C3201" s="672"/>
      <c r="D3201" s="319"/>
      <c r="E3201" s="319"/>
      <c r="F3201" s="319"/>
      <c r="G3201" s="320">
        <v>9000000</v>
      </c>
      <c r="H3201" s="319"/>
      <c r="I3201" s="320">
        <v>9000000</v>
      </c>
      <c r="J3201" s="316"/>
    </row>
    <row r="3202" spans="2:10" ht="15.75" customHeight="1" x14ac:dyDescent="0.25">
      <c r="B3202" s="316" t="s">
        <v>393</v>
      </c>
      <c r="C3202" s="533" t="s">
        <v>17663</v>
      </c>
      <c r="D3202" s="317"/>
      <c r="E3202" s="317"/>
      <c r="F3202" s="317"/>
      <c r="G3202" s="318">
        <v>18000000</v>
      </c>
      <c r="H3202" s="317"/>
      <c r="I3202" s="318">
        <v>18000000</v>
      </c>
    </row>
    <row r="3203" spans="2:10" x14ac:dyDescent="0.25">
      <c r="B3203" s="672" t="s">
        <v>6492</v>
      </c>
      <c r="C3203" s="672"/>
      <c r="D3203" s="319"/>
      <c r="E3203" s="319"/>
      <c r="F3203" s="319"/>
      <c r="G3203" s="320">
        <v>18000000</v>
      </c>
      <c r="H3203" s="319"/>
      <c r="I3203" s="320">
        <v>18000000</v>
      </c>
      <c r="J3203" s="316"/>
    </row>
    <row r="3204" spans="2:10" ht="15.75" customHeight="1" x14ac:dyDescent="0.25">
      <c r="B3204" s="316" t="s">
        <v>7616</v>
      </c>
      <c r="C3204" s="533" t="s">
        <v>17664</v>
      </c>
      <c r="D3204" s="317"/>
      <c r="E3204" s="317"/>
      <c r="F3204" s="317"/>
      <c r="G3204" s="318">
        <v>9000000</v>
      </c>
      <c r="H3204" s="317"/>
      <c r="I3204" s="318">
        <v>9000000</v>
      </c>
    </row>
    <row r="3205" spans="2:10" x14ac:dyDescent="0.25">
      <c r="B3205" s="672" t="s">
        <v>5833</v>
      </c>
      <c r="C3205" s="672"/>
      <c r="D3205" s="319"/>
      <c r="E3205" s="319"/>
      <c r="F3205" s="319"/>
      <c r="G3205" s="320">
        <v>9000000</v>
      </c>
      <c r="H3205" s="319"/>
      <c r="I3205" s="320">
        <v>9000000</v>
      </c>
      <c r="J3205" s="316"/>
    </row>
    <row r="3206" spans="2:10" x14ac:dyDescent="0.25">
      <c r="B3206" s="316" t="s">
        <v>1903</v>
      </c>
      <c r="C3206" s="533" t="s">
        <v>17665</v>
      </c>
      <c r="D3206" s="317"/>
      <c r="E3206" s="317"/>
      <c r="F3206" s="318">
        <v>17000000</v>
      </c>
      <c r="G3206" s="318">
        <v>35000000</v>
      </c>
      <c r="H3206" s="317"/>
      <c r="I3206" s="318">
        <v>18000000</v>
      </c>
    </row>
    <row r="3207" spans="2:10" x14ac:dyDescent="0.25">
      <c r="B3207" s="672" t="s">
        <v>6493</v>
      </c>
      <c r="C3207" s="672"/>
      <c r="D3207" s="319"/>
      <c r="E3207" s="319"/>
      <c r="F3207" s="320">
        <v>17000000</v>
      </c>
      <c r="G3207" s="320">
        <v>35000000</v>
      </c>
      <c r="H3207" s="319"/>
      <c r="I3207" s="320">
        <v>18000000</v>
      </c>
      <c r="J3207" s="316"/>
    </row>
    <row r="3208" spans="2:10" ht="15.75" customHeight="1" x14ac:dyDescent="0.25">
      <c r="B3208" s="316" t="s">
        <v>1904</v>
      </c>
      <c r="C3208" s="533" t="s">
        <v>17666</v>
      </c>
      <c r="D3208" s="317"/>
      <c r="E3208" s="317"/>
      <c r="F3208" s="318">
        <v>13000000</v>
      </c>
      <c r="G3208" s="318">
        <v>33300499</v>
      </c>
      <c r="H3208" s="317"/>
      <c r="I3208" s="318">
        <v>20300499</v>
      </c>
    </row>
    <row r="3209" spans="2:10" x14ac:dyDescent="0.25">
      <c r="B3209" s="672" t="s">
        <v>6494</v>
      </c>
      <c r="C3209" s="672"/>
      <c r="D3209" s="319"/>
      <c r="E3209" s="319"/>
      <c r="F3209" s="320">
        <v>13000000</v>
      </c>
      <c r="G3209" s="320">
        <v>33300499</v>
      </c>
      <c r="H3209" s="319"/>
      <c r="I3209" s="320">
        <v>20300499</v>
      </c>
      <c r="J3209" s="316"/>
    </row>
    <row r="3210" spans="2:10" x14ac:dyDescent="0.25">
      <c r="B3210" s="316" t="s">
        <v>7617</v>
      </c>
      <c r="C3210" s="533" t="s">
        <v>17667</v>
      </c>
      <c r="D3210" s="317"/>
      <c r="E3210" s="317"/>
      <c r="F3210" s="317"/>
      <c r="G3210" s="318">
        <v>14000000</v>
      </c>
      <c r="H3210" s="317"/>
      <c r="I3210" s="318">
        <v>14000000</v>
      </c>
    </row>
    <row r="3211" spans="2:10" ht="15.75" customHeight="1" x14ac:dyDescent="0.25">
      <c r="B3211" s="672" t="s">
        <v>5833</v>
      </c>
      <c r="C3211" s="672"/>
      <c r="D3211" s="319"/>
      <c r="E3211" s="319"/>
      <c r="F3211" s="319"/>
      <c r="G3211" s="320">
        <v>14000000</v>
      </c>
      <c r="H3211" s="319"/>
      <c r="I3211" s="320">
        <v>14000000</v>
      </c>
      <c r="J3211" s="316"/>
    </row>
    <row r="3212" spans="2:10" x14ac:dyDescent="0.25">
      <c r="B3212" s="316" t="s">
        <v>8073</v>
      </c>
      <c r="C3212" s="533" t="s">
        <v>17668</v>
      </c>
      <c r="D3212" s="317"/>
      <c r="E3212" s="317"/>
      <c r="F3212" s="317"/>
      <c r="G3212" s="318">
        <v>12000000</v>
      </c>
      <c r="H3212" s="317"/>
      <c r="I3212" s="318">
        <v>12000000</v>
      </c>
    </row>
    <row r="3213" spans="2:10" x14ac:dyDescent="0.25">
      <c r="B3213" s="672" t="s">
        <v>5833</v>
      </c>
      <c r="C3213" s="672"/>
      <c r="D3213" s="319"/>
      <c r="E3213" s="319"/>
      <c r="F3213" s="319"/>
      <c r="G3213" s="320">
        <v>12000000</v>
      </c>
      <c r="H3213" s="319"/>
      <c r="I3213" s="320">
        <v>12000000</v>
      </c>
      <c r="J3213" s="316"/>
    </row>
    <row r="3214" spans="2:10" ht="15.75" customHeight="1" x14ac:dyDescent="0.25">
      <c r="B3214" s="316" t="s">
        <v>7974</v>
      </c>
      <c r="C3214" s="533" t="s">
        <v>17669</v>
      </c>
      <c r="D3214" s="317"/>
      <c r="E3214" s="317"/>
      <c r="F3214" s="317"/>
      <c r="G3214" s="318">
        <v>12000000</v>
      </c>
      <c r="H3214" s="317"/>
      <c r="I3214" s="318">
        <v>12000000</v>
      </c>
    </row>
    <row r="3215" spans="2:10" x14ac:dyDescent="0.25">
      <c r="B3215" s="672" t="s">
        <v>5833</v>
      </c>
      <c r="C3215" s="672"/>
      <c r="D3215" s="319"/>
      <c r="E3215" s="319"/>
      <c r="F3215" s="319"/>
      <c r="G3215" s="320">
        <v>12000000</v>
      </c>
      <c r="H3215" s="319"/>
      <c r="I3215" s="320">
        <v>12000000</v>
      </c>
      <c r="J3215" s="316"/>
    </row>
    <row r="3216" spans="2:10" ht="15.75" customHeight="1" x14ac:dyDescent="0.25">
      <c r="B3216" s="316" t="s">
        <v>4390</v>
      </c>
      <c r="C3216" s="533" t="s">
        <v>17670</v>
      </c>
      <c r="D3216" s="317"/>
      <c r="E3216" s="317"/>
      <c r="F3216" s="317"/>
      <c r="G3216" s="318">
        <v>20990000</v>
      </c>
      <c r="H3216" s="317"/>
      <c r="I3216" s="318">
        <v>20990000</v>
      </c>
    </row>
    <row r="3217" spans="2:10" x14ac:dyDescent="0.25">
      <c r="B3217" s="672" t="s">
        <v>6382</v>
      </c>
      <c r="C3217" s="672"/>
      <c r="D3217" s="319"/>
      <c r="E3217" s="319"/>
      <c r="F3217" s="319"/>
      <c r="G3217" s="320">
        <v>20990000</v>
      </c>
      <c r="H3217" s="319"/>
      <c r="I3217" s="320">
        <v>20990000</v>
      </c>
      <c r="J3217" s="316"/>
    </row>
    <row r="3218" spans="2:10" x14ac:dyDescent="0.25">
      <c r="B3218" s="316" t="s">
        <v>1905</v>
      </c>
      <c r="C3218" s="533" t="s">
        <v>17671</v>
      </c>
      <c r="D3218" s="317"/>
      <c r="E3218" s="317"/>
      <c r="F3218" s="318">
        <v>37500000</v>
      </c>
      <c r="G3218" s="318">
        <v>52500000</v>
      </c>
      <c r="H3218" s="317"/>
      <c r="I3218" s="318">
        <v>15000000</v>
      </c>
    </row>
    <row r="3219" spans="2:10" x14ac:dyDescent="0.25">
      <c r="B3219" s="672" t="s">
        <v>6495</v>
      </c>
      <c r="C3219" s="672"/>
      <c r="D3219" s="319"/>
      <c r="E3219" s="319"/>
      <c r="F3219" s="320">
        <v>37500000</v>
      </c>
      <c r="G3219" s="320">
        <v>52500000</v>
      </c>
      <c r="H3219" s="319"/>
      <c r="I3219" s="320">
        <v>15000000</v>
      </c>
      <c r="J3219" s="316"/>
    </row>
    <row r="3220" spans="2:10" x14ac:dyDescent="0.25">
      <c r="B3220" s="316" t="s">
        <v>7618</v>
      </c>
      <c r="C3220" s="533" t="s">
        <v>17672</v>
      </c>
      <c r="D3220" s="317"/>
      <c r="E3220" s="317"/>
      <c r="F3220" s="317"/>
      <c r="G3220" s="318">
        <v>10000000</v>
      </c>
      <c r="H3220" s="317"/>
      <c r="I3220" s="318">
        <v>10000000</v>
      </c>
    </row>
    <row r="3221" spans="2:10" ht="15.75" customHeight="1" x14ac:dyDescent="0.25">
      <c r="B3221" s="672" t="s">
        <v>5833</v>
      </c>
      <c r="C3221" s="672"/>
      <c r="D3221" s="319"/>
      <c r="E3221" s="319"/>
      <c r="F3221" s="319"/>
      <c r="G3221" s="320">
        <v>10000000</v>
      </c>
      <c r="H3221" s="319"/>
      <c r="I3221" s="320">
        <v>10000000</v>
      </c>
      <c r="J3221" s="316"/>
    </row>
    <row r="3222" spans="2:10" x14ac:dyDescent="0.25">
      <c r="B3222" s="316" t="s">
        <v>5565</v>
      </c>
      <c r="C3222" s="533" t="s">
        <v>17673</v>
      </c>
      <c r="D3222" s="317"/>
      <c r="E3222" s="317"/>
      <c r="F3222" s="318">
        <v>6250000</v>
      </c>
      <c r="G3222" s="318">
        <v>30000000</v>
      </c>
      <c r="H3222" s="317"/>
      <c r="I3222" s="318">
        <v>23750000</v>
      </c>
    </row>
    <row r="3223" spans="2:10" x14ac:dyDescent="0.25">
      <c r="B3223" s="672" t="s">
        <v>5833</v>
      </c>
      <c r="C3223" s="672"/>
      <c r="D3223" s="319"/>
      <c r="E3223" s="319"/>
      <c r="F3223" s="320">
        <v>6250000</v>
      </c>
      <c r="G3223" s="320">
        <v>30000000</v>
      </c>
      <c r="H3223" s="319"/>
      <c r="I3223" s="320">
        <v>23750000</v>
      </c>
      <c r="J3223" s="316"/>
    </row>
    <row r="3224" spans="2:10" x14ac:dyDescent="0.25">
      <c r="B3224" s="316" t="s">
        <v>1906</v>
      </c>
      <c r="C3224" s="533" t="s">
        <v>17674</v>
      </c>
      <c r="D3224" s="317"/>
      <c r="E3224" s="317"/>
      <c r="F3224" s="318">
        <v>36000000</v>
      </c>
      <c r="G3224" s="318">
        <v>56000000</v>
      </c>
      <c r="H3224" s="317"/>
      <c r="I3224" s="318">
        <v>20000000</v>
      </c>
    </row>
    <row r="3225" spans="2:10" x14ac:dyDescent="0.25">
      <c r="B3225" s="672" t="s">
        <v>6496</v>
      </c>
      <c r="C3225" s="672"/>
      <c r="D3225" s="319"/>
      <c r="E3225" s="319"/>
      <c r="F3225" s="320">
        <v>36000000</v>
      </c>
      <c r="G3225" s="320">
        <v>56000000</v>
      </c>
      <c r="H3225" s="319"/>
      <c r="I3225" s="320">
        <v>20000000</v>
      </c>
      <c r="J3225" s="316"/>
    </row>
    <row r="3226" spans="2:10" ht="15.75" customHeight="1" x14ac:dyDescent="0.25">
      <c r="B3226" s="316" t="s">
        <v>5012</v>
      </c>
      <c r="C3226" s="533" t="s">
        <v>17675</v>
      </c>
      <c r="D3226" s="317"/>
      <c r="E3226" s="317"/>
      <c r="F3226" s="318">
        <v>6250000</v>
      </c>
      <c r="G3226" s="318">
        <v>33000000</v>
      </c>
      <c r="H3226" s="317"/>
      <c r="I3226" s="318">
        <v>26750000</v>
      </c>
    </row>
    <row r="3227" spans="2:10" x14ac:dyDescent="0.25">
      <c r="B3227" s="672" t="s">
        <v>6497</v>
      </c>
      <c r="C3227" s="672"/>
      <c r="D3227" s="319"/>
      <c r="E3227" s="319"/>
      <c r="F3227" s="320">
        <v>6250000</v>
      </c>
      <c r="G3227" s="320">
        <v>33000000</v>
      </c>
      <c r="H3227" s="319"/>
      <c r="I3227" s="320">
        <v>26750000</v>
      </c>
      <c r="J3227" s="316"/>
    </row>
    <row r="3228" spans="2:10" ht="15.75" customHeight="1" x14ac:dyDescent="0.25">
      <c r="B3228" s="316" t="s">
        <v>18</v>
      </c>
      <c r="C3228" s="533" t="s">
        <v>17676</v>
      </c>
      <c r="D3228" s="317"/>
      <c r="E3228" s="317"/>
      <c r="F3228" s="318">
        <v>7500000</v>
      </c>
      <c r="G3228" s="318">
        <v>25220000</v>
      </c>
      <c r="H3228" s="317"/>
      <c r="I3228" s="318">
        <v>17720000</v>
      </c>
    </row>
    <row r="3229" spans="2:10" x14ac:dyDescent="0.25">
      <c r="B3229" s="672" t="s">
        <v>6498</v>
      </c>
      <c r="C3229" s="672"/>
      <c r="D3229" s="319"/>
      <c r="E3229" s="319"/>
      <c r="F3229" s="320">
        <v>7500000</v>
      </c>
      <c r="G3229" s="320">
        <v>25220000</v>
      </c>
      <c r="H3229" s="319"/>
      <c r="I3229" s="320">
        <v>17720000</v>
      </c>
      <c r="J3229" s="316"/>
    </row>
    <row r="3230" spans="2:10" x14ac:dyDescent="0.25">
      <c r="B3230" s="316" t="s">
        <v>7619</v>
      </c>
      <c r="C3230" s="533" t="s">
        <v>17677</v>
      </c>
      <c r="D3230" s="317"/>
      <c r="E3230" s="317"/>
      <c r="F3230" s="317"/>
      <c r="G3230" s="318">
        <v>15000000</v>
      </c>
      <c r="H3230" s="317"/>
      <c r="I3230" s="318">
        <v>15000000</v>
      </c>
    </row>
    <row r="3231" spans="2:10" x14ac:dyDescent="0.25">
      <c r="B3231" s="672" t="s">
        <v>5833</v>
      </c>
      <c r="C3231" s="672"/>
      <c r="D3231" s="319"/>
      <c r="E3231" s="319"/>
      <c r="F3231" s="319"/>
      <c r="G3231" s="320">
        <v>15000000</v>
      </c>
      <c r="H3231" s="319"/>
      <c r="I3231" s="320">
        <v>15000000</v>
      </c>
      <c r="J3231" s="316"/>
    </row>
    <row r="3232" spans="2:10" x14ac:dyDescent="0.25">
      <c r="B3232" s="316" t="s">
        <v>2407</v>
      </c>
      <c r="C3232" s="533" t="s">
        <v>17678</v>
      </c>
      <c r="D3232" s="317"/>
      <c r="E3232" s="317"/>
      <c r="F3232" s="318">
        <v>7500000</v>
      </c>
      <c r="G3232" s="318">
        <v>23625000</v>
      </c>
      <c r="H3232" s="317"/>
      <c r="I3232" s="318">
        <v>16125000</v>
      </c>
    </row>
    <row r="3233" spans="2:10" ht="15.75" customHeight="1" x14ac:dyDescent="0.25">
      <c r="B3233" s="672" t="s">
        <v>6499</v>
      </c>
      <c r="C3233" s="672"/>
      <c r="D3233" s="319"/>
      <c r="E3233" s="319"/>
      <c r="F3233" s="320">
        <v>7500000</v>
      </c>
      <c r="G3233" s="320">
        <v>23625000</v>
      </c>
      <c r="H3233" s="319"/>
      <c r="I3233" s="320">
        <v>16125000</v>
      </c>
      <c r="J3233" s="316"/>
    </row>
    <row r="3234" spans="2:10" x14ac:dyDescent="0.25">
      <c r="B3234" s="316" t="s">
        <v>1907</v>
      </c>
      <c r="C3234" s="533" t="s">
        <v>17679</v>
      </c>
      <c r="D3234" s="317"/>
      <c r="E3234" s="317"/>
      <c r="F3234" s="318">
        <v>22500000</v>
      </c>
      <c r="G3234" s="318">
        <v>30000000</v>
      </c>
      <c r="H3234" s="317"/>
      <c r="I3234" s="318">
        <v>7500000</v>
      </c>
    </row>
    <row r="3235" spans="2:10" x14ac:dyDescent="0.25">
      <c r="B3235" s="672" t="s">
        <v>6500</v>
      </c>
      <c r="C3235" s="672"/>
      <c r="D3235" s="319"/>
      <c r="E3235" s="319"/>
      <c r="F3235" s="320">
        <v>22500000</v>
      </c>
      <c r="G3235" s="320">
        <v>30000000</v>
      </c>
      <c r="H3235" s="319"/>
      <c r="I3235" s="320">
        <v>7500000</v>
      </c>
      <c r="J3235" s="316"/>
    </row>
    <row r="3236" spans="2:10" x14ac:dyDescent="0.25">
      <c r="B3236" s="316" t="s">
        <v>6501</v>
      </c>
      <c r="C3236" s="533" t="s">
        <v>17680</v>
      </c>
      <c r="D3236" s="317"/>
      <c r="E3236" s="317"/>
      <c r="F3236" s="318">
        <v>13000000</v>
      </c>
      <c r="G3236" s="318">
        <v>35000000</v>
      </c>
      <c r="H3236" s="317"/>
      <c r="I3236" s="318">
        <v>22000000</v>
      </c>
    </row>
    <row r="3237" spans="2:10" x14ac:dyDescent="0.25">
      <c r="B3237" s="672" t="s">
        <v>6502</v>
      </c>
      <c r="C3237" s="672"/>
      <c r="D3237" s="319"/>
      <c r="E3237" s="319"/>
      <c r="F3237" s="320">
        <v>13000000</v>
      </c>
      <c r="G3237" s="320">
        <v>35000000</v>
      </c>
      <c r="H3237" s="319"/>
      <c r="I3237" s="320">
        <v>22000000</v>
      </c>
      <c r="J3237" s="316"/>
    </row>
    <row r="3238" spans="2:10" ht="15.75" customHeight="1" x14ac:dyDescent="0.25">
      <c r="B3238" s="316" t="s">
        <v>15</v>
      </c>
      <c r="C3238" s="533" t="s">
        <v>17681</v>
      </c>
      <c r="D3238" s="317"/>
      <c r="E3238" s="317"/>
      <c r="F3238" s="318">
        <v>7500000</v>
      </c>
      <c r="G3238" s="318">
        <v>37500000</v>
      </c>
      <c r="H3238" s="317"/>
      <c r="I3238" s="318">
        <v>30000000</v>
      </c>
    </row>
    <row r="3239" spans="2:10" x14ac:dyDescent="0.25">
      <c r="B3239" s="672" t="s">
        <v>6503</v>
      </c>
      <c r="C3239" s="672"/>
      <c r="D3239" s="319"/>
      <c r="E3239" s="319"/>
      <c r="F3239" s="320">
        <v>7500000</v>
      </c>
      <c r="G3239" s="320">
        <v>37500000</v>
      </c>
      <c r="H3239" s="319"/>
      <c r="I3239" s="320">
        <v>30000000</v>
      </c>
      <c r="J3239" s="316"/>
    </row>
    <row r="3240" spans="2:10" x14ac:dyDescent="0.25">
      <c r="B3240" s="316" t="s">
        <v>7621</v>
      </c>
      <c r="C3240" s="533" t="s">
        <v>17682</v>
      </c>
      <c r="D3240" s="317"/>
      <c r="E3240" s="317"/>
      <c r="F3240" s="317"/>
      <c r="G3240" s="318">
        <v>12000000</v>
      </c>
      <c r="H3240" s="317"/>
      <c r="I3240" s="318">
        <v>12000000</v>
      </c>
    </row>
    <row r="3241" spans="2:10" ht="15.75" customHeight="1" x14ac:dyDescent="0.25">
      <c r="B3241" s="672" t="s">
        <v>5833</v>
      </c>
      <c r="C3241" s="672"/>
      <c r="D3241" s="319"/>
      <c r="E3241" s="319"/>
      <c r="F3241" s="319"/>
      <c r="G3241" s="320">
        <v>12000000</v>
      </c>
      <c r="H3241" s="319"/>
      <c r="I3241" s="320">
        <v>12000000</v>
      </c>
      <c r="J3241" s="316"/>
    </row>
    <row r="3242" spans="2:10" x14ac:dyDescent="0.25">
      <c r="B3242" s="316" t="s">
        <v>20536</v>
      </c>
      <c r="C3242" s="533" t="s">
        <v>20618</v>
      </c>
      <c r="D3242" s="317"/>
      <c r="E3242" s="317"/>
      <c r="F3242" s="317"/>
      <c r="G3242" s="318">
        <v>11500000</v>
      </c>
      <c r="H3242" s="317"/>
      <c r="I3242" s="318">
        <v>11500000</v>
      </c>
    </row>
    <row r="3243" spans="2:10" ht="15.75" customHeight="1" x14ac:dyDescent="0.25">
      <c r="B3243" s="672" t="s">
        <v>5833</v>
      </c>
      <c r="C3243" s="672"/>
      <c r="D3243" s="319"/>
      <c r="E3243" s="319"/>
      <c r="F3243" s="319"/>
      <c r="G3243" s="320">
        <v>11500000</v>
      </c>
      <c r="H3243" s="319"/>
      <c r="I3243" s="320">
        <v>11500000</v>
      </c>
      <c r="J3243" s="316"/>
    </row>
    <row r="3244" spans="2:10" x14ac:dyDescent="0.25">
      <c r="B3244" s="316" t="s">
        <v>1909</v>
      </c>
      <c r="C3244" s="533" t="s">
        <v>17683</v>
      </c>
      <c r="D3244" s="317"/>
      <c r="E3244" s="317"/>
      <c r="F3244" s="318">
        <v>20000000</v>
      </c>
      <c r="G3244" s="318">
        <v>42000000</v>
      </c>
      <c r="H3244" s="317"/>
      <c r="I3244" s="318">
        <v>22000000</v>
      </c>
    </row>
    <row r="3245" spans="2:10" x14ac:dyDescent="0.25">
      <c r="B3245" s="672" t="s">
        <v>6504</v>
      </c>
      <c r="C3245" s="672"/>
      <c r="D3245" s="319"/>
      <c r="E3245" s="319"/>
      <c r="F3245" s="320">
        <v>20000000</v>
      </c>
      <c r="G3245" s="320">
        <v>42000000</v>
      </c>
      <c r="H3245" s="319"/>
      <c r="I3245" s="320">
        <v>22000000</v>
      </c>
      <c r="J3245" s="316"/>
    </row>
    <row r="3246" spans="2:10" ht="15.75" customHeight="1" x14ac:dyDescent="0.25">
      <c r="B3246" s="316" t="s">
        <v>1910</v>
      </c>
      <c r="C3246" s="533" t="s">
        <v>17684</v>
      </c>
      <c r="D3246" s="317"/>
      <c r="E3246" s="317"/>
      <c r="F3246" s="318">
        <v>17000000</v>
      </c>
      <c r="G3246" s="318">
        <v>29000000</v>
      </c>
      <c r="H3246" s="317"/>
      <c r="I3246" s="318">
        <v>12000000</v>
      </c>
    </row>
    <row r="3247" spans="2:10" x14ac:dyDescent="0.25">
      <c r="B3247" s="672" t="s">
        <v>6505</v>
      </c>
      <c r="C3247" s="672"/>
      <c r="D3247" s="319"/>
      <c r="E3247" s="319"/>
      <c r="F3247" s="320">
        <v>17000000</v>
      </c>
      <c r="G3247" s="320">
        <v>29000000</v>
      </c>
      <c r="H3247" s="319"/>
      <c r="I3247" s="320">
        <v>12000000</v>
      </c>
      <c r="J3247" s="316"/>
    </row>
    <row r="3248" spans="2:10" ht="15.75" customHeight="1" x14ac:dyDescent="0.25">
      <c r="B3248" s="316" t="s">
        <v>1911</v>
      </c>
      <c r="C3248" s="533" t="s">
        <v>17685</v>
      </c>
      <c r="D3248" s="317"/>
      <c r="E3248" s="317"/>
      <c r="F3248" s="318">
        <v>11000000</v>
      </c>
      <c r="G3248" s="318">
        <v>26500000</v>
      </c>
      <c r="H3248" s="317"/>
      <c r="I3248" s="318">
        <v>15500000</v>
      </c>
    </row>
    <row r="3249" spans="2:10" x14ac:dyDescent="0.25">
      <c r="B3249" s="672" t="s">
        <v>6506</v>
      </c>
      <c r="C3249" s="672"/>
      <c r="D3249" s="319"/>
      <c r="E3249" s="319"/>
      <c r="F3249" s="320">
        <v>11000000</v>
      </c>
      <c r="G3249" s="320">
        <v>26500000</v>
      </c>
      <c r="H3249" s="319"/>
      <c r="I3249" s="320">
        <v>15500000</v>
      </c>
      <c r="J3249" s="316"/>
    </row>
    <row r="3250" spans="2:10" ht="15.75" customHeight="1" x14ac:dyDescent="0.25">
      <c r="B3250" s="316" t="s">
        <v>8074</v>
      </c>
      <c r="C3250" s="533" t="s">
        <v>17686</v>
      </c>
      <c r="D3250" s="317"/>
      <c r="E3250" s="317"/>
      <c r="F3250" s="317"/>
      <c r="G3250" s="318">
        <v>9000000</v>
      </c>
      <c r="H3250" s="317"/>
      <c r="I3250" s="318">
        <v>9000000</v>
      </c>
    </row>
    <row r="3251" spans="2:10" x14ac:dyDescent="0.25">
      <c r="B3251" s="672" t="s">
        <v>5833</v>
      </c>
      <c r="C3251" s="672"/>
      <c r="D3251" s="319"/>
      <c r="E3251" s="319"/>
      <c r="F3251" s="319"/>
      <c r="G3251" s="320">
        <v>9000000</v>
      </c>
      <c r="H3251" s="319"/>
      <c r="I3251" s="320">
        <v>9000000</v>
      </c>
    </row>
    <row r="3252" spans="2:10" x14ac:dyDescent="0.25">
      <c r="B3252" s="316" t="s">
        <v>1912</v>
      </c>
      <c r="C3252" s="533" t="s">
        <v>17687</v>
      </c>
      <c r="D3252" s="317"/>
      <c r="E3252" s="317"/>
      <c r="F3252" s="318">
        <v>15000000</v>
      </c>
      <c r="G3252" s="318">
        <v>15000000</v>
      </c>
      <c r="H3252" s="317"/>
      <c r="I3252" s="317"/>
      <c r="J3252" s="316"/>
    </row>
    <row r="3253" spans="2:10" x14ac:dyDescent="0.25">
      <c r="B3253" s="672" t="s">
        <v>6507</v>
      </c>
      <c r="C3253" s="672"/>
      <c r="D3253" s="319"/>
      <c r="E3253" s="319"/>
      <c r="F3253" s="320">
        <v>15000000</v>
      </c>
      <c r="G3253" s="320">
        <v>15000000</v>
      </c>
      <c r="H3253" s="319"/>
      <c r="I3253" s="319"/>
    </row>
    <row r="3254" spans="2:10" ht="15.75" customHeight="1" x14ac:dyDescent="0.25">
      <c r="B3254" s="316" t="s">
        <v>591</v>
      </c>
      <c r="C3254" s="533" t="s">
        <v>17688</v>
      </c>
      <c r="D3254" s="317"/>
      <c r="E3254" s="317"/>
      <c r="F3254" s="318">
        <v>5000000</v>
      </c>
      <c r="G3254" s="318">
        <v>21000000</v>
      </c>
      <c r="H3254" s="317"/>
      <c r="I3254" s="318">
        <v>16000000</v>
      </c>
      <c r="J3254" s="316"/>
    </row>
    <row r="3255" spans="2:10" x14ac:dyDescent="0.25">
      <c r="B3255" s="672" t="s">
        <v>6508</v>
      </c>
      <c r="C3255" s="672"/>
      <c r="D3255" s="319"/>
      <c r="E3255" s="319"/>
      <c r="F3255" s="320">
        <v>5000000</v>
      </c>
      <c r="G3255" s="320">
        <v>21000000</v>
      </c>
      <c r="H3255" s="319"/>
      <c r="I3255" s="320">
        <v>16000000</v>
      </c>
    </row>
    <row r="3256" spans="2:10" ht="15.75" customHeight="1" x14ac:dyDescent="0.25">
      <c r="B3256" s="316" t="s">
        <v>1913</v>
      </c>
      <c r="C3256" s="533" t="s">
        <v>17689</v>
      </c>
      <c r="D3256" s="317"/>
      <c r="E3256" s="317"/>
      <c r="F3256" s="318">
        <v>18000000</v>
      </c>
      <c r="G3256" s="318">
        <v>38000000</v>
      </c>
      <c r="H3256" s="317"/>
      <c r="I3256" s="318">
        <v>20000000</v>
      </c>
      <c r="J3256" s="316"/>
    </row>
    <row r="3257" spans="2:10" x14ac:dyDescent="0.25">
      <c r="B3257" s="672" t="s">
        <v>6509</v>
      </c>
      <c r="C3257" s="672"/>
      <c r="D3257" s="319"/>
      <c r="E3257" s="319"/>
      <c r="F3257" s="320">
        <v>18000000</v>
      </c>
      <c r="G3257" s="320">
        <v>38000000</v>
      </c>
      <c r="H3257" s="319"/>
      <c r="I3257" s="320">
        <v>20000000</v>
      </c>
    </row>
    <row r="3258" spans="2:10" ht="15.75" customHeight="1" x14ac:dyDescent="0.25">
      <c r="B3258" s="316" t="s">
        <v>3943</v>
      </c>
      <c r="C3258" s="533" t="s">
        <v>17690</v>
      </c>
      <c r="D3258" s="317"/>
      <c r="E3258" s="317"/>
      <c r="F3258" s="318">
        <v>6000000</v>
      </c>
      <c r="G3258" s="318">
        <v>17000000</v>
      </c>
      <c r="H3258" s="317"/>
      <c r="I3258" s="318">
        <v>11000000</v>
      </c>
      <c r="J3258" s="316"/>
    </row>
    <row r="3259" spans="2:10" ht="15.75" customHeight="1" x14ac:dyDescent="0.25">
      <c r="B3259" s="672" t="s">
        <v>6510</v>
      </c>
      <c r="C3259" s="672"/>
      <c r="D3259" s="319"/>
      <c r="E3259" s="319"/>
      <c r="F3259" s="320">
        <v>6000000</v>
      </c>
      <c r="G3259" s="320">
        <v>17000000</v>
      </c>
      <c r="H3259" s="319"/>
      <c r="I3259" s="320">
        <v>11000000</v>
      </c>
    </row>
    <row r="3260" spans="2:10" ht="15.75" customHeight="1" x14ac:dyDescent="0.25">
      <c r="B3260" s="316" t="s">
        <v>1914</v>
      </c>
      <c r="C3260" s="533" t="s">
        <v>17691</v>
      </c>
      <c r="D3260" s="317"/>
      <c r="E3260" s="317"/>
      <c r="F3260" s="318">
        <v>17000000</v>
      </c>
      <c r="G3260" s="318">
        <v>21000000</v>
      </c>
      <c r="H3260" s="317"/>
      <c r="I3260" s="318">
        <v>4000000</v>
      </c>
      <c r="J3260" s="316"/>
    </row>
    <row r="3261" spans="2:10" ht="15.75" customHeight="1" x14ac:dyDescent="0.25">
      <c r="B3261" s="672" t="s">
        <v>6511</v>
      </c>
      <c r="C3261" s="672"/>
      <c r="D3261" s="319"/>
      <c r="E3261" s="319"/>
      <c r="F3261" s="320">
        <v>17000000</v>
      </c>
      <c r="G3261" s="320">
        <v>21000000</v>
      </c>
      <c r="H3261" s="319"/>
      <c r="I3261" s="320">
        <v>4000000</v>
      </c>
    </row>
    <row r="3262" spans="2:10" x14ac:dyDescent="0.25">
      <c r="B3262" s="316" t="s">
        <v>19714</v>
      </c>
      <c r="C3262" s="533" t="s">
        <v>19871</v>
      </c>
      <c r="D3262" s="317"/>
      <c r="E3262" s="317"/>
      <c r="F3262" s="317"/>
      <c r="G3262" s="318">
        <v>9000000</v>
      </c>
      <c r="H3262" s="317"/>
      <c r="I3262" s="318">
        <v>9000000</v>
      </c>
      <c r="J3262" s="316"/>
    </row>
    <row r="3263" spans="2:10" x14ac:dyDescent="0.25">
      <c r="B3263" s="672" t="s">
        <v>5833</v>
      </c>
      <c r="C3263" s="672"/>
      <c r="D3263" s="319"/>
      <c r="E3263" s="319"/>
      <c r="F3263" s="319"/>
      <c r="G3263" s="320">
        <v>9000000</v>
      </c>
      <c r="H3263" s="319"/>
      <c r="I3263" s="320">
        <v>9000000</v>
      </c>
    </row>
    <row r="3264" spans="2:10" x14ac:dyDescent="0.25">
      <c r="B3264" s="316" t="s">
        <v>1915</v>
      </c>
      <c r="C3264" s="533" t="s">
        <v>17692</v>
      </c>
      <c r="D3264" s="317"/>
      <c r="E3264" s="317"/>
      <c r="F3264" s="318">
        <v>15000000</v>
      </c>
      <c r="G3264" s="318">
        <v>15000000</v>
      </c>
      <c r="H3264" s="317"/>
      <c r="I3264" s="317"/>
      <c r="J3264" s="316"/>
    </row>
    <row r="3265" spans="2:10" x14ac:dyDescent="0.25">
      <c r="B3265" s="672" t="s">
        <v>6512</v>
      </c>
      <c r="C3265" s="672"/>
      <c r="D3265" s="319"/>
      <c r="E3265" s="319"/>
      <c r="F3265" s="320">
        <v>15000000</v>
      </c>
      <c r="G3265" s="320">
        <v>15000000</v>
      </c>
      <c r="H3265" s="319"/>
      <c r="I3265" s="319"/>
    </row>
    <row r="3266" spans="2:10" ht="15.75" customHeight="1" x14ac:dyDescent="0.25">
      <c r="B3266" s="316" t="s">
        <v>8075</v>
      </c>
      <c r="C3266" s="533" t="s">
        <v>17693</v>
      </c>
      <c r="D3266" s="317"/>
      <c r="E3266" s="317"/>
      <c r="F3266" s="317"/>
      <c r="G3266" s="318">
        <v>15000000</v>
      </c>
      <c r="H3266" s="317"/>
      <c r="I3266" s="318">
        <v>15000000</v>
      </c>
      <c r="J3266" s="316"/>
    </row>
    <row r="3267" spans="2:10" x14ac:dyDescent="0.25">
      <c r="B3267" s="672" t="s">
        <v>5833</v>
      </c>
      <c r="C3267" s="672"/>
      <c r="D3267" s="319"/>
      <c r="E3267" s="319"/>
      <c r="F3267" s="319"/>
      <c r="G3267" s="320">
        <v>15000000</v>
      </c>
      <c r="H3267" s="319"/>
      <c r="I3267" s="320">
        <v>15000000</v>
      </c>
    </row>
    <row r="3268" spans="2:10" x14ac:dyDescent="0.25">
      <c r="B3268" s="316" t="s">
        <v>3163</v>
      </c>
      <c r="C3268" s="533" t="s">
        <v>17694</v>
      </c>
      <c r="D3268" s="317"/>
      <c r="E3268" s="317"/>
      <c r="F3268" s="318">
        <v>17000000</v>
      </c>
      <c r="G3268" s="318">
        <v>33000000</v>
      </c>
      <c r="H3268" s="317"/>
      <c r="I3268" s="318">
        <v>16000000</v>
      </c>
      <c r="J3268" s="316"/>
    </row>
    <row r="3269" spans="2:10" x14ac:dyDescent="0.25">
      <c r="B3269" s="672" t="s">
        <v>6513</v>
      </c>
      <c r="C3269" s="672"/>
      <c r="D3269" s="319"/>
      <c r="E3269" s="319"/>
      <c r="F3269" s="320">
        <v>17000000</v>
      </c>
      <c r="G3269" s="320">
        <v>33000000</v>
      </c>
      <c r="H3269" s="319"/>
      <c r="I3269" s="320">
        <v>16000000</v>
      </c>
    </row>
    <row r="3270" spans="2:10" x14ac:dyDescent="0.25">
      <c r="B3270" s="316" t="s">
        <v>7995</v>
      </c>
      <c r="C3270" s="533" t="s">
        <v>17695</v>
      </c>
      <c r="D3270" s="317"/>
      <c r="E3270" s="317"/>
      <c r="F3270" s="317"/>
      <c r="G3270" s="318">
        <v>6000000</v>
      </c>
      <c r="H3270" s="317"/>
      <c r="I3270" s="318">
        <v>6000000</v>
      </c>
      <c r="J3270" s="316"/>
    </row>
    <row r="3271" spans="2:10" ht="15.75" customHeight="1" x14ac:dyDescent="0.25">
      <c r="B3271" s="672" t="s">
        <v>5833</v>
      </c>
      <c r="C3271" s="672"/>
      <c r="D3271" s="319"/>
      <c r="E3271" s="319"/>
      <c r="F3271" s="319"/>
      <c r="G3271" s="320">
        <v>6000000</v>
      </c>
      <c r="H3271" s="319"/>
      <c r="I3271" s="320">
        <v>6000000</v>
      </c>
    </row>
    <row r="3272" spans="2:10" x14ac:dyDescent="0.25">
      <c r="B3272" s="316" t="s">
        <v>1917</v>
      </c>
      <c r="C3272" s="533" t="s">
        <v>17696</v>
      </c>
      <c r="D3272" s="317"/>
      <c r="E3272" s="317"/>
      <c r="F3272" s="318">
        <v>17000000</v>
      </c>
      <c r="G3272" s="318">
        <v>35000000</v>
      </c>
      <c r="H3272" s="317"/>
      <c r="I3272" s="318">
        <v>18000000</v>
      </c>
      <c r="J3272" s="316"/>
    </row>
    <row r="3273" spans="2:10" ht="15.75" customHeight="1" x14ac:dyDescent="0.25">
      <c r="B3273" s="672" t="s">
        <v>6514</v>
      </c>
      <c r="C3273" s="672"/>
      <c r="D3273" s="319"/>
      <c r="E3273" s="319"/>
      <c r="F3273" s="320">
        <v>17000000</v>
      </c>
      <c r="G3273" s="320">
        <v>35000000</v>
      </c>
      <c r="H3273" s="319"/>
      <c r="I3273" s="320">
        <v>18000000</v>
      </c>
    </row>
    <row r="3274" spans="2:10" x14ac:dyDescent="0.25">
      <c r="B3274" s="316" t="s">
        <v>1918</v>
      </c>
      <c r="C3274" s="533" t="s">
        <v>17697</v>
      </c>
      <c r="D3274" s="317"/>
      <c r="E3274" s="317"/>
      <c r="F3274" s="318">
        <v>17000000</v>
      </c>
      <c r="G3274" s="318">
        <v>32500000</v>
      </c>
      <c r="H3274" s="317"/>
      <c r="I3274" s="318">
        <v>15500000</v>
      </c>
      <c r="J3274" s="316"/>
    </row>
    <row r="3275" spans="2:10" x14ac:dyDescent="0.25">
      <c r="B3275" s="672" t="s">
        <v>6515</v>
      </c>
      <c r="C3275" s="672"/>
      <c r="D3275" s="319"/>
      <c r="E3275" s="319"/>
      <c r="F3275" s="320">
        <v>17000000</v>
      </c>
      <c r="G3275" s="320">
        <v>32500000</v>
      </c>
      <c r="H3275" s="319"/>
      <c r="I3275" s="320">
        <v>15500000</v>
      </c>
    </row>
    <row r="3276" spans="2:10" x14ac:dyDescent="0.25">
      <c r="B3276" s="316" t="s">
        <v>3169</v>
      </c>
      <c r="C3276" s="533" t="s">
        <v>17698</v>
      </c>
      <c r="D3276" s="317"/>
      <c r="E3276" s="317"/>
      <c r="F3276" s="318">
        <v>15000000</v>
      </c>
      <c r="G3276" s="318">
        <v>30000000</v>
      </c>
      <c r="H3276" s="317"/>
      <c r="I3276" s="318">
        <v>15000000</v>
      </c>
      <c r="J3276" s="316"/>
    </row>
    <row r="3277" spans="2:10" x14ac:dyDescent="0.25">
      <c r="B3277" s="672" t="s">
        <v>6516</v>
      </c>
      <c r="C3277" s="672"/>
      <c r="D3277" s="319"/>
      <c r="E3277" s="319"/>
      <c r="F3277" s="320">
        <v>15000000</v>
      </c>
      <c r="G3277" s="320">
        <v>30000000</v>
      </c>
      <c r="H3277" s="319"/>
      <c r="I3277" s="320">
        <v>15000000</v>
      </c>
    </row>
    <row r="3278" spans="2:10" x14ac:dyDescent="0.25">
      <c r="B3278" s="316" t="s">
        <v>7952</v>
      </c>
      <c r="C3278" s="533" t="s">
        <v>17699</v>
      </c>
      <c r="D3278" s="317"/>
      <c r="E3278" s="317"/>
      <c r="F3278" s="317"/>
      <c r="G3278" s="318">
        <v>6000000</v>
      </c>
      <c r="H3278" s="317"/>
      <c r="I3278" s="318">
        <v>6000000</v>
      </c>
      <c r="J3278" s="316"/>
    </row>
    <row r="3279" spans="2:10" x14ac:dyDescent="0.25">
      <c r="B3279" s="672" t="s">
        <v>5833</v>
      </c>
      <c r="C3279" s="672"/>
      <c r="D3279" s="319"/>
      <c r="E3279" s="319"/>
      <c r="F3279" s="319"/>
      <c r="G3279" s="320">
        <v>6000000</v>
      </c>
      <c r="H3279" s="319"/>
      <c r="I3279" s="320">
        <v>6000000</v>
      </c>
    </row>
    <row r="3280" spans="2:10" x14ac:dyDescent="0.25">
      <c r="B3280" s="316" t="s">
        <v>1920</v>
      </c>
      <c r="C3280" s="533" t="s">
        <v>17700</v>
      </c>
      <c r="D3280" s="317"/>
      <c r="E3280" s="317"/>
      <c r="F3280" s="318">
        <v>15000000</v>
      </c>
      <c r="G3280" s="318">
        <v>45000000</v>
      </c>
      <c r="H3280" s="317"/>
      <c r="I3280" s="318">
        <v>30000000</v>
      </c>
      <c r="J3280" s="316"/>
    </row>
    <row r="3281" spans="2:10" x14ac:dyDescent="0.25">
      <c r="B3281" s="672" t="s">
        <v>6517</v>
      </c>
      <c r="C3281" s="672"/>
      <c r="D3281" s="319"/>
      <c r="E3281" s="319"/>
      <c r="F3281" s="320">
        <v>15000000</v>
      </c>
      <c r="G3281" s="320">
        <v>45000000</v>
      </c>
      <c r="H3281" s="319"/>
      <c r="I3281" s="320">
        <v>30000000</v>
      </c>
    </row>
    <row r="3282" spans="2:10" x14ac:dyDescent="0.25">
      <c r="B3282" s="316" t="s">
        <v>7622</v>
      </c>
      <c r="C3282" s="533" t="s">
        <v>20370</v>
      </c>
      <c r="D3282" s="317"/>
      <c r="E3282" s="317"/>
      <c r="F3282" s="317"/>
      <c r="G3282" s="318">
        <v>7500000</v>
      </c>
      <c r="H3282" s="317"/>
      <c r="I3282" s="318">
        <v>7500000</v>
      </c>
      <c r="J3282" s="316"/>
    </row>
    <row r="3283" spans="2:10" ht="15.75" customHeight="1" x14ac:dyDescent="0.25">
      <c r="B3283" s="672" t="s">
        <v>5833</v>
      </c>
      <c r="C3283" s="672"/>
      <c r="D3283" s="319"/>
      <c r="E3283" s="319"/>
      <c r="F3283" s="319"/>
      <c r="G3283" s="320">
        <v>7500000</v>
      </c>
      <c r="H3283" s="319"/>
      <c r="I3283" s="320">
        <v>7500000</v>
      </c>
    </row>
    <row r="3284" spans="2:10" x14ac:dyDescent="0.25">
      <c r="B3284" s="316" t="s">
        <v>1921</v>
      </c>
      <c r="C3284" s="533" t="s">
        <v>17701</v>
      </c>
      <c r="D3284" s="317"/>
      <c r="E3284" s="317"/>
      <c r="F3284" s="318">
        <v>42000000</v>
      </c>
      <c r="G3284" s="318">
        <v>58000000</v>
      </c>
      <c r="H3284" s="317"/>
      <c r="I3284" s="318">
        <v>16000000</v>
      </c>
      <c r="J3284" s="316"/>
    </row>
    <row r="3285" spans="2:10" x14ac:dyDescent="0.25">
      <c r="B3285" s="672" t="s">
        <v>6518</v>
      </c>
      <c r="C3285" s="672"/>
      <c r="D3285" s="319"/>
      <c r="E3285" s="319"/>
      <c r="F3285" s="320">
        <v>42000000</v>
      </c>
      <c r="G3285" s="320">
        <v>58000000</v>
      </c>
      <c r="H3285" s="319"/>
      <c r="I3285" s="320">
        <v>16000000</v>
      </c>
    </row>
    <row r="3286" spans="2:10" x14ac:dyDescent="0.25">
      <c r="B3286" s="316" t="s">
        <v>20788</v>
      </c>
      <c r="C3286" s="533" t="s">
        <v>20840</v>
      </c>
      <c r="D3286" s="317"/>
      <c r="E3286" s="317"/>
      <c r="F3286" s="317"/>
      <c r="G3286" s="318">
        <v>10000000</v>
      </c>
      <c r="H3286" s="317"/>
      <c r="I3286" s="318">
        <v>10000000</v>
      </c>
      <c r="J3286" s="316"/>
    </row>
    <row r="3287" spans="2:10" x14ac:dyDescent="0.25">
      <c r="B3287" s="672" t="s">
        <v>5833</v>
      </c>
      <c r="C3287" s="672"/>
      <c r="D3287" s="319"/>
      <c r="E3287" s="319"/>
      <c r="F3287" s="319"/>
      <c r="G3287" s="320">
        <v>10000000</v>
      </c>
      <c r="H3287" s="319"/>
      <c r="I3287" s="320">
        <v>10000000</v>
      </c>
    </row>
    <row r="3288" spans="2:10" x14ac:dyDescent="0.25">
      <c r="B3288" s="316" t="s">
        <v>1922</v>
      </c>
      <c r="C3288" s="533" t="s">
        <v>17702</v>
      </c>
      <c r="D3288" s="317"/>
      <c r="E3288" s="317"/>
      <c r="F3288" s="318">
        <v>12000000</v>
      </c>
      <c r="G3288" s="318">
        <v>35050000</v>
      </c>
      <c r="H3288" s="317"/>
      <c r="I3288" s="318">
        <v>23050000</v>
      </c>
      <c r="J3288" s="316"/>
    </row>
    <row r="3289" spans="2:10" x14ac:dyDescent="0.25">
      <c r="B3289" s="672" t="s">
        <v>6519</v>
      </c>
      <c r="C3289" s="672"/>
      <c r="D3289" s="319"/>
      <c r="E3289" s="319"/>
      <c r="F3289" s="320">
        <v>12000000</v>
      </c>
      <c r="G3289" s="320">
        <v>35050000</v>
      </c>
      <c r="H3289" s="319"/>
      <c r="I3289" s="320">
        <v>23050000</v>
      </c>
    </row>
    <row r="3290" spans="2:10" x14ac:dyDescent="0.25">
      <c r="B3290" s="316" t="s">
        <v>688</v>
      </c>
      <c r="C3290" s="533" t="s">
        <v>17703</v>
      </c>
      <c r="D3290" s="317"/>
      <c r="E3290" s="317"/>
      <c r="F3290" s="318">
        <v>6000000</v>
      </c>
      <c r="G3290" s="318">
        <v>18000000</v>
      </c>
      <c r="H3290" s="317"/>
      <c r="I3290" s="318">
        <v>12000000</v>
      </c>
      <c r="J3290" s="316"/>
    </row>
    <row r="3291" spans="2:10" x14ac:dyDescent="0.25">
      <c r="B3291" s="672" t="s">
        <v>6520</v>
      </c>
      <c r="C3291" s="672"/>
      <c r="D3291" s="319"/>
      <c r="E3291" s="319"/>
      <c r="F3291" s="320">
        <v>6000000</v>
      </c>
      <c r="G3291" s="320">
        <v>18000000</v>
      </c>
      <c r="H3291" s="319"/>
      <c r="I3291" s="320">
        <v>12000000</v>
      </c>
    </row>
    <row r="3292" spans="2:10" x14ac:dyDescent="0.25">
      <c r="B3292" s="316" t="s">
        <v>687</v>
      </c>
      <c r="C3292" s="533" t="s">
        <v>17704</v>
      </c>
      <c r="D3292" s="317"/>
      <c r="E3292" s="317"/>
      <c r="F3292" s="318">
        <v>6000000</v>
      </c>
      <c r="G3292" s="318">
        <v>18000000</v>
      </c>
      <c r="H3292" s="317"/>
      <c r="I3292" s="318">
        <v>12000000</v>
      </c>
      <c r="J3292" s="316"/>
    </row>
    <row r="3293" spans="2:10" x14ac:dyDescent="0.25">
      <c r="B3293" s="672" t="s">
        <v>6521</v>
      </c>
      <c r="C3293" s="672"/>
      <c r="D3293" s="319"/>
      <c r="E3293" s="319"/>
      <c r="F3293" s="320">
        <v>6000000</v>
      </c>
      <c r="G3293" s="320">
        <v>18000000</v>
      </c>
      <c r="H3293" s="319"/>
      <c r="I3293" s="320">
        <v>12000000</v>
      </c>
    </row>
    <row r="3294" spans="2:10" x14ac:dyDescent="0.25">
      <c r="B3294" s="316" t="s">
        <v>7623</v>
      </c>
      <c r="C3294" s="533" t="s">
        <v>20015</v>
      </c>
      <c r="D3294" s="317"/>
      <c r="E3294" s="317"/>
      <c r="F3294" s="317"/>
      <c r="G3294" s="318">
        <v>6520000</v>
      </c>
      <c r="H3294" s="317"/>
      <c r="I3294" s="318">
        <v>6520000</v>
      </c>
      <c r="J3294" s="316"/>
    </row>
    <row r="3295" spans="2:10" x14ac:dyDescent="0.25">
      <c r="B3295" s="672" t="s">
        <v>5833</v>
      </c>
      <c r="C3295" s="672"/>
      <c r="D3295" s="319"/>
      <c r="E3295" s="319"/>
      <c r="F3295" s="319"/>
      <c r="G3295" s="320">
        <v>6520000</v>
      </c>
      <c r="H3295" s="319"/>
      <c r="I3295" s="320">
        <v>6520000</v>
      </c>
    </row>
    <row r="3296" spans="2:10" x14ac:dyDescent="0.25">
      <c r="B3296" s="316" t="s">
        <v>398</v>
      </c>
      <c r="C3296" s="533" t="s">
        <v>17705</v>
      </c>
      <c r="D3296" s="317"/>
      <c r="E3296" s="317"/>
      <c r="F3296" s="318">
        <v>5000000</v>
      </c>
      <c r="G3296" s="318">
        <v>24000000</v>
      </c>
      <c r="H3296" s="317"/>
      <c r="I3296" s="318">
        <v>19000000</v>
      </c>
      <c r="J3296" s="316"/>
    </row>
    <row r="3297" spans="2:10" x14ac:dyDescent="0.25">
      <c r="B3297" s="672" t="s">
        <v>6522</v>
      </c>
      <c r="C3297" s="672"/>
      <c r="D3297" s="319"/>
      <c r="E3297" s="319"/>
      <c r="F3297" s="320">
        <v>5000000</v>
      </c>
      <c r="G3297" s="320">
        <v>24000000</v>
      </c>
      <c r="H3297" s="319"/>
      <c r="I3297" s="320">
        <v>19000000</v>
      </c>
    </row>
    <row r="3298" spans="2:10" x14ac:dyDescent="0.25">
      <c r="B3298" s="316" t="s">
        <v>218</v>
      </c>
      <c r="C3298" s="533" t="s">
        <v>17706</v>
      </c>
      <c r="D3298" s="317"/>
      <c r="E3298" s="317"/>
      <c r="F3298" s="318">
        <v>7500000</v>
      </c>
      <c r="G3298" s="318">
        <v>25000000</v>
      </c>
      <c r="H3298" s="317"/>
      <c r="I3298" s="318">
        <v>17500000</v>
      </c>
      <c r="J3298" s="316"/>
    </row>
    <row r="3299" spans="2:10" x14ac:dyDescent="0.25">
      <c r="B3299" s="672" t="s">
        <v>6523</v>
      </c>
      <c r="C3299" s="672"/>
      <c r="D3299" s="319"/>
      <c r="E3299" s="319"/>
      <c r="F3299" s="320">
        <v>7500000</v>
      </c>
      <c r="G3299" s="320">
        <v>25000000</v>
      </c>
      <c r="H3299" s="319"/>
      <c r="I3299" s="320">
        <v>17500000</v>
      </c>
    </row>
    <row r="3300" spans="2:10" x14ac:dyDescent="0.25">
      <c r="B3300" s="316" t="s">
        <v>153</v>
      </c>
      <c r="C3300" s="533" t="s">
        <v>17707</v>
      </c>
      <c r="D3300" s="317"/>
      <c r="E3300" s="317"/>
      <c r="F3300" s="318">
        <v>6250000</v>
      </c>
      <c r="G3300" s="318">
        <v>22500000</v>
      </c>
      <c r="H3300" s="317"/>
      <c r="I3300" s="318">
        <v>16250000</v>
      </c>
      <c r="J3300" s="316"/>
    </row>
    <row r="3301" spans="2:10" x14ac:dyDescent="0.25">
      <c r="B3301" s="672" t="s">
        <v>6524</v>
      </c>
      <c r="C3301" s="672"/>
      <c r="D3301" s="319"/>
      <c r="E3301" s="319"/>
      <c r="F3301" s="320">
        <v>6250000</v>
      </c>
      <c r="G3301" s="320">
        <v>22500000</v>
      </c>
      <c r="H3301" s="319"/>
      <c r="I3301" s="320">
        <v>16250000</v>
      </c>
    </row>
    <row r="3302" spans="2:10" x14ac:dyDescent="0.25">
      <c r="B3302" s="316" t="s">
        <v>248</v>
      </c>
      <c r="C3302" s="533" t="s">
        <v>17708</v>
      </c>
      <c r="D3302" s="317"/>
      <c r="E3302" s="317"/>
      <c r="F3302" s="318">
        <v>6250000</v>
      </c>
      <c r="G3302" s="318">
        <v>30000000</v>
      </c>
      <c r="H3302" s="317"/>
      <c r="I3302" s="318">
        <v>23750000</v>
      </c>
      <c r="J3302" s="316"/>
    </row>
    <row r="3303" spans="2:10" x14ac:dyDescent="0.25">
      <c r="B3303" s="672" t="s">
        <v>6525</v>
      </c>
      <c r="C3303" s="672"/>
      <c r="D3303" s="319"/>
      <c r="E3303" s="319"/>
      <c r="F3303" s="320">
        <v>6250000</v>
      </c>
      <c r="G3303" s="320">
        <v>30000000</v>
      </c>
      <c r="H3303" s="319"/>
      <c r="I3303" s="320">
        <v>23750000</v>
      </c>
    </row>
    <row r="3304" spans="2:10" x14ac:dyDescent="0.25">
      <c r="B3304" s="316" t="s">
        <v>1923</v>
      </c>
      <c r="C3304" s="533" t="s">
        <v>17709</v>
      </c>
      <c r="D3304" s="317"/>
      <c r="E3304" s="317"/>
      <c r="F3304" s="318">
        <v>12500000</v>
      </c>
      <c r="G3304" s="318">
        <v>15000000</v>
      </c>
      <c r="H3304" s="317"/>
      <c r="I3304" s="318">
        <v>2500000</v>
      </c>
      <c r="J3304" s="316"/>
    </row>
    <row r="3305" spans="2:10" x14ac:dyDescent="0.25">
      <c r="B3305" s="672" t="s">
        <v>6526</v>
      </c>
      <c r="C3305" s="672"/>
      <c r="D3305" s="319"/>
      <c r="E3305" s="319"/>
      <c r="F3305" s="320">
        <v>12500000</v>
      </c>
      <c r="G3305" s="320">
        <v>15000000</v>
      </c>
      <c r="H3305" s="319"/>
      <c r="I3305" s="320">
        <v>2500000</v>
      </c>
    </row>
    <row r="3306" spans="2:10" x14ac:dyDescent="0.25">
      <c r="B3306" s="316" t="s">
        <v>7624</v>
      </c>
      <c r="C3306" s="533" t="s">
        <v>20140</v>
      </c>
      <c r="D3306" s="317"/>
      <c r="E3306" s="317"/>
      <c r="F3306" s="317"/>
      <c r="G3306" s="318">
        <v>1800000</v>
      </c>
      <c r="H3306" s="317"/>
      <c r="I3306" s="318">
        <v>1800000</v>
      </c>
      <c r="J3306" s="316"/>
    </row>
    <row r="3307" spans="2:10" x14ac:dyDescent="0.25">
      <c r="B3307" s="672" t="s">
        <v>5833</v>
      </c>
      <c r="C3307" s="672"/>
      <c r="D3307" s="319"/>
      <c r="E3307" s="319"/>
      <c r="F3307" s="319"/>
      <c r="G3307" s="320">
        <v>1800000</v>
      </c>
      <c r="H3307" s="319"/>
      <c r="I3307" s="320">
        <v>1800000</v>
      </c>
    </row>
    <row r="3308" spans="2:10" x14ac:dyDescent="0.25">
      <c r="B3308" s="316" t="s">
        <v>7625</v>
      </c>
      <c r="C3308" s="533" t="s">
        <v>17710</v>
      </c>
      <c r="D3308" s="317"/>
      <c r="E3308" s="317"/>
      <c r="F3308" s="317"/>
      <c r="G3308" s="318">
        <v>15000000</v>
      </c>
      <c r="H3308" s="317"/>
      <c r="I3308" s="318">
        <v>15000000</v>
      </c>
      <c r="J3308" s="316"/>
    </row>
    <row r="3309" spans="2:10" x14ac:dyDescent="0.25">
      <c r="B3309" s="672" t="s">
        <v>5833</v>
      </c>
      <c r="C3309" s="672"/>
      <c r="D3309" s="319"/>
      <c r="E3309" s="319"/>
      <c r="F3309" s="319"/>
      <c r="G3309" s="320">
        <v>15000000</v>
      </c>
      <c r="H3309" s="319"/>
      <c r="I3309" s="320">
        <v>15000000</v>
      </c>
    </row>
    <row r="3310" spans="2:10" x14ac:dyDescent="0.25">
      <c r="B3310" s="316" t="s">
        <v>1924</v>
      </c>
      <c r="C3310" s="533" t="s">
        <v>17711</v>
      </c>
      <c r="D3310" s="317"/>
      <c r="E3310" s="317"/>
      <c r="F3310" s="318">
        <v>42000000</v>
      </c>
      <c r="G3310" s="318">
        <v>54000000</v>
      </c>
      <c r="H3310" s="317"/>
      <c r="I3310" s="318">
        <v>12000000</v>
      </c>
      <c r="J3310" s="316"/>
    </row>
    <row r="3311" spans="2:10" x14ac:dyDescent="0.25">
      <c r="B3311" s="672" t="s">
        <v>6527</v>
      </c>
      <c r="C3311" s="672"/>
      <c r="D3311" s="319"/>
      <c r="E3311" s="319"/>
      <c r="F3311" s="320">
        <v>42000000</v>
      </c>
      <c r="G3311" s="320">
        <v>54000000</v>
      </c>
      <c r="H3311" s="319"/>
      <c r="I3311" s="320">
        <v>12000000</v>
      </c>
    </row>
    <row r="3312" spans="2:10" x14ac:dyDescent="0.25">
      <c r="B3312" s="316" t="s">
        <v>5026</v>
      </c>
      <c r="C3312" s="533" t="s">
        <v>17712</v>
      </c>
      <c r="D3312" s="317"/>
      <c r="E3312" s="317"/>
      <c r="F3312" s="318">
        <v>6000000</v>
      </c>
      <c r="G3312" s="318">
        <v>24000000</v>
      </c>
      <c r="H3312" s="317"/>
      <c r="I3312" s="318">
        <v>18000000</v>
      </c>
      <c r="J3312" s="316"/>
    </row>
    <row r="3313" spans="2:10" x14ac:dyDescent="0.25">
      <c r="B3313" s="672" t="s">
        <v>6528</v>
      </c>
      <c r="C3313" s="672"/>
      <c r="D3313" s="319"/>
      <c r="E3313" s="319"/>
      <c r="F3313" s="320">
        <v>6000000</v>
      </c>
      <c r="G3313" s="320">
        <v>24000000</v>
      </c>
      <c r="H3313" s="319"/>
      <c r="I3313" s="320">
        <v>18000000</v>
      </c>
    </row>
    <row r="3314" spans="2:10" x14ac:dyDescent="0.25">
      <c r="B3314" s="316" t="s">
        <v>7626</v>
      </c>
      <c r="C3314" s="533" t="s">
        <v>20002</v>
      </c>
      <c r="D3314" s="317"/>
      <c r="E3314" s="317"/>
      <c r="F3314" s="317"/>
      <c r="G3314" s="318">
        <v>17000000</v>
      </c>
      <c r="H3314" s="317"/>
      <c r="I3314" s="318">
        <v>17000000</v>
      </c>
      <c r="J3314" s="316"/>
    </row>
    <row r="3315" spans="2:10" x14ac:dyDescent="0.25">
      <c r="B3315" s="672" t="s">
        <v>5833</v>
      </c>
      <c r="C3315" s="672"/>
      <c r="D3315" s="319"/>
      <c r="E3315" s="319"/>
      <c r="F3315" s="319"/>
      <c r="G3315" s="320">
        <v>17000000</v>
      </c>
      <c r="H3315" s="319"/>
      <c r="I3315" s="320">
        <v>17000000</v>
      </c>
    </row>
    <row r="3316" spans="2:10" x14ac:dyDescent="0.25">
      <c r="B3316" s="316" t="s">
        <v>7627</v>
      </c>
      <c r="C3316" s="533" t="s">
        <v>17713</v>
      </c>
      <c r="D3316" s="317"/>
      <c r="E3316" s="317"/>
      <c r="F3316" s="317"/>
      <c r="G3316" s="318">
        <v>7500000</v>
      </c>
      <c r="H3316" s="317"/>
      <c r="I3316" s="318">
        <v>7500000</v>
      </c>
      <c r="J3316" s="316"/>
    </row>
    <row r="3317" spans="2:10" x14ac:dyDescent="0.25">
      <c r="B3317" s="672" t="s">
        <v>5833</v>
      </c>
      <c r="C3317" s="672"/>
      <c r="D3317" s="319"/>
      <c r="E3317" s="319"/>
      <c r="F3317" s="319"/>
      <c r="G3317" s="320">
        <v>7500000</v>
      </c>
      <c r="H3317" s="319"/>
      <c r="I3317" s="320">
        <v>7500000</v>
      </c>
    </row>
    <row r="3318" spans="2:10" x14ac:dyDescent="0.25">
      <c r="B3318" s="316" t="s">
        <v>5003</v>
      </c>
      <c r="C3318" s="533" t="s">
        <v>17714</v>
      </c>
      <c r="D3318" s="317"/>
      <c r="E3318" s="317"/>
      <c r="F3318" s="318">
        <v>7500000</v>
      </c>
      <c r="G3318" s="318">
        <v>30000000</v>
      </c>
      <c r="H3318" s="317"/>
      <c r="I3318" s="318">
        <v>22500000</v>
      </c>
      <c r="J3318" s="316"/>
    </row>
    <row r="3319" spans="2:10" x14ac:dyDescent="0.25">
      <c r="B3319" s="672" t="s">
        <v>6529</v>
      </c>
      <c r="C3319" s="672"/>
      <c r="D3319" s="319"/>
      <c r="E3319" s="319"/>
      <c r="F3319" s="320">
        <v>7500000</v>
      </c>
      <c r="G3319" s="320">
        <v>30000000</v>
      </c>
      <c r="H3319" s="319"/>
      <c r="I3319" s="320">
        <v>22500000</v>
      </c>
    </row>
    <row r="3320" spans="2:10" x14ac:dyDescent="0.25">
      <c r="B3320" s="316" t="s">
        <v>1925</v>
      </c>
      <c r="C3320" s="533" t="s">
        <v>17715</v>
      </c>
      <c r="D3320" s="317"/>
      <c r="E3320" s="317"/>
      <c r="F3320" s="318">
        <v>12500000</v>
      </c>
      <c r="G3320" s="318">
        <v>15000000</v>
      </c>
      <c r="H3320" s="317"/>
      <c r="I3320" s="318">
        <v>2500000</v>
      </c>
      <c r="J3320" s="316"/>
    </row>
    <row r="3321" spans="2:10" x14ac:dyDescent="0.25">
      <c r="B3321" s="672" t="s">
        <v>6530</v>
      </c>
      <c r="C3321" s="672"/>
      <c r="D3321" s="319"/>
      <c r="E3321" s="319"/>
      <c r="F3321" s="320">
        <v>12500000</v>
      </c>
      <c r="G3321" s="320">
        <v>15000000</v>
      </c>
      <c r="H3321" s="319"/>
      <c r="I3321" s="320">
        <v>2500000</v>
      </c>
    </row>
    <row r="3322" spans="2:10" x14ac:dyDescent="0.25">
      <c r="B3322" s="316" t="s">
        <v>7628</v>
      </c>
      <c r="C3322" s="533" t="s">
        <v>17716</v>
      </c>
      <c r="D3322" s="317"/>
      <c r="E3322" s="317"/>
      <c r="F3322" s="317"/>
      <c r="G3322" s="318">
        <v>4150000</v>
      </c>
      <c r="H3322" s="317"/>
      <c r="I3322" s="318">
        <v>4150000</v>
      </c>
      <c r="J3322" s="316"/>
    </row>
    <row r="3323" spans="2:10" x14ac:dyDescent="0.25">
      <c r="B3323" s="672" t="s">
        <v>5833</v>
      </c>
      <c r="C3323" s="672"/>
      <c r="D3323" s="319"/>
      <c r="E3323" s="319"/>
      <c r="F3323" s="319"/>
      <c r="G3323" s="320">
        <v>4150000</v>
      </c>
      <c r="H3323" s="319"/>
      <c r="I3323" s="320">
        <v>4150000</v>
      </c>
    </row>
    <row r="3324" spans="2:10" x14ac:dyDescent="0.25">
      <c r="B3324" s="316" t="s">
        <v>7629</v>
      </c>
      <c r="C3324" s="533" t="s">
        <v>17717</v>
      </c>
      <c r="D3324" s="317"/>
      <c r="E3324" s="317"/>
      <c r="F3324" s="317"/>
      <c r="G3324" s="318">
        <v>12000000</v>
      </c>
      <c r="H3324" s="317"/>
      <c r="I3324" s="318">
        <v>12000000</v>
      </c>
      <c r="J3324" s="316"/>
    </row>
    <row r="3325" spans="2:10" x14ac:dyDescent="0.25">
      <c r="B3325" s="672" t="s">
        <v>5833</v>
      </c>
      <c r="C3325" s="672"/>
      <c r="D3325" s="319"/>
      <c r="E3325" s="319"/>
      <c r="F3325" s="319"/>
      <c r="G3325" s="320">
        <v>12000000</v>
      </c>
      <c r="H3325" s="319"/>
      <c r="I3325" s="320">
        <v>12000000</v>
      </c>
    </row>
    <row r="3326" spans="2:10" x14ac:dyDescent="0.25">
      <c r="B3326" s="316" t="s">
        <v>19288</v>
      </c>
      <c r="C3326" s="533" t="s">
        <v>19872</v>
      </c>
      <c r="D3326" s="317"/>
      <c r="E3326" s="317"/>
      <c r="F3326" s="317"/>
      <c r="G3326" s="318">
        <v>9000000</v>
      </c>
      <c r="H3326" s="317"/>
      <c r="I3326" s="318">
        <v>9000000</v>
      </c>
      <c r="J3326" s="316"/>
    </row>
    <row r="3327" spans="2:10" x14ac:dyDescent="0.25">
      <c r="B3327" s="672" t="s">
        <v>5833</v>
      </c>
      <c r="C3327" s="672"/>
      <c r="D3327" s="319"/>
      <c r="E3327" s="319"/>
      <c r="F3327" s="319"/>
      <c r="G3327" s="320">
        <v>9000000</v>
      </c>
      <c r="H3327" s="319"/>
      <c r="I3327" s="320">
        <v>9000000</v>
      </c>
    </row>
    <row r="3328" spans="2:10" x14ac:dyDescent="0.25">
      <c r="B3328" s="316" t="s">
        <v>19414</v>
      </c>
      <c r="C3328" s="533" t="s">
        <v>19873</v>
      </c>
      <c r="D3328" s="317"/>
      <c r="E3328" s="317"/>
      <c r="F3328" s="317"/>
      <c r="G3328" s="318">
        <v>9000000</v>
      </c>
      <c r="H3328" s="317"/>
      <c r="I3328" s="318">
        <v>9000000</v>
      </c>
      <c r="J3328" s="316"/>
    </row>
    <row r="3329" spans="2:10" x14ac:dyDescent="0.25">
      <c r="B3329" s="672" t="s">
        <v>5833</v>
      </c>
      <c r="C3329" s="672"/>
      <c r="D3329" s="319"/>
      <c r="E3329" s="319"/>
      <c r="F3329" s="319"/>
      <c r="G3329" s="320">
        <v>9000000</v>
      </c>
      <c r="H3329" s="319"/>
      <c r="I3329" s="320">
        <v>9000000</v>
      </c>
    </row>
    <row r="3330" spans="2:10" x14ac:dyDescent="0.25">
      <c r="B3330" s="316" t="s">
        <v>7959</v>
      </c>
      <c r="C3330" s="533" t="s">
        <v>17718</v>
      </c>
      <c r="D3330" s="317"/>
      <c r="E3330" s="317"/>
      <c r="F3330" s="317"/>
      <c r="G3330" s="318">
        <v>10000000</v>
      </c>
      <c r="H3330" s="317"/>
      <c r="I3330" s="318">
        <v>10000000</v>
      </c>
      <c r="J3330" s="316"/>
    </row>
    <row r="3331" spans="2:10" x14ac:dyDescent="0.25">
      <c r="B3331" s="672" t="s">
        <v>5833</v>
      </c>
      <c r="C3331" s="672"/>
      <c r="D3331" s="319"/>
      <c r="E3331" s="319"/>
      <c r="F3331" s="319"/>
      <c r="G3331" s="320">
        <v>10000000</v>
      </c>
      <c r="H3331" s="319"/>
      <c r="I3331" s="320">
        <v>10000000</v>
      </c>
    </row>
    <row r="3332" spans="2:10" x14ac:dyDescent="0.25">
      <c r="B3332" s="316" t="s">
        <v>655</v>
      </c>
      <c r="C3332" s="533" t="s">
        <v>17719</v>
      </c>
      <c r="D3332" s="317"/>
      <c r="E3332" s="317"/>
      <c r="F3332" s="318">
        <v>5000000</v>
      </c>
      <c r="G3332" s="318">
        <v>21000000</v>
      </c>
      <c r="H3332" s="317"/>
      <c r="I3332" s="318">
        <v>16000000</v>
      </c>
      <c r="J3332" s="316"/>
    </row>
    <row r="3333" spans="2:10" x14ac:dyDescent="0.25">
      <c r="B3333" s="672" t="s">
        <v>6531</v>
      </c>
      <c r="C3333" s="672"/>
      <c r="D3333" s="319"/>
      <c r="E3333" s="319"/>
      <c r="F3333" s="320">
        <v>5000000</v>
      </c>
      <c r="G3333" s="320">
        <v>21000000</v>
      </c>
      <c r="H3333" s="319"/>
      <c r="I3333" s="320">
        <v>16000000</v>
      </c>
    </row>
    <row r="3334" spans="2:10" x14ac:dyDescent="0.25">
      <c r="B3334" s="316" t="s">
        <v>1926</v>
      </c>
      <c r="C3334" s="533" t="s">
        <v>17720</v>
      </c>
      <c r="D3334" s="317"/>
      <c r="E3334" s="317"/>
      <c r="F3334" s="318">
        <v>17000000</v>
      </c>
      <c r="G3334" s="318">
        <v>32680000</v>
      </c>
      <c r="H3334" s="317"/>
      <c r="I3334" s="318">
        <v>15680000</v>
      </c>
      <c r="J3334" s="316"/>
    </row>
    <row r="3335" spans="2:10" x14ac:dyDescent="0.25">
      <c r="B3335" s="672" t="s">
        <v>6532</v>
      </c>
      <c r="C3335" s="672"/>
      <c r="D3335" s="319"/>
      <c r="E3335" s="319"/>
      <c r="F3335" s="320">
        <v>17000000</v>
      </c>
      <c r="G3335" s="320">
        <v>32680000</v>
      </c>
      <c r="H3335" s="319"/>
      <c r="I3335" s="320">
        <v>15680000</v>
      </c>
    </row>
    <row r="3336" spans="2:10" x14ac:dyDescent="0.25">
      <c r="B3336" s="316" t="s">
        <v>1927</v>
      </c>
      <c r="C3336" s="533" t="s">
        <v>17721</v>
      </c>
      <c r="D3336" s="317"/>
      <c r="E3336" s="317"/>
      <c r="F3336" s="318">
        <v>17000000</v>
      </c>
      <c r="G3336" s="318">
        <v>35000000</v>
      </c>
      <c r="H3336" s="317"/>
      <c r="I3336" s="318">
        <v>18000000</v>
      </c>
      <c r="J3336" s="316"/>
    </row>
    <row r="3337" spans="2:10" x14ac:dyDescent="0.25">
      <c r="B3337" s="672" t="s">
        <v>6533</v>
      </c>
      <c r="C3337" s="672"/>
      <c r="D3337" s="319"/>
      <c r="E3337" s="319"/>
      <c r="F3337" s="320">
        <v>17000000</v>
      </c>
      <c r="G3337" s="320">
        <v>35000000</v>
      </c>
      <c r="H3337" s="319"/>
      <c r="I3337" s="320">
        <v>18000000</v>
      </c>
    </row>
    <row r="3338" spans="2:10" x14ac:dyDescent="0.25">
      <c r="B3338" s="316" t="s">
        <v>8037</v>
      </c>
      <c r="C3338" s="533" t="s">
        <v>17723</v>
      </c>
      <c r="D3338" s="317"/>
      <c r="E3338" s="317"/>
      <c r="F3338" s="317"/>
      <c r="G3338" s="318">
        <v>15000000</v>
      </c>
      <c r="H3338" s="317"/>
      <c r="I3338" s="318">
        <v>15000000</v>
      </c>
      <c r="J3338" s="316"/>
    </row>
    <row r="3339" spans="2:10" x14ac:dyDescent="0.25">
      <c r="B3339" s="672" t="s">
        <v>5833</v>
      </c>
      <c r="C3339" s="672"/>
      <c r="D3339" s="319"/>
      <c r="E3339" s="319"/>
      <c r="F3339" s="319"/>
      <c r="G3339" s="320">
        <v>15000000</v>
      </c>
      <c r="H3339" s="319"/>
      <c r="I3339" s="320">
        <v>15000000</v>
      </c>
    </row>
    <row r="3340" spans="2:10" x14ac:dyDescent="0.25">
      <c r="B3340" s="316" t="s">
        <v>697</v>
      </c>
      <c r="C3340" s="533" t="s">
        <v>17724</v>
      </c>
      <c r="D3340" s="317"/>
      <c r="E3340" s="317"/>
      <c r="F3340" s="318">
        <v>5000000</v>
      </c>
      <c r="G3340" s="318">
        <v>12000000</v>
      </c>
      <c r="H3340" s="317"/>
      <c r="I3340" s="318">
        <v>7000000</v>
      </c>
      <c r="J3340" s="316"/>
    </row>
    <row r="3341" spans="2:10" x14ac:dyDescent="0.25">
      <c r="B3341" s="672" t="s">
        <v>6535</v>
      </c>
      <c r="C3341" s="672"/>
      <c r="D3341" s="319"/>
      <c r="E3341" s="319"/>
      <c r="F3341" s="320">
        <v>5000000</v>
      </c>
      <c r="G3341" s="320">
        <v>12000000</v>
      </c>
      <c r="H3341" s="319"/>
      <c r="I3341" s="320">
        <v>7000000</v>
      </c>
    </row>
    <row r="3342" spans="2:10" x14ac:dyDescent="0.25">
      <c r="B3342" s="316" t="s">
        <v>7630</v>
      </c>
      <c r="C3342" s="533" t="s">
        <v>17725</v>
      </c>
      <c r="D3342" s="317"/>
      <c r="E3342" s="317"/>
      <c r="F3342" s="317"/>
      <c r="G3342" s="318">
        <v>12000000</v>
      </c>
      <c r="H3342" s="317"/>
      <c r="I3342" s="318">
        <v>12000000</v>
      </c>
      <c r="J3342" s="316"/>
    </row>
    <row r="3343" spans="2:10" x14ac:dyDescent="0.25">
      <c r="B3343" s="672" t="s">
        <v>5833</v>
      </c>
      <c r="C3343" s="672"/>
      <c r="D3343" s="319"/>
      <c r="E3343" s="319"/>
      <c r="F3343" s="319"/>
      <c r="G3343" s="320">
        <v>12000000</v>
      </c>
      <c r="H3343" s="319"/>
      <c r="I3343" s="320">
        <v>12000000</v>
      </c>
    </row>
    <row r="3344" spans="2:10" x14ac:dyDescent="0.25">
      <c r="B3344" s="316" t="s">
        <v>10072</v>
      </c>
      <c r="C3344" s="533" t="s">
        <v>19003</v>
      </c>
      <c r="D3344" s="317"/>
      <c r="E3344" s="317"/>
      <c r="F3344" s="317"/>
      <c r="G3344" s="318">
        <v>3600000</v>
      </c>
      <c r="H3344" s="317"/>
      <c r="I3344" s="318">
        <v>3600000</v>
      </c>
      <c r="J3344" s="316"/>
    </row>
    <row r="3345" spans="2:10" x14ac:dyDescent="0.25">
      <c r="B3345" s="672" t="s">
        <v>5833</v>
      </c>
      <c r="C3345" s="672"/>
      <c r="D3345" s="319"/>
      <c r="E3345" s="319"/>
      <c r="F3345" s="319"/>
      <c r="G3345" s="320">
        <v>3600000</v>
      </c>
      <c r="H3345" s="319"/>
      <c r="I3345" s="320">
        <v>3600000</v>
      </c>
    </row>
    <row r="3346" spans="2:10" x14ac:dyDescent="0.25">
      <c r="B3346" s="316" t="s">
        <v>7631</v>
      </c>
      <c r="C3346" s="533" t="s">
        <v>18915</v>
      </c>
      <c r="D3346" s="317"/>
      <c r="E3346" s="317"/>
      <c r="F3346" s="317"/>
      <c r="G3346" s="318">
        <v>7500000</v>
      </c>
      <c r="H3346" s="317"/>
      <c r="I3346" s="318">
        <v>7500000</v>
      </c>
      <c r="J3346" s="316"/>
    </row>
    <row r="3347" spans="2:10" x14ac:dyDescent="0.25">
      <c r="B3347" s="672" t="s">
        <v>5833</v>
      </c>
      <c r="C3347" s="672"/>
      <c r="D3347" s="319"/>
      <c r="E3347" s="319"/>
      <c r="F3347" s="319"/>
      <c r="G3347" s="320">
        <v>7500000</v>
      </c>
      <c r="H3347" s="319"/>
      <c r="I3347" s="320">
        <v>7500000</v>
      </c>
    </row>
    <row r="3348" spans="2:10" x14ac:dyDescent="0.25">
      <c r="B3348" s="316" t="s">
        <v>868</v>
      </c>
      <c r="C3348" s="533" t="s">
        <v>17726</v>
      </c>
      <c r="D3348" s="317"/>
      <c r="E3348" s="317"/>
      <c r="F3348" s="318">
        <v>6000000</v>
      </c>
      <c r="G3348" s="318">
        <v>24001000</v>
      </c>
      <c r="H3348" s="317"/>
      <c r="I3348" s="318">
        <v>18001000</v>
      </c>
      <c r="J3348" s="316"/>
    </row>
    <row r="3349" spans="2:10" x14ac:dyDescent="0.25">
      <c r="B3349" s="672" t="s">
        <v>6536</v>
      </c>
      <c r="C3349" s="672"/>
      <c r="D3349" s="319"/>
      <c r="E3349" s="319"/>
      <c r="F3349" s="320">
        <v>6000000</v>
      </c>
      <c r="G3349" s="320">
        <v>24001000</v>
      </c>
      <c r="H3349" s="319"/>
      <c r="I3349" s="320">
        <v>18001000</v>
      </c>
    </row>
    <row r="3350" spans="2:10" x14ac:dyDescent="0.25">
      <c r="B3350" s="316" t="s">
        <v>18648</v>
      </c>
      <c r="C3350" s="533" t="s">
        <v>20329</v>
      </c>
      <c r="D3350" s="317"/>
      <c r="E3350" s="317"/>
      <c r="F3350" s="317"/>
      <c r="G3350" s="318">
        <v>9000000</v>
      </c>
      <c r="H3350" s="317"/>
      <c r="I3350" s="318">
        <v>9000000</v>
      </c>
      <c r="J3350" s="316"/>
    </row>
    <row r="3351" spans="2:10" x14ac:dyDescent="0.25">
      <c r="B3351" s="672" t="s">
        <v>5833</v>
      </c>
      <c r="C3351" s="672"/>
      <c r="D3351" s="319"/>
      <c r="E3351" s="319"/>
      <c r="F3351" s="319"/>
      <c r="G3351" s="320">
        <v>9000000</v>
      </c>
      <c r="H3351" s="319"/>
      <c r="I3351" s="320">
        <v>9000000</v>
      </c>
    </row>
    <row r="3352" spans="2:10" x14ac:dyDescent="0.25">
      <c r="B3352" s="316" t="s">
        <v>1929</v>
      </c>
      <c r="C3352" s="533" t="s">
        <v>17727</v>
      </c>
      <c r="D3352" s="317"/>
      <c r="E3352" s="317"/>
      <c r="F3352" s="318">
        <v>13000000</v>
      </c>
      <c r="G3352" s="318">
        <v>28800000</v>
      </c>
      <c r="H3352" s="317"/>
      <c r="I3352" s="318">
        <v>15800000</v>
      </c>
      <c r="J3352" s="316"/>
    </row>
    <row r="3353" spans="2:10" x14ac:dyDescent="0.25">
      <c r="B3353" s="672" t="s">
        <v>6537</v>
      </c>
      <c r="C3353" s="672"/>
      <c r="D3353" s="319"/>
      <c r="E3353" s="319"/>
      <c r="F3353" s="320">
        <v>13000000</v>
      </c>
      <c r="G3353" s="320">
        <v>28800000</v>
      </c>
      <c r="H3353" s="319"/>
      <c r="I3353" s="320">
        <v>15800000</v>
      </c>
    </row>
    <row r="3354" spans="2:10" x14ac:dyDescent="0.25">
      <c r="B3354" s="316" t="s">
        <v>8076</v>
      </c>
      <c r="C3354" s="533" t="s">
        <v>17728</v>
      </c>
      <c r="D3354" s="317"/>
      <c r="E3354" s="317"/>
      <c r="F3354" s="317"/>
      <c r="G3354" s="318">
        <v>3000000</v>
      </c>
      <c r="H3354" s="317"/>
      <c r="I3354" s="318">
        <v>3000000</v>
      </c>
      <c r="J3354" s="316"/>
    </row>
    <row r="3355" spans="2:10" x14ac:dyDescent="0.25">
      <c r="B3355" s="672" t="s">
        <v>5833</v>
      </c>
      <c r="C3355" s="672"/>
      <c r="D3355" s="319"/>
      <c r="E3355" s="319"/>
      <c r="F3355" s="319"/>
      <c r="G3355" s="320">
        <v>3000000</v>
      </c>
      <c r="H3355" s="319"/>
      <c r="I3355" s="320">
        <v>3000000</v>
      </c>
    </row>
    <row r="3356" spans="2:10" x14ac:dyDescent="0.25">
      <c r="B3356" s="316" t="s">
        <v>19664</v>
      </c>
      <c r="C3356" s="533" t="s">
        <v>21168</v>
      </c>
      <c r="D3356" s="317"/>
      <c r="E3356" s="317"/>
      <c r="F3356" s="317"/>
      <c r="G3356" s="318">
        <v>7000000</v>
      </c>
      <c r="H3356" s="317"/>
      <c r="I3356" s="318">
        <v>7000000</v>
      </c>
      <c r="J3356" s="316"/>
    </row>
    <row r="3357" spans="2:10" x14ac:dyDescent="0.25">
      <c r="B3357" s="672" t="s">
        <v>5833</v>
      </c>
      <c r="C3357" s="672"/>
      <c r="D3357" s="319"/>
      <c r="E3357" s="319"/>
      <c r="F3357" s="319"/>
      <c r="G3357" s="320">
        <v>7000000</v>
      </c>
      <c r="H3357" s="319"/>
      <c r="I3357" s="320">
        <v>7000000</v>
      </c>
    </row>
    <row r="3358" spans="2:10" x14ac:dyDescent="0.25">
      <c r="B3358" s="316" t="s">
        <v>1930</v>
      </c>
      <c r="C3358" s="533" t="s">
        <v>17729</v>
      </c>
      <c r="D3358" s="317"/>
      <c r="E3358" s="317"/>
      <c r="F3358" s="318">
        <v>15000000</v>
      </c>
      <c r="G3358" s="318">
        <v>38500000</v>
      </c>
      <c r="H3358" s="317"/>
      <c r="I3358" s="318">
        <v>23500000</v>
      </c>
      <c r="J3358" s="316"/>
    </row>
    <row r="3359" spans="2:10" x14ac:dyDescent="0.25">
      <c r="B3359" s="672" t="s">
        <v>6538</v>
      </c>
      <c r="C3359" s="672"/>
      <c r="D3359" s="319"/>
      <c r="E3359" s="319"/>
      <c r="F3359" s="320">
        <v>15000000</v>
      </c>
      <c r="G3359" s="320">
        <v>38500000</v>
      </c>
      <c r="H3359" s="319"/>
      <c r="I3359" s="320">
        <v>23500000</v>
      </c>
    </row>
    <row r="3360" spans="2:10" x14ac:dyDescent="0.25">
      <c r="B3360" s="316" t="s">
        <v>415</v>
      </c>
      <c r="C3360" s="533" t="s">
        <v>17730</v>
      </c>
      <c r="D3360" s="317"/>
      <c r="E3360" s="317"/>
      <c r="F3360" s="318">
        <v>6000000</v>
      </c>
      <c r="G3360" s="318">
        <v>12200000</v>
      </c>
      <c r="H3360" s="317"/>
      <c r="I3360" s="318">
        <v>6200000</v>
      </c>
      <c r="J3360" s="316"/>
    </row>
    <row r="3361" spans="2:10" x14ac:dyDescent="0.25">
      <c r="B3361" s="672" t="s">
        <v>7166</v>
      </c>
      <c r="C3361" s="672"/>
      <c r="D3361" s="319"/>
      <c r="E3361" s="319"/>
      <c r="F3361" s="320">
        <v>6000000</v>
      </c>
      <c r="G3361" s="320">
        <v>12200000</v>
      </c>
      <c r="H3361" s="319"/>
      <c r="I3361" s="320">
        <v>6200000</v>
      </c>
    </row>
    <row r="3362" spans="2:10" x14ac:dyDescent="0.25">
      <c r="B3362" s="316" t="s">
        <v>1931</v>
      </c>
      <c r="C3362" s="533" t="s">
        <v>17731</v>
      </c>
      <c r="D3362" s="317"/>
      <c r="E3362" s="317"/>
      <c r="F3362" s="318">
        <v>18000000</v>
      </c>
      <c r="G3362" s="318">
        <v>40000000</v>
      </c>
      <c r="H3362" s="317"/>
      <c r="I3362" s="318">
        <v>22000000</v>
      </c>
      <c r="J3362" s="316"/>
    </row>
    <row r="3363" spans="2:10" x14ac:dyDescent="0.25">
      <c r="B3363" s="672" t="s">
        <v>6539</v>
      </c>
      <c r="C3363" s="672"/>
      <c r="D3363" s="319"/>
      <c r="E3363" s="319"/>
      <c r="F3363" s="320">
        <v>18000000</v>
      </c>
      <c r="G3363" s="320">
        <v>40000000</v>
      </c>
      <c r="H3363" s="319"/>
      <c r="I3363" s="320">
        <v>22000000</v>
      </c>
    </row>
    <row r="3364" spans="2:10" x14ac:dyDescent="0.25">
      <c r="B3364" s="316" t="s">
        <v>19751</v>
      </c>
      <c r="C3364" s="533" t="s">
        <v>20043</v>
      </c>
      <c r="D3364" s="317"/>
      <c r="E3364" s="317"/>
      <c r="F3364" s="317"/>
      <c r="G3364" s="318">
        <v>10005000</v>
      </c>
      <c r="H3364" s="317"/>
      <c r="I3364" s="318">
        <v>10005000</v>
      </c>
      <c r="J3364" s="316"/>
    </row>
    <row r="3365" spans="2:10" x14ac:dyDescent="0.25">
      <c r="B3365" s="672" t="s">
        <v>5833</v>
      </c>
      <c r="C3365" s="672"/>
      <c r="D3365" s="319"/>
      <c r="E3365" s="319"/>
      <c r="F3365" s="319"/>
      <c r="G3365" s="320">
        <v>10005000</v>
      </c>
      <c r="H3365" s="319"/>
      <c r="I3365" s="320">
        <v>10005000</v>
      </c>
    </row>
    <row r="3366" spans="2:10" x14ac:dyDescent="0.25">
      <c r="B3366" s="316" t="s">
        <v>1932</v>
      </c>
      <c r="C3366" s="533" t="s">
        <v>17732</v>
      </c>
      <c r="D3366" s="317"/>
      <c r="E3366" s="317"/>
      <c r="F3366" s="318">
        <v>5500000</v>
      </c>
      <c r="G3366" s="318">
        <v>5500000</v>
      </c>
      <c r="H3366" s="317"/>
      <c r="I3366" s="317"/>
      <c r="J3366" s="316"/>
    </row>
    <row r="3367" spans="2:10" x14ac:dyDescent="0.25">
      <c r="B3367" s="672" t="s">
        <v>6540</v>
      </c>
      <c r="C3367" s="672"/>
      <c r="D3367" s="319"/>
      <c r="E3367" s="319"/>
      <c r="F3367" s="320">
        <v>5500000</v>
      </c>
      <c r="G3367" s="320">
        <v>5500000</v>
      </c>
      <c r="H3367" s="319"/>
      <c r="I3367" s="319"/>
    </row>
    <row r="3368" spans="2:10" x14ac:dyDescent="0.25">
      <c r="B3368" s="316" t="s">
        <v>1933</v>
      </c>
      <c r="C3368" s="533" t="s">
        <v>17733</v>
      </c>
      <c r="D3368" s="317"/>
      <c r="E3368" s="317"/>
      <c r="F3368" s="318">
        <v>12000000</v>
      </c>
      <c r="G3368" s="318">
        <v>39500000</v>
      </c>
      <c r="H3368" s="317"/>
      <c r="I3368" s="318">
        <v>27500000</v>
      </c>
      <c r="J3368" s="316"/>
    </row>
    <row r="3369" spans="2:10" x14ac:dyDescent="0.25">
      <c r="B3369" s="672" t="s">
        <v>6541</v>
      </c>
      <c r="C3369" s="672"/>
      <c r="D3369" s="319"/>
      <c r="E3369" s="319"/>
      <c r="F3369" s="320">
        <v>12000000</v>
      </c>
      <c r="G3369" s="320">
        <v>39500000</v>
      </c>
      <c r="H3369" s="319"/>
      <c r="I3369" s="320">
        <v>27500000</v>
      </c>
    </row>
    <row r="3370" spans="2:10" x14ac:dyDescent="0.25">
      <c r="B3370" s="316" t="s">
        <v>7633</v>
      </c>
      <c r="C3370" s="533" t="s">
        <v>19992</v>
      </c>
      <c r="D3370" s="317"/>
      <c r="E3370" s="317"/>
      <c r="F3370" s="317"/>
      <c r="G3370" s="318">
        <v>15000000</v>
      </c>
      <c r="H3370" s="317"/>
      <c r="I3370" s="318">
        <v>15000000</v>
      </c>
      <c r="J3370" s="316"/>
    </row>
    <row r="3371" spans="2:10" x14ac:dyDescent="0.25">
      <c r="B3371" s="672" t="s">
        <v>5833</v>
      </c>
      <c r="C3371" s="672"/>
      <c r="D3371" s="319"/>
      <c r="E3371" s="319"/>
      <c r="F3371" s="319"/>
      <c r="G3371" s="320">
        <v>15000000</v>
      </c>
      <c r="H3371" s="319"/>
      <c r="I3371" s="320">
        <v>15000000</v>
      </c>
    </row>
    <row r="3372" spans="2:10" x14ac:dyDescent="0.25">
      <c r="B3372" s="316" t="s">
        <v>7634</v>
      </c>
      <c r="C3372" s="533" t="s">
        <v>18929</v>
      </c>
      <c r="D3372" s="317"/>
      <c r="E3372" s="317"/>
      <c r="F3372" s="317"/>
      <c r="G3372" s="318">
        <v>15000000</v>
      </c>
      <c r="H3372" s="317"/>
      <c r="I3372" s="318">
        <v>15000000</v>
      </c>
      <c r="J3372" s="316"/>
    </row>
    <row r="3373" spans="2:10" x14ac:dyDescent="0.25">
      <c r="B3373" s="672" t="s">
        <v>5833</v>
      </c>
      <c r="C3373" s="672"/>
      <c r="D3373" s="319"/>
      <c r="E3373" s="319"/>
      <c r="F3373" s="319"/>
      <c r="G3373" s="320">
        <v>15000000</v>
      </c>
      <c r="H3373" s="319"/>
      <c r="I3373" s="320">
        <v>15000000</v>
      </c>
    </row>
    <row r="3374" spans="2:10" x14ac:dyDescent="0.25">
      <c r="B3374" s="316" t="s">
        <v>1934</v>
      </c>
      <c r="C3374" s="533" t="s">
        <v>17734</v>
      </c>
      <c r="D3374" s="317"/>
      <c r="E3374" s="317"/>
      <c r="F3374" s="318">
        <v>37000000</v>
      </c>
      <c r="G3374" s="318">
        <v>48000000</v>
      </c>
      <c r="H3374" s="317"/>
      <c r="I3374" s="318">
        <v>11000000</v>
      </c>
      <c r="J3374" s="316"/>
    </row>
    <row r="3375" spans="2:10" x14ac:dyDescent="0.25">
      <c r="B3375" s="672" t="s">
        <v>6542</v>
      </c>
      <c r="C3375" s="672"/>
      <c r="D3375" s="319"/>
      <c r="E3375" s="319"/>
      <c r="F3375" s="320">
        <v>37000000</v>
      </c>
      <c r="G3375" s="320">
        <v>48000000</v>
      </c>
      <c r="H3375" s="319"/>
      <c r="I3375" s="320">
        <v>11000000</v>
      </c>
    </row>
    <row r="3376" spans="2:10" x14ac:dyDescent="0.25">
      <c r="B3376" s="316" t="s">
        <v>1935</v>
      </c>
      <c r="C3376" s="533" t="s">
        <v>17735</v>
      </c>
      <c r="D3376" s="317"/>
      <c r="E3376" s="317"/>
      <c r="F3376" s="318">
        <v>13000000</v>
      </c>
      <c r="G3376" s="318">
        <v>35000000</v>
      </c>
      <c r="H3376" s="317"/>
      <c r="I3376" s="318">
        <v>22000000</v>
      </c>
      <c r="J3376" s="316"/>
    </row>
    <row r="3377" spans="2:10" x14ac:dyDescent="0.25">
      <c r="B3377" s="672" t="s">
        <v>6543</v>
      </c>
      <c r="C3377" s="672"/>
      <c r="D3377" s="319"/>
      <c r="E3377" s="319"/>
      <c r="F3377" s="320">
        <v>13000000</v>
      </c>
      <c r="G3377" s="320">
        <v>35000000</v>
      </c>
      <c r="H3377" s="319"/>
      <c r="I3377" s="320">
        <v>22000000</v>
      </c>
    </row>
    <row r="3378" spans="2:10" x14ac:dyDescent="0.25">
      <c r="B3378" s="316" t="s">
        <v>7635</v>
      </c>
      <c r="C3378" s="533" t="s">
        <v>19632</v>
      </c>
      <c r="D3378" s="317"/>
      <c r="E3378" s="317"/>
      <c r="F3378" s="317"/>
      <c r="G3378" s="318">
        <v>15000000</v>
      </c>
      <c r="H3378" s="317"/>
      <c r="I3378" s="318">
        <v>15000000</v>
      </c>
      <c r="J3378" s="316"/>
    </row>
    <row r="3379" spans="2:10" x14ac:dyDescent="0.25">
      <c r="B3379" s="672" t="s">
        <v>5833</v>
      </c>
      <c r="C3379" s="672"/>
      <c r="D3379" s="319"/>
      <c r="E3379" s="319"/>
      <c r="F3379" s="319"/>
      <c r="G3379" s="320">
        <v>15000000</v>
      </c>
      <c r="H3379" s="319"/>
      <c r="I3379" s="320">
        <v>15000000</v>
      </c>
    </row>
    <row r="3380" spans="2:10" x14ac:dyDescent="0.25">
      <c r="B3380" s="316" t="s">
        <v>1936</v>
      </c>
      <c r="C3380" s="533" t="s">
        <v>17736</v>
      </c>
      <c r="D3380" s="317"/>
      <c r="E3380" s="317"/>
      <c r="F3380" s="318">
        <v>17000000</v>
      </c>
      <c r="G3380" s="318">
        <v>26000000</v>
      </c>
      <c r="H3380" s="317"/>
      <c r="I3380" s="318">
        <v>9000000</v>
      </c>
      <c r="J3380" s="316"/>
    </row>
    <row r="3381" spans="2:10" x14ac:dyDescent="0.25">
      <c r="B3381" s="672" t="s">
        <v>6544</v>
      </c>
      <c r="C3381" s="672"/>
      <c r="D3381" s="319"/>
      <c r="E3381" s="319"/>
      <c r="F3381" s="320">
        <v>17000000</v>
      </c>
      <c r="G3381" s="320">
        <v>26000000</v>
      </c>
      <c r="H3381" s="319"/>
      <c r="I3381" s="320">
        <v>9000000</v>
      </c>
    </row>
    <row r="3382" spans="2:10" x14ac:dyDescent="0.25">
      <c r="B3382" s="316" t="s">
        <v>5576</v>
      </c>
      <c r="C3382" s="533" t="s">
        <v>17737</v>
      </c>
      <c r="D3382" s="317"/>
      <c r="E3382" s="317"/>
      <c r="F3382" s="318">
        <v>6000000</v>
      </c>
      <c r="G3382" s="318">
        <v>24000000</v>
      </c>
      <c r="H3382" s="317"/>
      <c r="I3382" s="318">
        <v>18000000</v>
      </c>
      <c r="J3382" s="316"/>
    </row>
    <row r="3383" spans="2:10" x14ac:dyDescent="0.25">
      <c r="B3383" s="672" t="s">
        <v>5833</v>
      </c>
      <c r="C3383" s="672"/>
      <c r="D3383" s="319"/>
      <c r="E3383" s="319"/>
      <c r="F3383" s="320">
        <v>6000000</v>
      </c>
      <c r="G3383" s="320">
        <v>24000000</v>
      </c>
      <c r="H3383" s="319"/>
      <c r="I3383" s="320">
        <v>18000000</v>
      </c>
    </row>
    <row r="3384" spans="2:10" x14ac:dyDescent="0.25">
      <c r="B3384" s="316" t="s">
        <v>7636</v>
      </c>
      <c r="C3384" s="533" t="s">
        <v>17738</v>
      </c>
      <c r="D3384" s="317"/>
      <c r="E3384" s="317"/>
      <c r="F3384" s="317"/>
      <c r="G3384" s="318">
        <v>10800000</v>
      </c>
      <c r="H3384" s="317"/>
      <c r="I3384" s="318">
        <v>10800000</v>
      </c>
      <c r="J3384" s="316"/>
    </row>
    <row r="3385" spans="2:10" x14ac:dyDescent="0.25">
      <c r="B3385" s="672" t="s">
        <v>5833</v>
      </c>
      <c r="C3385" s="672"/>
      <c r="D3385" s="319"/>
      <c r="E3385" s="319"/>
      <c r="F3385" s="319"/>
      <c r="G3385" s="320">
        <v>10800000</v>
      </c>
      <c r="H3385" s="319"/>
      <c r="I3385" s="320">
        <v>10800000</v>
      </c>
    </row>
    <row r="3386" spans="2:10" x14ac:dyDescent="0.25">
      <c r="B3386" s="316" t="s">
        <v>5574</v>
      </c>
      <c r="C3386" s="533" t="s">
        <v>17739</v>
      </c>
      <c r="D3386" s="317"/>
      <c r="E3386" s="317"/>
      <c r="F3386" s="318">
        <v>5000000</v>
      </c>
      <c r="G3386" s="318">
        <v>20500000</v>
      </c>
      <c r="H3386" s="317"/>
      <c r="I3386" s="318">
        <v>15500000</v>
      </c>
      <c r="J3386" s="316"/>
    </row>
    <row r="3387" spans="2:10" x14ac:dyDescent="0.25">
      <c r="B3387" s="672" t="s">
        <v>5833</v>
      </c>
      <c r="C3387" s="672"/>
      <c r="D3387" s="319"/>
      <c r="E3387" s="319"/>
      <c r="F3387" s="320">
        <v>5000000</v>
      </c>
      <c r="G3387" s="320">
        <v>20500000</v>
      </c>
      <c r="H3387" s="319"/>
      <c r="I3387" s="320">
        <v>15500000</v>
      </c>
    </row>
    <row r="3388" spans="2:10" x14ac:dyDescent="0.25">
      <c r="B3388" s="316" t="s">
        <v>8001</v>
      </c>
      <c r="C3388" s="533" t="s">
        <v>17740</v>
      </c>
      <c r="D3388" s="317"/>
      <c r="E3388" s="317"/>
      <c r="F3388" s="317"/>
      <c r="G3388" s="318">
        <v>8600000</v>
      </c>
      <c r="H3388" s="317"/>
      <c r="I3388" s="318">
        <v>8600000</v>
      </c>
      <c r="J3388" s="316"/>
    </row>
    <row r="3389" spans="2:10" x14ac:dyDescent="0.25">
      <c r="B3389" s="672" t="s">
        <v>5833</v>
      </c>
      <c r="C3389" s="672"/>
      <c r="D3389" s="319"/>
      <c r="E3389" s="319"/>
      <c r="F3389" s="319"/>
      <c r="G3389" s="320">
        <v>8600000</v>
      </c>
      <c r="H3389" s="319"/>
      <c r="I3389" s="320">
        <v>8600000</v>
      </c>
    </row>
    <row r="3390" spans="2:10" x14ac:dyDescent="0.25">
      <c r="B3390" s="316" t="s">
        <v>1937</v>
      </c>
      <c r="C3390" s="533" t="s">
        <v>17741</v>
      </c>
      <c r="D3390" s="317"/>
      <c r="E3390" s="317"/>
      <c r="F3390" s="318">
        <v>17000000</v>
      </c>
      <c r="G3390" s="318">
        <v>35000000</v>
      </c>
      <c r="H3390" s="317"/>
      <c r="I3390" s="318">
        <v>18000000</v>
      </c>
      <c r="J3390" s="316"/>
    </row>
    <row r="3391" spans="2:10" x14ac:dyDescent="0.25">
      <c r="B3391" s="672" t="s">
        <v>6545</v>
      </c>
      <c r="C3391" s="672"/>
      <c r="D3391" s="319"/>
      <c r="E3391" s="319"/>
      <c r="F3391" s="320">
        <v>17000000</v>
      </c>
      <c r="G3391" s="320">
        <v>35000000</v>
      </c>
      <c r="H3391" s="319"/>
      <c r="I3391" s="320">
        <v>18000000</v>
      </c>
    </row>
    <row r="3392" spans="2:10" x14ac:dyDescent="0.25">
      <c r="B3392" s="316" t="s">
        <v>1938</v>
      </c>
      <c r="C3392" s="533" t="s">
        <v>17742</v>
      </c>
      <c r="D3392" s="317"/>
      <c r="E3392" s="317"/>
      <c r="F3392" s="318">
        <v>37500080</v>
      </c>
      <c r="G3392" s="318">
        <v>52500080</v>
      </c>
      <c r="H3392" s="317"/>
      <c r="I3392" s="318">
        <v>15000000</v>
      </c>
      <c r="J3392" s="316"/>
    </row>
    <row r="3393" spans="2:10" x14ac:dyDescent="0.25">
      <c r="B3393" s="672" t="s">
        <v>6546</v>
      </c>
      <c r="C3393" s="672"/>
      <c r="D3393" s="319"/>
      <c r="E3393" s="319"/>
      <c r="F3393" s="320">
        <v>37500080</v>
      </c>
      <c r="G3393" s="320">
        <v>52500080</v>
      </c>
      <c r="H3393" s="319"/>
      <c r="I3393" s="320">
        <v>15000000</v>
      </c>
    </row>
    <row r="3394" spans="2:10" x14ac:dyDescent="0.25">
      <c r="B3394" s="316" t="s">
        <v>7637</v>
      </c>
      <c r="C3394" s="533" t="s">
        <v>20556</v>
      </c>
      <c r="D3394" s="317"/>
      <c r="E3394" s="317"/>
      <c r="F3394" s="317"/>
      <c r="G3394" s="318">
        <v>18000000</v>
      </c>
      <c r="H3394" s="317"/>
      <c r="I3394" s="318">
        <v>18000000</v>
      </c>
      <c r="J3394" s="316"/>
    </row>
    <row r="3395" spans="2:10" x14ac:dyDescent="0.25">
      <c r="B3395" s="672" t="s">
        <v>5833</v>
      </c>
      <c r="C3395" s="672"/>
      <c r="D3395" s="319"/>
      <c r="E3395" s="319"/>
      <c r="F3395" s="319"/>
      <c r="G3395" s="320">
        <v>18000000</v>
      </c>
      <c r="H3395" s="319"/>
      <c r="I3395" s="320">
        <v>18000000</v>
      </c>
    </row>
    <row r="3396" spans="2:10" x14ac:dyDescent="0.25">
      <c r="B3396" s="316" t="s">
        <v>19625</v>
      </c>
      <c r="C3396" s="533" t="s">
        <v>20841</v>
      </c>
      <c r="D3396" s="317"/>
      <c r="E3396" s="317"/>
      <c r="F3396" s="317"/>
      <c r="G3396" s="318">
        <v>7000000</v>
      </c>
      <c r="H3396" s="317"/>
      <c r="I3396" s="318">
        <v>7000000</v>
      </c>
      <c r="J3396" s="316"/>
    </row>
    <row r="3397" spans="2:10" x14ac:dyDescent="0.25">
      <c r="B3397" s="672" t="s">
        <v>5833</v>
      </c>
      <c r="C3397" s="672"/>
      <c r="D3397" s="319"/>
      <c r="E3397" s="319"/>
      <c r="F3397" s="319"/>
      <c r="G3397" s="320">
        <v>7000000</v>
      </c>
      <c r="H3397" s="319"/>
      <c r="I3397" s="320">
        <v>7000000</v>
      </c>
    </row>
    <row r="3398" spans="2:10" x14ac:dyDescent="0.25">
      <c r="B3398" s="316" t="s">
        <v>7638</v>
      </c>
      <c r="C3398" s="533" t="s">
        <v>17743</v>
      </c>
      <c r="D3398" s="317"/>
      <c r="E3398" s="317"/>
      <c r="F3398" s="317"/>
      <c r="G3398" s="318">
        <v>11000000</v>
      </c>
      <c r="H3398" s="317"/>
      <c r="I3398" s="318">
        <v>11000000</v>
      </c>
      <c r="J3398" s="316"/>
    </row>
    <row r="3399" spans="2:10" x14ac:dyDescent="0.25">
      <c r="B3399" s="672" t="s">
        <v>5833</v>
      </c>
      <c r="C3399" s="672"/>
      <c r="D3399" s="319"/>
      <c r="E3399" s="319"/>
      <c r="F3399" s="319"/>
      <c r="G3399" s="320">
        <v>11000000</v>
      </c>
      <c r="H3399" s="319"/>
      <c r="I3399" s="320">
        <v>11000000</v>
      </c>
    </row>
    <row r="3400" spans="2:10" x14ac:dyDescent="0.25">
      <c r="B3400" s="316" t="s">
        <v>1939</v>
      </c>
      <c r="C3400" s="533" t="s">
        <v>17744</v>
      </c>
      <c r="D3400" s="317"/>
      <c r="E3400" s="317"/>
      <c r="F3400" s="318">
        <v>22500000</v>
      </c>
      <c r="G3400" s="318">
        <v>37500000</v>
      </c>
      <c r="H3400" s="317"/>
      <c r="I3400" s="318">
        <v>15000000</v>
      </c>
      <c r="J3400" s="316"/>
    </row>
    <row r="3401" spans="2:10" x14ac:dyDescent="0.25">
      <c r="B3401" s="672" t="s">
        <v>6547</v>
      </c>
      <c r="C3401" s="672"/>
      <c r="D3401" s="319"/>
      <c r="E3401" s="319"/>
      <c r="F3401" s="320">
        <v>22500000</v>
      </c>
      <c r="G3401" s="320">
        <v>37500000</v>
      </c>
      <c r="H3401" s="319"/>
      <c r="I3401" s="320">
        <v>15000000</v>
      </c>
    </row>
    <row r="3402" spans="2:10" x14ac:dyDescent="0.25">
      <c r="B3402" s="316" t="s">
        <v>1319</v>
      </c>
      <c r="C3402" s="533" t="s">
        <v>17745</v>
      </c>
      <c r="D3402" s="317"/>
      <c r="E3402" s="317"/>
      <c r="F3402" s="318">
        <v>6250000</v>
      </c>
      <c r="G3402" s="318">
        <v>20994000</v>
      </c>
      <c r="H3402" s="317"/>
      <c r="I3402" s="318">
        <v>14744000</v>
      </c>
      <c r="J3402" s="316"/>
    </row>
    <row r="3403" spans="2:10" x14ac:dyDescent="0.25">
      <c r="B3403" s="672" t="s">
        <v>6548</v>
      </c>
      <c r="C3403" s="672"/>
      <c r="D3403" s="319"/>
      <c r="E3403" s="319"/>
      <c r="F3403" s="320">
        <v>6250000</v>
      </c>
      <c r="G3403" s="320">
        <v>20994000</v>
      </c>
      <c r="H3403" s="319"/>
      <c r="I3403" s="320">
        <v>14744000</v>
      </c>
    </row>
    <row r="3404" spans="2:10" x14ac:dyDescent="0.25">
      <c r="B3404" s="316" t="s">
        <v>790</v>
      </c>
      <c r="C3404" s="533" t="s">
        <v>17746</v>
      </c>
      <c r="D3404" s="317"/>
      <c r="E3404" s="317"/>
      <c r="F3404" s="318">
        <v>5000000</v>
      </c>
      <c r="G3404" s="318">
        <v>24000000</v>
      </c>
      <c r="H3404" s="317"/>
      <c r="I3404" s="318">
        <v>19000000</v>
      </c>
      <c r="J3404" s="316"/>
    </row>
    <row r="3405" spans="2:10" x14ac:dyDescent="0.25">
      <c r="B3405" s="672" t="s">
        <v>6549</v>
      </c>
      <c r="C3405" s="672"/>
      <c r="D3405" s="319"/>
      <c r="E3405" s="319"/>
      <c r="F3405" s="320">
        <v>5000000</v>
      </c>
      <c r="G3405" s="320">
        <v>24000000</v>
      </c>
      <c r="H3405" s="319"/>
      <c r="I3405" s="320">
        <v>19000000</v>
      </c>
    </row>
    <row r="3406" spans="2:10" x14ac:dyDescent="0.25">
      <c r="B3406" s="316" t="s">
        <v>18955</v>
      </c>
      <c r="C3406" s="533" t="s">
        <v>19004</v>
      </c>
      <c r="D3406" s="317"/>
      <c r="E3406" s="317"/>
      <c r="F3406" s="317"/>
      <c r="G3406" s="318">
        <v>11245936</v>
      </c>
      <c r="H3406" s="317"/>
      <c r="I3406" s="318">
        <v>11245936</v>
      </c>
      <c r="J3406" s="316"/>
    </row>
    <row r="3407" spans="2:10" x14ac:dyDescent="0.25">
      <c r="B3407" s="672" t="s">
        <v>5833</v>
      </c>
      <c r="C3407" s="672"/>
      <c r="D3407" s="319"/>
      <c r="E3407" s="319"/>
      <c r="F3407" s="319"/>
      <c r="G3407" s="320">
        <v>11245936</v>
      </c>
      <c r="H3407" s="319"/>
      <c r="I3407" s="320">
        <v>11245936</v>
      </c>
    </row>
    <row r="3408" spans="2:10" x14ac:dyDescent="0.25">
      <c r="B3408" s="316" t="s">
        <v>1940</v>
      </c>
      <c r="C3408" s="533" t="s">
        <v>17747</v>
      </c>
      <c r="D3408" s="317"/>
      <c r="E3408" s="317"/>
      <c r="F3408" s="318">
        <v>17000000</v>
      </c>
      <c r="G3408" s="318">
        <v>35000000</v>
      </c>
      <c r="H3408" s="317"/>
      <c r="I3408" s="318">
        <v>18000000</v>
      </c>
      <c r="J3408" s="316"/>
    </row>
    <row r="3409" spans="2:10" x14ac:dyDescent="0.25">
      <c r="B3409" s="672" t="s">
        <v>6550</v>
      </c>
      <c r="C3409" s="672"/>
      <c r="D3409" s="319"/>
      <c r="E3409" s="319"/>
      <c r="F3409" s="320">
        <v>17000000</v>
      </c>
      <c r="G3409" s="320">
        <v>35000000</v>
      </c>
      <c r="H3409" s="319"/>
      <c r="I3409" s="320">
        <v>18000000</v>
      </c>
    </row>
    <row r="3410" spans="2:10" x14ac:dyDescent="0.25">
      <c r="B3410" s="316" t="s">
        <v>1941</v>
      </c>
      <c r="C3410" s="533" t="s">
        <v>17748</v>
      </c>
      <c r="D3410" s="317"/>
      <c r="E3410" s="317"/>
      <c r="F3410" s="318">
        <v>17000000</v>
      </c>
      <c r="G3410" s="318">
        <v>35500000</v>
      </c>
      <c r="H3410" s="317"/>
      <c r="I3410" s="318">
        <v>18500000</v>
      </c>
      <c r="J3410" s="316"/>
    </row>
    <row r="3411" spans="2:10" x14ac:dyDescent="0.25">
      <c r="B3411" s="672" t="s">
        <v>6551</v>
      </c>
      <c r="C3411" s="672"/>
      <c r="D3411" s="319"/>
      <c r="E3411" s="319"/>
      <c r="F3411" s="320">
        <v>17000000</v>
      </c>
      <c r="G3411" s="320">
        <v>35500000</v>
      </c>
      <c r="H3411" s="319"/>
      <c r="I3411" s="320">
        <v>18500000</v>
      </c>
    </row>
    <row r="3412" spans="2:10" x14ac:dyDescent="0.25">
      <c r="B3412" s="316" t="s">
        <v>1942</v>
      </c>
      <c r="C3412" s="533" t="s">
        <v>17749</v>
      </c>
      <c r="D3412" s="317"/>
      <c r="E3412" s="317"/>
      <c r="F3412" s="318">
        <v>17000000</v>
      </c>
      <c r="G3412" s="318">
        <v>35000000</v>
      </c>
      <c r="H3412" s="317"/>
      <c r="I3412" s="318">
        <v>18000000</v>
      </c>
      <c r="J3412" s="316"/>
    </row>
    <row r="3413" spans="2:10" x14ac:dyDescent="0.25">
      <c r="B3413" s="672" t="s">
        <v>6552</v>
      </c>
      <c r="C3413" s="672"/>
      <c r="D3413" s="319"/>
      <c r="E3413" s="319"/>
      <c r="F3413" s="320">
        <v>17000000</v>
      </c>
      <c r="G3413" s="320">
        <v>35000000</v>
      </c>
      <c r="H3413" s="319"/>
      <c r="I3413" s="320">
        <v>18000000</v>
      </c>
    </row>
    <row r="3414" spans="2:10" x14ac:dyDescent="0.25">
      <c r="B3414" s="316" t="s">
        <v>1943</v>
      </c>
      <c r="C3414" s="533" t="s">
        <v>17750</v>
      </c>
      <c r="D3414" s="317"/>
      <c r="E3414" s="317"/>
      <c r="F3414" s="318">
        <v>37505000</v>
      </c>
      <c r="G3414" s="318">
        <v>52520000</v>
      </c>
      <c r="H3414" s="317"/>
      <c r="I3414" s="318">
        <v>15015000</v>
      </c>
      <c r="J3414" s="316"/>
    </row>
    <row r="3415" spans="2:10" x14ac:dyDescent="0.25">
      <c r="B3415" s="672" t="s">
        <v>6553</v>
      </c>
      <c r="C3415" s="672"/>
      <c r="D3415" s="319"/>
      <c r="E3415" s="319"/>
      <c r="F3415" s="320">
        <v>37505000</v>
      </c>
      <c r="G3415" s="320">
        <v>52520000</v>
      </c>
      <c r="H3415" s="319"/>
      <c r="I3415" s="320">
        <v>15015000</v>
      </c>
    </row>
    <row r="3416" spans="2:10" x14ac:dyDescent="0.25">
      <c r="B3416" s="316" t="s">
        <v>5591</v>
      </c>
      <c r="C3416" s="533" t="s">
        <v>17751</v>
      </c>
      <c r="D3416" s="317"/>
      <c r="E3416" s="317"/>
      <c r="F3416" s="317"/>
      <c r="G3416" s="318">
        <v>33000000</v>
      </c>
      <c r="H3416" s="317"/>
      <c r="I3416" s="318">
        <v>33000000</v>
      </c>
      <c r="J3416" s="316"/>
    </row>
    <row r="3417" spans="2:10" x14ac:dyDescent="0.25">
      <c r="B3417" s="672" t="s">
        <v>5833</v>
      </c>
      <c r="C3417" s="672"/>
      <c r="D3417" s="319"/>
      <c r="E3417" s="319"/>
      <c r="F3417" s="319"/>
      <c r="G3417" s="320">
        <v>33000000</v>
      </c>
      <c r="H3417" s="319"/>
      <c r="I3417" s="320">
        <v>33000000</v>
      </c>
    </row>
    <row r="3418" spans="2:10" x14ac:dyDescent="0.25">
      <c r="B3418" s="316" t="s">
        <v>136</v>
      </c>
      <c r="C3418" s="533" t="s">
        <v>17752</v>
      </c>
      <c r="D3418" s="317"/>
      <c r="E3418" s="317"/>
      <c r="F3418" s="318">
        <v>6250000</v>
      </c>
      <c r="G3418" s="318">
        <v>28300000</v>
      </c>
      <c r="H3418" s="317"/>
      <c r="I3418" s="318">
        <v>22050000</v>
      </c>
      <c r="J3418" s="316"/>
    </row>
    <row r="3419" spans="2:10" x14ac:dyDescent="0.25">
      <c r="B3419" s="672" t="s">
        <v>6554</v>
      </c>
      <c r="C3419" s="672"/>
      <c r="D3419" s="319"/>
      <c r="E3419" s="319"/>
      <c r="F3419" s="320">
        <v>6250000</v>
      </c>
      <c r="G3419" s="320">
        <v>28300000</v>
      </c>
      <c r="H3419" s="319"/>
      <c r="I3419" s="320">
        <v>22050000</v>
      </c>
    </row>
    <row r="3420" spans="2:10" x14ac:dyDescent="0.25">
      <c r="B3420" s="316" t="s">
        <v>1944</v>
      </c>
      <c r="C3420" s="533" t="s">
        <v>17753</v>
      </c>
      <c r="D3420" s="317"/>
      <c r="E3420" s="317"/>
      <c r="F3420" s="318">
        <v>17000000</v>
      </c>
      <c r="G3420" s="318">
        <v>35000000</v>
      </c>
      <c r="H3420" s="317"/>
      <c r="I3420" s="318">
        <v>18000000</v>
      </c>
      <c r="J3420" s="316"/>
    </row>
    <row r="3421" spans="2:10" x14ac:dyDescent="0.25">
      <c r="B3421" s="672" t="s">
        <v>6555</v>
      </c>
      <c r="C3421" s="672"/>
      <c r="D3421" s="319"/>
      <c r="E3421" s="319"/>
      <c r="F3421" s="320">
        <v>17000000</v>
      </c>
      <c r="G3421" s="320">
        <v>35000000</v>
      </c>
      <c r="H3421" s="319"/>
      <c r="I3421" s="320">
        <v>18000000</v>
      </c>
    </row>
    <row r="3422" spans="2:10" x14ac:dyDescent="0.25">
      <c r="B3422" s="316" t="s">
        <v>1945</v>
      </c>
      <c r="C3422" s="533" t="s">
        <v>17754</v>
      </c>
      <c r="D3422" s="317"/>
      <c r="E3422" s="317"/>
      <c r="F3422" s="318">
        <v>2500000</v>
      </c>
      <c r="G3422" s="318">
        <v>2500000</v>
      </c>
      <c r="H3422" s="317"/>
      <c r="I3422" s="317"/>
      <c r="J3422" s="316"/>
    </row>
    <row r="3423" spans="2:10" x14ac:dyDescent="0.25">
      <c r="B3423" s="672" t="s">
        <v>6556</v>
      </c>
      <c r="C3423" s="672"/>
      <c r="D3423" s="319"/>
      <c r="E3423" s="319"/>
      <c r="F3423" s="320">
        <v>2500000</v>
      </c>
      <c r="G3423" s="320">
        <v>2500000</v>
      </c>
      <c r="H3423" s="319"/>
      <c r="I3423" s="319"/>
    </row>
    <row r="3424" spans="2:10" x14ac:dyDescent="0.25">
      <c r="B3424" s="316" t="s">
        <v>1946</v>
      </c>
      <c r="C3424" s="533" t="s">
        <v>17755</v>
      </c>
      <c r="D3424" s="317"/>
      <c r="E3424" s="317"/>
      <c r="F3424" s="318">
        <v>24000000</v>
      </c>
      <c r="G3424" s="318">
        <v>38000000</v>
      </c>
      <c r="H3424" s="317"/>
      <c r="I3424" s="318">
        <v>14000000</v>
      </c>
      <c r="J3424" s="316"/>
    </row>
    <row r="3425" spans="2:10" x14ac:dyDescent="0.25">
      <c r="B3425" s="672" t="s">
        <v>6557</v>
      </c>
      <c r="C3425" s="672"/>
      <c r="D3425" s="319"/>
      <c r="E3425" s="319"/>
      <c r="F3425" s="320">
        <v>24000000</v>
      </c>
      <c r="G3425" s="320">
        <v>38000000</v>
      </c>
      <c r="H3425" s="319"/>
      <c r="I3425" s="320">
        <v>14000000</v>
      </c>
    </row>
    <row r="3426" spans="2:10" x14ac:dyDescent="0.25">
      <c r="B3426" s="316" t="s">
        <v>221</v>
      </c>
      <c r="C3426" s="533" t="s">
        <v>17756</v>
      </c>
      <c r="D3426" s="317"/>
      <c r="E3426" s="317"/>
      <c r="F3426" s="318">
        <v>6250000</v>
      </c>
      <c r="G3426" s="318">
        <v>30000000</v>
      </c>
      <c r="H3426" s="317"/>
      <c r="I3426" s="318">
        <v>23750000</v>
      </c>
      <c r="J3426" s="316"/>
    </row>
    <row r="3427" spans="2:10" x14ac:dyDescent="0.25">
      <c r="B3427" s="672" t="s">
        <v>6558</v>
      </c>
      <c r="C3427" s="672"/>
      <c r="D3427" s="319"/>
      <c r="E3427" s="319"/>
      <c r="F3427" s="320">
        <v>6250000</v>
      </c>
      <c r="G3427" s="320">
        <v>30000000</v>
      </c>
      <c r="H3427" s="319"/>
      <c r="I3427" s="320">
        <v>23750000</v>
      </c>
    </row>
    <row r="3428" spans="2:10" x14ac:dyDescent="0.25">
      <c r="B3428" s="316" t="s">
        <v>7639</v>
      </c>
      <c r="C3428" s="533" t="s">
        <v>17757</v>
      </c>
      <c r="D3428" s="317"/>
      <c r="E3428" s="317"/>
      <c r="F3428" s="317"/>
      <c r="G3428" s="318">
        <v>18000000</v>
      </c>
      <c r="H3428" s="317"/>
      <c r="I3428" s="318">
        <v>18000000</v>
      </c>
      <c r="J3428" s="316"/>
    </row>
    <row r="3429" spans="2:10" x14ac:dyDescent="0.25">
      <c r="B3429" s="672" t="s">
        <v>5833</v>
      </c>
      <c r="C3429" s="672"/>
      <c r="D3429" s="319"/>
      <c r="E3429" s="319"/>
      <c r="F3429" s="319"/>
      <c r="G3429" s="320">
        <v>18000000</v>
      </c>
      <c r="H3429" s="319"/>
      <c r="I3429" s="320">
        <v>18000000</v>
      </c>
    </row>
    <row r="3430" spans="2:10" x14ac:dyDescent="0.25">
      <c r="B3430" s="316" t="s">
        <v>7640</v>
      </c>
      <c r="C3430" s="533" t="s">
        <v>17758</v>
      </c>
      <c r="D3430" s="317"/>
      <c r="E3430" s="317"/>
      <c r="F3430" s="317"/>
      <c r="G3430" s="318">
        <v>10000000</v>
      </c>
      <c r="H3430" s="317"/>
      <c r="I3430" s="318">
        <v>10000000</v>
      </c>
      <c r="J3430" s="316"/>
    </row>
    <row r="3431" spans="2:10" x14ac:dyDescent="0.25">
      <c r="B3431" s="672" t="s">
        <v>5833</v>
      </c>
      <c r="C3431" s="672"/>
      <c r="D3431" s="319"/>
      <c r="E3431" s="319"/>
      <c r="F3431" s="319"/>
      <c r="G3431" s="320">
        <v>10000000</v>
      </c>
      <c r="H3431" s="319"/>
      <c r="I3431" s="320">
        <v>10000000</v>
      </c>
    </row>
    <row r="3432" spans="2:10" x14ac:dyDescent="0.25">
      <c r="B3432" s="316" t="s">
        <v>20092</v>
      </c>
      <c r="C3432" s="533" t="s">
        <v>20371</v>
      </c>
      <c r="D3432" s="317"/>
      <c r="E3432" s="317"/>
      <c r="F3432" s="317"/>
      <c r="G3432" s="318">
        <v>2000000</v>
      </c>
      <c r="H3432" s="317"/>
      <c r="I3432" s="318">
        <v>2000000</v>
      </c>
      <c r="J3432" s="316"/>
    </row>
    <row r="3433" spans="2:10" x14ac:dyDescent="0.25">
      <c r="B3433" s="672" t="s">
        <v>5833</v>
      </c>
      <c r="C3433" s="672"/>
      <c r="D3433" s="319"/>
      <c r="E3433" s="319"/>
      <c r="F3433" s="319"/>
      <c r="G3433" s="320">
        <v>2000000</v>
      </c>
      <c r="H3433" s="319"/>
      <c r="I3433" s="320">
        <v>2000000</v>
      </c>
    </row>
    <row r="3434" spans="2:10" x14ac:dyDescent="0.25">
      <c r="B3434" s="316" t="s">
        <v>1947</v>
      </c>
      <c r="C3434" s="533" t="s">
        <v>17759</v>
      </c>
      <c r="D3434" s="317"/>
      <c r="E3434" s="317"/>
      <c r="F3434" s="318">
        <v>11000000</v>
      </c>
      <c r="G3434" s="318">
        <v>29450000</v>
      </c>
      <c r="H3434" s="317"/>
      <c r="I3434" s="318">
        <v>18450000</v>
      </c>
      <c r="J3434" s="316"/>
    </row>
    <row r="3435" spans="2:10" x14ac:dyDescent="0.25">
      <c r="B3435" s="672" t="s">
        <v>6559</v>
      </c>
      <c r="C3435" s="672"/>
      <c r="D3435" s="319"/>
      <c r="E3435" s="319"/>
      <c r="F3435" s="320">
        <v>11000000</v>
      </c>
      <c r="G3435" s="320">
        <v>29450000</v>
      </c>
      <c r="H3435" s="319"/>
      <c r="I3435" s="320">
        <v>18450000</v>
      </c>
    </row>
    <row r="3436" spans="2:10" x14ac:dyDescent="0.25">
      <c r="B3436" s="316" t="s">
        <v>1948</v>
      </c>
      <c r="C3436" s="533" t="s">
        <v>17760</v>
      </c>
      <c r="D3436" s="317"/>
      <c r="E3436" s="317"/>
      <c r="F3436" s="318">
        <v>11000000</v>
      </c>
      <c r="G3436" s="318">
        <v>35450000</v>
      </c>
      <c r="H3436" s="317"/>
      <c r="I3436" s="318">
        <v>24450000</v>
      </c>
      <c r="J3436" s="316"/>
    </row>
    <row r="3437" spans="2:10" x14ac:dyDescent="0.25">
      <c r="B3437" s="672" t="s">
        <v>6560</v>
      </c>
      <c r="C3437" s="672"/>
      <c r="D3437" s="319"/>
      <c r="E3437" s="319"/>
      <c r="F3437" s="320">
        <v>11000000</v>
      </c>
      <c r="G3437" s="320">
        <v>35450000</v>
      </c>
      <c r="H3437" s="319"/>
      <c r="I3437" s="320">
        <v>24450000</v>
      </c>
    </row>
    <row r="3438" spans="2:10" x14ac:dyDescent="0.25">
      <c r="B3438" s="316" t="s">
        <v>1949</v>
      </c>
      <c r="C3438" s="533" t="s">
        <v>17761</v>
      </c>
      <c r="D3438" s="317"/>
      <c r="E3438" s="317"/>
      <c r="F3438" s="318">
        <v>31500000</v>
      </c>
      <c r="G3438" s="318">
        <v>58000000</v>
      </c>
      <c r="H3438" s="317"/>
      <c r="I3438" s="318">
        <v>26500000</v>
      </c>
      <c r="J3438" s="316"/>
    </row>
    <row r="3439" spans="2:10" x14ac:dyDescent="0.25">
      <c r="B3439" s="672" t="s">
        <v>6561</v>
      </c>
      <c r="C3439" s="672"/>
      <c r="D3439" s="319"/>
      <c r="E3439" s="319"/>
      <c r="F3439" s="320">
        <v>31500000</v>
      </c>
      <c r="G3439" s="320">
        <v>58000000</v>
      </c>
      <c r="H3439" s="319"/>
      <c r="I3439" s="320">
        <v>26500000</v>
      </c>
    </row>
    <row r="3440" spans="2:10" x14ac:dyDescent="0.25">
      <c r="B3440" s="316" t="s">
        <v>392</v>
      </c>
      <c r="C3440" s="533" t="s">
        <v>17762</v>
      </c>
      <c r="D3440" s="317"/>
      <c r="E3440" s="317"/>
      <c r="F3440" s="318">
        <v>5000000</v>
      </c>
      <c r="G3440" s="318">
        <v>21000000</v>
      </c>
      <c r="H3440" s="317"/>
      <c r="I3440" s="318">
        <v>16000000</v>
      </c>
      <c r="J3440" s="316"/>
    </row>
    <row r="3441" spans="2:10" x14ac:dyDescent="0.25">
      <c r="B3441" s="672" t="s">
        <v>6562</v>
      </c>
      <c r="C3441" s="672"/>
      <c r="D3441" s="319"/>
      <c r="E3441" s="319"/>
      <c r="F3441" s="320">
        <v>5000000</v>
      </c>
      <c r="G3441" s="320">
        <v>21000000</v>
      </c>
      <c r="H3441" s="319"/>
      <c r="I3441" s="320">
        <v>16000000</v>
      </c>
    </row>
    <row r="3442" spans="2:10" x14ac:dyDescent="0.25">
      <c r="B3442" s="316" t="s">
        <v>5564</v>
      </c>
      <c r="C3442" s="533" t="s">
        <v>17763</v>
      </c>
      <c r="D3442" s="317"/>
      <c r="E3442" s="317"/>
      <c r="F3442" s="318">
        <v>6250000</v>
      </c>
      <c r="G3442" s="318">
        <v>37500000</v>
      </c>
      <c r="H3442" s="317"/>
      <c r="I3442" s="318">
        <v>31250000</v>
      </c>
      <c r="J3442" s="316"/>
    </row>
    <row r="3443" spans="2:10" x14ac:dyDescent="0.25">
      <c r="B3443" s="672" t="s">
        <v>5833</v>
      </c>
      <c r="C3443" s="672"/>
      <c r="D3443" s="319"/>
      <c r="E3443" s="319"/>
      <c r="F3443" s="320">
        <v>6250000</v>
      </c>
      <c r="G3443" s="320">
        <v>37500000</v>
      </c>
      <c r="H3443" s="319"/>
      <c r="I3443" s="320">
        <v>31250000</v>
      </c>
    </row>
    <row r="3444" spans="2:10" x14ac:dyDescent="0.25">
      <c r="B3444" s="316" t="s">
        <v>19581</v>
      </c>
      <c r="C3444" s="533" t="s">
        <v>19874</v>
      </c>
      <c r="D3444" s="317"/>
      <c r="E3444" s="317"/>
      <c r="F3444" s="317"/>
      <c r="G3444" s="318">
        <v>6000000</v>
      </c>
      <c r="H3444" s="317"/>
      <c r="I3444" s="318">
        <v>6000000</v>
      </c>
      <c r="J3444" s="316"/>
    </row>
    <row r="3445" spans="2:10" x14ac:dyDescent="0.25">
      <c r="B3445" s="672" t="s">
        <v>5833</v>
      </c>
      <c r="C3445" s="672"/>
      <c r="D3445" s="319"/>
      <c r="E3445" s="319"/>
      <c r="F3445" s="319"/>
      <c r="G3445" s="320">
        <v>6000000</v>
      </c>
      <c r="H3445" s="319"/>
      <c r="I3445" s="320">
        <v>6000000</v>
      </c>
    </row>
    <row r="3446" spans="2:10" x14ac:dyDescent="0.25">
      <c r="B3446" s="316" t="s">
        <v>1950</v>
      </c>
      <c r="C3446" s="533" t="s">
        <v>17764</v>
      </c>
      <c r="D3446" s="317"/>
      <c r="E3446" s="317"/>
      <c r="F3446" s="318">
        <v>20000000</v>
      </c>
      <c r="G3446" s="318">
        <v>42000000</v>
      </c>
      <c r="H3446" s="317"/>
      <c r="I3446" s="318">
        <v>22000000</v>
      </c>
      <c r="J3446" s="316"/>
    </row>
    <row r="3447" spans="2:10" x14ac:dyDescent="0.25">
      <c r="B3447" s="672" t="s">
        <v>6563</v>
      </c>
      <c r="C3447" s="672"/>
      <c r="D3447" s="319"/>
      <c r="E3447" s="319"/>
      <c r="F3447" s="320">
        <v>20000000</v>
      </c>
      <c r="G3447" s="320">
        <v>42000000</v>
      </c>
      <c r="H3447" s="319"/>
      <c r="I3447" s="320">
        <v>22000000</v>
      </c>
    </row>
    <row r="3448" spans="2:10" x14ac:dyDescent="0.25">
      <c r="B3448" s="316" t="s">
        <v>1951</v>
      </c>
      <c r="C3448" s="533" t="s">
        <v>17765</v>
      </c>
      <c r="D3448" s="317"/>
      <c r="E3448" s="317"/>
      <c r="F3448" s="318">
        <v>33000000</v>
      </c>
      <c r="G3448" s="318">
        <v>57794000</v>
      </c>
      <c r="H3448" s="317"/>
      <c r="I3448" s="318">
        <v>24794000</v>
      </c>
      <c r="J3448" s="316"/>
    </row>
    <row r="3449" spans="2:10" x14ac:dyDescent="0.25">
      <c r="B3449" s="672" t="s">
        <v>6564</v>
      </c>
      <c r="C3449" s="672"/>
      <c r="D3449" s="319"/>
      <c r="E3449" s="319"/>
      <c r="F3449" s="320">
        <v>33000000</v>
      </c>
      <c r="G3449" s="320">
        <v>57794000</v>
      </c>
      <c r="H3449" s="319"/>
      <c r="I3449" s="320">
        <v>24794000</v>
      </c>
    </row>
    <row r="3450" spans="2:10" x14ac:dyDescent="0.25">
      <c r="B3450" s="316" t="s">
        <v>1952</v>
      </c>
      <c r="C3450" s="533" t="s">
        <v>17766</v>
      </c>
      <c r="D3450" s="317"/>
      <c r="E3450" s="317"/>
      <c r="F3450" s="318">
        <v>17833333.329999998</v>
      </c>
      <c r="G3450" s="318">
        <v>24376000</v>
      </c>
      <c r="H3450" s="317"/>
      <c r="I3450" s="318">
        <v>6542666.6699999999</v>
      </c>
      <c r="J3450" s="316"/>
    </row>
    <row r="3451" spans="2:10" x14ac:dyDescent="0.25">
      <c r="B3451" s="672" t="s">
        <v>6565</v>
      </c>
      <c r="C3451" s="672"/>
      <c r="D3451" s="319"/>
      <c r="E3451" s="319"/>
      <c r="F3451" s="320">
        <v>17833333.329999998</v>
      </c>
      <c r="G3451" s="320">
        <v>24376000</v>
      </c>
      <c r="H3451" s="319"/>
      <c r="I3451" s="320">
        <v>6542666.6699999999</v>
      </c>
    </row>
    <row r="3452" spans="2:10" x14ac:dyDescent="0.25">
      <c r="B3452" s="316" t="s">
        <v>20692</v>
      </c>
      <c r="C3452" s="533" t="s">
        <v>20711</v>
      </c>
      <c r="D3452" s="317"/>
      <c r="E3452" s="317"/>
      <c r="F3452" s="317"/>
      <c r="G3452" s="318">
        <v>10000000</v>
      </c>
      <c r="H3452" s="317"/>
      <c r="I3452" s="318">
        <v>10000000</v>
      </c>
      <c r="J3452" s="316"/>
    </row>
    <row r="3453" spans="2:10" x14ac:dyDescent="0.25">
      <c r="B3453" s="672" t="s">
        <v>5833</v>
      </c>
      <c r="C3453" s="672"/>
      <c r="D3453" s="319"/>
      <c r="E3453" s="319"/>
      <c r="F3453" s="319"/>
      <c r="G3453" s="320">
        <v>10000000</v>
      </c>
      <c r="H3453" s="319"/>
      <c r="I3453" s="320">
        <v>10000000</v>
      </c>
    </row>
    <row r="3454" spans="2:10" x14ac:dyDescent="0.25">
      <c r="B3454" s="316" t="s">
        <v>1953</v>
      </c>
      <c r="C3454" s="533" t="s">
        <v>17767</v>
      </c>
      <c r="D3454" s="317"/>
      <c r="E3454" s="317"/>
      <c r="F3454" s="318">
        <v>42000000</v>
      </c>
      <c r="G3454" s="318">
        <v>56000000</v>
      </c>
      <c r="H3454" s="317"/>
      <c r="I3454" s="318">
        <v>14000000</v>
      </c>
      <c r="J3454" s="316"/>
    </row>
    <row r="3455" spans="2:10" x14ac:dyDescent="0.25">
      <c r="B3455" s="672" t="s">
        <v>6566</v>
      </c>
      <c r="C3455" s="672"/>
      <c r="D3455" s="319"/>
      <c r="E3455" s="319"/>
      <c r="F3455" s="320">
        <v>42000000</v>
      </c>
      <c r="G3455" s="320">
        <v>56000000</v>
      </c>
      <c r="H3455" s="319"/>
      <c r="I3455" s="320">
        <v>14000000</v>
      </c>
    </row>
    <row r="3456" spans="2:10" x14ac:dyDescent="0.25">
      <c r="B3456" s="316" t="s">
        <v>815</v>
      </c>
      <c r="C3456" s="533" t="s">
        <v>17768</v>
      </c>
      <c r="D3456" s="317"/>
      <c r="E3456" s="317"/>
      <c r="F3456" s="318">
        <v>5000000</v>
      </c>
      <c r="G3456" s="318">
        <v>5000000</v>
      </c>
      <c r="H3456" s="317"/>
      <c r="I3456" s="317"/>
      <c r="J3456" s="316"/>
    </row>
    <row r="3457" spans="2:10" x14ac:dyDescent="0.25">
      <c r="B3457" s="672" t="s">
        <v>6567</v>
      </c>
      <c r="C3457" s="672"/>
      <c r="D3457" s="319"/>
      <c r="E3457" s="319"/>
      <c r="F3457" s="320">
        <v>5000000</v>
      </c>
      <c r="G3457" s="320">
        <v>5000000</v>
      </c>
      <c r="H3457" s="319"/>
      <c r="I3457" s="319"/>
    </row>
    <row r="3458" spans="2:10" x14ac:dyDescent="0.25">
      <c r="B3458" s="316" t="s">
        <v>1954</v>
      </c>
      <c r="C3458" s="533" t="s">
        <v>17769</v>
      </c>
      <c r="D3458" s="317"/>
      <c r="E3458" s="317"/>
      <c r="F3458" s="318">
        <v>29000000</v>
      </c>
      <c r="G3458" s="318">
        <v>53000000</v>
      </c>
      <c r="H3458" s="317"/>
      <c r="I3458" s="318">
        <v>24000000</v>
      </c>
      <c r="J3458" s="316"/>
    </row>
    <row r="3459" spans="2:10" x14ac:dyDescent="0.25">
      <c r="B3459" s="672" t="s">
        <v>6568</v>
      </c>
      <c r="C3459" s="672"/>
      <c r="D3459" s="319"/>
      <c r="E3459" s="319"/>
      <c r="F3459" s="320">
        <v>29000000</v>
      </c>
      <c r="G3459" s="320">
        <v>53000000</v>
      </c>
      <c r="H3459" s="319"/>
      <c r="I3459" s="320">
        <v>24000000</v>
      </c>
    </row>
    <row r="3460" spans="2:10" x14ac:dyDescent="0.25">
      <c r="B3460" s="316" t="s">
        <v>1955</v>
      </c>
      <c r="C3460" s="533" t="s">
        <v>17770</v>
      </c>
      <c r="D3460" s="317"/>
      <c r="E3460" s="317"/>
      <c r="F3460" s="318">
        <v>12500000</v>
      </c>
      <c r="G3460" s="318">
        <v>15000000</v>
      </c>
      <c r="H3460" s="317"/>
      <c r="I3460" s="318">
        <v>2500000</v>
      </c>
      <c r="J3460" s="316"/>
    </row>
    <row r="3461" spans="2:10" x14ac:dyDescent="0.25">
      <c r="B3461" s="672" t="s">
        <v>6569</v>
      </c>
      <c r="C3461" s="672"/>
      <c r="D3461" s="319"/>
      <c r="E3461" s="319"/>
      <c r="F3461" s="320">
        <v>12500000</v>
      </c>
      <c r="G3461" s="320">
        <v>15000000</v>
      </c>
      <c r="H3461" s="319"/>
      <c r="I3461" s="320">
        <v>2500000</v>
      </c>
    </row>
    <row r="3462" spans="2:10" x14ac:dyDescent="0.25">
      <c r="B3462" s="316" t="s">
        <v>1956</v>
      </c>
      <c r="C3462" s="533" t="s">
        <v>17771</v>
      </c>
      <c r="D3462" s="317"/>
      <c r="E3462" s="317"/>
      <c r="F3462" s="318">
        <v>17000000</v>
      </c>
      <c r="G3462" s="318">
        <v>23000000</v>
      </c>
      <c r="H3462" s="317"/>
      <c r="I3462" s="318">
        <v>6000000</v>
      </c>
      <c r="J3462" s="316"/>
    </row>
    <row r="3463" spans="2:10" x14ac:dyDescent="0.25">
      <c r="B3463" s="672" t="s">
        <v>6570</v>
      </c>
      <c r="C3463" s="672"/>
      <c r="D3463" s="319"/>
      <c r="E3463" s="319"/>
      <c r="F3463" s="320">
        <v>17000000</v>
      </c>
      <c r="G3463" s="320">
        <v>23000000</v>
      </c>
      <c r="H3463" s="319"/>
      <c r="I3463" s="320">
        <v>6000000</v>
      </c>
    </row>
    <row r="3464" spans="2:10" x14ac:dyDescent="0.25">
      <c r="B3464" s="316" t="s">
        <v>467</v>
      </c>
      <c r="C3464" s="533" t="s">
        <v>17772</v>
      </c>
      <c r="D3464" s="317"/>
      <c r="E3464" s="317"/>
      <c r="F3464" s="318">
        <v>6000000</v>
      </c>
      <c r="G3464" s="318">
        <v>24000000</v>
      </c>
      <c r="H3464" s="317"/>
      <c r="I3464" s="318">
        <v>18000000</v>
      </c>
      <c r="J3464" s="316"/>
    </row>
    <row r="3465" spans="2:10" x14ac:dyDescent="0.25">
      <c r="B3465" s="672" t="s">
        <v>6571</v>
      </c>
      <c r="C3465" s="672"/>
      <c r="D3465" s="319"/>
      <c r="E3465" s="319"/>
      <c r="F3465" s="320">
        <v>6000000</v>
      </c>
      <c r="G3465" s="320">
        <v>24000000</v>
      </c>
      <c r="H3465" s="319"/>
      <c r="I3465" s="320">
        <v>18000000</v>
      </c>
    </row>
    <row r="3466" spans="2:10" x14ac:dyDescent="0.25">
      <c r="B3466" s="316" t="s">
        <v>7642</v>
      </c>
      <c r="C3466" s="533" t="s">
        <v>17773</v>
      </c>
      <c r="D3466" s="317"/>
      <c r="E3466" s="317"/>
      <c r="F3466" s="317"/>
      <c r="G3466" s="318">
        <v>15000000</v>
      </c>
      <c r="H3466" s="317"/>
      <c r="I3466" s="318">
        <v>15000000</v>
      </c>
      <c r="J3466" s="316"/>
    </row>
    <row r="3467" spans="2:10" x14ac:dyDescent="0.25">
      <c r="B3467" s="672" t="s">
        <v>5833</v>
      </c>
      <c r="C3467" s="672"/>
      <c r="D3467" s="319"/>
      <c r="E3467" s="319"/>
      <c r="F3467" s="319"/>
      <c r="G3467" s="320">
        <v>15000000</v>
      </c>
      <c r="H3467" s="319"/>
      <c r="I3467" s="320">
        <v>15000000</v>
      </c>
    </row>
    <row r="3468" spans="2:10" x14ac:dyDescent="0.25">
      <c r="B3468" s="316" t="s">
        <v>11850</v>
      </c>
      <c r="C3468" s="533" t="s">
        <v>19875</v>
      </c>
      <c r="D3468" s="317"/>
      <c r="E3468" s="317"/>
      <c r="F3468" s="317"/>
      <c r="G3468" s="318">
        <v>8000000</v>
      </c>
      <c r="H3468" s="317"/>
      <c r="I3468" s="318">
        <v>8000000</v>
      </c>
      <c r="J3468" s="316"/>
    </row>
    <row r="3469" spans="2:10" x14ac:dyDescent="0.25">
      <c r="B3469" s="672" t="s">
        <v>5833</v>
      </c>
      <c r="C3469" s="672"/>
      <c r="D3469" s="319"/>
      <c r="E3469" s="319"/>
      <c r="F3469" s="319"/>
      <c r="G3469" s="320">
        <v>8000000</v>
      </c>
      <c r="H3469" s="319"/>
      <c r="I3469" s="320">
        <v>8000000</v>
      </c>
    </row>
    <row r="3470" spans="2:10" x14ac:dyDescent="0.25">
      <c r="B3470" s="316" t="s">
        <v>1278</v>
      </c>
      <c r="C3470" s="533" t="s">
        <v>17774</v>
      </c>
      <c r="D3470" s="317"/>
      <c r="E3470" s="317"/>
      <c r="F3470" s="318">
        <v>7500000</v>
      </c>
      <c r="G3470" s="318">
        <v>10500000</v>
      </c>
      <c r="H3470" s="317"/>
      <c r="I3470" s="318">
        <v>3000000</v>
      </c>
      <c r="J3470" s="316"/>
    </row>
    <row r="3471" spans="2:10" x14ac:dyDescent="0.25">
      <c r="B3471" s="672" t="s">
        <v>6572</v>
      </c>
      <c r="C3471" s="672"/>
      <c r="D3471" s="319"/>
      <c r="E3471" s="319"/>
      <c r="F3471" s="320">
        <v>7500000</v>
      </c>
      <c r="G3471" s="320">
        <v>10500000</v>
      </c>
      <c r="H3471" s="319"/>
      <c r="I3471" s="320">
        <v>3000000</v>
      </c>
    </row>
    <row r="3472" spans="2:10" x14ac:dyDescent="0.25">
      <c r="B3472" s="316" t="s">
        <v>1957</v>
      </c>
      <c r="C3472" s="533" t="s">
        <v>17775</v>
      </c>
      <c r="D3472" s="317"/>
      <c r="E3472" s="317"/>
      <c r="F3472" s="318">
        <v>20000000</v>
      </c>
      <c r="G3472" s="318">
        <v>48000000</v>
      </c>
      <c r="H3472" s="317"/>
      <c r="I3472" s="318">
        <v>28000000</v>
      </c>
      <c r="J3472" s="316"/>
    </row>
    <row r="3473" spans="2:10" x14ac:dyDescent="0.25">
      <c r="B3473" s="672" t="s">
        <v>6573</v>
      </c>
      <c r="C3473" s="672"/>
      <c r="D3473" s="319"/>
      <c r="E3473" s="319"/>
      <c r="F3473" s="320">
        <v>20000000</v>
      </c>
      <c r="G3473" s="320">
        <v>40500000</v>
      </c>
      <c r="H3473" s="319"/>
      <c r="I3473" s="320">
        <v>20500000</v>
      </c>
    </row>
    <row r="3474" spans="2:10" x14ac:dyDescent="0.25">
      <c r="B3474" s="672" t="s">
        <v>20845</v>
      </c>
      <c r="C3474" s="672"/>
      <c r="D3474" s="319"/>
      <c r="E3474" s="319"/>
      <c r="F3474" s="319"/>
      <c r="G3474" s="320">
        <v>7500000</v>
      </c>
      <c r="H3474" s="319"/>
      <c r="I3474" s="320">
        <v>7500000</v>
      </c>
      <c r="J3474" s="316"/>
    </row>
    <row r="3475" spans="2:10" x14ac:dyDescent="0.25">
      <c r="B3475" s="316" t="s">
        <v>1958</v>
      </c>
      <c r="C3475" s="533" t="s">
        <v>17776</v>
      </c>
      <c r="D3475" s="317"/>
      <c r="E3475" s="317"/>
      <c r="F3475" s="318">
        <v>13000000</v>
      </c>
      <c r="G3475" s="318">
        <v>32280559</v>
      </c>
      <c r="H3475" s="317"/>
      <c r="I3475" s="318">
        <v>19280559</v>
      </c>
    </row>
    <row r="3476" spans="2:10" x14ac:dyDescent="0.25">
      <c r="B3476" s="672" t="s">
        <v>6574</v>
      </c>
      <c r="C3476" s="672"/>
      <c r="D3476" s="319"/>
      <c r="E3476" s="319"/>
      <c r="F3476" s="320">
        <v>13000000</v>
      </c>
      <c r="G3476" s="320">
        <v>32280559</v>
      </c>
      <c r="H3476" s="319"/>
      <c r="I3476" s="320">
        <v>19280559</v>
      </c>
      <c r="J3476" s="316"/>
    </row>
    <row r="3477" spans="2:10" x14ac:dyDescent="0.25">
      <c r="B3477" s="316" t="s">
        <v>7643</v>
      </c>
      <c r="C3477" s="533" t="s">
        <v>17777</v>
      </c>
      <c r="D3477" s="317"/>
      <c r="E3477" s="317"/>
      <c r="F3477" s="317"/>
      <c r="G3477" s="318">
        <v>6000000</v>
      </c>
      <c r="H3477" s="317"/>
      <c r="I3477" s="318">
        <v>6000000</v>
      </c>
    </row>
    <row r="3478" spans="2:10" x14ac:dyDescent="0.25">
      <c r="B3478" s="672" t="s">
        <v>5833</v>
      </c>
      <c r="C3478" s="672"/>
      <c r="D3478" s="319"/>
      <c r="E3478" s="319"/>
      <c r="F3478" s="319"/>
      <c r="G3478" s="320">
        <v>6000000</v>
      </c>
      <c r="H3478" s="319"/>
      <c r="I3478" s="320">
        <v>6000000</v>
      </c>
      <c r="J3478" s="316"/>
    </row>
    <row r="3479" spans="2:10" x14ac:dyDescent="0.25">
      <c r="B3479" s="316" t="s">
        <v>19109</v>
      </c>
      <c r="C3479" s="533" t="s">
        <v>19110</v>
      </c>
      <c r="D3479" s="317"/>
      <c r="E3479" s="317"/>
      <c r="F3479" s="317"/>
      <c r="G3479" s="318">
        <v>8000000</v>
      </c>
      <c r="H3479" s="317"/>
      <c r="I3479" s="318">
        <v>8000000</v>
      </c>
    </row>
    <row r="3480" spans="2:10" x14ac:dyDescent="0.25">
      <c r="B3480" s="672" t="s">
        <v>5833</v>
      </c>
      <c r="C3480" s="672"/>
      <c r="D3480" s="319"/>
      <c r="E3480" s="319"/>
      <c r="F3480" s="319"/>
      <c r="G3480" s="320">
        <v>8000000</v>
      </c>
      <c r="H3480" s="319"/>
      <c r="I3480" s="320">
        <v>8000000</v>
      </c>
      <c r="J3480" s="316"/>
    </row>
    <row r="3481" spans="2:10" x14ac:dyDescent="0.25">
      <c r="B3481" s="316" t="s">
        <v>1959</v>
      </c>
      <c r="C3481" s="533" t="s">
        <v>17778</v>
      </c>
      <c r="D3481" s="317"/>
      <c r="E3481" s="317"/>
      <c r="F3481" s="318">
        <v>13000000</v>
      </c>
      <c r="G3481" s="318">
        <v>23000000</v>
      </c>
      <c r="H3481" s="317"/>
      <c r="I3481" s="318">
        <v>10000000</v>
      </c>
    </row>
    <row r="3482" spans="2:10" x14ac:dyDescent="0.25">
      <c r="B3482" s="672" t="s">
        <v>6575</v>
      </c>
      <c r="C3482" s="672"/>
      <c r="D3482" s="319"/>
      <c r="E3482" s="319"/>
      <c r="F3482" s="320">
        <v>13000000</v>
      </c>
      <c r="G3482" s="320">
        <v>23000000</v>
      </c>
      <c r="H3482" s="319"/>
      <c r="I3482" s="320">
        <v>10000000</v>
      </c>
      <c r="J3482" s="316"/>
    </row>
    <row r="3483" spans="2:10" x14ac:dyDescent="0.25">
      <c r="B3483" s="316" t="s">
        <v>1960</v>
      </c>
      <c r="C3483" s="533" t="s">
        <v>17779</v>
      </c>
      <c r="D3483" s="317"/>
      <c r="E3483" s="317"/>
      <c r="F3483" s="318">
        <v>30000000</v>
      </c>
      <c r="G3483" s="318">
        <v>45000000</v>
      </c>
      <c r="H3483" s="317"/>
      <c r="I3483" s="318">
        <v>15000000</v>
      </c>
    </row>
    <row r="3484" spans="2:10" x14ac:dyDescent="0.25">
      <c r="B3484" s="672" t="s">
        <v>6576</v>
      </c>
      <c r="C3484" s="672"/>
      <c r="D3484" s="319"/>
      <c r="E3484" s="319"/>
      <c r="F3484" s="320">
        <v>30000000</v>
      </c>
      <c r="G3484" s="320">
        <v>45000000</v>
      </c>
      <c r="H3484" s="319"/>
      <c r="I3484" s="320">
        <v>15000000</v>
      </c>
      <c r="J3484" s="316"/>
    </row>
    <row r="3485" spans="2:10" x14ac:dyDescent="0.25">
      <c r="B3485" s="316" t="s">
        <v>7981</v>
      </c>
      <c r="C3485" s="533" t="s">
        <v>17780</v>
      </c>
      <c r="D3485" s="317"/>
      <c r="E3485" s="317"/>
      <c r="F3485" s="317"/>
      <c r="G3485" s="318">
        <v>2000000</v>
      </c>
      <c r="H3485" s="317"/>
      <c r="I3485" s="318">
        <v>2000000</v>
      </c>
    </row>
    <row r="3486" spans="2:10" x14ac:dyDescent="0.25">
      <c r="B3486" s="672" t="s">
        <v>5833</v>
      </c>
      <c r="C3486" s="672"/>
      <c r="D3486" s="319"/>
      <c r="E3486" s="319"/>
      <c r="F3486" s="319"/>
      <c r="G3486" s="320">
        <v>2000000</v>
      </c>
      <c r="H3486" s="319"/>
      <c r="I3486" s="320">
        <v>2000000</v>
      </c>
      <c r="J3486" s="316"/>
    </row>
    <row r="3487" spans="2:10" x14ac:dyDescent="0.25">
      <c r="B3487" s="316" t="s">
        <v>7644</v>
      </c>
      <c r="C3487" s="533" t="s">
        <v>20510</v>
      </c>
      <c r="D3487" s="317"/>
      <c r="E3487" s="317"/>
      <c r="F3487" s="317"/>
      <c r="G3487" s="318">
        <v>9000000</v>
      </c>
      <c r="H3487" s="317"/>
      <c r="I3487" s="318">
        <v>9000000</v>
      </c>
    </row>
    <row r="3488" spans="2:10" x14ac:dyDescent="0.25">
      <c r="B3488" s="672" t="s">
        <v>5833</v>
      </c>
      <c r="C3488" s="672"/>
      <c r="D3488" s="319"/>
      <c r="E3488" s="319"/>
      <c r="F3488" s="319"/>
      <c r="G3488" s="320">
        <v>9000000</v>
      </c>
      <c r="H3488" s="319"/>
      <c r="I3488" s="320">
        <v>9000000</v>
      </c>
      <c r="J3488" s="316"/>
    </row>
    <row r="3489" spans="2:10" x14ac:dyDescent="0.25">
      <c r="B3489" s="316" t="s">
        <v>1961</v>
      </c>
      <c r="C3489" s="533" t="s">
        <v>17781</v>
      </c>
      <c r="D3489" s="317"/>
      <c r="E3489" s="317"/>
      <c r="F3489" s="318">
        <v>27500000</v>
      </c>
      <c r="G3489" s="318">
        <v>30000000</v>
      </c>
      <c r="H3489" s="317"/>
      <c r="I3489" s="318">
        <v>2500000</v>
      </c>
    </row>
    <row r="3490" spans="2:10" x14ac:dyDescent="0.25">
      <c r="B3490" s="672" t="s">
        <v>6577</v>
      </c>
      <c r="C3490" s="672"/>
      <c r="D3490" s="319"/>
      <c r="E3490" s="319"/>
      <c r="F3490" s="320">
        <v>27500000</v>
      </c>
      <c r="G3490" s="320">
        <v>30000000</v>
      </c>
      <c r="H3490" s="319"/>
      <c r="I3490" s="320">
        <v>2500000</v>
      </c>
      <c r="J3490" s="316"/>
    </row>
    <row r="3491" spans="2:10" x14ac:dyDescent="0.25">
      <c r="B3491" s="316" t="s">
        <v>1962</v>
      </c>
      <c r="C3491" s="533" t="s">
        <v>17782</v>
      </c>
      <c r="D3491" s="317"/>
      <c r="E3491" s="317"/>
      <c r="F3491" s="318">
        <v>36000000</v>
      </c>
      <c r="G3491" s="318">
        <v>36625702</v>
      </c>
      <c r="H3491" s="317"/>
      <c r="I3491" s="318">
        <v>625702</v>
      </c>
    </row>
    <row r="3492" spans="2:10" x14ac:dyDescent="0.25">
      <c r="B3492" s="672" t="s">
        <v>6578</v>
      </c>
      <c r="C3492" s="672"/>
      <c r="D3492" s="319"/>
      <c r="E3492" s="319"/>
      <c r="F3492" s="320">
        <v>36000000</v>
      </c>
      <c r="G3492" s="320">
        <v>36625702</v>
      </c>
      <c r="H3492" s="319"/>
      <c r="I3492" s="320">
        <v>625702</v>
      </c>
      <c r="J3492" s="316"/>
    </row>
    <row r="3493" spans="2:10" x14ac:dyDescent="0.25">
      <c r="B3493" s="316" t="s">
        <v>7645</v>
      </c>
      <c r="C3493" s="533" t="s">
        <v>17783</v>
      </c>
      <c r="D3493" s="317"/>
      <c r="E3493" s="317"/>
      <c r="F3493" s="317"/>
      <c r="G3493" s="318">
        <v>7800000</v>
      </c>
      <c r="H3493" s="317"/>
      <c r="I3493" s="318">
        <v>7800000</v>
      </c>
    </row>
    <row r="3494" spans="2:10" x14ac:dyDescent="0.25">
      <c r="B3494" s="672" t="s">
        <v>5833</v>
      </c>
      <c r="C3494" s="672"/>
      <c r="D3494" s="319"/>
      <c r="E3494" s="319"/>
      <c r="F3494" s="319"/>
      <c r="G3494" s="320">
        <v>7800000</v>
      </c>
      <c r="H3494" s="319"/>
      <c r="I3494" s="320">
        <v>7800000</v>
      </c>
      <c r="J3494" s="316"/>
    </row>
    <row r="3495" spans="2:10" x14ac:dyDescent="0.25">
      <c r="B3495" s="316" t="s">
        <v>1963</v>
      </c>
      <c r="C3495" s="533" t="s">
        <v>17784</v>
      </c>
      <c r="D3495" s="317"/>
      <c r="E3495" s="317"/>
      <c r="F3495" s="318">
        <v>24000000</v>
      </c>
      <c r="G3495" s="318">
        <v>39000000</v>
      </c>
      <c r="H3495" s="317"/>
      <c r="I3495" s="318">
        <v>15000000</v>
      </c>
    </row>
    <row r="3496" spans="2:10" x14ac:dyDescent="0.25">
      <c r="B3496" s="672" t="s">
        <v>6579</v>
      </c>
      <c r="C3496" s="672"/>
      <c r="D3496" s="319"/>
      <c r="E3496" s="319"/>
      <c r="F3496" s="320">
        <v>24000000</v>
      </c>
      <c r="G3496" s="320">
        <v>39000000</v>
      </c>
      <c r="H3496" s="319"/>
      <c r="I3496" s="320">
        <v>15000000</v>
      </c>
      <c r="J3496" s="316"/>
    </row>
    <row r="3497" spans="2:10" x14ac:dyDescent="0.25">
      <c r="B3497" s="316" t="s">
        <v>1964</v>
      </c>
      <c r="C3497" s="533" t="s">
        <v>17785</v>
      </c>
      <c r="D3497" s="317"/>
      <c r="E3497" s="317"/>
      <c r="F3497" s="318">
        <v>12500000</v>
      </c>
      <c r="G3497" s="318">
        <v>15000000</v>
      </c>
      <c r="H3497" s="317"/>
      <c r="I3497" s="318">
        <v>2500000</v>
      </c>
    </row>
    <row r="3498" spans="2:10" x14ac:dyDescent="0.25">
      <c r="B3498" s="672" t="s">
        <v>6580</v>
      </c>
      <c r="C3498" s="672"/>
      <c r="D3498" s="319"/>
      <c r="E3498" s="319"/>
      <c r="F3498" s="320">
        <v>12500000</v>
      </c>
      <c r="G3498" s="320">
        <v>15000000</v>
      </c>
      <c r="H3498" s="319"/>
      <c r="I3498" s="320">
        <v>2500000</v>
      </c>
      <c r="J3498" s="316"/>
    </row>
    <row r="3499" spans="2:10" x14ac:dyDescent="0.25">
      <c r="B3499" s="316" t="s">
        <v>1965</v>
      </c>
      <c r="C3499" s="533" t="s">
        <v>17786</v>
      </c>
      <c r="D3499" s="317"/>
      <c r="E3499" s="317"/>
      <c r="F3499" s="318">
        <v>20000000</v>
      </c>
      <c r="G3499" s="318">
        <v>42000000</v>
      </c>
      <c r="H3499" s="317"/>
      <c r="I3499" s="318">
        <v>22000000</v>
      </c>
    </row>
    <row r="3500" spans="2:10" x14ac:dyDescent="0.25">
      <c r="B3500" s="672" t="s">
        <v>6581</v>
      </c>
      <c r="C3500" s="672"/>
      <c r="D3500" s="319"/>
      <c r="E3500" s="319"/>
      <c r="F3500" s="320">
        <v>20000000</v>
      </c>
      <c r="G3500" s="320">
        <v>42000000</v>
      </c>
      <c r="H3500" s="319"/>
      <c r="I3500" s="320">
        <v>22000000</v>
      </c>
      <c r="J3500" s="316"/>
    </row>
    <row r="3501" spans="2:10" x14ac:dyDescent="0.25">
      <c r="B3501" s="316" t="s">
        <v>1966</v>
      </c>
      <c r="C3501" s="533" t="s">
        <v>17787</v>
      </c>
      <c r="D3501" s="317"/>
      <c r="E3501" s="317"/>
      <c r="F3501" s="318">
        <v>17000000</v>
      </c>
      <c r="G3501" s="318">
        <v>31000000</v>
      </c>
      <c r="H3501" s="317"/>
      <c r="I3501" s="318">
        <v>14000000</v>
      </c>
    </row>
    <row r="3502" spans="2:10" x14ac:dyDescent="0.25">
      <c r="B3502" s="672" t="s">
        <v>6582</v>
      </c>
      <c r="C3502" s="672"/>
      <c r="D3502" s="319"/>
      <c r="E3502" s="319"/>
      <c r="F3502" s="320">
        <v>17000000</v>
      </c>
      <c r="G3502" s="320">
        <v>31000000</v>
      </c>
      <c r="H3502" s="319"/>
      <c r="I3502" s="320">
        <v>14000000</v>
      </c>
      <c r="J3502" s="316"/>
    </row>
    <row r="3503" spans="2:10" x14ac:dyDescent="0.25">
      <c r="B3503" s="316" t="s">
        <v>1967</v>
      </c>
      <c r="C3503" s="533" t="s">
        <v>17788</v>
      </c>
      <c r="D3503" s="317"/>
      <c r="E3503" s="317"/>
      <c r="F3503" s="318">
        <v>20000000</v>
      </c>
      <c r="G3503" s="318">
        <v>42000000</v>
      </c>
      <c r="H3503" s="317"/>
      <c r="I3503" s="318">
        <v>22000000</v>
      </c>
    </row>
    <row r="3504" spans="2:10" x14ac:dyDescent="0.25">
      <c r="B3504" s="672" t="s">
        <v>6583</v>
      </c>
      <c r="C3504" s="672"/>
      <c r="D3504" s="319"/>
      <c r="E3504" s="319"/>
      <c r="F3504" s="320">
        <v>20000000</v>
      </c>
      <c r="G3504" s="320">
        <v>42000000</v>
      </c>
      <c r="H3504" s="319"/>
      <c r="I3504" s="320">
        <v>22000000</v>
      </c>
      <c r="J3504" s="316"/>
    </row>
    <row r="3505" spans="2:10" x14ac:dyDescent="0.25">
      <c r="B3505" s="316" t="s">
        <v>7647</v>
      </c>
      <c r="C3505" s="533" t="s">
        <v>18937</v>
      </c>
      <c r="D3505" s="317"/>
      <c r="E3505" s="317"/>
      <c r="F3505" s="317"/>
      <c r="G3505" s="318">
        <v>9000000</v>
      </c>
      <c r="H3505" s="317"/>
      <c r="I3505" s="318">
        <v>9000000</v>
      </c>
    </row>
    <row r="3506" spans="2:10" x14ac:dyDescent="0.25">
      <c r="B3506" s="672" t="s">
        <v>5833</v>
      </c>
      <c r="C3506" s="672"/>
      <c r="D3506" s="319"/>
      <c r="E3506" s="319"/>
      <c r="F3506" s="319"/>
      <c r="G3506" s="320">
        <v>9000000</v>
      </c>
      <c r="H3506" s="319"/>
      <c r="I3506" s="320">
        <v>9000000</v>
      </c>
      <c r="J3506" s="316"/>
    </row>
    <row r="3507" spans="2:10" x14ac:dyDescent="0.25">
      <c r="B3507" s="316" t="s">
        <v>1968</v>
      </c>
      <c r="C3507" s="533" t="s">
        <v>17789</v>
      </c>
      <c r="D3507" s="317"/>
      <c r="E3507" s="317"/>
      <c r="F3507" s="318">
        <v>6000000</v>
      </c>
      <c r="G3507" s="318">
        <v>22000000</v>
      </c>
      <c r="H3507" s="317"/>
      <c r="I3507" s="318">
        <v>16000000</v>
      </c>
    </row>
    <row r="3508" spans="2:10" x14ac:dyDescent="0.25">
      <c r="B3508" s="672" t="s">
        <v>6584</v>
      </c>
      <c r="C3508" s="672"/>
      <c r="D3508" s="319"/>
      <c r="E3508" s="319"/>
      <c r="F3508" s="320">
        <v>6000000</v>
      </c>
      <c r="G3508" s="320">
        <v>22000000</v>
      </c>
      <c r="H3508" s="319"/>
      <c r="I3508" s="320">
        <v>16000000</v>
      </c>
      <c r="J3508" s="316"/>
    </row>
    <row r="3509" spans="2:10" x14ac:dyDescent="0.25">
      <c r="B3509" s="316" t="s">
        <v>1969</v>
      </c>
      <c r="C3509" s="533" t="s">
        <v>17790</v>
      </c>
      <c r="D3509" s="317"/>
      <c r="E3509" s="317"/>
      <c r="F3509" s="318">
        <v>11000000</v>
      </c>
      <c r="G3509" s="318">
        <v>23000000</v>
      </c>
      <c r="H3509" s="317"/>
      <c r="I3509" s="318">
        <v>12000000</v>
      </c>
    </row>
    <row r="3510" spans="2:10" x14ac:dyDescent="0.25">
      <c r="B3510" s="672" t="s">
        <v>6585</v>
      </c>
      <c r="C3510" s="672"/>
      <c r="D3510" s="319"/>
      <c r="E3510" s="319"/>
      <c r="F3510" s="320">
        <v>11000000</v>
      </c>
      <c r="G3510" s="320">
        <v>23000000</v>
      </c>
      <c r="H3510" s="319"/>
      <c r="I3510" s="320">
        <v>12000000</v>
      </c>
      <c r="J3510" s="316"/>
    </row>
    <row r="3511" spans="2:10" x14ac:dyDescent="0.25">
      <c r="B3511" s="316" t="s">
        <v>1970</v>
      </c>
      <c r="C3511" s="533" t="s">
        <v>17791</v>
      </c>
      <c r="D3511" s="317"/>
      <c r="E3511" s="317"/>
      <c r="F3511" s="318">
        <v>36004363.200000003</v>
      </c>
      <c r="G3511" s="318">
        <v>57004363.200000003</v>
      </c>
      <c r="H3511" s="317"/>
      <c r="I3511" s="318">
        <v>21000000</v>
      </c>
    </row>
    <row r="3512" spans="2:10" x14ac:dyDescent="0.25">
      <c r="B3512" s="672" t="s">
        <v>6556</v>
      </c>
      <c r="C3512" s="672"/>
      <c r="D3512" s="319"/>
      <c r="E3512" s="319"/>
      <c r="F3512" s="320">
        <v>36004363.200000003</v>
      </c>
      <c r="G3512" s="320">
        <v>57004363.200000003</v>
      </c>
      <c r="H3512" s="319"/>
      <c r="I3512" s="320">
        <v>21000000</v>
      </c>
      <c r="J3512" s="316"/>
    </row>
    <row r="3513" spans="2:10" x14ac:dyDescent="0.25">
      <c r="B3513" s="316" t="s">
        <v>1971</v>
      </c>
      <c r="C3513" s="533" t="s">
        <v>17792</v>
      </c>
      <c r="D3513" s="317"/>
      <c r="E3513" s="317"/>
      <c r="F3513" s="318">
        <v>17000000</v>
      </c>
      <c r="G3513" s="318">
        <v>37500000</v>
      </c>
      <c r="H3513" s="317"/>
      <c r="I3513" s="318">
        <v>20500000</v>
      </c>
    </row>
    <row r="3514" spans="2:10" x14ac:dyDescent="0.25">
      <c r="B3514" s="672" t="s">
        <v>6586</v>
      </c>
      <c r="C3514" s="672"/>
      <c r="D3514" s="319"/>
      <c r="E3514" s="319"/>
      <c r="F3514" s="320">
        <v>17000000</v>
      </c>
      <c r="G3514" s="320">
        <v>37500000</v>
      </c>
      <c r="H3514" s="319"/>
      <c r="I3514" s="320">
        <v>20500000</v>
      </c>
      <c r="J3514" s="316"/>
    </row>
    <row r="3515" spans="2:10" x14ac:dyDescent="0.25">
      <c r="B3515" s="316" t="s">
        <v>5037</v>
      </c>
      <c r="C3515" s="533" t="s">
        <v>17793</v>
      </c>
      <c r="D3515" s="317"/>
      <c r="E3515" s="317"/>
      <c r="F3515" s="318">
        <v>5000000</v>
      </c>
      <c r="G3515" s="318">
        <v>24000000</v>
      </c>
      <c r="H3515" s="317"/>
      <c r="I3515" s="318">
        <v>19000000</v>
      </c>
    </row>
    <row r="3516" spans="2:10" x14ac:dyDescent="0.25">
      <c r="B3516" s="672" t="s">
        <v>6587</v>
      </c>
      <c r="C3516" s="672"/>
      <c r="D3516" s="319"/>
      <c r="E3516" s="319"/>
      <c r="F3516" s="320">
        <v>5000000</v>
      </c>
      <c r="G3516" s="320">
        <v>24000000</v>
      </c>
      <c r="H3516" s="319"/>
      <c r="I3516" s="320">
        <v>19000000</v>
      </c>
      <c r="J3516" s="316"/>
    </row>
    <row r="3517" spans="2:10" x14ac:dyDescent="0.25">
      <c r="B3517" s="316" t="s">
        <v>1972</v>
      </c>
      <c r="C3517" s="533" t="s">
        <v>17794</v>
      </c>
      <c r="D3517" s="317"/>
      <c r="E3517" s="317"/>
      <c r="F3517" s="318">
        <v>17000000</v>
      </c>
      <c r="G3517" s="318">
        <v>32000000</v>
      </c>
      <c r="H3517" s="317"/>
      <c r="I3517" s="318">
        <v>15000000</v>
      </c>
    </row>
    <row r="3518" spans="2:10" x14ac:dyDescent="0.25">
      <c r="B3518" s="672" t="s">
        <v>6588</v>
      </c>
      <c r="C3518" s="672"/>
      <c r="D3518" s="319"/>
      <c r="E3518" s="319"/>
      <c r="F3518" s="320">
        <v>17000000</v>
      </c>
      <c r="G3518" s="320">
        <v>32000000</v>
      </c>
      <c r="H3518" s="319"/>
      <c r="I3518" s="320">
        <v>15000000</v>
      </c>
      <c r="J3518" s="316"/>
    </row>
    <row r="3519" spans="2:10" x14ac:dyDescent="0.25">
      <c r="B3519" s="316" t="s">
        <v>1973</v>
      </c>
      <c r="C3519" s="533" t="s">
        <v>17795</v>
      </c>
      <c r="D3519" s="317"/>
      <c r="E3519" s="317"/>
      <c r="F3519" s="318">
        <v>18000000</v>
      </c>
      <c r="G3519" s="318">
        <v>40000500</v>
      </c>
      <c r="H3519" s="317"/>
      <c r="I3519" s="318">
        <v>22000500</v>
      </c>
    </row>
    <row r="3520" spans="2:10" x14ac:dyDescent="0.25">
      <c r="B3520" s="672" t="s">
        <v>6589</v>
      </c>
      <c r="C3520" s="672"/>
      <c r="D3520" s="319"/>
      <c r="E3520" s="319"/>
      <c r="F3520" s="320">
        <v>18000000</v>
      </c>
      <c r="G3520" s="320">
        <v>40000500</v>
      </c>
      <c r="H3520" s="319"/>
      <c r="I3520" s="320">
        <v>22000500</v>
      </c>
      <c r="J3520" s="316"/>
    </row>
    <row r="3521" spans="2:10" x14ac:dyDescent="0.25">
      <c r="B3521" s="316" t="s">
        <v>1974</v>
      </c>
      <c r="C3521" s="533" t="s">
        <v>17796</v>
      </c>
      <c r="D3521" s="317"/>
      <c r="E3521" s="317"/>
      <c r="F3521" s="318">
        <v>15000000</v>
      </c>
      <c r="G3521" s="318">
        <v>25000000</v>
      </c>
      <c r="H3521" s="317"/>
      <c r="I3521" s="318">
        <v>10000000</v>
      </c>
    </row>
    <row r="3522" spans="2:10" x14ac:dyDescent="0.25">
      <c r="B3522" s="672" t="s">
        <v>6590</v>
      </c>
      <c r="C3522" s="672"/>
      <c r="D3522" s="319"/>
      <c r="E3522" s="319"/>
      <c r="F3522" s="320">
        <v>15000000</v>
      </c>
      <c r="G3522" s="320">
        <v>25000000</v>
      </c>
      <c r="H3522" s="319"/>
      <c r="I3522" s="320">
        <v>10000000</v>
      </c>
      <c r="J3522" s="316"/>
    </row>
    <row r="3523" spans="2:10" x14ac:dyDescent="0.25">
      <c r="B3523" s="316" t="s">
        <v>638</v>
      </c>
      <c r="C3523" s="533" t="s">
        <v>17797</v>
      </c>
      <c r="D3523" s="317"/>
      <c r="E3523" s="317"/>
      <c r="F3523" s="318">
        <v>6000000</v>
      </c>
      <c r="G3523" s="318">
        <v>15000000</v>
      </c>
      <c r="H3523" s="317"/>
      <c r="I3523" s="318">
        <v>9000000</v>
      </c>
    </row>
    <row r="3524" spans="2:10" x14ac:dyDescent="0.25">
      <c r="B3524" s="672" t="s">
        <v>6591</v>
      </c>
      <c r="C3524" s="672"/>
      <c r="D3524" s="319"/>
      <c r="E3524" s="319"/>
      <c r="F3524" s="320">
        <v>6000000</v>
      </c>
      <c r="G3524" s="320">
        <v>15000000</v>
      </c>
      <c r="H3524" s="319"/>
      <c r="I3524" s="320">
        <v>9000000</v>
      </c>
      <c r="J3524" s="316"/>
    </row>
    <row r="3525" spans="2:10" x14ac:dyDescent="0.25">
      <c r="B3525" s="316" t="s">
        <v>1975</v>
      </c>
      <c r="C3525" s="533" t="s">
        <v>17798</v>
      </c>
      <c r="D3525" s="317"/>
      <c r="E3525" s="317"/>
      <c r="F3525" s="318">
        <v>18000000</v>
      </c>
      <c r="G3525" s="318">
        <v>18000000</v>
      </c>
      <c r="H3525" s="317"/>
      <c r="I3525" s="317"/>
    </row>
    <row r="3526" spans="2:10" x14ac:dyDescent="0.25">
      <c r="B3526" s="672" t="s">
        <v>6592</v>
      </c>
      <c r="C3526" s="672"/>
      <c r="D3526" s="319"/>
      <c r="E3526" s="319"/>
      <c r="F3526" s="320">
        <v>18000000</v>
      </c>
      <c r="G3526" s="320">
        <v>18000000</v>
      </c>
      <c r="H3526" s="319"/>
      <c r="I3526" s="319"/>
      <c r="J3526" s="316"/>
    </row>
    <row r="3527" spans="2:10" x14ac:dyDescent="0.25">
      <c r="B3527" s="316" t="s">
        <v>661</v>
      </c>
      <c r="C3527" s="533" t="s">
        <v>17799</v>
      </c>
      <c r="D3527" s="317"/>
      <c r="E3527" s="317"/>
      <c r="F3527" s="318">
        <v>5000000</v>
      </c>
      <c r="G3527" s="318">
        <v>12000000</v>
      </c>
      <c r="H3527" s="317"/>
      <c r="I3527" s="318">
        <v>7000000</v>
      </c>
    </row>
    <row r="3528" spans="2:10" x14ac:dyDescent="0.25">
      <c r="B3528" s="672" t="s">
        <v>6593</v>
      </c>
      <c r="C3528" s="672"/>
      <c r="D3528" s="319"/>
      <c r="E3528" s="319"/>
      <c r="F3528" s="320">
        <v>5000000</v>
      </c>
      <c r="G3528" s="320">
        <v>12000000</v>
      </c>
      <c r="H3528" s="319"/>
      <c r="I3528" s="320">
        <v>7000000</v>
      </c>
      <c r="J3528" s="316"/>
    </row>
    <row r="3529" spans="2:10" x14ac:dyDescent="0.25">
      <c r="B3529" s="316" t="s">
        <v>662</v>
      </c>
      <c r="C3529" s="533" t="s">
        <v>17800</v>
      </c>
      <c r="D3529" s="317"/>
      <c r="E3529" s="317"/>
      <c r="F3529" s="318">
        <v>5000000</v>
      </c>
      <c r="G3529" s="318">
        <v>14000000</v>
      </c>
      <c r="H3529" s="317"/>
      <c r="I3529" s="318">
        <v>9000000</v>
      </c>
    </row>
    <row r="3530" spans="2:10" x14ac:dyDescent="0.25">
      <c r="B3530" s="672" t="s">
        <v>6594</v>
      </c>
      <c r="C3530" s="672"/>
      <c r="D3530" s="319"/>
      <c r="E3530" s="319"/>
      <c r="F3530" s="320">
        <v>5000000</v>
      </c>
      <c r="G3530" s="320">
        <v>14000000</v>
      </c>
      <c r="H3530" s="319"/>
      <c r="I3530" s="320">
        <v>9000000</v>
      </c>
      <c r="J3530" s="316"/>
    </row>
    <row r="3531" spans="2:10" x14ac:dyDescent="0.25">
      <c r="B3531" s="316" t="s">
        <v>7648</v>
      </c>
      <c r="C3531" s="533" t="s">
        <v>17801</v>
      </c>
      <c r="D3531" s="317"/>
      <c r="E3531" s="317"/>
      <c r="F3531" s="317"/>
      <c r="G3531" s="318">
        <v>5000000</v>
      </c>
      <c r="H3531" s="317"/>
      <c r="I3531" s="318">
        <v>5000000</v>
      </c>
    </row>
    <row r="3532" spans="2:10" x14ac:dyDescent="0.25">
      <c r="B3532" s="672" t="s">
        <v>5833</v>
      </c>
      <c r="C3532" s="672"/>
      <c r="D3532" s="319"/>
      <c r="E3532" s="319"/>
      <c r="F3532" s="319"/>
      <c r="G3532" s="320">
        <v>5000000</v>
      </c>
      <c r="H3532" s="319"/>
      <c r="I3532" s="320">
        <v>5000000</v>
      </c>
      <c r="J3532" s="316"/>
    </row>
    <row r="3533" spans="2:10" x14ac:dyDescent="0.25">
      <c r="B3533" s="316" t="s">
        <v>1976</v>
      </c>
      <c r="C3533" s="533" t="s">
        <v>17802</v>
      </c>
      <c r="D3533" s="317"/>
      <c r="E3533" s="317"/>
      <c r="F3533" s="318">
        <v>37500000</v>
      </c>
      <c r="G3533" s="318">
        <v>60000000</v>
      </c>
      <c r="H3533" s="317"/>
      <c r="I3533" s="318">
        <v>22500000</v>
      </c>
    </row>
    <row r="3534" spans="2:10" x14ac:dyDescent="0.25">
      <c r="B3534" s="672" t="s">
        <v>6595</v>
      </c>
      <c r="C3534" s="672"/>
      <c r="D3534" s="319"/>
      <c r="E3534" s="319"/>
      <c r="F3534" s="320">
        <v>37500000</v>
      </c>
      <c r="G3534" s="320">
        <v>60000000</v>
      </c>
      <c r="H3534" s="319"/>
      <c r="I3534" s="320">
        <v>22500000</v>
      </c>
      <c r="J3534" s="316"/>
    </row>
    <row r="3535" spans="2:10" x14ac:dyDescent="0.25">
      <c r="B3535" s="316" t="s">
        <v>1977</v>
      </c>
      <c r="C3535" s="533" t="s">
        <v>17803</v>
      </c>
      <c r="D3535" s="317"/>
      <c r="E3535" s="317"/>
      <c r="F3535" s="318">
        <v>36000000</v>
      </c>
      <c r="G3535" s="318">
        <v>54000000</v>
      </c>
      <c r="H3535" s="317"/>
      <c r="I3535" s="318">
        <v>18000000</v>
      </c>
    </row>
    <row r="3536" spans="2:10" x14ac:dyDescent="0.25">
      <c r="B3536" s="672" t="s">
        <v>6596</v>
      </c>
      <c r="C3536" s="672"/>
      <c r="D3536" s="319"/>
      <c r="E3536" s="319"/>
      <c r="F3536" s="320">
        <v>36000000</v>
      </c>
      <c r="G3536" s="320">
        <v>54000000</v>
      </c>
      <c r="H3536" s="319"/>
      <c r="I3536" s="320">
        <v>18000000</v>
      </c>
      <c r="J3536" s="316"/>
    </row>
    <row r="3537" spans="2:10" x14ac:dyDescent="0.25">
      <c r="B3537" s="316" t="s">
        <v>1978</v>
      </c>
      <c r="C3537" s="533" t="s">
        <v>17804</v>
      </c>
      <c r="D3537" s="317"/>
      <c r="E3537" s="317"/>
      <c r="F3537" s="318">
        <v>13000000</v>
      </c>
      <c r="G3537" s="318">
        <v>29000000</v>
      </c>
      <c r="H3537" s="317"/>
      <c r="I3537" s="318">
        <v>16000000</v>
      </c>
    </row>
    <row r="3538" spans="2:10" x14ac:dyDescent="0.25">
      <c r="B3538" s="672" t="s">
        <v>6597</v>
      </c>
      <c r="C3538" s="672"/>
      <c r="D3538" s="319"/>
      <c r="E3538" s="319"/>
      <c r="F3538" s="320">
        <v>13000000</v>
      </c>
      <c r="G3538" s="320">
        <v>29000000</v>
      </c>
      <c r="H3538" s="319"/>
      <c r="I3538" s="320">
        <v>16000000</v>
      </c>
      <c r="J3538" s="316"/>
    </row>
    <row r="3539" spans="2:10" x14ac:dyDescent="0.25">
      <c r="B3539" s="316" t="s">
        <v>1979</v>
      </c>
      <c r="C3539" s="533" t="s">
        <v>17805</v>
      </c>
      <c r="D3539" s="317"/>
      <c r="E3539" s="317"/>
      <c r="F3539" s="318">
        <v>17000000</v>
      </c>
      <c r="G3539" s="318">
        <v>30000000</v>
      </c>
      <c r="H3539" s="317"/>
      <c r="I3539" s="318">
        <v>13000000</v>
      </c>
    </row>
    <row r="3540" spans="2:10" x14ac:dyDescent="0.25">
      <c r="B3540" s="672" t="s">
        <v>6598</v>
      </c>
      <c r="C3540" s="672"/>
      <c r="D3540" s="319"/>
      <c r="E3540" s="319"/>
      <c r="F3540" s="320">
        <v>17000000</v>
      </c>
      <c r="G3540" s="320">
        <v>30000000</v>
      </c>
      <c r="H3540" s="319"/>
      <c r="I3540" s="320">
        <v>13000000</v>
      </c>
      <c r="J3540" s="316"/>
    </row>
    <row r="3541" spans="2:10" x14ac:dyDescent="0.25">
      <c r="B3541" s="316" t="s">
        <v>5016</v>
      </c>
      <c r="C3541" s="533" t="s">
        <v>17806</v>
      </c>
      <c r="D3541" s="317"/>
      <c r="E3541" s="317"/>
      <c r="F3541" s="318">
        <v>5000000</v>
      </c>
      <c r="G3541" s="318">
        <v>21000000</v>
      </c>
      <c r="H3541" s="317"/>
      <c r="I3541" s="318">
        <v>16000000</v>
      </c>
    </row>
    <row r="3542" spans="2:10" x14ac:dyDescent="0.25">
      <c r="B3542" s="672" t="s">
        <v>6599</v>
      </c>
      <c r="C3542" s="672"/>
      <c r="D3542" s="319"/>
      <c r="E3542" s="319"/>
      <c r="F3542" s="320">
        <v>5000000</v>
      </c>
      <c r="G3542" s="320">
        <v>21000000</v>
      </c>
      <c r="H3542" s="319"/>
      <c r="I3542" s="320">
        <v>16000000</v>
      </c>
      <c r="J3542" s="316"/>
    </row>
    <row r="3543" spans="2:10" x14ac:dyDescent="0.25">
      <c r="B3543" s="316" t="s">
        <v>1980</v>
      </c>
      <c r="C3543" s="533" t="s">
        <v>17807</v>
      </c>
      <c r="D3543" s="317"/>
      <c r="E3543" s="317"/>
      <c r="F3543" s="318">
        <v>17000000</v>
      </c>
      <c r="G3543" s="318">
        <v>35000000</v>
      </c>
      <c r="H3543" s="317"/>
      <c r="I3543" s="318">
        <v>18000000</v>
      </c>
    </row>
    <row r="3544" spans="2:10" x14ac:dyDescent="0.25">
      <c r="B3544" s="672" t="s">
        <v>6600</v>
      </c>
      <c r="C3544" s="672"/>
      <c r="D3544" s="319"/>
      <c r="E3544" s="319"/>
      <c r="F3544" s="320">
        <v>17000000</v>
      </c>
      <c r="G3544" s="320">
        <v>35000000</v>
      </c>
      <c r="H3544" s="319"/>
      <c r="I3544" s="320">
        <v>18000000</v>
      </c>
      <c r="J3544" s="316"/>
    </row>
    <row r="3545" spans="2:10" x14ac:dyDescent="0.25">
      <c r="B3545" s="316" t="s">
        <v>8077</v>
      </c>
      <c r="C3545" s="533" t="s">
        <v>17808</v>
      </c>
      <c r="D3545" s="317"/>
      <c r="E3545" s="317"/>
      <c r="F3545" s="317"/>
      <c r="G3545" s="318">
        <v>9000000</v>
      </c>
      <c r="H3545" s="317"/>
      <c r="I3545" s="318">
        <v>9000000</v>
      </c>
    </row>
    <row r="3546" spans="2:10" x14ac:dyDescent="0.25">
      <c r="B3546" s="672" t="s">
        <v>5833</v>
      </c>
      <c r="C3546" s="672"/>
      <c r="D3546" s="319"/>
      <c r="E3546" s="319"/>
      <c r="F3546" s="319"/>
      <c r="G3546" s="320">
        <v>9000000</v>
      </c>
      <c r="H3546" s="319"/>
      <c r="I3546" s="320">
        <v>9000000</v>
      </c>
      <c r="J3546" s="316"/>
    </row>
    <row r="3547" spans="2:10" x14ac:dyDescent="0.25">
      <c r="B3547" s="316" t="s">
        <v>1981</v>
      </c>
      <c r="C3547" s="533" t="s">
        <v>17809</v>
      </c>
      <c r="D3547" s="317"/>
      <c r="E3547" s="317"/>
      <c r="F3547" s="318">
        <v>43500000</v>
      </c>
      <c r="G3547" s="318">
        <v>60000000</v>
      </c>
      <c r="H3547" s="317"/>
      <c r="I3547" s="318">
        <v>16500000</v>
      </c>
    </row>
    <row r="3548" spans="2:10" x14ac:dyDescent="0.25">
      <c r="B3548" s="672" t="s">
        <v>6601</v>
      </c>
      <c r="C3548" s="672"/>
      <c r="D3548" s="319"/>
      <c r="E3548" s="319"/>
      <c r="F3548" s="320">
        <v>43500000</v>
      </c>
      <c r="G3548" s="320">
        <v>60000000</v>
      </c>
      <c r="H3548" s="319"/>
      <c r="I3548" s="320">
        <v>16500000</v>
      </c>
      <c r="J3548" s="316"/>
    </row>
    <row r="3549" spans="2:10" x14ac:dyDescent="0.25">
      <c r="B3549" s="316" t="s">
        <v>7649</v>
      </c>
      <c r="C3549" s="533" t="s">
        <v>17810</v>
      </c>
      <c r="D3549" s="317"/>
      <c r="E3549" s="317"/>
      <c r="F3549" s="317"/>
      <c r="G3549" s="318">
        <v>18000000</v>
      </c>
      <c r="H3549" s="317"/>
      <c r="I3549" s="318">
        <v>18000000</v>
      </c>
    </row>
    <row r="3550" spans="2:10" x14ac:dyDescent="0.25">
      <c r="B3550" s="672" t="s">
        <v>5833</v>
      </c>
      <c r="C3550" s="672"/>
      <c r="D3550" s="319"/>
      <c r="E3550" s="319"/>
      <c r="F3550" s="319"/>
      <c r="G3550" s="320">
        <v>18000000</v>
      </c>
      <c r="H3550" s="319"/>
      <c r="I3550" s="320">
        <v>18000000</v>
      </c>
      <c r="J3550" s="316"/>
    </row>
    <row r="3551" spans="2:10" x14ac:dyDescent="0.25">
      <c r="B3551" s="316" t="s">
        <v>1982</v>
      </c>
      <c r="C3551" s="533" t="s">
        <v>17811</v>
      </c>
      <c r="D3551" s="317"/>
      <c r="E3551" s="317"/>
      <c r="F3551" s="318">
        <v>19000000</v>
      </c>
      <c r="G3551" s="318">
        <v>37000000</v>
      </c>
      <c r="H3551" s="317"/>
      <c r="I3551" s="318">
        <v>18000000</v>
      </c>
    </row>
    <row r="3552" spans="2:10" x14ac:dyDescent="0.25">
      <c r="B3552" s="672" t="s">
        <v>6602</v>
      </c>
      <c r="C3552" s="672"/>
      <c r="D3552" s="319"/>
      <c r="E3552" s="319"/>
      <c r="F3552" s="320">
        <v>19000000</v>
      </c>
      <c r="G3552" s="320">
        <v>37000000</v>
      </c>
      <c r="H3552" s="319"/>
      <c r="I3552" s="320">
        <v>18000000</v>
      </c>
      <c r="J3552" s="316"/>
    </row>
    <row r="3553" spans="2:10" x14ac:dyDescent="0.25">
      <c r="B3553" s="316" t="s">
        <v>660</v>
      </c>
      <c r="C3553" s="533" t="s">
        <v>17813</v>
      </c>
      <c r="D3553" s="317"/>
      <c r="E3553" s="317"/>
      <c r="F3553" s="318">
        <v>5000000</v>
      </c>
      <c r="G3553" s="318">
        <v>12000000</v>
      </c>
      <c r="H3553" s="317"/>
      <c r="I3553" s="318">
        <v>7000000</v>
      </c>
    </row>
    <row r="3554" spans="2:10" x14ac:dyDescent="0.25">
      <c r="B3554" s="672" t="s">
        <v>6604</v>
      </c>
      <c r="C3554" s="672"/>
      <c r="D3554" s="319"/>
      <c r="E3554" s="319"/>
      <c r="F3554" s="320">
        <v>5000000</v>
      </c>
      <c r="G3554" s="320">
        <v>12000000</v>
      </c>
      <c r="H3554" s="319"/>
      <c r="I3554" s="320">
        <v>7000000</v>
      </c>
      <c r="J3554" s="316"/>
    </row>
    <row r="3555" spans="2:10" x14ac:dyDescent="0.25">
      <c r="B3555" s="316" t="s">
        <v>7934</v>
      </c>
      <c r="C3555" s="533" t="s">
        <v>17814</v>
      </c>
      <c r="D3555" s="317"/>
      <c r="E3555" s="317"/>
      <c r="F3555" s="317"/>
      <c r="G3555" s="318">
        <v>10026000</v>
      </c>
      <c r="H3555" s="317"/>
      <c r="I3555" s="318">
        <v>10026000</v>
      </c>
    </row>
    <row r="3556" spans="2:10" x14ac:dyDescent="0.25">
      <c r="B3556" s="672" t="s">
        <v>5833</v>
      </c>
      <c r="C3556" s="672"/>
      <c r="D3556" s="319"/>
      <c r="E3556" s="319"/>
      <c r="F3556" s="319"/>
      <c r="G3556" s="320">
        <v>10026000</v>
      </c>
      <c r="H3556" s="319"/>
      <c r="I3556" s="320">
        <v>10026000</v>
      </c>
      <c r="J3556" s="316"/>
    </row>
    <row r="3557" spans="2:10" x14ac:dyDescent="0.25">
      <c r="B3557" s="316" t="s">
        <v>2388</v>
      </c>
      <c r="C3557" s="533" t="s">
        <v>17815</v>
      </c>
      <c r="D3557" s="317"/>
      <c r="E3557" s="317"/>
      <c r="F3557" s="318">
        <v>5000000</v>
      </c>
      <c r="G3557" s="318">
        <v>23000000</v>
      </c>
      <c r="H3557" s="317"/>
      <c r="I3557" s="318">
        <v>18000000</v>
      </c>
    </row>
    <row r="3558" spans="2:10" x14ac:dyDescent="0.25">
      <c r="B3558" s="672" t="s">
        <v>6605</v>
      </c>
      <c r="C3558" s="672"/>
      <c r="D3558" s="319"/>
      <c r="E3558" s="319"/>
      <c r="F3558" s="320">
        <v>5000000</v>
      </c>
      <c r="G3558" s="320">
        <v>23000000</v>
      </c>
      <c r="H3558" s="319"/>
      <c r="I3558" s="320">
        <v>18000000</v>
      </c>
      <c r="J3558" s="316"/>
    </row>
    <row r="3559" spans="2:10" x14ac:dyDescent="0.25">
      <c r="B3559" s="316" t="s">
        <v>1984</v>
      </c>
      <c r="C3559" s="533" t="s">
        <v>17816</v>
      </c>
      <c r="D3559" s="317"/>
      <c r="E3559" s="317"/>
      <c r="F3559" s="318">
        <v>7500000</v>
      </c>
      <c r="G3559" s="318">
        <v>7500000</v>
      </c>
      <c r="H3559" s="317"/>
      <c r="I3559" s="317"/>
    </row>
    <row r="3560" spans="2:10" x14ac:dyDescent="0.25">
      <c r="B3560" s="672" t="s">
        <v>6606</v>
      </c>
      <c r="C3560" s="672"/>
      <c r="D3560" s="319"/>
      <c r="E3560" s="319"/>
      <c r="F3560" s="320">
        <v>7500000</v>
      </c>
      <c r="G3560" s="320">
        <v>7500000</v>
      </c>
      <c r="H3560" s="319"/>
      <c r="I3560" s="319"/>
      <c r="J3560" s="316"/>
    </row>
    <row r="3561" spans="2:10" x14ac:dyDescent="0.25">
      <c r="B3561" s="316" t="s">
        <v>7650</v>
      </c>
      <c r="C3561" s="533" t="s">
        <v>17817</v>
      </c>
      <c r="D3561" s="317"/>
      <c r="E3561" s="317"/>
      <c r="F3561" s="317"/>
      <c r="G3561" s="318">
        <v>17528000</v>
      </c>
      <c r="H3561" s="317"/>
      <c r="I3561" s="318">
        <v>17528000</v>
      </c>
    </row>
    <row r="3562" spans="2:10" x14ac:dyDescent="0.25">
      <c r="B3562" s="672" t="s">
        <v>5833</v>
      </c>
      <c r="C3562" s="672"/>
      <c r="D3562" s="319"/>
      <c r="E3562" s="319"/>
      <c r="F3562" s="319"/>
      <c r="G3562" s="320">
        <v>17528000</v>
      </c>
      <c r="H3562" s="319"/>
      <c r="I3562" s="320">
        <v>17528000</v>
      </c>
      <c r="J3562" s="316"/>
    </row>
    <row r="3563" spans="2:10" x14ac:dyDescent="0.25">
      <c r="B3563" s="316" t="s">
        <v>7651</v>
      </c>
      <c r="C3563" s="533" t="s">
        <v>17818</v>
      </c>
      <c r="D3563" s="317"/>
      <c r="E3563" s="317"/>
      <c r="F3563" s="317"/>
      <c r="G3563" s="318">
        <v>11500000</v>
      </c>
      <c r="H3563" s="317"/>
      <c r="I3563" s="318">
        <v>11500000</v>
      </c>
    </row>
    <row r="3564" spans="2:10" x14ac:dyDescent="0.25">
      <c r="B3564" s="672" t="s">
        <v>5833</v>
      </c>
      <c r="C3564" s="672"/>
      <c r="D3564" s="319"/>
      <c r="E3564" s="319"/>
      <c r="F3564" s="319"/>
      <c r="G3564" s="320">
        <v>11500000</v>
      </c>
      <c r="H3564" s="319"/>
      <c r="I3564" s="320">
        <v>11500000</v>
      </c>
      <c r="J3564" s="316"/>
    </row>
    <row r="3565" spans="2:10" x14ac:dyDescent="0.25">
      <c r="B3565" s="316" t="s">
        <v>1985</v>
      </c>
      <c r="C3565" s="533" t="s">
        <v>17819</v>
      </c>
      <c r="D3565" s="317"/>
      <c r="E3565" s="317"/>
      <c r="F3565" s="318">
        <v>30000000</v>
      </c>
      <c r="G3565" s="318">
        <v>30001000</v>
      </c>
      <c r="H3565" s="317"/>
      <c r="I3565" s="318">
        <v>1000</v>
      </c>
    </row>
    <row r="3566" spans="2:10" x14ac:dyDescent="0.25">
      <c r="B3566" s="672" t="s">
        <v>6607</v>
      </c>
      <c r="C3566" s="672"/>
      <c r="D3566" s="319"/>
      <c r="E3566" s="319"/>
      <c r="F3566" s="320">
        <v>30000000</v>
      </c>
      <c r="G3566" s="320">
        <v>30001000</v>
      </c>
      <c r="H3566" s="319"/>
      <c r="I3566" s="320">
        <v>1000</v>
      </c>
      <c r="J3566" s="316"/>
    </row>
    <row r="3567" spans="2:10" x14ac:dyDescent="0.25">
      <c r="B3567" s="316" t="s">
        <v>1986</v>
      </c>
      <c r="C3567" s="533" t="s">
        <v>17820</v>
      </c>
      <c r="D3567" s="317"/>
      <c r="E3567" s="317"/>
      <c r="F3567" s="318">
        <v>22500000</v>
      </c>
      <c r="G3567" s="318">
        <v>45000000</v>
      </c>
      <c r="H3567" s="317"/>
      <c r="I3567" s="318">
        <v>22500000</v>
      </c>
    </row>
    <row r="3568" spans="2:10" x14ac:dyDescent="0.25">
      <c r="B3568" s="672" t="s">
        <v>6608</v>
      </c>
      <c r="C3568" s="672"/>
      <c r="D3568" s="319"/>
      <c r="E3568" s="319"/>
      <c r="F3568" s="320">
        <v>22500000</v>
      </c>
      <c r="G3568" s="320">
        <v>45000000</v>
      </c>
      <c r="H3568" s="319"/>
      <c r="I3568" s="320">
        <v>22500000</v>
      </c>
      <c r="J3568" s="316"/>
    </row>
    <row r="3569" spans="2:10" x14ac:dyDescent="0.25">
      <c r="B3569" s="316" t="s">
        <v>5093</v>
      </c>
      <c r="C3569" s="533" t="s">
        <v>17821</v>
      </c>
      <c r="D3569" s="317"/>
      <c r="E3569" s="317"/>
      <c r="F3569" s="318">
        <v>5000000</v>
      </c>
      <c r="G3569" s="318">
        <v>5000000</v>
      </c>
      <c r="H3569" s="317"/>
      <c r="I3569" s="317"/>
    </row>
    <row r="3570" spans="2:10" x14ac:dyDescent="0.25">
      <c r="B3570" s="672" t="s">
        <v>6609</v>
      </c>
      <c r="C3570" s="672"/>
      <c r="D3570" s="319"/>
      <c r="E3570" s="319"/>
      <c r="F3570" s="320">
        <v>5000000</v>
      </c>
      <c r="G3570" s="320">
        <v>5000000</v>
      </c>
      <c r="H3570" s="319"/>
      <c r="I3570" s="319"/>
      <c r="J3570" s="316"/>
    </row>
    <row r="3571" spans="2:10" x14ac:dyDescent="0.25">
      <c r="B3571" s="316" t="s">
        <v>208</v>
      </c>
      <c r="C3571" s="533" t="s">
        <v>17822</v>
      </c>
      <c r="D3571" s="317"/>
      <c r="E3571" s="317"/>
      <c r="F3571" s="318">
        <v>7500000</v>
      </c>
      <c r="G3571" s="318">
        <v>22500000</v>
      </c>
      <c r="H3571" s="317"/>
      <c r="I3571" s="318">
        <v>15000000</v>
      </c>
    </row>
    <row r="3572" spans="2:10" x14ac:dyDescent="0.25">
      <c r="B3572" s="672" t="s">
        <v>6610</v>
      </c>
      <c r="C3572" s="672"/>
      <c r="D3572" s="319"/>
      <c r="E3572" s="319"/>
      <c r="F3572" s="320">
        <v>7500000</v>
      </c>
      <c r="G3572" s="320">
        <v>22500000</v>
      </c>
      <c r="H3572" s="319"/>
      <c r="I3572" s="320">
        <v>15000000</v>
      </c>
      <c r="J3572" s="316"/>
    </row>
    <row r="3573" spans="2:10" x14ac:dyDescent="0.25">
      <c r="B3573" s="316" t="s">
        <v>1987</v>
      </c>
      <c r="C3573" s="533" t="s">
        <v>17823</v>
      </c>
      <c r="D3573" s="317"/>
      <c r="E3573" s="317"/>
      <c r="F3573" s="318">
        <v>11000000</v>
      </c>
      <c r="G3573" s="318">
        <v>18500000</v>
      </c>
      <c r="H3573" s="317"/>
      <c r="I3573" s="318">
        <v>7500000</v>
      </c>
    </row>
    <row r="3574" spans="2:10" x14ac:dyDescent="0.25">
      <c r="B3574" s="672" t="s">
        <v>6611</v>
      </c>
      <c r="C3574" s="672"/>
      <c r="D3574" s="319"/>
      <c r="E3574" s="319"/>
      <c r="F3574" s="320">
        <v>11000000</v>
      </c>
      <c r="G3574" s="320">
        <v>18500000</v>
      </c>
      <c r="H3574" s="319"/>
      <c r="I3574" s="320">
        <v>7500000</v>
      </c>
      <c r="J3574" s="316"/>
    </row>
    <row r="3575" spans="2:10" x14ac:dyDescent="0.25">
      <c r="B3575" s="316" t="s">
        <v>1988</v>
      </c>
      <c r="C3575" s="533" t="s">
        <v>17824</v>
      </c>
      <c r="D3575" s="317"/>
      <c r="E3575" s="317"/>
      <c r="F3575" s="318">
        <v>36000000</v>
      </c>
      <c r="G3575" s="318">
        <v>60000000</v>
      </c>
      <c r="H3575" s="317"/>
      <c r="I3575" s="318">
        <v>24000000</v>
      </c>
    </row>
    <row r="3576" spans="2:10" x14ac:dyDescent="0.25">
      <c r="B3576" s="672" t="s">
        <v>6612</v>
      </c>
      <c r="C3576" s="672"/>
      <c r="D3576" s="319"/>
      <c r="E3576" s="319"/>
      <c r="F3576" s="320">
        <v>36000000</v>
      </c>
      <c r="G3576" s="320">
        <v>60000000</v>
      </c>
      <c r="H3576" s="319"/>
      <c r="I3576" s="320">
        <v>24000000</v>
      </c>
      <c r="J3576" s="316"/>
    </row>
    <row r="3577" spans="2:10" x14ac:dyDescent="0.25">
      <c r="B3577" s="316" t="s">
        <v>5024</v>
      </c>
      <c r="C3577" s="533" t="s">
        <v>17825</v>
      </c>
      <c r="D3577" s="317"/>
      <c r="E3577" s="317"/>
      <c r="F3577" s="318">
        <v>6000000</v>
      </c>
      <c r="G3577" s="318">
        <v>24000000</v>
      </c>
      <c r="H3577" s="317"/>
      <c r="I3577" s="318">
        <v>18000000</v>
      </c>
    </row>
    <row r="3578" spans="2:10" x14ac:dyDescent="0.25">
      <c r="B3578" s="672" t="s">
        <v>6613</v>
      </c>
      <c r="C3578" s="672"/>
      <c r="D3578" s="319"/>
      <c r="E3578" s="319"/>
      <c r="F3578" s="320">
        <v>6000000</v>
      </c>
      <c r="G3578" s="320">
        <v>24000000</v>
      </c>
      <c r="H3578" s="319"/>
      <c r="I3578" s="320">
        <v>18000000</v>
      </c>
      <c r="J3578" s="316"/>
    </row>
    <row r="3579" spans="2:10" x14ac:dyDescent="0.25">
      <c r="B3579" s="316" t="s">
        <v>1989</v>
      </c>
      <c r="C3579" s="533" t="s">
        <v>17826</v>
      </c>
      <c r="D3579" s="317"/>
      <c r="E3579" s="317"/>
      <c r="F3579" s="318">
        <v>17000000</v>
      </c>
      <c r="G3579" s="318">
        <v>33000000</v>
      </c>
      <c r="H3579" s="317"/>
      <c r="I3579" s="318">
        <v>16000000</v>
      </c>
    </row>
    <row r="3580" spans="2:10" x14ac:dyDescent="0.25">
      <c r="B3580" s="672" t="s">
        <v>6614</v>
      </c>
      <c r="C3580" s="672"/>
      <c r="D3580" s="319"/>
      <c r="E3580" s="319"/>
      <c r="F3580" s="320">
        <v>17000000</v>
      </c>
      <c r="G3580" s="320">
        <v>33000000</v>
      </c>
      <c r="H3580" s="319"/>
      <c r="I3580" s="320">
        <v>16000000</v>
      </c>
      <c r="J3580" s="316"/>
    </row>
    <row r="3581" spans="2:10" x14ac:dyDescent="0.25">
      <c r="B3581" s="316" t="s">
        <v>5483</v>
      </c>
      <c r="C3581" s="533" t="s">
        <v>17827</v>
      </c>
      <c r="D3581" s="317"/>
      <c r="E3581" s="317"/>
      <c r="F3581" s="318">
        <v>6000000</v>
      </c>
      <c r="G3581" s="318">
        <v>20197555</v>
      </c>
      <c r="H3581" s="317"/>
      <c r="I3581" s="318">
        <v>14197555</v>
      </c>
    </row>
    <row r="3582" spans="2:10" x14ac:dyDescent="0.25">
      <c r="B3582" s="672" t="s">
        <v>6615</v>
      </c>
      <c r="C3582" s="672"/>
      <c r="D3582" s="319"/>
      <c r="E3582" s="319"/>
      <c r="F3582" s="320">
        <v>6000000</v>
      </c>
      <c r="G3582" s="320">
        <v>20197555</v>
      </c>
      <c r="H3582" s="319"/>
      <c r="I3582" s="320">
        <v>14197555</v>
      </c>
      <c r="J3582" s="316"/>
    </row>
    <row r="3583" spans="2:10" x14ac:dyDescent="0.25">
      <c r="B3583" s="316" t="s">
        <v>7652</v>
      </c>
      <c r="C3583" s="533" t="s">
        <v>19647</v>
      </c>
      <c r="D3583" s="317"/>
      <c r="E3583" s="317"/>
      <c r="F3583" s="317"/>
      <c r="G3583" s="318">
        <v>11000000</v>
      </c>
      <c r="H3583" s="317"/>
      <c r="I3583" s="318">
        <v>11000000</v>
      </c>
    </row>
    <row r="3584" spans="2:10" x14ac:dyDescent="0.25">
      <c r="B3584" s="672" t="s">
        <v>5833</v>
      </c>
      <c r="C3584" s="672"/>
      <c r="D3584" s="319"/>
      <c r="E3584" s="319"/>
      <c r="F3584" s="319"/>
      <c r="G3584" s="320">
        <v>11000000</v>
      </c>
      <c r="H3584" s="319"/>
      <c r="I3584" s="320">
        <v>11000000</v>
      </c>
      <c r="J3584" s="316"/>
    </row>
    <row r="3585" spans="2:10" x14ac:dyDescent="0.25">
      <c r="B3585" s="316" t="s">
        <v>684</v>
      </c>
      <c r="C3585" s="533" t="s">
        <v>17828</v>
      </c>
      <c r="D3585" s="317"/>
      <c r="E3585" s="317"/>
      <c r="F3585" s="318">
        <v>5000000</v>
      </c>
      <c r="G3585" s="318">
        <v>27000000</v>
      </c>
      <c r="H3585" s="317"/>
      <c r="I3585" s="318">
        <v>22000000</v>
      </c>
    </row>
    <row r="3586" spans="2:10" x14ac:dyDescent="0.25">
      <c r="B3586" s="672" t="s">
        <v>6616</v>
      </c>
      <c r="C3586" s="672"/>
      <c r="D3586" s="319"/>
      <c r="E3586" s="319"/>
      <c r="F3586" s="320">
        <v>5000000</v>
      </c>
      <c r="G3586" s="320">
        <v>27000000</v>
      </c>
      <c r="H3586" s="319"/>
      <c r="I3586" s="320">
        <v>22000000</v>
      </c>
      <c r="J3586" s="316"/>
    </row>
    <row r="3587" spans="2:10" x14ac:dyDescent="0.25">
      <c r="B3587" s="316" t="s">
        <v>7653</v>
      </c>
      <c r="C3587" s="533" t="s">
        <v>17829</v>
      </c>
      <c r="D3587" s="317"/>
      <c r="E3587" s="317"/>
      <c r="F3587" s="317"/>
      <c r="G3587" s="318">
        <v>7500000</v>
      </c>
      <c r="H3587" s="317"/>
      <c r="I3587" s="318">
        <v>7500000</v>
      </c>
    </row>
    <row r="3588" spans="2:10" x14ac:dyDescent="0.25">
      <c r="B3588" s="672" t="s">
        <v>5833</v>
      </c>
      <c r="C3588" s="672"/>
      <c r="D3588" s="319"/>
      <c r="E3588" s="319"/>
      <c r="F3588" s="319"/>
      <c r="G3588" s="320">
        <v>7500000</v>
      </c>
      <c r="H3588" s="319"/>
      <c r="I3588" s="320">
        <v>7500000</v>
      </c>
      <c r="J3588" s="316"/>
    </row>
    <row r="3589" spans="2:10" x14ac:dyDescent="0.25">
      <c r="B3589" s="316" t="s">
        <v>7880</v>
      </c>
      <c r="C3589" s="533" t="s">
        <v>17830</v>
      </c>
      <c r="D3589" s="317"/>
      <c r="E3589" s="317"/>
      <c r="F3589" s="317"/>
      <c r="G3589" s="318">
        <v>13000000</v>
      </c>
      <c r="H3589" s="317"/>
      <c r="I3589" s="318">
        <v>13000000</v>
      </c>
    </row>
    <row r="3590" spans="2:10" x14ac:dyDescent="0.25">
      <c r="B3590" s="672" t="s">
        <v>5833</v>
      </c>
      <c r="C3590" s="672"/>
      <c r="D3590" s="319"/>
      <c r="E3590" s="319"/>
      <c r="F3590" s="319"/>
      <c r="G3590" s="320">
        <v>13000000</v>
      </c>
      <c r="H3590" s="319"/>
      <c r="I3590" s="320">
        <v>13000000</v>
      </c>
      <c r="J3590" s="316"/>
    </row>
    <row r="3591" spans="2:10" x14ac:dyDescent="0.25">
      <c r="B3591" s="316" t="s">
        <v>1990</v>
      </c>
      <c r="C3591" s="533" t="s">
        <v>17831</v>
      </c>
      <c r="D3591" s="317"/>
      <c r="E3591" s="317"/>
      <c r="F3591" s="318">
        <v>20000000</v>
      </c>
      <c r="G3591" s="318">
        <v>42000000</v>
      </c>
      <c r="H3591" s="317"/>
      <c r="I3591" s="318">
        <v>22000000</v>
      </c>
    </row>
    <row r="3592" spans="2:10" x14ac:dyDescent="0.25">
      <c r="B3592" s="672" t="s">
        <v>6617</v>
      </c>
      <c r="C3592" s="672"/>
      <c r="D3592" s="319"/>
      <c r="E3592" s="319"/>
      <c r="F3592" s="320">
        <v>20000000</v>
      </c>
      <c r="G3592" s="320">
        <v>42000000</v>
      </c>
      <c r="H3592" s="319"/>
      <c r="I3592" s="320">
        <v>22000000</v>
      </c>
      <c r="J3592" s="316"/>
    </row>
    <row r="3593" spans="2:10" x14ac:dyDescent="0.25">
      <c r="B3593" s="316" t="s">
        <v>7654</v>
      </c>
      <c r="C3593" s="533" t="s">
        <v>17832</v>
      </c>
      <c r="D3593" s="317"/>
      <c r="E3593" s="317"/>
      <c r="F3593" s="317"/>
      <c r="G3593" s="318">
        <v>15000000</v>
      </c>
      <c r="H3593" s="317"/>
      <c r="I3593" s="318">
        <v>15000000</v>
      </c>
    </row>
    <row r="3594" spans="2:10" x14ac:dyDescent="0.25">
      <c r="B3594" s="672" t="s">
        <v>5833</v>
      </c>
      <c r="C3594" s="672"/>
      <c r="D3594" s="319"/>
      <c r="E3594" s="319"/>
      <c r="F3594" s="319"/>
      <c r="G3594" s="320">
        <v>15000000</v>
      </c>
      <c r="H3594" s="319"/>
      <c r="I3594" s="320">
        <v>15000000</v>
      </c>
      <c r="J3594" s="316"/>
    </row>
    <row r="3595" spans="2:10" x14ac:dyDescent="0.25">
      <c r="B3595" s="316" t="s">
        <v>7655</v>
      </c>
      <c r="C3595" s="533" t="s">
        <v>17833</v>
      </c>
      <c r="D3595" s="317"/>
      <c r="E3595" s="317"/>
      <c r="F3595" s="317"/>
      <c r="G3595" s="318">
        <v>15000000</v>
      </c>
      <c r="H3595" s="317"/>
      <c r="I3595" s="318">
        <v>15000000</v>
      </c>
    </row>
    <row r="3596" spans="2:10" x14ac:dyDescent="0.25">
      <c r="B3596" s="672" t="s">
        <v>5833</v>
      </c>
      <c r="C3596" s="672"/>
      <c r="D3596" s="319"/>
      <c r="E3596" s="319"/>
      <c r="F3596" s="319"/>
      <c r="G3596" s="320">
        <v>15000000</v>
      </c>
      <c r="H3596" s="319"/>
      <c r="I3596" s="320">
        <v>15000000</v>
      </c>
      <c r="J3596" s="316"/>
    </row>
    <row r="3597" spans="2:10" x14ac:dyDescent="0.25">
      <c r="B3597" s="316" t="s">
        <v>1991</v>
      </c>
      <c r="C3597" s="533" t="s">
        <v>17834</v>
      </c>
      <c r="D3597" s="317"/>
      <c r="E3597" s="317"/>
      <c r="F3597" s="318">
        <v>12500000</v>
      </c>
      <c r="G3597" s="318">
        <v>15000000</v>
      </c>
      <c r="H3597" s="317"/>
      <c r="I3597" s="318">
        <v>2500000</v>
      </c>
    </row>
    <row r="3598" spans="2:10" x14ac:dyDescent="0.25">
      <c r="B3598" s="672" t="s">
        <v>6618</v>
      </c>
      <c r="C3598" s="672"/>
      <c r="D3598" s="319"/>
      <c r="E3598" s="319"/>
      <c r="F3598" s="320">
        <v>12500000</v>
      </c>
      <c r="G3598" s="320">
        <v>15000000</v>
      </c>
      <c r="H3598" s="319"/>
      <c r="I3598" s="320">
        <v>2500000</v>
      </c>
      <c r="J3598" s="316"/>
    </row>
    <row r="3599" spans="2:10" x14ac:dyDescent="0.25">
      <c r="B3599" s="316" t="s">
        <v>1992</v>
      </c>
      <c r="C3599" s="533" t="s">
        <v>17835</v>
      </c>
      <c r="D3599" s="317"/>
      <c r="E3599" s="317"/>
      <c r="F3599" s="318">
        <v>13000000</v>
      </c>
      <c r="G3599" s="318">
        <v>30000000</v>
      </c>
      <c r="H3599" s="317"/>
      <c r="I3599" s="318">
        <v>17000000</v>
      </c>
    </row>
    <row r="3600" spans="2:10" x14ac:dyDescent="0.25">
      <c r="B3600" s="672" t="s">
        <v>6619</v>
      </c>
      <c r="C3600" s="672"/>
      <c r="D3600" s="319"/>
      <c r="E3600" s="319"/>
      <c r="F3600" s="320">
        <v>13000000</v>
      </c>
      <c r="G3600" s="320">
        <v>30000000</v>
      </c>
      <c r="H3600" s="319"/>
      <c r="I3600" s="320">
        <v>17000000</v>
      </c>
      <c r="J3600" s="316"/>
    </row>
    <row r="3601" spans="2:10" x14ac:dyDescent="0.25">
      <c r="B3601" s="316" t="s">
        <v>7656</v>
      </c>
      <c r="C3601" s="533" t="s">
        <v>20068</v>
      </c>
      <c r="D3601" s="317"/>
      <c r="E3601" s="317"/>
      <c r="F3601" s="317"/>
      <c r="G3601" s="318">
        <v>15000000</v>
      </c>
      <c r="H3601" s="317"/>
      <c r="I3601" s="318">
        <v>15000000</v>
      </c>
    </row>
    <row r="3602" spans="2:10" x14ac:dyDescent="0.25">
      <c r="B3602" s="672" t="s">
        <v>5833</v>
      </c>
      <c r="C3602" s="672"/>
      <c r="D3602" s="319"/>
      <c r="E3602" s="319"/>
      <c r="F3602" s="319"/>
      <c r="G3602" s="320">
        <v>15000000</v>
      </c>
      <c r="H3602" s="319"/>
      <c r="I3602" s="320">
        <v>15000000</v>
      </c>
      <c r="J3602" s="316"/>
    </row>
    <row r="3603" spans="2:10" x14ac:dyDescent="0.25">
      <c r="B3603" s="316" t="s">
        <v>7937</v>
      </c>
      <c r="C3603" s="533" t="s">
        <v>19005</v>
      </c>
      <c r="D3603" s="317"/>
      <c r="E3603" s="317"/>
      <c r="F3603" s="318">
        <v>1000000</v>
      </c>
      <c r="G3603" s="318">
        <v>18000000</v>
      </c>
      <c r="H3603" s="317"/>
      <c r="I3603" s="318">
        <v>17000000</v>
      </c>
    </row>
    <row r="3604" spans="2:10" x14ac:dyDescent="0.25">
      <c r="B3604" s="672" t="s">
        <v>5833</v>
      </c>
      <c r="C3604" s="672"/>
      <c r="D3604" s="319"/>
      <c r="E3604" s="319"/>
      <c r="F3604" s="320">
        <v>1000000</v>
      </c>
      <c r="G3604" s="320">
        <v>18000000</v>
      </c>
      <c r="H3604" s="319"/>
      <c r="I3604" s="320">
        <v>17000000</v>
      </c>
      <c r="J3604" s="316"/>
    </row>
    <row r="3605" spans="2:10" x14ac:dyDescent="0.25">
      <c r="B3605" s="316" t="s">
        <v>1993</v>
      </c>
      <c r="C3605" s="533" t="s">
        <v>17836</v>
      </c>
      <c r="D3605" s="317"/>
      <c r="E3605" s="317"/>
      <c r="F3605" s="318">
        <v>13000000</v>
      </c>
      <c r="G3605" s="318">
        <v>30819494</v>
      </c>
      <c r="H3605" s="317"/>
      <c r="I3605" s="318">
        <v>17819494</v>
      </c>
    </row>
    <row r="3606" spans="2:10" x14ac:dyDescent="0.25">
      <c r="B3606" s="672" t="s">
        <v>6620</v>
      </c>
      <c r="C3606" s="672"/>
      <c r="D3606" s="319"/>
      <c r="E3606" s="319"/>
      <c r="F3606" s="320">
        <v>13000000</v>
      </c>
      <c r="G3606" s="320">
        <v>30819494</v>
      </c>
      <c r="H3606" s="319"/>
      <c r="I3606" s="320">
        <v>17819494</v>
      </c>
      <c r="J3606" s="316"/>
    </row>
    <row r="3607" spans="2:10" x14ac:dyDescent="0.25">
      <c r="B3607" s="316" t="s">
        <v>7881</v>
      </c>
      <c r="C3607" s="533" t="s">
        <v>17837</v>
      </c>
      <c r="D3607" s="317"/>
      <c r="E3607" s="317"/>
      <c r="F3607" s="317"/>
      <c r="G3607" s="318">
        <v>15000000</v>
      </c>
      <c r="H3607" s="317"/>
      <c r="I3607" s="318">
        <v>15000000</v>
      </c>
    </row>
    <row r="3608" spans="2:10" x14ac:dyDescent="0.25">
      <c r="B3608" s="672" t="s">
        <v>5833</v>
      </c>
      <c r="C3608" s="672"/>
      <c r="D3608" s="319"/>
      <c r="E3608" s="319"/>
      <c r="F3608" s="319"/>
      <c r="G3608" s="320">
        <v>15000000</v>
      </c>
      <c r="H3608" s="319"/>
      <c r="I3608" s="320">
        <v>15000000</v>
      </c>
      <c r="J3608" s="316"/>
    </row>
    <row r="3609" spans="2:10" x14ac:dyDescent="0.25">
      <c r="B3609" s="316" t="s">
        <v>7657</v>
      </c>
      <c r="C3609" s="533" t="s">
        <v>17838</v>
      </c>
      <c r="D3609" s="317"/>
      <c r="E3609" s="317"/>
      <c r="F3609" s="317"/>
      <c r="G3609" s="318">
        <v>18000000</v>
      </c>
      <c r="H3609" s="317"/>
      <c r="I3609" s="318">
        <v>18000000</v>
      </c>
    </row>
    <row r="3610" spans="2:10" x14ac:dyDescent="0.25">
      <c r="B3610" s="672" t="s">
        <v>5833</v>
      </c>
      <c r="C3610" s="672"/>
      <c r="D3610" s="319"/>
      <c r="E3610" s="319"/>
      <c r="F3610" s="319"/>
      <c r="G3610" s="320">
        <v>18000000</v>
      </c>
      <c r="H3610" s="319"/>
      <c r="I3610" s="320">
        <v>18000000</v>
      </c>
      <c r="J3610" s="316"/>
    </row>
    <row r="3611" spans="2:10" x14ac:dyDescent="0.25">
      <c r="B3611" s="316" t="s">
        <v>1994</v>
      </c>
      <c r="C3611" s="533" t="s">
        <v>17839</v>
      </c>
      <c r="D3611" s="317"/>
      <c r="E3611" s="317"/>
      <c r="F3611" s="318">
        <v>36000000</v>
      </c>
      <c r="G3611" s="318">
        <v>36000000</v>
      </c>
      <c r="H3611" s="317"/>
      <c r="I3611" s="317"/>
    </row>
    <row r="3612" spans="2:10" x14ac:dyDescent="0.25">
      <c r="B3612" s="672" t="s">
        <v>6621</v>
      </c>
      <c r="C3612" s="672"/>
      <c r="D3612" s="319"/>
      <c r="E3612" s="319"/>
      <c r="F3612" s="320">
        <v>36000000</v>
      </c>
      <c r="G3612" s="320">
        <v>36000000</v>
      </c>
      <c r="H3612" s="319"/>
      <c r="I3612" s="319"/>
      <c r="J3612" s="316"/>
    </row>
    <row r="3613" spans="2:10" x14ac:dyDescent="0.25">
      <c r="B3613" s="316" t="s">
        <v>7658</v>
      </c>
      <c r="C3613" s="533" t="s">
        <v>17840</v>
      </c>
      <c r="D3613" s="317"/>
      <c r="E3613" s="317"/>
      <c r="F3613" s="317"/>
      <c r="G3613" s="318">
        <v>10000000</v>
      </c>
      <c r="H3613" s="317"/>
      <c r="I3613" s="318">
        <v>10000000</v>
      </c>
    </row>
    <row r="3614" spans="2:10" x14ac:dyDescent="0.25">
      <c r="B3614" s="672" t="s">
        <v>5833</v>
      </c>
      <c r="C3614" s="672"/>
      <c r="D3614" s="319"/>
      <c r="E3614" s="319"/>
      <c r="F3614" s="319"/>
      <c r="G3614" s="320">
        <v>10000000</v>
      </c>
      <c r="H3614" s="319"/>
      <c r="I3614" s="320">
        <v>10000000</v>
      </c>
      <c r="J3614" s="316"/>
    </row>
    <row r="3615" spans="2:10" x14ac:dyDescent="0.25">
      <c r="B3615" s="316" t="s">
        <v>631</v>
      </c>
      <c r="C3615" s="533" t="s">
        <v>17841</v>
      </c>
      <c r="D3615" s="317"/>
      <c r="E3615" s="317"/>
      <c r="F3615" s="318">
        <v>5000000</v>
      </c>
      <c r="G3615" s="318">
        <v>24000000</v>
      </c>
      <c r="H3615" s="317"/>
      <c r="I3615" s="318">
        <v>19000000</v>
      </c>
    </row>
    <row r="3616" spans="2:10" x14ac:dyDescent="0.25">
      <c r="B3616" s="672" t="s">
        <v>6622</v>
      </c>
      <c r="C3616" s="672"/>
      <c r="D3616" s="319"/>
      <c r="E3616" s="319"/>
      <c r="F3616" s="320">
        <v>5000000</v>
      </c>
      <c r="G3616" s="320">
        <v>24000000</v>
      </c>
      <c r="H3616" s="319"/>
      <c r="I3616" s="320">
        <v>19000000</v>
      </c>
      <c r="J3616" s="316"/>
    </row>
    <row r="3617" spans="2:10" x14ac:dyDescent="0.25">
      <c r="B3617" s="316" t="s">
        <v>692</v>
      </c>
      <c r="C3617" s="533" t="s">
        <v>17842</v>
      </c>
      <c r="D3617" s="317"/>
      <c r="E3617" s="317"/>
      <c r="F3617" s="318">
        <v>4700000</v>
      </c>
      <c r="G3617" s="318">
        <v>4700000</v>
      </c>
      <c r="H3617" s="317"/>
      <c r="I3617" s="317"/>
    </row>
    <row r="3618" spans="2:10" x14ac:dyDescent="0.25">
      <c r="B3618" s="672" t="s">
        <v>6623</v>
      </c>
      <c r="C3618" s="672"/>
      <c r="D3618" s="319"/>
      <c r="E3618" s="319"/>
      <c r="F3618" s="320">
        <v>4700000</v>
      </c>
      <c r="G3618" s="320">
        <v>4700000</v>
      </c>
      <c r="H3618" s="319"/>
      <c r="I3618" s="319"/>
      <c r="J3618" s="316"/>
    </row>
    <row r="3619" spans="2:10" x14ac:dyDescent="0.25">
      <c r="B3619" s="316" t="s">
        <v>1995</v>
      </c>
      <c r="C3619" s="533" t="s">
        <v>17843</v>
      </c>
      <c r="D3619" s="317"/>
      <c r="E3619" s="317"/>
      <c r="F3619" s="318">
        <v>17000000</v>
      </c>
      <c r="G3619" s="318">
        <v>32000000</v>
      </c>
      <c r="H3619" s="317"/>
      <c r="I3619" s="318">
        <v>15000000</v>
      </c>
    </row>
    <row r="3620" spans="2:10" x14ac:dyDescent="0.25">
      <c r="B3620" s="672" t="s">
        <v>6624</v>
      </c>
      <c r="C3620" s="672"/>
      <c r="D3620" s="319"/>
      <c r="E3620" s="319"/>
      <c r="F3620" s="320">
        <v>17000000</v>
      </c>
      <c r="G3620" s="320">
        <v>32000000</v>
      </c>
      <c r="H3620" s="319"/>
      <c r="I3620" s="320">
        <v>15000000</v>
      </c>
      <c r="J3620" s="316"/>
    </row>
    <row r="3621" spans="2:10" x14ac:dyDescent="0.25">
      <c r="B3621" s="316" t="s">
        <v>1996</v>
      </c>
      <c r="C3621" s="533" t="s">
        <v>17844</v>
      </c>
      <c r="D3621" s="317"/>
      <c r="E3621" s="317"/>
      <c r="F3621" s="318">
        <v>16660000</v>
      </c>
      <c r="G3621" s="318">
        <v>23400000</v>
      </c>
      <c r="H3621" s="317"/>
      <c r="I3621" s="318">
        <v>6740000</v>
      </c>
    </row>
    <row r="3622" spans="2:10" x14ac:dyDescent="0.25">
      <c r="B3622" s="672" t="s">
        <v>6625</v>
      </c>
      <c r="C3622" s="672"/>
      <c r="D3622" s="319"/>
      <c r="E3622" s="319"/>
      <c r="F3622" s="320">
        <v>16660000</v>
      </c>
      <c r="G3622" s="320">
        <v>23400000</v>
      </c>
      <c r="H3622" s="319"/>
      <c r="I3622" s="320">
        <v>6740000</v>
      </c>
      <c r="J3622" s="316"/>
    </row>
    <row r="3623" spans="2:10" x14ac:dyDescent="0.25">
      <c r="B3623" s="316" t="s">
        <v>1997</v>
      </c>
      <c r="C3623" s="533" t="s">
        <v>17845</v>
      </c>
      <c r="D3623" s="317"/>
      <c r="E3623" s="317"/>
      <c r="F3623" s="318">
        <v>17000000</v>
      </c>
      <c r="G3623" s="318">
        <v>35000000</v>
      </c>
      <c r="H3623" s="317"/>
      <c r="I3623" s="318">
        <v>18000000</v>
      </c>
    </row>
    <row r="3624" spans="2:10" x14ac:dyDescent="0.25">
      <c r="B3624" s="672" t="s">
        <v>6626</v>
      </c>
      <c r="C3624" s="672"/>
      <c r="D3624" s="319"/>
      <c r="E3624" s="319"/>
      <c r="F3624" s="320">
        <v>17000000</v>
      </c>
      <c r="G3624" s="320">
        <v>35000000</v>
      </c>
      <c r="H3624" s="319"/>
      <c r="I3624" s="320">
        <v>18000000</v>
      </c>
      <c r="J3624" s="316"/>
    </row>
    <row r="3625" spans="2:10" x14ac:dyDescent="0.25">
      <c r="B3625" s="316" t="s">
        <v>1998</v>
      </c>
      <c r="C3625" s="533" t="s">
        <v>17846</v>
      </c>
      <c r="D3625" s="317"/>
      <c r="E3625" s="317"/>
      <c r="F3625" s="318">
        <v>22500000</v>
      </c>
      <c r="G3625" s="318">
        <v>30000000</v>
      </c>
      <c r="H3625" s="317"/>
      <c r="I3625" s="318">
        <v>7500000</v>
      </c>
    </row>
    <row r="3626" spans="2:10" x14ac:dyDescent="0.25">
      <c r="B3626" s="672" t="s">
        <v>6627</v>
      </c>
      <c r="C3626" s="672"/>
      <c r="D3626" s="319"/>
      <c r="E3626" s="319"/>
      <c r="F3626" s="320">
        <v>22500000</v>
      </c>
      <c r="G3626" s="320">
        <v>30000000</v>
      </c>
      <c r="H3626" s="319"/>
      <c r="I3626" s="320">
        <v>7500000</v>
      </c>
      <c r="J3626" s="316"/>
    </row>
    <row r="3627" spans="2:10" x14ac:dyDescent="0.25">
      <c r="B3627" s="316" t="s">
        <v>7661</v>
      </c>
      <c r="C3627" s="533" t="s">
        <v>17847</v>
      </c>
      <c r="D3627" s="317"/>
      <c r="E3627" s="317"/>
      <c r="F3627" s="317"/>
      <c r="G3627" s="318">
        <v>11500000</v>
      </c>
      <c r="H3627" s="317"/>
      <c r="I3627" s="318">
        <v>11500000</v>
      </c>
    </row>
    <row r="3628" spans="2:10" x14ac:dyDescent="0.25">
      <c r="B3628" s="672" t="s">
        <v>5833</v>
      </c>
      <c r="C3628" s="672"/>
      <c r="D3628" s="319"/>
      <c r="E3628" s="319"/>
      <c r="F3628" s="319"/>
      <c r="G3628" s="320">
        <v>11500000</v>
      </c>
      <c r="H3628" s="319"/>
      <c r="I3628" s="320">
        <v>11500000</v>
      </c>
      <c r="J3628" s="316"/>
    </row>
    <row r="3629" spans="2:10" x14ac:dyDescent="0.25">
      <c r="B3629" s="316" t="s">
        <v>332</v>
      </c>
      <c r="C3629" s="533" t="s">
        <v>17848</v>
      </c>
      <c r="D3629" s="317"/>
      <c r="E3629" s="317"/>
      <c r="F3629" s="317"/>
      <c r="G3629" s="318">
        <v>30000000</v>
      </c>
      <c r="H3629" s="317"/>
      <c r="I3629" s="318">
        <v>30000000</v>
      </c>
    </row>
    <row r="3630" spans="2:10" x14ac:dyDescent="0.25">
      <c r="B3630" s="672" t="s">
        <v>6628</v>
      </c>
      <c r="C3630" s="672"/>
      <c r="D3630" s="319"/>
      <c r="E3630" s="319"/>
      <c r="F3630" s="319"/>
      <c r="G3630" s="320">
        <v>30000000</v>
      </c>
      <c r="H3630" s="319"/>
      <c r="I3630" s="320">
        <v>30000000</v>
      </c>
      <c r="J3630" s="316"/>
    </row>
    <row r="3631" spans="2:10" x14ac:dyDescent="0.25">
      <c r="B3631" s="316" t="s">
        <v>5578</v>
      </c>
      <c r="C3631" s="533" t="s">
        <v>17849</v>
      </c>
      <c r="D3631" s="317"/>
      <c r="E3631" s="317"/>
      <c r="F3631" s="318">
        <v>6000000</v>
      </c>
      <c r="G3631" s="318">
        <v>21100000</v>
      </c>
      <c r="H3631" s="317"/>
      <c r="I3631" s="318">
        <v>15100000</v>
      </c>
    </row>
    <row r="3632" spans="2:10" x14ac:dyDescent="0.25">
      <c r="B3632" s="672" t="s">
        <v>5833</v>
      </c>
      <c r="C3632" s="672"/>
      <c r="D3632" s="319"/>
      <c r="E3632" s="319"/>
      <c r="F3632" s="320">
        <v>6000000</v>
      </c>
      <c r="G3632" s="320">
        <v>21100000</v>
      </c>
      <c r="H3632" s="319"/>
      <c r="I3632" s="320">
        <v>15100000</v>
      </c>
      <c r="J3632" s="316"/>
    </row>
    <row r="3633" spans="2:10" x14ac:dyDescent="0.25">
      <c r="B3633" s="316" t="s">
        <v>1999</v>
      </c>
      <c r="C3633" s="533" t="s">
        <v>17850</v>
      </c>
      <c r="D3633" s="317"/>
      <c r="E3633" s="317"/>
      <c r="F3633" s="318">
        <v>34000000</v>
      </c>
      <c r="G3633" s="318">
        <v>45000000</v>
      </c>
      <c r="H3633" s="317"/>
      <c r="I3633" s="318">
        <v>11000000</v>
      </c>
    </row>
    <row r="3634" spans="2:10" x14ac:dyDescent="0.25">
      <c r="B3634" s="672" t="s">
        <v>6629</v>
      </c>
      <c r="C3634" s="672"/>
      <c r="D3634" s="319"/>
      <c r="E3634" s="319"/>
      <c r="F3634" s="320">
        <v>15000000</v>
      </c>
      <c r="G3634" s="320">
        <v>15000000</v>
      </c>
      <c r="H3634" s="319"/>
      <c r="I3634" s="319"/>
    </row>
    <row r="3635" spans="2:10" x14ac:dyDescent="0.25">
      <c r="B3635" s="672" t="s">
        <v>6630</v>
      </c>
      <c r="C3635" s="672"/>
      <c r="D3635" s="319"/>
      <c r="E3635" s="319"/>
      <c r="F3635" s="320">
        <v>19000000</v>
      </c>
      <c r="G3635" s="320">
        <v>30000000</v>
      </c>
      <c r="H3635" s="319"/>
      <c r="I3635" s="320">
        <v>11000000</v>
      </c>
      <c r="J3635" s="316"/>
    </row>
    <row r="3636" spans="2:10" x14ac:dyDescent="0.25">
      <c r="B3636" s="316" t="s">
        <v>20577</v>
      </c>
      <c r="C3636" s="533" t="s">
        <v>20619</v>
      </c>
      <c r="D3636" s="317"/>
      <c r="E3636" s="317"/>
      <c r="F3636" s="317"/>
      <c r="G3636" s="318">
        <v>9000000</v>
      </c>
      <c r="H3636" s="317"/>
      <c r="I3636" s="318">
        <v>9000000</v>
      </c>
    </row>
    <row r="3637" spans="2:10" x14ac:dyDescent="0.25">
      <c r="B3637" s="672" t="s">
        <v>5833</v>
      </c>
      <c r="C3637" s="672"/>
      <c r="D3637" s="319"/>
      <c r="E3637" s="319"/>
      <c r="F3637" s="319"/>
      <c r="G3637" s="320">
        <v>9000000</v>
      </c>
      <c r="H3637" s="319"/>
      <c r="I3637" s="320">
        <v>9000000</v>
      </c>
      <c r="J3637" s="316"/>
    </row>
    <row r="3638" spans="2:10" x14ac:dyDescent="0.25">
      <c r="B3638" s="316" t="s">
        <v>2000</v>
      </c>
      <c r="C3638" s="533" t="s">
        <v>17851</v>
      </c>
      <c r="D3638" s="317"/>
      <c r="E3638" s="317"/>
      <c r="F3638" s="318">
        <v>13000000</v>
      </c>
      <c r="G3638" s="318">
        <v>33500000</v>
      </c>
      <c r="H3638" s="317"/>
      <c r="I3638" s="318">
        <v>20500000</v>
      </c>
    </row>
    <row r="3639" spans="2:10" x14ac:dyDescent="0.25">
      <c r="B3639" s="672" t="s">
        <v>6631</v>
      </c>
      <c r="C3639" s="672"/>
      <c r="D3639" s="319"/>
      <c r="E3639" s="319"/>
      <c r="F3639" s="320">
        <v>13000000</v>
      </c>
      <c r="G3639" s="320">
        <v>33500000</v>
      </c>
      <c r="H3639" s="319"/>
      <c r="I3639" s="320">
        <v>20500000</v>
      </c>
      <c r="J3639" s="316"/>
    </row>
    <row r="3640" spans="2:10" x14ac:dyDescent="0.25">
      <c r="B3640" s="316" t="s">
        <v>7663</v>
      </c>
      <c r="C3640" s="533" t="s">
        <v>17852</v>
      </c>
      <c r="D3640" s="317"/>
      <c r="E3640" s="317"/>
      <c r="F3640" s="317"/>
      <c r="G3640" s="318">
        <v>18000000</v>
      </c>
      <c r="H3640" s="317"/>
      <c r="I3640" s="318">
        <v>18000000</v>
      </c>
    </row>
    <row r="3641" spans="2:10" x14ac:dyDescent="0.25">
      <c r="B3641" s="672" t="s">
        <v>5833</v>
      </c>
      <c r="C3641" s="672"/>
      <c r="D3641" s="319"/>
      <c r="E3641" s="319"/>
      <c r="F3641" s="319"/>
      <c r="G3641" s="320">
        <v>18000000</v>
      </c>
      <c r="H3641" s="319"/>
      <c r="I3641" s="320">
        <v>18000000</v>
      </c>
      <c r="J3641" s="316"/>
    </row>
    <row r="3642" spans="2:10" x14ac:dyDescent="0.25">
      <c r="B3642" s="316" t="s">
        <v>21120</v>
      </c>
      <c r="C3642" s="533" t="s">
        <v>21169</v>
      </c>
      <c r="D3642" s="317"/>
      <c r="E3642" s="317"/>
      <c r="F3642" s="317"/>
      <c r="G3642" s="318">
        <v>3000000</v>
      </c>
      <c r="H3642" s="317"/>
      <c r="I3642" s="318">
        <v>3000000</v>
      </c>
    </row>
    <row r="3643" spans="2:10" x14ac:dyDescent="0.25">
      <c r="B3643" s="672" t="s">
        <v>5833</v>
      </c>
      <c r="C3643" s="672"/>
      <c r="D3643" s="319"/>
      <c r="E3643" s="319"/>
      <c r="F3643" s="319"/>
      <c r="G3643" s="320">
        <v>3000000</v>
      </c>
      <c r="H3643" s="319"/>
      <c r="I3643" s="320">
        <v>3000000</v>
      </c>
      <c r="J3643" s="316"/>
    </row>
    <row r="3644" spans="2:10" x14ac:dyDescent="0.25">
      <c r="B3644" s="316" t="s">
        <v>5488</v>
      </c>
      <c r="C3644" s="533" t="s">
        <v>17853</v>
      </c>
      <c r="D3644" s="317"/>
      <c r="E3644" s="317"/>
      <c r="F3644" s="318">
        <v>5000000</v>
      </c>
      <c r="G3644" s="318">
        <v>21000000</v>
      </c>
      <c r="H3644" s="317"/>
      <c r="I3644" s="318">
        <v>16000000</v>
      </c>
    </row>
    <row r="3645" spans="2:10" x14ac:dyDescent="0.25">
      <c r="B3645" s="672" t="s">
        <v>6632</v>
      </c>
      <c r="C3645" s="672"/>
      <c r="D3645" s="319"/>
      <c r="E3645" s="319"/>
      <c r="F3645" s="320">
        <v>5000000</v>
      </c>
      <c r="G3645" s="320">
        <v>21000000</v>
      </c>
      <c r="H3645" s="319"/>
      <c r="I3645" s="320">
        <v>16000000</v>
      </c>
      <c r="J3645" s="316"/>
    </row>
    <row r="3646" spans="2:10" x14ac:dyDescent="0.25">
      <c r="B3646" s="316" t="s">
        <v>2001</v>
      </c>
      <c r="C3646" s="533" t="s">
        <v>17854</v>
      </c>
      <c r="D3646" s="317"/>
      <c r="E3646" s="317"/>
      <c r="F3646" s="318">
        <v>13000000</v>
      </c>
      <c r="G3646" s="318">
        <v>35000000</v>
      </c>
      <c r="H3646" s="317"/>
      <c r="I3646" s="318">
        <v>22000000</v>
      </c>
    </row>
    <row r="3647" spans="2:10" x14ac:dyDescent="0.25">
      <c r="B3647" s="672" t="s">
        <v>6633</v>
      </c>
      <c r="C3647" s="672"/>
      <c r="D3647" s="319"/>
      <c r="E3647" s="319"/>
      <c r="F3647" s="320">
        <v>13000000</v>
      </c>
      <c r="G3647" s="320">
        <v>35000000</v>
      </c>
      <c r="H3647" s="319"/>
      <c r="I3647" s="320">
        <v>22000000</v>
      </c>
      <c r="J3647" s="316"/>
    </row>
    <row r="3648" spans="2:10" x14ac:dyDescent="0.25">
      <c r="B3648" s="316" t="s">
        <v>7664</v>
      </c>
      <c r="C3648" s="533" t="s">
        <v>17855</v>
      </c>
      <c r="D3648" s="317"/>
      <c r="E3648" s="317"/>
      <c r="F3648" s="317"/>
      <c r="G3648" s="318">
        <v>8000000</v>
      </c>
      <c r="H3648" s="317"/>
      <c r="I3648" s="318">
        <v>8000000</v>
      </c>
    </row>
    <row r="3649" spans="2:10" x14ac:dyDescent="0.25">
      <c r="B3649" s="672" t="s">
        <v>5833</v>
      </c>
      <c r="C3649" s="672"/>
      <c r="D3649" s="319"/>
      <c r="E3649" s="319"/>
      <c r="F3649" s="319"/>
      <c r="G3649" s="320">
        <v>8000000</v>
      </c>
      <c r="H3649" s="319"/>
      <c r="I3649" s="320">
        <v>8000000</v>
      </c>
      <c r="J3649" s="316"/>
    </row>
    <row r="3650" spans="2:10" x14ac:dyDescent="0.25">
      <c r="B3650" s="316" t="s">
        <v>792</v>
      </c>
      <c r="C3650" s="533" t="s">
        <v>17856</v>
      </c>
      <c r="D3650" s="317"/>
      <c r="E3650" s="317"/>
      <c r="F3650" s="318">
        <v>5000000</v>
      </c>
      <c r="G3650" s="318">
        <v>21000000</v>
      </c>
      <c r="H3650" s="317"/>
      <c r="I3650" s="318">
        <v>16000000</v>
      </c>
    </row>
    <row r="3651" spans="2:10" x14ac:dyDescent="0.25">
      <c r="B3651" s="672" t="s">
        <v>6634</v>
      </c>
      <c r="C3651" s="672"/>
      <c r="D3651" s="319"/>
      <c r="E3651" s="319"/>
      <c r="F3651" s="320">
        <v>5000000</v>
      </c>
      <c r="G3651" s="320">
        <v>21000000</v>
      </c>
      <c r="H3651" s="319"/>
      <c r="I3651" s="320">
        <v>16000000</v>
      </c>
      <c r="J3651" s="316"/>
    </row>
    <row r="3652" spans="2:10" x14ac:dyDescent="0.25">
      <c r="B3652" s="316" t="s">
        <v>1252</v>
      </c>
      <c r="C3652" s="533" t="s">
        <v>17857</v>
      </c>
      <c r="D3652" s="317"/>
      <c r="E3652" s="317"/>
      <c r="F3652" s="318">
        <v>6250000</v>
      </c>
      <c r="G3652" s="318">
        <v>33000000</v>
      </c>
      <c r="H3652" s="317"/>
      <c r="I3652" s="318">
        <v>26750000</v>
      </c>
    </row>
    <row r="3653" spans="2:10" x14ac:dyDescent="0.25">
      <c r="B3653" s="672" t="s">
        <v>6635</v>
      </c>
      <c r="C3653" s="672"/>
      <c r="D3653" s="319"/>
      <c r="E3653" s="319"/>
      <c r="F3653" s="320">
        <v>6250000</v>
      </c>
      <c r="G3653" s="320">
        <v>33000000</v>
      </c>
      <c r="H3653" s="319"/>
      <c r="I3653" s="320">
        <v>26750000</v>
      </c>
      <c r="J3653" s="316"/>
    </row>
    <row r="3654" spans="2:10" x14ac:dyDescent="0.25">
      <c r="B3654" s="316" t="s">
        <v>7665</v>
      </c>
      <c r="C3654" s="533" t="s">
        <v>17858</v>
      </c>
      <c r="D3654" s="317"/>
      <c r="E3654" s="317"/>
      <c r="F3654" s="317"/>
      <c r="G3654" s="318">
        <v>7500000</v>
      </c>
      <c r="H3654" s="317"/>
      <c r="I3654" s="318">
        <v>7500000</v>
      </c>
    </row>
    <row r="3655" spans="2:10" x14ac:dyDescent="0.25">
      <c r="B3655" s="672" t="s">
        <v>5833</v>
      </c>
      <c r="C3655" s="672"/>
      <c r="D3655" s="319"/>
      <c r="E3655" s="319"/>
      <c r="F3655" s="319"/>
      <c r="G3655" s="320">
        <v>7500000</v>
      </c>
      <c r="H3655" s="319"/>
      <c r="I3655" s="320">
        <v>7500000</v>
      </c>
      <c r="J3655" s="316"/>
    </row>
    <row r="3656" spans="2:10" x14ac:dyDescent="0.25">
      <c r="B3656" s="316" t="s">
        <v>2002</v>
      </c>
      <c r="C3656" s="533" t="s">
        <v>17859</v>
      </c>
      <c r="D3656" s="317"/>
      <c r="E3656" s="317"/>
      <c r="F3656" s="318">
        <v>27000000</v>
      </c>
      <c r="G3656" s="318">
        <v>27000000</v>
      </c>
      <c r="H3656" s="317"/>
      <c r="I3656" s="317"/>
    </row>
    <row r="3657" spans="2:10" x14ac:dyDescent="0.25">
      <c r="B3657" s="672" t="s">
        <v>6636</v>
      </c>
      <c r="C3657" s="672"/>
      <c r="D3657" s="319"/>
      <c r="E3657" s="319"/>
      <c r="F3657" s="320">
        <v>27000000</v>
      </c>
      <c r="G3657" s="320">
        <v>27000000</v>
      </c>
      <c r="H3657" s="319"/>
      <c r="I3657" s="319"/>
      <c r="J3657" s="316"/>
    </row>
    <row r="3658" spans="2:10" x14ac:dyDescent="0.25">
      <c r="B3658" s="316" t="s">
        <v>3283</v>
      </c>
      <c r="C3658" s="533" t="s">
        <v>17860</v>
      </c>
      <c r="D3658" s="317"/>
      <c r="E3658" s="317"/>
      <c r="F3658" s="318">
        <v>17000000</v>
      </c>
      <c r="G3658" s="318">
        <v>33029072</v>
      </c>
      <c r="H3658" s="317"/>
      <c r="I3658" s="318">
        <v>16029072</v>
      </c>
    </row>
    <row r="3659" spans="2:10" x14ac:dyDescent="0.25">
      <c r="B3659" s="672" t="s">
        <v>6637</v>
      </c>
      <c r="C3659" s="672"/>
      <c r="D3659" s="319"/>
      <c r="E3659" s="319"/>
      <c r="F3659" s="320">
        <v>17000000</v>
      </c>
      <c r="G3659" s="320">
        <v>33029072</v>
      </c>
      <c r="H3659" s="319"/>
      <c r="I3659" s="320">
        <v>16029072</v>
      </c>
      <c r="J3659" s="316"/>
    </row>
    <row r="3660" spans="2:10" x14ac:dyDescent="0.25">
      <c r="B3660" s="316" t="s">
        <v>2004</v>
      </c>
      <c r="C3660" s="533" t="s">
        <v>17861</v>
      </c>
      <c r="D3660" s="317"/>
      <c r="E3660" s="317"/>
      <c r="F3660" s="318">
        <v>55633333.329999998</v>
      </c>
      <c r="G3660" s="318">
        <v>60000000</v>
      </c>
      <c r="H3660" s="317"/>
      <c r="I3660" s="318">
        <v>4366666.67</v>
      </c>
    </row>
    <row r="3661" spans="2:10" x14ac:dyDescent="0.25">
      <c r="B3661" s="672" t="s">
        <v>6638</v>
      </c>
      <c r="C3661" s="672"/>
      <c r="D3661" s="319"/>
      <c r="E3661" s="319"/>
      <c r="F3661" s="320">
        <v>55633333.329999998</v>
      </c>
      <c r="G3661" s="320">
        <v>60000000</v>
      </c>
      <c r="H3661" s="319"/>
      <c r="I3661" s="320">
        <v>4366666.67</v>
      </c>
      <c r="J3661" s="316"/>
    </row>
    <row r="3662" spans="2:10" x14ac:dyDescent="0.25">
      <c r="B3662" s="316" t="s">
        <v>20388</v>
      </c>
      <c r="C3662" s="533" t="s">
        <v>20389</v>
      </c>
      <c r="D3662" s="317"/>
      <c r="E3662" s="317"/>
      <c r="F3662" s="317"/>
      <c r="G3662" s="318">
        <v>9002000</v>
      </c>
      <c r="H3662" s="317"/>
      <c r="I3662" s="318">
        <v>9002000</v>
      </c>
    </row>
    <row r="3663" spans="2:10" x14ac:dyDescent="0.25">
      <c r="B3663" s="672" t="s">
        <v>5833</v>
      </c>
      <c r="C3663" s="672"/>
      <c r="D3663" s="319"/>
      <c r="E3663" s="319"/>
      <c r="F3663" s="319"/>
      <c r="G3663" s="320">
        <v>9002000</v>
      </c>
      <c r="H3663" s="319"/>
      <c r="I3663" s="320">
        <v>9002000</v>
      </c>
      <c r="J3663" s="316"/>
    </row>
    <row r="3664" spans="2:10" x14ac:dyDescent="0.25">
      <c r="B3664" s="316" t="s">
        <v>673</v>
      </c>
      <c r="C3664" s="533" t="s">
        <v>17862</v>
      </c>
      <c r="D3664" s="317"/>
      <c r="E3664" s="317"/>
      <c r="F3664" s="318">
        <v>6000000</v>
      </c>
      <c r="G3664" s="318">
        <v>24500000</v>
      </c>
      <c r="H3664" s="317"/>
      <c r="I3664" s="318">
        <v>18500000</v>
      </c>
    </row>
    <row r="3665" spans="2:10" x14ac:dyDescent="0.25">
      <c r="B3665" s="672" t="s">
        <v>6639</v>
      </c>
      <c r="C3665" s="672"/>
      <c r="D3665" s="319"/>
      <c r="E3665" s="319"/>
      <c r="F3665" s="320">
        <v>6000000</v>
      </c>
      <c r="G3665" s="320">
        <v>24500000</v>
      </c>
      <c r="H3665" s="319"/>
      <c r="I3665" s="320">
        <v>18500000</v>
      </c>
      <c r="J3665" s="316"/>
    </row>
    <row r="3666" spans="2:10" x14ac:dyDescent="0.25">
      <c r="B3666" s="316" t="s">
        <v>5034</v>
      </c>
      <c r="C3666" s="533" t="s">
        <v>17863</v>
      </c>
      <c r="D3666" s="317"/>
      <c r="E3666" s="317"/>
      <c r="F3666" s="318">
        <v>6000000</v>
      </c>
      <c r="G3666" s="318">
        <v>7800000</v>
      </c>
      <c r="H3666" s="317"/>
      <c r="I3666" s="318">
        <v>1800000</v>
      </c>
    </row>
    <row r="3667" spans="2:10" x14ac:dyDescent="0.25">
      <c r="B3667" s="672" t="s">
        <v>6640</v>
      </c>
      <c r="C3667" s="672"/>
      <c r="D3667" s="319"/>
      <c r="E3667" s="319"/>
      <c r="F3667" s="320">
        <v>6000000</v>
      </c>
      <c r="G3667" s="320">
        <v>7800000</v>
      </c>
      <c r="H3667" s="319"/>
      <c r="I3667" s="320">
        <v>1800000</v>
      </c>
      <c r="J3667" s="316"/>
    </row>
    <row r="3668" spans="2:10" x14ac:dyDescent="0.25">
      <c r="B3668" s="316" t="s">
        <v>11842</v>
      </c>
      <c r="C3668" s="533" t="s">
        <v>19909</v>
      </c>
      <c r="D3668" s="317"/>
      <c r="E3668" s="317"/>
      <c r="F3668" s="317"/>
      <c r="G3668" s="318">
        <v>13000000</v>
      </c>
      <c r="H3668" s="317"/>
      <c r="I3668" s="318">
        <v>13000000</v>
      </c>
    </row>
    <row r="3669" spans="2:10" x14ac:dyDescent="0.25">
      <c r="B3669" s="672" t="s">
        <v>5833</v>
      </c>
      <c r="C3669" s="672"/>
      <c r="D3669" s="319"/>
      <c r="E3669" s="319"/>
      <c r="F3669" s="319"/>
      <c r="G3669" s="320">
        <v>13000000</v>
      </c>
      <c r="H3669" s="319"/>
      <c r="I3669" s="320">
        <v>13000000</v>
      </c>
      <c r="J3669" s="316"/>
    </row>
    <row r="3670" spans="2:10" x14ac:dyDescent="0.25">
      <c r="B3670" s="316" t="s">
        <v>2005</v>
      </c>
      <c r="C3670" s="533" t="s">
        <v>17864</v>
      </c>
      <c r="D3670" s="317"/>
      <c r="E3670" s="317"/>
      <c r="F3670" s="318">
        <v>42000000</v>
      </c>
      <c r="G3670" s="318">
        <v>57000000</v>
      </c>
      <c r="H3670" s="317"/>
      <c r="I3670" s="318">
        <v>15000000</v>
      </c>
    </row>
    <row r="3671" spans="2:10" x14ac:dyDescent="0.25">
      <c r="B3671" s="672" t="s">
        <v>6641</v>
      </c>
      <c r="C3671" s="672"/>
      <c r="D3671" s="319"/>
      <c r="E3671" s="319"/>
      <c r="F3671" s="320">
        <v>42000000</v>
      </c>
      <c r="G3671" s="320">
        <v>57000000</v>
      </c>
      <c r="H3671" s="319"/>
      <c r="I3671" s="320">
        <v>15000000</v>
      </c>
      <c r="J3671" s="316"/>
    </row>
    <row r="3672" spans="2:10" x14ac:dyDescent="0.25">
      <c r="B3672" s="316" t="s">
        <v>8078</v>
      </c>
      <c r="C3672" s="533" t="s">
        <v>17865</v>
      </c>
      <c r="D3672" s="317"/>
      <c r="E3672" s="317"/>
      <c r="F3672" s="317"/>
      <c r="G3672" s="318">
        <v>11000000</v>
      </c>
      <c r="H3672" s="317"/>
      <c r="I3672" s="318">
        <v>11000000</v>
      </c>
    </row>
    <row r="3673" spans="2:10" x14ac:dyDescent="0.25">
      <c r="B3673" s="672" t="s">
        <v>5833</v>
      </c>
      <c r="C3673" s="672"/>
      <c r="D3673" s="319"/>
      <c r="E3673" s="319"/>
      <c r="F3673" s="319"/>
      <c r="G3673" s="320">
        <v>11000000</v>
      </c>
      <c r="H3673" s="319"/>
      <c r="I3673" s="320">
        <v>11000000</v>
      </c>
      <c r="J3673" s="316"/>
    </row>
    <row r="3674" spans="2:10" x14ac:dyDescent="0.25">
      <c r="B3674" s="316" t="s">
        <v>2006</v>
      </c>
      <c r="C3674" s="533" t="s">
        <v>17866</v>
      </c>
      <c r="D3674" s="317"/>
      <c r="E3674" s="317"/>
      <c r="F3674" s="318">
        <v>13000000</v>
      </c>
      <c r="G3674" s="318">
        <v>35000000</v>
      </c>
      <c r="H3674" s="317"/>
      <c r="I3674" s="318">
        <v>22000000</v>
      </c>
    </row>
    <row r="3675" spans="2:10" x14ac:dyDescent="0.25">
      <c r="B3675" s="672" t="s">
        <v>6642</v>
      </c>
      <c r="C3675" s="672"/>
      <c r="D3675" s="319"/>
      <c r="E3675" s="319"/>
      <c r="F3675" s="320">
        <v>13000000</v>
      </c>
      <c r="G3675" s="320">
        <v>35000000</v>
      </c>
      <c r="H3675" s="319"/>
      <c r="I3675" s="320">
        <v>22000000</v>
      </c>
      <c r="J3675" s="316"/>
    </row>
    <row r="3676" spans="2:10" x14ac:dyDescent="0.25">
      <c r="B3676" s="316" t="s">
        <v>2007</v>
      </c>
      <c r="C3676" s="533" t="s">
        <v>17867</v>
      </c>
      <c r="D3676" s="317"/>
      <c r="E3676" s="317"/>
      <c r="F3676" s="318">
        <v>17000000</v>
      </c>
      <c r="G3676" s="318">
        <v>33000000</v>
      </c>
      <c r="H3676" s="317"/>
      <c r="I3676" s="318">
        <v>16000000</v>
      </c>
    </row>
    <row r="3677" spans="2:10" x14ac:dyDescent="0.25">
      <c r="B3677" s="672" t="s">
        <v>6643</v>
      </c>
      <c r="C3677" s="672"/>
      <c r="D3677" s="319"/>
      <c r="E3677" s="319"/>
      <c r="F3677" s="320">
        <v>17000000</v>
      </c>
      <c r="G3677" s="320">
        <v>33000000</v>
      </c>
      <c r="H3677" s="319"/>
      <c r="I3677" s="320">
        <v>16000000</v>
      </c>
      <c r="J3677" s="316"/>
    </row>
    <row r="3678" spans="2:10" x14ac:dyDescent="0.25">
      <c r="B3678" s="316" t="s">
        <v>5496</v>
      </c>
      <c r="C3678" s="533" t="s">
        <v>17868</v>
      </c>
      <c r="D3678" s="317"/>
      <c r="E3678" s="317"/>
      <c r="F3678" s="318">
        <v>5000000</v>
      </c>
      <c r="G3678" s="318">
        <v>23900000</v>
      </c>
      <c r="H3678" s="317"/>
      <c r="I3678" s="318">
        <v>18900000</v>
      </c>
    </row>
    <row r="3679" spans="2:10" x14ac:dyDescent="0.25">
      <c r="B3679" s="672" t="s">
        <v>6644</v>
      </c>
      <c r="C3679" s="672"/>
      <c r="D3679" s="319"/>
      <c r="E3679" s="319"/>
      <c r="F3679" s="320">
        <v>5000000</v>
      </c>
      <c r="G3679" s="320">
        <v>23900000</v>
      </c>
      <c r="H3679" s="319"/>
      <c r="I3679" s="320">
        <v>18900000</v>
      </c>
      <c r="J3679" s="316"/>
    </row>
    <row r="3680" spans="2:10" x14ac:dyDescent="0.25">
      <c r="B3680" s="316" t="s">
        <v>160</v>
      </c>
      <c r="C3680" s="533" t="s">
        <v>17869</v>
      </c>
      <c r="D3680" s="317"/>
      <c r="E3680" s="317"/>
      <c r="F3680" s="318">
        <v>6250000</v>
      </c>
      <c r="G3680" s="318">
        <v>23000000</v>
      </c>
      <c r="H3680" s="317"/>
      <c r="I3680" s="318">
        <v>16750000</v>
      </c>
    </row>
    <row r="3681" spans="2:10" x14ac:dyDescent="0.25">
      <c r="B3681" s="672" t="s">
        <v>6645</v>
      </c>
      <c r="C3681" s="672"/>
      <c r="D3681" s="319"/>
      <c r="E3681" s="319"/>
      <c r="F3681" s="320">
        <v>6250000</v>
      </c>
      <c r="G3681" s="320">
        <v>23000000</v>
      </c>
      <c r="H3681" s="319"/>
      <c r="I3681" s="320">
        <v>16750000</v>
      </c>
      <c r="J3681" s="316"/>
    </row>
    <row r="3682" spans="2:10" x14ac:dyDescent="0.25">
      <c r="B3682" s="316" t="s">
        <v>2008</v>
      </c>
      <c r="C3682" s="533" t="s">
        <v>17870</v>
      </c>
      <c r="D3682" s="317"/>
      <c r="E3682" s="317"/>
      <c r="F3682" s="318">
        <v>11000000</v>
      </c>
      <c r="G3682" s="318">
        <v>31000000</v>
      </c>
      <c r="H3682" s="317"/>
      <c r="I3682" s="318">
        <v>20000000</v>
      </c>
    </row>
    <row r="3683" spans="2:10" x14ac:dyDescent="0.25">
      <c r="B3683" s="672" t="s">
        <v>6646</v>
      </c>
      <c r="C3683" s="672"/>
      <c r="D3683" s="319"/>
      <c r="E3683" s="319"/>
      <c r="F3683" s="320">
        <v>11000000</v>
      </c>
      <c r="G3683" s="320">
        <v>31000000</v>
      </c>
      <c r="H3683" s="319"/>
      <c r="I3683" s="320">
        <v>20000000</v>
      </c>
      <c r="J3683" s="316"/>
    </row>
    <row r="3684" spans="2:10" x14ac:dyDescent="0.25">
      <c r="B3684" s="316" t="s">
        <v>2009</v>
      </c>
      <c r="C3684" s="533" t="s">
        <v>17871</v>
      </c>
      <c r="D3684" s="317"/>
      <c r="E3684" s="317"/>
      <c r="F3684" s="318">
        <v>39000000</v>
      </c>
      <c r="G3684" s="318">
        <v>45000000</v>
      </c>
      <c r="H3684" s="317"/>
      <c r="I3684" s="318">
        <v>6000000</v>
      </c>
    </row>
    <row r="3685" spans="2:10" x14ac:dyDescent="0.25">
      <c r="B3685" s="672" t="s">
        <v>6647</v>
      </c>
      <c r="C3685" s="672"/>
      <c r="D3685" s="319"/>
      <c r="E3685" s="319"/>
      <c r="F3685" s="320">
        <v>39000000</v>
      </c>
      <c r="G3685" s="320">
        <v>45000000</v>
      </c>
      <c r="H3685" s="319"/>
      <c r="I3685" s="320">
        <v>6000000</v>
      </c>
      <c r="J3685" s="316"/>
    </row>
    <row r="3686" spans="2:10" x14ac:dyDescent="0.25">
      <c r="B3686" s="316" t="s">
        <v>2010</v>
      </c>
      <c r="C3686" s="533" t="s">
        <v>17872</v>
      </c>
      <c r="D3686" s="317"/>
      <c r="E3686" s="317"/>
      <c r="F3686" s="318">
        <v>36000000</v>
      </c>
      <c r="G3686" s="318">
        <v>52600000</v>
      </c>
      <c r="H3686" s="317"/>
      <c r="I3686" s="318">
        <v>16600000</v>
      </c>
    </row>
    <row r="3687" spans="2:10" x14ac:dyDescent="0.25">
      <c r="B3687" s="672" t="s">
        <v>6648</v>
      </c>
      <c r="C3687" s="672"/>
      <c r="D3687" s="319"/>
      <c r="E3687" s="319"/>
      <c r="F3687" s="320">
        <v>36000000</v>
      </c>
      <c r="G3687" s="320">
        <v>52600000</v>
      </c>
      <c r="H3687" s="319"/>
      <c r="I3687" s="320">
        <v>16600000</v>
      </c>
      <c r="J3687" s="316"/>
    </row>
    <row r="3688" spans="2:10" x14ac:dyDescent="0.25">
      <c r="B3688" s="316" t="s">
        <v>633</v>
      </c>
      <c r="C3688" s="533" t="s">
        <v>17873</v>
      </c>
      <c r="D3688" s="317"/>
      <c r="E3688" s="317"/>
      <c r="F3688" s="318">
        <v>5000000</v>
      </c>
      <c r="G3688" s="318">
        <v>21000000</v>
      </c>
      <c r="H3688" s="317"/>
      <c r="I3688" s="318">
        <v>16000000</v>
      </c>
    </row>
    <row r="3689" spans="2:10" x14ac:dyDescent="0.25">
      <c r="B3689" s="672" t="s">
        <v>6649</v>
      </c>
      <c r="C3689" s="672"/>
      <c r="D3689" s="319"/>
      <c r="E3689" s="319"/>
      <c r="F3689" s="320">
        <v>5000000</v>
      </c>
      <c r="G3689" s="320">
        <v>21000000</v>
      </c>
      <c r="H3689" s="319"/>
      <c r="I3689" s="320">
        <v>16000000</v>
      </c>
      <c r="J3689" s="316"/>
    </row>
    <row r="3690" spans="2:10" x14ac:dyDescent="0.25">
      <c r="B3690" s="316" t="s">
        <v>20606</v>
      </c>
      <c r="C3690" s="533" t="s">
        <v>20620</v>
      </c>
      <c r="D3690" s="317"/>
      <c r="E3690" s="317"/>
      <c r="F3690" s="317"/>
      <c r="G3690" s="318">
        <v>9000000</v>
      </c>
      <c r="H3690" s="317"/>
      <c r="I3690" s="318">
        <v>9000000</v>
      </c>
    </row>
    <row r="3691" spans="2:10" x14ac:dyDescent="0.25">
      <c r="B3691" s="672" t="s">
        <v>5833</v>
      </c>
      <c r="C3691" s="672"/>
      <c r="D3691" s="319"/>
      <c r="E3691" s="319"/>
      <c r="F3691" s="319"/>
      <c r="G3691" s="320">
        <v>9000000</v>
      </c>
      <c r="H3691" s="319"/>
      <c r="I3691" s="320">
        <v>9000000</v>
      </c>
      <c r="J3691" s="316"/>
    </row>
    <row r="3692" spans="2:10" x14ac:dyDescent="0.25">
      <c r="B3692" s="316" t="s">
        <v>780</v>
      </c>
      <c r="C3692" s="533" t="s">
        <v>17874</v>
      </c>
      <c r="D3692" s="317"/>
      <c r="E3692" s="317"/>
      <c r="F3692" s="318">
        <v>5000000</v>
      </c>
      <c r="G3692" s="318">
        <v>22500000</v>
      </c>
      <c r="H3692" s="317"/>
      <c r="I3692" s="318">
        <v>17500000</v>
      </c>
    </row>
    <row r="3693" spans="2:10" x14ac:dyDescent="0.25">
      <c r="B3693" s="672" t="s">
        <v>6650</v>
      </c>
      <c r="C3693" s="672"/>
      <c r="D3693" s="319"/>
      <c r="E3693" s="319"/>
      <c r="F3693" s="320">
        <v>5000000</v>
      </c>
      <c r="G3693" s="320">
        <v>22500000</v>
      </c>
      <c r="H3693" s="319"/>
      <c r="I3693" s="320">
        <v>17500000</v>
      </c>
      <c r="J3693" s="316"/>
    </row>
    <row r="3694" spans="2:10" x14ac:dyDescent="0.25">
      <c r="B3694" s="316" t="s">
        <v>19560</v>
      </c>
      <c r="C3694" s="533" t="s">
        <v>19910</v>
      </c>
      <c r="D3694" s="317"/>
      <c r="E3694" s="317"/>
      <c r="F3694" s="317"/>
      <c r="G3694" s="318">
        <v>2500000</v>
      </c>
      <c r="H3694" s="317"/>
      <c r="I3694" s="318">
        <v>2500000</v>
      </c>
    </row>
    <row r="3695" spans="2:10" x14ac:dyDescent="0.25">
      <c r="B3695" s="672" t="s">
        <v>5833</v>
      </c>
      <c r="C3695" s="672"/>
      <c r="D3695" s="319"/>
      <c r="E3695" s="319"/>
      <c r="F3695" s="319"/>
      <c r="G3695" s="320">
        <v>2500000</v>
      </c>
      <c r="H3695" s="319"/>
      <c r="I3695" s="320">
        <v>2500000</v>
      </c>
      <c r="J3695" s="316"/>
    </row>
    <row r="3696" spans="2:10" x14ac:dyDescent="0.25">
      <c r="B3696" s="316" t="s">
        <v>2011</v>
      </c>
      <c r="C3696" s="533" t="s">
        <v>17875</v>
      </c>
      <c r="D3696" s="317"/>
      <c r="E3696" s="317"/>
      <c r="F3696" s="318">
        <v>30000000</v>
      </c>
      <c r="G3696" s="318">
        <v>52500000</v>
      </c>
      <c r="H3696" s="317"/>
      <c r="I3696" s="318">
        <v>22500000</v>
      </c>
    </row>
    <row r="3697" spans="2:10" x14ac:dyDescent="0.25">
      <c r="B3697" s="672" t="s">
        <v>6651</v>
      </c>
      <c r="C3697" s="672"/>
      <c r="D3697" s="319"/>
      <c r="E3697" s="319"/>
      <c r="F3697" s="320">
        <v>30000000</v>
      </c>
      <c r="G3697" s="320">
        <v>52500000</v>
      </c>
      <c r="H3697" s="319"/>
      <c r="I3697" s="320">
        <v>22500000</v>
      </c>
      <c r="J3697" s="316"/>
    </row>
    <row r="3698" spans="2:10" x14ac:dyDescent="0.25">
      <c r="B3698" s="316" t="s">
        <v>5570</v>
      </c>
      <c r="C3698" s="533" t="s">
        <v>17876</v>
      </c>
      <c r="D3698" s="317"/>
      <c r="E3698" s="317"/>
      <c r="F3698" s="318">
        <v>7500000</v>
      </c>
      <c r="G3698" s="318">
        <v>33000000</v>
      </c>
      <c r="H3698" s="317"/>
      <c r="I3698" s="318">
        <v>25500000</v>
      </c>
    </row>
    <row r="3699" spans="2:10" x14ac:dyDescent="0.25">
      <c r="B3699" s="672" t="s">
        <v>5833</v>
      </c>
      <c r="C3699" s="672"/>
      <c r="D3699" s="319"/>
      <c r="E3699" s="319"/>
      <c r="F3699" s="320">
        <v>7500000</v>
      </c>
      <c r="G3699" s="320">
        <v>33000000</v>
      </c>
      <c r="H3699" s="319"/>
      <c r="I3699" s="320">
        <v>25500000</v>
      </c>
      <c r="J3699" s="316"/>
    </row>
    <row r="3700" spans="2:10" x14ac:dyDescent="0.25">
      <c r="B3700" s="316" t="s">
        <v>775</v>
      </c>
      <c r="C3700" s="533" t="s">
        <v>17877</v>
      </c>
      <c r="D3700" s="317"/>
      <c r="E3700" s="317"/>
      <c r="F3700" s="318">
        <v>5000000</v>
      </c>
      <c r="G3700" s="318">
        <v>24000000</v>
      </c>
      <c r="H3700" s="317"/>
      <c r="I3700" s="318">
        <v>19000000</v>
      </c>
    </row>
    <row r="3701" spans="2:10" x14ac:dyDescent="0.25">
      <c r="B3701" s="672" t="s">
        <v>6652</v>
      </c>
      <c r="C3701" s="672"/>
      <c r="D3701" s="319"/>
      <c r="E3701" s="319"/>
      <c r="F3701" s="320">
        <v>5000000</v>
      </c>
      <c r="G3701" s="320">
        <v>24000000</v>
      </c>
      <c r="H3701" s="319"/>
      <c r="I3701" s="320">
        <v>19000000</v>
      </c>
      <c r="J3701" s="316"/>
    </row>
    <row r="3702" spans="2:10" x14ac:dyDescent="0.25">
      <c r="B3702" s="316" t="s">
        <v>834</v>
      </c>
      <c r="C3702" s="533" t="s">
        <v>17878</v>
      </c>
      <c r="D3702" s="317"/>
      <c r="E3702" s="317"/>
      <c r="F3702" s="318">
        <v>6000000</v>
      </c>
      <c r="G3702" s="318">
        <v>27000000</v>
      </c>
      <c r="H3702" s="317"/>
      <c r="I3702" s="318">
        <v>21000000</v>
      </c>
    </row>
    <row r="3703" spans="2:10" x14ac:dyDescent="0.25">
      <c r="B3703" s="672" t="s">
        <v>6653</v>
      </c>
      <c r="C3703" s="672"/>
      <c r="D3703" s="319"/>
      <c r="E3703" s="319"/>
      <c r="F3703" s="320">
        <v>6000000</v>
      </c>
      <c r="G3703" s="320">
        <v>27000000</v>
      </c>
      <c r="H3703" s="319"/>
      <c r="I3703" s="320">
        <v>21000000</v>
      </c>
      <c r="J3703" s="316"/>
    </row>
    <row r="3704" spans="2:10" x14ac:dyDescent="0.25">
      <c r="B3704" s="316" t="s">
        <v>2012</v>
      </c>
      <c r="C3704" s="533" t="s">
        <v>17879</v>
      </c>
      <c r="D3704" s="317"/>
      <c r="E3704" s="317"/>
      <c r="F3704" s="318">
        <v>17000000</v>
      </c>
      <c r="G3704" s="318">
        <v>35000000</v>
      </c>
      <c r="H3704" s="317"/>
      <c r="I3704" s="318">
        <v>18000000</v>
      </c>
    </row>
    <row r="3705" spans="2:10" x14ac:dyDescent="0.25">
      <c r="B3705" s="672" t="s">
        <v>6654</v>
      </c>
      <c r="C3705" s="672"/>
      <c r="D3705" s="319"/>
      <c r="E3705" s="319"/>
      <c r="F3705" s="320">
        <v>17000000</v>
      </c>
      <c r="G3705" s="320">
        <v>35000000</v>
      </c>
      <c r="H3705" s="319"/>
      <c r="I3705" s="320">
        <v>18000000</v>
      </c>
      <c r="J3705" s="316"/>
    </row>
    <row r="3706" spans="2:10" x14ac:dyDescent="0.25">
      <c r="B3706" s="316" t="s">
        <v>18563</v>
      </c>
      <c r="C3706" s="533" t="s">
        <v>18640</v>
      </c>
      <c r="D3706" s="317"/>
      <c r="E3706" s="317"/>
      <c r="F3706" s="317"/>
      <c r="G3706" s="318">
        <v>18000000</v>
      </c>
      <c r="H3706" s="317"/>
      <c r="I3706" s="318">
        <v>18000000</v>
      </c>
    </row>
    <row r="3707" spans="2:10" x14ac:dyDescent="0.25">
      <c r="B3707" s="672" t="s">
        <v>5833</v>
      </c>
      <c r="C3707" s="672"/>
      <c r="D3707" s="319"/>
      <c r="E3707" s="319"/>
      <c r="F3707" s="319"/>
      <c r="G3707" s="320">
        <v>18000000</v>
      </c>
      <c r="H3707" s="319"/>
      <c r="I3707" s="320">
        <v>18000000</v>
      </c>
      <c r="J3707" s="316"/>
    </row>
    <row r="3708" spans="2:10" x14ac:dyDescent="0.25">
      <c r="B3708" s="316" t="s">
        <v>2013</v>
      </c>
      <c r="C3708" s="533" t="s">
        <v>17880</v>
      </c>
      <c r="D3708" s="317"/>
      <c r="E3708" s="317"/>
      <c r="F3708" s="318">
        <v>42000000</v>
      </c>
      <c r="G3708" s="318">
        <v>57000000</v>
      </c>
      <c r="H3708" s="317"/>
      <c r="I3708" s="318">
        <v>15000000</v>
      </c>
    </row>
    <row r="3709" spans="2:10" x14ac:dyDescent="0.25">
      <c r="B3709" s="672" t="s">
        <v>6655</v>
      </c>
      <c r="C3709" s="672"/>
      <c r="D3709" s="319"/>
      <c r="E3709" s="319"/>
      <c r="F3709" s="320">
        <v>42000000</v>
      </c>
      <c r="G3709" s="320">
        <v>57000000</v>
      </c>
      <c r="H3709" s="319"/>
      <c r="I3709" s="320">
        <v>15000000</v>
      </c>
      <c r="J3709" s="316"/>
    </row>
    <row r="3710" spans="2:10" x14ac:dyDescent="0.25">
      <c r="B3710" s="316" t="s">
        <v>20275</v>
      </c>
      <c r="C3710" s="533" t="s">
        <v>21143</v>
      </c>
      <c r="D3710" s="317"/>
      <c r="E3710" s="317"/>
      <c r="F3710" s="317"/>
      <c r="G3710" s="318">
        <v>1200000</v>
      </c>
      <c r="H3710" s="317"/>
      <c r="I3710" s="318">
        <v>1200000</v>
      </c>
    </row>
    <row r="3711" spans="2:10" x14ac:dyDescent="0.25">
      <c r="B3711" s="672" t="s">
        <v>5833</v>
      </c>
      <c r="C3711" s="672"/>
      <c r="D3711" s="319"/>
      <c r="E3711" s="319"/>
      <c r="F3711" s="319"/>
      <c r="G3711" s="320">
        <v>1200000</v>
      </c>
      <c r="H3711" s="319"/>
      <c r="I3711" s="320">
        <v>1200000</v>
      </c>
      <c r="J3711" s="316"/>
    </row>
    <row r="3712" spans="2:10" x14ac:dyDescent="0.25">
      <c r="B3712" s="316" t="s">
        <v>2014</v>
      </c>
      <c r="C3712" s="533" t="s">
        <v>17881</v>
      </c>
      <c r="D3712" s="317"/>
      <c r="E3712" s="317"/>
      <c r="F3712" s="318">
        <v>36000000</v>
      </c>
      <c r="G3712" s="318">
        <v>54000000</v>
      </c>
      <c r="H3712" s="317"/>
      <c r="I3712" s="318">
        <v>18000000</v>
      </c>
    </row>
    <row r="3713" spans="2:10" x14ac:dyDescent="0.25">
      <c r="B3713" s="672" t="s">
        <v>6656</v>
      </c>
      <c r="C3713" s="672"/>
      <c r="D3713" s="319"/>
      <c r="E3713" s="319"/>
      <c r="F3713" s="320">
        <v>36000000</v>
      </c>
      <c r="G3713" s="320">
        <v>54000000</v>
      </c>
      <c r="H3713" s="319"/>
      <c r="I3713" s="320">
        <v>18000000</v>
      </c>
      <c r="J3713" s="316"/>
    </row>
    <row r="3714" spans="2:10" x14ac:dyDescent="0.25">
      <c r="B3714" s="316" t="s">
        <v>7667</v>
      </c>
      <c r="C3714" s="533" t="s">
        <v>17882</v>
      </c>
      <c r="D3714" s="317"/>
      <c r="E3714" s="317"/>
      <c r="F3714" s="317"/>
      <c r="G3714" s="318">
        <v>10000000</v>
      </c>
      <c r="H3714" s="317"/>
      <c r="I3714" s="318">
        <v>10000000</v>
      </c>
    </row>
    <row r="3715" spans="2:10" x14ac:dyDescent="0.25">
      <c r="B3715" s="672" t="s">
        <v>5833</v>
      </c>
      <c r="C3715" s="672"/>
      <c r="D3715" s="319"/>
      <c r="E3715" s="319"/>
      <c r="F3715" s="319"/>
      <c r="G3715" s="320">
        <v>10000000</v>
      </c>
      <c r="H3715" s="319"/>
      <c r="I3715" s="320">
        <v>10000000</v>
      </c>
      <c r="J3715" s="316"/>
    </row>
    <row r="3716" spans="2:10" x14ac:dyDescent="0.25">
      <c r="B3716" s="316" t="s">
        <v>10892</v>
      </c>
      <c r="C3716" s="533" t="s">
        <v>20033</v>
      </c>
      <c r="D3716" s="317"/>
      <c r="E3716" s="317"/>
      <c r="F3716" s="317"/>
      <c r="G3716" s="318">
        <v>15000000</v>
      </c>
      <c r="H3716" s="317"/>
      <c r="I3716" s="318">
        <v>15000000</v>
      </c>
    </row>
    <row r="3717" spans="2:10" x14ac:dyDescent="0.25">
      <c r="B3717" s="672" t="s">
        <v>5833</v>
      </c>
      <c r="C3717" s="672"/>
      <c r="D3717" s="319"/>
      <c r="E3717" s="319"/>
      <c r="F3717" s="319"/>
      <c r="G3717" s="320">
        <v>15000000</v>
      </c>
      <c r="H3717" s="319"/>
      <c r="I3717" s="320">
        <v>15000000</v>
      </c>
      <c r="J3717" s="316"/>
    </row>
    <row r="3718" spans="2:10" x14ac:dyDescent="0.25">
      <c r="B3718" s="316" t="s">
        <v>7941</v>
      </c>
      <c r="C3718" s="533" t="s">
        <v>17883</v>
      </c>
      <c r="D3718" s="317"/>
      <c r="E3718" s="317"/>
      <c r="F3718" s="317"/>
      <c r="G3718" s="318">
        <v>9000000</v>
      </c>
      <c r="H3718" s="317"/>
      <c r="I3718" s="318">
        <v>9000000</v>
      </c>
    </row>
    <row r="3719" spans="2:10" x14ac:dyDescent="0.25">
      <c r="B3719" s="672" t="s">
        <v>5833</v>
      </c>
      <c r="C3719" s="672"/>
      <c r="D3719" s="319"/>
      <c r="E3719" s="319"/>
      <c r="F3719" s="319"/>
      <c r="G3719" s="320">
        <v>9000000</v>
      </c>
      <c r="H3719" s="319"/>
      <c r="I3719" s="320">
        <v>9000000</v>
      </c>
      <c r="J3719" s="316"/>
    </row>
    <row r="3720" spans="2:10" x14ac:dyDescent="0.25">
      <c r="B3720" s="316" t="s">
        <v>5035</v>
      </c>
      <c r="C3720" s="533" t="s">
        <v>17884</v>
      </c>
      <c r="D3720" s="317"/>
      <c r="E3720" s="317"/>
      <c r="F3720" s="318">
        <v>6000000</v>
      </c>
      <c r="G3720" s="318">
        <v>24000000</v>
      </c>
      <c r="H3720" s="317"/>
      <c r="I3720" s="318">
        <v>18000000</v>
      </c>
    </row>
    <row r="3721" spans="2:10" x14ac:dyDescent="0.25">
      <c r="B3721" s="672" t="s">
        <v>6657</v>
      </c>
      <c r="C3721" s="672"/>
      <c r="D3721" s="319"/>
      <c r="E3721" s="319"/>
      <c r="F3721" s="320">
        <v>6000000</v>
      </c>
      <c r="G3721" s="320">
        <v>24000000</v>
      </c>
      <c r="H3721" s="319"/>
      <c r="I3721" s="320">
        <v>18000000</v>
      </c>
      <c r="J3721" s="316"/>
    </row>
    <row r="3722" spans="2:10" x14ac:dyDescent="0.25">
      <c r="B3722" s="316" t="s">
        <v>11771</v>
      </c>
      <c r="C3722" s="533" t="s">
        <v>18818</v>
      </c>
      <c r="D3722" s="317"/>
      <c r="E3722" s="317"/>
      <c r="F3722" s="317"/>
      <c r="G3722" s="318">
        <v>9000000</v>
      </c>
      <c r="H3722" s="317"/>
      <c r="I3722" s="318">
        <v>9000000</v>
      </c>
    </row>
    <row r="3723" spans="2:10" x14ac:dyDescent="0.25">
      <c r="B3723" s="672" t="s">
        <v>5833</v>
      </c>
      <c r="C3723" s="672"/>
      <c r="D3723" s="319"/>
      <c r="E3723" s="319"/>
      <c r="F3723" s="319"/>
      <c r="G3723" s="320">
        <v>9000000</v>
      </c>
      <c r="H3723" s="319"/>
      <c r="I3723" s="320">
        <v>9000000</v>
      </c>
      <c r="J3723" s="316"/>
    </row>
    <row r="3724" spans="2:10" x14ac:dyDescent="0.25">
      <c r="B3724" s="316" t="s">
        <v>2015</v>
      </c>
      <c r="C3724" s="533" t="s">
        <v>17885</v>
      </c>
      <c r="D3724" s="317"/>
      <c r="E3724" s="317"/>
      <c r="F3724" s="318">
        <v>18833333.329999998</v>
      </c>
      <c r="G3724" s="318">
        <v>35000000</v>
      </c>
      <c r="H3724" s="317"/>
      <c r="I3724" s="318">
        <v>16166666.67</v>
      </c>
    </row>
    <row r="3725" spans="2:10" x14ac:dyDescent="0.25">
      <c r="B3725" s="672" t="s">
        <v>6658</v>
      </c>
      <c r="C3725" s="672"/>
      <c r="D3725" s="319"/>
      <c r="E3725" s="319"/>
      <c r="F3725" s="320">
        <v>18833333.329999998</v>
      </c>
      <c r="G3725" s="320">
        <v>35000000</v>
      </c>
      <c r="H3725" s="319"/>
      <c r="I3725" s="320">
        <v>16166666.67</v>
      </c>
      <c r="J3725" s="316"/>
    </row>
    <row r="3726" spans="2:10" x14ac:dyDescent="0.25">
      <c r="B3726" s="316" t="s">
        <v>2016</v>
      </c>
      <c r="C3726" s="533" t="s">
        <v>17886</v>
      </c>
      <c r="D3726" s="317"/>
      <c r="E3726" s="317"/>
      <c r="F3726" s="318">
        <v>42000000</v>
      </c>
      <c r="G3726" s="318">
        <v>60000000</v>
      </c>
      <c r="H3726" s="317"/>
      <c r="I3726" s="318">
        <v>18000000</v>
      </c>
    </row>
    <row r="3727" spans="2:10" x14ac:dyDescent="0.25">
      <c r="B3727" s="672" t="s">
        <v>6659</v>
      </c>
      <c r="C3727" s="672"/>
      <c r="D3727" s="319"/>
      <c r="E3727" s="319"/>
      <c r="F3727" s="320">
        <v>42000000</v>
      </c>
      <c r="G3727" s="320">
        <v>60000000</v>
      </c>
      <c r="H3727" s="319"/>
      <c r="I3727" s="320">
        <v>18000000</v>
      </c>
      <c r="J3727" s="316"/>
    </row>
    <row r="3728" spans="2:10" x14ac:dyDescent="0.25">
      <c r="B3728" s="316" t="s">
        <v>18720</v>
      </c>
      <c r="C3728" s="533" t="s">
        <v>20117</v>
      </c>
      <c r="D3728" s="317"/>
      <c r="E3728" s="317"/>
      <c r="F3728" s="317"/>
      <c r="G3728" s="318">
        <v>15000000</v>
      </c>
      <c r="H3728" s="317"/>
      <c r="I3728" s="318">
        <v>15000000</v>
      </c>
    </row>
    <row r="3729" spans="2:10" x14ac:dyDescent="0.25">
      <c r="B3729" s="672" t="s">
        <v>5833</v>
      </c>
      <c r="C3729" s="672"/>
      <c r="D3729" s="319"/>
      <c r="E3729" s="319"/>
      <c r="F3729" s="319"/>
      <c r="G3729" s="320">
        <v>15000000</v>
      </c>
      <c r="H3729" s="319"/>
      <c r="I3729" s="320">
        <v>15000000</v>
      </c>
      <c r="J3729" s="316"/>
    </row>
    <row r="3730" spans="2:10" x14ac:dyDescent="0.25">
      <c r="B3730" s="316" t="s">
        <v>11832</v>
      </c>
      <c r="C3730" s="533" t="s">
        <v>20034</v>
      </c>
      <c r="D3730" s="317"/>
      <c r="E3730" s="317"/>
      <c r="F3730" s="317"/>
      <c r="G3730" s="318">
        <v>18000000</v>
      </c>
      <c r="H3730" s="317"/>
      <c r="I3730" s="318">
        <v>18000000</v>
      </c>
    </row>
    <row r="3731" spans="2:10" x14ac:dyDescent="0.25">
      <c r="B3731" s="672" t="s">
        <v>5833</v>
      </c>
      <c r="C3731" s="672"/>
      <c r="D3731" s="319"/>
      <c r="E3731" s="319"/>
      <c r="F3731" s="319"/>
      <c r="G3731" s="320">
        <v>18000000</v>
      </c>
      <c r="H3731" s="319"/>
      <c r="I3731" s="320">
        <v>18000000</v>
      </c>
      <c r="J3731" s="316"/>
    </row>
    <row r="3732" spans="2:10" x14ac:dyDescent="0.25">
      <c r="B3732" s="316" t="s">
        <v>387</v>
      </c>
      <c r="C3732" s="533" t="s">
        <v>17887</v>
      </c>
      <c r="D3732" s="317"/>
      <c r="E3732" s="317"/>
      <c r="F3732" s="318">
        <v>5000000</v>
      </c>
      <c r="G3732" s="318">
        <v>21000000</v>
      </c>
      <c r="H3732" s="317"/>
      <c r="I3732" s="318">
        <v>16000000</v>
      </c>
    </row>
    <row r="3733" spans="2:10" x14ac:dyDescent="0.25">
      <c r="B3733" s="672" t="s">
        <v>6660</v>
      </c>
      <c r="C3733" s="672"/>
      <c r="D3733" s="319"/>
      <c r="E3733" s="319"/>
      <c r="F3733" s="320">
        <v>5000000</v>
      </c>
      <c r="G3733" s="320">
        <v>21000000</v>
      </c>
      <c r="H3733" s="319"/>
      <c r="I3733" s="320">
        <v>16000000</v>
      </c>
      <c r="J3733" s="316"/>
    </row>
    <row r="3734" spans="2:10" x14ac:dyDescent="0.25">
      <c r="B3734" s="316" t="s">
        <v>590</v>
      </c>
      <c r="C3734" s="533" t="s">
        <v>17888</v>
      </c>
      <c r="D3734" s="317"/>
      <c r="E3734" s="317"/>
      <c r="F3734" s="318">
        <v>6000000</v>
      </c>
      <c r="G3734" s="318">
        <v>24000000</v>
      </c>
      <c r="H3734" s="317"/>
      <c r="I3734" s="318">
        <v>18000000</v>
      </c>
    </row>
    <row r="3735" spans="2:10" x14ac:dyDescent="0.25">
      <c r="B3735" s="672" t="s">
        <v>6661</v>
      </c>
      <c r="C3735" s="672"/>
      <c r="D3735" s="319"/>
      <c r="E3735" s="319"/>
      <c r="F3735" s="320">
        <v>6000000</v>
      </c>
      <c r="G3735" s="320">
        <v>24000000</v>
      </c>
      <c r="H3735" s="319"/>
      <c r="I3735" s="320">
        <v>18000000</v>
      </c>
      <c r="J3735" s="316"/>
    </row>
    <row r="3736" spans="2:10" x14ac:dyDescent="0.25">
      <c r="B3736" s="316" t="s">
        <v>2017</v>
      </c>
      <c r="C3736" s="533" t="s">
        <v>17889</v>
      </c>
      <c r="D3736" s="317"/>
      <c r="E3736" s="317"/>
      <c r="F3736" s="318">
        <v>13000000</v>
      </c>
      <c r="G3736" s="318">
        <v>34400000</v>
      </c>
      <c r="H3736" s="317"/>
      <c r="I3736" s="318">
        <v>21400000</v>
      </c>
    </row>
    <row r="3737" spans="2:10" x14ac:dyDescent="0.25">
      <c r="B3737" s="672" t="s">
        <v>6662</v>
      </c>
      <c r="C3737" s="672"/>
      <c r="D3737" s="319"/>
      <c r="E3737" s="319"/>
      <c r="F3737" s="320">
        <v>13000000</v>
      </c>
      <c r="G3737" s="320">
        <v>34400000</v>
      </c>
      <c r="H3737" s="319"/>
      <c r="I3737" s="320">
        <v>21400000</v>
      </c>
      <c r="J3737" s="316"/>
    </row>
    <row r="3738" spans="2:10" x14ac:dyDescent="0.25">
      <c r="B3738" s="316" t="s">
        <v>2412</v>
      </c>
      <c r="C3738" s="533" t="s">
        <v>17890</v>
      </c>
      <c r="D3738" s="317"/>
      <c r="E3738" s="317"/>
      <c r="F3738" s="318">
        <v>6250000</v>
      </c>
      <c r="G3738" s="318">
        <v>33000000</v>
      </c>
      <c r="H3738" s="317"/>
      <c r="I3738" s="318">
        <v>26750000</v>
      </c>
    </row>
    <row r="3739" spans="2:10" x14ac:dyDescent="0.25">
      <c r="B3739" s="672" t="s">
        <v>6663</v>
      </c>
      <c r="C3739" s="672"/>
      <c r="D3739" s="319"/>
      <c r="E3739" s="319"/>
      <c r="F3739" s="320">
        <v>6250000</v>
      </c>
      <c r="G3739" s="320">
        <v>33000000</v>
      </c>
      <c r="H3739" s="319"/>
      <c r="I3739" s="320">
        <v>26750000</v>
      </c>
      <c r="J3739" s="316"/>
    </row>
    <row r="3740" spans="2:10" x14ac:dyDescent="0.25">
      <c r="B3740" s="316" t="s">
        <v>7973</v>
      </c>
      <c r="C3740" s="533" t="s">
        <v>17891</v>
      </c>
      <c r="D3740" s="317"/>
      <c r="E3740" s="317"/>
      <c r="F3740" s="317"/>
      <c r="G3740" s="318">
        <v>12000000</v>
      </c>
      <c r="H3740" s="317"/>
      <c r="I3740" s="318">
        <v>12000000</v>
      </c>
    </row>
    <row r="3741" spans="2:10" x14ac:dyDescent="0.25">
      <c r="B3741" s="672" t="s">
        <v>5833</v>
      </c>
      <c r="C3741" s="672"/>
      <c r="D3741" s="319"/>
      <c r="E3741" s="319"/>
      <c r="F3741" s="319"/>
      <c r="G3741" s="320">
        <v>12000000</v>
      </c>
      <c r="H3741" s="319"/>
      <c r="I3741" s="320">
        <v>12000000</v>
      </c>
      <c r="J3741" s="316"/>
    </row>
    <row r="3742" spans="2:10" x14ac:dyDescent="0.25">
      <c r="B3742" s="316" t="s">
        <v>2018</v>
      </c>
      <c r="C3742" s="533" t="s">
        <v>17892</v>
      </c>
      <c r="D3742" s="317"/>
      <c r="E3742" s="317"/>
      <c r="F3742" s="318">
        <v>47000000</v>
      </c>
      <c r="G3742" s="318">
        <v>57800751</v>
      </c>
      <c r="H3742" s="317"/>
      <c r="I3742" s="318">
        <v>10800751</v>
      </c>
    </row>
    <row r="3743" spans="2:10" x14ac:dyDescent="0.25">
      <c r="B3743" s="672" t="s">
        <v>6664</v>
      </c>
      <c r="C3743" s="672"/>
      <c r="D3743" s="319"/>
      <c r="E3743" s="319"/>
      <c r="F3743" s="320">
        <v>47000000</v>
      </c>
      <c r="G3743" s="320">
        <v>57800751</v>
      </c>
      <c r="H3743" s="319"/>
      <c r="I3743" s="320">
        <v>10800751</v>
      </c>
      <c r="J3743" s="316"/>
    </row>
    <row r="3744" spans="2:10" x14ac:dyDescent="0.25">
      <c r="B3744" s="316" t="s">
        <v>2019</v>
      </c>
      <c r="C3744" s="533" t="s">
        <v>17893</v>
      </c>
      <c r="D3744" s="317"/>
      <c r="E3744" s="317"/>
      <c r="F3744" s="318">
        <v>13000000</v>
      </c>
      <c r="G3744" s="318">
        <v>32000000</v>
      </c>
      <c r="H3744" s="317"/>
      <c r="I3744" s="318">
        <v>19000000</v>
      </c>
    </row>
    <row r="3745" spans="2:10" x14ac:dyDescent="0.25">
      <c r="B3745" s="672" t="s">
        <v>6665</v>
      </c>
      <c r="C3745" s="672"/>
      <c r="D3745" s="319"/>
      <c r="E3745" s="319"/>
      <c r="F3745" s="320">
        <v>13000000</v>
      </c>
      <c r="G3745" s="320">
        <v>32000000</v>
      </c>
      <c r="H3745" s="319"/>
      <c r="I3745" s="320">
        <v>19000000</v>
      </c>
      <c r="J3745" s="316"/>
    </row>
    <row r="3746" spans="2:10" x14ac:dyDescent="0.25">
      <c r="B3746" s="316" t="s">
        <v>2020</v>
      </c>
      <c r="C3746" s="533" t="s">
        <v>17894</v>
      </c>
      <c r="D3746" s="317"/>
      <c r="E3746" s="317"/>
      <c r="F3746" s="318">
        <v>13000000</v>
      </c>
      <c r="G3746" s="318">
        <v>35000000</v>
      </c>
      <c r="H3746" s="317"/>
      <c r="I3746" s="318">
        <v>22000000</v>
      </c>
    </row>
    <row r="3747" spans="2:10" x14ac:dyDescent="0.25">
      <c r="B3747" s="672" t="s">
        <v>6666</v>
      </c>
      <c r="C3747" s="672"/>
      <c r="D3747" s="319"/>
      <c r="E3747" s="319"/>
      <c r="F3747" s="320">
        <v>13000000</v>
      </c>
      <c r="G3747" s="320">
        <v>35000000</v>
      </c>
      <c r="H3747" s="319"/>
      <c r="I3747" s="320">
        <v>22000000</v>
      </c>
      <c r="J3747" s="316"/>
    </row>
    <row r="3748" spans="2:10" x14ac:dyDescent="0.25">
      <c r="B3748" s="316" t="s">
        <v>162</v>
      </c>
      <c r="C3748" s="533" t="s">
        <v>17895</v>
      </c>
      <c r="D3748" s="317"/>
      <c r="E3748" s="317"/>
      <c r="F3748" s="318">
        <v>6250000</v>
      </c>
      <c r="G3748" s="318">
        <v>30000000</v>
      </c>
      <c r="H3748" s="317"/>
      <c r="I3748" s="318">
        <v>23750000</v>
      </c>
    </row>
    <row r="3749" spans="2:10" x14ac:dyDescent="0.25">
      <c r="B3749" s="672" t="s">
        <v>6667</v>
      </c>
      <c r="C3749" s="672"/>
      <c r="D3749" s="319"/>
      <c r="E3749" s="319"/>
      <c r="F3749" s="320">
        <v>6250000</v>
      </c>
      <c r="G3749" s="320">
        <v>30000000</v>
      </c>
      <c r="H3749" s="319"/>
      <c r="I3749" s="320">
        <v>23750000</v>
      </c>
      <c r="J3749" s="316"/>
    </row>
    <row r="3750" spans="2:10" x14ac:dyDescent="0.25">
      <c r="B3750" s="316" t="s">
        <v>7669</v>
      </c>
      <c r="C3750" s="533" t="s">
        <v>19876</v>
      </c>
      <c r="D3750" s="317"/>
      <c r="E3750" s="317"/>
      <c r="F3750" s="317"/>
      <c r="G3750" s="318">
        <v>12003000</v>
      </c>
      <c r="H3750" s="317"/>
      <c r="I3750" s="318">
        <v>12003000</v>
      </c>
    </row>
    <row r="3751" spans="2:10" x14ac:dyDescent="0.25">
      <c r="B3751" s="672" t="s">
        <v>5833</v>
      </c>
      <c r="C3751" s="672"/>
      <c r="D3751" s="319"/>
      <c r="E3751" s="319"/>
      <c r="F3751" s="319"/>
      <c r="G3751" s="320">
        <v>12003000</v>
      </c>
      <c r="H3751" s="319"/>
      <c r="I3751" s="320">
        <v>12003000</v>
      </c>
      <c r="J3751" s="316"/>
    </row>
    <row r="3752" spans="2:10" x14ac:dyDescent="0.25">
      <c r="B3752" s="316" t="s">
        <v>2021</v>
      </c>
      <c r="C3752" s="533" t="s">
        <v>17896</v>
      </c>
      <c r="D3752" s="317"/>
      <c r="E3752" s="317"/>
      <c r="F3752" s="318">
        <v>36000000</v>
      </c>
      <c r="G3752" s="318">
        <v>57519000</v>
      </c>
      <c r="H3752" s="317"/>
      <c r="I3752" s="318">
        <v>21519000</v>
      </c>
    </row>
    <row r="3753" spans="2:10" x14ac:dyDescent="0.25">
      <c r="B3753" s="672" t="s">
        <v>6668</v>
      </c>
      <c r="C3753" s="672"/>
      <c r="D3753" s="319"/>
      <c r="E3753" s="319"/>
      <c r="F3753" s="320">
        <v>36000000</v>
      </c>
      <c r="G3753" s="320">
        <v>57519000</v>
      </c>
      <c r="H3753" s="319"/>
      <c r="I3753" s="320">
        <v>21519000</v>
      </c>
      <c r="J3753" s="316"/>
    </row>
    <row r="3754" spans="2:10" x14ac:dyDescent="0.25">
      <c r="B3754" s="316" t="s">
        <v>8079</v>
      </c>
      <c r="C3754" s="533" t="s">
        <v>17897</v>
      </c>
      <c r="D3754" s="317"/>
      <c r="E3754" s="317"/>
      <c r="F3754" s="317"/>
      <c r="G3754" s="318">
        <v>12000000</v>
      </c>
      <c r="H3754" s="317"/>
      <c r="I3754" s="318">
        <v>12000000</v>
      </c>
    </row>
    <row r="3755" spans="2:10" x14ac:dyDescent="0.25">
      <c r="B3755" s="672" t="s">
        <v>5833</v>
      </c>
      <c r="C3755" s="672"/>
      <c r="D3755" s="319"/>
      <c r="E3755" s="319"/>
      <c r="F3755" s="319"/>
      <c r="G3755" s="320">
        <v>12000000</v>
      </c>
      <c r="H3755" s="319"/>
      <c r="I3755" s="320">
        <v>12000000</v>
      </c>
    </row>
    <row r="3756" spans="2:10" x14ac:dyDescent="0.25">
      <c r="B3756" s="316" t="s">
        <v>2022</v>
      </c>
      <c r="C3756" s="533" t="s">
        <v>17898</v>
      </c>
      <c r="D3756" s="317"/>
      <c r="E3756" s="317"/>
      <c r="F3756" s="318">
        <v>13000000</v>
      </c>
      <c r="G3756" s="318">
        <v>35000000</v>
      </c>
      <c r="H3756" s="317"/>
      <c r="I3756" s="318">
        <v>22000000</v>
      </c>
      <c r="J3756" s="316"/>
    </row>
    <row r="3757" spans="2:10" x14ac:dyDescent="0.25">
      <c r="B3757" s="672" t="s">
        <v>6669</v>
      </c>
      <c r="C3757" s="672"/>
      <c r="D3757" s="319"/>
      <c r="E3757" s="319"/>
      <c r="F3757" s="320">
        <v>13000000</v>
      </c>
      <c r="G3757" s="320">
        <v>35000000</v>
      </c>
      <c r="H3757" s="319"/>
      <c r="I3757" s="320">
        <v>22000000</v>
      </c>
    </row>
    <row r="3758" spans="2:10" x14ac:dyDescent="0.25">
      <c r="B3758" s="316" t="s">
        <v>2023</v>
      </c>
      <c r="C3758" s="533" t="s">
        <v>17899</v>
      </c>
      <c r="D3758" s="317"/>
      <c r="E3758" s="317"/>
      <c r="F3758" s="318">
        <v>37500000</v>
      </c>
      <c r="G3758" s="318">
        <v>52500000</v>
      </c>
      <c r="H3758" s="317"/>
      <c r="I3758" s="318">
        <v>15000000</v>
      </c>
      <c r="J3758" s="316"/>
    </row>
    <row r="3759" spans="2:10" x14ac:dyDescent="0.25">
      <c r="B3759" s="672" t="s">
        <v>6670</v>
      </c>
      <c r="C3759" s="672"/>
      <c r="D3759" s="319"/>
      <c r="E3759" s="319"/>
      <c r="F3759" s="320">
        <v>37500000</v>
      </c>
      <c r="G3759" s="320">
        <v>52500000</v>
      </c>
      <c r="H3759" s="319"/>
      <c r="I3759" s="320">
        <v>15000000</v>
      </c>
    </row>
    <row r="3760" spans="2:10" x14ac:dyDescent="0.25">
      <c r="B3760" s="316" t="s">
        <v>18564</v>
      </c>
      <c r="C3760" s="533" t="s">
        <v>18695</v>
      </c>
      <c r="D3760" s="317"/>
      <c r="E3760" s="317"/>
      <c r="F3760" s="317"/>
      <c r="G3760" s="318">
        <v>2700000</v>
      </c>
      <c r="H3760" s="317"/>
      <c r="I3760" s="318">
        <v>2700000</v>
      </c>
      <c r="J3760" s="316"/>
    </row>
    <row r="3761" spans="2:10" x14ac:dyDescent="0.25">
      <c r="B3761" s="672" t="s">
        <v>5833</v>
      </c>
      <c r="C3761" s="672"/>
      <c r="D3761" s="319"/>
      <c r="E3761" s="319"/>
      <c r="F3761" s="319"/>
      <c r="G3761" s="320">
        <v>2700000</v>
      </c>
      <c r="H3761" s="319"/>
      <c r="I3761" s="320">
        <v>2700000</v>
      </c>
    </row>
    <row r="3762" spans="2:10" x14ac:dyDescent="0.25">
      <c r="B3762" s="316" t="s">
        <v>2024</v>
      </c>
      <c r="C3762" s="533" t="s">
        <v>17900</v>
      </c>
      <c r="D3762" s="317"/>
      <c r="E3762" s="317"/>
      <c r="F3762" s="318">
        <v>11000000</v>
      </c>
      <c r="G3762" s="318">
        <v>31743681</v>
      </c>
      <c r="H3762" s="317"/>
      <c r="I3762" s="318">
        <v>20743681</v>
      </c>
      <c r="J3762" s="316"/>
    </row>
    <row r="3763" spans="2:10" x14ac:dyDescent="0.25">
      <c r="B3763" s="672" t="s">
        <v>6671</v>
      </c>
      <c r="C3763" s="672"/>
      <c r="D3763" s="319"/>
      <c r="E3763" s="319"/>
      <c r="F3763" s="320">
        <v>11000000</v>
      </c>
      <c r="G3763" s="320">
        <v>31743681</v>
      </c>
      <c r="H3763" s="319"/>
      <c r="I3763" s="320">
        <v>20743681</v>
      </c>
    </row>
    <row r="3764" spans="2:10" x14ac:dyDescent="0.25">
      <c r="B3764" s="316" t="s">
        <v>2025</v>
      </c>
      <c r="C3764" s="533" t="s">
        <v>17901</v>
      </c>
      <c r="D3764" s="317"/>
      <c r="E3764" s="317"/>
      <c r="F3764" s="318">
        <v>14000000</v>
      </c>
      <c r="G3764" s="318">
        <v>42000000</v>
      </c>
      <c r="H3764" s="317"/>
      <c r="I3764" s="318">
        <v>28000000</v>
      </c>
      <c r="J3764" s="316"/>
    </row>
    <row r="3765" spans="2:10" x14ac:dyDescent="0.25">
      <c r="B3765" s="672" t="s">
        <v>6672</v>
      </c>
      <c r="C3765" s="672"/>
      <c r="D3765" s="319"/>
      <c r="E3765" s="319"/>
      <c r="F3765" s="320">
        <v>14000000</v>
      </c>
      <c r="G3765" s="320">
        <v>42000000</v>
      </c>
      <c r="H3765" s="319"/>
      <c r="I3765" s="320">
        <v>28000000</v>
      </c>
    </row>
    <row r="3766" spans="2:10" x14ac:dyDescent="0.25">
      <c r="B3766" s="316" t="s">
        <v>2026</v>
      </c>
      <c r="C3766" s="533" t="s">
        <v>17902</v>
      </c>
      <c r="D3766" s="317"/>
      <c r="E3766" s="317"/>
      <c r="F3766" s="318">
        <v>12500000</v>
      </c>
      <c r="G3766" s="318">
        <v>15000000</v>
      </c>
      <c r="H3766" s="317"/>
      <c r="I3766" s="318">
        <v>2500000</v>
      </c>
      <c r="J3766" s="316"/>
    </row>
    <row r="3767" spans="2:10" x14ac:dyDescent="0.25">
      <c r="B3767" s="672" t="s">
        <v>6673</v>
      </c>
      <c r="C3767" s="672"/>
      <c r="D3767" s="319"/>
      <c r="E3767" s="319"/>
      <c r="F3767" s="320">
        <v>12500000</v>
      </c>
      <c r="G3767" s="320">
        <v>15000000</v>
      </c>
      <c r="H3767" s="319"/>
      <c r="I3767" s="320">
        <v>2500000</v>
      </c>
    </row>
    <row r="3768" spans="2:10" x14ac:dyDescent="0.25">
      <c r="B3768" s="316" t="s">
        <v>2027</v>
      </c>
      <c r="C3768" s="533" t="s">
        <v>17903</v>
      </c>
      <c r="D3768" s="317"/>
      <c r="E3768" s="317"/>
      <c r="F3768" s="318">
        <v>11000000</v>
      </c>
      <c r="G3768" s="318">
        <v>31001792</v>
      </c>
      <c r="H3768" s="317"/>
      <c r="I3768" s="318">
        <v>20001792</v>
      </c>
      <c r="J3768" s="316"/>
    </row>
    <row r="3769" spans="2:10" x14ac:dyDescent="0.25">
      <c r="B3769" s="672" t="s">
        <v>6674</v>
      </c>
      <c r="C3769" s="672"/>
      <c r="D3769" s="319"/>
      <c r="E3769" s="319"/>
      <c r="F3769" s="320">
        <v>11000000</v>
      </c>
      <c r="G3769" s="320">
        <v>31001792</v>
      </c>
      <c r="H3769" s="319"/>
      <c r="I3769" s="320">
        <v>20001792</v>
      </c>
    </row>
    <row r="3770" spans="2:10" x14ac:dyDescent="0.25">
      <c r="B3770" s="316" t="s">
        <v>2028</v>
      </c>
      <c r="C3770" s="533" t="s">
        <v>17904</v>
      </c>
      <c r="D3770" s="317"/>
      <c r="E3770" s="317"/>
      <c r="F3770" s="318">
        <v>17000000</v>
      </c>
      <c r="G3770" s="318">
        <v>35000000</v>
      </c>
      <c r="H3770" s="317"/>
      <c r="I3770" s="318">
        <v>18000000</v>
      </c>
      <c r="J3770" s="316"/>
    </row>
    <row r="3771" spans="2:10" x14ac:dyDescent="0.25">
      <c r="B3771" s="672" t="s">
        <v>6675</v>
      </c>
      <c r="C3771" s="672"/>
      <c r="D3771" s="319"/>
      <c r="E3771" s="319"/>
      <c r="F3771" s="320">
        <v>17000000</v>
      </c>
      <c r="G3771" s="320">
        <v>35000000</v>
      </c>
      <c r="H3771" s="319"/>
      <c r="I3771" s="320">
        <v>18000000</v>
      </c>
    </row>
    <row r="3772" spans="2:10" x14ac:dyDescent="0.25">
      <c r="B3772" s="316" t="s">
        <v>58</v>
      </c>
      <c r="C3772" s="533" t="s">
        <v>17905</v>
      </c>
      <c r="D3772" s="317"/>
      <c r="E3772" s="317"/>
      <c r="F3772" s="318">
        <v>6250000</v>
      </c>
      <c r="G3772" s="318">
        <v>30000000</v>
      </c>
      <c r="H3772" s="317"/>
      <c r="I3772" s="318">
        <v>23750000</v>
      </c>
      <c r="J3772" s="316"/>
    </row>
    <row r="3773" spans="2:10" x14ac:dyDescent="0.25">
      <c r="B3773" s="672" t="s">
        <v>6676</v>
      </c>
      <c r="C3773" s="672"/>
      <c r="D3773" s="319"/>
      <c r="E3773" s="319"/>
      <c r="F3773" s="320">
        <v>6250000</v>
      </c>
      <c r="G3773" s="320">
        <v>30000000</v>
      </c>
      <c r="H3773" s="319"/>
      <c r="I3773" s="320">
        <v>23750000</v>
      </c>
    </row>
    <row r="3774" spans="2:10" x14ac:dyDescent="0.25">
      <c r="B3774" s="316" t="s">
        <v>442</v>
      </c>
      <c r="C3774" s="533" t="s">
        <v>17906</v>
      </c>
      <c r="D3774" s="317"/>
      <c r="E3774" s="317"/>
      <c r="F3774" s="318">
        <v>5000000</v>
      </c>
      <c r="G3774" s="318">
        <v>15000000</v>
      </c>
      <c r="H3774" s="317"/>
      <c r="I3774" s="318">
        <v>10000000</v>
      </c>
      <c r="J3774" s="316"/>
    </row>
    <row r="3775" spans="2:10" x14ac:dyDescent="0.25">
      <c r="B3775" s="672" t="s">
        <v>6677</v>
      </c>
      <c r="C3775" s="672"/>
      <c r="D3775" s="319"/>
      <c r="E3775" s="319"/>
      <c r="F3775" s="320">
        <v>5000000</v>
      </c>
      <c r="G3775" s="320">
        <v>15000000</v>
      </c>
      <c r="H3775" s="319"/>
      <c r="I3775" s="320">
        <v>10000000</v>
      </c>
    </row>
    <row r="3776" spans="2:10" x14ac:dyDescent="0.25">
      <c r="B3776" s="316" t="s">
        <v>7928</v>
      </c>
      <c r="C3776" s="533" t="s">
        <v>17907</v>
      </c>
      <c r="D3776" s="317"/>
      <c r="E3776" s="317"/>
      <c r="F3776" s="317"/>
      <c r="G3776" s="318">
        <v>10000000</v>
      </c>
      <c r="H3776" s="317"/>
      <c r="I3776" s="318">
        <v>10000000</v>
      </c>
      <c r="J3776" s="316"/>
    </row>
    <row r="3777" spans="2:10" x14ac:dyDescent="0.25">
      <c r="B3777" s="672" t="s">
        <v>5833</v>
      </c>
      <c r="C3777" s="672"/>
      <c r="D3777" s="319"/>
      <c r="E3777" s="319"/>
      <c r="F3777" s="319"/>
      <c r="G3777" s="320">
        <v>10000000</v>
      </c>
      <c r="H3777" s="319"/>
      <c r="I3777" s="320">
        <v>10000000</v>
      </c>
    </row>
    <row r="3778" spans="2:10" x14ac:dyDescent="0.25">
      <c r="B3778" s="316" t="s">
        <v>2029</v>
      </c>
      <c r="C3778" s="533" t="s">
        <v>17908</v>
      </c>
      <c r="D3778" s="317"/>
      <c r="E3778" s="317"/>
      <c r="F3778" s="318">
        <v>15000000</v>
      </c>
      <c r="G3778" s="318">
        <v>33010000</v>
      </c>
      <c r="H3778" s="317"/>
      <c r="I3778" s="318">
        <v>18010000</v>
      </c>
      <c r="J3778" s="316"/>
    </row>
    <row r="3779" spans="2:10" x14ac:dyDescent="0.25">
      <c r="B3779" s="672" t="s">
        <v>6678</v>
      </c>
      <c r="C3779" s="672"/>
      <c r="D3779" s="319"/>
      <c r="E3779" s="319"/>
      <c r="F3779" s="320">
        <v>15000000</v>
      </c>
      <c r="G3779" s="320">
        <v>33010000</v>
      </c>
      <c r="H3779" s="319"/>
      <c r="I3779" s="320">
        <v>18010000</v>
      </c>
    </row>
    <row r="3780" spans="2:10" x14ac:dyDescent="0.25">
      <c r="B3780" s="316" t="s">
        <v>5567</v>
      </c>
      <c r="C3780" s="533" t="s">
        <v>17909</v>
      </c>
      <c r="D3780" s="317"/>
      <c r="E3780" s="317"/>
      <c r="F3780" s="318">
        <v>7500000</v>
      </c>
      <c r="G3780" s="318">
        <v>33001000</v>
      </c>
      <c r="H3780" s="317"/>
      <c r="I3780" s="318">
        <v>25501000</v>
      </c>
      <c r="J3780" s="316"/>
    </row>
    <row r="3781" spans="2:10" x14ac:dyDescent="0.25">
      <c r="B3781" s="672" t="s">
        <v>5833</v>
      </c>
      <c r="C3781" s="672"/>
      <c r="D3781" s="319"/>
      <c r="E3781" s="319"/>
      <c r="F3781" s="320">
        <v>7500000</v>
      </c>
      <c r="G3781" s="320">
        <v>33001000</v>
      </c>
      <c r="H3781" s="319"/>
      <c r="I3781" s="320">
        <v>25501000</v>
      </c>
    </row>
    <row r="3782" spans="2:10" x14ac:dyDescent="0.25">
      <c r="B3782" s="316" t="s">
        <v>7944</v>
      </c>
      <c r="C3782" s="533" t="s">
        <v>17910</v>
      </c>
      <c r="D3782" s="317"/>
      <c r="E3782" s="317"/>
      <c r="F3782" s="317"/>
      <c r="G3782" s="318">
        <v>8400000</v>
      </c>
      <c r="H3782" s="317"/>
      <c r="I3782" s="318">
        <v>8400000</v>
      </c>
      <c r="J3782" s="316"/>
    </row>
    <row r="3783" spans="2:10" x14ac:dyDescent="0.25">
      <c r="B3783" s="672" t="s">
        <v>5833</v>
      </c>
      <c r="C3783" s="672"/>
      <c r="D3783" s="319"/>
      <c r="E3783" s="319"/>
      <c r="F3783" s="319"/>
      <c r="G3783" s="320">
        <v>8400000</v>
      </c>
      <c r="H3783" s="319"/>
      <c r="I3783" s="320">
        <v>8400000</v>
      </c>
    </row>
    <row r="3784" spans="2:10" x14ac:dyDescent="0.25">
      <c r="B3784" s="316" t="s">
        <v>7670</v>
      </c>
      <c r="C3784" s="533" t="s">
        <v>17911</v>
      </c>
      <c r="D3784" s="317"/>
      <c r="E3784" s="317"/>
      <c r="F3784" s="317"/>
      <c r="G3784" s="318">
        <v>9000000</v>
      </c>
      <c r="H3784" s="317"/>
      <c r="I3784" s="318">
        <v>9000000</v>
      </c>
      <c r="J3784" s="316"/>
    </row>
    <row r="3785" spans="2:10" x14ac:dyDescent="0.25">
      <c r="B3785" s="672" t="s">
        <v>5833</v>
      </c>
      <c r="C3785" s="672"/>
      <c r="D3785" s="319"/>
      <c r="E3785" s="319"/>
      <c r="F3785" s="319"/>
      <c r="G3785" s="320">
        <v>9000000</v>
      </c>
      <c r="H3785" s="319"/>
      <c r="I3785" s="320">
        <v>9000000</v>
      </c>
    </row>
    <row r="3786" spans="2:10" x14ac:dyDescent="0.25">
      <c r="B3786" s="316" t="s">
        <v>3305</v>
      </c>
      <c r="C3786" s="533" t="s">
        <v>17912</v>
      </c>
      <c r="D3786" s="317"/>
      <c r="E3786" s="317"/>
      <c r="F3786" s="317"/>
      <c r="G3786" s="318">
        <v>14500000</v>
      </c>
      <c r="H3786" s="317"/>
      <c r="I3786" s="318">
        <v>14500000</v>
      </c>
      <c r="J3786" s="316"/>
    </row>
    <row r="3787" spans="2:10" x14ac:dyDescent="0.25">
      <c r="B3787" s="672" t="s">
        <v>6679</v>
      </c>
      <c r="C3787" s="672"/>
      <c r="D3787" s="319"/>
      <c r="E3787" s="319"/>
      <c r="F3787" s="319"/>
      <c r="G3787" s="320">
        <v>14500000</v>
      </c>
      <c r="H3787" s="319"/>
      <c r="I3787" s="320">
        <v>14500000</v>
      </c>
    </row>
    <row r="3788" spans="2:10" x14ac:dyDescent="0.25">
      <c r="B3788" s="316" t="s">
        <v>18959</v>
      </c>
      <c r="C3788" s="533" t="s">
        <v>19006</v>
      </c>
      <c r="D3788" s="317"/>
      <c r="E3788" s="317"/>
      <c r="F3788" s="317"/>
      <c r="G3788" s="318">
        <v>9000000</v>
      </c>
      <c r="H3788" s="317"/>
      <c r="I3788" s="318">
        <v>9000000</v>
      </c>
      <c r="J3788" s="316"/>
    </row>
    <row r="3789" spans="2:10" x14ac:dyDescent="0.25">
      <c r="B3789" s="672" t="s">
        <v>5833</v>
      </c>
      <c r="C3789" s="672"/>
      <c r="D3789" s="319"/>
      <c r="E3789" s="319"/>
      <c r="F3789" s="319"/>
      <c r="G3789" s="320">
        <v>9000000</v>
      </c>
      <c r="H3789" s="319"/>
      <c r="I3789" s="320">
        <v>9000000</v>
      </c>
    </row>
    <row r="3790" spans="2:10" x14ac:dyDescent="0.25">
      <c r="B3790" s="316" t="s">
        <v>8012</v>
      </c>
      <c r="C3790" s="533" t="s">
        <v>17913</v>
      </c>
      <c r="D3790" s="317"/>
      <c r="E3790" s="317"/>
      <c r="F3790" s="317"/>
      <c r="G3790" s="318">
        <v>9000000</v>
      </c>
      <c r="H3790" s="317"/>
      <c r="I3790" s="318">
        <v>9000000</v>
      </c>
      <c r="J3790" s="316"/>
    </row>
    <row r="3791" spans="2:10" x14ac:dyDescent="0.25">
      <c r="B3791" s="672" t="s">
        <v>5833</v>
      </c>
      <c r="C3791" s="672"/>
      <c r="D3791" s="319"/>
      <c r="E3791" s="319"/>
      <c r="F3791" s="319"/>
      <c r="G3791" s="320">
        <v>9000000</v>
      </c>
      <c r="H3791" s="319"/>
      <c r="I3791" s="320">
        <v>9000000</v>
      </c>
    </row>
    <row r="3792" spans="2:10" x14ac:dyDescent="0.25">
      <c r="B3792" s="316" t="s">
        <v>18939</v>
      </c>
      <c r="C3792" s="533" t="s">
        <v>19007</v>
      </c>
      <c r="D3792" s="317"/>
      <c r="E3792" s="317"/>
      <c r="F3792" s="317"/>
      <c r="G3792" s="318">
        <v>8000000</v>
      </c>
      <c r="H3792" s="317"/>
      <c r="I3792" s="318">
        <v>8000000</v>
      </c>
      <c r="J3792" s="316"/>
    </row>
    <row r="3793" spans="2:10" x14ac:dyDescent="0.25">
      <c r="B3793" s="672" t="s">
        <v>5833</v>
      </c>
      <c r="C3793" s="672"/>
      <c r="D3793" s="319"/>
      <c r="E3793" s="319"/>
      <c r="F3793" s="319"/>
      <c r="G3793" s="320">
        <v>8000000</v>
      </c>
      <c r="H3793" s="319"/>
      <c r="I3793" s="320">
        <v>8000000</v>
      </c>
    </row>
    <row r="3794" spans="2:10" x14ac:dyDescent="0.25">
      <c r="B3794" s="316" t="s">
        <v>7672</v>
      </c>
      <c r="C3794" s="533" t="s">
        <v>18930</v>
      </c>
      <c r="D3794" s="317"/>
      <c r="E3794" s="317"/>
      <c r="F3794" s="317"/>
      <c r="G3794" s="318">
        <v>18000000</v>
      </c>
      <c r="H3794" s="317"/>
      <c r="I3794" s="318">
        <v>18000000</v>
      </c>
      <c r="J3794" s="316"/>
    </row>
    <row r="3795" spans="2:10" x14ac:dyDescent="0.25">
      <c r="B3795" s="672" t="s">
        <v>5833</v>
      </c>
      <c r="C3795" s="672"/>
      <c r="D3795" s="319"/>
      <c r="E3795" s="319"/>
      <c r="F3795" s="319"/>
      <c r="G3795" s="320">
        <v>18000000</v>
      </c>
      <c r="H3795" s="319"/>
      <c r="I3795" s="320">
        <v>18000000</v>
      </c>
    </row>
    <row r="3796" spans="2:10" x14ac:dyDescent="0.25">
      <c r="B3796" s="316" t="s">
        <v>7673</v>
      </c>
      <c r="C3796" s="533" t="s">
        <v>20552</v>
      </c>
      <c r="D3796" s="317"/>
      <c r="E3796" s="317"/>
      <c r="F3796" s="317"/>
      <c r="G3796" s="318">
        <v>12000000</v>
      </c>
      <c r="H3796" s="317"/>
      <c r="I3796" s="318">
        <v>12000000</v>
      </c>
      <c r="J3796" s="316"/>
    </row>
    <row r="3797" spans="2:10" x14ac:dyDescent="0.25">
      <c r="B3797" s="672" t="s">
        <v>5833</v>
      </c>
      <c r="C3797" s="672"/>
      <c r="D3797" s="319"/>
      <c r="E3797" s="319"/>
      <c r="F3797" s="319"/>
      <c r="G3797" s="320">
        <v>12000000</v>
      </c>
      <c r="H3797" s="319"/>
      <c r="I3797" s="320">
        <v>12000000</v>
      </c>
    </row>
    <row r="3798" spans="2:10" x14ac:dyDescent="0.25">
      <c r="B3798" s="316" t="s">
        <v>20088</v>
      </c>
      <c r="C3798" s="533" t="s">
        <v>20511</v>
      </c>
      <c r="D3798" s="317"/>
      <c r="E3798" s="317"/>
      <c r="F3798" s="317"/>
      <c r="G3798" s="318">
        <v>4500000</v>
      </c>
      <c r="H3798" s="317"/>
      <c r="I3798" s="318">
        <v>4500000</v>
      </c>
      <c r="J3798" s="316"/>
    </row>
    <row r="3799" spans="2:10" x14ac:dyDescent="0.25">
      <c r="B3799" s="672" t="s">
        <v>5833</v>
      </c>
      <c r="C3799" s="672"/>
      <c r="D3799" s="319"/>
      <c r="E3799" s="319"/>
      <c r="F3799" s="319"/>
      <c r="G3799" s="320">
        <v>4500000</v>
      </c>
      <c r="H3799" s="319"/>
      <c r="I3799" s="320">
        <v>4500000</v>
      </c>
    </row>
    <row r="3800" spans="2:10" x14ac:dyDescent="0.25">
      <c r="B3800" s="316" t="s">
        <v>7674</v>
      </c>
      <c r="C3800" s="533" t="s">
        <v>19993</v>
      </c>
      <c r="D3800" s="317"/>
      <c r="E3800" s="317"/>
      <c r="F3800" s="317"/>
      <c r="G3800" s="318">
        <v>18000000</v>
      </c>
      <c r="H3800" s="317"/>
      <c r="I3800" s="318">
        <v>18000000</v>
      </c>
      <c r="J3800" s="316"/>
    </row>
    <row r="3801" spans="2:10" x14ac:dyDescent="0.25">
      <c r="B3801" s="672" t="s">
        <v>5833</v>
      </c>
      <c r="C3801" s="672"/>
      <c r="D3801" s="319"/>
      <c r="E3801" s="319"/>
      <c r="F3801" s="319"/>
      <c r="G3801" s="320">
        <v>18000000</v>
      </c>
      <c r="H3801" s="319"/>
      <c r="I3801" s="320">
        <v>18000000</v>
      </c>
    </row>
    <row r="3802" spans="2:10" x14ac:dyDescent="0.25">
      <c r="B3802" s="316" t="s">
        <v>7675</v>
      </c>
      <c r="C3802" s="533" t="s">
        <v>17914</v>
      </c>
      <c r="D3802" s="317"/>
      <c r="E3802" s="317"/>
      <c r="F3802" s="317"/>
      <c r="G3802" s="318">
        <v>10000000</v>
      </c>
      <c r="H3802" s="317"/>
      <c r="I3802" s="318">
        <v>10000000</v>
      </c>
      <c r="J3802" s="316"/>
    </row>
    <row r="3803" spans="2:10" x14ac:dyDescent="0.25">
      <c r="B3803" s="672" t="s">
        <v>5833</v>
      </c>
      <c r="C3803" s="672"/>
      <c r="D3803" s="319"/>
      <c r="E3803" s="319"/>
      <c r="F3803" s="319"/>
      <c r="G3803" s="320">
        <v>10000000</v>
      </c>
      <c r="H3803" s="319"/>
      <c r="I3803" s="320">
        <v>10000000</v>
      </c>
    </row>
    <row r="3804" spans="2:10" x14ac:dyDescent="0.25">
      <c r="B3804" s="316" t="s">
        <v>7676</v>
      </c>
      <c r="C3804" s="533" t="s">
        <v>17915</v>
      </c>
      <c r="D3804" s="317"/>
      <c r="E3804" s="317"/>
      <c r="F3804" s="317"/>
      <c r="G3804" s="318">
        <v>18000000</v>
      </c>
      <c r="H3804" s="317"/>
      <c r="I3804" s="318">
        <v>18000000</v>
      </c>
      <c r="J3804" s="316"/>
    </row>
    <row r="3805" spans="2:10" x14ac:dyDescent="0.25">
      <c r="B3805" s="672" t="s">
        <v>5833</v>
      </c>
      <c r="C3805" s="672"/>
      <c r="D3805" s="319"/>
      <c r="E3805" s="319"/>
      <c r="F3805" s="319"/>
      <c r="G3805" s="320">
        <v>18000000</v>
      </c>
      <c r="H3805" s="319"/>
      <c r="I3805" s="320">
        <v>18000000</v>
      </c>
    </row>
    <row r="3806" spans="2:10" x14ac:dyDescent="0.25">
      <c r="B3806" s="316" t="s">
        <v>7677</v>
      </c>
      <c r="C3806" s="533" t="s">
        <v>20366</v>
      </c>
      <c r="D3806" s="317"/>
      <c r="E3806" s="317"/>
      <c r="F3806" s="317"/>
      <c r="G3806" s="318">
        <v>18000000</v>
      </c>
      <c r="H3806" s="317"/>
      <c r="I3806" s="318">
        <v>18000000</v>
      </c>
      <c r="J3806" s="316"/>
    </row>
    <row r="3807" spans="2:10" x14ac:dyDescent="0.25">
      <c r="B3807" s="672" t="s">
        <v>5833</v>
      </c>
      <c r="C3807" s="672"/>
      <c r="D3807" s="319"/>
      <c r="E3807" s="319"/>
      <c r="F3807" s="319"/>
      <c r="G3807" s="320">
        <v>18000000</v>
      </c>
      <c r="H3807" s="319"/>
      <c r="I3807" s="320">
        <v>18000000</v>
      </c>
    </row>
    <row r="3808" spans="2:10" x14ac:dyDescent="0.25">
      <c r="B3808" s="316" t="s">
        <v>1261</v>
      </c>
      <c r="C3808" s="533" t="s">
        <v>17916</v>
      </c>
      <c r="D3808" s="317"/>
      <c r="E3808" s="317"/>
      <c r="F3808" s="318">
        <v>6250000</v>
      </c>
      <c r="G3808" s="318">
        <v>33000000</v>
      </c>
      <c r="H3808" s="317"/>
      <c r="I3808" s="318">
        <v>26750000</v>
      </c>
      <c r="J3808" s="316"/>
    </row>
    <row r="3809" spans="2:10" x14ac:dyDescent="0.25">
      <c r="B3809" s="672" t="s">
        <v>6680</v>
      </c>
      <c r="C3809" s="672"/>
      <c r="D3809" s="319"/>
      <c r="E3809" s="319"/>
      <c r="F3809" s="320">
        <v>6250000</v>
      </c>
      <c r="G3809" s="320">
        <v>33000000</v>
      </c>
      <c r="H3809" s="319"/>
      <c r="I3809" s="320">
        <v>26750000</v>
      </c>
    </row>
    <row r="3810" spans="2:10" x14ac:dyDescent="0.25">
      <c r="B3810" s="316" t="s">
        <v>2030</v>
      </c>
      <c r="C3810" s="533" t="s">
        <v>17917</v>
      </c>
      <c r="D3810" s="317"/>
      <c r="E3810" s="317"/>
      <c r="F3810" s="318">
        <v>15000000</v>
      </c>
      <c r="G3810" s="318">
        <v>29500000</v>
      </c>
      <c r="H3810" s="317"/>
      <c r="I3810" s="318">
        <v>14500000</v>
      </c>
      <c r="J3810" s="316"/>
    </row>
    <row r="3811" spans="2:10" x14ac:dyDescent="0.25">
      <c r="B3811" s="672" t="s">
        <v>6681</v>
      </c>
      <c r="C3811" s="672"/>
      <c r="D3811" s="319"/>
      <c r="E3811" s="319"/>
      <c r="F3811" s="320">
        <v>15000000</v>
      </c>
      <c r="G3811" s="320">
        <v>29500000</v>
      </c>
      <c r="H3811" s="319"/>
      <c r="I3811" s="320">
        <v>14500000</v>
      </c>
    </row>
    <row r="3812" spans="2:10" x14ac:dyDescent="0.25">
      <c r="B3812" s="316" t="s">
        <v>7678</v>
      </c>
      <c r="C3812" s="533" t="s">
        <v>17918</v>
      </c>
      <c r="D3812" s="317"/>
      <c r="E3812" s="317"/>
      <c r="F3812" s="317"/>
      <c r="G3812" s="318">
        <v>9000000</v>
      </c>
      <c r="H3812" s="317"/>
      <c r="I3812" s="318">
        <v>9000000</v>
      </c>
      <c r="J3812" s="316"/>
    </row>
    <row r="3813" spans="2:10" x14ac:dyDescent="0.25">
      <c r="B3813" s="672" t="s">
        <v>5833</v>
      </c>
      <c r="C3813" s="672"/>
      <c r="D3813" s="319"/>
      <c r="E3813" s="319"/>
      <c r="F3813" s="319"/>
      <c r="G3813" s="320">
        <v>9000000</v>
      </c>
      <c r="H3813" s="319"/>
      <c r="I3813" s="320">
        <v>9000000</v>
      </c>
    </row>
    <row r="3814" spans="2:10" x14ac:dyDescent="0.25">
      <c r="B3814" s="316" t="s">
        <v>18940</v>
      </c>
      <c r="C3814" s="533" t="s">
        <v>19008</v>
      </c>
      <c r="D3814" s="317"/>
      <c r="E3814" s="317"/>
      <c r="F3814" s="317"/>
      <c r="G3814" s="318">
        <v>7500000</v>
      </c>
      <c r="H3814" s="317"/>
      <c r="I3814" s="318">
        <v>7500000</v>
      </c>
      <c r="J3814" s="316"/>
    </row>
    <row r="3815" spans="2:10" x14ac:dyDescent="0.25">
      <c r="B3815" s="672" t="s">
        <v>5833</v>
      </c>
      <c r="C3815" s="672"/>
      <c r="D3815" s="319"/>
      <c r="E3815" s="319"/>
      <c r="F3815" s="319"/>
      <c r="G3815" s="320">
        <v>7500000</v>
      </c>
      <c r="H3815" s="319"/>
      <c r="I3815" s="320">
        <v>7500000</v>
      </c>
    </row>
    <row r="3816" spans="2:10" x14ac:dyDescent="0.25">
      <c r="B3816" s="316" t="s">
        <v>7680</v>
      </c>
      <c r="C3816" s="533" t="s">
        <v>17919</v>
      </c>
      <c r="D3816" s="317"/>
      <c r="E3816" s="317"/>
      <c r="F3816" s="317"/>
      <c r="G3816" s="318">
        <v>9000000</v>
      </c>
      <c r="H3816" s="317"/>
      <c r="I3816" s="318">
        <v>9000000</v>
      </c>
      <c r="J3816" s="316"/>
    </row>
    <row r="3817" spans="2:10" x14ac:dyDescent="0.25">
      <c r="B3817" s="672" t="s">
        <v>5833</v>
      </c>
      <c r="C3817" s="672"/>
      <c r="D3817" s="319"/>
      <c r="E3817" s="319"/>
      <c r="F3817" s="319"/>
      <c r="G3817" s="320">
        <v>9000000</v>
      </c>
      <c r="H3817" s="319"/>
      <c r="I3817" s="320">
        <v>9000000</v>
      </c>
    </row>
    <row r="3818" spans="2:10" x14ac:dyDescent="0.25">
      <c r="B3818" s="316" t="s">
        <v>2031</v>
      </c>
      <c r="C3818" s="533" t="s">
        <v>17920</v>
      </c>
      <c r="D3818" s="317"/>
      <c r="E3818" s="317"/>
      <c r="F3818" s="318">
        <v>11000000</v>
      </c>
      <c r="G3818" s="318">
        <v>35075000</v>
      </c>
      <c r="H3818" s="317"/>
      <c r="I3818" s="318">
        <v>24075000</v>
      </c>
      <c r="J3818" s="316"/>
    </row>
    <row r="3819" spans="2:10" x14ac:dyDescent="0.25">
      <c r="B3819" s="672" t="s">
        <v>6682</v>
      </c>
      <c r="C3819" s="672"/>
      <c r="D3819" s="319"/>
      <c r="E3819" s="319"/>
      <c r="F3819" s="320">
        <v>11000000</v>
      </c>
      <c r="G3819" s="320">
        <v>35075000</v>
      </c>
      <c r="H3819" s="319"/>
      <c r="I3819" s="320">
        <v>24075000</v>
      </c>
    </row>
    <row r="3820" spans="2:10" x14ac:dyDescent="0.25">
      <c r="B3820" s="316" t="s">
        <v>2032</v>
      </c>
      <c r="C3820" s="533" t="s">
        <v>17921</v>
      </c>
      <c r="D3820" s="317"/>
      <c r="E3820" s="317"/>
      <c r="F3820" s="318">
        <v>30000000</v>
      </c>
      <c r="G3820" s="318">
        <v>53500000</v>
      </c>
      <c r="H3820" s="317"/>
      <c r="I3820" s="318">
        <v>23500000</v>
      </c>
      <c r="J3820" s="316"/>
    </row>
    <row r="3821" spans="2:10" x14ac:dyDescent="0.25">
      <c r="B3821" s="672" t="s">
        <v>6683</v>
      </c>
      <c r="C3821" s="672"/>
      <c r="D3821" s="319"/>
      <c r="E3821" s="319"/>
      <c r="F3821" s="320">
        <v>30000000</v>
      </c>
      <c r="G3821" s="320">
        <v>53500000</v>
      </c>
      <c r="H3821" s="319"/>
      <c r="I3821" s="320">
        <v>23500000</v>
      </c>
    </row>
    <row r="3822" spans="2:10" x14ac:dyDescent="0.25">
      <c r="B3822" s="316" t="s">
        <v>7967</v>
      </c>
      <c r="C3822" s="533" t="s">
        <v>17922</v>
      </c>
      <c r="D3822" s="317"/>
      <c r="E3822" s="317"/>
      <c r="F3822" s="317"/>
      <c r="G3822" s="318">
        <v>6000000</v>
      </c>
      <c r="H3822" s="317"/>
      <c r="I3822" s="318">
        <v>6000000</v>
      </c>
      <c r="J3822" s="316"/>
    </row>
    <row r="3823" spans="2:10" x14ac:dyDescent="0.25">
      <c r="B3823" s="672" t="s">
        <v>5833</v>
      </c>
      <c r="C3823" s="672"/>
      <c r="D3823" s="319"/>
      <c r="E3823" s="319"/>
      <c r="F3823" s="319"/>
      <c r="G3823" s="320">
        <v>6000000</v>
      </c>
      <c r="H3823" s="319"/>
      <c r="I3823" s="320">
        <v>6000000</v>
      </c>
    </row>
    <row r="3824" spans="2:10" x14ac:dyDescent="0.25">
      <c r="B3824" s="316" t="s">
        <v>18961</v>
      </c>
      <c r="C3824" s="533" t="s">
        <v>19009</v>
      </c>
      <c r="D3824" s="317"/>
      <c r="E3824" s="317"/>
      <c r="F3824" s="317"/>
      <c r="G3824" s="318">
        <v>15000000</v>
      </c>
      <c r="H3824" s="317"/>
      <c r="I3824" s="318">
        <v>15000000</v>
      </c>
      <c r="J3824" s="316"/>
    </row>
    <row r="3825" spans="2:10" x14ac:dyDescent="0.25">
      <c r="B3825" s="672" t="s">
        <v>5833</v>
      </c>
      <c r="C3825" s="672"/>
      <c r="D3825" s="319"/>
      <c r="E3825" s="319"/>
      <c r="F3825" s="319"/>
      <c r="G3825" s="320">
        <v>15000000</v>
      </c>
      <c r="H3825" s="319"/>
      <c r="I3825" s="320">
        <v>15000000</v>
      </c>
    </row>
    <row r="3826" spans="2:10" x14ac:dyDescent="0.25">
      <c r="B3826" s="316" t="s">
        <v>7681</v>
      </c>
      <c r="C3826" s="533" t="s">
        <v>19010</v>
      </c>
      <c r="D3826" s="317"/>
      <c r="E3826" s="317"/>
      <c r="F3826" s="317"/>
      <c r="G3826" s="318">
        <v>17000000</v>
      </c>
      <c r="H3826" s="317"/>
      <c r="I3826" s="318">
        <v>17000000</v>
      </c>
      <c r="J3826" s="316"/>
    </row>
    <row r="3827" spans="2:10" x14ac:dyDescent="0.25">
      <c r="B3827" s="672" t="s">
        <v>5833</v>
      </c>
      <c r="C3827" s="672"/>
      <c r="D3827" s="319"/>
      <c r="E3827" s="319"/>
      <c r="F3827" s="319"/>
      <c r="G3827" s="320">
        <v>17000000</v>
      </c>
      <c r="H3827" s="319"/>
      <c r="I3827" s="320">
        <v>17000000</v>
      </c>
    </row>
    <row r="3828" spans="2:10" x14ac:dyDescent="0.25">
      <c r="B3828" s="316" t="s">
        <v>214</v>
      </c>
      <c r="C3828" s="533" t="s">
        <v>17923</v>
      </c>
      <c r="D3828" s="317"/>
      <c r="E3828" s="317"/>
      <c r="F3828" s="318">
        <v>6250000</v>
      </c>
      <c r="G3828" s="318">
        <v>23500000</v>
      </c>
      <c r="H3828" s="317"/>
      <c r="I3828" s="318">
        <v>17250000</v>
      </c>
      <c r="J3828" s="316"/>
    </row>
    <row r="3829" spans="2:10" x14ac:dyDescent="0.25">
      <c r="B3829" s="672" t="s">
        <v>6684</v>
      </c>
      <c r="C3829" s="672"/>
      <c r="D3829" s="319"/>
      <c r="E3829" s="319"/>
      <c r="F3829" s="320">
        <v>6250000</v>
      </c>
      <c r="G3829" s="320">
        <v>23500000</v>
      </c>
      <c r="H3829" s="319"/>
      <c r="I3829" s="320">
        <v>17250000</v>
      </c>
    </row>
    <row r="3830" spans="2:10" x14ac:dyDescent="0.25">
      <c r="B3830" s="316" t="s">
        <v>7682</v>
      </c>
      <c r="C3830" s="533" t="s">
        <v>17924</v>
      </c>
      <c r="D3830" s="317"/>
      <c r="E3830" s="317"/>
      <c r="F3830" s="317"/>
      <c r="G3830" s="318">
        <v>11000000</v>
      </c>
      <c r="H3830" s="317"/>
      <c r="I3830" s="318">
        <v>11000000</v>
      </c>
      <c r="J3830" s="316"/>
    </row>
    <row r="3831" spans="2:10" x14ac:dyDescent="0.25">
      <c r="B3831" s="672" t="s">
        <v>5833</v>
      </c>
      <c r="C3831" s="672"/>
      <c r="D3831" s="319"/>
      <c r="E3831" s="319"/>
      <c r="F3831" s="319"/>
      <c r="G3831" s="320">
        <v>11000000</v>
      </c>
      <c r="H3831" s="319"/>
      <c r="I3831" s="320">
        <v>11000000</v>
      </c>
    </row>
    <row r="3832" spans="2:10" x14ac:dyDescent="0.25">
      <c r="B3832" s="316" t="s">
        <v>7683</v>
      </c>
      <c r="C3832" s="533" t="s">
        <v>17925</v>
      </c>
      <c r="D3832" s="317"/>
      <c r="E3832" s="317"/>
      <c r="F3832" s="317"/>
      <c r="G3832" s="318">
        <v>5000000</v>
      </c>
      <c r="H3832" s="317"/>
      <c r="I3832" s="318">
        <v>5000000</v>
      </c>
      <c r="J3832" s="316"/>
    </row>
    <row r="3833" spans="2:10" x14ac:dyDescent="0.25">
      <c r="B3833" s="672" t="s">
        <v>5833</v>
      </c>
      <c r="C3833" s="672"/>
      <c r="D3833" s="319"/>
      <c r="E3833" s="319"/>
      <c r="F3833" s="319"/>
      <c r="G3833" s="320">
        <v>5000000</v>
      </c>
      <c r="H3833" s="319"/>
      <c r="I3833" s="320">
        <v>5000000</v>
      </c>
    </row>
    <row r="3834" spans="2:10" x14ac:dyDescent="0.25">
      <c r="B3834" s="316" t="s">
        <v>7684</v>
      </c>
      <c r="C3834" s="533" t="s">
        <v>18606</v>
      </c>
      <c r="D3834" s="317"/>
      <c r="E3834" s="317"/>
      <c r="F3834" s="317"/>
      <c r="G3834" s="318">
        <v>15000000</v>
      </c>
      <c r="H3834" s="317"/>
      <c r="I3834" s="318">
        <v>15000000</v>
      </c>
      <c r="J3834" s="316"/>
    </row>
    <row r="3835" spans="2:10" x14ac:dyDescent="0.25">
      <c r="B3835" s="672" t="s">
        <v>5833</v>
      </c>
      <c r="C3835" s="672"/>
      <c r="D3835" s="319"/>
      <c r="E3835" s="319"/>
      <c r="F3835" s="319"/>
      <c r="G3835" s="320">
        <v>15000000</v>
      </c>
      <c r="H3835" s="319"/>
      <c r="I3835" s="320">
        <v>15000000</v>
      </c>
    </row>
    <row r="3836" spans="2:10" x14ac:dyDescent="0.25">
      <c r="B3836" s="316" t="s">
        <v>7685</v>
      </c>
      <c r="C3836" s="533" t="s">
        <v>20056</v>
      </c>
      <c r="D3836" s="317"/>
      <c r="E3836" s="317"/>
      <c r="F3836" s="317"/>
      <c r="G3836" s="318">
        <v>7465000</v>
      </c>
      <c r="H3836" s="317"/>
      <c r="I3836" s="318">
        <v>7465000</v>
      </c>
      <c r="J3836" s="316"/>
    </row>
    <row r="3837" spans="2:10" x14ac:dyDescent="0.25">
      <c r="B3837" s="672" t="s">
        <v>5833</v>
      </c>
      <c r="C3837" s="672"/>
      <c r="D3837" s="319"/>
      <c r="E3837" s="319"/>
      <c r="F3837" s="319"/>
      <c r="G3837" s="320">
        <v>7465000</v>
      </c>
      <c r="H3837" s="319"/>
      <c r="I3837" s="320">
        <v>7465000</v>
      </c>
    </row>
    <row r="3838" spans="2:10" x14ac:dyDescent="0.25">
      <c r="B3838" s="316" t="s">
        <v>2033</v>
      </c>
      <c r="C3838" s="533" t="s">
        <v>17926</v>
      </c>
      <c r="D3838" s="317"/>
      <c r="E3838" s="317"/>
      <c r="F3838" s="318">
        <v>17000400</v>
      </c>
      <c r="G3838" s="318">
        <v>35001024</v>
      </c>
      <c r="H3838" s="317"/>
      <c r="I3838" s="318">
        <v>18000624</v>
      </c>
      <c r="J3838" s="316"/>
    </row>
    <row r="3839" spans="2:10" x14ac:dyDescent="0.25">
      <c r="B3839" s="672" t="s">
        <v>6685</v>
      </c>
      <c r="C3839" s="672"/>
      <c r="D3839" s="319"/>
      <c r="E3839" s="319"/>
      <c r="F3839" s="320">
        <v>17000400</v>
      </c>
      <c r="G3839" s="320">
        <v>35001024</v>
      </c>
      <c r="H3839" s="319"/>
      <c r="I3839" s="320">
        <v>18000624</v>
      </c>
    </row>
    <row r="3840" spans="2:10" x14ac:dyDescent="0.25">
      <c r="B3840" s="316" t="s">
        <v>2034</v>
      </c>
      <c r="C3840" s="533" t="s">
        <v>17927</v>
      </c>
      <c r="D3840" s="317"/>
      <c r="E3840" s="317"/>
      <c r="F3840" s="318">
        <v>20000000</v>
      </c>
      <c r="G3840" s="318">
        <v>42000000</v>
      </c>
      <c r="H3840" s="317"/>
      <c r="I3840" s="318">
        <v>22000000</v>
      </c>
      <c r="J3840" s="316"/>
    </row>
    <row r="3841" spans="2:10" x14ac:dyDescent="0.25">
      <c r="B3841" s="672" t="s">
        <v>6686</v>
      </c>
      <c r="C3841" s="672"/>
      <c r="D3841" s="319"/>
      <c r="E3841" s="319"/>
      <c r="F3841" s="320">
        <v>20000000</v>
      </c>
      <c r="G3841" s="320">
        <v>42000000</v>
      </c>
      <c r="H3841" s="319"/>
      <c r="I3841" s="320">
        <v>22000000</v>
      </c>
    </row>
    <row r="3842" spans="2:10" x14ac:dyDescent="0.25">
      <c r="B3842" s="316" t="s">
        <v>2035</v>
      </c>
      <c r="C3842" s="533" t="s">
        <v>17928</v>
      </c>
      <c r="D3842" s="317"/>
      <c r="E3842" s="317"/>
      <c r="F3842" s="318">
        <v>13000000</v>
      </c>
      <c r="G3842" s="318">
        <v>35000000</v>
      </c>
      <c r="H3842" s="317"/>
      <c r="I3842" s="318">
        <v>22000000</v>
      </c>
      <c r="J3842" s="316"/>
    </row>
    <row r="3843" spans="2:10" x14ac:dyDescent="0.25">
      <c r="B3843" s="672" t="s">
        <v>6687</v>
      </c>
      <c r="C3843" s="672"/>
      <c r="D3843" s="319"/>
      <c r="E3843" s="319"/>
      <c r="F3843" s="320">
        <v>13000000</v>
      </c>
      <c r="G3843" s="320">
        <v>35000000</v>
      </c>
      <c r="H3843" s="319"/>
      <c r="I3843" s="320">
        <v>22000000</v>
      </c>
    </row>
    <row r="3844" spans="2:10" x14ac:dyDescent="0.25">
      <c r="B3844" s="316" t="s">
        <v>7686</v>
      </c>
      <c r="C3844" s="533" t="s">
        <v>20061</v>
      </c>
      <c r="D3844" s="317"/>
      <c r="E3844" s="317"/>
      <c r="F3844" s="317"/>
      <c r="G3844" s="318">
        <v>18000000</v>
      </c>
      <c r="H3844" s="317"/>
      <c r="I3844" s="318">
        <v>18000000</v>
      </c>
      <c r="J3844" s="316"/>
    </row>
    <row r="3845" spans="2:10" x14ac:dyDescent="0.25">
      <c r="B3845" s="672" t="s">
        <v>5833</v>
      </c>
      <c r="C3845" s="672"/>
      <c r="D3845" s="319"/>
      <c r="E3845" s="319"/>
      <c r="F3845" s="319"/>
      <c r="G3845" s="320">
        <v>18000000</v>
      </c>
      <c r="H3845" s="319"/>
      <c r="I3845" s="320">
        <v>18000000</v>
      </c>
    </row>
    <row r="3846" spans="2:10" x14ac:dyDescent="0.25">
      <c r="B3846" s="316" t="s">
        <v>20660</v>
      </c>
      <c r="C3846" s="533" t="s">
        <v>20707</v>
      </c>
      <c r="D3846" s="317"/>
      <c r="E3846" s="317"/>
      <c r="F3846" s="317"/>
      <c r="G3846" s="318">
        <v>13200000</v>
      </c>
      <c r="H3846" s="317"/>
      <c r="I3846" s="318">
        <v>13200000</v>
      </c>
      <c r="J3846" s="316"/>
    </row>
    <row r="3847" spans="2:10" x14ac:dyDescent="0.25">
      <c r="B3847" s="672" t="s">
        <v>5833</v>
      </c>
      <c r="C3847" s="672"/>
      <c r="D3847" s="319"/>
      <c r="E3847" s="319"/>
      <c r="F3847" s="319"/>
      <c r="G3847" s="320">
        <v>13200000</v>
      </c>
      <c r="H3847" s="319"/>
      <c r="I3847" s="320">
        <v>13200000</v>
      </c>
    </row>
    <row r="3848" spans="2:10" x14ac:dyDescent="0.25">
      <c r="B3848" s="316" t="s">
        <v>7688</v>
      </c>
      <c r="C3848" s="533" t="s">
        <v>17929</v>
      </c>
      <c r="D3848" s="317"/>
      <c r="E3848" s="317"/>
      <c r="F3848" s="317"/>
      <c r="G3848" s="318">
        <v>15950000</v>
      </c>
      <c r="H3848" s="317"/>
      <c r="I3848" s="318">
        <v>15950000</v>
      </c>
      <c r="J3848" s="316"/>
    </row>
    <row r="3849" spans="2:10" x14ac:dyDescent="0.25">
      <c r="B3849" s="672" t="s">
        <v>5833</v>
      </c>
      <c r="C3849" s="672"/>
      <c r="D3849" s="319"/>
      <c r="E3849" s="319"/>
      <c r="F3849" s="319"/>
      <c r="G3849" s="320">
        <v>15950000</v>
      </c>
      <c r="H3849" s="319"/>
      <c r="I3849" s="320">
        <v>15950000</v>
      </c>
    </row>
    <row r="3850" spans="2:10" x14ac:dyDescent="0.25">
      <c r="B3850" s="316" t="s">
        <v>2036</v>
      </c>
      <c r="C3850" s="533" t="s">
        <v>17930</v>
      </c>
      <c r="D3850" s="317"/>
      <c r="E3850" s="317"/>
      <c r="F3850" s="318">
        <v>24000000</v>
      </c>
      <c r="G3850" s="318">
        <v>42000000</v>
      </c>
      <c r="H3850" s="317"/>
      <c r="I3850" s="318">
        <v>18000000</v>
      </c>
      <c r="J3850" s="316"/>
    </row>
    <row r="3851" spans="2:10" x14ac:dyDescent="0.25">
      <c r="B3851" s="672" t="s">
        <v>6688</v>
      </c>
      <c r="C3851" s="672"/>
      <c r="D3851" s="319"/>
      <c r="E3851" s="319"/>
      <c r="F3851" s="320">
        <v>24000000</v>
      </c>
      <c r="G3851" s="320">
        <v>42000000</v>
      </c>
      <c r="H3851" s="319"/>
      <c r="I3851" s="320">
        <v>18000000</v>
      </c>
    </row>
    <row r="3852" spans="2:10" x14ac:dyDescent="0.25">
      <c r="B3852" s="316" t="s">
        <v>2037</v>
      </c>
      <c r="C3852" s="533" t="s">
        <v>17931</v>
      </c>
      <c r="D3852" s="317"/>
      <c r="E3852" s="317"/>
      <c r="F3852" s="318">
        <v>42000000</v>
      </c>
      <c r="G3852" s="318">
        <v>60000000</v>
      </c>
      <c r="H3852" s="317"/>
      <c r="I3852" s="318">
        <v>18000000</v>
      </c>
      <c r="J3852" s="316"/>
    </row>
    <row r="3853" spans="2:10" x14ac:dyDescent="0.25">
      <c r="B3853" s="672" t="s">
        <v>6689</v>
      </c>
      <c r="C3853" s="672"/>
      <c r="D3853" s="319"/>
      <c r="E3853" s="319"/>
      <c r="F3853" s="320">
        <v>42000000</v>
      </c>
      <c r="G3853" s="320">
        <v>60000000</v>
      </c>
      <c r="H3853" s="319"/>
      <c r="I3853" s="320">
        <v>18000000</v>
      </c>
    </row>
    <row r="3854" spans="2:10" x14ac:dyDescent="0.25">
      <c r="B3854" s="316" t="s">
        <v>14</v>
      </c>
      <c r="C3854" s="533" t="s">
        <v>17932</v>
      </c>
      <c r="D3854" s="317"/>
      <c r="E3854" s="317"/>
      <c r="F3854" s="317"/>
      <c r="G3854" s="318">
        <v>30000000</v>
      </c>
      <c r="H3854" s="317"/>
      <c r="I3854" s="318">
        <v>30000000</v>
      </c>
      <c r="J3854" s="316"/>
    </row>
    <row r="3855" spans="2:10" x14ac:dyDescent="0.25">
      <c r="B3855" s="672" t="s">
        <v>6690</v>
      </c>
      <c r="C3855" s="672"/>
      <c r="D3855" s="319"/>
      <c r="E3855" s="319"/>
      <c r="F3855" s="319"/>
      <c r="G3855" s="320">
        <v>30000000</v>
      </c>
      <c r="H3855" s="319"/>
      <c r="I3855" s="320">
        <v>30000000</v>
      </c>
    </row>
    <row r="3856" spans="2:10" x14ac:dyDescent="0.25">
      <c r="B3856" s="316" t="s">
        <v>7689</v>
      </c>
      <c r="C3856" s="533" t="s">
        <v>20197</v>
      </c>
      <c r="D3856" s="317"/>
      <c r="E3856" s="317"/>
      <c r="F3856" s="317"/>
      <c r="G3856" s="318">
        <v>12500000</v>
      </c>
      <c r="H3856" s="317"/>
      <c r="I3856" s="318">
        <v>12500000</v>
      </c>
      <c r="J3856" s="316"/>
    </row>
    <row r="3857" spans="2:10" x14ac:dyDescent="0.25">
      <c r="B3857" s="672" t="s">
        <v>5833</v>
      </c>
      <c r="C3857" s="672"/>
      <c r="D3857" s="319"/>
      <c r="E3857" s="319"/>
      <c r="F3857" s="319"/>
      <c r="G3857" s="320">
        <v>12500000</v>
      </c>
      <c r="H3857" s="319"/>
      <c r="I3857" s="320">
        <v>12500000</v>
      </c>
    </row>
    <row r="3858" spans="2:10" x14ac:dyDescent="0.25">
      <c r="B3858" s="316" t="s">
        <v>11798</v>
      </c>
      <c r="C3858" s="533" t="s">
        <v>18819</v>
      </c>
      <c r="D3858" s="317"/>
      <c r="E3858" s="317"/>
      <c r="F3858" s="317"/>
      <c r="G3858" s="318">
        <v>18000000</v>
      </c>
      <c r="H3858" s="317"/>
      <c r="I3858" s="318">
        <v>18000000</v>
      </c>
      <c r="J3858" s="316"/>
    </row>
    <row r="3859" spans="2:10" x14ac:dyDescent="0.25">
      <c r="B3859" s="672" t="s">
        <v>5833</v>
      </c>
      <c r="C3859" s="672"/>
      <c r="D3859" s="319"/>
      <c r="E3859" s="319"/>
      <c r="F3859" s="319"/>
      <c r="G3859" s="320">
        <v>18000000</v>
      </c>
      <c r="H3859" s="319"/>
      <c r="I3859" s="320">
        <v>18000000</v>
      </c>
    </row>
    <row r="3860" spans="2:10" x14ac:dyDescent="0.25">
      <c r="B3860" s="316" t="s">
        <v>20566</v>
      </c>
      <c r="C3860" s="533" t="s">
        <v>20569</v>
      </c>
      <c r="D3860" s="317"/>
      <c r="E3860" s="317"/>
      <c r="F3860" s="317"/>
      <c r="G3860" s="318">
        <v>9000000</v>
      </c>
      <c r="H3860" s="317"/>
      <c r="I3860" s="318">
        <v>9000000</v>
      </c>
      <c r="J3860" s="316"/>
    </row>
    <row r="3861" spans="2:10" x14ac:dyDescent="0.25">
      <c r="B3861" s="672" t="s">
        <v>5833</v>
      </c>
      <c r="C3861" s="672"/>
      <c r="D3861" s="319"/>
      <c r="E3861" s="319"/>
      <c r="F3861" s="319"/>
      <c r="G3861" s="320">
        <v>9000000</v>
      </c>
      <c r="H3861" s="319"/>
      <c r="I3861" s="320">
        <v>9000000</v>
      </c>
    </row>
    <row r="3862" spans="2:10" x14ac:dyDescent="0.25">
      <c r="B3862" s="316" t="s">
        <v>707</v>
      </c>
      <c r="C3862" s="533" t="s">
        <v>17933</v>
      </c>
      <c r="D3862" s="317"/>
      <c r="E3862" s="317"/>
      <c r="F3862" s="318">
        <v>5000000</v>
      </c>
      <c r="G3862" s="318">
        <v>24000000</v>
      </c>
      <c r="H3862" s="317"/>
      <c r="I3862" s="318">
        <v>19000000</v>
      </c>
      <c r="J3862" s="316"/>
    </row>
    <row r="3863" spans="2:10" x14ac:dyDescent="0.25">
      <c r="B3863" s="672" t="s">
        <v>6691</v>
      </c>
      <c r="C3863" s="672"/>
      <c r="D3863" s="319"/>
      <c r="E3863" s="319"/>
      <c r="F3863" s="320">
        <v>5000000</v>
      </c>
      <c r="G3863" s="320">
        <v>24000000</v>
      </c>
      <c r="H3863" s="319"/>
      <c r="I3863" s="320">
        <v>19000000</v>
      </c>
    </row>
    <row r="3864" spans="2:10" x14ac:dyDescent="0.25">
      <c r="B3864" s="316" t="s">
        <v>2038</v>
      </c>
      <c r="C3864" s="533" t="s">
        <v>17934</v>
      </c>
      <c r="D3864" s="317"/>
      <c r="E3864" s="317"/>
      <c r="F3864" s="318">
        <v>18000000</v>
      </c>
      <c r="G3864" s="318">
        <v>39478000</v>
      </c>
      <c r="H3864" s="317"/>
      <c r="I3864" s="318">
        <v>21478000</v>
      </c>
      <c r="J3864" s="316"/>
    </row>
    <row r="3865" spans="2:10" x14ac:dyDescent="0.25">
      <c r="B3865" s="672" t="s">
        <v>6692</v>
      </c>
      <c r="C3865" s="672"/>
      <c r="D3865" s="319"/>
      <c r="E3865" s="319"/>
      <c r="F3865" s="320">
        <v>18000000</v>
      </c>
      <c r="G3865" s="320">
        <v>39478000</v>
      </c>
      <c r="H3865" s="319"/>
      <c r="I3865" s="320">
        <v>21478000</v>
      </c>
    </row>
    <row r="3866" spans="2:10" x14ac:dyDescent="0.25">
      <c r="B3866" s="316" t="s">
        <v>19158</v>
      </c>
      <c r="C3866" s="533" t="s">
        <v>19877</v>
      </c>
      <c r="D3866" s="317"/>
      <c r="E3866" s="317"/>
      <c r="F3866" s="317"/>
      <c r="G3866" s="318">
        <v>6995000</v>
      </c>
      <c r="H3866" s="317"/>
      <c r="I3866" s="318">
        <v>6995000</v>
      </c>
      <c r="J3866" s="316"/>
    </row>
    <row r="3867" spans="2:10" x14ac:dyDescent="0.25">
      <c r="B3867" s="672" t="s">
        <v>5833</v>
      </c>
      <c r="C3867" s="672"/>
      <c r="D3867" s="319"/>
      <c r="E3867" s="319"/>
      <c r="F3867" s="319"/>
      <c r="G3867" s="320">
        <v>6995000</v>
      </c>
      <c r="H3867" s="319"/>
      <c r="I3867" s="320">
        <v>6995000</v>
      </c>
    </row>
    <row r="3868" spans="2:10" x14ac:dyDescent="0.25">
      <c r="B3868" s="316" t="s">
        <v>8080</v>
      </c>
      <c r="C3868" s="533" t="s">
        <v>17935</v>
      </c>
      <c r="D3868" s="317"/>
      <c r="E3868" s="317"/>
      <c r="F3868" s="317"/>
      <c r="G3868" s="318">
        <v>9984800</v>
      </c>
      <c r="H3868" s="317"/>
      <c r="I3868" s="318">
        <v>9984800</v>
      </c>
      <c r="J3868" s="316"/>
    </row>
    <row r="3869" spans="2:10" x14ac:dyDescent="0.25">
      <c r="B3869" s="672" t="s">
        <v>5833</v>
      </c>
      <c r="C3869" s="672"/>
      <c r="D3869" s="319"/>
      <c r="E3869" s="319"/>
      <c r="F3869" s="319"/>
      <c r="G3869" s="320">
        <v>9984800</v>
      </c>
      <c r="H3869" s="319"/>
      <c r="I3869" s="320">
        <v>9984800</v>
      </c>
    </row>
    <row r="3870" spans="2:10" x14ac:dyDescent="0.25">
      <c r="B3870" s="316" t="s">
        <v>606</v>
      </c>
      <c r="C3870" s="533" t="s">
        <v>17936</v>
      </c>
      <c r="D3870" s="317"/>
      <c r="E3870" s="317"/>
      <c r="F3870" s="318">
        <v>6000000</v>
      </c>
      <c r="G3870" s="318">
        <v>6000000</v>
      </c>
      <c r="H3870" s="317"/>
      <c r="I3870" s="317"/>
      <c r="J3870" s="316"/>
    </row>
    <row r="3871" spans="2:10" x14ac:dyDescent="0.25">
      <c r="B3871" s="672" t="s">
        <v>6693</v>
      </c>
      <c r="C3871" s="672"/>
      <c r="D3871" s="319"/>
      <c r="E3871" s="319"/>
      <c r="F3871" s="320">
        <v>6000000</v>
      </c>
      <c r="G3871" s="320">
        <v>6000000</v>
      </c>
      <c r="H3871" s="319"/>
      <c r="I3871" s="319"/>
    </row>
    <row r="3872" spans="2:10" x14ac:dyDescent="0.25">
      <c r="B3872" s="316" t="s">
        <v>7691</v>
      </c>
      <c r="C3872" s="533" t="s">
        <v>17937</v>
      </c>
      <c r="D3872" s="317"/>
      <c r="E3872" s="317"/>
      <c r="F3872" s="317"/>
      <c r="G3872" s="318">
        <v>3600000</v>
      </c>
      <c r="H3872" s="317"/>
      <c r="I3872" s="318">
        <v>3600000</v>
      </c>
      <c r="J3872" s="316"/>
    </row>
    <row r="3873" spans="2:10" x14ac:dyDescent="0.25">
      <c r="B3873" s="672" t="s">
        <v>5833</v>
      </c>
      <c r="C3873" s="672"/>
      <c r="D3873" s="319"/>
      <c r="E3873" s="319"/>
      <c r="F3873" s="319"/>
      <c r="G3873" s="320">
        <v>3600000</v>
      </c>
      <c r="H3873" s="319"/>
      <c r="I3873" s="320">
        <v>3600000</v>
      </c>
    </row>
    <row r="3874" spans="2:10" x14ac:dyDescent="0.25">
      <c r="B3874" s="316" t="s">
        <v>2039</v>
      </c>
      <c r="C3874" s="533" t="s">
        <v>17938</v>
      </c>
      <c r="D3874" s="317"/>
      <c r="E3874" s="317"/>
      <c r="F3874" s="318">
        <v>18000000</v>
      </c>
      <c r="G3874" s="318">
        <v>39000000</v>
      </c>
      <c r="H3874" s="317"/>
      <c r="I3874" s="318">
        <v>21000000</v>
      </c>
      <c r="J3874" s="316"/>
    </row>
    <row r="3875" spans="2:10" x14ac:dyDescent="0.25">
      <c r="B3875" s="672" t="s">
        <v>6694</v>
      </c>
      <c r="C3875" s="672"/>
      <c r="D3875" s="319"/>
      <c r="E3875" s="319"/>
      <c r="F3875" s="320">
        <v>18000000</v>
      </c>
      <c r="G3875" s="320">
        <v>39000000</v>
      </c>
      <c r="H3875" s="319"/>
      <c r="I3875" s="320">
        <v>21000000</v>
      </c>
    </row>
    <row r="3876" spans="2:10" x14ac:dyDescent="0.25">
      <c r="B3876" s="316" t="s">
        <v>7692</v>
      </c>
      <c r="C3876" s="533" t="s">
        <v>18584</v>
      </c>
      <c r="D3876" s="317"/>
      <c r="E3876" s="317"/>
      <c r="F3876" s="317"/>
      <c r="G3876" s="318">
        <v>7500000</v>
      </c>
      <c r="H3876" s="317"/>
      <c r="I3876" s="318">
        <v>7500000</v>
      </c>
      <c r="J3876" s="316"/>
    </row>
    <row r="3877" spans="2:10" x14ac:dyDescent="0.25">
      <c r="B3877" s="672" t="s">
        <v>5833</v>
      </c>
      <c r="C3877" s="672"/>
      <c r="D3877" s="319"/>
      <c r="E3877" s="319"/>
      <c r="F3877" s="319"/>
      <c r="G3877" s="320">
        <v>7500000</v>
      </c>
      <c r="H3877" s="319"/>
      <c r="I3877" s="320">
        <v>7500000</v>
      </c>
    </row>
    <row r="3878" spans="2:10" x14ac:dyDescent="0.25">
      <c r="B3878" s="316" t="s">
        <v>2040</v>
      </c>
      <c r="C3878" s="533" t="s">
        <v>17939</v>
      </c>
      <c r="D3878" s="317"/>
      <c r="E3878" s="317"/>
      <c r="F3878" s="318">
        <v>42000000</v>
      </c>
      <c r="G3878" s="318">
        <v>57470920</v>
      </c>
      <c r="H3878" s="317"/>
      <c r="I3878" s="318">
        <v>15470920</v>
      </c>
      <c r="J3878" s="316"/>
    </row>
    <row r="3879" spans="2:10" x14ac:dyDescent="0.25">
      <c r="B3879" s="672" t="s">
        <v>6695</v>
      </c>
      <c r="C3879" s="672"/>
      <c r="D3879" s="319"/>
      <c r="E3879" s="319"/>
      <c r="F3879" s="320">
        <v>42000000</v>
      </c>
      <c r="G3879" s="320">
        <v>57470920</v>
      </c>
      <c r="H3879" s="319"/>
      <c r="I3879" s="320">
        <v>15470920</v>
      </c>
    </row>
    <row r="3880" spans="2:10" x14ac:dyDescent="0.25">
      <c r="B3880" s="316" t="s">
        <v>5001</v>
      </c>
      <c r="C3880" s="533" t="s">
        <v>17940</v>
      </c>
      <c r="D3880" s="317"/>
      <c r="E3880" s="317"/>
      <c r="F3880" s="317"/>
      <c r="G3880" s="318">
        <v>30000000</v>
      </c>
      <c r="H3880" s="317"/>
      <c r="I3880" s="318">
        <v>30000000</v>
      </c>
      <c r="J3880" s="316"/>
    </row>
    <row r="3881" spans="2:10" x14ac:dyDescent="0.25">
      <c r="B3881" s="672" t="s">
        <v>6696</v>
      </c>
      <c r="C3881" s="672"/>
      <c r="D3881" s="319"/>
      <c r="E3881" s="319"/>
      <c r="F3881" s="319"/>
      <c r="G3881" s="320">
        <v>30000000</v>
      </c>
      <c r="H3881" s="319"/>
      <c r="I3881" s="320">
        <v>30000000</v>
      </c>
    </row>
    <row r="3882" spans="2:10" x14ac:dyDescent="0.25">
      <c r="B3882" s="316" t="s">
        <v>869</v>
      </c>
      <c r="C3882" s="533" t="s">
        <v>17941</v>
      </c>
      <c r="D3882" s="317"/>
      <c r="E3882" s="317"/>
      <c r="F3882" s="317"/>
      <c r="G3882" s="318">
        <v>3000000</v>
      </c>
      <c r="H3882" s="317"/>
      <c r="I3882" s="318">
        <v>3000000</v>
      </c>
      <c r="J3882" s="316"/>
    </row>
    <row r="3883" spans="2:10" x14ac:dyDescent="0.25">
      <c r="B3883" s="672" t="s">
        <v>8081</v>
      </c>
      <c r="C3883" s="672"/>
      <c r="D3883" s="319"/>
      <c r="E3883" s="319"/>
      <c r="F3883" s="319"/>
      <c r="G3883" s="320">
        <v>3000000</v>
      </c>
      <c r="H3883" s="319"/>
      <c r="I3883" s="320">
        <v>3000000</v>
      </c>
    </row>
    <row r="3884" spans="2:10" x14ac:dyDescent="0.25">
      <c r="B3884" s="316" t="s">
        <v>7693</v>
      </c>
      <c r="C3884" s="533" t="s">
        <v>20857</v>
      </c>
      <c r="D3884" s="317"/>
      <c r="E3884" s="317"/>
      <c r="F3884" s="317"/>
      <c r="G3884" s="318">
        <v>15000000</v>
      </c>
      <c r="H3884" s="317"/>
      <c r="I3884" s="318">
        <v>15000000</v>
      </c>
      <c r="J3884" s="316"/>
    </row>
    <row r="3885" spans="2:10" x14ac:dyDescent="0.25">
      <c r="B3885" s="672" t="s">
        <v>5833</v>
      </c>
      <c r="C3885" s="672"/>
      <c r="D3885" s="319"/>
      <c r="E3885" s="319"/>
      <c r="F3885" s="319"/>
      <c r="G3885" s="320">
        <v>15000000</v>
      </c>
      <c r="H3885" s="319"/>
      <c r="I3885" s="320">
        <v>15000000</v>
      </c>
    </row>
    <row r="3886" spans="2:10" x14ac:dyDescent="0.25">
      <c r="B3886" s="316" t="s">
        <v>671</v>
      </c>
      <c r="C3886" s="533" t="s">
        <v>17942</v>
      </c>
      <c r="D3886" s="317"/>
      <c r="E3886" s="317"/>
      <c r="F3886" s="318">
        <v>5000000</v>
      </c>
      <c r="G3886" s="318">
        <v>22286000</v>
      </c>
      <c r="H3886" s="317"/>
      <c r="I3886" s="318">
        <v>17286000</v>
      </c>
      <c r="J3886" s="316"/>
    </row>
    <row r="3887" spans="2:10" x14ac:dyDescent="0.25">
      <c r="B3887" s="672" t="s">
        <v>6697</v>
      </c>
      <c r="C3887" s="672"/>
      <c r="D3887" s="319"/>
      <c r="E3887" s="319"/>
      <c r="F3887" s="320">
        <v>5000000</v>
      </c>
      <c r="G3887" s="320">
        <v>22286000</v>
      </c>
      <c r="H3887" s="319"/>
      <c r="I3887" s="320">
        <v>17286000</v>
      </c>
    </row>
    <row r="3888" spans="2:10" x14ac:dyDescent="0.25">
      <c r="B3888" s="316" t="s">
        <v>7694</v>
      </c>
      <c r="C3888" s="533" t="s">
        <v>17943</v>
      </c>
      <c r="D3888" s="317"/>
      <c r="E3888" s="317"/>
      <c r="F3888" s="317"/>
      <c r="G3888" s="318">
        <v>18000000</v>
      </c>
      <c r="H3888" s="317"/>
      <c r="I3888" s="318">
        <v>18000000</v>
      </c>
      <c r="J3888" s="316"/>
    </row>
    <row r="3889" spans="2:10" x14ac:dyDescent="0.25">
      <c r="B3889" s="672" t="s">
        <v>5833</v>
      </c>
      <c r="C3889" s="672"/>
      <c r="D3889" s="319"/>
      <c r="E3889" s="319"/>
      <c r="F3889" s="319"/>
      <c r="G3889" s="320">
        <v>18000000</v>
      </c>
      <c r="H3889" s="319"/>
      <c r="I3889" s="320">
        <v>18000000</v>
      </c>
    </row>
    <row r="3890" spans="2:10" x14ac:dyDescent="0.25">
      <c r="B3890" s="316" t="s">
        <v>2041</v>
      </c>
      <c r="C3890" s="533" t="s">
        <v>17944</v>
      </c>
      <c r="D3890" s="317"/>
      <c r="E3890" s="317"/>
      <c r="F3890" s="318">
        <v>17000000</v>
      </c>
      <c r="G3890" s="318">
        <v>31600000</v>
      </c>
      <c r="H3890" s="317"/>
      <c r="I3890" s="318">
        <v>14600000</v>
      </c>
      <c r="J3890" s="316"/>
    </row>
    <row r="3891" spans="2:10" x14ac:dyDescent="0.25">
      <c r="B3891" s="672" t="s">
        <v>6698</v>
      </c>
      <c r="C3891" s="672"/>
      <c r="D3891" s="319"/>
      <c r="E3891" s="319"/>
      <c r="F3891" s="320">
        <v>17000000</v>
      </c>
      <c r="G3891" s="320">
        <v>31600000</v>
      </c>
      <c r="H3891" s="319"/>
      <c r="I3891" s="320">
        <v>14600000</v>
      </c>
    </row>
    <row r="3892" spans="2:10" x14ac:dyDescent="0.25">
      <c r="B3892" s="316" t="s">
        <v>2042</v>
      </c>
      <c r="C3892" s="533" t="s">
        <v>17945</v>
      </c>
      <c r="D3892" s="317"/>
      <c r="E3892" s="317"/>
      <c r="F3892" s="318">
        <v>17000000</v>
      </c>
      <c r="G3892" s="318">
        <v>45000000</v>
      </c>
      <c r="H3892" s="317"/>
      <c r="I3892" s="318">
        <v>28000000</v>
      </c>
      <c r="J3892" s="316"/>
    </row>
    <row r="3893" spans="2:10" x14ac:dyDescent="0.25">
      <c r="B3893" s="672" t="s">
        <v>6699</v>
      </c>
      <c r="C3893" s="672"/>
      <c r="D3893" s="319"/>
      <c r="E3893" s="319"/>
      <c r="F3893" s="320">
        <v>17000000</v>
      </c>
      <c r="G3893" s="320">
        <v>45000000</v>
      </c>
      <c r="H3893" s="319"/>
      <c r="I3893" s="320">
        <v>28000000</v>
      </c>
    </row>
    <row r="3894" spans="2:10" x14ac:dyDescent="0.25">
      <c r="B3894" s="316" t="s">
        <v>7695</v>
      </c>
      <c r="C3894" s="533" t="s">
        <v>17946</v>
      </c>
      <c r="D3894" s="317"/>
      <c r="E3894" s="317"/>
      <c r="F3894" s="317"/>
      <c r="G3894" s="318">
        <v>12000000</v>
      </c>
      <c r="H3894" s="317"/>
      <c r="I3894" s="318">
        <v>12000000</v>
      </c>
      <c r="J3894" s="316"/>
    </row>
    <row r="3895" spans="2:10" x14ac:dyDescent="0.25">
      <c r="B3895" s="672" t="s">
        <v>5833</v>
      </c>
      <c r="C3895" s="672"/>
      <c r="D3895" s="319"/>
      <c r="E3895" s="319"/>
      <c r="F3895" s="319"/>
      <c r="G3895" s="320">
        <v>12000000</v>
      </c>
      <c r="H3895" s="319"/>
      <c r="I3895" s="320">
        <v>12000000</v>
      </c>
    </row>
    <row r="3896" spans="2:10" x14ac:dyDescent="0.25">
      <c r="B3896" s="316" t="s">
        <v>7696</v>
      </c>
      <c r="C3896" s="533" t="s">
        <v>18555</v>
      </c>
      <c r="D3896" s="317"/>
      <c r="E3896" s="317"/>
      <c r="F3896" s="317"/>
      <c r="G3896" s="318">
        <v>15000000</v>
      </c>
      <c r="H3896" s="317"/>
      <c r="I3896" s="318">
        <v>15000000</v>
      </c>
      <c r="J3896" s="316"/>
    </row>
    <row r="3897" spans="2:10" x14ac:dyDescent="0.25">
      <c r="B3897" s="672" t="s">
        <v>5833</v>
      </c>
      <c r="C3897" s="672"/>
      <c r="D3897" s="319"/>
      <c r="E3897" s="319"/>
      <c r="F3897" s="319"/>
      <c r="G3897" s="320">
        <v>15000000</v>
      </c>
      <c r="H3897" s="319"/>
      <c r="I3897" s="320">
        <v>15000000</v>
      </c>
    </row>
    <row r="3898" spans="2:10" x14ac:dyDescent="0.25">
      <c r="B3898" s="316" t="s">
        <v>7697</v>
      </c>
      <c r="C3898" s="533" t="s">
        <v>18916</v>
      </c>
      <c r="D3898" s="317"/>
      <c r="E3898" s="317"/>
      <c r="F3898" s="317"/>
      <c r="G3898" s="318">
        <v>10000000</v>
      </c>
      <c r="H3898" s="317"/>
      <c r="I3898" s="318">
        <v>10000000</v>
      </c>
      <c r="J3898" s="316"/>
    </row>
    <row r="3899" spans="2:10" x14ac:dyDescent="0.25">
      <c r="B3899" s="672" t="s">
        <v>5833</v>
      </c>
      <c r="C3899" s="672"/>
      <c r="D3899" s="319"/>
      <c r="E3899" s="319"/>
      <c r="F3899" s="319"/>
      <c r="G3899" s="320">
        <v>10000000</v>
      </c>
      <c r="H3899" s="319"/>
      <c r="I3899" s="320">
        <v>10000000</v>
      </c>
    </row>
    <row r="3900" spans="2:10" x14ac:dyDescent="0.25">
      <c r="B3900" s="316" t="s">
        <v>2043</v>
      </c>
      <c r="C3900" s="533" t="s">
        <v>17947</v>
      </c>
      <c r="D3900" s="317"/>
      <c r="E3900" s="317"/>
      <c r="F3900" s="318">
        <v>17000000</v>
      </c>
      <c r="G3900" s="318">
        <v>41503000</v>
      </c>
      <c r="H3900" s="317"/>
      <c r="I3900" s="318">
        <v>24503000</v>
      </c>
      <c r="J3900" s="316"/>
    </row>
    <row r="3901" spans="2:10" x14ac:dyDescent="0.25">
      <c r="B3901" s="672" t="s">
        <v>6700</v>
      </c>
      <c r="C3901" s="672"/>
      <c r="D3901" s="319"/>
      <c r="E3901" s="319"/>
      <c r="F3901" s="320">
        <v>17000000</v>
      </c>
      <c r="G3901" s="320">
        <v>41503000</v>
      </c>
      <c r="H3901" s="319"/>
      <c r="I3901" s="320">
        <v>24503000</v>
      </c>
    </row>
    <row r="3902" spans="2:10" x14ac:dyDescent="0.25">
      <c r="B3902" s="316" t="s">
        <v>2044</v>
      </c>
      <c r="C3902" s="533" t="s">
        <v>17948</v>
      </c>
      <c r="D3902" s="317"/>
      <c r="E3902" s="317"/>
      <c r="F3902" s="318">
        <v>13000000</v>
      </c>
      <c r="G3902" s="318">
        <v>34000000</v>
      </c>
      <c r="H3902" s="317"/>
      <c r="I3902" s="318">
        <v>21000000</v>
      </c>
      <c r="J3902" s="316"/>
    </row>
    <row r="3903" spans="2:10" x14ac:dyDescent="0.25">
      <c r="B3903" s="672" t="s">
        <v>6701</v>
      </c>
      <c r="C3903" s="672"/>
      <c r="D3903" s="319"/>
      <c r="E3903" s="319"/>
      <c r="F3903" s="320">
        <v>13000000</v>
      </c>
      <c r="G3903" s="320">
        <v>34000000</v>
      </c>
      <c r="H3903" s="319"/>
      <c r="I3903" s="320">
        <v>21000000</v>
      </c>
    </row>
    <row r="3904" spans="2:10" x14ac:dyDescent="0.25">
      <c r="B3904" s="316" t="s">
        <v>854</v>
      </c>
      <c r="C3904" s="533" t="s">
        <v>17949</v>
      </c>
      <c r="D3904" s="317"/>
      <c r="E3904" s="317"/>
      <c r="F3904" s="318">
        <v>6000000</v>
      </c>
      <c r="G3904" s="318">
        <v>12000000</v>
      </c>
      <c r="H3904" s="317"/>
      <c r="I3904" s="318">
        <v>6000000</v>
      </c>
      <c r="J3904" s="316"/>
    </row>
    <row r="3905" spans="2:10" x14ac:dyDescent="0.25">
      <c r="B3905" s="672" t="s">
        <v>6702</v>
      </c>
      <c r="C3905" s="672"/>
      <c r="D3905" s="319"/>
      <c r="E3905" s="319"/>
      <c r="F3905" s="320">
        <v>6000000</v>
      </c>
      <c r="G3905" s="320">
        <v>12000000</v>
      </c>
      <c r="H3905" s="319"/>
      <c r="I3905" s="320">
        <v>6000000</v>
      </c>
    </row>
    <row r="3906" spans="2:10" x14ac:dyDescent="0.25">
      <c r="B3906" s="316" t="s">
        <v>2045</v>
      </c>
      <c r="C3906" s="533" t="s">
        <v>17950</v>
      </c>
      <c r="D3906" s="317"/>
      <c r="E3906" s="317"/>
      <c r="F3906" s="318">
        <v>37500000</v>
      </c>
      <c r="G3906" s="318">
        <v>59500000</v>
      </c>
      <c r="H3906" s="317"/>
      <c r="I3906" s="318">
        <v>22000000</v>
      </c>
      <c r="J3906" s="316"/>
    </row>
    <row r="3907" spans="2:10" x14ac:dyDescent="0.25">
      <c r="B3907" s="672" t="s">
        <v>6703</v>
      </c>
      <c r="C3907" s="672"/>
      <c r="D3907" s="319"/>
      <c r="E3907" s="319"/>
      <c r="F3907" s="320">
        <v>37500000</v>
      </c>
      <c r="G3907" s="320">
        <v>59500000</v>
      </c>
      <c r="H3907" s="319"/>
      <c r="I3907" s="320">
        <v>22000000</v>
      </c>
    </row>
    <row r="3908" spans="2:10" x14ac:dyDescent="0.25">
      <c r="B3908" s="316" t="s">
        <v>773</v>
      </c>
      <c r="C3908" s="533" t="s">
        <v>17951</v>
      </c>
      <c r="D3908" s="317"/>
      <c r="E3908" s="317"/>
      <c r="F3908" s="318">
        <v>6000000</v>
      </c>
      <c r="G3908" s="318">
        <v>6000000</v>
      </c>
      <c r="H3908" s="317"/>
      <c r="I3908" s="317"/>
      <c r="J3908" s="316"/>
    </row>
    <row r="3909" spans="2:10" x14ac:dyDescent="0.25">
      <c r="B3909" s="672" t="s">
        <v>6704</v>
      </c>
      <c r="C3909" s="672"/>
      <c r="D3909" s="319"/>
      <c r="E3909" s="319"/>
      <c r="F3909" s="320">
        <v>6000000</v>
      </c>
      <c r="G3909" s="320">
        <v>6000000</v>
      </c>
      <c r="H3909" s="319"/>
      <c r="I3909" s="319"/>
    </row>
    <row r="3910" spans="2:10" x14ac:dyDescent="0.25">
      <c r="B3910" s="316" t="s">
        <v>641</v>
      </c>
      <c r="C3910" s="533" t="s">
        <v>17952</v>
      </c>
      <c r="D3910" s="317"/>
      <c r="E3910" s="317"/>
      <c r="F3910" s="318">
        <v>5000000</v>
      </c>
      <c r="G3910" s="318">
        <v>12000000</v>
      </c>
      <c r="H3910" s="317"/>
      <c r="I3910" s="318">
        <v>7000000</v>
      </c>
      <c r="J3910" s="316"/>
    </row>
    <row r="3911" spans="2:10" x14ac:dyDescent="0.25">
      <c r="B3911" s="672" t="s">
        <v>6705</v>
      </c>
      <c r="C3911" s="672"/>
      <c r="D3911" s="319"/>
      <c r="E3911" s="319"/>
      <c r="F3911" s="320">
        <v>5000000</v>
      </c>
      <c r="G3911" s="320">
        <v>12000000</v>
      </c>
      <c r="H3911" s="319"/>
      <c r="I3911" s="320">
        <v>7000000</v>
      </c>
    </row>
    <row r="3912" spans="2:10" x14ac:dyDescent="0.25">
      <c r="B3912" s="316" t="s">
        <v>8038</v>
      </c>
      <c r="C3912" s="533" t="s">
        <v>17953</v>
      </c>
      <c r="D3912" s="317"/>
      <c r="E3912" s="317"/>
      <c r="F3912" s="317"/>
      <c r="G3912" s="318">
        <v>9000000</v>
      </c>
      <c r="H3912" s="317"/>
      <c r="I3912" s="318">
        <v>9000000</v>
      </c>
      <c r="J3912" s="316"/>
    </row>
    <row r="3913" spans="2:10" x14ac:dyDescent="0.25">
      <c r="B3913" s="672" t="s">
        <v>5833</v>
      </c>
      <c r="C3913" s="672"/>
      <c r="D3913" s="319"/>
      <c r="E3913" s="319"/>
      <c r="F3913" s="319"/>
      <c r="G3913" s="320">
        <v>9000000</v>
      </c>
      <c r="H3913" s="319"/>
      <c r="I3913" s="320">
        <v>9000000</v>
      </c>
    </row>
    <row r="3914" spans="2:10" x14ac:dyDescent="0.25">
      <c r="B3914" s="316" t="s">
        <v>821</v>
      </c>
      <c r="C3914" s="533" t="s">
        <v>17954</v>
      </c>
      <c r="D3914" s="317"/>
      <c r="E3914" s="317"/>
      <c r="F3914" s="318">
        <v>5000000</v>
      </c>
      <c r="G3914" s="318">
        <v>21003000</v>
      </c>
      <c r="H3914" s="317"/>
      <c r="I3914" s="318">
        <v>16003000</v>
      </c>
      <c r="J3914" s="316"/>
    </row>
    <row r="3915" spans="2:10" x14ac:dyDescent="0.25">
      <c r="B3915" s="672" t="s">
        <v>6706</v>
      </c>
      <c r="C3915" s="672"/>
      <c r="D3915" s="319"/>
      <c r="E3915" s="319"/>
      <c r="F3915" s="320">
        <v>5000000</v>
      </c>
      <c r="G3915" s="320">
        <v>21003000</v>
      </c>
      <c r="H3915" s="319"/>
      <c r="I3915" s="320">
        <v>16003000</v>
      </c>
    </row>
    <row r="3916" spans="2:10" x14ac:dyDescent="0.25">
      <c r="B3916" s="316" t="s">
        <v>2046</v>
      </c>
      <c r="C3916" s="533" t="s">
        <v>17955</v>
      </c>
      <c r="D3916" s="317"/>
      <c r="E3916" s="317"/>
      <c r="F3916" s="318">
        <v>57508000</v>
      </c>
      <c r="G3916" s="318">
        <v>60008000</v>
      </c>
      <c r="H3916" s="317"/>
      <c r="I3916" s="318">
        <v>2500000</v>
      </c>
      <c r="J3916" s="316"/>
    </row>
    <row r="3917" spans="2:10" x14ac:dyDescent="0.25">
      <c r="B3917" s="672" t="s">
        <v>6707</v>
      </c>
      <c r="C3917" s="672"/>
      <c r="D3917" s="319"/>
      <c r="E3917" s="319"/>
      <c r="F3917" s="320">
        <v>57508000</v>
      </c>
      <c r="G3917" s="320">
        <v>60008000</v>
      </c>
      <c r="H3917" s="319"/>
      <c r="I3917" s="320">
        <v>2500000</v>
      </c>
    </row>
    <row r="3918" spans="2:10" x14ac:dyDescent="0.25">
      <c r="B3918" s="316" t="s">
        <v>2047</v>
      </c>
      <c r="C3918" s="533" t="s">
        <v>17956</v>
      </c>
      <c r="D3918" s="317"/>
      <c r="E3918" s="317"/>
      <c r="F3918" s="318">
        <v>15000000</v>
      </c>
      <c r="G3918" s="318">
        <v>15000000</v>
      </c>
      <c r="H3918" s="317"/>
      <c r="I3918" s="317"/>
      <c r="J3918" s="316"/>
    </row>
    <row r="3919" spans="2:10" x14ac:dyDescent="0.25">
      <c r="B3919" s="672" t="s">
        <v>6708</v>
      </c>
      <c r="C3919" s="672"/>
      <c r="D3919" s="319"/>
      <c r="E3919" s="319"/>
      <c r="F3919" s="320">
        <v>15000000</v>
      </c>
      <c r="G3919" s="320">
        <v>15000000</v>
      </c>
      <c r="H3919" s="319"/>
      <c r="I3919" s="319"/>
    </row>
    <row r="3920" spans="2:10" x14ac:dyDescent="0.25">
      <c r="B3920" s="316" t="s">
        <v>7940</v>
      </c>
      <c r="C3920" s="533" t="s">
        <v>17957</v>
      </c>
      <c r="D3920" s="317"/>
      <c r="E3920" s="317"/>
      <c r="F3920" s="317"/>
      <c r="G3920" s="318">
        <v>18000000</v>
      </c>
      <c r="H3920" s="317"/>
      <c r="I3920" s="318">
        <v>18000000</v>
      </c>
      <c r="J3920" s="316"/>
    </row>
    <row r="3921" spans="2:10" x14ac:dyDescent="0.25">
      <c r="B3921" s="672" t="s">
        <v>5833</v>
      </c>
      <c r="C3921" s="672"/>
      <c r="D3921" s="319"/>
      <c r="E3921" s="319"/>
      <c r="F3921" s="319"/>
      <c r="G3921" s="320">
        <v>18000000</v>
      </c>
      <c r="H3921" s="319"/>
      <c r="I3921" s="320">
        <v>18000000</v>
      </c>
    </row>
    <row r="3922" spans="2:10" x14ac:dyDescent="0.25">
      <c r="B3922" s="316" t="s">
        <v>2048</v>
      </c>
      <c r="C3922" s="533" t="s">
        <v>17958</v>
      </c>
      <c r="D3922" s="317"/>
      <c r="E3922" s="317"/>
      <c r="F3922" s="318">
        <v>22650000</v>
      </c>
      <c r="G3922" s="318">
        <v>46038000</v>
      </c>
      <c r="H3922" s="317"/>
      <c r="I3922" s="318">
        <v>23388000</v>
      </c>
      <c r="J3922" s="316"/>
    </row>
    <row r="3923" spans="2:10" x14ac:dyDescent="0.25">
      <c r="B3923" s="672" t="s">
        <v>6709</v>
      </c>
      <c r="C3923" s="672"/>
      <c r="D3923" s="319"/>
      <c r="E3923" s="319"/>
      <c r="F3923" s="320">
        <v>22650000</v>
      </c>
      <c r="G3923" s="320">
        <v>46038000</v>
      </c>
      <c r="H3923" s="319"/>
      <c r="I3923" s="320">
        <v>23388000</v>
      </c>
    </row>
    <row r="3924" spans="2:10" x14ac:dyDescent="0.25">
      <c r="B3924" s="316" t="s">
        <v>2049</v>
      </c>
      <c r="C3924" s="533" t="s">
        <v>17959</v>
      </c>
      <c r="D3924" s="317"/>
      <c r="E3924" s="317"/>
      <c r="F3924" s="318">
        <v>17000000</v>
      </c>
      <c r="G3924" s="318">
        <v>23000000</v>
      </c>
      <c r="H3924" s="317"/>
      <c r="I3924" s="318">
        <v>6000000</v>
      </c>
      <c r="J3924" s="316"/>
    </row>
    <row r="3925" spans="2:10" x14ac:dyDescent="0.25">
      <c r="B3925" s="672" t="s">
        <v>6710</v>
      </c>
      <c r="C3925" s="672"/>
      <c r="D3925" s="319"/>
      <c r="E3925" s="319"/>
      <c r="F3925" s="320">
        <v>17000000</v>
      </c>
      <c r="G3925" s="320">
        <v>23000000</v>
      </c>
      <c r="H3925" s="319"/>
      <c r="I3925" s="320">
        <v>6000000</v>
      </c>
    </row>
    <row r="3926" spans="2:10" x14ac:dyDescent="0.25">
      <c r="B3926" s="316" t="s">
        <v>2050</v>
      </c>
      <c r="C3926" s="533" t="s">
        <v>17960</v>
      </c>
      <c r="D3926" s="317"/>
      <c r="E3926" s="317"/>
      <c r="F3926" s="318">
        <v>19000000</v>
      </c>
      <c r="G3926" s="318">
        <v>40000000</v>
      </c>
      <c r="H3926" s="317"/>
      <c r="I3926" s="318">
        <v>21000000</v>
      </c>
      <c r="J3926" s="316"/>
    </row>
    <row r="3927" spans="2:10" x14ac:dyDescent="0.25">
      <c r="B3927" s="672" t="s">
        <v>6711</v>
      </c>
      <c r="C3927" s="672"/>
      <c r="D3927" s="319"/>
      <c r="E3927" s="319"/>
      <c r="F3927" s="320">
        <v>19000000</v>
      </c>
      <c r="G3927" s="320">
        <v>40000000</v>
      </c>
      <c r="H3927" s="319"/>
      <c r="I3927" s="320">
        <v>21000000</v>
      </c>
    </row>
    <row r="3928" spans="2:10" x14ac:dyDescent="0.25">
      <c r="B3928" s="316" t="s">
        <v>2051</v>
      </c>
      <c r="C3928" s="533" t="s">
        <v>17961</v>
      </c>
      <c r="D3928" s="317"/>
      <c r="E3928" s="317"/>
      <c r="F3928" s="318">
        <v>37500000</v>
      </c>
      <c r="G3928" s="318">
        <v>52500000</v>
      </c>
      <c r="H3928" s="317"/>
      <c r="I3928" s="318">
        <v>15000000</v>
      </c>
      <c r="J3928" s="316"/>
    </row>
    <row r="3929" spans="2:10" x14ac:dyDescent="0.25">
      <c r="B3929" s="672" t="s">
        <v>6712</v>
      </c>
      <c r="C3929" s="672"/>
      <c r="D3929" s="319"/>
      <c r="E3929" s="319"/>
      <c r="F3929" s="320">
        <v>37500000</v>
      </c>
      <c r="G3929" s="320">
        <v>52500000</v>
      </c>
      <c r="H3929" s="319"/>
      <c r="I3929" s="320">
        <v>15000000</v>
      </c>
    </row>
    <row r="3930" spans="2:10" x14ac:dyDescent="0.25">
      <c r="B3930" s="316" t="s">
        <v>5561</v>
      </c>
      <c r="C3930" s="533" t="s">
        <v>17962</v>
      </c>
      <c r="D3930" s="317"/>
      <c r="E3930" s="317"/>
      <c r="F3930" s="318">
        <v>6000000</v>
      </c>
      <c r="G3930" s="318">
        <v>23968000</v>
      </c>
      <c r="H3930" s="317"/>
      <c r="I3930" s="318">
        <v>17968000</v>
      </c>
      <c r="J3930" s="316"/>
    </row>
    <row r="3931" spans="2:10" x14ac:dyDescent="0.25">
      <c r="B3931" s="672" t="s">
        <v>5833</v>
      </c>
      <c r="C3931" s="672"/>
      <c r="D3931" s="319"/>
      <c r="E3931" s="319"/>
      <c r="F3931" s="320">
        <v>6000000</v>
      </c>
      <c r="G3931" s="320">
        <v>23968000</v>
      </c>
      <c r="H3931" s="319"/>
      <c r="I3931" s="320">
        <v>17968000</v>
      </c>
    </row>
    <row r="3932" spans="2:10" x14ac:dyDescent="0.25">
      <c r="B3932" s="316" t="s">
        <v>18962</v>
      </c>
      <c r="C3932" s="533" t="s">
        <v>19011</v>
      </c>
      <c r="D3932" s="317"/>
      <c r="E3932" s="317"/>
      <c r="F3932" s="317"/>
      <c r="G3932" s="318">
        <v>9000000</v>
      </c>
      <c r="H3932" s="317"/>
      <c r="I3932" s="318">
        <v>9000000</v>
      </c>
      <c r="J3932" s="316"/>
    </row>
    <row r="3933" spans="2:10" x14ac:dyDescent="0.25">
      <c r="B3933" s="672" t="s">
        <v>5833</v>
      </c>
      <c r="C3933" s="672"/>
      <c r="D3933" s="319"/>
      <c r="E3933" s="319"/>
      <c r="F3933" s="319"/>
      <c r="G3933" s="320">
        <v>9000000</v>
      </c>
      <c r="H3933" s="319"/>
      <c r="I3933" s="320">
        <v>9000000</v>
      </c>
    </row>
    <row r="3934" spans="2:10" x14ac:dyDescent="0.25">
      <c r="B3934" s="316" t="s">
        <v>2052</v>
      </c>
      <c r="C3934" s="533" t="s">
        <v>17963</v>
      </c>
      <c r="D3934" s="317"/>
      <c r="E3934" s="317"/>
      <c r="F3934" s="318">
        <v>20000000</v>
      </c>
      <c r="G3934" s="318">
        <v>36000000</v>
      </c>
      <c r="H3934" s="317"/>
      <c r="I3934" s="318">
        <v>16000000</v>
      </c>
      <c r="J3934" s="316"/>
    </row>
    <row r="3935" spans="2:10" x14ac:dyDescent="0.25">
      <c r="B3935" s="672" t="s">
        <v>6713</v>
      </c>
      <c r="C3935" s="672"/>
      <c r="D3935" s="319"/>
      <c r="E3935" s="319"/>
      <c r="F3935" s="320">
        <v>20000000</v>
      </c>
      <c r="G3935" s="320">
        <v>36000000</v>
      </c>
      <c r="H3935" s="319"/>
      <c r="I3935" s="320">
        <v>16000000</v>
      </c>
    </row>
    <row r="3936" spans="2:10" x14ac:dyDescent="0.25">
      <c r="B3936" s="316" t="s">
        <v>1289</v>
      </c>
      <c r="C3936" s="533" t="s">
        <v>17964</v>
      </c>
      <c r="D3936" s="317"/>
      <c r="E3936" s="317"/>
      <c r="F3936" s="318">
        <v>7500000</v>
      </c>
      <c r="G3936" s="318">
        <v>33000000</v>
      </c>
      <c r="H3936" s="317"/>
      <c r="I3936" s="318">
        <v>25500000</v>
      </c>
      <c r="J3936" s="316"/>
    </row>
    <row r="3937" spans="2:10" x14ac:dyDescent="0.25">
      <c r="B3937" s="672" t="s">
        <v>6714</v>
      </c>
      <c r="C3937" s="672"/>
      <c r="D3937" s="319"/>
      <c r="E3937" s="319"/>
      <c r="F3937" s="320">
        <v>7500000</v>
      </c>
      <c r="G3937" s="320">
        <v>33000000</v>
      </c>
      <c r="H3937" s="319"/>
      <c r="I3937" s="320">
        <v>25500000</v>
      </c>
    </row>
    <row r="3938" spans="2:10" x14ac:dyDescent="0.25">
      <c r="B3938" s="316" t="s">
        <v>2053</v>
      </c>
      <c r="C3938" s="533" t="s">
        <v>17965</v>
      </c>
      <c r="D3938" s="317"/>
      <c r="E3938" s="317"/>
      <c r="F3938" s="318">
        <v>17000000</v>
      </c>
      <c r="G3938" s="318">
        <v>42000000</v>
      </c>
      <c r="H3938" s="317"/>
      <c r="I3938" s="318">
        <v>25000000</v>
      </c>
      <c r="J3938" s="316"/>
    </row>
    <row r="3939" spans="2:10" x14ac:dyDescent="0.25">
      <c r="B3939" s="672" t="s">
        <v>6715</v>
      </c>
      <c r="C3939" s="672"/>
      <c r="D3939" s="319"/>
      <c r="E3939" s="319"/>
      <c r="F3939" s="320">
        <v>17000000</v>
      </c>
      <c r="G3939" s="320">
        <v>42000000</v>
      </c>
      <c r="H3939" s="319"/>
      <c r="I3939" s="320">
        <v>25000000</v>
      </c>
    </row>
    <row r="3940" spans="2:10" x14ac:dyDescent="0.25">
      <c r="B3940" s="316" t="s">
        <v>2054</v>
      </c>
      <c r="C3940" s="533" t="s">
        <v>17966</v>
      </c>
      <c r="D3940" s="317"/>
      <c r="E3940" s="317"/>
      <c r="F3940" s="318">
        <v>33500000</v>
      </c>
      <c r="G3940" s="318">
        <v>60000000</v>
      </c>
      <c r="H3940" s="317"/>
      <c r="I3940" s="318">
        <v>26500000</v>
      </c>
      <c r="J3940" s="316"/>
    </row>
    <row r="3941" spans="2:10" x14ac:dyDescent="0.25">
      <c r="B3941" s="672" t="s">
        <v>6716</v>
      </c>
      <c r="C3941" s="672"/>
      <c r="D3941" s="319"/>
      <c r="E3941" s="319"/>
      <c r="F3941" s="320">
        <v>33500000</v>
      </c>
      <c r="G3941" s="320">
        <v>60000000</v>
      </c>
      <c r="H3941" s="319"/>
      <c r="I3941" s="320">
        <v>26500000</v>
      </c>
    </row>
    <row r="3942" spans="2:10" x14ac:dyDescent="0.25">
      <c r="B3942" s="316" t="s">
        <v>19942</v>
      </c>
      <c r="C3942" s="533" t="s">
        <v>19994</v>
      </c>
      <c r="D3942" s="317"/>
      <c r="E3942" s="317"/>
      <c r="F3942" s="317"/>
      <c r="G3942" s="318">
        <v>18000000</v>
      </c>
      <c r="H3942" s="317"/>
      <c r="I3942" s="318">
        <v>18000000</v>
      </c>
      <c r="J3942" s="316"/>
    </row>
    <row r="3943" spans="2:10" x14ac:dyDescent="0.25">
      <c r="B3943" s="672" t="s">
        <v>5833</v>
      </c>
      <c r="C3943" s="672"/>
      <c r="D3943" s="319"/>
      <c r="E3943" s="319"/>
      <c r="F3943" s="319"/>
      <c r="G3943" s="320">
        <v>18000000</v>
      </c>
      <c r="H3943" s="319"/>
      <c r="I3943" s="320">
        <v>18000000</v>
      </c>
    </row>
    <row r="3944" spans="2:10" x14ac:dyDescent="0.25">
      <c r="B3944" s="316" t="s">
        <v>7702</v>
      </c>
      <c r="C3944" s="533" t="s">
        <v>17967</v>
      </c>
      <c r="D3944" s="317"/>
      <c r="E3944" s="317"/>
      <c r="F3944" s="317"/>
      <c r="G3944" s="318">
        <v>9500000</v>
      </c>
      <c r="H3944" s="317"/>
      <c r="I3944" s="318">
        <v>9500000</v>
      </c>
      <c r="J3944" s="316"/>
    </row>
    <row r="3945" spans="2:10" x14ac:dyDescent="0.25">
      <c r="B3945" s="672" t="s">
        <v>5833</v>
      </c>
      <c r="C3945" s="672"/>
      <c r="D3945" s="319"/>
      <c r="E3945" s="319"/>
      <c r="F3945" s="319"/>
      <c r="G3945" s="320">
        <v>9500000</v>
      </c>
      <c r="H3945" s="319"/>
      <c r="I3945" s="320">
        <v>9500000</v>
      </c>
    </row>
    <row r="3946" spans="2:10" x14ac:dyDescent="0.25">
      <c r="B3946" s="316" t="s">
        <v>7703</v>
      </c>
      <c r="C3946" s="533" t="s">
        <v>17968</v>
      </c>
      <c r="D3946" s="317"/>
      <c r="E3946" s="317"/>
      <c r="F3946" s="318">
        <v>1100000</v>
      </c>
      <c r="G3946" s="318">
        <v>1500000</v>
      </c>
      <c r="H3946" s="317"/>
      <c r="I3946" s="318">
        <v>400000</v>
      </c>
      <c r="J3946" s="316"/>
    </row>
    <row r="3947" spans="2:10" x14ac:dyDescent="0.25">
      <c r="B3947" s="672" t="s">
        <v>5833</v>
      </c>
      <c r="C3947" s="672"/>
      <c r="D3947" s="319"/>
      <c r="E3947" s="319"/>
      <c r="F3947" s="320">
        <v>1100000</v>
      </c>
      <c r="G3947" s="320">
        <v>1500000</v>
      </c>
      <c r="H3947" s="319"/>
      <c r="I3947" s="320">
        <v>400000</v>
      </c>
    </row>
    <row r="3948" spans="2:10" x14ac:dyDescent="0.25">
      <c r="B3948" s="316" t="s">
        <v>22</v>
      </c>
      <c r="C3948" s="533" t="s">
        <v>17969</v>
      </c>
      <c r="D3948" s="317"/>
      <c r="E3948" s="317"/>
      <c r="F3948" s="317"/>
      <c r="G3948" s="318">
        <v>30000000</v>
      </c>
      <c r="H3948" s="317"/>
      <c r="I3948" s="318">
        <v>30000000</v>
      </c>
      <c r="J3948" s="316"/>
    </row>
    <row r="3949" spans="2:10" x14ac:dyDescent="0.25">
      <c r="B3949" s="672" t="s">
        <v>6717</v>
      </c>
      <c r="C3949" s="672"/>
      <c r="D3949" s="319"/>
      <c r="E3949" s="319"/>
      <c r="F3949" s="319"/>
      <c r="G3949" s="320">
        <v>30000000</v>
      </c>
      <c r="H3949" s="319"/>
      <c r="I3949" s="320">
        <v>30000000</v>
      </c>
    </row>
    <row r="3950" spans="2:10" x14ac:dyDescent="0.25">
      <c r="B3950" s="316" t="s">
        <v>7704</v>
      </c>
      <c r="C3950" s="533" t="s">
        <v>17970</v>
      </c>
      <c r="D3950" s="317"/>
      <c r="E3950" s="317"/>
      <c r="F3950" s="317"/>
      <c r="G3950" s="318">
        <v>18000000</v>
      </c>
      <c r="H3950" s="317"/>
      <c r="I3950" s="318">
        <v>18000000</v>
      </c>
      <c r="J3950" s="316"/>
    </row>
    <row r="3951" spans="2:10" x14ac:dyDescent="0.25">
      <c r="B3951" s="672" t="s">
        <v>5833</v>
      </c>
      <c r="C3951" s="672"/>
      <c r="D3951" s="319"/>
      <c r="E3951" s="319"/>
      <c r="F3951" s="319"/>
      <c r="G3951" s="320">
        <v>18000000</v>
      </c>
      <c r="H3951" s="319"/>
      <c r="I3951" s="320">
        <v>18000000</v>
      </c>
    </row>
    <row r="3952" spans="2:10" x14ac:dyDescent="0.25">
      <c r="B3952" s="316" t="s">
        <v>626</v>
      </c>
      <c r="C3952" s="533" t="s">
        <v>17971</v>
      </c>
      <c r="D3952" s="317"/>
      <c r="E3952" s="317"/>
      <c r="F3952" s="318">
        <v>6000000</v>
      </c>
      <c r="G3952" s="318">
        <v>18000000</v>
      </c>
      <c r="H3952" s="317"/>
      <c r="I3952" s="318">
        <v>12000000</v>
      </c>
      <c r="J3952" s="316"/>
    </row>
    <row r="3953" spans="2:10" x14ac:dyDescent="0.25">
      <c r="B3953" s="672" t="s">
        <v>6718</v>
      </c>
      <c r="C3953" s="672"/>
      <c r="D3953" s="319"/>
      <c r="E3953" s="319"/>
      <c r="F3953" s="320">
        <v>6000000</v>
      </c>
      <c r="G3953" s="320">
        <v>18000000</v>
      </c>
      <c r="H3953" s="319"/>
      <c r="I3953" s="320">
        <v>12000000</v>
      </c>
    </row>
    <row r="3954" spans="2:10" x14ac:dyDescent="0.25">
      <c r="B3954" s="316" t="s">
        <v>2055</v>
      </c>
      <c r="C3954" s="533" t="s">
        <v>17972</v>
      </c>
      <c r="D3954" s="317"/>
      <c r="E3954" s="317"/>
      <c r="F3954" s="318">
        <v>19500000</v>
      </c>
      <c r="G3954" s="318">
        <v>19500000</v>
      </c>
      <c r="H3954" s="317"/>
      <c r="I3954" s="317"/>
      <c r="J3954" s="316"/>
    </row>
    <row r="3955" spans="2:10" x14ac:dyDescent="0.25">
      <c r="B3955" s="672" t="s">
        <v>6719</v>
      </c>
      <c r="C3955" s="672"/>
      <c r="D3955" s="319"/>
      <c r="E3955" s="319"/>
      <c r="F3955" s="320">
        <v>19500000</v>
      </c>
      <c r="G3955" s="320">
        <v>19500000</v>
      </c>
      <c r="H3955" s="319"/>
      <c r="I3955" s="319"/>
    </row>
    <row r="3956" spans="2:10" x14ac:dyDescent="0.25">
      <c r="B3956" s="316" t="s">
        <v>1290</v>
      </c>
      <c r="C3956" s="533" t="s">
        <v>17973</v>
      </c>
      <c r="D3956" s="317"/>
      <c r="E3956" s="317"/>
      <c r="F3956" s="318">
        <v>6250000</v>
      </c>
      <c r="G3956" s="318">
        <v>15000000</v>
      </c>
      <c r="H3956" s="317"/>
      <c r="I3956" s="318">
        <v>8750000</v>
      </c>
      <c r="J3956" s="316"/>
    </row>
    <row r="3957" spans="2:10" x14ac:dyDescent="0.25">
      <c r="B3957" s="672" t="s">
        <v>6720</v>
      </c>
      <c r="C3957" s="672"/>
      <c r="D3957" s="319"/>
      <c r="E3957" s="319"/>
      <c r="F3957" s="320">
        <v>6250000</v>
      </c>
      <c r="G3957" s="320">
        <v>15000000</v>
      </c>
      <c r="H3957" s="319"/>
      <c r="I3957" s="320">
        <v>8750000</v>
      </c>
    </row>
    <row r="3958" spans="2:10" x14ac:dyDescent="0.25">
      <c r="B3958" s="316" t="s">
        <v>20101</v>
      </c>
      <c r="C3958" s="533" t="s">
        <v>20372</v>
      </c>
      <c r="D3958" s="317"/>
      <c r="E3958" s="317"/>
      <c r="F3958" s="317"/>
      <c r="G3958" s="318">
        <v>18000000</v>
      </c>
      <c r="H3958" s="317"/>
      <c r="I3958" s="318">
        <v>18000000</v>
      </c>
      <c r="J3958" s="316"/>
    </row>
    <row r="3959" spans="2:10" x14ac:dyDescent="0.25">
      <c r="B3959" s="672" t="s">
        <v>5833</v>
      </c>
      <c r="C3959" s="672"/>
      <c r="D3959" s="319"/>
      <c r="E3959" s="319"/>
      <c r="F3959" s="319"/>
      <c r="G3959" s="320">
        <v>18000000</v>
      </c>
      <c r="H3959" s="319"/>
      <c r="I3959" s="320">
        <v>18000000</v>
      </c>
    </row>
    <row r="3960" spans="2:10" x14ac:dyDescent="0.25">
      <c r="B3960" s="316" t="s">
        <v>2413</v>
      </c>
      <c r="C3960" s="533" t="s">
        <v>17974</v>
      </c>
      <c r="D3960" s="317"/>
      <c r="E3960" s="317"/>
      <c r="F3960" s="318">
        <v>6250000</v>
      </c>
      <c r="G3960" s="318">
        <v>33000000</v>
      </c>
      <c r="H3960" s="317"/>
      <c r="I3960" s="318">
        <v>26750000</v>
      </c>
      <c r="J3960" s="316"/>
    </row>
    <row r="3961" spans="2:10" x14ac:dyDescent="0.25">
      <c r="B3961" s="672" t="s">
        <v>6721</v>
      </c>
      <c r="C3961" s="672"/>
      <c r="D3961" s="319"/>
      <c r="E3961" s="319"/>
      <c r="F3961" s="320">
        <v>6250000</v>
      </c>
      <c r="G3961" s="320">
        <v>33000000</v>
      </c>
      <c r="H3961" s="319"/>
      <c r="I3961" s="320">
        <v>26750000</v>
      </c>
    </row>
    <row r="3962" spans="2:10" x14ac:dyDescent="0.25">
      <c r="B3962" s="316" t="s">
        <v>7705</v>
      </c>
      <c r="C3962" s="533" t="s">
        <v>17975</v>
      </c>
      <c r="D3962" s="317"/>
      <c r="E3962" s="317"/>
      <c r="F3962" s="317"/>
      <c r="G3962" s="318">
        <v>6482000</v>
      </c>
      <c r="H3962" s="317"/>
      <c r="I3962" s="318">
        <v>6482000</v>
      </c>
      <c r="J3962" s="316"/>
    </row>
    <row r="3963" spans="2:10" x14ac:dyDescent="0.25">
      <c r="B3963" s="672" t="s">
        <v>5833</v>
      </c>
      <c r="C3963" s="672"/>
      <c r="D3963" s="319"/>
      <c r="E3963" s="319"/>
      <c r="F3963" s="319"/>
      <c r="G3963" s="320">
        <v>6482000</v>
      </c>
      <c r="H3963" s="319"/>
      <c r="I3963" s="320">
        <v>6482000</v>
      </c>
    </row>
    <row r="3964" spans="2:10" x14ac:dyDescent="0.25">
      <c r="B3964" s="316" t="s">
        <v>18762</v>
      </c>
      <c r="C3964" s="533" t="s">
        <v>20131</v>
      </c>
      <c r="D3964" s="317"/>
      <c r="E3964" s="317"/>
      <c r="F3964" s="317"/>
      <c r="G3964" s="318">
        <v>7500000</v>
      </c>
      <c r="H3964" s="317"/>
      <c r="I3964" s="318">
        <v>7500000</v>
      </c>
      <c r="J3964" s="316"/>
    </row>
    <row r="3965" spans="2:10" x14ac:dyDescent="0.25">
      <c r="B3965" s="672" t="s">
        <v>5833</v>
      </c>
      <c r="C3965" s="672"/>
      <c r="D3965" s="319"/>
      <c r="E3965" s="319"/>
      <c r="F3965" s="319"/>
      <c r="G3965" s="320">
        <v>7500000</v>
      </c>
      <c r="H3965" s="319"/>
      <c r="I3965" s="320">
        <v>7500000</v>
      </c>
    </row>
    <row r="3966" spans="2:10" x14ac:dyDescent="0.25">
      <c r="B3966" s="316" t="s">
        <v>266</v>
      </c>
      <c r="C3966" s="533" t="s">
        <v>17976</v>
      </c>
      <c r="D3966" s="317"/>
      <c r="E3966" s="317"/>
      <c r="F3966" s="318">
        <v>6250000</v>
      </c>
      <c r="G3966" s="318">
        <v>23000000</v>
      </c>
      <c r="H3966" s="317"/>
      <c r="I3966" s="318">
        <v>16750000</v>
      </c>
      <c r="J3966" s="316"/>
    </row>
    <row r="3967" spans="2:10" x14ac:dyDescent="0.25">
      <c r="B3967" s="672" t="s">
        <v>6722</v>
      </c>
      <c r="C3967" s="672"/>
      <c r="D3967" s="319"/>
      <c r="E3967" s="319"/>
      <c r="F3967" s="320">
        <v>6250000</v>
      </c>
      <c r="G3967" s="320">
        <v>23000000</v>
      </c>
      <c r="H3967" s="319"/>
      <c r="I3967" s="320">
        <v>16750000</v>
      </c>
    </row>
    <row r="3968" spans="2:10" x14ac:dyDescent="0.25">
      <c r="B3968" s="316" t="s">
        <v>2056</v>
      </c>
      <c r="C3968" s="533" t="s">
        <v>17977</v>
      </c>
      <c r="D3968" s="317"/>
      <c r="E3968" s="317"/>
      <c r="F3968" s="318">
        <v>24000000</v>
      </c>
      <c r="G3968" s="318">
        <v>41000000</v>
      </c>
      <c r="H3968" s="317"/>
      <c r="I3968" s="318">
        <v>17000000</v>
      </c>
      <c r="J3968" s="316"/>
    </row>
    <row r="3969" spans="2:10" x14ac:dyDescent="0.25">
      <c r="B3969" s="672" t="s">
        <v>6723</v>
      </c>
      <c r="C3969" s="672"/>
      <c r="D3969" s="319"/>
      <c r="E3969" s="319"/>
      <c r="F3969" s="320">
        <v>24000000</v>
      </c>
      <c r="G3969" s="320">
        <v>41000000</v>
      </c>
      <c r="H3969" s="319"/>
      <c r="I3969" s="320">
        <v>17000000</v>
      </c>
    </row>
    <row r="3970" spans="2:10" x14ac:dyDescent="0.25">
      <c r="B3970" s="316" t="s">
        <v>7706</v>
      </c>
      <c r="C3970" s="533" t="s">
        <v>17978</v>
      </c>
      <c r="D3970" s="317"/>
      <c r="E3970" s="317"/>
      <c r="F3970" s="317"/>
      <c r="G3970" s="318">
        <v>11000000</v>
      </c>
      <c r="H3970" s="317"/>
      <c r="I3970" s="318">
        <v>11000000</v>
      </c>
      <c r="J3970" s="316"/>
    </row>
    <row r="3971" spans="2:10" x14ac:dyDescent="0.25">
      <c r="B3971" s="672" t="s">
        <v>5833</v>
      </c>
      <c r="C3971" s="672"/>
      <c r="D3971" s="319"/>
      <c r="E3971" s="319"/>
      <c r="F3971" s="319"/>
      <c r="G3971" s="320">
        <v>11000000</v>
      </c>
      <c r="H3971" s="319"/>
      <c r="I3971" s="320">
        <v>11000000</v>
      </c>
    </row>
    <row r="3972" spans="2:10" x14ac:dyDescent="0.25">
      <c r="B3972" s="316" t="s">
        <v>18866</v>
      </c>
      <c r="C3972" s="533" t="s">
        <v>19111</v>
      </c>
      <c r="D3972" s="317"/>
      <c r="E3972" s="317"/>
      <c r="F3972" s="317"/>
      <c r="G3972" s="318">
        <v>5000000</v>
      </c>
      <c r="H3972" s="317"/>
      <c r="I3972" s="318">
        <v>5000000</v>
      </c>
      <c r="J3972" s="316"/>
    </row>
    <row r="3973" spans="2:10" x14ac:dyDescent="0.25">
      <c r="B3973" s="672" t="s">
        <v>5833</v>
      </c>
      <c r="C3973" s="672"/>
      <c r="D3973" s="319"/>
      <c r="E3973" s="319"/>
      <c r="F3973" s="319"/>
      <c r="G3973" s="320">
        <v>5000000</v>
      </c>
      <c r="H3973" s="319"/>
      <c r="I3973" s="320">
        <v>5000000</v>
      </c>
    </row>
    <row r="3974" spans="2:10" x14ac:dyDescent="0.25">
      <c r="B3974" s="316" t="s">
        <v>13061</v>
      </c>
      <c r="C3974" s="533" t="s">
        <v>18851</v>
      </c>
      <c r="D3974" s="317"/>
      <c r="E3974" s="317"/>
      <c r="F3974" s="317"/>
      <c r="G3974" s="318">
        <v>10000000</v>
      </c>
      <c r="H3974" s="317"/>
      <c r="I3974" s="318">
        <v>10000000</v>
      </c>
      <c r="J3974" s="316"/>
    </row>
    <row r="3975" spans="2:10" x14ac:dyDescent="0.25">
      <c r="B3975" s="672" t="s">
        <v>5833</v>
      </c>
      <c r="C3975" s="672"/>
      <c r="D3975" s="319"/>
      <c r="E3975" s="319"/>
      <c r="F3975" s="319"/>
      <c r="G3975" s="320">
        <v>10000000</v>
      </c>
      <c r="H3975" s="319"/>
      <c r="I3975" s="320">
        <v>10000000</v>
      </c>
    </row>
    <row r="3976" spans="2:10" x14ac:dyDescent="0.25">
      <c r="B3976" s="316" t="s">
        <v>2057</v>
      </c>
      <c r="C3976" s="533" t="s">
        <v>17979</v>
      </c>
      <c r="D3976" s="317"/>
      <c r="E3976" s="317"/>
      <c r="F3976" s="318">
        <v>30500000</v>
      </c>
      <c r="G3976" s="318">
        <v>52500000</v>
      </c>
      <c r="H3976" s="317"/>
      <c r="I3976" s="318">
        <v>22000000</v>
      </c>
      <c r="J3976" s="316"/>
    </row>
    <row r="3977" spans="2:10" x14ac:dyDescent="0.25">
      <c r="B3977" s="672" t="s">
        <v>6724</v>
      </c>
      <c r="C3977" s="672"/>
      <c r="D3977" s="319"/>
      <c r="E3977" s="319"/>
      <c r="F3977" s="320">
        <v>30500000</v>
      </c>
      <c r="G3977" s="320">
        <v>52500000</v>
      </c>
      <c r="H3977" s="319"/>
      <c r="I3977" s="320">
        <v>22000000</v>
      </c>
    </row>
    <row r="3978" spans="2:10" x14ac:dyDescent="0.25">
      <c r="B3978" s="316" t="s">
        <v>2058</v>
      </c>
      <c r="C3978" s="533" t="s">
        <v>17980</v>
      </c>
      <c r="D3978" s="317"/>
      <c r="E3978" s="317"/>
      <c r="F3978" s="318">
        <v>37500000</v>
      </c>
      <c r="G3978" s="318">
        <v>57000000</v>
      </c>
      <c r="H3978" s="317"/>
      <c r="I3978" s="318">
        <v>19500000</v>
      </c>
      <c r="J3978" s="316"/>
    </row>
    <row r="3979" spans="2:10" x14ac:dyDescent="0.25">
      <c r="B3979" s="672" t="s">
        <v>6725</v>
      </c>
      <c r="C3979" s="672"/>
      <c r="D3979" s="319"/>
      <c r="E3979" s="319"/>
      <c r="F3979" s="320">
        <v>37500000</v>
      </c>
      <c r="G3979" s="320">
        <v>57000000</v>
      </c>
      <c r="H3979" s="319"/>
      <c r="I3979" s="320">
        <v>19500000</v>
      </c>
    </row>
    <row r="3980" spans="2:10" x14ac:dyDescent="0.25">
      <c r="B3980" s="316" t="s">
        <v>2059</v>
      </c>
      <c r="C3980" s="533" t="s">
        <v>17981</v>
      </c>
      <c r="D3980" s="317"/>
      <c r="E3980" s="317"/>
      <c r="F3980" s="318">
        <v>12500000</v>
      </c>
      <c r="G3980" s="318">
        <v>15000000</v>
      </c>
      <c r="H3980" s="317"/>
      <c r="I3980" s="318">
        <v>2500000</v>
      </c>
      <c r="J3980" s="316"/>
    </row>
    <row r="3981" spans="2:10" x14ac:dyDescent="0.25">
      <c r="B3981" s="672" t="s">
        <v>6726</v>
      </c>
      <c r="C3981" s="672"/>
      <c r="D3981" s="319"/>
      <c r="E3981" s="319"/>
      <c r="F3981" s="320">
        <v>12500000</v>
      </c>
      <c r="G3981" s="320">
        <v>15000000</v>
      </c>
      <c r="H3981" s="319"/>
      <c r="I3981" s="320">
        <v>2500000</v>
      </c>
    </row>
    <row r="3982" spans="2:10" x14ac:dyDescent="0.25">
      <c r="B3982" s="316" t="s">
        <v>7707</v>
      </c>
      <c r="C3982" s="533" t="s">
        <v>20025</v>
      </c>
      <c r="D3982" s="317"/>
      <c r="E3982" s="317"/>
      <c r="F3982" s="317"/>
      <c r="G3982" s="318">
        <v>15000000</v>
      </c>
      <c r="H3982" s="317"/>
      <c r="I3982" s="318">
        <v>15000000</v>
      </c>
      <c r="J3982" s="316"/>
    </row>
    <row r="3983" spans="2:10" x14ac:dyDescent="0.25">
      <c r="B3983" s="672" t="s">
        <v>5833</v>
      </c>
      <c r="C3983" s="672"/>
      <c r="D3983" s="319"/>
      <c r="E3983" s="319"/>
      <c r="F3983" s="319"/>
      <c r="G3983" s="320">
        <v>15000000</v>
      </c>
      <c r="H3983" s="319"/>
      <c r="I3983" s="320">
        <v>15000000</v>
      </c>
    </row>
    <row r="3984" spans="2:10" x14ac:dyDescent="0.25">
      <c r="B3984" s="316" t="s">
        <v>2060</v>
      </c>
      <c r="C3984" s="533" t="s">
        <v>17982</v>
      </c>
      <c r="D3984" s="317"/>
      <c r="E3984" s="317"/>
      <c r="F3984" s="318">
        <v>22000000</v>
      </c>
      <c r="G3984" s="318">
        <v>39500000</v>
      </c>
      <c r="H3984" s="317"/>
      <c r="I3984" s="318">
        <v>17500000</v>
      </c>
      <c r="J3984" s="316"/>
    </row>
    <row r="3985" spans="2:10" x14ac:dyDescent="0.25">
      <c r="B3985" s="672" t="s">
        <v>6727</v>
      </c>
      <c r="C3985" s="672"/>
      <c r="D3985" s="319"/>
      <c r="E3985" s="319"/>
      <c r="F3985" s="320">
        <v>22000000</v>
      </c>
      <c r="G3985" s="320">
        <v>39500000</v>
      </c>
      <c r="H3985" s="319"/>
      <c r="I3985" s="320">
        <v>17500000</v>
      </c>
    </row>
    <row r="3986" spans="2:10" x14ac:dyDescent="0.25">
      <c r="B3986" s="316" t="s">
        <v>2061</v>
      </c>
      <c r="C3986" s="533" t="s">
        <v>17983</v>
      </c>
      <c r="D3986" s="317"/>
      <c r="E3986" s="317"/>
      <c r="F3986" s="318">
        <v>27500000</v>
      </c>
      <c r="G3986" s="318">
        <v>30000000</v>
      </c>
      <c r="H3986" s="317"/>
      <c r="I3986" s="318">
        <v>2500000</v>
      </c>
      <c r="J3986" s="316"/>
    </row>
    <row r="3987" spans="2:10" x14ac:dyDescent="0.25">
      <c r="B3987" s="672" t="s">
        <v>6728</v>
      </c>
      <c r="C3987" s="672"/>
      <c r="D3987" s="319"/>
      <c r="E3987" s="319"/>
      <c r="F3987" s="320">
        <v>27500000</v>
      </c>
      <c r="G3987" s="320">
        <v>30000000</v>
      </c>
      <c r="H3987" s="319"/>
      <c r="I3987" s="320">
        <v>2500000</v>
      </c>
    </row>
    <row r="3988" spans="2:10" x14ac:dyDescent="0.25">
      <c r="B3988" s="316" t="s">
        <v>5516</v>
      </c>
      <c r="C3988" s="533" t="s">
        <v>17984</v>
      </c>
      <c r="D3988" s="317"/>
      <c r="E3988" s="317"/>
      <c r="F3988" s="318">
        <v>7500000</v>
      </c>
      <c r="G3988" s="318">
        <v>33000000</v>
      </c>
      <c r="H3988" s="317"/>
      <c r="I3988" s="318">
        <v>25500000</v>
      </c>
      <c r="J3988" s="316"/>
    </row>
    <row r="3989" spans="2:10" x14ac:dyDescent="0.25">
      <c r="B3989" s="672" t="s">
        <v>5833</v>
      </c>
      <c r="C3989" s="672"/>
      <c r="D3989" s="319"/>
      <c r="E3989" s="319"/>
      <c r="F3989" s="320">
        <v>7500000</v>
      </c>
      <c r="G3989" s="320">
        <v>33000000</v>
      </c>
      <c r="H3989" s="319"/>
      <c r="I3989" s="320">
        <v>25500000</v>
      </c>
    </row>
    <row r="3990" spans="2:10" x14ac:dyDescent="0.25">
      <c r="B3990" s="316" t="s">
        <v>10494</v>
      </c>
      <c r="C3990" s="533" t="s">
        <v>19012</v>
      </c>
      <c r="D3990" s="317"/>
      <c r="E3990" s="317"/>
      <c r="F3990" s="317"/>
      <c r="G3990" s="318">
        <v>3000000</v>
      </c>
      <c r="H3990" s="317"/>
      <c r="I3990" s="318">
        <v>3000000</v>
      </c>
      <c r="J3990" s="316"/>
    </row>
    <row r="3991" spans="2:10" x14ac:dyDescent="0.25">
      <c r="B3991" s="672" t="s">
        <v>5833</v>
      </c>
      <c r="C3991" s="672"/>
      <c r="D3991" s="319"/>
      <c r="E3991" s="319"/>
      <c r="F3991" s="319"/>
      <c r="G3991" s="320">
        <v>3000000</v>
      </c>
      <c r="H3991" s="319"/>
      <c r="I3991" s="320">
        <v>3000000</v>
      </c>
    </row>
    <row r="3992" spans="2:10" x14ac:dyDescent="0.25">
      <c r="B3992" s="316" t="s">
        <v>2062</v>
      </c>
      <c r="C3992" s="533" t="s">
        <v>17985</v>
      </c>
      <c r="D3992" s="317"/>
      <c r="E3992" s="317"/>
      <c r="F3992" s="318">
        <v>30000000</v>
      </c>
      <c r="G3992" s="318">
        <v>58000000</v>
      </c>
      <c r="H3992" s="317"/>
      <c r="I3992" s="318">
        <v>28000000</v>
      </c>
      <c r="J3992" s="316"/>
    </row>
    <row r="3993" spans="2:10" x14ac:dyDescent="0.25">
      <c r="B3993" s="672" t="s">
        <v>6729</v>
      </c>
      <c r="C3993" s="672"/>
      <c r="D3993" s="319"/>
      <c r="E3993" s="319"/>
      <c r="F3993" s="320">
        <v>30000000</v>
      </c>
      <c r="G3993" s="320">
        <v>58000000</v>
      </c>
      <c r="H3993" s="319"/>
      <c r="I3993" s="320">
        <v>28000000</v>
      </c>
    </row>
    <row r="3994" spans="2:10" x14ac:dyDescent="0.25">
      <c r="B3994" s="316" t="s">
        <v>4997</v>
      </c>
      <c r="C3994" s="533" t="s">
        <v>17986</v>
      </c>
      <c r="D3994" s="317"/>
      <c r="E3994" s="317"/>
      <c r="F3994" s="318">
        <v>7500000</v>
      </c>
      <c r="G3994" s="318">
        <v>20500000</v>
      </c>
      <c r="H3994" s="317"/>
      <c r="I3994" s="318">
        <v>13000000</v>
      </c>
      <c r="J3994" s="316"/>
    </row>
    <row r="3995" spans="2:10" x14ac:dyDescent="0.25">
      <c r="B3995" s="672" t="s">
        <v>6730</v>
      </c>
      <c r="C3995" s="672"/>
      <c r="D3995" s="319"/>
      <c r="E3995" s="319"/>
      <c r="F3995" s="320">
        <v>7500000</v>
      </c>
      <c r="G3995" s="320">
        <v>20500000</v>
      </c>
      <c r="H3995" s="319"/>
      <c r="I3995" s="320">
        <v>13000000</v>
      </c>
    </row>
    <row r="3996" spans="2:10" x14ac:dyDescent="0.25">
      <c r="B3996" s="316" t="s">
        <v>2063</v>
      </c>
      <c r="C3996" s="533" t="s">
        <v>17987</v>
      </c>
      <c r="D3996" s="317"/>
      <c r="E3996" s="317"/>
      <c r="F3996" s="318">
        <v>37500000</v>
      </c>
      <c r="G3996" s="318">
        <v>52000000</v>
      </c>
      <c r="H3996" s="317"/>
      <c r="I3996" s="318">
        <v>14500000</v>
      </c>
      <c r="J3996" s="316"/>
    </row>
    <row r="3997" spans="2:10" x14ac:dyDescent="0.25">
      <c r="B3997" s="672" t="s">
        <v>6731</v>
      </c>
      <c r="C3997" s="672"/>
      <c r="D3997" s="319"/>
      <c r="E3997" s="319"/>
      <c r="F3997" s="320">
        <v>37500000</v>
      </c>
      <c r="G3997" s="320">
        <v>52000000</v>
      </c>
      <c r="H3997" s="319"/>
      <c r="I3997" s="320">
        <v>14500000</v>
      </c>
    </row>
    <row r="3998" spans="2:10" x14ac:dyDescent="0.25">
      <c r="B3998" s="316" t="s">
        <v>7938</v>
      </c>
      <c r="C3998" s="533" t="s">
        <v>17988</v>
      </c>
      <c r="D3998" s="317"/>
      <c r="E3998" s="317"/>
      <c r="F3998" s="317"/>
      <c r="G3998" s="318">
        <v>9000000</v>
      </c>
      <c r="H3998" s="317"/>
      <c r="I3998" s="318">
        <v>9000000</v>
      </c>
      <c r="J3998" s="316"/>
    </row>
    <row r="3999" spans="2:10" x14ac:dyDescent="0.25">
      <c r="B3999" s="672" t="s">
        <v>5833</v>
      </c>
      <c r="C3999" s="672"/>
      <c r="D3999" s="319"/>
      <c r="E3999" s="319"/>
      <c r="F3999" s="319"/>
      <c r="G3999" s="320">
        <v>9000000</v>
      </c>
      <c r="H3999" s="319"/>
      <c r="I3999" s="320">
        <v>9000000</v>
      </c>
    </row>
    <row r="4000" spans="2:10" x14ac:dyDescent="0.25">
      <c r="B4000" s="316" t="s">
        <v>20104</v>
      </c>
      <c r="C4000" s="533" t="s">
        <v>20310</v>
      </c>
      <c r="D4000" s="317"/>
      <c r="E4000" s="317"/>
      <c r="F4000" s="317"/>
      <c r="G4000" s="318">
        <v>2000000</v>
      </c>
      <c r="H4000" s="317"/>
      <c r="I4000" s="318">
        <v>2000000</v>
      </c>
      <c r="J4000" s="316"/>
    </row>
    <row r="4001" spans="2:10" x14ac:dyDescent="0.25">
      <c r="B4001" s="672" t="s">
        <v>5833</v>
      </c>
      <c r="C4001" s="672"/>
      <c r="D4001" s="319"/>
      <c r="E4001" s="319"/>
      <c r="F4001" s="319"/>
      <c r="G4001" s="320">
        <v>2000000</v>
      </c>
      <c r="H4001" s="319"/>
      <c r="I4001" s="320">
        <v>2000000</v>
      </c>
    </row>
    <row r="4002" spans="2:10" x14ac:dyDescent="0.25">
      <c r="B4002" s="316" t="s">
        <v>836</v>
      </c>
      <c r="C4002" s="533" t="s">
        <v>17989</v>
      </c>
      <c r="D4002" s="317"/>
      <c r="E4002" s="317"/>
      <c r="F4002" s="318">
        <v>6000000</v>
      </c>
      <c r="G4002" s="318">
        <v>15000000</v>
      </c>
      <c r="H4002" s="317"/>
      <c r="I4002" s="318">
        <v>9000000</v>
      </c>
      <c r="J4002" s="316"/>
    </row>
    <row r="4003" spans="2:10" x14ac:dyDescent="0.25">
      <c r="B4003" s="672" t="s">
        <v>6732</v>
      </c>
      <c r="C4003" s="672"/>
      <c r="D4003" s="319"/>
      <c r="E4003" s="319"/>
      <c r="F4003" s="320">
        <v>6000000</v>
      </c>
      <c r="G4003" s="320">
        <v>15000000</v>
      </c>
      <c r="H4003" s="319"/>
      <c r="I4003" s="320">
        <v>9000000</v>
      </c>
    </row>
    <row r="4004" spans="2:10" x14ac:dyDescent="0.25">
      <c r="B4004" s="316" t="s">
        <v>7708</v>
      </c>
      <c r="C4004" s="533" t="s">
        <v>18931</v>
      </c>
      <c r="D4004" s="317"/>
      <c r="E4004" s="317"/>
      <c r="F4004" s="317"/>
      <c r="G4004" s="318">
        <v>15000000</v>
      </c>
      <c r="H4004" s="317"/>
      <c r="I4004" s="318">
        <v>15000000</v>
      </c>
      <c r="J4004" s="316"/>
    </row>
    <row r="4005" spans="2:10" x14ac:dyDescent="0.25">
      <c r="B4005" s="672" t="s">
        <v>5833</v>
      </c>
      <c r="C4005" s="672"/>
      <c r="D4005" s="319"/>
      <c r="E4005" s="319"/>
      <c r="F4005" s="319"/>
      <c r="G4005" s="320">
        <v>15000000</v>
      </c>
      <c r="H4005" s="319"/>
      <c r="I4005" s="320">
        <v>15000000</v>
      </c>
    </row>
    <row r="4006" spans="2:10" x14ac:dyDescent="0.25">
      <c r="B4006" s="316" t="s">
        <v>11785</v>
      </c>
      <c r="C4006" s="533" t="s">
        <v>19013</v>
      </c>
      <c r="D4006" s="317"/>
      <c r="E4006" s="317"/>
      <c r="F4006" s="317"/>
      <c r="G4006" s="318">
        <v>9000000</v>
      </c>
      <c r="H4006" s="317"/>
      <c r="I4006" s="318">
        <v>9000000</v>
      </c>
      <c r="J4006" s="316"/>
    </row>
    <row r="4007" spans="2:10" x14ac:dyDescent="0.25">
      <c r="B4007" s="672" t="s">
        <v>5833</v>
      </c>
      <c r="C4007" s="672"/>
      <c r="D4007" s="319"/>
      <c r="E4007" s="319"/>
      <c r="F4007" s="319"/>
      <c r="G4007" s="320">
        <v>9000000</v>
      </c>
      <c r="H4007" s="319"/>
      <c r="I4007" s="320">
        <v>9000000</v>
      </c>
    </row>
    <row r="4008" spans="2:10" x14ac:dyDescent="0.25">
      <c r="B4008" s="316" t="s">
        <v>11838</v>
      </c>
      <c r="C4008" s="533" t="s">
        <v>19878</v>
      </c>
      <c r="D4008" s="317"/>
      <c r="E4008" s="317"/>
      <c r="F4008" s="317"/>
      <c r="G4008" s="318">
        <v>15000000</v>
      </c>
      <c r="H4008" s="317"/>
      <c r="I4008" s="318">
        <v>15000000</v>
      </c>
      <c r="J4008" s="316"/>
    </row>
    <row r="4009" spans="2:10" x14ac:dyDescent="0.25">
      <c r="B4009" s="672" t="s">
        <v>5833</v>
      </c>
      <c r="C4009" s="672"/>
      <c r="D4009" s="319"/>
      <c r="E4009" s="319"/>
      <c r="F4009" s="319"/>
      <c r="G4009" s="320">
        <v>15000000</v>
      </c>
      <c r="H4009" s="319"/>
      <c r="I4009" s="320">
        <v>15000000</v>
      </c>
    </row>
    <row r="4010" spans="2:10" x14ac:dyDescent="0.25">
      <c r="B4010" s="316" t="s">
        <v>64</v>
      </c>
      <c r="C4010" s="533" t="s">
        <v>17990</v>
      </c>
      <c r="D4010" s="317"/>
      <c r="E4010" s="317"/>
      <c r="F4010" s="318">
        <v>7500000</v>
      </c>
      <c r="G4010" s="318">
        <v>30000000</v>
      </c>
      <c r="H4010" s="317"/>
      <c r="I4010" s="318">
        <v>22500000</v>
      </c>
      <c r="J4010" s="316"/>
    </row>
    <row r="4011" spans="2:10" x14ac:dyDescent="0.25">
      <c r="B4011" s="672" t="s">
        <v>6733</v>
      </c>
      <c r="C4011" s="672"/>
      <c r="D4011" s="319"/>
      <c r="E4011" s="319"/>
      <c r="F4011" s="320">
        <v>7500000</v>
      </c>
      <c r="G4011" s="320">
        <v>30000000</v>
      </c>
      <c r="H4011" s="319"/>
      <c r="I4011" s="320">
        <v>22500000</v>
      </c>
    </row>
    <row r="4012" spans="2:10" x14ac:dyDescent="0.25">
      <c r="B4012" s="316" t="s">
        <v>2064</v>
      </c>
      <c r="C4012" s="533" t="s">
        <v>17991</v>
      </c>
      <c r="D4012" s="317"/>
      <c r="E4012" s="317"/>
      <c r="F4012" s="318">
        <v>17000000</v>
      </c>
      <c r="G4012" s="318">
        <v>23000000</v>
      </c>
      <c r="H4012" s="317"/>
      <c r="I4012" s="318">
        <v>6000000</v>
      </c>
      <c r="J4012" s="316"/>
    </row>
    <row r="4013" spans="2:10" x14ac:dyDescent="0.25">
      <c r="B4013" s="672" t="s">
        <v>6734</v>
      </c>
      <c r="C4013" s="672"/>
      <c r="D4013" s="319"/>
      <c r="E4013" s="319"/>
      <c r="F4013" s="320">
        <v>17000000</v>
      </c>
      <c r="G4013" s="320">
        <v>23000000</v>
      </c>
      <c r="H4013" s="319"/>
      <c r="I4013" s="320">
        <v>6000000</v>
      </c>
    </row>
    <row r="4014" spans="2:10" x14ac:dyDescent="0.25">
      <c r="B4014" s="316" t="s">
        <v>2065</v>
      </c>
      <c r="C4014" s="533" t="s">
        <v>17992</v>
      </c>
      <c r="D4014" s="317"/>
      <c r="E4014" s="317"/>
      <c r="F4014" s="318">
        <v>11000000</v>
      </c>
      <c r="G4014" s="318">
        <v>35000000</v>
      </c>
      <c r="H4014" s="317"/>
      <c r="I4014" s="318">
        <v>24000000</v>
      </c>
      <c r="J4014" s="316"/>
    </row>
    <row r="4015" spans="2:10" x14ac:dyDescent="0.25">
      <c r="B4015" s="672" t="s">
        <v>6735</v>
      </c>
      <c r="C4015" s="672"/>
      <c r="D4015" s="319"/>
      <c r="E4015" s="319"/>
      <c r="F4015" s="320">
        <v>11000000</v>
      </c>
      <c r="G4015" s="320">
        <v>35000000</v>
      </c>
      <c r="H4015" s="319"/>
      <c r="I4015" s="320">
        <v>24000000</v>
      </c>
    </row>
    <row r="4016" spans="2:10" x14ac:dyDescent="0.25">
      <c r="B4016" s="316" t="s">
        <v>11872</v>
      </c>
      <c r="C4016" s="533" t="s">
        <v>20557</v>
      </c>
      <c r="D4016" s="317"/>
      <c r="E4016" s="317"/>
      <c r="F4016" s="317"/>
      <c r="G4016" s="318">
        <v>18000000</v>
      </c>
      <c r="H4016" s="317"/>
      <c r="I4016" s="318">
        <v>18000000</v>
      </c>
      <c r="J4016" s="316"/>
    </row>
    <row r="4017" spans="2:10" x14ac:dyDescent="0.25">
      <c r="B4017" s="672" t="s">
        <v>5833</v>
      </c>
      <c r="C4017" s="672"/>
      <c r="D4017" s="319"/>
      <c r="E4017" s="319"/>
      <c r="F4017" s="319"/>
      <c r="G4017" s="320">
        <v>18000000</v>
      </c>
      <c r="H4017" s="319"/>
      <c r="I4017" s="320">
        <v>18000000</v>
      </c>
    </row>
    <row r="4018" spans="2:10" x14ac:dyDescent="0.25">
      <c r="B4018" s="316" t="s">
        <v>2066</v>
      </c>
      <c r="C4018" s="533" t="s">
        <v>17993</v>
      </c>
      <c r="D4018" s="317"/>
      <c r="E4018" s="317"/>
      <c r="F4018" s="318">
        <v>13000000</v>
      </c>
      <c r="G4018" s="318">
        <v>29000000</v>
      </c>
      <c r="H4018" s="317"/>
      <c r="I4018" s="318">
        <v>16000000</v>
      </c>
      <c r="J4018" s="316"/>
    </row>
    <row r="4019" spans="2:10" x14ac:dyDescent="0.25">
      <c r="B4019" s="672" t="s">
        <v>6736</v>
      </c>
      <c r="C4019" s="672"/>
      <c r="D4019" s="319"/>
      <c r="E4019" s="319"/>
      <c r="F4019" s="320">
        <v>13000000</v>
      </c>
      <c r="G4019" s="320">
        <v>29000000</v>
      </c>
      <c r="H4019" s="319"/>
      <c r="I4019" s="320">
        <v>16000000</v>
      </c>
    </row>
    <row r="4020" spans="2:10" x14ac:dyDescent="0.25">
      <c r="B4020" s="316" t="s">
        <v>2067</v>
      </c>
      <c r="C4020" s="533" t="s">
        <v>17994</v>
      </c>
      <c r="D4020" s="317"/>
      <c r="E4020" s="317"/>
      <c r="F4020" s="318">
        <v>36000000</v>
      </c>
      <c r="G4020" s="318">
        <v>57000000</v>
      </c>
      <c r="H4020" s="317"/>
      <c r="I4020" s="318">
        <v>21000000</v>
      </c>
      <c r="J4020" s="316"/>
    </row>
    <row r="4021" spans="2:10" x14ac:dyDescent="0.25">
      <c r="B4021" s="672" t="s">
        <v>6737</v>
      </c>
      <c r="C4021" s="672"/>
      <c r="D4021" s="319"/>
      <c r="E4021" s="319"/>
      <c r="F4021" s="320">
        <v>36000000</v>
      </c>
      <c r="G4021" s="320">
        <v>57000000</v>
      </c>
      <c r="H4021" s="319"/>
      <c r="I4021" s="320">
        <v>21000000</v>
      </c>
    </row>
    <row r="4022" spans="2:10" x14ac:dyDescent="0.25">
      <c r="B4022" s="316" t="s">
        <v>2068</v>
      </c>
      <c r="C4022" s="533" t="s">
        <v>17995</v>
      </c>
      <c r="D4022" s="317"/>
      <c r="E4022" s="317"/>
      <c r="F4022" s="318">
        <v>18000000</v>
      </c>
      <c r="G4022" s="318">
        <v>18000000</v>
      </c>
      <c r="H4022" s="317"/>
      <c r="I4022" s="317"/>
      <c r="J4022" s="316"/>
    </row>
    <row r="4023" spans="2:10" x14ac:dyDescent="0.25">
      <c r="B4023" s="672" t="s">
        <v>6738</v>
      </c>
      <c r="C4023" s="672"/>
      <c r="D4023" s="319"/>
      <c r="E4023" s="319"/>
      <c r="F4023" s="320">
        <v>18000000</v>
      </c>
      <c r="G4023" s="320">
        <v>18000000</v>
      </c>
      <c r="H4023" s="319"/>
      <c r="I4023" s="319"/>
    </row>
    <row r="4024" spans="2:10" x14ac:dyDescent="0.25">
      <c r="B4024" s="316" t="s">
        <v>2069</v>
      </c>
      <c r="C4024" s="533" t="s">
        <v>17996</v>
      </c>
      <c r="D4024" s="317"/>
      <c r="E4024" s="317"/>
      <c r="F4024" s="318">
        <v>22500000</v>
      </c>
      <c r="G4024" s="318">
        <v>30000000</v>
      </c>
      <c r="H4024" s="317"/>
      <c r="I4024" s="318">
        <v>7500000</v>
      </c>
      <c r="J4024" s="316"/>
    </row>
    <row r="4025" spans="2:10" x14ac:dyDescent="0.25">
      <c r="B4025" s="672" t="s">
        <v>6739</v>
      </c>
      <c r="C4025" s="672"/>
      <c r="D4025" s="319"/>
      <c r="E4025" s="319"/>
      <c r="F4025" s="320">
        <v>22500000</v>
      </c>
      <c r="G4025" s="320">
        <v>30000000</v>
      </c>
      <c r="H4025" s="319"/>
      <c r="I4025" s="320">
        <v>7500000</v>
      </c>
    </row>
    <row r="4026" spans="2:10" x14ac:dyDescent="0.25">
      <c r="B4026" s="316" t="s">
        <v>7711</v>
      </c>
      <c r="C4026" s="533" t="s">
        <v>17997</v>
      </c>
      <c r="D4026" s="317"/>
      <c r="E4026" s="317"/>
      <c r="F4026" s="317"/>
      <c r="G4026" s="318">
        <v>7500000</v>
      </c>
      <c r="H4026" s="317"/>
      <c r="I4026" s="318">
        <v>7500000</v>
      </c>
      <c r="J4026" s="316"/>
    </row>
    <row r="4027" spans="2:10" x14ac:dyDescent="0.25">
      <c r="B4027" s="672" t="s">
        <v>5833</v>
      </c>
      <c r="C4027" s="672"/>
      <c r="D4027" s="319"/>
      <c r="E4027" s="319"/>
      <c r="F4027" s="319"/>
      <c r="G4027" s="320">
        <v>7500000</v>
      </c>
      <c r="H4027" s="319"/>
      <c r="I4027" s="320">
        <v>7500000</v>
      </c>
    </row>
    <row r="4028" spans="2:10" x14ac:dyDescent="0.25">
      <c r="B4028" s="316" t="s">
        <v>18574</v>
      </c>
      <c r="C4028" s="533" t="s">
        <v>18897</v>
      </c>
      <c r="D4028" s="317"/>
      <c r="E4028" s="317"/>
      <c r="F4028" s="317"/>
      <c r="G4028" s="318">
        <v>9000000</v>
      </c>
      <c r="H4028" s="317"/>
      <c r="I4028" s="318">
        <v>9000000</v>
      </c>
      <c r="J4028" s="316"/>
    </row>
    <row r="4029" spans="2:10" x14ac:dyDescent="0.25">
      <c r="B4029" s="672" t="s">
        <v>5833</v>
      </c>
      <c r="C4029" s="672"/>
      <c r="D4029" s="319"/>
      <c r="E4029" s="319"/>
      <c r="F4029" s="319"/>
      <c r="G4029" s="320">
        <v>9000000</v>
      </c>
      <c r="H4029" s="319"/>
      <c r="I4029" s="320">
        <v>9000000</v>
      </c>
    </row>
    <row r="4030" spans="2:10" x14ac:dyDescent="0.25">
      <c r="B4030" s="316" t="s">
        <v>11815</v>
      </c>
      <c r="C4030" s="533" t="s">
        <v>19879</v>
      </c>
      <c r="D4030" s="317"/>
      <c r="E4030" s="317"/>
      <c r="F4030" s="317"/>
      <c r="G4030" s="318">
        <v>18000000</v>
      </c>
      <c r="H4030" s="317"/>
      <c r="I4030" s="318">
        <v>18000000</v>
      </c>
      <c r="J4030" s="316"/>
    </row>
    <row r="4031" spans="2:10" x14ac:dyDescent="0.25">
      <c r="B4031" s="672" t="s">
        <v>5833</v>
      </c>
      <c r="C4031" s="672"/>
      <c r="D4031" s="319"/>
      <c r="E4031" s="319"/>
      <c r="F4031" s="319"/>
      <c r="G4031" s="320">
        <v>18000000</v>
      </c>
      <c r="H4031" s="319"/>
      <c r="I4031" s="320">
        <v>18000000</v>
      </c>
    </row>
    <row r="4032" spans="2:10" x14ac:dyDescent="0.25">
      <c r="B4032" s="316" t="s">
        <v>11885</v>
      </c>
      <c r="C4032" s="533" t="s">
        <v>19112</v>
      </c>
      <c r="D4032" s="317"/>
      <c r="E4032" s="317"/>
      <c r="F4032" s="317"/>
      <c r="G4032" s="318">
        <v>15500000</v>
      </c>
      <c r="H4032" s="317"/>
      <c r="I4032" s="318">
        <v>15500000</v>
      </c>
      <c r="J4032" s="316"/>
    </row>
    <row r="4033" spans="2:10" x14ac:dyDescent="0.25">
      <c r="B4033" s="672" t="s">
        <v>5833</v>
      </c>
      <c r="C4033" s="672"/>
      <c r="D4033" s="319"/>
      <c r="E4033" s="319"/>
      <c r="F4033" s="319"/>
      <c r="G4033" s="320">
        <v>15500000</v>
      </c>
      <c r="H4033" s="319"/>
      <c r="I4033" s="320">
        <v>15500000</v>
      </c>
    </row>
    <row r="4034" spans="2:10" x14ac:dyDescent="0.25">
      <c r="B4034" s="316" t="s">
        <v>2070</v>
      </c>
      <c r="C4034" s="533" t="s">
        <v>17998</v>
      </c>
      <c r="D4034" s="317"/>
      <c r="E4034" s="317"/>
      <c r="F4034" s="318">
        <v>13000000</v>
      </c>
      <c r="G4034" s="318">
        <v>29000000</v>
      </c>
      <c r="H4034" s="317"/>
      <c r="I4034" s="318">
        <v>16000000</v>
      </c>
      <c r="J4034" s="316"/>
    </row>
    <row r="4035" spans="2:10" x14ac:dyDescent="0.25">
      <c r="B4035" s="672" t="s">
        <v>6740</v>
      </c>
      <c r="C4035" s="672"/>
      <c r="D4035" s="319"/>
      <c r="E4035" s="319"/>
      <c r="F4035" s="320">
        <v>13000000</v>
      </c>
      <c r="G4035" s="320">
        <v>29000000</v>
      </c>
      <c r="H4035" s="319"/>
      <c r="I4035" s="320">
        <v>16000000</v>
      </c>
    </row>
    <row r="4036" spans="2:10" x14ac:dyDescent="0.25">
      <c r="B4036" s="316" t="s">
        <v>862</v>
      </c>
      <c r="C4036" s="533" t="s">
        <v>17999</v>
      </c>
      <c r="D4036" s="317"/>
      <c r="E4036" s="317"/>
      <c r="F4036" s="318">
        <v>5000000</v>
      </c>
      <c r="G4036" s="318">
        <v>21083000</v>
      </c>
      <c r="H4036" s="317"/>
      <c r="I4036" s="318">
        <v>16083000</v>
      </c>
      <c r="J4036" s="316"/>
    </row>
    <row r="4037" spans="2:10" x14ac:dyDescent="0.25">
      <c r="B4037" s="672" t="s">
        <v>6741</v>
      </c>
      <c r="C4037" s="672"/>
      <c r="D4037" s="319"/>
      <c r="E4037" s="319"/>
      <c r="F4037" s="320">
        <v>5000000</v>
      </c>
      <c r="G4037" s="320">
        <v>21083000</v>
      </c>
      <c r="H4037" s="319"/>
      <c r="I4037" s="320">
        <v>16083000</v>
      </c>
    </row>
    <row r="4038" spans="2:10" x14ac:dyDescent="0.25">
      <c r="B4038" s="316" t="s">
        <v>2071</v>
      </c>
      <c r="C4038" s="533" t="s">
        <v>18000</v>
      </c>
      <c r="D4038" s="317"/>
      <c r="E4038" s="317"/>
      <c r="F4038" s="318">
        <v>20000000</v>
      </c>
      <c r="G4038" s="318">
        <v>39000000</v>
      </c>
      <c r="H4038" s="317"/>
      <c r="I4038" s="318">
        <v>19000000</v>
      </c>
      <c r="J4038" s="316"/>
    </row>
    <row r="4039" spans="2:10" x14ac:dyDescent="0.25">
      <c r="B4039" s="672" t="s">
        <v>6742</v>
      </c>
      <c r="C4039" s="672"/>
      <c r="D4039" s="319"/>
      <c r="E4039" s="319"/>
      <c r="F4039" s="320">
        <v>20000000</v>
      </c>
      <c r="G4039" s="320">
        <v>39000000</v>
      </c>
      <c r="H4039" s="319"/>
      <c r="I4039" s="320">
        <v>19000000</v>
      </c>
    </row>
    <row r="4040" spans="2:10" x14ac:dyDescent="0.25">
      <c r="B4040" s="316" t="s">
        <v>2072</v>
      </c>
      <c r="C4040" s="533" t="s">
        <v>18001</v>
      </c>
      <c r="D4040" s="317"/>
      <c r="E4040" s="317"/>
      <c r="F4040" s="318">
        <v>18000000</v>
      </c>
      <c r="G4040" s="318">
        <v>38000000</v>
      </c>
      <c r="H4040" s="317"/>
      <c r="I4040" s="318">
        <v>20000000</v>
      </c>
      <c r="J4040" s="316"/>
    </row>
    <row r="4041" spans="2:10" x14ac:dyDescent="0.25">
      <c r="B4041" s="672" t="s">
        <v>6743</v>
      </c>
      <c r="C4041" s="672"/>
      <c r="D4041" s="319"/>
      <c r="E4041" s="319"/>
      <c r="F4041" s="320">
        <v>18000000</v>
      </c>
      <c r="G4041" s="320">
        <v>38000000</v>
      </c>
      <c r="H4041" s="319"/>
      <c r="I4041" s="320">
        <v>20000000</v>
      </c>
    </row>
    <row r="4042" spans="2:10" x14ac:dyDescent="0.25">
      <c r="B4042" s="316" t="s">
        <v>20079</v>
      </c>
      <c r="C4042" s="533" t="s">
        <v>20492</v>
      </c>
      <c r="D4042" s="317"/>
      <c r="E4042" s="317"/>
      <c r="F4042" s="317"/>
      <c r="G4042" s="318">
        <v>18000000</v>
      </c>
      <c r="H4042" s="317"/>
      <c r="I4042" s="318">
        <v>18000000</v>
      </c>
      <c r="J4042" s="316"/>
    </row>
    <row r="4043" spans="2:10" x14ac:dyDescent="0.25">
      <c r="B4043" s="672" t="s">
        <v>5833</v>
      </c>
      <c r="C4043" s="672"/>
      <c r="D4043" s="319"/>
      <c r="E4043" s="319"/>
      <c r="F4043" s="319"/>
      <c r="G4043" s="320">
        <v>18000000</v>
      </c>
      <c r="H4043" s="319"/>
      <c r="I4043" s="320">
        <v>18000000</v>
      </c>
    </row>
    <row r="4044" spans="2:10" x14ac:dyDescent="0.25">
      <c r="B4044" s="316" t="s">
        <v>18727</v>
      </c>
      <c r="C4044" s="533" t="s">
        <v>19113</v>
      </c>
      <c r="D4044" s="317"/>
      <c r="E4044" s="317"/>
      <c r="F4044" s="317"/>
      <c r="G4044" s="318">
        <v>8000000</v>
      </c>
      <c r="H4044" s="317"/>
      <c r="I4044" s="318">
        <v>8000000</v>
      </c>
      <c r="J4044" s="316"/>
    </row>
    <row r="4045" spans="2:10" x14ac:dyDescent="0.25">
      <c r="B4045" s="672" t="s">
        <v>5833</v>
      </c>
      <c r="C4045" s="672"/>
      <c r="D4045" s="319"/>
      <c r="E4045" s="319"/>
      <c r="F4045" s="319"/>
      <c r="G4045" s="320">
        <v>8000000</v>
      </c>
      <c r="H4045" s="319"/>
      <c r="I4045" s="320">
        <v>8000000</v>
      </c>
    </row>
    <row r="4046" spans="2:10" x14ac:dyDescent="0.25">
      <c r="B4046" s="316" t="s">
        <v>7712</v>
      </c>
      <c r="C4046" s="533" t="s">
        <v>20367</v>
      </c>
      <c r="D4046" s="317"/>
      <c r="E4046" s="317"/>
      <c r="F4046" s="317"/>
      <c r="G4046" s="318">
        <v>18000000</v>
      </c>
      <c r="H4046" s="317"/>
      <c r="I4046" s="318">
        <v>18000000</v>
      </c>
      <c r="J4046" s="316"/>
    </row>
    <row r="4047" spans="2:10" x14ac:dyDescent="0.25">
      <c r="B4047" s="672" t="s">
        <v>5833</v>
      </c>
      <c r="C4047" s="672"/>
      <c r="D4047" s="319"/>
      <c r="E4047" s="319"/>
      <c r="F4047" s="319"/>
      <c r="G4047" s="320">
        <v>18000000</v>
      </c>
      <c r="H4047" s="319"/>
      <c r="I4047" s="320">
        <v>18000000</v>
      </c>
    </row>
    <row r="4048" spans="2:10" x14ac:dyDescent="0.25">
      <c r="B4048" s="316" t="s">
        <v>19296</v>
      </c>
      <c r="C4048" s="533" t="s">
        <v>19880</v>
      </c>
      <c r="D4048" s="317"/>
      <c r="E4048" s="317"/>
      <c r="F4048" s="317"/>
      <c r="G4048" s="318">
        <v>9000000</v>
      </c>
      <c r="H4048" s="317"/>
      <c r="I4048" s="318">
        <v>9000000</v>
      </c>
      <c r="J4048" s="316"/>
    </row>
    <row r="4049" spans="2:10" x14ac:dyDescent="0.25">
      <c r="B4049" s="672" t="s">
        <v>5833</v>
      </c>
      <c r="C4049" s="672"/>
      <c r="D4049" s="319"/>
      <c r="E4049" s="319"/>
      <c r="F4049" s="319"/>
      <c r="G4049" s="320">
        <v>9000000</v>
      </c>
      <c r="H4049" s="319"/>
      <c r="I4049" s="320">
        <v>9000000</v>
      </c>
    </row>
    <row r="4050" spans="2:10" x14ac:dyDescent="0.25">
      <c r="B4050" s="316" t="s">
        <v>2073</v>
      </c>
      <c r="C4050" s="533" t="s">
        <v>18002</v>
      </c>
      <c r="D4050" s="317"/>
      <c r="E4050" s="317"/>
      <c r="F4050" s="318">
        <v>17000000</v>
      </c>
      <c r="G4050" s="318">
        <v>37500000</v>
      </c>
      <c r="H4050" s="317"/>
      <c r="I4050" s="318">
        <v>20500000</v>
      </c>
      <c r="J4050" s="316"/>
    </row>
    <row r="4051" spans="2:10" x14ac:dyDescent="0.25">
      <c r="B4051" s="672" t="s">
        <v>6744</v>
      </c>
      <c r="C4051" s="672"/>
      <c r="D4051" s="319"/>
      <c r="E4051" s="319"/>
      <c r="F4051" s="320">
        <v>17000000</v>
      </c>
      <c r="G4051" s="320">
        <v>37500000</v>
      </c>
      <c r="H4051" s="319"/>
      <c r="I4051" s="320">
        <v>20500000</v>
      </c>
    </row>
    <row r="4052" spans="2:10" x14ac:dyDescent="0.25">
      <c r="B4052" s="316" t="s">
        <v>11240</v>
      </c>
      <c r="C4052" s="533" t="s">
        <v>18808</v>
      </c>
      <c r="D4052" s="317"/>
      <c r="E4052" s="317"/>
      <c r="F4052" s="317"/>
      <c r="G4052" s="318">
        <v>2000000</v>
      </c>
      <c r="H4052" s="317"/>
      <c r="I4052" s="318">
        <v>2000000</v>
      </c>
      <c r="J4052" s="316"/>
    </row>
    <row r="4053" spans="2:10" x14ac:dyDescent="0.25">
      <c r="B4053" s="672" t="s">
        <v>5833</v>
      </c>
      <c r="C4053" s="672"/>
      <c r="D4053" s="319"/>
      <c r="E4053" s="319"/>
      <c r="F4053" s="319"/>
      <c r="G4053" s="320">
        <v>2000000</v>
      </c>
      <c r="H4053" s="319"/>
      <c r="I4053" s="320">
        <v>2000000</v>
      </c>
    </row>
    <row r="4054" spans="2:10" x14ac:dyDescent="0.25">
      <c r="B4054" s="316" t="s">
        <v>2074</v>
      </c>
      <c r="C4054" s="533" t="s">
        <v>18003</v>
      </c>
      <c r="D4054" s="317"/>
      <c r="E4054" s="317"/>
      <c r="F4054" s="318">
        <v>17000000</v>
      </c>
      <c r="G4054" s="318">
        <v>37500000</v>
      </c>
      <c r="H4054" s="317"/>
      <c r="I4054" s="318">
        <v>20500000</v>
      </c>
      <c r="J4054" s="316"/>
    </row>
    <row r="4055" spans="2:10" x14ac:dyDescent="0.25">
      <c r="B4055" s="672" t="s">
        <v>6745</v>
      </c>
      <c r="C4055" s="672"/>
      <c r="D4055" s="319"/>
      <c r="E4055" s="319"/>
      <c r="F4055" s="320">
        <v>17000000</v>
      </c>
      <c r="G4055" s="320">
        <v>37500000</v>
      </c>
      <c r="H4055" s="319"/>
      <c r="I4055" s="320">
        <v>20500000</v>
      </c>
    </row>
    <row r="4056" spans="2:10" x14ac:dyDescent="0.25">
      <c r="B4056" s="316" t="s">
        <v>2075</v>
      </c>
      <c r="C4056" s="533" t="s">
        <v>18004</v>
      </c>
      <c r="D4056" s="317"/>
      <c r="E4056" s="317"/>
      <c r="F4056" s="318">
        <v>15000000</v>
      </c>
      <c r="G4056" s="318">
        <v>22500000</v>
      </c>
      <c r="H4056" s="317"/>
      <c r="I4056" s="318">
        <v>7500000</v>
      </c>
      <c r="J4056" s="316"/>
    </row>
    <row r="4057" spans="2:10" x14ac:dyDescent="0.25">
      <c r="B4057" s="672" t="s">
        <v>6746</v>
      </c>
      <c r="C4057" s="672"/>
      <c r="D4057" s="319"/>
      <c r="E4057" s="319"/>
      <c r="F4057" s="320">
        <v>15000000</v>
      </c>
      <c r="G4057" s="320">
        <v>22500000</v>
      </c>
      <c r="H4057" s="319"/>
      <c r="I4057" s="320">
        <v>7500000</v>
      </c>
    </row>
    <row r="4058" spans="2:10" x14ac:dyDescent="0.25">
      <c r="B4058" s="316" t="s">
        <v>2076</v>
      </c>
      <c r="C4058" s="533" t="s">
        <v>18005</v>
      </c>
      <c r="D4058" s="317"/>
      <c r="E4058" s="317"/>
      <c r="F4058" s="318">
        <v>22500000</v>
      </c>
      <c r="G4058" s="318">
        <v>45000000</v>
      </c>
      <c r="H4058" s="317"/>
      <c r="I4058" s="318">
        <v>22500000</v>
      </c>
      <c r="J4058" s="316"/>
    </row>
    <row r="4059" spans="2:10" x14ac:dyDescent="0.25">
      <c r="B4059" s="672" t="s">
        <v>6747</v>
      </c>
      <c r="C4059" s="672"/>
      <c r="D4059" s="319"/>
      <c r="E4059" s="319"/>
      <c r="F4059" s="320">
        <v>22500000</v>
      </c>
      <c r="G4059" s="320">
        <v>45000000</v>
      </c>
      <c r="H4059" s="319"/>
      <c r="I4059" s="320">
        <v>22500000</v>
      </c>
    </row>
    <row r="4060" spans="2:10" x14ac:dyDescent="0.25">
      <c r="B4060" s="316" t="s">
        <v>2077</v>
      </c>
      <c r="C4060" s="533" t="s">
        <v>18006</v>
      </c>
      <c r="D4060" s="317"/>
      <c r="E4060" s="317"/>
      <c r="F4060" s="318">
        <v>15000000</v>
      </c>
      <c r="G4060" s="318">
        <v>15000000</v>
      </c>
      <c r="H4060" s="317"/>
      <c r="I4060" s="317"/>
      <c r="J4060" s="316"/>
    </row>
    <row r="4061" spans="2:10" x14ac:dyDescent="0.25">
      <c r="B4061" s="672" t="s">
        <v>6748</v>
      </c>
      <c r="C4061" s="672"/>
      <c r="D4061" s="319"/>
      <c r="E4061" s="319"/>
      <c r="F4061" s="320">
        <v>15000000</v>
      </c>
      <c r="G4061" s="320">
        <v>15000000</v>
      </c>
      <c r="H4061" s="319"/>
      <c r="I4061" s="319"/>
    </row>
    <row r="4062" spans="2:10" x14ac:dyDescent="0.25">
      <c r="B4062" s="316" t="s">
        <v>7713</v>
      </c>
      <c r="C4062" s="533" t="s">
        <v>18007</v>
      </c>
      <c r="D4062" s="317"/>
      <c r="E4062" s="317"/>
      <c r="F4062" s="317"/>
      <c r="G4062" s="318">
        <v>15000000</v>
      </c>
      <c r="H4062" s="317"/>
      <c r="I4062" s="318">
        <v>15000000</v>
      </c>
      <c r="J4062" s="316"/>
    </row>
    <row r="4063" spans="2:10" x14ac:dyDescent="0.25">
      <c r="B4063" s="672" t="s">
        <v>5623</v>
      </c>
      <c r="C4063" s="672"/>
      <c r="D4063" s="319"/>
      <c r="E4063" s="319"/>
      <c r="F4063" s="319"/>
      <c r="G4063" s="320">
        <v>7500000</v>
      </c>
      <c r="H4063" s="319"/>
      <c r="I4063" s="320">
        <v>7500000</v>
      </c>
    </row>
    <row r="4064" spans="2:10" x14ac:dyDescent="0.25">
      <c r="B4064" s="672" t="s">
        <v>5833</v>
      </c>
      <c r="C4064" s="672"/>
      <c r="D4064" s="319"/>
      <c r="E4064" s="319"/>
      <c r="F4064" s="319"/>
      <c r="G4064" s="320">
        <v>7500000</v>
      </c>
      <c r="H4064" s="319"/>
      <c r="I4064" s="320">
        <v>7500000</v>
      </c>
      <c r="J4064" s="316"/>
    </row>
    <row r="4065" spans="2:10" x14ac:dyDescent="0.25">
      <c r="B4065" s="316" t="s">
        <v>7714</v>
      </c>
      <c r="C4065" s="533" t="s">
        <v>18008</v>
      </c>
      <c r="D4065" s="317"/>
      <c r="E4065" s="317"/>
      <c r="F4065" s="317"/>
      <c r="G4065" s="318">
        <v>15000000</v>
      </c>
      <c r="H4065" s="317"/>
      <c r="I4065" s="318">
        <v>15000000</v>
      </c>
    </row>
    <row r="4066" spans="2:10" x14ac:dyDescent="0.25">
      <c r="B4066" s="672" t="s">
        <v>5833</v>
      </c>
      <c r="C4066" s="672"/>
      <c r="D4066" s="319"/>
      <c r="E4066" s="319"/>
      <c r="F4066" s="319"/>
      <c r="G4066" s="320">
        <v>15000000</v>
      </c>
      <c r="H4066" s="319"/>
      <c r="I4066" s="320">
        <v>15000000</v>
      </c>
      <c r="J4066" s="316"/>
    </row>
    <row r="4067" spans="2:10" x14ac:dyDescent="0.25">
      <c r="B4067" s="316" t="s">
        <v>19295</v>
      </c>
      <c r="C4067" s="533" t="s">
        <v>20026</v>
      </c>
      <c r="D4067" s="317"/>
      <c r="E4067" s="317"/>
      <c r="F4067" s="317"/>
      <c r="G4067" s="318">
        <v>9000000</v>
      </c>
      <c r="H4067" s="317"/>
      <c r="I4067" s="318">
        <v>9000000</v>
      </c>
    </row>
    <row r="4068" spans="2:10" x14ac:dyDescent="0.25">
      <c r="B4068" s="672" t="s">
        <v>5833</v>
      </c>
      <c r="C4068" s="672"/>
      <c r="D4068" s="319"/>
      <c r="E4068" s="319"/>
      <c r="F4068" s="319"/>
      <c r="G4068" s="320">
        <v>9000000</v>
      </c>
      <c r="H4068" s="319"/>
      <c r="I4068" s="320">
        <v>9000000</v>
      </c>
      <c r="J4068" s="316"/>
    </row>
    <row r="4069" spans="2:10" x14ac:dyDescent="0.25">
      <c r="B4069" s="316" t="s">
        <v>2078</v>
      </c>
      <c r="C4069" s="533" t="s">
        <v>18009</v>
      </c>
      <c r="D4069" s="317"/>
      <c r="E4069" s="317"/>
      <c r="F4069" s="318">
        <v>18260000</v>
      </c>
      <c r="G4069" s="318">
        <v>33040000</v>
      </c>
      <c r="H4069" s="317"/>
      <c r="I4069" s="318">
        <v>14780000</v>
      </c>
    </row>
    <row r="4070" spans="2:10" x14ac:dyDescent="0.25">
      <c r="B4070" s="672" t="s">
        <v>6749</v>
      </c>
      <c r="C4070" s="672"/>
      <c r="D4070" s="319"/>
      <c r="E4070" s="319"/>
      <c r="F4070" s="320">
        <v>18260000</v>
      </c>
      <c r="G4070" s="320">
        <v>33040000</v>
      </c>
      <c r="H4070" s="319"/>
      <c r="I4070" s="320">
        <v>14780000</v>
      </c>
      <c r="J4070" s="316"/>
    </row>
    <row r="4071" spans="2:10" x14ac:dyDescent="0.25">
      <c r="B4071" s="316" t="s">
        <v>2079</v>
      </c>
      <c r="C4071" s="533" t="s">
        <v>18010</v>
      </c>
      <c r="D4071" s="317"/>
      <c r="E4071" s="317"/>
      <c r="F4071" s="318">
        <v>48000000</v>
      </c>
      <c r="G4071" s="318">
        <v>60000000</v>
      </c>
      <c r="H4071" s="317"/>
      <c r="I4071" s="318">
        <v>12000000</v>
      </c>
    </row>
    <row r="4072" spans="2:10" x14ac:dyDescent="0.25">
      <c r="B4072" s="672" t="s">
        <v>6750</v>
      </c>
      <c r="C4072" s="672"/>
      <c r="D4072" s="319"/>
      <c r="E4072" s="319"/>
      <c r="F4072" s="320">
        <v>48000000</v>
      </c>
      <c r="G4072" s="320">
        <v>60000000</v>
      </c>
      <c r="H4072" s="319"/>
      <c r="I4072" s="320">
        <v>12000000</v>
      </c>
      <c r="J4072" s="316"/>
    </row>
    <row r="4073" spans="2:10" x14ac:dyDescent="0.25">
      <c r="B4073" s="316" t="s">
        <v>8082</v>
      </c>
      <c r="C4073" s="533" t="s">
        <v>18011</v>
      </c>
      <c r="D4073" s="317"/>
      <c r="E4073" s="317"/>
      <c r="F4073" s="317"/>
      <c r="G4073" s="318">
        <v>10000000</v>
      </c>
      <c r="H4073" s="317"/>
      <c r="I4073" s="318">
        <v>10000000</v>
      </c>
    </row>
    <row r="4074" spans="2:10" x14ac:dyDescent="0.25">
      <c r="B4074" s="672" t="s">
        <v>5833</v>
      </c>
      <c r="C4074" s="672"/>
      <c r="D4074" s="319"/>
      <c r="E4074" s="319"/>
      <c r="F4074" s="319"/>
      <c r="G4074" s="320">
        <v>10000000</v>
      </c>
      <c r="H4074" s="319"/>
      <c r="I4074" s="320">
        <v>10000000</v>
      </c>
      <c r="J4074" s="316"/>
    </row>
    <row r="4075" spans="2:10" x14ac:dyDescent="0.25">
      <c r="B4075" s="316" t="s">
        <v>7716</v>
      </c>
      <c r="C4075" s="533" t="s">
        <v>18012</v>
      </c>
      <c r="D4075" s="317"/>
      <c r="E4075" s="317"/>
      <c r="F4075" s="317"/>
      <c r="G4075" s="318">
        <v>6000000</v>
      </c>
      <c r="H4075" s="317"/>
      <c r="I4075" s="318">
        <v>6000000</v>
      </c>
    </row>
    <row r="4076" spans="2:10" x14ac:dyDescent="0.25">
      <c r="B4076" s="672" t="s">
        <v>5833</v>
      </c>
      <c r="C4076" s="672"/>
      <c r="D4076" s="319"/>
      <c r="E4076" s="319"/>
      <c r="F4076" s="319"/>
      <c r="G4076" s="320">
        <v>6000000</v>
      </c>
      <c r="H4076" s="319"/>
      <c r="I4076" s="320">
        <v>6000000</v>
      </c>
      <c r="J4076" s="316"/>
    </row>
    <row r="4077" spans="2:10" x14ac:dyDescent="0.25">
      <c r="B4077" s="316" t="s">
        <v>2080</v>
      </c>
      <c r="C4077" s="533" t="s">
        <v>18013</v>
      </c>
      <c r="D4077" s="317"/>
      <c r="E4077" s="317"/>
      <c r="F4077" s="318">
        <v>18000000</v>
      </c>
      <c r="G4077" s="318">
        <v>18000000</v>
      </c>
      <c r="H4077" s="317"/>
      <c r="I4077" s="317"/>
    </row>
    <row r="4078" spans="2:10" x14ac:dyDescent="0.25">
      <c r="B4078" s="672" t="s">
        <v>6751</v>
      </c>
      <c r="C4078" s="672"/>
      <c r="D4078" s="319"/>
      <c r="E4078" s="319"/>
      <c r="F4078" s="320">
        <v>18000000</v>
      </c>
      <c r="G4078" s="320">
        <v>18000000</v>
      </c>
      <c r="H4078" s="319"/>
      <c r="I4078" s="319"/>
      <c r="J4078" s="316"/>
    </row>
    <row r="4079" spans="2:10" x14ac:dyDescent="0.25">
      <c r="B4079" s="316" t="s">
        <v>640</v>
      </c>
      <c r="C4079" s="533" t="s">
        <v>18014</v>
      </c>
      <c r="D4079" s="317"/>
      <c r="E4079" s="317"/>
      <c r="F4079" s="318">
        <v>6000000</v>
      </c>
      <c r="G4079" s="318">
        <v>15000000</v>
      </c>
      <c r="H4079" s="317"/>
      <c r="I4079" s="318">
        <v>9000000</v>
      </c>
    </row>
    <row r="4080" spans="2:10" x14ac:dyDescent="0.25">
      <c r="B4080" s="672" t="s">
        <v>6752</v>
      </c>
      <c r="C4080" s="672"/>
      <c r="D4080" s="319"/>
      <c r="E4080" s="319"/>
      <c r="F4080" s="320">
        <v>6000000</v>
      </c>
      <c r="G4080" s="320">
        <v>15000000</v>
      </c>
      <c r="H4080" s="319"/>
      <c r="I4080" s="320">
        <v>9000000</v>
      </c>
      <c r="J4080" s="316"/>
    </row>
    <row r="4081" spans="2:10" x14ac:dyDescent="0.25">
      <c r="B4081" s="316" t="s">
        <v>5599</v>
      </c>
      <c r="C4081" s="533" t="s">
        <v>18015</v>
      </c>
      <c r="D4081" s="317"/>
      <c r="E4081" s="317"/>
      <c r="F4081" s="317"/>
      <c r="G4081" s="318">
        <v>24000000</v>
      </c>
      <c r="H4081" s="317"/>
      <c r="I4081" s="318">
        <v>24000000</v>
      </c>
    </row>
    <row r="4082" spans="2:10" x14ac:dyDescent="0.25">
      <c r="B4082" s="672" t="s">
        <v>5833</v>
      </c>
      <c r="C4082" s="672"/>
      <c r="D4082" s="319"/>
      <c r="E4082" s="319"/>
      <c r="F4082" s="319"/>
      <c r="G4082" s="320">
        <v>24000000</v>
      </c>
      <c r="H4082" s="319"/>
      <c r="I4082" s="320">
        <v>24000000</v>
      </c>
      <c r="J4082" s="316"/>
    </row>
    <row r="4083" spans="2:10" x14ac:dyDescent="0.25">
      <c r="B4083" s="316" t="s">
        <v>2081</v>
      </c>
      <c r="C4083" s="533" t="s">
        <v>18016</v>
      </c>
      <c r="D4083" s="317"/>
      <c r="E4083" s="317"/>
      <c r="F4083" s="318">
        <v>24001000</v>
      </c>
      <c r="G4083" s="318">
        <v>33091000</v>
      </c>
      <c r="H4083" s="317"/>
      <c r="I4083" s="318">
        <v>9090000</v>
      </c>
    </row>
    <row r="4084" spans="2:10" x14ac:dyDescent="0.25">
      <c r="B4084" s="672" t="s">
        <v>6753</v>
      </c>
      <c r="C4084" s="672"/>
      <c r="D4084" s="319"/>
      <c r="E4084" s="319"/>
      <c r="F4084" s="320">
        <v>24001000</v>
      </c>
      <c r="G4084" s="320">
        <v>33091000</v>
      </c>
      <c r="H4084" s="319"/>
      <c r="I4084" s="320">
        <v>9090000</v>
      </c>
      <c r="J4084" s="316"/>
    </row>
    <row r="4085" spans="2:10" x14ac:dyDescent="0.25">
      <c r="B4085" s="316" t="s">
        <v>2082</v>
      </c>
      <c r="C4085" s="533" t="s">
        <v>18017</v>
      </c>
      <c r="D4085" s="317"/>
      <c r="E4085" s="317"/>
      <c r="F4085" s="318">
        <v>18000000</v>
      </c>
      <c r="G4085" s="318">
        <v>35200000</v>
      </c>
      <c r="H4085" s="317"/>
      <c r="I4085" s="318">
        <v>17200000</v>
      </c>
    </row>
    <row r="4086" spans="2:10" x14ac:dyDescent="0.25">
      <c r="B4086" s="672" t="s">
        <v>6754</v>
      </c>
      <c r="C4086" s="672"/>
      <c r="D4086" s="319"/>
      <c r="E4086" s="319"/>
      <c r="F4086" s="320">
        <v>18000000</v>
      </c>
      <c r="G4086" s="320">
        <v>34200000</v>
      </c>
      <c r="H4086" s="319"/>
      <c r="I4086" s="320">
        <v>16200000</v>
      </c>
      <c r="J4086" s="316"/>
    </row>
    <row r="4087" spans="2:10" x14ac:dyDescent="0.25">
      <c r="B4087" s="672" t="s">
        <v>5833</v>
      </c>
      <c r="C4087" s="672"/>
      <c r="D4087" s="319"/>
      <c r="E4087" s="319"/>
      <c r="F4087" s="319"/>
      <c r="G4087" s="320">
        <v>1000000</v>
      </c>
      <c r="H4087" s="319"/>
      <c r="I4087" s="320">
        <v>1000000</v>
      </c>
    </row>
    <row r="4088" spans="2:10" x14ac:dyDescent="0.25">
      <c r="B4088" s="316" t="s">
        <v>2083</v>
      </c>
      <c r="C4088" s="533" t="s">
        <v>18018</v>
      </c>
      <c r="D4088" s="317"/>
      <c r="E4088" s="317"/>
      <c r="F4088" s="318">
        <v>13000000</v>
      </c>
      <c r="G4088" s="318">
        <v>35000000</v>
      </c>
      <c r="H4088" s="317"/>
      <c r="I4088" s="318">
        <v>22000000</v>
      </c>
      <c r="J4088" s="316"/>
    </row>
    <row r="4089" spans="2:10" x14ac:dyDescent="0.25">
      <c r="B4089" s="672" t="s">
        <v>6755</v>
      </c>
      <c r="C4089" s="672"/>
      <c r="D4089" s="319"/>
      <c r="E4089" s="319"/>
      <c r="F4089" s="320">
        <v>13000000</v>
      </c>
      <c r="G4089" s="320">
        <v>35000000</v>
      </c>
      <c r="H4089" s="319"/>
      <c r="I4089" s="320">
        <v>22000000</v>
      </c>
    </row>
    <row r="4090" spans="2:10" x14ac:dyDescent="0.25">
      <c r="B4090" s="316" t="s">
        <v>2084</v>
      </c>
      <c r="C4090" s="533" t="s">
        <v>18019</v>
      </c>
      <c r="D4090" s="317"/>
      <c r="E4090" s="317"/>
      <c r="F4090" s="318">
        <v>42000000</v>
      </c>
      <c r="G4090" s="318">
        <v>60069876</v>
      </c>
      <c r="H4090" s="317"/>
      <c r="I4090" s="318">
        <v>18069876</v>
      </c>
    </row>
    <row r="4091" spans="2:10" x14ac:dyDescent="0.25">
      <c r="B4091" s="672" t="s">
        <v>6756</v>
      </c>
      <c r="C4091" s="672"/>
      <c r="D4091" s="319"/>
      <c r="E4091" s="319"/>
      <c r="F4091" s="320">
        <v>42000000</v>
      </c>
      <c r="G4091" s="320">
        <v>60069876</v>
      </c>
      <c r="H4091" s="319"/>
      <c r="I4091" s="320">
        <v>18069876</v>
      </c>
      <c r="J4091" s="316"/>
    </row>
    <row r="4092" spans="2:10" x14ac:dyDescent="0.25">
      <c r="B4092" s="316" t="s">
        <v>2085</v>
      </c>
      <c r="C4092" s="533" t="s">
        <v>18020</v>
      </c>
      <c r="D4092" s="317"/>
      <c r="E4092" s="317"/>
      <c r="F4092" s="318">
        <v>22500000</v>
      </c>
      <c r="G4092" s="318">
        <v>30000000</v>
      </c>
      <c r="H4092" s="317"/>
      <c r="I4092" s="318">
        <v>7500000</v>
      </c>
    </row>
    <row r="4093" spans="2:10" x14ac:dyDescent="0.25">
      <c r="B4093" s="672" t="s">
        <v>6757</v>
      </c>
      <c r="C4093" s="672"/>
      <c r="D4093" s="319"/>
      <c r="E4093" s="319"/>
      <c r="F4093" s="320">
        <v>22500000</v>
      </c>
      <c r="G4093" s="320">
        <v>30000000</v>
      </c>
      <c r="H4093" s="319"/>
      <c r="I4093" s="320">
        <v>7500000</v>
      </c>
      <c r="J4093" s="316"/>
    </row>
    <row r="4094" spans="2:10" x14ac:dyDescent="0.25">
      <c r="B4094" s="316" t="s">
        <v>7970</v>
      </c>
      <c r="C4094" s="533" t="s">
        <v>18021</v>
      </c>
      <c r="D4094" s="317"/>
      <c r="E4094" s="317"/>
      <c r="F4094" s="317"/>
      <c r="G4094" s="318">
        <v>7500000</v>
      </c>
      <c r="H4094" s="317"/>
      <c r="I4094" s="318">
        <v>7500000</v>
      </c>
    </row>
    <row r="4095" spans="2:10" x14ac:dyDescent="0.25">
      <c r="B4095" s="672" t="s">
        <v>5833</v>
      </c>
      <c r="C4095" s="672"/>
      <c r="D4095" s="319"/>
      <c r="E4095" s="319"/>
      <c r="F4095" s="319"/>
      <c r="G4095" s="320">
        <v>7500000</v>
      </c>
      <c r="H4095" s="319"/>
      <c r="I4095" s="320">
        <v>7500000</v>
      </c>
      <c r="J4095" s="316"/>
    </row>
    <row r="4096" spans="2:10" x14ac:dyDescent="0.25">
      <c r="B4096" s="316" t="s">
        <v>2086</v>
      </c>
      <c r="C4096" s="533" t="s">
        <v>18022</v>
      </c>
      <c r="D4096" s="317"/>
      <c r="E4096" s="317"/>
      <c r="F4096" s="318">
        <v>17000000</v>
      </c>
      <c r="G4096" s="318">
        <v>30900000</v>
      </c>
      <c r="H4096" s="317"/>
      <c r="I4096" s="318">
        <v>13900000</v>
      </c>
    </row>
    <row r="4097" spans="2:10" x14ac:dyDescent="0.25">
      <c r="B4097" s="672" t="s">
        <v>6758</v>
      </c>
      <c r="C4097" s="672"/>
      <c r="D4097" s="319"/>
      <c r="E4097" s="319"/>
      <c r="F4097" s="320">
        <v>17000000</v>
      </c>
      <c r="G4097" s="320">
        <v>30900000</v>
      </c>
      <c r="H4097" s="319"/>
      <c r="I4097" s="320">
        <v>13900000</v>
      </c>
      <c r="J4097" s="316"/>
    </row>
    <row r="4098" spans="2:10" x14ac:dyDescent="0.25">
      <c r="B4098" s="316" t="s">
        <v>197</v>
      </c>
      <c r="C4098" s="533" t="s">
        <v>18023</v>
      </c>
      <c r="D4098" s="317"/>
      <c r="E4098" s="317"/>
      <c r="F4098" s="318">
        <v>6250000</v>
      </c>
      <c r="G4098" s="318">
        <v>30000000</v>
      </c>
      <c r="H4098" s="317"/>
      <c r="I4098" s="318">
        <v>23750000</v>
      </c>
    </row>
    <row r="4099" spans="2:10" x14ac:dyDescent="0.25">
      <c r="B4099" s="672" t="s">
        <v>6759</v>
      </c>
      <c r="C4099" s="672"/>
      <c r="D4099" s="319"/>
      <c r="E4099" s="319"/>
      <c r="F4099" s="320">
        <v>6250000</v>
      </c>
      <c r="G4099" s="320">
        <v>30000000</v>
      </c>
      <c r="H4099" s="319"/>
      <c r="I4099" s="320">
        <v>23750000</v>
      </c>
      <c r="J4099" s="316"/>
    </row>
    <row r="4100" spans="2:10" x14ac:dyDescent="0.25">
      <c r="B4100" s="316" t="s">
        <v>7718</v>
      </c>
      <c r="C4100" s="533" t="s">
        <v>18024</v>
      </c>
      <c r="D4100" s="317"/>
      <c r="E4100" s="317"/>
      <c r="F4100" s="317"/>
      <c r="G4100" s="318">
        <v>12000000</v>
      </c>
      <c r="H4100" s="317"/>
      <c r="I4100" s="318">
        <v>12000000</v>
      </c>
    </row>
    <row r="4101" spans="2:10" x14ac:dyDescent="0.25">
      <c r="B4101" s="672" t="s">
        <v>5833</v>
      </c>
      <c r="C4101" s="672"/>
      <c r="D4101" s="319"/>
      <c r="E4101" s="319"/>
      <c r="F4101" s="319"/>
      <c r="G4101" s="320">
        <v>12000000</v>
      </c>
      <c r="H4101" s="319"/>
      <c r="I4101" s="320">
        <v>12000000</v>
      </c>
      <c r="J4101" s="316"/>
    </row>
    <row r="4102" spans="2:10" x14ac:dyDescent="0.25">
      <c r="B4102" s="316" t="s">
        <v>7719</v>
      </c>
      <c r="C4102" s="533" t="s">
        <v>18025</v>
      </c>
      <c r="D4102" s="317"/>
      <c r="E4102" s="317"/>
      <c r="F4102" s="317"/>
      <c r="G4102" s="318">
        <v>9000000</v>
      </c>
      <c r="H4102" s="317"/>
      <c r="I4102" s="318">
        <v>9000000</v>
      </c>
    </row>
    <row r="4103" spans="2:10" x14ac:dyDescent="0.25">
      <c r="B4103" s="672" t="s">
        <v>5833</v>
      </c>
      <c r="C4103" s="672"/>
      <c r="D4103" s="319"/>
      <c r="E4103" s="319"/>
      <c r="F4103" s="319"/>
      <c r="G4103" s="320">
        <v>9000000</v>
      </c>
      <c r="H4103" s="319"/>
      <c r="I4103" s="320">
        <v>9000000</v>
      </c>
      <c r="J4103" s="316"/>
    </row>
    <row r="4104" spans="2:10" x14ac:dyDescent="0.25">
      <c r="B4104" s="316" t="s">
        <v>781</v>
      </c>
      <c r="C4104" s="533" t="s">
        <v>18026</v>
      </c>
      <c r="D4104" s="317"/>
      <c r="E4104" s="317"/>
      <c r="F4104" s="318">
        <v>6000000</v>
      </c>
      <c r="G4104" s="318">
        <v>15000000</v>
      </c>
      <c r="H4104" s="317"/>
      <c r="I4104" s="318">
        <v>9000000</v>
      </c>
    </row>
    <row r="4105" spans="2:10" x14ac:dyDescent="0.25">
      <c r="B4105" s="672" t="s">
        <v>6760</v>
      </c>
      <c r="C4105" s="672"/>
      <c r="D4105" s="319"/>
      <c r="E4105" s="319"/>
      <c r="F4105" s="320">
        <v>6000000</v>
      </c>
      <c r="G4105" s="320">
        <v>15000000</v>
      </c>
      <c r="H4105" s="319"/>
      <c r="I4105" s="320">
        <v>9000000</v>
      </c>
      <c r="J4105" s="316"/>
    </row>
    <row r="4106" spans="2:10" x14ac:dyDescent="0.25">
      <c r="B4106" s="316" t="s">
        <v>2087</v>
      </c>
      <c r="C4106" s="533" t="s">
        <v>18027</v>
      </c>
      <c r="D4106" s="317"/>
      <c r="E4106" s="317"/>
      <c r="F4106" s="318">
        <v>15000000</v>
      </c>
      <c r="G4106" s="318">
        <v>35000000</v>
      </c>
      <c r="H4106" s="317"/>
      <c r="I4106" s="318">
        <v>20000000</v>
      </c>
    </row>
    <row r="4107" spans="2:10" x14ac:dyDescent="0.25">
      <c r="B4107" s="672" t="s">
        <v>6761</v>
      </c>
      <c r="C4107" s="672"/>
      <c r="D4107" s="319"/>
      <c r="E4107" s="319"/>
      <c r="F4107" s="320">
        <v>15000000</v>
      </c>
      <c r="G4107" s="320">
        <v>35000000</v>
      </c>
      <c r="H4107" s="319"/>
      <c r="I4107" s="320">
        <v>20000000</v>
      </c>
      <c r="J4107" s="316"/>
    </row>
    <row r="4108" spans="2:10" x14ac:dyDescent="0.25">
      <c r="B4108" s="316" t="s">
        <v>2088</v>
      </c>
      <c r="C4108" s="533" t="s">
        <v>18028</v>
      </c>
      <c r="D4108" s="317"/>
      <c r="E4108" s="317"/>
      <c r="F4108" s="318">
        <v>42000095</v>
      </c>
      <c r="G4108" s="318">
        <v>58203094</v>
      </c>
      <c r="H4108" s="317"/>
      <c r="I4108" s="318">
        <v>16202999</v>
      </c>
    </row>
    <row r="4109" spans="2:10" x14ac:dyDescent="0.25">
      <c r="B4109" s="672" t="s">
        <v>6762</v>
      </c>
      <c r="C4109" s="672"/>
      <c r="D4109" s="319"/>
      <c r="E4109" s="319"/>
      <c r="F4109" s="320">
        <v>42000095</v>
      </c>
      <c r="G4109" s="320">
        <v>58203094</v>
      </c>
      <c r="H4109" s="319"/>
      <c r="I4109" s="320">
        <v>16202999</v>
      </c>
      <c r="J4109" s="316"/>
    </row>
    <row r="4110" spans="2:10" x14ac:dyDescent="0.25">
      <c r="B4110" s="316" t="s">
        <v>5518</v>
      </c>
      <c r="C4110" s="533" t="s">
        <v>18029</v>
      </c>
      <c r="D4110" s="317"/>
      <c r="E4110" s="317"/>
      <c r="F4110" s="318">
        <v>5000000</v>
      </c>
      <c r="G4110" s="318">
        <v>18000000</v>
      </c>
      <c r="H4110" s="317"/>
      <c r="I4110" s="318">
        <v>13000000</v>
      </c>
    </row>
    <row r="4111" spans="2:10" x14ac:dyDescent="0.25">
      <c r="B4111" s="672" t="s">
        <v>6763</v>
      </c>
      <c r="C4111" s="672"/>
      <c r="D4111" s="319"/>
      <c r="E4111" s="319"/>
      <c r="F4111" s="320">
        <v>5000000</v>
      </c>
      <c r="G4111" s="320">
        <v>18000000</v>
      </c>
      <c r="H4111" s="319"/>
      <c r="I4111" s="320">
        <v>13000000</v>
      </c>
      <c r="J4111" s="316"/>
    </row>
    <row r="4112" spans="2:10" x14ac:dyDescent="0.25">
      <c r="B4112" s="316" t="s">
        <v>833</v>
      </c>
      <c r="C4112" s="533" t="s">
        <v>18030</v>
      </c>
      <c r="D4112" s="317"/>
      <c r="E4112" s="317"/>
      <c r="F4112" s="318">
        <v>6000000</v>
      </c>
      <c r="G4112" s="318">
        <v>27000000</v>
      </c>
      <c r="H4112" s="317"/>
      <c r="I4112" s="318">
        <v>21000000</v>
      </c>
    </row>
    <row r="4113" spans="2:10" x14ac:dyDescent="0.25">
      <c r="B4113" s="672" t="s">
        <v>6764</v>
      </c>
      <c r="C4113" s="672"/>
      <c r="D4113" s="319"/>
      <c r="E4113" s="319"/>
      <c r="F4113" s="320">
        <v>6000000</v>
      </c>
      <c r="G4113" s="320">
        <v>27000000</v>
      </c>
      <c r="H4113" s="319"/>
      <c r="I4113" s="320">
        <v>21000000</v>
      </c>
      <c r="J4113" s="316"/>
    </row>
    <row r="4114" spans="2:10" x14ac:dyDescent="0.25">
      <c r="B4114" s="316" t="s">
        <v>2089</v>
      </c>
      <c r="C4114" s="533" t="s">
        <v>18031</v>
      </c>
      <c r="D4114" s="317"/>
      <c r="E4114" s="317"/>
      <c r="F4114" s="318">
        <v>33000000</v>
      </c>
      <c r="G4114" s="318">
        <v>47500000</v>
      </c>
      <c r="H4114" s="317"/>
      <c r="I4114" s="318">
        <v>14500000</v>
      </c>
    </row>
    <row r="4115" spans="2:10" x14ac:dyDescent="0.25">
      <c r="B4115" s="672" t="s">
        <v>6765</v>
      </c>
      <c r="C4115" s="672"/>
      <c r="D4115" s="319"/>
      <c r="E4115" s="319"/>
      <c r="F4115" s="320">
        <v>33000000</v>
      </c>
      <c r="G4115" s="320">
        <v>47500000</v>
      </c>
      <c r="H4115" s="319"/>
      <c r="I4115" s="320">
        <v>14500000</v>
      </c>
      <c r="J4115" s="316"/>
    </row>
    <row r="4116" spans="2:10" x14ac:dyDescent="0.25">
      <c r="B4116" s="316" t="s">
        <v>2090</v>
      </c>
      <c r="C4116" s="533" t="s">
        <v>18032</v>
      </c>
      <c r="D4116" s="317"/>
      <c r="E4116" s="317"/>
      <c r="F4116" s="318">
        <v>20000000</v>
      </c>
      <c r="G4116" s="318">
        <v>42000000</v>
      </c>
      <c r="H4116" s="317"/>
      <c r="I4116" s="318">
        <v>22000000</v>
      </c>
    </row>
    <row r="4117" spans="2:10" x14ac:dyDescent="0.25">
      <c r="B4117" s="672" t="s">
        <v>6766</v>
      </c>
      <c r="C4117" s="672"/>
      <c r="D4117" s="319"/>
      <c r="E4117" s="319"/>
      <c r="F4117" s="320">
        <v>20000000</v>
      </c>
      <c r="G4117" s="320">
        <v>42000000</v>
      </c>
      <c r="H4117" s="319"/>
      <c r="I4117" s="320">
        <v>22000000</v>
      </c>
      <c r="J4117" s="316"/>
    </row>
    <row r="4118" spans="2:10" x14ac:dyDescent="0.25">
      <c r="B4118" s="316" t="s">
        <v>433</v>
      </c>
      <c r="C4118" s="533" t="s">
        <v>18033</v>
      </c>
      <c r="D4118" s="317"/>
      <c r="E4118" s="317"/>
      <c r="F4118" s="318">
        <v>5000000</v>
      </c>
      <c r="G4118" s="318">
        <v>21000000</v>
      </c>
      <c r="H4118" s="317"/>
      <c r="I4118" s="318">
        <v>16000000</v>
      </c>
    </row>
    <row r="4119" spans="2:10" x14ac:dyDescent="0.25">
      <c r="B4119" s="672" t="s">
        <v>6767</v>
      </c>
      <c r="C4119" s="672"/>
      <c r="D4119" s="319"/>
      <c r="E4119" s="319"/>
      <c r="F4119" s="320">
        <v>5000000</v>
      </c>
      <c r="G4119" s="320">
        <v>21000000</v>
      </c>
      <c r="H4119" s="319"/>
      <c r="I4119" s="320">
        <v>16000000</v>
      </c>
      <c r="J4119" s="316"/>
    </row>
    <row r="4120" spans="2:10" x14ac:dyDescent="0.25">
      <c r="B4120" s="316" t="s">
        <v>2091</v>
      </c>
      <c r="C4120" s="533" t="s">
        <v>18034</v>
      </c>
      <c r="D4120" s="317"/>
      <c r="E4120" s="317"/>
      <c r="F4120" s="318">
        <v>15000000</v>
      </c>
      <c r="G4120" s="318">
        <v>30000000</v>
      </c>
      <c r="H4120" s="317"/>
      <c r="I4120" s="318">
        <v>15000000</v>
      </c>
    </row>
    <row r="4121" spans="2:10" x14ac:dyDescent="0.25">
      <c r="B4121" s="672" t="s">
        <v>6768</v>
      </c>
      <c r="C4121" s="672"/>
      <c r="D4121" s="319"/>
      <c r="E4121" s="319"/>
      <c r="F4121" s="320">
        <v>15000000</v>
      </c>
      <c r="G4121" s="320">
        <v>30000000</v>
      </c>
      <c r="H4121" s="319"/>
      <c r="I4121" s="320">
        <v>15000000</v>
      </c>
      <c r="J4121" s="316"/>
    </row>
    <row r="4122" spans="2:10" x14ac:dyDescent="0.25">
      <c r="B4122" s="316" t="s">
        <v>11756</v>
      </c>
      <c r="C4122" s="533" t="s">
        <v>19014</v>
      </c>
      <c r="D4122" s="317"/>
      <c r="E4122" s="317"/>
      <c r="F4122" s="317"/>
      <c r="G4122" s="318">
        <v>18000000</v>
      </c>
      <c r="H4122" s="317"/>
      <c r="I4122" s="318">
        <v>18000000</v>
      </c>
    </row>
    <row r="4123" spans="2:10" x14ac:dyDescent="0.25">
      <c r="B4123" s="672" t="s">
        <v>5833</v>
      </c>
      <c r="C4123" s="672"/>
      <c r="D4123" s="319"/>
      <c r="E4123" s="319"/>
      <c r="F4123" s="319"/>
      <c r="G4123" s="320">
        <v>18000000</v>
      </c>
      <c r="H4123" s="319"/>
      <c r="I4123" s="320">
        <v>18000000</v>
      </c>
      <c r="J4123" s="316"/>
    </row>
    <row r="4124" spans="2:10" x14ac:dyDescent="0.25">
      <c r="B4124" s="316" t="s">
        <v>19424</v>
      </c>
      <c r="C4124" s="533" t="s">
        <v>19881</v>
      </c>
      <c r="D4124" s="317"/>
      <c r="E4124" s="317"/>
      <c r="F4124" s="317"/>
      <c r="G4124" s="318">
        <v>9000000</v>
      </c>
      <c r="H4124" s="317"/>
      <c r="I4124" s="318">
        <v>9000000</v>
      </c>
    </row>
    <row r="4125" spans="2:10" x14ac:dyDescent="0.25">
      <c r="B4125" s="672" t="s">
        <v>5833</v>
      </c>
      <c r="C4125" s="672"/>
      <c r="D4125" s="319"/>
      <c r="E4125" s="319"/>
      <c r="F4125" s="319"/>
      <c r="G4125" s="320">
        <v>9000000</v>
      </c>
      <c r="H4125" s="319"/>
      <c r="I4125" s="320">
        <v>9000000</v>
      </c>
      <c r="J4125" s="316"/>
    </row>
    <row r="4126" spans="2:10" x14ac:dyDescent="0.25">
      <c r="B4126" s="316" t="s">
        <v>19924</v>
      </c>
      <c r="C4126" s="533" t="s">
        <v>19995</v>
      </c>
      <c r="D4126" s="317"/>
      <c r="E4126" s="317"/>
      <c r="F4126" s="317"/>
      <c r="G4126" s="318">
        <v>7500000</v>
      </c>
      <c r="H4126" s="317"/>
      <c r="I4126" s="318">
        <v>7500000</v>
      </c>
    </row>
    <row r="4127" spans="2:10" x14ac:dyDescent="0.25">
      <c r="B4127" s="672" t="s">
        <v>5833</v>
      </c>
      <c r="C4127" s="672"/>
      <c r="D4127" s="319"/>
      <c r="E4127" s="319"/>
      <c r="F4127" s="319"/>
      <c r="G4127" s="320">
        <v>7500000</v>
      </c>
      <c r="H4127" s="319"/>
      <c r="I4127" s="320">
        <v>7500000</v>
      </c>
      <c r="J4127" s="316"/>
    </row>
    <row r="4128" spans="2:10" x14ac:dyDescent="0.25">
      <c r="B4128" s="316" t="s">
        <v>7882</v>
      </c>
      <c r="C4128" s="533" t="s">
        <v>18035</v>
      </c>
      <c r="D4128" s="317"/>
      <c r="E4128" s="317"/>
      <c r="F4128" s="317"/>
      <c r="G4128" s="318">
        <v>9464458</v>
      </c>
      <c r="H4128" s="317"/>
      <c r="I4128" s="318">
        <v>9464458</v>
      </c>
    </row>
    <row r="4129" spans="2:10" x14ac:dyDescent="0.25">
      <c r="B4129" s="672" t="s">
        <v>5833</v>
      </c>
      <c r="C4129" s="672"/>
      <c r="D4129" s="319"/>
      <c r="E4129" s="319"/>
      <c r="F4129" s="319"/>
      <c r="G4129" s="320">
        <v>9464458</v>
      </c>
      <c r="H4129" s="319"/>
      <c r="I4129" s="320">
        <v>9464458</v>
      </c>
      <c r="J4129" s="316"/>
    </row>
    <row r="4130" spans="2:10" x14ac:dyDescent="0.25">
      <c r="B4130" s="316" t="s">
        <v>7721</v>
      </c>
      <c r="C4130" s="533" t="s">
        <v>18036</v>
      </c>
      <c r="D4130" s="317"/>
      <c r="E4130" s="317"/>
      <c r="F4130" s="317"/>
      <c r="G4130" s="318">
        <v>18000000</v>
      </c>
      <c r="H4130" s="317"/>
      <c r="I4130" s="318">
        <v>18000000</v>
      </c>
    </row>
    <row r="4131" spans="2:10" x14ac:dyDescent="0.25">
      <c r="B4131" s="672" t="s">
        <v>5833</v>
      </c>
      <c r="C4131" s="672"/>
      <c r="D4131" s="319"/>
      <c r="E4131" s="319"/>
      <c r="F4131" s="319"/>
      <c r="G4131" s="320">
        <v>18000000</v>
      </c>
      <c r="H4131" s="319"/>
      <c r="I4131" s="320">
        <v>18000000</v>
      </c>
      <c r="J4131" s="316"/>
    </row>
    <row r="4132" spans="2:10" x14ac:dyDescent="0.25">
      <c r="B4132" s="316" t="s">
        <v>7722</v>
      </c>
      <c r="C4132" s="533" t="s">
        <v>18917</v>
      </c>
      <c r="D4132" s="317"/>
      <c r="E4132" s="317"/>
      <c r="F4132" s="317"/>
      <c r="G4132" s="318">
        <v>9000000</v>
      </c>
      <c r="H4132" s="317"/>
      <c r="I4132" s="318">
        <v>9000000</v>
      </c>
    </row>
    <row r="4133" spans="2:10" x14ac:dyDescent="0.25">
      <c r="B4133" s="672" t="s">
        <v>5833</v>
      </c>
      <c r="C4133" s="672"/>
      <c r="D4133" s="319"/>
      <c r="E4133" s="319"/>
      <c r="F4133" s="319"/>
      <c r="G4133" s="320">
        <v>9000000</v>
      </c>
      <c r="H4133" s="319"/>
      <c r="I4133" s="320">
        <v>9000000</v>
      </c>
      <c r="J4133" s="316"/>
    </row>
    <row r="4134" spans="2:10" x14ac:dyDescent="0.25">
      <c r="B4134" s="316" t="s">
        <v>2092</v>
      </c>
      <c r="C4134" s="533" t="s">
        <v>18037</v>
      </c>
      <c r="D4134" s="317"/>
      <c r="E4134" s="317"/>
      <c r="F4134" s="318">
        <v>17000000</v>
      </c>
      <c r="G4134" s="318">
        <v>30000000</v>
      </c>
      <c r="H4134" s="317"/>
      <c r="I4134" s="318">
        <v>13000000</v>
      </c>
    </row>
    <row r="4135" spans="2:10" x14ac:dyDescent="0.25">
      <c r="B4135" s="672" t="s">
        <v>6769</v>
      </c>
      <c r="C4135" s="672"/>
      <c r="D4135" s="319"/>
      <c r="E4135" s="319"/>
      <c r="F4135" s="320">
        <v>17000000</v>
      </c>
      <c r="G4135" s="320">
        <v>30000000</v>
      </c>
      <c r="H4135" s="319"/>
      <c r="I4135" s="320">
        <v>13000000</v>
      </c>
      <c r="J4135" s="316"/>
    </row>
    <row r="4136" spans="2:10" x14ac:dyDescent="0.25">
      <c r="B4136" s="316" t="s">
        <v>11791</v>
      </c>
      <c r="C4136" s="533" t="s">
        <v>20368</v>
      </c>
      <c r="D4136" s="317"/>
      <c r="E4136" s="317"/>
      <c r="F4136" s="317"/>
      <c r="G4136" s="318">
        <v>3000000</v>
      </c>
      <c r="H4136" s="317"/>
      <c r="I4136" s="318">
        <v>3000000</v>
      </c>
    </row>
    <row r="4137" spans="2:10" x14ac:dyDescent="0.25">
      <c r="B4137" s="672" t="s">
        <v>5833</v>
      </c>
      <c r="C4137" s="672"/>
      <c r="D4137" s="319"/>
      <c r="E4137" s="319"/>
      <c r="F4137" s="319"/>
      <c r="G4137" s="320">
        <v>3000000</v>
      </c>
      <c r="H4137" s="319"/>
      <c r="I4137" s="320">
        <v>3000000</v>
      </c>
      <c r="J4137" s="316"/>
    </row>
    <row r="4138" spans="2:10" x14ac:dyDescent="0.25">
      <c r="B4138" s="316" t="s">
        <v>19114</v>
      </c>
      <c r="C4138" s="533" t="s">
        <v>19115</v>
      </c>
      <c r="D4138" s="317"/>
      <c r="E4138" s="317"/>
      <c r="F4138" s="317"/>
      <c r="G4138" s="318">
        <v>9000000</v>
      </c>
      <c r="H4138" s="317"/>
      <c r="I4138" s="318">
        <v>9000000</v>
      </c>
    </row>
    <row r="4139" spans="2:10" x14ac:dyDescent="0.25">
      <c r="B4139" s="672" t="s">
        <v>5833</v>
      </c>
      <c r="C4139" s="672"/>
      <c r="D4139" s="319"/>
      <c r="E4139" s="319"/>
      <c r="F4139" s="319"/>
      <c r="G4139" s="320">
        <v>9000000</v>
      </c>
      <c r="H4139" s="319"/>
      <c r="I4139" s="320">
        <v>9000000</v>
      </c>
      <c r="J4139" s="316"/>
    </row>
    <row r="4140" spans="2:10" x14ac:dyDescent="0.25">
      <c r="B4140" s="316" t="s">
        <v>2093</v>
      </c>
      <c r="C4140" s="533" t="s">
        <v>18038</v>
      </c>
      <c r="D4140" s="317"/>
      <c r="E4140" s="317"/>
      <c r="F4140" s="318">
        <v>11000000</v>
      </c>
      <c r="G4140" s="318">
        <v>26003500</v>
      </c>
      <c r="H4140" s="317"/>
      <c r="I4140" s="318">
        <v>15003500</v>
      </c>
    </row>
    <row r="4141" spans="2:10" x14ac:dyDescent="0.25">
      <c r="B4141" s="672" t="s">
        <v>6770</v>
      </c>
      <c r="C4141" s="672"/>
      <c r="D4141" s="319"/>
      <c r="E4141" s="319"/>
      <c r="F4141" s="320">
        <v>11000000</v>
      </c>
      <c r="G4141" s="320">
        <v>26003500</v>
      </c>
      <c r="H4141" s="319"/>
      <c r="I4141" s="320">
        <v>15003500</v>
      </c>
      <c r="J4141" s="316"/>
    </row>
    <row r="4142" spans="2:10" x14ac:dyDescent="0.25">
      <c r="B4142" s="316" t="s">
        <v>414</v>
      </c>
      <c r="C4142" s="533" t="s">
        <v>18039</v>
      </c>
      <c r="D4142" s="317"/>
      <c r="E4142" s="317"/>
      <c r="F4142" s="318">
        <v>5000000</v>
      </c>
      <c r="G4142" s="318">
        <v>24000000</v>
      </c>
      <c r="H4142" s="317"/>
      <c r="I4142" s="318">
        <v>19000000</v>
      </c>
    </row>
    <row r="4143" spans="2:10" x14ac:dyDescent="0.25">
      <c r="B4143" s="672" t="s">
        <v>6771</v>
      </c>
      <c r="C4143" s="672"/>
      <c r="D4143" s="319"/>
      <c r="E4143" s="319"/>
      <c r="F4143" s="320">
        <v>5000000</v>
      </c>
      <c r="G4143" s="320">
        <v>24000000</v>
      </c>
      <c r="H4143" s="319"/>
      <c r="I4143" s="320">
        <v>19000000</v>
      </c>
      <c r="J4143" s="316"/>
    </row>
    <row r="4144" spans="2:10" x14ac:dyDescent="0.25">
      <c r="B4144" s="316" t="s">
        <v>585</v>
      </c>
      <c r="C4144" s="533" t="s">
        <v>18040</v>
      </c>
      <c r="D4144" s="317"/>
      <c r="E4144" s="317"/>
      <c r="F4144" s="318">
        <v>5000000</v>
      </c>
      <c r="G4144" s="318">
        <v>22800000</v>
      </c>
      <c r="H4144" s="317"/>
      <c r="I4144" s="318">
        <v>17800000</v>
      </c>
    </row>
    <row r="4145" spans="2:10" x14ac:dyDescent="0.25">
      <c r="B4145" s="672" t="s">
        <v>6772</v>
      </c>
      <c r="C4145" s="672"/>
      <c r="D4145" s="319"/>
      <c r="E4145" s="319"/>
      <c r="F4145" s="320">
        <v>5000000</v>
      </c>
      <c r="G4145" s="320">
        <v>22800000</v>
      </c>
      <c r="H4145" s="319"/>
      <c r="I4145" s="320">
        <v>17800000</v>
      </c>
      <c r="J4145" s="316"/>
    </row>
    <row r="4146" spans="2:10" x14ac:dyDescent="0.25">
      <c r="B4146" s="316" t="s">
        <v>70</v>
      </c>
      <c r="C4146" s="533" t="s">
        <v>18041</v>
      </c>
      <c r="D4146" s="317"/>
      <c r="E4146" s="317"/>
      <c r="F4146" s="318">
        <v>6250000</v>
      </c>
      <c r="G4146" s="318">
        <v>24000000</v>
      </c>
      <c r="H4146" s="317"/>
      <c r="I4146" s="318">
        <v>17750000</v>
      </c>
    </row>
    <row r="4147" spans="2:10" x14ac:dyDescent="0.25">
      <c r="B4147" s="672" t="s">
        <v>6773</v>
      </c>
      <c r="C4147" s="672"/>
      <c r="D4147" s="319"/>
      <c r="E4147" s="319"/>
      <c r="F4147" s="320">
        <v>6250000</v>
      </c>
      <c r="G4147" s="320">
        <v>24000000</v>
      </c>
      <c r="H4147" s="319"/>
      <c r="I4147" s="320">
        <v>17750000</v>
      </c>
      <c r="J4147" s="316"/>
    </row>
    <row r="4148" spans="2:10" x14ac:dyDescent="0.25">
      <c r="B4148" s="316" t="s">
        <v>10762</v>
      </c>
      <c r="C4148" s="533" t="s">
        <v>19882</v>
      </c>
      <c r="D4148" s="317"/>
      <c r="E4148" s="317"/>
      <c r="F4148" s="317"/>
      <c r="G4148" s="318">
        <v>15000000</v>
      </c>
      <c r="H4148" s="317"/>
      <c r="I4148" s="318">
        <v>15000000</v>
      </c>
    </row>
    <row r="4149" spans="2:10" x14ac:dyDescent="0.25">
      <c r="B4149" s="672" t="s">
        <v>5833</v>
      </c>
      <c r="C4149" s="672"/>
      <c r="D4149" s="319"/>
      <c r="E4149" s="319"/>
      <c r="F4149" s="319"/>
      <c r="G4149" s="320">
        <v>15000000</v>
      </c>
      <c r="H4149" s="319"/>
      <c r="I4149" s="320">
        <v>15000000</v>
      </c>
      <c r="J4149" s="316"/>
    </row>
    <row r="4150" spans="2:10" x14ac:dyDescent="0.25">
      <c r="B4150" s="316" t="s">
        <v>668</v>
      </c>
      <c r="C4150" s="533" t="s">
        <v>18042</v>
      </c>
      <c r="D4150" s="317"/>
      <c r="E4150" s="317"/>
      <c r="F4150" s="318">
        <v>5000000</v>
      </c>
      <c r="G4150" s="318">
        <v>18035000</v>
      </c>
      <c r="H4150" s="317"/>
      <c r="I4150" s="318">
        <v>13035000</v>
      </c>
    </row>
    <row r="4151" spans="2:10" x14ac:dyDescent="0.25">
      <c r="B4151" s="672" t="s">
        <v>6774</v>
      </c>
      <c r="C4151" s="672"/>
      <c r="D4151" s="319"/>
      <c r="E4151" s="319"/>
      <c r="F4151" s="320">
        <v>5000000</v>
      </c>
      <c r="G4151" s="320">
        <v>18035000</v>
      </c>
      <c r="H4151" s="319"/>
      <c r="I4151" s="320">
        <v>13035000</v>
      </c>
      <c r="J4151" s="316"/>
    </row>
    <row r="4152" spans="2:10" x14ac:dyDescent="0.25">
      <c r="B4152" s="316" t="s">
        <v>2094</v>
      </c>
      <c r="C4152" s="533" t="s">
        <v>18043</v>
      </c>
      <c r="D4152" s="317"/>
      <c r="E4152" s="317"/>
      <c r="F4152" s="318">
        <v>11000000</v>
      </c>
      <c r="G4152" s="318">
        <v>11500000</v>
      </c>
      <c r="H4152" s="317"/>
      <c r="I4152" s="318">
        <v>500000</v>
      </c>
    </row>
    <row r="4153" spans="2:10" x14ac:dyDescent="0.25">
      <c r="B4153" s="672" t="s">
        <v>6775</v>
      </c>
      <c r="C4153" s="672"/>
      <c r="D4153" s="319"/>
      <c r="E4153" s="319"/>
      <c r="F4153" s="320">
        <v>11000000</v>
      </c>
      <c r="G4153" s="320">
        <v>11500000</v>
      </c>
      <c r="H4153" s="319"/>
      <c r="I4153" s="320">
        <v>500000</v>
      </c>
    </row>
    <row r="4154" spans="2:10" x14ac:dyDescent="0.25">
      <c r="B4154" s="316" t="s">
        <v>769</v>
      </c>
      <c r="C4154" s="533" t="s">
        <v>18044</v>
      </c>
      <c r="D4154" s="317"/>
      <c r="E4154" s="317"/>
      <c r="F4154" s="318">
        <v>5000000</v>
      </c>
      <c r="G4154" s="318">
        <v>15000000</v>
      </c>
      <c r="H4154" s="317"/>
      <c r="I4154" s="318">
        <v>10000000</v>
      </c>
      <c r="J4154" s="316"/>
    </row>
    <row r="4155" spans="2:10" x14ac:dyDescent="0.25">
      <c r="B4155" s="672" t="s">
        <v>6776</v>
      </c>
      <c r="C4155" s="672"/>
      <c r="D4155" s="319"/>
      <c r="E4155" s="319"/>
      <c r="F4155" s="320">
        <v>5000000</v>
      </c>
      <c r="G4155" s="320">
        <v>15000000</v>
      </c>
      <c r="H4155" s="319"/>
      <c r="I4155" s="320">
        <v>10000000</v>
      </c>
    </row>
    <row r="4156" spans="2:10" x14ac:dyDescent="0.25">
      <c r="B4156" s="316" t="s">
        <v>20655</v>
      </c>
      <c r="C4156" s="533" t="s">
        <v>20708</v>
      </c>
      <c r="D4156" s="317"/>
      <c r="E4156" s="317"/>
      <c r="F4156" s="317"/>
      <c r="G4156" s="318">
        <v>9000000</v>
      </c>
      <c r="H4156" s="317"/>
      <c r="I4156" s="318">
        <v>9000000</v>
      </c>
      <c r="J4156" s="316"/>
    </row>
    <row r="4157" spans="2:10" x14ac:dyDescent="0.25">
      <c r="B4157" s="672" t="s">
        <v>5833</v>
      </c>
      <c r="C4157" s="672"/>
      <c r="D4157" s="319"/>
      <c r="E4157" s="319"/>
      <c r="F4157" s="319"/>
      <c r="G4157" s="320">
        <v>9000000</v>
      </c>
      <c r="H4157" s="319"/>
      <c r="I4157" s="320">
        <v>9000000</v>
      </c>
    </row>
    <row r="4158" spans="2:10" x14ac:dyDescent="0.25">
      <c r="B4158" s="316" t="s">
        <v>837</v>
      </c>
      <c r="C4158" s="533" t="s">
        <v>18045</v>
      </c>
      <c r="D4158" s="317"/>
      <c r="E4158" s="317"/>
      <c r="F4158" s="318">
        <v>5000000</v>
      </c>
      <c r="G4158" s="318">
        <v>19000000</v>
      </c>
      <c r="H4158" s="317"/>
      <c r="I4158" s="318">
        <v>14000000</v>
      </c>
      <c r="J4158" s="316"/>
    </row>
    <row r="4159" spans="2:10" x14ac:dyDescent="0.25">
      <c r="B4159" s="672" t="s">
        <v>6777</v>
      </c>
      <c r="C4159" s="672"/>
      <c r="D4159" s="319"/>
      <c r="E4159" s="319"/>
      <c r="F4159" s="320">
        <v>5000000</v>
      </c>
      <c r="G4159" s="320">
        <v>19000000</v>
      </c>
      <c r="H4159" s="319"/>
      <c r="I4159" s="320">
        <v>14000000</v>
      </c>
    </row>
    <row r="4160" spans="2:10" x14ac:dyDescent="0.25">
      <c r="B4160" s="316" t="s">
        <v>2095</v>
      </c>
      <c r="C4160" s="533" t="s">
        <v>18046</v>
      </c>
      <c r="D4160" s="317"/>
      <c r="E4160" s="317"/>
      <c r="F4160" s="318">
        <v>37500940</v>
      </c>
      <c r="G4160" s="318">
        <v>52000940</v>
      </c>
      <c r="H4160" s="317"/>
      <c r="I4160" s="318">
        <v>14500000</v>
      </c>
      <c r="J4160" s="316"/>
    </row>
    <row r="4161" spans="2:10" x14ac:dyDescent="0.25">
      <c r="B4161" s="672" t="s">
        <v>6778</v>
      </c>
      <c r="C4161" s="672"/>
      <c r="D4161" s="319"/>
      <c r="E4161" s="319"/>
      <c r="F4161" s="320">
        <v>37500940</v>
      </c>
      <c r="G4161" s="320">
        <v>52000940</v>
      </c>
      <c r="H4161" s="319"/>
      <c r="I4161" s="320">
        <v>14500000</v>
      </c>
    </row>
    <row r="4162" spans="2:10" x14ac:dyDescent="0.25">
      <c r="B4162" s="316" t="s">
        <v>7724</v>
      </c>
      <c r="C4162" s="533" t="s">
        <v>18047</v>
      </c>
      <c r="D4162" s="317"/>
      <c r="E4162" s="317"/>
      <c r="F4162" s="317"/>
      <c r="G4162" s="318">
        <v>5500000</v>
      </c>
      <c r="H4162" s="317"/>
      <c r="I4162" s="318">
        <v>5500000</v>
      </c>
      <c r="J4162" s="316"/>
    </row>
    <row r="4163" spans="2:10" x14ac:dyDescent="0.25">
      <c r="B4163" s="672" t="s">
        <v>5833</v>
      </c>
      <c r="C4163" s="672"/>
      <c r="D4163" s="319"/>
      <c r="E4163" s="319"/>
      <c r="F4163" s="319"/>
      <c r="G4163" s="320">
        <v>5500000</v>
      </c>
      <c r="H4163" s="319"/>
      <c r="I4163" s="320">
        <v>5500000</v>
      </c>
    </row>
    <row r="4164" spans="2:10" x14ac:dyDescent="0.25">
      <c r="B4164" s="316" t="s">
        <v>2096</v>
      </c>
      <c r="C4164" s="533" t="s">
        <v>18048</v>
      </c>
      <c r="D4164" s="317"/>
      <c r="E4164" s="317"/>
      <c r="F4164" s="318">
        <v>5500000</v>
      </c>
      <c r="G4164" s="318">
        <v>5500000</v>
      </c>
      <c r="H4164" s="317"/>
      <c r="I4164" s="317"/>
      <c r="J4164" s="316"/>
    </row>
    <row r="4165" spans="2:10" x14ac:dyDescent="0.25">
      <c r="B4165" s="672" t="s">
        <v>6779</v>
      </c>
      <c r="C4165" s="672"/>
      <c r="D4165" s="319"/>
      <c r="E4165" s="319"/>
      <c r="F4165" s="320">
        <v>5500000</v>
      </c>
      <c r="G4165" s="320">
        <v>5500000</v>
      </c>
      <c r="H4165" s="319"/>
      <c r="I4165" s="319"/>
    </row>
    <row r="4166" spans="2:10" x14ac:dyDescent="0.25">
      <c r="B4166" s="316" t="s">
        <v>2097</v>
      </c>
      <c r="C4166" s="533" t="s">
        <v>18049</v>
      </c>
      <c r="D4166" s="317"/>
      <c r="E4166" s="317"/>
      <c r="F4166" s="318">
        <v>25000000</v>
      </c>
      <c r="G4166" s="318">
        <v>25000000</v>
      </c>
      <c r="H4166" s="317"/>
      <c r="I4166" s="317"/>
      <c r="J4166" s="316"/>
    </row>
    <row r="4167" spans="2:10" x14ac:dyDescent="0.25">
      <c r="B4167" s="672" t="s">
        <v>6780</v>
      </c>
      <c r="C4167" s="672"/>
      <c r="D4167" s="319"/>
      <c r="E4167" s="319"/>
      <c r="F4167" s="320">
        <v>16000000</v>
      </c>
      <c r="G4167" s="320">
        <v>16000000</v>
      </c>
      <c r="H4167" s="319"/>
      <c r="I4167" s="319"/>
    </row>
    <row r="4168" spans="2:10" x14ac:dyDescent="0.25">
      <c r="B4168" s="672" t="s">
        <v>6781</v>
      </c>
      <c r="C4168" s="672"/>
      <c r="D4168" s="319"/>
      <c r="E4168" s="319"/>
      <c r="F4168" s="320">
        <v>9000000</v>
      </c>
      <c r="G4168" s="320">
        <v>9000000</v>
      </c>
      <c r="H4168" s="319"/>
      <c r="I4168" s="319"/>
      <c r="J4168" s="316"/>
    </row>
    <row r="4169" spans="2:10" x14ac:dyDescent="0.25">
      <c r="B4169" s="316" t="s">
        <v>2098</v>
      </c>
      <c r="C4169" s="533" t="s">
        <v>18050</v>
      </c>
      <c r="D4169" s="317"/>
      <c r="E4169" s="317"/>
      <c r="F4169" s="318">
        <v>17000000</v>
      </c>
      <c r="G4169" s="318">
        <v>33550000</v>
      </c>
      <c r="H4169" s="317"/>
      <c r="I4169" s="318">
        <v>16550000</v>
      </c>
    </row>
    <row r="4170" spans="2:10" x14ac:dyDescent="0.25">
      <c r="B4170" s="672" t="s">
        <v>6782</v>
      </c>
      <c r="C4170" s="672"/>
      <c r="D4170" s="319"/>
      <c r="E4170" s="319"/>
      <c r="F4170" s="320">
        <v>17000000</v>
      </c>
      <c r="G4170" s="320">
        <v>33550000</v>
      </c>
      <c r="H4170" s="319"/>
      <c r="I4170" s="320">
        <v>16550000</v>
      </c>
      <c r="J4170" s="316"/>
    </row>
    <row r="4171" spans="2:10" x14ac:dyDescent="0.25">
      <c r="B4171" s="316" t="s">
        <v>2099</v>
      </c>
      <c r="C4171" s="533" t="s">
        <v>18051</v>
      </c>
      <c r="D4171" s="317"/>
      <c r="E4171" s="317"/>
      <c r="F4171" s="318">
        <v>18283333.329999998</v>
      </c>
      <c r="G4171" s="318">
        <v>29975000</v>
      </c>
      <c r="H4171" s="317"/>
      <c r="I4171" s="318">
        <v>11691666.67</v>
      </c>
    </row>
    <row r="4172" spans="2:10" x14ac:dyDescent="0.25">
      <c r="B4172" s="672" t="s">
        <v>6783</v>
      </c>
      <c r="C4172" s="672"/>
      <c r="D4172" s="319"/>
      <c r="E4172" s="319"/>
      <c r="F4172" s="320">
        <v>18283333.329999998</v>
      </c>
      <c r="G4172" s="320">
        <v>29975000</v>
      </c>
      <c r="H4172" s="319"/>
      <c r="I4172" s="320">
        <v>11691666.67</v>
      </c>
      <c r="J4172" s="316"/>
    </row>
    <row r="4173" spans="2:10" x14ac:dyDescent="0.25">
      <c r="B4173" s="316" t="s">
        <v>2100</v>
      </c>
      <c r="C4173" s="533" t="s">
        <v>18052</v>
      </c>
      <c r="D4173" s="317"/>
      <c r="E4173" s="317"/>
      <c r="F4173" s="318">
        <v>22500000</v>
      </c>
      <c r="G4173" s="318">
        <v>37500000</v>
      </c>
      <c r="H4173" s="317"/>
      <c r="I4173" s="318">
        <v>15000000</v>
      </c>
    </row>
    <row r="4174" spans="2:10" x14ac:dyDescent="0.25">
      <c r="B4174" s="672" t="s">
        <v>6784</v>
      </c>
      <c r="C4174" s="672"/>
      <c r="D4174" s="319"/>
      <c r="E4174" s="319"/>
      <c r="F4174" s="320">
        <v>22500000</v>
      </c>
      <c r="G4174" s="320">
        <v>37500000</v>
      </c>
      <c r="H4174" s="319"/>
      <c r="I4174" s="320">
        <v>15000000</v>
      </c>
      <c r="J4174" s="316"/>
    </row>
    <row r="4175" spans="2:10" x14ac:dyDescent="0.25">
      <c r="B4175" s="316" t="s">
        <v>7725</v>
      </c>
      <c r="C4175" s="533" t="s">
        <v>18053</v>
      </c>
      <c r="D4175" s="317"/>
      <c r="E4175" s="317"/>
      <c r="F4175" s="317"/>
      <c r="G4175" s="318">
        <v>12000000</v>
      </c>
      <c r="H4175" s="317"/>
      <c r="I4175" s="318">
        <v>12000000</v>
      </c>
    </row>
    <row r="4176" spans="2:10" x14ac:dyDescent="0.25">
      <c r="B4176" s="672" t="s">
        <v>5833</v>
      </c>
      <c r="C4176" s="672"/>
      <c r="D4176" s="319"/>
      <c r="E4176" s="319"/>
      <c r="F4176" s="319"/>
      <c r="G4176" s="320">
        <v>12000000</v>
      </c>
      <c r="H4176" s="319"/>
      <c r="I4176" s="320">
        <v>12000000</v>
      </c>
      <c r="J4176" s="316"/>
    </row>
    <row r="4177" spans="2:10" x14ac:dyDescent="0.25">
      <c r="B4177" s="316" t="s">
        <v>2408</v>
      </c>
      <c r="C4177" s="533" t="s">
        <v>18054</v>
      </c>
      <c r="D4177" s="317"/>
      <c r="E4177" s="317"/>
      <c r="F4177" s="318">
        <v>6000000</v>
      </c>
      <c r="G4177" s="318">
        <v>16250000</v>
      </c>
      <c r="H4177" s="317"/>
      <c r="I4177" s="318">
        <v>10250000</v>
      </c>
    </row>
    <row r="4178" spans="2:10" x14ac:dyDescent="0.25">
      <c r="B4178" s="672" t="s">
        <v>6785</v>
      </c>
      <c r="C4178" s="672"/>
      <c r="D4178" s="319"/>
      <c r="E4178" s="319"/>
      <c r="F4178" s="320">
        <v>6000000</v>
      </c>
      <c r="G4178" s="320">
        <v>16250000</v>
      </c>
      <c r="H4178" s="319"/>
      <c r="I4178" s="320">
        <v>10250000</v>
      </c>
      <c r="J4178" s="316"/>
    </row>
    <row r="4179" spans="2:10" x14ac:dyDescent="0.25">
      <c r="B4179" s="316" t="s">
        <v>2101</v>
      </c>
      <c r="C4179" s="533" t="s">
        <v>18055</v>
      </c>
      <c r="D4179" s="317"/>
      <c r="E4179" s="317"/>
      <c r="F4179" s="318">
        <v>17000000</v>
      </c>
      <c r="G4179" s="318">
        <v>41500000</v>
      </c>
      <c r="H4179" s="317"/>
      <c r="I4179" s="318">
        <v>24500000</v>
      </c>
    </row>
    <row r="4180" spans="2:10" x14ac:dyDescent="0.25">
      <c r="B4180" s="672" t="s">
        <v>6786</v>
      </c>
      <c r="C4180" s="672"/>
      <c r="D4180" s="319"/>
      <c r="E4180" s="319"/>
      <c r="F4180" s="320">
        <v>17000000</v>
      </c>
      <c r="G4180" s="320">
        <v>41500000</v>
      </c>
      <c r="H4180" s="319"/>
      <c r="I4180" s="320">
        <v>24500000</v>
      </c>
      <c r="J4180" s="316"/>
    </row>
    <row r="4181" spans="2:10" x14ac:dyDescent="0.25">
      <c r="B4181" s="316" t="s">
        <v>2102</v>
      </c>
      <c r="C4181" s="533" t="s">
        <v>18056</v>
      </c>
      <c r="D4181" s="317"/>
      <c r="E4181" s="317"/>
      <c r="F4181" s="318">
        <v>13000000</v>
      </c>
      <c r="G4181" s="318">
        <v>35000000</v>
      </c>
      <c r="H4181" s="317"/>
      <c r="I4181" s="318">
        <v>22000000</v>
      </c>
    </row>
    <row r="4182" spans="2:10" x14ac:dyDescent="0.25">
      <c r="B4182" s="672" t="s">
        <v>6787</v>
      </c>
      <c r="C4182" s="672"/>
      <c r="D4182" s="319"/>
      <c r="E4182" s="319"/>
      <c r="F4182" s="320">
        <v>13000000</v>
      </c>
      <c r="G4182" s="320">
        <v>35000000</v>
      </c>
      <c r="H4182" s="319"/>
      <c r="I4182" s="320">
        <v>22000000</v>
      </c>
      <c r="J4182" s="316"/>
    </row>
    <row r="4183" spans="2:10" x14ac:dyDescent="0.25">
      <c r="B4183" s="316" t="s">
        <v>7726</v>
      </c>
      <c r="C4183" s="533" t="s">
        <v>18057</v>
      </c>
      <c r="D4183" s="317"/>
      <c r="E4183" s="317"/>
      <c r="F4183" s="317"/>
      <c r="G4183" s="318">
        <v>7500000</v>
      </c>
      <c r="H4183" s="317"/>
      <c r="I4183" s="318">
        <v>7500000</v>
      </c>
    </row>
    <row r="4184" spans="2:10" x14ac:dyDescent="0.25">
      <c r="B4184" s="672" t="s">
        <v>5833</v>
      </c>
      <c r="C4184" s="672"/>
      <c r="D4184" s="319"/>
      <c r="E4184" s="319"/>
      <c r="F4184" s="319"/>
      <c r="G4184" s="320">
        <v>7500000</v>
      </c>
      <c r="H4184" s="319"/>
      <c r="I4184" s="320">
        <v>7500000</v>
      </c>
      <c r="J4184" s="316"/>
    </row>
    <row r="4185" spans="2:10" x14ac:dyDescent="0.25">
      <c r="B4185" s="316" t="s">
        <v>650</v>
      </c>
      <c r="C4185" s="533" t="s">
        <v>18058</v>
      </c>
      <c r="D4185" s="317"/>
      <c r="E4185" s="317"/>
      <c r="F4185" s="318">
        <v>5000000</v>
      </c>
      <c r="G4185" s="318">
        <v>18000000</v>
      </c>
      <c r="H4185" s="317"/>
      <c r="I4185" s="318">
        <v>13000000</v>
      </c>
    </row>
    <row r="4186" spans="2:10" x14ac:dyDescent="0.25">
      <c r="B4186" s="672" t="s">
        <v>6788</v>
      </c>
      <c r="C4186" s="672"/>
      <c r="D4186" s="319"/>
      <c r="E4186" s="319"/>
      <c r="F4186" s="320">
        <v>5000000</v>
      </c>
      <c r="G4186" s="320">
        <v>18000000</v>
      </c>
      <c r="H4186" s="319"/>
      <c r="I4186" s="320">
        <v>13000000</v>
      </c>
      <c r="J4186" s="316"/>
    </row>
    <row r="4187" spans="2:10" x14ac:dyDescent="0.25">
      <c r="B4187" s="316" t="s">
        <v>8083</v>
      </c>
      <c r="C4187" s="533" t="s">
        <v>18059</v>
      </c>
      <c r="D4187" s="317"/>
      <c r="E4187" s="317"/>
      <c r="F4187" s="317"/>
      <c r="G4187" s="318">
        <v>6000000</v>
      </c>
      <c r="H4187" s="317"/>
      <c r="I4187" s="318">
        <v>6000000</v>
      </c>
    </row>
    <row r="4188" spans="2:10" x14ac:dyDescent="0.25">
      <c r="B4188" s="672" t="s">
        <v>5833</v>
      </c>
      <c r="C4188" s="672"/>
      <c r="D4188" s="319"/>
      <c r="E4188" s="319"/>
      <c r="F4188" s="319"/>
      <c r="G4188" s="320">
        <v>6000000</v>
      </c>
      <c r="H4188" s="319"/>
      <c r="I4188" s="320">
        <v>6000000</v>
      </c>
      <c r="J4188" s="316"/>
    </row>
    <row r="4189" spans="2:10" x14ac:dyDescent="0.25">
      <c r="B4189" s="316" t="s">
        <v>2103</v>
      </c>
      <c r="C4189" s="533" t="s">
        <v>18060</v>
      </c>
      <c r="D4189" s="317"/>
      <c r="E4189" s="317"/>
      <c r="F4189" s="318">
        <v>6000000</v>
      </c>
      <c r="G4189" s="318">
        <v>35000000</v>
      </c>
      <c r="H4189" s="317"/>
      <c r="I4189" s="318">
        <v>29000000</v>
      </c>
    </row>
    <row r="4190" spans="2:10" x14ac:dyDescent="0.25">
      <c r="B4190" s="672" t="s">
        <v>6789</v>
      </c>
      <c r="C4190" s="672"/>
      <c r="D4190" s="319"/>
      <c r="E4190" s="319"/>
      <c r="F4190" s="320">
        <v>6000000</v>
      </c>
      <c r="G4190" s="320">
        <v>35000000</v>
      </c>
      <c r="H4190" s="319"/>
      <c r="I4190" s="320">
        <v>29000000</v>
      </c>
      <c r="J4190" s="316"/>
    </row>
    <row r="4191" spans="2:10" x14ac:dyDescent="0.25">
      <c r="B4191" s="316" t="s">
        <v>2104</v>
      </c>
      <c r="C4191" s="533" t="s">
        <v>18061</v>
      </c>
      <c r="D4191" s="317"/>
      <c r="E4191" s="317"/>
      <c r="F4191" s="318">
        <v>22500000</v>
      </c>
      <c r="G4191" s="318">
        <v>45000000</v>
      </c>
      <c r="H4191" s="317"/>
      <c r="I4191" s="318">
        <v>22500000</v>
      </c>
    </row>
    <row r="4192" spans="2:10" x14ac:dyDescent="0.25">
      <c r="B4192" s="672" t="s">
        <v>6790</v>
      </c>
      <c r="C4192" s="672"/>
      <c r="D4192" s="319"/>
      <c r="E4192" s="319"/>
      <c r="F4192" s="320">
        <v>22500000</v>
      </c>
      <c r="G4192" s="320">
        <v>45000000</v>
      </c>
      <c r="H4192" s="319"/>
      <c r="I4192" s="320">
        <v>22500000</v>
      </c>
      <c r="J4192" s="316"/>
    </row>
    <row r="4193" spans="2:10" x14ac:dyDescent="0.25">
      <c r="B4193" s="316" t="s">
        <v>2105</v>
      </c>
      <c r="C4193" s="533" t="s">
        <v>18062</v>
      </c>
      <c r="D4193" s="317"/>
      <c r="E4193" s="317"/>
      <c r="F4193" s="318">
        <v>27500000</v>
      </c>
      <c r="G4193" s="318">
        <v>29999500</v>
      </c>
      <c r="H4193" s="317"/>
      <c r="I4193" s="318">
        <v>2499500</v>
      </c>
    </row>
    <row r="4194" spans="2:10" x14ac:dyDescent="0.25">
      <c r="B4194" s="672" t="s">
        <v>6791</v>
      </c>
      <c r="C4194" s="672"/>
      <c r="D4194" s="319"/>
      <c r="E4194" s="319"/>
      <c r="F4194" s="320">
        <v>27500000</v>
      </c>
      <c r="G4194" s="320">
        <v>29999500</v>
      </c>
      <c r="H4194" s="319"/>
      <c r="I4194" s="320">
        <v>2499500</v>
      </c>
      <c r="J4194" s="316"/>
    </row>
    <row r="4195" spans="2:10" x14ac:dyDescent="0.25">
      <c r="B4195" s="316" t="s">
        <v>8084</v>
      </c>
      <c r="C4195" s="533" t="s">
        <v>18063</v>
      </c>
      <c r="D4195" s="317"/>
      <c r="E4195" s="317"/>
      <c r="F4195" s="317"/>
      <c r="G4195" s="318">
        <v>13700000</v>
      </c>
      <c r="H4195" s="317"/>
      <c r="I4195" s="318">
        <v>13700000</v>
      </c>
    </row>
    <row r="4196" spans="2:10" x14ac:dyDescent="0.25">
      <c r="B4196" s="672" t="s">
        <v>5833</v>
      </c>
      <c r="C4196" s="672"/>
      <c r="D4196" s="319"/>
      <c r="E4196" s="319"/>
      <c r="F4196" s="319"/>
      <c r="G4196" s="320">
        <v>13700000</v>
      </c>
      <c r="H4196" s="319"/>
      <c r="I4196" s="320">
        <v>13700000</v>
      </c>
      <c r="J4196" s="316"/>
    </row>
    <row r="4197" spans="2:10" x14ac:dyDescent="0.25">
      <c r="B4197" s="316" t="s">
        <v>20390</v>
      </c>
      <c r="C4197" s="533" t="s">
        <v>20391</v>
      </c>
      <c r="D4197" s="317"/>
      <c r="E4197" s="317"/>
      <c r="F4197" s="317"/>
      <c r="G4197" s="318">
        <v>8999776</v>
      </c>
      <c r="H4197" s="317"/>
      <c r="I4197" s="318">
        <v>8999776</v>
      </c>
    </row>
    <row r="4198" spans="2:10" x14ac:dyDescent="0.25">
      <c r="B4198" s="672" t="s">
        <v>6092</v>
      </c>
      <c r="C4198" s="672"/>
      <c r="D4198" s="319"/>
      <c r="E4198" s="319"/>
      <c r="F4198" s="319"/>
      <c r="G4198" s="320">
        <v>1300000</v>
      </c>
      <c r="H4198" s="319"/>
      <c r="I4198" s="320">
        <v>1300000</v>
      </c>
      <c r="J4198" s="316"/>
    </row>
    <row r="4199" spans="2:10" x14ac:dyDescent="0.25">
      <c r="B4199" s="672" t="s">
        <v>5833</v>
      </c>
      <c r="C4199" s="672"/>
      <c r="D4199" s="319"/>
      <c r="E4199" s="319"/>
      <c r="F4199" s="319"/>
      <c r="G4199" s="320">
        <v>7699776</v>
      </c>
      <c r="H4199" s="319"/>
      <c r="I4199" s="320">
        <v>7699776</v>
      </c>
    </row>
    <row r="4200" spans="2:10" x14ac:dyDescent="0.25">
      <c r="B4200" s="316" t="s">
        <v>7993</v>
      </c>
      <c r="C4200" s="533" t="s">
        <v>18064</v>
      </c>
      <c r="D4200" s="317"/>
      <c r="E4200" s="317"/>
      <c r="F4200" s="317"/>
      <c r="G4200" s="318">
        <v>9000426</v>
      </c>
      <c r="H4200" s="317"/>
      <c r="I4200" s="318">
        <v>9000426</v>
      </c>
      <c r="J4200" s="316"/>
    </row>
    <row r="4201" spans="2:10" x14ac:dyDescent="0.25">
      <c r="B4201" s="672" t="s">
        <v>5833</v>
      </c>
      <c r="C4201" s="672"/>
      <c r="D4201" s="319"/>
      <c r="E4201" s="319"/>
      <c r="F4201" s="319"/>
      <c r="G4201" s="320">
        <v>9000426</v>
      </c>
      <c r="H4201" s="319"/>
      <c r="I4201" s="320">
        <v>9000426</v>
      </c>
    </row>
    <row r="4202" spans="2:10" x14ac:dyDescent="0.25">
      <c r="B4202" s="316" t="s">
        <v>7929</v>
      </c>
      <c r="C4202" s="533" t="s">
        <v>19658</v>
      </c>
      <c r="D4202" s="317"/>
      <c r="E4202" s="317"/>
      <c r="F4202" s="317"/>
      <c r="G4202" s="318">
        <v>18000000</v>
      </c>
      <c r="H4202" s="317"/>
      <c r="I4202" s="318">
        <v>18000000</v>
      </c>
      <c r="J4202" s="316"/>
    </row>
    <row r="4203" spans="2:10" x14ac:dyDescent="0.25">
      <c r="B4203" s="672" t="s">
        <v>5833</v>
      </c>
      <c r="C4203" s="672"/>
      <c r="D4203" s="319"/>
      <c r="E4203" s="319"/>
      <c r="F4203" s="319"/>
      <c r="G4203" s="320">
        <v>18000000</v>
      </c>
      <c r="H4203" s="319"/>
      <c r="I4203" s="320">
        <v>18000000</v>
      </c>
    </row>
    <row r="4204" spans="2:10" x14ac:dyDescent="0.25">
      <c r="B4204" s="316" t="s">
        <v>1118</v>
      </c>
      <c r="C4204" s="533" t="s">
        <v>18065</v>
      </c>
      <c r="D4204" s="317"/>
      <c r="E4204" s="317"/>
      <c r="F4204" s="318">
        <v>6000000</v>
      </c>
      <c r="G4204" s="318">
        <v>6000000</v>
      </c>
      <c r="H4204" s="317"/>
      <c r="I4204" s="317"/>
      <c r="J4204" s="316"/>
    </row>
    <row r="4205" spans="2:10" x14ac:dyDescent="0.25">
      <c r="B4205" s="672" t="s">
        <v>6792</v>
      </c>
      <c r="C4205" s="672"/>
      <c r="D4205" s="319"/>
      <c r="E4205" s="319"/>
      <c r="F4205" s="320">
        <v>6000000</v>
      </c>
      <c r="G4205" s="320">
        <v>6000000</v>
      </c>
      <c r="H4205" s="319"/>
      <c r="I4205" s="319"/>
    </row>
    <row r="4206" spans="2:10" x14ac:dyDescent="0.25">
      <c r="B4206" s="316" t="s">
        <v>7727</v>
      </c>
      <c r="C4206" s="533" t="s">
        <v>18066</v>
      </c>
      <c r="D4206" s="317"/>
      <c r="E4206" s="317"/>
      <c r="F4206" s="317"/>
      <c r="G4206" s="318">
        <v>15000000</v>
      </c>
      <c r="H4206" s="317"/>
      <c r="I4206" s="318">
        <v>15000000</v>
      </c>
      <c r="J4206" s="316"/>
    </row>
    <row r="4207" spans="2:10" x14ac:dyDescent="0.25">
      <c r="B4207" s="672" t="s">
        <v>5833</v>
      </c>
      <c r="C4207" s="672"/>
      <c r="D4207" s="319"/>
      <c r="E4207" s="319"/>
      <c r="F4207" s="319"/>
      <c r="G4207" s="320">
        <v>15000000</v>
      </c>
      <c r="H4207" s="319"/>
      <c r="I4207" s="320">
        <v>15000000</v>
      </c>
    </row>
    <row r="4208" spans="2:10" x14ac:dyDescent="0.25">
      <c r="B4208" s="316" t="s">
        <v>2106</v>
      </c>
      <c r="C4208" s="533" t="s">
        <v>18067</v>
      </c>
      <c r="D4208" s="317"/>
      <c r="E4208" s="317"/>
      <c r="F4208" s="318">
        <v>56200000</v>
      </c>
      <c r="G4208" s="318">
        <v>61600000</v>
      </c>
      <c r="H4208" s="317"/>
      <c r="I4208" s="318">
        <v>5400000</v>
      </c>
      <c r="J4208" s="316"/>
    </row>
    <row r="4209" spans="2:10" x14ac:dyDescent="0.25">
      <c r="B4209" s="672" t="s">
        <v>6793</v>
      </c>
      <c r="C4209" s="672"/>
      <c r="D4209" s="319"/>
      <c r="E4209" s="319"/>
      <c r="F4209" s="320">
        <v>56200000</v>
      </c>
      <c r="G4209" s="320">
        <v>61600000</v>
      </c>
      <c r="H4209" s="319"/>
      <c r="I4209" s="320">
        <v>5400000</v>
      </c>
    </row>
    <row r="4210" spans="2:10" x14ac:dyDescent="0.25">
      <c r="B4210" s="316" t="s">
        <v>7728</v>
      </c>
      <c r="C4210" s="533" t="s">
        <v>19674</v>
      </c>
      <c r="D4210" s="317"/>
      <c r="E4210" s="317"/>
      <c r="F4210" s="317"/>
      <c r="G4210" s="318">
        <v>18000000</v>
      </c>
      <c r="H4210" s="317"/>
      <c r="I4210" s="318">
        <v>18000000</v>
      </c>
      <c r="J4210" s="316"/>
    </row>
    <row r="4211" spans="2:10" x14ac:dyDescent="0.25">
      <c r="B4211" s="672" t="s">
        <v>5833</v>
      </c>
      <c r="C4211" s="672"/>
      <c r="D4211" s="319"/>
      <c r="E4211" s="319"/>
      <c r="F4211" s="319"/>
      <c r="G4211" s="320">
        <v>18000000</v>
      </c>
      <c r="H4211" s="319"/>
      <c r="I4211" s="320">
        <v>18000000</v>
      </c>
    </row>
    <row r="4212" spans="2:10" x14ac:dyDescent="0.25">
      <c r="B4212" s="316" t="s">
        <v>2107</v>
      </c>
      <c r="C4212" s="533" t="s">
        <v>18068</v>
      </c>
      <c r="D4212" s="317"/>
      <c r="E4212" s="317"/>
      <c r="F4212" s="318">
        <v>17000000</v>
      </c>
      <c r="G4212" s="318">
        <v>35200000</v>
      </c>
      <c r="H4212" s="317"/>
      <c r="I4212" s="318">
        <v>18200000</v>
      </c>
      <c r="J4212" s="316"/>
    </row>
    <row r="4213" spans="2:10" x14ac:dyDescent="0.25">
      <c r="B4213" s="672" t="s">
        <v>6794</v>
      </c>
      <c r="C4213" s="672"/>
      <c r="D4213" s="319"/>
      <c r="E4213" s="319"/>
      <c r="F4213" s="320">
        <v>17000000</v>
      </c>
      <c r="G4213" s="320">
        <v>35200000</v>
      </c>
      <c r="H4213" s="319"/>
      <c r="I4213" s="320">
        <v>18200000</v>
      </c>
    </row>
    <row r="4214" spans="2:10" x14ac:dyDescent="0.25">
      <c r="B4214" s="316" t="s">
        <v>2108</v>
      </c>
      <c r="C4214" s="533" t="s">
        <v>18069</v>
      </c>
      <c r="D4214" s="317"/>
      <c r="E4214" s="317"/>
      <c r="F4214" s="318">
        <v>37500000</v>
      </c>
      <c r="G4214" s="318">
        <v>60000000</v>
      </c>
      <c r="H4214" s="317"/>
      <c r="I4214" s="318">
        <v>22500000</v>
      </c>
    </row>
    <row r="4215" spans="2:10" x14ac:dyDescent="0.25">
      <c r="B4215" s="672" t="s">
        <v>6795</v>
      </c>
      <c r="C4215" s="672"/>
      <c r="D4215" s="319"/>
      <c r="E4215" s="319"/>
      <c r="F4215" s="320">
        <v>37500000</v>
      </c>
      <c r="G4215" s="320">
        <v>60000000</v>
      </c>
      <c r="H4215" s="319"/>
      <c r="I4215" s="320">
        <v>22500000</v>
      </c>
      <c r="J4215" s="316"/>
    </row>
    <row r="4216" spans="2:10" x14ac:dyDescent="0.25">
      <c r="B4216" s="316" t="s">
        <v>453</v>
      </c>
      <c r="C4216" s="533" t="s">
        <v>18070</v>
      </c>
      <c r="D4216" s="317"/>
      <c r="E4216" s="317"/>
      <c r="F4216" s="318">
        <v>6000000</v>
      </c>
      <c r="G4216" s="318">
        <v>24000000</v>
      </c>
      <c r="H4216" s="317"/>
      <c r="I4216" s="318">
        <v>18000000</v>
      </c>
    </row>
    <row r="4217" spans="2:10" x14ac:dyDescent="0.25">
      <c r="B4217" s="672" t="s">
        <v>6796</v>
      </c>
      <c r="C4217" s="672"/>
      <c r="D4217" s="319"/>
      <c r="E4217" s="319"/>
      <c r="F4217" s="320">
        <v>6000000</v>
      </c>
      <c r="G4217" s="320">
        <v>24000000</v>
      </c>
      <c r="H4217" s="319"/>
      <c r="I4217" s="320">
        <v>18000000</v>
      </c>
      <c r="J4217" s="316"/>
    </row>
    <row r="4218" spans="2:10" x14ac:dyDescent="0.25">
      <c r="B4218" s="316" t="s">
        <v>2109</v>
      </c>
      <c r="C4218" s="533" t="s">
        <v>18071</v>
      </c>
      <c r="D4218" s="317"/>
      <c r="E4218" s="317"/>
      <c r="F4218" s="318">
        <v>13000000</v>
      </c>
      <c r="G4218" s="318">
        <v>32000000</v>
      </c>
      <c r="H4218" s="317"/>
      <c r="I4218" s="318">
        <v>19000000</v>
      </c>
    </row>
    <row r="4219" spans="2:10" x14ac:dyDescent="0.25">
      <c r="B4219" s="672" t="s">
        <v>6797</v>
      </c>
      <c r="C4219" s="672"/>
      <c r="D4219" s="319"/>
      <c r="E4219" s="319"/>
      <c r="F4219" s="320">
        <v>13000000</v>
      </c>
      <c r="G4219" s="320">
        <v>32000000</v>
      </c>
      <c r="H4219" s="319"/>
      <c r="I4219" s="320">
        <v>19000000</v>
      </c>
      <c r="J4219" s="316"/>
    </row>
    <row r="4220" spans="2:10" x14ac:dyDescent="0.25">
      <c r="B4220" s="316" t="s">
        <v>7730</v>
      </c>
      <c r="C4220" s="533" t="s">
        <v>18072</v>
      </c>
      <c r="D4220" s="317"/>
      <c r="E4220" s="317"/>
      <c r="F4220" s="317"/>
      <c r="G4220" s="318">
        <v>7500000</v>
      </c>
      <c r="H4220" s="317"/>
      <c r="I4220" s="318">
        <v>7500000</v>
      </c>
    </row>
    <row r="4221" spans="2:10" x14ac:dyDescent="0.25">
      <c r="B4221" s="672" t="s">
        <v>5833</v>
      </c>
      <c r="C4221" s="672"/>
      <c r="D4221" s="319"/>
      <c r="E4221" s="319"/>
      <c r="F4221" s="319"/>
      <c r="G4221" s="320">
        <v>7500000</v>
      </c>
      <c r="H4221" s="319"/>
      <c r="I4221" s="320">
        <v>7500000</v>
      </c>
      <c r="J4221" s="316"/>
    </row>
    <row r="4222" spans="2:10" x14ac:dyDescent="0.25">
      <c r="B4222" s="316" t="s">
        <v>19297</v>
      </c>
      <c r="C4222" s="533" t="s">
        <v>20330</v>
      </c>
      <c r="D4222" s="317"/>
      <c r="E4222" s="317"/>
      <c r="F4222" s="317"/>
      <c r="G4222" s="318">
        <v>9000000</v>
      </c>
      <c r="H4222" s="317"/>
      <c r="I4222" s="318">
        <v>9000000</v>
      </c>
    </row>
    <row r="4223" spans="2:10" x14ac:dyDescent="0.25">
      <c r="B4223" s="672" t="s">
        <v>5833</v>
      </c>
      <c r="C4223" s="672"/>
      <c r="D4223" s="319"/>
      <c r="E4223" s="319"/>
      <c r="F4223" s="319"/>
      <c r="G4223" s="320">
        <v>9000000</v>
      </c>
      <c r="H4223" s="319"/>
      <c r="I4223" s="320">
        <v>9000000</v>
      </c>
      <c r="J4223" s="316"/>
    </row>
    <row r="4224" spans="2:10" x14ac:dyDescent="0.25">
      <c r="B4224" s="316" t="s">
        <v>2110</v>
      </c>
      <c r="C4224" s="533" t="s">
        <v>18073</v>
      </c>
      <c r="D4224" s="317"/>
      <c r="E4224" s="317"/>
      <c r="F4224" s="318">
        <v>52500000</v>
      </c>
      <c r="G4224" s="318">
        <v>75000000</v>
      </c>
      <c r="H4224" s="317"/>
      <c r="I4224" s="318">
        <v>22500000</v>
      </c>
    </row>
    <row r="4225" spans="2:10" x14ac:dyDescent="0.25">
      <c r="B4225" s="672" t="s">
        <v>6798</v>
      </c>
      <c r="C4225" s="672"/>
      <c r="D4225" s="319"/>
      <c r="E4225" s="319"/>
      <c r="F4225" s="320">
        <v>52500000</v>
      </c>
      <c r="G4225" s="320">
        <v>75000000</v>
      </c>
      <c r="H4225" s="319"/>
      <c r="I4225" s="320">
        <v>22500000</v>
      </c>
      <c r="J4225" s="316"/>
    </row>
    <row r="4226" spans="2:10" x14ac:dyDescent="0.25">
      <c r="B4226" s="316" t="s">
        <v>19918</v>
      </c>
      <c r="C4226" s="533" t="s">
        <v>20027</v>
      </c>
      <c r="D4226" s="317"/>
      <c r="E4226" s="317"/>
      <c r="F4226" s="317"/>
      <c r="G4226" s="318">
        <v>15000000</v>
      </c>
      <c r="H4226" s="317"/>
      <c r="I4226" s="318">
        <v>15000000</v>
      </c>
    </row>
    <row r="4227" spans="2:10" x14ac:dyDescent="0.25">
      <c r="B4227" s="672" t="s">
        <v>5833</v>
      </c>
      <c r="C4227" s="672"/>
      <c r="D4227" s="319"/>
      <c r="E4227" s="319"/>
      <c r="F4227" s="319"/>
      <c r="G4227" s="320">
        <v>15000000</v>
      </c>
      <c r="H4227" s="319"/>
      <c r="I4227" s="320">
        <v>15000000</v>
      </c>
      <c r="J4227" s="316"/>
    </row>
    <row r="4228" spans="2:10" x14ac:dyDescent="0.25">
      <c r="B4228" s="316" t="s">
        <v>645</v>
      </c>
      <c r="C4228" s="533" t="s">
        <v>18074</v>
      </c>
      <c r="D4228" s="317"/>
      <c r="E4228" s="317"/>
      <c r="F4228" s="318">
        <v>5000000</v>
      </c>
      <c r="G4228" s="318">
        <v>18896000</v>
      </c>
      <c r="H4228" s="317"/>
      <c r="I4228" s="318">
        <v>13896000</v>
      </c>
    </row>
    <row r="4229" spans="2:10" x14ac:dyDescent="0.25">
      <c r="B4229" s="672" t="s">
        <v>6799</v>
      </c>
      <c r="C4229" s="672"/>
      <c r="D4229" s="319"/>
      <c r="E4229" s="319"/>
      <c r="F4229" s="320">
        <v>5000000</v>
      </c>
      <c r="G4229" s="320">
        <v>18896000</v>
      </c>
      <c r="H4229" s="319"/>
      <c r="I4229" s="320">
        <v>13896000</v>
      </c>
      <c r="J4229" s="316"/>
    </row>
    <row r="4230" spans="2:10" x14ac:dyDescent="0.25">
      <c r="B4230" s="316" t="s">
        <v>2359</v>
      </c>
      <c r="C4230" s="533" t="s">
        <v>18075</v>
      </c>
      <c r="D4230" s="317"/>
      <c r="E4230" s="317"/>
      <c r="F4230" s="318">
        <v>5000000</v>
      </c>
      <c r="G4230" s="318">
        <v>21011483</v>
      </c>
      <c r="H4230" s="317"/>
      <c r="I4230" s="318">
        <v>16011483</v>
      </c>
    </row>
    <row r="4231" spans="2:10" x14ac:dyDescent="0.25">
      <c r="B4231" s="672" t="s">
        <v>6800</v>
      </c>
      <c r="C4231" s="672"/>
      <c r="D4231" s="319"/>
      <c r="E4231" s="319"/>
      <c r="F4231" s="320">
        <v>5000000</v>
      </c>
      <c r="G4231" s="320">
        <v>21011483</v>
      </c>
      <c r="H4231" s="319"/>
      <c r="I4231" s="320">
        <v>16011483</v>
      </c>
      <c r="J4231" s="316"/>
    </row>
    <row r="4232" spans="2:10" x14ac:dyDescent="0.25">
      <c r="B4232" s="316" t="s">
        <v>18759</v>
      </c>
      <c r="C4232" s="533" t="s">
        <v>19015</v>
      </c>
      <c r="D4232" s="317"/>
      <c r="E4232" s="317"/>
      <c r="F4232" s="317"/>
      <c r="G4232" s="318">
        <v>7500000</v>
      </c>
      <c r="H4232" s="317"/>
      <c r="I4232" s="318">
        <v>7500000</v>
      </c>
    </row>
    <row r="4233" spans="2:10" x14ac:dyDescent="0.25">
      <c r="B4233" s="672" t="s">
        <v>5833</v>
      </c>
      <c r="C4233" s="672"/>
      <c r="D4233" s="319"/>
      <c r="E4233" s="319"/>
      <c r="F4233" s="319"/>
      <c r="G4233" s="320">
        <v>7500000</v>
      </c>
      <c r="H4233" s="319"/>
      <c r="I4233" s="320">
        <v>7500000</v>
      </c>
      <c r="J4233" s="316"/>
    </row>
    <row r="4234" spans="2:10" x14ac:dyDescent="0.25">
      <c r="B4234" s="316" t="s">
        <v>7731</v>
      </c>
      <c r="C4234" s="533" t="s">
        <v>18076</v>
      </c>
      <c r="D4234" s="317"/>
      <c r="E4234" s="317"/>
      <c r="F4234" s="317"/>
      <c r="G4234" s="318">
        <v>15000000</v>
      </c>
      <c r="H4234" s="317"/>
      <c r="I4234" s="318">
        <v>15000000</v>
      </c>
    </row>
    <row r="4235" spans="2:10" x14ac:dyDescent="0.25">
      <c r="B4235" s="672" t="s">
        <v>5833</v>
      </c>
      <c r="C4235" s="672"/>
      <c r="D4235" s="319"/>
      <c r="E4235" s="319"/>
      <c r="F4235" s="319"/>
      <c r="G4235" s="320">
        <v>15000000</v>
      </c>
      <c r="H4235" s="319"/>
      <c r="I4235" s="320">
        <v>15000000</v>
      </c>
      <c r="J4235" s="316"/>
    </row>
    <row r="4236" spans="2:10" x14ac:dyDescent="0.25">
      <c r="B4236" s="316" t="s">
        <v>2111</v>
      </c>
      <c r="C4236" s="533" t="s">
        <v>18077</v>
      </c>
      <c r="D4236" s="317"/>
      <c r="E4236" s="317"/>
      <c r="F4236" s="318">
        <v>22500000</v>
      </c>
      <c r="G4236" s="318">
        <v>30000000</v>
      </c>
      <c r="H4236" s="317"/>
      <c r="I4236" s="318">
        <v>7500000</v>
      </c>
    </row>
    <row r="4237" spans="2:10" x14ac:dyDescent="0.25">
      <c r="B4237" s="672" t="s">
        <v>6801</v>
      </c>
      <c r="C4237" s="672"/>
      <c r="D4237" s="319"/>
      <c r="E4237" s="319"/>
      <c r="F4237" s="320">
        <v>22500000</v>
      </c>
      <c r="G4237" s="320">
        <v>30000000</v>
      </c>
      <c r="H4237" s="319"/>
      <c r="I4237" s="320">
        <v>7500000</v>
      </c>
      <c r="J4237" s="316"/>
    </row>
    <row r="4238" spans="2:10" x14ac:dyDescent="0.25">
      <c r="B4238" s="316" t="s">
        <v>2112</v>
      </c>
      <c r="C4238" s="533" t="s">
        <v>18078</v>
      </c>
      <c r="D4238" s="317"/>
      <c r="E4238" s="317"/>
      <c r="F4238" s="318">
        <v>11000000</v>
      </c>
      <c r="G4238" s="318">
        <v>11000000</v>
      </c>
      <c r="H4238" s="317"/>
      <c r="I4238" s="317"/>
    </row>
    <row r="4239" spans="2:10" x14ac:dyDescent="0.25">
      <c r="B4239" s="672" t="s">
        <v>6802</v>
      </c>
      <c r="C4239" s="672"/>
      <c r="D4239" s="319"/>
      <c r="E4239" s="319"/>
      <c r="F4239" s="320">
        <v>11000000</v>
      </c>
      <c r="G4239" s="320">
        <v>11000000</v>
      </c>
      <c r="H4239" s="319"/>
      <c r="I4239" s="319"/>
      <c r="J4239" s="316"/>
    </row>
    <row r="4240" spans="2:10" x14ac:dyDescent="0.25">
      <c r="B4240" s="316" t="s">
        <v>2113</v>
      </c>
      <c r="C4240" s="533" t="s">
        <v>18079</v>
      </c>
      <c r="D4240" s="317"/>
      <c r="E4240" s="317"/>
      <c r="F4240" s="318">
        <v>13000000</v>
      </c>
      <c r="G4240" s="318">
        <v>24900000</v>
      </c>
      <c r="H4240" s="317"/>
      <c r="I4240" s="318">
        <v>11900000</v>
      </c>
    </row>
    <row r="4241" spans="2:10" x14ac:dyDescent="0.25">
      <c r="B4241" s="672" t="s">
        <v>6803</v>
      </c>
      <c r="C4241" s="672"/>
      <c r="D4241" s="319"/>
      <c r="E4241" s="319"/>
      <c r="F4241" s="320">
        <v>13000000</v>
      </c>
      <c r="G4241" s="320">
        <v>24900000</v>
      </c>
      <c r="H4241" s="319"/>
      <c r="I4241" s="320">
        <v>11900000</v>
      </c>
      <c r="J4241" s="316"/>
    </row>
    <row r="4242" spans="2:10" x14ac:dyDescent="0.25">
      <c r="B4242" s="316" t="s">
        <v>2114</v>
      </c>
      <c r="C4242" s="533" t="s">
        <v>18080</v>
      </c>
      <c r="D4242" s="317"/>
      <c r="E4242" s="317"/>
      <c r="F4242" s="318">
        <v>52505000</v>
      </c>
      <c r="G4242" s="318">
        <v>74406500</v>
      </c>
      <c r="H4242" s="317"/>
      <c r="I4242" s="318">
        <v>21901500</v>
      </c>
    </row>
    <row r="4243" spans="2:10" x14ac:dyDescent="0.25">
      <c r="B4243" s="672" t="s">
        <v>6804</v>
      </c>
      <c r="C4243" s="672"/>
      <c r="D4243" s="319"/>
      <c r="E4243" s="319"/>
      <c r="F4243" s="320">
        <v>52505000</v>
      </c>
      <c r="G4243" s="320">
        <v>74406500</v>
      </c>
      <c r="H4243" s="319"/>
      <c r="I4243" s="320">
        <v>21901500</v>
      </c>
      <c r="J4243" s="316"/>
    </row>
    <row r="4244" spans="2:10" x14ac:dyDescent="0.25">
      <c r="B4244" s="316" t="s">
        <v>2115</v>
      </c>
      <c r="C4244" s="533" t="s">
        <v>18081</v>
      </c>
      <c r="D4244" s="317"/>
      <c r="E4244" s="317"/>
      <c r="F4244" s="318">
        <v>17000000</v>
      </c>
      <c r="G4244" s="318">
        <v>45000000</v>
      </c>
      <c r="H4244" s="317"/>
      <c r="I4244" s="318">
        <v>28000000</v>
      </c>
    </row>
    <row r="4245" spans="2:10" x14ac:dyDescent="0.25">
      <c r="B4245" s="672" t="s">
        <v>6805</v>
      </c>
      <c r="C4245" s="672"/>
      <c r="D4245" s="319"/>
      <c r="E4245" s="319"/>
      <c r="F4245" s="320">
        <v>17000000</v>
      </c>
      <c r="G4245" s="320">
        <v>45000000</v>
      </c>
      <c r="H4245" s="319"/>
      <c r="I4245" s="320">
        <v>28000000</v>
      </c>
      <c r="J4245" s="316"/>
    </row>
    <row r="4246" spans="2:10" x14ac:dyDescent="0.25">
      <c r="B4246" s="316" t="s">
        <v>2116</v>
      </c>
      <c r="C4246" s="533" t="s">
        <v>18082</v>
      </c>
      <c r="D4246" s="317"/>
      <c r="E4246" s="317"/>
      <c r="F4246" s="318">
        <v>41500000</v>
      </c>
      <c r="G4246" s="318">
        <v>52500000</v>
      </c>
      <c r="H4246" s="317"/>
      <c r="I4246" s="318">
        <v>11000000</v>
      </c>
    </row>
    <row r="4247" spans="2:10" x14ac:dyDescent="0.25">
      <c r="B4247" s="672" t="s">
        <v>6806</v>
      </c>
      <c r="C4247" s="672"/>
      <c r="D4247" s="319"/>
      <c r="E4247" s="319"/>
      <c r="F4247" s="320">
        <v>41500000</v>
      </c>
      <c r="G4247" s="320">
        <v>52500000</v>
      </c>
      <c r="H4247" s="319"/>
      <c r="I4247" s="320">
        <v>11000000</v>
      </c>
      <c r="J4247" s="316"/>
    </row>
    <row r="4248" spans="2:10" x14ac:dyDescent="0.25">
      <c r="B4248" s="316" t="s">
        <v>2117</v>
      </c>
      <c r="C4248" s="533" t="s">
        <v>18083</v>
      </c>
      <c r="D4248" s="317"/>
      <c r="E4248" s="317"/>
      <c r="F4248" s="318">
        <v>17011000</v>
      </c>
      <c r="G4248" s="318">
        <v>29011000</v>
      </c>
      <c r="H4248" s="317"/>
      <c r="I4248" s="318">
        <v>12000000</v>
      </c>
    </row>
    <row r="4249" spans="2:10" x14ac:dyDescent="0.25">
      <c r="B4249" s="672" t="s">
        <v>6807</v>
      </c>
      <c r="C4249" s="672"/>
      <c r="D4249" s="319"/>
      <c r="E4249" s="319"/>
      <c r="F4249" s="320">
        <v>17011000</v>
      </c>
      <c r="G4249" s="320">
        <v>29011000</v>
      </c>
      <c r="H4249" s="319"/>
      <c r="I4249" s="320">
        <v>12000000</v>
      </c>
    </row>
    <row r="4250" spans="2:10" x14ac:dyDescent="0.25">
      <c r="B4250" s="316" t="s">
        <v>347</v>
      </c>
      <c r="C4250" s="533" t="s">
        <v>18084</v>
      </c>
      <c r="D4250" s="317"/>
      <c r="E4250" s="317"/>
      <c r="F4250" s="318">
        <v>7000000</v>
      </c>
      <c r="G4250" s="318">
        <v>7000000</v>
      </c>
      <c r="H4250" s="317"/>
      <c r="I4250" s="317"/>
    </row>
    <row r="4251" spans="2:10" x14ac:dyDescent="0.25">
      <c r="B4251" s="672" t="s">
        <v>6808</v>
      </c>
      <c r="C4251" s="672"/>
      <c r="D4251" s="319"/>
      <c r="E4251" s="319"/>
      <c r="F4251" s="320">
        <v>7000000</v>
      </c>
      <c r="G4251" s="320">
        <v>7000000</v>
      </c>
      <c r="H4251" s="319"/>
      <c r="I4251" s="319"/>
    </row>
    <row r="4252" spans="2:10" x14ac:dyDescent="0.25">
      <c r="B4252" s="316" t="s">
        <v>2118</v>
      </c>
      <c r="C4252" s="533" t="s">
        <v>18085</v>
      </c>
      <c r="D4252" s="317"/>
      <c r="E4252" s="317"/>
      <c r="F4252" s="318">
        <v>15000000</v>
      </c>
      <c r="G4252" s="318">
        <v>18000000</v>
      </c>
      <c r="H4252" s="317"/>
      <c r="I4252" s="318">
        <v>3000000</v>
      </c>
    </row>
    <row r="4253" spans="2:10" x14ac:dyDescent="0.25">
      <c r="B4253" s="672" t="s">
        <v>6809</v>
      </c>
      <c r="C4253" s="672"/>
      <c r="D4253" s="319"/>
      <c r="E4253" s="319"/>
      <c r="F4253" s="320">
        <v>15000000</v>
      </c>
      <c r="G4253" s="320">
        <v>18000000</v>
      </c>
      <c r="H4253" s="319"/>
      <c r="I4253" s="320">
        <v>3000000</v>
      </c>
    </row>
    <row r="4254" spans="2:10" x14ac:dyDescent="0.25">
      <c r="B4254" s="316" t="s">
        <v>2119</v>
      </c>
      <c r="C4254" s="533" t="s">
        <v>18086</v>
      </c>
      <c r="D4254" s="317"/>
      <c r="E4254" s="317"/>
      <c r="F4254" s="318">
        <v>13000000</v>
      </c>
      <c r="G4254" s="318">
        <v>35000000</v>
      </c>
      <c r="H4254" s="317"/>
      <c r="I4254" s="318">
        <v>22000000</v>
      </c>
    </row>
    <row r="4255" spans="2:10" x14ac:dyDescent="0.25">
      <c r="B4255" s="672" t="s">
        <v>6810</v>
      </c>
      <c r="C4255" s="672"/>
      <c r="D4255" s="319"/>
      <c r="E4255" s="319"/>
      <c r="F4255" s="320">
        <v>13000000</v>
      </c>
      <c r="G4255" s="320">
        <v>35000000</v>
      </c>
      <c r="H4255" s="319"/>
      <c r="I4255" s="320">
        <v>22000000</v>
      </c>
    </row>
    <row r="4256" spans="2:10" x14ac:dyDescent="0.25">
      <c r="B4256" s="316" t="s">
        <v>7733</v>
      </c>
      <c r="C4256" s="533" t="s">
        <v>20858</v>
      </c>
      <c r="D4256" s="317"/>
      <c r="E4256" s="317"/>
      <c r="F4256" s="317"/>
      <c r="G4256" s="318">
        <v>15000000</v>
      </c>
      <c r="H4256" s="317"/>
      <c r="I4256" s="318">
        <v>15000000</v>
      </c>
    </row>
    <row r="4257" spans="2:9" x14ac:dyDescent="0.25">
      <c r="B4257" s="672" t="s">
        <v>5833</v>
      </c>
      <c r="C4257" s="672"/>
      <c r="D4257" s="319"/>
      <c r="E4257" s="319"/>
      <c r="F4257" s="319"/>
      <c r="G4257" s="320">
        <v>15000000</v>
      </c>
      <c r="H4257" s="319"/>
      <c r="I4257" s="320">
        <v>15000000</v>
      </c>
    </row>
    <row r="4258" spans="2:9" x14ac:dyDescent="0.25">
      <c r="B4258" s="316" t="s">
        <v>820</v>
      </c>
      <c r="C4258" s="533" t="s">
        <v>18087</v>
      </c>
      <c r="D4258" s="317"/>
      <c r="E4258" s="317"/>
      <c r="F4258" s="318">
        <v>5000000</v>
      </c>
      <c r="G4258" s="318">
        <v>21061000</v>
      </c>
      <c r="H4258" s="317"/>
      <c r="I4258" s="318">
        <v>16061000</v>
      </c>
    </row>
    <row r="4259" spans="2:9" x14ac:dyDescent="0.25">
      <c r="B4259" s="672" t="s">
        <v>6811</v>
      </c>
      <c r="C4259" s="672"/>
      <c r="D4259" s="319"/>
      <c r="E4259" s="319"/>
      <c r="F4259" s="320">
        <v>5000000</v>
      </c>
      <c r="G4259" s="320">
        <v>21061000</v>
      </c>
      <c r="H4259" s="319"/>
      <c r="I4259" s="320">
        <v>16061000</v>
      </c>
    </row>
    <row r="4260" spans="2:9" x14ac:dyDescent="0.25">
      <c r="B4260" s="316" t="s">
        <v>2120</v>
      </c>
      <c r="C4260" s="533" t="s">
        <v>18088</v>
      </c>
      <c r="D4260" s="317"/>
      <c r="E4260" s="317"/>
      <c r="F4260" s="318">
        <v>17000000</v>
      </c>
      <c r="G4260" s="318">
        <v>35000000</v>
      </c>
      <c r="H4260" s="317"/>
      <c r="I4260" s="318">
        <v>18000000</v>
      </c>
    </row>
    <row r="4261" spans="2:9" x14ac:dyDescent="0.25">
      <c r="B4261" s="672" t="s">
        <v>6812</v>
      </c>
      <c r="C4261" s="672"/>
      <c r="D4261" s="319"/>
      <c r="E4261" s="319"/>
      <c r="F4261" s="320">
        <v>17000000</v>
      </c>
      <c r="G4261" s="320">
        <v>35000000</v>
      </c>
      <c r="H4261" s="319"/>
      <c r="I4261" s="320">
        <v>18000000</v>
      </c>
    </row>
    <row r="4262" spans="2:9" x14ac:dyDescent="0.25">
      <c r="B4262" s="316" t="s">
        <v>7999</v>
      </c>
      <c r="C4262" s="533" t="s">
        <v>18089</v>
      </c>
      <c r="D4262" s="317"/>
      <c r="E4262" s="317"/>
      <c r="F4262" s="317"/>
      <c r="G4262" s="318">
        <v>11000000</v>
      </c>
      <c r="H4262" s="317"/>
      <c r="I4262" s="318">
        <v>11000000</v>
      </c>
    </row>
    <row r="4263" spans="2:9" x14ac:dyDescent="0.25">
      <c r="B4263" s="672" t="s">
        <v>5833</v>
      </c>
      <c r="C4263" s="672"/>
      <c r="D4263" s="319"/>
      <c r="E4263" s="319"/>
      <c r="F4263" s="319"/>
      <c r="G4263" s="320">
        <v>11000000</v>
      </c>
      <c r="H4263" s="319"/>
      <c r="I4263" s="320">
        <v>11000000</v>
      </c>
    </row>
    <row r="4264" spans="2:9" x14ac:dyDescent="0.25">
      <c r="B4264" s="316" t="s">
        <v>2121</v>
      </c>
      <c r="C4264" s="533" t="s">
        <v>18090</v>
      </c>
      <c r="D4264" s="317"/>
      <c r="E4264" s="317"/>
      <c r="F4264" s="318">
        <v>17000000</v>
      </c>
      <c r="G4264" s="318">
        <v>35000000</v>
      </c>
      <c r="H4264" s="317"/>
      <c r="I4264" s="318">
        <v>18000000</v>
      </c>
    </row>
    <row r="4265" spans="2:9" x14ac:dyDescent="0.25">
      <c r="B4265" s="672" t="s">
        <v>6813</v>
      </c>
      <c r="C4265" s="672"/>
      <c r="D4265" s="319"/>
      <c r="E4265" s="319"/>
      <c r="F4265" s="320">
        <v>17000000</v>
      </c>
      <c r="G4265" s="320">
        <v>35000000</v>
      </c>
      <c r="H4265" s="319"/>
      <c r="I4265" s="320">
        <v>18000000</v>
      </c>
    </row>
    <row r="4266" spans="2:9" x14ac:dyDescent="0.25">
      <c r="B4266" s="316" t="s">
        <v>2122</v>
      </c>
      <c r="C4266" s="533" t="s">
        <v>18091</v>
      </c>
      <c r="D4266" s="317"/>
      <c r="E4266" s="317"/>
      <c r="F4266" s="318">
        <v>20000000</v>
      </c>
      <c r="G4266" s="318">
        <v>42000000</v>
      </c>
      <c r="H4266" s="317"/>
      <c r="I4266" s="318">
        <v>22000000</v>
      </c>
    </row>
    <row r="4267" spans="2:9" x14ac:dyDescent="0.25">
      <c r="B4267" s="672" t="s">
        <v>6814</v>
      </c>
      <c r="C4267" s="672"/>
      <c r="D4267" s="319"/>
      <c r="E4267" s="319"/>
      <c r="F4267" s="320">
        <v>20000000</v>
      </c>
      <c r="G4267" s="320">
        <v>42000000</v>
      </c>
      <c r="H4267" s="319"/>
      <c r="I4267" s="320">
        <v>22000000</v>
      </c>
    </row>
    <row r="4268" spans="2:9" x14ac:dyDescent="0.25">
      <c r="B4268" s="316" t="s">
        <v>44</v>
      </c>
      <c r="C4268" s="533" t="s">
        <v>18092</v>
      </c>
      <c r="D4268" s="317"/>
      <c r="E4268" s="317"/>
      <c r="F4268" s="317"/>
      <c r="G4268" s="318">
        <v>30000000</v>
      </c>
      <c r="H4268" s="317"/>
      <c r="I4268" s="318">
        <v>30000000</v>
      </c>
    </row>
    <row r="4269" spans="2:9" x14ac:dyDescent="0.25">
      <c r="B4269" s="672" t="s">
        <v>6815</v>
      </c>
      <c r="C4269" s="672"/>
      <c r="D4269" s="319"/>
      <c r="E4269" s="319"/>
      <c r="F4269" s="319"/>
      <c r="G4269" s="320">
        <v>30000000</v>
      </c>
      <c r="H4269" s="319"/>
      <c r="I4269" s="320">
        <v>30000000</v>
      </c>
    </row>
    <row r="4270" spans="2:9" x14ac:dyDescent="0.25">
      <c r="B4270" s="316" t="s">
        <v>7735</v>
      </c>
      <c r="C4270" s="533" t="s">
        <v>18093</v>
      </c>
      <c r="D4270" s="317"/>
      <c r="E4270" s="317"/>
      <c r="F4270" s="317"/>
      <c r="G4270" s="318">
        <v>5000000</v>
      </c>
      <c r="H4270" s="317"/>
      <c r="I4270" s="318">
        <v>5000000</v>
      </c>
    </row>
    <row r="4271" spans="2:9" x14ac:dyDescent="0.25">
      <c r="B4271" s="672" t="s">
        <v>5833</v>
      </c>
      <c r="C4271" s="672"/>
      <c r="D4271" s="319"/>
      <c r="E4271" s="319"/>
      <c r="F4271" s="319"/>
      <c r="G4271" s="320">
        <v>5000000</v>
      </c>
      <c r="H4271" s="319"/>
      <c r="I4271" s="320">
        <v>5000000</v>
      </c>
    </row>
    <row r="4272" spans="2:9" x14ac:dyDescent="0.25">
      <c r="B4272" s="316" t="s">
        <v>2123</v>
      </c>
      <c r="C4272" s="533" t="s">
        <v>18094</v>
      </c>
      <c r="D4272" s="317"/>
      <c r="E4272" s="317"/>
      <c r="F4272" s="318">
        <v>12500000</v>
      </c>
      <c r="G4272" s="318">
        <v>15000000</v>
      </c>
      <c r="H4272" s="317"/>
      <c r="I4272" s="318">
        <v>2500000</v>
      </c>
    </row>
    <row r="4273" spans="2:9" x14ac:dyDescent="0.25">
      <c r="B4273" s="672" t="s">
        <v>6816</v>
      </c>
      <c r="C4273" s="672"/>
      <c r="D4273" s="319"/>
      <c r="E4273" s="319"/>
      <c r="F4273" s="320">
        <v>12500000</v>
      </c>
      <c r="G4273" s="320">
        <v>15000000</v>
      </c>
      <c r="H4273" s="319"/>
      <c r="I4273" s="320">
        <v>2500000</v>
      </c>
    </row>
    <row r="4274" spans="2:9" x14ac:dyDescent="0.25">
      <c r="B4274" s="316" t="s">
        <v>5032</v>
      </c>
      <c r="C4274" s="533" t="s">
        <v>18095</v>
      </c>
      <c r="D4274" s="317"/>
      <c r="E4274" s="317"/>
      <c r="F4274" s="318">
        <v>5000000</v>
      </c>
      <c r="G4274" s="318">
        <v>18000000</v>
      </c>
      <c r="H4274" s="317"/>
      <c r="I4274" s="318">
        <v>13000000</v>
      </c>
    </row>
    <row r="4275" spans="2:9" x14ac:dyDescent="0.25">
      <c r="B4275" s="672" t="s">
        <v>6817</v>
      </c>
      <c r="C4275" s="672"/>
      <c r="D4275" s="319"/>
      <c r="E4275" s="319"/>
      <c r="F4275" s="320">
        <v>5000000</v>
      </c>
      <c r="G4275" s="320">
        <v>18000000</v>
      </c>
      <c r="H4275" s="319"/>
      <c r="I4275" s="320">
        <v>13000000</v>
      </c>
    </row>
    <row r="4276" spans="2:9" x14ac:dyDescent="0.25">
      <c r="B4276" s="316" t="s">
        <v>557</v>
      </c>
      <c r="C4276" s="533" t="s">
        <v>18096</v>
      </c>
      <c r="D4276" s="317"/>
      <c r="E4276" s="317"/>
      <c r="F4276" s="318">
        <v>5000000</v>
      </c>
      <c r="G4276" s="318">
        <v>5500000</v>
      </c>
      <c r="H4276" s="317"/>
      <c r="I4276" s="318">
        <v>500000</v>
      </c>
    </row>
    <row r="4277" spans="2:9" x14ac:dyDescent="0.25">
      <c r="B4277" s="672" t="s">
        <v>6818</v>
      </c>
      <c r="C4277" s="672"/>
      <c r="D4277" s="319"/>
      <c r="E4277" s="319"/>
      <c r="F4277" s="320">
        <v>5000000</v>
      </c>
      <c r="G4277" s="320">
        <v>5500000</v>
      </c>
      <c r="H4277" s="319"/>
      <c r="I4277" s="320">
        <v>500000</v>
      </c>
    </row>
    <row r="4278" spans="2:9" x14ac:dyDescent="0.25">
      <c r="B4278" s="316" t="s">
        <v>19</v>
      </c>
      <c r="C4278" s="533" t="s">
        <v>18918</v>
      </c>
      <c r="D4278" s="317"/>
      <c r="E4278" s="317"/>
      <c r="F4278" s="317"/>
      <c r="G4278" s="318">
        <v>11800000</v>
      </c>
      <c r="H4278" s="317"/>
      <c r="I4278" s="318">
        <v>11800000</v>
      </c>
    </row>
    <row r="4279" spans="2:9" x14ac:dyDescent="0.25">
      <c r="B4279" s="672" t="s">
        <v>18919</v>
      </c>
      <c r="C4279" s="672"/>
      <c r="D4279" s="319"/>
      <c r="E4279" s="319"/>
      <c r="F4279" s="319"/>
      <c r="G4279" s="320">
        <v>11800000</v>
      </c>
      <c r="H4279" s="319"/>
      <c r="I4279" s="320">
        <v>11800000</v>
      </c>
    </row>
    <row r="4280" spans="2:9" x14ac:dyDescent="0.25">
      <c r="B4280" s="316" t="s">
        <v>19922</v>
      </c>
      <c r="C4280" s="533" t="s">
        <v>20035</v>
      </c>
      <c r="D4280" s="317"/>
      <c r="E4280" s="317"/>
      <c r="F4280" s="317"/>
      <c r="G4280" s="318">
        <v>3000000</v>
      </c>
      <c r="H4280" s="317"/>
      <c r="I4280" s="318">
        <v>3000000</v>
      </c>
    </row>
    <row r="4281" spans="2:9" x14ac:dyDescent="0.25">
      <c r="B4281" s="672" t="s">
        <v>5833</v>
      </c>
      <c r="C4281" s="672"/>
      <c r="D4281" s="319"/>
      <c r="E4281" s="319"/>
      <c r="F4281" s="319"/>
      <c r="G4281" s="320">
        <v>3000000</v>
      </c>
      <c r="H4281" s="319"/>
      <c r="I4281" s="320">
        <v>3000000</v>
      </c>
    </row>
    <row r="4282" spans="2:9" x14ac:dyDescent="0.25">
      <c r="B4282" s="316" t="s">
        <v>202</v>
      </c>
      <c r="C4282" s="533" t="s">
        <v>18097</v>
      </c>
      <c r="D4282" s="317"/>
      <c r="E4282" s="317"/>
      <c r="F4282" s="318">
        <v>7500000</v>
      </c>
      <c r="G4282" s="318">
        <v>32000000</v>
      </c>
      <c r="H4282" s="317"/>
      <c r="I4282" s="318">
        <v>24500000</v>
      </c>
    </row>
    <row r="4283" spans="2:9" x14ac:dyDescent="0.25">
      <c r="B4283" s="672" t="s">
        <v>6819</v>
      </c>
      <c r="C4283" s="672"/>
      <c r="D4283" s="319"/>
      <c r="E4283" s="319"/>
      <c r="F4283" s="320">
        <v>7500000</v>
      </c>
      <c r="G4283" s="320">
        <v>32000000</v>
      </c>
      <c r="H4283" s="319"/>
      <c r="I4283" s="320">
        <v>24500000</v>
      </c>
    </row>
    <row r="4284" spans="2:9" x14ac:dyDescent="0.25">
      <c r="B4284" s="316" t="s">
        <v>46</v>
      </c>
      <c r="C4284" s="533" t="s">
        <v>18098</v>
      </c>
      <c r="D4284" s="317"/>
      <c r="E4284" s="317"/>
      <c r="F4284" s="318">
        <v>7500000</v>
      </c>
      <c r="G4284" s="318">
        <v>15000000</v>
      </c>
      <c r="H4284" s="317"/>
      <c r="I4284" s="318">
        <v>7500000</v>
      </c>
    </row>
    <row r="4285" spans="2:9" x14ac:dyDescent="0.25">
      <c r="B4285" s="672" t="s">
        <v>6820</v>
      </c>
      <c r="C4285" s="672"/>
      <c r="D4285" s="319"/>
      <c r="E4285" s="319"/>
      <c r="F4285" s="320">
        <v>7500000</v>
      </c>
      <c r="G4285" s="320">
        <v>15000000</v>
      </c>
      <c r="H4285" s="319"/>
      <c r="I4285" s="320">
        <v>7500000</v>
      </c>
    </row>
    <row r="4286" spans="2:9" x14ac:dyDescent="0.25">
      <c r="B4286" s="316" t="s">
        <v>849</v>
      </c>
      <c r="C4286" s="533" t="s">
        <v>18099</v>
      </c>
      <c r="D4286" s="317"/>
      <c r="E4286" s="317"/>
      <c r="F4286" s="318">
        <v>5000000</v>
      </c>
      <c r="G4286" s="318">
        <v>21000000</v>
      </c>
      <c r="H4286" s="317"/>
      <c r="I4286" s="318">
        <v>16000000</v>
      </c>
    </row>
    <row r="4287" spans="2:9" x14ac:dyDescent="0.25">
      <c r="B4287" s="672" t="s">
        <v>6821</v>
      </c>
      <c r="C4287" s="672"/>
      <c r="D4287" s="319"/>
      <c r="E4287" s="319"/>
      <c r="F4287" s="320">
        <v>5000000</v>
      </c>
      <c r="G4287" s="320">
        <v>21000000</v>
      </c>
      <c r="H4287" s="319"/>
      <c r="I4287" s="320">
        <v>16000000</v>
      </c>
    </row>
    <row r="4288" spans="2:9" x14ac:dyDescent="0.25">
      <c r="B4288" s="316" t="s">
        <v>7736</v>
      </c>
      <c r="C4288" s="533" t="s">
        <v>18100</v>
      </c>
      <c r="D4288" s="317"/>
      <c r="E4288" s="317"/>
      <c r="F4288" s="317"/>
      <c r="G4288" s="318">
        <v>15000000</v>
      </c>
      <c r="H4288" s="317"/>
      <c r="I4288" s="318">
        <v>15000000</v>
      </c>
    </row>
    <row r="4289" spans="2:9" x14ac:dyDescent="0.25">
      <c r="B4289" s="672" t="s">
        <v>5833</v>
      </c>
      <c r="C4289" s="672"/>
      <c r="D4289" s="319"/>
      <c r="E4289" s="319"/>
      <c r="F4289" s="319"/>
      <c r="G4289" s="320">
        <v>15000000</v>
      </c>
      <c r="H4289" s="319"/>
      <c r="I4289" s="320">
        <v>15000000</v>
      </c>
    </row>
    <row r="4290" spans="2:9" x14ac:dyDescent="0.25">
      <c r="B4290" s="316" t="s">
        <v>782</v>
      </c>
      <c r="C4290" s="533" t="s">
        <v>18101</v>
      </c>
      <c r="D4290" s="317"/>
      <c r="E4290" s="317"/>
      <c r="F4290" s="318">
        <v>6000000</v>
      </c>
      <c r="G4290" s="318">
        <v>6000000</v>
      </c>
      <c r="H4290" s="317"/>
      <c r="I4290" s="317"/>
    </row>
    <row r="4291" spans="2:9" x14ac:dyDescent="0.25">
      <c r="B4291" s="672" t="s">
        <v>6822</v>
      </c>
      <c r="C4291" s="672"/>
      <c r="D4291" s="319"/>
      <c r="E4291" s="319"/>
      <c r="F4291" s="320">
        <v>6000000</v>
      </c>
      <c r="G4291" s="320">
        <v>6000000</v>
      </c>
      <c r="H4291" s="319"/>
      <c r="I4291" s="319"/>
    </row>
    <row r="4292" spans="2:9" x14ac:dyDescent="0.25">
      <c r="B4292" s="316" t="s">
        <v>7737</v>
      </c>
      <c r="C4292" s="533" t="s">
        <v>19657</v>
      </c>
      <c r="D4292" s="317"/>
      <c r="E4292" s="317"/>
      <c r="F4292" s="317"/>
      <c r="G4292" s="318">
        <v>7500000</v>
      </c>
      <c r="H4292" s="317"/>
      <c r="I4292" s="318">
        <v>7500000</v>
      </c>
    </row>
    <row r="4293" spans="2:9" x14ac:dyDescent="0.25">
      <c r="B4293" s="672" t="s">
        <v>5833</v>
      </c>
      <c r="C4293" s="672"/>
      <c r="D4293" s="319"/>
      <c r="E4293" s="319"/>
      <c r="F4293" s="319"/>
      <c r="G4293" s="320">
        <v>7500000</v>
      </c>
      <c r="H4293" s="319"/>
      <c r="I4293" s="320">
        <v>7500000</v>
      </c>
    </row>
    <row r="4294" spans="2:9" x14ac:dyDescent="0.25">
      <c r="B4294" s="316" t="s">
        <v>7738</v>
      </c>
      <c r="C4294" s="533" t="s">
        <v>19996</v>
      </c>
      <c r="D4294" s="317"/>
      <c r="E4294" s="317"/>
      <c r="F4294" s="317"/>
      <c r="G4294" s="318">
        <v>15000000</v>
      </c>
      <c r="H4294" s="317"/>
      <c r="I4294" s="318">
        <v>15000000</v>
      </c>
    </row>
    <row r="4295" spans="2:9" x14ac:dyDescent="0.25">
      <c r="B4295" s="672" t="s">
        <v>5833</v>
      </c>
      <c r="C4295" s="672"/>
      <c r="D4295" s="319"/>
      <c r="E4295" s="319"/>
      <c r="F4295" s="319"/>
      <c r="G4295" s="320">
        <v>15000000</v>
      </c>
      <c r="H4295" s="319"/>
      <c r="I4295" s="320">
        <v>15000000</v>
      </c>
    </row>
    <row r="4296" spans="2:9" x14ac:dyDescent="0.25">
      <c r="B4296" s="316" t="s">
        <v>2124</v>
      </c>
      <c r="C4296" s="533" t="s">
        <v>18102</v>
      </c>
      <c r="D4296" s="317"/>
      <c r="E4296" s="317"/>
      <c r="F4296" s="318">
        <v>42000000</v>
      </c>
      <c r="G4296" s="318">
        <v>57000000</v>
      </c>
      <c r="H4296" s="317"/>
      <c r="I4296" s="318">
        <v>15000000</v>
      </c>
    </row>
    <row r="4297" spans="2:9" x14ac:dyDescent="0.25">
      <c r="B4297" s="672" t="s">
        <v>6823</v>
      </c>
      <c r="C4297" s="672"/>
      <c r="D4297" s="319"/>
      <c r="E4297" s="319"/>
      <c r="F4297" s="320">
        <v>42000000</v>
      </c>
      <c r="G4297" s="320">
        <v>57000000</v>
      </c>
      <c r="H4297" s="319"/>
      <c r="I4297" s="320">
        <v>15000000</v>
      </c>
    </row>
    <row r="4298" spans="2:9" x14ac:dyDescent="0.25">
      <c r="B4298" s="316" t="s">
        <v>397</v>
      </c>
      <c r="C4298" s="533" t="s">
        <v>18103</v>
      </c>
      <c r="D4298" s="317"/>
      <c r="E4298" s="317"/>
      <c r="F4298" s="318">
        <v>5000000</v>
      </c>
      <c r="G4298" s="318">
        <v>15000000</v>
      </c>
      <c r="H4298" s="317"/>
      <c r="I4298" s="318">
        <v>10000000</v>
      </c>
    </row>
    <row r="4299" spans="2:9" x14ac:dyDescent="0.25">
      <c r="B4299" s="672" t="s">
        <v>6824</v>
      </c>
      <c r="C4299" s="672"/>
      <c r="D4299" s="319"/>
      <c r="E4299" s="319"/>
      <c r="F4299" s="320">
        <v>5000000</v>
      </c>
      <c r="G4299" s="320">
        <v>15000000</v>
      </c>
      <c r="H4299" s="319"/>
      <c r="I4299" s="320">
        <v>10000000</v>
      </c>
    </row>
    <row r="4300" spans="2:9" x14ac:dyDescent="0.25">
      <c r="B4300" s="316" t="s">
        <v>2125</v>
      </c>
      <c r="C4300" s="533" t="s">
        <v>18104</v>
      </c>
      <c r="D4300" s="317"/>
      <c r="E4300" s="317"/>
      <c r="F4300" s="318">
        <v>24000000</v>
      </c>
      <c r="G4300" s="318">
        <v>30000000</v>
      </c>
      <c r="H4300" s="317"/>
      <c r="I4300" s="318">
        <v>6000000</v>
      </c>
    </row>
    <row r="4301" spans="2:9" x14ac:dyDescent="0.25">
      <c r="B4301" s="672" t="s">
        <v>6825</v>
      </c>
      <c r="C4301" s="672"/>
      <c r="D4301" s="319"/>
      <c r="E4301" s="319"/>
      <c r="F4301" s="320">
        <v>24000000</v>
      </c>
      <c r="G4301" s="320">
        <v>30000000</v>
      </c>
      <c r="H4301" s="319"/>
      <c r="I4301" s="320">
        <v>6000000</v>
      </c>
    </row>
    <row r="4302" spans="2:9" x14ac:dyDescent="0.25">
      <c r="B4302" s="316" t="s">
        <v>19116</v>
      </c>
      <c r="C4302" s="533" t="s">
        <v>19117</v>
      </c>
      <c r="D4302" s="317"/>
      <c r="E4302" s="317"/>
      <c r="F4302" s="317"/>
      <c r="G4302" s="318">
        <v>8100000</v>
      </c>
      <c r="H4302" s="317"/>
      <c r="I4302" s="318">
        <v>8100000</v>
      </c>
    </row>
    <row r="4303" spans="2:9" x14ac:dyDescent="0.25">
      <c r="B4303" s="672" t="s">
        <v>5833</v>
      </c>
      <c r="C4303" s="672"/>
      <c r="D4303" s="319"/>
      <c r="E4303" s="319"/>
      <c r="F4303" s="319"/>
      <c r="G4303" s="320">
        <v>8100000</v>
      </c>
      <c r="H4303" s="319"/>
      <c r="I4303" s="320">
        <v>8100000</v>
      </c>
    </row>
    <row r="4304" spans="2:9" x14ac:dyDescent="0.25">
      <c r="B4304" s="316" t="s">
        <v>19708</v>
      </c>
      <c r="C4304" s="533" t="s">
        <v>20267</v>
      </c>
      <c r="D4304" s="317"/>
      <c r="E4304" s="317"/>
      <c r="F4304" s="317"/>
      <c r="G4304" s="318">
        <v>9000000</v>
      </c>
      <c r="H4304" s="317"/>
      <c r="I4304" s="318">
        <v>9000000</v>
      </c>
    </row>
    <row r="4305" spans="2:9" x14ac:dyDescent="0.25">
      <c r="B4305" s="672" t="s">
        <v>5833</v>
      </c>
      <c r="C4305" s="672"/>
      <c r="D4305" s="319"/>
      <c r="E4305" s="319"/>
      <c r="F4305" s="319"/>
      <c r="G4305" s="320">
        <v>9000000</v>
      </c>
      <c r="H4305" s="319"/>
      <c r="I4305" s="320">
        <v>9000000</v>
      </c>
    </row>
    <row r="4306" spans="2:9" x14ac:dyDescent="0.25">
      <c r="B4306" s="316" t="s">
        <v>2126</v>
      </c>
      <c r="C4306" s="533" t="s">
        <v>18105</v>
      </c>
      <c r="D4306" s="317"/>
      <c r="E4306" s="317"/>
      <c r="F4306" s="318">
        <v>37500000</v>
      </c>
      <c r="G4306" s="318">
        <v>55135092</v>
      </c>
      <c r="H4306" s="317"/>
      <c r="I4306" s="318">
        <v>17635092</v>
      </c>
    </row>
    <row r="4307" spans="2:9" x14ac:dyDescent="0.25">
      <c r="B4307" s="672" t="s">
        <v>6826</v>
      </c>
      <c r="C4307" s="672"/>
      <c r="D4307" s="319"/>
      <c r="E4307" s="319"/>
      <c r="F4307" s="320">
        <v>37500000</v>
      </c>
      <c r="G4307" s="320">
        <v>55135092</v>
      </c>
      <c r="H4307" s="319"/>
      <c r="I4307" s="320">
        <v>17635092</v>
      </c>
    </row>
    <row r="4308" spans="2:9" x14ac:dyDescent="0.25">
      <c r="B4308" s="316" t="s">
        <v>2127</v>
      </c>
      <c r="C4308" s="533" t="s">
        <v>18106</v>
      </c>
      <c r="D4308" s="317"/>
      <c r="E4308" s="317"/>
      <c r="F4308" s="318">
        <v>27500000</v>
      </c>
      <c r="G4308" s="318">
        <v>30000000</v>
      </c>
      <c r="H4308" s="317"/>
      <c r="I4308" s="318">
        <v>2500000</v>
      </c>
    </row>
    <row r="4309" spans="2:9" x14ac:dyDescent="0.25">
      <c r="B4309" s="672" t="s">
        <v>6827</v>
      </c>
      <c r="C4309" s="672"/>
      <c r="D4309" s="319"/>
      <c r="E4309" s="319"/>
      <c r="F4309" s="320">
        <v>27500000</v>
      </c>
      <c r="G4309" s="320">
        <v>30000000</v>
      </c>
      <c r="H4309" s="319"/>
      <c r="I4309" s="320">
        <v>2500000</v>
      </c>
    </row>
    <row r="4310" spans="2:9" x14ac:dyDescent="0.25">
      <c r="B4310" s="316" t="s">
        <v>7741</v>
      </c>
      <c r="C4310" s="533" t="s">
        <v>20534</v>
      </c>
      <c r="D4310" s="317"/>
      <c r="E4310" s="317"/>
      <c r="F4310" s="317"/>
      <c r="G4310" s="318">
        <v>11700000</v>
      </c>
      <c r="H4310" s="317"/>
      <c r="I4310" s="318">
        <v>11700000</v>
      </c>
    </row>
    <row r="4311" spans="2:9" x14ac:dyDescent="0.25">
      <c r="B4311" s="672" t="s">
        <v>5833</v>
      </c>
      <c r="C4311" s="672"/>
      <c r="D4311" s="319"/>
      <c r="E4311" s="319"/>
      <c r="F4311" s="319"/>
      <c r="G4311" s="320">
        <v>11700000</v>
      </c>
      <c r="H4311" s="319"/>
      <c r="I4311" s="320">
        <v>11700000</v>
      </c>
    </row>
    <row r="4312" spans="2:9" x14ac:dyDescent="0.25">
      <c r="B4312" s="316" t="s">
        <v>7742</v>
      </c>
      <c r="C4312" s="533" t="s">
        <v>18107</v>
      </c>
      <c r="D4312" s="317"/>
      <c r="E4312" s="317"/>
      <c r="F4312" s="317"/>
      <c r="G4312" s="318">
        <v>18000000</v>
      </c>
      <c r="H4312" s="317"/>
      <c r="I4312" s="318">
        <v>18000000</v>
      </c>
    </row>
    <row r="4313" spans="2:9" x14ac:dyDescent="0.25">
      <c r="B4313" s="672" t="s">
        <v>5833</v>
      </c>
      <c r="C4313" s="672"/>
      <c r="D4313" s="319"/>
      <c r="E4313" s="319"/>
      <c r="F4313" s="319"/>
      <c r="G4313" s="320">
        <v>18000000</v>
      </c>
      <c r="H4313" s="319"/>
      <c r="I4313" s="320">
        <v>18000000</v>
      </c>
    </row>
    <row r="4314" spans="2:9" x14ac:dyDescent="0.25">
      <c r="B4314" s="316" t="s">
        <v>5563</v>
      </c>
      <c r="C4314" s="533" t="s">
        <v>18108</v>
      </c>
      <c r="D4314" s="317"/>
      <c r="E4314" s="317"/>
      <c r="F4314" s="318">
        <v>7500000</v>
      </c>
      <c r="G4314" s="318">
        <v>22500000</v>
      </c>
      <c r="H4314" s="317"/>
      <c r="I4314" s="318">
        <v>15000000</v>
      </c>
    </row>
    <row r="4315" spans="2:9" x14ac:dyDescent="0.25">
      <c r="B4315" s="672" t="s">
        <v>5833</v>
      </c>
      <c r="C4315" s="672"/>
      <c r="D4315" s="319"/>
      <c r="E4315" s="319"/>
      <c r="F4315" s="320">
        <v>7500000</v>
      </c>
      <c r="G4315" s="320">
        <v>22500000</v>
      </c>
      <c r="H4315" s="319"/>
      <c r="I4315" s="320">
        <v>15000000</v>
      </c>
    </row>
    <row r="4316" spans="2:9" x14ac:dyDescent="0.25">
      <c r="B4316" s="316" t="s">
        <v>385</v>
      </c>
      <c r="C4316" s="533" t="s">
        <v>18109</v>
      </c>
      <c r="D4316" s="317"/>
      <c r="E4316" s="317"/>
      <c r="F4316" s="318">
        <v>5000000</v>
      </c>
      <c r="G4316" s="318">
        <v>21000000</v>
      </c>
      <c r="H4316" s="317"/>
      <c r="I4316" s="318">
        <v>16000000</v>
      </c>
    </row>
    <row r="4317" spans="2:9" x14ac:dyDescent="0.25">
      <c r="B4317" s="672" t="s">
        <v>6828</v>
      </c>
      <c r="C4317" s="672"/>
      <c r="D4317" s="319"/>
      <c r="E4317" s="319"/>
      <c r="F4317" s="320">
        <v>5000000</v>
      </c>
      <c r="G4317" s="320">
        <v>21000000</v>
      </c>
      <c r="H4317" s="319"/>
      <c r="I4317" s="320">
        <v>16000000</v>
      </c>
    </row>
    <row r="4318" spans="2:9" x14ac:dyDescent="0.25">
      <c r="B4318" s="316" t="s">
        <v>2128</v>
      </c>
      <c r="C4318" s="533" t="s">
        <v>18110</v>
      </c>
      <c r="D4318" s="317"/>
      <c r="E4318" s="317"/>
      <c r="F4318" s="318">
        <v>22500000</v>
      </c>
      <c r="G4318" s="318">
        <v>45000000</v>
      </c>
      <c r="H4318" s="317"/>
      <c r="I4318" s="318">
        <v>22500000</v>
      </c>
    </row>
    <row r="4319" spans="2:9" x14ac:dyDescent="0.25">
      <c r="B4319" s="672" t="s">
        <v>6829</v>
      </c>
      <c r="C4319" s="672"/>
      <c r="D4319" s="319"/>
      <c r="E4319" s="319"/>
      <c r="F4319" s="320">
        <v>22500000</v>
      </c>
      <c r="G4319" s="320">
        <v>45000000</v>
      </c>
      <c r="H4319" s="319"/>
      <c r="I4319" s="320">
        <v>22500000</v>
      </c>
    </row>
    <row r="4320" spans="2:9" x14ac:dyDescent="0.25">
      <c r="B4320" s="316" t="s">
        <v>7743</v>
      </c>
      <c r="C4320" s="533" t="s">
        <v>18111</v>
      </c>
      <c r="D4320" s="317"/>
      <c r="E4320" s="317"/>
      <c r="F4320" s="317"/>
      <c r="G4320" s="318">
        <v>9000000</v>
      </c>
      <c r="H4320" s="317"/>
      <c r="I4320" s="318">
        <v>9000000</v>
      </c>
    </row>
    <row r="4321" spans="2:9" x14ac:dyDescent="0.25">
      <c r="B4321" s="672" t="s">
        <v>5833</v>
      </c>
      <c r="C4321" s="672"/>
      <c r="D4321" s="319"/>
      <c r="E4321" s="319"/>
      <c r="F4321" s="319"/>
      <c r="G4321" s="320">
        <v>9000000</v>
      </c>
      <c r="H4321" s="319"/>
      <c r="I4321" s="320">
        <v>9000000</v>
      </c>
    </row>
    <row r="4322" spans="2:9" x14ac:dyDescent="0.25">
      <c r="B4322" s="316" t="s">
        <v>7744</v>
      </c>
      <c r="C4322" s="533" t="s">
        <v>18112</v>
      </c>
      <c r="D4322" s="317"/>
      <c r="E4322" s="317"/>
      <c r="F4322" s="317"/>
      <c r="G4322" s="318">
        <v>8000000</v>
      </c>
      <c r="H4322" s="317"/>
      <c r="I4322" s="318">
        <v>8000000</v>
      </c>
    </row>
    <row r="4323" spans="2:9" x14ac:dyDescent="0.25">
      <c r="B4323" s="672" t="s">
        <v>5833</v>
      </c>
      <c r="C4323" s="672"/>
      <c r="D4323" s="319"/>
      <c r="E4323" s="319"/>
      <c r="F4323" s="319"/>
      <c r="G4323" s="320">
        <v>8000000</v>
      </c>
      <c r="H4323" s="319"/>
      <c r="I4323" s="320">
        <v>8000000</v>
      </c>
    </row>
    <row r="4324" spans="2:9" x14ac:dyDescent="0.25">
      <c r="B4324" s="316" t="s">
        <v>18643</v>
      </c>
      <c r="C4324" s="533" t="s">
        <v>19016</v>
      </c>
      <c r="D4324" s="317"/>
      <c r="E4324" s="317"/>
      <c r="F4324" s="317"/>
      <c r="G4324" s="318">
        <v>18000000</v>
      </c>
      <c r="H4324" s="317"/>
      <c r="I4324" s="318">
        <v>18000000</v>
      </c>
    </row>
    <row r="4325" spans="2:9" x14ac:dyDescent="0.25">
      <c r="B4325" s="672" t="s">
        <v>5833</v>
      </c>
      <c r="C4325" s="672"/>
      <c r="D4325" s="319"/>
      <c r="E4325" s="319"/>
      <c r="F4325" s="319"/>
      <c r="G4325" s="320">
        <v>18000000</v>
      </c>
      <c r="H4325" s="319"/>
      <c r="I4325" s="320">
        <v>18000000</v>
      </c>
    </row>
    <row r="4326" spans="2:9" x14ac:dyDescent="0.25">
      <c r="B4326" s="316" t="s">
        <v>2129</v>
      </c>
      <c r="C4326" s="533" t="s">
        <v>18113</v>
      </c>
      <c r="D4326" s="317"/>
      <c r="E4326" s="317"/>
      <c r="F4326" s="318">
        <v>18833333.329999998</v>
      </c>
      <c r="G4326" s="318">
        <v>35004450</v>
      </c>
      <c r="H4326" s="317"/>
      <c r="I4326" s="318">
        <v>16171116.67</v>
      </c>
    </row>
    <row r="4327" spans="2:9" x14ac:dyDescent="0.25">
      <c r="B4327" s="672" t="s">
        <v>6830</v>
      </c>
      <c r="C4327" s="672"/>
      <c r="D4327" s="319"/>
      <c r="E4327" s="319"/>
      <c r="F4327" s="320">
        <v>18833333.329999998</v>
      </c>
      <c r="G4327" s="320">
        <v>35004450</v>
      </c>
      <c r="H4327" s="319"/>
      <c r="I4327" s="320">
        <v>16171116.67</v>
      </c>
    </row>
    <row r="4328" spans="2:9" x14ac:dyDescent="0.25">
      <c r="B4328" s="316" t="s">
        <v>2130</v>
      </c>
      <c r="C4328" s="533" t="s">
        <v>18114</v>
      </c>
      <c r="D4328" s="317"/>
      <c r="E4328" s="317"/>
      <c r="F4328" s="318">
        <v>42000000</v>
      </c>
      <c r="G4328" s="318">
        <v>57000000</v>
      </c>
      <c r="H4328" s="317"/>
      <c r="I4328" s="318">
        <v>15000000</v>
      </c>
    </row>
    <row r="4329" spans="2:9" x14ac:dyDescent="0.25">
      <c r="B4329" s="672" t="s">
        <v>6831</v>
      </c>
      <c r="C4329" s="672"/>
      <c r="D4329" s="319"/>
      <c r="E4329" s="319"/>
      <c r="F4329" s="320">
        <v>42000000</v>
      </c>
      <c r="G4329" s="320">
        <v>57000000</v>
      </c>
      <c r="H4329" s="319"/>
      <c r="I4329" s="320">
        <v>15000000</v>
      </c>
    </row>
    <row r="4330" spans="2:9" x14ac:dyDescent="0.25">
      <c r="B4330" s="316" t="s">
        <v>2131</v>
      </c>
      <c r="C4330" s="533" t="s">
        <v>18115</v>
      </c>
      <c r="D4330" s="317"/>
      <c r="E4330" s="317"/>
      <c r="F4330" s="318">
        <v>22500000</v>
      </c>
      <c r="G4330" s="318">
        <v>45000000</v>
      </c>
      <c r="H4330" s="317"/>
      <c r="I4330" s="318">
        <v>22500000</v>
      </c>
    </row>
    <row r="4331" spans="2:9" x14ac:dyDescent="0.25">
      <c r="B4331" s="672" t="s">
        <v>6832</v>
      </c>
      <c r="C4331" s="672"/>
      <c r="D4331" s="319"/>
      <c r="E4331" s="319"/>
      <c r="F4331" s="320">
        <v>22500000</v>
      </c>
      <c r="G4331" s="320">
        <v>45000000</v>
      </c>
      <c r="H4331" s="319"/>
      <c r="I4331" s="320">
        <v>22500000</v>
      </c>
    </row>
    <row r="4332" spans="2:9" x14ac:dyDescent="0.25">
      <c r="B4332" s="316" t="s">
        <v>2132</v>
      </c>
      <c r="C4332" s="533" t="s">
        <v>18116</v>
      </c>
      <c r="D4332" s="317"/>
      <c r="E4332" s="317"/>
      <c r="F4332" s="318">
        <v>18000000</v>
      </c>
      <c r="G4332" s="318">
        <v>33000000</v>
      </c>
      <c r="H4332" s="317"/>
      <c r="I4332" s="318">
        <v>15000000</v>
      </c>
    </row>
    <row r="4333" spans="2:9" x14ac:dyDescent="0.25">
      <c r="B4333" s="672" t="s">
        <v>6833</v>
      </c>
      <c r="C4333" s="672"/>
      <c r="D4333" s="319"/>
      <c r="E4333" s="319"/>
      <c r="F4333" s="320">
        <v>18000000</v>
      </c>
      <c r="G4333" s="320">
        <v>33000000</v>
      </c>
      <c r="H4333" s="319"/>
      <c r="I4333" s="320">
        <v>15000000</v>
      </c>
    </row>
    <row r="4334" spans="2:9" x14ac:dyDescent="0.25">
      <c r="B4334" s="316" t="s">
        <v>2133</v>
      </c>
      <c r="C4334" s="533" t="s">
        <v>18117</v>
      </c>
      <c r="D4334" s="317"/>
      <c r="E4334" s="317"/>
      <c r="F4334" s="318">
        <v>17000000</v>
      </c>
      <c r="G4334" s="318">
        <v>36300000</v>
      </c>
      <c r="H4334" s="317"/>
      <c r="I4334" s="318">
        <v>19300000</v>
      </c>
    </row>
    <row r="4335" spans="2:9" x14ac:dyDescent="0.25">
      <c r="B4335" s="672" t="s">
        <v>6834</v>
      </c>
      <c r="C4335" s="672"/>
      <c r="D4335" s="319"/>
      <c r="E4335" s="319"/>
      <c r="F4335" s="320">
        <v>17000000</v>
      </c>
      <c r="G4335" s="320">
        <v>36300000</v>
      </c>
      <c r="H4335" s="319"/>
      <c r="I4335" s="320">
        <v>19300000</v>
      </c>
    </row>
    <row r="4336" spans="2:9" x14ac:dyDescent="0.25">
      <c r="B4336" s="316" t="s">
        <v>2134</v>
      </c>
      <c r="C4336" s="533" t="s">
        <v>18118</v>
      </c>
      <c r="D4336" s="317"/>
      <c r="E4336" s="317"/>
      <c r="F4336" s="318">
        <v>17000000</v>
      </c>
      <c r="G4336" s="318">
        <v>30000000</v>
      </c>
      <c r="H4336" s="317"/>
      <c r="I4336" s="318">
        <v>13000000</v>
      </c>
    </row>
    <row r="4337" spans="2:9" x14ac:dyDescent="0.25">
      <c r="B4337" s="672" t="s">
        <v>6835</v>
      </c>
      <c r="C4337" s="672"/>
      <c r="D4337" s="319"/>
      <c r="E4337" s="319"/>
      <c r="F4337" s="320">
        <v>17000000</v>
      </c>
      <c r="G4337" s="320">
        <v>30000000</v>
      </c>
      <c r="H4337" s="319"/>
      <c r="I4337" s="320">
        <v>13000000</v>
      </c>
    </row>
    <row r="4338" spans="2:9" x14ac:dyDescent="0.25">
      <c r="B4338" s="316" t="s">
        <v>49</v>
      </c>
      <c r="C4338" s="533" t="s">
        <v>18119</v>
      </c>
      <c r="D4338" s="317"/>
      <c r="E4338" s="317"/>
      <c r="F4338" s="318">
        <v>5000000</v>
      </c>
      <c r="G4338" s="318">
        <v>5000000</v>
      </c>
      <c r="H4338" s="317"/>
      <c r="I4338" s="317"/>
    </row>
    <row r="4339" spans="2:9" x14ac:dyDescent="0.25">
      <c r="B4339" s="672" t="s">
        <v>6836</v>
      </c>
      <c r="C4339" s="672"/>
      <c r="D4339" s="319"/>
      <c r="E4339" s="319"/>
      <c r="F4339" s="320">
        <v>5000000</v>
      </c>
      <c r="G4339" s="320">
        <v>5000000</v>
      </c>
      <c r="H4339" s="319"/>
      <c r="I4339" s="319"/>
    </row>
    <row r="4340" spans="2:9" x14ac:dyDescent="0.25">
      <c r="B4340" s="316" t="s">
        <v>2135</v>
      </c>
      <c r="C4340" s="533" t="s">
        <v>18120</v>
      </c>
      <c r="D4340" s="317"/>
      <c r="E4340" s="317"/>
      <c r="F4340" s="318">
        <v>12500000</v>
      </c>
      <c r="G4340" s="318">
        <v>15000000</v>
      </c>
      <c r="H4340" s="317"/>
      <c r="I4340" s="318">
        <v>2500000</v>
      </c>
    </row>
    <row r="4341" spans="2:9" x14ac:dyDescent="0.25">
      <c r="B4341" s="672" t="s">
        <v>6837</v>
      </c>
      <c r="C4341" s="672"/>
      <c r="D4341" s="319"/>
      <c r="E4341" s="319"/>
      <c r="F4341" s="320">
        <v>12500000</v>
      </c>
      <c r="G4341" s="320">
        <v>15000000</v>
      </c>
      <c r="H4341" s="319"/>
      <c r="I4341" s="320">
        <v>2500000</v>
      </c>
    </row>
    <row r="4342" spans="2:9" x14ac:dyDescent="0.25">
      <c r="B4342" s="316" t="s">
        <v>7883</v>
      </c>
      <c r="C4342" s="533" t="s">
        <v>18121</v>
      </c>
      <c r="D4342" s="317"/>
      <c r="E4342" s="317"/>
      <c r="F4342" s="317"/>
      <c r="G4342" s="318">
        <v>12000000</v>
      </c>
      <c r="H4342" s="317"/>
      <c r="I4342" s="318">
        <v>12000000</v>
      </c>
    </row>
    <row r="4343" spans="2:9" x14ac:dyDescent="0.25">
      <c r="B4343" s="672" t="s">
        <v>5833</v>
      </c>
      <c r="C4343" s="672"/>
      <c r="D4343" s="319"/>
      <c r="E4343" s="319"/>
      <c r="F4343" s="319"/>
      <c r="G4343" s="320">
        <v>12000000</v>
      </c>
      <c r="H4343" s="319"/>
      <c r="I4343" s="320">
        <v>12000000</v>
      </c>
    </row>
    <row r="4344" spans="2:9" x14ac:dyDescent="0.25">
      <c r="B4344" s="316" t="s">
        <v>5004</v>
      </c>
      <c r="C4344" s="533" t="s">
        <v>18122</v>
      </c>
      <c r="D4344" s="317"/>
      <c r="E4344" s="317"/>
      <c r="F4344" s="318">
        <v>7500000</v>
      </c>
      <c r="G4344" s="318">
        <v>33000000</v>
      </c>
      <c r="H4344" s="317"/>
      <c r="I4344" s="318">
        <v>25500000</v>
      </c>
    </row>
    <row r="4345" spans="2:9" x14ac:dyDescent="0.25">
      <c r="B4345" s="672" t="s">
        <v>6838</v>
      </c>
      <c r="C4345" s="672"/>
      <c r="D4345" s="319"/>
      <c r="E4345" s="319"/>
      <c r="F4345" s="320">
        <v>7500000</v>
      </c>
      <c r="G4345" s="320">
        <v>33000000</v>
      </c>
      <c r="H4345" s="319"/>
      <c r="I4345" s="320">
        <v>25500000</v>
      </c>
    </row>
    <row r="4346" spans="2:9" x14ac:dyDescent="0.25">
      <c r="B4346" s="316" t="s">
        <v>10235</v>
      </c>
      <c r="C4346" s="533" t="s">
        <v>19118</v>
      </c>
      <c r="D4346" s="317"/>
      <c r="E4346" s="317"/>
      <c r="F4346" s="317"/>
      <c r="G4346" s="318">
        <v>2500000</v>
      </c>
      <c r="H4346" s="317"/>
      <c r="I4346" s="318">
        <v>2500000</v>
      </c>
    </row>
    <row r="4347" spans="2:9" x14ac:dyDescent="0.25">
      <c r="B4347" s="672" t="s">
        <v>5833</v>
      </c>
      <c r="C4347" s="672"/>
      <c r="D4347" s="319"/>
      <c r="E4347" s="319"/>
      <c r="F4347" s="319"/>
      <c r="G4347" s="320">
        <v>2500000</v>
      </c>
      <c r="H4347" s="319"/>
      <c r="I4347" s="320">
        <v>2500000</v>
      </c>
    </row>
    <row r="4348" spans="2:9" x14ac:dyDescent="0.25">
      <c r="B4348" s="316" t="s">
        <v>2136</v>
      </c>
      <c r="C4348" s="533" t="s">
        <v>18123</v>
      </c>
      <c r="D4348" s="317"/>
      <c r="E4348" s="317"/>
      <c r="F4348" s="318">
        <v>13000000</v>
      </c>
      <c r="G4348" s="318">
        <v>34055000</v>
      </c>
      <c r="H4348" s="317"/>
      <c r="I4348" s="318">
        <v>21055000</v>
      </c>
    </row>
    <row r="4349" spans="2:9" x14ac:dyDescent="0.25">
      <c r="B4349" s="672" t="s">
        <v>6839</v>
      </c>
      <c r="C4349" s="672"/>
      <c r="D4349" s="319"/>
      <c r="E4349" s="319"/>
      <c r="F4349" s="320">
        <v>13000000</v>
      </c>
      <c r="G4349" s="320">
        <v>34055000</v>
      </c>
      <c r="H4349" s="319"/>
      <c r="I4349" s="320">
        <v>21055000</v>
      </c>
    </row>
    <row r="4350" spans="2:9" x14ac:dyDescent="0.25">
      <c r="B4350" s="316" t="s">
        <v>7747</v>
      </c>
      <c r="C4350" s="533" t="s">
        <v>18124</v>
      </c>
      <c r="D4350" s="317"/>
      <c r="E4350" s="317"/>
      <c r="F4350" s="317"/>
      <c r="G4350" s="318">
        <v>6500000</v>
      </c>
      <c r="H4350" s="317"/>
      <c r="I4350" s="318">
        <v>6500000</v>
      </c>
    </row>
    <row r="4351" spans="2:9" x14ac:dyDescent="0.25">
      <c r="B4351" s="672" t="s">
        <v>5833</v>
      </c>
      <c r="C4351" s="672"/>
      <c r="D4351" s="319"/>
      <c r="E4351" s="319"/>
      <c r="F4351" s="319"/>
      <c r="G4351" s="320">
        <v>6500000</v>
      </c>
      <c r="H4351" s="319"/>
      <c r="I4351" s="320">
        <v>6500000</v>
      </c>
    </row>
    <row r="4352" spans="2:9" x14ac:dyDescent="0.25">
      <c r="B4352" s="316" t="s">
        <v>2137</v>
      </c>
      <c r="C4352" s="533" t="s">
        <v>18125</v>
      </c>
      <c r="D4352" s="317"/>
      <c r="E4352" s="317"/>
      <c r="F4352" s="318">
        <v>11000000</v>
      </c>
      <c r="G4352" s="318">
        <v>35000000</v>
      </c>
      <c r="H4352" s="317"/>
      <c r="I4352" s="318">
        <v>24000000</v>
      </c>
    </row>
    <row r="4353" spans="2:9" x14ac:dyDescent="0.25">
      <c r="B4353" s="672" t="s">
        <v>6840</v>
      </c>
      <c r="C4353" s="672"/>
      <c r="D4353" s="319"/>
      <c r="E4353" s="319"/>
      <c r="F4353" s="320">
        <v>11000000</v>
      </c>
      <c r="G4353" s="320">
        <v>35000000</v>
      </c>
      <c r="H4353" s="319"/>
      <c r="I4353" s="320">
        <v>24000000</v>
      </c>
    </row>
    <row r="4354" spans="2:9" x14ac:dyDescent="0.25">
      <c r="B4354" s="316" t="s">
        <v>20829</v>
      </c>
      <c r="C4354" s="533" t="s">
        <v>20842</v>
      </c>
      <c r="D4354" s="317"/>
      <c r="E4354" s="317"/>
      <c r="F4354" s="317"/>
      <c r="G4354" s="318">
        <v>12000000</v>
      </c>
      <c r="H4354" s="317"/>
      <c r="I4354" s="318">
        <v>12000000</v>
      </c>
    </row>
    <row r="4355" spans="2:9" x14ac:dyDescent="0.25">
      <c r="B4355" s="672" t="s">
        <v>5833</v>
      </c>
      <c r="C4355" s="672"/>
      <c r="D4355" s="319"/>
      <c r="E4355" s="319"/>
      <c r="F4355" s="319"/>
      <c r="G4355" s="320">
        <v>12000000</v>
      </c>
      <c r="H4355" s="319"/>
      <c r="I4355" s="320">
        <v>12000000</v>
      </c>
    </row>
    <row r="4356" spans="2:9" x14ac:dyDescent="0.25">
      <c r="B4356" s="316" t="s">
        <v>7748</v>
      </c>
      <c r="C4356" s="533" t="s">
        <v>18126</v>
      </c>
      <c r="D4356" s="317"/>
      <c r="E4356" s="317"/>
      <c r="F4356" s="317"/>
      <c r="G4356" s="318">
        <v>15000000</v>
      </c>
      <c r="H4356" s="317"/>
      <c r="I4356" s="318">
        <v>15000000</v>
      </c>
    </row>
    <row r="4357" spans="2:9" x14ac:dyDescent="0.25">
      <c r="B4357" s="672" t="s">
        <v>5833</v>
      </c>
      <c r="C4357" s="672"/>
      <c r="D4357" s="319"/>
      <c r="E4357" s="319"/>
      <c r="F4357" s="319"/>
      <c r="G4357" s="320">
        <v>15000000</v>
      </c>
      <c r="H4357" s="319"/>
      <c r="I4357" s="320">
        <v>15000000</v>
      </c>
    </row>
    <row r="4358" spans="2:9" x14ac:dyDescent="0.25">
      <c r="B4358" s="316" t="s">
        <v>19119</v>
      </c>
      <c r="C4358" s="533" t="s">
        <v>19120</v>
      </c>
      <c r="D4358" s="317"/>
      <c r="E4358" s="317"/>
      <c r="F4358" s="317"/>
      <c r="G4358" s="318">
        <v>9051000</v>
      </c>
      <c r="H4358" s="317"/>
      <c r="I4358" s="318">
        <v>9051000</v>
      </c>
    </row>
    <row r="4359" spans="2:9" x14ac:dyDescent="0.25">
      <c r="B4359" s="672" t="s">
        <v>5833</v>
      </c>
      <c r="C4359" s="672"/>
      <c r="D4359" s="319"/>
      <c r="E4359" s="319"/>
      <c r="F4359" s="319"/>
      <c r="G4359" s="320">
        <v>9051000</v>
      </c>
      <c r="H4359" s="319"/>
      <c r="I4359" s="320">
        <v>9051000</v>
      </c>
    </row>
    <row r="4360" spans="2:9" x14ac:dyDescent="0.25">
      <c r="B4360" s="316" t="s">
        <v>7749</v>
      </c>
      <c r="C4360" s="533" t="s">
        <v>18127</v>
      </c>
      <c r="D4360" s="317"/>
      <c r="E4360" s="317"/>
      <c r="F4360" s="317"/>
      <c r="G4360" s="318">
        <v>9000000</v>
      </c>
      <c r="H4360" s="317"/>
      <c r="I4360" s="318">
        <v>9000000</v>
      </c>
    </row>
    <row r="4361" spans="2:9" x14ac:dyDescent="0.25">
      <c r="B4361" s="672" t="s">
        <v>5833</v>
      </c>
      <c r="C4361" s="672"/>
      <c r="D4361" s="319"/>
      <c r="E4361" s="319"/>
      <c r="F4361" s="319"/>
      <c r="G4361" s="320">
        <v>9000000</v>
      </c>
      <c r="H4361" s="319"/>
      <c r="I4361" s="320">
        <v>9000000</v>
      </c>
    </row>
    <row r="4362" spans="2:9" x14ac:dyDescent="0.25">
      <c r="B4362" s="316" t="s">
        <v>2138</v>
      </c>
      <c r="C4362" s="533" t="s">
        <v>18128</v>
      </c>
      <c r="D4362" s="317"/>
      <c r="E4362" s="317"/>
      <c r="F4362" s="318">
        <v>18000000</v>
      </c>
      <c r="G4362" s="318">
        <v>18000000</v>
      </c>
      <c r="H4362" s="317"/>
      <c r="I4362" s="317"/>
    </row>
    <row r="4363" spans="2:9" x14ac:dyDescent="0.25">
      <c r="B4363" s="672" t="s">
        <v>6841</v>
      </c>
      <c r="C4363" s="672"/>
      <c r="D4363" s="319"/>
      <c r="E4363" s="319"/>
      <c r="F4363" s="320">
        <v>18000000</v>
      </c>
      <c r="G4363" s="320">
        <v>18000000</v>
      </c>
      <c r="H4363" s="319"/>
      <c r="I4363" s="319"/>
    </row>
    <row r="4364" spans="2:9" x14ac:dyDescent="0.25">
      <c r="B4364" s="316" t="s">
        <v>2139</v>
      </c>
      <c r="C4364" s="533" t="s">
        <v>18129</v>
      </c>
      <c r="D4364" s="317"/>
      <c r="E4364" s="317"/>
      <c r="F4364" s="318">
        <v>15000000</v>
      </c>
      <c r="G4364" s="318">
        <v>52500000</v>
      </c>
      <c r="H4364" s="317"/>
      <c r="I4364" s="318">
        <v>37500000</v>
      </c>
    </row>
    <row r="4365" spans="2:9" x14ac:dyDescent="0.25">
      <c r="B4365" s="672" t="s">
        <v>6842</v>
      </c>
      <c r="C4365" s="672"/>
      <c r="D4365" s="319"/>
      <c r="E4365" s="319"/>
      <c r="F4365" s="320">
        <v>15000000</v>
      </c>
      <c r="G4365" s="320">
        <v>52500000</v>
      </c>
      <c r="H4365" s="319"/>
      <c r="I4365" s="320">
        <v>37500000</v>
      </c>
    </row>
    <row r="4366" spans="2:9" x14ac:dyDescent="0.25">
      <c r="B4366" s="316" t="s">
        <v>19121</v>
      </c>
      <c r="C4366" s="533" t="s">
        <v>19122</v>
      </c>
      <c r="D4366" s="317"/>
      <c r="E4366" s="317"/>
      <c r="F4366" s="317"/>
      <c r="G4366" s="318">
        <v>11000000</v>
      </c>
      <c r="H4366" s="317"/>
      <c r="I4366" s="318">
        <v>11000000</v>
      </c>
    </row>
    <row r="4367" spans="2:9" x14ac:dyDescent="0.25">
      <c r="B4367" s="672" t="s">
        <v>5833</v>
      </c>
      <c r="C4367" s="672"/>
      <c r="D4367" s="319"/>
      <c r="E4367" s="319"/>
      <c r="F4367" s="319"/>
      <c r="G4367" s="320">
        <v>11000000</v>
      </c>
      <c r="H4367" s="319"/>
      <c r="I4367" s="320">
        <v>11000000</v>
      </c>
    </row>
    <row r="4368" spans="2:9" x14ac:dyDescent="0.25">
      <c r="B4368" s="316" t="s">
        <v>2140</v>
      </c>
      <c r="C4368" s="533" t="s">
        <v>18130</v>
      </c>
      <c r="D4368" s="317"/>
      <c r="E4368" s="317"/>
      <c r="F4368" s="318">
        <v>15000000</v>
      </c>
      <c r="G4368" s="318">
        <v>30000000</v>
      </c>
      <c r="H4368" s="317"/>
      <c r="I4368" s="318">
        <v>15000000</v>
      </c>
    </row>
    <row r="4369" spans="2:9" x14ac:dyDescent="0.25">
      <c r="B4369" s="672" t="s">
        <v>6843</v>
      </c>
      <c r="C4369" s="672"/>
      <c r="D4369" s="319"/>
      <c r="E4369" s="319"/>
      <c r="F4369" s="320">
        <v>15000000</v>
      </c>
      <c r="G4369" s="320">
        <v>30000000</v>
      </c>
      <c r="H4369" s="319"/>
      <c r="I4369" s="320">
        <v>15000000</v>
      </c>
    </row>
    <row r="4370" spans="2:9" x14ac:dyDescent="0.25">
      <c r="B4370" s="316" t="s">
        <v>2141</v>
      </c>
      <c r="C4370" s="533" t="s">
        <v>18131</v>
      </c>
      <c r="D4370" s="317"/>
      <c r="E4370" s="317"/>
      <c r="F4370" s="318">
        <v>11860000</v>
      </c>
      <c r="G4370" s="318">
        <v>34940000</v>
      </c>
      <c r="H4370" s="317"/>
      <c r="I4370" s="318">
        <v>23080000</v>
      </c>
    </row>
    <row r="4371" spans="2:9" x14ac:dyDescent="0.25">
      <c r="B4371" s="672" t="s">
        <v>6844</v>
      </c>
      <c r="C4371" s="672"/>
      <c r="D4371" s="319"/>
      <c r="E4371" s="319"/>
      <c r="F4371" s="320">
        <v>11860000</v>
      </c>
      <c r="G4371" s="320">
        <v>34940000</v>
      </c>
      <c r="H4371" s="319"/>
      <c r="I4371" s="320">
        <v>23080000</v>
      </c>
    </row>
    <row r="4372" spans="2:9" x14ac:dyDescent="0.25">
      <c r="B4372" s="316" t="s">
        <v>7750</v>
      </c>
      <c r="C4372" s="533" t="s">
        <v>18132</v>
      </c>
      <c r="D4372" s="317"/>
      <c r="E4372" s="317"/>
      <c r="F4372" s="317"/>
      <c r="G4372" s="318">
        <v>9000000</v>
      </c>
      <c r="H4372" s="317"/>
      <c r="I4372" s="318">
        <v>9000000</v>
      </c>
    </row>
    <row r="4373" spans="2:9" x14ac:dyDescent="0.25">
      <c r="B4373" s="672" t="s">
        <v>5833</v>
      </c>
      <c r="C4373" s="672"/>
      <c r="D4373" s="319"/>
      <c r="E4373" s="319"/>
      <c r="F4373" s="319"/>
      <c r="G4373" s="320">
        <v>9000000</v>
      </c>
      <c r="H4373" s="319"/>
      <c r="I4373" s="320">
        <v>9000000</v>
      </c>
    </row>
    <row r="4374" spans="2:9" x14ac:dyDescent="0.25">
      <c r="B4374" s="316" t="s">
        <v>635</v>
      </c>
      <c r="C4374" s="533" t="s">
        <v>18133</v>
      </c>
      <c r="D4374" s="317"/>
      <c r="E4374" s="317"/>
      <c r="F4374" s="318">
        <v>6000000</v>
      </c>
      <c r="G4374" s="318">
        <v>12000000</v>
      </c>
      <c r="H4374" s="317"/>
      <c r="I4374" s="318">
        <v>6000000</v>
      </c>
    </row>
    <row r="4375" spans="2:9" x14ac:dyDescent="0.25">
      <c r="B4375" s="672" t="s">
        <v>6845</v>
      </c>
      <c r="C4375" s="672"/>
      <c r="D4375" s="319"/>
      <c r="E4375" s="319"/>
      <c r="F4375" s="320">
        <v>6000000</v>
      </c>
      <c r="G4375" s="320">
        <v>12000000</v>
      </c>
      <c r="H4375" s="319"/>
      <c r="I4375" s="320">
        <v>6000000</v>
      </c>
    </row>
    <row r="4376" spans="2:9" x14ac:dyDescent="0.25">
      <c r="B4376" s="316" t="s">
        <v>2142</v>
      </c>
      <c r="C4376" s="533" t="s">
        <v>18134</v>
      </c>
      <c r="D4376" s="317"/>
      <c r="E4376" s="317"/>
      <c r="F4376" s="318">
        <v>30000000</v>
      </c>
      <c r="G4376" s="318">
        <v>52500000</v>
      </c>
      <c r="H4376" s="317"/>
      <c r="I4376" s="318">
        <v>22500000</v>
      </c>
    </row>
    <row r="4377" spans="2:9" x14ac:dyDescent="0.25">
      <c r="B4377" s="672" t="s">
        <v>6846</v>
      </c>
      <c r="C4377" s="672"/>
      <c r="D4377" s="319"/>
      <c r="E4377" s="319"/>
      <c r="F4377" s="320">
        <v>30000000</v>
      </c>
      <c r="G4377" s="320">
        <v>52500000</v>
      </c>
      <c r="H4377" s="319"/>
      <c r="I4377" s="320">
        <v>22500000</v>
      </c>
    </row>
    <row r="4378" spans="2:9" x14ac:dyDescent="0.25">
      <c r="B4378" s="316" t="s">
        <v>7751</v>
      </c>
      <c r="C4378" s="533" t="s">
        <v>18556</v>
      </c>
      <c r="D4378" s="317"/>
      <c r="E4378" s="317"/>
      <c r="F4378" s="317"/>
      <c r="G4378" s="318">
        <v>15000000</v>
      </c>
      <c r="H4378" s="317"/>
      <c r="I4378" s="318">
        <v>15000000</v>
      </c>
    </row>
    <row r="4379" spans="2:9" x14ac:dyDescent="0.25">
      <c r="B4379" s="672" t="s">
        <v>5833</v>
      </c>
      <c r="C4379" s="672"/>
      <c r="D4379" s="319"/>
      <c r="E4379" s="319"/>
      <c r="F4379" s="319"/>
      <c r="G4379" s="320">
        <v>15000000</v>
      </c>
      <c r="H4379" s="319"/>
      <c r="I4379" s="320">
        <v>15000000</v>
      </c>
    </row>
    <row r="4380" spans="2:9" x14ac:dyDescent="0.25">
      <c r="B4380" s="316" t="s">
        <v>7989</v>
      </c>
      <c r="C4380" s="533" t="s">
        <v>18135</v>
      </c>
      <c r="D4380" s="317"/>
      <c r="E4380" s="317"/>
      <c r="F4380" s="317"/>
      <c r="G4380" s="318">
        <v>12000000</v>
      </c>
      <c r="H4380" s="317"/>
      <c r="I4380" s="318">
        <v>12000000</v>
      </c>
    </row>
    <row r="4381" spans="2:9" x14ac:dyDescent="0.25">
      <c r="B4381" s="672" t="s">
        <v>5833</v>
      </c>
      <c r="C4381" s="672"/>
      <c r="D4381" s="319"/>
      <c r="E4381" s="319"/>
      <c r="F4381" s="319"/>
      <c r="G4381" s="320">
        <v>12000000</v>
      </c>
      <c r="H4381" s="319"/>
      <c r="I4381" s="320">
        <v>12000000</v>
      </c>
    </row>
    <row r="4382" spans="2:9" x14ac:dyDescent="0.25">
      <c r="B4382" s="316" t="s">
        <v>2143</v>
      </c>
      <c r="C4382" s="533" t="s">
        <v>18136</v>
      </c>
      <c r="D4382" s="317"/>
      <c r="E4382" s="317"/>
      <c r="F4382" s="318">
        <v>20000000</v>
      </c>
      <c r="G4382" s="318">
        <v>42000000</v>
      </c>
      <c r="H4382" s="317"/>
      <c r="I4382" s="318">
        <v>22000000</v>
      </c>
    </row>
    <row r="4383" spans="2:9" x14ac:dyDescent="0.25">
      <c r="B4383" s="672" t="s">
        <v>6847</v>
      </c>
      <c r="C4383" s="672"/>
      <c r="D4383" s="319"/>
      <c r="E4383" s="319"/>
      <c r="F4383" s="320">
        <v>20000000</v>
      </c>
      <c r="G4383" s="320">
        <v>42000000</v>
      </c>
      <c r="H4383" s="319"/>
      <c r="I4383" s="320">
        <v>22000000</v>
      </c>
    </row>
    <row r="4384" spans="2:9" x14ac:dyDescent="0.25">
      <c r="B4384" s="316" t="s">
        <v>2144</v>
      </c>
      <c r="C4384" s="533" t="s">
        <v>18138</v>
      </c>
      <c r="D4384" s="317"/>
      <c r="E4384" s="317"/>
      <c r="F4384" s="318">
        <v>17000000</v>
      </c>
      <c r="G4384" s="318">
        <v>33600000</v>
      </c>
      <c r="H4384" s="317"/>
      <c r="I4384" s="318">
        <v>16600000</v>
      </c>
    </row>
    <row r="4385" spans="2:9" x14ac:dyDescent="0.25">
      <c r="B4385" s="672" t="s">
        <v>6849</v>
      </c>
      <c r="C4385" s="672"/>
      <c r="D4385" s="319"/>
      <c r="E4385" s="319"/>
      <c r="F4385" s="320">
        <v>17000000</v>
      </c>
      <c r="G4385" s="320">
        <v>33600000</v>
      </c>
      <c r="H4385" s="319"/>
      <c r="I4385" s="320">
        <v>16600000</v>
      </c>
    </row>
    <row r="4386" spans="2:9" x14ac:dyDescent="0.25">
      <c r="B4386" s="316" t="s">
        <v>20070</v>
      </c>
      <c r="C4386" s="533" t="s">
        <v>20138</v>
      </c>
      <c r="D4386" s="317"/>
      <c r="E4386" s="317"/>
      <c r="F4386" s="317"/>
      <c r="G4386" s="318">
        <v>15000000</v>
      </c>
      <c r="H4386" s="317"/>
      <c r="I4386" s="318">
        <v>15000000</v>
      </c>
    </row>
    <row r="4387" spans="2:9" x14ac:dyDescent="0.25">
      <c r="B4387" s="672" t="s">
        <v>5833</v>
      </c>
      <c r="C4387" s="672"/>
      <c r="D4387" s="319"/>
      <c r="E4387" s="319"/>
      <c r="F4387" s="319"/>
      <c r="G4387" s="320">
        <v>15000000</v>
      </c>
      <c r="H4387" s="319"/>
      <c r="I4387" s="320">
        <v>15000000</v>
      </c>
    </row>
    <row r="4388" spans="2:9" x14ac:dyDescent="0.25">
      <c r="B4388" s="316" t="s">
        <v>7752</v>
      </c>
      <c r="C4388" s="533" t="s">
        <v>19017</v>
      </c>
      <c r="D4388" s="317"/>
      <c r="E4388" s="317"/>
      <c r="F4388" s="317"/>
      <c r="G4388" s="318">
        <v>15000000</v>
      </c>
      <c r="H4388" s="317"/>
      <c r="I4388" s="318">
        <v>15000000</v>
      </c>
    </row>
    <row r="4389" spans="2:9" x14ac:dyDescent="0.25">
      <c r="B4389" s="672" t="s">
        <v>5833</v>
      </c>
      <c r="C4389" s="672"/>
      <c r="D4389" s="319"/>
      <c r="E4389" s="319"/>
      <c r="F4389" s="319"/>
      <c r="G4389" s="320">
        <v>15000000</v>
      </c>
      <c r="H4389" s="319"/>
      <c r="I4389" s="320">
        <v>15000000</v>
      </c>
    </row>
    <row r="4390" spans="2:9" x14ac:dyDescent="0.25">
      <c r="B4390" s="316" t="s">
        <v>2145</v>
      </c>
      <c r="C4390" s="533" t="s">
        <v>18139</v>
      </c>
      <c r="D4390" s="317"/>
      <c r="E4390" s="317"/>
      <c r="F4390" s="318">
        <v>37500000</v>
      </c>
      <c r="G4390" s="318">
        <v>52500000</v>
      </c>
      <c r="H4390" s="317"/>
      <c r="I4390" s="318">
        <v>15000000</v>
      </c>
    </row>
    <row r="4391" spans="2:9" x14ac:dyDescent="0.25">
      <c r="B4391" s="672" t="s">
        <v>6850</v>
      </c>
      <c r="C4391" s="672"/>
      <c r="D4391" s="319"/>
      <c r="E4391" s="319"/>
      <c r="F4391" s="320">
        <v>37500000</v>
      </c>
      <c r="G4391" s="320">
        <v>52500000</v>
      </c>
      <c r="H4391" s="319"/>
      <c r="I4391" s="320">
        <v>15000000</v>
      </c>
    </row>
    <row r="4392" spans="2:9" x14ac:dyDescent="0.25">
      <c r="B4392" s="316" t="s">
        <v>2146</v>
      </c>
      <c r="C4392" s="533" t="s">
        <v>18140</v>
      </c>
      <c r="D4392" s="317"/>
      <c r="E4392" s="317"/>
      <c r="F4392" s="318">
        <v>22500000</v>
      </c>
      <c r="G4392" s="318">
        <v>30000000</v>
      </c>
      <c r="H4392" s="317"/>
      <c r="I4392" s="318">
        <v>7500000</v>
      </c>
    </row>
    <row r="4393" spans="2:9" x14ac:dyDescent="0.25">
      <c r="B4393" s="672" t="s">
        <v>6851</v>
      </c>
      <c r="C4393" s="672"/>
      <c r="D4393" s="319"/>
      <c r="E4393" s="319"/>
      <c r="F4393" s="320">
        <v>22500000</v>
      </c>
      <c r="G4393" s="320">
        <v>30000000</v>
      </c>
      <c r="H4393" s="319"/>
      <c r="I4393" s="320">
        <v>7500000</v>
      </c>
    </row>
    <row r="4394" spans="2:9" x14ac:dyDescent="0.25">
      <c r="B4394" s="316" t="s">
        <v>7753</v>
      </c>
      <c r="C4394" s="533" t="s">
        <v>18141</v>
      </c>
      <c r="D4394" s="317"/>
      <c r="E4394" s="317"/>
      <c r="F4394" s="317"/>
      <c r="G4394" s="318">
        <v>15004000</v>
      </c>
      <c r="H4394" s="317"/>
      <c r="I4394" s="318">
        <v>15004000</v>
      </c>
    </row>
    <row r="4395" spans="2:9" x14ac:dyDescent="0.25">
      <c r="B4395" s="672" t="s">
        <v>5833</v>
      </c>
      <c r="C4395" s="672"/>
      <c r="D4395" s="319"/>
      <c r="E4395" s="319"/>
      <c r="F4395" s="319"/>
      <c r="G4395" s="320">
        <v>15004000</v>
      </c>
      <c r="H4395" s="319"/>
      <c r="I4395" s="320">
        <v>15004000</v>
      </c>
    </row>
    <row r="4396" spans="2:9" x14ac:dyDescent="0.25">
      <c r="B4396" s="316" t="s">
        <v>19360</v>
      </c>
      <c r="C4396" s="533" t="s">
        <v>20003</v>
      </c>
      <c r="D4396" s="317"/>
      <c r="E4396" s="317"/>
      <c r="F4396" s="317"/>
      <c r="G4396" s="318">
        <v>10000000</v>
      </c>
      <c r="H4396" s="317"/>
      <c r="I4396" s="318">
        <v>10000000</v>
      </c>
    </row>
    <row r="4397" spans="2:9" x14ac:dyDescent="0.25">
      <c r="B4397" s="672" t="s">
        <v>5833</v>
      </c>
      <c r="C4397" s="672"/>
      <c r="D4397" s="319"/>
      <c r="E4397" s="319"/>
      <c r="F4397" s="319"/>
      <c r="G4397" s="320">
        <v>10000000</v>
      </c>
      <c r="H4397" s="319"/>
      <c r="I4397" s="320">
        <v>10000000</v>
      </c>
    </row>
    <row r="4398" spans="2:9" x14ac:dyDescent="0.25">
      <c r="B4398" s="316" t="s">
        <v>7990</v>
      </c>
      <c r="C4398" s="533" t="s">
        <v>18142</v>
      </c>
      <c r="D4398" s="317"/>
      <c r="E4398" s="317"/>
      <c r="F4398" s="317"/>
      <c r="G4398" s="318">
        <v>7500000</v>
      </c>
      <c r="H4398" s="317"/>
      <c r="I4398" s="318">
        <v>7500000</v>
      </c>
    </row>
    <row r="4399" spans="2:9" x14ac:dyDescent="0.25">
      <c r="B4399" s="672" t="s">
        <v>5833</v>
      </c>
      <c r="C4399" s="672"/>
      <c r="D4399" s="319"/>
      <c r="E4399" s="319"/>
      <c r="F4399" s="319"/>
      <c r="G4399" s="320">
        <v>7500000</v>
      </c>
      <c r="H4399" s="319"/>
      <c r="I4399" s="320">
        <v>7500000</v>
      </c>
    </row>
    <row r="4400" spans="2:9" x14ac:dyDescent="0.25">
      <c r="B4400" s="316" t="s">
        <v>7954</v>
      </c>
      <c r="C4400" s="533" t="s">
        <v>20004</v>
      </c>
      <c r="D4400" s="317"/>
      <c r="E4400" s="317"/>
      <c r="F4400" s="317"/>
      <c r="G4400" s="318">
        <v>9000000</v>
      </c>
      <c r="H4400" s="317"/>
      <c r="I4400" s="318">
        <v>9000000</v>
      </c>
    </row>
    <row r="4401" spans="2:9" x14ac:dyDescent="0.25">
      <c r="B4401" s="672" t="s">
        <v>5833</v>
      </c>
      <c r="C4401" s="672"/>
      <c r="D4401" s="319"/>
      <c r="E4401" s="319"/>
      <c r="F4401" s="319"/>
      <c r="G4401" s="320">
        <v>9000000</v>
      </c>
      <c r="H4401" s="319"/>
      <c r="I4401" s="320">
        <v>9000000</v>
      </c>
    </row>
    <row r="4402" spans="2:9" x14ac:dyDescent="0.25">
      <c r="B4402" s="316" t="s">
        <v>2147</v>
      </c>
      <c r="C4402" s="533" t="s">
        <v>18143</v>
      </c>
      <c r="D4402" s="317"/>
      <c r="E4402" s="317"/>
      <c r="F4402" s="318">
        <v>40000000</v>
      </c>
      <c r="G4402" s="318">
        <v>55000000</v>
      </c>
      <c r="H4402" s="317"/>
      <c r="I4402" s="318">
        <v>15000000</v>
      </c>
    </row>
    <row r="4403" spans="2:9" x14ac:dyDescent="0.25">
      <c r="B4403" s="672" t="s">
        <v>6852</v>
      </c>
      <c r="C4403" s="672"/>
      <c r="D4403" s="319"/>
      <c r="E4403" s="319"/>
      <c r="F4403" s="320">
        <v>40000000</v>
      </c>
      <c r="G4403" s="320">
        <v>55000000</v>
      </c>
      <c r="H4403" s="319"/>
      <c r="I4403" s="320">
        <v>15000000</v>
      </c>
    </row>
    <row r="4404" spans="2:9" x14ac:dyDescent="0.25">
      <c r="B4404" s="316" t="s">
        <v>466</v>
      </c>
      <c r="C4404" s="533" t="s">
        <v>18144</v>
      </c>
      <c r="D4404" s="317"/>
      <c r="E4404" s="317"/>
      <c r="F4404" s="318">
        <v>5000000</v>
      </c>
      <c r="G4404" s="318">
        <v>20240000</v>
      </c>
      <c r="H4404" s="317"/>
      <c r="I4404" s="318">
        <v>15240000</v>
      </c>
    </row>
    <row r="4405" spans="2:9" x14ac:dyDescent="0.25">
      <c r="B4405" s="672" t="s">
        <v>6853</v>
      </c>
      <c r="C4405" s="672"/>
      <c r="D4405" s="319"/>
      <c r="E4405" s="319"/>
      <c r="F4405" s="320">
        <v>5000000</v>
      </c>
      <c r="G4405" s="320">
        <v>20240000</v>
      </c>
      <c r="H4405" s="319"/>
      <c r="I4405" s="320">
        <v>15240000</v>
      </c>
    </row>
    <row r="4406" spans="2:9" x14ac:dyDescent="0.25">
      <c r="B4406" s="316" t="s">
        <v>7754</v>
      </c>
      <c r="C4406" s="533" t="s">
        <v>18145</v>
      </c>
      <c r="D4406" s="317"/>
      <c r="E4406" s="317"/>
      <c r="F4406" s="317"/>
      <c r="G4406" s="318">
        <v>12500000</v>
      </c>
      <c r="H4406" s="317"/>
      <c r="I4406" s="318">
        <v>12500000</v>
      </c>
    </row>
    <row r="4407" spans="2:9" x14ac:dyDescent="0.25">
      <c r="B4407" s="672" t="s">
        <v>5833</v>
      </c>
      <c r="C4407" s="672"/>
      <c r="D4407" s="319"/>
      <c r="E4407" s="319"/>
      <c r="F4407" s="319"/>
      <c r="G4407" s="320">
        <v>12500000</v>
      </c>
      <c r="H4407" s="319"/>
      <c r="I4407" s="320">
        <v>12500000</v>
      </c>
    </row>
    <row r="4408" spans="2:9" x14ac:dyDescent="0.25">
      <c r="B4408" s="316" t="s">
        <v>1097</v>
      </c>
      <c r="C4408" s="533" t="s">
        <v>18146</v>
      </c>
      <c r="D4408" s="317"/>
      <c r="E4408" s="317"/>
      <c r="F4408" s="318">
        <v>6000000</v>
      </c>
      <c r="G4408" s="318">
        <v>24000000</v>
      </c>
      <c r="H4408" s="317"/>
      <c r="I4408" s="318">
        <v>18000000</v>
      </c>
    </row>
    <row r="4409" spans="2:9" x14ac:dyDescent="0.25">
      <c r="B4409" s="672" t="s">
        <v>6854</v>
      </c>
      <c r="C4409" s="672"/>
      <c r="D4409" s="319"/>
      <c r="E4409" s="319"/>
      <c r="F4409" s="320">
        <v>6000000</v>
      </c>
      <c r="G4409" s="320">
        <v>24000000</v>
      </c>
      <c r="H4409" s="319"/>
      <c r="I4409" s="320">
        <v>18000000</v>
      </c>
    </row>
    <row r="4410" spans="2:9" x14ac:dyDescent="0.25">
      <c r="B4410" s="316" t="s">
        <v>5013</v>
      </c>
      <c r="C4410" s="533" t="s">
        <v>18147</v>
      </c>
      <c r="D4410" s="317"/>
      <c r="E4410" s="317"/>
      <c r="F4410" s="318">
        <v>6250000</v>
      </c>
      <c r="G4410" s="318">
        <v>33000000</v>
      </c>
      <c r="H4410" s="317"/>
      <c r="I4410" s="318">
        <v>26750000</v>
      </c>
    </row>
    <row r="4411" spans="2:9" x14ac:dyDescent="0.25">
      <c r="B4411" s="672" t="s">
        <v>6855</v>
      </c>
      <c r="C4411" s="672"/>
      <c r="D4411" s="319"/>
      <c r="E4411" s="319"/>
      <c r="F4411" s="320">
        <v>6250000</v>
      </c>
      <c r="G4411" s="320">
        <v>33000000</v>
      </c>
      <c r="H4411" s="319"/>
      <c r="I4411" s="320">
        <v>26750000</v>
      </c>
    </row>
    <row r="4412" spans="2:9" x14ac:dyDescent="0.25">
      <c r="B4412" s="316" t="s">
        <v>1277</v>
      </c>
      <c r="C4412" s="533" t="s">
        <v>18148</v>
      </c>
      <c r="D4412" s="317"/>
      <c r="E4412" s="317"/>
      <c r="F4412" s="318">
        <v>6250000</v>
      </c>
      <c r="G4412" s="318">
        <v>33000000</v>
      </c>
      <c r="H4412" s="317"/>
      <c r="I4412" s="318">
        <v>26750000</v>
      </c>
    </row>
    <row r="4413" spans="2:9" x14ac:dyDescent="0.25">
      <c r="B4413" s="672" t="s">
        <v>6856</v>
      </c>
      <c r="C4413" s="672"/>
      <c r="D4413" s="319"/>
      <c r="E4413" s="319"/>
      <c r="F4413" s="320">
        <v>6250000</v>
      </c>
      <c r="G4413" s="320">
        <v>33000000</v>
      </c>
      <c r="H4413" s="319"/>
      <c r="I4413" s="320">
        <v>26750000</v>
      </c>
    </row>
    <row r="4414" spans="2:9" x14ac:dyDescent="0.25">
      <c r="B4414" s="316" t="s">
        <v>5491</v>
      </c>
      <c r="C4414" s="533" t="s">
        <v>18149</v>
      </c>
      <c r="D4414" s="317"/>
      <c r="E4414" s="317"/>
      <c r="F4414" s="318">
        <v>5000000</v>
      </c>
      <c r="G4414" s="318">
        <v>20687500</v>
      </c>
      <c r="H4414" s="317"/>
      <c r="I4414" s="318">
        <v>15687500</v>
      </c>
    </row>
    <row r="4415" spans="2:9" x14ac:dyDescent="0.25">
      <c r="B4415" s="672" t="s">
        <v>6857</v>
      </c>
      <c r="C4415" s="672"/>
      <c r="D4415" s="319"/>
      <c r="E4415" s="319"/>
      <c r="F4415" s="320">
        <v>5000000</v>
      </c>
      <c r="G4415" s="320">
        <v>20687500</v>
      </c>
      <c r="H4415" s="319"/>
      <c r="I4415" s="320">
        <v>15687500</v>
      </c>
    </row>
    <row r="4416" spans="2:9" x14ac:dyDescent="0.25">
      <c r="B4416" s="316" t="s">
        <v>2148</v>
      </c>
      <c r="C4416" s="533" t="s">
        <v>18150</v>
      </c>
      <c r="D4416" s="317"/>
      <c r="E4416" s="317"/>
      <c r="F4416" s="318">
        <v>14962500</v>
      </c>
      <c r="G4416" s="318">
        <v>30012500</v>
      </c>
      <c r="H4416" s="317"/>
      <c r="I4416" s="318">
        <v>15050000</v>
      </c>
    </row>
    <row r="4417" spans="2:9" x14ac:dyDescent="0.25">
      <c r="B4417" s="672" t="s">
        <v>6858</v>
      </c>
      <c r="C4417" s="672"/>
      <c r="D4417" s="319"/>
      <c r="E4417" s="319"/>
      <c r="F4417" s="320">
        <v>14962500</v>
      </c>
      <c r="G4417" s="320">
        <v>30012500</v>
      </c>
      <c r="H4417" s="319"/>
      <c r="I4417" s="320">
        <v>15050000</v>
      </c>
    </row>
    <row r="4418" spans="2:9" x14ac:dyDescent="0.25">
      <c r="B4418" s="316" t="s">
        <v>402</v>
      </c>
      <c r="C4418" s="533" t="s">
        <v>18151</v>
      </c>
      <c r="D4418" s="317"/>
      <c r="E4418" s="317"/>
      <c r="F4418" s="318">
        <v>6000000</v>
      </c>
      <c r="G4418" s="318">
        <v>20919000</v>
      </c>
      <c r="H4418" s="317"/>
      <c r="I4418" s="318">
        <v>14919000</v>
      </c>
    </row>
    <row r="4419" spans="2:9" x14ac:dyDescent="0.25">
      <c r="B4419" s="672" t="s">
        <v>6859</v>
      </c>
      <c r="C4419" s="672"/>
      <c r="D4419" s="319"/>
      <c r="E4419" s="319"/>
      <c r="F4419" s="320">
        <v>6000000</v>
      </c>
      <c r="G4419" s="320">
        <v>20919000</v>
      </c>
      <c r="H4419" s="319"/>
      <c r="I4419" s="320">
        <v>14919000</v>
      </c>
    </row>
    <row r="4420" spans="2:9" x14ac:dyDescent="0.25">
      <c r="B4420" s="316" t="s">
        <v>61</v>
      </c>
      <c r="C4420" s="533" t="s">
        <v>18152</v>
      </c>
      <c r="D4420" s="317"/>
      <c r="E4420" s="317"/>
      <c r="F4420" s="318">
        <v>15000000</v>
      </c>
      <c r="G4420" s="318">
        <v>45000000</v>
      </c>
      <c r="H4420" s="317"/>
      <c r="I4420" s="318">
        <v>30000000</v>
      </c>
    </row>
    <row r="4421" spans="2:9" x14ac:dyDescent="0.25">
      <c r="B4421" s="672" t="s">
        <v>6860</v>
      </c>
      <c r="C4421" s="672"/>
      <c r="D4421" s="319"/>
      <c r="E4421" s="319"/>
      <c r="F4421" s="320">
        <v>15000000</v>
      </c>
      <c r="G4421" s="320">
        <v>45000000</v>
      </c>
      <c r="H4421" s="319"/>
      <c r="I4421" s="320">
        <v>30000000</v>
      </c>
    </row>
    <row r="4422" spans="2:9" x14ac:dyDescent="0.25">
      <c r="B4422" s="316" t="s">
        <v>2149</v>
      </c>
      <c r="C4422" s="533" t="s">
        <v>18153</v>
      </c>
      <c r="D4422" s="317"/>
      <c r="E4422" s="317"/>
      <c r="F4422" s="318">
        <v>22500000</v>
      </c>
      <c r="G4422" s="318">
        <v>37500000</v>
      </c>
      <c r="H4422" s="317"/>
      <c r="I4422" s="318">
        <v>15000000</v>
      </c>
    </row>
    <row r="4423" spans="2:9" x14ac:dyDescent="0.25">
      <c r="B4423" s="672" t="s">
        <v>6861</v>
      </c>
      <c r="C4423" s="672"/>
      <c r="D4423" s="319"/>
      <c r="E4423" s="319"/>
      <c r="F4423" s="320">
        <v>22500000</v>
      </c>
      <c r="G4423" s="320">
        <v>37500000</v>
      </c>
      <c r="H4423" s="319"/>
      <c r="I4423" s="320">
        <v>15000000</v>
      </c>
    </row>
    <row r="4424" spans="2:9" x14ac:dyDescent="0.25">
      <c r="B4424" s="316" t="s">
        <v>7755</v>
      </c>
      <c r="C4424" s="533" t="s">
        <v>18154</v>
      </c>
      <c r="D4424" s="317"/>
      <c r="E4424" s="317"/>
      <c r="F4424" s="317"/>
      <c r="G4424" s="318">
        <v>9000000</v>
      </c>
      <c r="H4424" s="317"/>
      <c r="I4424" s="318">
        <v>9000000</v>
      </c>
    </row>
    <row r="4425" spans="2:9" x14ac:dyDescent="0.25">
      <c r="B4425" s="672" t="s">
        <v>5833</v>
      </c>
      <c r="C4425" s="672"/>
      <c r="D4425" s="319"/>
      <c r="E4425" s="319"/>
      <c r="F4425" s="319"/>
      <c r="G4425" s="320">
        <v>9000000</v>
      </c>
      <c r="H4425" s="319"/>
      <c r="I4425" s="320">
        <v>9000000</v>
      </c>
    </row>
    <row r="4426" spans="2:9" x14ac:dyDescent="0.25">
      <c r="B4426" s="316" t="s">
        <v>90</v>
      </c>
      <c r="C4426" s="533" t="s">
        <v>18155</v>
      </c>
      <c r="D4426" s="317"/>
      <c r="E4426" s="317"/>
      <c r="F4426" s="318">
        <v>7500000</v>
      </c>
      <c r="G4426" s="318">
        <v>22000000</v>
      </c>
      <c r="H4426" s="317"/>
      <c r="I4426" s="318">
        <v>14500000</v>
      </c>
    </row>
    <row r="4427" spans="2:9" x14ac:dyDescent="0.25">
      <c r="B4427" s="672" t="s">
        <v>6862</v>
      </c>
      <c r="C4427" s="672"/>
      <c r="D4427" s="319"/>
      <c r="E4427" s="319"/>
      <c r="F4427" s="320">
        <v>7500000</v>
      </c>
      <c r="G4427" s="320">
        <v>22000000</v>
      </c>
      <c r="H4427" s="319"/>
      <c r="I4427" s="320">
        <v>14500000</v>
      </c>
    </row>
    <row r="4428" spans="2:9" x14ac:dyDescent="0.25">
      <c r="B4428" s="316" t="s">
        <v>2150</v>
      </c>
      <c r="C4428" s="533" t="s">
        <v>18156</v>
      </c>
      <c r="D4428" s="317"/>
      <c r="E4428" s="317"/>
      <c r="F4428" s="318">
        <v>24000000</v>
      </c>
      <c r="G4428" s="318">
        <v>36000000</v>
      </c>
      <c r="H4428" s="317"/>
      <c r="I4428" s="318">
        <v>12000000</v>
      </c>
    </row>
    <row r="4429" spans="2:9" x14ac:dyDescent="0.25">
      <c r="B4429" s="672" t="s">
        <v>6863</v>
      </c>
      <c r="C4429" s="672"/>
      <c r="D4429" s="319"/>
      <c r="E4429" s="319"/>
      <c r="F4429" s="320">
        <v>24000000</v>
      </c>
      <c r="G4429" s="320">
        <v>36000000</v>
      </c>
      <c r="H4429" s="319"/>
      <c r="I4429" s="320">
        <v>12000000</v>
      </c>
    </row>
    <row r="4430" spans="2:9" x14ac:dyDescent="0.25">
      <c r="B4430" s="316" t="s">
        <v>333</v>
      </c>
      <c r="C4430" s="533" t="s">
        <v>18157</v>
      </c>
      <c r="D4430" s="317"/>
      <c r="E4430" s="317"/>
      <c r="F4430" s="317"/>
      <c r="G4430" s="318">
        <v>30000000</v>
      </c>
      <c r="H4430" s="317"/>
      <c r="I4430" s="318">
        <v>30000000</v>
      </c>
    </row>
    <row r="4431" spans="2:9" x14ac:dyDescent="0.25">
      <c r="B4431" s="672" t="s">
        <v>6864</v>
      </c>
      <c r="C4431" s="672"/>
      <c r="D4431" s="319"/>
      <c r="E4431" s="319"/>
      <c r="F4431" s="319"/>
      <c r="G4431" s="320">
        <v>30000000</v>
      </c>
      <c r="H4431" s="319"/>
      <c r="I4431" s="320">
        <v>30000000</v>
      </c>
    </row>
    <row r="4432" spans="2:9" x14ac:dyDescent="0.25">
      <c r="B4432" s="316" t="s">
        <v>2151</v>
      </c>
      <c r="C4432" s="533" t="s">
        <v>18158</v>
      </c>
      <c r="D4432" s="317"/>
      <c r="E4432" s="317"/>
      <c r="F4432" s="318">
        <v>17000000</v>
      </c>
      <c r="G4432" s="318">
        <v>29000000</v>
      </c>
      <c r="H4432" s="317"/>
      <c r="I4432" s="318">
        <v>12000000</v>
      </c>
    </row>
    <row r="4433" spans="2:9" x14ac:dyDescent="0.25">
      <c r="B4433" s="672" t="s">
        <v>6260</v>
      </c>
      <c r="C4433" s="672"/>
      <c r="D4433" s="319"/>
      <c r="E4433" s="319"/>
      <c r="F4433" s="319"/>
      <c r="G4433" s="320">
        <v>1500000</v>
      </c>
      <c r="H4433" s="319"/>
      <c r="I4433" s="320">
        <v>1500000</v>
      </c>
    </row>
    <row r="4434" spans="2:9" x14ac:dyDescent="0.25">
      <c r="B4434" s="672" t="s">
        <v>6224</v>
      </c>
      <c r="C4434" s="672"/>
      <c r="D4434" s="319"/>
      <c r="E4434" s="319"/>
      <c r="F4434" s="320">
        <v>17000000</v>
      </c>
      <c r="G4434" s="320">
        <v>27500000</v>
      </c>
      <c r="H4434" s="319"/>
      <c r="I4434" s="320">
        <v>10500000</v>
      </c>
    </row>
    <row r="4435" spans="2:9" x14ac:dyDescent="0.25">
      <c r="B4435" s="316" t="s">
        <v>5514</v>
      </c>
      <c r="C4435" s="533" t="s">
        <v>18159</v>
      </c>
      <c r="D4435" s="317"/>
      <c r="E4435" s="317"/>
      <c r="F4435" s="318">
        <v>6250000</v>
      </c>
      <c r="G4435" s="318">
        <v>30000000</v>
      </c>
      <c r="H4435" s="317"/>
      <c r="I4435" s="318">
        <v>23750000</v>
      </c>
    </row>
    <row r="4436" spans="2:9" x14ac:dyDescent="0.25">
      <c r="B4436" s="672" t="s">
        <v>6865</v>
      </c>
      <c r="C4436" s="672"/>
      <c r="D4436" s="319"/>
      <c r="E4436" s="319"/>
      <c r="F4436" s="320">
        <v>6250000</v>
      </c>
      <c r="G4436" s="320">
        <v>30000000</v>
      </c>
      <c r="H4436" s="319"/>
      <c r="I4436" s="320">
        <v>23750000</v>
      </c>
    </row>
    <row r="4437" spans="2:9" x14ac:dyDescent="0.25">
      <c r="B4437" s="316" t="s">
        <v>5000</v>
      </c>
      <c r="C4437" s="533" t="s">
        <v>18160</v>
      </c>
      <c r="D4437" s="317"/>
      <c r="E4437" s="317"/>
      <c r="F4437" s="318">
        <v>6250000</v>
      </c>
      <c r="G4437" s="318">
        <v>22500000</v>
      </c>
      <c r="H4437" s="317"/>
      <c r="I4437" s="318">
        <v>16250000</v>
      </c>
    </row>
    <row r="4438" spans="2:9" x14ac:dyDescent="0.25">
      <c r="B4438" s="672" t="s">
        <v>6866</v>
      </c>
      <c r="C4438" s="672"/>
      <c r="D4438" s="319"/>
      <c r="E4438" s="319"/>
      <c r="F4438" s="320">
        <v>6250000</v>
      </c>
      <c r="G4438" s="320">
        <v>22500000</v>
      </c>
      <c r="H4438" s="319"/>
      <c r="I4438" s="320">
        <v>16250000</v>
      </c>
    </row>
    <row r="4439" spans="2:9" x14ac:dyDescent="0.25">
      <c r="B4439" s="316" t="s">
        <v>2152</v>
      </c>
      <c r="C4439" s="533" t="s">
        <v>18161</v>
      </c>
      <c r="D4439" s="317"/>
      <c r="E4439" s="317"/>
      <c r="F4439" s="318">
        <v>47900000</v>
      </c>
      <c r="G4439" s="318">
        <v>59252000</v>
      </c>
      <c r="H4439" s="317"/>
      <c r="I4439" s="318">
        <v>11352000</v>
      </c>
    </row>
    <row r="4440" spans="2:9" x14ac:dyDescent="0.25">
      <c r="B4440" s="672" t="s">
        <v>6867</v>
      </c>
      <c r="C4440" s="672"/>
      <c r="D4440" s="319"/>
      <c r="E4440" s="319"/>
      <c r="F4440" s="320">
        <v>47900000</v>
      </c>
      <c r="G4440" s="320">
        <v>59252000</v>
      </c>
      <c r="H4440" s="319"/>
      <c r="I4440" s="320">
        <v>11352000</v>
      </c>
    </row>
    <row r="4441" spans="2:9" x14ac:dyDescent="0.25">
      <c r="B4441" s="316" t="s">
        <v>89</v>
      </c>
      <c r="C4441" s="533" t="s">
        <v>18162</v>
      </c>
      <c r="D4441" s="317"/>
      <c r="E4441" s="317"/>
      <c r="F4441" s="318">
        <v>7500000</v>
      </c>
      <c r="G4441" s="318">
        <v>22300000</v>
      </c>
      <c r="H4441" s="317"/>
      <c r="I4441" s="318">
        <v>14800000</v>
      </c>
    </row>
    <row r="4442" spans="2:9" x14ac:dyDescent="0.25">
      <c r="B4442" s="672" t="s">
        <v>6868</v>
      </c>
      <c r="C4442" s="672"/>
      <c r="D4442" s="319"/>
      <c r="E4442" s="319"/>
      <c r="F4442" s="320">
        <v>7500000</v>
      </c>
      <c r="G4442" s="320">
        <v>22300000</v>
      </c>
      <c r="H4442" s="319"/>
      <c r="I4442" s="320">
        <v>14800000</v>
      </c>
    </row>
    <row r="4443" spans="2:9" x14ac:dyDescent="0.25">
      <c r="B4443" s="316" t="s">
        <v>11782</v>
      </c>
      <c r="C4443" s="533" t="s">
        <v>19018</v>
      </c>
      <c r="D4443" s="317"/>
      <c r="E4443" s="317"/>
      <c r="F4443" s="317"/>
      <c r="G4443" s="318">
        <v>9000000</v>
      </c>
      <c r="H4443" s="317"/>
      <c r="I4443" s="318">
        <v>9000000</v>
      </c>
    </row>
    <row r="4444" spans="2:9" x14ac:dyDescent="0.25">
      <c r="B4444" s="672" t="s">
        <v>5833</v>
      </c>
      <c r="C4444" s="672"/>
      <c r="D4444" s="319"/>
      <c r="E4444" s="319"/>
      <c r="F4444" s="319"/>
      <c r="G4444" s="320">
        <v>9000000</v>
      </c>
      <c r="H4444" s="319"/>
      <c r="I4444" s="320">
        <v>9000000</v>
      </c>
    </row>
    <row r="4445" spans="2:9" x14ac:dyDescent="0.25">
      <c r="B4445" s="316" t="s">
        <v>7756</v>
      </c>
      <c r="C4445" s="533" t="s">
        <v>18163</v>
      </c>
      <c r="D4445" s="317"/>
      <c r="E4445" s="317"/>
      <c r="F4445" s="317"/>
      <c r="G4445" s="318">
        <v>7180941</v>
      </c>
      <c r="H4445" s="317"/>
      <c r="I4445" s="318">
        <v>7180941</v>
      </c>
    </row>
    <row r="4446" spans="2:9" x14ac:dyDescent="0.25">
      <c r="B4446" s="672" t="s">
        <v>5833</v>
      </c>
      <c r="C4446" s="672"/>
      <c r="D4446" s="319"/>
      <c r="E4446" s="319"/>
      <c r="F4446" s="319"/>
      <c r="G4446" s="320">
        <v>7180941</v>
      </c>
      <c r="H4446" s="319"/>
      <c r="I4446" s="320">
        <v>7180941</v>
      </c>
    </row>
    <row r="4447" spans="2:9" x14ac:dyDescent="0.25">
      <c r="B4447" s="316" t="s">
        <v>7757</v>
      </c>
      <c r="C4447" s="533" t="s">
        <v>18164</v>
      </c>
      <c r="D4447" s="317"/>
      <c r="E4447" s="317"/>
      <c r="F4447" s="317"/>
      <c r="G4447" s="318">
        <v>12901100</v>
      </c>
      <c r="H4447" s="317"/>
      <c r="I4447" s="318">
        <v>12901100</v>
      </c>
    </row>
    <row r="4448" spans="2:9" x14ac:dyDescent="0.25">
      <c r="B4448" s="672" t="s">
        <v>5833</v>
      </c>
      <c r="C4448" s="672"/>
      <c r="D4448" s="319"/>
      <c r="E4448" s="319"/>
      <c r="F4448" s="319"/>
      <c r="G4448" s="320">
        <v>12901100</v>
      </c>
      <c r="H4448" s="319"/>
      <c r="I4448" s="320">
        <v>12901100</v>
      </c>
    </row>
    <row r="4449" spans="2:9" x14ac:dyDescent="0.25">
      <c r="B4449" s="316" t="s">
        <v>8085</v>
      </c>
      <c r="C4449" s="533" t="s">
        <v>18165</v>
      </c>
      <c r="D4449" s="317"/>
      <c r="E4449" s="317"/>
      <c r="F4449" s="317"/>
      <c r="G4449" s="318">
        <v>6000000</v>
      </c>
      <c r="H4449" s="317"/>
      <c r="I4449" s="318">
        <v>6000000</v>
      </c>
    </row>
    <row r="4450" spans="2:9" x14ac:dyDescent="0.25">
      <c r="B4450" s="672" t="s">
        <v>5833</v>
      </c>
      <c r="C4450" s="672"/>
      <c r="D4450" s="319"/>
      <c r="E4450" s="319"/>
      <c r="F4450" s="319"/>
      <c r="G4450" s="320">
        <v>6000000</v>
      </c>
      <c r="H4450" s="319"/>
      <c r="I4450" s="320">
        <v>6000000</v>
      </c>
    </row>
    <row r="4451" spans="2:9" x14ac:dyDescent="0.25">
      <c r="B4451" s="316" t="s">
        <v>2153</v>
      </c>
      <c r="C4451" s="533" t="s">
        <v>18166</v>
      </c>
      <c r="D4451" s="317"/>
      <c r="E4451" s="317"/>
      <c r="F4451" s="318">
        <v>15000000</v>
      </c>
      <c r="G4451" s="318">
        <v>45000000</v>
      </c>
      <c r="H4451" s="317"/>
      <c r="I4451" s="318">
        <v>30000000</v>
      </c>
    </row>
    <row r="4452" spans="2:9" x14ac:dyDescent="0.25">
      <c r="B4452" s="672" t="s">
        <v>6869</v>
      </c>
      <c r="C4452" s="672"/>
      <c r="D4452" s="319"/>
      <c r="E4452" s="319"/>
      <c r="F4452" s="320">
        <v>15000000</v>
      </c>
      <c r="G4452" s="320">
        <v>45000000</v>
      </c>
      <c r="H4452" s="319"/>
      <c r="I4452" s="320">
        <v>30000000</v>
      </c>
    </row>
    <row r="4453" spans="2:9" x14ac:dyDescent="0.25">
      <c r="B4453" s="316" t="s">
        <v>2154</v>
      </c>
      <c r="C4453" s="533" t="s">
        <v>18167</v>
      </c>
      <c r="D4453" s="317"/>
      <c r="E4453" s="317"/>
      <c r="F4453" s="318">
        <v>17000000</v>
      </c>
      <c r="G4453" s="318">
        <v>33000000</v>
      </c>
      <c r="H4453" s="317"/>
      <c r="I4453" s="318">
        <v>16000000</v>
      </c>
    </row>
    <row r="4454" spans="2:9" x14ac:dyDescent="0.25">
      <c r="B4454" s="672" t="s">
        <v>6870</v>
      </c>
      <c r="C4454" s="672"/>
      <c r="D4454" s="319"/>
      <c r="E4454" s="319"/>
      <c r="F4454" s="320">
        <v>17000000</v>
      </c>
      <c r="G4454" s="320">
        <v>33000000</v>
      </c>
      <c r="H4454" s="319"/>
      <c r="I4454" s="320">
        <v>16000000</v>
      </c>
    </row>
    <row r="4455" spans="2:9" x14ac:dyDescent="0.25">
      <c r="B4455" s="316" t="s">
        <v>396</v>
      </c>
      <c r="C4455" s="533" t="s">
        <v>18168</v>
      </c>
      <c r="D4455" s="317"/>
      <c r="E4455" s="317"/>
      <c r="F4455" s="318">
        <v>5000000</v>
      </c>
      <c r="G4455" s="318">
        <v>22150000</v>
      </c>
      <c r="H4455" s="317"/>
      <c r="I4455" s="318">
        <v>17150000</v>
      </c>
    </row>
    <row r="4456" spans="2:9" x14ac:dyDescent="0.25">
      <c r="B4456" s="672" t="s">
        <v>6871</v>
      </c>
      <c r="C4456" s="672"/>
      <c r="D4456" s="319"/>
      <c r="E4456" s="319"/>
      <c r="F4456" s="320">
        <v>5000000</v>
      </c>
      <c r="G4456" s="320">
        <v>22150000</v>
      </c>
      <c r="H4456" s="319"/>
      <c r="I4456" s="320">
        <v>17150000</v>
      </c>
    </row>
    <row r="4457" spans="2:9" x14ac:dyDescent="0.25">
      <c r="B4457" s="316" t="s">
        <v>2155</v>
      </c>
      <c r="C4457" s="533" t="s">
        <v>18169</v>
      </c>
      <c r="D4457" s="317"/>
      <c r="E4457" s="317"/>
      <c r="F4457" s="318">
        <v>37500000</v>
      </c>
      <c r="G4457" s="318">
        <v>52500000</v>
      </c>
      <c r="H4457" s="317"/>
      <c r="I4457" s="318">
        <v>15000000</v>
      </c>
    </row>
    <row r="4458" spans="2:9" x14ac:dyDescent="0.25">
      <c r="B4458" s="672" t="s">
        <v>6872</v>
      </c>
      <c r="C4458" s="672"/>
      <c r="D4458" s="319"/>
      <c r="E4458" s="319"/>
      <c r="F4458" s="320">
        <v>37500000</v>
      </c>
      <c r="G4458" s="320">
        <v>52500000</v>
      </c>
      <c r="H4458" s="319"/>
      <c r="I4458" s="320">
        <v>15000000</v>
      </c>
    </row>
    <row r="4459" spans="2:9" x14ac:dyDescent="0.25">
      <c r="B4459" s="316" t="s">
        <v>2156</v>
      </c>
      <c r="C4459" s="533" t="s">
        <v>18170</v>
      </c>
      <c r="D4459" s="317"/>
      <c r="E4459" s="317"/>
      <c r="F4459" s="318">
        <v>13000000</v>
      </c>
      <c r="G4459" s="318">
        <v>32000000</v>
      </c>
      <c r="H4459" s="317"/>
      <c r="I4459" s="318">
        <v>19000000</v>
      </c>
    </row>
    <row r="4460" spans="2:9" x14ac:dyDescent="0.25">
      <c r="B4460" s="672" t="s">
        <v>6873</v>
      </c>
      <c r="C4460" s="672"/>
      <c r="D4460" s="319"/>
      <c r="E4460" s="319"/>
      <c r="F4460" s="320">
        <v>13000000</v>
      </c>
      <c r="G4460" s="320">
        <v>32000000</v>
      </c>
      <c r="H4460" s="319"/>
      <c r="I4460" s="320">
        <v>19000000</v>
      </c>
    </row>
    <row r="4461" spans="2:9" x14ac:dyDescent="0.25">
      <c r="B4461" s="316" t="s">
        <v>19213</v>
      </c>
      <c r="C4461" s="533" t="s">
        <v>20044</v>
      </c>
      <c r="D4461" s="317"/>
      <c r="E4461" s="317"/>
      <c r="F4461" s="317"/>
      <c r="G4461" s="318">
        <v>5000000</v>
      </c>
      <c r="H4461" s="317"/>
      <c r="I4461" s="318">
        <v>5000000</v>
      </c>
    </row>
    <row r="4462" spans="2:9" x14ac:dyDescent="0.25">
      <c r="B4462" s="672" t="s">
        <v>5833</v>
      </c>
      <c r="C4462" s="672"/>
      <c r="D4462" s="319"/>
      <c r="E4462" s="319"/>
      <c r="F4462" s="319"/>
      <c r="G4462" s="320">
        <v>5000000</v>
      </c>
      <c r="H4462" s="319"/>
      <c r="I4462" s="320">
        <v>5000000</v>
      </c>
    </row>
    <row r="4463" spans="2:9" x14ac:dyDescent="0.25">
      <c r="B4463" s="316" t="s">
        <v>2157</v>
      </c>
      <c r="C4463" s="533" t="s">
        <v>18171</v>
      </c>
      <c r="D4463" s="317"/>
      <c r="E4463" s="317"/>
      <c r="F4463" s="318">
        <v>20000000</v>
      </c>
      <c r="G4463" s="318">
        <v>20000000</v>
      </c>
      <c r="H4463" s="317"/>
      <c r="I4463" s="317"/>
    </row>
    <row r="4464" spans="2:9" x14ac:dyDescent="0.25">
      <c r="B4464" s="672" t="s">
        <v>6874</v>
      </c>
      <c r="C4464" s="672"/>
      <c r="D4464" s="319"/>
      <c r="E4464" s="319"/>
      <c r="F4464" s="320">
        <v>20000000</v>
      </c>
      <c r="G4464" s="320">
        <v>20000000</v>
      </c>
      <c r="H4464" s="319"/>
      <c r="I4464" s="319"/>
    </row>
    <row r="4465" spans="2:9" x14ac:dyDescent="0.25">
      <c r="B4465" s="316" t="s">
        <v>843</v>
      </c>
      <c r="C4465" s="533" t="s">
        <v>18172</v>
      </c>
      <c r="D4465" s="317"/>
      <c r="E4465" s="317"/>
      <c r="F4465" s="318">
        <v>6000000</v>
      </c>
      <c r="G4465" s="318">
        <v>12000000</v>
      </c>
      <c r="H4465" s="317"/>
      <c r="I4465" s="318">
        <v>6000000</v>
      </c>
    </row>
    <row r="4466" spans="2:9" x14ac:dyDescent="0.25">
      <c r="B4466" s="672" t="s">
        <v>6875</v>
      </c>
      <c r="C4466" s="672"/>
      <c r="D4466" s="319"/>
      <c r="E4466" s="319"/>
      <c r="F4466" s="320">
        <v>6000000</v>
      </c>
      <c r="G4466" s="320">
        <v>12000000</v>
      </c>
      <c r="H4466" s="319"/>
      <c r="I4466" s="320">
        <v>6000000</v>
      </c>
    </row>
    <row r="4467" spans="2:9" x14ac:dyDescent="0.25">
      <c r="B4467" s="316" t="s">
        <v>19669</v>
      </c>
      <c r="C4467" s="533" t="s">
        <v>20066</v>
      </c>
      <c r="D4467" s="317"/>
      <c r="E4467" s="317"/>
      <c r="F4467" s="317"/>
      <c r="G4467" s="318">
        <v>18000000</v>
      </c>
      <c r="H4467" s="317"/>
      <c r="I4467" s="318">
        <v>18000000</v>
      </c>
    </row>
    <row r="4468" spans="2:9" x14ac:dyDescent="0.25">
      <c r="B4468" s="672" t="s">
        <v>5833</v>
      </c>
      <c r="C4468" s="672"/>
      <c r="D4468" s="319"/>
      <c r="E4468" s="319"/>
      <c r="F4468" s="319"/>
      <c r="G4468" s="320">
        <v>18000000</v>
      </c>
      <c r="H4468" s="319"/>
      <c r="I4468" s="320">
        <v>18000000</v>
      </c>
    </row>
    <row r="4469" spans="2:9" x14ac:dyDescent="0.25">
      <c r="B4469" s="316" t="s">
        <v>19202</v>
      </c>
      <c r="C4469" s="533" t="s">
        <v>19883</v>
      </c>
      <c r="D4469" s="317"/>
      <c r="E4469" s="317"/>
      <c r="F4469" s="317"/>
      <c r="G4469" s="318">
        <v>5000000</v>
      </c>
      <c r="H4469" s="317"/>
      <c r="I4469" s="318">
        <v>5000000</v>
      </c>
    </row>
    <row r="4470" spans="2:9" x14ac:dyDescent="0.25">
      <c r="B4470" s="672" t="s">
        <v>5833</v>
      </c>
      <c r="C4470" s="672"/>
      <c r="D4470" s="319"/>
      <c r="E4470" s="319"/>
      <c r="F4470" s="319"/>
      <c r="G4470" s="320">
        <v>5000000</v>
      </c>
      <c r="H4470" s="319"/>
      <c r="I4470" s="320">
        <v>5000000</v>
      </c>
    </row>
    <row r="4471" spans="2:9" x14ac:dyDescent="0.25">
      <c r="B4471" s="316" t="s">
        <v>2158</v>
      </c>
      <c r="C4471" s="533" t="s">
        <v>18173</v>
      </c>
      <c r="D4471" s="317"/>
      <c r="E4471" s="317"/>
      <c r="F4471" s="318">
        <v>11000000</v>
      </c>
      <c r="G4471" s="318">
        <v>27121000</v>
      </c>
      <c r="H4471" s="317"/>
      <c r="I4471" s="318">
        <v>16121000</v>
      </c>
    </row>
    <row r="4472" spans="2:9" x14ac:dyDescent="0.25">
      <c r="B4472" s="672" t="s">
        <v>6876</v>
      </c>
      <c r="C4472" s="672"/>
      <c r="D4472" s="319"/>
      <c r="E4472" s="319"/>
      <c r="F4472" s="320">
        <v>11000000</v>
      </c>
      <c r="G4472" s="320">
        <v>27121000</v>
      </c>
      <c r="H4472" s="319"/>
      <c r="I4472" s="320">
        <v>16121000</v>
      </c>
    </row>
    <row r="4473" spans="2:9" x14ac:dyDescent="0.25">
      <c r="B4473" s="316" t="s">
        <v>19997</v>
      </c>
      <c r="C4473" s="533" t="s">
        <v>17018</v>
      </c>
      <c r="D4473" s="317"/>
      <c r="E4473" s="317"/>
      <c r="F4473" s="318">
        <v>6000000</v>
      </c>
      <c r="G4473" s="318">
        <v>23000000</v>
      </c>
      <c r="H4473" s="317"/>
      <c r="I4473" s="318">
        <v>17000000</v>
      </c>
    </row>
    <row r="4474" spans="2:9" x14ac:dyDescent="0.25">
      <c r="B4474" s="672" t="s">
        <v>5833</v>
      </c>
      <c r="C4474" s="672"/>
      <c r="D4474" s="319"/>
      <c r="E4474" s="319"/>
      <c r="F4474" s="320">
        <v>6000000</v>
      </c>
      <c r="G4474" s="320">
        <v>23000000</v>
      </c>
      <c r="H4474" s="319"/>
      <c r="I4474" s="320">
        <v>17000000</v>
      </c>
    </row>
    <row r="4475" spans="2:9" x14ac:dyDescent="0.25">
      <c r="B4475" s="316" t="s">
        <v>7884</v>
      </c>
      <c r="C4475" s="533" t="s">
        <v>18174</v>
      </c>
      <c r="D4475" s="317"/>
      <c r="E4475" s="317"/>
      <c r="F4475" s="317"/>
      <c r="G4475" s="318">
        <v>7000000</v>
      </c>
      <c r="H4475" s="317"/>
      <c r="I4475" s="318">
        <v>7000000</v>
      </c>
    </row>
    <row r="4476" spans="2:9" x14ac:dyDescent="0.25">
      <c r="B4476" s="672" t="s">
        <v>5833</v>
      </c>
      <c r="C4476" s="672"/>
      <c r="D4476" s="319"/>
      <c r="E4476" s="319"/>
      <c r="F4476" s="319"/>
      <c r="G4476" s="320">
        <v>7000000</v>
      </c>
      <c r="H4476" s="319"/>
      <c r="I4476" s="320">
        <v>7000000</v>
      </c>
    </row>
    <row r="4477" spans="2:9" x14ac:dyDescent="0.25">
      <c r="B4477" s="316" t="s">
        <v>7759</v>
      </c>
      <c r="C4477" s="533" t="s">
        <v>18175</v>
      </c>
      <c r="D4477" s="317"/>
      <c r="E4477" s="317"/>
      <c r="F4477" s="317"/>
      <c r="G4477" s="318">
        <v>11500000</v>
      </c>
      <c r="H4477" s="317"/>
      <c r="I4477" s="318">
        <v>11500000</v>
      </c>
    </row>
    <row r="4478" spans="2:9" x14ac:dyDescent="0.25">
      <c r="B4478" s="672" t="s">
        <v>5833</v>
      </c>
      <c r="C4478" s="672"/>
      <c r="D4478" s="319"/>
      <c r="E4478" s="319"/>
      <c r="F4478" s="319"/>
      <c r="G4478" s="320">
        <v>11500000</v>
      </c>
      <c r="H4478" s="319"/>
      <c r="I4478" s="320">
        <v>11500000</v>
      </c>
    </row>
    <row r="4479" spans="2:9" x14ac:dyDescent="0.25">
      <c r="B4479" s="316" t="s">
        <v>7760</v>
      </c>
      <c r="C4479" s="533" t="s">
        <v>18176</v>
      </c>
      <c r="D4479" s="317"/>
      <c r="E4479" s="317"/>
      <c r="F4479" s="317"/>
      <c r="G4479" s="318">
        <v>14000000</v>
      </c>
      <c r="H4479" s="317"/>
      <c r="I4479" s="318">
        <v>14000000</v>
      </c>
    </row>
    <row r="4480" spans="2:9" x14ac:dyDescent="0.25">
      <c r="B4480" s="672" t="s">
        <v>5833</v>
      </c>
      <c r="C4480" s="672"/>
      <c r="D4480" s="319"/>
      <c r="E4480" s="319"/>
      <c r="F4480" s="319"/>
      <c r="G4480" s="320">
        <v>14000000</v>
      </c>
      <c r="H4480" s="319"/>
      <c r="I4480" s="320">
        <v>14000000</v>
      </c>
    </row>
    <row r="4481" spans="2:9" x14ac:dyDescent="0.25">
      <c r="B4481" s="316" t="s">
        <v>19304</v>
      </c>
      <c r="C4481" s="533" t="s">
        <v>20045</v>
      </c>
      <c r="D4481" s="317"/>
      <c r="E4481" s="317"/>
      <c r="F4481" s="317"/>
      <c r="G4481" s="318">
        <v>10000000</v>
      </c>
      <c r="H4481" s="317"/>
      <c r="I4481" s="318">
        <v>10000000</v>
      </c>
    </row>
    <row r="4482" spans="2:9" x14ac:dyDescent="0.25">
      <c r="B4482" s="672" t="s">
        <v>5833</v>
      </c>
      <c r="C4482" s="672"/>
      <c r="D4482" s="319"/>
      <c r="E4482" s="319"/>
      <c r="F4482" s="319"/>
      <c r="G4482" s="320">
        <v>10000000</v>
      </c>
      <c r="H4482" s="319"/>
      <c r="I4482" s="320">
        <v>10000000</v>
      </c>
    </row>
    <row r="4483" spans="2:9" x14ac:dyDescent="0.25">
      <c r="B4483" s="316" t="s">
        <v>2159</v>
      </c>
      <c r="C4483" s="533" t="s">
        <v>18177</v>
      </c>
      <c r="D4483" s="317"/>
      <c r="E4483" s="317"/>
      <c r="F4483" s="318">
        <v>11000000</v>
      </c>
      <c r="G4483" s="318">
        <v>35000000</v>
      </c>
      <c r="H4483" s="317"/>
      <c r="I4483" s="318">
        <v>24000000</v>
      </c>
    </row>
    <row r="4484" spans="2:9" x14ac:dyDescent="0.25">
      <c r="B4484" s="672" t="s">
        <v>6877</v>
      </c>
      <c r="C4484" s="672"/>
      <c r="D4484" s="319"/>
      <c r="E4484" s="319"/>
      <c r="F4484" s="320">
        <v>11000000</v>
      </c>
      <c r="G4484" s="320">
        <v>35000000</v>
      </c>
      <c r="H4484" s="319"/>
      <c r="I4484" s="320">
        <v>24000000</v>
      </c>
    </row>
    <row r="4485" spans="2:9" x14ac:dyDescent="0.25">
      <c r="B4485" s="316" t="s">
        <v>2160</v>
      </c>
      <c r="C4485" s="533" t="s">
        <v>18178</v>
      </c>
      <c r="D4485" s="317"/>
      <c r="E4485" s="317"/>
      <c r="F4485" s="318">
        <v>15000000</v>
      </c>
      <c r="G4485" s="318">
        <v>15000000</v>
      </c>
      <c r="H4485" s="317"/>
      <c r="I4485" s="317"/>
    </row>
    <row r="4486" spans="2:9" x14ac:dyDescent="0.25">
      <c r="B4486" s="672" t="s">
        <v>6878</v>
      </c>
      <c r="C4486" s="672"/>
      <c r="D4486" s="319"/>
      <c r="E4486" s="319"/>
      <c r="F4486" s="320">
        <v>15000000</v>
      </c>
      <c r="G4486" s="320">
        <v>15000000</v>
      </c>
      <c r="H4486" s="319"/>
      <c r="I4486" s="319"/>
    </row>
    <row r="4487" spans="2:9" x14ac:dyDescent="0.25">
      <c r="B4487" s="316" t="s">
        <v>7761</v>
      </c>
      <c r="C4487" s="533" t="s">
        <v>18179</v>
      </c>
      <c r="D4487" s="317"/>
      <c r="E4487" s="317"/>
      <c r="F4487" s="317"/>
      <c r="G4487" s="318">
        <v>1000000</v>
      </c>
      <c r="H4487" s="317"/>
      <c r="I4487" s="318">
        <v>1000000</v>
      </c>
    </row>
    <row r="4488" spans="2:9" x14ac:dyDescent="0.25">
      <c r="B4488" s="672" t="s">
        <v>5833</v>
      </c>
      <c r="C4488" s="672"/>
      <c r="D4488" s="319"/>
      <c r="E4488" s="319"/>
      <c r="F4488" s="319"/>
      <c r="G4488" s="320">
        <v>1000000</v>
      </c>
      <c r="H4488" s="319"/>
      <c r="I4488" s="320">
        <v>1000000</v>
      </c>
    </row>
    <row r="4489" spans="2:9" x14ac:dyDescent="0.25">
      <c r="B4489" s="316" t="s">
        <v>7762</v>
      </c>
      <c r="C4489" s="533" t="s">
        <v>18180</v>
      </c>
      <c r="D4489" s="317"/>
      <c r="E4489" s="317"/>
      <c r="F4489" s="317"/>
      <c r="G4489" s="318">
        <v>7500000</v>
      </c>
      <c r="H4489" s="317"/>
      <c r="I4489" s="318">
        <v>7500000</v>
      </c>
    </row>
    <row r="4490" spans="2:9" x14ac:dyDescent="0.25">
      <c r="B4490" s="672" t="s">
        <v>5833</v>
      </c>
      <c r="C4490" s="672"/>
      <c r="D4490" s="319"/>
      <c r="E4490" s="319"/>
      <c r="F4490" s="319"/>
      <c r="G4490" s="320">
        <v>7500000</v>
      </c>
      <c r="H4490" s="319"/>
      <c r="I4490" s="320">
        <v>7500000</v>
      </c>
    </row>
    <row r="4491" spans="2:9" x14ac:dyDescent="0.25">
      <c r="B4491" s="316" t="s">
        <v>2161</v>
      </c>
      <c r="C4491" s="533" t="s">
        <v>18181</v>
      </c>
      <c r="D4491" s="317"/>
      <c r="E4491" s="317"/>
      <c r="F4491" s="318">
        <v>20000000</v>
      </c>
      <c r="G4491" s="318">
        <v>42000000</v>
      </c>
      <c r="H4491" s="317"/>
      <c r="I4491" s="318">
        <v>22000000</v>
      </c>
    </row>
    <row r="4492" spans="2:9" x14ac:dyDescent="0.25">
      <c r="B4492" s="672" t="s">
        <v>6879</v>
      </c>
      <c r="C4492" s="672"/>
      <c r="D4492" s="319"/>
      <c r="E4492" s="319"/>
      <c r="F4492" s="320">
        <v>20000000</v>
      </c>
      <c r="G4492" s="320">
        <v>42000000</v>
      </c>
      <c r="H4492" s="319"/>
      <c r="I4492" s="320">
        <v>22000000</v>
      </c>
    </row>
    <row r="4493" spans="2:9" x14ac:dyDescent="0.25">
      <c r="B4493" s="316" t="s">
        <v>2162</v>
      </c>
      <c r="C4493" s="533" t="s">
        <v>18182</v>
      </c>
      <c r="D4493" s="317"/>
      <c r="E4493" s="317"/>
      <c r="F4493" s="318">
        <v>36000000</v>
      </c>
      <c r="G4493" s="318">
        <v>57000000</v>
      </c>
      <c r="H4493" s="317"/>
      <c r="I4493" s="318">
        <v>21000000</v>
      </c>
    </row>
    <row r="4494" spans="2:9" x14ac:dyDescent="0.25">
      <c r="B4494" s="672" t="s">
        <v>6880</v>
      </c>
      <c r="C4494" s="672"/>
      <c r="D4494" s="319"/>
      <c r="E4494" s="319"/>
      <c r="F4494" s="320">
        <v>36000000</v>
      </c>
      <c r="G4494" s="320">
        <v>57000000</v>
      </c>
      <c r="H4494" s="319"/>
      <c r="I4494" s="320">
        <v>21000000</v>
      </c>
    </row>
    <row r="4495" spans="2:9" x14ac:dyDescent="0.25">
      <c r="B4495" s="316" t="s">
        <v>2163</v>
      </c>
      <c r="C4495" s="533" t="s">
        <v>18183</v>
      </c>
      <c r="D4495" s="317"/>
      <c r="E4495" s="317"/>
      <c r="F4495" s="318">
        <v>14000000</v>
      </c>
      <c r="G4495" s="318">
        <v>41000000</v>
      </c>
      <c r="H4495" s="317"/>
      <c r="I4495" s="318">
        <v>27000000</v>
      </c>
    </row>
    <row r="4496" spans="2:9" x14ac:dyDescent="0.25">
      <c r="B4496" s="672" t="s">
        <v>6881</v>
      </c>
      <c r="C4496" s="672"/>
      <c r="D4496" s="319"/>
      <c r="E4496" s="319"/>
      <c r="F4496" s="320">
        <v>14000000</v>
      </c>
      <c r="G4496" s="320">
        <v>41000000</v>
      </c>
      <c r="H4496" s="319"/>
      <c r="I4496" s="320">
        <v>27000000</v>
      </c>
    </row>
    <row r="4497" spans="2:9" x14ac:dyDescent="0.25">
      <c r="B4497" s="316" t="s">
        <v>2164</v>
      </c>
      <c r="C4497" s="533" t="s">
        <v>18184</v>
      </c>
      <c r="D4497" s="317"/>
      <c r="E4497" s="317"/>
      <c r="F4497" s="318">
        <v>37500000</v>
      </c>
      <c r="G4497" s="318">
        <v>49500000</v>
      </c>
      <c r="H4497" s="317"/>
      <c r="I4497" s="318">
        <v>12000000</v>
      </c>
    </row>
    <row r="4498" spans="2:9" x14ac:dyDescent="0.25">
      <c r="B4498" s="672" t="s">
        <v>6882</v>
      </c>
      <c r="C4498" s="672"/>
      <c r="D4498" s="319"/>
      <c r="E4498" s="319"/>
      <c r="F4498" s="320">
        <v>37500000</v>
      </c>
      <c r="G4498" s="320">
        <v>49500000</v>
      </c>
      <c r="H4498" s="319"/>
      <c r="I4498" s="320">
        <v>12000000</v>
      </c>
    </row>
    <row r="4499" spans="2:9" x14ac:dyDescent="0.25">
      <c r="B4499" s="316" t="s">
        <v>2165</v>
      </c>
      <c r="C4499" s="533" t="s">
        <v>18185</v>
      </c>
      <c r="D4499" s="317"/>
      <c r="E4499" s="317"/>
      <c r="F4499" s="318">
        <v>15000000</v>
      </c>
      <c r="G4499" s="318">
        <v>37500000</v>
      </c>
      <c r="H4499" s="317"/>
      <c r="I4499" s="318">
        <v>22500000</v>
      </c>
    </row>
    <row r="4500" spans="2:9" x14ac:dyDescent="0.25">
      <c r="B4500" s="672" t="s">
        <v>6883</v>
      </c>
      <c r="C4500" s="672"/>
      <c r="D4500" s="319"/>
      <c r="E4500" s="319"/>
      <c r="F4500" s="320">
        <v>15000000</v>
      </c>
      <c r="G4500" s="320">
        <v>37500000</v>
      </c>
      <c r="H4500" s="319"/>
      <c r="I4500" s="320">
        <v>22500000</v>
      </c>
    </row>
    <row r="4501" spans="2:9" x14ac:dyDescent="0.25">
      <c r="B4501" s="316" t="s">
        <v>2166</v>
      </c>
      <c r="C4501" s="533" t="s">
        <v>18186</v>
      </c>
      <c r="D4501" s="317"/>
      <c r="E4501" s="317"/>
      <c r="F4501" s="318">
        <v>27500000</v>
      </c>
      <c r="G4501" s="318">
        <v>30000000</v>
      </c>
      <c r="H4501" s="317"/>
      <c r="I4501" s="318">
        <v>2500000</v>
      </c>
    </row>
    <row r="4502" spans="2:9" x14ac:dyDescent="0.25">
      <c r="B4502" s="672" t="s">
        <v>6884</v>
      </c>
      <c r="C4502" s="672"/>
      <c r="D4502" s="319"/>
      <c r="E4502" s="319"/>
      <c r="F4502" s="320">
        <v>27500000</v>
      </c>
      <c r="G4502" s="320">
        <v>30000000</v>
      </c>
      <c r="H4502" s="319"/>
      <c r="I4502" s="320">
        <v>2500000</v>
      </c>
    </row>
    <row r="4503" spans="2:9" x14ac:dyDescent="0.25">
      <c r="B4503" s="316" t="s">
        <v>7932</v>
      </c>
      <c r="C4503" s="533" t="s">
        <v>18187</v>
      </c>
      <c r="D4503" s="317"/>
      <c r="E4503" s="317"/>
      <c r="F4503" s="317"/>
      <c r="G4503" s="318">
        <v>19000000</v>
      </c>
      <c r="H4503" s="317"/>
      <c r="I4503" s="318">
        <v>19000000</v>
      </c>
    </row>
    <row r="4504" spans="2:9" x14ac:dyDescent="0.25">
      <c r="B4504" s="672" t="s">
        <v>5833</v>
      </c>
      <c r="C4504" s="672"/>
      <c r="D4504" s="319"/>
      <c r="E4504" s="319"/>
      <c r="F4504" s="319"/>
      <c r="G4504" s="320">
        <v>19000000</v>
      </c>
      <c r="H4504" s="319"/>
      <c r="I4504" s="320">
        <v>19000000</v>
      </c>
    </row>
    <row r="4505" spans="2:9" x14ac:dyDescent="0.25">
      <c r="B4505" s="316" t="s">
        <v>2167</v>
      </c>
      <c r="C4505" s="533" t="s">
        <v>18188</v>
      </c>
      <c r="D4505" s="317"/>
      <c r="E4505" s="317"/>
      <c r="F4505" s="318">
        <v>17000000</v>
      </c>
      <c r="G4505" s="318">
        <v>31800000</v>
      </c>
      <c r="H4505" s="317"/>
      <c r="I4505" s="318">
        <v>14800000</v>
      </c>
    </row>
    <row r="4506" spans="2:9" x14ac:dyDescent="0.25">
      <c r="B4506" s="672" t="s">
        <v>6885</v>
      </c>
      <c r="C4506" s="672"/>
      <c r="D4506" s="319"/>
      <c r="E4506" s="319"/>
      <c r="F4506" s="320">
        <v>17000000</v>
      </c>
      <c r="G4506" s="320">
        <v>31800000</v>
      </c>
      <c r="H4506" s="319"/>
      <c r="I4506" s="320">
        <v>14800000</v>
      </c>
    </row>
    <row r="4507" spans="2:9" x14ac:dyDescent="0.25">
      <c r="B4507" s="316" t="s">
        <v>2168</v>
      </c>
      <c r="C4507" s="533" t="s">
        <v>18189</v>
      </c>
      <c r="D4507" s="317"/>
      <c r="E4507" s="317"/>
      <c r="F4507" s="318">
        <v>24000000</v>
      </c>
      <c r="G4507" s="318">
        <v>42000000</v>
      </c>
      <c r="H4507" s="317"/>
      <c r="I4507" s="318">
        <v>18000000</v>
      </c>
    </row>
    <row r="4508" spans="2:9" x14ac:dyDescent="0.25">
      <c r="B4508" s="672" t="s">
        <v>6886</v>
      </c>
      <c r="C4508" s="672"/>
      <c r="D4508" s="319"/>
      <c r="E4508" s="319"/>
      <c r="F4508" s="320">
        <v>24000000</v>
      </c>
      <c r="G4508" s="320">
        <v>42000000</v>
      </c>
      <c r="H4508" s="319"/>
      <c r="I4508" s="320">
        <v>18000000</v>
      </c>
    </row>
    <row r="4509" spans="2:9" x14ac:dyDescent="0.25">
      <c r="B4509" s="316" t="s">
        <v>19123</v>
      </c>
      <c r="C4509" s="533" t="s">
        <v>19124</v>
      </c>
      <c r="D4509" s="317"/>
      <c r="E4509" s="317"/>
      <c r="F4509" s="317"/>
      <c r="G4509" s="318">
        <v>8200000</v>
      </c>
      <c r="H4509" s="317"/>
      <c r="I4509" s="318">
        <v>8200000</v>
      </c>
    </row>
    <row r="4510" spans="2:9" x14ac:dyDescent="0.25">
      <c r="B4510" s="672" t="s">
        <v>5833</v>
      </c>
      <c r="C4510" s="672"/>
      <c r="D4510" s="319"/>
      <c r="E4510" s="319"/>
      <c r="F4510" s="319"/>
      <c r="G4510" s="320">
        <v>8200000</v>
      </c>
      <c r="H4510" s="319"/>
      <c r="I4510" s="320">
        <v>8200000</v>
      </c>
    </row>
    <row r="4511" spans="2:9" x14ac:dyDescent="0.25">
      <c r="B4511" s="316" t="s">
        <v>7763</v>
      </c>
      <c r="C4511" s="533" t="s">
        <v>18190</v>
      </c>
      <c r="D4511" s="317"/>
      <c r="E4511" s="317"/>
      <c r="F4511" s="317"/>
      <c r="G4511" s="318">
        <v>13500000</v>
      </c>
      <c r="H4511" s="317"/>
      <c r="I4511" s="318">
        <v>13500000</v>
      </c>
    </row>
    <row r="4512" spans="2:9" x14ac:dyDescent="0.25">
      <c r="B4512" s="672" t="s">
        <v>5833</v>
      </c>
      <c r="C4512" s="672"/>
      <c r="D4512" s="319"/>
      <c r="E4512" s="319"/>
      <c r="F4512" s="319"/>
      <c r="G4512" s="320">
        <v>13500000</v>
      </c>
      <c r="H4512" s="319"/>
      <c r="I4512" s="320">
        <v>13500000</v>
      </c>
    </row>
    <row r="4513" spans="2:9" x14ac:dyDescent="0.25">
      <c r="B4513" s="316" t="s">
        <v>2169</v>
      </c>
      <c r="C4513" s="533" t="s">
        <v>18191</v>
      </c>
      <c r="D4513" s="317"/>
      <c r="E4513" s="317"/>
      <c r="F4513" s="318">
        <v>17000000</v>
      </c>
      <c r="G4513" s="318">
        <v>34890520</v>
      </c>
      <c r="H4513" s="317"/>
      <c r="I4513" s="318">
        <v>17890520</v>
      </c>
    </row>
    <row r="4514" spans="2:9" x14ac:dyDescent="0.25">
      <c r="B4514" s="672" t="s">
        <v>6887</v>
      </c>
      <c r="C4514" s="672"/>
      <c r="D4514" s="319"/>
      <c r="E4514" s="319"/>
      <c r="F4514" s="320">
        <v>17000000</v>
      </c>
      <c r="G4514" s="320">
        <v>34890520</v>
      </c>
      <c r="H4514" s="319"/>
      <c r="I4514" s="320">
        <v>17890520</v>
      </c>
    </row>
    <row r="4515" spans="2:9" x14ac:dyDescent="0.25">
      <c r="B4515" s="316" t="s">
        <v>20073</v>
      </c>
      <c r="C4515" s="533" t="s">
        <v>20494</v>
      </c>
      <c r="D4515" s="317"/>
      <c r="E4515" s="317"/>
      <c r="F4515" s="317"/>
      <c r="G4515" s="318">
        <v>18000000</v>
      </c>
      <c r="H4515" s="317"/>
      <c r="I4515" s="318">
        <v>18000000</v>
      </c>
    </row>
    <row r="4516" spans="2:9" x14ac:dyDescent="0.25">
      <c r="B4516" s="672" t="s">
        <v>5833</v>
      </c>
      <c r="C4516" s="672"/>
      <c r="D4516" s="319"/>
      <c r="E4516" s="319"/>
      <c r="F4516" s="319"/>
      <c r="G4516" s="320">
        <v>18000000</v>
      </c>
      <c r="H4516" s="319"/>
      <c r="I4516" s="320">
        <v>18000000</v>
      </c>
    </row>
    <row r="4517" spans="2:9" x14ac:dyDescent="0.25">
      <c r="B4517" s="316" t="s">
        <v>594</v>
      </c>
      <c r="C4517" s="533" t="s">
        <v>18192</v>
      </c>
      <c r="D4517" s="317"/>
      <c r="E4517" s="317"/>
      <c r="F4517" s="318">
        <v>6000000</v>
      </c>
      <c r="G4517" s="318">
        <v>21000000</v>
      </c>
      <c r="H4517" s="317"/>
      <c r="I4517" s="318">
        <v>15000000</v>
      </c>
    </row>
    <row r="4518" spans="2:9" x14ac:dyDescent="0.25">
      <c r="B4518" s="672" t="s">
        <v>6888</v>
      </c>
      <c r="C4518" s="672"/>
      <c r="D4518" s="319"/>
      <c r="E4518" s="319"/>
      <c r="F4518" s="320">
        <v>6000000</v>
      </c>
      <c r="G4518" s="320">
        <v>21000000</v>
      </c>
      <c r="H4518" s="319"/>
      <c r="I4518" s="320">
        <v>15000000</v>
      </c>
    </row>
    <row r="4519" spans="2:9" x14ac:dyDescent="0.25">
      <c r="B4519" s="316" t="s">
        <v>18953</v>
      </c>
      <c r="C4519" s="533" t="s">
        <v>19019</v>
      </c>
      <c r="D4519" s="317"/>
      <c r="E4519" s="317"/>
      <c r="F4519" s="317"/>
      <c r="G4519" s="318">
        <v>11000000</v>
      </c>
      <c r="H4519" s="317"/>
      <c r="I4519" s="318">
        <v>11000000</v>
      </c>
    </row>
    <row r="4520" spans="2:9" x14ac:dyDescent="0.25">
      <c r="B4520" s="672" t="s">
        <v>5833</v>
      </c>
      <c r="C4520" s="672"/>
      <c r="D4520" s="319"/>
      <c r="E4520" s="319"/>
      <c r="F4520" s="319"/>
      <c r="G4520" s="320">
        <v>11000000</v>
      </c>
      <c r="H4520" s="319"/>
      <c r="I4520" s="320">
        <v>11000000</v>
      </c>
    </row>
    <row r="4521" spans="2:9" x14ac:dyDescent="0.25">
      <c r="B4521" s="316" t="s">
        <v>2170</v>
      </c>
      <c r="C4521" s="533" t="s">
        <v>18193</v>
      </c>
      <c r="D4521" s="317"/>
      <c r="E4521" s="317"/>
      <c r="F4521" s="318">
        <v>17000000</v>
      </c>
      <c r="G4521" s="318">
        <v>45000000</v>
      </c>
      <c r="H4521" s="317"/>
      <c r="I4521" s="318">
        <v>28000000</v>
      </c>
    </row>
    <row r="4522" spans="2:9" x14ac:dyDescent="0.25">
      <c r="B4522" s="672" t="s">
        <v>6889</v>
      </c>
      <c r="C4522" s="672"/>
      <c r="D4522" s="319"/>
      <c r="E4522" s="319"/>
      <c r="F4522" s="320">
        <v>17000000</v>
      </c>
      <c r="G4522" s="320">
        <v>45000000</v>
      </c>
      <c r="H4522" s="319"/>
      <c r="I4522" s="320">
        <v>28000000</v>
      </c>
    </row>
    <row r="4523" spans="2:9" x14ac:dyDescent="0.25">
      <c r="B4523" s="316" t="s">
        <v>2171</v>
      </c>
      <c r="C4523" s="533" t="s">
        <v>18194</v>
      </c>
      <c r="D4523" s="317"/>
      <c r="E4523" s="317"/>
      <c r="F4523" s="318">
        <v>17000000</v>
      </c>
      <c r="G4523" s="318">
        <v>26000000</v>
      </c>
      <c r="H4523" s="317"/>
      <c r="I4523" s="318">
        <v>9000000</v>
      </c>
    </row>
    <row r="4524" spans="2:9" x14ac:dyDescent="0.25">
      <c r="B4524" s="672" t="s">
        <v>6890</v>
      </c>
      <c r="C4524" s="672"/>
      <c r="D4524" s="319"/>
      <c r="E4524" s="319"/>
      <c r="F4524" s="320">
        <v>17000000</v>
      </c>
      <c r="G4524" s="320">
        <v>26000000</v>
      </c>
      <c r="H4524" s="319"/>
      <c r="I4524" s="320">
        <v>9000000</v>
      </c>
    </row>
    <row r="4525" spans="2:9" x14ac:dyDescent="0.25">
      <c r="B4525" s="316" t="s">
        <v>2172</v>
      </c>
      <c r="C4525" s="533" t="s">
        <v>18195</v>
      </c>
      <c r="D4525" s="317"/>
      <c r="E4525" s="317"/>
      <c r="F4525" s="318">
        <v>22500000</v>
      </c>
      <c r="G4525" s="318">
        <v>30000000</v>
      </c>
      <c r="H4525" s="317"/>
      <c r="I4525" s="318">
        <v>7500000</v>
      </c>
    </row>
    <row r="4526" spans="2:9" x14ac:dyDescent="0.25">
      <c r="B4526" s="672" t="s">
        <v>6891</v>
      </c>
      <c r="C4526" s="672"/>
      <c r="D4526" s="319"/>
      <c r="E4526" s="319"/>
      <c r="F4526" s="320">
        <v>22500000</v>
      </c>
      <c r="G4526" s="320">
        <v>30000000</v>
      </c>
      <c r="H4526" s="319"/>
      <c r="I4526" s="320">
        <v>7500000</v>
      </c>
    </row>
    <row r="4527" spans="2:9" x14ac:dyDescent="0.25">
      <c r="B4527" s="316" t="s">
        <v>2173</v>
      </c>
      <c r="C4527" s="533" t="s">
        <v>18196</v>
      </c>
      <c r="D4527" s="317"/>
      <c r="E4527" s="317"/>
      <c r="F4527" s="318">
        <v>18000000</v>
      </c>
      <c r="G4527" s="318">
        <v>42000000</v>
      </c>
      <c r="H4527" s="317"/>
      <c r="I4527" s="318">
        <v>24000000</v>
      </c>
    </row>
    <row r="4528" spans="2:9" x14ac:dyDescent="0.25">
      <c r="B4528" s="672" t="s">
        <v>6892</v>
      </c>
      <c r="C4528" s="672"/>
      <c r="D4528" s="319"/>
      <c r="E4528" s="319"/>
      <c r="F4528" s="320">
        <v>18000000</v>
      </c>
      <c r="G4528" s="320">
        <v>42000000</v>
      </c>
      <c r="H4528" s="319"/>
      <c r="I4528" s="320">
        <v>24000000</v>
      </c>
    </row>
    <row r="4529" spans="2:9" x14ac:dyDescent="0.25">
      <c r="B4529" s="316" t="s">
        <v>2174</v>
      </c>
      <c r="C4529" s="533" t="s">
        <v>18197</v>
      </c>
      <c r="D4529" s="317"/>
      <c r="E4529" s="317"/>
      <c r="F4529" s="318">
        <v>17000000</v>
      </c>
      <c r="G4529" s="318">
        <v>35000000</v>
      </c>
      <c r="H4529" s="317"/>
      <c r="I4529" s="318">
        <v>18000000</v>
      </c>
    </row>
    <row r="4530" spans="2:9" x14ac:dyDescent="0.25">
      <c r="B4530" s="672" t="s">
        <v>6893</v>
      </c>
      <c r="C4530" s="672"/>
      <c r="D4530" s="319"/>
      <c r="E4530" s="319"/>
      <c r="F4530" s="320">
        <v>17000000</v>
      </c>
      <c r="G4530" s="320">
        <v>35000000</v>
      </c>
      <c r="H4530" s="319"/>
      <c r="I4530" s="320">
        <v>18000000</v>
      </c>
    </row>
    <row r="4531" spans="2:9" x14ac:dyDescent="0.25">
      <c r="B4531" s="316" t="s">
        <v>341</v>
      </c>
      <c r="C4531" s="533" t="s">
        <v>18198</v>
      </c>
      <c r="D4531" s="317"/>
      <c r="E4531" s="317"/>
      <c r="F4531" s="318">
        <v>7500000</v>
      </c>
      <c r="G4531" s="318">
        <v>30000000</v>
      </c>
      <c r="H4531" s="317"/>
      <c r="I4531" s="318">
        <v>22500000</v>
      </c>
    </row>
    <row r="4532" spans="2:9" x14ac:dyDescent="0.25">
      <c r="B4532" s="672" t="s">
        <v>6894</v>
      </c>
      <c r="C4532" s="672"/>
      <c r="D4532" s="319"/>
      <c r="E4532" s="319"/>
      <c r="F4532" s="320">
        <v>7500000</v>
      </c>
      <c r="G4532" s="320">
        <v>30000000</v>
      </c>
      <c r="H4532" s="319"/>
      <c r="I4532" s="320">
        <v>22500000</v>
      </c>
    </row>
    <row r="4533" spans="2:9" x14ac:dyDescent="0.25">
      <c r="B4533" s="316" t="s">
        <v>7764</v>
      </c>
      <c r="C4533" s="533" t="s">
        <v>18199</v>
      </c>
      <c r="D4533" s="317"/>
      <c r="E4533" s="317"/>
      <c r="F4533" s="317"/>
      <c r="G4533" s="318">
        <v>12000000</v>
      </c>
      <c r="H4533" s="317"/>
      <c r="I4533" s="318">
        <v>12000000</v>
      </c>
    </row>
    <row r="4534" spans="2:9" x14ac:dyDescent="0.25">
      <c r="B4534" s="672" t="s">
        <v>5833</v>
      </c>
      <c r="C4534" s="672"/>
      <c r="D4534" s="319"/>
      <c r="E4534" s="319"/>
      <c r="F4534" s="319"/>
      <c r="G4534" s="320">
        <v>12000000</v>
      </c>
      <c r="H4534" s="319"/>
      <c r="I4534" s="320">
        <v>12000000</v>
      </c>
    </row>
    <row r="4535" spans="2:9" x14ac:dyDescent="0.25">
      <c r="B4535" s="316" t="s">
        <v>18711</v>
      </c>
      <c r="C4535" s="533" t="s">
        <v>19884</v>
      </c>
      <c r="D4535" s="317"/>
      <c r="E4535" s="317"/>
      <c r="F4535" s="317"/>
      <c r="G4535" s="318">
        <v>10297650</v>
      </c>
      <c r="H4535" s="317"/>
      <c r="I4535" s="318">
        <v>10297650</v>
      </c>
    </row>
    <row r="4536" spans="2:9" x14ac:dyDescent="0.25">
      <c r="B4536" s="672" t="s">
        <v>5833</v>
      </c>
      <c r="C4536" s="672"/>
      <c r="D4536" s="319"/>
      <c r="E4536" s="319"/>
      <c r="F4536" s="319"/>
      <c r="G4536" s="320">
        <v>10297650</v>
      </c>
      <c r="H4536" s="319"/>
      <c r="I4536" s="320">
        <v>10297650</v>
      </c>
    </row>
    <row r="4537" spans="2:9" x14ac:dyDescent="0.25">
      <c r="B4537" s="316" t="s">
        <v>20502</v>
      </c>
      <c r="C4537" s="533" t="s">
        <v>20503</v>
      </c>
      <c r="D4537" s="317"/>
      <c r="E4537" s="317"/>
      <c r="F4537" s="317"/>
      <c r="G4537" s="318">
        <v>18000000</v>
      </c>
      <c r="H4537" s="317"/>
      <c r="I4537" s="318">
        <v>18000000</v>
      </c>
    </row>
    <row r="4538" spans="2:9" x14ac:dyDescent="0.25">
      <c r="B4538" s="672" t="s">
        <v>5833</v>
      </c>
      <c r="C4538" s="672"/>
      <c r="D4538" s="319"/>
      <c r="E4538" s="319"/>
      <c r="F4538" s="319"/>
      <c r="G4538" s="320">
        <v>18000000</v>
      </c>
      <c r="H4538" s="319"/>
      <c r="I4538" s="320">
        <v>18000000</v>
      </c>
    </row>
    <row r="4539" spans="2:9" x14ac:dyDescent="0.25">
      <c r="B4539" s="316" t="s">
        <v>8018</v>
      </c>
      <c r="C4539" s="533" t="s">
        <v>18200</v>
      </c>
      <c r="D4539" s="317"/>
      <c r="E4539" s="317"/>
      <c r="F4539" s="317"/>
      <c r="G4539" s="318">
        <v>9000000</v>
      </c>
      <c r="H4539" s="317"/>
      <c r="I4539" s="318">
        <v>9000000</v>
      </c>
    </row>
    <row r="4540" spans="2:9" x14ac:dyDescent="0.25">
      <c r="B4540" s="672" t="s">
        <v>5833</v>
      </c>
      <c r="C4540" s="672"/>
      <c r="D4540" s="319"/>
      <c r="E4540" s="319"/>
      <c r="F4540" s="319"/>
      <c r="G4540" s="320">
        <v>9000000</v>
      </c>
      <c r="H4540" s="319"/>
      <c r="I4540" s="320">
        <v>9000000</v>
      </c>
    </row>
    <row r="4541" spans="2:9" x14ac:dyDescent="0.25">
      <c r="B4541" s="316" t="s">
        <v>2175</v>
      </c>
      <c r="C4541" s="533" t="s">
        <v>18201</v>
      </c>
      <c r="D4541" s="317"/>
      <c r="E4541" s="317"/>
      <c r="F4541" s="318">
        <v>36000000</v>
      </c>
      <c r="G4541" s="318">
        <v>51010000</v>
      </c>
      <c r="H4541" s="317"/>
      <c r="I4541" s="318">
        <v>15010000</v>
      </c>
    </row>
    <row r="4542" spans="2:9" x14ac:dyDescent="0.25">
      <c r="B4542" s="672" t="s">
        <v>6895</v>
      </c>
      <c r="C4542" s="672"/>
      <c r="D4542" s="319"/>
      <c r="E4542" s="319"/>
      <c r="F4542" s="320">
        <v>36000000</v>
      </c>
      <c r="G4542" s="320">
        <v>51010000</v>
      </c>
      <c r="H4542" s="319"/>
      <c r="I4542" s="320">
        <v>15010000</v>
      </c>
    </row>
    <row r="4543" spans="2:9" x14ac:dyDescent="0.25">
      <c r="B4543" s="316" t="s">
        <v>2176</v>
      </c>
      <c r="C4543" s="533" t="s">
        <v>18202</v>
      </c>
      <c r="D4543" s="317"/>
      <c r="E4543" s="317"/>
      <c r="F4543" s="318">
        <v>36000000</v>
      </c>
      <c r="G4543" s="318">
        <v>58000000</v>
      </c>
      <c r="H4543" s="317"/>
      <c r="I4543" s="318">
        <v>22000000</v>
      </c>
    </row>
    <row r="4544" spans="2:9" x14ac:dyDescent="0.25">
      <c r="B4544" s="672" t="s">
        <v>6896</v>
      </c>
      <c r="C4544" s="672"/>
      <c r="D4544" s="319"/>
      <c r="E4544" s="319"/>
      <c r="F4544" s="320">
        <v>36000000</v>
      </c>
      <c r="G4544" s="320">
        <v>58000000</v>
      </c>
      <c r="H4544" s="319"/>
      <c r="I4544" s="320">
        <v>22000000</v>
      </c>
    </row>
    <row r="4545" spans="2:9" x14ac:dyDescent="0.25">
      <c r="B4545" s="316" t="s">
        <v>8002</v>
      </c>
      <c r="C4545" s="533" t="s">
        <v>18203</v>
      </c>
      <c r="D4545" s="317"/>
      <c r="E4545" s="317"/>
      <c r="F4545" s="317"/>
      <c r="G4545" s="318">
        <v>11000000</v>
      </c>
      <c r="H4545" s="317"/>
      <c r="I4545" s="318">
        <v>11000000</v>
      </c>
    </row>
    <row r="4546" spans="2:9" x14ac:dyDescent="0.25">
      <c r="B4546" s="672" t="s">
        <v>5833</v>
      </c>
      <c r="C4546" s="672"/>
      <c r="D4546" s="319"/>
      <c r="E4546" s="319"/>
      <c r="F4546" s="319"/>
      <c r="G4546" s="320">
        <v>11000000</v>
      </c>
      <c r="H4546" s="319"/>
      <c r="I4546" s="320">
        <v>11000000</v>
      </c>
    </row>
    <row r="4547" spans="2:9" x14ac:dyDescent="0.25">
      <c r="B4547" s="316" t="s">
        <v>5569</v>
      </c>
      <c r="C4547" s="533" t="s">
        <v>18204</v>
      </c>
      <c r="D4547" s="317"/>
      <c r="E4547" s="317"/>
      <c r="F4547" s="318">
        <v>6250000</v>
      </c>
      <c r="G4547" s="318">
        <v>33000000</v>
      </c>
      <c r="H4547" s="317"/>
      <c r="I4547" s="318">
        <v>26750000</v>
      </c>
    </row>
    <row r="4548" spans="2:9" x14ac:dyDescent="0.25">
      <c r="B4548" s="672" t="s">
        <v>5833</v>
      </c>
      <c r="C4548" s="672"/>
      <c r="D4548" s="319"/>
      <c r="E4548" s="319"/>
      <c r="F4548" s="320">
        <v>6250000</v>
      </c>
      <c r="G4548" s="320">
        <v>33000000</v>
      </c>
      <c r="H4548" s="319"/>
      <c r="I4548" s="320">
        <v>26750000</v>
      </c>
    </row>
    <row r="4549" spans="2:9" x14ac:dyDescent="0.25">
      <c r="B4549" s="316" t="s">
        <v>2177</v>
      </c>
      <c r="C4549" s="533" t="s">
        <v>18205</v>
      </c>
      <c r="D4549" s="317"/>
      <c r="E4549" s="317"/>
      <c r="F4549" s="318">
        <v>13000000</v>
      </c>
      <c r="G4549" s="318">
        <v>30000000</v>
      </c>
      <c r="H4549" s="317"/>
      <c r="I4549" s="318">
        <v>17000000</v>
      </c>
    </row>
    <row r="4550" spans="2:9" x14ac:dyDescent="0.25">
      <c r="B4550" s="672" t="s">
        <v>6897</v>
      </c>
      <c r="C4550" s="672"/>
      <c r="D4550" s="319"/>
      <c r="E4550" s="319"/>
      <c r="F4550" s="320">
        <v>13000000</v>
      </c>
      <c r="G4550" s="320">
        <v>30000000</v>
      </c>
      <c r="H4550" s="319"/>
      <c r="I4550" s="320">
        <v>17000000</v>
      </c>
    </row>
    <row r="4551" spans="2:9" x14ac:dyDescent="0.25">
      <c r="B4551" s="316" t="s">
        <v>846</v>
      </c>
      <c r="C4551" s="533" t="s">
        <v>18206</v>
      </c>
      <c r="D4551" s="317"/>
      <c r="E4551" s="317"/>
      <c r="F4551" s="318">
        <v>5000000</v>
      </c>
      <c r="G4551" s="318">
        <v>12000000</v>
      </c>
      <c r="H4551" s="317"/>
      <c r="I4551" s="318">
        <v>7000000</v>
      </c>
    </row>
    <row r="4552" spans="2:9" x14ac:dyDescent="0.25">
      <c r="B4552" s="672" t="s">
        <v>20715</v>
      </c>
      <c r="C4552" s="672"/>
      <c r="D4552" s="319"/>
      <c r="E4552" s="319"/>
      <c r="F4552" s="320">
        <v>5000000</v>
      </c>
      <c r="G4552" s="320">
        <v>12000000</v>
      </c>
      <c r="H4552" s="319"/>
      <c r="I4552" s="320">
        <v>7000000</v>
      </c>
    </row>
    <row r="4553" spans="2:9" x14ac:dyDescent="0.25">
      <c r="B4553" s="316" t="s">
        <v>19290</v>
      </c>
      <c r="C4553" s="533" t="s">
        <v>19885</v>
      </c>
      <c r="D4553" s="317"/>
      <c r="E4553" s="317"/>
      <c r="F4553" s="317"/>
      <c r="G4553" s="318">
        <v>9000000</v>
      </c>
      <c r="H4553" s="317"/>
      <c r="I4553" s="318">
        <v>9000000</v>
      </c>
    </row>
    <row r="4554" spans="2:9" x14ac:dyDescent="0.25">
      <c r="B4554" s="672" t="s">
        <v>5833</v>
      </c>
      <c r="C4554" s="672"/>
      <c r="D4554" s="319"/>
      <c r="E4554" s="319"/>
      <c r="F4554" s="319"/>
      <c r="G4554" s="320">
        <v>9000000</v>
      </c>
      <c r="H4554" s="319"/>
      <c r="I4554" s="320">
        <v>9000000</v>
      </c>
    </row>
    <row r="4555" spans="2:9" x14ac:dyDescent="0.25">
      <c r="B4555" s="316" t="s">
        <v>1177</v>
      </c>
      <c r="C4555" s="533" t="s">
        <v>18207</v>
      </c>
      <c r="D4555" s="317"/>
      <c r="E4555" s="317"/>
      <c r="F4555" s="318">
        <v>5000000</v>
      </c>
      <c r="G4555" s="318">
        <v>15000000</v>
      </c>
      <c r="H4555" s="317"/>
      <c r="I4555" s="318">
        <v>10000000</v>
      </c>
    </row>
    <row r="4556" spans="2:9" x14ac:dyDescent="0.25">
      <c r="B4556" s="672" t="s">
        <v>6898</v>
      </c>
      <c r="C4556" s="672"/>
      <c r="D4556" s="319"/>
      <c r="E4556" s="319"/>
      <c r="F4556" s="320">
        <v>5000000</v>
      </c>
      <c r="G4556" s="320">
        <v>15000000</v>
      </c>
      <c r="H4556" s="319"/>
      <c r="I4556" s="320">
        <v>10000000</v>
      </c>
    </row>
    <row r="4557" spans="2:9" x14ac:dyDescent="0.25">
      <c r="B4557" s="316" t="s">
        <v>7765</v>
      </c>
      <c r="C4557" s="533" t="s">
        <v>18920</v>
      </c>
      <c r="D4557" s="317"/>
      <c r="E4557" s="317"/>
      <c r="F4557" s="317"/>
      <c r="G4557" s="318">
        <v>15000000</v>
      </c>
      <c r="H4557" s="317"/>
      <c r="I4557" s="318">
        <v>15000000</v>
      </c>
    </row>
    <row r="4558" spans="2:9" x14ac:dyDescent="0.25">
      <c r="B4558" s="672" t="s">
        <v>5833</v>
      </c>
      <c r="C4558" s="672"/>
      <c r="D4558" s="319"/>
      <c r="E4558" s="319"/>
      <c r="F4558" s="319"/>
      <c r="G4558" s="320">
        <v>15000000</v>
      </c>
      <c r="H4558" s="319"/>
      <c r="I4558" s="320">
        <v>15000000</v>
      </c>
    </row>
    <row r="4559" spans="2:9" x14ac:dyDescent="0.25">
      <c r="B4559" s="316" t="s">
        <v>7766</v>
      </c>
      <c r="C4559" s="533" t="s">
        <v>18208</v>
      </c>
      <c r="D4559" s="317"/>
      <c r="E4559" s="317"/>
      <c r="F4559" s="317"/>
      <c r="G4559" s="318">
        <v>9000000</v>
      </c>
      <c r="H4559" s="317"/>
      <c r="I4559" s="318">
        <v>9000000</v>
      </c>
    </row>
    <row r="4560" spans="2:9" x14ac:dyDescent="0.25">
      <c r="B4560" s="672" t="s">
        <v>5833</v>
      </c>
      <c r="C4560" s="672"/>
      <c r="D4560" s="319"/>
      <c r="E4560" s="319"/>
      <c r="F4560" s="319"/>
      <c r="G4560" s="320">
        <v>9000000</v>
      </c>
      <c r="H4560" s="319"/>
      <c r="I4560" s="320">
        <v>9000000</v>
      </c>
    </row>
    <row r="4561" spans="2:9" x14ac:dyDescent="0.25">
      <c r="B4561" s="316" t="s">
        <v>7767</v>
      </c>
      <c r="C4561" s="533" t="s">
        <v>18209</v>
      </c>
      <c r="D4561" s="317"/>
      <c r="E4561" s="317"/>
      <c r="F4561" s="317"/>
      <c r="G4561" s="318">
        <v>18000000</v>
      </c>
      <c r="H4561" s="317"/>
      <c r="I4561" s="318">
        <v>18000000</v>
      </c>
    </row>
    <row r="4562" spans="2:9" x14ac:dyDescent="0.25">
      <c r="B4562" s="672" t="s">
        <v>5833</v>
      </c>
      <c r="C4562" s="672"/>
      <c r="D4562" s="319"/>
      <c r="E4562" s="319"/>
      <c r="F4562" s="319"/>
      <c r="G4562" s="320">
        <v>18000000</v>
      </c>
      <c r="H4562" s="319"/>
      <c r="I4562" s="320">
        <v>18000000</v>
      </c>
    </row>
    <row r="4563" spans="2:9" x14ac:dyDescent="0.25">
      <c r="B4563" s="316" t="s">
        <v>2178</v>
      </c>
      <c r="C4563" s="533" t="s">
        <v>18210</v>
      </c>
      <c r="D4563" s="317"/>
      <c r="E4563" s="317"/>
      <c r="F4563" s="318">
        <v>30000000</v>
      </c>
      <c r="G4563" s="318">
        <v>30105000</v>
      </c>
      <c r="H4563" s="317"/>
      <c r="I4563" s="318">
        <v>105000</v>
      </c>
    </row>
    <row r="4564" spans="2:9" x14ac:dyDescent="0.25">
      <c r="B4564" s="672" t="s">
        <v>6899</v>
      </c>
      <c r="C4564" s="672"/>
      <c r="D4564" s="319"/>
      <c r="E4564" s="319"/>
      <c r="F4564" s="320">
        <v>30000000</v>
      </c>
      <c r="G4564" s="320">
        <v>30105000</v>
      </c>
      <c r="H4564" s="319"/>
      <c r="I4564" s="320">
        <v>105000</v>
      </c>
    </row>
    <row r="4565" spans="2:9" x14ac:dyDescent="0.25">
      <c r="B4565" s="316" t="s">
        <v>5513</v>
      </c>
      <c r="C4565" s="533" t="s">
        <v>18211</v>
      </c>
      <c r="D4565" s="317"/>
      <c r="E4565" s="317"/>
      <c r="F4565" s="318">
        <v>6000000</v>
      </c>
      <c r="G4565" s="318">
        <v>24000000</v>
      </c>
      <c r="H4565" s="317"/>
      <c r="I4565" s="318">
        <v>18000000</v>
      </c>
    </row>
    <row r="4566" spans="2:9" x14ac:dyDescent="0.25">
      <c r="B4566" s="672" t="s">
        <v>5833</v>
      </c>
      <c r="C4566" s="672"/>
      <c r="D4566" s="319"/>
      <c r="E4566" s="319"/>
      <c r="F4566" s="320">
        <v>6000000</v>
      </c>
      <c r="G4566" s="320">
        <v>24000000</v>
      </c>
      <c r="H4566" s="319"/>
      <c r="I4566" s="320">
        <v>18000000</v>
      </c>
    </row>
    <row r="4567" spans="2:9" x14ac:dyDescent="0.25">
      <c r="B4567" s="316" t="s">
        <v>10225</v>
      </c>
      <c r="C4567" s="533" t="s">
        <v>18689</v>
      </c>
      <c r="D4567" s="317"/>
      <c r="E4567" s="317"/>
      <c r="F4567" s="317"/>
      <c r="G4567" s="318">
        <v>9000000</v>
      </c>
      <c r="H4567" s="317"/>
      <c r="I4567" s="318">
        <v>9000000</v>
      </c>
    </row>
    <row r="4568" spans="2:9" x14ac:dyDescent="0.25">
      <c r="B4568" s="672" t="s">
        <v>5833</v>
      </c>
      <c r="C4568" s="672"/>
      <c r="D4568" s="319"/>
      <c r="E4568" s="319"/>
      <c r="F4568" s="319"/>
      <c r="G4568" s="320">
        <v>9000000</v>
      </c>
      <c r="H4568" s="319"/>
      <c r="I4568" s="320">
        <v>9000000</v>
      </c>
    </row>
    <row r="4569" spans="2:9" x14ac:dyDescent="0.25">
      <c r="B4569" s="316" t="s">
        <v>2179</v>
      </c>
      <c r="C4569" s="533" t="s">
        <v>18212</v>
      </c>
      <c r="D4569" s="317"/>
      <c r="E4569" s="317"/>
      <c r="F4569" s="318">
        <v>13500000</v>
      </c>
      <c r="G4569" s="318">
        <v>30000000</v>
      </c>
      <c r="H4569" s="317"/>
      <c r="I4569" s="318">
        <v>16500000</v>
      </c>
    </row>
    <row r="4570" spans="2:9" x14ac:dyDescent="0.25">
      <c r="B4570" s="672" t="s">
        <v>6900</v>
      </c>
      <c r="C4570" s="672"/>
      <c r="D4570" s="319"/>
      <c r="E4570" s="319"/>
      <c r="F4570" s="320">
        <v>13500000</v>
      </c>
      <c r="G4570" s="320">
        <v>30000000</v>
      </c>
      <c r="H4570" s="319"/>
      <c r="I4570" s="320">
        <v>16500000</v>
      </c>
    </row>
    <row r="4571" spans="2:9" x14ac:dyDescent="0.25">
      <c r="B4571" s="316" t="s">
        <v>2180</v>
      </c>
      <c r="C4571" s="533" t="s">
        <v>18213</v>
      </c>
      <c r="D4571" s="317"/>
      <c r="E4571" s="317"/>
      <c r="F4571" s="318">
        <v>37000000</v>
      </c>
      <c r="G4571" s="318">
        <v>62000000</v>
      </c>
      <c r="H4571" s="317"/>
      <c r="I4571" s="318">
        <v>25000000</v>
      </c>
    </row>
    <row r="4572" spans="2:9" x14ac:dyDescent="0.25">
      <c r="B4572" s="672" t="s">
        <v>6901</v>
      </c>
      <c r="C4572" s="672"/>
      <c r="D4572" s="319"/>
      <c r="E4572" s="319"/>
      <c r="F4572" s="320">
        <v>37000000</v>
      </c>
      <c r="G4572" s="320">
        <v>62000000</v>
      </c>
      <c r="H4572" s="319"/>
      <c r="I4572" s="320">
        <v>25000000</v>
      </c>
    </row>
    <row r="4573" spans="2:9" x14ac:dyDescent="0.25">
      <c r="B4573" s="316" t="s">
        <v>8086</v>
      </c>
      <c r="C4573" s="533" t="s">
        <v>18214</v>
      </c>
      <c r="D4573" s="317"/>
      <c r="E4573" s="317"/>
      <c r="F4573" s="317"/>
      <c r="G4573" s="318">
        <v>9000000</v>
      </c>
      <c r="H4573" s="317"/>
      <c r="I4573" s="318">
        <v>9000000</v>
      </c>
    </row>
    <row r="4574" spans="2:9" x14ac:dyDescent="0.25">
      <c r="B4574" s="672" t="s">
        <v>5833</v>
      </c>
      <c r="C4574" s="672"/>
      <c r="D4574" s="319"/>
      <c r="E4574" s="319"/>
      <c r="F4574" s="319"/>
      <c r="G4574" s="320">
        <v>9000000</v>
      </c>
      <c r="H4574" s="319"/>
      <c r="I4574" s="320">
        <v>9000000</v>
      </c>
    </row>
    <row r="4575" spans="2:9" x14ac:dyDescent="0.25">
      <c r="B4575" s="316" t="s">
        <v>128</v>
      </c>
      <c r="C4575" s="533" t="s">
        <v>18215</v>
      </c>
      <c r="D4575" s="317"/>
      <c r="E4575" s="317"/>
      <c r="F4575" s="318">
        <v>7500000</v>
      </c>
      <c r="G4575" s="318">
        <v>24850000</v>
      </c>
      <c r="H4575" s="317"/>
      <c r="I4575" s="318">
        <v>17350000</v>
      </c>
    </row>
    <row r="4576" spans="2:9" x14ac:dyDescent="0.25">
      <c r="B4576" s="672" t="s">
        <v>6902</v>
      </c>
      <c r="C4576" s="672"/>
      <c r="D4576" s="319"/>
      <c r="E4576" s="319"/>
      <c r="F4576" s="320">
        <v>7500000</v>
      </c>
      <c r="G4576" s="320">
        <v>24850000</v>
      </c>
      <c r="H4576" s="319"/>
      <c r="I4576" s="320">
        <v>17350000</v>
      </c>
    </row>
    <row r="4577" spans="2:9" x14ac:dyDescent="0.25">
      <c r="B4577" s="316" t="s">
        <v>2181</v>
      </c>
      <c r="C4577" s="533" t="s">
        <v>18216</v>
      </c>
      <c r="D4577" s="317"/>
      <c r="E4577" s="317"/>
      <c r="F4577" s="318">
        <v>17000000</v>
      </c>
      <c r="G4577" s="318">
        <v>23000000</v>
      </c>
      <c r="H4577" s="317"/>
      <c r="I4577" s="318">
        <v>6000000</v>
      </c>
    </row>
    <row r="4578" spans="2:9" x14ac:dyDescent="0.25">
      <c r="B4578" s="672" t="s">
        <v>6903</v>
      </c>
      <c r="C4578" s="672"/>
      <c r="D4578" s="319"/>
      <c r="E4578" s="319"/>
      <c r="F4578" s="320">
        <v>17000000</v>
      </c>
      <c r="G4578" s="320">
        <v>23000000</v>
      </c>
      <c r="H4578" s="319"/>
      <c r="I4578" s="320">
        <v>6000000</v>
      </c>
    </row>
    <row r="4579" spans="2:9" x14ac:dyDescent="0.25">
      <c r="B4579" s="316" t="s">
        <v>2182</v>
      </c>
      <c r="C4579" s="533" t="s">
        <v>18217</v>
      </c>
      <c r="D4579" s="317"/>
      <c r="E4579" s="317"/>
      <c r="F4579" s="318">
        <v>5500000</v>
      </c>
      <c r="G4579" s="318">
        <v>5500000</v>
      </c>
      <c r="H4579" s="317"/>
      <c r="I4579" s="317"/>
    </row>
    <row r="4580" spans="2:9" x14ac:dyDescent="0.25">
      <c r="B4580" s="672" t="s">
        <v>6904</v>
      </c>
      <c r="C4580" s="672"/>
      <c r="D4580" s="319"/>
      <c r="E4580" s="319"/>
      <c r="F4580" s="320">
        <v>5500000</v>
      </c>
      <c r="G4580" s="320">
        <v>5500000</v>
      </c>
      <c r="H4580" s="319"/>
      <c r="I4580" s="319"/>
    </row>
    <row r="4581" spans="2:9" x14ac:dyDescent="0.25">
      <c r="B4581" s="316" t="s">
        <v>693</v>
      </c>
      <c r="C4581" s="533" t="s">
        <v>18218</v>
      </c>
      <c r="D4581" s="317"/>
      <c r="E4581" s="317"/>
      <c r="F4581" s="318">
        <v>6000000</v>
      </c>
      <c r="G4581" s="318">
        <v>21000000</v>
      </c>
      <c r="H4581" s="317"/>
      <c r="I4581" s="318">
        <v>15000000</v>
      </c>
    </row>
    <row r="4582" spans="2:9" x14ac:dyDescent="0.25">
      <c r="B4582" s="672" t="s">
        <v>6905</v>
      </c>
      <c r="C4582" s="672"/>
      <c r="D4582" s="319"/>
      <c r="E4582" s="319"/>
      <c r="F4582" s="320">
        <v>6000000</v>
      </c>
      <c r="G4582" s="320">
        <v>21000000</v>
      </c>
      <c r="H4582" s="319"/>
      <c r="I4582" s="320">
        <v>15000000</v>
      </c>
    </row>
    <row r="4583" spans="2:9" x14ac:dyDescent="0.25">
      <c r="B4583" s="316" t="s">
        <v>7768</v>
      </c>
      <c r="C4583" s="533" t="s">
        <v>18219</v>
      </c>
      <c r="D4583" s="317"/>
      <c r="E4583" s="317"/>
      <c r="F4583" s="317"/>
      <c r="G4583" s="318">
        <v>6001500</v>
      </c>
      <c r="H4583" s="317"/>
      <c r="I4583" s="318">
        <v>6001500</v>
      </c>
    </row>
    <row r="4584" spans="2:9" x14ac:dyDescent="0.25">
      <c r="B4584" s="672" t="s">
        <v>5833</v>
      </c>
      <c r="C4584" s="672"/>
      <c r="D4584" s="319"/>
      <c r="E4584" s="319"/>
      <c r="F4584" s="319"/>
      <c r="G4584" s="320">
        <v>6001500</v>
      </c>
      <c r="H4584" s="319"/>
      <c r="I4584" s="320">
        <v>6001500</v>
      </c>
    </row>
    <row r="4585" spans="2:9" x14ac:dyDescent="0.25">
      <c r="B4585" s="316" t="s">
        <v>20479</v>
      </c>
      <c r="C4585" s="533" t="s">
        <v>20482</v>
      </c>
      <c r="D4585" s="317"/>
      <c r="E4585" s="317"/>
      <c r="F4585" s="317"/>
      <c r="G4585" s="318">
        <v>10365000</v>
      </c>
      <c r="H4585" s="317"/>
      <c r="I4585" s="318">
        <v>10365000</v>
      </c>
    </row>
    <row r="4586" spans="2:9" x14ac:dyDescent="0.25">
      <c r="B4586" s="672" t="s">
        <v>5833</v>
      </c>
      <c r="C4586" s="672"/>
      <c r="D4586" s="319"/>
      <c r="E4586" s="319"/>
      <c r="F4586" s="319"/>
      <c r="G4586" s="320">
        <v>10365000</v>
      </c>
      <c r="H4586" s="319"/>
      <c r="I4586" s="320">
        <v>10365000</v>
      </c>
    </row>
    <row r="4587" spans="2:9" x14ac:dyDescent="0.25">
      <c r="B4587" s="316" t="s">
        <v>7769</v>
      </c>
      <c r="C4587" s="533" t="s">
        <v>18661</v>
      </c>
      <c r="D4587" s="317"/>
      <c r="E4587" s="317"/>
      <c r="F4587" s="317"/>
      <c r="G4587" s="318">
        <v>12000000</v>
      </c>
      <c r="H4587" s="317"/>
      <c r="I4587" s="318">
        <v>12000000</v>
      </c>
    </row>
    <row r="4588" spans="2:9" x14ac:dyDescent="0.25">
      <c r="B4588" s="672" t="s">
        <v>5833</v>
      </c>
      <c r="C4588" s="672"/>
      <c r="D4588" s="319"/>
      <c r="E4588" s="319"/>
      <c r="F4588" s="319"/>
      <c r="G4588" s="320">
        <v>12000000</v>
      </c>
      <c r="H4588" s="319"/>
      <c r="I4588" s="320">
        <v>12000000</v>
      </c>
    </row>
    <row r="4589" spans="2:9" x14ac:dyDescent="0.25">
      <c r="B4589" s="316" t="s">
        <v>21170</v>
      </c>
      <c r="C4589" s="533" t="s">
        <v>21171</v>
      </c>
      <c r="D4589" s="317"/>
      <c r="E4589" s="317"/>
      <c r="F4589" s="317"/>
      <c r="G4589" s="318">
        <v>20000000</v>
      </c>
      <c r="H4589" s="317"/>
      <c r="I4589" s="318">
        <v>20000000</v>
      </c>
    </row>
    <row r="4590" spans="2:9" x14ac:dyDescent="0.25">
      <c r="B4590" s="672" t="s">
        <v>5833</v>
      </c>
      <c r="C4590" s="672"/>
      <c r="D4590" s="319"/>
      <c r="E4590" s="319"/>
      <c r="F4590" s="319"/>
      <c r="G4590" s="320">
        <v>20000000</v>
      </c>
      <c r="H4590" s="319"/>
      <c r="I4590" s="320">
        <v>20000000</v>
      </c>
    </row>
    <row r="4591" spans="2:9" x14ac:dyDescent="0.25">
      <c r="B4591" s="316" t="s">
        <v>8440</v>
      </c>
      <c r="C4591" s="533" t="s">
        <v>20554</v>
      </c>
      <c r="D4591" s="317"/>
      <c r="E4591" s="317"/>
      <c r="F4591" s="317"/>
      <c r="G4591" s="318">
        <v>1000000</v>
      </c>
      <c r="H4591" s="317"/>
      <c r="I4591" s="318">
        <v>1000000</v>
      </c>
    </row>
    <row r="4592" spans="2:9" x14ac:dyDescent="0.25">
      <c r="B4592" s="672" t="s">
        <v>5833</v>
      </c>
      <c r="C4592" s="672"/>
      <c r="D4592" s="319"/>
      <c r="E4592" s="319"/>
      <c r="F4592" s="319"/>
      <c r="G4592" s="320">
        <v>1000000</v>
      </c>
      <c r="H4592" s="319"/>
      <c r="I4592" s="320">
        <v>1000000</v>
      </c>
    </row>
    <row r="4593" spans="2:9" x14ac:dyDescent="0.25">
      <c r="B4593" s="316" t="s">
        <v>404</v>
      </c>
      <c r="C4593" s="533" t="s">
        <v>18220</v>
      </c>
      <c r="D4593" s="317"/>
      <c r="E4593" s="317"/>
      <c r="F4593" s="318">
        <v>6000000</v>
      </c>
      <c r="G4593" s="318">
        <v>24000000</v>
      </c>
      <c r="H4593" s="317"/>
      <c r="I4593" s="318">
        <v>18000000</v>
      </c>
    </row>
    <row r="4594" spans="2:9" x14ac:dyDescent="0.25">
      <c r="B4594" s="672" t="s">
        <v>6906</v>
      </c>
      <c r="C4594" s="672"/>
      <c r="D4594" s="319"/>
      <c r="E4594" s="319"/>
      <c r="F4594" s="320">
        <v>6000000</v>
      </c>
      <c r="G4594" s="320">
        <v>24000000</v>
      </c>
      <c r="H4594" s="319"/>
      <c r="I4594" s="320">
        <v>18000000</v>
      </c>
    </row>
    <row r="4595" spans="2:9" x14ac:dyDescent="0.25">
      <c r="B4595" s="316" t="s">
        <v>210</v>
      </c>
      <c r="C4595" s="533" t="s">
        <v>18221</v>
      </c>
      <c r="D4595" s="317"/>
      <c r="E4595" s="317"/>
      <c r="F4595" s="318">
        <v>7500000</v>
      </c>
      <c r="G4595" s="318">
        <v>30000000</v>
      </c>
      <c r="H4595" s="317"/>
      <c r="I4595" s="318">
        <v>22500000</v>
      </c>
    </row>
    <row r="4596" spans="2:9" x14ac:dyDescent="0.25">
      <c r="B4596" s="672" t="s">
        <v>6907</v>
      </c>
      <c r="C4596" s="672"/>
      <c r="D4596" s="319"/>
      <c r="E4596" s="319"/>
      <c r="F4596" s="320">
        <v>7500000</v>
      </c>
      <c r="G4596" s="320">
        <v>30000000</v>
      </c>
      <c r="H4596" s="319"/>
      <c r="I4596" s="320">
        <v>22500000</v>
      </c>
    </row>
    <row r="4597" spans="2:9" x14ac:dyDescent="0.25">
      <c r="B4597" s="316" t="s">
        <v>786</v>
      </c>
      <c r="C4597" s="533" t="s">
        <v>18222</v>
      </c>
      <c r="D4597" s="317"/>
      <c r="E4597" s="317"/>
      <c r="F4597" s="318">
        <v>6000000</v>
      </c>
      <c r="G4597" s="318">
        <v>24000000</v>
      </c>
      <c r="H4597" s="317"/>
      <c r="I4597" s="318">
        <v>18000000</v>
      </c>
    </row>
    <row r="4598" spans="2:9" x14ac:dyDescent="0.25">
      <c r="B4598" s="672" t="s">
        <v>6908</v>
      </c>
      <c r="C4598" s="672"/>
      <c r="D4598" s="319"/>
      <c r="E4598" s="319"/>
      <c r="F4598" s="320">
        <v>6000000</v>
      </c>
      <c r="G4598" s="320">
        <v>24000000</v>
      </c>
      <c r="H4598" s="319"/>
      <c r="I4598" s="320">
        <v>18000000</v>
      </c>
    </row>
    <row r="4599" spans="2:9" x14ac:dyDescent="0.25">
      <c r="B4599" s="316" t="s">
        <v>2183</v>
      </c>
      <c r="C4599" s="533" t="s">
        <v>18223</v>
      </c>
      <c r="D4599" s="317"/>
      <c r="E4599" s="317"/>
      <c r="F4599" s="318">
        <v>11000000</v>
      </c>
      <c r="G4599" s="318">
        <v>16000000</v>
      </c>
      <c r="H4599" s="317"/>
      <c r="I4599" s="318">
        <v>5000000</v>
      </c>
    </row>
    <row r="4600" spans="2:9" x14ac:dyDescent="0.25">
      <c r="B4600" s="672" t="s">
        <v>6909</v>
      </c>
      <c r="C4600" s="672"/>
      <c r="D4600" s="319"/>
      <c r="E4600" s="319"/>
      <c r="F4600" s="320">
        <v>11000000</v>
      </c>
      <c r="G4600" s="320">
        <v>16000000</v>
      </c>
      <c r="H4600" s="319"/>
      <c r="I4600" s="320">
        <v>5000000</v>
      </c>
    </row>
    <row r="4601" spans="2:9" x14ac:dyDescent="0.25">
      <c r="B4601" s="316" t="s">
        <v>2184</v>
      </c>
      <c r="C4601" s="533" t="s">
        <v>18224</v>
      </c>
      <c r="D4601" s="317"/>
      <c r="E4601" s="317"/>
      <c r="F4601" s="318">
        <v>11000000</v>
      </c>
      <c r="G4601" s="318">
        <v>31000000</v>
      </c>
      <c r="H4601" s="317"/>
      <c r="I4601" s="318">
        <v>20000000</v>
      </c>
    </row>
    <row r="4602" spans="2:9" x14ac:dyDescent="0.25">
      <c r="B4602" s="672" t="s">
        <v>6910</v>
      </c>
      <c r="C4602" s="672"/>
      <c r="D4602" s="319"/>
      <c r="E4602" s="319"/>
      <c r="F4602" s="320">
        <v>11000000</v>
      </c>
      <c r="G4602" s="320">
        <v>31000000</v>
      </c>
      <c r="H4602" s="319"/>
      <c r="I4602" s="320">
        <v>20000000</v>
      </c>
    </row>
    <row r="4603" spans="2:9" x14ac:dyDescent="0.25">
      <c r="B4603" s="316" t="s">
        <v>2185</v>
      </c>
      <c r="C4603" s="533" t="s">
        <v>18225</v>
      </c>
      <c r="D4603" s="317"/>
      <c r="E4603" s="317"/>
      <c r="F4603" s="318">
        <v>11000000</v>
      </c>
      <c r="G4603" s="318">
        <v>35001000</v>
      </c>
      <c r="H4603" s="317"/>
      <c r="I4603" s="318">
        <v>24001000</v>
      </c>
    </row>
    <row r="4604" spans="2:9" x14ac:dyDescent="0.25">
      <c r="B4604" s="672" t="s">
        <v>6911</v>
      </c>
      <c r="C4604" s="672"/>
      <c r="D4604" s="319"/>
      <c r="E4604" s="319"/>
      <c r="F4604" s="320">
        <v>11000000</v>
      </c>
      <c r="G4604" s="320">
        <v>35001000</v>
      </c>
      <c r="H4604" s="319"/>
      <c r="I4604" s="320">
        <v>24001000</v>
      </c>
    </row>
    <row r="4605" spans="2:9" x14ac:dyDescent="0.25">
      <c r="B4605" s="316" t="s">
        <v>157</v>
      </c>
      <c r="C4605" s="533" t="s">
        <v>18226</v>
      </c>
      <c r="D4605" s="317"/>
      <c r="E4605" s="317"/>
      <c r="F4605" s="318">
        <v>6250000</v>
      </c>
      <c r="G4605" s="318">
        <v>22500000</v>
      </c>
      <c r="H4605" s="317"/>
      <c r="I4605" s="318">
        <v>16250000</v>
      </c>
    </row>
    <row r="4606" spans="2:9" x14ac:dyDescent="0.25">
      <c r="B4606" s="672" t="s">
        <v>6912</v>
      </c>
      <c r="C4606" s="672"/>
      <c r="D4606" s="319"/>
      <c r="E4606" s="319"/>
      <c r="F4606" s="320">
        <v>6250000</v>
      </c>
      <c r="G4606" s="320">
        <v>22500000</v>
      </c>
      <c r="H4606" s="319"/>
      <c r="I4606" s="320">
        <v>16250000</v>
      </c>
    </row>
    <row r="4607" spans="2:9" x14ac:dyDescent="0.25">
      <c r="B4607" s="316" t="s">
        <v>2186</v>
      </c>
      <c r="C4607" s="533" t="s">
        <v>18227</v>
      </c>
      <c r="D4607" s="317"/>
      <c r="E4607" s="317"/>
      <c r="F4607" s="318">
        <v>11000000</v>
      </c>
      <c r="G4607" s="318">
        <v>34002000</v>
      </c>
      <c r="H4607" s="317"/>
      <c r="I4607" s="318">
        <v>23002000</v>
      </c>
    </row>
    <row r="4608" spans="2:9" x14ac:dyDescent="0.25">
      <c r="B4608" s="672" t="s">
        <v>6913</v>
      </c>
      <c r="C4608" s="672"/>
      <c r="D4608" s="319"/>
      <c r="E4608" s="319"/>
      <c r="F4608" s="320">
        <v>11000000</v>
      </c>
      <c r="G4608" s="320">
        <v>34002000</v>
      </c>
      <c r="H4608" s="319"/>
      <c r="I4608" s="320">
        <v>23002000</v>
      </c>
    </row>
    <row r="4609" spans="2:9" x14ac:dyDescent="0.25">
      <c r="B4609" s="316" t="s">
        <v>2187</v>
      </c>
      <c r="C4609" s="533" t="s">
        <v>18228</v>
      </c>
      <c r="D4609" s="317"/>
      <c r="E4609" s="317"/>
      <c r="F4609" s="318">
        <v>17000000</v>
      </c>
      <c r="G4609" s="318">
        <v>32500000</v>
      </c>
      <c r="H4609" s="317"/>
      <c r="I4609" s="318">
        <v>15500000</v>
      </c>
    </row>
    <row r="4610" spans="2:9" x14ac:dyDescent="0.25">
      <c r="B4610" s="672" t="s">
        <v>6914</v>
      </c>
      <c r="C4610" s="672"/>
      <c r="D4610" s="319"/>
      <c r="E4610" s="319"/>
      <c r="F4610" s="320">
        <v>17000000</v>
      </c>
      <c r="G4610" s="320">
        <v>32500000</v>
      </c>
      <c r="H4610" s="319"/>
      <c r="I4610" s="320">
        <v>15500000</v>
      </c>
    </row>
    <row r="4611" spans="2:9" x14ac:dyDescent="0.25">
      <c r="B4611" s="316" t="s">
        <v>800</v>
      </c>
      <c r="C4611" s="533" t="s">
        <v>18229</v>
      </c>
      <c r="D4611" s="317"/>
      <c r="E4611" s="317"/>
      <c r="F4611" s="318">
        <v>6000000</v>
      </c>
      <c r="G4611" s="318">
        <v>24000000</v>
      </c>
      <c r="H4611" s="317"/>
      <c r="I4611" s="318">
        <v>18000000</v>
      </c>
    </row>
    <row r="4612" spans="2:9" x14ac:dyDescent="0.25">
      <c r="B4612" s="672" t="s">
        <v>6915</v>
      </c>
      <c r="C4612" s="672"/>
      <c r="D4612" s="319"/>
      <c r="E4612" s="319"/>
      <c r="F4612" s="320">
        <v>6000000</v>
      </c>
      <c r="G4612" s="320">
        <v>24000000</v>
      </c>
      <c r="H4612" s="319"/>
      <c r="I4612" s="320">
        <v>18000000</v>
      </c>
    </row>
    <row r="4613" spans="2:9" x14ac:dyDescent="0.25">
      <c r="B4613" s="316" t="s">
        <v>2188</v>
      </c>
      <c r="C4613" s="533" t="s">
        <v>18230</v>
      </c>
      <c r="D4613" s="317"/>
      <c r="E4613" s="317"/>
      <c r="F4613" s="318">
        <v>13000000</v>
      </c>
      <c r="G4613" s="318">
        <v>22984198</v>
      </c>
      <c r="H4613" s="317"/>
      <c r="I4613" s="318">
        <v>9984198</v>
      </c>
    </row>
    <row r="4614" spans="2:9" x14ac:dyDescent="0.25">
      <c r="B4614" s="672" t="s">
        <v>6916</v>
      </c>
      <c r="C4614" s="672"/>
      <c r="D4614" s="319"/>
      <c r="E4614" s="319"/>
      <c r="F4614" s="320">
        <v>13000000</v>
      </c>
      <c r="G4614" s="320">
        <v>22984198</v>
      </c>
      <c r="H4614" s="319"/>
      <c r="I4614" s="320">
        <v>9984198</v>
      </c>
    </row>
    <row r="4615" spans="2:9" x14ac:dyDescent="0.25">
      <c r="B4615" s="316" t="s">
        <v>2189</v>
      </c>
      <c r="C4615" s="533" t="s">
        <v>18231</v>
      </c>
      <c r="D4615" s="317"/>
      <c r="E4615" s="317"/>
      <c r="F4615" s="318">
        <v>11000000</v>
      </c>
      <c r="G4615" s="318">
        <v>30420600</v>
      </c>
      <c r="H4615" s="317"/>
      <c r="I4615" s="318">
        <v>19420600</v>
      </c>
    </row>
    <row r="4616" spans="2:9" x14ac:dyDescent="0.25">
      <c r="B4616" s="672" t="s">
        <v>6917</v>
      </c>
      <c r="C4616" s="672"/>
      <c r="D4616" s="319"/>
      <c r="E4616" s="319"/>
      <c r="F4616" s="320">
        <v>11000000</v>
      </c>
      <c r="G4616" s="320">
        <v>30420600</v>
      </c>
      <c r="H4616" s="319"/>
      <c r="I4616" s="320">
        <v>19420600</v>
      </c>
    </row>
    <row r="4617" spans="2:9" x14ac:dyDescent="0.25">
      <c r="B4617" s="316" t="s">
        <v>2190</v>
      </c>
      <c r="C4617" s="533" t="s">
        <v>18232</v>
      </c>
      <c r="D4617" s="317"/>
      <c r="E4617" s="317"/>
      <c r="F4617" s="318">
        <v>15000000</v>
      </c>
      <c r="G4617" s="318">
        <v>36500000</v>
      </c>
      <c r="H4617" s="317"/>
      <c r="I4617" s="318">
        <v>21500000</v>
      </c>
    </row>
    <row r="4618" spans="2:9" x14ac:dyDescent="0.25">
      <c r="B4618" s="672" t="s">
        <v>6918</v>
      </c>
      <c r="C4618" s="672"/>
      <c r="D4618" s="319"/>
      <c r="E4618" s="319"/>
      <c r="F4618" s="320">
        <v>15000000</v>
      </c>
      <c r="G4618" s="320">
        <v>36500000</v>
      </c>
      <c r="H4618" s="319"/>
      <c r="I4618" s="320">
        <v>21500000</v>
      </c>
    </row>
    <row r="4619" spans="2:9" x14ac:dyDescent="0.25">
      <c r="B4619" s="316" t="s">
        <v>2191</v>
      </c>
      <c r="C4619" s="533" t="s">
        <v>18233</v>
      </c>
      <c r="D4619" s="317"/>
      <c r="E4619" s="317"/>
      <c r="F4619" s="318">
        <v>42000000</v>
      </c>
      <c r="G4619" s="318">
        <v>57000000</v>
      </c>
      <c r="H4619" s="317"/>
      <c r="I4619" s="318">
        <v>15000000</v>
      </c>
    </row>
    <row r="4620" spans="2:9" x14ac:dyDescent="0.25">
      <c r="B4620" s="672" t="s">
        <v>6919</v>
      </c>
      <c r="C4620" s="672"/>
      <c r="D4620" s="319"/>
      <c r="E4620" s="319"/>
      <c r="F4620" s="320">
        <v>42000000</v>
      </c>
      <c r="G4620" s="320">
        <v>57000000</v>
      </c>
      <c r="H4620" s="319"/>
      <c r="I4620" s="320">
        <v>15000000</v>
      </c>
    </row>
    <row r="4621" spans="2:9" x14ac:dyDescent="0.25">
      <c r="B4621" s="316" t="s">
        <v>18571</v>
      </c>
      <c r="C4621" s="533" t="s">
        <v>18258</v>
      </c>
      <c r="D4621" s="317"/>
      <c r="E4621" s="317"/>
      <c r="F4621" s="317"/>
      <c r="G4621" s="318">
        <v>7500000</v>
      </c>
      <c r="H4621" s="317"/>
      <c r="I4621" s="318">
        <v>7500000</v>
      </c>
    </row>
    <row r="4622" spans="2:9" x14ac:dyDescent="0.25">
      <c r="B4622" s="672" t="s">
        <v>8088</v>
      </c>
      <c r="C4622" s="672"/>
      <c r="D4622" s="319"/>
      <c r="E4622" s="319"/>
      <c r="F4622" s="319"/>
      <c r="G4622" s="320">
        <v>7500000</v>
      </c>
      <c r="H4622" s="319"/>
      <c r="I4622" s="320">
        <v>7500000</v>
      </c>
    </row>
    <row r="4623" spans="2:9" x14ac:dyDescent="0.25">
      <c r="B4623" s="316" t="s">
        <v>4408</v>
      </c>
      <c r="C4623" s="533" t="s">
        <v>18234</v>
      </c>
      <c r="D4623" s="317"/>
      <c r="E4623" s="317"/>
      <c r="F4623" s="318">
        <v>6000000</v>
      </c>
      <c r="G4623" s="318">
        <v>17000000</v>
      </c>
      <c r="H4623" s="317"/>
      <c r="I4623" s="318">
        <v>11000000</v>
      </c>
    </row>
    <row r="4624" spans="2:9" x14ac:dyDescent="0.25">
      <c r="B4624" s="672" t="s">
        <v>6920</v>
      </c>
      <c r="C4624" s="672"/>
      <c r="D4624" s="319"/>
      <c r="E4624" s="319"/>
      <c r="F4624" s="320">
        <v>6000000</v>
      </c>
      <c r="G4624" s="320">
        <v>17000000</v>
      </c>
      <c r="H4624" s="319"/>
      <c r="I4624" s="320">
        <v>11000000</v>
      </c>
    </row>
    <row r="4625" spans="2:9" x14ac:dyDescent="0.25">
      <c r="B4625" s="316" t="s">
        <v>20583</v>
      </c>
      <c r="C4625" s="533" t="s">
        <v>20586</v>
      </c>
      <c r="D4625" s="317"/>
      <c r="E4625" s="317"/>
      <c r="F4625" s="317"/>
      <c r="G4625" s="318">
        <v>16000000</v>
      </c>
      <c r="H4625" s="317"/>
      <c r="I4625" s="318">
        <v>16000000</v>
      </c>
    </row>
    <row r="4626" spans="2:9" x14ac:dyDescent="0.25">
      <c r="B4626" s="672" t="s">
        <v>5833</v>
      </c>
      <c r="C4626" s="672"/>
      <c r="D4626" s="319"/>
      <c r="E4626" s="319"/>
      <c r="F4626" s="319"/>
      <c r="G4626" s="320">
        <v>16000000</v>
      </c>
      <c r="H4626" s="319"/>
      <c r="I4626" s="320">
        <v>16000000</v>
      </c>
    </row>
    <row r="4627" spans="2:9" x14ac:dyDescent="0.25">
      <c r="B4627" s="316" t="s">
        <v>7770</v>
      </c>
      <c r="C4627" s="533" t="s">
        <v>19911</v>
      </c>
      <c r="D4627" s="317"/>
      <c r="E4627" s="317"/>
      <c r="F4627" s="317"/>
      <c r="G4627" s="318">
        <v>3000000</v>
      </c>
      <c r="H4627" s="317"/>
      <c r="I4627" s="318">
        <v>3000000</v>
      </c>
    </row>
    <row r="4628" spans="2:9" x14ac:dyDescent="0.25">
      <c r="B4628" s="672" t="s">
        <v>5833</v>
      </c>
      <c r="C4628" s="672"/>
      <c r="D4628" s="319"/>
      <c r="E4628" s="319"/>
      <c r="F4628" s="319"/>
      <c r="G4628" s="320">
        <v>3000000</v>
      </c>
      <c r="H4628" s="319"/>
      <c r="I4628" s="320">
        <v>3000000</v>
      </c>
    </row>
    <row r="4629" spans="2:9" x14ac:dyDescent="0.25">
      <c r="B4629" s="316" t="s">
        <v>7950</v>
      </c>
      <c r="C4629" s="533" t="s">
        <v>18235</v>
      </c>
      <c r="D4629" s="317"/>
      <c r="E4629" s="317"/>
      <c r="F4629" s="317"/>
      <c r="G4629" s="318">
        <v>3000000</v>
      </c>
      <c r="H4629" s="317"/>
      <c r="I4629" s="318">
        <v>3000000</v>
      </c>
    </row>
    <row r="4630" spans="2:9" x14ac:dyDescent="0.25">
      <c r="B4630" s="672" t="s">
        <v>5833</v>
      </c>
      <c r="C4630" s="672"/>
      <c r="D4630" s="319"/>
      <c r="E4630" s="319"/>
      <c r="F4630" s="319"/>
      <c r="G4630" s="320">
        <v>3000000</v>
      </c>
      <c r="H4630" s="319"/>
      <c r="I4630" s="320">
        <v>3000000</v>
      </c>
    </row>
    <row r="4631" spans="2:9" x14ac:dyDescent="0.25">
      <c r="B4631" s="316" t="s">
        <v>7771</v>
      </c>
      <c r="C4631" s="533" t="s">
        <v>20628</v>
      </c>
      <c r="D4631" s="317"/>
      <c r="E4631" s="317"/>
      <c r="F4631" s="317"/>
      <c r="G4631" s="318">
        <v>4000000</v>
      </c>
      <c r="H4631" s="317"/>
      <c r="I4631" s="318">
        <v>4000000</v>
      </c>
    </row>
    <row r="4632" spans="2:9" x14ac:dyDescent="0.25">
      <c r="B4632" s="672" t="s">
        <v>5833</v>
      </c>
      <c r="C4632" s="672"/>
      <c r="D4632" s="319"/>
      <c r="E4632" s="319"/>
      <c r="F4632" s="319"/>
      <c r="G4632" s="320">
        <v>4000000</v>
      </c>
      <c r="H4632" s="319"/>
      <c r="I4632" s="320">
        <v>4000000</v>
      </c>
    </row>
    <row r="4633" spans="2:9" x14ac:dyDescent="0.25">
      <c r="B4633" s="316" t="s">
        <v>7885</v>
      </c>
      <c r="C4633" s="533" t="s">
        <v>18236</v>
      </c>
      <c r="D4633" s="317"/>
      <c r="E4633" s="317"/>
      <c r="F4633" s="317"/>
      <c r="G4633" s="318">
        <v>12000000</v>
      </c>
      <c r="H4633" s="317"/>
      <c r="I4633" s="318">
        <v>12000000</v>
      </c>
    </row>
    <row r="4634" spans="2:9" x14ac:dyDescent="0.25">
      <c r="B4634" s="672" t="s">
        <v>5833</v>
      </c>
      <c r="C4634" s="672"/>
      <c r="D4634" s="319"/>
      <c r="E4634" s="319"/>
      <c r="F4634" s="319"/>
      <c r="G4634" s="320">
        <v>12000000</v>
      </c>
      <c r="H4634" s="319"/>
      <c r="I4634" s="320">
        <v>12000000</v>
      </c>
    </row>
    <row r="4635" spans="2:9" x14ac:dyDescent="0.25">
      <c r="B4635" s="316" t="s">
        <v>2192</v>
      </c>
      <c r="C4635" s="533" t="s">
        <v>20046</v>
      </c>
      <c r="D4635" s="317"/>
      <c r="E4635" s="317"/>
      <c r="F4635" s="318">
        <v>37500000</v>
      </c>
      <c r="G4635" s="318">
        <v>60000000</v>
      </c>
      <c r="H4635" s="317"/>
      <c r="I4635" s="318">
        <v>22500000</v>
      </c>
    </row>
    <row r="4636" spans="2:9" x14ac:dyDescent="0.25">
      <c r="B4636" s="672" t="s">
        <v>6921</v>
      </c>
      <c r="C4636" s="672"/>
      <c r="D4636" s="319"/>
      <c r="E4636" s="319"/>
      <c r="F4636" s="320">
        <v>37500000</v>
      </c>
      <c r="G4636" s="320">
        <v>60000000</v>
      </c>
      <c r="H4636" s="319"/>
      <c r="I4636" s="320">
        <v>22500000</v>
      </c>
    </row>
    <row r="4637" spans="2:9" x14ac:dyDescent="0.25">
      <c r="B4637" s="316" t="s">
        <v>7886</v>
      </c>
      <c r="C4637" s="533" t="s">
        <v>18237</v>
      </c>
      <c r="D4637" s="317"/>
      <c r="E4637" s="317"/>
      <c r="F4637" s="317"/>
      <c r="G4637" s="318">
        <v>9000000</v>
      </c>
      <c r="H4637" s="317"/>
      <c r="I4637" s="318">
        <v>9000000</v>
      </c>
    </row>
    <row r="4638" spans="2:9" x14ac:dyDescent="0.25">
      <c r="B4638" s="672" t="s">
        <v>5833</v>
      </c>
      <c r="C4638" s="672"/>
      <c r="D4638" s="319"/>
      <c r="E4638" s="319"/>
      <c r="F4638" s="319"/>
      <c r="G4638" s="320">
        <v>9000000</v>
      </c>
      <c r="H4638" s="319"/>
      <c r="I4638" s="320">
        <v>9000000</v>
      </c>
    </row>
    <row r="4639" spans="2:9" x14ac:dyDescent="0.25">
      <c r="B4639" s="316" t="s">
        <v>7772</v>
      </c>
      <c r="C4639" s="533" t="s">
        <v>18590</v>
      </c>
      <c r="D4639" s="317"/>
      <c r="E4639" s="317"/>
      <c r="F4639" s="318">
        <v>4000000</v>
      </c>
      <c r="G4639" s="318">
        <v>5501000</v>
      </c>
      <c r="H4639" s="317"/>
      <c r="I4639" s="318">
        <v>1501000</v>
      </c>
    </row>
    <row r="4640" spans="2:9" x14ac:dyDescent="0.25">
      <c r="B4640" s="672" t="s">
        <v>5833</v>
      </c>
      <c r="C4640" s="672"/>
      <c r="D4640" s="319"/>
      <c r="E4640" s="319"/>
      <c r="F4640" s="320">
        <v>4000000</v>
      </c>
      <c r="G4640" s="320">
        <v>5501000</v>
      </c>
      <c r="H4640" s="319"/>
      <c r="I4640" s="320">
        <v>1501000</v>
      </c>
    </row>
    <row r="4641" spans="2:9" x14ac:dyDescent="0.25">
      <c r="B4641" s="316" t="s">
        <v>7773</v>
      </c>
      <c r="C4641" s="533" t="s">
        <v>19886</v>
      </c>
      <c r="D4641" s="317"/>
      <c r="E4641" s="317"/>
      <c r="F4641" s="317"/>
      <c r="G4641" s="318">
        <v>15000000</v>
      </c>
      <c r="H4641" s="317"/>
      <c r="I4641" s="318">
        <v>15000000</v>
      </c>
    </row>
    <row r="4642" spans="2:9" x14ac:dyDescent="0.25">
      <c r="B4642" s="672" t="s">
        <v>5833</v>
      </c>
      <c r="C4642" s="672"/>
      <c r="D4642" s="319"/>
      <c r="E4642" s="319"/>
      <c r="F4642" s="319"/>
      <c r="G4642" s="320">
        <v>15000000</v>
      </c>
      <c r="H4642" s="319"/>
      <c r="I4642" s="320">
        <v>15000000</v>
      </c>
    </row>
    <row r="4643" spans="2:9" x14ac:dyDescent="0.25">
      <c r="B4643" s="316" t="s">
        <v>7775</v>
      </c>
      <c r="C4643" s="533" t="s">
        <v>18238</v>
      </c>
      <c r="D4643" s="317"/>
      <c r="E4643" s="317"/>
      <c r="F4643" s="317"/>
      <c r="G4643" s="318">
        <v>14800000</v>
      </c>
      <c r="H4643" s="317"/>
      <c r="I4643" s="318">
        <v>14800000</v>
      </c>
    </row>
    <row r="4644" spans="2:9" x14ac:dyDescent="0.25">
      <c r="B4644" s="672" t="s">
        <v>5833</v>
      </c>
      <c r="C4644" s="672"/>
      <c r="D4644" s="319"/>
      <c r="E4644" s="319"/>
      <c r="F4644" s="319"/>
      <c r="G4644" s="320">
        <v>14800000</v>
      </c>
      <c r="H4644" s="319"/>
      <c r="I4644" s="320">
        <v>14800000</v>
      </c>
    </row>
    <row r="4645" spans="2:9" x14ac:dyDescent="0.25">
      <c r="B4645" s="316" t="s">
        <v>2193</v>
      </c>
      <c r="C4645" s="533" t="s">
        <v>18239</v>
      </c>
      <c r="D4645" s="317"/>
      <c r="E4645" s="317"/>
      <c r="F4645" s="318">
        <v>27500000</v>
      </c>
      <c r="G4645" s="318">
        <v>30000000</v>
      </c>
      <c r="H4645" s="317"/>
      <c r="I4645" s="318">
        <v>2500000</v>
      </c>
    </row>
    <row r="4646" spans="2:9" x14ac:dyDescent="0.25">
      <c r="B4646" s="672" t="s">
        <v>6922</v>
      </c>
      <c r="C4646" s="672"/>
      <c r="D4646" s="319"/>
      <c r="E4646" s="319"/>
      <c r="F4646" s="320">
        <v>27500000</v>
      </c>
      <c r="G4646" s="320">
        <v>30000000</v>
      </c>
      <c r="H4646" s="319"/>
      <c r="I4646" s="320">
        <v>2500000</v>
      </c>
    </row>
    <row r="4647" spans="2:9" x14ac:dyDescent="0.25">
      <c r="B4647" s="316" t="s">
        <v>2194</v>
      </c>
      <c r="C4647" s="533" t="s">
        <v>18240</v>
      </c>
      <c r="D4647" s="317"/>
      <c r="E4647" s="317"/>
      <c r="F4647" s="318">
        <v>42000000</v>
      </c>
      <c r="G4647" s="318">
        <v>58000000</v>
      </c>
      <c r="H4647" s="317"/>
      <c r="I4647" s="318">
        <v>16000000</v>
      </c>
    </row>
    <row r="4648" spans="2:9" x14ac:dyDescent="0.25">
      <c r="B4648" s="672" t="s">
        <v>6923</v>
      </c>
      <c r="C4648" s="672"/>
      <c r="D4648" s="319"/>
      <c r="E4648" s="319"/>
      <c r="F4648" s="320">
        <v>24000000</v>
      </c>
      <c r="G4648" s="320">
        <v>40000000</v>
      </c>
      <c r="H4648" s="319"/>
      <c r="I4648" s="320">
        <v>16000000</v>
      </c>
    </row>
    <row r="4649" spans="2:9" x14ac:dyDescent="0.25">
      <c r="B4649" s="672" t="s">
        <v>6924</v>
      </c>
      <c r="C4649" s="672"/>
      <c r="D4649" s="319"/>
      <c r="E4649" s="319"/>
      <c r="F4649" s="320">
        <v>18000000</v>
      </c>
      <c r="G4649" s="320">
        <v>18000000</v>
      </c>
      <c r="H4649" s="319"/>
      <c r="I4649" s="319"/>
    </row>
    <row r="4650" spans="2:9" x14ac:dyDescent="0.25">
      <c r="B4650" s="316" t="s">
        <v>7776</v>
      </c>
      <c r="C4650" s="533" t="s">
        <v>20133</v>
      </c>
      <c r="D4650" s="317"/>
      <c r="E4650" s="317"/>
      <c r="F4650" s="317"/>
      <c r="G4650" s="318">
        <v>7500000</v>
      </c>
      <c r="H4650" s="317"/>
      <c r="I4650" s="318">
        <v>7500000</v>
      </c>
    </row>
    <row r="4651" spans="2:9" x14ac:dyDescent="0.25">
      <c r="B4651" s="672" t="s">
        <v>5833</v>
      </c>
      <c r="C4651" s="672"/>
      <c r="D4651" s="319"/>
      <c r="E4651" s="319"/>
      <c r="F4651" s="319"/>
      <c r="G4651" s="320">
        <v>7500000</v>
      </c>
      <c r="H4651" s="319"/>
      <c r="I4651" s="320">
        <v>7500000</v>
      </c>
    </row>
    <row r="4652" spans="2:9" x14ac:dyDescent="0.25">
      <c r="B4652" s="316" t="s">
        <v>18952</v>
      </c>
      <c r="C4652" s="533" t="s">
        <v>19020</v>
      </c>
      <c r="D4652" s="317"/>
      <c r="E4652" s="317"/>
      <c r="F4652" s="317"/>
      <c r="G4652" s="318">
        <v>15000000</v>
      </c>
      <c r="H4652" s="317"/>
      <c r="I4652" s="318">
        <v>15000000</v>
      </c>
    </row>
    <row r="4653" spans="2:9" x14ac:dyDescent="0.25">
      <c r="B4653" s="672" t="s">
        <v>5833</v>
      </c>
      <c r="C4653" s="672"/>
      <c r="D4653" s="319"/>
      <c r="E4653" s="319"/>
      <c r="F4653" s="319"/>
      <c r="G4653" s="320">
        <v>15000000</v>
      </c>
      <c r="H4653" s="319"/>
      <c r="I4653" s="320">
        <v>15000000</v>
      </c>
    </row>
    <row r="4654" spans="2:9" x14ac:dyDescent="0.25">
      <c r="B4654" s="316" t="s">
        <v>7777</v>
      </c>
      <c r="C4654" s="533" t="s">
        <v>18241</v>
      </c>
      <c r="D4654" s="317"/>
      <c r="E4654" s="317"/>
      <c r="F4654" s="317"/>
      <c r="G4654" s="318">
        <v>7500000</v>
      </c>
      <c r="H4654" s="317"/>
      <c r="I4654" s="318">
        <v>7500000</v>
      </c>
    </row>
    <row r="4655" spans="2:9" x14ac:dyDescent="0.25">
      <c r="B4655" s="672" t="s">
        <v>5833</v>
      </c>
      <c r="C4655" s="672"/>
      <c r="D4655" s="319"/>
      <c r="E4655" s="319"/>
      <c r="F4655" s="319"/>
      <c r="G4655" s="320">
        <v>7500000</v>
      </c>
      <c r="H4655" s="319"/>
      <c r="I4655" s="320">
        <v>7500000</v>
      </c>
    </row>
    <row r="4656" spans="2:9" x14ac:dyDescent="0.25">
      <c r="B4656" s="316" t="s">
        <v>19675</v>
      </c>
      <c r="C4656" s="533" t="s">
        <v>20052</v>
      </c>
      <c r="D4656" s="317"/>
      <c r="E4656" s="317"/>
      <c r="F4656" s="317"/>
      <c r="G4656" s="318">
        <v>9000000</v>
      </c>
      <c r="H4656" s="317"/>
      <c r="I4656" s="318">
        <v>9000000</v>
      </c>
    </row>
    <row r="4657" spans="2:9" x14ac:dyDescent="0.25">
      <c r="B4657" s="672" t="s">
        <v>5833</v>
      </c>
      <c r="C4657" s="672"/>
      <c r="D4657" s="319"/>
      <c r="E4657" s="319"/>
      <c r="F4657" s="319"/>
      <c r="G4657" s="320">
        <v>9000000</v>
      </c>
      <c r="H4657" s="319"/>
      <c r="I4657" s="320">
        <v>9000000</v>
      </c>
    </row>
    <row r="4658" spans="2:9" x14ac:dyDescent="0.25">
      <c r="B4658" s="316" t="s">
        <v>7778</v>
      </c>
      <c r="C4658" s="533" t="s">
        <v>18242</v>
      </c>
      <c r="D4658" s="317"/>
      <c r="E4658" s="317"/>
      <c r="F4658" s="317"/>
      <c r="G4658" s="318">
        <v>14100000</v>
      </c>
      <c r="H4658" s="317"/>
      <c r="I4658" s="318">
        <v>14100000</v>
      </c>
    </row>
    <row r="4659" spans="2:9" x14ac:dyDescent="0.25">
      <c r="B4659" s="672" t="s">
        <v>5833</v>
      </c>
      <c r="C4659" s="672"/>
      <c r="D4659" s="319"/>
      <c r="E4659" s="319"/>
      <c r="F4659" s="319"/>
      <c r="G4659" s="320">
        <v>14100000</v>
      </c>
      <c r="H4659" s="319"/>
      <c r="I4659" s="320">
        <v>14100000</v>
      </c>
    </row>
    <row r="4660" spans="2:9" x14ac:dyDescent="0.25">
      <c r="B4660" s="316" t="s">
        <v>7779</v>
      </c>
      <c r="C4660" s="533" t="s">
        <v>18243</v>
      </c>
      <c r="D4660" s="317"/>
      <c r="E4660" s="317"/>
      <c r="F4660" s="317"/>
      <c r="G4660" s="318">
        <v>9000000</v>
      </c>
      <c r="H4660" s="317"/>
      <c r="I4660" s="318">
        <v>9000000</v>
      </c>
    </row>
    <row r="4661" spans="2:9" x14ac:dyDescent="0.25">
      <c r="B4661" s="672" t="s">
        <v>5833</v>
      </c>
      <c r="C4661" s="672"/>
      <c r="D4661" s="319"/>
      <c r="E4661" s="319"/>
      <c r="F4661" s="319"/>
      <c r="G4661" s="320">
        <v>9000000</v>
      </c>
      <c r="H4661" s="319"/>
      <c r="I4661" s="320">
        <v>9000000</v>
      </c>
    </row>
    <row r="4662" spans="2:9" x14ac:dyDescent="0.25">
      <c r="B4662" s="316" t="s">
        <v>2195</v>
      </c>
      <c r="C4662" s="533" t="s">
        <v>18244</v>
      </c>
      <c r="D4662" s="317"/>
      <c r="E4662" s="317"/>
      <c r="F4662" s="318">
        <v>30000000</v>
      </c>
      <c r="G4662" s="318">
        <v>52500000</v>
      </c>
      <c r="H4662" s="317"/>
      <c r="I4662" s="318">
        <v>22500000</v>
      </c>
    </row>
    <row r="4663" spans="2:9" x14ac:dyDescent="0.25">
      <c r="B4663" s="672" t="s">
        <v>6925</v>
      </c>
      <c r="C4663" s="672"/>
      <c r="D4663" s="319"/>
      <c r="E4663" s="319"/>
      <c r="F4663" s="320">
        <v>30000000</v>
      </c>
      <c r="G4663" s="320">
        <v>52500000</v>
      </c>
      <c r="H4663" s="319"/>
      <c r="I4663" s="320">
        <v>22500000</v>
      </c>
    </row>
    <row r="4664" spans="2:9" x14ac:dyDescent="0.25">
      <c r="B4664" s="316" t="s">
        <v>11694</v>
      </c>
      <c r="C4664" s="533" t="s">
        <v>18248</v>
      </c>
      <c r="D4664" s="317"/>
      <c r="E4664" s="317"/>
      <c r="F4664" s="318">
        <v>6250000</v>
      </c>
      <c r="G4664" s="318">
        <v>33000000</v>
      </c>
      <c r="H4664" s="317"/>
      <c r="I4664" s="318">
        <v>26750000</v>
      </c>
    </row>
    <row r="4665" spans="2:9" x14ac:dyDescent="0.25">
      <c r="B4665" s="672" t="s">
        <v>6927</v>
      </c>
      <c r="C4665" s="672"/>
      <c r="D4665" s="319"/>
      <c r="E4665" s="319"/>
      <c r="F4665" s="320">
        <v>6250000</v>
      </c>
      <c r="G4665" s="320">
        <v>33000000</v>
      </c>
      <c r="H4665" s="319"/>
      <c r="I4665" s="320">
        <v>26750000</v>
      </c>
    </row>
    <row r="4666" spans="2:9" x14ac:dyDescent="0.25">
      <c r="B4666" s="316" t="s">
        <v>7780</v>
      </c>
      <c r="C4666" s="533" t="s">
        <v>20504</v>
      </c>
      <c r="D4666" s="317"/>
      <c r="E4666" s="317"/>
      <c r="F4666" s="317"/>
      <c r="G4666" s="318">
        <v>24000000</v>
      </c>
      <c r="H4666" s="317"/>
      <c r="I4666" s="318">
        <v>24000000</v>
      </c>
    </row>
    <row r="4667" spans="2:9" x14ac:dyDescent="0.25">
      <c r="B4667" s="672" t="s">
        <v>5833</v>
      </c>
      <c r="C4667" s="672"/>
      <c r="D4667" s="319"/>
      <c r="E4667" s="319"/>
      <c r="F4667" s="319"/>
      <c r="G4667" s="320">
        <v>24000000</v>
      </c>
      <c r="H4667" s="319"/>
      <c r="I4667" s="320">
        <v>24000000</v>
      </c>
    </row>
    <row r="4668" spans="2:9" x14ac:dyDescent="0.25">
      <c r="B4668" s="316" t="s">
        <v>2196</v>
      </c>
      <c r="C4668" s="533" t="s">
        <v>18245</v>
      </c>
      <c r="D4668" s="317"/>
      <c r="E4668" s="317"/>
      <c r="F4668" s="318">
        <v>33500000</v>
      </c>
      <c r="G4668" s="318">
        <v>59900000</v>
      </c>
      <c r="H4668" s="317"/>
      <c r="I4668" s="318">
        <v>26400000</v>
      </c>
    </row>
    <row r="4669" spans="2:9" x14ac:dyDescent="0.25">
      <c r="B4669" s="672" t="s">
        <v>6926</v>
      </c>
      <c r="C4669" s="672"/>
      <c r="D4669" s="319"/>
      <c r="E4669" s="319"/>
      <c r="F4669" s="320">
        <v>33500000</v>
      </c>
      <c r="G4669" s="320">
        <v>59900000</v>
      </c>
      <c r="H4669" s="319"/>
      <c r="I4669" s="320">
        <v>26400000</v>
      </c>
    </row>
    <row r="4670" spans="2:9" x14ac:dyDescent="0.25">
      <c r="B4670" s="316" t="s">
        <v>5511</v>
      </c>
      <c r="C4670" s="533" t="s">
        <v>18246</v>
      </c>
      <c r="D4670" s="317"/>
      <c r="E4670" s="317"/>
      <c r="F4670" s="318">
        <v>2000000</v>
      </c>
      <c r="G4670" s="318">
        <v>18000000</v>
      </c>
      <c r="H4670" s="317"/>
      <c r="I4670" s="318">
        <v>16000000</v>
      </c>
    </row>
    <row r="4671" spans="2:9" x14ac:dyDescent="0.25">
      <c r="B4671" s="672" t="s">
        <v>5833</v>
      </c>
      <c r="C4671" s="672"/>
      <c r="D4671" s="319"/>
      <c r="E4671" s="319"/>
      <c r="F4671" s="320">
        <v>2000000</v>
      </c>
      <c r="G4671" s="320">
        <v>18000000</v>
      </c>
      <c r="H4671" s="319"/>
      <c r="I4671" s="320">
        <v>16000000</v>
      </c>
    </row>
    <row r="4672" spans="2:9" x14ac:dyDescent="0.25">
      <c r="B4672" s="316" t="s">
        <v>8087</v>
      </c>
      <c r="C4672" s="533" t="s">
        <v>18247</v>
      </c>
      <c r="D4672" s="317"/>
      <c r="E4672" s="317"/>
      <c r="F4672" s="317"/>
      <c r="G4672" s="318">
        <v>18000000</v>
      </c>
      <c r="H4672" s="317"/>
      <c r="I4672" s="318">
        <v>18000000</v>
      </c>
    </row>
    <row r="4673" spans="2:9" x14ac:dyDescent="0.25">
      <c r="B4673" s="672" t="s">
        <v>5833</v>
      </c>
      <c r="C4673" s="672"/>
      <c r="D4673" s="319"/>
      <c r="E4673" s="319"/>
      <c r="F4673" s="319"/>
      <c r="G4673" s="320">
        <v>18000000</v>
      </c>
      <c r="H4673" s="319"/>
      <c r="I4673" s="320">
        <v>18000000</v>
      </c>
    </row>
    <row r="4674" spans="2:9" x14ac:dyDescent="0.25">
      <c r="B4674" s="316" t="s">
        <v>20089</v>
      </c>
      <c r="C4674" s="533" t="s">
        <v>20850</v>
      </c>
      <c r="D4674" s="317"/>
      <c r="E4674" s="317"/>
      <c r="F4674" s="317"/>
      <c r="G4674" s="318">
        <v>18000000</v>
      </c>
      <c r="H4674" s="317"/>
      <c r="I4674" s="318">
        <v>18000000</v>
      </c>
    </row>
    <row r="4675" spans="2:9" x14ac:dyDescent="0.25">
      <c r="B4675" s="672" t="s">
        <v>5833</v>
      </c>
      <c r="C4675" s="672"/>
      <c r="D4675" s="319"/>
      <c r="E4675" s="319"/>
      <c r="F4675" s="319"/>
      <c r="G4675" s="320">
        <v>18000000</v>
      </c>
      <c r="H4675" s="319"/>
      <c r="I4675" s="320">
        <v>18000000</v>
      </c>
    </row>
    <row r="4676" spans="2:9" x14ac:dyDescent="0.25">
      <c r="B4676" s="316" t="s">
        <v>2197</v>
      </c>
      <c r="C4676" s="533" t="s">
        <v>18249</v>
      </c>
      <c r="D4676" s="317"/>
      <c r="E4676" s="317"/>
      <c r="F4676" s="318">
        <v>17000000</v>
      </c>
      <c r="G4676" s="318">
        <v>32000000</v>
      </c>
      <c r="H4676" s="317"/>
      <c r="I4676" s="318">
        <v>15000000</v>
      </c>
    </row>
    <row r="4677" spans="2:9" x14ac:dyDescent="0.25">
      <c r="B4677" s="672" t="s">
        <v>6928</v>
      </c>
      <c r="C4677" s="672"/>
      <c r="D4677" s="319"/>
      <c r="E4677" s="319"/>
      <c r="F4677" s="320">
        <v>17000000</v>
      </c>
      <c r="G4677" s="320">
        <v>32000000</v>
      </c>
      <c r="H4677" s="319"/>
      <c r="I4677" s="320">
        <v>15000000</v>
      </c>
    </row>
    <row r="4678" spans="2:9" x14ac:dyDescent="0.25">
      <c r="B4678" s="316" t="s">
        <v>2198</v>
      </c>
      <c r="C4678" s="533" t="s">
        <v>18250</v>
      </c>
      <c r="D4678" s="317"/>
      <c r="E4678" s="317"/>
      <c r="F4678" s="318">
        <v>56250000</v>
      </c>
      <c r="G4678" s="318">
        <v>60000000</v>
      </c>
      <c r="H4678" s="317"/>
      <c r="I4678" s="318">
        <v>3750000</v>
      </c>
    </row>
    <row r="4679" spans="2:9" x14ac:dyDescent="0.25">
      <c r="B4679" s="672" t="s">
        <v>6929</v>
      </c>
      <c r="C4679" s="672"/>
      <c r="D4679" s="319"/>
      <c r="E4679" s="319"/>
      <c r="F4679" s="320">
        <v>56250000</v>
      </c>
      <c r="G4679" s="320">
        <v>60000000</v>
      </c>
      <c r="H4679" s="319"/>
      <c r="I4679" s="320">
        <v>3750000</v>
      </c>
    </row>
    <row r="4680" spans="2:9" x14ac:dyDescent="0.25">
      <c r="B4680" s="316" t="s">
        <v>2199</v>
      </c>
      <c r="C4680" s="533" t="s">
        <v>18251</v>
      </c>
      <c r="D4680" s="317"/>
      <c r="E4680" s="317"/>
      <c r="F4680" s="318">
        <v>17000000</v>
      </c>
      <c r="G4680" s="318">
        <v>32156174</v>
      </c>
      <c r="H4680" s="317"/>
      <c r="I4680" s="318">
        <v>15156174</v>
      </c>
    </row>
    <row r="4681" spans="2:9" x14ac:dyDescent="0.25">
      <c r="B4681" s="672" t="s">
        <v>6930</v>
      </c>
      <c r="C4681" s="672"/>
      <c r="D4681" s="319"/>
      <c r="E4681" s="319"/>
      <c r="F4681" s="320">
        <v>17000000</v>
      </c>
      <c r="G4681" s="320">
        <v>32156174</v>
      </c>
      <c r="H4681" s="319"/>
      <c r="I4681" s="320">
        <v>15156174</v>
      </c>
    </row>
    <row r="4682" spans="2:9" x14ac:dyDescent="0.25">
      <c r="B4682" s="316" t="s">
        <v>8009</v>
      </c>
      <c r="C4682" s="533" t="s">
        <v>18252</v>
      </c>
      <c r="D4682" s="317"/>
      <c r="E4682" s="317"/>
      <c r="F4682" s="317"/>
      <c r="G4682" s="318">
        <v>5000000</v>
      </c>
      <c r="H4682" s="317"/>
      <c r="I4682" s="318">
        <v>5000000</v>
      </c>
    </row>
    <row r="4683" spans="2:9" x14ac:dyDescent="0.25">
      <c r="B4683" s="672" t="s">
        <v>5833</v>
      </c>
      <c r="C4683" s="672"/>
      <c r="D4683" s="319"/>
      <c r="E4683" s="319"/>
      <c r="F4683" s="319"/>
      <c r="G4683" s="320">
        <v>5000000</v>
      </c>
      <c r="H4683" s="319"/>
      <c r="I4683" s="320">
        <v>5000000</v>
      </c>
    </row>
    <row r="4684" spans="2:9" x14ac:dyDescent="0.25">
      <c r="B4684" s="316" t="s">
        <v>2200</v>
      </c>
      <c r="C4684" s="533" t="s">
        <v>18253</v>
      </c>
      <c r="D4684" s="317"/>
      <c r="E4684" s="317"/>
      <c r="F4684" s="318">
        <v>20000000</v>
      </c>
      <c r="G4684" s="318">
        <v>42000000</v>
      </c>
      <c r="H4684" s="317"/>
      <c r="I4684" s="318">
        <v>22000000</v>
      </c>
    </row>
    <row r="4685" spans="2:9" x14ac:dyDescent="0.25">
      <c r="B4685" s="672" t="s">
        <v>6931</v>
      </c>
      <c r="C4685" s="672"/>
      <c r="D4685" s="319"/>
      <c r="E4685" s="319"/>
      <c r="F4685" s="320">
        <v>20000000</v>
      </c>
      <c r="G4685" s="320">
        <v>42000000</v>
      </c>
      <c r="H4685" s="319"/>
      <c r="I4685" s="320">
        <v>22000000</v>
      </c>
    </row>
    <row r="4686" spans="2:9" x14ac:dyDescent="0.25">
      <c r="B4686" s="316" t="s">
        <v>10348</v>
      </c>
      <c r="C4686" s="533" t="s">
        <v>20331</v>
      </c>
      <c r="D4686" s="317"/>
      <c r="E4686" s="317"/>
      <c r="F4686" s="317"/>
      <c r="G4686" s="318">
        <v>9000000</v>
      </c>
      <c r="H4686" s="317"/>
      <c r="I4686" s="318">
        <v>9000000</v>
      </c>
    </row>
    <row r="4687" spans="2:9" x14ac:dyDescent="0.25">
      <c r="B4687" s="672" t="s">
        <v>5833</v>
      </c>
      <c r="C4687" s="672"/>
      <c r="D4687" s="319"/>
      <c r="E4687" s="319"/>
      <c r="F4687" s="319"/>
      <c r="G4687" s="320">
        <v>9000000</v>
      </c>
      <c r="H4687" s="319"/>
      <c r="I4687" s="320">
        <v>9000000</v>
      </c>
    </row>
    <row r="4688" spans="2:9" x14ac:dyDescent="0.25">
      <c r="B4688" s="316" t="s">
        <v>2201</v>
      </c>
      <c r="C4688" s="533" t="s">
        <v>18254</v>
      </c>
      <c r="D4688" s="317"/>
      <c r="E4688" s="317"/>
      <c r="F4688" s="318">
        <v>42000000</v>
      </c>
      <c r="G4688" s="318">
        <v>54000000</v>
      </c>
      <c r="H4688" s="317"/>
      <c r="I4688" s="318">
        <v>12000000</v>
      </c>
    </row>
    <row r="4689" spans="2:9" x14ac:dyDescent="0.25">
      <c r="B4689" s="672" t="s">
        <v>6932</v>
      </c>
      <c r="C4689" s="672"/>
      <c r="D4689" s="319"/>
      <c r="E4689" s="319"/>
      <c r="F4689" s="320">
        <v>42000000</v>
      </c>
      <c r="G4689" s="320">
        <v>54000000</v>
      </c>
      <c r="H4689" s="319"/>
      <c r="I4689" s="320">
        <v>12000000</v>
      </c>
    </row>
    <row r="4690" spans="2:9" x14ac:dyDescent="0.25">
      <c r="B4690" s="316" t="s">
        <v>12</v>
      </c>
      <c r="C4690" s="533" t="s">
        <v>18255</v>
      </c>
      <c r="D4690" s="317"/>
      <c r="E4690" s="317"/>
      <c r="F4690" s="318">
        <v>6250000</v>
      </c>
      <c r="G4690" s="318">
        <v>32500000</v>
      </c>
      <c r="H4690" s="317"/>
      <c r="I4690" s="318">
        <v>26250000</v>
      </c>
    </row>
    <row r="4691" spans="2:9" x14ac:dyDescent="0.25">
      <c r="B4691" s="672" t="s">
        <v>6933</v>
      </c>
      <c r="C4691" s="672"/>
      <c r="D4691" s="319"/>
      <c r="E4691" s="319"/>
      <c r="F4691" s="320">
        <v>6250000</v>
      </c>
      <c r="G4691" s="320">
        <v>32500000</v>
      </c>
      <c r="H4691" s="319"/>
      <c r="I4691" s="320">
        <v>26250000</v>
      </c>
    </row>
    <row r="4692" spans="2:9" x14ac:dyDescent="0.25">
      <c r="B4692" s="316" t="s">
        <v>7782</v>
      </c>
      <c r="C4692" s="533" t="s">
        <v>19887</v>
      </c>
      <c r="D4692" s="317"/>
      <c r="E4692" s="317"/>
      <c r="F4692" s="317"/>
      <c r="G4692" s="318">
        <v>15000000</v>
      </c>
      <c r="H4692" s="317"/>
      <c r="I4692" s="318">
        <v>15000000</v>
      </c>
    </row>
    <row r="4693" spans="2:9" x14ac:dyDescent="0.25">
      <c r="B4693" s="672" t="s">
        <v>5833</v>
      </c>
      <c r="C4693" s="672"/>
      <c r="D4693" s="319"/>
      <c r="E4693" s="319"/>
      <c r="F4693" s="319"/>
      <c r="G4693" s="320">
        <v>15000000</v>
      </c>
      <c r="H4693" s="319"/>
      <c r="I4693" s="320">
        <v>15000000</v>
      </c>
    </row>
    <row r="4694" spans="2:9" x14ac:dyDescent="0.25">
      <c r="B4694" s="316" t="s">
        <v>9518</v>
      </c>
      <c r="C4694" s="533" t="s">
        <v>21172</v>
      </c>
      <c r="D4694" s="317"/>
      <c r="E4694" s="317"/>
      <c r="F4694" s="317"/>
      <c r="G4694" s="318">
        <v>9800000</v>
      </c>
      <c r="H4694" s="317"/>
      <c r="I4694" s="318">
        <v>9800000</v>
      </c>
    </row>
    <row r="4695" spans="2:9" x14ac:dyDescent="0.25">
      <c r="B4695" s="672" t="s">
        <v>5833</v>
      </c>
      <c r="C4695" s="672"/>
      <c r="D4695" s="319"/>
      <c r="E4695" s="319"/>
      <c r="F4695" s="319"/>
      <c r="G4695" s="320">
        <v>9800000</v>
      </c>
      <c r="H4695" s="319"/>
      <c r="I4695" s="320">
        <v>9800000</v>
      </c>
    </row>
    <row r="4696" spans="2:9" x14ac:dyDescent="0.25">
      <c r="B4696" s="316" t="s">
        <v>19313</v>
      </c>
      <c r="C4696" s="533" t="s">
        <v>19888</v>
      </c>
      <c r="D4696" s="317"/>
      <c r="E4696" s="317"/>
      <c r="F4696" s="317"/>
      <c r="G4696" s="318">
        <v>9000000</v>
      </c>
      <c r="H4696" s="317"/>
      <c r="I4696" s="318">
        <v>9000000</v>
      </c>
    </row>
    <row r="4697" spans="2:9" x14ac:dyDescent="0.25">
      <c r="B4697" s="672" t="s">
        <v>5833</v>
      </c>
      <c r="C4697" s="672"/>
      <c r="D4697" s="319"/>
      <c r="E4697" s="319"/>
      <c r="F4697" s="319"/>
      <c r="G4697" s="320">
        <v>9000000</v>
      </c>
      <c r="H4697" s="319"/>
      <c r="I4697" s="320">
        <v>9000000</v>
      </c>
    </row>
    <row r="4698" spans="2:9" x14ac:dyDescent="0.25">
      <c r="B4698" s="316" t="s">
        <v>60</v>
      </c>
      <c r="C4698" s="533" t="s">
        <v>18256</v>
      </c>
      <c r="D4698" s="317"/>
      <c r="E4698" s="317"/>
      <c r="F4698" s="318">
        <v>15000000</v>
      </c>
      <c r="G4698" s="318">
        <v>15000000</v>
      </c>
      <c r="H4698" s="317"/>
      <c r="I4698" s="317"/>
    </row>
    <row r="4699" spans="2:9" x14ac:dyDescent="0.25">
      <c r="B4699" s="672" t="s">
        <v>6934</v>
      </c>
      <c r="C4699" s="672"/>
      <c r="D4699" s="319"/>
      <c r="E4699" s="319"/>
      <c r="F4699" s="320">
        <v>15000000</v>
      </c>
      <c r="G4699" s="320">
        <v>15000000</v>
      </c>
      <c r="H4699" s="319"/>
      <c r="I4699" s="319"/>
    </row>
    <row r="4700" spans="2:9" x14ac:dyDescent="0.25">
      <c r="B4700" s="316" t="s">
        <v>7783</v>
      </c>
      <c r="C4700" s="533" t="s">
        <v>18257</v>
      </c>
      <c r="D4700" s="317"/>
      <c r="E4700" s="317"/>
      <c r="F4700" s="317"/>
      <c r="G4700" s="318">
        <v>9000000</v>
      </c>
      <c r="H4700" s="317"/>
      <c r="I4700" s="318">
        <v>9000000</v>
      </c>
    </row>
    <row r="4701" spans="2:9" x14ac:dyDescent="0.25">
      <c r="B4701" s="672" t="s">
        <v>5833</v>
      </c>
      <c r="C4701" s="672"/>
      <c r="D4701" s="319"/>
      <c r="E4701" s="319"/>
      <c r="F4701" s="319"/>
      <c r="G4701" s="320">
        <v>9000000</v>
      </c>
      <c r="H4701" s="319"/>
      <c r="I4701" s="320">
        <v>9000000</v>
      </c>
    </row>
    <row r="4702" spans="2:9" x14ac:dyDescent="0.25">
      <c r="B4702" s="316" t="s">
        <v>2202</v>
      </c>
      <c r="C4702" s="533" t="s">
        <v>18259</v>
      </c>
      <c r="D4702" s="317"/>
      <c r="E4702" s="317"/>
      <c r="F4702" s="318">
        <v>27500000</v>
      </c>
      <c r="G4702" s="318">
        <v>30000000</v>
      </c>
      <c r="H4702" s="317"/>
      <c r="I4702" s="318">
        <v>2500000</v>
      </c>
    </row>
    <row r="4703" spans="2:9" x14ac:dyDescent="0.25">
      <c r="B4703" s="672" t="s">
        <v>6935</v>
      </c>
      <c r="C4703" s="672"/>
      <c r="D4703" s="319"/>
      <c r="E4703" s="319"/>
      <c r="F4703" s="320">
        <v>27500000</v>
      </c>
      <c r="G4703" s="320">
        <v>30000000</v>
      </c>
      <c r="H4703" s="319"/>
      <c r="I4703" s="320">
        <v>2500000</v>
      </c>
    </row>
    <row r="4704" spans="2:9" x14ac:dyDescent="0.25">
      <c r="B4704" s="316" t="s">
        <v>7784</v>
      </c>
      <c r="C4704" s="533" t="s">
        <v>19912</v>
      </c>
      <c r="D4704" s="317"/>
      <c r="E4704" s="317"/>
      <c r="F4704" s="317"/>
      <c r="G4704" s="318">
        <v>9000000</v>
      </c>
      <c r="H4704" s="317"/>
      <c r="I4704" s="318">
        <v>9000000</v>
      </c>
    </row>
    <row r="4705" spans="2:9" x14ac:dyDescent="0.25">
      <c r="B4705" s="672" t="s">
        <v>5833</v>
      </c>
      <c r="C4705" s="672"/>
      <c r="D4705" s="319"/>
      <c r="E4705" s="319"/>
      <c r="F4705" s="319"/>
      <c r="G4705" s="320">
        <v>9000000</v>
      </c>
      <c r="H4705" s="319"/>
      <c r="I4705" s="320">
        <v>9000000</v>
      </c>
    </row>
    <row r="4706" spans="2:9" x14ac:dyDescent="0.25">
      <c r="B4706" s="316" t="s">
        <v>2203</v>
      </c>
      <c r="C4706" s="533" t="s">
        <v>18260</v>
      </c>
      <c r="D4706" s="317"/>
      <c r="E4706" s="317"/>
      <c r="F4706" s="318">
        <v>36000000</v>
      </c>
      <c r="G4706" s="318">
        <v>56000000</v>
      </c>
      <c r="H4706" s="317"/>
      <c r="I4706" s="318">
        <v>20000000</v>
      </c>
    </row>
    <row r="4707" spans="2:9" x14ac:dyDescent="0.25">
      <c r="B4707" s="672" t="s">
        <v>6936</v>
      </c>
      <c r="C4707" s="672"/>
      <c r="D4707" s="319"/>
      <c r="E4707" s="319"/>
      <c r="F4707" s="320">
        <v>36000000</v>
      </c>
      <c r="G4707" s="320">
        <v>56000000</v>
      </c>
      <c r="H4707" s="319"/>
      <c r="I4707" s="320">
        <v>20000000</v>
      </c>
    </row>
    <row r="4708" spans="2:9" x14ac:dyDescent="0.25">
      <c r="B4708" s="316" t="s">
        <v>20107</v>
      </c>
      <c r="C4708" s="533" t="s">
        <v>20318</v>
      </c>
      <c r="D4708" s="317"/>
      <c r="E4708" s="317"/>
      <c r="F4708" s="317"/>
      <c r="G4708" s="318">
        <v>12000000</v>
      </c>
      <c r="H4708" s="317"/>
      <c r="I4708" s="318">
        <v>12000000</v>
      </c>
    </row>
    <row r="4709" spans="2:9" x14ac:dyDescent="0.25">
      <c r="B4709" s="672" t="s">
        <v>5833</v>
      </c>
      <c r="C4709" s="672"/>
      <c r="D4709" s="319"/>
      <c r="E4709" s="319"/>
      <c r="F4709" s="319"/>
      <c r="G4709" s="320">
        <v>12000000</v>
      </c>
      <c r="H4709" s="319"/>
      <c r="I4709" s="320">
        <v>12000000</v>
      </c>
    </row>
    <row r="4710" spans="2:9" x14ac:dyDescent="0.25">
      <c r="B4710" s="316" t="s">
        <v>2204</v>
      </c>
      <c r="C4710" s="533" t="s">
        <v>18261</v>
      </c>
      <c r="D4710" s="317"/>
      <c r="E4710" s="317"/>
      <c r="F4710" s="318">
        <v>42000000</v>
      </c>
      <c r="G4710" s="318">
        <v>60000000</v>
      </c>
      <c r="H4710" s="317"/>
      <c r="I4710" s="318">
        <v>18000000</v>
      </c>
    </row>
    <row r="4711" spans="2:9" x14ac:dyDescent="0.25">
      <c r="B4711" s="672" t="s">
        <v>6937</v>
      </c>
      <c r="C4711" s="672"/>
      <c r="D4711" s="319"/>
      <c r="E4711" s="319"/>
      <c r="F4711" s="320">
        <v>42000000</v>
      </c>
      <c r="G4711" s="320">
        <v>60000000</v>
      </c>
      <c r="H4711" s="319"/>
      <c r="I4711" s="320">
        <v>18000000</v>
      </c>
    </row>
    <row r="4712" spans="2:9" x14ac:dyDescent="0.25">
      <c r="B4712" s="316" t="s">
        <v>686</v>
      </c>
      <c r="C4712" s="533" t="s">
        <v>18262</v>
      </c>
      <c r="D4712" s="317"/>
      <c r="E4712" s="317"/>
      <c r="F4712" s="318">
        <v>6000000</v>
      </c>
      <c r="G4712" s="318">
        <v>21000000</v>
      </c>
      <c r="H4712" s="317"/>
      <c r="I4712" s="318">
        <v>15000000</v>
      </c>
    </row>
    <row r="4713" spans="2:9" x14ac:dyDescent="0.25">
      <c r="B4713" s="672" t="s">
        <v>6938</v>
      </c>
      <c r="C4713" s="672"/>
      <c r="D4713" s="319"/>
      <c r="E4713" s="319"/>
      <c r="F4713" s="320">
        <v>6000000</v>
      </c>
      <c r="G4713" s="320">
        <v>21000000</v>
      </c>
      <c r="H4713" s="319"/>
      <c r="I4713" s="320">
        <v>15000000</v>
      </c>
    </row>
    <row r="4714" spans="2:9" x14ac:dyDescent="0.25">
      <c r="B4714" s="316" t="s">
        <v>20271</v>
      </c>
      <c r="C4714" s="533" t="s">
        <v>20625</v>
      </c>
      <c r="D4714" s="317"/>
      <c r="E4714" s="317"/>
      <c r="F4714" s="317"/>
      <c r="G4714" s="318">
        <v>7000000</v>
      </c>
      <c r="H4714" s="317"/>
      <c r="I4714" s="318">
        <v>7000000</v>
      </c>
    </row>
    <row r="4715" spans="2:9" x14ac:dyDescent="0.25">
      <c r="B4715" s="672" t="s">
        <v>5833</v>
      </c>
      <c r="C4715" s="672"/>
      <c r="D4715" s="319"/>
      <c r="E4715" s="319"/>
      <c r="F4715" s="319"/>
      <c r="G4715" s="320">
        <v>7000000</v>
      </c>
      <c r="H4715" s="319"/>
      <c r="I4715" s="320">
        <v>7000000</v>
      </c>
    </row>
    <row r="4716" spans="2:9" x14ac:dyDescent="0.25">
      <c r="B4716" s="316" t="s">
        <v>2205</v>
      </c>
      <c r="C4716" s="533" t="s">
        <v>18263</v>
      </c>
      <c r="D4716" s="317"/>
      <c r="E4716" s="317"/>
      <c r="F4716" s="318">
        <v>18000000</v>
      </c>
      <c r="G4716" s="318">
        <v>42000000</v>
      </c>
      <c r="H4716" s="317"/>
      <c r="I4716" s="318">
        <v>24000000</v>
      </c>
    </row>
    <row r="4717" spans="2:9" x14ac:dyDescent="0.25">
      <c r="B4717" s="672" t="s">
        <v>6939</v>
      </c>
      <c r="C4717" s="672"/>
      <c r="D4717" s="319"/>
      <c r="E4717" s="319"/>
      <c r="F4717" s="320">
        <v>18000000</v>
      </c>
      <c r="G4717" s="320">
        <v>42000000</v>
      </c>
      <c r="H4717" s="319"/>
      <c r="I4717" s="320">
        <v>24000000</v>
      </c>
    </row>
    <row r="4718" spans="2:9" x14ac:dyDescent="0.25">
      <c r="B4718" s="316" t="s">
        <v>2206</v>
      </c>
      <c r="C4718" s="533" t="s">
        <v>18264</v>
      </c>
      <c r="D4718" s="317"/>
      <c r="E4718" s="317"/>
      <c r="F4718" s="318">
        <v>27000000</v>
      </c>
      <c r="G4718" s="318">
        <v>47000000</v>
      </c>
      <c r="H4718" s="317"/>
      <c r="I4718" s="318">
        <v>20000000</v>
      </c>
    </row>
    <row r="4719" spans="2:9" x14ac:dyDescent="0.25">
      <c r="B4719" s="672" t="s">
        <v>6940</v>
      </c>
      <c r="C4719" s="672"/>
      <c r="D4719" s="319"/>
      <c r="E4719" s="319"/>
      <c r="F4719" s="320">
        <v>27000000</v>
      </c>
      <c r="G4719" s="320">
        <v>47000000</v>
      </c>
      <c r="H4719" s="319"/>
      <c r="I4719" s="320">
        <v>20000000</v>
      </c>
    </row>
    <row r="4720" spans="2:9" x14ac:dyDescent="0.25">
      <c r="B4720" s="316" t="s">
        <v>2207</v>
      </c>
      <c r="C4720" s="533" t="s">
        <v>18265</v>
      </c>
      <c r="D4720" s="317"/>
      <c r="E4720" s="317"/>
      <c r="F4720" s="318">
        <v>33000000</v>
      </c>
      <c r="G4720" s="318">
        <v>36000000</v>
      </c>
      <c r="H4720" s="317"/>
      <c r="I4720" s="318">
        <v>3000000</v>
      </c>
    </row>
    <row r="4721" spans="2:9" x14ac:dyDescent="0.25">
      <c r="B4721" s="672" t="s">
        <v>6941</v>
      </c>
      <c r="C4721" s="672"/>
      <c r="D4721" s="319"/>
      <c r="E4721" s="319"/>
      <c r="F4721" s="320">
        <v>33000000</v>
      </c>
      <c r="G4721" s="320">
        <v>36000000</v>
      </c>
      <c r="H4721" s="319"/>
      <c r="I4721" s="320">
        <v>3000000</v>
      </c>
    </row>
    <row r="4722" spans="2:9" x14ac:dyDescent="0.25">
      <c r="B4722" s="316" t="s">
        <v>7785</v>
      </c>
      <c r="C4722" s="533" t="s">
        <v>18266</v>
      </c>
      <c r="D4722" s="317"/>
      <c r="E4722" s="317"/>
      <c r="F4722" s="317"/>
      <c r="G4722" s="318">
        <v>8900000</v>
      </c>
      <c r="H4722" s="317"/>
      <c r="I4722" s="318">
        <v>8900000</v>
      </c>
    </row>
    <row r="4723" spans="2:9" x14ac:dyDescent="0.25">
      <c r="B4723" s="672" t="s">
        <v>5833</v>
      </c>
      <c r="C4723" s="672"/>
      <c r="D4723" s="319"/>
      <c r="E4723" s="319"/>
      <c r="F4723" s="319"/>
      <c r="G4723" s="320">
        <v>8900000</v>
      </c>
      <c r="H4723" s="319"/>
      <c r="I4723" s="320">
        <v>8900000</v>
      </c>
    </row>
    <row r="4724" spans="2:9" x14ac:dyDescent="0.25">
      <c r="B4724" s="316" t="s">
        <v>11775</v>
      </c>
      <c r="C4724" s="533" t="s">
        <v>19889</v>
      </c>
      <c r="D4724" s="317"/>
      <c r="E4724" s="317"/>
      <c r="F4724" s="317"/>
      <c r="G4724" s="318">
        <v>9000000</v>
      </c>
      <c r="H4724" s="317"/>
      <c r="I4724" s="318">
        <v>9000000</v>
      </c>
    </row>
    <row r="4725" spans="2:9" x14ac:dyDescent="0.25">
      <c r="B4725" s="672" t="s">
        <v>5833</v>
      </c>
      <c r="C4725" s="672"/>
      <c r="D4725" s="319"/>
      <c r="E4725" s="319"/>
      <c r="F4725" s="319"/>
      <c r="G4725" s="320">
        <v>9000000</v>
      </c>
      <c r="H4725" s="319"/>
      <c r="I4725" s="320">
        <v>9000000</v>
      </c>
    </row>
    <row r="4726" spans="2:9" x14ac:dyDescent="0.25">
      <c r="B4726" s="316" t="s">
        <v>2208</v>
      </c>
      <c r="C4726" s="533" t="s">
        <v>18267</v>
      </c>
      <c r="D4726" s="317"/>
      <c r="E4726" s="317"/>
      <c r="F4726" s="318">
        <v>13000000</v>
      </c>
      <c r="G4726" s="318">
        <v>34000000</v>
      </c>
      <c r="H4726" s="317"/>
      <c r="I4726" s="318">
        <v>21000000</v>
      </c>
    </row>
    <row r="4727" spans="2:9" x14ac:dyDescent="0.25">
      <c r="B4727" s="672" t="s">
        <v>6942</v>
      </c>
      <c r="C4727" s="672"/>
      <c r="D4727" s="319"/>
      <c r="E4727" s="319"/>
      <c r="F4727" s="320">
        <v>13000000</v>
      </c>
      <c r="G4727" s="320">
        <v>34000000</v>
      </c>
      <c r="H4727" s="319"/>
      <c r="I4727" s="320">
        <v>21000000</v>
      </c>
    </row>
    <row r="4728" spans="2:9" x14ac:dyDescent="0.25">
      <c r="B4728" s="316" t="s">
        <v>7786</v>
      </c>
      <c r="C4728" s="533" t="s">
        <v>20392</v>
      </c>
      <c r="D4728" s="317"/>
      <c r="E4728" s="317"/>
      <c r="F4728" s="317"/>
      <c r="G4728" s="318">
        <v>17000000</v>
      </c>
      <c r="H4728" s="317"/>
      <c r="I4728" s="318">
        <v>17000000</v>
      </c>
    </row>
    <row r="4729" spans="2:9" x14ac:dyDescent="0.25">
      <c r="B4729" s="672" t="s">
        <v>5833</v>
      </c>
      <c r="C4729" s="672"/>
      <c r="D4729" s="319"/>
      <c r="E4729" s="319"/>
      <c r="F4729" s="319"/>
      <c r="G4729" s="320">
        <v>17000000</v>
      </c>
      <c r="H4729" s="319"/>
      <c r="I4729" s="320">
        <v>17000000</v>
      </c>
    </row>
    <row r="4730" spans="2:9" x14ac:dyDescent="0.25">
      <c r="B4730" s="316" t="s">
        <v>7787</v>
      </c>
      <c r="C4730" s="533" t="s">
        <v>18268</v>
      </c>
      <c r="D4730" s="317"/>
      <c r="E4730" s="317"/>
      <c r="F4730" s="317"/>
      <c r="G4730" s="318">
        <v>8850000</v>
      </c>
      <c r="H4730" s="317"/>
      <c r="I4730" s="318">
        <v>8850000</v>
      </c>
    </row>
    <row r="4731" spans="2:9" x14ac:dyDescent="0.25">
      <c r="B4731" s="672" t="s">
        <v>5833</v>
      </c>
      <c r="C4731" s="672"/>
      <c r="D4731" s="319"/>
      <c r="E4731" s="319"/>
      <c r="F4731" s="319"/>
      <c r="G4731" s="320">
        <v>8850000</v>
      </c>
      <c r="H4731" s="319"/>
      <c r="I4731" s="320">
        <v>8850000</v>
      </c>
    </row>
    <row r="4732" spans="2:9" x14ac:dyDescent="0.25">
      <c r="B4732" s="316" t="s">
        <v>2209</v>
      </c>
      <c r="C4732" s="533" t="s">
        <v>18269</v>
      </c>
      <c r="D4732" s="317"/>
      <c r="E4732" s="317"/>
      <c r="F4732" s="318">
        <v>15000000</v>
      </c>
      <c r="G4732" s="318">
        <v>45000000</v>
      </c>
      <c r="H4732" s="317"/>
      <c r="I4732" s="318">
        <v>30000000</v>
      </c>
    </row>
    <row r="4733" spans="2:9" x14ac:dyDescent="0.25">
      <c r="B4733" s="672" t="s">
        <v>6943</v>
      </c>
      <c r="C4733" s="672"/>
      <c r="D4733" s="319"/>
      <c r="E4733" s="319"/>
      <c r="F4733" s="320">
        <v>15000000</v>
      </c>
      <c r="G4733" s="320">
        <v>45000000</v>
      </c>
      <c r="H4733" s="319"/>
      <c r="I4733" s="320">
        <v>30000000</v>
      </c>
    </row>
    <row r="4734" spans="2:9" x14ac:dyDescent="0.25">
      <c r="B4734" s="316" t="s">
        <v>1312</v>
      </c>
      <c r="C4734" s="533" t="s">
        <v>20864</v>
      </c>
      <c r="D4734" s="317"/>
      <c r="E4734" s="317"/>
      <c r="F4734" s="317"/>
      <c r="G4734" s="318">
        <v>18000000</v>
      </c>
      <c r="H4734" s="317"/>
      <c r="I4734" s="318">
        <v>18000000</v>
      </c>
    </row>
    <row r="4735" spans="2:9" x14ac:dyDescent="0.25">
      <c r="B4735" s="672" t="s">
        <v>20865</v>
      </c>
      <c r="C4735" s="672"/>
      <c r="D4735" s="319"/>
      <c r="E4735" s="319"/>
      <c r="F4735" s="319"/>
      <c r="G4735" s="320">
        <v>18000000</v>
      </c>
      <c r="H4735" s="319"/>
      <c r="I4735" s="320">
        <v>18000000</v>
      </c>
    </row>
    <row r="4736" spans="2:9" x14ac:dyDescent="0.25">
      <c r="B4736" s="316" t="s">
        <v>20082</v>
      </c>
      <c r="C4736" s="533" t="s">
        <v>20177</v>
      </c>
      <c r="D4736" s="317"/>
      <c r="E4736" s="317"/>
      <c r="F4736" s="317"/>
      <c r="G4736" s="318">
        <v>18000000</v>
      </c>
      <c r="H4736" s="317"/>
      <c r="I4736" s="318">
        <v>18000000</v>
      </c>
    </row>
    <row r="4737" spans="2:9" x14ac:dyDescent="0.25">
      <c r="B4737" s="672" t="s">
        <v>5833</v>
      </c>
      <c r="C4737" s="672"/>
      <c r="D4737" s="319"/>
      <c r="E4737" s="319"/>
      <c r="F4737" s="319"/>
      <c r="G4737" s="320">
        <v>18000000</v>
      </c>
      <c r="H4737" s="319"/>
      <c r="I4737" s="320">
        <v>18000000</v>
      </c>
    </row>
    <row r="4738" spans="2:9" x14ac:dyDescent="0.25">
      <c r="B4738" s="316" t="s">
        <v>2210</v>
      </c>
      <c r="C4738" s="533" t="s">
        <v>18270</v>
      </c>
      <c r="D4738" s="317"/>
      <c r="E4738" s="317"/>
      <c r="F4738" s="318">
        <v>42000000</v>
      </c>
      <c r="G4738" s="318">
        <v>57100000</v>
      </c>
      <c r="H4738" s="317"/>
      <c r="I4738" s="318">
        <v>15100000</v>
      </c>
    </row>
    <row r="4739" spans="2:9" x14ac:dyDescent="0.25">
      <c r="B4739" s="672" t="s">
        <v>6944</v>
      </c>
      <c r="C4739" s="672"/>
      <c r="D4739" s="319"/>
      <c r="E4739" s="319"/>
      <c r="F4739" s="320">
        <v>42000000</v>
      </c>
      <c r="G4739" s="320">
        <v>57100000</v>
      </c>
      <c r="H4739" s="319"/>
      <c r="I4739" s="320">
        <v>15100000</v>
      </c>
    </row>
    <row r="4740" spans="2:9" x14ac:dyDescent="0.25">
      <c r="B4740" s="316" t="s">
        <v>431</v>
      </c>
      <c r="C4740" s="533" t="s">
        <v>18271</v>
      </c>
      <c r="D4740" s="317"/>
      <c r="E4740" s="317"/>
      <c r="F4740" s="318">
        <v>5000000</v>
      </c>
      <c r="G4740" s="318">
        <v>21000000</v>
      </c>
      <c r="H4740" s="317"/>
      <c r="I4740" s="318">
        <v>16000000</v>
      </c>
    </row>
    <row r="4741" spans="2:9" x14ac:dyDescent="0.25">
      <c r="B4741" s="672" t="s">
        <v>6945</v>
      </c>
      <c r="C4741" s="672"/>
      <c r="D4741" s="319"/>
      <c r="E4741" s="319"/>
      <c r="F4741" s="320">
        <v>5000000</v>
      </c>
      <c r="G4741" s="320">
        <v>21000000</v>
      </c>
      <c r="H4741" s="319"/>
      <c r="I4741" s="320">
        <v>16000000</v>
      </c>
    </row>
    <row r="4742" spans="2:9" x14ac:dyDescent="0.25">
      <c r="B4742" s="316" t="s">
        <v>156</v>
      </c>
      <c r="C4742" s="533" t="s">
        <v>18272</v>
      </c>
      <c r="D4742" s="317"/>
      <c r="E4742" s="317"/>
      <c r="F4742" s="318">
        <v>6250000</v>
      </c>
      <c r="G4742" s="318">
        <v>15000000</v>
      </c>
      <c r="H4742" s="317"/>
      <c r="I4742" s="318">
        <v>8750000</v>
      </c>
    </row>
    <row r="4743" spans="2:9" x14ac:dyDescent="0.25">
      <c r="B4743" s="672" t="s">
        <v>6946</v>
      </c>
      <c r="C4743" s="672"/>
      <c r="D4743" s="319"/>
      <c r="E4743" s="319"/>
      <c r="F4743" s="320">
        <v>6250000</v>
      </c>
      <c r="G4743" s="320">
        <v>15000000</v>
      </c>
      <c r="H4743" s="319"/>
      <c r="I4743" s="320">
        <v>8750000</v>
      </c>
    </row>
    <row r="4744" spans="2:9" x14ac:dyDescent="0.25">
      <c r="B4744" s="316" t="s">
        <v>2211</v>
      </c>
      <c r="C4744" s="533" t="s">
        <v>18273</v>
      </c>
      <c r="D4744" s="317"/>
      <c r="E4744" s="317"/>
      <c r="F4744" s="318">
        <v>17000000</v>
      </c>
      <c r="G4744" s="318">
        <v>42000000</v>
      </c>
      <c r="H4744" s="317"/>
      <c r="I4744" s="318">
        <v>25000000</v>
      </c>
    </row>
    <row r="4745" spans="2:9" x14ac:dyDescent="0.25">
      <c r="B4745" s="672" t="s">
        <v>6947</v>
      </c>
      <c r="C4745" s="672"/>
      <c r="D4745" s="319"/>
      <c r="E4745" s="319"/>
      <c r="F4745" s="320">
        <v>17000000</v>
      </c>
      <c r="G4745" s="320">
        <v>42000000</v>
      </c>
      <c r="H4745" s="319"/>
      <c r="I4745" s="320">
        <v>25000000</v>
      </c>
    </row>
    <row r="4746" spans="2:9" x14ac:dyDescent="0.25">
      <c r="B4746" s="316" t="s">
        <v>2212</v>
      </c>
      <c r="C4746" s="533" t="s">
        <v>18274</v>
      </c>
      <c r="D4746" s="317"/>
      <c r="E4746" s="317"/>
      <c r="F4746" s="318">
        <v>18000000</v>
      </c>
      <c r="G4746" s="318">
        <v>42000000</v>
      </c>
      <c r="H4746" s="317"/>
      <c r="I4746" s="318">
        <v>24000000</v>
      </c>
    </row>
    <row r="4747" spans="2:9" x14ac:dyDescent="0.25">
      <c r="B4747" s="672" t="s">
        <v>6948</v>
      </c>
      <c r="C4747" s="672"/>
      <c r="D4747" s="319"/>
      <c r="E4747" s="319"/>
      <c r="F4747" s="320">
        <v>18000000</v>
      </c>
      <c r="G4747" s="320">
        <v>42000000</v>
      </c>
      <c r="H4747" s="319"/>
      <c r="I4747" s="320">
        <v>24000000</v>
      </c>
    </row>
    <row r="4748" spans="2:9" x14ac:dyDescent="0.25">
      <c r="B4748" s="316" t="s">
        <v>2213</v>
      </c>
      <c r="C4748" s="533" t="s">
        <v>18275</v>
      </c>
      <c r="D4748" s="317"/>
      <c r="E4748" s="317"/>
      <c r="F4748" s="318">
        <v>22500000</v>
      </c>
      <c r="G4748" s="318">
        <v>45000000</v>
      </c>
      <c r="H4748" s="317"/>
      <c r="I4748" s="318">
        <v>22500000</v>
      </c>
    </row>
    <row r="4749" spans="2:9" x14ac:dyDescent="0.25">
      <c r="B4749" s="672" t="s">
        <v>6949</v>
      </c>
      <c r="C4749" s="672"/>
      <c r="D4749" s="319"/>
      <c r="E4749" s="319"/>
      <c r="F4749" s="320">
        <v>22500000</v>
      </c>
      <c r="G4749" s="320">
        <v>45000000</v>
      </c>
      <c r="H4749" s="319"/>
      <c r="I4749" s="320">
        <v>22500000</v>
      </c>
    </row>
    <row r="4750" spans="2:9" x14ac:dyDescent="0.25">
      <c r="B4750" s="316" t="s">
        <v>7788</v>
      </c>
      <c r="C4750" s="533" t="s">
        <v>18276</v>
      </c>
      <c r="D4750" s="317"/>
      <c r="E4750" s="317"/>
      <c r="F4750" s="317"/>
      <c r="G4750" s="318">
        <v>24500000</v>
      </c>
      <c r="H4750" s="317"/>
      <c r="I4750" s="318">
        <v>24500000</v>
      </c>
    </row>
    <row r="4751" spans="2:9" x14ac:dyDescent="0.25">
      <c r="B4751" s="672" t="s">
        <v>5833</v>
      </c>
      <c r="C4751" s="672"/>
      <c r="D4751" s="319"/>
      <c r="E4751" s="319"/>
      <c r="F4751" s="319"/>
      <c r="G4751" s="320">
        <v>24500000</v>
      </c>
      <c r="H4751" s="319"/>
      <c r="I4751" s="320">
        <v>24500000</v>
      </c>
    </row>
    <row r="4752" spans="2:9" x14ac:dyDescent="0.25">
      <c r="B4752" s="316" t="s">
        <v>2214</v>
      </c>
      <c r="C4752" s="533" t="s">
        <v>18277</v>
      </c>
      <c r="D4752" s="317"/>
      <c r="E4752" s="317"/>
      <c r="F4752" s="318">
        <v>30000000</v>
      </c>
      <c r="G4752" s="318">
        <v>52500000</v>
      </c>
      <c r="H4752" s="317"/>
      <c r="I4752" s="318">
        <v>22500000</v>
      </c>
    </row>
    <row r="4753" spans="2:9" x14ac:dyDescent="0.25">
      <c r="B4753" s="672" t="s">
        <v>6950</v>
      </c>
      <c r="C4753" s="672"/>
      <c r="D4753" s="319"/>
      <c r="E4753" s="319"/>
      <c r="F4753" s="320">
        <v>30000000</v>
      </c>
      <c r="G4753" s="320">
        <v>52500000</v>
      </c>
      <c r="H4753" s="319"/>
      <c r="I4753" s="320">
        <v>22500000</v>
      </c>
    </row>
    <row r="4754" spans="2:9" x14ac:dyDescent="0.25">
      <c r="B4754" s="316" t="s">
        <v>3912</v>
      </c>
      <c r="C4754" s="533" t="s">
        <v>18278</v>
      </c>
      <c r="D4754" s="317"/>
      <c r="E4754" s="317"/>
      <c r="F4754" s="318">
        <v>7500000</v>
      </c>
      <c r="G4754" s="318">
        <v>45000000</v>
      </c>
      <c r="H4754" s="317"/>
      <c r="I4754" s="318">
        <v>37500000</v>
      </c>
    </row>
    <row r="4755" spans="2:9" x14ac:dyDescent="0.25">
      <c r="B4755" s="672" t="s">
        <v>6951</v>
      </c>
      <c r="C4755" s="672"/>
      <c r="D4755" s="319"/>
      <c r="E4755" s="319"/>
      <c r="F4755" s="320">
        <v>7500000</v>
      </c>
      <c r="G4755" s="320">
        <v>45000000</v>
      </c>
      <c r="H4755" s="319"/>
      <c r="I4755" s="320">
        <v>37500000</v>
      </c>
    </row>
    <row r="4756" spans="2:9" x14ac:dyDescent="0.25">
      <c r="B4756" s="316" t="s">
        <v>7789</v>
      </c>
      <c r="C4756" s="533" t="s">
        <v>18279</v>
      </c>
      <c r="D4756" s="317"/>
      <c r="E4756" s="317"/>
      <c r="F4756" s="317"/>
      <c r="G4756" s="318">
        <v>13500000</v>
      </c>
      <c r="H4756" s="317"/>
      <c r="I4756" s="318">
        <v>13500000</v>
      </c>
    </row>
    <row r="4757" spans="2:9" x14ac:dyDescent="0.25">
      <c r="B4757" s="672" t="s">
        <v>5833</v>
      </c>
      <c r="C4757" s="672"/>
      <c r="D4757" s="319"/>
      <c r="E4757" s="319"/>
      <c r="F4757" s="319"/>
      <c r="G4757" s="320">
        <v>13500000</v>
      </c>
      <c r="H4757" s="319"/>
      <c r="I4757" s="320">
        <v>13500000</v>
      </c>
    </row>
    <row r="4758" spans="2:9" x14ac:dyDescent="0.25">
      <c r="B4758" s="316" t="s">
        <v>7982</v>
      </c>
      <c r="C4758" s="533" t="s">
        <v>18280</v>
      </c>
      <c r="D4758" s="317"/>
      <c r="E4758" s="317"/>
      <c r="F4758" s="317"/>
      <c r="G4758" s="318">
        <v>9000000</v>
      </c>
      <c r="H4758" s="317"/>
      <c r="I4758" s="318">
        <v>9000000</v>
      </c>
    </row>
    <row r="4759" spans="2:9" x14ac:dyDescent="0.25">
      <c r="B4759" s="672" t="s">
        <v>5833</v>
      </c>
      <c r="C4759" s="672"/>
      <c r="D4759" s="319"/>
      <c r="E4759" s="319"/>
      <c r="F4759" s="319"/>
      <c r="G4759" s="320">
        <v>9000000</v>
      </c>
      <c r="H4759" s="319"/>
      <c r="I4759" s="320">
        <v>9000000</v>
      </c>
    </row>
    <row r="4760" spans="2:9" x14ac:dyDescent="0.25">
      <c r="B4760" s="316" t="s">
        <v>2215</v>
      </c>
      <c r="C4760" s="533" t="s">
        <v>18281</v>
      </c>
      <c r="D4760" s="317"/>
      <c r="E4760" s="317"/>
      <c r="F4760" s="318">
        <v>22500000</v>
      </c>
      <c r="G4760" s="318">
        <v>40000000</v>
      </c>
      <c r="H4760" s="317"/>
      <c r="I4760" s="318">
        <v>17500000</v>
      </c>
    </row>
    <row r="4761" spans="2:9" x14ac:dyDescent="0.25">
      <c r="B4761" s="672" t="s">
        <v>6952</v>
      </c>
      <c r="C4761" s="672"/>
      <c r="D4761" s="319"/>
      <c r="E4761" s="319"/>
      <c r="F4761" s="320">
        <v>22500000</v>
      </c>
      <c r="G4761" s="320">
        <v>40000000</v>
      </c>
      <c r="H4761" s="319"/>
      <c r="I4761" s="320">
        <v>17500000</v>
      </c>
    </row>
    <row r="4762" spans="2:9" x14ac:dyDescent="0.25">
      <c r="B4762" s="316" t="s">
        <v>19537</v>
      </c>
      <c r="C4762" s="533" t="s">
        <v>19890</v>
      </c>
      <c r="D4762" s="317"/>
      <c r="E4762" s="317"/>
      <c r="F4762" s="317"/>
      <c r="G4762" s="318">
        <v>9000000</v>
      </c>
      <c r="H4762" s="317"/>
      <c r="I4762" s="318">
        <v>9000000</v>
      </c>
    </row>
    <row r="4763" spans="2:9" x14ac:dyDescent="0.25">
      <c r="B4763" s="672" t="s">
        <v>5833</v>
      </c>
      <c r="C4763" s="672"/>
      <c r="D4763" s="319"/>
      <c r="E4763" s="319"/>
      <c r="F4763" s="319"/>
      <c r="G4763" s="320">
        <v>9000000</v>
      </c>
      <c r="H4763" s="319"/>
      <c r="I4763" s="320">
        <v>9000000</v>
      </c>
    </row>
    <row r="4764" spans="2:9" x14ac:dyDescent="0.25">
      <c r="B4764" s="316" t="s">
        <v>7790</v>
      </c>
      <c r="C4764" s="533" t="s">
        <v>18282</v>
      </c>
      <c r="D4764" s="317"/>
      <c r="E4764" s="317"/>
      <c r="F4764" s="317"/>
      <c r="G4764" s="318">
        <v>11250000</v>
      </c>
      <c r="H4764" s="317"/>
      <c r="I4764" s="318">
        <v>11250000</v>
      </c>
    </row>
    <row r="4765" spans="2:9" x14ac:dyDescent="0.25">
      <c r="B4765" s="672" t="s">
        <v>5833</v>
      </c>
      <c r="C4765" s="672"/>
      <c r="D4765" s="319"/>
      <c r="E4765" s="319"/>
      <c r="F4765" s="319"/>
      <c r="G4765" s="320">
        <v>11250000</v>
      </c>
      <c r="H4765" s="319"/>
      <c r="I4765" s="320">
        <v>11250000</v>
      </c>
    </row>
    <row r="4766" spans="2:9" x14ac:dyDescent="0.25">
      <c r="B4766" s="316" t="s">
        <v>2216</v>
      </c>
      <c r="C4766" s="533" t="s">
        <v>18283</v>
      </c>
      <c r="D4766" s="317"/>
      <c r="E4766" s="317"/>
      <c r="F4766" s="318">
        <v>20000000</v>
      </c>
      <c r="G4766" s="318">
        <v>40000000</v>
      </c>
      <c r="H4766" s="317"/>
      <c r="I4766" s="318">
        <v>20000000</v>
      </c>
    </row>
    <row r="4767" spans="2:9" x14ac:dyDescent="0.25">
      <c r="B4767" s="672" t="s">
        <v>6953</v>
      </c>
      <c r="C4767" s="672"/>
      <c r="D4767" s="319"/>
      <c r="E4767" s="319"/>
      <c r="F4767" s="320">
        <v>20000000</v>
      </c>
      <c r="G4767" s="320">
        <v>40000000</v>
      </c>
      <c r="H4767" s="319"/>
      <c r="I4767" s="320">
        <v>20000000</v>
      </c>
    </row>
    <row r="4768" spans="2:9" x14ac:dyDescent="0.25">
      <c r="B4768" s="316" t="s">
        <v>7887</v>
      </c>
      <c r="C4768" s="533" t="s">
        <v>18284</v>
      </c>
      <c r="D4768" s="317"/>
      <c r="E4768" s="317"/>
      <c r="F4768" s="317"/>
      <c r="G4768" s="318">
        <v>3000000</v>
      </c>
      <c r="H4768" s="317"/>
      <c r="I4768" s="318">
        <v>3000000</v>
      </c>
    </row>
    <row r="4769" spans="2:9" x14ac:dyDescent="0.25">
      <c r="B4769" s="672" t="s">
        <v>5833</v>
      </c>
      <c r="C4769" s="672"/>
      <c r="D4769" s="319"/>
      <c r="E4769" s="319"/>
      <c r="F4769" s="319"/>
      <c r="G4769" s="320">
        <v>3000000</v>
      </c>
      <c r="H4769" s="319"/>
      <c r="I4769" s="320">
        <v>3000000</v>
      </c>
    </row>
    <row r="4770" spans="2:9" x14ac:dyDescent="0.25">
      <c r="B4770" s="316" t="s">
        <v>2217</v>
      </c>
      <c r="C4770" s="533" t="s">
        <v>18285</v>
      </c>
      <c r="D4770" s="317"/>
      <c r="E4770" s="317"/>
      <c r="F4770" s="318">
        <v>17500000</v>
      </c>
      <c r="G4770" s="318">
        <v>28471000</v>
      </c>
      <c r="H4770" s="317"/>
      <c r="I4770" s="318">
        <v>10971000</v>
      </c>
    </row>
    <row r="4771" spans="2:9" x14ac:dyDescent="0.25">
      <c r="B4771" s="672" t="s">
        <v>6954</v>
      </c>
      <c r="C4771" s="672"/>
      <c r="D4771" s="319"/>
      <c r="E4771" s="319"/>
      <c r="F4771" s="320">
        <v>17500000</v>
      </c>
      <c r="G4771" s="320">
        <v>28471000</v>
      </c>
      <c r="H4771" s="319"/>
      <c r="I4771" s="320">
        <v>10971000</v>
      </c>
    </row>
    <row r="4772" spans="2:9" x14ac:dyDescent="0.25">
      <c r="B4772" s="316" t="s">
        <v>696</v>
      </c>
      <c r="C4772" s="533" t="s">
        <v>18286</v>
      </c>
      <c r="D4772" s="317"/>
      <c r="E4772" s="317"/>
      <c r="F4772" s="318">
        <v>6000000</v>
      </c>
      <c r="G4772" s="318">
        <v>21000000</v>
      </c>
      <c r="H4772" s="317"/>
      <c r="I4772" s="318">
        <v>15000000</v>
      </c>
    </row>
    <row r="4773" spans="2:9" x14ac:dyDescent="0.25">
      <c r="B4773" s="672" t="s">
        <v>6955</v>
      </c>
      <c r="C4773" s="672"/>
      <c r="D4773" s="319"/>
      <c r="E4773" s="319"/>
      <c r="F4773" s="320">
        <v>6000000</v>
      </c>
      <c r="G4773" s="320">
        <v>21000000</v>
      </c>
      <c r="H4773" s="319"/>
      <c r="I4773" s="320">
        <v>15000000</v>
      </c>
    </row>
    <row r="4774" spans="2:9" x14ac:dyDescent="0.25">
      <c r="B4774" s="316" t="s">
        <v>2218</v>
      </c>
      <c r="C4774" s="533" t="s">
        <v>18287</v>
      </c>
      <c r="D4774" s="317"/>
      <c r="E4774" s="317"/>
      <c r="F4774" s="318">
        <v>42000000</v>
      </c>
      <c r="G4774" s="318">
        <v>57500000</v>
      </c>
      <c r="H4774" s="317"/>
      <c r="I4774" s="318">
        <v>15500000</v>
      </c>
    </row>
    <row r="4775" spans="2:9" x14ac:dyDescent="0.25">
      <c r="B4775" s="672" t="s">
        <v>6956</v>
      </c>
      <c r="C4775" s="672"/>
      <c r="D4775" s="319"/>
      <c r="E4775" s="319"/>
      <c r="F4775" s="320">
        <v>42000000</v>
      </c>
      <c r="G4775" s="320">
        <v>57500000</v>
      </c>
      <c r="H4775" s="319"/>
      <c r="I4775" s="320">
        <v>15500000</v>
      </c>
    </row>
    <row r="4776" spans="2:9" x14ac:dyDescent="0.25">
      <c r="B4776" s="316" t="s">
        <v>2219</v>
      </c>
      <c r="C4776" s="533" t="s">
        <v>18288</v>
      </c>
      <c r="D4776" s="317"/>
      <c r="E4776" s="317"/>
      <c r="F4776" s="318">
        <v>7500000</v>
      </c>
      <c r="G4776" s="318">
        <v>7500000</v>
      </c>
      <c r="H4776" s="317"/>
      <c r="I4776" s="317"/>
    </row>
    <row r="4777" spans="2:9" x14ac:dyDescent="0.25">
      <c r="B4777" s="672" t="s">
        <v>6957</v>
      </c>
      <c r="C4777" s="672"/>
      <c r="D4777" s="319"/>
      <c r="E4777" s="319"/>
      <c r="F4777" s="320">
        <v>7500000</v>
      </c>
      <c r="G4777" s="320">
        <v>7500000</v>
      </c>
      <c r="H4777" s="319"/>
      <c r="I4777" s="319"/>
    </row>
    <row r="4778" spans="2:9" x14ac:dyDescent="0.25">
      <c r="B4778" s="316" t="s">
        <v>2220</v>
      </c>
      <c r="C4778" s="533" t="s">
        <v>18289</v>
      </c>
      <c r="D4778" s="317"/>
      <c r="E4778" s="317"/>
      <c r="F4778" s="318">
        <v>13000000</v>
      </c>
      <c r="G4778" s="318">
        <v>35000000</v>
      </c>
      <c r="H4778" s="317"/>
      <c r="I4778" s="318">
        <v>22000000</v>
      </c>
    </row>
    <row r="4779" spans="2:9" x14ac:dyDescent="0.25">
      <c r="B4779" s="672" t="s">
        <v>6958</v>
      </c>
      <c r="C4779" s="672"/>
      <c r="D4779" s="319"/>
      <c r="E4779" s="319"/>
      <c r="F4779" s="320">
        <v>13000000</v>
      </c>
      <c r="G4779" s="320">
        <v>35000000</v>
      </c>
      <c r="H4779" s="319"/>
      <c r="I4779" s="320">
        <v>22000000</v>
      </c>
    </row>
    <row r="4780" spans="2:9" x14ac:dyDescent="0.25">
      <c r="B4780" s="316" t="s">
        <v>7958</v>
      </c>
      <c r="C4780" s="533" t="s">
        <v>18290</v>
      </c>
      <c r="D4780" s="317"/>
      <c r="E4780" s="317"/>
      <c r="F4780" s="317"/>
      <c r="G4780" s="318">
        <v>6000000</v>
      </c>
      <c r="H4780" s="317"/>
      <c r="I4780" s="318">
        <v>6000000</v>
      </c>
    </row>
    <row r="4781" spans="2:9" x14ac:dyDescent="0.25">
      <c r="B4781" s="672" t="s">
        <v>5833</v>
      </c>
      <c r="C4781" s="672"/>
      <c r="D4781" s="319"/>
      <c r="E4781" s="319"/>
      <c r="F4781" s="319"/>
      <c r="G4781" s="320">
        <v>6000000</v>
      </c>
      <c r="H4781" s="319"/>
      <c r="I4781" s="320">
        <v>6000000</v>
      </c>
    </row>
    <row r="4782" spans="2:9" x14ac:dyDescent="0.25">
      <c r="B4782" s="316" t="s">
        <v>663</v>
      </c>
      <c r="C4782" s="533" t="s">
        <v>18291</v>
      </c>
      <c r="D4782" s="317"/>
      <c r="E4782" s="317"/>
      <c r="F4782" s="318">
        <v>12000000</v>
      </c>
      <c r="G4782" s="318">
        <v>12000000</v>
      </c>
      <c r="H4782" s="317"/>
      <c r="I4782" s="317"/>
    </row>
    <row r="4783" spans="2:9" x14ac:dyDescent="0.25">
      <c r="B4783" s="672" t="s">
        <v>6959</v>
      </c>
      <c r="C4783" s="672"/>
      <c r="D4783" s="319"/>
      <c r="E4783" s="319"/>
      <c r="F4783" s="320">
        <v>12000000</v>
      </c>
      <c r="G4783" s="320">
        <v>12000000</v>
      </c>
      <c r="H4783" s="319"/>
      <c r="I4783" s="319"/>
    </row>
    <row r="4784" spans="2:9" x14ac:dyDescent="0.25">
      <c r="B4784" s="316" t="s">
        <v>456</v>
      </c>
      <c r="C4784" s="533" t="s">
        <v>18292</v>
      </c>
      <c r="D4784" s="317"/>
      <c r="E4784" s="317"/>
      <c r="F4784" s="317"/>
      <c r="G4784" s="318">
        <v>12000000</v>
      </c>
      <c r="H4784" s="317"/>
      <c r="I4784" s="318">
        <v>12000000</v>
      </c>
    </row>
    <row r="4785" spans="2:9" x14ac:dyDescent="0.25">
      <c r="B4785" s="672" t="s">
        <v>6960</v>
      </c>
      <c r="C4785" s="672"/>
      <c r="D4785" s="319"/>
      <c r="E4785" s="319"/>
      <c r="F4785" s="319"/>
      <c r="G4785" s="320">
        <v>12000000</v>
      </c>
      <c r="H4785" s="319"/>
      <c r="I4785" s="320">
        <v>12000000</v>
      </c>
    </row>
    <row r="4786" spans="2:9" x14ac:dyDescent="0.25">
      <c r="B4786" s="316" t="s">
        <v>8089</v>
      </c>
      <c r="C4786" s="533" t="s">
        <v>18293</v>
      </c>
      <c r="D4786" s="317"/>
      <c r="E4786" s="317"/>
      <c r="F4786" s="317"/>
      <c r="G4786" s="318">
        <v>9000000</v>
      </c>
      <c r="H4786" s="317"/>
      <c r="I4786" s="318">
        <v>9000000</v>
      </c>
    </row>
    <row r="4787" spans="2:9" x14ac:dyDescent="0.25">
      <c r="B4787" s="672" t="s">
        <v>5833</v>
      </c>
      <c r="C4787" s="672"/>
      <c r="D4787" s="319"/>
      <c r="E4787" s="319"/>
      <c r="F4787" s="319"/>
      <c r="G4787" s="320">
        <v>9000000</v>
      </c>
      <c r="H4787" s="319"/>
      <c r="I4787" s="320">
        <v>9000000</v>
      </c>
    </row>
    <row r="4788" spans="2:9" x14ac:dyDescent="0.25">
      <c r="B4788" s="316" t="s">
        <v>2221</v>
      </c>
      <c r="C4788" s="533" t="s">
        <v>18294</v>
      </c>
      <c r="D4788" s="317"/>
      <c r="E4788" s="317"/>
      <c r="F4788" s="318">
        <v>17000000</v>
      </c>
      <c r="G4788" s="318">
        <v>35000575</v>
      </c>
      <c r="H4788" s="317"/>
      <c r="I4788" s="318">
        <v>18000575</v>
      </c>
    </row>
    <row r="4789" spans="2:9" x14ac:dyDescent="0.25">
      <c r="B4789" s="672" t="s">
        <v>6961</v>
      </c>
      <c r="C4789" s="672"/>
      <c r="D4789" s="319"/>
      <c r="E4789" s="319"/>
      <c r="F4789" s="320">
        <v>17000000</v>
      </c>
      <c r="G4789" s="320">
        <v>35000575</v>
      </c>
      <c r="H4789" s="319"/>
      <c r="I4789" s="320">
        <v>18000575</v>
      </c>
    </row>
    <row r="4790" spans="2:9" x14ac:dyDescent="0.25">
      <c r="B4790" s="316" t="s">
        <v>2222</v>
      </c>
      <c r="C4790" s="533" t="s">
        <v>18295</v>
      </c>
      <c r="D4790" s="317"/>
      <c r="E4790" s="317"/>
      <c r="F4790" s="318">
        <v>42000000</v>
      </c>
      <c r="G4790" s="318">
        <v>60000500</v>
      </c>
      <c r="H4790" s="317"/>
      <c r="I4790" s="318">
        <v>18000500</v>
      </c>
    </row>
    <row r="4791" spans="2:9" x14ac:dyDescent="0.25">
      <c r="B4791" s="672" t="s">
        <v>6962</v>
      </c>
      <c r="C4791" s="672"/>
      <c r="D4791" s="319"/>
      <c r="E4791" s="319"/>
      <c r="F4791" s="320">
        <v>42000000</v>
      </c>
      <c r="G4791" s="320">
        <v>60000500</v>
      </c>
      <c r="H4791" s="319"/>
      <c r="I4791" s="320">
        <v>18000500</v>
      </c>
    </row>
    <row r="4792" spans="2:9" x14ac:dyDescent="0.25">
      <c r="B4792" s="316" t="s">
        <v>2223</v>
      </c>
      <c r="C4792" s="533" t="s">
        <v>18296</v>
      </c>
      <c r="D4792" s="317"/>
      <c r="E4792" s="317"/>
      <c r="F4792" s="318">
        <v>17000000</v>
      </c>
      <c r="G4792" s="318">
        <v>35000000</v>
      </c>
      <c r="H4792" s="317"/>
      <c r="I4792" s="318">
        <v>18000000</v>
      </c>
    </row>
    <row r="4793" spans="2:9" x14ac:dyDescent="0.25">
      <c r="B4793" s="672" t="s">
        <v>6963</v>
      </c>
      <c r="C4793" s="672"/>
      <c r="D4793" s="319"/>
      <c r="E4793" s="319"/>
      <c r="F4793" s="320">
        <v>17000000</v>
      </c>
      <c r="G4793" s="320">
        <v>35000000</v>
      </c>
      <c r="H4793" s="319"/>
      <c r="I4793" s="320">
        <v>18000000</v>
      </c>
    </row>
    <row r="4794" spans="2:9" x14ac:dyDescent="0.25">
      <c r="B4794" s="316" t="s">
        <v>8090</v>
      </c>
      <c r="C4794" s="533" t="s">
        <v>18297</v>
      </c>
      <c r="D4794" s="317"/>
      <c r="E4794" s="317"/>
      <c r="F4794" s="317"/>
      <c r="G4794" s="318">
        <v>11000000</v>
      </c>
      <c r="H4794" s="317"/>
      <c r="I4794" s="318">
        <v>11000000</v>
      </c>
    </row>
    <row r="4795" spans="2:9" x14ac:dyDescent="0.25">
      <c r="B4795" s="672" t="s">
        <v>5833</v>
      </c>
      <c r="C4795" s="672"/>
      <c r="D4795" s="319"/>
      <c r="E4795" s="319"/>
      <c r="F4795" s="319"/>
      <c r="G4795" s="320">
        <v>11000000</v>
      </c>
      <c r="H4795" s="319"/>
      <c r="I4795" s="320">
        <v>11000000</v>
      </c>
    </row>
    <row r="4796" spans="2:9" x14ac:dyDescent="0.25">
      <c r="B4796" s="316" t="s">
        <v>2224</v>
      </c>
      <c r="C4796" s="533" t="s">
        <v>18298</v>
      </c>
      <c r="D4796" s="317"/>
      <c r="E4796" s="317"/>
      <c r="F4796" s="318">
        <v>37500000</v>
      </c>
      <c r="G4796" s="318">
        <v>45000000</v>
      </c>
      <c r="H4796" s="317"/>
      <c r="I4796" s="318">
        <v>7500000</v>
      </c>
    </row>
    <row r="4797" spans="2:9" x14ac:dyDescent="0.25">
      <c r="B4797" s="672" t="s">
        <v>6964</v>
      </c>
      <c r="C4797" s="672"/>
      <c r="D4797" s="319"/>
      <c r="E4797" s="319"/>
      <c r="F4797" s="320">
        <v>37500000</v>
      </c>
      <c r="G4797" s="320">
        <v>45000000</v>
      </c>
      <c r="H4797" s="319"/>
      <c r="I4797" s="320">
        <v>7500000</v>
      </c>
    </row>
    <row r="4798" spans="2:9" x14ac:dyDescent="0.25">
      <c r="B4798" s="316" t="s">
        <v>2225</v>
      </c>
      <c r="C4798" s="533" t="s">
        <v>18299</v>
      </c>
      <c r="D4798" s="317"/>
      <c r="E4798" s="317"/>
      <c r="F4798" s="318">
        <v>34000000</v>
      </c>
      <c r="G4798" s="318">
        <v>53510000</v>
      </c>
      <c r="H4798" s="317"/>
      <c r="I4798" s="318">
        <v>19510000</v>
      </c>
    </row>
    <row r="4799" spans="2:9" x14ac:dyDescent="0.25">
      <c r="B4799" s="672" t="s">
        <v>6965</v>
      </c>
      <c r="C4799" s="672"/>
      <c r="D4799" s="319"/>
      <c r="E4799" s="319"/>
      <c r="F4799" s="320">
        <v>15000000</v>
      </c>
      <c r="G4799" s="320">
        <v>19000000</v>
      </c>
      <c r="H4799" s="319"/>
      <c r="I4799" s="320">
        <v>4000000</v>
      </c>
    </row>
    <row r="4800" spans="2:9" x14ac:dyDescent="0.25">
      <c r="B4800" s="672" t="s">
        <v>6966</v>
      </c>
      <c r="C4800" s="672"/>
      <c r="D4800" s="319"/>
      <c r="E4800" s="319"/>
      <c r="F4800" s="320">
        <v>19000000</v>
      </c>
      <c r="G4800" s="320">
        <v>34510000</v>
      </c>
      <c r="H4800" s="319"/>
      <c r="I4800" s="320">
        <v>15510000</v>
      </c>
    </row>
    <row r="4801" spans="2:9" x14ac:dyDescent="0.25">
      <c r="B4801" s="316" t="s">
        <v>857</v>
      </c>
      <c r="C4801" s="533" t="s">
        <v>18300</v>
      </c>
      <c r="D4801" s="317"/>
      <c r="E4801" s="317"/>
      <c r="F4801" s="318">
        <v>6000000</v>
      </c>
      <c r="G4801" s="318">
        <v>15000000</v>
      </c>
      <c r="H4801" s="317"/>
      <c r="I4801" s="318">
        <v>9000000</v>
      </c>
    </row>
    <row r="4802" spans="2:9" x14ac:dyDescent="0.25">
      <c r="B4802" s="672" t="s">
        <v>6967</v>
      </c>
      <c r="C4802" s="672"/>
      <c r="D4802" s="319"/>
      <c r="E4802" s="319"/>
      <c r="F4802" s="320">
        <v>6000000</v>
      </c>
      <c r="G4802" s="320">
        <v>15000000</v>
      </c>
      <c r="H4802" s="319"/>
      <c r="I4802" s="320">
        <v>9000000</v>
      </c>
    </row>
    <row r="4803" spans="2:9" x14ac:dyDescent="0.25">
      <c r="B4803" s="316" t="s">
        <v>20645</v>
      </c>
      <c r="C4803" s="533" t="s">
        <v>20709</v>
      </c>
      <c r="D4803" s="317"/>
      <c r="E4803" s="317"/>
      <c r="F4803" s="317"/>
      <c r="G4803" s="318">
        <v>10000000</v>
      </c>
      <c r="H4803" s="317"/>
      <c r="I4803" s="318">
        <v>10000000</v>
      </c>
    </row>
    <row r="4804" spans="2:9" x14ac:dyDescent="0.25">
      <c r="B4804" s="672" t="s">
        <v>5833</v>
      </c>
      <c r="C4804" s="672"/>
      <c r="D4804" s="319"/>
      <c r="E4804" s="319"/>
      <c r="F4804" s="319"/>
      <c r="G4804" s="320">
        <v>10000000</v>
      </c>
      <c r="H4804" s="319"/>
      <c r="I4804" s="320">
        <v>10000000</v>
      </c>
    </row>
    <row r="4805" spans="2:9" x14ac:dyDescent="0.25">
      <c r="B4805" s="316" t="s">
        <v>19255</v>
      </c>
      <c r="C4805" s="533" t="s">
        <v>19891</v>
      </c>
      <c r="D4805" s="317"/>
      <c r="E4805" s="317"/>
      <c r="F4805" s="317"/>
      <c r="G4805" s="318">
        <v>18000000</v>
      </c>
      <c r="H4805" s="317"/>
      <c r="I4805" s="318">
        <v>18000000</v>
      </c>
    </row>
    <row r="4806" spans="2:9" x14ac:dyDescent="0.25">
      <c r="B4806" s="672" t="s">
        <v>5833</v>
      </c>
      <c r="C4806" s="672"/>
      <c r="D4806" s="319"/>
      <c r="E4806" s="319"/>
      <c r="F4806" s="319"/>
      <c r="G4806" s="320">
        <v>18000000</v>
      </c>
      <c r="H4806" s="319"/>
      <c r="I4806" s="320">
        <v>18000000</v>
      </c>
    </row>
    <row r="4807" spans="2:9" x14ac:dyDescent="0.25">
      <c r="B4807" s="316" t="s">
        <v>19125</v>
      </c>
      <c r="C4807" s="533" t="s">
        <v>19126</v>
      </c>
      <c r="D4807" s="317"/>
      <c r="E4807" s="317"/>
      <c r="F4807" s="317"/>
      <c r="G4807" s="318">
        <v>9000000</v>
      </c>
      <c r="H4807" s="317"/>
      <c r="I4807" s="318">
        <v>9000000</v>
      </c>
    </row>
    <row r="4808" spans="2:9" x14ac:dyDescent="0.25">
      <c r="B4808" s="672" t="s">
        <v>5833</v>
      </c>
      <c r="C4808" s="672"/>
      <c r="D4808" s="319"/>
      <c r="E4808" s="319"/>
      <c r="F4808" s="319"/>
      <c r="G4808" s="320">
        <v>9000000</v>
      </c>
      <c r="H4808" s="319"/>
      <c r="I4808" s="320">
        <v>9000000</v>
      </c>
    </row>
    <row r="4809" spans="2:9" x14ac:dyDescent="0.25">
      <c r="B4809" s="316" t="s">
        <v>7792</v>
      </c>
      <c r="C4809" s="533" t="s">
        <v>18301</v>
      </c>
      <c r="D4809" s="317"/>
      <c r="E4809" s="317"/>
      <c r="F4809" s="317"/>
      <c r="G4809" s="318">
        <v>3000000</v>
      </c>
      <c r="H4809" s="317"/>
      <c r="I4809" s="318">
        <v>3000000</v>
      </c>
    </row>
    <row r="4810" spans="2:9" x14ac:dyDescent="0.25">
      <c r="B4810" s="672" t="s">
        <v>5833</v>
      </c>
      <c r="C4810" s="672"/>
      <c r="D4810" s="319"/>
      <c r="E4810" s="319"/>
      <c r="F4810" s="319"/>
      <c r="G4810" s="320">
        <v>3000000</v>
      </c>
      <c r="H4810" s="319"/>
      <c r="I4810" s="320">
        <v>3000000</v>
      </c>
    </row>
    <row r="4811" spans="2:9" x14ac:dyDescent="0.25">
      <c r="B4811" s="316" t="s">
        <v>2226</v>
      </c>
      <c r="C4811" s="533" t="s">
        <v>18302</v>
      </c>
      <c r="D4811" s="317"/>
      <c r="E4811" s="317"/>
      <c r="F4811" s="318">
        <v>15000000</v>
      </c>
      <c r="G4811" s="318">
        <v>36037255</v>
      </c>
      <c r="H4811" s="317"/>
      <c r="I4811" s="318">
        <v>21037255</v>
      </c>
    </row>
    <row r="4812" spans="2:9" x14ac:dyDescent="0.25">
      <c r="B4812" s="672" t="s">
        <v>6968</v>
      </c>
      <c r="C4812" s="672"/>
      <c r="D4812" s="319"/>
      <c r="E4812" s="319"/>
      <c r="F4812" s="320">
        <v>15000000</v>
      </c>
      <c r="G4812" s="320">
        <v>36037255</v>
      </c>
      <c r="H4812" s="319"/>
      <c r="I4812" s="320">
        <v>21037255</v>
      </c>
    </row>
    <row r="4813" spans="2:9" x14ac:dyDescent="0.25">
      <c r="B4813" s="316" t="s">
        <v>11898</v>
      </c>
      <c r="C4813" s="533" t="s">
        <v>17812</v>
      </c>
      <c r="D4813" s="317"/>
      <c r="E4813" s="317"/>
      <c r="F4813" s="318">
        <v>22500000</v>
      </c>
      <c r="G4813" s="318">
        <v>37000000</v>
      </c>
      <c r="H4813" s="317"/>
      <c r="I4813" s="318">
        <v>14500000</v>
      </c>
    </row>
    <row r="4814" spans="2:9" x14ac:dyDescent="0.25">
      <c r="B4814" s="672" t="s">
        <v>6603</v>
      </c>
      <c r="C4814" s="672"/>
      <c r="D4814" s="319"/>
      <c r="E4814" s="319"/>
      <c r="F4814" s="320">
        <v>22500000</v>
      </c>
      <c r="G4814" s="320">
        <v>37000000</v>
      </c>
      <c r="H4814" s="319"/>
      <c r="I4814" s="320">
        <v>14500000</v>
      </c>
    </row>
    <row r="4815" spans="2:9" x14ac:dyDescent="0.25">
      <c r="B4815" s="316" t="s">
        <v>19268</v>
      </c>
      <c r="C4815" s="533" t="s">
        <v>19892</v>
      </c>
      <c r="D4815" s="317"/>
      <c r="E4815" s="317"/>
      <c r="F4815" s="317"/>
      <c r="G4815" s="318">
        <v>18000000</v>
      </c>
      <c r="H4815" s="317"/>
      <c r="I4815" s="318">
        <v>18000000</v>
      </c>
    </row>
    <row r="4816" spans="2:9" x14ac:dyDescent="0.25">
      <c r="B4816" s="672" t="s">
        <v>5833</v>
      </c>
      <c r="C4816" s="672"/>
      <c r="D4816" s="319"/>
      <c r="E4816" s="319"/>
      <c r="F4816" s="319"/>
      <c r="G4816" s="320">
        <v>18000000</v>
      </c>
      <c r="H4816" s="319"/>
      <c r="I4816" s="320">
        <v>18000000</v>
      </c>
    </row>
    <row r="4817" spans="2:9" x14ac:dyDescent="0.25">
      <c r="B4817" s="316" t="s">
        <v>2227</v>
      </c>
      <c r="C4817" s="533" t="s">
        <v>18303</v>
      </c>
      <c r="D4817" s="317"/>
      <c r="E4817" s="317"/>
      <c r="F4817" s="318">
        <v>17500000</v>
      </c>
      <c r="G4817" s="318">
        <v>30000000</v>
      </c>
      <c r="H4817" s="317"/>
      <c r="I4817" s="318">
        <v>12500000</v>
      </c>
    </row>
    <row r="4818" spans="2:9" x14ac:dyDescent="0.25">
      <c r="B4818" s="672" t="s">
        <v>6969</v>
      </c>
      <c r="C4818" s="672"/>
      <c r="D4818" s="319"/>
      <c r="E4818" s="319"/>
      <c r="F4818" s="320">
        <v>17500000</v>
      </c>
      <c r="G4818" s="320">
        <v>30000000</v>
      </c>
      <c r="H4818" s="319"/>
      <c r="I4818" s="320">
        <v>12500000</v>
      </c>
    </row>
    <row r="4819" spans="2:9" x14ac:dyDescent="0.25">
      <c r="B4819" s="316" t="s">
        <v>2228</v>
      </c>
      <c r="C4819" s="533" t="s">
        <v>18304</v>
      </c>
      <c r="D4819" s="317"/>
      <c r="E4819" s="317"/>
      <c r="F4819" s="318">
        <v>17003000</v>
      </c>
      <c r="G4819" s="318">
        <v>45009000</v>
      </c>
      <c r="H4819" s="317"/>
      <c r="I4819" s="318">
        <v>28006000</v>
      </c>
    </row>
    <row r="4820" spans="2:9" x14ac:dyDescent="0.25">
      <c r="B4820" s="672" t="s">
        <v>6970</v>
      </c>
      <c r="C4820" s="672"/>
      <c r="D4820" s="319"/>
      <c r="E4820" s="319"/>
      <c r="F4820" s="320">
        <v>17003000</v>
      </c>
      <c r="G4820" s="320">
        <v>45009000</v>
      </c>
      <c r="H4820" s="319"/>
      <c r="I4820" s="320">
        <v>28006000</v>
      </c>
    </row>
    <row r="4821" spans="2:9" x14ac:dyDescent="0.25">
      <c r="B4821" s="316" t="s">
        <v>15741</v>
      </c>
      <c r="C4821" s="533" t="s">
        <v>17722</v>
      </c>
      <c r="D4821" s="317"/>
      <c r="E4821" s="317"/>
      <c r="F4821" s="318">
        <v>37510000</v>
      </c>
      <c r="G4821" s="318">
        <v>59935275</v>
      </c>
      <c r="H4821" s="317"/>
      <c r="I4821" s="318">
        <v>22425275</v>
      </c>
    </row>
    <row r="4822" spans="2:9" x14ac:dyDescent="0.25">
      <c r="B4822" s="672" t="s">
        <v>6534</v>
      </c>
      <c r="C4822" s="672"/>
      <c r="D4822" s="319"/>
      <c r="E4822" s="319"/>
      <c r="F4822" s="320">
        <v>37510000</v>
      </c>
      <c r="G4822" s="320">
        <v>59935275</v>
      </c>
      <c r="H4822" s="319"/>
      <c r="I4822" s="320">
        <v>22425275</v>
      </c>
    </row>
    <row r="4823" spans="2:9" x14ac:dyDescent="0.25">
      <c r="B4823" s="316" t="s">
        <v>2229</v>
      </c>
      <c r="C4823" s="533" t="s">
        <v>18305</v>
      </c>
      <c r="D4823" s="317"/>
      <c r="E4823" s="317"/>
      <c r="F4823" s="318">
        <v>24000000</v>
      </c>
      <c r="G4823" s="318">
        <v>42000000</v>
      </c>
      <c r="H4823" s="317"/>
      <c r="I4823" s="318">
        <v>18000000</v>
      </c>
    </row>
    <row r="4824" spans="2:9" x14ac:dyDescent="0.25">
      <c r="B4824" s="672" t="s">
        <v>6971</v>
      </c>
      <c r="C4824" s="672"/>
      <c r="D4824" s="319"/>
      <c r="E4824" s="319"/>
      <c r="F4824" s="320">
        <v>24000000</v>
      </c>
      <c r="G4824" s="320">
        <v>42000000</v>
      </c>
      <c r="H4824" s="319"/>
      <c r="I4824" s="320">
        <v>18000000</v>
      </c>
    </row>
    <row r="4825" spans="2:9" x14ac:dyDescent="0.25">
      <c r="B4825" s="316" t="s">
        <v>5525</v>
      </c>
      <c r="C4825" s="533" t="s">
        <v>18306</v>
      </c>
      <c r="D4825" s="317"/>
      <c r="E4825" s="317"/>
      <c r="F4825" s="318">
        <v>800000</v>
      </c>
      <c r="G4825" s="318">
        <v>800000</v>
      </c>
      <c r="H4825" s="317"/>
      <c r="I4825" s="317"/>
    </row>
    <row r="4826" spans="2:9" x14ac:dyDescent="0.25">
      <c r="B4826" s="672" t="s">
        <v>6972</v>
      </c>
      <c r="C4826" s="672"/>
      <c r="D4826" s="319"/>
      <c r="E4826" s="319"/>
      <c r="F4826" s="320">
        <v>800000</v>
      </c>
      <c r="G4826" s="320">
        <v>800000</v>
      </c>
      <c r="H4826" s="319"/>
      <c r="I4826" s="319"/>
    </row>
    <row r="4827" spans="2:9" x14ac:dyDescent="0.25">
      <c r="B4827" s="316" t="s">
        <v>2230</v>
      </c>
      <c r="C4827" s="533" t="s">
        <v>18307</v>
      </c>
      <c r="D4827" s="317"/>
      <c r="E4827" s="317"/>
      <c r="F4827" s="318">
        <v>37500000</v>
      </c>
      <c r="G4827" s="318">
        <v>45000000</v>
      </c>
      <c r="H4827" s="317"/>
      <c r="I4827" s="318">
        <v>7500000</v>
      </c>
    </row>
    <row r="4828" spans="2:9" x14ac:dyDescent="0.25">
      <c r="B4828" s="672" t="s">
        <v>6973</v>
      </c>
      <c r="C4828" s="672"/>
      <c r="D4828" s="319"/>
      <c r="E4828" s="319"/>
      <c r="F4828" s="320">
        <v>37500000</v>
      </c>
      <c r="G4828" s="320">
        <v>45000000</v>
      </c>
      <c r="H4828" s="319"/>
      <c r="I4828" s="320">
        <v>7500000</v>
      </c>
    </row>
    <row r="4829" spans="2:9" x14ac:dyDescent="0.25">
      <c r="B4829" s="316" t="s">
        <v>2231</v>
      </c>
      <c r="C4829" s="533" t="s">
        <v>18308</v>
      </c>
      <c r="D4829" s="317"/>
      <c r="E4829" s="317"/>
      <c r="F4829" s="318">
        <v>11833333.33</v>
      </c>
      <c r="G4829" s="318">
        <v>34625630</v>
      </c>
      <c r="H4829" s="317"/>
      <c r="I4829" s="318">
        <v>22792296.670000002</v>
      </c>
    </row>
    <row r="4830" spans="2:9" x14ac:dyDescent="0.25">
      <c r="B4830" s="672" t="s">
        <v>6974</v>
      </c>
      <c r="C4830" s="672"/>
      <c r="D4830" s="319"/>
      <c r="E4830" s="319"/>
      <c r="F4830" s="320">
        <v>11833333.33</v>
      </c>
      <c r="G4830" s="320">
        <v>34625630</v>
      </c>
      <c r="H4830" s="319"/>
      <c r="I4830" s="320">
        <v>22792296.670000002</v>
      </c>
    </row>
    <row r="4831" spans="2:9" x14ac:dyDescent="0.25">
      <c r="B4831" s="316" t="s">
        <v>21057</v>
      </c>
      <c r="C4831" s="533" t="s">
        <v>21140</v>
      </c>
      <c r="D4831" s="317"/>
      <c r="E4831" s="317"/>
      <c r="F4831" s="317"/>
      <c r="G4831" s="318">
        <v>9000000</v>
      </c>
      <c r="H4831" s="317"/>
      <c r="I4831" s="318">
        <v>9000000</v>
      </c>
    </row>
    <row r="4832" spans="2:9" x14ac:dyDescent="0.25">
      <c r="B4832" s="672" t="s">
        <v>5833</v>
      </c>
      <c r="C4832" s="672"/>
      <c r="D4832" s="319"/>
      <c r="E4832" s="319"/>
      <c r="F4832" s="319"/>
      <c r="G4832" s="320">
        <v>9000000</v>
      </c>
      <c r="H4832" s="319"/>
      <c r="I4832" s="320">
        <v>9000000</v>
      </c>
    </row>
    <row r="4833" spans="2:9" x14ac:dyDescent="0.25">
      <c r="B4833" s="316" t="s">
        <v>13039</v>
      </c>
      <c r="C4833" s="533" t="s">
        <v>19021</v>
      </c>
      <c r="D4833" s="317"/>
      <c r="E4833" s="317"/>
      <c r="F4833" s="317"/>
      <c r="G4833" s="318">
        <v>10000000</v>
      </c>
      <c r="H4833" s="317"/>
      <c r="I4833" s="318">
        <v>10000000</v>
      </c>
    </row>
    <row r="4834" spans="2:9" x14ac:dyDescent="0.25">
      <c r="B4834" s="672" t="s">
        <v>5833</v>
      </c>
      <c r="C4834" s="672"/>
      <c r="D4834" s="319"/>
      <c r="E4834" s="319"/>
      <c r="F4834" s="319"/>
      <c r="G4834" s="320">
        <v>10000000</v>
      </c>
      <c r="H4834" s="319"/>
      <c r="I4834" s="320">
        <v>10000000</v>
      </c>
    </row>
    <row r="4835" spans="2:9" x14ac:dyDescent="0.25">
      <c r="B4835" s="316" t="s">
        <v>2232</v>
      </c>
      <c r="C4835" s="533" t="s">
        <v>18309</v>
      </c>
      <c r="D4835" s="317"/>
      <c r="E4835" s="317"/>
      <c r="F4835" s="318">
        <v>27500000</v>
      </c>
      <c r="G4835" s="318">
        <v>30000000</v>
      </c>
      <c r="H4835" s="317"/>
      <c r="I4835" s="318">
        <v>2500000</v>
      </c>
    </row>
    <row r="4836" spans="2:9" x14ac:dyDescent="0.25">
      <c r="B4836" s="672" t="s">
        <v>6975</v>
      </c>
      <c r="C4836" s="672"/>
      <c r="D4836" s="319"/>
      <c r="E4836" s="319"/>
      <c r="F4836" s="320">
        <v>27500000</v>
      </c>
      <c r="G4836" s="320">
        <v>30000000</v>
      </c>
      <c r="H4836" s="319"/>
      <c r="I4836" s="320">
        <v>2500000</v>
      </c>
    </row>
    <row r="4837" spans="2:9" x14ac:dyDescent="0.25">
      <c r="B4837" s="316" t="s">
        <v>18963</v>
      </c>
      <c r="C4837" s="533" t="s">
        <v>19022</v>
      </c>
      <c r="D4837" s="317"/>
      <c r="E4837" s="317"/>
      <c r="F4837" s="317"/>
      <c r="G4837" s="318">
        <v>10000000</v>
      </c>
      <c r="H4837" s="317"/>
      <c r="I4837" s="318">
        <v>10000000</v>
      </c>
    </row>
    <row r="4838" spans="2:9" x14ac:dyDescent="0.25">
      <c r="B4838" s="672" t="s">
        <v>5833</v>
      </c>
      <c r="C4838" s="672"/>
      <c r="D4838" s="319"/>
      <c r="E4838" s="319"/>
      <c r="F4838" s="319"/>
      <c r="G4838" s="320">
        <v>10000000</v>
      </c>
      <c r="H4838" s="319"/>
      <c r="I4838" s="320">
        <v>10000000</v>
      </c>
    </row>
    <row r="4839" spans="2:9" x14ac:dyDescent="0.25">
      <c r="B4839" s="316" t="s">
        <v>19487</v>
      </c>
      <c r="C4839" s="533" t="s">
        <v>19998</v>
      </c>
      <c r="D4839" s="317"/>
      <c r="E4839" s="317"/>
      <c r="F4839" s="317"/>
      <c r="G4839" s="318">
        <v>9000000</v>
      </c>
      <c r="H4839" s="317"/>
      <c r="I4839" s="318">
        <v>9000000</v>
      </c>
    </row>
    <row r="4840" spans="2:9" x14ac:dyDescent="0.25">
      <c r="B4840" s="672" t="s">
        <v>5833</v>
      </c>
      <c r="C4840" s="672"/>
      <c r="D4840" s="319"/>
      <c r="E4840" s="319"/>
      <c r="F4840" s="319"/>
      <c r="G4840" s="320">
        <v>9000000</v>
      </c>
      <c r="H4840" s="319"/>
      <c r="I4840" s="320">
        <v>9000000</v>
      </c>
    </row>
    <row r="4841" spans="2:9" x14ac:dyDescent="0.25">
      <c r="B4841" s="316" t="s">
        <v>7948</v>
      </c>
      <c r="C4841" s="533" t="s">
        <v>18310</v>
      </c>
      <c r="D4841" s="317"/>
      <c r="E4841" s="317"/>
      <c r="F4841" s="317"/>
      <c r="G4841" s="318">
        <v>10800000</v>
      </c>
      <c r="H4841" s="317"/>
      <c r="I4841" s="318">
        <v>10800000</v>
      </c>
    </row>
    <row r="4842" spans="2:9" x14ac:dyDescent="0.25">
      <c r="B4842" s="672" t="s">
        <v>5833</v>
      </c>
      <c r="C4842" s="672"/>
      <c r="D4842" s="319"/>
      <c r="E4842" s="319"/>
      <c r="F4842" s="319"/>
      <c r="G4842" s="320">
        <v>10800000</v>
      </c>
      <c r="H4842" s="319"/>
      <c r="I4842" s="320">
        <v>10800000</v>
      </c>
    </row>
    <row r="4843" spans="2:9" x14ac:dyDescent="0.25">
      <c r="B4843" s="316" t="s">
        <v>664</v>
      </c>
      <c r="C4843" s="533" t="s">
        <v>18311</v>
      </c>
      <c r="D4843" s="317"/>
      <c r="E4843" s="317"/>
      <c r="F4843" s="318">
        <v>6000000</v>
      </c>
      <c r="G4843" s="318">
        <v>21116855</v>
      </c>
      <c r="H4843" s="317"/>
      <c r="I4843" s="318">
        <v>15116855</v>
      </c>
    </row>
    <row r="4844" spans="2:9" x14ac:dyDescent="0.25">
      <c r="B4844" s="672" t="s">
        <v>6976</v>
      </c>
      <c r="C4844" s="672"/>
      <c r="D4844" s="319"/>
      <c r="E4844" s="319"/>
      <c r="F4844" s="320">
        <v>6000000</v>
      </c>
      <c r="G4844" s="320">
        <v>21116855</v>
      </c>
      <c r="H4844" s="319"/>
      <c r="I4844" s="320">
        <v>15116855</v>
      </c>
    </row>
    <row r="4845" spans="2:9" x14ac:dyDescent="0.25">
      <c r="B4845" s="316" t="s">
        <v>2234</v>
      </c>
      <c r="C4845" s="533" t="s">
        <v>18313</v>
      </c>
      <c r="D4845" s="317"/>
      <c r="E4845" s="317"/>
      <c r="F4845" s="318">
        <v>17000000</v>
      </c>
      <c r="G4845" s="318">
        <v>32000000</v>
      </c>
      <c r="H4845" s="317"/>
      <c r="I4845" s="318">
        <v>15000000</v>
      </c>
    </row>
    <row r="4846" spans="2:9" x14ac:dyDescent="0.25">
      <c r="B4846" s="672" t="s">
        <v>6978</v>
      </c>
      <c r="C4846" s="672"/>
      <c r="D4846" s="319"/>
      <c r="E4846" s="319"/>
      <c r="F4846" s="320">
        <v>17000000</v>
      </c>
      <c r="G4846" s="320">
        <v>32000000</v>
      </c>
      <c r="H4846" s="319"/>
      <c r="I4846" s="320">
        <v>15000000</v>
      </c>
    </row>
    <row r="4847" spans="2:9" x14ac:dyDescent="0.25">
      <c r="B4847" s="316" t="s">
        <v>216</v>
      </c>
      <c r="C4847" s="533" t="s">
        <v>18314</v>
      </c>
      <c r="D4847" s="317"/>
      <c r="E4847" s="317"/>
      <c r="F4847" s="318">
        <v>6250000</v>
      </c>
      <c r="G4847" s="318">
        <v>25500000</v>
      </c>
      <c r="H4847" s="317"/>
      <c r="I4847" s="318">
        <v>19250000</v>
      </c>
    </row>
    <row r="4848" spans="2:9" x14ac:dyDescent="0.25">
      <c r="B4848" s="672" t="s">
        <v>6979</v>
      </c>
      <c r="C4848" s="672"/>
      <c r="D4848" s="319"/>
      <c r="E4848" s="319"/>
      <c r="F4848" s="320">
        <v>6250000</v>
      </c>
      <c r="G4848" s="320">
        <v>25500000</v>
      </c>
      <c r="H4848" s="319"/>
      <c r="I4848" s="320">
        <v>19250000</v>
      </c>
    </row>
    <row r="4849" spans="2:9" x14ac:dyDescent="0.25">
      <c r="B4849" s="316" t="s">
        <v>11223</v>
      </c>
      <c r="C4849" s="533" t="s">
        <v>18803</v>
      </c>
      <c r="D4849" s="317"/>
      <c r="E4849" s="317"/>
      <c r="F4849" s="317"/>
      <c r="G4849" s="318">
        <v>11335000</v>
      </c>
      <c r="H4849" s="317"/>
      <c r="I4849" s="318">
        <v>11335000</v>
      </c>
    </row>
    <row r="4850" spans="2:9" x14ac:dyDescent="0.25">
      <c r="B4850" s="672" t="s">
        <v>5833</v>
      </c>
      <c r="C4850" s="672"/>
      <c r="D4850" s="319"/>
      <c r="E4850" s="319"/>
      <c r="F4850" s="319"/>
      <c r="G4850" s="320">
        <v>11335000</v>
      </c>
      <c r="H4850" s="319"/>
      <c r="I4850" s="320">
        <v>11335000</v>
      </c>
    </row>
    <row r="4851" spans="2:9" x14ac:dyDescent="0.25">
      <c r="B4851" s="316" t="s">
        <v>7793</v>
      </c>
      <c r="C4851" s="533" t="s">
        <v>18921</v>
      </c>
      <c r="D4851" s="317"/>
      <c r="E4851" s="317"/>
      <c r="F4851" s="317"/>
      <c r="G4851" s="318">
        <v>11584000</v>
      </c>
      <c r="H4851" s="317"/>
      <c r="I4851" s="318">
        <v>11584000</v>
      </c>
    </row>
    <row r="4852" spans="2:9" x14ac:dyDescent="0.25">
      <c r="B4852" s="672" t="s">
        <v>5833</v>
      </c>
      <c r="C4852" s="672"/>
      <c r="D4852" s="319"/>
      <c r="E4852" s="319"/>
      <c r="F4852" s="319"/>
      <c r="G4852" s="320">
        <v>11584000</v>
      </c>
      <c r="H4852" s="319"/>
      <c r="I4852" s="320">
        <v>11584000</v>
      </c>
    </row>
    <row r="4853" spans="2:9" x14ac:dyDescent="0.25">
      <c r="B4853" s="316" t="s">
        <v>7794</v>
      </c>
      <c r="C4853" s="533" t="s">
        <v>18315</v>
      </c>
      <c r="D4853" s="317"/>
      <c r="E4853" s="317"/>
      <c r="F4853" s="317"/>
      <c r="G4853" s="318">
        <v>1000000</v>
      </c>
      <c r="H4853" s="317"/>
      <c r="I4853" s="318">
        <v>1000000</v>
      </c>
    </row>
    <row r="4854" spans="2:9" x14ac:dyDescent="0.25">
      <c r="B4854" s="672" t="s">
        <v>5833</v>
      </c>
      <c r="C4854" s="672"/>
      <c r="D4854" s="319"/>
      <c r="E4854" s="319"/>
      <c r="F4854" s="319"/>
      <c r="G4854" s="320">
        <v>1000000</v>
      </c>
      <c r="H4854" s="319"/>
      <c r="I4854" s="320">
        <v>1000000</v>
      </c>
    </row>
    <row r="4855" spans="2:9" x14ac:dyDescent="0.25">
      <c r="B4855" s="316" t="s">
        <v>21042</v>
      </c>
      <c r="C4855" s="533" t="s">
        <v>21141</v>
      </c>
      <c r="D4855" s="317"/>
      <c r="E4855" s="317"/>
      <c r="F4855" s="317"/>
      <c r="G4855" s="318">
        <v>9000000</v>
      </c>
      <c r="H4855" s="317"/>
      <c r="I4855" s="318">
        <v>9000000</v>
      </c>
    </row>
    <row r="4856" spans="2:9" x14ac:dyDescent="0.25">
      <c r="B4856" s="672" t="s">
        <v>5833</v>
      </c>
      <c r="C4856" s="672"/>
      <c r="D4856" s="319"/>
      <c r="E4856" s="319"/>
      <c r="F4856" s="319"/>
      <c r="G4856" s="320">
        <v>9000000</v>
      </c>
      <c r="H4856" s="319"/>
      <c r="I4856" s="320">
        <v>9000000</v>
      </c>
    </row>
    <row r="4857" spans="2:9" x14ac:dyDescent="0.25">
      <c r="B4857" s="316" t="s">
        <v>238</v>
      </c>
      <c r="C4857" s="533" t="s">
        <v>18316</v>
      </c>
      <c r="D4857" s="317"/>
      <c r="E4857" s="317"/>
      <c r="F4857" s="318">
        <v>7500000</v>
      </c>
      <c r="G4857" s="318">
        <v>15000000</v>
      </c>
      <c r="H4857" s="317"/>
      <c r="I4857" s="318">
        <v>7500000</v>
      </c>
    </row>
    <row r="4858" spans="2:9" x14ac:dyDescent="0.25">
      <c r="B4858" s="672" t="s">
        <v>6980</v>
      </c>
      <c r="C4858" s="672"/>
      <c r="D4858" s="319"/>
      <c r="E4858" s="319"/>
      <c r="F4858" s="320">
        <v>7500000</v>
      </c>
      <c r="G4858" s="320">
        <v>15000000</v>
      </c>
      <c r="H4858" s="319"/>
      <c r="I4858" s="320">
        <v>7500000</v>
      </c>
    </row>
    <row r="4859" spans="2:9" x14ac:dyDescent="0.25">
      <c r="B4859" s="316" t="s">
        <v>1256</v>
      </c>
      <c r="C4859" s="533" t="s">
        <v>18317</v>
      </c>
      <c r="D4859" s="317"/>
      <c r="E4859" s="317"/>
      <c r="F4859" s="318">
        <v>6250000</v>
      </c>
      <c r="G4859" s="318">
        <v>15000000</v>
      </c>
      <c r="H4859" s="317"/>
      <c r="I4859" s="318">
        <v>8750000</v>
      </c>
    </row>
    <row r="4860" spans="2:9" x14ac:dyDescent="0.25">
      <c r="B4860" s="672" t="s">
        <v>6981</v>
      </c>
      <c r="C4860" s="672"/>
      <c r="D4860" s="319"/>
      <c r="E4860" s="319"/>
      <c r="F4860" s="320">
        <v>6250000</v>
      </c>
      <c r="G4860" s="320">
        <v>15000000</v>
      </c>
      <c r="H4860" s="319"/>
      <c r="I4860" s="320">
        <v>8750000</v>
      </c>
    </row>
    <row r="4861" spans="2:9" x14ac:dyDescent="0.25">
      <c r="B4861" s="316" t="s">
        <v>2235</v>
      </c>
      <c r="C4861" s="533" t="s">
        <v>18318</v>
      </c>
      <c r="D4861" s="317"/>
      <c r="E4861" s="317"/>
      <c r="F4861" s="318">
        <v>42000000</v>
      </c>
      <c r="G4861" s="318">
        <v>51000000</v>
      </c>
      <c r="H4861" s="317"/>
      <c r="I4861" s="318">
        <v>9000000</v>
      </c>
    </row>
    <row r="4862" spans="2:9" x14ac:dyDescent="0.25">
      <c r="B4862" s="672" t="s">
        <v>6982</v>
      </c>
      <c r="C4862" s="672"/>
      <c r="D4862" s="319"/>
      <c r="E4862" s="319"/>
      <c r="F4862" s="320">
        <v>42000000</v>
      </c>
      <c r="G4862" s="320">
        <v>51000000</v>
      </c>
      <c r="H4862" s="319"/>
      <c r="I4862" s="320">
        <v>9000000</v>
      </c>
    </row>
    <row r="4863" spans="2:9" x14ac:dyDescent="0.25">
      <c r="B4863" s="316" t="s">
        <v>8091</v>
      </c>
      <c r="C4863" s="533" t="s">
        <v>18319</v>
      </c>
      <c r="D4863" s="317"/>
      <c r="E4863" s="317"/>
      <c r="F4863" s="317"/>
      <c r="G4863" s="318">
        <v>10000000</v>
      </c>
      <c r="H4863" s="317"/>
      <c r="I4863" s="318">
        <v>10000000</v>
      </c>
    </row>
    <row r="4864" spans="2:9" x14ac:dyDescent="0.25">
      <c r="B4864" s="672" t="s">
        <v>5833</v>
      </c>
      <c r="C4864" s="672"/>
      <c r="D4864" s="319"/>
      <c r="E4864" s="319"/>
      <c r="F4864" s="319"/>
      <c r="G4864" s="320">
        <v>10000000</v>
      </c>
      <c r="H4864" s="319"/>
      <c r="I4864" s="320">
        <v>10000000</v>
      </c>
    </row>
    <row r="4865" spans="2:9" x14ac:dyDescent="0.25">
      <c r="B4865" s="316" t="s">
        <v>2236</v>
      </c>
      <c r="C4865" s="533" t="s">
        <v>18320</v>
      </c>
      <c r="D4865" s="317"/>
      <c r="E4865" s="317"/>
      <c r="F4865" s="318">
        <v>15000000</v>
      </c>
      <c r="G4865" s="318">
        <v>15000000</v>
      </c>
      <c r="H4865" s="317"/>
      <c r="I4865" s="317"/>
    </row>
    <row r="4866" spans="2:9" x14ac:dyDescent="0.25">
      <c r="B4866" s="672" t="s">
        <v>6983</v>
      </c>
      <c r="C4866" s="672"/>
      <c r="D4866" s="319"/>
      <c r="E4866" s="319"/>
      <c r="F4866" s="320">
        <v>15000000</v>
      </c>
      <c r="G4866" s="320">
        <v>15000000</v>
      </c>
      <c r="H4866" s="319"/>
      <c r="I4866" s="319"/>
    </row>
    <row r="4867" spans="2:9" x14ac:dyDescent="0.25">
      <c r="B4867" s="316" t="s">
        <v>2237</v>
      </c>
      <c r="C4867" s="533" t="s">
        <v>18321</v>
      </c>
      <c r="D4867" s="317"/>
      <c r="E4867" s="317"/>
      <c r="F4867" s="318">
        <v>43100000</v>
      </c>
      <c r="G4867" s="318">
        <v>58900000</v>
      </c>
      <c r="H4867" s="317"/>
      <c r="I4867" s="318">
        <v>15800000</v>
      </c>
    </row>
    <row r="4868" spans="2:9" x14ac:dyDescent="0.25">
      <c r="B4868" s="672" t="s">
        <v>6984</v>
      </c>
      <c r="C4868" s="672"/>
      <c r="D4868" s="319"/>
      <c r="E4868" s="319"/>
      <c r="F4868" s="320">
        <v>43100000</v>
      </c>
      <c r="G4868" s="320">
        <v>58900000</v>
      </c>
      <c r="H4868" s="319"/>
      <c r="I4868" s="320">
        <v>15800000</v>
      </c>
    </row>
    <row r="4869" spans="2:9" x14ac:dyDescent="0.25">
      <c r="B4869" s="316" t="s">
        <v>2238</v>
      </c>
      <c r="C4869" s="533" t="s">
        <v>18322</v>
      </c>
      <c r="D4869" s="317"/>
      <c r="E4869" s="317"/>
      <c r="F4869" s="318">
        <v>22500000</v>
      </c>
      <c r="G4869" s="318">
        <v>45000000</v>
      </c>
      <c r="H4869" s="317"/>
      <c r="I4869" s="318">
        <v>22500000</v>
      </c>
    </row>
    <row r="4870" spans="2:9" x14ac:dyDescent="0.25">
      <c r="B4870" s="672" t="s">
        <v>6985</v>
      </c>
      <c r="C4870" s="672"/>
      <c r="D4870" s="319"/>
      <c r="E4870" s="319"/>
      <c r="F4870" s="320">
        <v>22500000</v>
      </c>
      <c r="G4870" s="320">
        <v>45000000</v>
      </c>
      <c r="H4870" s="319"/>
      <c r="I4870" s="320">
        <v>22500000</v>
      </c>
    </row>
    <row r="4871" spans="2:9" x14ac:dyDescent="0.25">
      <c r="B4871" s="316" t="s">
        <v>2239</v>
      </c>
      <c r="C4871" s="533" t="s">
        <v>18323</v>
      </c>
      <c r="D4871" s="317"/>
      <c r="E4871" s="317"/>
      <c r="F4871" s="318">
        <v>24000000</v>
      </c>
      <c r="G4871" s="318">
        <v>37000000</v>
      </c>
      <c r="H4871" s="317"/>
      <c r="I4871" s="318">
        <v>13000000</v>
      </c>
    </row>
    <row r="4872" spans="2:9" x14ac:dyDescent="0.25">
      <c r="B4872" s="672" t="s">
        <v>6986</v>
      </c>
      <c r="C4872" s="672"/>
      <c r="D4872" s="319"/>
      <c r="E4872" s="319"/>
      <c r="F4872" s="320">
        <v>24000000</v>
      </c>
      <c r="G4872" s="320">
        <v>37000000</v>
      </c>
      <c r="H4872" s="319"/>
      <c r="I4872" s="320">
        <v>13000000</v>
      </c>
    </row>
    <row r="4873" spans="2:9" x14ac:dyDescent="0.25">
      <c r="B4873" s="316" t="s">
        <v>2240</v>
      </c>
      <c r="C4873" s="533" t="s">
        <v>18324</v>
      </c>
      <c r="D4873" s="317"/>
      <c r="E4873" s="317"/>
      <c r="F4873" s="318">
        <v>8249999.9900000002</v>
      </c>
      <c r="G4873" s="318">
        <v>11000000</v>
      </c>
      <c r="H4873" s="317"/>
      <c r="I4873" s="318">
        <v>2750000.01</v>
      </c>
    </row>
    <row r="4874" spans="2:9" x14ac:dyDescent="0.25">
      <c r="B4874" s="672" t="s">
        <v>6987</v>
      </c>
      <c r="C4874" s="672"/>
      <c r="D4874" s="319"/>
      <c r="E4874" s="319"/>
      <c r="F4874" s="320">
        <v>8249999.9900000002</v>
      </c>
      <c r="G4874" s="320">
        <v>11000000</v>
      </c>
      <c r="H4874" s="319"/>
      <c r="I4874" s="320">
        <v>2750000.01</v>
      </c>
    </row>
    <row r="4875" spans="2:9" x14ac:dyDescent="0.25">
      <c r="B4875" s="316" t="s">
        <v>2241</v>
      </c>
      <c r="C4875" s="533" t="s">
        <v>18325</v>
      </c>
      <c r="D4875" s="317"/>
      <c r="E4875" s="317"/>
      <c r="F4875" s="318">
        <v>22500000</v>
      </c>
      <c r="G4875" s="318">
        <v>31500000</v>
      </c>
      <c r="H4875" s="317"/>
      <c r="I4875" s="318">
        <v>9000000</v>
      </c>
    </row>
    <row r="4876" spans="2:9" x14ac:dyDescent="0.25">
      <c r="B4876" s="672" t="s">
        <v>6988</v>
      </c>
      <c r="C4876" s="672"/>
      <c r="D4876" s="319"/>
      <c r="E4876" s="319"/>
      <c r="F4876" s="320">
        <v>22500000</v>
      </c>
      <c r="G4876" s="320">
        <v>31500000</v>
      </c>
      <c r="H4876" s="319"/>
      <c r="I4876" s="320">
        <v>9000000</v>
      </c>
    </row>
    <row r="4877" spans="2:9" x14ac:dyDescent="0.25">
      <c r="B4877" s="316" t="s">
        <v>2242</v>
      </c>
      <c r="C4877" s="533" t="s">
        <v>18326</v>
      </c>
      <c r="D4877" s="317"/>
      <c r="E4877" s="317"/>
      <c r="F4877" s="318">
        <v>25000000</v>
      </c>
      <c r="G4877" s="318">
        <v>38000000</v>
      </c>
      <c r="H4877" s="317"/>
      <c r="I4877" s="318">
        <v>13000000</v>
      </c>
    </row>
    <row r="4878" spans="2:9" x14ac:dyDescent="0.25">
      <c r="B4878" s="672" t="s">
        <v>6989</v>
      </c>
      <c r="C4878" s="672"/>
      <c r="D4878" s="319"/>
      <c r="E4878" s="319"/>
      <c r="F4878" s="320">
        <v>25000000</v>
      </c>
      <c r="G4878" s="320">
        <v>38000000</v>
      </c>
      <c r="H4878" s="319"/>
      <c r="I4878" s="320">
        <v>13000000</v>
      </c>
    </row>
    <row r="4879" spans="2:9" x14ac:dyDescent="0.25">
      <c r="B4879" s="316" t="s">
        <v>7795</v>
      </c>
      <c r="C4879" s="533" t="s">
        <v>19633</v>
      </c>
      <c r="D4879" s="317"/>
      <c r="E4879" s="317"/>
      <c r="F4879" s="317"/>
      <c r="G4879" s="318">
        <v>13000000</v>
      </c>
      <c r="H4879" s="317"/>
      <c r="I4879" s="318">
        <v>13000000</v>
      </c>
    </row>
    <row r="4880" spans="2:9" x14ac:dyDescent="0.25">
      <c r="B4880" s="672" t="s">
        <v>5833</v>
      </c>
      <c r="C4880" s="672"/>
      <c r="D4880" s="319"/>
      <c r="E4880" s="319"/>
      <c r="F4880" s="319"/>
      <c r="G4880" s="320">
        <v>13000000</v>
      </c>
      <c r="H4880" s="319"/>
      <c r="I4880" s="320">
        <v>13000000</v>
      </c>
    </row>
    <row r="4881" spans="2:9" x14ac:dyDescent="0.25">
      <c r="B4881" s="316" t="s">
        <v>2409</v>
      </c>
      <c r="C4881" s="533" t="s">
        <v>18327</v>
      </c>
      <c r="D4881" s="317"/>
      <c r="E4881" s="317"/>
      <c r="F4881" s="318">
        <v>7500000</v>
      </c>
      <c r="G4881" s="318">
        <v>30000000</v>
      </c>
      <c r="H4881" s="317"/>
      <c r="I4881" s="318">
        <v>22500000</v>
      </c>
    </row>
    <row r="4882" spans="2:9" x14ac:dyDescent="0.25">
      <c r="B4882" s="672" t="s">
        <v>6990</v>
      </c>
      <c r="C4882" s="672"/>
      <c r="D4882" s="319"/>
      <c r="E4882" s="319"/>
      <c r="F4882" s="320">
        <v>7500000</v>
      </c>
      <c r="G4882" s="320">
        <v>30000000</v>
      </c>
      <c r="H4882" s="319"/>
      <c r="I4882" s="320">
        <v>22500000</v>
      </c>
    </row>
    <row r="4883" spans="2:9" x14ac:dyDescent="0.25">
      <c r="B4883" s="316" t="s">
        <v>7796</v>
      </c>
      <c r="C4883" s="533" t="s">
        <v>18328</v>
      </c>
      <c r="D4883" s="317"/>
      <c r="E4883" s="317"/>
      <c r="F4883" s="317"/>
      <c r="G4883" s="318">
        <v>12000000</v>
      </c>
      <c r="H4883" s="317"/>
      <c r="I4883" s="318">
        <v>12000000</v>
      </c>
    </row>
    <row r="4884" spans="2:9" x14ac:dyDescent="0.25">
      <c r="B4884" s="672" t="s">
        <v>5833</v>
      </c>
      <c r="C4884" s="672"/>
      <c r="D4884" s="319"/>
      <c r="E4884" s="319"/>
      <c r="F4884" s="319"/>
      <c r="G4884" s="320">
        <v>12000000</v>
      </c>
      <c r="H4884" s="319"/>
      <c r="I4884" s="320">
        <v>12000000</v>
      </c>
    </row>
    <row r="4885" spans="2:9" x14ac:dyDescent="0.25">
      <c r="B4885" s="316" t="s">
        <v>17</v>
      </c>
      <c r="C4885" s="533" t="s">
        <v>18329</v>
      </c>
      <c r="D4885" s="317"/>
      <c r="E4885" s="317"/>
      <c r="F4885" s="318">
        <v>6250000</v>
      </c>
      <c r="G4885" s="318">
        <v>18000000</v>
      </c>
      <c r="H4885" s="317"/>
      <c r="I4885" s="318">
        <v>11750000</v>
      </c>
    </row>
    <row r="4886" spans="2:9" x14ac:dyDescent="0.25">
      <c r="B4886" s="672" t="s">
        <v>6991</v>
      </c>
      <c r="C4886" s="672"/>
      <c r="D4886" s="319"/>
      <c r="E4886" s="319"/>
      <c r="F4886" s="320">
        <v>6250000</v>
      </c>
      <c r="G4886" s="320">
        <v>18000000</v>
      </c>
      <c r="H4886" s="319"/>
      <c r="I4886" s="320">
        <v>11750000</v>
      </c>
    </row>
    <row r="4887" spans="2:9" x14ac:dyDescent="0.25">
      <c r="B4887" s="316" t="s">
        <v>2243</v>
      </c>
      <c r="C4887" s="533" t="s">
        <v>18330</v>
      </c>
      <c r="D4887" s="317"/>
      <c r="E4887" s="317"/>
      <c r="F4887" s="318">
        <v>36800000</v>
      </c>
      <c r="G4887" s="318">
        <v>52500000</v>
      </c>
      <c r="H4887" s="317"/>
      <c r="I4887" s="318">
        <v>15700000</v>
      </c>
    </row>
    <row r="4888" spans="2:9" x14ac:dyDescent="0.25">
      <c r="B4888" s="672" t="s">
        <v>6992</v>
      </c>
      <c r="C4888" s="672"/>
      <c r="D4888" s="319"/>
      <c r="E4888" s="319"/>
      <c r="F4888" s="320">
        <v>36800000</v>
      </c>
      <c r="G4888" s="320">
        <v>52500000</v>
      </c>
      <c r="H4888" s="319"/>
      <c r="I4888" s="320">
        <v>15700000</v>
      </c>
    </row>
    <row r="4889" spans="2:9" x14ac:dyDescent="0.25">
      <c r="B4889" s="316" t="s">
        <v>7797</v>
      </c>
      <c r="C4889" s="533" t="s">
        <v>18557</v>
      </c>
      <c r="D4889" s="317"/>
      <c r="E4889" s="317"/>
      <c r="F4889" s="317"/>
      <c r="G4889" s="318">
        <v>12000000</v>
      </c>
      <c r="H4889" s="317"/>
      <c r="I4889" s="318">
        <v>12000000</v>
      </c>
    </row>
    <row r="4890" spans="2:9" x14ac:dyDescent="0.25">
      <c r="B4890" s="672" t="s">
        <v>5833</v>
      </c>
      <c r="C4890" s="672"/>
      <c r="D4890" s="319"/>
      <c r="E4890" s="319"/>
      <c r="F4890" s="319"/>
      <c r="G4890" s="320">
        <v>12000000</v>
      </c>
      <c r="H4890" s="319"/>
      <c r="I4890" s="320">
        <v>12000000</v>
      </c>
    </row>
    <row r="4891" spans="2:9" x14ac:dyDescent="0.25">
      <c r="B4891" s="316" t="s">
        <v>159</v>
      </c>
      <c r="C4891" s="533" t="s">
        <v>18331</v>
      </c>
      <c r="D4891" s="317"/>
      <c r="E4891" s="317"/>
      <c r="F4891" s="318">
        <v>6250000</v>
      </c>
      <c r="G4891" s="318">
        <v>25500000</v>
      </c>
      <c r="H4891" s="317"/>
      <c r="I4891" s="318">
        <v>19250000</v>
      </c>
    </row>
    <row r="4892" spans="2:9" x14ac:dyDescent="0.25">
      <c r="B4892" s="672" t="s">
        <v>6993</v>
      </c>
      <c r="C4892" s="672"/>
      <c r="D4892" s="319"/>
      <c r="E4892" s="319"/>
      <c r="F4892" s="320">
        <v>6250000</v>
      </c>
      <c r="G4892" s="320">
        <v>25500000</v>
      </c>
      <c r="H4892" s="319"/>
      <c r="I4892" s="320">
        <v>19250000</v>
      </c>
    </row>
    <row r="4893" spans="2:9" x14ac:dyDescent="0.25">
      <c r="B4893" s="316" t="s">
        <v>2244</v>
      </c>
      <c r="C4893" s="533" t="s">
        <v>18332</v>
      </c>
      <c r="D4893" s="317"/>
      <c r="E4893" s="317"/>
      <c r="F4893" s="318">
        <v>51000000</v>
      </c>
      <c r="G4893" s="318">
        <v>63000000</v>
      </c>
      <c r="H4893" s="317"/>
      <c r="I4893" s="318">
        <v>12000000</v>
      </c>
    </row>
    <row r="4894" spans="2:9" x14ac:dyDescent="0.25">
      <c r="B4894" s="672" t="s">
        <v>6994</v>
      </c>
      <c r="C4894" s="672"/>
      <c r="D4894" s="319"/>
      <c r="E4894" s="319"/>
      <c r="F4894" s="320">
        <v>51000000</v>
      </c>
      <c r="G4894" s="320">
        <v>63000000</v>
      </c>
      <c r="H4894" s="319"/>
      <c r="I4894" s="320">
        <v>12000000</v>
      </c>
    </row>
    <row r="4895" spans="2:9" x14ac:dyDescent="0.25">
      <c r="B4895" s="316" t="s">
        <v>2245</v>
      </c>
      <c r="C4895" s="533" t="s">
        <v>18333</v>
      </c>
      <c r="D4895" s="317"/>
      <c r="E4895" s="317"/>
      <c r="F4895" s="318">
        <v>13000000</v>
      </c>
      <c r="G4895" s="318">
        <v>34000000</v>
      </c>
      <c r="H4895" s="317"/>
      <c r="I4895" s="318">
        <v>21000000</v>
      </c>
    </row>
    <row r="4896" spans="2:9" x14ac:dyDescent="0.25">
      <c r="B4896" s="672" t="s">
        <v>6995</v>
      </c>
      <c r="C4896" s="672"/>
      <c r="D4896" s="319"/>
      <c r="E4896" s="319"/>
      <c r="F4896" s="320">
        <v>13000000</v>
      </c>
      <c r="G4896" s="320">
        <v>34000000</v>
      </c>
      <c r="H4896" s="319"/>
      <c r="I4896" s="320">
        <v>21000000</v>
      </c>
    </row>
    <row r="4897" spans="2:9" x14ac:dyDescent="0.25">
      <c r="B4897" s="316" t="s">
        <v>7798</v>
      </c>
      <c r="C4897" s="533" t="s">
        <v>18334</v>
      </c>
      <c r="D4897" s="317"/>
      <c r="E4897" s="317"/>
      <c r="F4897" s="317"/>
      <c r="G4897" s="318">
        <v>9500000</v>
      </c>
      <c r="H4897" s="317"/>
      <c r="I4897" s="318">
        <v>9500000</v>
      </c>
    </row>
    <row r="4898" spans="2:9" x14ac:dyDescent="0.25">
      <c r="B4898" s="672" t="s">
        <v>5833</v>
      </c>
      <c r="C4898" s="672"/>
      <c r="D4898" s="319"/>
      <c r="E4898" s="319"/>
      <c r="F4898" s="319"/>
      <c r="G4898" s="320">
        <v>9500000</v>
      </c>
      <c r="H4898" s="319"/>
      <c r="I4898" s="320">
        <v>9500000</v>
      </c>
    </row>
    <row r="4899" spans="2:9" x14ac:dyDescent="0.25">
      <c r="B4899" s="316" t="s">
        <v>20087</v>
      </c>
      <c r="C4899" s="533" t="s">
        <v>20433</v>
      </c>
      <c r="D4899" s="317"/>
      <c r="E4899" s="317"/>
      <c r="F4899" s="317"/>
      <c r="G4899" s="318">
        <v>18000000</v>
      </c>
      <c r="H4899" s="317"/>
      <c r="I4899" s="318">
        <v>18000000</v>
      </c>
    </row>
    <row r="4900" spans="2:9" x14ac:dyDescent="0.25">
      <c r="B4900" s="672" t="s">
        <v>5833</v>
      </c>
      <c r="C4900" s="672"/>
      <c r="D4900" s="319"/>
      <c r="E4900" s="319"/>
      <c r="F4900" s="319"/>
      <c r="G4900" s="320">
        <v>18000000</v>
      </c>
      <c r="H4900" s="319"/>
      <c r="I4900" s="320">
        <v>18000000</v>
      </c>
    </row>
    <row r="4901" spans="2:9" x14ac:dyDescent="0.25">
      <c r="B4901" s="316" t="s">
        <v>2246</v>
      </c>
      <c r="C4901" s="533" t="s">
        <v>18335</v>
      </c>
      <c r="D4901" s="317"/>
      <c r="E4901" s="317"/>
      <c r="F4901" s="318">
        <v>13000000</v>
      </c>
      <c r="G4901" s="318">
        <v>35000000</v>
      </c>
      <c r="H4901" s="317"/>
      <c r="I4901" s="318">
        <v>22000000</v>
      </c>
    </row>
    <row r="4902" spans="2:9" x14ac:dyDescent="0.25">
      <c r="B4902" s="672" t="s">
        <v>6996</v>
      </c>
      <c r="C4902" s="672"/>
      <c r="D4902" s="319"/>
      <c r="E4902" s="319"/>
      <c r="F4902" s="320">
        <v>13000000</v>
      </c>
      <c r="G4902" s="320">
        <v>35000000</v>
      </c>
      <c r="H4902" s="319"/>
      <c r="I4902" s="320">
        <v>22000000</v>
      </c>
    </row>
    <row r="4903" spans="2:9" x14ac:dyDescent="0.25">
      <c r="B4903" s="316" t="s">
        <v>2247</v>
      </c>
      <c r="C4903" s="533" t="s">
        <v>18336</v>
      </c>
      <c r="D4903" s="317"/>
      <c r="E4903" s="317"/>
      <c r="F4903" s="318">
        <v>30000000</v>
      </c>
      <c r="G4903" s="318">
        <v>55803750</v>
      </c>
      <c r="H4903" s="317"/>
      <c r="I4903" s="318">
        <v>25803750</v>
      </c>
    </row>
    <row r="4904" spans="2:9" x14ac:dyDescent="0.25">
      <c r="B4904" s="672" t="s">
        <v>6997</v>
      </c>
      <c r="C4904" s="672"/>
      <c r="D4904" s="319"/>
      <c r="E4904" s="319"/>
      <c r="F4904" s="320">
        <v>30000000</v>
      </c>
      <c r="G4904" s="320">
        <v>55803750</v>
      </c>
      <c r="H4904" s="319"/>
      <c r="I4904" s="320">
        <v>25803750</v>
      </c>
    </row>
    <row r="4905" spans="2:9" x14ac:dyDescent="0.25">
      <c r="B4905" s="316" t="s">
        <v>1327</v>
      </c>
      <c r="C4905" s="533" t="s">
        <v>18337</v>
      </c>
      <c r="D4905" s="317"/>
      <c r="E4905" s="317"/>
      <c r="F4905" s="318">
        <v>6250000</v>
      </c>
      <c r="G4905" s="318">
        <v>33000000</v>
      </c>
      <c r="H4905" s="317"/>
      <c r="I4905" s="318">
        <v>26750000</v>
      </c>
    </row>
    <row r="4906" spans="2:9" x14ac:dyDescent="0.25">
      <c r="B4906" s="672" t="s">
        <v>6998</v>
      </c>
      <c r="C4906" s="672"/>
      <c r="D4906" s="319"/>
      <c r="E4906" s="319"/>
      <c r="F4906" s="320">
        <v>6250000</v>
      </c>
      <c r="G4906" s="320">
        <v>33000000</v>
      </c>
      <c r="H4906" s="319"/>
      <c r="I4906" s="320">
        <v>26750000</v>
      </c>
    </row>
    <row r="4907" spans="2:9" x14ac:dyDescent="0.25">
      <c r="B4907" s="316" t="s">
        <v>7799</v>
      </c>
      <c r="C4907" s="533" t="s">
        <v>18338</v>
      </c>
      <c r="D4907" s="317"/>
      <c r="E4907" s="317"/>
      <c r="F4907" s="317"/>
      <c r="G4907" s="318">
        <v>7500000</v>
      </c>
      <c r="H4907" s="317"/>
      <c r="I4907" s="318">
        <v>7500000</v>
      </c>
    </row>
    <row r="4908" spans="2:9" x14ac:dyDescent="0.25">
      <c r="B4908" s="672" t="s">
        <v>5833</v>
      </c>
      <c r="C4908" s="672"/>
      <c r="D4908" s="319"/>
      <c r="E4908" s="319"/>
      <c r="F4908" s="319"/>
      <c r="G4908" s="320">
        <v>7500000</v>
      </c>
      <c r="H4908" s="319"/>
      <c r="I4908" s="320">
        <v>7500000</v>
      </c>
    </row>
    <row r="4909" spans="2:9" x14ac:dyDescent="0.25">
      <c r="B4909" s="316" t="s">
        <v>2248</v>
      </c>
      <c r="C4909" s="533" t="s">
        <v>18339</v>
      </c>
      <c r="D4909" s="317"/>
      <c r="E4909" s="317"/>
      <c r="F4909" s="318">
        <v>42000000</v>
      </c>
      <c r="G4909" s="318">
        <v>53000000</v>
      </c>
      <c r="H4909" s="317"/>
      <c r="I4909" s="318">
        <v>11000000</v>
      </c>
    </row>
    <row r="4910" spans="2:9" x14ac:dyDescent="0.25">
      <c r="B4910" s="672" t="s">
        <v>6999</v>
      </c>
      <c r="C4910" s="672"/>
      <c r="D4910" s="319"/>
      <c r="E4910" s="319"/>
      <c r="F4910" s="320">
        <v>42000000</v>
      </c>
      <c r="G4910" s="320">
        <v>53000000</v>
      </c>
      <c r="H4910" s="319"/>
      <c r="I4910" s="320">
        <v>11000000</v>
      </c>
    </row>
    <row r="4911" spans="2:9" x14ac:dyDescent="0.25">
      <c r="B4911" s="316" t="s">
        <v>7800</v>
      </c>
      <c r="C4911" s="533" t="s">
        <v>18340</v>
      </c>
      <c r="D4911" s="317"/>
      <c r="E4911" s="317"/>
      <c r="F4911" s="317"/>
      <c r="G4911" s="318">
        <v>5000000</v>
      </c>
      <c r="H4911" s="317"/>
      <c r="I4911" s="318">
        <v>5000000</v>
      </c>
    </row>
    <row r="4912" spans="2:9" x14ac:dyDescent="0.25">
      <c r="B4912" s="672" t="s">
        <v>5833</v>
      </c>
      <c r="C4912" s="672"/>
      <c r="D4912" s="319"/>
      <c r="E4912" s="319"/>
      <c r="F4912" s="319"/>
      <c r="G4912" s="320">
        <v>5000000</v>
      </c>
      <c r="H4912" s="319"/>
      <c r="I4912" s="320">
        <v>5000000</v>
      </c>
    </row>
    <row r="4913" spans="2:9" x14ac:dyDescent="0.25">
      <c r="B4913" s="316" t="s">
        <v>855</v>
      </c>
      <c r="C4913" s="533" t="s">
        <v>18341</v>
      </c>
      <c r="D4913" s="317"/>
      <c r="E4913" s="317"/>
      <c r="F4913" s="318">
        <v>5000000</v>
      </c>
      <c r="G4913" s="318">
        <v>12000000</v>
      </c>
      <c r="H4913" s="317"/>
      <c r="I4913" s="318">
        <v>7000000</v>
      </c>
    </row>
    <row r="4914" spans="2:9" x14ac:dyDescent="0.25">
      <c r="B4914" s="672" t="s">
        <v>7000</v>
      </c>
      <c r="C4914" s="672"/>
      <c r="D4914" s="319"/>
      <c r="E4914" s="319"/>
      <c r="F4914" s="320">
        <v>5000000</v>
      </c>
      <c r="G4914" s="320">
        <v>12000000</v>
      </c>
      <c r="H4914" s="319"/>
      <c r="I4914" s="320">
        <v>7000000</v>
      </c>
    </row>
    <row r="4915" spans="2:9" x14ac:dyDescent="0.25">
      <c r="B4915" s="316" t="s">
        <v>7939</v>
      </c>
      <c r="C4915" s="533" t="s">
        <v>18342</v>
      </c>
      <c r="D4915" s="317"/>
      <c r="E4915" s="317"/>
      <c r="F4915" s="317"/>
      <c r="G4915" s="318">
        <v>9000000</v>
      </c>
      <c r="H4915" s="317"/>
      <c r="I4915" s="318">
        <v>9000000</v>
      </c>
    </row>
    <row r="4916" spans="2:9" x14ac:dyDescent="0.25">
      <c r="B4916" s="672" t="s">
        <v>5833</v>
      </c>
      <c r="C4916" s="672"/>
      <c r="D4916" s="319"/>
      <c r="E4916" s="319"/>
      <c r="F4916" s="319"/>
      <c r="G4916" s="320">
        <v>9000000</v>
      </c>
      <c r="H4916" s="319"/>
      <c r="I4916" s="320">
        <v>9000000</v>
      </c>
    </row>
    <row r="4917" spans="2:9" x14ac:dyDescent="0.25">
      <c r="B4917" s="316" t="s">
        <v>7801</v>
      </c>
      <c r="C4917" s="533" t="s">
        <v>20860</v>
      </c>
      <c r="D4917" s="317"/>
      <c r="E4917" s="317"/>
      <c r="F4917" s="317"/>
      <c r="G4917" s="318">
        <v>8578000</v>
      </c>
      <c r="H4917" s="317"/>
      <c r="I4917" s="318">
        <v>8578000</v>
      </c>
    </row>
    <row r="4918" spans="2:9" x14ac:dyDescent="0.25">
      <c r="B4918" s="672" t="s">
        <v>5833</v>
      </c>
      <c r="C4918" s="672"/>
      <c r="D4918" s="319"/>
      <c r="E4918" s="319"/>
      <c r="F4918" s="319"/>
      <c r="G4918" s="320">
        <v>8578000</v>
      </c>
      <c r="H4918" s="319"/>
      <c r="I4918" s="320">
        <v>8578000</v>
      </c>
    </row>
    <row r="4919" spans="2:9" x14ac:dyDescent="0.25">
      <c r="B4919" s="316" t="s">
        <v>168</v>
      </c>
      <c r="C4919" s="533" t="s">
        <v>18343</v>
      </c>
      <c r="D4919" s="317"/>
      <c r="E4919" s="317"/>
      <c r="F4919" s="318">
        <v>7500000</v>
      </c>
      <c r="G4919" s="318">
        <v>22500000</v>
      </c>
      <c r="H4919" s="317"/>
      <c r="I4919" s="318">
        <v>15000000</v>
      </c>
    </row>
    <row r="4920" spans="2:9" x14ac:dyDescent="0.25">
      <c r="B4920" s="672" t="s">
        <v>7001</v>
      </c>
      <c r="C4920" s="672"/>
      <c r="D4920" s="319"/>
      <c r="E4920" s="319"/>
      <c r="F4920" s="320">
        <v>7500000</v>
      </c>
      <c r="G4920" s="320">
        <v>22500000</v>
      </c>
      <c r="H4920" s="319"/>
      <c r="I4920" s="320">
        <v>15000000</v>
      </c>
    </row>
    <row r="4921" spans="2:9" x14ac:dyDescent="0.25">
      <c r="B4921" s="316" t="s">
        <v>2249</v>
      </c>
      <c r="C4921" s="533" t="s">
        <v>18344</v>
      </c>
      <c r="D4921" s="317"/>
      <c r="E4921" s="317"/>
      <c r="F4921" s="318">
        <v>22500000</v>
      </c>
      <c r="G4921" s="318">
        <v>30000000</v>
      </c>
      <c r="H4921" s="317"/>
      <c r="I4921" s="318">
        <v>7500000</v>
      </c>
    </row>
    <row r="4922" spans="2:9" x14ac:dyDescent="0.25">
      <c r="B4922" s="672" t="s">
        <v>7002</v>
      </c>
      <c r="C4922" s="672"/>
      <c r="D4922" s="319"/>
      <c r="E4922" s="319"/>
      <c r="F4922" s="320">
        <v>22500000</v>
      </c>
      <c r="G4922" s="320">
        <v>30000000</v>
      </c>
      <c r="H4922" s="319"/>
      <c r="I4922" s="320">
        <v>7500000</v>
      </c>
    </row>
    <row r="4923" spans="2:9" x14ac:dyDescent="0.25">
      <c r="B4923" s="316" t="s">
        <v>2250</v>
      </c>
      <c r="C4923" s="533" t="s">
        <v>18345</v>
      </c>
      <c r="D4923" s="317"/>
      <c r="E4923" s="317"/>
      <c r="F4923" s="318">
        <v>17000000</v>
      </c>
      <c r="G4923" s="318">
        <v>31885000</v>
      </c>
      <c r="H4923" s="317"/>
      <c r="I4923" s="318">
        <v>14885000</v>
      </c>
    </row>
    <row r="4924" spans="2:9" x14ac:dyDescent="0.25">
      <c r="B4924" s="672" t="s">
        <v>7003</v>
      </c>
      <c r="C4924" s="672"/>
      <c r="D4924" s="319"/>
      <c r="E4924" s="319"/>
      <c r="F4924" s="320">
        <v>17000000</v>
      </c>
      <c r="G4924" s="320">
        <v>31885000</v>
      </c>
      <c r="H4924" s="319"/>
      <c r="I4924" s="320">
        <v>14885000</v>
      </c>
    </row>
    <row r="4925" spans="2:9" x14ac:dyDescent="0.25">
      <c r="B4925" s="316" t="s">
        <v>2251</v>
      </c>
      <c r="C4925" s="533" t="s">
        <v>18346</v>
      </c>
      <c r="D4925" s="317"/>
      <c r="E4925" s="317"/>
      <c r="F4925" s="318">
        <v>17000000</v>
      </c>
      <c r="G4925" s="318">
        <v>40000000</v>
      </c>
      <c r="H4925" s="317"/>
      <c r="I4925" s="318">
        <v>23000000</v>
      </c>
    </row>
    <row r="4926" spans="2:9" x14ac:dyDescent="0.25">
      <c r="B4926" s="672" t="s">
        <v>7004</v>
      </c>
      <c r="C4926" s="672"/>
      <c r="D4926" s="319"/>
      <c r="E4926" s="319"/>
      <c r="F4926" s="320">
        <v>17000000</v>
      </c>
      <c r="G4926" s="320">
        <v>40000000</v>
      </c>
      <c r="H4926" s="319"/>
      <c r="I4926" s="320">
        <v>23000000</v>
      </c>
    </row>
    <row r="4927" spans="2:9" x14ac:dyDescent="0.25">
      <c r="B4927" s="316" t="s">
        <v>2252</v>
      </c>
      <c r="C4927" s="533" t="s">
        <v>18347</v>
      </c>
      <c r="D4927" s="317"/>
      <c r="E4927" s="317"/>
      <c r="F4927" s="318">
        <v>12000000</v>
      </c>
      <c r="G4927" s="318">
        <v>15000000</v>
      </c>
      <c r="H4927" s="317"/>
      <c r="I4927" s="318">
        <v>3000000</v>
      </c>
    </row>
    <row r="4928" spans="2:9" x14ac:dyDescent="0.25">
      <c r="B4928" s="672" t="s">
        <v>7005</v>
      </c>
      <c r="C4928" s="672"/>
      <c r="D4928" s="319"/>
      <c r="E4928" s="319"/>
      <c r="F4928" s="320">
        <v>12000000</v>
      </c>
      <c r="G4928" s="320">
        <v>15000000</v>
      </c>
      <c r="H4928" s="319"/>
      <c r="I4928" s="320">
        <v>3000000</v>
      </c>
    </row>
    <row r="4929" spans="2:9" x14ac:dyDescent="0.25">
      <c r="B4929" s="316" t="s">
        <v>458</v>
      </c>
      <c r="C4929" s="533" t="s">
        <v>18348</v>
      </c>
      <c r="D4929" s="317"/>
      <c r="E4929" s="317"/>
      <c r="F4929" s="318">
        <v>6000000</v>
      </c>
      <c r="G4929" s="318">
        <v>22000000</v>
      </c>
      <c r="H4929" s="317"/>
      <c r="I4929" s="318">
        <v>16000000</v>
      </c>
    </row>
    <row r="4930" spans="2:9" x14ac:dyDescent="0.25">
      <c r="B4930" s="672" t="s">
        <v>7006</v>
      </c>
      <c r="C4930" s="672"/>
      <c r="D4930" s="319"/>
      <c r="E4930" s="319"/>
      <c r="F4930" s="320">
        <v>6000000</v>
      </c>
      <c r="G4930" s="320">
        <v>22000000</v>
      </c>
      <c r="H4930" s="319"/>
      <c r="I4930" s="320">
        <v>16000000</v>
      </c>
    </row>
    <row r="4931" spans="2:9" x14ac:dyDescent="0.25">
      <c r="B4931" s="316" t="s">
        <v>2253</v>
      </c>
      <c r="C4931" s="533" t="s">
        <v>18349</v>
      </c>
      <c r="D4931" s="317"/>
      <c r="E4931" s="317"/>
      <c r="F4931" s="318">
        <v>22500000</v>
      </c>
      <c r="G4931" s="318">
        <v>22500000</v>
      </c>
      <c r="H4931" s="317"/>
      <c r="I4931" s="317"/>
    </row>
    <row r="4932" spans="2:9" x14ac:dyDescent="0.25">
      <c r="B4932" s="672" t="s">
        <v>7007</v>
      </c>
      <c r="C4932" s="672"/>
      <c r="D4932" s="319"/>
      <c r="E4932" s="319"/>
      <c r="F4932" s="320">
        <v>22500000</v>
      </c>
      <c r="G4932" s="320">
        <v>22500000</v>
      </c>
      <c r="H4932" s="319"/>
      <c r="I4932" s="319"/>
    </row>
    <row r="4933" spans="2:9" x14ac:dyDescent="0.25">
      <c r="B4933" s="316" t="s">
        <v>2254</v>
      </c>
      <c r="C4933" s="533" t="s">
        <v>18350</v>
      </c>
      <c r="D4933" s="317"/>
      <c r="E4933" s="317"/>
      <c r="F4933" s="318">
        <v>30000000</v>
      </c>
      <c r="G4933" s="318">
        <v>52499500</v>
      </c>
      <c r="H4933" s="317"/>
      <c r="I4933" s="318">
        <v>22499500</v>
      </c>
    </row>
    <row r="4934" spans="2:9" x14ac:dyDescent="0.25">
      <c r="B4934" s="672" t="s">
        <v>7008</v>
      </c>
      <c r="C4934" s="672"/>
      <c r="D4934" s="319"/>
      <c r="E4934" s="319"/>
      <c r="F4934" s="320">
        <v>30000000</v>
      </c>
      <c r="G4934" s="320">
        <v>52499500</v>
      </c>
      <c r="H4934" s="319"/>
      <c r="I4934" s="320">
        <v>22499500</v>
      </c>
    </row>
    <row r="4935" spans="2:9" x14ac:dyDescent="0.25">
      <c r="B4935" s="316" t="s">
        <v>7803</v>
      </c>
      <c r="C4935" s="533" t="s">
        <v>18351</v>
      </c>
      <c r="D4935" s="317"/>
      <c r="E4935" s="317"/>
      <c r="F4935" s="317"/>
      <c r="G4935" s="318">
        <v>9000000</v>
      </c>
      <c r="H4935" s="317"/>
      <c r="I4935" s="318">
        <v>9000000</v>
      </c>
    </row>
    <row r="4936" spans="2:9" x14ac:dyDescent="0.25">
      <c r="B4936" s="672" t="s">
        <v>5833</v>
      </c>
      <c r="C4936" s="672"/>
      <c r="D4936" s="319"/>
      <c r="E4936" s="319"/>
      <c r="F4936" s="319"/>
      <c r="G4936" s="320">
        <v>9000000</v>
      </c>
      <c r="H4936" s="319"/>
      <c r="I4936" s="320">
        <v>9000000</v>
      </c>
    </row>
    <row r="4937" spans="2:9" x14ac:dyDescent="0.25">
      <c r="B4937" s="316" t="s">
        <v>2255</v>
      </c>
      <c r="C4937" s="533" t="s">
        <v>18352</v>
      </c>
      <c r="D4937" s="317"/>
      <c r="E4937" s="317"/>
      <c r="F4937" s="318">
        <v>17000000</v>
      </c>
      <c r="G4937" s="318">
        <v>33000000</v>
      </c>
      <c r="H4937" s="317"/>
      <c r="I4937" s="318">
        <v>16000000</v>
      </c>
    </row>
    <row r="4938" spans="2:9" x14ac:dyDescent="0.25">
      <c r="B4938" s="672" t="s">
        <v>7009</v>
      </c>
      <c r="C4938" s="672"/>
      <c r="D4938" s="319"/>
      <c r="E4938" s="319"/>
      <c r="F4938" s="320">
        <v>17000000</v>
      </c>
      <c r="G4938" s="320">
        <v>33000000</v>
      </c>
      <c r="H4938" s="319"/>
      <c r="I4938" s="320">
        <v>16000000</v>
      </c>
    </row>
    <row r="4939" spans="2:9" x14ac:dyDescent="0.25">
      <c r="B4939" s="316" t="s">
        <v>2256</v>
      </c>
      <c r="C4939" s="533" t="s">
        <v>18353</v>
      </c>
      <c r="D4939" s="317"/>
      <c r="E4939" s="317"/>
      <c r="F4939" s="318">
        <v>13000000</v>
      </c>
      <c r="G4939" s="318">
        <v>35000000</v>
      </c>
      <c r="H4939" s="317"/>
      <c r="I4939" s="318">
        <v>22000000</v>
      </c>
    </row>
    <row r="4940" spans="2:9" x14ac:dyDescent="0.25">
      <c r="B4940" s="672" t="s">
        <v>7010</v>
      </c>
      <c r="C4940" s="672"/>
      <c r="D4940" s="319"/>
      <c r="E4940" s="319"/>
      <c r="F4940" s="320">
        <v>13000000</v>
      </c>
      <c r="G4940" s="320">
        <v>35000000</v>
      </c>
      <c r="H4940" s="319"/>
      <c r="I4940" s="320">
        <v>22000000</v>
      </c>
    </row>
    <row r="4941" spans="2:9" x14ac:dyDescent="0.25">
      <c r="B4941" s="316" t="s">
        <v>2257</v>
      </c>
      <c r="C4941" s="533" t="s">
        <v>18354</v>
      </c>
      <c r="D4941" s="317"/>
      <c r="E4941" s="317"/>
      <c r="F4941" s="318">
        <v>14000000</v>
      </c>
      <c r="G4941" s="318">
        <v>34000000</v>
      </c>
      <c r="H4941" s="317"/>
      <c r="I4941" s="318">
        <v>20000000</v>
      </c>
    </row>
    <row r="4942" spans="2:9" x14ac:dyDescent="0.25">
      <c r="B4942" s="672" t="s">
        <v>7011</v>
      </c>
      <c r="C4942" s="672"/>
      <c r="D4942" s="319"/>
      <c r="E4942" s="319"/>
      <c r="F4942" s="320">
        <v>14000000</v>
      </c>
      <c r="G4942" s="320">
        <v>34000000</v>
      </c>
      <c r="H4942" s="319"/>
      <c r="I4942" s="320">
        <v>20000000</v>
      </c>
    </row>
    <row r="4943" spans="2:9" x14ac:dyDescent="0.25">
      <c r="B4943" s="316" t="s">
        <v>2258</v>
      </c>
      <c r="C4943" s="533" t="s">
        <v>18355</v>
      </c>
      <c r="D4943" s="317"/>
      <c r="E4943" s="317"/>
      <c r="F4943" s="318">
        <v>42000000</v>
      </c>
      <c r="G4943" s="318">
        <v>54000000</v>
      </c>
      <c r="H4943" s="317"/>
      <c r="I4943" s="318">
        <v>12000000</v>
      </c>
    </row>
    <row r="4944" spans="2:9" x14ac:dyDescent="0.25">
      <c r="B4944" s="672" t="s">
        <v>7012</v>
      </c>
      <c r="C4944" s="672"/>
      <c r="D4944" s="319"/>
      <c r="E4944" s="319"/>
      <c r="F4944" s="320">
        <v>42000000</v>
      </c>
      <c r="G4944" s="320">
        <v>54000000</v>
      </c>
      <c r="H4944" s="319"/>
      <c r="I4944" s="320">
        <v>12000000</v>
      </c>
    </row>
    <row r="4945" spans="2:9" x14ac:dyDescent="0.25">
      <c r="B4945" s="316" t="s">
        <v>2259</v>
      </c>
      <c r="C4945" s="533" t="s">
        <v>18356</v>
      </c>
      <c r="D4945" s="317"/>
      <c r="E4945" s="317"/>
      <c r="F4945" s="318">
        <v>16015000</v>
      </c>
      <c r="G4945" s="318">
        <v>33195000</v>
      </c>
      <c r="H4945" s="317"/>
      <c r="I4945" s="318">
        <v>17180000</v>
      </c>
    </row>
    <row r="4946" spans="2:9" x14ac:dyDescent="0.25">
      <c r="B4946" s="672" t="s">
        <v>7013</v>
      </c>
      <c r="C4946" s="672"/>
      <c r="D4946" s="319"/>
      <c r="E4946" s="319"/>
      <c r="F4946" s="320">
        <v>16015000</v>
      </c>
      <c r="G4946" s="320">
        <v>33195000</v>
      </c>
      <c r="H4946" s="319"/>
      <c r="I4946" s="320">
        <v>17180000</v>
      </c>
    </row>
    <row r="4947" spans="2:9" x14ac:dyDescent="0.25">
      <c r="B4947" s="316" t="s">
        <v>2260</v>
      </c>
      <c r="C4947" s="533" t="s">
        <v>18357</v>
      </c>
      <c r="D4947" s="317"/>
      <c r="E4947" s="317"/>
      <c r="F4947" s="318">
        <v>7200000</v>
      </c>
      <c r="G4947" s="318">
        <v>27660000</v>
      </c>
      <c r="H4947" s="317"/>
      <c r="I4947" s="318">
        <v>20460000</v>
      </c>
    </row>
    <row r="4948" spans="2:9" x14ac:dyDescent="0.25">
      <c r="B4948" s="672" t="s">
        <v>7014</v>
      </c>
      <c r="C4948" s="672"/>
      <c r="D4948" s="319"/>
      <c r="E4948" s="319"/>
      <c r="F4948" s="320">
        <v>7200000</v>
      </c>
      <c r="G4948" s="320">
        <v>27660000</v>
      </c>
      <c r="H4948" s="319"/>
      <c r="I4948" s="320">
        <v>20460000</v>
      </c>
    </row>
    <row r="4949" spans="2:9" x14ac:dyDescent="0.25">
      <c r="B4949" s="316" t="s">
        <v>18629</v>
      </c>
      <c r="C4949" s="533" t="s">
        <v>20378</v>
      </c>
      <c r="D4949" s="317"/>
      <c r="E4949" s="317"/>
      <c r="F4949" s="317"/>
      <c r="G4949" s="318">
        <v>18000000</v>
      </c>
      <c r="H4949" s="317"/>
      <c r="I4949" s="318">
        <v>18000000</v>
      </c>
    </row>
    <row r="4950" spans="2:9" x14ac:dyDescent="0.25">
      <c r="B4950" s="672" t="s">
        <v>5833</v>
      </c>
      <c r="C4950" s="672"/>
      <c r="D4950" s="319"/>
      <c r="E4950" s="319"/>
      <c r="F4950" s="319"/>
      <c r="G4950" s="320">
        <v>18000000</v>
      </c>
      <c r="H4950" s="319"/>
      <c r="I4950" s="320">
        <v>18000000</v>
      </c>
    </row>
    <row r="4951" spans="2:9" x14ac:dyDescent="0.25">
      <c r="B4951" s="316" t="s">
        <v>608</v>
      </c>
      <c r="C4951" s="533" t="s">
        <v>18358</v>
      </c>
      <c r="D4951" s="317"/>
      <c r="E4951" s="317"/>
      <c r="F4951" s="318">
        <v>6000000</v>
      </c>
      <c r="G4951" s="318">
        <v>24000000</v>
      </c>
      <c r="H4951" s="317"/>
      <c r="I4951" s="318">
        <v>18000000</v>
      </c>
    </row>
    <row r="4952" spans="2:9" x14ac:dyDescent="0.25">
      <c r="B4952" s="672" t="s">
        <v>7015</v>
      </c>
      <c r="C4952" s="672"/>
      <c r="D4952" s="319"/>
      <c r="E4952" s="319"/>
      <c r="F4952" s="320">
        <v>6000000</v>
      </c>
      <c r="G4952" s="320">
        <v>24000000</v>
      </c>
      <c r="H4952" s="319"/>
      <c r="I4952" s="320">
        <v>18000000</v>
      </c>
    </row>
    <row r="4953" spans="2:9" x14ac:dyDescent="0.25">
      <c r="B4953" s="316" t="s">
        <v>2410</v>
      </c>
      <c r="C4953" s="533" t="s">
        <v>18359</v>
      </c>
      <c r="D4953" s="317"/>
      <c r="E4953" s="317"/>
      <c r="F4953" s="318">
        <v>6000000</v>
      </c>
      <c r="G4953" s="318">
        <v>22300000</v>
      </c>
      <c r="H4953" s="317"/>
      <c r="I4953" s="318">
        <v>16300000</v>
      </c>
    </row>
    <row r="4954" spans="2:9" x14ac:dyDescent="0.25">
      <c r="B4954" s="672" t="s">
        <v>7016</v>
      </c>
      <c r="C4954" s="672"/>
      <c r="D4954" s="319"/>
      <c r="E4954" s="319"/>
      <c r="F4954" s="320">
        <v>6000000</v>
      </c>
      <c r="G4954" s="320">
        <v>22300000</v>
      </c>
      <c r="H4954" s="319"/>
      <c r="I4954" s="320">
        <v>16300000</v>
      </c>
    </row>
    <row r="4955" spans="2:9" x14ac:dyDescent="0.25">
      <c r="B4955" s="316" t="s">
        <v>7804</v>
      </c>
      <c r="C4955" s="533" t="s">
        <v>18360</v>
      </c>
      <c r="D4955" s="317"/>
      <c r="E4955" s="317"/>
      <c r="F4955" s="317"/>
      <c r="G4955" s="318">
        <v>8390000</v>
      </c>
      <c r="H4955" s="317"/>
      <c r="I4955" s="318">
        <v>8390000</v>
      </c>
    </row>
    <row r="4956" spans="2:9" x14ac:dyDescent="0.25">
      <c r="B4956" s="672" t="s">
        <v>5833</v>
      </c>
      <c r="C4956" s="672"/>
      <c r="D4956" s="319"/>
      <c r="E4956" s="319"/>
      <c r="F4956" s="319"/>
      <c r="G4956" s="320">
        <v>8390000</v>
      </c>
      <c r="H4956" s="319"/>
      <c r="I4956" s="320">
        <v>8390000</v>
      </c>
    </row>
    <row r="4957" spans="2:9" x14ac:dyDescent="0.25">
      <c r="B4957" s="316" t="s">
        <v>18816</v>
      </c>
      <c r="C4957" s="533" t="s">
        <v>19023</v>
      </c>
      <c r="D4957" s="317"/>
      <c r="E4957" s="317"/>
      <c r="F4957" s="317"/>
      <c r="G4957" s="318">
        <v>9000000</v>
      </c>
      <c r="H4957" s="317"/>
      <c r="I4957" s="318">
        <v>9000000</v>
      </c>
    </row>
    <row r="4958" spans="2:9" x14ac:dyDescent="0.25">
      <c r="B4958" s="672" t="s">
        <v>5833</v>
      </c>
      <c r="C4958" s="672"/>
      <c r="D4958" s="319"/>
      <c r="E4958" s="319"/>
      <c r="F4958" s="319"/>
      <c r="G4958" s="320">
        <v>9000000</v>
      </c>
      <c r="H4958" s="319"/>
      <c r="I4958" s="320">
        <v>9000000</v>
      </c>
    </row>
    <row r="4959" spans="2:9" x14ac:dyDescent="0.25">
      <c r="B4959" s="316" t="s">
        <v>21130</v>
      </c>
      <c r="C4959" s="533" t="s">
        <v>21173</v>
      </c>
      <c r="D4959" s="317"/>
      <c r="E4959" s="317"/>
      <c r="F4959" s="317"/>
      <c r="G4959" s="318">
        <v>3000000</v>
      </c>
      <c r="H4959" s="317"/>
      <c r="I4959" s="318">
        <v>3000000</v>
      </c>
    </row>
    <row r="4960" spans="2:9" x14ac:dyDescent="0.25">
      <c r="B4960" s="672" t="s">
        <v>5833</v>
      </c>
      <c r="C4960" s="672"/>
      <c r="D4960" s="319"/>
      <c r="E4960" s="319"/>
      <c r="F4960" s="319"/>
      <c r="G4960" s="320">
        <v>3000000</v>
      </c>
      <c r="H4960" s="319"/>
      <c r="I4960" s="320">
        <v>3000000</v>
      </c>
    </row>
    <row r="4961" spans="2:9" x14ac:dyDescent="0.25">
      <c r="B4961" s="316" t="s">
        <v>19962</v>
      </c>
      <c r="C4961" s="533" t="s">
        <v>19999</v>
      </c>
      <c r="D4961" s="317"/>
      <c r="E4961" s="317"/>
      <c r="F4961" s="317"/>
      <c r="G4961" s="318">
        <v>9000000</v>
      </c>
      <c r="H4961" s="317"/>
      <c r="I4961" s="318">
        <v>9000000</v>
      </c>
    </row>
    <row r="4962" spans="2:9" x14ac:dyDescent="0.25">
      <c r="B4962" s="672" t="s">
        <v>5833</v>
      </c>
      <c r="C4962" s="672"/>
      <c r="D4962" s="319"/>
      <c r="E4962" s="319"/>
      <c r="F4962" s="319"/>
      <c r="G4962" s="320">
        <v>9000000</v>
      </c>
      <c r="H4962" s="319"/>
      <c r="I4962" s="320">
        <v>9000000</v>
      </c>
    </row>
    <row r="4963" spans="2:9" x14ac:dyDescent="0.25">
      <c r="B4963" s="316" t="s">
        <v>2261</v>
      </c>
      <c r="C4963" s="533" t="s">
        <v>18361</v>
      </c>
      <c r="D4963" s="317"/>
      <c r="E4963" s="317"/>
      <c r="F4963" s="318">
        <v>17000000</v>
      </c>
      <c r="G4963" s="318">
        <v>32024640</v>
      </c>
      <c r="H4963" s="317"/>
      <c r="I4963" s="318">
        <v>15024640</v>
      </c>
    </row>
    <row r="4964" spans="2:9" x14ac:dyDescent="0.25">
      <c r="B4964" s="672" t="s">
        <v>7017</v>
      </c>
      <c r="C4964" s="672"/>
      <c r="D4964" s="319"/>
      <c r="E4964" s="319"/>
      <c r="F4964" s="320">
        <v>17000000</v>
      </c>
      <c r="G4964" s="320">
        <v>32024640</v>
      </c>
      <c r="H4964" s="319"/>
      <c r="I4964" s="320">
        <v>15024640</v>
      </c>
    </row>
    <row r="4965" spans="2:9" x14ac:dyDescent="0.25">
      <c r="B4965" s="316" t="s">
        <v>48</v>
      </c>
      <c r="C4965" s="533" t="s">
        <v>18362</v>
      </c>
      <c r="D4965" s="317"/>
      <c r="E4965" s="317"/>
      <c r="F4965" s="318">
        <v>15000000</v>
      </c>
      <c r="G4965" s="318">
        <v>15000000</v>
      </c>
      <c r="H4965" s="317"/>
      <c r="I4965" s="317"/>
    </row>
    <row r="4966" spans="2:9" x14ac:dyDescent="0.25">
      <c r="B4966" s="672" t="s">
        <v>7018</v>
      </c>
      <c r="C4966" s="672"/>
      <c r="D4966" s="319"/>
      <c r="E4966" s="319"/>
      <c r="F4966" s="320">
        <v>15000000</v>
      </c>
      <c r="G4966" s="320">
        <v>15000000</v>
      </c>
      <c r="H4966" s="319"/>
      <c r="I4966" s="319"/>
    </row>
    <row r="4967" spans="2:9" x14ac:dyDescent="0.25">
      <c r="B4967" s="316" t="s">
        <v>425</v>
      </c>
      <c r="C4967" s="533" t="s">
        <v>18363</v>
      </c>
      <c r="D4967" s="317"/>
      <c r="E4967" s="317"/>
      <c r="F4967" s="318">
        <v>5000000</v>
      </c>
      <c r="G4967" s="318">
        <v>24000000</v>
      </c>
      <c r="H4967" s="317"/>
      <c r="I4967" s="318">
        <v>19000000</v>
      </c>
    </row>
    <row r="4968" spans="2:9" x14ac:dyDescent="0.25">
      <c r="B4968" s="672" t="s">
        <v>7019</v>
      </c>
      <c r="C4968" s="672"/>
      <c r="D4968" s="319"/>
      <c r="E4968" s="319"/>
      <c r="F4968" s="320">
        <v>5000000</v>
      </c>
      <c r="G4968" s="320">
        <v>24000000</v>
      </c>
      <c r="H4968" s="319"/>
      <c r="I4968" s="320">
        <v>19000000</v>
      </c>
    </row>
    <row r="4969" spans="2:9" x14ac:dyDescent="0.25">
      <c r="B4969" s="316" t="s">
        <v>698</v>
      </c>
      <c r="C4969" s="533" t="s">
        <v>18364</v>
      </c>
      <c r="D4969" s="317"/>
      <c r="E4969" s="317"/>
      <c r="F4969" s="318">
        <v>6000000</v>
      </c>
      <c r="G4969" s="318">
        <v>24000000</v>
      </c>
      <c r="H4969" s="317"/>
      <c r="I4969" s="318">
        <v>18000000</v>
      </c>
    </row>
    <row r="4970" spans="2:9" x14ac:dyDescent="0.25">
      <c r="B4970" s="672" t="s">
        <v>7020</v>
      </c>
      <c r="C4970" s="672"/>
      <c r="D4970" s="319"/>
      <c r="E4970" s="319"/>
      <c r="F4970" s="320">
        <v>6000000</v>
      </c>
      <c r="G4970" s="320">
        <v>24000000</v>
      </c>
      <c r="H4970" s="319"/>
      <c r="I4970" s="320">
        <v>18000000</v>
      </c>
    </row>
    <row r="4971" spans="2:9" x14ac:dyDescent="0.25">
      <c r="B4971" s="316" t="s">
        <v>7806</v>
      </c>
      <c r="C4971" s="533" t="s">
        <v>18365</v>
      </c>
      <c r="D4971" s="317"/>
      <c r="E4971" s="317"/>
      <c r="F4971" s="317"/>
      <c r="G4971" s="318">
        <v>15000000</v>
      </c>
      <c r="H4971" s="317"/>
      <c r="I4971" s="318">
        <v>15000000</v>
      </c>
    </row>
    <row r="4972" spans="2:9" x14ac:dyDescent="0.25">
      <c r="B4972" s="672" t="s">
        <v>5833</v>
      </c>
      <c r="C4972" s="672"/>
      <c r="D4972" s="319"/>
      <c r="E4972" s="319"/>
      <c r="F4972" s="319"/>
      <c r="G4972" s="320">
        <v>15000000</v>
      </c>
      <c r="H4972" s="319"/>
      <c r="I4972" s="320">
        <v>15000000</v>
      </c>
    </row>
    <row r="4973" spans="2:9" x14ac:dyDescent="0.25">
      <c r="B4973" s="316" t="s">
        <v>18705</v>
      </c>
      <c r="C4973" s="533" t="s">
        <v>19127</v>
      </c>
      <c r="D4973" s="317"/>
      <c r="E4973" s="317"/>
      <c r="F4973" s="317"/>
      <c r="G4973" s="318">
        <v>3000000</v>
      </c>
      <c r="H4973" s="317"/>
      <c r="I4973" s="318">
        <v>3000000</v>
      </c>
    </row>
    <row r="4974" spans="2:9" x14ac:dyDescent="0.25">
      <c r="B4974" s="672" t="s">
        <v>5833</v>
      </c>
      <c r="C4974" s="672"/>
      <c r="D4974" s="319"/>
      <c r="E4974" s="319"/>
      <c r="F4974" s="319"/>
      <c r="G4974" s="320">
        <v>3000000</v>
      </c>
      <c r="H4974" s="319"/>
      <c r="I4974" s="320">
        <v>3000000</v>
      </c>
    </row>
    <row r="4975" spans="2:9" x14ac:dyDescent="0.25">
      <c r="B4975" s="316" t="s">
        <v>206</v>
      </c>
      <c r="C4975" s="533" t="s">
        <v>18366</v>
      </c>
      <c r="D4975" s="317"/>
      <c r="E4975" s="317"/>
      <c r="F4975" s="318">
        <v>6250000</v>
      </c>
      <c r="G4975" s="318">
        <v>15000000</v>
      </c>
      <c r="H4975" s="317"/>
      <c r="I4975" s="318">
        <v>8750000</v>
      </c>
    </row>
    <row r="4976" spans="2:9" x14ac:dyDescent="0.25">
      <c r="B4976" s="672" t="s">
        <v>7021</v>
      </c>
      <c r="C4976" s="672"/>
      <c r="D4976" s="319"/>
      <c r="E4976" s="319"/>
      <c r="F4976" s="320">
        <v>6250000</v>
      </c>
      <c r="G4976" s="320">
        <v>15000000</v>
      </c>
      <c r="H4976" s="319"/>
      <c r="I4976" s="320">
        <v>8750000</v>
      </c>
    </row>
    <row r="4977" spans="2:9" x14ac:dyDescent="0.25">
      <c r="B4977" s="316" t="s">
        <v>4414</v>
      </c>
      <c r="C4977" s="533" t="s">
        <v>18367</v>
      </c>
      <c r="D4977" s="317"/>
      <c r="E4977" s="317"/>
      <c r="F4977" s="318">
        <v>6250000</v>
      </c>
      <c r="G4977" s="318">
        <v>15000000</v>
      </c>
      <c r="H4977" s="317"/>
      <c r="I4977" s="318">
        <v>8750000</v>
      </c>
    </row>
    <row r="4978" spans="2:9" x14ac:dyDescent="0.25">
      <c r="B4978" s="672" t="s">
        <v>7022</v>
      </c>
      <c r="C4978" s="672"/>
      <c r="D4978" s="319"/>
      <c r="E4978" s="319"/>
      <c r="F4978" s="320">
        <v>6250000</v>
      </c>
      <c r="G4978" s="320">
        <v>15000000</v>
      </c>
      <c r="H4978" s="319"/>
      <c r="I4978" s="320">
        <v>8750000</v>
      </c>
    </row>
    <row r="4979" spans="2:9" x14ac:dyDescent="0.25">
      <c r="B4979" s="316" t="s">
        <v>7807</v>
      </c>
      <c r="C4979" s="533" t="s">
        <v>18368</v>
      </c>
      <c r="D4979" s="317"/>
      <c r="E4979" s="317"/>
      <c r="F4979" s="317"/>
      <c r="G4979" s="318">
        <v>9970000</v>
      </c>
      <c r="H4979" s="317"/>
      <c r="I4979" s="318">
        <v>9970000</v>
      </c>
    </row>
    <row r="4980" spans="2:9" x14ac:dyDescent="0.25">
      <c r="B4980" s="672" t="s">
        <v>5833</v>
      </c>
      <c r="C4980" s="672"/>
      <c r="D4980" s="319"/>
      <c r="E4980" s="319"/>
      <c r="F4980" s="319"/>
      <c r="G4980" s="320">
        <v>9970000</v>
      </c>
      <c r="H4980" s="319"/>
      <c r="I4980" s="320">
        <v>9970000</v>
      </c>
    </row>
    <row r="4981" spans="2:9" x14ac:dyDescent="0.25">
      <c r="B4981" s="316" t="s">
        <v>5573</v>
      </c>
      <c r="C4981" s="533" t="s">
        <v>18369</v>
      </c>
      <c r="D4981" s="317"/>
      <c r="E4981" s="317"/>
      <c r="F4981" s="318">
        <v>5000000</v>
      </c>
      <c r="G4981" s="318">
        <v>23000000</v>
      </c>
      <c r="H4981" s="317"/>
      <c r="I4981" s="318">
        <v>18000000</v>
      </c>
    </row>
    <row r="4982" spans="2:9" x14ac:dyDescent="0.25">
      <c r="B4982" s="672" t="s">
        <v>5833</v>
      </c>
      <c r="C4982" s="672"/>
      <c r="D4982" s="319"/>
      <c r="E4982" s="319"/>
      <c r="F4982" s="320">
        <v>5000000</v>
      </c>
      <c r="G4982" s="320">
        <v>23000000</v>
      </c>
      <c r="H4982" s="319"/>
      <c r="I4982" s="320">
        <v>18000000</v>
      </c>
    </row>
    <row r="4983" spans="2:9" x14ac:dyDescent="0.25">
      <c r="B4983" s="316" t="s">
        <v>2262</v>
      </c>
      <c r="C4983" s="533" t="s">
        <v>18370</v>
      </c>
      <c r="D4983" s="317"/>
      <c r="E4983" s="317"/>
      <c r="F4983" s="318">
        <v>24000000</v>
      </c>
      <c r="G4983" s="318">
        <v>36000000</v>
      </c>
      <c r="H4983" s="317"/>
      <c r="I4983" s="318">
        <v>12000000</v>
      </c>
    </row>
    <row r="4984" spans="2:9" x14ac:dyDescent="0.25">
      <c r="B4984" s="672" t="s">
        <v>7023</v>
      </c>
      <c r="C4984" s="672"/>
      <c r="D4984" s="319"/>
      <c r="E4984" s="319"/>
      <c r="F4984" s="320">
        <v>24000000</v>
      </c>
      <c r="G4984" s="320">
        <v>36000000</v>
      </c>
      <c r="H4984" s="319"/>
      <c r="I4984" s="320">
        <v>12000000</v>
      </c>
    </row>
    <row r="4985" spans="2:9" x14ac:dyDescent="0.25">
      <c r="B4985" s="316" t="s">
        <v>2263</v>
      </c>
      <c r="C4985" s="533" t="s">
        <v>18371</v>
      </c>
      <c r="D4985" s="317"/>
      <c r="E4985" s="317"/>
      <c r="F4985" s="318">
        <v>13000000</v>
      </c>
      <c r="G4985" s="318">
        <v>35000000</v>
      </c>
      <c r="H4985" s="317"/>
      <c r="I4985" s="318">
        <v>22000000</v>
      </c>
    </row>
    <row r="4986" spans="2:9" x14ac:dyDescent="0.25">
      <c r="B4986" s="672" t="s">
        <v>7024</v>
      </c>
      <c r="C4986" s="672"/>
      <c r="D4986" s="319"/>
      <c r="E4986" s="319"/>
      <c r="F4986" s="320">
        <v>13000000</v>
      </c>
      <c r="G4986" s="320">
        <v>35000000</v>
      </c>
      <c r="H4986" s="319"/>
      <c r="I4986" s="320">
        <v>22000000</v>
      </c>
    </row>
    <row r="4987" spans="2:9" x14ac:dyDescent="0.25">
      <c r="B4987" s="316" t="s">
        <v>19298</v>
      </c>
      <c r="C4987" s="533" t="s">
        <v>19893</v>
      </c>
      <c r="D4987" s="317"/>
      <c r="E4987" s="317"/>
      <c r="F4987" s="317"/>
      <c r="G4987" s="318">
        <v>5800000</v>
      </c>
      <c r="H4987" s="317"/>
      <c r="I4987" s="318">
        <v>5800000</v>
      </c>
    </row>
    <row r="4988" spans="2:9" x14ac:dyDescent="0.25">
      <c r="B4988" s="672" t="s">
        <v>5833</v>
      </c>
      <c r="C4988" s="672"/>
      <c r="D4988" s="319"/>
      <c r="E4988" s="319"/>
      <c r="F4988" s="319"/>
      <c r="G4988" s="320">
        <v>5800000</v>
      </c>
      <c r="H4988" s="319"/>
      <c r="I4988" s="320">
        <v>5800000</v>
      </c>
    </row>
    <row r="4989" spans="2:9" x14ac:dyDescent="0.25">
      <c r="B4989" s="316" t="s">
        <v>19393</v>
      </c>
      <c r="C4989" s="533" t="s">
        <v>19894</v>
      </c>
      <c r="D4989" s="317"/>
      <c r="E4989" s="317"/>
      <c r="F4989" s="317"/>
      <c r="G4989" s="318">
        <v>7225000</v>
      </c>
      <c r="H4989" s="317"/>
      <c r="I4989" s="318">
        <v>7225000</v>
      </c>
    </row>
    <row r="4990" spans="2:9" x14ac:dyDescent="0.25">
      <c r="B4990" s="672" t="s">
        <v>5833</v>
      </c>
      <c r="C4990" s="672"/>
      <c r="D4990" s="319"/>
      <c r="E4990" s="319"/>
      <c r="F4990" s="319"/>
      <c r="G4990" s="320">
        <v>7225000</v>
      </c>
      <c r="H4990" s="319"/>
      <c r="I4990" s="320">
        <v>7225000</v>
      </c>
    </row>
    <row r="4991" spans="2:9" x14ac:dyDescent="0.25">
      <c r="B4991" s="316" t="s">
        <v>5493</v>
      </c>
      <c r="C4991" s="533" t="s">
        <v>18372</v>
      </c>
      <c r="D4991" s="317"/>
      <c r="E4991" s="317"/>
      <c r="F4991" s="318">
        <v>6000000</v>
      </c>
      <c r="G4991" s="318">
        <v>6000000</v>
      </c>
      <c r="H4991" s="317"/>
      <c r="I4991" s="317"/>
    </row>
    <row r="4992" spans="2:9" x14ac:dyDescent="0.25">
      <c r="B4992" s="672" t="s">
        <v>7025</v>
      </c>
      <c r="C4992" s="672"/>
      <c r="D4992" s="319"/>
      <c r="E4992" s="319"/>
      <c r="F4992" s="320">
        <v>6000000</v>
      </c>
      <c r="G4992" s="320">
        <v>6000000</v>
      </c>
      <c r="H4992" s="319"/>
      <c r="I4992" s="319"/>
    </row>
    <row r="4993" spans="2:9" x14ac:dyDescent="0.25">
      <c r="B4993" s="316" t="s">
        <v>18956</v>
      </c>
      <c r="C4993" s="533" t="s">
        <v>19024</v>
      </c>
      <c r="D4993" s="317"/>
      <c r="E4993" s="317"/>
      <c r="F4993" s="317"/>
      <c r="G4993" s="318">
        <v>9000000</v>
      </c>
      <c r="H4993" s="317"/>
      <c r="I4993" s="318">
        <v>9000000</v>
      </c>
    </row>
    <row r="4994" spans="2:9" x14ac:dyDescent="0.25">
      <c r="B4994" s="672" t="s">
        <v>5833</v>
      </c>
      <c r="C4994" s="672"/>
      <c r="D4994" s="319"/>
      <c r="E4994" s="319"/>
      <c r="F4994" s="319"/>
      <c r="G4994" s="320">
        <v>9000000</v>
      </c>
      <c r="H4994" s="319"/>
      <c r="I4994" s="320">
        <v>9000000</v>
      </c>
    </row>
    <row r="4995" spans="2:9" x14ac:dyDescent="0.25">
      <c r="B4995" s="316" t="s">
        <v>7808</v>
      </c>
      <c r="C4995" s="533" t="s">
        <v>18932</v>
      </c>
      <c r="D4995" s="317"/>
      <c r="E4995" s="317"/>
      <c r="F4995" s="317"/>
      <c r="G4995" s="318">
        <v>18000000</v>
      </c>
      <c r="H4995" s="317"/>
      <c r="I4995" s="318">
        <v>18000000</v>
      </c>
    </row>
    <row r="4996" spans="2:9" x14ac:dyDescent="0.25">
      <c r="B4996" s="672" t="s">
        <v>5833</v>
      </c>
      <c r="C4996" s="672"/>
      <c r="D4996" s="319"/>
      <c r="E4996" s="319"/>
      <c r="F4996" s="319"/>
      <c r="G4996" s="320">
        <v>18000000</v>
      </c>
      <c r="H4996" s="319"/>
      <c r="I4996" s="320">
        <v>18000000</v>
      </c>
    </row>
    <row r="4997" spans="2:9" x14ac:dyDescent="0.25">
      <c r="B4997" s="316" t="s">
        <v>19795</v>
      </c>
      <c r="C4997" s="533" t="s">
        <v>20053</v>
      </c>
      <c r="D4997" s="317"/>
      <c r="E4997" s="317"/>
      <c r="F4997" s="317"/>
      <c r="G4997" s="318">
        <v>10000000</v>
      </c>
      <c r="H4997" s="317"/>
      <c r="I4997" s="318">
        <v>10000000</v>
      </c>
    </row>
    <row r="4998" spans="2:9" x14ac:dyDescent="0.25">
      <c r="B4998" s="672" t="s">
        <v>5833</v>
      </c>
      <c r="C4998" s="672"/>
      <c r="D4998" s="319"/>
      <c r="E4998" s="319"/>
      <c r="F4998" s="319"/>
      <c r="G4998" s="320">
        <v>10000000</v>
      </c>
      <c r="H4998" s="319"/>
      <c r="I4998" s="320">
        <v>10000000</v>
      </c>
    </row>
    <row r="4999" spans="2:9" x14ac:dyDescent="0.25">
      <c r="B4999" s="316" t="s">
        <v>5025</v>
      </c>
      <c r="C4999" s="533" t="s">
        <v>18373</v>
      </c>
      <c r="D4999" s="317"/>
      <c r="E4999" s="317"/>
      <c r="F4999" s="318">
        <v>5000000</v>
      </c>
      <c r="G4999" s="318">
        <v>21000000</v>
      </c>
      <c r="H4999" s="317"/>
      <c r="I4999" s="318">
        <v>16000000</v>
      </c>
    </row>
    <row r="5000" spans="2:9" x14ac:dyDescent="0.25">
      <c r="B5000" s="672" t="s">
        <v>7026</v>
      </c>
      <c r="C5000" s="672"/>
      <c r="D5000" s="319"/>
      <c r="E5000" s="319"/>
      <c r="F5000" s="320">
        <v>5000000</v>
      </c>
      <c r="G5000" s="320">
        <v>21000000</v>
      </c>
      <c r="H5000" s="319"/>
      <c r="I5000" s="320">
        <v>16000000</v>
      </c>
    </row>
    <row r="5001" spans="2:9" x14ac:dyDescent="0.25">
      <c r="B5001" s="316" t="s">
        <v>3921</v>
      </c>
      <c r="C5001" s="533" t="s">
        <v>18374</v>
      </c>
      <c r="D5001" s="317"/>
      <c r="E5001" s="317"/>
      <c r="F5001" s="318">
        <v>7500000</v>
      </c>
      <c r="G5001" s="318">
        <v>45000000</v>
      </c>
      <c r="H5001" s="317"/>
      <c r="I5001" s="318">
        <v>37500000</v>
      </c>
    </row>
    <row r="5002" spans="2:9" x14ac:dyDescent="0.25">
      <c r="B5002" s="672" t="s">
        <v>7027</v>
      </c>
      <c r="C5002" s="672"/>
      <c r="D5002" s="319"/>
      <c r="E5002" s="319"/>
      <c r="F5002" s="320">
        <v>7500000</v>
      </c>
      <c r="G5002" s="320">
        <v>45000000</v>
      </c>
      <c r="H5002" s="319"/>
      <c r="I5002" s="320">
        <v>37500000</v>
      </c>
    </row>
    <row r="5003" spans="2:9" x14ac:dyDescent="0.25">
      <c r="B5003" s="316" t="s">
        <v>2264</v>
      </c>
      <c r="C5003" s="533" t="s">
        <v>18375</v>
      </c>
      <c r="D5003" s="317"/>
      <c r="E5003" s="317"/>
      <c r="F5003" s="318">
        <v>18833333.329999998</v>
      </c>
      <c r="G5003" s="318">
        <v>31000000</v>
      </c>
      <c r="H5003" s="317"/>
      <c r="I5003" s="318">
        <v>12166666.67</v>
      </c>
    </row>
    <row r="5004" spans="2:9" x14ac:dyDescent="0.25">
      <c r="B5004" s="672" t="s">
        <v>7028</v>
      </c>
      <c r="C5004" s="672"/>
      <c r="D5004" s="319"/>
      <c r="E5004" s="319"/>
      <c r="F5004" s="320">
        <v>18833333.329999998</v>
      </c>
      <c r="G5004" s="320">
        <v>31000000</v>
      </c>
      <c r="H5004" s="319"/>
      <c r="I5004" s="320">
        <v>12166666.67</v>
      </c>
    </row>
    <row r="5005" spans="2:9" x14ac:dyDescent="0.25">
      <c r="B5005" s="316" t="s">
        <v>7809</v>
      </c>
      <c r="C5005" s="533" t="s">
        <v>18376</v>
      </c>
      <c r="D5005" s="317"/>
      <c r="E5005" s="317"/>
      <c r="F5005" s="317"/>
      <c r="G5005" s="318">
        <v>2970000</v>
      </c>
      <c r="H5005" s="317"/>
      <c r="I5005" s="318">
        <v>2970000</v>
      </c>
    </row>
    <row r="5006" spans="2:9" x14ac:dyDescent="0.25">
      <c r="B5006" s="672" t="s">
        <v>5833</v>
      </c>
      <c r="C5006" s="672"/>
      <c r="D5006" s="319"/>
      <c r="E5006" s="319"/>
      <c r="F5006" s="319"/>
      <c r="G5006" s="320">
        <v>2970000</v>
      </c>
      <c r="H5006" s="319"/>
      <c r="I5006" s="320">
        <v>2970000</v>
      </c>
    </row>
    <row r="5007" spans="2:9" x14ac:dyDescent="0.25">
      <c r="B5007" s="316" t="s">
        <v>7810</v>
      </c>
      <c r="C5007" s="533" t="s">
        <v>18377</v>
      </c>
      <c r="D5007" s="317"/>
      <c r="E5007" s="317"/>
      <c r="F5007" s="317"/>
      <c r="G5007" s="318">
        <v>12050000</v>
      </c>
      <c r="H5007" s="317"/>
      <c r="I5007" s="318">
        <v>12050000</v>
      </c>
    </row>
    <row r="5008" spans="2:9" x14ac:dyDescent="0.25">
      <c r="B5008" s="672" t="s">
        <v>5833</v>
      </c>
      <c r="C5008" s="672"/>
      <c r="D5008" s="319"/>
      <c r="E5008" s="319"/>
      <c r="F5008" s="319"/>
      <c r="G5008" s="320">
        <v>12050000</v>
      </c>
      <c r="H5008" s="319"/>
      <c r="I5008" s="320">
        <v>12050000</v>
      </c>
    </row>
    <row r="5009" spans="2:9" x14ac:dyDescent="0.25">
      <c r="B5009" s="316" t="s">
        <v>2265</v>
      </c>
      <c r="C5009" s="533" t="s">
        <v>18378</v>
      </c>
      <c r="D5009" s="317"/>
      <c r="E5009" s="317"/>
      <c r="F5009" s="318">
        <v>18000000</v>
      </c>
      <c r="G5009" s="318">
        <v>42000000</v>
      </c>
      <c r="H5009" s="317"/>
      <c r="I5009" s="318">
        <v>24000000</v>
      </c>
    </row>
    <row r="5010" spans="2:9" x14ac:dyDescent="0.25">
      <c r="B5010" s="672" t="s">
        <v>7029</v>
      </c>
      <c r="C5010" s="672"/>
      <c r="D5010" s="319"/>
      <c r="E5010" s="319"/>
      <c r="F5010" s="320">
        <v>18000000</v>
      </c>
      <c r="G5010" s="320">
        <v>42000000</v>
      </c>
      <c r="H5010" s="319"/>
      <c r="I5010" s="320">
        <v>24000000</v>
      </c>
    </row>
    <row r="5011" spans="2:9" x14ac:dyDescent="0.25">
      <c r="B5011" s="316" t="s">
        <v>7811</v>
      </c>
      <c r="C5011" s="533" t="s">
        <v>18379</v>
      </c>
      <c r="D5011" s="317"/>
      <c r="E5011" s="317"/>
      <c r="F5011" s="317"/>
      <c r="G5011" s="318">
        <v>18000000</v>
      </c>
      <c r="H5011" s="317"/>
      <c r="I5011" s="318">
        <v>18000000</v>
      </c>
    </row>
    <row r="5012" spans="2:9" x14ac:dyDescent="0.25">
      <c r="B5012" s="672" t="s">
        <v>5833</v>
      </c>
      <c r="C5012" s="672"/>
      <c r="D5012" s="319"/>
      <c r="E5012" s="319"/>
      <c r="F5012" s="319"/>
      <c r="G5012" s="320">
        <v>18000000</v>
      </c>
      <c r="H5012" s="319"/>
      <c r="I5012" s="320">
        <v>18000000</v>
      </c>
    </row>
    <row r="5013" spans="2:9" x14ac:dyDescent="0.25">
      <c r="B5013" s="316" t="s">
        <v>7812</v>
      </c>
      <c r="C5013" s="533" t="s">
        <v>20021</v>
      </c>
      <c r="D5013" s="317"/>
      <c r="E5013" s="317"/>
      <c r="F5013" s="317"/>
      <c r="G5013" s="318">
        <v>18000000</v>
      </c>
      <c r="H5013" s="317"/>
      <c r="I5013" s="318">
        <v>18000000</v>
      </c>
    </row>
    <row r="5014" spans="2:9" x14ac:dyDescent="0.25">
      <c r="B5014" s="672" t="s">
        <v>5833</v>
      </c>
      <c r="C5014" s="672"/>
      <c r="D5014" s="319"/>
      <c r="E5014" s="319"/>
      <c r="F5014" s="319"/>
      <c r="G5014" s="320">
        <v>18000000</v>
      </c>
      <c r="H5014" s="319"/>
      <c r="I5014" s="320">
        <v>18000000</v>
      </c>
    </row>
    <row r="5015" spans="2:9" x14ac:dyDescent="0.25">
      <c r="B5015" s="316" t="s">
        <v>7814</v>
      </c>
      <c r="C5015" s="533" t="s">
        <v>18380</v>
      </c>
      <c r="D5015" s="317"/>
      <c r="E5015" s="317"/>
      <c r="F5015" s="317"/>
      <c r="G5015" s="318">
        <v>15000000</v>
      </c>
      <c r="H5015" s="317"/>
      <c r="I5015" s="318">
        <v>15000000</v>
      </c>
    </row>
    <row r="5016" spans="2:9" x14ac:dyDescent="0.25">
      <c r="B5016" s="672" t="s">
        <v>5833</v>
      </c>
      <c r="C5016" s="672"/>
      <c r="D5016" s="319"/>
      <c r="E5016" s="319"/>
      <c r="F5016" s="319"/>
      <c r="G5016" s="320">
        <v>15000000</v>
      </c>
      <c r="H5016" s="319"/>
      <c r="I5016" s="320">
        <v>15000000</v>
      </c>
    </row>
    <row r="5017" spans="2:9" x14ac:dyDescent="0.25">
      <c r="B5017" s="316" t="s">
        <v>11126</v>
      </c>
      <c r="C5017" s="533" t="s">
        <v>20036</v>
      </c>
      <c r="D5017" s="317"/>
      <c r="E5017" s="317"/>
      <c r="F5017" s="317"/>
      <c r="G5017" s="318">
        <v>9800000</v>
      </c>
      <c r="H5017" s="317"/>
      <c r="I5017" s="318">
        <v>9800000</v>
      </c>
    </row>
    <row r="5018" spans="2:9" x14ac:dyDescent="0.25">
      <c r="B5018" s="672" t="s">
        <v>5833</v>
      </c>
      <c r="C5018" s="672"/>
      <c r="D5018" s="319"/>
      <c r="E5018" s="319"/>
      <c r="F5018" s="319"/>
      <c r="G5018" s="320">
        <v>9800000</v>
      </c>
      <c r="H5018" s="319"/>
      <c r="I5018" s="320">
        <v>9800000</v>
      </c>
    </row>
    <row r="5019" spans="2:9" x14ac:dyDescent="0.25">
      <c r="B5019" s="316" t="s">
        <v>2266</v>
      </c>
      <c r="C5019" s="533" t="s">
        <v>18381</v>
      </c>
      <c r="D5019" s="317"/>
      <c r="E5019" s="317"/>
      <c r="F5019" s="318">
        <v>15000000</v>
      </c>
      <c r="G5019" s="318">
        <v>15000000</v>
      </c>
      <c r="H5019" s="317"/>
      <c r="I5019" s="317"/>
    </row>
    <row r="5020" spans="2:9" x14ac:dyDescent="0.25">
      <c r="B5020" s="672" t="s">
        <v>7030</v>
      </c>
      <c r="C5020" s="672"/>
      <c r="D5020" s="319"/>
      <c r="E5020" s="319"/>
      <c r="F5020" s="320">
        <v>15000000</v>
      </c>
      <c r="G5020" s="320">
        <v>15000000</v>
      </c>
      <c r="H5020" s="319"/>
      <c r="I5020" s="319"/>
    </row>
    <row r="5021" spans="2:9" x14ac:dyDescent="0.25">
      <c r="B5021" s="316" t="s">
        <v>21021</v>
      </c>
      <c r="C5021" s="533" t="s">
        <v>21142</v>
      </c>
      <c r="D5021" s="317"/>
      <c r="E5021" s="317"/>
      <c r="F5021" s="317"/>
      <c r="G5021" s="318">
        <v>18000000</v>
      </c>
      <c r="H5021" s="317"/>
      <c r="I5021" s="318">
        <v>18000000</v>
      </c>
    </row>
    <row r="5022" spans="2:9" x14ac:dyDescent="0.25">
      <c r="B5022" s="672" t="s">
        <v>5833</v>
      </c>
      <c r="C5022" s="672"/>
      <c r="D5022" s="319"/>
      <c r="E5022" s="319"/>
      <c r="F5022" s="319"/>
      <c r="G5022" s="320">
        <v>18000000</v>
      </c>
      <c r="H5022" s="319"/>
      <c r="I5022" s="320">
        <v>18000000</v>
      </c>
    </row>
    <row r="5023" spans="2:9" x14ac:dyDescent="0.25">
      <c r="B5023" s="316" t="s">
        <v>5007</v>
      </c>
      <c r="C5023" s="533" t="s">
        <v>18382</v>
      </c>
      <c r="D5023" s="317"/>
      <c r="E5023" s="317"/>
      <c r="F5023" s="318">
        <v>6250000</v>
      </c>
      <c r="G5023" s="318">
        <v>33000000</v>
      </c>
      <c r="H5023" s="317"/>
      <c r="I5023" s="318">
        <v>26750000</v>
      </c>
    </row>
    <row r="5024" spans="2:9" x14ac:dyDescent="0.25">
      <c r="B5024" s="672" t="s">
        <v>7031</v>
      </c>
      <c r="C5024" s="672"/>
      <c r="D5024" s="319"/>
      <c r="E5024" s="319"/>
      <c r="F5024" s="320">
        <v>6250000</v>
      </c>
      <c r="G5024" s="320">
        <v>33000000</v>
      </c>
      <c r="H5024" s="319"/>
      <c r="I5024" s="320">
        <v>26750000</v>
      </c>
    </row>
    <row r="5025" spans="2:9" x14ac:dyDescent="0.25">
      <c r="B5025" s="316" t="s">
        <v>11778</v>
      </c>
      <c r="C5025" s="533" t="s">
        <v>19025</v>
      </c>
      <c r="D5025" s="317"/>
      <c r="E5025" s="317"/>
      <c r="F5025" s="317"/>
      <c r="G5025" s="318">
        <v>9004000</v>
      </c>
      <c r="H5025" s="317"/>
      <c r="I5025" s="318">
        <v>9004000</v>
      </c>
    </row>
    <row r="5026" spans="2:9" x14ac:dyDescent="0.25">
      <c r="B5026" s="672" t="s">
        <v>5833</v>
      </c>
      <c r="C5026" s="672"/>
      <c r="D5026" s="319"/>
      <c r="E5026" s="319"/>
      <c r="F5026" s="319"/>
      <c r="G5026" s="320">
        <v>9004000</v>
      </c>
      <c r="H5026" s="319"/>
      <c r="I5026" s="320">
        <v>9004000</v>
      </c>
    </row>
    <row r="5027" spans="2:9" x14ac:dyDescent="0.25">
      <c r="B5027" s="316" t="s">
        <v>2267</v>
      </c>
      <c r="C5027" s="533" t="s">
        <v>18383</v>
      </c>
      <c r="D5027" s="317"/>
      <c r="E5027" s="317"/>
      <c r="F5027" s="318">
        <v>17000000</v>
      </c>
      <c r="G5027" s="318">
        <v>29000000</v>
      </c>
      <c r="H5027" s="317"/>
      <c r="I5027" s="318">
        <v>12000000</v>
      </c>
    </row>
    <row r="5028" spans="2:9" x14ac:dyDescent="0.25">
      <c r="B5028" s="672" t="s">
        <v>7032</v>
      </c>
      <c r="C5028" s="672"/>
      <c r="D5028" s="319"/>
      <c r="E5028" s="319"/>
      <c r="F5028" s="320">
        <v>17000000</v>
      </c>
      <c r="G5028" s="320">
        <v>29000000</v>
      </c>
      <c r="H5028" s="319"/>
      <c r="I5028" s="320">
        <v>12000000</v>
      </c>
    </row>
    <row r="5029" spans="2:9" x14ac:dyDescent="0.25">
      <c r="B5029" s="316" t="s">
        <v>1270</v>
      </c>
      <c r="C5029" s="533" t="s">
        <v>18384</v>
      </c>
      <c r="D5029" s="317"/>
      <c r="E5029" s="317"/>
      <c r="F5029" s="318">
        <v>7500000</v>
      </c>
      <c r="G5029" s="318">
        <v>33000000</v>
      </c>
      <c r="H5029" s="317"/>
      <c r="I5029" s="318">
        <v>25500000</v>
      </c>
    </row>
    <row r="5030" spans="2:9" x14ac:dyDescent="0.25">
      <c r="B5030" s="672" t="s">
        <v>7033</v>
      </c>
      <c r="C5030" s="672"/>
      <c r="D5030" s="319"/>
      <c r="E5030" s="319"/>
      <c r="F5030" s="320">
        <v>7500000</v>
      </c>
      <c r="G5030" s="320">
        <v>33000000</v>
      </c>
      <c r="H5030" s="319"/>
      <c r="I5030" s="320">
        <v>25500000</v>
      </c>
    </row>
    <row r="5031" spans="2:9" x14ac:dyDescent="0.25">
      <c r="B5031" s="316" t="s">
        <v>705</v>
      </c>
      <c r="C5031" s="533" t="s">
        <v>18385</v>
      </c>
      <c r="D5031" s="317"/>
      <c r="E5031" s="317"/>
      <c r="F5031" s="318">
        <v>5000000</v>
      </c>
      <c r="G5031" s="318">
        <v>21000000</v>
      </c>
      <c r="H5031" s="317"/>
      <c r="I5031" s="318">
        <v>16000000</v>
      </c>
    </row>
    <row r="5032" spans="2:9" x14ac:dyDescent="0.25">
      <c r="B5032" s="672" t="s">
        <v>7034</v>
      </c>
      <c r="C5032" s="672"/>
      <c r="D5032" s="319"/>
      <c r="E5032" s="319"/>
      <c r="F5032" s="320">
        <v>5000000</v>
      </c>
      <c r="G5032" s="320">
        <v>21000000</v>
      </c>
      <c r="H5032" s="319"/>
      <c r="I5032" s="320">
        <v>16000000</v>
      </c>
    </row>
    <row r="5033" spans="2:9" x14ac:dyDescent="0.25">
      <c r="B5033" s="316" t="s">
        <v>2268</v>
      </c>
      <c r="C5033" s="533" t="s">
        <v>18386</v>
      </c>
      <c r="D5033" s="317"/>
      <c r="E5033" s="317"/>
      <c r="F5033" s="318">
        <v>27500000</v>
      </c>
      <c r="G5033" s="318">
        <v>30000000</v>
      </c>
      <c r="H5033" s="317"/>
      <c r="I5033" s="318">
        <v>2500000</v>
      </c>
    </row>
    <row r="5034" spans="2:9" x14ac:dyDescent="0.25">
      <c r="B5034" s="672" t="s">
        <v>7035</v>
      </c>
      <c r="C5034" s="672"/>
      <c r="D5034" s="319"/>
      <c r="E5034" s="319"/>
      <c r="F5034" s="320">
        <v>27500000</v>
      </c>
      <c r="G5034" s="320">
        <v>30000000</v>
      </c>
      <c r="H5034" s="319"/>
      <c r="I5034" s="320">
        <v>2500000</v>
      </c>
    </row>
    <row r="5035" spans="2:9" x14ac:dyDescent="0.25">
      <c r="B5035" s="316" t="s">
        <v>2269</v>
      </c>
      <c r="C5035" s="533" t="s">
        <v>18387</v>
      </c>
      <c r="D5035" s="317"/>
      <c r="E5035" s="317"/>
      <c r="F5035" s="318">
        <v>42000000</v>
      </c>
      <c r="G5035" s="318">
        <v>60000000</v>
      </c>
      <c r="H5035" s="317"/>
      <c r="I5035" s="318">
        <v>18000000</v>
      </c>
    </row>
    <row r="5036" spans="2:9" x14ac:dyDescent="0.25">
      <c r="B5036" s="672" t="s">
        <v>7036</v>
      </c>
      <c r="C5036" s="672"/>
      <c r="D5036" s="319"/>
      <c r="E5036" s="319"/>
      <c r="F5036" s="320">
        <v>42000000</v>
      </c>
      <c r="G5036" s="320">
        <v>60000000</v>
      </c>
      <c r="H5036" s="319"/>
      <c r="I5036" s="320">
        <v>18000000</v>
      </c>
    </row>
    <row r="5037" spans="2:9" x14ac:dyDescent="0.25">
      <c r="B5037" s="316" t="s">
        <v>667</v>
      </c>
      <c r="C5037" s="533" t="s">
        <v>18388</v>
      </c>
      <c r="D5037" s="317"/>
      <c r="E5037" s="317"/>
      <c r="F5037" s="318">
        <v>6000000</v>
      </c>
      <c r="G5037" s="318">
        <v>18000000</v>
      </c>
      <c r="H5037" s="317"/>
      <c r="I5037" s="318">
        <v>12000000</v>
      </c>
    </row>
    <row r="5038" spans="2:9" x14ac:dyDescent="0.25">
      <c r="B5038" s="672" t="s">
        <v>7037</v>
      </c>
      <c r="C5038" s="672"/>
      <c r="D5038" s="319"/>
      <c r="E5038" s="319"/>
      <c r="F5038" s="320">
        <v>6000000</v>
      </c>
      <c r="G5038" s="320">
        <v>18000000</v>
      </c>
      <c r="H5038" s="319"/>
      <c r="I5038" s="320">
        <v>12000000</v>
      </c>
    </row>
    <row r="5039" spans="2:9" x14ac:dyDescent="0.25">
      <c r="B5039" s="316" t="s">
        <v>1273</v>
      </c>
      <c r="C5039" s="533" t="s">
        <v>18389</v>
      </c>
      <c r="D5039" s="317"/>
      <c r="E5039" s="317"/>
      <c r="F5039" s="318">
        <v>6250000</v>
      </c>
      <c r="G5039" s="318">
        <v>33000000</v>
      </c>
      <c r="H5039" s="317"/>
      <c r="I5039" s="318">
        <v>26750000</v>
      </c>
    </row>
    <row r="5040" spans="2:9" x14ac:dyDescent="0.25">
      <c r="B5040" s="672" t="s">
        <v>7038</v>
      </c>
      <c r="C5040" s="672"/>
      <c r="D5040" s="319"/>
      <c r="E5040" s="319"/>
      <c r="F5040" s="320">
        <v>6250000</v>
      </c>
      <c r="G5040" s="320">
        <v>33000000</v>
      </c>
      <c r="H5040" s="319"/>
      <c r="I5040" s="320">
        <v>26750000</v>
      </c>
    </row>
    <row r="5041" spans="2:9" x14ac:dyDescent="0.25">
      <c r="B5041" s="316" t="s">
        <v>11725</v>
      </c>
      <c r="C5041" s="533" t="s">
        <v>20016</v>
      </c>
      <c r="D5041" s="317"/>
      <c r="E5041" s="317"/>
      <c r="F5041" s="317"/>
      <c r="G5041" s="318">
        <v>6000000</v>
      </c>
      <c r="H5041" s="317"/>
      <c r="I5041" s="318">
        <v>6000000</v>
      </c>
    </row>
    <row r="5042" spans="2:9" x14ac:dyDescent="0.25">
      <c r="B5042" s="672" t="s">
        <v>5833</v>
      </c>
      <c r="C5042" s="672"/>
      <c r="D5042" s="319"/>
      <c r="E5042" s="319"/>
      <c r="F5042" s="319"/>
      <c r="G5042" s="320">
        <v>6000000</v>
      </c>
      <c r="H5042" s="319"/>
      <c r="I5042" s="320">
        <v>6000000</v>
      </c>
    </row>
    <row r="5043" spans="2:9" x14ac:dyDescent="0.25">
      <c r="B5043" s="316" t="s">
        <v>8092</v>
      </c>
      <c r="C5043" s="533" t="s">
        <v>18390</v>
      </c>
      <c r="D5043" s="317"/>
      <c r="E5043" s="317"/>
      <c r="F5043" s="317"/>
      <c r="G5043" s="318">
        <v>11500000</v>
      </c>
      <c r="H5043" s="317"/>
      <c r="I5043" s="318">
        <v>11500000</v>
      </c>
    </row>
    <row r="5044" spans="2:9" x14ac:dyDescent="0.25">
      <c r="B5044" s="672" t="s">
        <v>5833</v>
      </c>
      <c r="C5044" s="672"/>
      <c r="D5044" s="319"/>
      <c r="E5044" s="319"/>
      <c r="F5044" s="319"/>
      <c r="G5044" s="320">
        <v>11500000</v>
      </c>
      <c r="H5044" s="319"/>
      <c r="I5044" s="320">
        <v>11500000</v>
      </c>
    </row>
    <row r="5045" spans="2:9" x14ac:dyDescent="0.25">
      <c r="B5045" s="316" t="s">
        <v>2270</v>
      </c>
      <c r="C5045" s="533" t="s">
        <v>18391</v>
      </c>
      <c r="D5045" s="317"/>
      <c r="E5045" s="317"/>
      <c r="F5045" s="318">
        <v>22500000</v>
      </c>
      <c r="G5045" s="318">
        <v>30000000</v>
      </c>
      <c r="H5045" s="317"/>
      <c r="I5045" s="318">
        <v>7500000</v>
      </c>
    </row>
    <row r="5046" spans="2:9" x14ac:dyDescent="0.25">
      <c r="B5046" s="672" t="s">
        <v>7039</v>
      </c>
      <c r="C5046" s="672"/>
      <c r="D5046" s="319"/>
      <c r="E5046" s="319"/>
      <c r="F5046" s="320">
        <v>22500000</v>
      </c>
      <c r="G5046" s="320">
        <v>30000000</v>
      </c>
      <c r="H5046" s="319"/>
      <c r="I5046" s="320">
        <v>7500000</v>
      </c>
    </row>
    <row r="5047" spans="2:9" x14ac:dyDescent="0.25">
      <c r="B5047" s="316" t="s">
        <v>11720</v>
      </c>
      <c r="C5047" s="533" t="s">
        <v>18814</v>
      </c>
      <c r="D5047" s="317"/>
      <c r="E5047" s="317"/>
      <c r="F5047" s="317"/>
      <c r="G5047" s="318">
        <v>18000000</v>
      </c>
      <c r="H5047" s="317"/>
      <c r="I5047" s="318">
        <v>18000000</v>
      </c>
    </row>
    <row r="5048" spans="2:9" x14ac:dyDescent="0.25">
      <c r="B5048" s="672" t="s">
        <v>5833</v>
      </c>
      <c r="C5048" s="672"/>
      <c r="D5048" s="319"/>
      <c r="E5048" s="319"/>
      <c r="F5048" s="319"/>
      <c r="G5048" s="320">
        <v>18000000</v>
      </c>
      <c r="H5048" s="319"/>
      <c r="I5048" s="320">
        <v>18000000</v>
      </c>
    </row>
    <row r="5049" spans="2:9" x14ac:dyDescent="0.25">
      <c r="B5049" s="316" t="s">
        <v>19895</v>
      </c>
      <c r="C5049" s="533" t="s">
        <v>19896</v>
      </c>
      <c r="D5049" s="317"/>
      <c r="E5049" s="317"/>
      <c r="F5049" s="317"/>
      <c r="G5049" s="318">
        <v>9000226</v>
      </c>
      <c r="H5049" s="317"/>
      <c r="I5049" s="318">
        <v>9000226</v>
      </c>
    </row>
    <row r="5050" spans="2:9" x14ac:dyDescent="0.25">
      <c r="B5050" s="672" t="s">
        <v>5833</v>
      </c>
      <c r="C5050" s="672"/>
      <c r="D5050" s="319"/>
      <c r="E5050" s="319"/>
      <c r="F5050" s="319"/>
      <c r="G5050" s="320">
        <v>9000226</v>
      </c>
      <c r="H5050" s="319"/>
      <c r="I5050" s="320">
        <v>9000226</v>
      </c>
    </row>
    <row r="5051" spans="2:9" x14ac:dyDescent="0.25">
      <c r="B5051" s="316" t="s">
        <v>5519</v>
      </c>
      <c r="C5051" s="533" t="s">
        <v>18392</v>
      </c>
      <c r="D5051" s="317"/>
      <c r="E5051" s="317"/>
      <c r="F5051" s="318">
        <v>5000000</v>
      </c>
      <c r="G5051" s="318">
        <v>5000000</v>
      </c>
      <c r="H5051" s="317"/>
      <c r="I5051" s="317"/>
    </row>
    <row r="5052" spans="2:9" x14ac:dyDescent="0.25">
      <c r="B5052" s="672" t="s">
        <v>7040</v>
      </c>
      <c r="C5052" s="672"/>
      <c r="D5052" s="319"/>
      <c r="E5052" s="319"/>
      <c r="F5052" s="320">
        <v>5000000</v>
      </c>
      <c r="G5052" s="320">
        <v>5000000</v>
      </c>
      <c r="H5052" s="319"/>
      <c r="I5052" s="319"/>
    </row>
    <row r="5053" spans="2:9" x14ac:dyDescent="0.25">
      <c r="B5053" s="316" t="s">
        <v>2271</v>
      </c>
      <c r="C5053" s="533" t="s">
        <v>18393</v>
      </c>
      <c r="D5053" s="317"/>
      <c r="E5053" s="317"/>
      <c r="F5053" s="318">
        <v>24000000</v>
      </c>
      <c r="G5053" s="318">
        <v>40500000</v>
      </c>
      <c r="H5053" s="317"/>
      <c r="I5053" s="318">
        <v>16500000</v>
      </c>
    </row>
    <row r="5054" spans="2:9" x14ac:dyDescent="0.25">
      <c r="B5054" s="672" t="s">
        <v>7041</v>
      </c>
      <c r="C5054" s="672"/>
      <c r="D5054" s="319"/>
      <c r="E5054" s="319"/>
      <c r="F5054" s="320">
        <v>24000000</v>
      </c>
      <c r="G5054" s="320">
        <v>40500000</v>
      </c>
      <c r="H5054" s="319"/>
      <c r="I5054" s="320">
        <v>16500000</v>
      </c>
    </row>
    <row r="5055" spans="2:9" x14ac:dyDescent="0.25">
      <c r="B5055" s="316" t="s">
        <v>2272</v>
      </c>
      <c r="C5055" s="533" t="s">
        <v>18394</v>
      </c>
      <c r="D5055" s="317"/>
      <c r="E5055" s="317"/>
      <c r="F5055" s="318">
        <v>11000000</v>
      </c>
      <c r="G5055" s="318">
        <v>30500000</v>
      </c>
      <c r="H5055" s="317"/>
      <c r="I5055" s="318">
        <v>19500000</v>
      </c>
    </row>
    <row r="5056" spans="2:9" x14ac:dyDescent="0.25">
      <c r="B5056" s="672" t="s">
        <v>7042</v>
      </c>
      <c r="C5056" s="672"/>
      <c r="D5056" s="319"/>
      <c r="E5056" s="319"/>
      <c r="F5056" s="320">
        <v>11000000</v>
      </c>
      <c r="G5056" s="320">
        <v>30500000</v>
      </c>
      <c r="H5056" s="319"/>
      <c r="I5056" s="320">
        <v>19500000</v>
      </c>
    </row>
    <row r="5057" spans="2:9" x14ac:dyDescent="0.25">
      <c r="B5057" s="316" t="s">
        <v>2273</v>
      </c>
      <c r="C5057" s="533" t="s">
        <v>18395</v>
      </c>
      <c r="D5057" s="317"/>
      <c r="E5057" s="317"/>
      <c r="F5057" s="318">
        <v>27500000</v>
      </c>
      <c r="G5057" s="318">
        <v>30000000</v>
      </c>
      <c r="H5057" s="317"/>
      <c r="I5057" s="318">
        <v>2500000</v>
      </c>
    </row>
    <row r="5058" spans="2:9" x14ac:dyDescent="0.25">
      <c r="B5058" s="672" t="s">
        <v>7043</v>
      </c>
      <c r="C5058" s="672"/>
      <c r="D5058" s="319"/>
      <c r="E5058" s="319"/>
      <c r="F5058" s="320">
        <v>27500000</v>
      </c>
      <c r="G5058" s="320">
        <v>30000000</v>
      </c>
      <c r="H5058" s="319"/>
      <c r="I5058" s="320">
        <v>2500000</v>
      </c>
    </row>
    <row r="5059" spans="2:9" x14ac:dyDescent="0.25">
      <c r="B5059" s="316" t="s">
        <v>2274</v>
      </c>
      <c r="C5059" s="533" t="s">
        <v>18396</v>
      </c>
      <c r="D5059" s="317"/>
      <c r="E5059" s="317"/>
      <c r="F5059" s="318">
        <v>11000000</v>
      </c>
      <c r="G5059" s="318">
        <v>32000000</v>
      </c>
      <c r="H5059" s="317"/>
      <c r="I5059" s="318">
        <v>21000000</v>
      </c>
    </row>
    <row r="5060" spans="2:9" x14ac:dyDescent="0.25">
      <c r="B5060" s="672" t="s">
        <v>7044</v>
      </c>
      <c r="C5060" s="672"/>
      <c r="D5060" s="319"/>
      <c r="E5060" s="319"/>
      <c r="F5060" s="320">
        <v>11000000</v>
      </c>
      <c r="G5060" s="320">
        <v>32000000</v>
      </c>
      <c r="H5060" s="319"/>
      <c r="I5060" s="320">
        <v>21000000</v>
      </c>
    </row>
    <row r="5061" spans="2:9" x14ac:dyDescent="0.25">
      <c r="B5061" s="316" t="s">
        <v>2275</v>
      </c>
      <c r="C5061" s="533" t="s">
        <v>18397</v>
      </c>
      <c r="D5061" s="317"/>
      <c r="E5061" s="317"/>
      <c r="F5061" s="318">
        <v>17000000</v>
      </c>
      <c r="G5061" s="318">
        <v>35000000</v>
      </c>
      <c r="H5061" s="317"/>
      <c r="I5061" s="318">
        <v>18000000</v>
      </c>
    </row>
    <row r="5062" spans="2:9" x14ac:dyDescent="0.25">
      <c r="B5062" s="672" t="s">
        <v>7045</v>
      </c>
      <c r="C5062" s="672"/>
      <c r="D5062" s="319"/>
      <c r="E5062" s="319"/>
      <c r="F5062" s="320">
        <v>17000000</v>
      </c>
      <c r="G5062" s="320">
        <v>35000000</v>
      </c>
      <c r="H5062" s="319"/>
      <c r="I5062" s="320">
        <v>18000000</v>
      </c>
    </row>
    <row r="5063" spans="2:9" x14ac:dyDescent="0.25">
      <c r="B5063" s="316" t="s">
        <v>2276</v>
      </c>
      <c r="C5063" s="533" t="s">
        <v>18398</v>
      </c>
      <c r="D5063" s="317"/>
      <c r="E5063" s="317"/>
      <c r="F5063" s="318">
        <v>17000000</v>
      </c>
      <c r="G5063" s="318">
        <v>31661725</v>
      </c>
      <c r="H5063" s="317"/>
      <c r="I5063" s="318">
        <v>14661725</v>
      </c>
    </row>
    <row r="5064" spans="2:9" x14ac:dyDescent="0.25">
      <c r="B5064" s="672" t="s">
        <v>7046</v>
      </c>
      <c r="C5064" s="672"/>
      <c r="D5064" s="319"/>
      <c r="E5064" s="319"/>
      <c r="F5064" s="320">
        <v>17000000</v>
      </c>
      <c r="G5064" s="320">
        <v>31661725</v>
      </c>
      <c r="H5064" s="319"/>
      <c r="I5064" s="320">
        <v>14661725</v>
      </c>
    </row>
    <row r="5065" spans="2:9" x14ac:dyDescent="0.25">
      <c r="B5065" s="316" t="s">
        <v>2277</v>
      </c>
      <c r="C5065" s="533" t="s">
        <v>18399</v>
      </c>
      <c r="D5065" s="317"/>
      <c r="E5065" s="317"/>
      <c r="F5065" s="318">
        <v>42000000</v>
      </c>
      <c r="G5065" s="318">
        <v>56500000</v>
      </c>
      <c r="H5065" s="317"/>
      <c r="I5065" s="318">
        <v>14500000</v>
      </c>
    </row>
    <row r="5066" spans="2:9" x14ac:dyDescent="0.25">
      <c r="B5066" s="672" t="s">
        <v>7047</v>
      </c>
      <c r="C5066" s="672"/>
      <c r="D5066" s="319"/>
      <c r="E5066" s="319"/>
      <c r="F5066" s="320">
        <v>42000000</v>
      </c>
      <c r="G5066" s="320">
        <v>56500000</v>
      </c>
      <c r="H5066" s="319"/>
      <c r="I5066" s="320">
        <v>14500000</v>
      </c>
    </row>
    <row r="5067" spans="2:9" x14ac:dyDescent="0.25">
      <c r="B5067" s="316" t="s">
        <v>679</v>
      </c>
      <c r="C5067" s="533" t="s">
        <v>18400</v>
      </c>
      <c r="D5067" s="317"/>
      <c r="E5067" s="317"/>
      <c r="F5067" s="318">
        <v>5000000</v>
      </c>
      <c r="G5067" s="318">
        <v>24000000</v>
      </c>
      <c r="H5067" s="317"/>
      <c r="I5067" s="318">
        <v>19000000</v>
      </c>
    </row>
    <row r="5068" spans="2:9" x14ac:dyDescent="0.25">
      <c r="B5068" s="672" t="s">
        <v>7048</v>
      </c>
      <c r="C5068" s="672"/>
      <c r="D5068" s="319"/>
      <c r="E5068" s="319"/>
      <c r="F5068" s="320">
        <v>5000000</v>
      </c>
      <c r="G5068" s="320">
        <v>24000000</v>
      </c>
      <c r="H5068" s="319"/>
      <c r="I5068" s="320">
        <v>19000000</v>
      </c>
    </row>
    <row r="5069" spans="2:9" x14ac:dyDescent="0.25">
      <c r="B5069" s="316" t="s">
        <v>8093</v>
      </c>
      <c r="C5069" s="533" t="s">
        <v>18401</v>
      </c>
      <c r="D5069" s="317"/>
      <c r="E5069" s="317"/>
      <c r="F5069" s="317"/>
      <c r="G5069" s="318">
        <v>10000000</v>
      </c>
      <c r="H5069" s="317"/>
      <c r="I5069" s="318">
        <v>10000000</v>
      </c>
    </row>
    <row r="5070" spans="2:9" x14ac:dyDescent="0.25">
      <c r="B5070" s="672" t="s">
        <v>5833</v>
      </c>
      <c r="C5070" s="672"/>
      <c r="D5070" s="319"/>
      <c r="E5070" s="319"/>
      <c r="F5070" s="319"/>
      <c r="G5070" s="320">
        <v>10000000</v>
      </c>
      <c r="H5070" s="319"/>
      <c r="I5070" s="320">
        <v>10000000</v>
      </c>
    </row>
    <row r="5071" spans="2:9" x14ac:dyDescent="0.25">
      <c r="B5071" s="316" t="s">
        <v>1306</v>
      </c>
      <c r="C5071" s="533" t="s">
        <v>18402</v>
      </c>
      <c r="D5071" s="317"/>
      <c r="E5071" s="317"/>
      <c r="F5071" s="318">
        <v>6250000</v>
      </c>
      <c r="G5071" s="318">
        <v>33000000</v>
      </c>
      <c r="H5071" s="317"/>
      <c r="I5071" s="318">
        <v>26750000</v>
      </c>
    </row>
    <row r="5072" spans="2:9" x14ac:dyDescent="0.25">
      <c r="B5072" s="672" t="s">
        <v>7049</v>
      </c>
      <c r="C5072" s="672"/>
      <c r="D5072" s="319"/>
      <c r="E5072" s="319"/>
      <c r="F5072" s="320">
        <v>6250000</v>
      </c>
      <c r="G5072" s="320">
        <v>33000000</v>
      </c>
      <c r="H5072" s="319"/>
      <c r="I5072" s="320">
        <v>26750000</v>
      </c>
    </row>
    <row r="5073" spans="2:9" x14ac:dyDescent="0.25">
      <c r="B5073" s="316" t="s">
        <v>7816</v>
      </c>
      <c r="C5073" s="533" t="s">
        <v>18403</v>
      </c>
      <c r="D5073" s="317"/>
      <c r="E5073" s="317"/>
      <c r="F5073" s="317"/>
      <c r="G5073" s="318">
        <v>7500000</v>
      </c>
      <c r="H5073" s="317"/>
      <c r="I5073" s="318">
        <v>7500000</v>
      </c>
    </row>
    <row r="5074" spans="2:9" x14ac:dyDescent="0.25">
      <c r="B5074" s="672" t="s">
        <v>5833</v>
      </c>
      <c r="C5074" s="672"/>
      <c r="D5074" s="319"/>
      <c r="E5074" s="319"/>
      <c r="F5074" s="319"/>
      <c r="G5074" s="320">
        <v>7500000</v>
      </c>
      <c r="H5074" s="319"/>
      <c r="I5074" s="320">
        <v>7500000</v>
      </c>
    </row>
    <row r="5075" spans="2:9" x14ac:dyDescent="0.25">
      <c r="B5075" s="316" t="s">
        <v>2278</v>
      </c>
      <c r="C5075" s="533" t="s">
        <v>18404</v>
      </c>
      <c r="D5075" s="317"/>
      <c r="E5075" s="317"/>
      <c r="F5075" s="318">
        <v>7500000</v>
      </c>
      <c r="G5075" s="318">
        <v>23000000</v>
      </c>
      <c r="H5075" s="317"/>
      <c r="I5075" s="318">
        <v>15500000</v>
      </c>
    </row>
    <row r="5076" spans="2:9" x14ac:dyDescent="0.25">
      <c r="B5076" s="672" t="s">
        <v>7050</v>
      </c>
      <c r="C5076" s="672"/>
      <c r="D5076" s="319"/>
      <c r="E5076" s="319"/>
      <c r="F5076" s="320">
        <v>7500000</v>
      </c>
      <c r="G5076" s="320">
        <v>23000000</v>
      </c>
      <c r="H5076" s="319"/>
      <c r="I5076" s="320">
        <v>15500000</v>
      </c>
    </row>
    <row r="5077" spans="2:9" x14ac:dyDescent="0.25">
      <c r="B5077" s="316" t="s">
        <v>7888</v>
      </c>
      <c r="C5077" s="533" t="s">
        <v>18405</v>
      </c>
      <c r="D5077" s="317"/>
      <c r="E5077" s="317"/>
      <c r="F5077" s="317"/>
      <c r="G5077" s="318">
        <v>12000000</v>
      </c>
      <c r="H5077" s="317"/>
      <c r="I5077" s="318">
        <v>12000000</v>
      </c>
    </row>
    <row r="5078" spans="2:9" x14ac:dyDescent="0.25">
      <c r="B5078" s="672" t="s">
        <v>5833</v>
      </c>
      <c r="C5078" s="672"/>
      <c r="D5078" s="319"/>
      <c r="E5078" s="319"/>
      <c r="F5078" s="319"/>
      <c r="G5078" s="320">
        <v>12000000</v>
      </c>
      <c r="H5078" s="319"/>
      <c r="I5078" s="320">
        <v>12000000</v>
      </c>
    </row>
    <row r="5079" spans="2:9" x14ac:dyDescent="0.25">
      <c r="B5079" s="316" t="s">
        <v>2279</v>
      </c>
      <c r="C5079" s="533" t="s">
        <v>18406</v>
      </c>
      <c r="D5079" s="317"/>
      <c r="E5079" s="317"/>
      <c r="F5079" s="318">
        <v>49999999.979999997</v>
      </c>
      <c r="G5079" s="318">
        <v>60000000</v>
      </c>
      <c r="H5079" s="317"/>
      <c r="I5079" s="318">
        <v>10000000.02</v>
      </c>
    </row>
    <row r="5080" spans="2:9" x14ac:dyDescent="0.25">
      <c r="B5080" s="672" t="s">
        <v>7051</v>
      </c>
      <c r="C5080" s="672"/>
      <c r="D5080" s="319"/>
      <c r="E5080" s="319"/>
      <c r="F5080" s="320">
        <v>49999999.979999997</v>
      </c>
      <c r="G5080" s="320">
        <v>60000000</v>
      </c>
      <c r="H5080" s="319"/>
      <c r="I5080" s="320">
        <v>10000000.02</v>
      </c>
    </row>
    <row r="5081" spans="2:9" x14ac:dyDescent="0.25">
      <c r="B5081" s="316" t="s">
        <v>766</v>
      </c>
      <c r="C5081" s="533" t="s">
        <v>18407</v>
      </c>
      <c r="D5081" s="317"/>
      <c r="E5081" s="317"/>
      <c r="F5081" s="318">
        <v>6000000</v>
      </c>
      <c r="G5081" s="318">
        <v>18000000</v>
      </c>
      <c r="H5081" s="317"/>
      <c r="I5081" s="318">
        <v>12000000</v>
      </c>
    </row>
    <row r="5082" spans="2:9" x14ac:dyDescent="0.25">
      <c r="B5082" s="672" t="s">
        <v>7052</v>
      </c>
      <c r="C5082" s="672"/>
      <c r="D5082" s="319"/>
      <c r="E5082" s="319"/>
      <c r="F5082" s="320">
        <v>6000000</v>
      </c>
      <c r="G5082" s="320">
        <v>18000000</v>
      </c>
      <c r="H5082" s="319"/>
      <c r="I5082" s="320">
        <v>12000000</v>
      </c>
    </row>
    <row r="5083" spans="2:9" x14ac:dyDescent="0.25">
      <c r="B5083" s="316" t="s">
        <v>632</v>
      </c>
      <c r="C5083" s="533" t="s">
        <v>18408</v>
      </c>
      <c r="D5083" s="317"/>
      <c r="E5083" s="317"/>
      <c r="F5083" s="318">
        <v>6000000</v>
      </c>
      <c r="G5083" s="318">
        <v>23000000</v>
      </c>
      <c r="H5083" s="317"/>
      <c r="I5083" s="318">
        <v>17000000</v>
      </c>
    </row>
    <row r="5084" spans="2:9" x14ac:dyDescent="0.25">
      <c r="B5084" s="672" t="s">
        <v>7053</v>
      </c>
      <c r="C5084" s="672"/>
      <c r="D5084" s="319"/>
      <c r="E5084" s="319"/>
      <c r="F5084" s="320">
        <v>6000000</v>
      </c>
      <c r="G5084" s="320">
        <v>23000000</v>
      </c>
      <c r="H5084" s="319"/>
      <c r="I5084" s="320">
        <v>17000000</v>
      </c>
    </row>
    <row r="5085" spans="2:9" x14ac:dyDescent="0.25">
      <c r="B5085" s="316" t="s">
        <v>2280</v>
      </c>
      <c r="C5085" s="533" t="s">
        <v>18409</v>
      </c>
      <c r="D5085" s="317"/>
      <c r="E5085" s="317"/>
      <c r="F5085" s="318">
        <v>17000000</v>
      </c>
      <c r="G5085" s="318">
        <v>32000000</v>
      </c>
      <c r="H5085" s="317"/>
      <c r="I5085" s="318">
        <v>15000000</v>
      </c>
    </row>
    <row r="5086" spans="2:9" x14ac:dyDescent="0.25">
      <c r="B5086" s="672" t="s">
        <v>7054</v>
      </c>
      <c r="C5086" s="672"/>
      <c r="D5086" s="319"/>
      <c r="E5086" s="319"/>
      <c r="F5086" s="320">
        <v>17000000</v>
      </c>
      <c r="G5086" s="320">
        <v>32000000</v>
      </c>
      <c r="H5086" s="319"/>
      <c r="I5086" s="320">
        <v>15000000</v>
      </c>
    </row>
    <row r="5087" spans="2:9" x14ac:dyDescent="0.25">
      <c r="B5087" s="316" t="s">
        <v>391</v>
      </c>
      <c r="C5087" s="533" t="s">
        <v>18410</v>
      </c>
      <c r="D5087" s="317"/>
      <c r="E5087" s="317"/>
      <c r="F5087" s="318">
        <v>6000000</v>
      </c>
      <c r="G5087" s="318">
        <v>21025000</v>
      </c>
      <c r="H5087" s="317"/>
      <c r="I5087" s="318">
        <v>15025000</v>
      </c>
    </row>
    <row r="5088" spans="2:9" x14ac:dyDescent="0.25">
      <c r="B5088" s="672" t="s">
        <v>7055</v>
      </c>
      <c r="C5088" s="672"/>
      <c r="D5088" s="319"/>
      <c r="E5088" s="319"/>
      <c r="F5088" s="320">
        <v>6000000</v>
      </c>
      <c r="G5088" s="320">
        <v>21025000</v>
      </c>
      <c r="H5088" s="319"/>
      <c r="I5088" s="320">
        <v>15025000</v>
      </c>
    </row>
    <row r="5089" spans="2:9" x14ac:dyDescent="0.25">
      <c r="B5089" s="316" t="s">
        <v>2281</v>
      </c>
      <c r="C5089" s="533" t="s">
        <v>18411</v>
      </c>
      <c r="D5089" s="317"/>
      <c r="E5089" s="317"/>
      <c r="F5089" s="318">
        <v>27750000</v>
      </c>
      <c r="G5089" s="318">
        <v>38100000</v>
      </c>
      <c r="H5089" s="317"/>
      <c r="I5089" s="318">
        <v>10350000</v>
      </c>
    </row>
    <row r="5090" spans="2:9" x14ac:dyDescent="0.25">
      <c r="B5090" s="672" t="s">
        <v>7056</v>
      </c>
      <c r="C5090" s="672"/>
      <c r="D5090" s="319"/>
      <c r="E5090" s="319"/>
      <c r="F5090" s="320">
        <v>27750000</v>
      </c>
      <c r="G5090" s="320">
        <v>38100000</v>
      </c>
      <c r="H5090" s="319"/>
      <c r="I5090" s="320">
        <v>10350000</v>
      </c>
    </row>
    <row r="5091" spans="2:9" x14ac:dyDescent="0.25">
      <c r="B5091" s="316" t="s">
        <v>2282</v>
      </c>
      <c r="C5091" s="533" t="s">
        <v>18412</v>
      </c>
      <c r="D5091" s="317"/>
      <c r="E5091" s="317"/>
      <c r="F5091" s="318">
        <v>17000000</v>
      </c>
      <c r="G5091" s="318">
        <v>32000000</v>
      </c>
      <c r="H5091" s="317"/>
      <c r="I5091" s="318">
        <v>15000000</v>
      </c>
    </row>
    <row r="5092" spans="2:9" x14ac:dyDescent="0.25">
      <c r="B5092" s="672" t="s">
        <v>7057</v>
      </c>
      <c r="C5092" s="672"/>
      <c r="D5092" s="319"/>
      <c r="E5092" s="319"/>
      <c r="F5092" s="320">
        <v>17000000</v>
      </c>
      <c r="G5092" s="320">
        <v>32000000</v>
      </c>
      <c r="H5092" s="319"/>
      <c r="I5092" s="320">
        <v>15000000</v>
      </c>
    </row>
    <row r="5093" spans="2:9" x14ac:dyDescent="0.25">
      <c r="B5093" s="316" t="s">
        <v>7817</v>
      </c>
      <c r="C5093" s="533" t="s">
        <v>18413</v>
      </c>
      <c r="D5093" s="317"/>
      <c r="E5093" s="317"/>
      <c r="F5093" s="317"/>
      <c r="G5093" s="318">
        <v>9000000</v>
      </c>
      <c r="H5093" s="317"/>
      <c r="I5093" s="318">
        <v>9000000</v>
      </c>
    </row>
    <row r="5094" spans="2:9" x14ac:dyDescent="0.25">
      <c r="B5094" s="672" t="s">
        <v>5833</v>
      </c>
      <c r="C5094" s="672"/>
      <c r="D5094" s="319"/>
      <c r="E5094" s="319"/>
      <c r="F5094" s="319"/>
      <c r="G5094" s="320">
        <v>9000000</v>
      </c>
      <c r="H5094" s="319"/>
      <c r="I5094" s="320">
        <v>9000000</v>
      </c>
    </row>
    <row r="5095" spans="2:9" x14ac:dyDescent="0.25">
      <c r="B5095" s="316" t="s">
        <v>5532</v>
      </c>
      <c r="C5095" s="533" t="s">
        <v>18414</v>
      </c>
      <c r="D5095" s="317"/>
      <c r="E5095" s="317"/>
      <c r="F5095" s="318">
        <v>6000000</v>
      </c>
      <c r="G5095" s="318">
        <v>21000000</v>
      </c>
      <c r="H5095" s="317"/>
      <c r="I5095" s="318">
        <v>15000000</v>
      </c>
    </row>
    <row r="5096" spans="2:9" x14ac:dyDescent="0.25">
      <c r="B5096" s="672" t="s">
        <v>7058</v>
      </c>
      <c r="C5096" s="672"/>
      <c r="D5096" s="319"/>
      <c r="E5096" s="319"/>
      <c r="F5096" s="320">
        <v>6000000</v>
      </c>
      <c r="G5096" s="320">
        <v>21000000</v>
      </c>
      <c r="H5096" s="319"/>
      <c r="I5096" s="320">
        <v>15000000</v>
      </c>
    </row>
    <row r="5097" spans="2:9" x14ac:dyDescent="0.25">
      <c r="B5097" s="316" t="s">
        <v>2283</v>
      </c>
      <c r="C5097" s="533" t="s">
        <v>18415</v>
      </c>
      <c r="D5097" s="317"/>
      <c r="E5097" s="317"/>
      <c r="F5097" s="318">
        <v>17000000</v>
      </c>
      <c r="G5097" s="318">
        <v>23000000</v>
      </c>
      <c r="H5097" s="317"/>
      <c r="I5097" s="318">
        <v>6000000</v>
      </c>
    </row>
    <row r="5098" spans="2:9" x14ac:dyDescent="0.25">
      <c r="B5098" s="672" t="s">
        <v>7059</v>
      </c>
      <c r="C5098" s="672"/>
      <c r="D5098" s="319"/>
      <c r="E5098" s="319"/>
      <c r="F5098" s="320">
        <v>17000000</v>
      </c>
      <c r="G5098" s="320">
        <v>23000000</v>
      </c>
      <c r="H5098" s="319"/>
      <c r="I5098" s="320">
        <v>6000000</v>
      </c>
    </row>
    <row r="5099" spans="2:9" x14ac:dyDescent="0.25">
      <c r="B5099" s="316" t="s">
        <v>2284</v>
      </c>
      <c r="C5099" s="533" t="s">
        <v>18416</v>
      </c>
      <c r="D5099" s="317"/>
      <c r="E5099" s="317"/>
      <c r="F5099" s="318">
        <v>13000000</v>
      </c>
      <c r="G5099" s="318">
        <v>35000000</v>
      </c>
      <c r="H5099" s="317"/>
      <c r="I5099" s="318">
        <v>22000000</v>
      </c>
    </row>
    <row r="5100" spans="2:9" x14ac:dyDescent="0.25">
      <c r="B5100" s="672" t="s">
        <v>7060</v>
      </c>
      <c r="C5100" s="672"/>
      <c r="D5100" s="319"/>
      <c r="E5100" s="319"/>
      <c r="F5100" s="320">
        <v>13000000</v>
      </c>
      <c r="G5100" s="320">
        <v>35000000</v>
      </c>
      <c r="H5100" s="319"/>
      <c r="I5100" s="320">
        <v>22000000</v>
      </c>
    </row>
    <row r="5101" spans="2:9" x14ac:dyDescent="0.25">
      <c r="B5101" s="316" t="s">
        <v>7818</v>
      </c>
      <c r="C5101" s="533" t="s">
        <v>18417</v>
      </c>
      <c r="D5101" s="317"/>
      <c r="E5101" s="317"/>
      <c r="F5101" s="317"/>
      <c r="G5101" s="318">
        <v>15000000</v>
      </c>
      <c r="H5101" s="317"/>
      <c r="I5101" s="318">
        <v>15000000</v>
      </c>
    </row>
    <row r="5102" spans="2:9" x14ac:dyDescent="0.25">
      <c r="B5102" s="672" t="s">
        <v>5833</v>
      </c>
      <c r="C5102" s="672"/>
      <c r="D5102" s="319"/>
      <c r="E5102" s="319"/>
      <c r="F5102" s="319"/>
      <c r="G5102" s="320">
        <v>15000000</v>
      </c>
      <c r="H5102" s="319"/>
      <c r="I5102" s="320">
        <v>15000000</v>
      </c>
    </row>
    <row r="5103" spans="2:9" x14ac:dyDescent="0.25">
      <c r="B5103" s="316" t="s">
        <v>8094</v>
      </c>
      <c r="C5103" s="533" t="s">
        <v>18418</v>
      </c>
      <c r="D5103" s="317"/>
      <c r="E5103" s="317"/>
      <c r="F5103" s="317"/>
      <c r="G5103" s="318">
        <v>15000000</v>
      </c>
      <c r="H5103" s="317"/>
      <c r="I5103" s="318">
        <v>15000000</v>
      </c>
    </row>
    <row r="5104" spans="2:9" x14ac:dyDescent="0.25">
      <c r="B5104" s="672" t="s">
        <v>5833</v>
      </c>
      <c r="C5104" s="672"/>
      <c r="D5104" s="319"/>
      <c r="E5104" s="319"/>
      <c r="F5104" s="319"/>
      <c r="G5104" s="320">
        <v>15000000</v>
      </c>
      <c r="H5104" s="319"/>
      <c r="I5104" s="320">
        <v>15000000</v>
      </c>
    </row>
    <row r="5105" spans="2:9" x14ac:dyDescent="0.25">
      <c r="B5105" s="316" t="s">
        <v>5527</v>
      </c>
      <c r="C5105" s="533" t="s">
        <v>18419</v>
      </c>
      <c r="D5105" s="317"/>
      <c r="E5105" s="317"/>
      <c r="F5105" s="318">
        <v>5000000</v>
      </c>
      <c r="G5105" s="318">
        <v>21000000</v>
      </c>
      <c r="H5105" s="317"/>
      <c r="I5105" s="318">
        <v>16000000</v>
      </c>
    </row>
    <row r="5106" spans="2:9" x14ac:dyDescent="0.25">
      <c r="B5106" s="672" t="s">
        <v>7061</v>
      </c>
      <c r="C5106" s="672"/>
      <c r="D5106" s="319"/>
      <c r="E5106" s="319"/>
      <c r="F5106" s="320">
        <v>5000000</v>
      </c>
      <c r="G5106" s="320">
        <v>20000000</v>
      </c>
      <c r="H5106" s="319"/>
      <c r="I5106" s="320">
        <v>15000000</v>
      </c>
    </row>
    <row r="5107" spans="2:9" x14ac:dyDescent="0.25">
      <c r="B5107" s="672" t="s">
        <v>20845</v>
      </c>
      <c r="C5107" s="672"/>
      <c r="D5107" s="319"/>
      <c r="E5107" s="319"/>
      <c r="F5107" s="319"/>
      <c r="G5107" s="320">
        <v>1000000</v>
      </c>
      <c r="H5107" s="319"/>
      <c r="I5107" s="320">
        <v>1000000</v>
      </c>
    </row>
    <row r="5108" spans="2:9" x14ac:dyDescent="0.25">
      <c r="B5108" s="316" t="s">
        <v>2285</v>
      </c>
      <c r="C5108" s="533" t="s">
        <v>18420</v>
      </c>
      <c r="D5108" s="317"/>
      <c r="E5108" s="317"/>
      <c r="F5108" s="318">
        <v>11000000</v>
      </c>
      <c r="G5108" s="318">
        <v>12000000</v>
      </c>
      <c r="H5108" s="317"/>
      <c r="I5108" s="318">
        <v>1000000</v>
      </c>
    </row>
    <row r="5109" spans="2:9" x14ac:dyDescent="0.25">
      <c r="B5109" s="672" t="s">
        <v>7062</v>
      </c>
      <c r="C5109" s="672"/>
      <c r="D5109" s="319"/>
      <c r="E5109" s="319"/>
      <c r="F5109" s="320">
        <v>11000000</v>
      </c>
      <c r="G5109" s="320">
        <v>12000000</v>
      </c>
      <c r="H5109" s="319"/>
      <c r="I5109" s="320">
        <v>1000000</v>
      </c>
    </row>
    <row r="5110" spans="2:9" x14ac:dyDescent="0.25">
      <c r="B5110" s="316" t="s">
        <v>7820</v>
      </c>
      <c r="C5110" s="533" t="s">
        <v>19913</v>
      </c>
      <c r="D5110" s="317"/>
      <c r="E5110" s="317"/>
      <c r="F5110" s="317"/>
      <c r="G5110" s="318">
        <v>15000000</v>
      </c>
      <c r="H5110" s="317"/>
      <c r="I5110" s="318">
        <v>15000000</v>
      </c>
    </row>
    <row r="5111" spans="2:9" x14ac:dyDescent="0.25">
      <c r="B5111" s="672" t="s">
        <v>5833</v>
      </c>
      <c r="C5111" s="672"/>
      <c r="D5111" s="319"/>
      <c r="E5111" s="319"/>
      <c r="F5111" s="319"/>
      <c r="G5111" s="320">
        <v>15000000</v>
      </c>
      <c r="H5111" s="319"/>
      <c r="I5111" s="320">
        <v>15000000</v>
      </c>
    </row>
    <row r="5112" spans="2:9" x14ac:dyDescent="0.25">
      <c r="B5112" s="316" t="s">
        <v>19293</v>
      </c>
      <c r="C5112" s="533" t="s">
        <v>20505</v>
      </c>
      <c r="D5112" s="317"/>
      <c r="E5112" s="317"/>
      <c r="F5112" s="317"/>
      <c r="G5112" s="318">
        <v>9000000</v>
      </c>
      <c r="H5112" s="317"/>
      <c r="I5112" s="318">
        <v>9000000</v>
      </c>
    </row>
    <row r="5113" spans="2:9" x14ac:dyDescent="0.25">
      <c r="B5113" s="672" t="s">
        <v>5833</v>
      </c>
      <c r="C5113" s="672"/>
      <c r="D5113" s="319"/>
      <c r="E5113" s="319"/>
      <c r="F5113" s="319"/>
      <c r="G5113" s="320">
        <v>9000000</v>
      </c>
      <c r="H5113" s="319"/>
      <c r="I5113" s="320">
        <v>9000000</v>
      </c>
    </row>
    <row r="5114" spans="2:9" x14ac:dyDescent="0.25">
      <c r="B5114" s="316" t="s">
        <v>11745</v>
      </c>
      <c r="C5114" s="533" t="s">
        <v>19026</v>
      </c>
      <c r="D5114" s="317"/>
      <c r="E5114" s="317"/>
      <c r="F5114" s="317"/>
      <c r="G5114" s="318">
        <v>18000000</v>
      </c>
      <c r="H5114" s="317"/>
      <c r="I5114" s="318">
        <v>18000000</v>
      </c>
    </row>
    <row r="5115" spans="2:9" x14ac:dyDescent="0.25">
      <c r="B5115" s="672" t="s">
        <v>5833</v>
      </c>
      <c r="C5115" s="672"/>
      <c r="D5115" s="319"/>
      <c r="E5115" s="319"/>
      <c r="F5115" s="319"/>
      <c r="G5115" s="320">
        <v>18000000</v>
      </c>
      <c r="H5115" s="319"/>
      <c r="I5115" s="320">
        <v>18000000</v>
      </c>
    </row>
    <row r="5116" spans="2:9" x14ac:dyDescent="0.25">
      <c r="B5116" s="316" t="s">
        <v>18700</v>
      </c>
      <c r="C5116" s="533" t="s">
        <v>21174</v>
      </c>
      <c r="D5116" s="317"/>
      <c r="E5116" s="317"/>
      <c r="F5116" s="317"/>
      <c r="G5116" s="318">
        <v>5600000</v>
      </c>
      <c r="H5116" s="317"/>
      <c r="I5116" s="318">
        <v>5600000</v>
      </c>
    </row>
    <row r="5117" spans="2:9" x14ac:dyDescent="0.25">
      <c r="B5117" s="672" t="s">
        <v>5833</v>
      </c>
      <c r="C5117" s="672"/>
      <c r="D5117" s="319"/>
      <c r="E5117" s="319"/>
      <c r="F5117" s="319"/>
      <c r="G5117" s="320">
        <v>5600000</v>
      </c>
      <c r="H5117" s="319"/>
      <c r="I5117" s="320">
        <v>5600000</v>
      </c>
    </row>
    <row r="5118" spans="2:9" x14ac:dyDescent="0.25">
      <c r="B5118" s="316" t="s">
        <v>2286</v>
      </c>
      <c r="C5118" s="533" t="s">
        <v>18421</v>
      </c>
      <c r="D5118" s="317"/>
      <c r="E5118" s="317"/>
      <c r="F5118" s="318">
        <v>42000000</v>
      </c>
      <c r="G5118" s="318">
        <v>54000000</v>
      </c>
      <c r="H5118" s="317"/>
      <c r="I5118" s="318">
        <v>12000000</v>
      </c>
    </row>
    <row r="5119" spans="2:9" x14ac:dyDescent="0.25">
      <c r="B5119" s="672" t="s">
        <v>7063</v>
      </c>
      <c r="C5119" s="672"/>
      <c r="D5119" s="319"/>
      <c r="E5119" s="319"/>
      <c r="F5119" s="320">
        <v>42000000</v>
      </c>
      <c r="G5119" s="320">
        <v>54000000</v>
      </c>
      <c r="H5119" s="319"/>
      <c r="I5119" s="320">
        <v>12000000</v>
      </c>
    </row>
    <row r="5120" spans="2:9" x14ac:dyDescent="0.25">
      <c r="B5120" s="316" t="s">
        <v>20684</v>
      </c>
      <c r="C5120" s="533" t="s">
        <v>20710</v>
      </c>
      <c r="D5120" s="317"/>
      <c r="E5120" s="317"/>
      <c r="F5120" s="317"/>
      <c r="G5120" s="318">
        <v>9000000</v>
      </c>
      <c r="H5120" s="317"/>
      <c r="I5120" s="318">
        <v>9000000</v>
      </c>
    </row>
    <row r="5121" spans="2:9" x14ac:dyDescent="0.25">
      <c r="B5121" s="672" t="s">
        <v>5833</v>
      </c>
      <c r="C5121" s="672"/>
      <c r="D5121" s="319"/>
      <c r="E5121" s="319"/>
      <c r="F5121" s="319"/>
      <c r="G5121" s="320">
        <v>9000000</v>
      </c>
      <c r="H5121" s="319"/>
      <c r="I5121" s="320">
        <v>9000000</v>
      </c>
    </row>
    <row r="5122" spans="2:9" x14ac:dyDescent="0.25">
      <c r="B5122" s="316" t="s">
        <v>558</v>
      </c>
      <c r="C5122" s="533" t="s">
        <v>18922</v>
      </c>
      <c r="D5122" s="317"/>
      <c r="E5122" s="317"/>
      <c r="F5122" s="317"/>
      <c r="G5122" s="318">
        <v>7500000</v>
      </c>
      <c r="H5122" s="317"/>
      <c r="I5122" s="318">
        <v>7500000</v>
      </c>
    </row>
    <row r="5123" spans="2:9" x14ac:dyDescent="0.25">
      <c r="B5123" s="672" t="s">
        <v>18923</v>
      </c>
      <c r="C5123" s="672"/>
      <c r="D5123" s="319"/>
      <c r="E5123" s="319"/>
      <c r="F5123" s="319"/>
      <c r="G5123" s="320">
        <v>7500000</v>
      </c>
      <c r="H5123" s="319"/>
      <c r="I5123" s="320">
        <v>7500000</v>
      </c>
    </row>
    <row r="5124" spans="2:9" x14ac:dyDescent="0.25">
      <c r="B5124" s="316" t="s">
        <v>2287</v>
      </c>
      <c r="C5124" s="533" t="s">
        <v>18422</v>
      </c>
      <c r="D5124" s="317"/>
      <c r="E5124" s="317"/>
      <c r="F5124" s="318">
        <v>12500000</v>
      </c>
      <c r="G5124" s="318">
        <v>15000000</v>
      </c>
      <c r="H5124" s="317"/>
      <c r="I5124" s="318">
        <v>2500000</v>
      </c>
    </row>
    <row r="5125" spans="2:9" x14ac:dyDescent="0.25">
      <c r="B5125" s="672" t="s">
        <v>7064</v>
      </c>
      <c r="C5125" s="672"/>
      <c r="D5125" s="319"/>
      <c r="E5125" s="319"/>
      <c r="F5125" s="320">
        <v>12500000</v>
      </c>
      <c r="G5125" s="320">
        <v>15000000</v>
      </c>
      <c r="H5125" s="319"/>
      <c r="I5125" s="320">
        <v>2500000</v>
      </c>
    </row>
    <row r="5126" spans="2:9" x14ac:dyDescent="0.25">
      <c r="B5126" s="316" t="s">
        <v>7968</v>
      </c>
      <c r="C5126" s="533" t="s">
        <v>18423</v>
      </c>
      <c r="D5126" s="317"/>
      <c r="E5126" s="317"/>
      <c r="F5126" s="317"/>
      <c r="G5126" s="318">
        <v>11000000</v>
      </c>
      <c r="H5126" s="317"/>
      <c r="I5126" s="318">
        <v>11000000</v>
      </c>
    </row>
    <row r="5127" spans="2:9" x14ac:dyDescent="0.25">
      <c r="B5127" s="672" t="s">
        <v>5833</v>
      </c>
      <c r="C5127" s="672"/>
      <c r="D5127" s="319"/>
      <c r="E5127" s="319"/>
      <c r="F5127" s="319"/>
      <c r="G5127" s="320">
        <v>11000000</v>
      </c>
      <c r="H5127" s="319"/>
      <c r="I5127" s="320">
        <v>11000000</v>
      </c>
    </row>
    <row r="5128" spans="2:9" x14ac:dyDescent="0.25">
      <c r="B5128" s="316" t="s">
        <v>2288</v>
      </c>
      <c r="C5128" s="533" t="s">
        <v>18424</v>
      </c>
      <c r="D5128" s="317"/>
      <c r="E5128" s="317"/>
      <c r="F5128" s="318">
        <v>15000000</v>
      </c>
      <c r="G5128" s="318">
        <v>37488000</v>
      </c>
      <c r="H5128" s="317"/>
      <c r="I5128" s="318">
        <v>22488000</v>
      </c>
    </row>
    <row r="5129" spans="2:9" x14ac:dyDescent="0.25">
      <c r="B5129" s="672" t="s">
        <v>7065</v>
      </c>
      <c r="C5129" s="672"/>
      <c r="D5129" s="319"/>
      <c r="E5129" s="319"/>
      <c r="F5129" s="320">
        <v>15000000</v>
      </c>
      <c r="G5129" s="320">
        <v>37488000</v>
      </c>
      <c r="H5129" s="319"/>
      <c r="I5129" s="320">
        <v>22488000</v>
      </c>
    </row>
    <row r="5130" spans="2:9" x14ac:dyDescent="0.25">
      <c r="B5130" s="316" t="s">
        <v>2289</v>
      </c>
      <c r="C5130" s="533" t="s">
        <v>18425</v>
      </c>
      <c r="D5130" s="317"/>
      <c r="E5130" s="317"/>
      <c r="F5130" s="318">
        <v>17000000</v>
      </c>
      <c r="G5130" s="318">
        <v>35000000</v>
      </c>
      <c r="H5130" s="317"/>
      <c r="I5130" s="318">
        <v>18000000</v>
      </c>
    </row>
    <row r="5131" spans="2:9" x14ac:dyDescent="0.25">
      <c r="B5131" s="672" t="s">
        <v>7066</v>
      </c>
      <c r="C5131" s="672"/>
      <c r="D5131" s="319"/>
      <c r="E5131" s="319"/>
      <c r="F5131" s="320">
        <v>17000000</v>
      </c>
      <c r="G5131" s="320">
        <v>35000000</v>
      </c>
      <c r="H5131" s="319"/>
      <c r="I5131" s="320">
        <v>18000000</v>
      </c>
    </row>
    <row r="5132" spans="2:9" x14ac:dyDescent="0.25">
      <c r="B5132" s="316" t="s">
        <v>2290</v>
      </c>
      <c r="C5132" s="533" t="s">
        <v>18426</v>
      </c>
      <c r="D5132" s="317"/>
      <c r="E5132" s="317"/>
      <c r="F5132" s="318">
        <v>17000000</v>
      </c>
      <c r="G5132" s="318">
        <v>35000000</v>
      </c>
      <c r="H5132" s="317"/>
      <c r="I5132" s="318">
        <v>18000000</v>
      </c>
    </row>
    <row r="5133" spans="2:9" x14ac:dyDescent="0.25">
      <c r="B5133" s="672" t="s">
        <v>7067</v>
      </c>
      <c r="C5133" s="672"/>
      <c r="D5133" s="319"/>
      <c r="E5133" s="319"/>
      <c r="F5133" s="320">
        <v>17000000</v>
      </c>
      <c r="G5133" s="320">
        <v>35000000</v>
      </c>
      <c r="H5133" s="319"/>
      <c r="I5133" s="320">
        <v>18000000</v>
      </c>
    </row>
    <row r="5134" spans="2:9" x14ac:dyDescent="0.25">
      <c r="B5134" s="316" t="s">
        <v>7822</v>
      </c>
      <c r="C5134" s="533" t="s">
        <v>18427</v>
      </c>
      <c r="D5134" s="317"/>
      <c r="E5134" s="317"/>
      <c r="F5134" s="317"/>
      <c r="G5134" s="318">
        <v>7500000</v>
      </c>
      <c r="H5134" s="317"/>
      <c r="I5134" s="318">
        <v>7500000</v>
      </c>
    </row>
    <row r="5135" spans="2:9" x14ac:dyDescent="0.25">
      <c r="B5135" s="672" t="s">
        <v>5833</v>
      </c>
      <c r="C5135" s="672"/>
      <c r="D5135" s="319"/>
      <c r="E5135" s="319"/>
      <c r="F5135" s="319"/>
      <c r="G5135" s="320">
        <v>7500000</v>
      </c>
      <c r="H5135" s="319"/>
      <c r="I5135" s="320">
        <v>7500000</v>
      </c>
    </row>
    <row r="5136" spans="2:9" x14ac:dyDescent="0.25">
      <c r="B5136" s="316" t="s">
        <v>2291</v>
      </c>
      <c r="C5136" s="533" t="s">
        <v>18428</v>
      </c>
      <c r="D5136" s="317"/>
      <c r="E5136" s="317"/>
      <c r="F5136" s="318">
        <v>2000000</v>
      </c>
      <c r="G5136" s="318">
        <v>2000000</v>
      </c>
      <c r="H5136" s="317"/>
      <c r="I5136" s="317"/>
    </row>
    <row r="5137" spans="2:9" x14ac:dyDescent="0.25">
      <c r="B5137" s="672" t="s">
        <v>7068</v>
      </c>
      <c r="C5137" s="672"/>
      <c r="D5137" s="319"/>
      <c r="E5137" s="319"/>
      <c r="F5137" s="320">
        <v>2000000</v>
      </c>
      <c r="G5137" s="320">
        <v>2000000</v>
      </c>
      <c r="H5137" s="319"/>
      <c r="I5137" s="319"/>
    </row>
    <row r="5138" spans="2:9" x14ac:dyDescent="0.25">
      <c r="B5138" s="316" t="s">
        <v>18559</v>
      </c>
      <c r="C5138" s="533" t="s">
        <v>18898</v>
      </c>
      <c r="D5138" s="317"/>
      <c r="E5138" s="317"/>
      <c r="F5138" s="317"/>
      <c r="G5138" s="318">
        <v>9000000</v>
      </c>
      <c r="H5138" s="317"/>
      <c r="I5138" s="318">
        <v>9000000</v>
      </c>
    </row>
    <row r="5139" spans="2:9" x14ac:dyDescent="0.25">
      <c r="B5139" s="672" t="s">
        <v>5833</v>
      </c>
      <c r="C5139" s="672"/>
      <c r="D5139" s="319"/>
      <c r="E5139" s="319"/>
      <c r="F5139" s="319"/>
      <c r="G5139" s="320">
        <v>9000000</v>
      </c>
      <c r="H5139" s="319"/>
      <c r="I5139" s="320">
        <v>9000000</v>
      </c>
    </row>
    <row r="5140" spans="2:9" x14ac:dyDescent="0.25">
      <c r="B5140" s="316" t="s">
        <v>2358</v>
      </c>
      <c r="C5140" s="533" t="s">
        <v>18429</v>
      </c>
      <c r="D5140" s="317"/>
      <c r="E5140" s="317"/>
      <c r="F5140" s="318">
        <v>6000000</v>
      </c>
      <c r="G5140" s="318">
        <v>12000000</v>
      </c>
      <c r="H5140" s="317"/>
      <c r="I5140" s="318">
        <v>6000000</v>
      </c>
    </row>
    <row r="5141" spans="2:9" x14ac:dyDescent="0.25">
      <c r="B5141" s="672" t="s">
        <v>7069</v>
      </c>
      <c r="C5141" s="672"/>
      <c r="D5141" s="319"/>
      <c r="E5141" s="319"/>
      <c r="F5141" s="320">
        <v>6000000</v>
      </c>
      <c r="G5141" s="320">
        <v>12000000</v>
      </c>
      <c r="H5141" s="319"/>
      <c r="I5141" s="320">
        <v>6000000</v>
      </c>
    </row>
    <row r="5142" spans="2:9" x14ac:dyDescent="0.25">
      <c r="B5142" s="316" t="s">
        <v>5592</v>
      </c>
      <c r="C5142" s="533" t="s">
        <v>18430</v>
      </c>
      <c r="D5142" s="317"/>
      <c r="E5142" s="317"/>
      <c r="F5142" s="317"/>
      <c r="G5142" s="318">
        <v>33000000</v>
      </c>
      <c r="H5142" s="317"/>
      <c r="I5142" s="318">
        <v>33000000</v>
      </c>
    </row>
    <row r="5143" spans="2:9" x14ac:dyDescent="0.25">
      <c r="B5143" s="672" t="s">
        <v>5833</v>
      </c>
      <c r="C5143" s="672"/>
      <c r="D5143" s="319"/>
      <c r="E5143" s="319"/>
      <c r="F5143" s="319"/>
      <c r="G5143" s="320">
        <v>33000000</v>
      </c>
      <c r="H5143" s="319"/>
      <c r="I5143" s="320">
        <v>33000000</v>
      </c>
    </row>
    <row r="5144" spans="2:9" x14ac:dyDescent="0.25">
      <c r="B5144" s="316" t="s">
        <v>7824</v>
      </c>
      <c r="C5144" s="533" t="s">
        <v>18431</v>
      </c>
      <c r="D5144" s="317"/>
      <c r="E5144" s="317"/>
      <c r="F5144" s="317"/>
      <c r="G5144" s="318">
        <v>3000000</v>
      </c>
      <c r="H5144" s="317"/>
      <c r="I5144" s="318">
        <v>3000000</v>
      </c>
    </row>
    <row r="5145" spans="2:9" x14ac:dyDescent="0.25">
      <c r="B5145" s="672" t="s">
        <v>5833</v>
      </c>
      <c r="C5145" s="672"/>
      <c r="D5145" s="319"/>
      <c r="E5145" s="319"/>
      <c r="F5145" s="319"/>
      <c r="G5145" s="320">
        <v>3000000</v>
      </c>
      <c r="H5145" s="319"/>
      <c r="I5145" s="320">
        <v>3000000</v>
      </c>
    </row>
    <row r="5146" spans="2:9" x14ac:dyDescent="0.25">
      <c r="B5146" s="316" t="s">
        <v>2292</v>
      </c>
      <c r="C5146" s="533" t="s">
        <v>18432</v>
      </c>
      <c r="D5146" s="317"/>
      <c r="E5146" s="317"/>
      <c r="F5146" s="318">
        <v>37500000</v>
      </c>
      <c r="G5146" s="318">
        <v>37500000</v>
      </c>
      <c r="H5146" s="317"/>
      <c r="I5146" s="317"/>
    </row>
    <row r="5147" spans="2:9" x14ac:dyDescent="0.25">
      <c r="B5147" s="672" t="s">
        <v>7070</v>
      </c>
      <c r="C5147" s="672"/>
      <c r="D5147" s="319"/>
      <c r="E5147" s="319"/>
      <c r="F5147" s="320">
        <v>37500000</v>
      </c>
      <c r="G5147" s="320">
        <v>37500000</v>
      </c>
      <c r="H5147" s="319"/>
      <c r="I5147" s="319"/>
    </row>
    <row r="5148" spans="2:9" x14ac:dyDescent="0.25">
      <c r="B5148" s="316" t="s">
        <v>2293</v>
      </c>
      <c r="C5148" s="533" t="s">
        <v>18433</v>
      </c>
      <c r="D5148" s="317"/>
      <c r="E5148" s="317"/>
      <c r="F5148" s="318">
        <v>30000000</v>
      </c>
      <c r="G5148" s="318">
        <v>45000000</v>
      </c>
      <c r="H5148" s="317"/>
      <c r="I5148" s="318">
        <v>15000000</v>
      </c>
    </row>
    <row r="5149" spans="2:9" x14ac:dyDescent="0.25">
      <c r="B5149" s="672" t="s">
        <v>7071</v>
      </c>
      <c r="C5149" s="672"/>
      <c r="D5149" s="319"/>
      <c r="E5149" s="319"/>
      <c r="F5149" s="320">
        <v>30000000</v>
      </c>
      <c r="G5149" s="320">
        <v>45000000</v>
      </c>
      <c r="H5149" s="319"/>
      <c r="I5149" s="320">
        <v>15000000</v>
      </c>
    </row>
    <row r="5150" spans="2:9" x14ac:dyDescent="0.25">
      <c r="B5150" s="316" t="s">
        <v>11134</v>
      </c>
      <c r="C5150" s="533" t="s">
        <v>18805</v>
      </c>
      <c r="D5150" s="317"/>
      <c r="E5150" s="317"/>
      <c r="F5150" s="317"/>
      <c r="G5150" s="318">
        <v>9500000</v>
      </c>
      <c r="H5150" s="317"/>
      <c r="I5150" s="318">
        <v>9500000</v>
      </c>
    </row>
    <row r="5151" spans="2:9" x14ac:dyDescent="0.25">
      <c r="B5151" s="672" t="s">
        <v>5833</v>
      </c>
      <c r="C5151" s="672"/>
      <c r="D5151" s="319"/>
      <c r="E5151" s="319"/>
      <c r="F5151" s="319"/>
      <c r="G5151" s="320">
        <v>9500000</v>
      </c>
      <c r="H5151" s="319"/>
      <c r="I5151" s="320">
        <v>9500000</v>
      </c>
    </row>
    <row r="5152" spans="2:9" x14ac:dyDescent="0.25">
      <c r="B5152" s="316" t="s">
        <v>2294</v>
      </c>
      <c r="C5152" s="533" t="s">
        <v>18434</v>
      </c>
      <c r="D5152" s="317"/>
      <c r="E5152" s="317"/>
      <c r="F5152" s="318">
        <v>1000000</v>
      </c>
      <c r="G5152" s="318">
        <v>1000000</v>
      </c>
      <c r="H5152" s="317"/>
      <c r="I5152" s="317"/>
    </row>
    <row r="5153" spans="2:9" x14ac:dyDescent="0.25">
      <c r="B5153" s="672" t="s">
        <v>7072</v>
      </c>
      <c r="C5153" s="672"/>
      <c r="D5153" s="319"/>
      <c r="E5153" s="319"/>
      <c r="F5153" s="320">
        <v>1000000</v>
      </c>
      <c r="G5153" s="320">
        <v>1000000</v>
      </c>
      <c r="H5153" s="319"/>
      <c r="I5153" s="319"/>
    </row>
    <row r="5154" spans="2:9" x14ac:dyDescent="0.25">
      <c r="B5154" s="316" t="s">
        <v>18697</v>
      </c>
      <c r="C5154" s="533" t="s">
        <v>20550</v>
      </c>
      <c r="D5154" s="317"/>
      <c r="E5154" s="317"/>
      <c r="F5154" s="318">
        <v>3000000</v>
      </c>
      <c r="G5154" s="318">
        <v>3000000</v>
      </c>
      <c r="H5154" s="317"/>
      <c r="I5154" s="317"/>
    </row>
    <row r="5155" spans="2:9" x14ac:dyDescent="0.25">
      <c r="B5155" s="672" t="s">
        <v>5833</v>
      </c>
      <c r="C5155" s="672"/>
      <c r="D5155" s="319"/>
      <c r="E5155" s="319"/>
      <c r="F5155" s="320">
        <v>3000000</v>
      </c>
      <c r="G5155" s="320">
        <v>3000000</v>
      </c>
      <c r="H5155" s="319"/>
      <c r="I5155" s="319"/>
    </row>
    <row r="5156" spans="2:9" x14ac:dyDescent="0.25">
      <c r="B5156" s="316" t="s">
        <v>7826</v>
      </c>
      <c r="C5156" s="533" t="s">
        <v>20512</v>
      </c>
      <c r="D5156" s="317"/>
      <c r="E5156" s="317"/>
      <c r="F5156" s="317"/>
      <c r="G5156" s="318">
        <v>18000000</v>
      </c>
      <c r="H5156" s="317"/>
      <c r="I5156" s="318">
        <v>18000000</v>
      </c>
    </row>
    <row r="5157" spans="2:9" x14ac:dyDescent="0.25">
      <c r="B5157" s="672" t="s">
        <v>5833</v>
      </c>
      <c r="C5157" s="672"/>
      <c r="D5157" s="319"/>
      <c r="E5157" s="319"/>
      <c r="F5157" s="319"/>
      <c r="G5157" s="320">
        <v>18000000</v>
      </c>
      <c r="H5157" s="319"/>
      <c r="I5157" s="320">
        <v>18000000</v>
      </c>
    </row>
    <row r="5158" spans="2:9" x14ac:dyDescent="0.25">
      <c r="B5158" s="316" t="s">
        <v>7827</v>
      </c>
      <c r="C5158" s="533" t="s">
        <v>20060</v>
      </c>
      <c r="D5158" s="317"/>
      <c r="E5158" s="317"/>
      <c r="F5158" s="317"/>
      <c r="G5158" s="318">
        <v>13501000</v>
      </c>
      <c r="H5158" s="317"/>
      <c r="I5158" s="318">
        <v>13501000</v>
      </c>
    </row>
    <row r="5159" spans="2:9" x14ac:dyDescent="0.25">
      <c r="B5159" s="672" t="s">
        <v>5833</v>
      </c>
      <c r="C5159" s="672"/>
      <c r="D5159" s="319"/>
      <c r="E5159" s="319"/>
      <c r="F5159" s="319"/>
      <c r="G5159" s="320">
        <v>13501000</v>
      </c>
      <c r="H5159" s="319"/>
      <c r="I5159" s="320">
        <v>13501000</v>
      </c>
    </row>
    <row r="5160" spans="2:9" x14ac:dyDescent="0.25">
      <c r="B5160" s="316" t="s">
        <v>7828</v>
      </c>
      <c r="C5160" s="533" t="s">
        <v>18548</v>
      </c>
      <c r="D5160" s="317"/>
      <c r="E5160" s="317"/>
      <c r="F5160" s="317"/>
      <c r="G5160" s="318">
        <v>18000000</v>
      </c>
      <c r="H5160" s="317"/>
      <c r="I5160" s="318">
        <v>18000000</v>
      </c>
    </row>
    <row r="5161" spans="2:9" x14ac:dyDescent="0.25">
      <c r="B5161" s="672" t="s">
        <v>5833</v>
      </c>
      <c r="C5161" s="672"/>
      <c r="D5161" s="319"/>
      <c r="E5161" s="319"/>
      <c r="F5161" s="319"/>
      <c r="G5161" s="320">
        <v>18000000</v>
      </c>
      <c r="H5161" s="319"/>
      <c r="I5161" s="320">
        <v>18000000</v>
      </c>
    </row>
    <row r="5162" spans="2:9" x14ac:dyDescent="0.25">
      <c r="B5162" s="316" t="s">
        <v>2295</v>
      </c>
      <c r="C5162" s="533" t="s">
        <v>18435</v>
      </c>
      <c r="D5162" s="317"/>
      <c r="E5162" s="317"/>
      <c r="F5162" s="318">
        <v>34700000</v>
      </c>
      <c r="G5162" s="318">
        <v>45000000</v>
      </c>
      <c r="H5162" s="317"/>
      <c r="I5162" s="318">
        <v>10300000</v>
      </c>
    </row>
    <row r="5163" spans="2:9" x14ac:dyDescent="0.25">
      <c r="B5163" s="672" t="s">
        <v>7073</v>
      </c>
      <c r="C5163" s="672"/>
      <c r="D5163" s="319"/>
      <c r="E5163" s="319"/>
      <c r="F5163" s="320">
        <v>34700000</v>
      </c>
      <c r="G5163" s="320">
        <v>45000000</v>
      </c>
      <c r="H5163" s="319"/>
      <c r="I5163" s="320">
        <v>10300000</v>
      </c>
    </row>
    <row r="5164" spans="2:9" x14ac:dyDescent="0.25">
      <c r="B5164" s="316" t="s">
        <v>2296</v>
      </c>
      <c r="C5164" s="533" t="s">
        <v>18436</v>
      </c>
      <c r="D5164" s="317"/>
      <c r="E5164" s="317"/>
      <c r="F5164" s="318">
        <v>42000000</v>
      </c>
      <c r="G5164" s="318">
        <v>60000000</v>
      </c>
      <c r="H5164" s="317"/>
      <c r="I5164" s="318">
        <v>18000000</v>
      </c>
    </row>
    <row r="5165" spans="2:9" x14ac:dyDescent="0.25">
      <c r="B5165" s="672" t="s">
        <v>7074</v>
      </c>
      <c r="C5165" s="672"/>
      <c r="D5165" s="319"/>
      <c r="E5165" s="319"/>
      <c r="F5165" s="320">
        <v>42000000</v>
      </c>
      <c r="G5165" s="320">
        <v>60000000</v>
      </c>
      <c r="H5165" s="319"/>
      <c r="I5165" s="320">
        <v>18000000</v>
      </c>
    </row>
    <row r="5166" spans="2:9" x14ac:dyDescent="0.25">
      <c r="B5166" s="316" t="s">
        <v>2297</v>
      </c>
      <c r="C5166" s="533" t="s">
        <v>18437</v>
      </c>
      <c r="D5166" s="317"/>
      <c r="E5166" s="317"/>
      <c r="F5166" s="318">
        <v>41500000</v>
      </c>
      <c r="G5166" s="318">
        <v>60000000</v>
      </c>
      <c r="H5166" s="317"/>
      <c r="I5166" s="318">
        <v>18500000</v>
      </c>
    </row>
    <row r="5167" spans="2:9" x14ac:dyDescent="0.25">
      <c r="B5167" s="672" t="s">
        <v>7075</v>
      </c>
      <c r="C5167" s="672"/>
      <c r="D5167" s="319"/>
      <c r="E5167" s="319"/>
      <c r="F5167" s="320">
        <v>41500000</v>
      </c>
      <c r="G5167" s="320">
        <v>60000000</v>
      </c>
      <c r="H5167" s="319"/>
      <c r="I5167" s="320">
        <v>18500000</v>
      </c>
    </row>
    <row r="5168" spans="2:9" x14ac:dyDescent="0.25">
      <c r="B5168" s="316" t="s">
        <v>19368</v>
      </c>
      <c r="C5168" s="533" t="s">
        <v>20332</v>
      </c>
      <c r="D5168" s="317"/>
      <c r="E5168" s="317"/>
      <c r="F5168" s="317"/>
      <c r="G5168" s="318">
        <v>6000000</v>
      </c>
      <c r="H5168" s="317"/>
      <c r="I5168" s="318">
        <v>6000000</v>
      </c>
    </row>
    <row r="5169" spans="2:9" x14ac:dyDescent="0.25">
      <c r="B5169" s="672" t="s">
        <v>5833</v>
      </c>
      <c r="C5169" s="672"/>
      <c r="D5169" s="319"/>
      <c r="E5169" s="319"/>
      <c r="F5169" s="319"/>
      <c r="G5169" s="320">
        <v>6000000</v>
      </c>
      <c r="H5169" s="319"/>
      <c r="I5169" s="320">
        <v>6000000</v>
      </c>
    </row>
    <row r="5170" spans="2:9" x14ac:dyDescent="0.25">
      <c r="B5170" s="316" t="s">
        <v>18566</v>
      </c>
      <c r="C5170" s="533" t="s">
        <v>18899</v>
      </c>
      <c r="D5170" s="317"/>
      <c r="E5170" s="317"/>
      <c r="F5170" s="317"/>
      <c r="G5170" s="318">
        <v>6600000</v>
      </c>
      <c r="H5170" s="317"/>
      <c r="I5170" s="318">
        <v>6600000</v>
      </c>
    </row>
    <row r="5171" spans="2:9" x14ac:dyDescent="0.25">
      <c r="B5171" s="672" t="s">
        <v>5833</v>
      </c>
      <c r="C5171" s="672"/>
      <c r="D5171" s="319"/>
      <c r="E5171" s="319"/>
      <c r="F5171" s="319"/>
      <c r="G5171" s="320">
        <v>6600000</v>
      </c>
      <c r="H5171" s="319"/>
      <c r="I5171" s="320">
        <v>6600000</v>
      </c>
    </row>
    <row r="5172" spans="2:9" x14ac:dyDescent="0.25">
      <c r="B5172" s="316" t="s">
        <v>7829</v>
      </c>
      <c r="C5172" s="533" t="s">
        <v>20629</v>
      </c>
      <c r="D5172" s="317"/>
      <c r="E5172" s="317"/>
      <c r="F5172" s="317"/>
      <c r="G5172" s="318">
        <v>6000000</v>
      </c>
      <c r="H5172" s="317"/>
      <c r="I5172" s="318">
        <v>6000000</v>
      </c>
    </row>
    <row r="5173" spans="2:9" x14ac:dyDescent="0.25">
      <c r="B5173" s="672" t="s">
        <v>5833</v>
      </c>
      <c r="C5173" s="672"/>
      <c r="D5173" s="319"/>
      <c r="E5173" s="319"/>
      <c r="F5173" s="319"/>
      <c r="G5173" s="320">
        <v>6000000</v>
      </c>
      <c r="H5173" s="319"/>
      <c r="I5173" s="320">
        <v>6000000</v>
      </c>
    </row>
    <row r="5174" spans="2:9" x14ac:dyDescent="0.25">
      <c r="B5174" s="316" t="s">
        <v>2298</v>
      </c>
      <c r="C5174" s="533" t="s">
        <v>18438</v>
      </c>
      <c r="D5174" s="317"/>
      <c r="E5174" s="317"/>
      <c r="F5174" s="318">
        <v>11000000</v>
      </c>
      <c r="G5174" s="318">
        <v>12000000</v>
      </c>
      <c r="H5174" s="317"/>
      <c r="I5174" s="318">
        <v>1000000</v>
      </c>
    </row>
    <row r="5175" spans="2:9" x14ac:dyDescent="0.25">
      <c r="B5175" s="672" t="s">
        <v>7076</v>
      </c>
      <c r="C5175" s="672"/>
      <c r="D5175" s="319"/>
      <c r="E5175" s="319"/>
      <c r="F5175" s="320">
        <v>11000000</v>
      </c>
      <c r="G5175" s="320">
        <v>12000000</v>
      </c>
      <c r="H5175" s="319"/>
      <c r="I5175" s="320">
        <v>1000000</v>
      </c>
    </row>
    <row r="5176" spans="2:9" x14ac:dyDescent="0.25">
      <c r="B5176" s="316" t="s">
        <v>2411</v>
      </c>
      <c r="C5176" s="533" t="s">
        <v>18439</v>
      </c>
      <c r="D5176" s="317"/>
      <c r="E5176" s="317"/>
      <c r="F5176" s="318">
        <v>6000000</v>
      </c>
      <c r="G5176" s="318">
        <v>22500000</v>
      </c>
      <c r="H5176" s="317"/>
      <c r="I5176" s="318">
        <v>16500000</v>
      </c>
    </row>
    <row r="5177" spans="2:9" x14ac:dyDescent="0.25">
      <c r="B5177" s="672" t="s">
        <v>7077</v>
      </c>
      <c r="C5177" s="672"/>
      <c r="D5177" s="319"/>
      <c r="E5177" s="319"/>
      <c r="F5177" s="320">
        <v>6000000</v>
      </c>
      <c r="G5177" s="320">
        <v>22500000</v>
      </c>
      <c r="H5177" s="319"/>
      <c r="I5177" s="320">
        <v>16500000</v>
      </c>
    </row>
    <row r="5178" spans="2:9" x14ac:dyDescent="0.25">
      <c r="B5178" s="316" t="s">
        <v>7830</v>
      </c>
      <c r="C5178" s="533" t="s">
        <v>18440</v>
      </c>
      <c r="D5178" s="317"/>
      <c r="E5178" s="317"/>
      <c r="F5178" s="317"/>
      <c r="G5178" s="318">
        <v>18000000</v>
      </c>
      <c r="H5178" s="317"/>
      <c r="I5178" s="318">
        <v>18000000</v>
      </c>
    </row>
    <row r="5179" spans="2:9" x14ac:dyDescent="0.25">
      <c r="B5179" s="672" t="s">
        <v>5833</v>
      </c>
      <c r="C5179" s="672"/>
      <c r="D5179" s="319"/>
      <c r="E5179" s="319"/>
      <c r="F5179" s="319"/>
      <c r="G5179" s="320">
        <v>18000000</v>
      </c>
      <c r="H5179" s="319"/>
      <c r="I5179" s="320">
        <v>18000000</v>
      </c>
    </row>
    <row r="5180" spans="2:9" x14ac:dyDescent="0.25">
      <c r="B5180" s="316" t="s">
        <v>2299</v>
      </c>
      <c r="C5180" s="533" t="s">
        <v>18441</v>
      </c>
      <c r="D5180" s="317"/>
      <c r="E5180" s="317"/>
      <c r="F5180" s="318">
        <v>37500000</v>
      </c>
      <c r="G5180" s="318">
        <v>52500000</v>
      </c>
      <c r="H5180" s="317"/>
      <c r="I5180" s="318">
        <v>15000000</v>
      </c>
    </row>
    <row r="5181" spans="2:9" x14ac:dyDescent="0.25">
      <c r="B5181" s="672" t="s">
        <v>7078</v>
      </c>
      <c r="C5181" s="672"/>
      <c r="D5181" s="319"/>
      <c r="E5181" s="319"/>
      <c r="F5181" s="320">
        <v>37500000</v>
      </c>
      <c r="G5181" s="320">
        <v>52500000</v>
      </c>
      <c r="H5181" s="319"/>
      <c r="I5181" s="320">
        <v>15000000</v>
      </c>
    </row>
    <row r="5182" spans="2:9" x14ac:dyDescent="0.25">
      <c r="B5182" s="316" t="s">
        <v>2300</v>
      </c>
      <c r="C5182" s="533" t="s">
        <v>18442</v>
      </c>
      <c r="D5182" s="317"/>
      <c r="E5182" s="317"/>
      <c r="F5182" s="318">
        <v>17000000</v>
      </c>
      <c r="G5182" s="318">
        <v>35000000</v>
      </c>
      <c r="H5182" s="317"/>
      <c r="I5182" s="318">
        <v>18000000</v>
      </c>
    </row>
    <row r="5183" spans="2:9" x14ac:dyDescent="0.25">
      <c r="B5183" s="672" t="s">
        <v>7079</v>
      </c>
      <c r="C5183" s="672"/>
      <c r="D5183" s="319"/>
      <c r="E5183" s="319"/>
      <c r="F5183" s="320">
        <v>17000000</v>
      </c>
      <c r="G5183" s="320">
        <v>35000000</v>
      </c>
      <c r="H5183" s="319"/>
      <c r="I5183" s="320">
        <v>18000000</v>
      </c>
    </row>
    <row r="5184" spans="2:9" x14ac:dyDescent="0.25">
      <c r="B5184" s="316" t="s">
        <v>20099</v>
      </c>
      <c r="C5184" s="533" t="s">
        <v>20373</v>
      </c>
      <c r="D5184" s="317"/>
      <c r="E5184" s="317"/>
      <c r="F5184" s="317"/>
      <c r="G5184" s="318">
        <v>18000000</v>
      </c>
      <c r="H5184" s="317"/>
      <c r="I5184" s="318">
        <v>18000000</v>
      </c>
    </row>
    <row r="5185" spans="2:9" x14ac:dyDescent="0.25">
      <c r="B5185" s="672" t="s">
        <v>5833</v>
      </c>
      <c r="C5185" s="672"/>
      <c r="D5185" s="319"/>
      <c r="E5185" s="319"/>
      <c r="F5185" s="319"/>
      <c r="G5185" s="320">
        <v>18000000</v>
      </c>
      <c r="H5185" s="319"/>
      <c r="I5185" s="320">
        <v>18000000</v>
      </c>
    </row>
    <row r="5186" spans="2:9" x14ac:dyDescent="0.25">
      <c r="B5186" s="316" t="s">
        <v>2301</v>
      </c>
      <c r="C5186" s="533" t="s">
        <v>18443</v>
      </c>
      <c r="D5186" s="317"/>
      <c r="E5186" s="317"/>
      <c r="F5186" s="318">
        <v>40500000</v>
      </c>
      <c r="G5186" s="318">
        <v>55500000</v>
      </c>
      <c r="H5186" s="317"/>
      <c r="I5186" s="318">
        <v>15000000</v>
      </c>
    </row>
    <row r="5187" spans="2:9" x14ac:dyDescent="0.25">
      <c r="B5187" s="672" t="s">
        <v>7080</v>
      </c>
      <c r="C5187" s="672"/>
      <c r="D5187" s="319"/>
      <c r="E5187" s="319"/>
      <c r="F5187" s="320">
        <v>40500000</v>
      </c>
      <c r="G5187" s="320">
        <v>55500000</v>
      </c>
      <c r="H5187" s="319"/>
      <c r="I5187" s="320">
        <v>15000000</v>
      </c>
    </row>
    <row r="5188" spans="2:9" x14ac:dyDescent="0.25">
      <c r="B5188" s="316" t="s">
        <v>2302</v>
      </c>
      <c r="C5188" s="533" t="s">
        <v>18444</v>
      </c>
      <c r="D5188" s="317"/>
      <c r="E5188" s="317"/>
      <c r="F5188" s="318">
        <v>22500000</v>
      </c>
      <c r="G5188" s="318">
        <v>45000000</v>
      </c>
      <c r="H5188" s="317"/>
      <c r="I5188" s="318">
        <v>22500000</v>
      </c>
    </row>
    <row r="5189" spans="2:9" x14ac:dyDescent="0.25">
      <c r="B5189" s="672" t="s">
        <v>7081</v>
      </c>
      <c r="C5189" s="672"/>
      <c r="D5189" s="319"/>
      <c r="E5189" s="319"/>
      <c r="F5189" s="320">
        <v>22500000</v>
      </c>
      <c r="G5189" s="320">
        <v>45000000</v>
      </c>
      <c r="H5189" s="319"/>
      <c r="I5189" s="320">
        <v>22500000</v>
      </c>
    </row>
    <row r="5190" spans="2:9" x14ac:dyDescent="0.25">
      <c r="B5190" s="316" t="s">
        <v>2303</v>
      </c>
      <c r="C5190" s="533" t="s">
        <v>18445</v>
      </c>
      <c r="D5190" s="317"/>
      <c r="E5190" s="317"/>
      <c r="F5190" s="318">
        <v>22500000</v>
      </c>
      <c r="G5190" s="318">
        <v>30000000</v>
      </c>
      <c r="H5190" s="317"/>
      <c r="I5190" s="318">
        <v>7500000</v>
      </c>
    </row>
    <row r="5191" spans="2:9" x14ac:dyDescent="0.25">
      <c r="B5191" s="672" t="s">
        <v>7082</v>
      </c>
      <c r="C5191" s="672"/>
      <c r="D5191" s="319"/>
      <c r="E5191" s="319"/>
      <c r="F5191" s="320">
        <v>22500000</v>
      </c>
      <c r="G5191" s="320">
        <v>30000000</v>
      </c>
      <c r="H5191" s="319"/>
      <c r="I5191" s="320">
        <v>7500000</v>
      </c>
    </row>
    <row r="5192" spans="2:9" x14ac:dyDescent="0.25">
      <c r="B5192" s="316" t="s">
        <v>7832</v>
      </c>
      <c r="C5192" s="533" t="s">
        <v>18446</v>
      </c>
      <c r="D5192" s="317"/>
      <c r="E5192" s="317"/>
      <c r="F5192" s="317"/>
      <c r="G5192" s="318">
        <v>9000000</v>
      </c>
      <c r="H5192" s="317"/>
      <c r="I5192" s="318">
        <v>9000000</v>
      </c>
    </row>
    <row r="5193" spans="2:9" x14ac:dyDescent="0.25">
      <c r="B5193" s="672" t="s">
        <v>5833</v>
      </c>
      <c r="C5193" s="672"/>
      <c r="D5193" s="319"/>
      <c r="E5193" s="319"/>
      <c r="F5193" s="319"/>
      <c r="G5193" s="320">
        <v>9000000</v>
      </c>
      <c r="H5193" s="319"/>
      <c r="I5193" s="320">
        <v>9000000</v>
      </c>
    </row>
    <row r="5194" spans="2:9" x14ac:dyDescent="0.25">
      <c r="B5194" s="316" t="s">
        <v>2304</v>
      </c>
      <c r="C5194" s="533" t="s">
        <v>18447</v>
      </c>
      <c r="D5194" s="317"/>
      <c r="E5194" s="317"/>
      <c r="F5194" s="318">
        <v>13000000</v>
      </c>
      <c r="G5194" s="318">
        <v>35000000</v>
      </c>
      <c r="H5194" s="317"/>
      <c r="I5194" s="318">
        <v>22000000</v>
      </c>
    </row>
    <row r="5195" spans="2:9" x14ac:dyDescent="0.25">
      <c r="B5195" s="672" t="s">
        <v>7083</v>
      </c>
      <c r="C5195" s="672"/>
      <c r="D5195" s="319"/>
      <c r="E5195" s="319"/>
      <c r="F5195" s="320">
        <v>13000000</v>
      </c>
      <c r="G5195" s="320">
        <v>35000000</v>
      </c>
      <c r="H5195" s="319"/>
      <c r="I5195" s="320">
        <v>22000000</v>
      </c>
    </row>
    <row r="5196" spans="2:9" x14ac:dyDescent="0.25">
      <c r="B5196" s="316" t="s">
        <v>8095</v>
      </c>
      <c r="C5196" s="533" t="s">
        <v>18448</v>
      </c>
      <c r="D5196" s="317"/>
      <c r="E5196" s="317"/>
      <c r="F5196" s="317"/>
      <c r="G5196" s="318">
        <v>9500000</v>
      </c>
      <c r="H5196" s="317"/>
      <c r="I5196" s="318">
        <v>9500000</v>
      </c>
    </row>
    <row r="5197" spans="2:9" x14ac:dyDescent="0.25">
      <c r="B5197" s="672" t="s">
        <v>5833</v>
      </c>
      <c r="C5197" s="672"/>
      <c r="D5197" s="319"/>
      <c r="E5197" s="319"/>
      <c r="F5197" s="319"/>
      <c r="G5197" s="320">
        <v>9500000</v>
      </c>
      <c r="H5197" s="319"/>
      <c r="I5197" s="320">
        <v>9500000</v>
      </c>
    </row>
    <row r="5198" spans="2:9" x14ac:dyDescent="0.25">
      <c r="B5198" s="316" t="s">
        <v>2305</v>
      </c>
      <c r="C5198" s="533" t="s">
        <v>18449</v>
      </c>
      <c r="D5198" s="317"/>
      <c r="E5198" s="317"/>
      <c r="F5198" s="318">
        <v>30000000</v>
      </c>
      <c r="G5198" s="318">
        <v>45250000</v>
      </c>
      <c r="H5198" s="317"/>
      <c r="I5198" s="318">
        <v>15250000</v>
      </c>
    </row>
    <row r="5199" spans="2:9" x14ac:dyDescent="0.25">
      <c r="B5199" s="672" t="s">
        <v>7084</v>
      </c>
      <c r="C5199" s="672"/>
      <c r="D5199" s="319"/>
      <c r="E5199" s="319"/>
      <c r="F5199" s="320">
        <v>30000000</v>
      </c>
      <c r="G5199" s="320">
        <v>45250000</v>
      </c>
      <c r="H5199" s="319"/>
      <c r="I5199" s="320">
        <v>15250000</v>
      </c>
    </row>
    <row r="5200" spans="2:9" x14ac:dyDescent="0.25">
      <c r="B5200" s="316" t="s">
        <v>2306</v>
      </c>
      <c r="C5200" s="533" t="s">
        <v>18450</v>
      </c>
      <c r="D5200" s="317"/>
      <c r="E5200" s="317"/>
      <c r="F5200" s="318">
        <v>24000000</v>
      </c>
      <c r="G5200" s="318">
        <v>42000000</v>
      </c>
      <c r="H5200" s="317"/>
      <c r="I5200" s="318">
        <v>18000000</v>
      </c>
    </row>
    <row r="5201" spans="2:9" x14ac:dyDescent="0.25">
      <c r="B5201" s="672" t="s">
        <v>7085</v>
      </c>
      <c r="C5201" s="672"/>
      <c r="D5201" s="319"/>
      <c r="E5201" s="319"/>
      <c r="F5201" s="320">
        <v>24000000</v>
      </c>
      <c r="G5201" s="320">
        <v>42000000</v>
      </c>
      <c r="H5201" s="319"/>
      <c r="I5201" s="320">
        <v>18000000</v>
      </c>
    </row>
    <row r="5202" spans="2:9" x14ac:dyDescent="0.25">
      <c r="B5202" s="316" t="s">
        <v>8752</v>
      </c>
      <c r="C5202" s="533" t="s">
        <v>19027</v>
      </c>
      <c r="D5202" s="317"/>
      <c r="E5202" s="317"/>
      <c r="F5202" s="317"/>
      <c r="G5202" s="318">
        <v>10300000</v>
      </c>
      <c r="H5202" s="317"/>
      <c r="I5202" s="318">
        <v>10300000</v>
      </c>
    </row>
    <row r="5203" spans="2:9" x14ac:dyDescent="0.25">
      <c r="B5203" s="672" t="s">
        <v>5833</v>
      </c>
      <c r="C5203" s="672"/>
      <c r="D5203" s="319"/>
      <c r="E5203" s="319"/>
      <c r="F5203" s="319"/>
      <c r="G5203" s="320">
        <v>10300000</v>
      </c>
      <c r="H5203" s="319"/>
      <c r="I5203" s="320">
        <v>10300000</v>
      </c>
    </row>
    <row r="5204" spans="2:9" x14ac:dyDescent="0.25">
      <c r="B5204" s="316" t="s">
        <v>11864</v>
      </c>
      <c r="C5204" s="533" t="s">
        <v>20028</v>
      </c>
      <c r="D5204" s="317"/>
      <c r="E5204" s="317"/>
      <c r="F5204" s="317"/>
      <c r="G5204" s="318">
        <v>18000500</v>
      </c>
      <c r="H5204" s="317"/>
      <c r="I5204" s="318">
        <v>18000500</v>
      </c>
    </row>
    <row r="5205" spans="2:9" x14ac:dyDescent="0.25">
      <c r="B5205" s="672" t="s">
        <v>5833</v>
      </c>
      <c r="C5205" s="672"/>
      <c r="D5205" s="319"/>
      <c r="E5205" s="319"/>
      <c r="F5205" s="319"/>
      <c r="G5205" s="320">
        <v>18000500</v>
      </c>
      <c r="H5205" s="319"/>
      <c r="I5205" s="320">
        <v>18000500</v>
      </c>
    </row>
    <row r="5206" spans="2:9" x14ac:dyDescent="0.25">
      <c r="B5206" s="316" t="s">
        <v>344</v>
      </c>
      <c r="C5206" s="533" t="s">
        <v>18451</v>
      </c>
      <c r="D5206" s="317"/>
      <c r="E5206" s="317"/>
      <c r="F5206" s="317"/>
      <c r="G5206" s="318">
        <v>30000000</v>
      </c>
      <c r="H5206" s="317"/>
      <c r="I5206" s="318">
        <v>30000000</v>
      </c>
    </row>
    <row r="5207" spans="2:9" x14ac:dyDescent="0.25">
      <c r="B5207" s="672" t="s">
        <v>7086</v>
      </c>
      <c r="C5207" s="672"/>
      <c r="D5207" s="319"/>
      <c r="E5207" s="319"/>
      <c r="F5207" s="319"/>
      <c r="G5207" s="320">
        <v>30000000</v>
      </c>
      <c r="H5207" s="319"/>
      <c r="I5207" s="320">
        <v>30000000</v>
      </c>
    </row>
    <row r="5208" spans="2:9" x14ac:dyDescent="0.25">
      <c r="B5208" s="316" t="s">
        <v>2307</v>
      </c>
      <c r="C5208" s="533" t="s">
        <v>18452</v>
      </c>
      <c r="D5208" s="317"/>
      <c r="E5208" s="317"/>
      <c r="F5208" s="318">
        <v>13000000</v>
      </c>
      <c r="G5208" s="318">
        <v>35000000</v>
      </c>
      <c r="H5208" s="317"/>
      <c r="I5208" s="318">
        <v>22000000</v>
      </c>
    </row>
    <row r="5209" spans="2:9" x14ac:dyDescent="0.25">
      <c r="B5209" s="672" t="s">
        <v>7087</v>
      </c>
      <c r="C5209" s="672"/>
      <c r="D5209" s="319"/>
      <c r="E5209" s="319"/>
      <c r="F5209" s="320">
        <v>13000000</v>
      </c>
      <c r="G5209" s="320">
        <v>35000000</v>
      </c>
      <c r="H5209" s="319"/>
      <c r="I5209" s="320">
        <v>22000000</v>
      </c>
    </row>
    <row r="5210" spans="2:9" x14ac:dyDescent="0.25">
      <c r="B5210" s="316" t="s">
        <v>11786</v>
      </c>
      <c r="C5210" s="533" t="s">
        <v>18815</v>
      </c>
      <c r="D5210" s="317"/>
      <c r="E5210" s="317"/>
      <c r="F5210" s="317"/>
      <c r="G5210" s="318">
        <v>9000000</v>
      </c>
      <c r="H5210" s="317"/>
      <c r="I5210" s="318">
        <v>9000000</v>
      </c>
    </row>
    <row r="5211" spans="2:9" x14ac:dyDescent="0.25">
      <c r="B5211" s="672" t="s">
        <v>5833</v>
      </c>
      <c r="C5211" s="672"/>
      <c r="D5211" s="319"/>
      <c r="E5211" s="319"/>
      <c r="F5211" s="319"/>
      <c r="G5211" s="320">
        <v>9000000</v>
      </c>
      <c r="H5211" s="319"/>
      <c r="I5211" s="320">
        <v>9000000</v>
      </c>
    </row>
    <row r="5212" spans="2:9" x14ac:dyDescent="0.25">
      <c r="B5212" s="316" t="s">
        <v>841</v>
      </c>
      <c r="C5212" s="533" t="s">
        <v>18453</v>
      </c>
      <c r="D5212" s="317"/>
      <c r="E5212" s="317"/>
      <c r="F5212" s="318">
        <v>5000000</v>
      </c>
      <c r="G5212" s="318">
        <v>21000000</v>
      </c>
      <c r="H5212" s="317"/>
      <c r="I5212" s="318">
        <v>16000000</v>
      </c>
    </row>
    <row r="5213" spans="2:9" x14ac:dyDescent="0.25">
      <c r="B5213" s="672" t="s">
        <v>7088</v>
      </c>
      <c r="C5213" s="672"/>
      <c r="D5213" s="319"/>
      <c r="E5213" s="319"/>
      <c r="F5213" s="320">
        <v>5000000</v>
      </c>
      <c r="G5213" s="320">
        <v>21000000</v>
      </c>
      <c r="H5213" s="319"/>
      <c r="I5213" s="320">
        <v>16000000</v>
      </c>
    </row>
    <row r="5214" spans="2:9" x14ac:dyDescent="0.25">
      <c r="B5214" s="316" t="s">
        <v>2308</v>
      </c>
      <c r="C5214" s="533" t="s">
        <v>18454</v>
      </c>
      <c r="D5214" s="317"/>
      <c r="E5214" s="317"/>
      <c r="F5214" s="318">
        <v>13000000</v>
      </c>
      <c r="G5214" s="318">
        <v>35000000</v>
      </c>
      <c r="H5214" s="317"/>
      <c r="I5214" s="318">
        <v>22000000</v>
      </c>
    </row>
    <row r="5215" spans="2:9" x14ac:dyDescent="0.25">
      <c r="B5215" s="672" t="s">
        <v>7089</v>
      </c>
      <c r="C5215" s="672"/>
      <c r="D5215" s="319"/>
      <c r="E5215" s="319"/>
      <c r="F5215" s="320">
        <v>13000000</v>
      </c>
      <c r="G5215" s="320">
        <v>35000000</v>
      </c>
      <c r="H5215" s="319"/>
      <c r="I5215" s="320">
        <v>22000000</v>
      </c>
    </row>
    <row r="5216" spans="2:9" x14ac:dyDescent="0.25">
      <c r="B5216" s="316" t="s">
        <v>19734</v>
      </c>
      <c r="C5216" s="533" t="s">
        <v>20000</v>
      </c>
      <c r="D5216" s="317"/>
      <c r="E5216" s="317"/>
      <c r="F5216" s="317"/>
      <c r="G5216" s="318">
        <v>4000000</v>
      </c>
      <c r="H5216" s="317"/>
      <c r="I5216" s="318">
        <v>4000000</v>
      </c>
    </row>
    <row r="5217" spans="2:9" x14ac:dyDescent="0.25">
      <c r="B5217" s="672" t="s">
        <v>5833</v>
      </c>
      <c r="C5217" s="672"/>
      <c r="D5217" s="319"/>
      <c r="E5217" s="319"/>
      <c r="F5217" s="319"/>
      <c r="G5217" s="320">
        <v>4000000</v>
      </c>
      <c r="H5217" s="319"/>
      <c r="I5217" s="320">
        <v>4000000</v>
      </c>
    </row>
    <row r="5218" spans="2:9" x14ac:dyDescent="0.25">
      <c r="B5218" s="316" t="s">
        <v>18568</v>
      </c>
      <c r="C5218" s="533" t="s">
        <v>18900</v>
      </c>
      <c r="D5218" s="317"/>
      <c r="E5218" s="317"/>
      <c r="F5218" s="317"/>
      <c r="G5218" s="318">
        <v>9000000</v>
      </c>
      <c r="H5218" s="317"/>
      <c r="I5218" s="318">
        <v>9000000</v>
      </c>
    </row>
    <row r="5219" spans="2:9" x14ac:dyDescent="0.25">
      <c r="B5219" s="672" t="s">
        <v>5833</v>
      </c>
      <c r="C5219" s="672"/>
      <c r="D5219" s="319"/>
      <c r="E5219" s="319"/>
      <c r="F5219" s="319"/>
      <c r="G5219" s="320">
        <v>9000000</v>
      </c>
      <c r="H5219" s="319"/>
      <c r="I5219" s="320">
        <v>9000000</v>
      </c>
    </row>
    <row r="5220" spans="2:9" x14ac:dyDescent="0.25">
      <c r="B5220" s="316" t="s">
        <v>7833</v>
      </c>
      <c r="C5220" s="533" t="s">
        <v>18455</v>
      </c>
      <c r="D5220" s="317"/>
      <c r="E5220" s="317"/>
      <c r="F5220" s="317"/>
      <c r="G5220" s="318">
        <v>15000000</v>
      </c>
      <c r="H5220" s="317"/>
      <c r="I5220" s="318">
        <v>15000000</v>
      </c>
    </row>
    <row r="5221" spans="2:9" x14ac:dyDescent="0.25">
      <c r="B5221" s="672" t="s">
        <v>6224</v>
      </c>
      <c r="C5221" s="672"/>
      <c r="D5221" s="319"/>
      <c r="E5221" s="319"/>
      <c r="F5221" s="319"/>
      <c r="G5221" s="320">
        <v>1200000</v>
      </c>
      <c r="H5221" s="319"/>
      <c r="I5221" s="320">
        <v>1200000</v>
      </c>
    </row>
    <row r="5222" spans="2:9" x14ac:dyDescent="0.25">
      <c r="B5222" s="672" t="s">
        <v>5833</v>
      </c>
      <c r="C5222" s="672"/>
      <c r="D5222" s="319"/>
      <c r="E5222" s="319"/>
      <c r="F5222" s="319"/>
      <c r="G5222" s="320">
        <v>13800000</v>
      </c>
      <c r="H5222" s="319"/>
      <c r="I5222" s="320">
        <v>13800000</v>
      </c>
    </row>
    <row r="5223" spans="2:9" x14ac:dyDescent="0.25">
      <c r="B5223" s="316" t="s">
        <v>2309</v>
      </c>
      <c r="C5223" s="533" t="s">
        <v>18456</v>
      </c>
      <c r="D5223" s="317"/>
      <c r="E5223" s="317"/>
      <c r="F5223" s="318">
        <v>37500000</v>
      </c>
      <c r="G5223" s="318">
        <v>55000000</v>
      </c>
      <c r="H5223" s="317"/>
      <c r="I5223" s="318">
        <v>17500000</v>
      </c>
    </row>
    <row r="5224" spans="2:9" x14ac:dyDescent="0.25">
      <c r="B5224" s="672" t="s">
        <v>7090</v>
      </c>
      <c r="C5224" s="672"/>
      <c r="D5224" s="319"/>
      <c r="E5224" s="319"/>
      <c r="F5224" s="320">
        <v>37500000</v>
      </c>
      <c r="G5224" s="320">
        <v>55000000</v>
      </c>
      <c r="H5224" s="319"/>
      <c r="I5224" s="320">
        <v>17500000</v>
      </c>
    </row>
    <row r="5225" spans="2:9" x14ac:dyDescent="0.25">
      <c r="B5225" s="316" t="s">
        <v>12718</v>
      </c>
      <c r="C5225" s="533" t="s">
        <v>19897</v>
      </c>
      <c r="D5225" s="317"/>
      <c r="E5225" s="317"/>
      <c r="F5225" s="317"/>
      <c r="G5225" s="318">
        <v>9000000</v>
      </c>
      <c r="H5225" s="317"/>
      <c r="I5225" s="318">
        <v>9000000</v>
      </c>
    </row>
    <row r="5226" spans="2:9" x14ac:dyDescent="0.25">
      <c r="B5226" s="672" t="s">
        <v>5833</v>
      </c>
      <c r="C5226" s="672"/>
      <c r="D5226" s="319"/>
      <c r="E5226" s="319"/>
      <c r="F5226" s="319"/>
      <c r="G5226" s="320">
        <v>9000000</v>
      </c>
      <c r="H5226" s="319"/>
      <c r="I5226" s="320">
        <v>9000000</v>
      </c>
    </row>
    <row r="5227" spans="2:9" x14ac:dyDescent="0.25">
      <c r="B5227" s="316" t="s">
        <v>2310</v>
      </c>
      <c r="C5227" s="533" t="s">
        <v>18457</v>
      </c>
      <c r="D5227" s="317"/>
      <c r="E5227" s="317"/>
      <c r="F5227" s="318">
        <v>22500000</v>
      </c>
      <c r="G5227" s="318">
        <v>45000000</v>
      </c>
      <c r="H5227" s="317"/>
      <c r="I5227" s="318">
        <v>22500000</v>
      </c>
    </row>
    <row r="5228" spans="2:9" x14ac:dyDescent="0.25">
      <c r="B5228" s="672" t="s">
        <v>7091</v>
      </c>
      <c r="C5228" s="672"/>
      <c r="D5228" s="319"/>
      <c r="E5228" s="319"/>
      <c r="F5228" s="320">
        <v>22500000</v>
      </c>
      <c r="G5228" s="320">
        <v>45000000</v>
      </c>
      <c r="H5228" s="319"/>
      <c r="I5228" s="320">
        <v>22500000</v>
      </c>
    </row>
    <row r="5229" spans="2:9" x14ac:dyDescent="0.25">
      <c r="B5229" s="316" t="s">
        <v>2311</v>
      </c>
      <c r="C5229" s="533" t="s">
        <v>18458</v>
      </c>
      <c r="D5229" s="317"/>
      <c r="E5229" s="317"/>
      <c r="F5229" s="318">
        <v>20000000</v>
      </c>
      <c r="G5229" s="318">
        <v>42000000</v>
      </c>
      <c r="H5229" s="317"/>
      <c r="I5229" s="318">
        <v>22000000</v>
      </c>
    </row>
    <row r="5230" spans="2:9" x14ac:dyDescent="0.25">
      <c r="B5230" s="672" t="s">
        <v>7092</v>
      </c>
      <c r="C5230" s="672"/>
      <c r="D5230" s="319"/>
      <c r="E5230" s="319"/>
      <c r="F5230" s="320">
        <v>20000000</v>
      </c>
      <c r="G5230" s="320">
        <v>42000000</v>
      </c>
      <c r="H5230" s="319"/>
      <c r="I5230" s="320">
        <v>22000000</v>
      </c>
    </row>
    <row r="5231" spans="2:9" x14ac:dyDescent="0.25">
      <c r="B5231" s="316" t="s">
        <v>224</v>
      </c>
      <c r="C5231" s="533" t="s">
        <v>18459</v>
      </c>
      <c r="D5231" s="317"/>
      <c r="E5231" s="317"/>
      <c r="F5231" s="318">
        <v>6250000</v>
      </c>
      <c r="G5231" s="318">
        <v>30000000</v>
      </c>
      <c r="H5231" s="317"/>
      <c r="I5231" s="318">
        <v>23750000</v>
      </c>
    </row>
    <row r="5232" spans="2:9" x14ac:dyDescent="0.25">
      <c r="B5232" s="672" t="s">
        <v>7093</v>
      </c>
      <c r="C5232" s="672"/>
      <c r="D5232" s="319"/>
      <c r="E5232" s="319"/>
      <c r="F5232" s="320">
        <v>6250000</v>
      </c>
      <c r="G5232" s="320">
        <v>30000000</v>
      </c>
      <c r="H5232" s="319"/>
      <c r="I5232" s="320">
        <v>23750000</v>
      </c>
    </row>
    <row r="5233" spans="2:9" x14ac:dyDescent="0.25">
      <c r="B5233" s="316" t="s">
        <v>2312</v>
      </c>
      <c r="C5233" s="533" t="s">
        <v>18460</v>
      </c>
      <c r="D5233" s="317"/>
      <c r="E5233" s="317"/>
      <c r="F5233" s="318">
        <v>40003000</v>
      </c>
      <c r="G5233" s="318">
        <v>57003000</v>
      </c>
      <c r="H5233" s="317"/>
      <c r="I5233" s="318">
        <v>17000000</v>
      </c>
    </row>
    <row r="5234" spans="2:9" x14ac:dyDescent="0.25">
      <c r="B5234" s="672" t="s">
        <v>7094</v>
      </c>
      <c r="C5234" s="672"/>
      <c r="D5234" s="319"/>
      <c r="E5234" s="319"/>
      <c r="F5234" s="320">
        <v>40003000</v>
      </c>
      <c r="G5234" s="320">
        <v>57003000</v>
      </c>
      <c r="H5234" s="319"/>
      <c r="I5234" s="320">
        <v>17000000</v>
      </c>
    </row>
    <row r="5235" spans="2:9" x14ac:dyDescent="0.25">
      <c r="B5235" s="316" t="s">
        <v>7834</v>
      </c>
      <c r="C5235" s="533" t="s">
        <v>20859</v>
      </c>
      <c r="D5235" s="317"/>
      <c r="E5235" s="317"/>
      <c r="F5235" s="317"/>
      <c r="G5235" s="318">
        <v>10358000</v>
      </c>
      <c r="H5235" s="317"/>
      <c r="I5235" s="318">
        <v>10358000</v>
      </c>
    </row>
    <row r="5236" spans="2:9" x14ac:dyDescent="0.25">
      <c r="B5236" s="672" t="s">
        <v>5833</v>
      </c>
      <c r="C5236" s="672"/>
      <c r="D5236" s="319"/>
      <c r="E5236" s="319"/>
      <c r="F5236" s="319"/>
      <c r="G5236" s="320">
        <v>10358000</v>
      </c>
      <c r="H5236" s="319"/>
      <c r="I5236" s="320">
        <v>10358000</v>
      </c>
    </row>
    <row r="5237" spans="2:9" x14ac:dyDescent="0.25">
      <c r="B5237" s="316" t="s">
        <v>2313</v>
      </c>
      <c r="C5237" s="533" t="s">
        <v>18461</v>
      </c>
      <c r="D5237" s="317"/>
      <c r="E5237" s="317"/>
      <c r="F5237" s="318">
        <v>14500000</v>
      </c>
      <c r="G5237" s="318">
        <v>36500000</v>
      </c>
      <c r="H5237" s="317"/>
      <c r="I5237" s="318">
        <v>22000000</v>
      </c>
    </row>
    <row r="5238" spans="2:9" x14ac:dyDescent="0.25">
      <c r="B5238" s="672" t="s">
        <v>7095</v>
      </c>
      <c r="C5238" s="672"/>
      <c r="D5238" s="319"/>
      <c r="E5238" s="319"/>
      <c r="F5238" s="320">
        <v>14500000</v>
      </c>
      <c r="G5238" s="320">
        <v>36500000</v>
      </c>
      <c r="H5238" s="319"/>
      <c r="I5238" s="320">
        <v>22000000</v>
      </c>
    </row>
    <row r="5239" spans="2:9" x14ac:dyDescent="0.25">
      <c r="B5239" s="316" t="s">
        <v>2314</v>
      </c>
      <c r="C5239" s="533" t="s">
        <v>18462</v>
      </c>
      <c r="D5239" s="317"/>
      <c r="E5239" s="317"/>
      <c r="F5239" s="318">
        <v>24000000</v>
      </c>
      <c r="G5239" s="318">
        <v>42146593</v>
      </c>
      <c r="H5239" s="317"/>
      <c r="I5239" s="318">
        <v>18146593</v>
      </c>
    </row>
    <row r="5240" spans="2:9" x14ac:dyDescent="0.25">
      <c r="B5240" s="672" t="s">
        <v>7096</v>
      </c>
      <c r="C5240" s="672"/>
      <c r="D5240" s="319"/>
      <c r="E5240" s="319"/>
      <c r="F5240" s="320">
        <v>24000000</v>
      </c>
      <c r="G5240" s="320">
        <v>42146593</v>
      </c>
      <c r="H5240" s="319"/>
      <c r="I5240" s="320">
        <v>18146593</v>
      </c>
    </row>
    <row r="5241" spans="2:9" x14ac:dyDescent="0.25">
      <c r="B5241" s="316" t="s">
        <v>124</v>
      </c>
      <c r="C5241" s="533" t="s">
        <v>18463</v>
      </c>
      <c r="D5241" s="317"/>
      <c r="E5241" s="317"/>
      <c r="F5241" s="318">
        <v>6250000</v>
      </c>
      <c r="G5241" s="318">
        <v>30008000</v>
      </c>
      <c r="H5241" s="317"/>
      <c r="I5241" s="318">
        <v>23758000</v>
      </c>
    </row>
    <row r="5242" spans="2:9" x14ac:dyDescent="0.25">
      <c r="B5242" s="672" t="s">
        <v>7097</v>
      </c>
      <c r="C5242" s="672"/>
      <c r="D5242" s="319"/>
      <c r="E5242" s="319"/>
      <c r="F5242" s="320">
        <v>6250000</v>
      </c>
      <c r="G5242" s="320">
        <v>30008000</v>
      </c>
      <c r="H5242" s="319"/>
      <c r="I5242" s="320">
        <v>23758000</v>
      </c>
    </row>
    <row r="5243" spans="2:9" x14ac:dyDescent="0.25">
      <c r="B5243" s="316" t="s">
        <v>19763</v>
      </c>
      <c r="C5243" s="533" t="s">
        <v>20284</v>
      </c>
      <c r="D5243" s="317"/>
      <c r="E5243" s="317"/>
      <c r="F5243" s="317"/>
      <c r="G5243" s="318">
        <v>12000000</v>
      </c>
      <c r="H5243" s="317"/>
      <c r="I5243" s="318">
        <v>12000000</v>
      </c>
    </row>
    <row r="5244" spans="2:9" x14ac:dyDescent="0.25">
      <c r="B5244" s="672" t="s">
        <v>5833</v>
      </c>
      <c r="C5244" s="672"/>
      <c r="D5244" s="319"/>
      <c r="E5244" s="319"/>
      <c r="F5244" s="319"/>
      <c r="G5244" s="320">
        <v>12000000</v>
      </c>
      <c r="H5244" s="319"/>
      <c r="I5244" s="320">
        <v>12000000</v>
      </c>
    </row>
    <row r="5245" spans="2:9" x14ac:dyDescent="0.25">
      <c r="B5245" s="316" t="s">
        <v>19652</v>
      </c>
      <c r="C5245" s="533" t="s">
        <v>20393</v>
      </c>
      <c r="D5245" s="317"/>
      <c r="E5245" s="317"/>
      <c r="F5245" s="317"/>
      <c r="G5245" s="318">
        <v>7500000</v>
      </c>
      <c r="H5245" s="317"/>
      <c r="I5245" s="318">
        <v>7500000</v>
      </c>
    </row>
    <row r="5246" spans="2:9" x14ac:dyDescent="0.25">
      <c r="B5246" s="672" t="s">
        <v>5833</v>
      </c>
      <c r="C5246" s="672"/>
      <c r="D5246" s="319"/>
      <c r="E5246" s="319"/>
      <c r="F5246" s="319"/>
      <c r="G5246" s="320">
        <v>7500000</v>
      </c>
      <c r="H5246" s="319"/>
      <c r="I5246" s="320">
        <v>7500000</v>
      </c>
    </row>
    <row r="5247" spans="2:9" x14ac:dyDescent="0.25">
      <c r="B5247" s="316" t="s">
        <v>2315</v>
      </c>
      <c r="C5247" s="533" t="s">
        <v>18464</v>
      </c>
      <c r="D5247" s="317"/>
      <c r="E5247" s="317"/>
      <c r="F5247" s="318">
        <v>37500500</v>
      </c>
      <c r="G5247" s="318">
        <v>52508000</v>
      </c>
      <c r="H5247" s="317"/>
      <c r="I5247" s="318">
        <v>15007500</v>
      </c>
    </row>
    <row r="5248" spans="2:9" x14ac:dyDescent="0.25">
      <c r="B5248" s="672" t="s">
        <v>7098</v>
      </c>
      <c r="C5248" s="672"/>
      <c r="D5248" s="319"/>
      <c r="E5248" s="319"/>
      <c r="F5248" s="320">
        <v>37500500</v>
      </c>
      <c r="G5248" s="320">
        <v>52508000</v>
      </c>
      <c r="H5248" s="319"/>
      <c r="I5248" s="320">
        <v>15007500</v>
      </c>
    </row>
    <row r="5249" spans="2:9" x14ac:dyDescent="0.25">
      <c r="B5249" s="316" t="s">
        <v>3666</v>
      </c>
      <c r="C5249" s="533" t="s">
        <v>18465</v>
      </c>
      <c r="D5249" s="317"/>
      <c r="E5249" s="317"/>
      <c r="F5249" s="318">
        <v>24000000</v>
      </c>
      <c r="G5249" s="318">
        <v>39500000</v>
      </c>
      <c r="H5249" s="317"/>
      <c r="I5249" s="318">
        <v>15500000</v>
      </c>
    </row>
    <row r="5250" spans="2:9" x14ac:dyDescent="0.25">
      <c r="B5250" s="672" t="s">
        <v>7099</v>
      </c>
      <c r="C5250" s="672"/>
      <c r="D5250" s="319"/>
      <c r="E5250" s="319"/>
      <c r="F5250" s="320">
        <v>24000000</v>
      </c>
      <c r="G5250" s="320">
        <v>39500000</v>
      </c>
      <c r="H5250" s="319"/>
      <c r="I5250" s="320">
        <v>15500000</v>
      </c>
    </row>
    <row r="5251" spans="2:9" x14ac:dyDescent="0.25">
      <c r="B5251" s="316" t="s">
        <v>7835</v>
      </c>
      <c r="C5251" s="533" t="s">
        <v>18466</v>
      </c>
      <c r="D5251" s="317"/>
      <c r="E5251" s="317"/>
      <c r="F5251" s="317"/>
      <c r="G5251" s="318">
        <v>3000000</v>
      </c>
      <c r="H5251" s="317"/>
      <c r="I5251" s="318">
        <v>3000000</v>
      </c>
    </row>
    <row r="5252" spans="2:9" x14ac:dyDescent="0.25">
      <c r="B5252" s="672" t="s">
        <v>5833</v>
      </c>
      <c r="C5252" s="672"/>
      <c r="D5252" s="319"/>
      <c r="E5252" s="319"/>
      <c r="F5252" s="319"/>
      <c r="G5252" s="320">
        <v>3000000</v>
      </c>
      <c r="H5252" s="319"/>
      <c r="I5252" s="320">
        <v>3000000</v>
      </c>
    </row>
    <row r="5253" spans="2:9" x14ac:dyDescent="0.25">
      <c r="B5253" s="316" t="s">
        <v>5020</v>
      </c>
      <c r="C5253" s="533" t="s">
        <v>18467</v>
      </c>
      <c r="D5253" s="317"/>
      <c r="E5253" s="317"/>
      <c r="F5253" s="318">
        <v>5771792</v>
      </c>
      <c r="G5253" s="318">
        <v>21771792</v>
      </c>
      <c r="H5253" s="317"/>
      <c r="I5253" s="318">
        <v>16000000</v>
      </c>
    </row>
    <row r="5254" spans="2:9" x14ac:dyDescent="0.25">
      <c r="B5254" s="672" t="s">
        <v>7100</v>
      </c>
      <c r="C5254" s="672"/>
      <c r="D5254" s="319"/>
      <c r="E5254" s="319"/>
      <c r="F5254" s="320">
        <v>5771792</v>
      </c>
      <c r="G5254" s="320">
        <v>18771792</v>
      </c>
      <c r="H5254" s="319"/>
      <c r="I5254" s="320">
        <v>13000000</v>
      </c>
    </row>
    <row r="5255" spans="2:9" x14ac:dyDescent="0.25">
      <c r="B5255" s="672" t="s">
        <v>20845</v>
      </c>
      <c r="C5255" s="672"/>
      <c r="D5255" s="319"/>
      <c r="E5255" s="319"/>
      <c r="F5255" s="319"/>
      <c r="G5255" s="320">
        <v>3000000</v>
      </c>
      <c r="H5255" s="319"/>
      <c r="I5255" s="320">
        <v>3000000</v>
      </c>
    </row>
    <row r="5256" spans="2:9" x14ac:dyDescent="0.25">
      <c r="B5256" s="316" t="s">
        <v>816</v>
      </c>
      <c r="C5256" s="533" t="s">
        <v>18468</v>
      </c>
      <c r="D5256" s="317"/>
      <c r="E5256" s="317"/>
      <c r="F5256" s="318">
        <v>6000000</v>
      </c>
      <c r="G5256" s="318">
        <v>20000000</v>
      </c>
      <c r="H5256" s="317"/>
      <c r="I5256" s="318">
        <v>14000000</v>
      </c>
    </row>
    <row r="5257" spans="2:9" x14ac:dyDescent="0.25">
      <c r="B5257" s="672" t="s">
        <v>7101</v>
      </c>
      <c r="C5257" s="672"/>
      <c r="D5257" s="319"/>
      <c r="E5257" s="319"/>
      <c r="F5257" s="320">
        <v>6000000</v>
      </c>
      <c r="G5257" s="320">
        <v>20000000</v>
      </c>
      <c r="H5257" s="319"/>
      <c r="I5257" s="320">
        <v>14000000</v>
      </c>
    </row>
    <row r="5258" spans="2:9" x14ac:dyDescent="0.25">
      <c r="B5258" s="316" t="s">
        <v>7961</v>
      </c>
      <c r="C5258" s="533" t="s">
        <v>18469</v>
      </c>
      <c r="D5258" s="317"/>
      <c r="E5258" s="317"/>
      <c r="F5258" s="317"/>
      <c r="G5258" s="318">
        <v>9000000</v>
      </c>
      <c r="H5258" s="317"/>
      <c r="I5258" s="318">
        <v>9000000</v>
      </c>
    </row>
    <row r="5259" spans="2:9" x14ac:dyDescent="0.25">
      <c r="B5259" s="672" t="s">
        <v>5833</v>
      </c>
      <c r="C5259" s="672"/>
      <c r="D5259" s="319"/>
      <c r="E5259" s="319"/>
      <c r="F5259" s="319"/>
      <c r="G5259" s="320">
        <v>9000000</v>
      </c>
      <c r="H5259" s="319"/>
      <c r="I5259" s="320">
        <v>9000000</v>
      </c>
    </row>
    <row r="5260" spans="2:9" x14ac:dyDescent="0.25">
      <c r="B5260" s="316" t="s">
        <v>2317</v>
      </c>
      <c r="C5260" s="533" t="s">
        <v>18470</v>
      </c>
      <c r="D5260" s="317"/>
      <c r="E5260" s="317"/>
      <c r="F5260" s="318">
        <v>27500000</v>
      </c>
      <c r="G5260" s="318">
        <v>30000000</v>
      </c>
      <c r="H5260" s="317"/>
      <c r="I5260" s="318">
        <v>2500000</v>
      </c>
    </row>
    <row r="5261" spans="2:9" x14ac:dyDescent="0.25">
      <c r="B5261" s="672" t="s">
        <v>7102</v>
      </c>
      <c r="C5261" s="672"/>
      <c r="D5261" s="319"/>
      <c r="E5261" s="319"/>
      <c r="F5261" s="320">
        <v>27500000</v>
      </c>
      <c r="G5261" s="320">
        <v>30000000</v>
      </c>
      <c r="H5261" s="319"/>
      <c r="I5261" s="320">
        <v>2500000</v>
      </c>
    </row>
    <row r="5262" spans="2:9" x14ac:dyDescent="0.25">
      <c r="B5262" s="316" t="s">
        <v>2318</v>
      </c>
      <c r="C5262" s="533" t="s">
        <v>18471</v>
      </c>
      <c r="D5262" s="317"/>
      <c r="E5262" s="317"/>
      <c r="F5262" s="318">
        <v>43000000</v>
      </c>
      <c r="G5262" s="318">
        <v>51000000</v>
      </c>
      <c r="H5262" s="317"/>
      <c r="I5262" s="318">
        <v>8000000</v>
      </c>
    </row>
    <row r="5263" spans="2:9" x14ac:dyDescent="0.25">
      <c r="B5263" s="672" t="s">
        <v>7103</v>
      </c>
      <c r="C5263" s="672"/>
      <c r="D5263" s="319"/>
      <c r="E5263" s="319"/>
      <c r="F5263" s="320">
        <v>43000000</v>
      </c>
      <c r="G5263" s="320">
        <v>51000000</v>
      </c>
      <c r="H5263" s="319"/>
      <c r="I5263" s="320">
        <v>8000000</v>
      </c>
    </row>
    <row r="5264" spans="2:9" x14ac:dyDescent="0.25">
      <c r="B5264" s="316" t="s">
        <v>7836</v>
      </c>
      <c r="C5264" s="533" t="s">
        <v>18472</v>
      </c>
      <c r="D5264" s="317"/>
      <c r="E5264" s="317"/>
      <c r="F5264" s="317"/>
      <c r="G5264" s="318">
        <v>9000000</v>
      </c>
      <c r="H5264" s="317"/>
      <c r="I5264" s="318">
        <v>9000000</v>
      </c>
    </row>
    <row r="5265" spans="2:9" x14ac:dyDescent="0.25">
      <c r="B5265" s="672" t="s">
        <v>5833</v>
      </c>
      <c r="C5265" s="672"/>
      <c r="D5265" s="319"/>
      <c r="E5265" s="319"/>
      <c r="F5265" s="319"/>
      <c r="G5265" s="320">
        <v>9000000</v>
      </c>
      <c r="H5265" s="319"/>
      <c r="I5265" s="320">
        <v>9000000</v>
      </c>
    </row>
    <row r="5266" spans="2:9" x14ac:dyDescent="0.25">
      <c r="B5266" s="316" t="s">
        <v>20468</v>
      </c>
      <c r="C5266" s="533" t="s">
        <v>20470</v>
      </c>
      <c r="D5266" s="317"/>
      <c r="E5266" s="317"/>
      <c r="F5266" s="317"/>
      <c r="G5266" s="318">
        <v>10500000</v>
      </c>
      <c r="H5266" s="317"/>
      <c r="I5266" s="318">
        <v>10500000</v>
      </c>
    </row>
    <row r="5267" spans="2:9" x14ac:dyDescent="0.25">
      <c r="B5267" s="672" t="s">
        <v>5833</v>
      </c>
      <c r="C5267" s="672"/>
      <c r="D5267" s="319"/>
      <c r="E5267" s="319"/>
      <c r="F5267" s="319"/>
      <c r="G5267" s="320">
        <v>10500000</v>
      </c>
      <c r="H5267" s="319"/>
      <c r="I5267" s="320">
        <v>10500000</v>
      </c>
    </row>
    <row r="5268" spans="2:9" x14ac:dyDescent="0.25">
      <c r="B5268" s="316" t="s">
        <v>2319</v>
      </c>
      <c r="C5268" s="533" t="s">
        <v>18473</v>
      </c>
      <c r="D5268" s="317"/>
      <c r="E5268" s="317"/>
      <c r="F5268" s="318">
        <v>15000000</v>
      </c>
      <c r="G5268" s="318">
        <v>15000000</v>
      </c>
      <c r="H5268" s="317"/>
      <c r="I5268" s="317"/>
    </row>
    <row r="5269" spans="2:9" x14ac:dyDescent="0.25">
      <c r="B5269" s="672" t="s">
        <v>7104</v>
      </c>
      <c r="C5269" s="672"/>
      <c r="D5269" s="319"/>
      <c r="E5269" s="319"/>
      <c r="F5269" s="320">
        <v>15000000</v>
      </c>
      <c r="G5269" s="320">
        <v>15000000</v>
      </c>
      <c r="H5269" s="319"/>
      <c r="I5269" s="319"/>
    </row>
    <row r="5270" spans="2:9" x14ac:dyDescent="0.25">
      <c r="B5270" s="316" t="s">
        <v>2320</v>
      </c>
      <c r="C5270" s="533" t="s">
        <v>18474</v>
      </c>
      <c r="D5270" s="317"/>
      <c r="E5270" s="317"/>
      <c r="F5270" s="318">
        <v>37500000</v>
      </c>
      <c r="G5270" s="318">
        <v>60000000</v>
      </c>
      <c r="H5270" s="317"/>
      <c r="I5270" s="318">
        <v>22500000</v>
      </c>
    </row>
    <row r="5271" spans="2:9" x14ac:dyDescent="0.25">
      <c r="B5271" s="672" t="s">
        <v>7105</v>
      </c>
      <c r="C5271" s="672"/>
      <c r="D5271" s="319"/>
      <c r="E5271" s="319"/>
      <c r="F5271" s="320">
        <v>37500000</v>
      </c>
      <c r="G5271" s="320">
        <v>60000000</v>
      </c>
      <c r="H5271" s="319"/>
      <c r="I5271" s="320">
        <v>22500000</v>
      </c>
    </row>
    <row r="5272" spans="2:9" x14ac:dyDescent="0.25">
      <c r="B5272" s="316" t="s">
        <v>7946</v>
      </c>
      <c r="C5272" s="533" t="s">
        <v>18475</v>
      </c>
      <c r="D5272" s="317"/>
      <c r="E5272" s="317"/>
      <c r="F5272" s="317"/>
      <c r="G5272" s="318">
        <v>9000000</v>
      </c>
      <c r="H5272" s="317"/>
      <c r="I5272" s="318">
        <v>9000000</v>
      </c>
    </row>
    <row r="5273" spans="2:9" x14ac:dyDescent="0.25">
      <c r="B5273" s="672" t="s">
        <v>5833</v>
      </c>
      <c r="C5273" s="672"/>
      <c r="D5273" s="319"/>
      <c r="E5273" s="319"/>
      <c r="F5273" s="319"/>
      <c r="G5273" s="320">
        <v>9000000</v>
      </c>
      <c r="H5273" s="319"/>
      <c r="I5273" s="320">
        <v>9000000</v>
      </c>
    </row>
    <row r="5274" spans="2:9" x14ac:dyDescent="0.25">
      <c r="B5274" s="316" t="s">
        <v>3668</v>
      </c>
      <c r="C5274" s="533" t="s">
        <v>18476</v>
      </c>
      <c r="D5274" s="317"/>
      <c r="E5274" s="317"/>
      <c r="F5274" s="318">
        <v>17000000</v>
      </c>
      <c r="G5274" s="318">
        <v>37500000</v>
      </c>
      <c r="H5274" s="317"/>
      <c r="I5274" s="318">
        <v>20500000</v>
      </c>
    </row>
    <row r="5275" spans="2:9" x14ac:dyDescent="0.25">
      <c r="B5275" s="672" t="s">
        <v>7106</v>
      </c>
      <c r="C5275" s="672"/>
      <c r="D5275" s="319"/>
      <c r="E5275" s="319"/>
      <c r="F5275" s="320">
        <v>17000000</v>
      </c>
      <c r="G5275" s="320">
        <v>37500000</v>
      </c>
      <c r="H5275" s="319"/>
      <c r="I5275" s="320">
        <v>20500000</v>
      </c>
    </row>
    <row r="5276" spans="2:9" x14ac:dyDescent="0.25">
      <c r="B5276" s="316" t="s">
        <v>11811</v>
      </c>
      <c r="C5276" s="533" t="s">
        <v>20460</v>
      </c>
      <c r="D5276" s="317"/>
      <c r="E5276" s="317"/>
      <c r="F5276" s="317"/>
      <c r="G5276" s="318">
        <v>18000000</v>
      </c>
      <c r="H5276" s="317"/>
      <c r="I5276" s="318">
        <v>18000000</v>
      </c>
    </row>
    <row r="5277" spans="2:9" x14ac:dyDescent="0.25">
      <c r="B5277" s="672" t="s">
        <v>5833</v>
      </c>
      <c r="C5277" s="672"/>
      <c r="D5277" s="319"/>
      <c r="E5277" s="319"/>
      <c r="F5277" s="319"/>
      <c r="G5277" s="320">
        <v>18000000</v>
      </c>
      <c r="H5277" s="319"/>
      <c r="I5277" s="320">
        <v>18000000</v>
      </c>
    </row>
    <row r="5278" spans="2:9" x14ac:dyDescent="0.25">
      <c r="B5278" s="316" t="s">
        <v>21175</v>
      </c>
      <c r="C5278" s="533" t="s">
        <v>21176</v>
      </c>
      <c r="D5278" s="317"/>
      <c r="E5278" s="317"/>
      <c r="F5278" s="317"/>
      <c r="G5278" s="318">
        <v>17000000</v>
      </c>
      <c r="H5278" s="317"/>
      <c r="I5278" s="318">
        <v>17000000</v>
      </c>
    </row>
    <row r="5279" spans="2:9" x14ac:dyDescent="0.25">
      <c r="B5279" s="672" t="s">
        <v>5833</v>
      </c>
      <c r="C5279" s="672"/>
      <c r="D5279" s="319"/>
      <c r="E5279" s="319"/>
      <c r="F5279" s="319"/>
      <c r="G5279" s="320">
        <v>17000000</v>
      </c>
      <c r="H5279" s="319"/>
      <c r="I5279" s="320">
        <v>17000000</v>
      </c>
    </row>
    <row r="5280" spans="2:9" x14ac:dyDescent="0.25">
      <c r="B5280" s="316" t="s">
        <v>7837</v>
      </c>
      <c r="C5280" s="533" t="s">
        <v>18577</v>
      </c>
      <c r="D5280" s="317"/>
      <c r="E5280" s="317"/>
      <c r="F5280" s="317"/>
      <c r="G5280" s="318">
        <v>7500000</v>
      </c>
      <c r="H5280" s="317"/>
      <c r="I5280" s="318">
        <v>7500000</v>
      </c>
    </row>
    <row r="5281" spans="2:9" x14ac:dyDescent="0.25">
      <c r="B5281" s="672" t="s">
        <v>5833</v>
      </c>
      <c r="C5281" s="672"/>
      <c r="D5281" s="319"/>
      <c r="E5281" s="319"/>
      <c r="F5281" s="319"/>
      <c r="G5281" s="320">
        <v>7500000</v>
      </c>
      <c r="H5281" s="319"/>
      <c r="I5281" s="320">
        <v>7500000</v>
      </c>
    </row>
    <row r="5282" spans="2:9" x14ac:dyDescent="0.25">
      <c r="B5282" s="316" t="s">
        <v>9506</v>
      </c>
      <c r="C5282" s="533" t="s">
        <v>20712</v>
      </c>
      <c r="D5282" s="317"/>
      <c r="E5282" s="317"/>
      <c r="F5282" s="317"/>
      <c r="G5282" s="318">
        <v>12000000</v>
      </c>
      <c r="H5282" s="317"/>
      <c r="I5282" s="318">
        <v>12000000</v>
      </c>
    </row>
    <row r="5283" spans="2:9" x14ac:dyDescent="0.25">
      <c r="B5283" s="672" t="s">
        <v>5833</v>
      </c>
      <c r="C5283" s="672"/>
      <c r="D5283" s="319"/>
      <c r="E5283" s="319"/>
      <c r="F5283" s="319"/>
      <c r="G5283" s="320">
        <v>12000000</v>
      </c>
      <c r="H5283" s="319"/>
      <c r="I5283" s="320">
        <v>12000000</v>
      </c>
    </row>
    <row r="5284" spans="2:9" x14ac:dyDescent="0.25">
      <c r="B5284" s="316" t="s">
        <v>2322</v>
      </c>
      <c r="C5284" s="533" t="s">
        <v>18477</v>
      </c>
      <c r="D5284" s="317"/>
      <c r="E5284" s="317"/>
      <c r="F5284" s="318">
        <v>24000000</v>
      </c>
      <c r="G5284" s="318">
        <v>34000000</v>
      </c>
      <c r="H5284" s="317"/>
      <c r="I5284" s="318">
        <v>10000000</v>
      </c>
    </row>
    <row r="5285" spans="2:9" x14ac:dyDescent="0.25">
      <c r="B5285" s="672" t="s">
        <v>7107</v>
      </c>
      <c r="C5285" s="672"/>
      <c r="D5285" s="319"/>
      <c r="E5285" s="319"/>
      <c r="F5285" s="320">
        <v>24000000</v>
      </c>
      <c r="G5285" s="320">
        <v>34000000</v>
      </c>
      <c r="H5285" s="319"/>
      <c r="I5285" s="320">
        <v>10000000</v>
      </c>
    </row>
    <row r="5286" spans="2:9" x14ac:dyDescent="0.25">
      <c r="B5286" s="316" t="s">
        <v>801</v>
      </c>
      <c r="C5286" s="533" t="s">
        <v>18478</v>
      </c>
      <c r="D5286" s="317"/>
      <c r="E5286" s="317"/>
      <c r="F5286" s="318">
        <v>6000000</v>
      </c>
      <c r="G5286" s="318">
        <v>24000000</v>
      </c>
      <c r="H5286" s="317"/>
      <c r="I5286" s="318">
        <v>18000000</v>
      </c>
    </row>
    <row r="5287" spans="2:9" x14ac:dyDescent="0.25">
      <c r="B5287" s="672" t="s">
        <v>7108</v>
      </c>
      <c r="C5287" s="672"/>
      <c r="D5287" s="319"/>
      <c r="E5287" s="319"/>
      <c r="F5287" s="320">
        <v>6000000</v>
      </c>
      <c r="G5287" s="320">
        <v>24000000</v>
      </c>
      <c r="H5287" s="319"/>
      <c r="I5287" s="320">
        <v>18000000</v>
      </c>
    </row>
    <row r="5288" spans="2:9" x14ac:dyDescent="0.25">
      <c r="B5288" s="316" t="s">
        <v>2323</v>
      </c>
      <c r="C5288" s="533" t="s">
        <v>18479</v>
      </c>
      <c r="D5288" s="317"/>
      <c r="E5288" s="317"/>
      <c r="F5288" s="318">
        <v>6077939.5099999998</v>
      </c>
      <c r="G5288" s="318">
        <v>7500000</v>
      </c>
      <c r="H5288" s="317"/>
      <c r="I5288" s="318">
        <v>1422060.49</v>
      </c>
    </row>
    <row r="5289" spans="2:9" x14ac:dyDescent="0.25">
      <c r="B5289" s="672" t="s">
        <v>7109</v>
      </c>
      <c r="C5289" s="672"/>
      <c r="D5289" s="319"/>
      <c r="E5289" s="319"/>
      <c r="F5289" s="320">
        <v>6077939.5099999998</v>
      </c>
      <c r="G5289" s="320">
        <v>7500000</v>
      </c>
      <c r="H5289" s="319"/>
      <c r="I5289" s="320">
        <v>1422060.49</v>
      </c>
    </row>
    <row r="5290" spans="2:9" x14ac:dyDescent="0.25">
      <c r="B5290" s="316" t="s">
        <v>7838</v>
      </c>
      <c r="C5290" s="533" t="s">
        <v>19898</v>
      </c>
      <c r="D5290" s="317"/>
      <c r="E5290" s="317"/>
      <c r="F5290" s="317"/>
      <c r="G5290" s="318">
        <v>7500000</v>
      </c>
      <c r="H5290" s="317"/>
      <c r="I5290" s="318">
        <v>7500000</v>
      </c>
    </row>
    <row r="5291" spans="2:9" x14ac:dyDescent="0.25">
      <c r="B5291" s="672" t="s">
        <v>5833</v>
      </c>
      <c r="C5291" s="672"/>
      <c r="D5291" s="319"/>
      <c r="E5291" s="319"/>
      <c r="F5291" s="319"/>
      <c r="G5291" s="320">
        <v>7500000</v>
      </c>
      <c r="H5291" s="319"/>
      <c r="I5291" s="320">
        <v>7500000</v>
      </c>
    </row>
    <row r="5292" spans="2:9" x14ac:dyDescent="0.25">
      <c r="B5292" s="316" t="s">
        <v>19520</v>
      </c>
      <c r="C5292" s="533" t="s">
        <v>19899</v>
      </c>
      <c r="D5292" s="317"/>
      <c r="E5292" s="317"/>
      <c r="F5292" s="317"/>
      <c r="G5292" s="318">
        <v>9000000</v>
      </c>
      <c r="H5292" s="317"/>
      <c r="I5292" s="318">
        <v>9000000</v>
      </c>
    </row>
    <row r="5293" spans="2:9" x14ac:dyDescent="0.25">
      <c r="B5293" s="672" t="s">
        <v>5833</v>
      </c>
      <c r="C5293" s="672"/>
      <c r="D5293" s="319"/>
      <c r="E5293" s="319"/>
      <c r="F5293" s="319"/>
      <c r="G5293" s="320">
        <v>9000000</v>
      </c>
      <c r="H5293" s="319"/>
      <c r="I5293" s="320">
        <v>9000000</v>
      </c>
    </row>
    <row r="5294" spans="2:9" x14ac:dyDescent="0.25">
      <c r="B5294" s="316" t="s">
        <v>2324</v>
      </c>
      <c r="C5294" s="533" t="s">
        <v>18480</v>
      </c>
      <c r="D5294" s="317"/>
      <c r="E5294" s="317"/>
      <c r="F5294" s="318">
        <v>13000000</v>
      </c>
      <c r="G5294" s="318">
        <v>34700000</v>
      </c>
      <c r="H5294" s="317"/>
      <c r="I5294" s="318">
        <v>21700000</v>
      </c>
    </row>
    <row r="5295" spans="2:9" x14ac:dyDescent="0.25">
      <c r="B5295" s="672" t="s">
        <v>7110</v>
      </c>
      <c r="C5295" s="672"/>
      <c r="D5295" s="319"/>
      <c r="E5295" s="319"/>
      <c r="F5295" s="320">
        <v>13000000</v>
      </c>
      <c r="G5295" s="320">
        <v>34700000</v>
      </c>
      <c r="H5295" s="319"/>
      <c r="I5295" s="320">
        <v>21700000</v>
      </c>
    </row>
    <row r="5296" spans="2:9" x14ac:dyDescent="0.25">
      <c r="B5296" s="316" t="s">
        <v>2325</v>
      </c>
      <c r="C5296" s="533" t="s">
        <v>18481</v>
      </c>
      <c r="D5296" s="317"/>
      <c r="E5296" s="317"/>
      <c r="F5296" s="318">
        <v>13000000</v>
      </c>
      <c r="G5296" s="318">
        <v>34504448</v>
      </c>
      <c r="H5296" s="317"/>
      <c r="I5296" s="318">
        <v>21504448</v>
      </c>
    </row>
    <row r="5297" spans="2:9" x14ac:dyDescent="0.25">
      <c r="B5297" s="672" t="s">
        <v>7111</v>
      </c>
      <c r="C5297" s="672"/>
      <c r="D5297" s="319"/>
      <c r="E5297" s="319"/>
      <c r="F5297" s="320">
        <v>13000000</v>
      </c>
      <c r="G5297" s="320">
        <v>34504448</v>
      </c>
      <c r="H5297" s="319"/>
      <c r="I5297" s="320">
        <v>21504448</v>
      </c>
    </row>
    <row r="5298" spans="2:9" x14ac:dyDescent="0.25">
      <c r="B5298" s="316" t="s">
        <v>7839</v>
      </c>
      <c r="C5298" s="533" t="s">
        <v>18482</v>
      </c>
      <c r="D5298" s="317"/>
      <c r="E5298" s="317"/>
      <c r="F5298" s="317"/>
      <c r="G5298" s="318">
        <v>7500000</v>
      </c>
      <c r="H5298" s="317"/>
      <c r="I5298" s="318">
        <v>7500000</v>
      </c>
    </row>
    <row r="5299" spans="2:9" x14ac:dyDescent="0.25">
      <c r="B5299" s="672" t="s">
        <v>5833</v>
      </c>
      <c r="C5299" s="672"/>
      <c r="D5299" s="319"/>
      <c r="E5299" s="319"/>
      <c r="F5299" s="319"/>
      <c r="G5299" s="320">
        <v>7500000</v>
      </c>
      <c r="H5299" s="319"/>
      <c r="I5299" s="320">
        <v>7500000</v>
      </c>
    </row>
    <row r="5300" spans="2:9" x14ac:dyDescent="0.25">
      <c r="B5300" s="316" t="s">
        <v>5486</v>
      </c>
      <c r="C5300" s="533" t="s">
        <v>18483</v>
      </c>
      <c r="D5300" s="317"/>
      <c r="E5300" s="317"/>
      <c r="F5300" s="318">
        <v>6000000</v>
      </c>
      <c r="G5300" s="318">
        <v>20769000</v>
      </c>
      <c r="H5300" s="317"/>
      <c r="I5300" s="318">
        <v>14769000</v>
      </c>
    </row>
    <row r="5301" spans="2:9" x14ac:dyDescent="0.25">
      <c r="B5301" s="672" t="s">
        <v>7112</v>
      </c>
      <c r="C5301" s="672"/>
      <c r="D5301" s="319"/>
      <c r="E5301" s="319"/>
      <c r="F5301" s="320">
        <v>6000000</v>
      </c>
      <c r="G5301" s="320">
        <v>20769000</v>
      </c>
      <c r="H5301" s="319"/>
      <c r="I5301" s="320">
        <v>14769000</v>
      </c>
    </row>
    <row r="5302" spans="2:9" x14ac:dyDescent="0.25">
      <c r="B5302" s="316" t="s">
        <v>4416</v>
      </c>
      <c r="C5302" s="533" t="s">
        <v>18484</v>
      </c>
      <c r="D5302" s="317"/>
      <c r="E5302" s="317"/>
      <c r="F5302" s="318">
        <v>2000000</v>
      </c>
      <c r="G5302" s="318">
        <v>24000000</v>
      </c>
      <c r="H5302" s="317"/>
      <c r="I5302" s="318">
        <v>22000000</v>
      </c>
    </row>
    <row r="5303" spans="2:9" x14ac:dyDescent="0.25">
      <c r="B5303" s="672" t="s">
        <v>7113</v>
      </c>
      <c r="C5303" s="672"/>
      <c r="D5303" s="319"/>
      <c r="E5303" s="319"/>
      <c r="F5303" s="320">
        <v>2000000</v>
      </c>
      <c r="G5303" s="320">
        <v>24000000</v>
      </c>
      <c r="H5303" s="319"/>
      <c r="I5303" s="320">
        <v>22000000</v>
      </c>
    </row>
    <row r="5304" spans="2:9" x14ac:dyDescent="0.25">
      <c r="B5304" s="316" t="s">
        <v>2326</v>
      </c>
      <c r="C5304" s="533" t="s">
        <v>18485</v>
      </c>
      <c r="D5304" s="317"/>
      <c r="E5304" s="317"/>
      <c r="F5304" s="318">
        <v>17000000</v>
      </c>
      <c r="G5304" s="318">
        <v>35000000</v>
      </c>
      <c r="H5304" s="317"/>
      <c r="I5304" s="318">
        <v>18000000</v>
      </c>
    </row>
    <row r="5305" spans="2:9" x14ac:dyDescent="0.25">
      <c r="B5305" s="672" t="s">
        <v>7114</v>
      </c>
      <c r="C5305" s="672"/>
      <c r="D5305" s="319"/>
      <c r="E5305" s="319"/>
      <c r="F5305" s="320">
        <v>17000000</v>
      </c>
      <c r="G5305" s="320">
        <v>35000000</v>
      </c>
      <c r="H5305" s="319"/>
      <c r="I5305" s="320">
        <v>18000000</v>
      </c>
    </row>
    <row r="5306" spans="2:9" x14ac:dyDescent="0.25">
      <c r="B5306" s="316" t="s">
        <v>2327</v>
      </c>
      <c r="C5306" s="533" t="s">
        <v>18486</v>
      </c>
      <c r="D5306" s="317"/>
      <c r="E5306" s="317"/>
      <c r="F5306" s="318">
        <v>17000000</v>
      </c>
      <c r="G5306" s="318">
        <v>35000000</v>
      </c>
      <c r="H5306" s="317"/>
      <c r="I5306" s="318">
        <v>18000000</v>
      </c>
    </row>
    <row r="5307" spans="2:9" x14ac:dyDescent="0.25">
      <c r="B5307" s="672" t="s">
        <v>7115</v>
      </c>
      <c r="C5307" s="672"/>
      <c r="D5307" s="319"/>
      <c r="E5307" s="319"/>
      <c r="F5307" s="320">
        <v>17000000</v>
      </c>
      <c r="G5307" s="320">
        <v>35000000</v>
      </c>
      <c r="H5307" s="319"/>
      <c r="I5307" s="320">
        <v>18000000</v>
      </c>
    </row>
    <row r="5308" spans="2:9" x14ac:dyDescent="0.25">
      <c r="B5308" s="316" t="s">
        <v>7991</v>
      </c>
      <c r="C5308" s="533" t="s">
        <v>18487</v>
      </c>
      <c r="D5308" s="317"/>
      <c r="E5308" s="317"/>
      <c r="F5308" s="317"/>
      <c r="G5308" s="318">
        <v>9036800</v>
      </c>
      <c r="H5308" s="317"/>
      <c r="I5308" s="318">
        <v>9036800</v>
      </c>
    </row>
    <row r="5309" spans="2:9" x14ac:dyDescent="0.25">
      <c r="B5309" s="672" t="s">
        <v>5833</v>
      </c>
      <c r="C5309" s="672"/>
      <c r="D5309" s="319"/>
      <c r="E5309" s="319"/>
      <c r="F5309" s="319"/>
      <c r="G5309" s="320">
        <v>9036800</v>
      </c>
      <c r="H5309" s="319"/>
      <c r="I5309" s="320">
        <v>9036800</v>
      </c>
    </row>
    <row r="5310" spans="2:9" x14ac:dyDescent="0.25">
      <c r="B5310" s="316" t="s">
        <v>2328</v>
      </c>
      <c r="C5310" s="533" t="s">
        <v>18488</v>
      </c>
      <c r="D5310" s="317"/>
      <c r="E5310" s="317"/>
      <c r="F5310" s="318">
        <v>13000000</v>
      </c>
      <c r="G5310" s="318">
        <v>31000000</v>
      </c>
      <c r="H5310" s="317"/>
      <c r="I5310" s="318">
        <v>18000000</v>
      </c>
    </row>
    <row r="5311" spans="2:9" x14ac:dyDescent="0.25">
      <c r="B5311" s="672" t="s">
        <v>7116</v>
      </c>
      <c r="C5311" s="672"/>
      <c r="D5311" s="319"/>
      <c r="E5311" s="319"/>
      <c r="F5311" s="320">
        <v>13000000</v>
      </c>
      <c r="G5311" s="320">
        <v>31000000</v>
      </c>
      <c r="H5311" s="319"/>
      <c r="I5311" s="320">
        <v>18000000</v>
      </c>
    </row>
    <row r="5312" spans="2:9" x14ac:dyDescent="0.25">
      <c r="B5312" s="316" t="s">
        <v>19128</v>
      </c>
      <c r="C5312" s="533" t="s">
        <v>19129</v>
      </c>
      <c r="D5312" s="317"/>
      <c r="E5312" s="317"/>
      <c r="F5312" s="317"/>
      <c r="G5312" s="318">
        <v>13000000</v>
      </c>
      <c r="H5312" s="317"/>
      <c r="I5312" s="318">
        <v>13000000</v>
      </c>
    </row>
    <row r="5313" spans="2:9" x14ac:dyDescent="0.25">
      <c r="B5313" s="672" t="s">
        <v>5833</v>
      </c>
      <c r="C5313" s="672"/>
      <c r="D5313" s="319"/>
      <c r="E5313" s="319"/>
      <c r="F5313" s="319"/>
      <c r="G5313" s="320">
        <v>13000000</v>
      </c>
      <c r="H5313" s="319"/>
      <c r="I5313" s="320">
        <v>13000000</v>
      </c>
    </row>
    <row r="5314" spans="2:9" x14ac:dyDescent="0.25">
      <c r="B5314" s="316" t="s">
        <v>7842</v>
      </c>
      <c r="C5314" s="533" t="s">
        <v>18489</v>
      </c>
      <c r="D5314" s="317"/>
      <c r="E5314" s="317"/>
      <c r="F5314" s="317"/>
      <c r="G5314" s="318">
        <v>9000000</v>
      </c>
      <c r="H5314" s="317"/>
      <c r="I5314" s="318">
        <v>9000000</v>
      </c>
    </row>
    <row r="5315" spans="2:9" x14ac:dyDescent="0.25">
      <c r="B5315" s="672" t="s">
        <v>5833</v>
      </c>
      <c r="C5315" s="672"/>
      <c r="D5315" s="319"/>
      <c r="E5315" s="319"/>
      <c r="F5315" s="319"/>
      <c r="G5315" s="320">
        <v>9000000</v>
      </c>
      <c r="H5315" s="319"/>
      <c r="I5315" s="320">
        <v>9000000</v>
      </c>
    </row>
    <row r="5316" spans="2:9" x14ac:dyDescent="0.25">
      <c r="B5316" s="316" t="s">
        <v>439</v>
      </c>
      <c r="C5316" s="533" t="s">
        <v>18490</v>
      </c>
      <c r="D5316" s="317"/>
      <c r="E5316" s="317"/>
      <c r="F5316" s="318">
        <v>5000000</v>
      </c>
      <c r="G5316" s="318">
        <v>21450000</v>
      </c>
      <c r="H5316" s="317"/>
      <c r="I5316" s="318">
        <v>16450000</v>
      </c>
    </row>
    <row r="5317" spans="2:9" x14ac:dyDescent="0.25">
      <c r="B5317" s="672" t="s">
        <v>7117</v>
      </c>
      <c r="C5317" s="672"/>
      <c r="D5317" s="319"/>
      <c r="E5317" s="319"/>
      <c r="F5317" s="320">
        <v>5000000</v>
      </c>
      <c r="G5317" s="320">
        <v>21450000</v>
      </c>
      <c r="H5317" s="319"/>
      <c r="I5317" s="320">
        <v>16450000</v>
      </c>
    </row>
    <row r="5318" spans="2:9" x14ac:dyDescent="0.25">
      <c r="B5318" s="316" t="s">
        <v>7843</v>
      </c>
      <c r="C5318" s="533" t="s">
        <v>18491</v>
      </c>
      <c r="D5318" s="317"/>
      <c r="E5318" s="317"/>
      <c r="F5318" s="317"/>
      <c r="G5318" s="318">
        <v>17000000</v>
      </c>
      <c r="H5318" s="317"/>
      <c r="I5318" s="318">
        <v>17000000</v>
      </c>
    </row>
    <row r="5319" spans="2:9" x14ac:dyDescent="0.25">
      <c r="B5319" s="672" t="s">
        <v>5833</v>
      </c>
      <c r="C5319" s="672"/>
      <c r="D5319" s="319"/>
      <c r="E5319" s="319"/>
      <c r="F5319" s="319"/>
      <c r="G5319" s="320">
        <v>17000000</v>
      </c>
      <c r="H5319" s="319"/>
      <c r="I5319" s="320">
        <v>17000000</v>
      </c>
    </row>
    <row r="5320" spans="2:9" x14ac:dyDescent="0.25">
      <c r="B5320" s="316" t="s">
        <v>2329</v>
      </c>
      <c r="C5320" s="533" t="s">
        <v>18492</v>
      </c>
      <c r="D5320" s="317"/>
      <c r="E5320" s="317"/>
      <c r="F5320" s="318">
        <v>11000000</v>
      </c>
      <c r="G5320" s="318">
        <v>17300000</v>
      </c>
      <c r="H5320" s="317"/>
      <c r="I5320" s="318">
        <v>6300000</v>
      </c>
    </row>
    <row r="5321" spans="2:9" x14ac:dyDescent="0.25">
      <c r="B5321" s="672" t="s">
        <v>7118</v>
      </c>
      <c r="C5321" s="672"/>
      <c r="D5321" s="319"/>
      <c r="E5321" s="319"/>
      <c r="F5321" s="320">
        <v>11000000</v>
      </c>
      <c r="G5321" s="320">
        <v>17300000</v>
      </c>
      <c r="H5321" s="319"/>
      <c r="I5321" s="320">
        <v>6300000</v>
      </c>
    </row>
    <row r="5322" spans="2:9" x14ac:dyDescent="0.25">
      <c r="B5322" s="316" t="s">
        <v>7844</v>
      </c>
      <c r="C5322" s="533" t="s">
        <v>18549</v>
      </c>
      <c r="D5322" s="317"/>
      <c r="E5322" s="317"/>
      <c r="F5322" s="317"/>
      <c r="G5322" s="318">
        <v>18000000</v>
      </c>
      <c r="H5322" s="317"/>
      <c r="I5322" s="318">
        <v>18000000</v>
      </c>
    </row>
    <row r="5323" spans="2:9" x14ac:dyDescent="0.25">
      <c r="B5323" s="672" t="s">
        <v>5833</v>
      </c>
      <c r="C5323" s="672"/>
      <c r="D5323" s="319"/>
      <c r="E5323" s="319"/>
      <c r="F5323" s="319"/>
      <c r="G5323" s="320">
        <v>18000000</v>
      </c>
      <c r="H5323" s="319"/>
      <c r="I5323" s="320">
        <v>18000000</v>
      </c>
    </row>
    <row r="5324" spans="2:9" x14ac:dyDescent="0.25">
      <c r="B5324" s="316" t="s">
        <v>2330</v>
      </c>
      <c r="C5324" s="533" t="s">
        <v>18493</v>
      </c>
      <c r="D5324" s="317"/>
      <c r="E5324" s="317"/>
      <c r="F5324" s="318">
        <v>17000000</v>
      </c>
      <c r="G5324" s="318">
        <v>30000000</v>
      </c>
      <c r="H5324" s="317"/>
      <c r="I5324" s="318">
        <v>13000000</v>
      </c>
    </row>
    <row r="5325" spans="2:9" x14ac:dyDescent="0.25">
      <c r="B5325" s="672" t="s">
        <v>7119</v>
      </c>
      <c r="C5325" s="672"/>
      <c r="D5325" s="319"/>
      <c r="E5325" s="319"/>
      <c r="F5325" s="320">
        <v>17000000</v>
      </c>
      <c r="G5325" s="320">
        <v>30000000</v>
      </c>
      <c r="H5325" s="319"/>
      <c r="I5325" s="320">
        <v>13000000</v>
      </c>
    </row>
    <row r="5326" spans="2:9" x14ac:dyDescent="0.25">
      <c r="B5326" s="316" t="s">
        <v>219</v>
      </c>
      <c r="C5326" s="533" t="s">
        <v>18494</v>
      </c>
      <c r="D5326" s="317"/>
      <c r="E5326" s="317"/>
      <c r="F5326" s="318">
        <v>7500000</v>
      </c>
      <c r="G5326" s="318">
        <v>23000000</v>
      </c>
      <c r="H5326" s="317"/>
      <c r="I5326" s="318">
        <v>15500000</v>
      </c>
    </row>
    <row r="5327" spans="2:9" x14ac:dyDescent="0.25">
      <c r="B5327" s="672" t="s">
        <v>7120</v>
      </c>
      <c r="C5327" s="672"/>
      <c r="D5327" s="319"/>
      <c r="E5327" s="319"/>
      <c r="F5327" s="320">
        <v>7500000</v>
      </c>
      <c r="G5327" s="320">
        <v>23000000</v>
      </c>
      <c r="H5327" s="319"/>
      <c r="I5327" s="320">
        <v>15500000</v>
      </c>
    </row>
    <row r="5328" spans="2:9" x14ac:dyDescent="0.25">
      <c r="B5328" s="316" t="s">
        <v>229</v>
      </c>
      <c r="C5328" s="533" t="s">
        <v>18495</v>
      </c>
      <c r="D5328" s="317"/>
      <c r="E5328" s="317"/>
      <c r="F5328" s="318">
        <v>7500000</v>
      </c>
      <c r="G5328" s="318">
        <v>22500000</v>
      </c>
      <c r="H5328" s="317"/>
      <c r="I5328" s="318">
        <v>15000000</v>
      </c>
    </row>
    <row r="5329" spans="2:9" x14ac:dyDescent="0.25">
      <c r="B5329" s="672" t="s">
        <v>7121</v>
      </c>
      <c r="C5329" s="672"/>
      <c r="D5329" s="319"/>
      <c r="E5329" s="319"/>
      <c r="F5329" s="320">
        <v>7500000</v>
      </c>
      <c r="G5329" s="320">
        <v>22500000</v>
      </c>
      <c r="H5329" s="319"/>
      <c r="I5329" s="320">
        <v>15000000</v>
      </c>
    </row>
    <row r="5330" spans="2:9" x14ac:dyDescent="0.25">
      <c r="B5330" s="316" t="s">
        <v>2331</v>
      </c>
      <c r="C5330" s="533" t="s">
        <v>18496</v>
      </c>
      <c r="D5330" s="317"/>
      <c r="E5330" s="317"/>
      <c r="F5330" s="318">
        <v>52500000</v>
      </c>
      <c r="G5330" s="318">
        <v>75000000</v>
      </c>
      <c r="H5330" s="317"/>
      <c r="I5330" s="318">
        <v>22500000</v>
      </c>
    </row>
    <row r="5331" spans="2:9" x14ac:dyDescent="0.25">
      <c r="B5331" s="672" t="s">
        <v>7122</v>
      </c>
      <c r="C5331" s="672"/>
      <c r="D5331" s="319"/>
      <c r="E5331" s="319"/>
      <c r="F5331" s="320">
        <v>52500000</v>
      </c>
      <c r="G5331" s="320">
        <v>75000000</v>
      </c>
      <c r="H5331" s="319"/>
      <c r="I5331" s="320">
        <v>22500000</v>
      </c>
    </row>
    <row r="5332" spans="2:9" x14ac:dyDescent="0.25">
      <c r="B5332" s="316" t="s">
        <v>7846</v>
      </c>
      <c r="C5332" s="533" t="s">
        <v>18497</v>
      </c>
      <c r="D5332" s="317"/>
      <c r="E5332" s="317"/>
      <c r="F5332" s="317"/>
      <c r="G5332" s="318">
        <v>8000000</v>
      </c>
      <c r="H5332" s="317"/>
      <c r="I5332" s="318">
        <v>8000000</v>
      </c>
    </row>
    <row r="5333" spans="2:9" x14ac:dyDescent="0.25">
      <c r="B5333" s="672" t="s">
        <v>5833</v>
      </c>
      <c r="C5333" s="672"/>
      <c r="D5333" s="319"/>
      <c r="E5333" s="319"/>
      <c r="F5333" s="319"/>
      <c r="G5333" s="320">
        <v>8000000</v>
      </c>
      <c r="H5333" s="319"/>
      <c r="I5333" s="320">
        <v>8000000</v>
      </c>
    </row>
    <row r="5334" spans="2:9" x14ac:dyDescent="0.25">
      <c r="B5334" s="316" t="s">
        <v>7889</v>
      </c>
      <c r="C5334" s="533" t="s">
        <v>18498</v>
      </c>
      <c r="D5334" s="317"/>
      <c r="E5334" s="317"/>
      <c r="F5334" s="317"/>
      <c r="G5334" s="318">
        <v>7000000</v>
      </c>
      <c r="H5334" s="317"/>
      <c r="I5334" s="318">
        <v>7000000</v>
      </c>
    </row>
    <row r="5335" spans="2:9" x14ac:dyDescent="0.25">
      <c r="B5335" s="672" t="s">
        <v>5833</v>
      </c>
      <c r="C5335" s="672"/>
      <c r="D5335" s="319"/>
      <c r="E5335" s="319"/>
      <c r="F5335" s="319"/>
      <c r="G5335" s="320">
        <v>7000000</v>
      </c>
      <c r="H5335" s="319"/>
      <c r="I5335" s="320">
        <v>7000000</v>
      </c>
    </row>
    <row r="5336" spans="2:9" x14ac:dyDescent="0.25">
      <c r="B5336" s="316" t="s">
        <v>7847</v>
      </c>
      <c r="C5336" s="533" t="s">
        <v>18499</v>
      </c>
      <c r="D5336" s="317"/>
      <c r="E5336" s="317"/>
      <c r="F5336" s="317"/>
      <c r="G5336" s="318">
        <v>8000000</v>
      </c>
      <c r="H5336" s="317"/>
      <c r="I5336" s="318">
        <v>8000000</v>
      </c>
    </row>
    <row r="5337" spans="2:9" x14ac:dyDescent="0.25">
      <c r="B5337" s="672" t="s">
        <v>5833</v>
      </c>
      <c r="C5337" s="672"/>
      <c r="D5337" s="319"/>
      <c r="E5337" s="319"/>
      <c r="F5337" s="319"/>
      <c r="G5337" s="320">
        <v>8000000</v>
      </c>
      <c r="H5337" s="319"/>
      <c r="I5337" s="320">
        <v>8000000</v>
      </c>
    </row>
    <row r="5338" spans="2:9" x14ac:dyDescent="0.25">
      <c r="B5338" s="316" t="s">
        <v>7848</v>
      </c>
      <c r="C5338" s="533" t="s">
        <v>18500</v>
      </c>
      <c r="D5338" s="317"/>
      <c r="E5338" s="317"/>
      <c r="F5338" s="317"/>
      <c r="G5338" s="318">
        <v>13000000</v>
      </c>
      <c r="H5338" s="317"/>
      <c r="I5338" s="318">
        <v>13000000</v>
      </c>
    </row>
    <row r="5339" spans="2:9" x14ac:dyDescent="0.25">
      <c r="B5339" s="672" t="s">
        <v>5833</v>
      </c>
      <c r="C5339" s="672"/>
      <c r="D5339" s="319"/>
      <c r="E5339" s="319"/>
      <c r="F5339" s="319"/>
      <c r="G5339" s="320">
        <v>13000000</v>
      </c>
      <c r="H5339" s="319"/>
      <c r="I5339" s="320">
        <v>13000000</v>
      </c>
    </row>
    <row r="5340" spans="2:9" x14ac:dyDescent="0.25">
      <c r="B5340" s="316" t="s">
        <v>2332</v>
      </c>
      <c r="C5340" s="533" t="s">
        <v>18501</v>
      </c>
      <c r="D5340" s="317"/>
      <c r="E5340" s="317"/>
      <c r="F5340" s="318">
        <v>48000000</v>
      </c>
      <c r="G5340" s="318">
        <v>57000000</v>
      </c>
      <c r="H5340" s="317"/>
      <c r="I5340" s="318">
        <v>9000000</v>
      </c>
    </row>
    <row r="5341" spans="2:9" x14ac:dyDescent="0.25">
      <c r="B5341" s="672" t="s">
        <v>7123</v>
      </c>
      <c r="C5341" s="672"/>
      <c r="D5341" s="319"/>
      <c r="E5341" s="319"/>
      <c r="F5341" s="320">
        <v>48000000</v>
      </c>
      <c r="G5341" s="320">
        <v>57000000</v>
      </c>
      <c r="H5341" s="319"/>
      <c r="I5341" s="320">
        <v>9000000</v>
      </c>
    </row>
    <row r="5342" spans="2:9" x14ac:dyDescent="0.25">
      <c r="B5342" s="316" t="s">
        <v>2333</v>
      </c>
      <c r="C5342" s="533" t="s">
        <v>18502</v>
      </c>
      <c r="D5342" s="317"/>
      <c r="E5342" s="317"/>
      <c r="F5342" s="318">
        <v>30000000</v>
      </c>
      <c r="G5342" s="318">
        <v>53966738</v>
      </c>
      <c r="H5342" s="317"/>
      <c r="I5342" s="318">
        <v>23966738</v>
      </c>
    </row>
    <row r="5343" spans="2:9" x14ac:dyDescent="0.25">
      <c r="B5343" s="672" t="s">
        <v>7124</v>
      </c>
      <c r="C5343" s="672"/>
      <c r="D5343" s="319"/>
      <c r="E5343" s="319"/>
      <c r="F5343" s="320">
        <v>30000000</v>
      </c>
      <c r="G5343" s="320">
        <v>53966738</v>
      </c>
      <c r="H5343" s="319"/>
      <c r="I5343" s="320">
        <v>23966738</v>
      </c>
    </row>
    <row r="5344" spans="2:9" x14ac:dyDescent="0.25">
      <c r="B5344" s="316" t="s">
        <v>2334</v>
      </c>
      <c r="C5344" s="533" t="s">
        <v>18503</v>
      </c>
      <c r="D5344" s="317"/>
      <c r="E5344" s="317"/>
      <c r="F5344" s="318">
        <v>11000000</v>
      </c>
      <c r="G5344" s="318">
        <v>11000000</v>
      </c>
      <c r="H5344" s="317"/>
      <c r="I5344" s="317"/>
    </row>
    <row r="5345" spans="2:9" x14ac:dyDescent="0.25">
      <c r="B5345" s="672" t="s">
        <v>7125</v>
      </c>
      <c r="C5345" s="672"/>
      <c r="D5345" s="319"/>
      <c r="E5345" s="319"/>
      <c r="F5345" s="320">
        <v>11000000</v>
      </c>
      <c r="G5345" s="320">
        <v>11000000</v>
      </c>
      <c r="H5345" s="319"/>
      <c r="I5345" s="319"/>
    </row>
    <row r="5346" spans="2:9" x14ac:dyDescent="0.25">
      <c r="B5346" s="316" t="s">
        <v>7849</v>
      </c>
      <c r="C5346" s="533" t="s">
        <v>18504</v>
      </c>
      <c r="D5346" s="317"/>
      <c r="E5346" s="317"/>
      <c r="F5346" s="317"/>
      <c r="G5346" s="318">
        <v>12704217</v>
      </c>
      <c r="H5346" s="317"/>
      <c r="I5346" s="318">
        <v>12704217</v>
      </c>
    </row>
    <row r="5347" spans="2:9" x14ac:dyDescent="0.25">
      <c r="B5347" s="672" t="s">
        <v>5833</v>
      </c>
      <c r="C5347" s="672"/>
      <c r="D5347" s="319"/>
      <c r="E5347" s="319"/>
      <c r="F5347" s="319"/>
      <c r="G5347" s="320">
        <v>12704217</v>
      </c>
      <c r="H5347" s="319"/>
      <c r="I5347" s="320">
        <v>12704217</v>
      </c>
    </row>
    <row r="5348" spans="2:9" x14ac:dyDescent="0.25">
      <c r="B5348" s="316" t="s">
        <v>2335</v>
      </c>
      <c r="C5348" s="533" t="s">
        <v>18505</v>
      </c>
      <c r="D5348" s="317"/>
      <c r="E5348" s="317"/>
      <c r="F5348" s="318">
        <v>17000000</v>
      </c>
      <c r="G5348" s="318">
        <v>35000000</v>
      </c>
      <c r="H5348" s="317"/>
      <c r="I5348" s="318">
        <v>18000000</v>
      </c>
    </row>
    <row r="5349" spans="2:9" x14ac:dyDescent="0.25">
      <c r="B5349" s="672" t="s">
        <v>7126</v>
      </c>
      <c r="C5349" s="672"/>
      <c r="D5349" s="319"/>
      <c r="E5349" s="319"/>
      <c r="F5349" s="320">
        <v>17000000</v>
      </c>
      <c r="G5349" s="320">
        <v>35000000</v>
      </c>
      <c r="H5349" s="319"/>
      <c r="I5349" s="320">
        <v>18000000</v>
      </c>
    </row>
    <row r="5350" spans="2:9" x14ac:dyDescent="0.25">
      <c r="B5350" s="316" t="s">
        <v>3927</v>
      </c>
      <c r="C5350" s="533" t="s">
        <v>20713</v>
      </c>
      <c r="D5350" s="317"/>
      <c r="E5350" s="317"/>
      <c r="F5350" s="317"/>
      <c r="G5350" s="318">
        <v>12000000</v>
      </c>
      <c r="H5350" s="317"/>
      <c r="I5350" s="318">
        <v>12000000</v>
      </c>
    </row>
    <row r="5351" spans="2:9" x14ac:dyDescent="0.25">
      <c r="B5351" s="672" t="s">
        <v>20714</v>
      </c>
      <c r="C5351" s="672"/>
      <c r="D5351" s="319"/>
      <c r="E5351" s="319"/>
      <c r="F5351" s="319"/>
      <c r="G5351" s="320">
        <v>12000000</v>
      </c>
      <c r="H5351" s="319"/>
      <c r="I5351" s="320">
        <v>12000000</v>
      </c>
    </row>
    <row r="5352" spans="2:9" x14ac:dyDescent="0.25">
      <c r="B5352" s="316" t="s">
        <v>18573</v>
      </c>
      <c r="C5352" s="533" t="s">
        <v>18838</v>
      </c>
      <c r="D5352" s="317"/>
      <c r="E5352" s="317"/>
      <c r="F5352" s="317"/>
      <c r="G5352" s="318">
        <v>9000000</v>
      </c>
      <c r="H5352" s="317"/>
      <c r="I5352" s="318">
        <v>9000000</v>
      </c>
    </row>
    <row r="5353" spans="2:9" x14ac:dyDescent="0.25">
      <c r="B5353" s="672" t="s">
        <v>5833</v>
      </c>
      <c r="C5353" s="672"/>
      <c r="D5353" s="319"/>
      <c r="E5353" s="319"/>
      <c r="F5353" s="319"/>
      <c r="G5353" s="320">
        <v>9000000</v>
      </c>
      <c r="H5353" s="319"/>
      <c r="I5353" s="320">
        <v>9000000</v>
      </c>
    </row>
    <row r="5354" spans="2:9" x14ac:dyDescent="0.25">
      <c r="B5354" s="316" t="s">
        <v>7850</v>
      </c>
      <c r="C5354" s="533" t="s">
        <v>20069</v>
      </c>
      <c r="D5354" s="317"/>
      <c r="E5354" s="317"/>
      <c r="F5354" s="317"/>
      <c r="G5354" s="318">
        <v>15000000</v>
      </c>
      <c r="H5354" s="317"/>
      <c r="I5354" s="318">
        <v>15000000</v>
      </c>
    </row>
    <row r="5355" spans="2:9" x14ac:dyDescent="0.25">
      <c r="B5355" s="672" t="s">
        <v>5833</v>
      </c>
      <c r="C5355" s="672"/>
      <c r="D5355" s="319"/>
      <c r="E5355" s="319"/>
      <c r="F5355" s="319"/>
      <c r="G5355" s="320">
        <v>15000000</v>
      </c>
      <c r="H5355" s="319"/>
      <c r="I5355" s="320">
        <v>15000000</v>
      </c>
    </row>
    <row r="5356" spans="2:9" x14ac:dyDescent="0.25">
      <c r="B5356" s="316" t="s">
        <v>11700</v>
      </c>
      <c r="C5356" s="533" t="s">
        <v>19900</v>
      </c>
      <c r="D5356" s="317"/>
      <c r="E5356" s="317"/>
      <c r="F5356" s="317"/>
      <c r="G5356" s="318">
        <v>18000000</v>
      </c>
      <c r="H5356" s="317"/>
      <c r="I5356" s="318">
        <v>18000000</v>
      </c>
    </row>
    <row r="5357" spans="2:9" x14ac:dyDescent="0.25">
      <c r="B5357" s="672" t="s">
        <v>5833</v>
      </c>
      <c r="C5357" s="672"/>
      <c r="D5357" s="319"/>
      <c r="E5357" s="319"/>
      <c r="F5357" s="319"/>
      <c r="G5357" s="320">
        <v>18000000</v>
      </c>
      <c r="H5357" s="319"/>
      <c r="I5357" s="320">
        <v>18000000</v>
      </c>
    </row>
    <row r="5358" spans="2:9" x14ac:dyDescent="0.25">
      <c r="B5358" s="316" t="s">
        <v>212</v>
      </c>
      <c r="C5358" s="533" t="s">
        <v>18506</v>
      </c>
      <c r="D5358" s="317"/>
      <c r="E5358" s="317"/>
      <c r="F5358" s="318">
        <v>7500000</v>
      </c>
      <c r="G5358" s="318">
        <v>22500000</v>
      </c>
      <c r="H5358" s="317"/>
      <c r="I5358" s="318">
        <v>15000000</v>
      </c>
    </row>
    <row r="5359" spans="2:9" x14ac:dyDescent="0.25">
      <c r="B5359" s="672" t="s">
        <v>7127</v>
      </c>
      <c r="C5359" s="672"/>
      <c r="D5359" s="319"/>
      <c r="E5359" s="319"/>
      <c r="F5359" s="320">
        <v>7500000</v>
      </c>
      <c r="G5359" s="320">
        <v>22500000</v>
      </c>
      <c r="H5359" s="319"/>
      <c r="I5359" s="320">
        <v>15000000</v>
      </c>
    </row>
    <row r="5360" spans="2:9" x14ac:dyDescent="0.25">
      <c r="B5360" s="316" t="s">
        <v>2336</v>
      </c>
      <c r="C5360" s="533" t="s">
        <v>18507</v>
      </c>
      <c r="D5360" s="317"/>
      <c r="E5360" s="317"/>
      <c r="F5360" s="318">
        <v>12500000</v>
      </c>
      <c r="G5360" s="318">
        <v>15000000</v>
      </c>
      <c r="H5360" s="317"/>
      <c r="I5360" s="318">
        <v>2500000</v>
      </c>
    </row>
    <row r="5361" spans="2:9" x14ac:dyDescent="0.25">
      <c r="B5361" s="672" t="s">
        <v>7128</v>
      </c>
      <c r="C5361" s="672"/>
      <c r="D5361" s="319"/>
      <c r="E5361" s="319"/>
      <c r="F5361" s="320">
        <v>12500000</v>
      </c>
      <c r="G5361" s="320">
        <v>15000000</v>
      </c>
      <c r="H5361" s="319"/>
      <c r="I5361" s="320">
        <v>2500000</v>
      </c>
    </row>
    <row r="5362" spans="2:9" x14ac:dyDescent="0.25">
      <c r="B5362" s="316" t="s">
        <v>2337</v>
      </c>
      <c r="C5362" s="533" t="s">
        <v>18508</v>
      </c>
      <c r="D5362" s="317"/>
      <c r="E5362" s="317"/>
      <c r="F5362" s="318">
        <v>15000000</v>
      </c>
      <c r="G5362" s="318">
        <v>16000000</v>
      </c>
      <c r="H5362" s="317"/>
      <c r="I5362" s="318">
        <v>1000000</v>
      </c>
    </row>
    <row r="5363" spans="2:9" x14ac:dyDescent="0.25">
      <c r="B5363" s="672" t="s">
        <v>7129</v>
      </c>
      <c r="C5363" s="672"/>
      <c r="D5363" s="319"/>
      <c r="E5363" s="319"/>
      <c r="F5363" s="320">
        <v>15000000</v>
      </c>
      <c r="G5363" s="320">
        <v>16000000</v>
      </c>
      <c r="H5363" s="319"/>
      <c r="I5363" s="320">
        <v>1000000</v>
      </c>
    </row>
    <row r="5364" spans="2:9" x14ac:dyDescent="0.25">
      <c r="B5364" s="316" t="s">
        <v>7851</v>
      </c>
      <c r="C5364" s="533" t="s">
        <v>20054</v>
      </c>
      <c r="D5364" s="317"/>
      <c r="E5364" s="317"/>
      <c r="F5364" s="317"/>
      <c r="G5364" s="318">
        <v>18000000</v>
      </c>
      <c r="H5364" s="317"/>
      <c r="I5364" s="318">
        <v>18000000</v>
      </c>
    </row>
    <row r="5365" spans="2:9" x14ac:dyDescent="0.25">
      <c r="B5365" s="672" t="s">
        <v>5833</v>
      </c>
      <c r="C5365" s="672"/>
      <c r="D5365" s="319"/>
      <c r="E5365" s="319"/>
      <c r="F5365" s="319"/>
      <c r="G5365" s="320">
        <v>18000000</v>
      </c>
      <c r="H5365" s="319"/>
      <c r="I5365" s="320">
        <v>18000000</v>
      </c>
    </row>
    <row r="5366" spans="2:9" x14ac:dyDescent="0.25">
      <c r="B5366" s="316" t="s">
        <v>8096</v>
      </c>
      <c r="C5366" s="533" t="s">
        <v>18509</v>
      </c>
      <c r="D5366" s="317"/>
      <c r="E5366" s="317"/>
      <c r="F5366" s="317"/>
      <c r="G5366" s="318">
        <v>9000000</v>
      </c>
      <c r="H5366" s="317"/>
      <c r="I5366" s="318">
        <v>9000000</v>
      </c>
    </row>
    <row r="5367" spans="2:9" x14ac:dyDescent="0.25">
      <c r="B5367" s="672" t="s">
        <v>5833</v>
      </c>
      <c r="C5367" s="672"/>
      <c r="D5367" s="319"/>
      <c r="E5367" s="319"/>
      <c r="F5367" s="319"/>
      <c r="G5367" s="320">
        <v>9000000</v>
      </c>
      <c r="H5367" s="319"/>
      <c r="I5367" s="320">
        <v>9000000</v>
      </c>
    </row>
    <row r="5368" spans="2:9" x14ac:dyDescent="0.25">
      <c r="B5368" s="316" t="s">
        <v>7852</v>
      </c>
      <c r="C5368" s="533" t="s">
        <v>20017</v>
      </c>
      <c r="D5368" s="317"/>
      <c r="E5368" s="317"/>
      <c r="F5368" s="317"/>
      <c r="G5368" s="318">
        <v>1780000</v>
      </c>
      <c r="H5368" s="317"/>
      <c r="I5368" s="318">
        <v>1780000</v>
      </c>
    </row>
    <row r="5369" spans="2:9" x14ac:dyDescent="0.25">
      <c r="B5369" s="672" t="s">
        <v>5833</v>
      </c>
      <c r="C5369" s="672"/>
      <c r="D5369" s="319"/>
      <c r="E5369" s="319"/>
      <c r="F5369" s="319"/>
      <c r="G5369" s="320">
        <v>1780000</v>
      </c>
      <c r="H5369" s="319"/>
      <c r="I5369" s="320">
        <v>1780000</v>
      </c>
    </row>
    <row r="5370" spans="2:9" x14ac:dyDescent="0.25">
      <c r="B5370" s="316" t="s">
        <v>7853</v>
      </c>
      <c r="C5370" s="533" t="s">
        <v>20037</v>
      </c>
      <c r="D5370" s="317"/>
      <c r="E5370" s="317"/>
      <c r="F5370" s="317"/>
      <c r="G5370" s="318">
        <v>7500000</v>
      </c>
      <c r="H5370" s="317"/>
      <c r="I5370" s="318">
        <v>7500000</v>
      </c>
    </row>
    <row r="5371" spans="2:9" x14ac:dyDescent="0.25">
      <c r="B5371" s="672" t="s">
        <v>5833</v>
      </c>
      <c r="C5371" s="672"/>
      <c r="D5371" s="319"/>
      <c r="E5371" s="319"/>
      <c r="F5371" s="319"/>
      <c r="G5371" s="320">
        <v>7500000</v>
      </c>
      <c r="H5371" s="319"/>
      <c r="I5371" s="320">
        <v>7500000</v>
      </c>
    </row>
    <row r="5372" spans="2:9" x14ac:dyDescent="0.25">
      <c r="B5372" s="316" t="s">
        <v>7854</v>
      </c>
      <c r="C5372" s="533" t="s">
        <v>18510</v>
      </c>
      <c r="D5372" s="317"/>
      <c r="E5372" s="317"/>
      <c r="F5372" s="317"/>
      <c r="G5372" s="318">
        <v>8250000</v>
      </c>
      <c r="H5372" s="317"/>
      <c r="I5372" s="318">
        <v>8250000</v>
      </c>
    </row>
    <row r="5373" spans="2:9" x14ac:dyDescent="0.25">
      <c r="B5373" s="672" t="s">
        <v>5833</v>
      </c>
      <c r="C5373" s="672"/>
      <c r="D5373" s="319"/>
      <c r="E5373" s="319"/>
      <c r="F5373" s="319"/>
      <c r="G5373" s="320">
        <v>8250000</v>
      </c>
      <c r="H5373" s="319"/>
      <c r="I5373" s="320">
        <v>8250000</v>
      </c>
    </row>
    <row r="5374" spans="2:9" x14ac:dyDescent="0.25">
      <c r="B5374" s="316" t="s">
        <v>2338</v>
      </c>
      <c r="C5374" s="533" t="s">
        <v>18511</v>
      </c>
      <c r="D5374" s="317"/>
      <c r="E5374" s="317"/>
      <c r="F5374" s="318">
        <v>11000000</v>
      </c>
      <c r="G5374" s="318">
        <v>35000000</v>
      </c>
      <c r="H5374" s="317"/>
      <c r="I5374" s="318">
        <v>24000000</v>
      </c>
    </row>
    <row r="5375" spans="2:9" x14ac:dyDescent="0.25">
      <c r="B5375" s="672" t="s">
        <v>7130</v>
      </c>
      <c r="C5375" s="672"/>
      <c r="D5375" s="319"/>
      <c r="E5375" s="319"/>
      <c r="F5375" s="320">
        <v>11000000</v>
      </c>
      <c r="G5375" s="320">
        <v>35000000</v>
      </c>
      <c r="H5375" s="319"/>
      <c r="I5375" s="320">
        <v>24000000</v>
      </c>
    </row>
    <row r="5376" spans="2:9" x14ac:dyDescent="0.25">
      <c r="B5376" s="316" t="s">
        <v>7855</v>
      </c>
      <c r="C5376" s="533" t="s">
        <v>18512</v>
      </c>
      <c r="D5376" s="317"/>
      <c r="E5376" s="317"/>
      <c r="F5376" s="317"/>
      <c r="G5376" s="318">
        <v>15000000</v>
      </c>
      <c r="H5376" s="317"/>
      <c r="I5376" s="318">
        <v>15000000</v>
      </c>
    </row>
    <row r="5377" spans="2:9" x14ac:dyDescent="0.25">
      <c r="B5377" s="672" t="s">
        <v>5833</v>
      </c>
      <c r="C5377" s="672"/>
      <c r="D5377" s="319"/>
      <c r="E5377" s="319"/>
      <c r="F5377" s="319"/>
      <c r="G5377" s="320">
        <v>15000000</v>
      </c>
      <c r="H5377" s="319"/>
      <c r="I5377" s="320">
        <v>15000000</v>
      </c>
    </row>
    <row r="5378" spans="2:9" x14ac:dyDescent="0.25">
      <c r="B5378" s="316" t="s">
        <v>2339</v>
      </c>
      <c r="C5378" s="533" t="s">
        <v>18513</v>
      </c>
      <c r="D5378" s="317"/>
      <c r="E5378" s="317"/>
      <c r="F5378" s="318">
        <v>20000000</v>
      </c>
      <c r="G5378" s="318">
        <v>42000000</v>
      </c>
      <c r="H5378" s="317"/>
      <c r="I5378" s="318">
        <v>22000000</v>
      </c>
    </row>
    <row r="5379" spans="2:9" x14ac:dyDescent="0.25">
      <c r="B5379" s="672" t="s">
        <v>7131</v>
      </c>
      <c r="C5379" s="672"/>
      <c r="D5379" s="319"/>
      <c r="E5379" s="319"/>
      <c r="F5379" s="320">
        <v>20000000</v>
      </c>
      <c r="G5379" s="320">
        <v>42000000</v>
      </c>
      <c r="H5379" s="319"/>
      <c r="I5379" s="320">
        <v>22000000</v>
      </c>
    </row>
    <row r="5380" spans="2:9" x14ac:dyDescent="0.25">
      <c r="B5380" s="316" t="s">
        <v>351</v>
      </c>
      <c r="C5380" s="533" t="s">
        <v>18514</v>
      </c>
      <c r="D5380" s="317"/>
      <c r="E5380" s="317"/>
      <c r="F5380" s="317"/>
      <c r="G5380" s="318">
        <v>30000000</v>
      </c>
      <c r="H5380" s="317"/>
      <c r="I5380" s="318">
        <v>30000000</v>
      </c>
    </row>
    <row r="5381" spans="2:9" x14ac:dyDescent="0.25">
      <c r="B5381" s="672" t="s">
        <v>7132</v>
      </c>
      <c r="C5381" s="672"/>
      <c r="D5381" s="319"/>
      <c r="E5381" s="319"/>
      <c r="F5381" s="319"/>
      <c r="G5381" s="320">
        <v>30000000</v>
      </c>
      <c r="H5381" s="319"/>
      <c r="I5381" s="320">
        <v>30000000</v>
      </c>
    </row>
    <row r="5382" spans="2:9" x14ac:dyDescent="0.25">
      <c r="B5382" s="316" t="s">
        <v>12708</v>
      </c>
      <c r="C5382" s="533" t="s">
        <v>19028</v>
      </c>
      <c r="D5382" s="317"/>
      <c r="E5382" s="317"/>
      <c r="F5382" s="317"/>
      <c r="G5382" s="318">
        <v>10000000</v>
      </c>
      <c r="H5382" s="317"/>
      <c r="I5382" s="318">
        <v>10000000</v>
      </c>
    </row>
    <row r="5383" spans="2:9" x14ac:dyDescent="0.25">
      <c r="B5383" s="672" t="s">
        <v>5833</v>
      </c>
      <c r="C5383" s="672"/>
      <c r="D5383" s="319"/>
      <c r="E5383" s="319"/>
      <c r="F5383" s="319"/>
      <c r="G5383" s="320">
        <v>10000000</v>
      </c>
      <c r="H5383" s="319"/>
      <c r="I5383" s="320">
        <v>10000000</v>
      </c>
    </row>
    <row r="5384" spans="2:9" x14ac:dyDescent="0.25">
      <c r="B5384" s="316" t="s">
        <v>2340</v>
      </c>
      <c r="C5384" s="533" t="s">
        <v>18515</v>
      </c>
      <c r="D5384" s="317"/>
      <c r="E5384" s="317"/>
      <c r="F5384" s="318">
        <v>17000000</v>
      </c>
      <c r="G5384" s="318">
        <v>32465000</v>
      </c>
      <c r="H5384" s="317"/>
      <c r="I5384" s="318">
        <v>15465000</v>
      </c>
    </row>
    <row r="5385" spans="2:9" x14ac:dyDescent="0.25">
      <c r="B5385" s="672" t="s">
        <v>7133</v>
      </c>
      <c r="C5385" s="672"/>
      <c r="D5385" s="319"/>
      <c r="E5385" s="319"/>
      <c r="F5385" s="320">
        <v>17000000</v>
      </c>
      <c r="G5385" s="320">
        <v>32465000</v>
      </c>
      <c r="H5385" s="319"/>
      <c r="I5385" s="320">
        <v>15465000</v>
      </c>
    </row>
    <row r="5386" spans="2:9" x14ac:dyDescent="0.25">
      <c r="B5386" s="316" t="s">
        <v>2341</v>
      </c>
      <c r="C5386" s="533" t="s">
        <v>18516</v>
      </c>
      <c r="D5386" s="317"/>
      <c r="E5386" s="317"/>
      <c r="F5386" s="318">
        <v>17500000</v>
      </c>
      <c r="G5386" s="318">
        <v>30000000</v>
      </c>
      <c r="H5386" s="317"/>
      <c r="I5386" s="318">
        <v>12500000</v>
      </c>
    </row>
    <row r="5387" spans="2:9" x14ac:dyDescent="0.25">
      <c r="B5387" s="672" t="s">
        <v>7134</v>
      </c>
      <c r="C5387" s="672"/>
      <c r="D5387" s="319"/>
      <c r="E5387" s="319"/>
      <c r="F5387" s="320">
        <v>17500000</v>
      </c>
      <c r="G5387" s="320">
        <v>30000000</v>
      </c>
      <c r="H5387" s="319"/>
      <c r="I5387" s="320">
        <v>12500000</v>
      </c>
    </row>
    <row r="5388" spans="2:9" x14ac:dyDescent="0.25">
      <c r="B5388" s="316" t="s">
        <v>18829</v>
      </c>
      <c r="C5388" s="533" t="s">
        <v>19130</v>
      </c>
      <c r="D5388" s="317"/>
      <c r="E5388" s="317"/>
      <c r="F5388" s="317"/>
      <c r="G5388" s="318">
        <v>10000000</v>
      </c>
      <c r="H5388" s="317"/>
      <c r="I5388" s="318">
        <v>10000000</v>
      </c>
    </row>
    <row r="5389" spans="2:9" x14ac:dyDescent="0.25">
      <c r="B5389" s="672" t="s">
        <v>5833</v>
      </c>
      <c r="C5389" s="672"/>
      <c r="D5389" s="319"/>
      <c r="E5389" s="319"/>
      <c r="F5389" s="319"/>
      <c r="G5389" s="320">
        <v>10000000</v>
      </c>
      <c r="H5389" s="319"/>
      <c r="I5389" s="320">
        <v>10000000</v>
      </c>
    </row>
    <row r="5390" spans="2:9" x14ac:dyDescent="0.25">
      <c r="B5390" s="316" t="s">
        <v>7856</v>
      </c>
      <c r="C5390" s="533" t="s">
        <v>18517</v>
      </c>
      <c r="D5390" s="317"/>
      <c r="E5390" s="317"/>
      <c r="F5390" s="317"/>
      <c r="G5390" s="318">
        <v>9000000</v>
      </c>
      <c r="H5390" s="317"/>
      <c r="I5390" s="318">
        <v>9000000</v>
      </c>
    </row>
    <row r="5391" spans="2:9" x14ac:dyDescent="0.25">
      <c r="B5391" s="672" t="s">
        <v>5833</v>
      </c>
      <c r="C5391" s="672"/>
      <c r="D5391" s="319"/>
      <c r="E5391" s="319"/>
      <c r="F5391" s="319"/>
      <c r="G5391" s="320">
        <v>9000000</v>
      </c>
      <c r="H5391" s="319"/>
      <c r="I5391" s="320">
        <v>9000000</v>
      </c>
    </row>
    <row r="5392" spans="2:9" x14ac:dyDescent="0.25">
      <c r="B5392" s="316" t="s">
        <v>7857</v>
      </c>
      <c r="C5392" s="533" t="s">
        <v>18518</v>
      </c>
      <c r="D5392" s="317"/>
      <c r="E5392" s="317"/>
      <c r="F5392" s="317"/>
      <c r="G5392" s="318">
        <v>12000000</v>
      </c>
      <c r="H5392" s="317"/>
      <c r="I5392" s="318">
        <v>12000000</v>
      </c>
    </row>
    <row r="5393" spans="2:9" x14ac:dyDescent="0.25">
      <c r="B5393" s="672" t="s">
        <v>5833</v>
      </c>
      <c r="C5393" s="672"/>
      <c r="D5393" s="319"/>
      <c r="E5393" s="319"/>
      <c r="F5393" s="319"/>
      <c r="G5393" s="320">
        <v>12000000</v>
      </c>
      <c r="H5393" s="319"/>
      <c r="I5393" s="320">
        <v>12000000</v>
      </c>
    </row>
    <row r="5394" spans="2:9" x14ac:dyDescent="0.25">
      <c r="B5394" s="316" t="s">
        <v>2342</v>
      </c>
      <c r="C5394" s="533" t="s">
        <v>18519</v>
      </c>
      <c r="D5394" s="317"/>
      <c r="E5394" s="317"/>
      <c r="F5394" s="318">
        <v>17000000</v>
      </c>
      <c r="G5394" s="318">
        <v>37500000</v>
      </c>
      <c r="H5394" s="317"/>
      <c r="I5394" s="318">
        <v>20500000</v>
      </c>
    </row>
    <row r="5395" spans="2:9" x14ac:dyDescent="0.25">
      <c r="B5395" s="672" t="s">
        <v>7135</v>
      </c>
      <c r="C5395" s="672"/>
      <c r="D5395" s="319"/>
      <c r="E5395" s="319"/>
      <c r="F5395" s="320">
        <v>17000000</v>
      </c>
      <c r="G5395" s="320">
        <v>37500000</v>
      </c>
      <c r="H5395" s="319"/>
      <c r="I5395" s="320">
        <v>20500000</v>
      </c>
    </row>
    <row r="5396" spans="2:9" x14ac:dyDescent="0.25">
      <c r="B5396" s="316" t="s">
        <v>2343</v>
      </c>
      <c r="C5396" s="533" t="s">
        <v>18520</v>
      </c>
      <c r="D5396" s="317"/>
      <c r="E5396" s="317"/>
      <c r="F5396" s="318">
        <v>17000000</v>
      </c>
      <c r="G5396" s="318">
        <v>45000500</v>
      </c>
      <c r="H5396" s="317"/>
      <c r="I5396" s="318">
        <v>28000500</v>
      </c>
    </row>
    <row r="5397" spans="2:9" x14ac:dyDescent="0.25">
      <c r="B5397" s="672" t="s">
        <v>7136</v>
      </c>
      <c r="C5397" s="672"/>
      <c r="D5397" s="319"/>
      <c r="E5397" s="319"/>
      <c r="F5397" s="320">
        <v>17000000</v>
      </c>
      <c r="G5397" s="320">
        <v>45000500</v>
      </c>
      <c r="H5397" s="319"/>
      <c r="I5397" s="320">
        <v>28000500</v>
      </c>
    </row>
    <row r="5398" spans="2:9" x14ac:dyDescent="0.25">
      <c r="B5398" s="316" t="s">
        <v>2344</v>
      </c>
      <c r="C5398" s="533" t="s">
        <v>18521</v>
      </c>
      <c r="D5398" s="317"/>
      <c r="E5398" s="317"/>
      <c r="F5398" s="318">
        <v>37500000</v>
      </c>
      <c r="G5398" s="318">
        <v>52500000</v>
      </c>
      <c r="H5398" s="317"/>
      <c r="I5398" s="318">
        <v>15000000</v>
      </c>
    </row>
    <row r="5399" spans="2:9" x14ac:dyDescent="0.25">
      <c r="B5399" s="672" t="s">
        <v>7137</v>
      </c>
      <c r="C5399" s="672"/>
      <c r="D5399" s="319"/>
      <c r="E5399" s="319"/>
      <c r="F5399" s="320">
        <v>37500000</v>
      </c>
      <c r="G5399" s="320">
        <v>52500000</v>
      </c>
      <c r="H5399" s="319"/>
      <c r="I5399" s="320">
        <v>15000000</v>
      </c>
    </row>
    <row r="5400" spans="2:9" x14ac:dyDescent="0.25">
      <c r="B5400" s="316" t="s">
        <v>227</v>
      </c>
      <c r="C5400" s="533" t="s">
        <v>18522</v>
      </c>
      <c r="D5400" s="317"/>
      <c r="E5400" s="317"/>
      <c r="F5400" s="318">
        <v>7500000</v>
      </c>
      <c r="G5400" s="318">
        <v>15000000</v>
      </c>
      <c r="H5400" s="317"/>
      <c r="I5400" s="318">
        <v>7500000</v>
      </c>
    </row>
    <row r="5401" spans="2:9" x14ac:dyDescent="0.25">
      <c r="B5401" s="672" t="s">
        <v>7138</v>
      </c>
      <c r="C5401" s="672"/>
      <c r="D5401" s="319"/>
      <c r="E5401" s="319"/>
      <c r="F5401" s="320">
        <v>7500000</v>
      </c>
      <c r="G5401" s="320">
        <v>15000000</v>
      </c>
      <c r="H5401" s="319"/>
      <c r="I5401" s="320">
        <v>7500000</v>
      </c>
    </row>
    <row r="5402" spans="2:9" x14ac:dyDescent="0.25">
      <c r="B5402" s="316" t="s">
        <v>2345</v>
      </c>
      <c r="C5402" s="533" t="s">
        <v>18523</v>
      </c>
      <c r="D5402" s="317"/>
      <c r="E5402" s="317"/>
      <c r="F5402" s="318">
        <v>13000000</v>
      </c>
      <c r="G5402" s="318">
        <v>35000000</v>
      </c>
      <c r="H5402" s="317"/>
      <c r="I5402" s="318">
        <v>22000000</v>
      </c>
    </row>
    <row r="5403" spans="2:9" x14ac:dyDescent="0.25">
      <c r="B5403" s="672" t="s">
        <v>7139</v>
      </c>
      <c r="C5403" s="672"/>
      <c r="D5403" s="319"/>
      <c r="E5403" s="319"/>
      <c r="F5403" s="320">
        <v>13000000</v>
      </c>
      <c r="G5403" s="320">
        <v>35000000</v>
      </c>
      <c r="H5403" s="319"/>
      <c r="I5403" s="320">
        <v>22000000</v>
      </c>
    </row>
    <row r="5404" spans="2:9" x14ac:dyDescent="0.25">
      <c r="B5404" s="316" t="s">
        <v>2346</v>
      </c>
      <c r="C5404" s="533" t="s">
        <v>18524</v>
      </c>
      <c r="D5404" s="317"/>
      <c r="E5404" s="317"/>
      <c r="F5404" s="318">
        <v>13050000</v>
      </c>
      <c r="G5404" s="318">
        <v>35050000</v>
      </c>
      <c r="H5404" s="317"/>
      <c r="I5404" s="318">
        <v>22000000</v>
      </c>
    </row>
    <row r="5405" spans="2:9" x14ac:dyDescent="0.25">
      <c r="B5405" s="672" t="s">
        <v>7140</v>
      </c>
      <c r="C5405" s="672"/>
      <c r="D5405" s="319"/>
      <c r="E5405" s="319"/>
      <c r="F5405" s="320">
        <v>13050000</v>
      </c>
      <c r="G5405" s="320">
        <v>35050000</v>
      </c>
      <c r="H5405" s="319"/>
      <c r="I5405" s="320">
        <v>22000000</v>
      </c>
    </row>
    <row r="5406" spans="2:9" x14ac:dyDescent="0.25">
      <c r="B5406" s="316" t="s">
        <v>2347</v>
      </c>
      <c r="C5406" s="533" t="s">
        <v>18525</v>
      </c>
      <c r="D5406" s="317"/>
      <c r="E5406" s="317"/>
      <c r="F5406" s="318">
        <v>17000000</v>
      </c>
      <c r="G5406" s="318">
        <v>45000000</v>
      </c>
      <c r="H5406" s="317"/>
      <c r="I5406" s="318">
        <v>28000000</v>
      </c>
    </row>
    <row r="5407" spans="2:9" x14ac:dyDescent="0.25">
      <c r="B5407" s="672" t="s">
        <v>7141</v>
      </c>
      <c r="C5407" s="672"/>
      <c r="D5407" s="319"/>
      <c r="E5407" s="319"/>
      <c r="F5407" s="320">
        <v>17000000</v>
      </c>
      <c r="G5407" s="320">
        <v>45000000</v>
      </c>
      <c r="H5407" s="319"/>
      <c r="I5407" s="320">
        <v>28000000</v>
      </c>
    </row>
    <row r="5408" spans="2:9" x14ac:dyDescent="0.25">
      <c r="B5408" s="316" t="s">
        <v>131</v>
      </c>
      <c r="C5408" s="533" t="s">
        <v>18526</v>
      </c>
      <c r="D5408" s="317"/>
      <c r="E5408" s="317"/>
      <c r="F5408" s="318">
        <v>7500000</v>
      </c>
      <c r="G5408" s="318">
        <v>27100000</v>
      </c>
      <c r="H5408" s="317"/>
      <c r="I5408" s="318">
        <v>19600000</v>
      </c>
    </row>
    <row r="5409" spans="2:9" x14ac:dyDescent="0.25">
      <c r="B5409" s="672" t="s">
        <v>7142</v>
      </c>
      <c r="C5409" s="672"/>
      <c r="D5409" s="319"/>
      <c r="E5409" s="319"/>
      <c r="F5409" s="320">
        <v>7500000</v>
      </c>
      <c r="G5409" s="320">
        <v>27100000</v>
      </c>
      <c r="H5409" s="319"/>
      <c r="I5409" s="320">
        <v>19600000</v>
      </c>
    </row>
    <row r="5410" spans="2:9" x14ac:dyDescent="0.25">
      <c r="B5410" s="316" t="s">
        <v>133</v>
      </c>
      <c r="C5410" s="533" t="s">
        <v>18527</v>
      </c>
      <c r="D5410" s="317"/>
      <c r="E5410" s="317"/>
      <c r="F5410" s="318">
        <v>7500000</v>
      </c>
      <c r="G5410" s="318">
        <v>25500000</v>
      </c>
      <c r="H5410" s="317"/>
      <c r="I5410" s="318">
        <v>18000000</v>
      </c>
    </row>
    <row r="5411" spans="2:9" x14ac:dyDescent="0.25">
      <c r="B5411" s="672" t="s">
        <v>7143</v>
      </c>
      <c r="C5411" s="672"/>
      <c r="D5411" s="319"/>
      <c r="E5411" s="319"/>
      <c r="F5411" s="320">
        <v>7500000</v>
      </c>
      <c r="G5411" s="320">
        <v>25500000</v>
      </c>
      <c r="H5411" s="319"/>
      <c r="I5411" s="320">
        <v>18000000</v>
      </c>
    </row>
    <row r="5412" spans="2:9" x14ac:dyDescent="0.25">
      <c r="B5412" s="316" t="s">
        <v>2348</v>
      </c>
      <c r="C5412" s="533" t="s">
        <v>18528</v>
      </c>
      <c r="D5412" s="317"/>
      <c r="E5412" s="317"/>
      <c r="F5412" s="318">
        <v>27000000</v>
      </c>
      <c r="G5412" s="318">
        <v>42000800</v>
      </c>
      <c r="H5412" s="317"/>
      <c r="I5412" s="318">
        <v>15000800</v>
      </c>
    </row>
    <row r="5413" spans="2:9" x14ac:dyDescent="0.25">
      <c r="B5413" s="672" t="s">
        <v>7144</v>
      </c>
      <c r="C5413" s="672"/>
      <c r="D5413" s="319"/>
      <c r="E5413" s="319"/>
      <c r="F5413" s="320">
        <v>9000000</v>
      </c>
      <c r="G5413" s="320">
        <v>9000000</v>
      </c>
      <c r="H5413" s="319"/>
      <c r="I5413" s="319"/>
    </row>
    <row r="5414" spans="2:9" x14ac:dyDescent="0.25">
      <c r="B5414" s="672" t="s">
        <v>7145</v>
      </c>
      <c r="C5414" s="672"/>
      <c r="D5414" s="319"/>
      <c r="E5414" s="319"/>
      <c r="F5414" s="320">
        <v>18000000</v>
      </c>
      <c r="G5414" s="320">
        <v>33000800</v>
      </c>
      <c r="H5414" s="319"/>
      <c r="I5414" s="320">
        <v>15000800</v>
      </c>
    </row>
    <row r="5415" spans="2:9" x14ac:dyDescent="0.25">
      <c r="B5415" s="316" t="s">
        <v>7858</v>
      </c>
      <c r="C5415" s="533" t="s">
        <v>18529</v>
      </c>
      <c r="D5415" s="317"/>
      <c r="E5415" s="317"/>
      <c r="F5415" s="317"/>
      <c r="G5415" s="318">
        <v>9000000</v>
      </c>
      <c r="H5415" s="317"/>
      <c r="I5415" s="318">
        <v>9000000</v>
      </c>
    </row>
    <row r="5416" spans="2:9" x14ac:dyDescent="0.25">
      <c r="B5416" s="672" t="s">
        <v>5833</v>
      </c>
      <c r="C5416" s="672"/>
      <c r="D5416" s="319"/>
      <c r="E5416" s="319"/>
      <c r="F5416" s="319"/>
      <c r="G5416" s="320">
        <v>9000000</v>
      </c>
      <c r="H5416" s="319"/>
      <c r="I5416" s="320">
        <v>9000000</v>
      </c>
    </row>
    <row r="5417" spans="2:9" x14ac:dyDescent="0.25">
      <c r="B5417" s="316" t="s">
        <v>2349</v>
      </c>
      <c r="C5417" s="533" t="s">
        <v>18530</v>
      </c>
      <c r="D5417" s="317"/>
      <c r="E5417" s="317"/>
      <c r="F5417" s="318">
        <v>17000000</v>
      </c>
      <c r="G5417" s="318">
        <v>26000000</v>
      </c>
      <c r="H5417" s="317"/>
      <c r="I5417" s="318">
        <v>9000000</v>
      </c>
    </row>
    <row r="5418" spans="2:9" x14ac:dyDescent="0.25">
      <c r="B5418" s="672" t="s">
        <v>7146</v>
      </c>
      <c r="C5418" s="672"/>
      <c r="D5418" s="319"/>
      <c r="E5418" s="319"/>
      <c r="F5418" s="320">
        <v>17000000</v>
      </c>
      <c r="G5418" s="320">
        <v>26000000</v>
      </c>
      <c r="H5418" s="319"/>
      <c r="I5418" s="320">
        <v>9000000</v>
      </c>
    </row>
    <row r="5419" spans="2:9" x14ac:dyDescent="0.25">
      <c r="B5419" s="316" t="s">
        <v>7957</v>
      </c>
      <c r="C5419" s="533" t="s">
        <v>18531</v>
      </c>
      <c r="D5419" s="317"/>
      <c r="E5419" s="317"/>
      <c r="F5419" s="317"/>
      <c r="G5419" s="318">
        <v>14000000</v>
      </c>
      <c r="H5419" s="317"/>
      <c r="I5419" s="318">
        <v>14000000</v>
      </c>
    </row>
    <row r="5420" spans="2:9" x14ac:dyDescent="0.25">
      <c r="B5420" s="672" t="s">
        <v>5833</v>
      </c>
      <c r="C5420" s="672"/>
      <c r="D5420" s="319"/>
      <c r="E5420" s="319"/>
      <c r="F5420" s="319"/>
      <c r="G5420" s="320">
        <v>14000000</v>
      </c>
      <c r="H5420" s="319"/>
      <c r="I5420" s="320">
        <v>14000000</v>
      </c>
    </row>
    <row r="5421" spans="2:9" x14ac:dyDescent="0.25">
      <c r="B5421" s="316" t="s">
        <v>7949</v>
      </c>
      <c r="C5421" s="533" t="s">
        <v>18532</v>
      </c>
      <c r="D5421" s="317"/>
      <c r="E5421" s="317"/>
      <c r="F5421" s="317"/>
      <c r="G5421" s="318">
        <v>12000000</v>
      </c>
      <c r="H5421" s="317"/>
      <c r="I5421" s="318">
        <v>12000000</v>
      </c>
    </row>
    <row r="5422" spans="2:9" x14ac:dyDescent="0.25">
      <c r="B5422" s="672" t="s">
        <v>5833</v>
      </c>
      <c r="C5422" s="672"/>
      <c r="D5422" s="319"/>
      <c r="E5422" s="319"/>
      <c r="F5422" s="319"/>
      <c r="G5422" s="320">
        <v>12000000</v>
      </c>
      <c r="H5422" s="319"/>
      <c r="I5422" s="320">
        <v>12000000</v>
      </c>
    </row>
    <row r="5423" spans="2:9" x14ac:dyDescent="0.25">
      <c r="B5423" s="316" t="s">
        <v>2350</v>
      </c>
      <c r="C5423" s="533" t="s">
        <v>18533</v>
      </c>
      <c r="D5423" s="317"/>
      <c r="E5423" s="317"/>
      <c r="F5423" s="318">
        <v>22000000</v>
      </c>
      <c r="G5423" s="318">
        <v>30000000</v>
      </c>
      <c r="H5423" s="317"/>
      <c r="I5423" s="318">
        <v>8000000</v>
      </c>
    </row>
    <row r="5424" spans="2:9" x14ac:dyDescent="0.25">
      <c r="B5424" s="672" t="s">
        <v>7147</v>
      </c>
      <c r="C5424" s="672"/>
      <c r="D5424" s="319"/>
      <c r="E5424" s="319"/>
      <c r="F5424" s="320">
        <v>22000000</v>
      </c>
      <c r="G5424" s="320">
        <v>30000000</v>
      </c>
      <c r="H5424" s="319"/>
      <c r="I5424" s="320">
        <v>8000000</v>
      </c>
    </row>
    <row r="5425" spans="2:9" x14ac:dyDescent="0.25">
      <c r="B5425" s="316" t="s">
        <v>2351</v>
      </c>
      <c r="C5425" s="533" t="s">
        <v>18534</v>
      </c>
      <c r="D5425" s="317"/>
      <c r="E5425" s="317"/>
      <c r="F5425" s="318">
        <v>17000000</v>
      </c>
      <c r="G5425" s="318">
        <v>35000000</v>
      </c>
      <c r="H5425" s="317"/>
      <c r="I5425" s="318">
        <v>18000000</v>
      </c>
    </row>
    <row r="5426" spans="2:9" x14ac:dyDescent="0.25">
      <c r="B5426" s="672" t="s">
        <v>7148</v>
      </c>
      <c r="C5426" s="672"/>
      <c r="D5426" s="319"/>
      <c r="E5426" s="319"/>
      <c r="F5426" s="320">
        <v>17000000</v>
      </c>
      <c r="G5426" s="320">
        <v>35000000</v>
      </c>
      <c r="H5426" s="319"/>
      <c r="I5426" s="320">
        <v>18000000</v>
      </c>
    </row>
    <row r="5427" spans="2:9" x14ac:dyDescent="0.25">
      <c r="B5427" s="316" t="s">
        <v>8097</v>
      </c>
      <c r="C5427" s="533" t="s">
        <v>18535</v>
      </c>
      <c r="D5427" s="317"/>
      <c r="E5427" s="317"/>
      <c r="F5427" s="317"/>
      <c r="G5427" s="318">
        <v>8941000</v>
      </c>
      <c r="H5427" s="317"/>
      <c r="I5427" s="318">
        <v>8941000</v>
      </c>
    </row>
    <row r="5428" spans="2:9" x14ac:dyDescent="0.25">
      <c r="B5428" s="672" t="s">
        <v>5833</v>
      </c>
      <c r="C5428" s="672"/>
      <c r="D5428" s="319"/>
      <c r="E5428" s="319"/>
      <c r="F5428" s="319"/>
      <c r="G5428" s="320">
        <v>8941000</v>
      </c>
      <c r="H5428" s="319"/>
      <c r="I5428" s="320">
        <v>8941000</v>
      </c>
    </row>
    <row r="5429" spans="2:9" x14ac:dyDescent="0.25">
      <c r="B5429" s="316" t="s">
        <v>1257</v>
      </c>
      <c r="C5429" s="533" t="s">
        <v>18536</v>
      </c>
      <c r="D5429" s="317"/>
      <c r="E5429" s="317"/>
      <c r="F5429" s="318">
        <v>6250000</v>
      </c>
      <c r="G5429" s="318">
        <v>15000000</v>
      </c>
      <c r="H5429" s="317"/>
      <c r="I5429" s="318">
        <v>8750000</v>
      </c>
    </row>
    <row r="5430" spans="2:9" x14ac:dyDescent="0.25">
      <c r="B5430" s="672" t="s">
        <v>7149</v>
      </c>
      <c r="C5430" s="672"/>
      <c r="D5430" s="319"/>
      <c r="E5430" s="319"/>
      <c r="F5430" s="320">
        <v>6250000</v>
      </c>
      <c r="G5430" s="320">
        <v>15000000</v>
      </c>
      <c r="H5430" s="319"/>
      <c r="I5430" s="320">
        <v>8750000</v>
      </c>
    </row>
    <row r="5431" spans="2:9" x14ac:dyDescent="0.25">
      <c r="B5431" s="316" t="s">
        <v>647</v>
      </c>
      <c r="C5431" s="533" t="s">
        <v>18537</v>
      </c>
      <c r="D5431" s="317"/>
      <c r="E5431" s="317"/>
      <c r="F5431" s="318">
        <v>6000000</v>
      </c>
      <c r="G5431" s="318">
        <v>18000000</v>
      </c>
      <c r="H5431" s="317"/>
      <c r="I5431" s="318">
        <v>12000000</v>
      </c>
    </row>
    <row r="5432" spans="2:9" x14ac:dyDescent="0.25">
      <c r="B5432" s="672" t="s">
        <v>7150</v>
      </c>
      <c r="C5432" s="672"/>
      <c r="D5432" s="319"/>
      <c r="E5432" s="319"/>
      <c r="F5432" s="320">
        <v>6000000</v>
      </c>
      <c r="G5432" s="320">
        <v>18000000</v>
      </c>
      <c r="H5432" s="319"/>
      <c r="I5432" s="320">
        <v>12000000</v>
      </c>
    </row>
    <row r="5433" spans="2:9" x14ac:dyDescent="0.25">
      <c r="B5433" s="316" t="s">
        <v>2352</v>
      </c>
      <c r="C5433" s="533" t="s">
        <v>18538</v>
      </c>
      <c r="D5433" s="317"/>
      <c r="E5433" s="317"/>
      <c r="F5433" s="318">
        <v>17000000</v>
      </c>
      <c r="G5433" s="318">
        <v>45000000</v>
      </c>
      <c r="H5433" s="317"/>
      <c r="I5433" s="318">
        <v>28000000</v>
      </c>
    </row>
    <row r="5434" spans="2:9" x14ac:dyDescent="0.25">
      <c r="B5434" s="672" t="s">
        <v>7151</v>
      </c>
      <c r="C5434" s="672"/>
      <c r="D5434" s="319"/>
      <c r="E5434" s="319"/>
      <c r="F5434" s="320">
        <v>17000000</v>
      </c>
      <c r="G5434" s="320">
        <v>45000000</v>
      </c>
      <c r="H5434" s="319"/>
      <c r="I5434" s="320">
        <v>28000000</v>
      </c>
    </row>
    <row r="5435" spans="2:9" x14ac:dyDescent="0.25">
      <c r="B5435" s="316" t="s">
        <v>2353</v>
      </c>
      <c r="C5435" s="533" t="s">
        <v>18539</v>
      </c>
      <c r="D5435" s="317"/>
      <c r="E5435" s="317"/>
      <c r="F5435" s="318">
        <v>37500000</v>
      </c>
      <c r="G5435" s="318">
        <v>60000000</v>
      </c>
      <c r="H5435" s="317"/>
      <c r="I5435" s="318">
        <v>22500000</v>
      </c>
    </row>
    <row r="5436" spans="2:9" x14ac:dyDescent="0.25">
      <c r="B5436" s="672" t="s">
        <v>7152</v>
      </c>
      <c r="C5436" s="672"/>
      <c r="D5436" s="319"/>
      <c r="E5436" s="319"/>
      <c r="F5436" s="320">
        <v>37500000</v>
      </c>
      <c r="G5436" s="320">
        <v>60000000</v>
      </c>
      <c r="H5436" s="319"/>
      <c r="I5436" s="320">
        <v>22500000</v>
      </c>
    </row>
    <row r="5437" spans="2:9" x14ac:dyDescent="0.25">
      <c r="B5437" s="316" t="s">
        <v>5575</v>
      </c>
      <c r="C5437" s="533" t="s">
        <v>18540</v>
      </c>
      <c r="D5437" s="317"/>
      <c r="E5437" s="317"/>
      <c r="F5437" s="318">
        <v>6000000</v>
      </c>
      <c r="G5437" s="318">
        <v>24000000</v>
      </c>
      <c r="H5437" s="317"/>
      <c r="I5437" s="318">
        <v>18000000</v>
      </c>
    </row>
    <row r="5438" spans="2:9" x14ac:dyDescent="0.25">
      <c r="B5438" s="672" t="s">
        <v>5833</v>
      </c>
      <c r="C5438" s="672"/>
      <c r="D5438" s="319"/>
      <c r="E5438" s="319"/>
      <c r="F5438" s="320">
        <v>6000000</v>
      </c>
      <c r="G5438" s="320">
        <v>24000000</v>
      </c>
      <c r="H5438" s="319"/>
      <c r="I5438" s="320">
        <v>18000000</v>
      </c>
    </row>
    <row r="5439" spans="2:9" x14ac:dyDescent="0.25">
      <c r="B5439" s="316" t="s">
        <v>7860</v>
      </c>
      <c r="C5439" s="533" t="s">
        <v>18541</v>
      </c>
      <c r="D5439" s="317"/>
      <c r="E5439" s="317"/>
      <c r="F5439" s="317"/>
      <c r="G5439" s="318">
        <v>15000000</v>
      </c>
      <c r="H5439" s="317"/>
      <c r="I5439" s="318">
        <v>15000000</v>
      </c>
    </row>
    <row r="5440" spans="2:9" x14ac:dyDescent="0.25">
      <c r="B5440" s="672" t="s">
        <v>5833</v>
      </c>
      <c r="C5440" s="672"/>
      <c r="D5440" s="319"/>
      <c r="E5440" s="319"/>
      <c r="F5440" s="319"/>
      <c r="G5440" s="320">
        <v>15000000</v>
      </c>
      <c r="H5440" s="319"/>
      <c r="I5440" s="320">
        <v>15000000</v>
      </c>
    </row>
    <row r="5441" spans="2:9" x14ac:dyDescent="0.25">
      <c r="B5441" s="316" t="s">
        <v>20096</v>
      </c>
      <c r="C5441" s="533" t="s">
        <v>20227</v>
      </c>
      <c r="D5441" s="317"/>
      <c r="E5441" s="317"/>
      <c r="F5441" s="317"/>
      <c r="G5441" s="318">
        <v>9011000</v>
      </c>
      <c r="H5441" s="317"/>
      <c r="I5441" s="318">
        <v>9011000</v>
      </c>
    </row>
    <row r="5442" spans="2:9" x14ac:dyDescent="0.25">
      <c r="B5442" s="672" t="s">
        <v>5833</v>
      </c>
      <c r="C5442" s="672"/>
      <c r="D5442" s="319"/>
      <c r="E5442" s="319"/>
      <c r="F5442" s="319"/>
      <c r="G5442" s="320">
        <v>9011000</v>
      </c>
      <c r="H5442" s="319"/>
      <c r="I5442" s="320">
        <v>9011000</v>
      </c>
    </row>
    <row r="5443" spans="2:9" x14ac:dyDescent="0.25">
      <c r="B5443" s="316" t="s">
        <v>2354</v>
      </c>
      <c r="C5443" s="533" t="s">
        <v>18542</v>
      </c>
      <c r="D5443" s="317"/>
      <c r="E5443" s="317"/>
      <c r="F5443" s="318">
        <v>20000000</v>
      </c>
      <c r="G5443" s="318">
        <v>38700890</v>
      </c>
      <c r="H5443" s="317"/>
      <c r="I5443" s="318">
        <v>18700890</v>
      </c>
    </row>
    <row r="5444" spans="2:9" x14ac:dyDescent="0.25">
      <c r="B5444" s="672" t="s">
        <v>7153</v>
      </c>
      <c r="C5444" s="672"/>
      <c r="D5444" s="319"/>
      <c r="E5444" s="319"/>
      <c r="F5444" s="320">
        <v>20000000</v>
      </c>
      <c r="G5444" s="320">
        <v>38700890</v>
      </c>
      <c r="H5444" s="319"/>
      <c r="I5444" s="320">
        <v>18700890</v>
      </c>
    </row>
    <row r="5445" spans="2:9" x14ac:dyDescent="0.25">
      <c r="B5445" s="316" t="s">
        <v>18634</v>
      </c>
      <c r="C5445" s="533" t="s">
        <v>19914</v>
      </c>
      <c r="D5445" s="317"/>
      <c r="E5445" s="317"/>
      <c r="F5445" s="317"/>
      <c r="G5445" s="318">
        <v>18000000</v>
      </c>
      <c r="H5445" s="317"/>
      <c r="I5445" s="318">
        <v>18000000</v>
      </c>
    </row>
    <row r="5446" spans="2:9" x14ac:dyDescent="0.25">
      <c r="B5446" s="672" t="s">
        <v>5833</v>
      </c>
      <c r="C5446" s="672"/>
      <c r="D5446" s="319"/>
      <c r="E5446" s="319"/>
      <c r="F5446" s="319"/>
      <c r="G5446" s="320">
        <v>18000000</v>
      </c>
      <c r="H5446" s="319"/>
      <c r="I5446" s="320">
        <v>18000000</v>
      </c>
    </row>
    <row r="5447" spans="2:9" x14ac:dyDescent="0.25">
      <c r="B5447" s="316" t="s">
        <v>1265</v>
      </c>
      <c r="C5447" s="533" t="s">
        <v>18543</v>
      </c>
      <c r="D5447" s="317"/>
      <c r="E5447" s="317"/>
      <c r="F5447" s="318">
        <v>7500000</v>
      </c>
      <c r="G5447" s="318">
        <v>33017000</v>
      </c>
      <c r="H5447" s="317"/>
      <c r="I5447" s="318">
        <v>25517000</v>
      </c>
    </row>
    <row r="5448" spans="2:9" x14ac:dyDescent="0.25">
      <c r="B5448" s="672" t="s">
        <v>7154</v>
      </c>
      <c r="C5448" s="672"/>
      <c r="D5448" s="319"/>
      <c r="E5448" s="319"/>
      <c r="F5448" s="320">
        <v>7500000</v>
      </c>
      <c r="G5448" s="320">
        <v>33017000</v>
      </c>
      <c r="H5448" s="319"/>
      <c r="I5448" s="320">
        <v>25517000</v>
      </c>
    </row>
    <row r="5449" spans="2:9" x14ac:dyDescent="0.25">
      <c r="B5449" s="316" t="s">
        <v>21144</v>
      </c>
      <c r="C5449" s="533" t="s">
        <v>21145</v>
      </c>
      <c r="D5449" s="317"/>
      <c r="E5449" s="317"/>
      <c r="F5449" s="318">
        <v>1480000</v>
      </c>
      <c r="G5449" s="317"/>
      <c r="H5449" s="317"/>
      <c r="I5449" s="649">
        <v>-1480000</v>
      </c>
    </row>
    <row r="5450" spans="2:9" x14ac:dyDescent="0.25">
      <c r="B5450" s="672" t="s">
        <v>21146</v>
      </c>
      <c r="C5450" s="672"/>
      <c r="D5450" s="319"/>
      <c r="E5450" s="319"/>
      <c r="F5450" s="320">
        <v>1480000</v>
      </c>
      <c r="G5450" s="319"/>
      <c r="H5450" s="319"/>
      <c r="I5450" s="650">
        <v>-1480000</v>
      </c>
    </row>
    <row r="5451" spans="2:9" x14ac:dyDescent="0.25">
      <c r="B5451" s="671" t="s">
        <v>7155</v>
      </c>
      <c r="C5451" s="671"/>
      <c r="D5451" s="321"/>
      <c r="E5451" s="321"/>
      <c r="F5451" s="322">
        <v>49023708477.150002</v>
      </c>
      <c r="G5451" s="322">
        <v>63756152399.740005</v>
      </c>
      <c r="H5451" s="321"/>
      <c r="I5451" s="322">
        <v>14732443922.589998</v>
      </c>
    </row>
  </sheetData>
  <autoFilter ref="G2:I133" xr:uid="{00000000-0009-0000-0000-00000A000000}">
    <filterColumn colId="2">
      <filters>
        <filter val="18,000,000.00"/>
        <filter val="3,000,000.00"/>
        <filter val="7,500,000.00"/>
      </filters>
    </filterColumn>
  </autoFilter>
  <mergeCells count="2675">
    <mergeCell ref="B5297:C5297"/>
    <mergeCell ref="B5299:C5299"/>
    <mergeCell ref="B5339:C5339"/>
    <mergeCell ref="B5341:C5341"/>
    <mergeCell ref="B5343:C5343"/>
    <mergeCell ref="B5345:C5345"/>
    <mergeCell ref="B5347:C5347"/>
    <mergeCell ref="B5349:C5349"/>
    <mergeCell ref="B5351:C5351"/>
    <mergeCell ref="B5353:C5353"/>
    <mergeCell ref="B5355:C5355"/>
    <mergeCell ref="B5357:C5357"/>
    <mergeCell ref="B5359:C5359"/>
    <mergeCell ref="B5361:C5361"/>
    <mergeCell ref="B5363:C5363"/>
    <mergeCell ref="B5432:C5432"/>
    <mergeCell ref="B5434:C5434"/>
    <mergeCell ref="B5230:C5230"/>
    <mergeCell ref="B5232:C5232"/>
    <mergeCell ref="B5234:C5234"/>
    <mergeCell ref="B5236:C5236"/>
    <mergeCell ref="B5238:C5238"/>
    <mergeCell ref="B5240:C5240"/>
    <mergeCell ref="B5242:C5242"/>
    <mergeCell ref="B5244:C5244"/>
    <mergeCell ref="B5246:C5246"/>
    <mergeCell ref="B5248:C5248"/>
    <mergeCell ref="B5250:C5250"/>
    <mergeCell ref="B5252:C5252"/>
    <mergeCell ref="B5287:C5287"/>
    <mergeCell ref="B5289:C5289"/>
    <mergeCell ref="B5291:C5291"/>
    <mergeCell ref="B5293:C5293"/>
    <mergeCell ref="B5295:C5295"/>
    <mergeCell ref="B4460:C4460"/>
    <mergeCell ref="B4462:C4462"/>
    <mergeCell ref="B4464:C4464"/>
    <mergeCell ref="B4466:C4466"/>
    <mergeCell ref="B4468:C4468"/>
    <mergeCell ref="B4470:C4470"/>
    <mergeCell ref="B4472:C4472"/>
    <mergeCell ref="B4890:C4890"/>
    <mergeCell ref="B4970:C4970"/>
    <mergeCell ref="B4972:C4972"/>
    <mergeCell ref="B4974:C4974"/>
    <mergeCell ref="B5151:C5151"/>
    <mergeCell ref="B5153:C5153"/>
    <mergeCell ref="B5155:C5155"/>
    <mergeCell ref="B5224:C5224"/>
    <mergeCell ref="B5226:C5226"/>
    <mergeCell ref="B5228:C5228"/>
    <mergeCell ref="B3859:C3859"/>
    <mergeCell ref="B3861:C3861"/>
    <mergeCell ref="B3927:C3927"/>
    <mergeCell ref="B3929:C3929"/>
    <mergeCell ref="B3965:C3965"/>
    <mergeCell ref="B3967:C3967"/>
    <mergeCell ref="B4037:C4037"/>
    <mergeCell ref="B4039:C4039"/>
    <mergeCell ref="B4041:C4041"/>
    <mergeCell ref="B4043:C4043"/>
    <mergeCell ref="B4045:C4045"/>
    <mergeCell ref="B4113:C4113"/>
    <mergeCell ref="B4115:C4115"/>
    <mergeCell ref="B4117:C4117"/>
    <mergeCell ref="B4119:C4119"/>
    <mergeCell ref="B4315:C4315"/>
    <mergeCell ref="B4317:C4317"/>
    <mergeCell ref="B3596:C3596"/>
    <mergeCell ref="B3598:C3598"/>
    <mergeCell ref="B3600:C3600"/>
    <mergeCell ref="B3602:C3602"/>
    <mergeCell ref="B3604:C3604"/>
    <mergeCell ref="B3606:C3606"/>
    <mergeCell ref="B3608:C3608"/>
    <mergeCell ref="B3610:C3610"/>
    <mergeCell ref="B3612:C3612"/>
    <mergeCell ref="B3745:C3745"/>
    <mergeCell ref="B3747:C3747"/>
    <mergeCell ref="B3749:C3749"/>
    <mergeCell ref="B3751:C3751"/>
    <mergeCell ref="B3753:C3753"/>
    <mergeCell ref="B3755:C3755"/>
    <mergeCell ref="B3855:C3855"/>
    <mergeCell ref="B3857:C3857"/>
    <mergeCell ref="B2784:C2784"/>
    <mergeCell ref="B2786:C2786"/>
    <mergeCell ref="B2788:C2788"/>
    <mergeCell ref="B2790:C2790"/>
    <mergeCell ref="B2792:C2792"/>
    <mergeCell ref="B2794:C2794"/>
    <mergeCell ref="B2796:C2796"/>
    <mergeCell ref="B2798:C2798"/>
    <mergeCell ref="B2800:C2800"/>
    <mergeCell ref="B2802:C2802"/>
    <mergeCell ref="B2804:C2804"/>
    <mergeCell ref="B2806:C2806"/>
    <mergeCell ref="B2876:C2876"/>
    <mergeCell ref="B2878:C2878"/>
    <mergeCell ref="B3139:C3139"/>
    <mergeCell ref="B3490:C3490"/>
    <mergeCell ref="B3492:C3492"/>
    <mergeCell ref="B2648:C2648"/>
    <mergeCell ref="B2650:C2650"/>
    <mergeCell ref="B2686:C2686"/>
    <mergeCell ref="B2688:C2688"/>
    <mergeCell ref="B2690:C2690"/>
    <mergeCell ref="B2692:C2692"/>
    <mergeCell ref="B2694:C2694"/>
    <mergeCell ref="B2696:C2696"/>
    <mergeCell ref="B2698:C2698"/>
    <mergeCell ref="B2700:C2700"/>
    <mergeCell ref="B2702:C2702"/>
    <mergeCell ref="B2704:C2704"/>
    <mergeCell ref="B2706:C2706"/>
    <mergeCell ref="B2708:C2708"/>
    <mergeCell ref="B2710:C2710"/>
    <mergeCell ref="B2712:C2712"/>
    <mergeCell ref="B2714:C2714"/>
    <mergeCell ref="B2414:C2414"/>
    <mergeCell ref="B2416:C2416"/>
    <mergeCell ref="B2580:C2580"/>
    <mergeCell ref="B2582:C2582"/>
    <mergeCell ref="B2584:C2584"/>
    <mergeCell ref="B2586:C2586"/>
    <mergeCell ref="B2626:C2626"/>
    <mergeCell ref="B2628:C2628"/>
    <mergeCell ref="B2630:C2630"/>
    <mergeCell ref="B2632:C2632"/>
    <mergeCell ref="B2634:C2634"/>
    <mergeCell ref="B2636:C2636"/>
    <mergeCell ref="B2638:C2638"/>
    <mergeCell ref="B2640:C2640"/>
    <mergeCell ref="B2642:C2642"/>
    <mergeCell ref="B2644:C2644"/>
    <mergeCell ref="B2646:C2646"/>
    <mergeCell ref="B2094:C2094"/>
    <mergeCell ref="B2096:C2096"/>
    <mergeCell ref="B2135:C2135"/>
    <mergeCell ref="B2137:C2137"/>
    <mergeCell ref="B2139:C2139"/>
    <mergeCell ref="B2141:C2141"/>
    <mergeCell ref="B2143:C2143"/>
    <mergeCell ref="B2145:C2145"/>
    <mergeCell ref="B2147:C2147"/>
    <mergeCell ref="B2149:C2149"/>
    <mergeCell ref="B2151:C2151"/>
    <mergeCell ref="B2153:C2153"/>
    <mergeCell ref="B2155:C2155"/>
    <mergeCell ref="B2157:C2157"/>
    <mergeCell ref="B2159:C2159"/>
    <mergeCell ref="B2161:C2161"/>
    <mergeCell ref="B2163:C2163"/>
    <mergeCell ref="B1894:C1894"/>
    <mergeCell ref="B1896:C1896"/>
    <mergeCell ref="B1932:C1932"/>
    <mergeCell ref="B1934:C1934"/>
    <mergeCell ref="B2068:C2068"/>
    <mergeCell ref="B2070:C2070"/>
    <mergeCell ref="B2072:C2072"/>
    <mergeCell ref="B2074:C2074"/>
    <mergeCell ref="B2076:C2076"/>
    <mergeCell ref="B2078:C2078"/>
    <mergeCell ref="B2080:C2080"/>
    <mergeCell ref="B2082:C2082"/>
    <mergeCell ref="B2084:C2084"/>
    <mergeCell ref="B2086:C2086"/>
    <mergeCell ref="B2088:C2088"/>
    <mergeCell ref="B2090:C2090"/>
    <mergeCell ref="B2092:C2092"/>
    <mergeCell ref="B1724:C1724"/>
    <mergeCell ref="B1726:C1726"/>
    <mergeCell ref="B1728:C1728"/>
    <mergeCell ref="B1730:C1730"/>
    <mergeCell ref="B1732:C1732"/>
    <mergeCell ref="B1832:C1832"/>
    <mergeCell ref="B1868:C1868"/>
    <mergeCell ref="B1870:C1870"/>
    <mergeCell ref="B1872:C1872"/>
    <mergeCell ref="B1874:C1874"/>
    <mergeCell ref="B1876:C1876"/>
    <mergeCell ref="B1878:C1878"/>
    <mergeCell ref="B1880:C1880"/>
    <mergeCell ref="B1882:C1882"/>
    <mergeCell ref="B1884:C1884"/>
    <mergeCell ref="B1886:C1886"/>
    <mergeCell ref="B1888:C1888"/>
    <mergeCell ref="B897:C897"/>
    <mergeCell ref="B899:C899"/>
    <mergeCell ref="B901:C901"/>
    <mergeCell ref="B903:C903"/>
    <mergeCell ref="B905:C905"/>
    <mergeCell ref="B906:C906"/>
    <mergeCell ref="B908:C908"/>
    <mergeCell ref="B1008:C1008"/>
    <mergeCell ref="B1010:C1010"/>
    <mergeCell ref="B1012:C1012"/>
    <mergeCell ref="B1014:C1014"/>
    <mergeCell ref="B1016:C1016"/>
    <mergeCell ref="B1018:C1018"/>
    <mergeCell ref="B1020:C1020"/>
    <mergeCell ref="B1216:C1216"/>
    <mergeCell ref="B1218:C1218"/>
    <mergeCell ref="B1220:C1220"/>
    <mergeCell ref="B702:C702"/>
    <mergeCell ref="B704:C704"/>
    <mergeCell ref="B706:C706"/>
    <mergeCell ref="B708:C708"/>
    <mergeCell ref="B710:C710"/>
    <mergeCell ref="B712:C712"/>
    <mergeCell ref="B714:C714"/>
    <mergeCell ref="B780:C780"/>
    <mergeCell ref="B782:C782"/>
    <mergeCell ref="B784:C784"/>
    <mergeCell ref="B786:C786"/>
    <mergeCell ref="B788:C788"/>
    <mergeCell ref="B790:C790"/>
    <mergeCell ref="B826:C826"/>
    <mergeCell ref="B828:C828"/>
    <mergeCell ref="B893:C893"/>
    <mergeCell ref="B895:C895"/>
    <mergeCell ref="B604:C604"/>
    <mergeCell ref="B606:C606"/>
    <mergeCell ref="B608:C608"/>
    <mergeCell ref="B610:C610"/>
    <mergeCell ref="B676:C676"/>
    <mergeCell ref="B678:C678"/>
    <mergeCell ref="B680:C680"/>
    <mergeCell ref="B682:C682"/>
    <mergeCell ref="B684:C684"/>
    <mergeCell ref="B686:C686"/>
    <mergeCell ref="B688:C688"/>
    <mergeCell ref="B690:C690"/>
    <mergeCell ref="B692:C692"/>
    <mergeCell ref="B694:C694"/>
    <mergeCell ref="B696:C696"/>
    <mergeCell ref="B698:C698"/>
    <mergeCell ref="B700:C700"/>
    <mergeCell ref="B272:C272"/>
    <mergeCell ref="B274:C274"/>
    <mergeCell ref="B506:C506"/>
    <mergeCell ref="B508:C508"/>
    <mergeCell ref="B510:C510"/>
    <mergeCell ref="B512:C512"/>
    <mergeCell ref="B514:C514"/>
    <mergeCell ref="B516:C516"/>
    <mergeCell ref="B518:C518"/>
    <mergeCell ref="B520:C520"/>
    <mergeCell ref="B522:C522"/>
    <mergeCell ref="B524:C524"/>
    <mergeCell ref="B526:C526"/>
    <mergeCell ref="B528:C528"/>
    <mergeCell ref="B530:C530"/>
    <mergeCell ref="B532:C532"/>
    <mergeCell ref="B534:C534"/>
    <mergeCell ref="B4932:C4932"/>
    <mergeCell ref="B4934:C4934"/>
    <mergeCell ref="B5335:C5335"/>
    <mergeCell ref="B5337:C5337"/>
    <mergeCell ref="E141:E142"/>
    <mergeCell ref="F141:F142"/>
    <mergeCell ref="G141:G142"/>
    <mergeCell ref="H141:H142"/>
    <mergeCell ref="I141:I142"/>
    <mergeCell ref="B226:C226"/>
    <mergeCell ref="B228:C228"/>
    <mergeCell ref="B230:C230"/>
    <mergeCell ref="B232:C232"/>
    <mergeCell ref="B234:C234"/>
    <mergeCell ref="B236:C236"/>
    <mergeCell ref="B238:C238"/>
    <mergeCell ref="B240:C240"/>
    <mergeCell ref="B242:C242"/>
    <mergeCell ref="B244:C244"/>
    <mergeCell ref="B246:C246"/>
    <mergeCell ref="B248:C248"/>
    <mergeCell ref="B250:C250"/>
    <mergeCell ref="B252:C252"/>
    <mergeCell ref="B254:C254"/>
    <mergeCell ref="B256:C256"/>
    <mergeCell ref="B258:C258"/>
    <mergeCell ref="B260:C260"/>
    <mergeCell ref="B262:C262"/>
    <mergeCell ref="B264:C264"/>
    <mergeCell ref="B266:C266"/>
    <mergeCell ref="B268:C268"/>
    <mergeCell ref="B270:C270"/>
    <mergeCell ref="B1452:C1452"/>
    <mergeCell ref="B1454:C1454"/>
    <mergeCell ref="B1456:C1456"/>
    <mergeCell ref="B2098:C2098"/>
    <mergeCell ref="B2100:C2100"/>
    <mergeCell ref="B2622:C2622"/>
    <mergeCell ref="B2624:C2624"/>
    <mergeCell ref="B3175:C3175"/>
    <mergeCell ref="B3177:C3177"/>
    <mergeCell ref="B4391:C4391"/>
    <mergeCell ref="B4393:C4393"/>
    <mergeCell ref="B4395:C4395"/>
    <mergeCell ref="B4632:C4632"/>
    <mergeCell ref="B4634:C4634"/>
    <mergeCell ref="B4926:C4926"/>
    <mergeCell ref="B4928:C4928"/>
    <mergeCell ref="B4930:C4930"/>
    <mergeCell ref="B1492:C1492"/>
    <mergeCell ref="B1494:C1494"/>
    <mergeCell ref="B1496:C1496"/>
    <mergeCell ref="B1498:C1498"/>
    <mergeCell ref="B1500:C1500"/>
    <mergeCell ref="B1502:C1502"/>
    <mergeCell ref="B1572:C1572"/>
    <mergeCell ref="B1574:C1574"/>
    <mergeCell ref="B1576:C1576"/>
    <mergeCell ref="B1645:C1645"/>
    <mergeCell ref="B1647:C1647"/>
    <mergeCell ref="B1649:C1649"/>
    <mergeCell ref="B1651:C1651"/>
    <mergeCell ref="B1720:C1720"/>
    <mergeCell ref="B1722:C1722"/>
    <mergeCell ref="B196:C196"/>
    <mergeCell ref="B198:C198"/>
    <mergeCell ref="B200:C200"/>
    <mergeCell ref="B202:C202"/>
    <mergeCell ref="B204:C204"/>
    <mergeCell ref="B206:C206"/>
    <mergeCell ref="B208:C208"/>
    <mergeCell ref="B210:C210"/>
    <mergeCell ref="B212:C212"/>
    <mergeCell ref="B214:C214"/>
    <mergeCell ref="B216:C216"/>
    <mergeCell ref="B218:C218"/>
    <mergeCell ref="B220:C220"/>
    <mergeCell ref="B222:C222"/>
    <mergeCell ref="B224:C224"/>
    <mergeCell ref="B170:C170"/>
    <mergeCell ref="B172:C172"/>
    <mergeCell ref="B174:C174"/>
    <mergeCell ref="B176:C176"/>
    <mergeCell ref="B178:C178"/>
    <mergeCell ref="B180:C180"/>
    <mergeCell ref="B182:C182"/>
    <mergeCell ref="B184:C184"/>
    <mergeCell ref="B186:C186"/>
    <mergeCell ref="B188:C188"/>
    <mergeCell ref="B190:C190"/>
    <mergeCell ref="B192:C192"/>
    <mergeCell ref="B194:C194"/>
    <mergeCell ref="B476:C476"/>
    <mergeCell ref="B478:C478"/>
    <mergeCell ref="B480:C480"/>
    <mergeCell ref="B482:C482"/>
    <mergeCell ref="B484:C484"/>
    <mergeCell ref="B486:C486"/>
    <mergeCell ref="B488:C488"/>
    <mergeCell ref="B490:C490"/>
    <mergeCell ref="B492:C492"/>
    <mergeCell ref="B494:C494"/>
    <mergeCell ref="B496:C496"/>
    <mergeCell ref="B498:C498"/>
    <mergeCell ref="B500:C500"/>
    <mergeCell ref="B502:C502"/>
    <mergeCell ref="B504:C504"/>
    <mergeCell ref="B378:C378"/>
    <mergeCell ref="B380:C380"/>
    <mergeCell ref="B382:C382"/>
    <mergeCell ref="B384:C384"/>
    <mergeCell ref="B386:C386"/>
    <mergeCell ref="B388:C388"/>
    <mergeCell ref="B390:C390"/>
    <mergeCell ref="B392:C392"/>
    <mergeCell ref="B394:C394"/>
    <mergeCell ref="B396:C396"/>
    <mergeCell ref="B398:C398"/>
    <mergeCell ref="B400:C400"/>
    <mergeCell ref="B402:C402"/>
    <mergeCell ref="B404:C404"/>
    <mergeCell ref="B406:C406"/>
    <mergeCell ref="B646:C646"/>
    <mergeCell ref="B648:C648"/>
    <mergeCell ref="B650:C650"/>
    <mergeCell ref="B652:C652"/>
    <mergeCell ref="B654:C654"/>
    <mergeCell ref="B656:C656"/>
    <mergeCell ref="B658:C658"/>
    <mergeCell ref="B660:C660"/>
    <mergeCell ref="B662:C662"/>
    <mergeCell ref="B664:C664"/>
    <mergeCell ref="B666:C666"/>
    <mergeCell ref="B668:C668"/>
    <mergeCell ref="B670:C670"/>
    <mergeCell ref="B672:C672"/>
    <mergeCell ref="B674:C674"/>
    <mergeCell ref="B570:C570"/>
    <mergeCell ref="B572:C572"/>
    <mergeCell ref="B574:C574"/>
    <mergeCell ref="B576:C576"/>
    <mergeCell ref="B578:C578"/>
    <mergeCell ref="B580:C580"/>
    <mergeCell ref="B582:C582"/>
    <mergeCell ref="B584:C584"/>
    <mergeCell ref="B586:C586"/>
    <mergeCell ref="B588:C588"/>
    <mergeCell ref="B590:C590"/>
    <mergeCell ref="B592:C592"/>
    <mergeCell ref="B594:C594"/>
    <mergeCell ref="B596:C596"/>
    <mergeCell ref="B598:C598"/>
    <mergeCell ref="B600:C600"/>
    <mergeCell ref="B602:C602"/>
    <mergeCell ref="B864:C864"/>
    <mergeCell ref="B866:C866"/>
    <mergeCell ref="B868:C868"/>
    <mergeCell ref="B870:C870"/>
    <mergeCell ref="B872:C872"/>
    <mergeCell ref="B874:C874"/>
    <mergeCell ref="B876:C876"/>
    <mergeCell ref="B878:C878"/>
    <mergeCell ref="B880:C880"/>
    <mergeCell ref="B882:C882"/>
    <mergeCell ref="B884:C884"/>
    <mergeCell ref="B886:C886"/>
    <mergeCell ref="B887:C887"/>
    <mergeCell ref="B889:C889"/>
    <mergeCell ref="B891:C891"/>
    <mergeCell ref="B750:C750"/>
    <mergeCell ref="B752:C752"/>
    <mergeCell ref="B754:C754"/>
    <mergeCell ref="B756:C756"/>
    <mergeCell ref="B758:C758"/>
    <mergeCell ref="B760:C760"/>
    <mergeCell ref="B762:C762"/>
    <mergeCell ref="B764:C764"/>
    <mergeCell ref="B766:C766"/>
    <mergeCell ref="B768:C768"/>
    <mergeCell ref="B770:C770"/>
    <mergeCell ref="B772:C772"/>
    <mergeCell ref="B774:C774"/>
    <mergeCell ref="B776:C776"/>
    <mergeCell ref="B778:C778"/>
    <mergeCell ref="B1088:C1088"/>
    <mergeCell ref="B1090:C1090"/>
    <mergeCell ref="B1092:C1092"/>
    <mergeCell ref="B1094:C1094"/>
    <mergeCell ref="B1096:C1096"/>
    <mergeCell ref="B1098:C1098"/>
    <mergeCell ref="B1100:C1100"/>
    <mergeCell ref="B1102:C1102"/>
    <mergeCell ref="B1104:C1104"/>
    <mergeCell ref="B1106:C1106"/>
    <mergeCell ref="B1108:C1108"/>
    <mergeCell ref="B1110:C1110"/>
    <mergeCell ref="B1112:C1112"/>
    <mergeCell ref="B1114:C1114"/>
    <mergeCell ref="B1116:C1116"/>
    <mergeCell ref="B978:C978"/>
    <mergeCell ref="B980:C980"/>
    <mergeCell ref="B982:C982"/>
    <mergeCell ref="B984:C984"/>
    <mergeCell ref="B986:C986"/>
    <mergeCell ref="B988:C988"/>
    <mergeCell ref="B990:C990"/>
    <mergeCell ref="B992:C992"/>
    <mergeCell ref="B994:C994"/>
    <mergeCell ref="B996:C996"/>
    <mergeCell ref="B998:C998"/>
    <mergeCell ref="B1000:C1000"/>
    <mergeCell ref="B1002:C1002"/>
    <mergeCell ref="B1004:C1004"/>
    <mergeCell ref="B1006:C1006"/>
    <mergeCell ref="B1294:C1294"/>
    <mergeCell ref="B1296:C1296"/>
    <mergeCell ref="B1298:C1298"/>
    <mergeCell ref="B1300:C1300"/>
    <mergeCell ref="B1302:C1302"/>
    <mergeCell ref="B1304:C1304"/>
    <mergeCell ref="B1306:C1306"/>
    <mergeCell ref="B1308:C1308"/>
    <mergeCell ref="B1310:C1310"/>
    <mergeCell ref="B1312:C1312"/>
    <mergeCell ref="B1314:C1314"/>
    <mergeCell ref="B1316:C1316"/>
    <mergeCell ref="B1318:C1318"/>
    <mergeCell ref="B1320:C1320"/>
    <mergeCell ref="B1322:C1322"/>
    <mergeCell ref="B1186:C1186"/>
    <mergeCell ref="B1188:C1188"/>
    <mergeCell ref="B1190:C1190"/>
    <mergeCell ref="B1192:C1192"/>
    <mergeCell ref="B1194:C1194"/>
    <mergeCell ref="B1196:C1196"/>
    <mergeCell ref="B1198:C1198"/>
    <mergeCell ref="B1200:C1200"/>
    <mergeCell ref="B1202:C1202"/>
    <mergeCell ref="B1204:C1204"/>
    <mergeCell ref="B1206:C1206"/>
    <mergeCell ref="B1208:C1208"/>
    <mergeCell ref="B1210:C1210"/>
    <mergeCell ref="B1212:C1212"/>
    <mergeCell ref="B1214:C1214"/>
    <mergeCell ref="B1256:C1256"/>
    <mergeCell ref="B1258:C1258"/>
    <mergeCell ref="B1422:C1422"/>
    <mergeCell ref="B1424:C1424"/>
    <mergeCell ref="B1426:C1426"/>
    <mergeCell ref="B1428:C1428"/>
    <mergeCell ref="B1430:C1430"/>
    <mergeCell ref="B1432:C1432"/>
    <mergeCell ref="B1434:C1434"/>
    <mergeCell ref="B1436:C1436"/>
    <mergeCell ref="B1438:C1438"/>
    <mergeCell ref="B1440:C1440"/>
    <mergeCell ref="B1442:C1442"/>
    <mergeCell ref="B1444:C1444"/>
    <mergeCell ref="B1446:C1446"/>
    <mergeCell ref="B1448:C1448"/>
    <mergeCell ref="B1450:C1450"/>
    <mergeCell ref="B1358:C1358"/>
    <mergeCell ref="B1360:C1360"/>
    <mergeCell ref="B1362:C1362"/>
    <mergeCell ref="B1364:C1364"/>
    <mergeCell ref="B1366:C1366"/>
    <mergeCell ref="B1368:C1368"/>
    <mergeCell ref="B1370:C1370"/>
    <mergeCell ref="B1372:C1372"/>
    <mergeCell ref="B1374:C1374"/>
    <mergeCell ref="B1376:C1376"/>
    <mergeCell ref="B1378:C1378"/>
    <mergeCell ref="B1380:C1380"/>
    <mergeCell ref="B1382:C1382"/>
    <mergeCell ref="B1384:C1384"/>
    <mergeCell ref="B1386:C1386"/>
    <mergeCell ref="B1691:C1691"/>
    <mergeCell ref="B1693:C1693"/>
    <mergeCell ref="B1695:C1695"/>
    <mergeCell ref="B1697:C1697"/>
    <mergeCell ref="B1699:C1699"/>
    <mergeCell ref="B1701:C1701"/>
    <mergeCell ref="B1703:C1703"/>
    <mergeCell ref="B1705:C1705"/>
    <mergeCell ref="B1706:C1706"/>
    <mergeCell ref="B1708:C1708"/>
    <mergeCell ref="B1710:C1710"/>
    <mergeCell ref="B1712:C1712"/>
    <mergeCell ref="B1714:C1714"/>
    <mergeCell ref="B1716:C1716"/>
    <mergeCell ref="B1718:C1718"/>
    <mergeCell ref="B1687:C1687"/>
    <mergeCell ref="B1689:C1689"/>
    <mergeCell ref="B2004:C2004"/>
    <mergeCell ref="B2006:C2006"/>
    <mergeCell ref="B2008:C2008"/>
    <mergeCell ref="B2010:C2010"/>
    <mergeCell ref="B2012:C2012"/>
    <mergeCell ref="B2014:C2014"/>
    <mergeCell ref="B2016:C2016"/>
    <mergeCell ref="B2018:C2018"/>
    <mergeCell ref="B2020:C2020"/>
    <mergeCell ref="B2022:C2022"/>
    <mergeCell ref="B2024:C2024"/>
    <mergeCell ref="B2026:C2026"/>
    <mergeCell ref="B2028:C2028"/>
    <mergeCell ref="B2030:C2030"/>
    <mergeCell ref="B2032:C2032"/>
    <mergeCell ref="B1768:C1768"/>
    <mergeCell ref="B1770:C1770"/>
    <mergeCell ref="B1772:C1772"/>
    <mergeCell ref="B1774:C1774"/>
    <mergeCell ref="B1776:C1776"/>
    <mergeCell ref="B1778:C1778"/>
    <mergeCell ref="B1780:C1780"/>
    <mergeCell ref="B1782:C1782"/>
    <mergeCell ref="B1784:C1784"/>
    <mergeCell ref="B1786:C1786"/>
    <mergeCell ref="B1788:C1788"/>
    <mergeCell ref="B1790:C1790"/>
    <mergeCell ref="B1792:C1792"/>
    <mergeCell ref="B1794:C1794"/>
    <mergeCell ref="B1796:C1796"/>
    <mergeCell ref="B1890:C1890"/>
    <mergeCell ref="B1892:C1892"/>
    <mergeCell ref="B2318:C2318"/>
    <mergeCell ref="B2320:C2320"/>
    <mergeCell ref="B2322:C2322"/>
    <mergeCell ref="B2324:C2324"/>
    <mergeCell ref="B2326:C2326"/>
    <mergeCell ref="B2328:C2328"/>
    <mergeCell ref="B2330:C2330"/>
    <mergeCell ref="B2332:C2332"/>
    <mergeCell ref="B2334:C2334"/>
    <mergeCell ref="B2336:C2336"/>
    <mergeCell ref="B2338:C2338"/>
    <mergeCell ref="B2340:C2340"/>
    <mergeCell ref="B2342:C2342"/>
    <mergeCell ref="B2344:C2344"/>
    <mergeCell ref="B2345:C2345"/>
    <mergeCell ref="B2233:C2233"/>
    <mergeCell ref="B2235:C2235"/>
    <mergeCell ref="B2237:C2237"/>
    <mergeCell ref="B2239:C2239"/>
    <mergeCell ref="B2241:C2241"/>
    <mergeCell ref="B2243:C2243"/>
    <mergeCell ref="B2245:C2245"/>
    <mergeCell ref="B2247:C2247"/>
    <mergeCell ref="B2249:C2249"/>
    <mergeCell ref="B2516:C2516"/>
    <mergeCell ref="B2518:C2518"/>
    <mergeCell ref="B2520:C2520"/>
    <mergeCell ref="B2522:C2522"/>
    <mergeCell ref="B2524:C2524"/>
    <mergeCell ref="B2526:C2526"/>
    <mergeCell ref="B2528:C2528"/>
    <mergeCell ref="B2530:C2530"/>
    <mergeCell ref="B2532:C2532"/>
    <mergeCell ref="B2534:C2534"/>
    <mergeCell ref="B2536:C2536"/>
    <mergeCell ref="B2538:C2538"/>
    <mergeCell ref="B2540:C2540"/>
    <mergeCell ref="B2542:C2542"/>
    <mergeCell ref="B2544:C2544"/>
    <mergeCell ref="B2452:C2452"/>
    <mergeCell ref="B2454:C2454"/>
    <mergeCell ref="B2456:C2456"/>
    <mergeCell ref="B2458:C2458"/>
    <mergeCell ref="B2460:C2460"/>
    <mergeCell ref="B2462:C2462"/>
    <mergeCell ref="B2464:C2464"/>
    <mergeCell ref="B2466:C2466"/>
    <mergeCell ref="B2468:C2468"/>
    <mergeCell ref="B2470:C2470"/>
    <mergeCell ref="B2472:C2472"/>
    <mergeCell ref="B2474:C2474"/>
    <mergeCell ref="B2476:C2476"/>
    <mergeCell ref="B2478:C2478"/>
    <mergeCell ref="B2480:C2480"/>
    <mergeCell ref="B3011:C3011"/>
    <mergeCell ref="B3013:C3013"/>
    <mergeCell ref="B3015:C3015"/>
    <mergeCell ref="B3017:C3017"/>
    <mergeCell ref="B3019:C3019"/>
    <mergeCell ref="B3021:C3021"/>
    <mergeCell ref="B3023:C3023"/>
    <mergeCell ref="B3025:C3025"/>
    <mergeCell ref="B3027:C3027"/>
    <mergeCell ref="B3029:C3029"/>
    <mergeCell ref="B3031:C3031"/>
    <mergeCell ref="B3033:C3033"/>
    <mergeCell ref="B3035:C3035"/>
    <mergeCell ref="B3037:C3037"/>
    <mergeCell ref="B3039:C3039"/>
    <mergeCell ref="B2948:C2948"/>
    <mergeCell ref="B2950:C2950"/>
    <mergeCell ref="B2952:C2952"/>
    <mergeCell ref="B2954:C2954"/>
    <mergeCell ref="B2956:C2956"/>
    <mergeCell ref="B2958:C2958"/>
    <mergeCell ref="B2960:C2960"/>
    <mergeCell ref="B2962:C2962"/>
    <mergeCell ref="B2964:C2964"/>
    <mergeCell ref="B2966:C2966"/>
    <mergeCell ref="B2968:C2968"/>
    <mergeCell ref="B2970:C2970"/>
    <mergeCell ref="B2972:C2972"/>
    <mergeCell ref="B2973:C2973"/>
    <mergeCell ref="B2975:C2975"/>
    <mergeCell ref="B3213:C3213"/>
    <mergeCell ref="B3215:C3215"/>
    <mergeCell ref="B3217:C3217"/>
    <mergeCell ref="B3219:C3219"/>
    <mergeCell ref="B3221:C3221"/>
    <mergeCell ref="B3223:C3223"/>
    <mergeCell ref="B3225:C3225"/>
    <mergeCell ref="B3227:C3227"/>
    <mergeCell ref="B3229:C3229"/>
    <mergeCell ref="B3231:C3231"/>
    <mergeCell ref="B3233:C3233"/>
    <mergeCell ref="B3235:C3235"/>
    <mergeCell ref="B3237:C3237"/>
    <mergeCell ref="B3239:C3239"/>
    <mergeCell ref="B3241:C3241"/>
    <mergeCell ref="B3109:C3109"/>
    <mergeCell ref="B3111:C3111"/>
    <mergeCell ref="B3113:C3113"/>
    <mergeCell ref="B3115:C3115"/>
    <mergeCell ref="B3117:C3117"/>
    <mergeCell ref="B3119:C3119"/>
    <mergeCell ref="B3121:C3121"/>
    <mergeCell ref="B3123:C3123"/>
    <mergeCell ref="B3125:C3125"/>
    <mergeCell ref="B3127:C3127"/>
    <mergeCell ref="B3129:C3129"/>
    <mergeCell ref="B3131:C3131"/>
    <mergeCell ref="B3133:C3133"/>
    <mergeCell ref="B3135:C3135"/>
    <mergeCell ref="B3137:C3137"/>
    <mergeCell ref="B3375:C3375"/>
    <mergeCell ref="B3377:C3377"/>
    <mergeCell ref="B3379:C3379"/>
    <mergeCell ref="B3381:C3381"/>
    <mergeCell ref="B3383:C3383"/>
    <mergeCell ref="B3385:C3385"/>
    <mergeCell ref="B3387:C3387"/>
    <mergeCell ref="B3389:C3389"/>
    <mergeCell ref="B3391:C3391"/>
    <mergeCell ref="B3277:C3277"/>
    <mergeCell ref="B3279:C3279"/>
    <mergeCell ref="B3281:C3281"/>
    <mergeCell ref="B3283:C3283"/>
    <mergeCell ref="B3285:C3285"/>
    <mergeCell ref="B3287:C3287"/>
    <mergeCell ref="B3289:C3289"/>
    <mergeCell ref="B3291:C3291"/>
    <mergeCell ref="B3293:C3293"/>
    <mergeCell ref="B3295:C3295"/>
    <mergeCell ref="B3297:C3297"/>
    <mergeCell ref="B3299:C3299"/>
    <mergeCell ref="B3301:C3301"/>
    <mergeCell ref="B3303:C3303"/>
    <mergeCell ref="B3305:C3305"/>
    <mergeCell ref="B3566:C3566"/>
    <mergeCell ref="B3568:C3568"/>
    <mergeCell ref="B3570:C3570"/>
    <mergeCell ref="B3572:C3572"/>
    <mergeCell ref="B3574:C3574"/>
    <mergeCell ref="B3576:C3576"/>
    <mergeCell ref="B3578:C3578"/>
    <mergeCell ref="B3580:C3580"/>
    <mergeCell ref="B3582:C3582"/>
    <mergeCell ref="B3584:C3584"/>
    <mergeCell ref="B3586:C3586"/>
    <mergeCell ref="B3588:C3588"/>
    <mergeCell ref="B3590:C3590"/>
    <mergeCell ref="B3592:C3592"/>
    <mergeCell ref="B3594:C3594"/>
    <mergeCell ref="B3461:C3461"/>
    <mergeCell ref="B3463:C3463"/>
    <mergeCell ref="B3465:C3465"/>
    <mergeCell ref="B3467:C3467"/>
    <mergeCell ref="B3469:C3469"/>
    <mergeCell ref="B3471:C3471"/>
    <mergeCell ref="B3473:C3473"/>
    <mergeCell ref="B3474:C3474"/>
    <mergeCell ref="B3476:C3476"/>
    <mergeCell ref="B3478:C3478"/>
    <mergeCell ref="B3480:C3480"/>
    <mergeCell ref="B3482:C3482"/>
    <mergeCell ref="B3484:C3484"/>
    <mergeCell ref="B3486:C3486"/>
    <mergeCell ref="B3488:C3488"/>
    <mergeCell ref="B3494:C3494"/>
    <mergeCell ref="B3496:C3496"/>
    <mergeCell ref="B3791:C3791"/>
    <mergeCell ref="B3793:C3793"/>
    <mergeCell ref="B3795:C3795"/>
    <mergeCell ref="B3797:C3797"/>
    <mergeCell ref="B3799:C3799"/>
    <mergeCell ref="B3801:C3801"/>
    <mergeCell ref="B3803:C3803"/>
    <mergeCell ref="B3805:C3805"/>
    <mergeCell ref="B3807:C3807"/>
    <mergeCell ref="B3809:C3809"/>
    <mergeCell ref="B3811:C3811"/>
    <mergeCell ref="B3813:C3813"/>
    <mergeCell ref="B3815:C3815"/>
    <mergeCell ref="B3817:C3817"/>
    <mergeCell ref="B3819:C3819"/>
    <mergeCell ref="B3715:C3715"/>
    <mergeCell ref="B3717:C3717"/>
    <mergeCell ref="B3719:C3719"/>
    <mergeCell ref="B3721:C3721"/>
    <mergeCell ref="B3723:C3723"/>
    <mergeCell ref="B3725:C3725"/>
    <mergeCell ref="B3727:C3727"/>
    <mergeCell ref="B3729:C3729"/>
    <mergeCell ref="B3731:C3731"/>
    <mergeCell ref="B3733:C3733"/>
    <mergeCell ref="B3735:C3735"/>
    <mergeCell ref="B3737:C3737"/>
    <mergeCell ref="B3739:C3739"/>
    <mergeCell ref="B3741:C3741"/>
    <mergeCell ref="B3743:C3743"/>
    <mergeCell ref="B4188:C4188"/>
    <mergeCell ref="B4190:C4190"/>
    <mergeCell ref="B4192:C4192"/>
    <mergeCell ref="B4194:C4194"/>
    <mergeCell ref="B4196:C4196"/>
    <mergeCell ref="B4198:C4198"/>
    <mergeCell ref="B4199:C4199"/>
    <mergeCell ref="B4201:C4201"/>
    <mergeCell ref="B4203:C4203"/>
    <mergeCell ref="B4205:C4205"/>
    <mergeCell ref="B4207:C4207"/>
    <mergeCell ref="B4209:C4209"/>
    <mergeCell ref="B4211:C4211"/>
    <mergeCell ref="B4213:C4213"/>
    <mergeCell ref="B4215:C4215"/>
    <mergeCell ref="B3897:C3897"/>
    <mergeCell ref="B3899:C3899"/>
    <mergeCell ref="B3901:C3901"/>
    <mergeCell ref="B3903:C3903"/>
    <mergeCell ref="B3905:C3905"/>
    <mergeCell ref="B3907:C3907"/>
    <mergeCell ref="B3909:C3909"/>
    <mergeCell ref="B3911:C3911"/>
    <mergeCell ref="B3913:C3913"/>
    <mergeCell ref="B3915:C3915"/>
    <mergeCell ref="B3917:C3917"/>
    <mergeCell ref="B3919:C3919"/>
    <mergeCell ref="B3921:C3921"/>
    <mergeCell ref="B3923:C3923"/>
    <mergeCell ref="B3925:C3925"/>
    <mergeCell ref="B4431:C4431"/>
    <mergeCell ref="B4433:C4433"/>
    <mergeCell ref="B4434:C4434"/>
    <mergeCell ref="B4436:C4436"/>
    <mergeCell ref="B4438:C4438"/>
    <mergeCell ref="B4440:C4440"/>
    <mergeCell ref="B4442:C4442"/>
    <mergeCell ref="B4444:C4444"/>
    <mergeCell ref="B4446:C4446"/>
    <mergeCell ref="B4448:C4448"/>
    <mergeCell ref="B4450:C4450"/>
    <mergeCell ref="B4452:C4452"/>
    <mergeCell ref="B4454:C4454"/>
    <mergeCell ref="B4456:C4456"/>
    <mergeCell ref="B4458:C4458"/>
    <mergeCell ref="B4285:C4285"/>
    <mergeCell ref="B4287:C4287"/>
    <mergeCell ref="B4289:C4289"/>
    <mergeCell ref="B4291:C4291"/>
    <mergeCell ref="B4293:C4293"/>
    <mergeCell ref="B4295:C4295"/>
    <mergeCell ref="B4297:C4297"/>
    <mergeCell ref="B4299:C4299"/>
    <mergeCell ref="B4301:C4301"/>
    <mergeCell ref="B4303:C4303"/>
    <mergeCell ref="B4305:C4305"/>
    <mergeCell ref="B4307:C4307"/>
    <mergeCell ref="B4309:C4309"/>
    <mergeCell ref="B4311:C4311"/>
    <mergeCell ref="B4313:C4313"/>
    <mergeCell ref="B4353:C4353"/>
    <mergeCell ref="B4355:C4355"/>
    <mergeCell ref="B4602:C4602"/>
    <mergeCell ref="B4604:C4604"/>
    <mergeCell ref="B4606:C4606"/>
    <mergeCell ref="B4608:C4608"/>
    <mergeCell ref="B4610:C4610"/>
    <mergeCell ref="B4612:C4612"/>
    <mergeCell ref="B4614:C4614"/>
    <mergeCell ref="B4616:C4616"/>
    <mergeCell ref="B4618:C4618"/>
    <mergeCell ref="B4620:C4620"/>
    <mergeCell ref="B4622:C4622"/>
    <mergeCell ref="B4624:C4624"/>
    <mergeCell ref="B4626:C4626"/>
    <mergeCell ref="B4628:C4628"/>
    <mergeCell ref="B4630:C4630"/>
    <mergeCell ref="B4508:C4508"/>
    <mergeCell ref="B4510:C4510"/>
    <mergeCell ref="B4512:C4512"/>
    <mergeCell ref="B4514:C4514"/>
    <mergeCell ref="B4516:C4516"/>
    <mergeCell ref="B4518:C4518"/>
    <mergeCell ref="B4520:C4520"/>
    <mergeCell ref="B4522:C4522"/>
    <mergeCell ref="B4524:C4524"/>
    <mergeCell ref="B4526:C4526"/>
    <mergeCell ref="B4528:C4528"/>
    <mergeCell ref="B4530:C4530"/>
    <mergeCell ref="B4532:C4532"/>
    <mergeCell ref="B4797:C4797"/>
    <mergeCell ref="B4799:C4799"/>
    <mergeCell ref="B4800:C4800"/>
    <mergeCell ref="B4802:C4802"/>
    <mergeCell ref="B4804:C4804"/>
    <mergeCell ref="B4806:C4806"/>
    <mergeCell ref="B4808:C4808"/>
    <mergeCell ref="B4810:C4810"/>
    <mergeCell ref="B4812:C4812"/>
    <mergeCell ref="B4814:C4814"/>
    <mergeCell ref="B4816:C4816"/>
    <mergeCell ref="B4818:C4818"/>
    <mergeCell ref="B4820:C4820"/>
    <mergeCell ref="B4822:C4822"/>
    <mergeCell ref="B4824:C4824"/>
    <mergeCell ref="B4737:C4737"/>
    <mergeCell ref="B4739:C4739"/>
    <mergeCell ref="B4741:C4741"/>
    <mergeCell ref="B4743:C4743"/>
    <mergeCell ref="B4745:C4745"/>
    <mergeCell ref="B4747:C4747"/>
    <mergeCell ref="B4749:C4749"/>
    <mergeCell ref="B4751:C4751"/>
    <mergeCell ref="B4753:C4753"/>
    <mergeCell ref="B4755:C4755"/>
    <mergeCell ref="B4757:C4757"/>
    <mergeCell ref="B4759:C4759"/>
    <mergeCell ref="B4761:C4761"/>
    <mergeCell ref="B5090:C5090"/>
    <mergeCell ref="B5092:C5092"/>
    <mergeCell ref="B5094:C5094"/>
    <mergeCell ref="B5096:C5096"/>
    <mergeCell ref="B5098:C5098"/>
    <mergeCell ref="B5100:C5100"/>
    <mergeCell ref="B5102:C5102"/>
    <mergeCell ref="B5104:C5104"/>
    <mergeCell ref="B5106:C5106"/>
    <mergeCell ref="B5107:C5107"/>
    <mergeCell ref="B5109:C5109"/>
    <mergeCell ref="B5111:C5111"/>
    <mergeCell ref="B5113:C5113"/>
    <mergeCell ref="B5115:C5115"/>
    <mergeCell ref="B5044:C5044"/>
    <mergeCell ref="B5046:C5046"/>
    <mergeCell ref="B5048:C5048"/>
    <mergeCell ref="B5050:C5050"/>
    <mergeCell ref="B5052:C5052"/>
    <mergeCell ref="D141:D142"/>
    <mergeCell ref="B142:C142"/>
    <mergeCell ref="B143:C143"/>
    <mergeCell ref="B145:C145"/>
    <mergeCell ref="B147:C147"/>
    <mergeCell ref="B149:C149"/>
    <mergeCell ref="B150:C150"/>
    <mergeCell ref="B152:C152"/>
    <mergeCell ref="B154:C154"/>
    <mergeCell ref="B156:C156"/>
    <mergeCell ref="B158:C158"/>
    <mergeCell ref="B160:C160"/>
    <mergeCell ref="B162:C162"/>
    <mergeCell ref="B164:C164"/>
    <mergeCell ref="B166:C166"/>
    <mergeCell ref="B168:C168"/>
    <mergeCell ref="B5088:C5088"/>
    <mergeCell ref="B4860:C4860"/>
    <mergeCell ref="B4862:C4862"/>
    <mergeCell ref="B4864:C4864"/>
    <mergeCell ref="B4866:C4866"/>
    <mergeCell ref="B4868:C4868"/>
    <mergeCell ref="B4870:C4870"/>
    <mergeCell ref="B4872:C4872"/>
    <mergeCell ref="B4874:C4874"/>
    <mergeCell ref="B4876:C4876"/>
    <mergeCell ref="B4878:C4878"/>
    <mergeCell ref="B4880:C4880"/>
    <mergeCell ref="B4882:C4882"/>
    <mergeCell ref="B4884:C4884"/>
    <mergeCell ref="B4886:C4886"/>
    <mergeCell ref="B4888:C4888"/>
    <mergeCell ref="B276:C276"/>
    <mergeCell ref="B278:C278"/>
    <mergeCell ref="B280:C280"/>
    <mergeCell ref="B282:C282"/>
    <mergeCell ref="B284:C284"/>
    <mergeCell ref="B286:C286"/>
    <mergeCell ref="B288:C288"/>
    <mergeCell ref="B290:C290"/>
    <mergeCell ref="B292:C292"/>
    <mergeCell ref="B294:C294"/>
    <mergeCell ref="B296:C296"/>
    <mergeCell ref="B298:C298"/>
    <mergeCell ref="B300:C300"/>
    <mergeCell ref="B302:C302"/>
    <mergeCell ref="B304:C304"/>
    <mergeCell ref="B306:C306"/>
    <mergeCell ref="B308:C308"/>
    <mergeCell ref="B310:C310"/>
    <mergeCell ref="B312:C312"/>
    <mergeCell ref="B314:C314"/>
    <mergeCell ref="B316:C316"/>
    <mergeCell ref="B318:C318"/>
    <mergeCell ref="B320:C320"/>
    <mergeCell ref="B322:C322"/>
    <mergeCell ref="B324:C324"/>
    <mergeCell ref="B326:C326"/>
    <mergeCell ref="B328:C328"/>
    <mergeCell ref="B330:C330"/>
    <mergeCell ref="B332:C332"/>
    <mergeCell ref="B334:C334"/>
    <mergeCell ref="B336:C336"/>
    <mergeCell ref="B338:C338"/>
    <mergeCell ref="B340:C340"/>
    <mergeCell ref="B342:C342"/>
    <mergeCell ref="B344:C344"/>
    <mergeCell ref="B346:C346"/>
    <mergeCell ref="B348:C348"/>
    <mergeCell ref="B350:C350"/>
    <mergeCell ref="B352:C352"/>
    <mergeCell ref="B354:C354"/>
    <mergeCell ref="B356:C356"/>
    <mergeCell ref="B358:C358"/>
    <mergeCell ref="B360:C360"/>
    <mergeCell ref="B362:C362"/>
    <mergeCell ref="B364:C364"/>
    <mergeCell ref="B366:C366"/>
    <mergeCell ref="B368:C368"/>
    <mergeCell ref="B370:C370"/>
    <mergeCell ref="B372:C372"/>
    <mergeCell ref="B374:C374"/>
    <mergeCell ref="B376:C376"/>
    <mergeCell ref="B408:C408"/>
    <mergeCell ref="B410:C410"/>
    <mergeCell ref="B412:C412"/>
    <mergeCell ref="B414:C414"/>
    <mergeCell ref="B416:C416"/>
    <mergeCell ref="B418:C418"/>
    <mergeCell ref="B420:C420"/>
    <mergeCell ref="B422:C422"/>
    <mergeCell ref="B424:C424"/>
    <mergeCell ref="B426:C426"/>
    <mergeCell ref="B428:C428"/>
    <mergeCell ref="B430:C430"/>
    <mergeCell ref="B432:C432"/>
    <mergeCell ref="B434:C434"/>
    <mergeCell ref="B436:C436"/>
    <mergeCell ref="B438:C438"/>
    <mergeCell ref="B440:C440"/>
    <mergeCell ref="B442:C442"/>
    <mergeCell ref="B444:C444"/>
    <mergeCell ref="B446:C446"/>
    <mergeCell ref="B448:C448"/>
    <mergeCell ref="B450:C450"/>
    <mergeCell ref="B452:C452"/>
    <mergeCell ref="B454:C454"/>
    <mergeCell ref="B456:C456"/>
    <mergeCell ref="B458:C458"/>
    <mergeCell ref="B460:C460"/>
    <mergeCell ref="B462:C462"/>
    <mergeCell ref="B464:C464"/>
    <mergeCell ref="B466:C466"/>
    <mergeCell ref="B468:C468"/>
    <mergeCell ref="B470:C470"/>
    <mergeCell ref="B472:C472"/>
    <mergeCell ref="B474:C474"/>
    <mergeCell ref="B536:C536"/>
    <mergeCell ref="B538:C538"/>
    <mergeCell ref="B540:C540"/>
    <mergeCell ref="B542:C542"/>
    <mergeCell ref="B544:C544"/>
    <mergeCell ref="B546:C546"/>
    <mergeCell ref="B548:C548"/>
    <mergeCell ref="B550:C550"/>
    <mergeCell ref="B552:C552"/>
    <mergeCell ref="B554:C554"/>
    <mergeCell ref="B556:C556"/>
    <mergeCell ref="B558:C558"/>
    <mergeCell ref="B560:C560"/>
    <mergeCell ref="B562:C562"/>
    <mergeCell ref="B564:C564"/>
    <mergeCell ref="B566:C566"/>
    <mergeCell ref="B568:C568"/>
    <mergeCell ref="B612:C612"/>
    <mergeCell ref="B614:C614"/>
    <mergeCell ref="B616:C616"/>
    <mergeCell ref="B618:C618"/>
    <mergeCell ref="B620:C620"/>
    <mergeCell ref="B622:C622"/>
    <mergeCell ref="B624:C624"/>
    <mergeCell ref="B626:C626"/>
    <mergeCell ref="B628:C628"/>
    <mergeCell ref="B630:C630"/>
    <mergeCell ref="B632:C632"/>
    <mergeCell ref="B634:C634"/>
    <mergeCell ref="B636:C636"/>
    <mergeCell ref="B638:C638"/>
    <mergeCell ref="B640:C640"/>
    <mergeCell ref="B642:C642"/>
    <mergeCell ref="B644:C644"/>
    <mergeCell ref="B716:C716"/>
    <mergeCell ref="B718:C718"/>
    <mergeCell ref="B720:C720"/>
    <mergeCell ref="B722:C722"/>
    <mergeCell ref="B724:C724"/>
    <mergeCell ref="B726:C726"/>
    <mergeCell ref="B728:C728"/>
    <mergeCell ref="B730:C730"/>
    <mergeCell ref="B732:C732"/>
    <mergeCell ref="B734:C734"/>
    <mergeCell ref="B736:C736"/>
    <mergeCell ref="B738:C738"/>
    <mergeCell ref="B740:C740"/>
    <mergeCell ref="B742:C742"/>
    <mergeCell ref="B744:C744"/>
    <mergeCell ref="B746:C746"/>
    <mergeCell ref="B748:C748"/>
    <mergeCell ref="B792:C792"/>
    <mergeCell ref="B794:C794"/>
    <mergeCell ref="B796:C796"/>
    <mergeCell ref="B798:C798"/>
    <mergeCell ref="B800:C800"/>
    <mergeCell ref="B802:C802"/>
    <mergeCell ref="B804:C804"/>
    <mergeCell ref="B806:C806"/>
    <mergeCell ref="B808:C808"/>
    <mergeCell ref="B810:C810"/>
    <mergeCell ref="B812:C812"/>
    <mergeCell ref="B814:C814"/>
    <mergeCell ref="B816:C816"/>
    <mergeCell ref="B818:C818"/>
    <mergeCell ref="B820:C820"/>
    <mergeCell ref="B822:C822"/>
    <mergeCell ref="B824:C824"/>
    <mergeCell ref="B830:C830"/>
    <mergeCell ref="B832:C832"/>
    <mergeCell ref="B834:C834"/>
    <mergeCell ref="B836:C836"/>
    <mergeCell ref="B838:C838"/>
    <mergeCell ref="B840:C840"/>
    <mergeCell ref="B842:C842"/>
    <mergeCell ref="B844:C844"/>
    <mergeCell ref="B846:C846"/>
    <mergeCell ref="B848:C848"/>
    <mergeCell ref="B850:C850"/>
    <mergeCell ref="B852:C852"/>
    <mergeCell ref="B854:C854"/>
    <mergeCell ref="B856:C856"/>
    <mergeCell ref="B858:C858"/>
    <mergeCell ref="B860:C860"/>
    <mergeCell ref="B862:C862"/>
    <mergeCell ref="B910:C910"/>
    <mergeCell ref="B912:C912"/>
    <mergeCell ref="B914:C914"/>
    <mergeCell ref="B916:C916"/>
    <mergeCell ref="B918:C918"/>
    <mergeCell ref="B920:C920"/>
    <mergeCell ref="B922:C922"/>
    <mergeCell ref="B924:C924"/>
    <mergeCell ref="B926:C926"/>
    <mergeCell ref="B928:C928"/>
    <mergeCell ref="B930:C930"/>
    <mergeCell ref="B932:C932"/>
    <mergeCell ref="B934:C934"/>
    <mergeCell ref="B936:C936"/>
    <mergeCell ref="B938:C938"/>
    <mergeCell ref="B940:C940"/>
    <mergeCell ref="B942:C942"/>
    <mergeCell ref="B944:C944"/>
    <mergeCell ref="B946:C946"/>
    <mergeCell ref="B948:C948"/>
    <mergeCell ref="B950:C950"/>
    <mergeCell ref="B952:C952"/>
    <mergeCell ref="B954:C954"/>
    <mergeCell ref="B956:C956"/>
    <mergeCell ref="B958:C958"/>
    <mergeCell ref="B960:C960"/>
    <mergeCell ref="B962:C962"/>
    <mergeCell ref="B964:C964"/>
    <mergeCell ref="B966:C966"/>
    <mergeCell ref="B968:C968"/>
    <mergeCell ref="B970:C970"/>
    <mergeCell ref="B972:C972"/>
    <mergeCell ref="B974:C974"/>
    <mergeCell ref="B976:C976"/>
    <mergeCell ref="B1022:C1022"/>
    <mergeCell ref="B1024:C1024"/>
    <mergeCell ref="B1026:C1026"/>
    <mergeCell ref="B1028:C1028"/>
    <mergeCell ref="B1030:C1030"/>
    <mergeCell ref="B1032:C1032"/>
    <mergeCell ref="B1034:C1034"/>
    <mergeCell ref="B1036:C1036"/>
    <mergeCell ref="B1037:C1037"/>
    <mergeCell ref="B1039:C1039"/>
    <mergeCell ref="B1041:C1041"/>
    <mergeCell ref="B1043:C1043"/>
    <mergeCell ref="B1045:C1045"/>
    <mergeCell ref="B1047:C1047"/>
    <mergeCell ref="B1049:C1049"/>
    <mergeCell ref="B1051:C1051"/>
    <mergeCell ref="B1053:C1053"/>
    <mergeCell ref="B1055:C1055"/>
    <mergeCell ref="B1057:C1057"/>
    <mergeCell ref="B1059:C1059"/>
    <mergeCell ref="B1061:C1061"/>
    <mergeCell ref="B1063:C1063"/>
    <mergeCell ref="B1065:C1065"/>
    <mergeCell ref="B1067:C1067"/>
    <mergeCell ref="B1069:C1069"/>
    <mergeCell ref="B1071:C1071"/>
    <mergeCell ref="B1073:C1073"/>
    <mergeCell ref="B1075:C1075"/>
    <mergeCell ref="B1077:C1077"/>
    <mergeCell ref="B1079:C1079"/>
    <mergeCell ref="B1081:C1081"/>
    <mergeCell ref="B1082:C1082"/>
    <mergeCell ref="B1084:C1084"/>
    <mergeCell ref="B1086:C1086"/>
    <mergeCell ref="B1118:C1118"/>
    <mergeCell ref="B1120:C1120"/>
    <mergeCell ref="B1122:C1122"/>
    <mergeCell ref="B1124:C1124"/>
    <mergeCell ref="B1126:C1126"/>
    <mergeCell ref="B1128:C1128"/>
    <mergeCell ref="B1130:C1130"/>
    <mergeCell ref="B1132:C1132"/>
    <mergeCell ref="B1134:C1134"/>
    <mergeCell ref="B1136:C1136"/>
    <mergeCell ref="B1138:C1138"/>
    <mergeCell ref="B1140:C1140"/>
    <mergeCell ref="B1142:C1142"/>
    <mergeCell ref="B1144:C1144"/>
    <mergeCell ref="B1146:C1146"/>
    <mergeCell ref="B1148:C1148"/>
    <mergeCell ref="B1150:C1150"/>
    <mergeCell ref="B1152:C1152"/>
    <mergeCell ref="B1154:C1154"/>
    <mergeCell ref="B1156:C1156"/>
    <mergeCell ref="B1158:C1158"/>
    <mergeCell ref="B1160:C1160"/>
    <mergeCell ref="B1162:C1162"/>
    <mergeCell ref="B1164:C1164"/>
    <mergeCell ref="B1166:C1166"/>
    <mergeCell ref="B1168:C1168"/>
    <mergeCell ref="B1170:C1170"/>
    <mergeCell ref="B1172:C1172"/>
    <mergeCell ref="B1174:C1174"/>
    <mergeCell ref="B1176:C1176"/>
    <mergeCell ref="B1178:C1178"/>
    <mergeCell ref="B1180:C1180"/>
    <mergeCell ref="B1182:C1182"/>
    <mergeCell ref="B1184:C1184"/>
    <mergeCell ref="B1222:C1222"/>
    <mergeCell ref="B1224:C1224"/>
    <mergeCell ref="B1226:C1226"/>
    <mergeCell ref="B1228:C1228"/>
    <mergeCell ref="B1230:C1230"/>
    <mergeCell ref="B1232:C1232"/>
    <mergeCell ref="B1234:C1234"/>
    <mergeCell ref="B1236:C1236"/>
    <mergeCell ref="B1238:C1238"/>
    <mergeCell ref="B1240:C1240"/>
    <mergeCell ref="B1242:C1242"/>
    <mergeCell ref="B1244:C1244"/>
    <mergeCell ref="B1246:C1246"/>
    <mergeCell ref="B1248:C1248"/>
    <mergeCell ref="B1250:C1250"/>
    <mergeCell ref="B1252:C1252"/>
    <mergeCell ref="B1254:C1254"/>
    <mergeCell ref="B1260:C1260"/>
    <mergeCell ref="B1262:C1262"/>
    <mergeCell ref="B1264:C1264"/>
    <mergeCell ref="B1266:C1266"/>
    <mergeCell ref="B1268:C1268"/>
    <mergeCell ref="B1270:C1270"/>
    <mergeCell ref="B1272:C1272"/>
    <mergeCell ref="B1274:C1274"/>
    <mergeCell ref="B1276:C1276"/>
    <mergeCell ref="B1278:C1278"/>
    <mergeCell ref="B1280:C1280"/>
    <mergeCell ref="B1282:C1282"/>
    <mergeCell ref="B1284:C1284"/>
    <mergeCell ref="B1286:C1286"/>
    <mergeCell ref="B1288:C1288"/>
    <mergeCell ref="B1290:C1290"/>
    <mergeCell ref="B1292:C1292"/>
    <mergeCell ref="B1324:C1324"/>
    <mergeCell ref="B1326:C1326"/>
    <mergeCell ref="B1328:C1328"/>
    <mergeCell ref="B1330:C1330"/>
    <mergeCell ref="B1332:C1332"/>
    <mergeCell ref="B1334:C1334"/>
    <mergeCell ref="B1336:C1336"/>
    <mergeCell ref="B1338:C1338"/>
    <mergeCell ref="B1340:C1340"/>
    <mergeCell ref="B1342:C1342"/>
    <mergeCell ref="B1344:C1344"/>
    <mergeCell ref="B1346:C1346"/>
    <mergeCell ref="B1348:C1348"/>
    <mergeCell ref="B1350:C1350"/>
    <mergeCell ref="B1352:C1352"/>
    <mergeCell ref="B1354:C1354"/>
    <mergeCell ref="B1356:C1356"/>
    <mergeCell ref="B1388:C1388"/>
    <mergeCell ref="B1390:C1390"/>
    <mergeCell ref="B1392:C1392"/>
    <mergeCell ref="B1394:C1394"/>
    <mergeCell ref="B1396:C1396"/>
    <mergeCell ref="B1398:C1398"/>
    <mergeCell ref="B1400:C1400"/>
    <mergeCell ref="B1402:C1402"/>
    <mergeCell ref="B1404:C1404"/>
    <mergeCell ref="B1406:C1406"/>
    <mergeCell ref="B1408:C1408"/>
    <mergeCell ref="B1410:C1410"/>
    <mergeCell ref="B1412:C1412"/>
    <mergeCell ref="B1414:C1414"/>
    <mergeCell ref="B1416:C1416"/>
    <mergeCell ref="B1418:C1418"/>
    <mergeCell ref="B1420:C1420"/>
    <mergeCell ref="B1458:C1458"/>
    <mergeCell ref="B1460:C1460"/>
    <mergeCell ref="B1462:C1462"/>
    <mergeCell ref="B1464:C1464"/>
    <mergeCell ref="B1466:C1466"/>
    <mergeCell ref="B1468:C1468"/>
    <mergeCell ref="B1470:C1470"/>
    <mergeCell ref="B1472:C1472"/>
    <mergeCell ref="B1474:C1474"/>
    <mergeCell ref="B1476:C1476"/>
    <mergeCell ref="B1478:C1478"/>
    <mergeCell ref="B1480:C1480"/>
    <mergeCell ref="B1482:C1482"/>
    <mergeCell ref="B1484:C1484"/>
    <mergeCell ref="B1486:C1486"/>
    <mergeCell ref="B1488:C1488"/>
    <mergeCell ref="B1490:C1490"/>
    <mergeCell ref="B1504:C1504"/>
    <mergeCell ref="B1506:C1506"/>
    <mergeCell ref="B1508:C1508"/>
    <mergeCell ref="B1510:C1510"/>
    <mergeCell ref="B1512:C1512"/>
    <mergeCell ref="B1514:C1514"/>
    <mergeCell ref="B1516:C1516"/>
    <mergeCell ref="B1518:C1518"/>
    <mergeCell ref="B1520:C1520"/>
    <mergeCell ref="B1522:C1522"/>
    <mergeCell ref="B1524:C1524"/>
    <mergeCell ref="B1526:C1526"/>
    <mergeCell ref="B1528:C1528"/>
    <mergeCell ref="B1530:C1530"/>
    <mergeCell ref="B1532:C1532"/>
    <mergeCell ref="B1534:C1534"/>
    <mergeCell ref="B1536:C1536"/>
    <mergeCell ref="B1538:C1538"/>
    <mergeCell ref="B1540:C1540"/>
    <mergeCell ref="B1542:C1542"/>
    <mergeCell ref="B1544:C1544"/>
    <mergeCell ref="B1546:C1546"/>
    <mergeCell ref="B1548:C1548"/>
    <mergeCell ref="B1550:C1550"/>
    <mergeCell ref="B1552:C1552"/>
    <mergeCell ref="B1554:C1554"/>
    <mergeCell ref="B1556:C1556"/>
    <mergeCell ref="B1558:C1558"/>
    <mergeCell ref="B1560:C1560"/>
    <mergeCell ref="B1562:C1562"/>
    <mergeCell ref="B1564:C1564"/>
    <mergeCell ref="B1566:C1566"/>
    <mergeCell ref="B1568:C1568"/>
    <mergeCell ref="B1570:C1570"/>
    <mergeCell ref="B1578:C1578"/>
    <mergeCell ref="B1580:C1580"/>
    <mergeCell ref="B1582:C1582"/>
    <mergeCell ref="B1584:C1584"/>
    <mergeCell ref="B1586:C1586"/>
    <mergeCell ref="B1588:C1588"/>
    <mergeCell ref="B1590:C1590"/>
    <mergeCell ref="B1592:C1592"/>
    <mergeCell ref="B1594:C1594"/>
    <mergeCell ref="B1596:C1596"/>
    <mergeCell ref="B1598:C1598"/>
    <mergeCell ref="B1600:C1600"/>
    <mergeCell ref="B1602:C1602"/>
    <mergeCell ref="B1604:C1604"/>
    <mergeCell ref="B1606:C1606"/>
    <mergeCell ref="B1608:C1608"/>
    <mergeCell ref="B1610:C1610"/>
    <mergeCell ref="B1612:C1612"/>
    <mergeCell ref="B1614:C1614"/>
    <mergeCell ref="B1616:C1616"/>
    <mergeCell ref="B1618:C1618"/>
    <mergeCell ref="B1620:C1620"/>
    <mergeCell ref="B1622:C1622"/>
    <mergeCell ref="B1624:C1624"/>
    <mergeCell ref="B1626:C1626"/>
    <mergeCell ref="B1628:C1628"/>
    <mergeCell ref="B1630:C1630"/>
    <mergeCell ref="B1632:C1632"/>
    <mergeCell ref="B1634:C1634"/>
    <mergeCell ref="B1636:C1636"/>
    <mergeCell ref="B1638:C1638"/>
    <mergeCell ref="B1640:C1640"/>
    <mergeCell ref="B1641:C1641"/>
    <mergeCell ref="B1643:C1643"/>
    <mergeCell ref="B1653:C1653"/>
    <mergeCell ref="B1655:C1655"/>
    <mergeCell ref="B1657:C1657"/>
    <mergeCell ref="B1659:C1659"/>
    <mergeCell ref="B1661:C1661"/>
    <mergeCell ref="B1663:C1663"/>
    <mergeCell ref="B1665:C1665"/>
    <mergeCell ref="B1667:C1667"/>
    <mergeCell ref="B1669:C1669"/>
    <mergeCell ref="B1671:C1671"/>
    <mergeCell ref="B1673:C1673"/>
    <mergeCell ref="B1675:C1675"/>
    <mergeCell ref="B1677:C1677"/>
    <mergeCell ref="B1679:C1679"/>
    <mergeCell ref="B1681:C1681"/>
    <mergeCell ref="B1683:C1683"/>
    <mergeCell ref="B1685:C1685"/>
    <mergeCell ref="B1734:C1734"/>
    <mergeCell ref="B1736:C1736"/>
    <mergeCell ref="B1738:C1738"/>
    <mergeCell ref="B1740:C1740"/>
    <mergeCell ref="B1742:C1742"/>
    <mergeCell ref="B1744:C1744"/>
    <mergeCell ref="B1746:C1746"/>
    <mergeCell ref="B1748:C1748"/>
    <mergeCell ref="B1750:C1750"/>
    <mergeCell ref="B1752:C1752"/>
    <mergeCell ref="B1754:C1754"/>
    <mergeCell ref="B1756:C1756"/>
    <mergeCell ref="B1758:C1758"/>
    <mergeCell ref="B1760:C1760"/>
    <mergeCell ref="B1762:C1762"/>
    <mergeCell ref="B1764:C1764"/>
    <mergeCell ref="B1766:C1766"/>
    <mergeCell ref="B1798:C1798"/>
    <mergeCell ref="B1800:C1800"/>
    <mergeCell ref="B1802:C1802"/>
    <mergeCell ref="B1804:C1804"/>
    <mergeCell ref="B1806:C1806"/>
    <mergeCell ref="B1808:C1808"/>
    <mergeCell ref="B1810:C1810"/>
    <mergeCell ref="B1812:C1812"/>
    <mergeCell ref="B1814:C1814"/>
    <mergeCell ref="B1816:C1816"/>
    <mergeCell ref="B1818:C1818"/>
    <mergeCell ref="B1820:C1820"/>
    <mergeCell ref="B1822:C1822"/>
    <mergeCell ref="B1824:C1824"/>
    <mergeCell ref="B1826:C1826"/>
    <mergeCell ref="B1828:C1828"/>
    <mergeCell ref="B1830:C1830"/>
    <mergeCell ref="B1834:C1834"/>
    <mergeCell ref="B1836:C1836"/>
    <mergeCell ref="B1838:C1838"/>
    <mergeCell ref="B1840:C1840"/>
    <mergeCell ref="B1842:C1842"/>
    <mergeCell ref="B1844:C1844"/>
    <mergeCell ref="B1846:C1846"/>
    <mergeCell ref="B1848:C1848"/>
    <mergeCell ref="B1850:C1850"/>
    <mergeCell ref="B1852:C1852"/>
    <mergeCell ref="B1854:C1854"/>
    <mergeCell ref="B1856:C1856"/>
    <mergeCell ref="B1858:C1858"/>
    <mergeCell ref="B1860:C1860"/>
    <mergeCell ref="B1862:C1862"/>
    <mergeCell ref="B1864:C1864"/>
    <mergeCell ref="B1866:C1866"/>
    <mergeCell ref="B1898:C1898"/>
    <mergeCell ref="B1900:C1900"/>
    <mergeCell ref="B1902:C1902"/>
    <mergeCell ref="B1904:C1904"/>
    <mergeCell ref="B1906:C1906"/>
    <mergeCell ref="B1908:C1908"/>
    <mergeCell ref="B1910:C1910"/>
    <mergeCell ref="B1912:C1912"/>
    <mergeCell ref="B1914:C1914"/>
    <mergeCell ref="B1916:C1916"/>
    <mergeCell ref="B1918:C1918"/>
    <mergeCell ref="B1920:C1920"/>
    <mergeCell ref="B1922:C1922"/>
    <mergeCell ref="B1924:C1924"/>
    <mergeCell ref="B1926:C1926"/>
    <mergeCell ref="B1928:C1928"/>
    <mergeCell ref="B1930:C1930"/>
    <mergeCell ref="B1936:C1936"/>
    <mergeCell ref="B1938:C1938"/>
    <mergeCell ref="B1940:C1940"/>
    <mergeCell ref="B1942:C1942"/>
    <mergeCell ref="B1944:C1944"/>
    <mergeCell ref="B1946:C1946"/>
    <mergeCell ref="B1948:C1948"/>
    <mergeCell ref="B1950:C1950"/>
    <mergeCell ref="B1952:C1952"/>
    <mergeCell ref="B1954:C1954"/>
    <mergeCell ref="B1956:C1956"/>
    <mergeCell ref="B1958:C1958"/>
    <mergeCell ref="B1960:C1960"/>
    <mergeCell ref="B1962:C1962"/>
    <mergeCell ref="B1964:C1964"/>
    <mergeCell ref="B1966:C1966"/>
    <mergeCell ref="B1968:C1968"/>
    <mergeCell ref="B1970:C1970"/>
    <mergeCell ref="B1972:C1972"/>
    <mergeCell ref="B1974:C1974"/>
    <mergeCell ref="B1976:C1976"/>
    <mergeCell ref="B1978:C1978"/>
    <mergeCell ref="B1980:C1980"/>
    <mergeCell ref="B1982:C1982"/>
    <mergeCell ref="B1984:C1984"/>
    <mergeCell ref="B1986:C1986"/>
    <mergeCell ref="B1988:C1988"/>
    <mergeCell ref="B1990:C1990"/>
    <mergeCell ref="B1992:C1992"/>
    <mergeCell ref="B1994:C1994"/>
    <mergeCell ref="B1996:C1996"/>
    <mergeCell ref="B1998:C1998"/>
    <mergeCell ref="B2000:C2000"/>
    <mergeCell ref="B2002:C2002"/>
    <mergeCell ref="B2034:C2034"/>
    <mergeCell ref="B2036:C2036"/>
    <mergeCell ref="B2038:C2038"/>
    <mergeCell ref="B2040:C2040"/>
    <mergeCell ref="B2042:C2042"/>
    <mergeCell ref="B2044:C2044"/>
    <mergeCell ref="B2046:C2046"/>
    <mergeCell ref="B2048:C2048"/>
    <mergeCell ref="B2050:C2050"/>
    <mergeCell ref="B2052:C2052"/>
    <mergeCell ref="B2054:C2054"/>
    <mergeCell ref="B2056:C2056"/>
    <mergeCell ref="B2058:C2058"/>
    <mergeCell ref="B2060:C2060"/>
    <mergeCell ref="B2062:C2062"/>
    <mergeCell ref="B2064:C2064"/>
    <mergeCell ref="B2066:C2066"/>
    <mergeCell ref="B2102:C2102"/>
    <mergeCell ref="B2104:C2104"/>
    <mergeCell ref="B2105:C2105"/>
    <mergeCell ref="B2107:C2107"/>
    <mergeCell ref="B2109:C2109"/>
    <mergeCell ref="B2111:C2111"/>
    <mergeCell ref="B2113:C2113"/>
    <mergeCell ref="B2115:C2115"/>
    <mergeCell ref="B2117:C2117"/>
    <mergeCell ref="B2119:C2119"/>
    <mergeCell ref="B2121:C2121"/>
    <mergeCell ref="B2123:C2123"/>
    <mergeCell ref="B2125:C2125"/>
    <mergeCell ref="B2127:C2127"/>
    <mergeCell ref="B2129:C2129"/>
    <mergeCell ref="B2131:C2131"/>
    <mergeCell ref="B2133:C2133"/>
    <mergeCell ref="B2165:C2165"/>
    <mergeCell ref="B2167:C2167"/>
    <mergeCell ref="B2169:C2169"/>
    <mergeCell ref="B2171:C2171"/>
    <mergeCell ref="B2173:C2173"/>
    <mergeCell ref="B2175:C2175"/>
    <mergeCell ref="B2177:C2177"/>
    <mergeCell ref="B2179:C2179"/>
    <mergeCell ref="B2181:C2181"/>
    <mergeCell ref="B2183:C2183"/>
    <mergeCell ref="B2185:C2185"/>
    <mergeCell ref="B2187:C2187"/>
    <mergeCell ref="B2189:C2189"/>
    <mergeCell ref="B2191:C2191"/>
    <mergeCell ref="B2193:C2193"/>
    <mergeCell ref="B2195:C2195"/>
    <mergeCell ref="B2197:C2197"/>
    <mergeCell ref="B2199:C2199"/>
    <mergeCell ref="B2201:C2201"/>
    <mergeCell ref="B2203:C2203"/>
    <mergeCell ref="B2205:C2205"/>
    <mergeCell ref="B2207:C2207"/>
    <mergeCell ref="B2209:C2209"/>
    <mergeCell ref="B2211:C2211"/>
    <mergeCell ref="B2213:C2213"/>
    <mergeCell ref="B2215:C2215"/>
    <mergeCell ref="B2217:C2217"/>
    <mergeCell ref="B2219:C2219"/>
    <mergeCell ref="B2221:C2221"/>
    <mergeCell ref="B2223:C2223"/>
    <mergeCell ref="B2225:C2225"/>
    <mergeCell ref="B2227:C2227"/>
    <mergeCell ref="B2229:C2229"/>
    <mergeCell ref="B2231:C2231"/>
    <mergeCell ref="B2251:C2251"/>
    <mergeCell ref="B2253:C2253"/>
    <mergeCell ref="B2255:C2255"/>
    <mergeCell ref="B2257:C2257"/>
    <mergeCell ref="B2259:C2259"/>
    <mergeCell ref="B2261:C2261"/>
    <mergeCell ref="B2263:C2263"/>
    <mergeCell ref="B2265:C2265"/>
    <mergeCell ref="B2267:C2267"/>
    <mergeCell ref="B2269:C2269"/>
    <mergeCell ref="B2271:C2271"/>
    <mergeCell ref="B2273:C2273"/>
    <mergeCell ref="B2275:C2275"/>
    <mergeCell ref="B2277:C2277"/>
    <mergeCell ref="B2279:C2279"/>
    <mergeCell ref="B2281:C2281"/>
    <mergeCell ref="B2283:C2283"/>
    <mergeCell ref="B2285:C2285"/>
    <mergeCell ref="B2287:C2287"/>
    <mergeCell ref="B2289:C2289"/>
    <mergeCell ref="B2291:C2291"/>
    <mergeCell ref="B2293:C2293"/>
    <mergeCell ref="B2295:C2295"/>
    <mergeCell ref="B2297:C2297"/>
    <mergeCell ref="B2299:C2299"/>
    <mergeCell ref="B2301:C2301"/>
    <mergeCell ref="B2303:C2303"/>
    <mergeCell ref="B2305:C2305"/>
    <mergeCell ref="B2306:C2306"/>
    <mergeCell ref="B2308:C2308"/>
    <mergeCell ref="B2310:C2310"/>
    <mergeCell ref="B2312:C2312"/>
    <mergeCell ref="B2314:C2314"/>
    <mergeCell ref="B2316:C2316"/>
    <mergeCell ref="B2347:C2347"/>
    <mergeCell ref="B2349:C2349"/>
    <mergeCell ref="B2351:C2351"/>
    <mergeCell ref="B2353:C2353"/>
    <mergeCell ref="B2355:C2355"/>
    <mergeCell ref="B2357:C2357"/>
    <mergeCell ref="B2359:C2359"/>
    <mergeCell ref="B2361:C2361"/>
    <mergeCell ref="B2363:C2363"/>
    <mergeCell ref="B2365:C2365"/>
    <mergeCell ref="B2367:C2367"/>
    <mergeCell ref="B2369:C2369"/>
    <mergeCell ref="B2371:C2371"/>
    <mergeCell ref="B2373:C2373"/>
    <mergeCell ref="B2375:C2375"/>
    <mergeCell ref="B2377:C2377"/>
    <mergeCell ref="B2379:C2379"/>
    <mergeCell ref="B2381:C2381"/>
    <mergeCell ref="B2383:C2383"/>
    <mergeCell ref="B2385:C2385"/>
    <mergeCell ref="B2387:C2387"/>
    <mergeCell ref="B2389:C2389"/>
    <mergeCell ref="B2391:C2391"/>
    <mergeCell ref="B2393:C2393"/>
    <mergeCell ref="B2395:C2395"/>
    <mergeCell ref="B2397:C2397"/>
    <mergeCell ref="B2399:C2399"/>
    <mergeCell ref="B2401:C2401"/>
    <mergeCell ref="B2403:C2403"/>
    <mergeCell ref="B2405:C2405"/>
    <mergeCell ref="B2407:C2407"/>
    <mergeCell ref="B2409:C2409"/>
    <mergeCell ref="B2411:C2411"/>
    <mergeCell ref="B2412:C2412"/>
    <mergeCell ref="B2418:C2418"/>
    <mergeCell ref="B2420:C2420"/>
    <mergeCell ref="B2422:C2422"/>
    <mergeCell ref="B2424:C2424"/>
    <mergeCell ref="B2426:C2426"/>
    <mergeCell ref="B2428:C2428"/>
    <mergeCell ref="B2430:C2430"/>
    <mergeCell ref="B2432:C2432"/>
    <mergeCell ref="B2434:C2434"/>
    <mergeCell ref="B2436:C2436"/>
    <mergeCell ref="B2438:C2438"/>
    <mergeCell ref="B2440:C2440"/>
    <mergeCell ref="B2442:C2442"/>
    <mergeCell ref="B2444:C2444"/>
    <mergeCell ref="B2446:C2446"/>
    <mergeCell ref="B2448:C2448"/>
    <mergeCell ref="B2450:C2450"/>
    <mergeCell ref="B2482:C2482"/>
    <mergeCell ref="B2484:C2484"/>
    <mergeCell ref="B2486:C2486"/>
    <mergeCell ref="B2488:C2488"/>
    <mergeCell ref="B2490:C2490"/>
    <mergeCell ref="B2492:C2492"/>
    <mergeCell ref="B2494:C2494"/>
    <mergeCell ref="B2496:C2496"/>
    <mergeCell ref="B2498:C2498"/>
    <mergeCell ref="B2500:C2500"/>
    <mergeCell ref="B2502:C2502"/>
    <mergeCell ref="B2504:C2504"/>
    <mergeCell ref="B2506:C2506"/>
    <mergeCell ref="B2508:C2508"/>
    <mergeCell ref="B2510:C2510"/>
    <mergeCell ref="B2512:C2512"/>
    <mergeCell ref="B2514:C2514"/>
    <mergeCell ref="B2546:C2546"/>
    <mergeCell ref="B2548:C2548"/>
    <mergeCell ref="B2550:C2550"/>
    <mergeCell ref="B2552:C2552"/>
    <mergeCell ref="B2554:C2554"/>
    <mergeCell ref="B2556:C2556"/>
    <mergeCell ref="B2558:C2558"/>
    <mergeCell ref="B2560:C2560"/>
    <mergeCell ref="B2562:C2562"/>
    <mergeCell ref="B2564:C2564"/>
    <mergeCell ref="B2566:C2566"/>
    <mergeCell ref="B2568:C2568"/>
    <mergeCell ref="B2570:C2570"/>
    <mergeCell ref="B2572:C2572"/>
    <mergeCell ref="B2574:C2574"/>
    <mergeCell ref="B2576:C2576"/>
    <mergeCell ref="B2578:C2578"/>
    <mergeCell ref="B2588:C2588"/>
    <mergeCell ref="B2590:C2590"/>
    <mergeCell ref="B2592:C2592"/>
    <mergeCell ref="B2594:C2594"/>
    <mergeCell ref="B2596:C2596"/>
    <mergeCell ref="B2598:C2598"/>
    <mergeCell ref="B2600:C2600"/>
    <mergeCell ref="B2602:C2602"/>
    <mergeCell ref="B2604:C2604"/>
    <mergeCell ref="B2606:C2606"/>
    <mergeCell ref="B2608:C2608"/>
    <mergeCell ref="B2610:C2610"/>
    <mergeCell ref="B2612:C2612"/>
    <mergeCell ref="B2614:C2614"/>
    <mergeCell ref="B2616:C2616"/>
    <mergeCell ref="B2618:C2618"/>
    <mergeCell ref="B2620:C2620"/>
    <mergeCell ref="B2652:C2652"/>
    <mergeCell ref="B2654:C2654"/>
    <mergeCell ref="B2656:C2656"/>
    <mergeCell ref="B2658:C2658"/>
    <mergeCell ref="B2660:C2660"/>
    <mergeCell ref="B2662:C2662"/>
    <mergeCell ref="B2664:C2664"/>
    <mergeCell ref="B2666:C2666"/>
    <mergeCell ref="B2668:C2668"/>
    <mergeCell ref="B2670:C2670"/>
    <mergeCell ref="B2672:C2672"/>
    <mergeCell ref="B2674:C2674"/>
    <mergeCell ref="B2676:C2676"/>
    <mergeCell ref="B2678:C2678"/>
    <mergeCell ref="B2680:C2680"/>
    <mergeCell ref="B2682:C2682"/>
    <mergeCell ref="B2684:C2684"/>
    <mergeCell ref="B2716:C2716"/>
    <mergeCell ref="B2718:C2718"/>
    <mergeCell ref="B2720:C2720"/>
    <mergeCell ref="B2722:C2722"/>
    <mergeCell ref="B2724:C2724"/>
    <mergeCell ref="B2726:C2726"/>
    <mergeCell ref="B2728:C2728"/>
    <mergeCell ref="B2730:C2730"/>
    <mergeCell ref="B2732:C2732"/>
    <mergeCell ref="B2734:C2734"/>
    <mergeCell ref="B2736:C2736"/>
    <mergeCell ref="B2738:C2738"/>
    <mergeCell ref="B2740:C2740"/>
    <mergeCell ref="B2742:C2742"/>
    <mergeCell ref="B2744:C2744"/>
    <mergeCell ref="B2746:C2746"/>
    <mergeCell ref="B2748:C2748"/>
    <mergeCell ref="B2750:C2750"/>
    <mergeCell ref="B2752:C2752"/>
    <mergeCell ref="B2754:C2754"/>
    <mergeCell ref="B2756:C2756"/>
    <mergeCell ref="B2758:C2758"/>
    <mergeCell ref="B2760:C2760"/>
    <mergeCell ref="B2762:C2762"/>
    <mergeCell ref="B2764:C2764"/>
    <mergeCell ref="B2766:C2766"/>
    <mergeCell ref="B2768:C2768"/>
    <mergeCell ref="B2770:C2770"/>
    <mergeCell ref="B2772:C2772"/>
    <mergeCell ref="B2774:C2774"/>
    <mergeCell ref="B2776:C2776"/>
    <mergeCell ref="B2778:C2778"/>
    <mergeCell ref="B2780:C2780"/>
    <mergeCell ref="B2782:C2782"/>
    <mergeCell ref="B2808:C2808"/>
    <mergeCell ref="B2810:C2810"/>
    <mergeCell ref="B2812:C2812"/>
    <mergeCell ref="B2814:C2814"/>
    <mergeCell ref="B2816:C2816"/>
    <mergeCell ref="B2818:C2818"/>
    <mergeCell ref="B2820:C2820"/>
    <mergeCell ref="B2822:C2822"/>
    <mergeCell ref="B2824:C2824"/>
    <mergeCell ref="B2826:C2826"/>
    <mergeCell ref="B2828:C2828"/>
    <mergeCell ref="B2830:C2830"/>
    <mergeCell ref="B2832:C2832"/>
    <mergeCell ref="B2834:C2834"/>
    <mergeCell ref="B2836:C2836"/>
    <mergeCell ref="B2838:C2838"/>
    <mergeCell ref="B2840:C2840"/>
    <mergeCell ref="B2842:C2842"/>
    <mergeCell ref="B2844:C2844"/>
    <mergeCell ref="B2846:C2846"/>
    <mergeCell ref="B2848:C2848"/>
    <mergeCell ref="B2850:C2850"/>
    <mergeCell ref="B2852:C2852"/>
    <mergeCell ref="B2854:C2854"/>
    <mergeCell ref="B2856:C2856"/>
    <mergeCell ref="B2858:C2858"/>
    <mergeCell ref="B2860:C2860"/>
    <mergeCell ref="B2862:C2862"/>
    <mergeCell ref="B2864:C2864"/>
    <mergeCell ref="B2866:C2866"/>
    <mergeCell ref="B2868:C2868"/>
    <mergeCell ref="B2870:C2870"/>
    <mergeCell ref="B2872:C2872"/>
    <mergeCell ref="B2874:C2874"/>
    <mergeCell ref="B2880:C2880"/>
    <mergeCell ref="B2882:C2882"/>
    <mergeCell ref="B2884:C2884"/>
    <mergeCell ref="B2886:C2886"/>
    <mergeCell ref="B2888:C2888"/>
    <mergeCell ref="B2890:C2890"/>
    <mergeCell ref="B2892:C2892"/>
    <mergeCell ref="B2894:C2894"/>
    <mergeCell ref="B2896:C2896"/>
    <mergeCell ref="B2898:C2898"/>
    <mergeCell ref="B2900:C2900"/>
    <mergeCell ref="B2902:C2902"/>
    <mergeCell ref="B2904:C2904"/>
    <mergeCell ref="B2906:C2906"/>
    <mergeCell ref="B2908:C2908"/>
    <mergeCell ref="B2910:C2910"/>
    <mergeCell ref="B2912:C2912"/>
    <mergeCell ref="B2914:C2914"/>
    <mergeCell ref="B2916:C2916"/>
    <mergeCell ref="B2918:C2918"/>
    <mergeCell ref="B2920:C2920"/>
    <mergeCell ref="B2922:C2922"/>
    <mergeCell ref="B2924:C2924"/>
    <mergeCell ref="B2926:C2926"/>
    <mergeCell ref="B2928:C2928"/>
    <mergeCell ref="B2930:C2930"/>
    <mergeCell ref="B2932:C2932"/>
    <mergeCell ref="B2934:C2934"/>
    <mergeCell ref="B2936:C2936"/>
    <mergeCell ref="B2938:C2938"/>
    <mergeCell ref="B2940:C2940"/>
    <mergeCell ref="B2942:C2942"/>
    <mergeCell ref="B2944:C2944"/>
    <mergeCell ref="B2946:C2946"/>
    <mergeCell ref="B2977:C2977"/>
    <mergeCell ref="B2979:C2979"/>
    <mergeCell ref="B2981:C2981"/>
    <mergeCell ref="B2983:C2983"/>
    <mergeCell ref="B2985:C2985"/>
    <mergeCell ref="B2987:C2987"/>
    <mergeCell ref="B2989:C2989"/>
    <mergeCell ref="B2991:C2991"/>
    <mergeCell ref="B2993:C2993"/>
    <mergeCell ref="B2995:C2995"/>
    <mergeCell ref="B2997:C2997"/>
    <mergeCell ref="B2999:C2999"/>
    <mergeCell ref="B3001:C3001"/>
    <mergeCell ref="B3003:C3003"/>
    <mergeCell ref="B3005:C3005"/>
    <mergeCell ref="B3007:C3007"/>
    <mergeCell ref="B3009:C3009"/>
    <mergeCell ref="B3041:C3041"/>
    <mergeCell ref="B3043:C3043"/>
    <mergeCell ref="B3045:C3045"/>
    <mergeCell ref="B3047:C3047"/>
    <mergeCell ref="B3049:C3049"/>
    <mergeCell ref="B3051:C3051"/>
    <mergeCell ref="B3053:C3053"/>
    <mergeCell ref="B3055:C3055"/>
    <mergeCell ref="B3057:C3057"/>
    <mergeCell ref="B3059:C3059"/>
    <mergeCell ref="B3061:C3061"/>
    <mergeCell ref="B3063:C3063"/>
    <mergeCell ref="B3065:C3065"/>
    <mergeCell ref="B3067:C3067"/>
    <mergeCell ref="B3069:C3069"/>
    <mergeCell ref="B3071:C3071"/>
    <mergeCell ref="B3073:C3073"/>
    <mergeCell ref="B3075:C3075"/>
    <mergeCell ref="B3077:C3077"/>
    <mergeCell ref="B3079:C3079"/>
    <mergeCell ref="B3081:C3081"/>
    <mergeCell ref="B3083:C3083"/>
    <mergeCell ref="B3085:C3085"/>
    <mergeCell ref="B3087:C3087"/>
    <mergeCell ref="B3089:C3089"/>
    <mergeCell ref="B3091:C3091"/>
    <mergeCell ref="B3093:C3093"/>
    <mergeCell ref="B3095:C3095"/>
    <mergeCell ref="B3097:C3097"/>
    <mergeCell ref="B3099:C3099"/>
    <mergeCell ref="B3101:C3101"/>
    <mergeCell ref="B3103:C3103"/>
    <mergeCell ref="B3105:C3105"/>
    <mergeCell ref="B3107:C3107"/>
    <mergeCell ref="B3141:C3141"/>
    <mergeCell ref="B3143:C3143"/>
    <mergeCell ref="B3145:C3145"/>
    <mergeCell ref="B3147:C3147"/>
    <mergeCell ref="B3149:C3149"/>
    <mergeCell ref="B3151:C3151"/>
    <mergeCell ref="B3153:C3153"/>
    <mergeCell ref="B3155:C3155"/>
    <mergeCell ref="B3157:C3157"/>
    <mergeCell ref="B3159:C3159"/>
    <mergeCell ref="B3161:C3161"/>
    <mergeCell ref="B3163:C3163"/>
    <mergeCell ref="B3165:C3165"/>
    <mergeCell ref="B3167:C3167"/>
    <mergeCell ref="B3169:C3169"/>
    <mergeCell ref="B3171:C3171"/>
    <mergeCell ref="B3173:C3173"/>
    <mergeCell ref="B3179:C3179"/>
    <mergeCell ref="B3181:C3181"/>
    <mergeCell ref="B3183:C3183"/>
    <mergeCell ref="B3185:C3185"/>
    <mergeCell ref="B3187:C3187"/>
    <mergeCell ref="B3189:C3189"/>
    <mergeCell ref="B3191:C3191"/>
    <mergeCell ref="B3193:C3193"/>
    <mergeCell ref="B3195:C3195"/>
    <mergeCell ref="B3197:C3197"/>
    <mergeCell ref="B3199:C3199"/>
    <mergeCell ref="B3201:C3201"/>
    <mergeCell ref="B3203:C3203"/>
    <mergeCell ref="B3205:C3205"/>
    <mergeCell ref="B3207:C3207"/>
    <mergeCell ref="B3209:C3209"/>
    <mergeCell ref="B3211:C3211"/>
    <mergeCell ref="B3243:C3243"/>
    <mergeCell ref="B3245:C3245"/>
    <mergeCell ref="B3247:C3247"/>
    <mergeCell ref="B3249:C3249"/>
    <mergeCell ref="B3251:C3251"/>
    <mergeCell ref="B3253:C3253"/>
    <mergeCell ref="B3255:C3255"/>
    <mergeCell ref="B3257:C3257"/>
    <mergeCell ref="B3259:C3259"/>
    <mergeCell ref="B3261:C3261"/>
    <mergeCell ref="B3263:C3263"/>
    <mergeCell ref="B3265:C3265"/>
    <mergeCell ref="B3267:C3267"/>
    <mergeCell ref="B3269:C3269"/>
    <mergeCell ref="B3271:C3271"/>
    <mergeCell ref="B3273:C3273"/>
    <mergeCell ref="B3275:C3275"/>
    <mergeCell ref="B3307:C3307"/>
    <mergeCell ref="B3309:C3309"/>
    <mergeCell ref="B3311:C3311"/>
    <mergeCell ref="B3313:C3313"/>
    <mergeCell ref="B3315:C3315"/>
    <mergeCell ref="B3317:C3317"/>
    <mergeCell ref="B3319:C3319"/>
    <mergeCell ref="B3321:C3321"/>
    <mergeCell ref="B3323:C3323"/>
    <mergeCell ref="B3325:C3325"/>
    <mergeCell ref="B3327:C3327"/>
    <mergeCell ref="B3329:C3329"/>
    <mergeCell ref="B3331:C3331"/>
    <mergeCell ref="B3333:C3333"/>
    <mergeCell ref="B3335:C3335"/>
    <mergeCell ref="B3337:C3337"/>
    <mergeCell ref="B3339:C3339"/>
    <mergeCell ref="B3341:C3341"/>
    <mergeCell ref="B3343:C3343"/>
    <mergeCell ref="B3345:C3345"/>
    <mergeCell ref="B3347:C3347"/>
    <mergeCell ref="B3349:C3349"/>
    <mergeCell ref="B3351:C3351"/>
    <mergeCell ref="B3353:C3353"/>
    <mergeCell ref="B3355:C3355"/>
    <mergeCell ref="B3357:C3357"/>
    <mergeCell ref="B3359:C3359"/>
    <mergeCell ref="B3361:C3361"/>
    <mergeCell ref="B3363:C3363"/>
    <mergeCell ref="B3365:C3365"/>
    <mergeCell ref="B3367:C3367"/>
    <mergeCell ref="B3369:C3369"/>
    <mergeCell ref="B3371:C3371"/>
    <mergeCell ref="B3373:C3373"/>
    <mergeCell ref="B3393:C3393"/>
    <mergeCell ref="B3395:C3395"/>
    <mergeCell ref="B3397:C3397"/>
    <mergeCell ref="B3399:C3399"/>
    <mergeCell ref="B3401:C3401"/>
    <mergeCell ref="B3403:C3403"/>
    <mergeCell ref="B3405:C3405"/>
    <mergeCell ref="B3407:C3407"/>
    <mergeCell ref="B3409:C3409"/>
    <mergeCell ref="B3411:C3411"/>
    <mergeCell ref="B3413:C3413"/>
    <mergeCell ref="B3415:C3415"/>
    <mergeCell ref="B3417:C3417"/>
    <mergeCell ref="B3419:C3419"/>
    <mergeCell ref="B3421:C3421"/>
    <mergeCell ref="B3423:C3423"/>
    <mergeCell ref="B3425:C3425"/>
    <mergeCell ref="B3427:C3427"/>
    <mergeCell ref="B3429:C3429"/>
    <mergeCell ref="B3431:C3431"/>
    <mergeCell ref="B3433:C3433"/>
    <mergeCell ref="B3435:C3435"/>
    <mergeCell ref="B3437:C3437"/>
    <mergeCell ref="B3439:C3439"/>
    <mergeCell ref="B3441:C3441"/>
    <mergeCell ref="B3443:C3443"/>
    <mergeCell ref="B3445:C3445"/>
    <mergeCell ref="B3447:C3447"/>
    <mergeCell ref="B3449:C3449"/>
    <mergeCell ref="B3451:C3451"/>
    <mergeCell ref="B3453:C3453"/>
    <mergeCell ref="B3455:C3455"/>
    <mergeCell ref="B3457:C3457"/>
    <mergeCell ref="B3459:C3459"/>
    <mergeCell ref="B3498:C3498"/>
    <mergeCell ref="B3500:C3500"/>
    <mergeCell ref="B3502:C3502"/>
    <mergeCell ref="B3504:C3504"/>
    <mergeCell ref="B3506:C3506"/>
    <mergeCell ref="B3508:C3508"/>
    <mergeCell ref="B3510:C3510"/>
    <mergeCell ref="B3512:C3512"/>
    <mergeCell ref="B3514:C3514"/>
    <mergeCell ref="B3516:C3516"/>
    <mergeCell ref="B3518:C3518"/>
    <mergeCell ref="B3520:C3520"/>
    <mergeCell ref="B3522:C3522"/>
    <mergeCell ref="B3524:C3524"/>
    <mergeCell ref="B3526:C3526"/>
    <mergeCell ref="B3528:C3528"/>
    <mergeCell ref="B3530:C3530"/>
    <mergeCell ref="B3532:C3532"/>
    <mergeCell ref="B3534:C3534"/>
    <mergeCell ref="B3536:C3536"/>
    <mergeCell ref="B3538:C3538"/>
    <mergeCell ref="B3540:C3540"/>
    <mergeCell ref="B3542:C3542"/>
    <mergeCell ref="B3544:C3544"/>
    <mergeCell ref="B3546:C3546"/>
    <mergeCell ref="B3548:C3548"/>
    <mergeCell ref="B3550:C3550"/>
    <mergeCell ref="B3552:C3552"/>
    <mergeCell ref="B3554:C3554"/>
    <mergeCell ref="B3556:C3556"/>
    <mergeCell ref="B3558:C3558"/>
    <mergeCell ref="B3560:C3560"/>
    <mergeCell ref="B3562:C3562"/>
    <mergeCell ref="B3564:C3564"/>
    <mergeCell ref="B3614:C3614"/>
    <mergeCell ref="B3616:C3616"/>
    <mergeCell ref="B3618:C3618"/>
    <mergeCell ref="B3620:C3620"/>
    <mergeCell ref="B3622:C3622"/>
    <mergeCell ref="B3624:C3624"/>
    <mergeCell ref="B3626:C3626"/>
    <mergeCell ref="B3628:C3628"/>
    <mergeCell ref="B3630:C3630"/>
    <mergeCell ref="B3632:C3632"/>
    <mergeCell ref="B3634:C3634"/>
    <mergeCell ref="B3635:C3635"/>
    <mergeCell ref="B3637:C3637"/>
    <mergeCell ref="B3639:C3639"/>
    <mergeCell ref="B3641:C3641"/>
    <mergeCell ref="B3643:C3643"/>
    <mergeCell ref="B3645:C3645"/>
    <mergeCell ref="B3647:C3647"/>
    <mergeCell ref="B3649:C3649"/>
    <mergeCell ref="B3651:C3651"/>
    <mergeCell ref="B3653:C3653"/>
    <mergeCell ref="B3655:C3655"/>
    <mergeCell ref="B3657:C3657"/>
    <mergeCell ref="B3659:C3659"/>
    <mergeCell ref="B3661:C3661"/>
    <mergeCell ref="B3663:C3663"/>
    <mergeCell ref="B3665:C3665"/>
    <mergeCell ref="B3667:C3667"/>
    <mergeCell ref="B3669:C3669"/>
    <mergeCell ref="B3671:C3671"/>
    <mergeCell ref="B3673:C3673"/>
    <mergeCell ref="B3675:C3675"/>
    <mergeCell ref="B3677:C3677"/>
    <mergeCell ref="B3679:C3679"/>
    <mergeCell ref="B3681:C3681"/>
    <mergeCell ref="B3683:C3683"/>
    <mergeCell ref="B3685:C3685"/>
    <mergeCell ref="B3687:C3687"/>
    <mergeCell ref="B3689:C3689"/>
    <mergeCell ref="B3691:C3691"/>
    <mergeCell ref="B3693:C3693"/>
    <mergeCell ref="B3695:C3695"/>
    <mergeCell ref="B3697:C3697"/>
    <mergeCell ref="B3699:C3699"/>
    <mergeCell ref="B3701:C3701"/>
    <mergeCell ref="B3703:C3703"/>
    <mergeCell ref="B3705:C3705"/>
    <mergeCell ref="B3707:C3707"/>
    <mergeCell ref="B3709:C3709"/>
    <mergeCell ref="B3711:C3711"/>
    <mergeCell ref="B3713:C3713"/>
    <mergeCell ref="B3757:C3757"/>
    <mergeCell ref="B3759:C3759"/>
    <mergeCell ref="B3761:C3761"/>
    <mergeCell ref="B3763:C3763"/>
    <mergeCell ref="B3765:C3765"/>
    <mergeCell ref="B3767:C3767"/>
    <mergeCell ref="B3769:C3769"/>
    <mergeCell ref="B3771:C3771"/>
    <mergeCell ref="B3773:C3773"/>
    <mergeCell ref="B3775:C3775"/>
    <mergeCell ref="B3777:C3777"/>
    <mergeCell ref="B3779:C3779"/>
    <mergeCell ref="B3781:C3781"/>
    <mergeCell ref="B3783:C3783"/>
    <mergeCell ref="B3785:C3785"/>
    <mergeCell ref="B3787:C3787"/>
    <mergeCell ref="B3789:C3789"/>
    <mergeCell ref="B3821:C3821"/>
    <mergeCell ref="B3823:C3823"/>
    <mergeCell ref="B3825:C3825"/>
    <mergeCell ref="B3827:C3827"/>
    <mergeCell ref="B3829:C3829"/>
    <mergeCell ref="B3831:C3831"/>
    <mergeCell ref="B3833:C3833"/>
    <mergeCell ref="B3835:C3835"/>
    <mergeCell ref="B3837:C3837"/>
    <mergeCell ref="B3839:C3839"/>
    <mergeCell ref="B3841:C3841"/>
    <mergeCell ref="B3843:C3843"/>
    <mergeCell ref="B3845:C3845"/>
    <mergeCell ref="B3847:C3847"/>
    <mergeCell ref="B3849:C3849"/>
    <mergeCell ref="B3851:C3851"/>
    <mergeCell ref="B3853:C3853"/>
    <mergeCell ref="B3863:C3863"/>
    <mergeCell ref="B3865:C3865"/>
    <mergeCell ref="B3867:C3867"/>
    <mergeCell ref="B3869:C3869"/>
    <mergeCell ref="B3871:C3871"/>
    <mergeCell ref="B3873:C3873"/>
    <mergeCell ref="B3875:C3875"/>
    <mergeCell ref="B3877:C3877"/>
    <mergeCell ref="B3879:C3879"/>
    <mergeCell ref="B3881:C3881"/>
    <mergeCell ref="B3883:C3883"/>
    <mergeCell ref="B3885:C3885"/>
    <mergeCell ref="B3887:C3887"/>
    <mergeCell ref="B3889:C3889"/>
    <mergeCell ref="B3891:C3891"/>
    <mergeCell ref="B3893:C3893"/>
    <mergeCell ref="B3895:C3895"/>
    <mergeCell ref="B3931:C3931"/>
    <mergeCell ref="B3933:C3933"/>
    <mergeCell ref="B3935:C3935"/>
    <mergeCell ref="B3937:C3937"/>
    <mergeCell ref="B3939:C3939"/>
    <mergeCell ref="B3941:C3941"/>
    <mergeCell ref="B3943:C3943"/>
    <mergeCell ref="B3945:C3945"/>
    <mergeCell ref="B3947:C3947"/>
    <mergeCell ref="B3949:C3949"/>
    <mergeCell ref="B3951:C3951"/>
    <mergeCell ref="B3953:C3953"/>
    <mergeCell ref="B3955:C3955"/>
    <mergeCell ref="B3957:C3957"/>
    <mergeCell ref="B3959:C3959"/>
    <mergeCell ref="B3961:C3961"/>
    <mergeCell ref="B3963:C3963"/>
    <mergeCell ref="B3969:C3969"/>
    <mergeCell ref="B3971:C3971"/>
    <mergeCell ref="B3973:C3973"/>
    <mergeCell ref="B3975:C3975"/>
    <mergeCell ref="B3977:C3977"/>
    <mergeCell ref="B3979:C3979"/>
    <mergeCell ref="B3981:C3981"/>
    <mergeCell ref="B3983:C3983"/>
    <mergeCell ref="B3985:C3985"/>
    <mergeCell ref="B3987:C3987"/>
    <mergeCell ref="B3989:C3989"/>
    <mergeCell ref="B3991:C3991"/>
    <mergeCell ref="B3993:C3993"/>
    <mergeCell ref="B3995:C3995"/>
    <mergeCell ref="B3997:C3997"/>
    <mergeCell ref="B3999:C3999"/>
    <mergeCell ref="B4001:C4001"/>
    <mergeCell ref="B4003:C4003"/>
    <mergeCell ref="B4005:C4005"/>
    <mergeCell ref="B4007:C4007"/>
    <mergeCell ref="B4009:C4009"/>
    <mergeCell ref="B4011:C4011"/>
    <mergeCell ref="B4013:C4013"/>
    <mergeCell ref="B4015:C4015"/>
    <mergeCell ref="B4017:C4017"/>
    <mergeCell ref="B4019:C4019"/>
    <mergeCell ref="B4021:C4021"/>
    <mergeCell ref="B4023:C4023"/>
    <mergeCell ref="B4025:C4025"/>
    <mergeCell ref="B4027:C4027"/>
    <mergeCell ref="B4029:C4029"/>
    <mergeCell ref="B4031:C4031"/>
    <mergeCell ref="B4033:C4033"/>
    <mergeCell ref="B4035:C4035"/>
    <mergeCell ref="B4047:C4047"/>
    <mergeCell ref="B4049:C4049"/>
    <mergeCell ref="B4051:C4051"/>
    <mergeCell ref="B4053:C4053"/>
    <mergeCell ref="B4055:C4055"/>
    <mergeCell ref="B4057:C4057"/>
    <mergeCell ref="B4059:C4059"/>
    <mergeCell ref="B4061:C4061"/>
    <mergeCell ref="B4063:C4063"/>
    <mergeCell ref="B4064:C4064"/>
    <mergeCell ref="B4066:C4066"/>
    <mergeCell ref="B4068:C4068"/>
    <mergeCell ref="B4070:C4070"/>
    <mergeCell ref="B4072:C4072"/>
    <mergeCell ref="B4074:C4074"/>
    <mergeCell ref="B4076:C4076"/>
    <mergeCell ref="B4078:C4078"/>
    <mergeCell ref="B4080:C4080"/>
    <mergeCell ref="B4082:C4082"/>
    <mergeCell ref="B4084:C4084"/>
    <mergeCell ref="B4086:C4086"/>
    <mergeCell ref="B4087:C4087"/>
    <mergeCell ref="B4089:C4089"/>
    <mergeCell ref="B4091:C4091"/>
    <mergeCell ref="B4093:C4093"/>
    <mergeCell ref="B4095:C4095"/>
    <mergeCell ref="B4097:C4097"/>
    <mergeCell ref="B4099:C4099"/>
    <mergeCell ref="B4101:C4101"/>
    <mergeCell ref="B4103:C4103"/>
    <mergeCell ref="B4105:C4105"/>
    <mergeCell ref="B4107:C4107"/>
    <mergeCell ref="B4109:C4109"/>
    <mergeCell ref="B4111:C4111"/>
    <mergeCell ref="B4121:C4121"/>
    <mergeCell ref="B4123:C4123"/>
    <mergeCell ref="B4125:C4125"/>
    <mergeCell ref="B4127:C4127"/>
    <mergeCell ref="B4129:C4129"/>
    <mergeCell ref="B4131:C4131"/>
    <mergeCell ref="B4133:C4133"/>
    <mergeCell ref="B4135:C4135"/>
    <mergeCell ref="B4137:C4137"/>
    <mergeCell ref="B4139:C4139"/>
    <mergeCell ref="B4141:C4141"/>
    <mergeCell ref="B4143:C4143"/>
    <mergeCell ref="B4145:C4145"/>
    <mergeCell ref="B4147:C4147"/>
    <mergeCell ref="B4149:C4149"/>
    <mergeCell ref="B4151:C4151"/>
    <mergeCell ref="B4153:C4153"/>
    <mergeCell ref="B4155:C4155"/>
    <mergeCell ref="B4157:C4157"/>
    <mergeCell ref="B4159:C4159"/>
    <mergeCell ref="B4161:C4161"/>
    <mergeCell ref="B4163:C4163"/>
    <mergeCell ref="B4165:C4165"/>
    <mergeCell ref="B4167:C4167"/>
    <mergeCell ref="B4168:C4168"/>
    <mergeCell ref="B4170:C4170"/>
    <mergeCell ref="B4172:C4172"/>
    <mergeCell ref="B4174:C4174"/>
    <mergeCell ref="B4176:C4176"/>
    <mergeCell ref="B4178:C4178"/>
    <mergeCell ref="B4180:C4180"/>
    <mergeCell ref="B4182:C4182"/>
    <mergeCell ref="B4184:C4184"/>
    <mergeCell ref="B4186:C4186"/>
    <mergeCell ref="B4217:C4217"/>
    <mergeCell ref="B4219:C4219"/>
    <mergeCell ref="B4221:C4221"/>
    <mergeCell ref="B4223:C4223"/>
    <mergeCell ref="B4225:C4225"/>
    <mergeCell ref="B4227:C4227"/>
    <mergeCell ref="B4229:C4229"/>
    <mergeCell ref="B4231:C4231"/>
    <mergeCell ref="B4233:C4233"/>
    <mergeCell ref="B4235:C4235"/>
    <mergeCell ref="B4237:C4237"/>
    <mergeCell ref="B4239:C4239"/>
    <mergeCell ref="B4241:C4241"/>
    <mergeCell ref="B4243:C4243"/>
    <mergeCell ref="B4245:C4245"/>
    <mergeCell ref="B4247:C4247"/>
    <mergeCell ref="B4249:C4249"/>
    <mergeCell ref="B4251:C4251"/>
    <mergeCell ref="B4253:C4253"/>
    <mergeCell ref="B4255:C4255"/>
    <mergeCell ref="B4257:C4257"/>
    <mergeCell ref="B4259:C4259"/>
    <mergeCell ref="B4261:C4261"/>
    <mergeCell ref="B4263:C4263"/>
    <mergeCell ref="B4265:C4265"/>
    <mergeCell ref="B4267:C4267"/>
    <mergeCell ref="B4269:C4269"/>
    <mergeCell ref="B4271:C4271"/>
    <mergeCell ref="B4273:C4273"/>
    <mergeCell ref="B4275:C4275"/>
    <mergeCell ref="B4277:C4277"/>
    <mergeCell ref="B4279:C4279"/>
    <mergeCell ref="B4281:C4281"/>
    <mergeCell ref="B4283:C4283"/>
    <mergeCell ref="B4319:C4319"/>
    <mergeCell ref="B4321:C4321"/>
    <mergeCell ref="B4323:C4323"/>
    <mergeCell ref="B4325:C4325"/>
    <mergeCell ref="B4327:C4327"/>
    <mergeCell ref="B4329:C4329"/>
    <mergeCell ref="B4331:C4331"/>
    <mergeCell ref="B4333:C4333"/>
    <mergeCell ref="B4335:C4335"/>
    <mergeCell ref="B4337:C4337"/>
    <mergeCell ref="B4339:C4339"/>
    <mergeCell ref="B4341:C4341"/>
    <mergeCell ref="B4343:C4343"/>
    <mergeCell ref="B4345:C4345"/>
    <mergeCell ref="B4347:C4347"/>
    <mergeCell ref="B4349:C4349"/>
    <mergeCell ref="B4351:C4351"/>
    <mergeCell ref="B4357:C4357"/>
    <mergeCell ref="B4359:C4359"/>
    <mergeCell ref="B4361:C4361"/>
    <mergeCell ref="B4363:C4363"/>
    <mergeCell ref="B4365:C4365"/>
    <mergeCell ref="B4367:C4367"/>
    <mergeCell ref="B4369:C4369"/>
    <mergeCell ref="B4371:C4371"/>
    <mergeCell ref="B4373:C4373"/>
    <mergeCell ref="B4375:C4375"/>
    <mergeCell ref="B4377:C4377"/>
    <mergeCell ref="B4379:C4379"/>
    <mergeCell ref="B4381:C4381"/>
    <mergeCell ref="B4383:C4383"/>
    <mergeCell ref="B4385:C4385"/>
    <mergeCell ref="B4387:C4387"/>
    <mergeCell ref="B4389:C4389"/>
    <mergeCell ref="B4397:C4397"/>
    <mergeCell ref="B4399:C4399"/>
    <mergeCell ref="B4401:C4401"/>
    <mergeCell ref="B4403:C4403"/>
    <mergeCell ref="B4405:C4405"/>
    <mergeCell ref="B4407:C4407"/>
    <mergeCell ref="B4409:C4409"/>
    <mergeCell ref="B4411:C4411"/>
    <mergeCell ref="B4413:C4413"/>
    <mergeCell ref="B4415:C4415"/>
    <mergeCell ref="B4417:C4417"/>
    <mergeCell ref="B4419:C4419"/>
    <mergeCell ref="B4421:C4421"/>
    <mergeCell ref="B4423:C4423"/>
    <mergeCell ref="B4425:C4425"/>
    <mergeCell ref="B4427:C4427"/>
    <mergeCell ref="B4429:C4429"/>
    <mergeCell ref="B4474:C4474"/>
    <mergeCell ref="B4476:C4476"/>
    <mergeCell ref="B4478:C4478"/>
    <mergeCell ref="B4480:C4480"/>
    <mergeCell ref="B4482:C4482"/>
    <mergeCell ref="B4484:C4484"/>
    <mergeCell ref="B4486:C4486"/>
    <mergeCell ref="B4488:C4488"/>
    <mergeCell ref="B4490:C4490"/>
    <mergeCell ref="B4492:C4492"/>
    <mergeCell ref="B4494:C4494"/>
    <mergeCell ref="B4496:C4496"/>
    <mergeCell ref="B4498:C4498"/>
    <mergeCell ref="B4500:C4500"/>
    <mergeCell ref="B4502:C4502"/>
    <mergeCell ref="B4504:C4504"/>
    <mergeCell ref="B4506:C4506"/>
    <mergeCell ref="B4534:C4534"/>
    <mergeCell ref="B4536:C4536"/>
    <mergeCell ref="B4538:C4538"/>
    <mergeCell ref="B4540:C4540"/>
    <mergeCell ref="B4542:C4542"/>
    <mergeCell ref="B4544:C4544"/>
    <mergeCell ref="B4546:C4546"/>
    <mergeCell ref="B4548:C4548"/>
    <mergeCell ref="B4550:C4550"/>
    <mergeCell ref="B4552:C4552"/>
    <mergeCell ref="B4554:C4554"/>
    <mergeCell ref="B4556:C4556"/>
    <mergeCell ref="B4558:C4558"/>
    <mergeCell ref="B4560:C4560"/>
    <mergeCell ref="B4562:C4562"/>
    <mergeCell ref="B4564:C4564"/>
    <mergeCell ref="B4566:C4566"/>
    <mergeCell ref="B4568:C4568"/>
    <mergeCell ref="B4570:C4570"/>
    <mergeCell ref="B4572:C4572"/>
    <mergeCell ref="B4574:C4574"/>
    <mergeCell ref="B4576:C4576"/>
    <mergeCell ref="B4578:C4578"/>
    <mergeCell ref="B4580:C4580"/>
    <mergeCell ref="B4582:C4582"/>
    <mergeCell ref="B4584:C4584"/>
    <mergeCell ref="B4586:C4586"/>
    <mergeCell ref="B4588:C4588"/>
    <mergeCell ref="B4590:C4590"/>
    <mergeCell ref="B4592:C4592"/>
    <mergeCell ref="B4594:C4594"/>
    <mergeCell ref="B4596:C4596"/>
    <mergeCell ref="B4598:C4598"/>
    <mergeCell ref="B4600:C4600"/>
    <mergeCell ref="B4636:C4636"/>
    <mergeCell ref="B4638:C4638"/>
    <mergeCell ref="B4640:C4640"/>
    <mergeCell ref="B4642:C4642"/>
    <mergeCell ref="B4644:C4644"/>
    <mergeCell ref="B4646:C4646"/>
    <mergeCell ref="B4648:C4648"/>
    <mergeCell ref="B4649:C4649"/>
    <mergeCell ref="B4651:C4651"/>
    <mergeCell ref="B4653:C4653"/>
    <mergeCell ref="B4655:C4655"/>
    <mergeCell ref="B4657:C4657"/>
    <mergeCell ref="B4659:C4659"/>
    <mergeCell ref="B4661:C4661"/>
    <mergeCell ref="B4663:C4663"/>
    <mergeCell ref="B4665:C4665"/>
    <mergeCell ref="B4667:C4667"/>
    <mergeCell ref="B4669:C4669"/>
    <mergeCell ref="B4671:C4671"/>
    <mergeCell ref="B4673:C4673"/>
    <mergeCell ref="B4675:C4675"/>
    <mergeCell ref="B4677:C4677"/>
    <mergeCell ref="B4679:C4679"/>
    <mergeCell ref="B4681:C4681"/>
    <mergeCell ref="B4683:C4683"/>
    <mergeCell ref="B4685:C4685"/>
    <mergeCell ref="B4687:C4687"/>
    <mergeCell ref="B4689:C4689"/>
    <mergeCell ref="B4691:C4691"/>
    <mergeCell ref="B4693:C4693"/>
    <mergeCell ref="B4695:C4695"/>
    <mergeCell ref="B4697:C4697"/>
    <mergeCell ref="B4699:C4699"/>
    <mergeCell ref="B4701:C4701"/>
    <mergeCell ref="B4703:C4703"/>
    <mergeCell ref="B4705:C4705"/>
    <mergeCell ref="B4707:C4707"/>
    <mergeCell ref="B4709:C4709"/>
    <mergeCell ref="B4711:C4711"/>
    <mergeCell ref="B4713:C4713"/>
    <mergeCell ref="B4715:C4715"/>
    <mergeCell ref="B4717:C4717"/>
    <mergeCell ref="B4719:C4719"/>
    <mergeCell ref="B4721:C4721"/>
    <mergeCell ref="B4723:C4723"/>
    <mergeCell ref="B4725:C4725"/>
    <mergeCell ref="B4727:C4727"/>
    <mergeCell ref="B4729:C4729"/>
    <mergeCell ref="B4731:C4731"/>
    <mergeCell ref="B4733:C4733"/>
    <mergeCell ref="B4735:C4735"/>
    <mergeCell ref="B4763:C4763"/>
    <mergeCell ref="B4765:C4765"/>
    <mergeCell ref="B4767:C4767"/>
    <mergeCell ref="B4769:C4769"/>
    <mergeCell ref="B4771:C4771"/>
    <mergeCell ref="B4773:C4773"/>
    <mergeCell ref="B4775:C4775"/>
    <mergeCell ref="B4777:C4777"/>
    <mergeCell ref="B4779:C4779"/>
    <mergeCell ref="B4781:C4781"/>
    <mergeCell ref="B4783:C4783"/>
    <mergeCell ref="B4785:C4785"/>
    <mergeCell ref="B4787:C4787"/>
    <mergeCell ref="B4789:C4789"/>
    <mergeCell ref="B4791:C4791"/>
    <mergeCell ref="B4793:C4793"/>
    <mergeCell ref="B4795:C4795"/>
    <mergeCell ref="B4826:C4826"/>
    <mergeCell ref="B4828:C4828"/>
    <mergeCell ref="B4830:C4830"/>
    <mergeCell ref="B4832:C4832"/>
    <mergeCell ref="B4834:C4834"/>
    <mergeCell ref="B4836:C4836"/>
    <mergeCell ref="B4838:C4838"/>
    <mergeCell ref="B4840:C4840"/>
    <mergeCell ref="B4842:C4842"/>
    <mergeCell ref="B4844:C4844"/>
    <mergeCell ref="B4846:C4846"/>
    <mergeCell ref="B4848:C4848"/>
    <mergeCell ref="B4850:C4850"/>
    <mergeCell ref="B4852:C4852"/>
    <mergeCell ref="B4854:C4854"/>
    <mergeCell ref="B4856:C4856"/>
    <mergeCell ref="B4858:C4858"/>
    <mergeCell ref="B4892:C4892"/>
    <mergeCell ref="B4894:C4894"/>
    <mergeCell ref="B4896:C4896"/>
    <mergeCell ref="B4898:C4898"/>
    <mergeCell ref="B4900:C4900"/>
    <mergeCell ref="B4902:C4902"/>
    <mergeCell ref="B4904:C4904"/>
    <mergeCell ref="B4906:C4906"/>
    <mergeCell ref="B4908:C4908"/>
    <mergeCell ref="B4910:C4910"/>
    <mergeCell ref="B4912:C4912"/>
    <mergeCell ref="B4914:C4914"/>
    <mergeCell ref="B4916:C4916"/>
    <mergeCell ref="B4918:C4918"/>
    <mergeCell ref="B4920:C4920"/>
    <mergeCell ref="B4922:C4922"/>
    <mergeCell ref="B4924:C4924"/>
    <mergeCell ref="B4936:C4936"/>
    <mergeCell ref="B4938:C4938"/>
    <mergeCell ref="B4940:C4940"/>
    <mergeCell ref="B4942:C4942"/>
    <mergeCell ref="B4944:C4944"/>
    <mergeCell ref="B4946:C4946"/>
    <mergeCell ref="B4948:C4948"/>
    <mergeCell ref="B4950:C4950"/>
    <mergeCell ref="B4952:C4952"/>
    <mergeCell ref="B4954:C4954"/>
    <mergeCell ref="B4956:C4956"/>
    <mergeCell ref="B4958:C4958"/>
    <mergeCell ref="B4960:C4960"/>
    <mergeCell ref="B4962:C4962"/>
    <mergeCell ref="B4964:C4964"/>
    <mergeCell ref="B4966:C4966"/>
    <mergeCell ref="B4968:C4968"/>
    <mergeCell ref="B4976:C4976"/>
    <mergeCell ref="B4978:C4978"/>
    <mergeCell ref="B4980:C4980"/>
    <mergeCell ref="B4982:C4982"/>
    <mergeCell ref="B4984:C4984"/>
    <mergeCell ref="B4986:C4986"/>
    <mergeCell ref="B4988:C4988"/>
    <mergeCell ref="B4990:C4990"/>
    <mergeCell ref="B4992:C4992"/>
    <mergeCell ref="B4994:C4994"/>
    <mergeCell ref="B4996:C4996"/>
    <mergeCell ref="B4998:C4998"/>
    <mergeCell ref="B5000:C5000"/>
    <mergeCell ref="B5002:C5002"/>
    <mergeCell ref="B5004:C5004"/>
    <mergeCell ref="B5006:C5006"/>
    <mergeCell ref="B5008:C5008"/>
    <mergeCell ref="B5010:C5010"/>
    <mergeCell ref="B5012:C5012"/>
    <mergeCell ref="B5014:C5014"/>
    <mergeCell ref="B5016:C5016"/>
    <mergeCell ref="B5018:C5018"/>
    <mergeCell ref="B5020:C5020"/>
    <mergeCell ref="B5022:C5022"/>
    <mergeCell ref="B5024:C5024"/>
    <mergeCell ref="B5026:C5026"/>
    <mergeCell ref="B5028:C5028"/>
    <mergeCell ref="B5030:C5030"/>
    <mergeCell ref="B5032:C5032"/>
    <mergeCell ref="B5034:C5034"/>
    <mergeCell ref="B5036:C5036"/>
    <mergeCell ref="B5038:C5038"/>
    <mergeCell ref="B5040:C5040"/>
    <mergeCell ref="B5042:C5042"/>
    <mergeCell ref="B5054:C5054"/>
    <mergeCell ref="B5056:C5056"/>
    <mergeCell ref="B5058:C5058"/>
    <mergeCell ref="B5060:C5060"/>
    <mergeCell ref="B5062:C5062"/>
    <mergeCell ref="B5064:C5064"/>
    <mergeCell ref="B5066:C5066"/>
    <mergeCell ref="B5068:C5068"/>
    <mergeCell ref="B5070:C5070"/>
    <mergeCell ref="B5072:C5072"/>
    <mergeCell ref="B5074:C5074"/>
    <mergeCell ref="B5076:C5076"/>
    <mergeCell ref="B5078:C5078"/>
    <mergeCell ref="B5080:C5080"/>
    <mergeCell ref="B5082:C5082"/>
    <mergeCell ref="B5084:C5084"/>
    <mergeCell ref="B5086:C5086"/>
    <mergeCell ref="B5117:C5117"/>
    <mergeCell ref="B5119:C5119"/>
    <mergeCell ref="B5121:C5121"/>
    <mergeCell ref="B5123:C5123"/>
    <mergeCell ref="B5125:C5125"/>
    <mergeCell ref="B5127:C5127"/>
    <mergeCell ref="B5129:C5129"/>
    <mergeCell ref="B5131:C5131"/>
    <mergeCell ref="B5133:C5133"/>
    <mergeCell ref="B5135:C5135"/>
    <mergeCell ref="B5137:C5137"/>
    <mergeCell ref="B5139:C5139"/>
    <mergeCell ref="B5141:C5141"/>
    <mergeCell ref="B5143:C5143"/>
    <mergeCell ref="B5145:C5145"/>
    <mergeCell ref="B5147:C5147"/>
    <mergeCell ref="B5149:C5149"/>
    <mergeCell ref="B5157:C5157"/>
    <mergeCell ref="B5159:C5159"/>
    <mergeCell ref="B5161:C5161"/>
    <mergeCell ref="B5163:C5163"/>
    <mergeCell ref="B5165:C5165"/>
    <mergeCell ref="B5167:C5167"/>
    <mergeCell ref="B5169:C5169"/>
    <mergeCell ref="B5171:C5171"/>
    <mergeCell ref="B5173:C5173"/>
    <mergeCell ref="B5175:C5175"/>
    <mergeCell ref="B5177:C5177"/>
    <mergeCell ref="B5179:C5179"/>
    <mergeCell ref="B5181:C5181"/>
    <mergeCell ref="B5183:C5183"/>
    <mergeCell ref="B5185:C5185"/>
    <mergeCell ref="B5187:C5187"/>
    <mergeCell ref="B5189:C5189"/>
    <mergeCell ref="B5191:C5191"/>
    <mergeCell ref="B5193:C5193"/>
    <mergeCell ref="B5195:C5195"/>
    <mergeCell ref="B5197:C5197"/>
    <mergeCell ref="B5199:C5199"/>
    <mergeCell ref="B5201:C5201"/>
    <mergeCell ref="B5203:C5203"/>
    <mergeCell ref="B5205:C5205"/>
    <mergeCell ref="B5207:C5207"/>
    <mergeCell ref="B5209:C5209"/>
    <mergeCell ref="B5211:C5211"/>
    <mergeCell ref="B5213:C5213"/>
    <mergeCell ref="B5215:C5215"/>
    <mergeCell ref="B5217:C5217"/>
    <mergeCell ref="B5219:C5219"/>
    <mergeCell ref="B5221:C5221"/>
    <mergeCell ref="B5222:C5222"/>
    <mergeCell ref="B5254:C5254"/>
    <mergeCell ref="B5255:C5255"/>
    <mergeCell ref="B5257:C5257"/>
    <mergeCell ref="B5259:C5259"/>
    <mergeCell ref="B5261:C5261"/>
    <mergeCell ref="B5263:C5263"/>
    <mergeCell ref="B5265:C5265"/>
    <mergeCell ref="B5267:C5267"/>
    <mergeCell ref="B5269:C5269"/>
    <mergeCell ref="B5271:C5271"/>
    <mergeCell ref="B5273:C5273"/>
    <mergeCell ref="B5275:C5275"/>
    <mergeCell ref="B5277:C5277"/>
    <mergeCell ref="B5279:C5279"/>
    <mergeCell ref="B5281:C5281"/>
    <mergeCell ref="B5283:C5283"/>
    <mergeCell ref="B5285:C5285"/>
    <mergeCell ref="B5301:C5301"/>
    <mergeCell ref="B5303:C5303"/>
    <mergeCell ref="B5305:C5305"/>
    <mergeCell ref="B5307:C5307"/>
    <mergeCell ref="B5309:C5309"/>
    <mergeCell ref="B5311:C5311"/>
    <mergeCell ref="B5313:C5313"/>
    <mergeCell ref="B5315:C5315"/>
    <mergeCell ref="B5317:C5317"/>
    <mergeCell ref="B5319:C5319"/>
    <mergeCell ref="B5321:C5321"/>
    <mergeCell ref="B5323:C5323"/>
    <mergeCell ref="B5325:C5325"/>
    <mergeCell ref="B5327:C5327"/>
    <mergeCell ref="B5329:C5329"/>
    <mergeCell ref="B5331:C5331"/>
    <mergeCell ref="B5333:C5333"/>
    <mergeCell ref="B5365:C5365"/>
    <mergeCell ref="B5367:C5367"/>
    <mergeCell ref="B5369:C5369"/>
    <mergeCell ref="B5371:C5371"/>
    <mergeCell ref="B5373:C5373"/>
    <mergeCell ref="B5375:C5375"/>
    <mergeCell ref="B5377:C5377"/>
    <mergeCell ref="B5379:C5379"/>
    <mergeCell ref="B5381:C5381"/>
    <mergeCell ref="B5383:C5383"/>
    <mergeCell ref="B5385:C5385"/>
    <mergeCell ref="B5387:C5387"/>
    <mergeCell ref="B5389:C5389"/>
    <mergeCell ref="B5391:C5391"/>
    <mergeCell ref="B5393:C5393"/>
    <mergeCell ref="B5395:C5395"/>
    <mergeCell ref="B5397:C5397"/>
    <mergeCell ref="B5451:C5451"/>
    <mergeCell ref="B5399:C5399"/>
    <mergeCell ref="B5401:C5401"/>
    <mergeCell ref="B5403:C5403"/>
    <mergeCell ref="B5405:C5405"/>
    <mergeCell ref="B5407:C5407"/>
    <mergeCell ref="B5409:C5409"/>
    <mergeCell ref="B5411:C5411"/>
    <mergeCell ref="B5413:C5413"/>
    <mergeCell ref="B5414:C5414"/>
    <mergeCell ref="B5416:C5416"/>
    <mergeCell ref="B5418:C5418"/>
    <mergeCell ref="B5420:C5420"/>
    <mergeCell ref="B5422:C5422"/>
    <mergeCell ref="B5424:C5424"/>
    <mergeCell ref="B5426:C5426"/>
    <mergeCell ref="B5428:C5428"/>
    <mergeCell ref="B5430:C5430"/>
    <mergeCell ref="B5436:C5436"/>
    <mergeCell ref="B5438:C5438"/>
    <mergeCell ref="B5440:C5440"/>
    <mergeCell ref="B5442:C5442"/>
    <mergeCell ref="B5444:C5444"/>
    <mergeCell ref="B5446:C5446"/>
    <mergeCell ref="B5448:C5448"/>
    <mergeCell ref="B5450:C5450"/>
  </mergeCells>
  <phoneticPr fontId="32" type="noConversion"/>
  <conditionalFormatting sqref="C3:C136">
    <cfRule type="duplicateValues" dxfId="2" priority="127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V43"/>
  <sheetViews>
    <sheetView zoomScale="115" zoomScaleNormal="115" workbookViewId="0">
      <selection activeCell="Q9" sqref="Q9"/>
    </sheetView>
  </sheetViews>
  <sheetFormatPr defaultColWidth="9" defaultRowHeight="15.75" x14ac:dyDescent="0.25"/>
  <cols>
    <col min="1" max="4" width="9" style="56"/>
    <col min="5" max="5" width="16.625" style="56" customWidth="1"/>
    <col min="6" max="6" width="19" style="56" bestFit="1" customWidth="1"/>
    <col min="7" max="9" width="17.75" style="56" bestFit="1" customWidth="1"/>
    <col min="10" max="10" width="9" style="56" customWidth="1"/>
    <col min="11" max="16384" width="9" style="56"/>
  </cols>
  <sheetData>
    <row r="1" spans="1:22" s="74" customFormat="1" ht="7.5" customHeight="1" thickBot="1" x14ac:dyDescent="0.3"/>
    <row r="2" spans="1:22" s="58" customFormat="1" x14ac:dyDescent="0.25">
      <c r="A2" s="75"/>
      <c r="B2" s="75"/>
      <c r="C2" s="75"/>
      <c r="D2" s="75"/>
      <c r="E2" s="61"/>
      <c r="F2" s="62" t="s">
        <v>4309</v>
      </c>
      <c r="G2" s="63" t="s">
        <v>4312</v>
      </c>
      <c r="H2" s="63" t="s">
        <v>2423</v>
      </c>
      <c r="I2" s="64" t="s">
        <v>4006</v>
      </c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x14ac:dyDescent="0.25">
      <c r="A3" s="74"/>
      <c r="B3" s="74"/>
      <c r="C3" s="74"/>
      <c r="D3" s="74"/>
      <c r="E3" s="65" t="s">
        <v>4306</v>
      </c>
      <c r="F3" s="59">
        <f>'2-kurs'!M703+'3-kurs'!L761+'4-kurs'!L285</f>
        <v>22822500000</v>
      </c>
      <c r="G3" s="59">
        <f>'2-kurs'!M703</f>
        <v>9353500000</v>
      </c>
      <c r="H3" s="59">
        <f>+'3-kurs'!L761</f>
        <v>9701000000</v>
      </c>
      <c r="I3" s="66">
        <f>+'4-kurs'!L285</f>
        <v>3768000000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</row>
    <row r="4" spans="1:22" x14ac:dyDescent="0.25">
      <c r="A4" s="74"/>
      <c r="B4" s="74"/>
      <c r="C4" s="74"/>
      <c r="D4" s="74"/>
      <c r="E4" s="65" t="s">
        <v>4308</v>
      </c>
      <c r="F4" s="59" t="e">
        <f>+'3-kurs'!#REF!+'4-kurs'!#REF!</f>
        <v>#REF!</v>
      </c>
      <c r="G4" s="59"/>
      <c r="H4" s="59" t="e">
        <f>+'3-kurs'!#REF!</f>
        <v>#REF!</v>
      </c>
      <c r="I4" s="66" t="e">
        <f>+'4-kurs'!#REF!</f>
        <v>#REF!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</row>
    <row r="5" spans="1:22" x14ac:dyDescent="0.25">
      <c r="A5" s="74"/>
      <c r="B5" s="74"/>
      <c r="C5" s="74"/>
      <c r="D5" s="74"/>
      <c r="E5" s="67" t="s">
        <v>4310</v>
      </c>
      <c r="F5" s="60" t="e">
        <f>+F4+F3</f>
        <v>#REF!</v>
      </c>
      <c r="G5" s="60">
        <f>+G4+G3</f>
        <v>9353500000</v>
      </c>
      <c r="H5" s="60" t="e">
        <f>+H4+H3</f>
        <v>#REF!</v>
      </c>
      <c r="I5" s="68" t="e">
        <f>+I4+I3</f>
        <v>#REF!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</row>
    <row r="6" spans="1:22" x14ac:dyDescent="0.25">
      <c r="A6" s="74"/>
      <c r="B6" s="74"/>
      <c r="C6" s="74"/>
      <c r="D6" s="74"/>
      <c r="E6" s="69" t="s">
        <v>4307</v>
      </c>
      <c r="F6" s="57">
        <f>'2-kurs'!N703+'3-kurs'!M761+'4-kurs'!M285</f>
        <v>15907405965.32</v>
      </c>
      <c r="G6" s="57">
        <f>'2-kurs'!N703</f>
        <v>7318323405.6000004</v>
      </c>
      <c r="H6" s="57">
        <f>+'3-kurs'!M761</f>
        <v>6072482767.5200005</v>
      </c>
      <c r="I6" s="70">
        <f>+'4-kurs'!M285</f>
        <v>2516599792.1999998</v>
      </c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</row>
    <row r="7" spans="1:22" ht="16.5" thickBot="1" x14ac:dyDescent="0.3">
      <c r="A7" s="74"/>
      <c r="B7" s="74"/>
      <c r="C7" s="74"/>
      <c r="D7" s="74"/>
      <c r="E7" s="71" t="s">
        <v>4311</v>
      </c>
      <c r="F7" s="72">
        <f>'2-kurs'!O703+'3-kurs'!N761+'4-kurs'!N285</f>
        <v>7129530310.6799994</v>
      </c>
      <c r="G7" s="72">
        <f>'2-kurs'!O703</f>
        <v>2228319302.4000001</v>
      </c>
      <c r="H7" s="72">
        <f>+'3-kurs'!N761</f>
        <v>3628517232.4799995</v>
      </c>
      <c r="I7" s="73">
        <f>+'4-kurs'!N285</f>
        <v>1272693775.8</v>
      </c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</row>
    <row r="8" spans="1:22" x14ac:dyDescent="0.25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</row>
    <row r="9" spans="1:22" x14ac:dyDescent="0.2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</row>
    <row r="10" spans="1:22" x14ac:dyDescent="0.2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</row>
    <row r="11" spans="1:22" x14ac:dyDescent="0.2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</row>
    <row r="12" spans="1:22" x14ac:dyDescent="0.25">
      <c r="A12" s="74"/>
      <c r="B12" s="74"/>
      <c r="C12" s="74"/>
      <c r="D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</row>
    <row r="13" spans="1:22" x14ac:dyDescent="0.25">
      <c r="A13" s="74"/>
      <c r="B13" s="74"/>
      <c r="C13" s="74"/>
      <c r="D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</row>
    <row r="14" spans="1:22" x14ac:dyDescent="0.25">
      <c r="A14" s="74"/>
      <c r="B14" s="74"/>
      <c r="C14" s="74"/>
      <c r="D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</row>
    <row r="15" spans="1:22" x14ac:dyDescent="0.25">
      <c r="A15" s="74"/>
      <c r="B15" s="74"/>
      <c r="C15" s="74"/>
      <c r="D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</row>
    <row r="16" spans="1:22" x14ac:dyDescent="0.25">
      <c r="A16" s="74"/>
      <c r="B16" s="74"/>
      <c r="C16" s="74"/>
      <c r="D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</row>
    <row r="17" spans="1:22" x14ac:dyDescent="0.25">
      <c r="A17" s="74"/>
      <c r="B17" s="74"/>
      <c r="C17" s="74"/>
      <c r="D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</row>
    <row r="18" spans="1:22" x14ac:dyDescent="0.25">
      <c r="A18" s="74"/>
      <c r="B18" s="74"/>
      <c r="C18" s="74"/>
      <c r="D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</row>
    <row r="19" spans="1:22" x14ac:dyDescent="0.25">
      <c r="A19" s="74"/>
      <c r="B19" s="74"/>
      <c r="C19" s="74"/>
      <c r="D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</row>
    <row r="20" spans="1:22" x14ac:dyDescent="0.25">
      <c r="A20" s="74"/>
      <c r="B20" s="74"/>
      <c r="C20" s="74"/>
      <c r="D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</row>
    <row r="21" spans="1:22" x14ac:dyDescent="0.25">
      <c r="A21" s="74"/>
      <c r="B21" s="74"/>
      <c r="C21" s="74"/>
      <c r="D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</row>
    <row r="22" spans="1:22" x14ac:dyDescent="0.25">
      <c r="A22" s="74"/>
      <c r="B22" s="74"/>
      <c r="C22" s="74"/>
      <c r="D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</row>
    <row r="23" spans="1:22" x14ac:dyDescent="0.25">
      <c r="A23" s="74"/>
      <c r="B23" s="74"/>
      <c r="C23" s="74"/>
      <c r="D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4" spans="1:22" x14ac:dyDescent="0.25">
      <c r="A24" s="74"/>
      <c r="B24" s="74"/>
      <c r="C24" s="74"/>
      <c r="D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</row>
    <row r="25" spans="1:22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</row>
    <row r="26" spans="1:22" x14ac:dyDescent="0.2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</row>
    <row r="27" spans="1:22" x14ac:dyDescent="0.2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</row>
    <row r="28" spans="1:22" x14ac:dyDescent="0.2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</row>
    <row r="29" spans="1:22" x14ac:dyDescent="0.2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</row>
    <row r="30" spans="1:22" x14ac:dyDescent="0.2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</row>
    <row r="31" spans="1:22" x14ac:dyDescent="0.2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</row>
    <row r="32" spans="1:22" x14ac:dyDescent="0.2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</row>
    <row r="33" spans="1:22" x14ac:dyDescent="0.2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</row>
    <row r="34" spans="1:22" x14ac:dyDescent="0.2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</row>
    <row r="35" spans="1:22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</row>
    <row r="36" spans="1:22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</row>
    <row r="37" spans="1:22" x14ac:dyDescent="0.25"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</row>
    <row r="38" spans="1:22" x14ac:dyDescent="0.25"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</row>
    <row r="39" spans="1:22" x14ac:dyDescent="0.25"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</row>
    <row r="40" spans="1:22" x14ac:dyDescent="0.25">
      <c r="L40" s="74"/>
      <c r="M40" s="74"/>
      <c r="N40" s="74"/>
      <c r="O40" s="74"/>
    </row>
    <row r="41" spans="1:22" x14ac:dyDescent="0.25">
      <c r="L41" s="74"/>
      <c r="M41" s="74"/>
      <c r="N41" s="74"/>
      <c r="O41" s="74"/>
    </row>
    <row r="42" spans="1:22" x14ac:dyDescent="0.25">
      <c r="L42" s="74"/>
      <c r="M42" s="74"/>
      <c r="N42" s="74"/>
      <c r="O42" s="74"/>
    </row>
    <row r="43" spans="1:22" x14ac:dyDescent="0.25">
      <c r="L43" s="74"/>
      <c r="M43" s="74"/>
      <c r="N43" s="74"/>
      <c r="O43" s="74"/>
    </row>
  </sheetData>
  <conditionalFormatting sqref="F5:F7 M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G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H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</sheetPr>
  <dimension ref="A1:P13"/>
  <sheetViews>
    <sheetView workbookViewId="0">
      <selection activeCell="G20" sqref="G20"/>
    </sheetView>
  </sheetViews>
  <sheetFormatPr defaultColWidth="8.875" defaultRowHeight="15.75" x14ac:dyDescent="0.25"/>
  <cols>
    <col min="1" max="1" width="2.75" style="301" bestFit="1" customWidth="1"/>
    <col min="2" max="2" width="11.375" bestFit="1" customWidth="1"/>
    <col min="3" max="3" width="39.5" bestFit="1" customWidth="1"/>
    <col min="4" max="4" width="12.5" bestFit="1" customWidth="1"/>
    <col min="5" max="5" width="14.375" bestFit="1" customWidth="1"/>
    <col min="6" max="6" width="5" bestFit="1" customWidth="1"/>
    <col min="7" max="7" width="9.125" bestFit="1" customWidth="1"/>
    <col min="8" max="8" width="9.25" bestFit="1" customWidth="1"/>
    <col min="9" max="9" width="16.625" style="288" customWidth="1"/>
    <col min="10" max="10" width="13.125" customWidth="1"/>
    <col min="11" max="11" width="12.5" customWidth="1"/>
    <col min="12" max="12" width="10.25" bestFit="1" customWidth="1"/>
    <col min="13" max="13" width="9.75" bestFit="1" customWidth="1"/>
    <col min="14" max="14" width="20.5" style="58" customWidth="1"/>
    <col min="15" max="16" width="15" style="56" customWidth="1"/>
  </cols>
  <sheetData>
    <row r="1" spans="1:16" s="289" customFormat="1" ht="31.5" x14ac:dyDescent="0.25">
      <c r="A1" s="290" t="s">
        <v>0</v>
      </c>
      <c r="B1" s="290"/>
      <c r="C1" s="290"/>
      <c r="D1" s="290"/>
      <c r="E1" s="290"/>
      <c r="F1" s="290"/>
      <c r="G1" s="290"/>
      <c r="H1" s="290"/>
      <c r="I1" s="291"/>
      <c r="J1" s="290" t="s">
        <v>4992</v>
      </c>
      <c r="L1" s="290"/>
      <c r="M1" s="290"/>
      <c r="N1" s="292" t="s">
        <v>4989</v>
      </c>
      <c r="O1" s="292" t="s">
        <v>4990</v>
      </c>
      <c r="P1" s="292" t="s">
        <v>4309</v>
      </c>
    </row>
    <row r="2" spans="1:16" s="104" customFormat="1" ht="15" x14ac:dyDescent="0.25">
      <c r="A2" s="299">
        <v>1</v>
      </c>
      <c r="B2" s="295" t="s">
        <v>4365</v>
      </c>
      <c r="C2" s="295" t="s">
        <v>2909</v>
      </c>
      <c r="D2" s="295" t="s">
        <v>4345</v>
      </c>
      <c r="E2" s="295" t="s">
        <v>4348</v>
      </c>
      <c r="F2" s="295" t="s">
        <v>4344</v>
      </c>
      <c r="G2" s="295" t="s">
        <v>4366</v>
      </c>
      <c r="H2" s="295" t="s">
        <v>4367</v>
      </c>
      <c r="I2" s="296">
        <v>31106861140029</v>
      </c>
      <c r="J2" s="295"/>
      <c r="K2" s="295" t="s">
        <v>2423</v>
      </c>
      <c r="L2" s="295" t="s">
        <v>2424</v>
      </c>
      <c r="M2" s="295" t="s">
        <v>2910</v>
      </c>
      <c r="N2" s="293">
        <v>-18000000</v>
      </c>
      <c r="O2" s="294">
        <v>-9000000</v>
      </c>
      <c r="P2" s="294">
        <f>SUM(N2:O2)</f>
        <v>-27000000</v>
      </c>
    </row>
    <row r="3" spans="1:16" s="104" customFormat="1" ht="15" x14ac:dyDescent="0.25">
      <c r="A3" s="299">
        <v>2</v>
      </c>
      <c r="B3" s="295" t="s">
        <v>4362</v>
      </c>
      <c r="C3" s="295" t="s">
        <v>3123</v>
      </c>
      <c r="D3" s="295" t="s">
        <v>4345</v>
      </c>
      <c r="E3" s="295" t="s">
        <v>4352</v>
      </c>
      <c r="F3" s="295" t="s">
        <v>4346</v>
      </c>
      <c r="G3" s="295" t="s">
        <v>4363</v>
      </c>
      <c r="H3" s="295" t="s">
        <v>4364</v>
      </c>
      <c r="I3" s="296">
        <v>41903881060046</v>
      </c>
      <c r="J3" s="295"/>
      <c r="K3" s="295" t="s">
        <v>2423</v>
      </c>
      <c r="L3" s="295" t="s">
        <v>2424</v>
      </c>
      <c r="M3" s="295" t="s">
        <v>2910</v>
      </c>
      <c r="N3" s="293">
        <v>-18000000</v>
      </c>
      <c r="O3" s="294">
        <v>-9000000</v>
      </c>
      <c r="P3" s="294">
        <f t="shared" ref="P3:P13" si="0">SUM(N3:O3)</f>
        <v>-27000000</v>
      </c>
    </row>
    <row r="4" spans="1:16" s="104" customFormat="1" ht="15" x14ac:dyDescent="0.25">
      <c r="A4" s="299">
        <v>3</v>
      </c>
      <c r="B4" s="295" t="s">
        <v>4368</v>
      </c>
      <c r="C4" s="295" t="s">
        <v>2097</v>
      </c>
      <c r="D4" s="295" t="s">
        <v>4345</v>
      </c>
      <c r="E4" s="295" t="s">
        <v>4350</v>
      </c>
      <c r="F4" s="295" t="s">
        <v>4346</v>
      </c>
      <c r="G4" s="295" t="s">
        <v>4369</v>
      </c>
      <c r="H4" s="295" t="s">
        <v>4370</v>
      </c>
      <c r="I4" s="296">
        <v>62411035310046</v>
      </c>
      <c r="J4" s="295" t="s">
        <v>4371</v>
      </c>
      <c r="K4" s="295" t="s">
        <v>2423</v>
      </c>
      <c r="L4" s="295" t="s">
        <v>2424</v>
      </c>
      <c r="M4" s="295" t="s">
        <v>3398</v>
      </c>
      <c r="N4" s="293">
        <v>-8000000</v>
      </c>
      <c r="O4" s="294">
        <f>-SUMIF('2021 q'!E:E,'O''tmaganlar'!I4,'2021 q'!K:K)</f>
        <v>-10000000</v>
      </c>
      <c r="P4" s="294">
        <f t="shared" si="0"/>
        <v>-18000000</v>
      </c>
    </row>
    <row r="5" spans="1:16" s="104" customFormat="1" ht="15" x14ac:dyDescent="0.25">
      <c r="A5" s="300">
        <v>4</v>
      </c>
      <c r="B5" s="297" t="s">
        <v>4353</v>
      </c>
      <c r="C5" s="297" t="s">
        <v>4354</v>
      </c>
      <c r="D5" s="297" t="s">
        <v>4345</v>
      </c>
      <c r="E5" s="297" t="s">
        <v>4347</v>
      </c>
      <c r="F5" s="297" t="s">
        <v>4346</v>
      </c>
      <c r="G5" s="297" t="s">
        <v>4355</v>
      </c>
      <c r="H5" s="297" t="s">
        <v>4356</v>
      </c>
      <c r="I5" s="298">
        <v>63012045260056</v>
      </c>
      <c r="J5" s="297" t="s">
        <v>4351</v>
      </c>
      <c r="K5" s="297" t="s">
        <v>4312</v>
      </c>
      <c r="L5" s="297" t="s">
        <v>2447</v>
      </c>
      <c r="M5" s="297" t="s">
        <v>2525</v>
      </c>
      <c r="N5" s="293">
        <f>SUMIF('BR 3'!B:B,'O''tmaganlar'!I5,'BR 3'!G:G)</f>
        <v>0</v>
      </c>
      <c r="O5" s="294">
        <f>-SUMIF('2022 q'!F:F,'O''tmaganlar'!I5,'2022 q'!K:K)</f>
        <v>-8500000</v>
      </c>
      <c r="P5" s="294">
        <f t="shared" si="0"/>
        <v>-8500000</v>
      </c>
    </row>
    <row r="6" spans="1:16" s="104" customFormat="1" ht="15" x14ac:dyDescent="0.25">
      <c r="A6" s="300">
        <v>5</v>
      </c>
      <c r="B6" s="297" t="s">
        <v>4372</v>
      </c>
      <c r="C6" s="297" t="s">
        <v>4373</v>
      </c>
      <c r="D6" s="297" t="s">
        <v>4345</v>
      </c>
      <c r="E6" s="297" t="s">
        <v>4347</v>
      </c>
      <c r="F6" s="297" t="s">
        <v>4344</v>
      </c>
      <c r="G6" s="297" t="s">
        <v>4374</v>
      </c>
      <c r="H6" s="297" t="s">
        <v>4375</v>
      </c>
      <c r="I6" s="298">
        <v>50310055260023</v>
      </c>
      <c r="J6" s="297" t="s">
        <v>4360</v>
      </c>
      <c r="K6" s="297" t="s">
        <v>4312</v>
      </c>
      <c r="L6" s="297" t="s">
        <v>2424</v>
      </c>
      <c r="M6" s="297" t="s">
        <v>2537</v>
      </c>
      <c r="N6" s="293">
        <f>SUMIF('BR 3'!B:B,'O''tmaganlar'!I6,'BR 3'!G:G)</f>
        <v>-9000000</v>
      </c>
      <c r="O6" s="294">
        <f>-SUMIF('2022 q'!F:F,'O''tmaganlar'!I6,'2022 q'!K:K)</f>
        <v>-5499984</v>
      </c>
      <c r="P6" s="294">
        <f t="shared" si="0"/>
        <v>-14499984</v>
      </c>
    </row>
    <row r="7" spans="1:16" s="104" customFormat="1" ht="15" x14ac:dyDescent="0.25">
      <c r="A7" s="300">
        <v>6</v>
      </c>
      <c r="B7" s="297" t="s">
        <v>4376</v>
      </c>
      <c r="C7" s="297" t="s">
        <v>4377</v>
      </c>
      <c r="D7" s="297" t="s">
        <v>4345</v>
      </c>
      <c r="E7" s="297" t="s">
        <v>4347</v>
      </c>
      <c r="F7" s="297" t="s">
        <v>4344</v>
      </c>
      <c r="G7" s="297" t="s">
        <v>4378</v>
      </c>
      <c r="H7" s="297" t="s">
        <v>4379</v>
      </c>
      <c r="I7" s="298">
        <v>50809025260010</v>
      </c>
      <c r="J7" s="297" t="s">
        <v>4380</v>
      </c>
      <c r="K7" s="297" t="s">
        <v>4312</v>
      </c>
      <c r="L7" s="297" t="s">
        <v>2424</v>
      </c>
      <c r="M7" s="297" t="s">
        <v>2537</v>
      </c>
      <c r="N7" s="293">
        <f>SUMIF('BR 3'!B:B,'O''tmaganlar'!I7,'BR 3'!G:G)</f>
        <v>-8000000</v>
      </c>
      <c r="O7" s="294">
        <f>-SUMIF('2022 q'!F:F,'O''tmaganlar'!I7,'2022 q'!K:K)</f>
        <v>-5499984</v>
      </c>
      <c r="P7" s="294">
        <f t="shared" si="0"/>
        <v>-13499984</v>
      </c>
    </row>
    <row r="8" spans="1:16" s="104" customFormat="1" ht="15" x14ac:dyDescent="0.25">
      <c r="A8" s="300">
        <v>7</v>
      </c>
      <c r="B8" s="297" t="s">
        <v>4381</v>
      </c>
      <c r="C8" s="297" t="s">
        <v>4382</v>
      </c>
      <c r="D8" s="297" t="s">
        <v>4345</v>
      </c>
      <c r="E8" s="297" t="s">
        <v>4349</v>
      </c>
      <c r="F8" s="297" t="s">
        <v>4344</v>
      </c>
      <c r="G8" s="297" t="s">
        <v>4383</v>
      </c>
      <c r="H8" s="297" t="s">
        <v>4384</v>
      </c>
      <c r="I8" s="298">
        <v>31407995380043</v>
      </c>
      <c r="J8" s="297" t="s">
        <v>4385</v>
      </c>
      <c r="K8" s="297" t="s">
        <v>4312</v>
      </c>
      <c r="L8" s="297" t="s">
        <v>2424</v>
      </c>
      <c r="M8" s="297" t="s">
        <v>2425</v>
      </c>
      <c r="N8" s="293">
        <f>SUMIF('BR 3'!B:B,'O''tmaganlar'!I8,'BR 3'!G:G)</f>
        <v>0</v>
      </c>
      <c r="O8" s="294">
        <f>-SUMIF('2022 q'!F:F,'O''tmaganlar'!I8,'2022 q'!K:K)</f>
        <v>-5958316</v>
      </c>
      <c r="P8" s="294">
        <f t="shared" si="0"/>
        <v>-5958316</v>
      </c>
    </row>
    <row r="9" spans="1:16" s="104" customFormat="1" ht="15" x14ac:dyDescent="0.25">
      <c r="A9" s="300">
        <v>8</v>
      </c>
      <c r="B9" s="297" t="s">
        <v>4387</v>
      </c>
      <c r="C9" s="297" t="s">
        <v>4317</v>
      </c>
      <c r="D9" s="297" t="s">
        <v>4345</v>
      </c>
      <c r="E9" s="297" t="s">
        <v>4348</v>
      </c>
      <c r="F9" s="297" t="s">
        <v>4344</v>
      </c>
      <c r="G9" s="297" t="s">
        <v>4361</v>
      </c>
      <c r="H9" s="297" t="s">
        <v>4388</v>
      </c>
      <c r="I9" s="298">
        <v>52807005300046</v>
      </c>
      <c r="J9" s="297" t="s">
        <v>4386</v>
      </c>
      <c r="K9" s="297" t="s">
        <v>4312</v>
      </c>
      <c r="L9" s="297" t="s">
        <v>2424</v>
      </c>
      <c r="M9" s="297" t="s">
        <v>2435</v>
      </c>
      <c r="N9" s="293">
        <f>SUMIF('BR 3'!B:B,'O''tmaganlar'!I9,'BR 3'!G:G)</f>
        <v>-11000000</v>
      </c>
      <c r="O9" s="294">
        <f>-SUMIF('2022 q'!F:F,'O''tmaganlar'!I9,'2022 q'!K:K)</f>
        <v>-5499984</v>
      </c>
      <c r="P9" s="294">
        <f t="shared" si="0"/>
        <v>-16499984</v>
      </c>
    </row>
    <row r="10" spans="1:16" s="104" customFormat="1" ht="15" x14ac:dyDescent="0.25">
      <c r="A10" s="300">
        <v>9</v>
      </c>
      <c r="B10" s="297" t="s">
        <v>4394</v>
      </c>
      <c r="C10" s="297" t="s">
        <v>4395</v>
      </c>
      <c r="D10" s="297" t="s">
        <v>4345</v>
      </c>
      <c r="E10" s="297" t="s">
        <v>4348</v>
      </c>
      <c r="F10" s="297" t="s">
        <v>4346</v>
      </c>
      <c r="G10" s="297" t="s">
        <v>4396</v>
      </c>
      <c r="H10" s="297" t="s">
        <v>4397</v>
      </c>
      <c r="I10" s="298">
        <v>40711931010050</v>
      </c>
      <c r="J10" s="297" t="s">
        <v>4398</v>
      </c>
      <c r="K10" s="297" t="s">
        <v>4312</v>
      </c>
      <c r="L10" s="297" t="s">
        <v>2424</v>
      </c>
      <c r="M10" s="297" t="s">
        <v>2590</v>
      </c>
      <c r="N10" s="293">
        <f>SUMIF('BR 3'!B:B,'O''tmaganlar'!I10,'BR 3'!G:G)</f>
        <v>-12000000</v>
      </c>
      <c r="O10" s="294">
        <f>-SUMIF('2022 q'!F:F,'O''tmaganlar'!I10,'2022 q'!K:K)</f>
        <v>-5499984</v>
      </c>
      <c r="P10" s="294">
        <f t="shared" si="0"/>
        <v>-17499984</v>
      </c>
    </row>
    <row r="11" spans="1:16" s="104" customFormat="1" ht="15" x14ac:dyDescent="0.25">
      <c r="A11" s="300">
        <v>10</v>
      </c>
      <c r="B11" s="297" t="s">
        <v>4400</v>
      </c>
      <c r="C11" s="297" t="s">
        <v>4319</v>
      </c>
      <c r="D11" s="297" t="s">
        <v>4345</v>
      </c>
      <c r="E11" s="297" t="s">
        <v>4348</v>
      </c>
      <c r="F11" s="297" t="s">
        <v>4344</v>
      </c>
      <c r="G11" s="297" t="s">
        <v>4401</v>
      </c>
      <c r="H11" s="297" t="s">
        <v>4402</v>
      </c>
      <c r="I11" s="298">
        <v>32511841010015</v>
      </c>
      <c r="J11" s="297" t="s">
        <v>4403</v>
      </c>
      <c r="K11" s="297" t="s">
        <v>4312</v>
      </c>
      <c r="L11" s="297" t="s">
        <v>2424</v>
      </c>
      <c r="M11" s="297" t="s">
        <v>2444</v>
      </c>
      <c r="N11" s="293">
        <f>SUMIF('BR 3'!B:B,'O''tmaganlar'!I11,'BR 3'!G:G)</f>
        <v>-12000000</v>
      </c>
      <c r="O11" s="294">
        <f>-SUMIF('2022 q'!F:F,'O''tmaganlar'!I11,'2022 q'!K:K)</f>
        <v>-5499984</v>
      </c>
      <c r="P11" s="294">
        <f t="shared" si="0"/>
        <v>-17499984</v>
      </c>
    </row>
    <row r="12" spans="1:16" s="104" customFormat="1" ht="15" x14ac:dyDescent="0.25">
      <c r="A12" s="300">
        <v>11</v>
      </c>
      <c r="B12" s="297" t="s">
        <v>4404</v>
      </c>
      <c r="C12" s="297" t="s">
        <v>4318</v>
      </c>
      <c r="D12" s="297" t="s">
        <v>4345</v>
      </c>
      <c r="E12" s="297" t="s">
        <v>4348</v>
      </c>
      <c r="F12" s="297" t="s">
        <v>4344</v>
      </c>
      <c r="G12" s="297" t="s">
        <v>4405</v>
      </c>
      <c r="H12" s="297" t="s">
        <v>4406</v>
      </c>
      <c r="I12" s="298">
        <v>51709035300018</v>
      </c>
      <c r="J12" s="297" t="s">
        <v>4407</v>
      </c>
      <c r="K12" s="297" t="s">
        <v>4312</v>
      </c>
      <c r="L12" s="297" t="s">
        <v>2424</v>
      </c>
      <c r="M12" s="297" t="s">
        <v>2444</v>
      </c>
      <c r="N12" s="293">
        <f>SUMIF('BR 3'!B:B,'O''tmaganlar'!I12,'BR 3'!G:G)</f>
        <v>-5500000</v>
      </c>
      <c r="O12" s="294">
        <f>-SUMIF('2022 q'!F:F,'O''tmaganlar'!I12,'2022 q'!K:K)</f>
        <v>-5499984</v>
      </c>
      <c r="P12" s="294">
        <f t="shared" si="0"/>
        <v>-10999984</v>
      </c>
    </row>
    <row r="13" spans="1:16" s="104" customFormat="1" ht="15" x14ac:dyDescent="0.25">
      <c r="A13" s="300">
        <v>12</v>
      </c>
      <c r="B13" s="297" t="s">
        <v>4409</v>
      </c>
      <c r="C13" s="297" t="s">
        <v>4410</v>
      </c>
      <c r="D13" s="297" t="s">
        <v>4345</v>
      </c>
      <c r="E13" s="297" t="s">
        <v>4350</v>
      </c>
      <c r="F13" s="297" t="s">
        <v>4344</v>
      </c>
      <c r="G13" s="297" t="s">
        <v>4411</v>
      </c>
      <c r="H13" s="297" t="s">
        <v>4412</v>
      </c>
      <c r="I13" s="298">
        <v>51208025310104</v>
      </c>
      <c r="J13" s="297" t="s">
        <v>4357</v>
      </c>
      <c r="K13" s="297" t="s">
        <v>4312</v>
      </c>
      <c r="L13" s="297" t="s">
        <v>2424</v>
      </c>
      <c r="M13" s="297" t="s">
        <v>2497</v>
      </c>
      <c r="N13" s="293">
        <f>SUMIF('BR 3'!B:B,'O''tmaganlar'!I13,'BR 3'!G:G)</f>
        <v>500000</v>
      </c>
      <c r="O13" s="294">
        <f>-SUMIF('2022 q'!F:F,'O''tmaganlar'!I13,'2022 q'!K:K)</f>
        <v>-5499984</v>
      </c>
      <c r="P13" s="294">
        <f t="shared" si="0"/>
        <v>-4999984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O2463"/>
  <sheetViews>
    <sheetView workbookViewId="0">
      <pane xSplit="15" ySplit="2" topLeftCell="S3" activePane="bottomRight" state="frozen"/>
      <selection pane="topRight" activeCell="Q1" sqref="Q1"/>
      <selection pane="bottomLeft" activeCell="A3" sqref="A3"/>
      <selection pane="bottomRight" activeCell="K12" sqref="A1:AO2463"/>
    </sheetView>
  </sheetViews>
  <sheetFormatPr defaultColWidth="8.75" defaultRowHeight="15.75" x14ac:dyDescent="0.25"/>
  <cols>
    <col min="1" max="1" width="13" style="634" bestFit="1" customWidth="1"/>
    <col min="2" max="2" width="49.25" style="634" customWidth="1"/>
    <col min="3" max="3" width="2.875" style="634" customWidth="1"/>
    <col min="4" max="4" width="3.5" style="634" customWidth="1"/>
    <col min="5" max="5" width="3.375" style="634" customWidth="1"/>
    <col min="6" max="6" width="3.25" style="634" customWidth="1"/>
    <col min="7" max="7" width="2.75" style="634" customWidth="1"/>
    <col min="8" max="8" width="3.25" style="634" customWidth="1"/>
    <col min="9" max="9" width="3.375" style="634" customWidth="1"/>
    <col min="10" max="10" width="3.125" style="634" customWidth="1"/>
    <col min="11" max="11" width="17.625" style="635" bestFit="1" customWidth="1"/>
    <col min="12" max="12" width="2.75" style="634" customWidth="1"/>
    <col min="13" max="13" width="11.625" style="634" customWidth="1"/>
    <col min="14" max="14" width="3.375" style="634" customWidth="1"/>
    <col min="15" max="15" width="12.25" style="634" customWidth="1"/>
    <col min="16" max="16" width="5.625" style="634" customWidth="1"/>
    <col min="17" max="17" width="4.75" style="634" customWidth="1"/>
    <col min="18" max="18" width="8.625" style="634" customWidth="1"/>
    <col min="19" max="19" width="5.25" style="634" customWidth="1"/>
    <col min="20" max="20" width="2.25" style="634" customWidth="1"/>
    <col min="21" max="24" width="8.75" style="634"/>
    <col min="25" max="25" width="4.75" style="634" customWidth="1"/>
    <col min="26" max="26" width="4.375" style="634" customWidth="1"/>
    <col min="27" max="27" width="3.875" style="634" customWidth="1"/>
    <col min="28" max="29" width="4.25" style="634" customWidth="1"/>
    <col min="30" max="31" width="8.75" style="634"/>
    <col min="32" max="32" width="6.75" style="634" bestFit="1" customWidth="1"/>
    <col min="33" max="34" width="8.75" style="634"/>
    <col min="35" max="35" width="10.875" style="646" bestFit="1" customWidth="1"/>
    <col min="36" max="36" width="13" style="634" bestFit="1" customWidth="1"/>
    <col min="37" max="16384" width="8.75" style="634"/>
  </cols>
  <sheetData>
    <row r="1" spans="1:41" s="301" customFormat="1" x14ac:dyDescent="0.25">
      <c r="A1" s="677"/>
      <c r="B1" s="677"/>
      <c r="C1" s="677"/>
      <c r="D1" s="677"/>
      <c r="E1" s="677"/>
      <c r="K1" s="288">
        <v>1</v>
      </c>
      <c r="L1" s="301">
        <v>2</v>
      </c>
      <c r="M1" s="301">
        <v>3</v>
      </c>
      <c r="N1" s="301">
        <v>4</v>
      </c>
      <c r="O1" s="288">
        <v>5</v>
      </c>
      <c r="P1" s="301">
        <v>6</v>
      </c>
      <c r="Q1" s="301">
        <v>7</v>
      </c>
      <c r="R1" s="301">
        <v>8</v>
      </c>
      <c r="S1" s="288">
        <v>9</v>
      </c>
      <c r="T1" s="301">
        <v>10</v>
      </c>
      <c r="U1" s="301">
        <v>11</v>
      </c>
      <c r="V1" s="301">
        <v>12</v>
      </c>
      <c r="W1" s="288">
        <v>13</v>
      </c>
      <c r="X1" s="301">
        <v>14</v>
      </c>
      <c r="Y1" s="301">
        <v>15</v>
      </c>
      <c r="Z1" s="301">
        <v>16</v>
      </c>
      <c r="AA1" s="288">
        <v>17</v>
      </c>
      <c r="AB1" s="301">
        <v>18</v>
      </c>
      <c r="AC1" s="301">
        <v>19</v>
      </c>
      <c r="AD1" s="301">
        <v>20</v>
      </c>
      <c r="AE1" s="288">
        <v>21</v>
      </c>
      <c r="AF1" s="301">
        <v>22</v>
      </c>
      <c r="AG1" s="301">
        <v>23</v>
      </c>
      <c r="AH1" s="301">
        <v>24</v>
      </c>
      <c r="AI1" s="288">
        <v>25</v>
      </c>
      <c r="AJ1" s="301">
        <v>26</v>
      </c>
      <c r="AK1" s="301">
        <v>27</v>
      </c>
      <c r="AL1" s="301">
        <v>28</v>
      </c>
      <c r="AM1" s="288">
        <v>29</v>
      </c>
      <c r="AN1" s="301">
        <v>30</v>
      </c>
      <c r="AO1" s="301">
        <v>31</v>
      </c>
    </row>
    <row r="2" spans="1:41" s="3" customFormat="1" x14ac:dyDescent="0.25">
      <c r="A2" s="3" t="s">
        <v>8098</v>
      </c>
      <c r="B2" s="3" t="s">
        <v>8099</v>
      </c>
      <c r="C2" s="3" t="s">
        <v>8100</v>
      </c>
      <c r="D2" s="3" t="s">
        <v>8101</v>
      </c>
      <c r="E2" s="3" t="s">
        <v>8102</v>
      </c>
      <c r="F2" s="3" t="s">
        <v>8103</v>
      </c>
      <c r="G2" s="3" t="s">
        <v>8104</v>
      </c>
      <c r="H2" s="3" t="s">
        <v>8105</v>
      </c>
      <c r="I2" s="3" t="s">
        <v>8106</v>
      </c>
      <c r="J2" s="3" t="s">
        <v>8107</v>
      </c>
      <c r="K2" s="547" t="s">
        <v>2415</v>
      </c>
      <c r="L2" s="3" t="s">
        <v>8108</v>
      </c>
      <c r="M2" s="549">
        <f>SUBTOTAL(3,M3:M9999)</f>
        <v>270</v>
      </c>
      <c r="N2" s="3" t="s">
        <v>2417</v>
      </c>
      <c r="O2" s="548" t="s">
        <v>3</v>
      </c>
      <c r="P2" s="3" t="s">
        <v>8109</v>
      </c>
      <c r="Q2" s="3" t="s">
        <v>8110</v>
      </c>
      <c r="R2" s="3" t="s">
        <v>8111</v>
      </c>
      <c r="S2" s="3" t="s">
        <v>8112</v>
      </c>
      <c r="T2" s="3" t="s">
        <v>8113</v>
      </c>
      <c r="U2" s="3" t="s">
        <v>2418</v>
      </c>
      <c r="V2" s="3" t="s">
        <v>2419</v>
      </c>
      <c r="W2" s="3" t="s">
        <v>8114</v>
      </c>
      <c r="X2" s="3" t="s">
        <v>8115</v>
      </c>
      <c r="Y2" s="3" t="s">
        <v>8116</v>
      </c>
      <c r="Z2" s="3" t="s">
        <v>8117</v>
      </c>
      <c r="AA2" s="3" t="s">
        <v>8118</v>
      </c>
      <c r="AB2" s="3" t="s">
        <v>8119</v>
      </c>
      <c r="AC2" s="3" t="s">
        <v>8120</v>
      </c>
      <c r="AD2" s="3" t="s">
        <v>8121</v>
      </c>
      <c r="AE2" s="3" t="s">
        <v>8122</v>
      </c>
      <c r="AF2" s="3" t="s">
        <v>8123</v>
      </c>
      <c r="AH2" s="3" t="s">
        <v>19133</v>
      </c>
      <c r="AI2" s="549">
        <f>SUBTOTAL(3,AI3:AI9999)</f>
        <v>270</v>
      </c>
    </row>
    <row r="3" spans="1:41" x14ac:dyDescent="0.25">
      <c r="A3" s="634" t="s">
        <v>15600</v>
      </c>
      <c r="B3" s="634" t="s">
        <v>1823</v>
      </c>
      <c r="C3" s="634" t="s">
        <v>8125</v>
      </c>
      <c r="D3" s="634" t="s">
        <v>8126</v>
      </c>
      <c r="E3" s="634" t="s">
        <v>8127</v>
      </c>
      <c r="F3" s="634" t="s">
        <v>4345</v>
      </c>
      <c r="G3" s="634" t="s">
        <v>8221</v>
      </c>
      <c r="H3" s="634" t="s">
        <v>4346</v>
      </c>
      <c r="I3" s="634" t="s">
        <v>15601</v>
      </c>
      <c r="J3" s="634" t="s">
        <v>15602</v>
      </c>
      <c r="K3" s="635">
        <v>62710045350065</v>
      </c>
      <c r="L3" s="634" t="s">
        <v>20513</v>
      </c>
      <c r="M3" s="634" t="s">
        <v>13198</v>
      </c>
      <c r="N3" s="634" t="s">
        <v>2447</v>
      </c>
      <c r="O3" s="634" t="s">
        <v>4025</v>
      </c>
      <c r="P3" s="634" t="s">
        <v>8132</v>
      </c>
      <c r="Q3" s="634" t="s">
        <v>8133</v>
      </c>
      <c r="R3" s="634" t="s">
        <v>20716</v>
      </c>
      <c r="S3" s="634" t="s">
        <v>8135</v>
      </c>
      <c r="T3" s="634" t="s">
        <v>10605</v>
      </c>
      <c r="U3" s="634" t="s">
        <v>2426</v>
      </c>
      <c r="V3" s="634" t="s">
        <v>2383</v>
      </c>
      <c r="W3" s="634" t="s">
        <v>5559</v>
      </c>
      <c r="X3" s="634" t="s">
        <v>20868</v>
      </c>
      <c r="Y3" s="634" t="s">
        <v>8138</v>
      </c>
      <c r="Z3" s="634" t="s">
        <v>8139</v>
      </c>
      <c r="AB3" s="634" t="s">
        <v>8183</v>
      </c>
      <c r="AC3" s="634" t="s">
        <v>8184</v>
      </c>
      <c r="AE3" s="634" t="s">
        <v>13199</v>
      </c>
      <c r="AF3" s="634" t="s">
        <v>20732</v>
      </c>
      <c r="AI3" s="646" t="str">
        <f>VLOOKUP(K3,'4-kurs'!C:F,4,)</f>
        <v>4-kurs</v>
      </c>
      <c r="AJ3" s="634" t="str">
        <f>A3</f>
        <v>438211100119</v>
      </c>
    </row>
    <row r="4" spans="1:41" x14ac:dyDescent="0.25">
      <c r="A4" s="634" t="s">
        <v>15595</v>
      </c>
      <c r="B4" s="634" t="s">
        <v>1407</v>
      </c>
      <c r="C4" s="634" t="s">
        <v>8125</v>
      </c>
      <c r="D4" s="634" t="s">
        <v>8126</v>
      </c>
      <c r="E4" s="634" t="s">
        <v>8127</v>
      </c>
      <c r="F4" s="634" t="s">
        <v>4345</v>
      </c>
      <c r="G4" s="634" t="s">
        <v>4348</v>
      </c>
      <c r="H4" s="634" t="s">
        <v>4346</v>
      </c>
      <c r="I4" s="634" t="s">
        <v>15596</v>
      </c>
      <c r="J4" s="634" t="s">
        <v>15597</v>
      </c>
      <c r="K4" s="635">
        <v>40505975300028</v>
      </c>
      <c r="L4" s="634" t="s">
        <v>15598</v>
      </c>
      <c r="M4" s="634" t="s">
        <v>13198</v>
      </c>
      <c r="N4" s="634" t="s">
        <v>2447</v>
      </c>
      <c r="O4" s="634" t="s">
        <v>4025</v>
      </c>
      <c r="P4" s="634" t="s">
        <v>8132</v>
      </c>
      <c r="Q4" s="634" t="s">
        <v>8133</v>
      </c>
      <c r="R4" s="634" t="s">
        <v>20716</v>
      </c>
      <c r="S4" s="634" t="s">
        <v>8135</v>
      </c>
      <c r="T4" s="634" t="s">
        <v>10605</v>
      </c>
      <c r="U4" s="634" t="s">
        <v>2426</v>
      </c>
      <c r="V4" s="634" t="s">
        <v>2383</v>
      </c>
      <c r="W4" s="634" t="s">
        <v>5559</v>
      </c>
      <c r="X4" s="634" t="s">
        <v>15599</v>
      </c>
      <c r="Y4" s="634" t="s">
        <v>8138</v>
      </c>
      <c r="Z4" s="634" t="s">
        <v>8139</v>
      </c>
      <c r="AB4" s="634" t="s">
        <v>8183</v>
      </c>
      <c r="AC4" s="634" t="s">
        <v>8184</v>
      </c>
      <c r="AE4" s="634" t="s">
        <v>13199</v>
      </c>
      <c r="AF4" s="634" t="s">
        <v>19300</v>
      </c>
      <c r="AI4" s="646" t="str">
        <f>VLOOKUP(K4,'4-kurs'!C:F,4,)</f>
        <v>4-kurs</v>
      </c>
      <c r="AJ4" s="634" t="str">
        <f t="shared" ref="AJ4:AJ67" si="0">A4</f>
        <v>438211100112</v>
      </c>
    </row>
    <row r="5" spans="1:41" x14ac:dyDescent="0.25">
      <c r="A5" s="634" t="s">
        <v>15627</v>
      </c>
      <c r="B5" s="634" t="s">
        <v>1535</v>
      </c>
      <c r="C5" s="634" t="s">
        <v>8125</v>
      </c>
      <c r="D5" s="634" t="s">
        <v>8126</v>
      </c>
      <c r="E5" s="634" t="s">
        <v>8127</v>
      </c>
      <c r="F5" s="634" t="s">
        <v>4345</v>
      </c>
      <c r="G5" s="634" t="s">
        <v>8332</v>
      </c>
      <c r="H5" s="634" t="s">
        <v>4346</v>
      </c>
      <c r="I5" s="634" t="s">
        <v>15628</v>
      </c>
      <c r="J5" s="634" t="s">
        <v>15629</v>
      </c>
      <c r="K5" s="635">
        <v>40510941050081</v>
      </c>
      <c r="L5" s="634" t="s">
        <v>20888</v>
      </c>
      <c r="M5" s="634" t="s">
        <v>13198</v>
      </c>
      <c r="N5" s="634" t="s">
        <v>2447</v>
      </c>
      <c r="O5" s="634" t="s">
        <v>4025</v>
      </c>
      <c r="P5" s="634" t="s">
        <v>8132</v>
      </c>
      <c r="Q5" s="634" t="s">
        <v>8133</v>
      </c>
      <c r="R5" s="634" t="s">
        <v>20716</v>
      </c>
      <c r="S5" s="634" t="s">
        <v>8135</v>
      </c>
      <c r="T5" s="634" t="s">
        <v>10605</v>
      </c>
      <c r="U5" s="634" t="s">
        <v>2426</v>
      </c>
      <c r="V5" s="634" t="s">
        <v>2383</v>
      </c>
      <c r="W5" s="634" t="s">
        <v>5559</v>
      </c>
      <c r="X5" s="634" t="s">
        <v>20889</v>
      </c>
      <c r="Y5" s="634" t="s">
        <v>8138</v>
      </c>
      <c r="Z5" s="634" t="s">
        <v>8139</v>
      </c>
      <c r="AB5" s="634" t="s">
        <v>8183</v>
      </c>
      <c r="AC5" s="634" t="s">
        <v>8184</v>
      </c>
      <c r="AE5" s="634" t="s">
        <v>13199</v>
      </c>
      <c r="AF5" s="634" t="s">
        <v>20717</v>
      </c>
      <c r="AI5" s="646" t="str">
        <f>VLOOKUP(K5,'4-kurs'!C:F,4,)</f>
        <v>4-kurs</v>
      </c>
      <c r="AJ5" s="634" t="str">
        <f t="shared" si="0"/>
        <v>438211100116</v>
      </c>
    </row>
    <row r="6" spans="1:41" x14ac:dyDescent="0.25">
      <c r="A6" s="634" t="s">
        <v>15621</v>
      </c>
      <c r="B6" s="634" t="s">
        <v>1476</v>
      </c>
      <c r="C6" s="634" t="s">
        <v>8125</v>
      </c>
      <c r="D6" s="634" t="s">
        <v>8126</v>
      </c>
      <c r="E6" s="634" t="s">
        <v>8127</v>
      </c>
      <c r="F6" s="634" t="s">
        <v>4345</v>
      </c>
      <c r="G6" s="634" t="s">
        <v>8128</v>
      </c>
      <c r="H6" s="634" t="s">
        <v>4344</v>
      </c>
      <c r="I6" s="634" t="s">
        <v>15622</v>
      </c>
      <c r="J6" s="634" t="s">
        <v>15623</v>
      </c>
      <c r="K6" s="635">
        <v>52102025340015</v>
      </c>
      <c r="L6" s="634" t="s">
        <v>20890</v>
      </c>
      <c r="M6" s="634" t="s">
        <v>13198</v>
      </c>
      <c r="N6" s="634" t="s">
        <v>2447</v>
      </c>
      <c r="O6" s="634" t="s">
        <v>4025</v>
      </c>
      <c r="P6" s="634" t="s">
        <v>8132</v>
      </c>
      <c r="Q6" s="634" t="s">
        <v>8133</v>
      </c>
      <c r="R6" s="634" t="s">
        <v>20716</v>
      </c>
      <c r="S6" s="634" t="s">
        <v>8135</v>
      </c>
      <c r="T6" s="634" t="s">
        <v>10605</v>
      </c>
      <c r="U6" s="634" t="s">
        <v>2426</v>
      </c>
      <c r="V6" s="634" t="s">
        <v>2383</v>
      </c>
      <c r="W6" s="634" t="s">
        <v>5559</v>
      </c>
      <c r="X6" s="634" t="s">
        <v>20891</v>
      </c>
      <c r="Y6" s="634" t="s">
        <v>8138</v>
      </c>
      <c r="Z6" s="634" t="s">
        <v>8139</v>
      </c>
      <c r="AB6" s="634" t="s">
        <v>8183</v>
      </c>
      <c r="AC6" s="634" t="s">
        <v>8184</v>
      </c>
      <c r="AE6" s="634" t="s">
        <v>13199</v>
      </c>
      <c r="AF6" s="634" t="s">
        <v>20719</v>
      </c>
      <c r="AI6" s="646" t="str">
        <f>VLOOKUP(K6,'4-kurs'!C:F,4,)</f>
        <v>4-kurs</v>
      </c>
      <c r="AJ6" s="634" t="str">
        <f t="shared" si="0"/>
        <v>438211100115</v>
      </c>
    </row>
    <row r="7" spans="1:41" x14ac:dyDescent="0.25">
      <c r="A7" s="634" t="s">
        <v>15613</v>
      </c>
      <c r="B7" s="634" t="s">
        <v>1399</v>
      </c>
      <c r="C7" s="634" t="s">
        <v>8125</v>
      </c>
      <c r="D7" s="634" t="s">
        <v>8126</v>
      </c>
      <c r="E7" s="634" t="s">
        <v>8127</v>
      </c>
      <c r="F7" s="634" t="s">
        <v>8317</v>
      </c>
      <c r="G7" s="634" t="s">
        <v>15614</v>
      </c>
      <c r="H7" s="634" t="s">
        <v>4344</v>
      </c>
      <c r="I7" s="634" t="s">
        <v>14314</v>
      </c>
      <c r="J7" s="634" t="s">
        <v>15615</v>
      </c>
      <c r="K7" s="635">
        <v>52112016830047</v>
      </c>
      <c r="L7" s="634" t="s">
        <v>18651</v>
      </c>
      <c r="M7" s="634" t="s">
        <v>13198</v>
      </c>
      <c r="N7" s="634" t="s">
        <v>2447</v>
      </c>
      <c r="O7" s="634" t="s">
        <v>4025</v>
      </c>
      <c r="P7" s="634" t="s">
        <v>8132</v>
      </c>
      <c r="Q7" s="634" t="s">
        <v>8133</v>
      </c>
      <c r="R7" s="634" t="s">
        <v>20716</v>
      </c>
      <c r="S7" s="634" t="s">
        <v>8135</v>
      </c>
      <c r="T7" s="634" t="s">
        <v>10605</v>
      </c>
      <c r="U7" s="634" t="s">
        <v>2426</v>
      </c>
      <c r="V7" s="634" t="s">
        <v>2383</v>
      </c>
      <c r="W7" s="634" t="s">
        <v>5559</v>
      </c>
      <c r="X7" s="634" t="s">
        <v>20875</v>
      </c>
      <c r="Y7" s="634" t="s">
        <v>8138</v>
      </c>
      <c r="Z7" s="634" t="s">
        <v>8139</v>
      </c>
      <c r="AA7" s="634" t="s">
        <v>13517</v>
      </c>
      <c r="AB7" s="634" t="s">
        <v>13230</v>
      </c>
      <c r="AC7" s="634" t="s">
        <v>8184</v>
      </c>
      <c r="AE7" s="634" t="s">
        <v>13199</v>
      </c>
      <c r="AF7" s="634" t="s">
        <v>20727</v>
      </c>
      <c r="AI7" s="646" t="str">
        <f>VLOOKUP(K7,'4-kurs'!C:F,4,)</f>
        <v>4-kurs</v>
      </c>
      <c r="AJ7" s="634" t="str">
        <f t="shared" si="0"/>
        <v>438211100147</v>
      </c>
    </row>
    <row r="8" spans="1:41" x14ac:dyDescent="0.25">
      <c r="A8" s="634" t="s">
        <v>15630</v>
      </c>
      <c r="B8" s="634" t="s">
        <v>1544</v>
      </c>
      <c r="C8" s="634" t="s">
        <v>8125</v>
      </c>
      <c r="D8" s="634" t="s">
        <v>8126</v>
      </c>
      <c r="E8" s="634" t="s">
        <v>8127</v>
      </c>
      <c r="F8" s="634" t="s">
        <v>4345</v>
      </c>
      <c r="G8" s="634" t="s">
        <v>4348</v>
      </c>
      <c r="H8" s="634" t="s">
        <v>4344</v>
      </c>
      <c r="I8" s="634" t="s">
        <v>15631</v>
      </c>
      <c r="J8" s="634" t="s">
        <v>15632</v>
      </c>
      <c r="K8" s="635">
        <v>51405035300037</v>
      </c>
      <c r="L8" s="634" t="s">
        <v>8350</v>
      </c>
      <c r="M8" s="634" t="s">
        <v>13198</v>
      </c>
      <c r="N8" s="634" t="s">
        <v>2447</v>
      </c>
      <c r="O8" s="634" t="s">
        <v>4025</v>
      </c>
      <c r="P8" s="634" t="s">
        <v>8132</v>
      </c>
      <c r="Q8" s="634" t="s">
        <v>8133</v>
      </c>
      <c r="R8" s="634" t="s">
        <v>20716</v>
      </c>
      <c r="S8" s="634" t="s">
        <v>8135</v>
      </c>
      <c r="T8" s="634" t="s">
        <v>10605</v>
      </c>
      <c r="U8" s="634" t="s">
        <v>2426</v>
      </c>
      <c r="V8" s="634" t="s">
        <v>2383</v>
      </c>
      <c r="W8" s="634" t="s">
        <v>5559</v>
      </c>
      <c r="X8" s="634" t="s">
        <v>20866</v>
      </c>
      <c r="Y8" s="634" t="s">
        <v>8138</v>
      </c>
      <c r="Z8" s="634" t="s">
        <v>8139</v>
      </c>
      <c r="AA8" s="634" t="s">
        <v>11467</v>
      </c>
      <c r="AB8" s="634" t="s">
        <v>8183</v>
      </c>
      <c r="AC8" s="634" t="s">
        <v>8184</v>
      </c>
      <c r="AE8" s="634" t="s">
        <v>13199</v>
      </c>
      <c r="AF8" s="634" t="s">
        <v>20733</v>
      </c>
      <c r="AI8" s="646" t="str">
        <f>VLOOKUP(K8,'4-kurs'!C:F,4,)</f>
        <v>4-kurs</v>
      </c>
      <c r="AJ8" s="634" t="str">
        <f t="shared" si="0"/>
        <v>438211100138</v>
      </c>
    </row>
    <row r="9" spans="1:41" x14ac:dyDescent="0.25">
      <c r="A9" s="634" t="s">
        <v>15586</v>
      </c>
      <c r="B9" s="634" t="s">
        <v>2152</v>
      </c>
      <c r="C9" s="634" t="s">
        <v>8125</v>
      </c>
      <c r="D9" s="634" t="s">
        <v>8126</v>
      </c>
      <c r="E9" s="634" t="s">
        <v>8127</v>
      </c>
      <c r="F9" s="634" t="s">
        <v>4345</v>
      </c>
      <c r="G9" s="634" t="s">
        <v>8598</v>
      </c>
      <c r="H9" s="634" t="s">
        <v>4346</v>
      </c>
      <c r="I9" s="634" t="s">
        <v>15587</v>
      </c>
      <c r="J9" s="634" t="s">
        <v>15588</v>
      </c>
      <c r="K9" s="635">
        <v>62611035330028</v>
      </c>
      <c r="L9" s="634" t="s">
        <v>9665</v>
      </c>
      <c r="M9" s="634" t="s">
        <v>13198</v>
      </c>
      <c r="N9" s="634" t="s">
        <v>2447</v>
      </c>
      <c r="O9" s="634" t="s">
        <v>4025</v>
      </c>
      <c r="P9" s="634" t="s">
        <v>8132</v>
      </c>
      <c r="Q9" s="634" t="s">
        <v>8133</v>
      </c>
      <c r="R9" s="634" t="s">
        <v>20716</v>
      </c>
      <c r="S9" s="634" t="s">
        <v>8135</v>
      </c>
      <c r="T9" s="634" t="s">
        <v>10605</v>
      </c>
      <c r="U9" s="634" t="s">
        <v>2426</v>
      </c>
      <c r="V9" s="634" t="s">
        <v>2383</v>
      </c>
      <c r="W9" s="634" t="s">
        <v>5559</v>
      </c>
      <c r="X9" s="634" t="s">
        <v>20870</v>
      </c>
      <c r="Y9" s="634" t="s">
        <v>8138</v>
      </c>
      <c r="Z9" s="634" t="s">
        <v>8139</v>
      </c>
      <c r="AB9" s="634" t="s">
        <v>8183</v>
      </c>
      <c r="AC9" s="634" t="s">
        <v>8184</v>
      </c>
      <c r="AE9" s="634" t="s">
        <v>13199</v>
      </c>
      <c r="AF9" s="634" t="s">
        <v>20722</v>
      </c>
      <c r="AI9" s="646" t="str">
        <f>VLOOKUP(K9,'4-kurs'!C:F,4,)</f>
        <v>4-kurs</v>
      </c>
      <c r="AJ9" s="634" t="str">
        <f t="shared" si="0"/>
        <v>438211100135</v>
      </c>
    </row>
    <row r="10" spans="1:41" x14ac:dyDescent="0.25">
      <c r="A10" s="634" t="s">
        <v>15589</v>
      </c>
      <c r="B10" s="634" t="s">
        <v>2309</v>
      </c>
      <c r="C10" s="634" t="s">
        <v>8125</v>
      </c>
      <c r="D10" s="634" t="s">
        <v>8126</v>
      </c>
      <c r="E10" s="634" t="s">
        <v>8127</v>
      </c>
      <c r="F10" s="634" t="s">
        <v>4345</v>
      </c>
      <c r="G10" s="634" t="s">
        <v>4347</v>
      </c>
      <c r="H10" s="634" t="s">
        <v>4346</v>
      </c>
      <c r="I10" s="634" t="s">
        <v>15590</v>
      </c>
      <c r="J10" s="634" t="s">
        <v>15591</v>
      </c>
      <c r="K10" s="635">
        <v>63110035260016</v>
      </c>
      <c r="L10" s="634" t="s">
        <v>11915</v>
      </c>
      <c r="M10" s="634" t="s">
        <v>13198</v>
      </c>
      <c r="N10" s="634" t="s">
        <v>2447</v>
      </c>
      <c r="O10" s="634" t="s">
        <v>4025</v>
      </c>
      <c r="P10" s="634" t="s">
        <v>8132</v>
      </c>
      <c r="Q10" s="634" t="s">
        <v>8133</v>
      </c>
      <c r="R10" s="634" t="s">
        <v>20716</v>
      </c>
      <c r="S10" s="634" t="s">
        <v>8135</v>
      </c>
      <c r="T10" s="634" t="s">
        <v>10605</v>
      </c>
      <c r="U10" s="634" t="s">
        <v>2426</v>
      </c>
      <c r="V10" s="634" t="s">
        <v>2383</v>
      </c>
      <c r="W10" s="634" t="s">
        <v>5559</v>
      </c>
      <c r="X10" s="634" t="s">
        <v>20873</v>
      </c>
      <c r="Y10" s="634" t="s">
        <v>8138</v>
      </c>
      <c r="Z10" s="634" t="s">
        <v>8139</v>
      </c>
      <c r="AB10" s="634" t="s">
        <v>8183</v>
      </c>
      <c r="AC10" s="634" t="s">
        <v>8184</v>
      </c>
      <c r="AE10" s="634" t="s">
        <v>13199</v>
      </c>
      <c r="AF10" s="634" t="s">
        <v>20720</v>
      </c>
      <c r="AI10" s="646" t="str">
        <f>VLOOKUP(K10,'4-kurs'!C:F,4,)</f>
        <v>4-kurs</v>
      </c>
      <c r="AJ10" s="634" t="str">
        <f t="shared" si="0"/>
        <v>438211100141</v>
      </c>
    </row>
    <row r="11" spans="1:41" x14ac:dyDescent="0.25">
      <c r="A11" s="634" t="s">
        <v>15616</v>
      </c>
      <c r="B11" s="634" t="s">
        <v>1442</v>
      </c>
      <c r="C11" s="634" t="s">
        <v>8125</v>
      </c>
      <c r="D11" s="634" t="s">
        <v>8126</v>
      </c>
      <c r="E11" s="634" t="s">
        <v>8127</v>
      </c>
      <c r="F11" s="634" t="s">
        <v>4345</v>
      </c>
      <c r="G11" s="634" t="s">
        <v>4347</v>
      </c>
      <c r="H11" s="634" t="s">
        <v>4346</v>
      </c>
      <c r="I11" s="634" t="s">
        <v>15617</v>
      </c>
      <c r="J11" s="634" t="s">
        <v>15618</v>
      </c>
      <c r="K11" s="635">
        <v>62609045260060</v>
      </c>
      <c r="L11" s="634" t="s">
        <v>13546</v>
      </c>
      <c r="M11" s="634" t="s">
        <v>13198</v>
      </c>
      <c r="N11" s="634" t="s">
        <v>2447</v>
      </c>
      <c r="O11" s="634" t="s">
        <v>4025</v>
      </c>
      <c r="P11" s="634" t="s">
        <v>8132</v>
      </c>
      <c r="Q11" s="634" t="s">
        <v>8133</v>
      </c>
      <c r="R11" s="634" t="s">
        <v>20716</v>
      </c>
      <c r="S11" s="634" t="s">
        <v>8135</v>
      </c>
      <c r="T11" s="634" t="s">
        <v>10605</v>
      </c>
      <c r="U11" s="634" t="s">
        <v>2426</v>
      </c>
      <c r="V11" s="634" t="s">
        <v>2383</v>
      </c>
      <c r="W11" s="634" t="s">
        <v>5559</v>
      </c>
      <c r="X11" s="634" t="s">
        <v>20874</v>
      </c>
      <c r="Y11" s="634" t="s">
        <v>8138</v>
      </c>
      <c r="Z11" s="634" t="s">
        <v>8139</v>
      </c>
      <c r="AB11" s="634" t="s">
        <v>8183</v>
      </c>
      <c r="AC11" s="634" t="s">
        <v>8184</v>
      </c>
      <c r="AE11" s="634" t="s">
        <v>13199</v>
      </c>
      <c r="AF11" s="634" t="s">
        <v>20721</v>
      </c>
      <c r="AI11" s="646" t="str">
        <f>VLOOKUP(K11,'4-kurs'!C:F,4,)</f>
        <v>4-kurs</v>
      </c>
      <c r="AJ11" s="634" t="str">
        <f t="shared" si="0"/>
        <v>999211100086</v>
      </c>
    </row>
    <row r="12" spans="1:41" x14ac:dyDescent="0.25">
      <c r="A12" s="634" t="s">
        <v>15624</v>
      </c>
      <c r="B12" s="634" t="s">
        <v>1523</v>
      </c>
      <c r="C12" s="634" t="s">
        <v>8125</v>
      </c>
      <c r="D12" s="634" t="s">
        <v>8126</v>
      </c>
      <c r="E12" s="634" t="s">
        <v>8127</v>
      </c>
      <c r="F12" s="634" t="s">
        <v>4345</v>
      </c>
      <c r="G12" s="634" t="s">
        <v>4348</v>
      </c>
      <c r="H12" s="634" t="s">
        <v>4344</v>
      </c>
      <c r="I12" s="634" t="s">
        <v>15625</v>
      </c>
      <c r="J12" s="634" t="s">
        <v>15626</v>
      </c>
      <c r="K12" s="635">
        <v>51712035300021</v>
      </c>
      <c r="L12" s="634" t="s">
        <v>13610</v>
      </c>
      <c r="M12" s="634" t="s">
        <v>13198</v>
      </c>
      <c r="N12" s="634" t="s">
        <v>2447</v>
      </c>
      <c r="O12" s="634" t="s">
        <v>4025</v>
      </c>
      <c r="P12" s="634" t="s">
        <v>8132</v>
      </c>
      <c r="Q12" s="634" t="s">
        <v>8133</v>
      </c>
      <c r="R12" s="634" t="s">
        <v>20716</v>
      </c>
      <c r="S12" s="634" t="s">
        <v>8135</v>
      </c>
      <c r="T12" s="634" t="s">
        <v>10605</v>
      </c>
      <c r="U12" s="634" t="s">
        <v>2426</v>
      </c>
      <c r="V12" s="634" t="s">
        <v>2383</v>
      </c>
      <c r="W12" s="634" t="s">
        <v>5559</v>
      </c>
      <c r="X12" s="634" t="s">
        <v>20876</v>
      </c>
      <c r="Y12" s="634" t="s">
        <v>8138</v>
      </c>
      <c r="Z12" s="634" t="s">
        <v>8139</v>
      </c>
      <c r="AB12" s="634" t="s">
        <v>8183</v>
      </c>
      <c r="AC12" s="634" t="s">
        <v>8184</v>
      </c>
      <c r="AE12" s="634" t="s">
        <v>13199</v>
      </c>
      <c r="AF12" s="634" t="s">
        <v>20718</v>
      </c>
      <c r="AI12" s="646" t="str">
        <f>VLOOKUP(K12,'4-kurs'!C:F,4,)</f>
        <v>4-kurs</v>
      </c>
      <c r="AJ12" s="634" t="str">
        <f t="shared" si="0"/>
        <v>438211100137</v>
      </c>
    </row>
    <row r="13" spans="1:41" x14ac:dyDescent="0.25">
      <c r="A13" s="634" t="s">
        <v>15583</v>
      </c>
      <c r="B13" s="634" t="s">
        <v>2142</v>
      </c>
      <c r="C13" s="634" t="s">
        <v>8125</v>
      </c>
      <c r="D13" s="634" t="s">
        <v>8126</v>
      </c>
      <c r="E13" s="634" t="s">
        <v>8127</v>
      </c>
      <c r="F13" s="634" t="s">
        <v>4345</v>
      </c>
      <c r="G13" s="634" t="s">
        <v>8163</v>
      </c>
      <c r="H13" s="634" t="s">
        <v>4346</v>
      </c>
      <c r="I13" s="634" t="s">
        <v>15584</v>
      </c>
      <c r="J13" s="634" t="s">
        <v>15585</v>
      </c>
      <c r="K13" s="635">
        <v>60901015320010</v>
      </c>
      <c r="L13" s="634" t="s">
        <v>20877</v>
      </c>
      <c r="M13" s="634" t="s">
        <v>13198</v>
      </c>
      <c r="N13" s="634" t="s">
        <v>2447</v>
      </c>
      <c r="O13" s="634" t="s">
        <v>4025</v>
      </c>
      <c r="P13" s="634" t="s">
        <v>8132</v>
      </c>
      <c r="Q13" s="634" t="s">
        <v>8133</v>
      </c>
      <c r="R13" s="634" t="s">
        <v>20716</v>
      </c>
      <c r="S13" s="634" t="s">
        <v>8135</v>
      </c>
      <c r="T13" s="634" t="s">
        <v>10605</v>
      </c>
      <c r="U13" s="634" t="s">
        <v>2426</v>
      </c>
      <c r="V13" s="634" t="s">
        <v>2383</v>
      </c>
      <c r="W13" s="634" t="s">
        <v>5559</v>
      </c>
      <c r="X13" s="634" t="s">
        <v>20878</v>
      </c>
      <c r="Y13" s="634" t="s">
        <v>8138</v>
      </c>
      <c r="Z13" s="634" t="s">
        <v>8139</v>
      </c>
      <c r="AA13" s="634" t="s">
        <v>11467</v>
      </c>
      <c r="AB13" s="634" t="s">
        <v>8183</v>
      </c>
      <c r="AC13" s="634" t="s">
        <v>8184</v>
      </c>
      <c r="AE13" s="634" t="s">
        <v>13199</v>
      </c>
      <c r="AF13" s="634" t="s">
        <v>20720</v>
      </c>
      <c r="AI13" s="646" t="str">
        <f>VLOOKUP(K13,'4-kurs'!C:F,4,)</f>
        <v>4-kurs</v>
      </c>
      <c r="AJ13" s="634" t="str">
        <f t="shared" si="0"/>
        <v>438211100134</v>
      </c>
    </row>
    <row r="14" spans="1:41" x14ac:dyDescent="0.25">
      <c r="A14" s="634" t="s">
        <v>15607</v>
      </c>
      <c r="B14" s="634" t="s">
        <v>1371</v>
      </c>
      <c r="C14" s="634" t="s">
        <v>8125</v>
      </c>
      <c r="D14" s="634" t="s">
        <v>8126</v>
      </c>
      <c r="E14" s="634" t="s">
        <v>8127</v>
      </c>
      <c r="F14" s="634" t="s">
        <v>4345</v>
      </c>
      <c r="G14" s="634" t="s">
        <v>4348</v>
      </c>
      <c r="H14" s="634" t="s">
        <v>4346</v>
      </c>
      <c r="I14" s="634" t="s">
        <v>15608</v>
      </c>
      <c r="J14" s="634" t="s">
        <v>15609</v>
      </c>
      <c r="K14" s="635">
        <v>63001045300017</v>
      </c>
      <c r="L14" s="634" t="s">
        <v>20108</v>
      </c>
      <c r="M14" s="634" t="s">
        <v>13198</v>
      </c>
      <c r="N14" s="634" t="s">
        <v>2447</v>
      </c>
      <c r="O14" s="634" t="s">
        <v>4025</v>
      </c>
      <c r="P14" s="634" t="s">
        <v>8132</v>
      </c>
      <c r="Q14" s="634" t="s">
        <v>8133</v>
      </c>
      <c r="R14" s="634" t="s">
        <v>20716</v>
      </c>
      <c r="S14" s="634" t="s">
        <v>8135</v>
      </c>
      <c r="T14" s="634" t="s">
        <v>10605</v>
      </c>
      <c r="U14" s="634" t="s">
        <v>2426</v>
      </c>
      <c r="V14" s="634" t="s">
        <v>2383</v>
      </c>
      <c r="W14" s="634" t="s">
        <v>5559</v>
      </c>
      <c r="X14" s="634" t="s">
        <v>20879</v>
      </c>
      <c r="Y14" s="634" t="s">
        <v>8138</v>
      </c>
      <c r="Z14" s="634" t="s">
        <v>8139</v>
      </c>
      <c r="AB14" s="634" t="s">
        <v>8183</v>
      </c>
      <c r="AC14" s="634" t="s">
        <v>8184</v>
      </c>
      <c r="AE14" s="634" t="s">
        <v>13199</v>
      </c>
      <c r="AF14" s="634" t="s">
        <v>20729</v>
      </c>
      <c r="AI14" s="646" t="str">
        <f>VLOOKUP(K14,'4-kurs'!C:F,4,)</f>
        <v>4-kurs</v>
      </c>
      <c r="AJ14" s="634" t="str">
        <f t="shared" si="0"/>
        <v>438211100107</v>
      </c>
    </row>
    <row r="15" spans="1:41" x14ac:dyDescent="0.25">
      <c r="A15" s="634" t="s">
        <v>15581</v>
      </c>
      <c r="B15" s="634" t="s">
        <v>2051</v>
      </c>
      <c r="C15" s="634" t="s">
        <v>8125</v>
      </c>
      <c r="D15" s="634" t="s">
        <v>8126</v>
      </c>
      <c r="E15" s="634" t="s">
        <v>8127</v>
      </c>
      <c r="F15" s="634" t="s">
        <v>4345</v>
      </c>
      <c r="G15" s="634" t="s">
        <v>8186</v>
      </c>
      <c r="H15" s="634" t="s">
        <v>4346</v>
      </c>
      <c r="I15" s="634" t="s">
        <v>9775</v>
      </c>
      <c r="J15" s="634" t="s">
        <v>15582</v>
      </c>
      <c r="K15" s="635">
        <v>61308035360034</v>
      </c>
      <c r="L15" s="634" t="s">
        <v>9665</v>
      </c>
      <c r="M15" s="634" t="s">
        <v>13198</v>
      </c>
      <c r="N15" s="634" t="s">
        <v>2447</v>
      </c>
      <c r="O15" s="634" t="s">
        <v>4025</v>
      </c>
      <c r="P15" s="634" t="s">
        <v>8132</v>
      </c>
      <c r="Q15" s="634" t="s">
        <v>8133</v>
      </c>
      <c r="R15" s="634" t="s">
        <v>20716</v>
      </c>
      <c r="S15" s="634" t="s">
        <v>8135</v>
      </c>
      <c r="T15" s="634" t="s">
        <v>10605</v>
      </c>
      <c r="U15" s="634" t="s">
        <v>2426</v>
      </c>
      <c r="V15" s="634" t="s">
        <v>2383</v>
      </c>
      <c r="W15" s="634" t="s">
        <v>5559</v>
      </c>
      <c r="X15" s="634" t="s">
        <v>20880</v>
      </c>
      <c r="Y15" s="634" t="s">
        <v>8138</v>
      </c>
      <c r="Z15" s="634" t="s">
        <v>8139</v>
      </c>
      <c r="AB15" s="634" t="s">
        <v>13500</v>
      </c>
      <c r="AC15" s="634" t="s">
        <v>8184</v>
      </c>
      <c r="AE15" s="634" t="s">
        <v>13199</v>
      </c>
      <c r="AF15" s="634" t="s">
        <v>20720</v>
      </c>
      <c r="AI15" s="646" t="str">
        <f>VLOOKUP(K15,'4-kurs'!C:F,4,)</f>
        <v>4-kurs</v>
      </c>
      <c r="AJ15" s="634" t="str">
        <f t="shared" si="0"/>
        <v>438211100140</v>
      </c>
    </row>
    <row r="16" spans="1:41" x14ac:dyDescent="0.25">
      <c r="A16" s="634" t="s">
        <v>15577</v>
      </c>
      <c r="B16" s="634" t="s">
        <v>2011</v>
      </c>
      <c r="C16" s="634" t="s">
        <v>8125</v>
      </c>
      <c r="D16" s="634" t="s">
        <v>8126</v>
      </c>
      <c r="E16" s="634" t="s">
        <v>8127</v>
      </c>
      <c r="F16" s="634" t="s">
        <v>4345</v>
      </c>
      <c r="G16" s="634" t="s">
        <v>4348</v>
      </c>
      <c r="H16" s="634" t="s">
        <v>4344</v>
      </c>
      <c r="I16" s="634" t="s">
        <v>15578</v>
      </c>
      <c r="J16" s="634" t="s">
        <v>15579</v>
      </c>
      <c r="K16" s="635">
        <v>50108035300016</v>
      </c>
      <c r="L16" s="634" t="s">
        <v>20882</v>
      </c>
      <c r="M16" s="634" t="s">
        <v>13198</v>
      </c>
      <c r="N16" s="634" t="s">
        <v>2447</v>
      </c>
      <c r="O16" s="634" t="s">
        <v>4025</v>
      </c>
      <c r="P16" s="634" t="s">
        <v>8132</v>
      </c>
      <c r="Q16" s="634" t="s">
        <v>8133</v>
      </c>
      <c r="R16" s="634" t="s">
        <v>20716</v>
      </c>
      <c r="S16" s="634" t="s">
        <v>8135</v>
      </c>
      <c r="T16" s="634" t="s">
        <v>10605</v>
      </c>
      <c r="U16" s="634" t="s">
        <v>2426</v>
      </c>
      <c r="V16" s="634" t="s">
        <v>2383</v>
      </c>
      <c r="W16" s="634" t="s">
        <v>5559</v>
      </c>
      <c r="X16" s="634" t="s">
        <v>20883</v>
      </c>
      <c r="Y16" s="634" t="s">
        <v>8138</v>
      </c>
      <c r="Z16" s="634" t="s">
        <v>8139</v>
      </c>
      <c r="AB16" s="634" t="s">
        <v>8183</v>
      </c>
      <c r="AC16" s="634" t="s">
        <v>8184</v>
      </c>
      <c r="AE16" s="634" t="s">
        <v>13199</v>
      </c>
      <c r="AF16" s="634" t="s">
        <v>20126</v>
      </c>
      <c r="AI16" s="646" t="str">
        <f>VLOOKUP(K16,'4-kurs'!C:F,4,)</f>
        <v>4-kurs</v>
      </c>
      <c r="AJ16" s="634" t="str">
        <f t="shared" si="0"/>
        <v>438211100127</v>
      </c>
    </row>
    <row r="17" spans="1:36" x14ac:dyDescent="0.25">
      <c r="A17" s="634" t="s">
        <v>15619</v>
      </c>
      <c r="B17" s="634" t="s">
        <v>1468</v>
      </c>
      <c r="C17" s="634" t="s">
        <v>8125</v>
      </c>
      <c r="D17" s="634" t="s">
        <v>8126</v>
      </c>
      <c r="E17" s="634" t="s">
        <v>8127</v>
      </c>
      <c r="F17" s="634" t="s">
        <v>8253</v>
      </c>
      <c r="G17" s="634" t="s">
        <v>8654</v>
      </c>
      <c r="H17" s="634" t="s">
        <v>4346</v>
      </c>
      <c r="I17" s="634" t="s">
        <v>14580</v>
      </c>
      <c r="J17" s="634" t="s">
        <v>15620</v>
      </c>
      <c r="K17" s="635">
        <v>60207046170018</v>
      </c>
      <c r="L17" s="634" t="s">
        <v>20884</v>
      </c>
      <c r="M17" s="634" t="s">
        <v>13198</v>
      </c>
      <c r="N17" s="634" t="s">
        <v>2447</v>
      </c>
      <c r="O17" s="634" t="s">
        <v>4025</v>
      </c>
      <c r="P17" s="634" t="s">
        <v>8132</v>
      </c>
      <c r="Q17" s="634" t="s">
        <v>8133</v>
      </c>
      <c r="R17" s="634" t="s">
        <v>20716</v>
      </c>
      <c r="S17" s="634" t="s">
        <v>8135</v>
      </c>
      <c r="T17" s="634" t="s">
        <v>10605</v>
      </c>
      <c r="U17" s="634" t="s">
        <v>2426</v>
      </c>
      <c r="V17" s="634" t="s">
        <v>2383</v>
      </c>
      <c r="W17" s="634" t="s">
        <v>5559</v>
      </c>
      <c r="X17" s="634" t="s">
        <v>20885</v>
      </c>
      <c r="Y17" s="634" t="s">
        <v>8138</v>
      </c>
      <c r="Z17" s="634" t="s">
        <v>8139</v>
      </c>
      <c r="AA17" s="634" t="s">
        <v>11467</v>
      </c>
      <c r="AB17" s="634" t="s">
        <v>10842</v>
      </c>
      <c r="AC17" s="634" t="s">
        <v>8184</v>
      </c>
      <c r="AE17" s="634" t="s">
        <v>13199</v>
      </c>
      <c r="AF17" s="634" t="s">
        <v>20720</v>
      </c>
      <c r="AI17" s="646" t="str">
        <f>VLOOKUP(K17,'4-kurs'!C:F,4,)</f>
        <v>4-kurs</v>
      </c>
      <c r="AJ17" s="634" t="str">
        <f t="shared" si="0"/>
        <v>438211100114</v>
      </c>
    </row>
    <row r="18" spans="1:36" x14ac:dyDescent="0.25">
      <c r="A18" s="634" t="s">
        <v>15641</v>
      </c>
      <c r="B18" s="634" t="s">
        <v>1898</v>
      </c>
      <c r="C18" s="634" t="s">
        <v>8125</v>
      </c>
      <c r="D18" s="634" t="s">
        <v>8126</v>
      </c>
      <c r="E18" s="634" t="s">
        <v>8127</v>
      </c>
      <c r="F18" s="634" t="s">
        <v>4345</v>
      </c>
      <c r="G18" s="634" t="s">
        <v>8327</v>
      </c>
      <c r="H18" s="634" t="s">
        <v>4346</v>
      </c>
      <c r="I18" s="634" t="s">
        <v>15642</v>
      </c>
      <c r="J18" s="634" t="s">
        <v>15643</v>
      </c>
      <c r="K18" s="635">
        <v>60405015270028</v>
      </c>
      <c r="L18" s="634" t="s">
        <v>20886</v>
      </c>
      <c r="M18" s="634" t="s">
        <v>13198</v>
      </c>
      <c r="N18" s="634" t="s">
        <v>2447</v>
      </c>
      <c r="O18" s="634" t="s">
        <v>4025</v>
      </c>
      <c r="P18" s="634" t="s">
        <v>8132</v>
      </c>
      <c r="Q18" s="634" t="s">
        <v>8133</v>
      </c>
      <c r="R18" s="634" t="s">
        <v>20716</v>
      </c>
      <c r="S18" s="634" t="s">
        <v>8135</v>
      </c>
      <c r="T18" s="634" t="s">
        <v>10605</v>
      </c>
      <c r="U18" s="634" t="s">
        <v>2426</v>
      </c>
      <c r="V18" s="634" t="s">
        <v>2383</v>
      </c>
      <c r="W18" s="634" t="s">
        <v>5559</v>
      </c>
      <c r="X18" s="634" t="s">
        <v>20887</v>
      </c>
      <c r="Y18" s="634" t="s">
        <v>8138</v>
      </c>
      <c r="Z18" s="634" t="s">
        <v>8139</v>
      </c>
      <c r="AA18" s="634" t="s">
        <v>11467</v>
      </c>
      <c r="AB18" s="634" t="s">
        <v>10842</v>
      </c>
      <c r="AC18" s="634" t="s">
        <v>8184</v>
      </c>
      <c r="AE18" s="634" t="s">
        <v>13199</v>
      </c>
      <c r="AF18" s="634" t="s">
        <v>20724</v>
      </c>
      <c r="AI18" s="646" t="str">
        <f>VLOOKUP(K18,'4-kurs'!C:F,4,)</f>
        <v>4-kurs</v>
      </c>
      <c r="AJ18" s="634" t="str">
        <f t="shared" si="0"/>
        <v>438211100143</v>
      </c>
    </row>
    <row r="19" spans="1:36" x14ac:dyDescent="0.25">
      <c r="A19" s="634" t="s">
        <v>15603</v>
      </c>
      <c r="B19" s="634" t="s">
        <v>2106</v>
      </c>
      <c r="C19" s="634" t="s">
        <v>8125</v>
      </c>
      <c r="D19" s="634" t="s">
        <v>8126</v>
      </c>
      <c r="E19" s="634" t="s">
        <v>8127</v>
      </c>
      <c r="F19" s="634" t="s">
        <v>4345</v>
      </c>
      <c r="G19" s="634" t="s">
        <v>4347</v>
      </c>
      <c r="H19" s="634" t="s">
        <v>4346</v>
      </c>
      <c r="I19" s="634" t="s">
        <v>15604</v>
      </c>
      <c r="J19" s="634" t="s">
        <v>15605</v>
      </c>
      <c r="K19" s="635">
        <v>60912035260035</v>
      </c>
      <c r="L19" s="634" t="s">
        <v>15606</v>
      </c>
      <c r="M19" s="634" t="s">
        <v>13198</v>
      </c>
      <c r="N19" s="634" t="s">
        <v>2447</v>
      </c>
      <c r="O19" s="634" t="s">
        <v>4025</v>
      </c>
      <c r="P19" s="634" t="s">
        <v>8132</v>
      </c>
      <c r="Q19" s="634" t="s">
        <v>8133</v>
      </c>
      <c r="R19" s="634" t="s">
        <v>20716</v>
      </c>
      <c r="S19" s="634" t="s">
        <v>8135</v>
      </c>
      <c r="T19" s="634" t="s">
        <v>10605</v>
      </c>
      <c r="U19" s="634" t="s">
        <v>2426</v>
      </c>
      <c r="V19" s="634" t="s">
        <v>2383</v>
      </c>
      <c r="W19" s="634" t="s">
        <v>5559</v>
      </c>
      <c r="X19" s="634" t="s">
        <v>20881</v>
      </c>
      <c r="Y19" s="634" t="s">
        <v>8138</v>
      </c>
      <c r="Z19" s="634" t="s">
        <v>8139</v>
      </c>
      <c r="AB19" s="634" t="s">
        <v>8183</v>
      </c>
      <c r="AC19" s="634" t="s">
        <v>8184</v>
      </c>
      <c r="AE19" s="634" t="s">
        <v>13199</v>
      </c>
      <c r="AF19" s="634" t="s">
        <v>20730</v>
      </c>
      <c r="AI19" s="646" t="str">
        <f>VLOOKUP(K19,'4-kurs'!C:F,4,)</f>
        <v>4-kurs</v>
      </c>
      <c r="AJ19" s="634" t="str">
        <f t="shared" si="0"/>
        <v>438211100131</v>
      </c>
    </row>
    <row r="20" spans="1:36" x14ac:dyDescent="0.25">
      <c r="A20" s="634" t="s">
        <v>15644</v>
      </c>
      <c r="B20" s="634" t="s">
        <v>1902</v>
      </c>
      <c r="C20" s="634" t="s">
        <v>8125</v>
      </c>
      <c r="D20" s="634" t="s">
        <v>8126</v>
      </c>
      <c r="E20" s="634" t="s">
        <v>8127</v>
      </c>
      <c r="F20" s="634" t="s">
        <v>4345</v>
      </c>
      <c r="G20" s="634" t="s">
        <v>4349</v>
      </c>
      <c r="H20" s="634" t="s">
        <v>4346</v>
      </c>
      <c r="I20" s="634" t="s">
        <v>15645</v>
      </c>
      <c r="J20" s="634" t="s">
        <v>15646</v>
      </c>
      <c r="K20" s="635">
        <v>41201995300020</v>
      </c>
      <c r="L20" s="634" t="s">
        <v>20892</v>
      </c>
      <c r="M20" s="634" t="s">
        <v>13198</v>
      </c>
      <c r="N20" s="634" t="s">
        <v>2447</v>
      </c>
      <c r="O20" s="634" t="s">
        <v>4025</v>
      </c>
      <c r="P20" s="634" t="s">
        <v>8132</v>
      </c>
      <c r="Q20" s="634" t="s">
        <v>8133</v>
      </c>
      <c r="R20" s="634" t="s">
        <v>20716</v>
      </c>
      <c r="S20" s="634" t="s">
        <v>8135</v>
      </c>
      <c r="T20" s="634" t="s">
        <v>10605</v>
      </c>
      <c r="U20" s="634" t="s">
        <v>2426</v>
      </c>
      <c r="V20" s="634" t="s">
        <v>2383</v>
      </c>
      <c r="W20" s="634" t="s">
        <v>5559</v>
      </c>
      <c r="X20" s="634" t="s">
        <v>20893</v>
      </c>
      <c r="Y20" s="634" t="s">
        <v>8138</v>
      </c>
      <c r="Z20" s="634" t="s">
        <v>8139</v>
      </c>
      <c r="AB20" s="634" t="s">
        <v>8183</v>
      </c>
      <c r="AC20" s="634" t="s">
        <v>8184</v>
      </c>
      <c r="AE20" s="634" t="s">
        <v>13199</v>
      </c>
      <c r="AF20" s="634" t="s">
        <v>20723</v>
      </c>
      <c r="AI20" s="646" t="str">
        <f>VLOOKUP(K20,'4-kurs'!C:F,4,)</f>
        <v>4-kurs</v>
      </c>
      <c r="AJ20" s="634" t="str">
        <f t="shared" si="0"/>
        <v>438211100122</v>
      </c>
    </row>
    <row r="21" spans="1:36" x14ac:dyDescent="0.25">
      <c r="A21" s="634" t="s">
        <v>15647</v>
      </c>
      <c r="B21" s="634" t="s">
        <v>1976</v>
      </c>
      <c r="C21" s="634" t="s">
        <v>8125</v>
      </c>
      <c r="D21" s="634" t="s">
        <v>8126</v>
      </c>
      <c r="E21" s="634" t="s">
        <v>8127</v>
      </c>
      <c r="F21" s="634" t="s">
        <v>4345</v>
      </c>
      <c r="G21" s="634" t="s">
        <v>8332</v>
      </c>
      <c r="H21" s="634" t="s">
        <v>4344</v>
      </c>
      <c r="I21" s="634" t="s">
        <v>15648</v>
      </c>
      <c r="J21" s="634" t="s">
        <v>15649</v>
      </c>
      <c r="K21" s="635">
        <v>32508995280032</v>
      </c>
      <c r="L21" s="634" t="s">
        <v>13034</v>
      </c>
      <c r="M21" s="634" t="s">
        <v>13198</v>
      </c>
      <c r="N21" s="634" t="s">
        <v>2447</v>
      </c>
      <c r="O21" s="634" t="s">
        <v>4025</v>
      </c>
      <c r="P21" s="634" t="s">
        <v>8132</v>
      </c>
      <c r="Q21" s="634" t="s">
        <v>8133</v>
      </c>
      <c r="R21" s="634" t="s">
        <v>20716</v>
      </c>
      <c r="S21" s="634" t="s">
        <v>8135</v>
      </c>
      <c r="T21" s="634" t="s">
        <v>10605</v>
      </c>
      <c r="U21" s="634" t="s">
        <v>2426</v>
      </c>
      <c r="V21" s="634" t="s">
        <v>2383</v>
      </c>
      <c r="W21" s="634" t="s">
        <v>5559</v>
      </c>
      <c r="X21" s="634" t="s">
        <v>20894</v>
      </c>
      <c r="Y21" s="634" t="s">
        <v>8138</v>
      </c>
      <c r="Z21" s="634" t="s">
        <v>8139</v>
      </c>
      <c r="AB21" s="634" t="s">
        <v>8183</v>
      </c>
      <c r="AC21" s="634" t="s">
        <v>8184</v>
      </c>
      <c r="AE21" s="634" t="s">
        <v>13199</v>
      </c>
      <c r="AF21" s="634" t="s">
        <v>20725</v>
      </c>
      <c r="AI21" s="646" t="str">
        <f>VLOOKUP(K21,'4-kurs'!C:F,4,)</f>
        <v>4-kurs</v>
      </c>
      <c r="AJ21" s="634" t="str">
        <f t="shared" si="0"/>
        <v>438211100125</v>
      </c>
    </row>
    <row r="22" spans="1:36" x14ac:dyDescent="0.25">
      <c r="A22" s="634" t="s">
        <v>15592</v>
      </c>
      <c r="B22" s="634" t="s">
        <v>2344</v>
      </c>
      <c r="C22" s="634" t="s">
        <v>8125</v>
      </c>
      <c r="D22" s="634" t="s">
        <v>8126</v>
      </c>
      <c r="E22" s="634" t="s">
        <v>8127</v>
      </c>
      <c r="F22" s="634" t="s">
        <v>4345</v>
      </c>
      <c r="G22" s="634" t="s">
        <v>4347</v>
      </c>
      <c r="H22" s="634" t="s">
        <v>4346</v>
      </c>
      <c r="I22" s="634" t="s">
        <v>15593</v>
      </c>
      <c r="J22" s="634" t="s">
        <v>15594</v>
      </c>
      <c r="K22" s="635">
        <v>42008921100036</v>
      </c>
      <c r="L22" s="634" t="s">
        <v>18856</v>
      </c>
      <c r="M22" s="634" t="s">
        <v>13198</v>
      </c>
      <c r="N22" s="634" t="s">
        <v>2447</v>
      </c>
      <c r="O22" s="634" t="s">
        <v>4025</v>
      </c>
      <c r="P22" s="634" t="s">
        <v>8132</v>
      </c>
      <c r="Q22" s="634" t="s">
        <v>8133</v>
      </c>
      <c r="R22" s="634" t="s">
        <v>20716</v>
      </c>
      <c r="S22" s="634" t="s">
        <v>8135</v>
      </c>
      <c r="T22" s="634" t="s">
        <v>10605</v>
      </c>
      <c r="U22" s="634" t="s">
        <v>2426</v>
      </c>
      <c r="V22" s="634" t="s">
        <v>2383</v>
      </c>
      <c r="W22" s="634" t="s">
        <v>5559</v>
      </c>
      <c r="X22" s="634" t="s">
        <v>20895</v>
      </c>
      <c r="Y22" s="634" t="s">
        <v>8138</v>
      </c>
      <c r="Z22" s="634" t="s">
        <v>8139</v>
      </c>
      <c r="AB22" s="634" t="s">
        <v>8183</v>
      </c>
      <c r="AC22" s="634" t="s">
        <v>8184</v>
      </c>
      <c r="AE22" s="634" t="s">
        <v>13199</v>
      </c>
      <c r="AF22" s="634" t="s">
        <v>20726</v>
      </c>
      <c r="AI22" s="646" t="str">
        <f>VLOOKUP(K22,'4-kurs'!C:F,4,)</f>
        <v>4-kurs</v>
      </c>
      <c r="AJ22" s="634" t="str">
        <f t="shared" si="0"/>
        <v>438211100136</v>
      </c>
    </row>
    <row r="23" spans="1:36" x14ac:dyDescent="0.25">
      <c r="A23" s="634" t="s">
        <v>15638</v>
      </c>
      <c r="B23" s="634" t="s">
        <v>1854</v>
      </c>
      <c r="C23" s="634" t="s">
        <v>8125</v>
      </c>
      <c r="D23" s="634" t="s">
        <v>8126</v>
      </c>
      <c r="E23" s="634" t="s">
        <v>8127</v>
      </c>
      <c r="F23" s="634" t="s">
        <v>4345</v>
      </c>
      <c r="G23" s="634" t="s">
        <v>4347</v>
      </c>
      <c r="H23" s="634" t="s">
        <v>4346</v>
      </c>
      <c r="I23" s="634" t="s">
        <v>15639</v>
      </c>
      <c r="J23" s="634" t="s">
        <v>15640</v>
      </c>
      <c r="K23" s="635">
        <v>60611015260035</v>
      </c>
      <c r="L23" s="634" t="s">
        <v>14614</v>
      </c>
      <c r="M23" s="634" t="s">
        <v>13198</v>
      </c>
      <c r="N23" s="634" t="s">
        <v>2447</v>
      </c>
      <c r="O23" s="634" t="s">
        <v>4025</v>
      </c>
      <c r="P23" s="634" t="s">
        <v>8132</v>
      </c>
      <c r="Q23" s="634" t="s">
        <v>8133</v>
      </c>
      <c r="R23" s="634" t="s">
        <v>20716</v>
      </c>
      <c r="S23" s="634" t="s">
        <v>8135</v>
      </c>
      <c r="T23" s="634" t="s">
        <v>10605</v>
      </c>
      <c r="U23" s="634" t="s">
        <v>2426</v>
      </c>
      <c r="V23" s="634" t="s">
        <v>2383</v>
      </c>
      <c r="W23" s="634" t="s">
        <v>5559</v>
      </c>
      <c r="X23" s="634" t="s">
        <v>20867</v>
      </c>
      <c r="Y23" s="634" t="s">
        <v>8138</v>
      </c>
      <c r="Z23" s="634" t="s">
        <v>8139</v>
      </c>
      <c r="AB23" s="634" t="s">
        <v>8183</v>
      </c>
      <c r="AC23" s="634" t="s">
        <v>8184</v>
      </c>
      <c r="AE23" s="634" t="s">
        <v>13199</v>
      </c>
      <c r="AF23" s="634" t="s">
        <v>20731</v>
      </c>
      <c r="AI23" s="646" t="str">
        <f>VLOOKUP(K23,'4-kurs'!C:F,4,)</f>
        <v>4-kurs</v>
      </c>
      <c r="AJ23" s="634" t="str">
        <f t="shared" si="0"/>
        <v>438211100121</v>
      </c>
    </row>
    <row r="24" spans="1:36" x14ac:dyDescent="0.25">
      <c r="A24" s="634" t="s">
        <v>15610</v>
      </c>
      <c r="B24" s="634" t="s">
        <v>1379</v>
      </c>
      <c r="C24" s="634" t="s">
        <v>8125</v>
      </c>
      <c r="D24" s="634" t="s">
        <v>8126</v>
      </c>
      <c r="E24" s="634" t="s">
        <v>8127</v>
      </c>
      <c r="F24" s="634" t="s">
        <v>4345</v>
      </c>
      <c r="G24" s="634" t="s">
        <v>4348</v>
      </c>
      <c r="H24" s="634" t="s">
        <v>4346</v>
      </c>
      <c r="I24" s="634" t="s">
        <v>15611</v>
      </c>
      <c r="J24" s="634" t="s">
        <v>15612</v>
      </c>
      <c r="K24" s="635">
        <v>62007035300015</v>
      </c>
      <c r="L24" s="634" t="s">
        <v>20871</v>
      </c>
      <c r="M24" s="634" t="s">
        <v>13198</v>
      </c>
      <c r="N24" s="634" t="s">
        <v>2447</v>
      </c>
      <c r="O24" s="634" t="s">
        <v>4025</v>
      </c>
      <c r="P24" s="634" t="s">
        <v>8132</v>
      </c>
      <c r="Q24" s="634" t="s">
        <v>8133</v>
      </c>
      <c r="R24" s="634" t="s">
        <v>20716</v>
      </c>
      <c r="S24" s="634" t="s">
        <v>8135</v>
      </c>
      <c r="T24" s="634" t="s">
        <v>10605</v>
      </c>
      <c r="U24" s="634" t="s">
        <v>2426</v>
      </c>
      <c r="V24" s="634" t="s">
        <v>2383</v>
      </c>
      <c r="W24" s="634" t="s">
        <v>5559</v>
      </c>
      <c r="X24" s="634" t="s">
        <v>20872</v>
      </c>
      <c r="Y24" s="634" t="s">
        <v>8138</v>
      </c>
      <c r="Z24" s="634" t="s">
        <v>8139</v>
      </c>
      <c r="AB24" s="634" t="s">
        <v>8183</v>
      </c>
      <c r="AC24" s="634" t="s">
        <v>8184</v>
      </c>
      <c r="AE24" s="634" t="s">
        <v>13199</v>
      </c>
      <c r="AF24" s="634" t="s">
        <v>20728</v>
      </c>
      <c r="AI24" s="646" t="str">
        <f>VLOOKUP(K24,'4-kurs'!C:F,4,)</f>
        <v>4-kurs</v>
      </c>
      <c r="AJ24" s="634" t="str">
        <f t="shared" si="0"/>
        <v>438211100110</v>
      </c>
    </row>
    <row r="25" spans="1:36" x14ac:dyDescent="0.25">
      <c r="A25" s="634" t="s">
        <v>15633</v>
      </c>
      <c r="B25" s="634" t="s">
        <v>1759</v>
      </c>
      <c r="C25" s="634" t="s">
        <v>8125</v>
      </c>
      <c r="D25" s="634" t="s">
        <v>8126</v>
      </c>
      <c r="E25" s="634" t="s">
        <v>8127</v>
      </c>
      <c r="F25" s="634" t="s">
        <v>4345</v>
      </c>
      <c r="G25" s="634" t="s">
        <v>8186</v>
      </c>
      <c r="H25" s="634" t="s">
        <v>4346</v>
      </c>
      <c r="I25" s="634" t="s">
        <v>15634</v>
      </c>
      <c r="J25" s="634" t="s">
        <v>15635</v>
      </c>
      <c r="K25" s="635">
        <v>62512035360014</v>
      </c>
      <c r="L25" s="634" t="s">
        <v>8339</v>
      </c>
      <c r="M25" s="634" t="s">
        <v>13198</v>
      </c>
      <c r="N25" s="634" t="s">
        <v>2447</v>
      </c>
      <c r="O25" s="634" t="s">
        <v>4025</v>
      </c>
      <c r="P25" s="634" t="s">
        <v>8132</v>
      </c>
      <c r="Q25" s="634" t="s">
        <v>8133</v>
      </c>
      <c r="R25" s="634" t="s">
        <v>20716</v>
      </c>
      <c r="S25" s="634" t="s">
        <v>8135</v>
      </c>
      <c r="T25" s="634" t="s">
        <v>10605</v>
      </c>
      <c r="U25" s="634" t="s">
        <v>2426</v>
      </c>
      <c r="V25" s="634" t="s">
        <v>2383</v>
      </c>
      <c r="W25" s="634" t="s">
        <v>5559</v>
      </c>
      <c r="X25" s="634" t="s">
        <v>20869</v>
      </c>
      <c r="Y25" s="634" t="s">
        <v>8138</v>
      </c>
      <c r="Z25" s="634" t="s">
        <v>8139</v>
      </c>
      <c r="AA25" s="634" t="s">
        <v>15636</v>
      </c>
      <c r="AB25" s="634" t="s">
        <v>15637</v>
      </c>
      <c r="AC25" s="634" t="s">
        <v>8184</v>
      </c>
      <c r="AE25" s="634" t="s">
        <v>13199</v>
      </c>
      <c r="AF25" s="634" t="s">
        <v>18714</v>
      </c>
      <c r="AI25" s="646" t="str">
        <f>VLOOKUP(K25,'4-kurs'!C:F,4,)</f>
        <v>4-kurs</v>
      </c>
      <c r="AJ25" s="634" t="str">
        <f t="shared" si="0"/>
        <v>438211100117</v>
      </c>
    </row>
    <row r="26" spans="1:36" x14ac:dyDescent="0.25">
      <c r="A26" s="634" t="s">
        <v>15656</v>
      </c>
      <c r="B26" s="634" t="s">
        <v>1988</v>
      </c>
      <c r="C26" s="634" t="s">
        <v>8125</v>
      </c>
      <c r="D26" s="634" t="s">
        <v>8126</v>
      </c>
      <c r="E26" s="634" t="s">
        <v>8127</v>
      </c>
      <c r="F26" s="634" t="s">
        <v>4345</v>
      </c>
      <c r="G26" s="634" t="s">
        <v>8598</v>
      </c>
      <c r="H26" s="634" t="s">
        <v>4346</v>
      </c>
      <c r="I26" s="634" t="s">
        <v>15657</v>
      </c>
      <c r="J26" s="634" t="s">
        <v>15658</v>
      </c>
      <c r="K26" s="635">
        <v>60301045330029</v>
      </c>
      <c r="L26" s="634" t="s">
        <v>20898</v>
      </c>
      <c r="M26" s="634" t="s">
        <v>13198</v>
      </c>
      <c r="N26" s="634" t="s">
        <v>2447</v>
      </c>
      <c r="O26" s="634" t="s">
        <v>2798</v>
      </c>
      <c r="P26" s="634" t="s">
        <v>8132</v>
      </c>
      <c r="Q26" s="634" t="s">
        <v>8133</v>
      </c>
      <c r="R26" s="634" t="s">
        <v>20716</v>
      </c>
      <c r="S26" s="634" t="s">
        <v>8135</v>
      </c>
      <c r="T26" s="634" t="s">
        <v>10605</v>
      </c>
      <c r="U26" s="634" t="s">
        <v>2426</v>
      </c>
      <c r="V26" s="634" t="s">
        <v>2383</v>
      </c>
      <c r="W26" s="634" t="s">
        <v>5559</v>
      </c>
      <c r="X26" s="634" t="s">
        <v>20899</v>
      </c>
      <c r="Y26" s="634" t="s">
        <v>8138</v>
      </c>
      <c r="Z26" s="634" t="s">
        <v>8139</v>
      </c>
      <c r="AE26" s="634" t="s">
        <v>13199</v>
      </c>
      <c r="AF26" s="634" t="s">
        <v>18652</v>
      </c>
      <c r="AI26" s="646" t="str">
        <f>VLOOKUP(K26,'4-kurs'!C:F,4,)</f>
        <v>4-kurs</v>
      </c>
      <c r="AJ26" s="634" t="str">
        <f t="shared" si="0"/>
        <v>438211100166</v>
      </c>
    </row>
    <row r="27" spans="1:36" x14ac:dyDescent="0.25">
      <c r="A27" s="634" t="s">
        <v>15678</v>
      </c>
      <c r="B27" s="634" t="s">
        <v>1628</v>
      </c>
      <c r="C27" s="634" t="s">
        <v>8125</v>
      </c>
      <c r="D27" s="634" t="s">
        <v>8126</v>
      </c>
      <c r="E27" s="634" t="s">
        <v>8127</v>
      </c>
      <c r="F27" s="634" t="s">
        <v>4345</v>
      </c>
      <c r="G27" s="634" t="s">
        <v>4348</v>
      </c>
      <c r="H27" s="634" t="s">
        <v>4346</v>
      </c>
      <c r="I27" s="634" t="s">
        <v>15679</v>
      </c>
      <c r="J27" s="634" t="s">
        <v>15680</v>
      </c>
      <c r="K27" s="635">
        <v>62604025300015</v>
      </c>
      <c r="L27" s="634" t="s">
        <v>15517</v>
      </c>
      <c r="M27" s="634" t="s">
        <v>13198</v>
      </c>
      <c r="N27" s="634" t="s">
        <v>2447</v>
      </c>
      <c r="O27" s="634" t="s">
        <v>2798</v>
      </c>
      <c r="P27" s="634" t="s">
        <v>8132</v>
      </c>
      <c r="Q27" s="634" t="s">
        <v>8133</v>
      </c>
      <c r="R27" s="634" t="s">
        <v>20716</v>
      </c>
      <c r="S27" s="634" t="s">
        <v>8135</v>
      </c>
      <c r="T27" s="634" t="s">
        <v>10605</v>
      </c>
      <c r="U27" s="634" t="s">
        <v>2426</v>
      </c>
      <c r="V27" s="634" t="s">
        <v>2383</v>
      </c>
      <c r="W27" s="634" t="s">
        <v>5559</v>
      </c>
      <c r="X27" s="634" t="s">
        <v>20903</v>
      </c>
      <c r="Y27" s="634" t="s">
        <v>8138</v>
      </c>
      <c r="Z27" s="634" t="s">
        <v>8139</v>
      </c>
      <c r="AE27" s="634" t="s">
        <v>13199</v>
      </c>
      <c r="AF27" s="634" t="s">
        <v>20733</v>
      </c>
      <c r="AI27" s="646" t="str">
        <f>VLOOKUP(K27,'4-kurs'!C:F,4,)</f>
        <v>4-kurs</v>
      </c>
      <c r="AJ27" s="634" t="str">
        <f t="shared" si="0"/>
        <v>438211100148</v>
      </c>
    </row>
    <row r="28" spans="1:36" x14ac:dyDescent="0.25">
      <c r="A28" s="634" t="s">
        <v>15675</v>
      </c>
      <c r="B28" s="634" t="s">
        <v>1566</v>
      </c>
      <c r="C28" s="634" t="s">
        <v>8125</v>
      </c>
      <c r="D28" s="634" t="s">
        <v>8126</v>
      </c>
      <c r="E28" s="634" t="s">
        <v>8127</v>
      </c>
      <c r="F28" s="634" t="s">
        <v>4345</v>
      </c>
      <c r="G28" s="634" t="s">
        <v>8332</v>
      </c>
      <c r="H28" s="634" t="s">
        <v>4344</v>
      </c>
      <c r="I28" s="634" t="s">
        <v>15676</v>
      </c>
      <c r="J28" s="634" t="s">
        <v>15677</v>
      </c>
      <c r="K28" s="635">
        <v>52307045280037</v>
      </c>
      <c r="L28" s="634" t="s">
        <v>13546</v>
      </c>
      <c r="M28" s="634" t="s">
        <v>13198</v>
      </c>
      <c r="N28" s="634" t="s">
        <v>2447</v>
      </c>
      <c r="O28" s="634" t="s">
        <v>2798</v>
      </c>
      <c r="P28" s="634" t="s">
        <v>8132</v>
      </c>
      <c r="Q28" s="634" t="s">
        <v>8133</v>
      </c>
      <c r="R28" s="634" t="s">
        <v>20716</v>
      </c>
      <c r="S28" s="634" t="s">
        <v>8135</v>
      </c>
      <c r="T28" s="634" t="s">
        <v>10605</v>
      </c>
      <c r="U28" s="634" t="s">
        <v>2426</v>
      </c>
      <c r="V28" s="634" t="s">
        <v>2383</v>
      </c>
      <c r="W28" s="634" t="s">
        <v>5559</v>
      </c>
      <c r="X28" s="634" t="s">
        <v>20907</v>
      </c>
      <c r="Y28" s="634" t="s">
        <v>8138</v>
      </c>
      <c r="Z28" s="634" t="s">
        <v>8139</v>
      </c>
      <c r="AE28" s="634" t="s">
        <v>13199</v>
      </c>
      <c r="AF28" s="634" t="s">
        <v>20741</v>
      </c>
      <c r="AI28" s="646" t="str">
        <f>VLOOKUP(K28,'4-kurs'!C:F,4,)</f>
        <v>4-kurs</v>
      </c>
      <c r="AJ28" s="634" t="str">
        <f t="shared" si="0"/>
        <v>438211100160</v>
      </c>
    </row>
    <row r="29" spans="1:36" x14ac:dyDescent="0.25">
      <c r="A29" s="634" t="s">
        <v>15683</v>
      </c>
      <c r="B29" s="634" t="s">
        <v>1814</v>
      </c>
      <c r="C29" s="634" t="s">
        <v>8125</v>
      </c>
      <c r="D29" s="634" t="s">
        <v>8126</v>
      </c>
      <c r="E29" s="634" t="s">
        <v>8127</v>
      </c>
      <c r="F29" s="634" t="s">
        <v>4345</v>
      </c>
      <c r="G29" s="634" t="s">
        <v>4348</v>
      </c>
      <c r="H29" s="634" t="s">
        <v>4346</v>
      </c>
      <c r="I29" s="634" t="s">
        <v>15684</v>
      </c>
      <c r="J29" s="634" t="s">
        <v>15685</v>
      </c>
      <c r="K29" s="635">
        <v>62807035300013</v>
      </c>
      <c r="L29" s="634" t="s">
        <v>10105</v>
      </c>
      <c r="M29" s="634" t="s">
        <v>13198</v>
      </c>
      <c r="N29" s="634" t="s">
        <v>2447</v>
      </c>
      <c r="O29" s="634" t="s">
        <v>2798</v>
      </c>
      <c r="P29" s="634" t="s">
        <v>8132</v>
      </c>
      <c r="Q29" s="634" t="s">
        <v>8133</v>
      </c>
      <c r="R29" s="634" t="s">
        <v>20716</v>
      </c>
      <c r="S29" s="634" t="s">
        <v>8135</v>
      </c>
      <c r="T29" s="634" t="s">
        <v>10605</v>
      </c>
      <c r="U29" s="634" t="s">
        <v>2426</v>
      </c>
      <c r="V29" s="634" t="s">
        <v>2383</v>
      </c>
      <c r="W29" s="634" t="s">
        <v>5559</v>
      </c>
      <c r="X29" s="634" t="s">
        <v>20908</v>
      </c>
      <c r="Y29" s="634" t="s">
        <v>8138</v>
      </c>
      <c r="Z29" s="634" t="s">
        <v>8139</v>
      </c>
      <c r="AB29" s="634" t="s">
        <v>8183</v>
      </c>
      <c r="AC29" s="634" t="s">
        <v>8184</v>
      </c>
      <c r="AE29" s="634" t="s">
        <v>13199</v>
      </c>
      <c r="AF29" s="634" t="s">
        <v>20743</v>
      </c>
      <c r="AI29" s="646" t="str">
        <f>VLOOKUP(K29,'4-kurs'!C:F,4,)</f>
        <v>4-kurs</v>
      </c>
      <c r="AJ29" s="634" t="str">
        <f t="shared" si="0"/>
        <v>438211100132</v>
      </c>
    </row>
    <row r="30" spans="1:36" x14ac:dyDescent="0.25">
      <c r="A30" s="634" t="s">
        <v>15681</v>
      </c>
      <c r="B30" s="634" t="s">
        <v>1784</v>
      </c>
      <c r="C30" s="634" t="s">
        <v>8125</v>
      </c>
      <c r="D30" s="634" t="s">
        <v>8126</v>
      </c>
      <c r="E30" s="634" t="s">
        <v>8127</v>
      </c>
      <c r="F30" s="634" t="s">
        <v>4345</v>
      </c>
      <c r="G30" s="634" t="s">
        <v>4348</v>
      </c>
      <c r="H30" s="634" t="s">
        <v>4344</v>
      </c>
      <c r="I30" s="634" t="s">
        <v>13591</v>
      </c>
      <c r="J30" s="634" t="s">
        <v>15682</v>
      </c>
      <c r="K30" s="635">
        <v>53006045300022</v>
      </c>
      <c r="L30" s="634" t="s">
        <v>13344</v>
      </c>
      <c r="M30" s="634" t="s">
        <v>13198</v>
      </c>
      <c r="N30" s="634" t="s">
        <v>2447</v>
      </c>
      <c r="O30" s="634" t="s">
        <v>2798</v>
      </c>
      <c r="P30" s="634" t="s">
        <v>8132</v>
      </c>
      <c r="Q30" s="634" t="s">
        <v>8133</v>
      </c>
      <c r="R30" s="634" t="s">
        <v>20716</v>
      </c>
      <c r="S30" s="634" t="s">
        <v>8135</v>
      </c>
      <c r="T30" s="634" t="s">
        <v>10605</v>
      </c>
      <c r="U30" s="634" t="s">
        <v>2426</v>
      </c>
      <c r="V30" s="634" t="s">
        <v>2383</v>
      </c>
      <c r="W30" s="634" t="s">
        <v>5559</v>
      </c>
      <c r="X30" s="634" t="s">
        <v>20914</v>
      </c>
      <c r="Y30" s="634" t="s">
        <v>8138</v>
      </c>
      <c r="Z30" s="634" t="s">
        <v>8139</v>
      </c>
      <c r="AB30" s="634" t="s">
        <v>8183</v>
      </c>
      <c r="AC30" s="634" t="s">
        <v>8184</v>
      </c>
      <c r="AE30" s="634" t="s">
        <v>13199</v>
      </c>
      <c r="AF30" s="634" t="s">
        <v>20742</v>
      </c>
      <c r="AI30" s="646" t="str">
        <f>VLOOKUP(K30,'4-kurs'!C:F,4,)</f>
        <v>4-kurs</v>
      </c>
      <c r="AJ30" s="634" t="str">
        <f t="shared" si="0"/>
        <v>438211100159</v>
      </c>
    </row>
    <row r="31" spans="1:36" x14ac:dyDescent="0.25">
      <c r="A31" s="634" t="s">
        <v>15661</v>
      </c>
      <c r="B31" s="634" t="s">
        <v>1351</v>
      </c>
      <c r="C31" s="634" t="s">
        <v>8125</v>
      </c>
      <c r="D31" s="634" t="s">
        <v>8126</v>
      </c>
      <c r="E31" s="634" t="s">
        <v>8127</v>
      </c>
      <c r="F31" s="634" t="s">
        <v>4345</v>
      </c>
      <c r="G31" s="634" t="s">
        <v>4347</v>
      </c>
      <c r="H31" s="634" t="s">
        <v>4344</v>
      </c>
      <c r="I31" s="634" t="s">
        <v>13397</v>
      </c>
      <c r="J31" s="634" t="s">
        <v>15662</v>
      </c>
      <c r="K31" s="635">
        <v>51008045260047</v>
      </c>
      <c r="L31" s="634" t="s">
        <v>15663</v>
      </c>
      <c r="M31" s="634" t="s">
        <v>13198</v>
      </c>
      <c r="N31" s="634" t="s">
        <v>2447</v>
      </c>
      <c r="O31" s="634" t="s">
        <v>2798</v>
      </c>
      <c r="P31" s="634" t="s">
        <v>8132</v>
      </c>
      <c r="Q31" s="634" t="s">
        <v>8133</v>
      </c>
      <c r="R31" s="634" t="s">
        <v>20716</v>
      </c>
      <c r="S31" s="634" t="s">
        <v>8135</v>
      </c>
      <c r="T31" s="634" t="s">
        <v>10605</v>
      </c>
      <c r="U31" s="634" t="s">
        <v>2426</v>
      </c>
      <c r="V31" s="634" t="s">
        <v>2383</v>
      </c>
      <c r="W31" s="634" t="s">
        <v>5559</v>
      </c>
      <c r="X31" s="634" t="s">
        <v>20916</v>
      </c>
      <c r="Y31" s="634" t="s">
        <v>8138</v>
      </c>
      <c r="Z31" s="634" t="s">
        <v>8139</v>
      </c>
      <c r="AE31" s="634" t="s">
        <v>13199</v>
      </c>
      <c r="AF31" s="634" t="s">
        <v>20738</v>
      </c>
      <c r="AI31" s="646" t="str">
        <f>VLOOKUP(K31,'4-kurs'!C:F,4,)</f>
        <v>4-kurs</v>
      </c>
      <c r="AJ31" s="634" t="str">
        <f t="shared" si="0"/>
        <v>438211100153</v>
      </c>
    </row>
    <row r="32" spans="1:36" x14ac:dyDescent="0.25">
      <c r="A32" s="634" t="s">
        <v>15689</v>
      </c>
      <c r="B32" s="634" t="s">
        <v>1594</v>
      </c>
      <c r="C32" s="634" t="s">
        <v>8125</v>
      </c>
      <c r="D32" s="634" t="s">
        <v>8126</v>
      </c>
      <c r="E32" s="634" t="s">
        <v>8127</v>
      </c>
      <c r="F32" s="634" t="s">
        <v>4345</v>
      </c>
      <c r="G32" s="634" t="s">
        <v>8332</v>
      </c>
      <c r="H32" s="634" t="s">
        <v>4344</v>
      </c>
      <c r="I32" s="634" t="s">
        <v>14766</v>
      </c>
      <c r="J32" s="634" t="s">
        <v>15690</v>
      </c>
      <c r="K32" s="635">
        <v>32412995280016</v>
      </c>
      <c r="L32" s="634" t="s">
        <v>13034</v>
      </c>
      <c r="M32" s="634" t="s">
        <v>13198</v>
      </c>
      <c r="N32" s="634" t="s">
        <v>2447</v>
      </c>
      <c r="O32" s="634" t="s">
        <v>2798</v>
      </c>
      <c r="P32" s="634" t="s">
        <v>8132</v>
      </c>
      <c r="Q32" s="634" t="s">
        <v>8133</v>
      </c>
      <c r="R32" s="634" t="s">
        <v>20716</v>
      </c>
      <c r="S32" s="634" t="s">
        <v>8135</v>
      </c>
      <c r="T32" s="634" t="s">
        <v>10605</v>
      </c>
      <c r="U32" s="634" t="s">
        <v>2426</v>
      </c>
      <c r="V32" s="634" t="s">
        <v>2383</v>
      </c>
      <c r="W32" s="634" t="s">
        <v>5559</v>
      </c>
      <c r="X32" s="634" t="s">
        <v>20919</v>
      </c>
      <c r="Y32" s="634" t="s">
        <v>8138</v>
      </c>
      <c r="Z32" s="634" t="s">
        <v>8139</v>
      </c>
      <c r="AE32" s="634" t="s">
        <v>13199</v>
      </c>
      <c r="AF32" s="634" t="s">
        <v>20734</v>
      </c>
      <c r="AI32" s="646" t="str">
        <f>VLOOKUP(K32,'4-kurs'!C:F,4,)</f>
        <v>4-kurs</v>
      </c>
      <c r="AJ32" s="634" t="str">
        <f t="shared" si="0"/>
        <v>438211100149</v>
      </c>
    </row>
    <row r="33" spans="1:36" x14ac:dyDescent="0.25">
      <c r="A33" s="634" t="s">
        <v>15664</v>
      </c>
      <c r="B33" s="634" t="s">
        <v>1441</v>
      </c>
      <c r="C33" s="634" t="s">
        <v>8125</v>
      </c>
      <c r="D33" s="634" t="s">
        <v>8126</v>
      </c>
      <c r="E33" s="634" t="s">
        <v>8127</v>
      </c>
      <c r="F33" s="634" t="s">
        <v>4345</v>
      </c>
      <c r="G33" s="634" t="s">
        <v>8186</v>
      </c>
      <c r="H33" s="634" t="s">
        <v>4344</v>
      </c>
      <c r="I33" s="634" t="s">
        <v>15665</v>
      </c>
      <c r="J33" s="634" t="s">
        <v>15666</v>
      </c>
      <c r="K33" s="635">
        <v>50908035360054</v>
      </c>
      <c r="L33" s="634" t="s">
        <v>15667</v>
      </c>
      <c r="M33" s="634" t="s">
        <v>13198</v>
      </c>
      <c r="N33" s="634" t="s">
        <v>2447</v>
      </c>
      <c r="O33" s="634" t="s">
        <v>2798</v>
      </c>
      <c r="P33" s="634" t="s">
        <v>8132</v>
      </c>
      <c r="Q33" s="634" t="s">
        <v>8133</v>
      </c>
      <c r="R33" s="634" t="s">
        <v>20716</v>
      </c>
      <c r="S33" s="634" t="s">
        <v>8135</v>
      </c>
      <c r="T33" s="634" t="s">
        <v>10605</v>
      </c>
      <c r="U33" s="634" t="s">
        <v>2426</v>
      </c>
      <c r="V33" s="634" t="s">
        <v>2383</v>
      </c>
      <c r="W33" s="634" t="s">
        <v>5559</v>
      </c>
      <c r="X33" s="634" t="s">
        <v>20917</v>
      </c>
      <c r="Y33" s="634" t="s">
        <v>8138</v>
      </c>
      <c r="Z33" s="634" t="s">
        <v>8139</v>
      </c>
      <c r="AE33" s="634" t="s">
        <v>13199</v>
      </c>
      <c r="AF33" s="634" t="s">
        <v>20126</v>
      </c>
      <c r="AI33" s="646" t="str">
        <f>VLOOKUP(K33,'4-kurs'!C:F,4,)</f>
        <v>4-kurs</v>
      </c>
      <c r="AJ33" s="634" t="str">
        <f t="shared" si="0"/>
        <v>438211100151</v>
      </c>
    </row>
    <row r="34" spans="1:36" x14ac:dyDescent="0.25">
      <c r="A34" s="634" t="s">
        <v>15668</v>
      </c>
      <c r="B34" s="634" t="s">
        <v>1506</v>
      </c>
      <c r="C34" s="634" t="s">
        <v>8125</v>
      </c>
      <c r="D34" s="634" t="s">
        <v>8126</v>
      </c>
      <c r="E34" s="634" t="s">
        <v>8127</v>
      </c>
      <c r="F34" s="634" t="s">
        <v>4345</v>
      </c>
      <c r="G34" s="634" t="s">
        <v>4348</v>
      </c>
      <c r="H34" s="634" t="s">
        <v>4346</v>
      </c>
      <c r="I34" s="634" t="s">
        <v>9281</v>
      </c>
      <c r="J34" s="634" t="s">
        <v>15669</v>
      </c>
      <c r="K34" s="635">
        <v>60805035300011</v>
      </c>
      <c r="L34" s="634" t="s">
        <v>15670</v>
      </c>
      <c r="M34" s="634" t="s">
        <v>13198</v>
      </c>
      <c r="N34" s="634" t="s">
        <v>2447</v>
      </c>
      <c r="O34" s="634" t="s">
        <v>2798</v>
      </c>
      <c r="P34" s="634" t="s">
        <v>8132</v>
      </c>
      <c r="Q34" s="634" t="s">
        <v>8133</v>
      </c>
      <c r="R34" s="634" t="s">
        <v>20716</v>
      </c>
      <c r="S34" s="634" t="s">
        <v>8135</v>
      </c>
      <c r="T34" s="634" t="s">
        <v>10605</v>
      </c>
      <c r="U34" s="634" t="s">
        <v>2426</v>
      </c>
      <c r="V34" s="634" t="s">
        <v>2383</v>
      </c>
      <c r="W34" s="634" t="s">
        <v>5559</v>
      </c>
      <c r="X34" s="634" t="s">
        <v>20918</v>
      </c>
      <c r="Y34" s="634" t="s">
        <v>8138</v>
      </c>
      <c r="Z34" s="634" t="s">
        <v>8139</v>
      </c>
      <c r="AB34" s="634" t="s">
        <v>8183</v>
      </c>
      <c r="AC34" s="634" t="s">
        <v>8184</v>
      </c>
      <c r="AE34" s="634" t="s">
        <v>13199</v>
      </c>
      <c r="AF34" s="634" t="s">
        <v>18709</v>
      </c>
      <c r="AI34" s="646" t="str">
        <f>VLOOKUP(K34,'4-kurs'!C:F,4,)</f>
        <v>4-kurs</v>
      </c>
      <c r="AJ34" s="634" t="str">
        <f t="shared" si="0"/>
        <v>438211100069</v>
      </c>
    </row>
    <row r="35" spans="1:36" x14ac:dyDescent="0.25">
      <c r="A35" s="634" t="s">
        <v>15671</v>
      </c>
      <c r="B35" s="634" t="s">
        <v>1517</v>
      </c>
      <c r="C35" s="634" t="s">
        <v>8125</v>
      </c>
      <c r="D35" s="634" t="s">
        <v>8126</v>
      </c>
      <c r="E35" s="634" t="s">
        <v>8127</v>
      </c>
      <c r="F35" s="634" t="s">
        <v>4345</v>
      </c>
      <c r="G35" s="634" t="s">
        <v>8128</v>
      </c>
      <c r="H35" s="634" t="s">
        <v>4346</v>
      </c>
      <c r="I35" s="634" t="s">
        <v>15672</v>
      </c>
      <c r="J35" s="634" t="s">
        <v>15673</v>
      </c>
      <c r="K35" s="635">
        <v>41605985340010</v>
      </c>
      <c r="L35" s="634" t="s">
        <v>15674</v>
      </c>
      <c r="M35" s="634" t="s">
        <v>13198</v>
      </c>
      <c r="N35" s="634" t="s">
        <v>2447</v>
      </c>
      <c r="O35" s="634" t="s">
        <v>2798</v>
      </c>
      <c r="P35" s="634" t="s">
        <v>8132</v>
      </c>
      <c r="Q35" s="634" t="s">
        <v>8133</v>
      </c>
      <c r="R35" s="634" t="s">
        <v>20716</v>
      </c>
      <c r="S35" s="634" t="s">
        <v>8135</v>
      </c>
      <c r="T35" s="634" t="s">
        <v>10605</v>
      </c>
      <c r="U35" s="634" t="s">
        <v>2426</v>
      </c>
      <c r="V35" s="634" t="s">
        <v>2383</v>
      </c>
      <c r="W35" s="634" t="s">
        <v>5559</v>
      </c>
      <c r="X35" s="634" t="s">
        <v>20896</v>
      </c>
      <c r="Y35" s="634" t="s">
        <v>8138</v>
      </c>
      <c r="Z35" s="634" t="s">
        <v>8139</v>
      </c>
      <c r="AB35" s="634" t="s">
        <v>8183</v>
      </c>
      <c r="AC35" s="634" t="s">
        <v>8184</v>
      </c>
      <c r="AE35" s="634" t="s">
        <v>13199</v>
      </c>
      <c r="AF35" s="634" t="s">
        <v>20739</v>
      </c>
      <c r="AI35" s="646" t="str">
        <f>VLOOKUP(K35,'4-kurs'!C:F,4,)</f>
        <v>4-kurs</v>
      </c>
      <c r="AJ35" s="634" t="str">
        <f t="shared" si="0"/>
        <v>438211100314</v>
      </c>
    </row>
    <row r="36" spans="1:36" x14ac:dyDescent="0.25">
      <c r="A36" s="634" t="s">
        <v>15697</v>
      </c>
      <c r="B36" s="634" t="s">
        <v>2243</v>
      </c>
      <c r="C36" s="634" t="s">
        <v>8125</v>
      </c>
      <c r="D36" s="634" t="s">
        <v>8126</v>
      </c>
      <c r="E36" s="634" t="s">
        <v>8127</v>
      </c>
      <c r="F36" s="634" t="s">
        <v>4345</v>
      </c>
      <c r="G36" s="634" t="s">
        <v>8221</v>
      </c>
      <c r="H36" s="634" t="s">
        <v>4344</v>
      </c>
      <c r="I36" s="634" t="s">
        <v>8557</v>
      </c>
      <c r="J36" s="634" t="s">
        <v>15698</v>
      </c>
      <c r="K36" s="635">
        <v>51412045350044</v>
      </c>
      <c r="L36" s="634" t="s">
        <v>13228</v>
      </c>
      <c r="M36" s="634" t="s">
        <v>13198</v>
      </c>
      <c r="N36" s="634" t="s">
        <v>2447</v>
      </c>
      <c r="O36" s="634" t="s">
        <v>2798</v>
      </c>
      <c r="P36" s="634" t="s">
        <v>8132</v>
      </c>
      <c r="Q36" s="634" t="s">
        <v>8133</v>
      </c>
      <c r="R36" s="634" t="s">
        <v>20716</v>
      </c>
      <c r="S36" s="634" t="s">
        <v>8135</v>
      </c>
      <c r="T36" s="634" t="s">
        <v>10605</v>
      </c>
      <c r="U36" s="634" t="s">
        <v>2426</v>
      </c>
      <c r="V36" s="634" t="s">
        <v>2383</v>
      </c>
      <c r="W36" s="634" t="s">
        <v>5559</v>
      </c>
      <c r="X36" s="634" t="s">
        <v>20897</v>
      </c>
      <c r="Y36" s="634" t="s">
        <v>8138</v>
      </c>
      <c r="Z36" s="634" t="s">
        <v>8139</v>
      </c>
      <c r="AB36" s="634" t="s">
        <v>8183</v>
      </c>
      <c r="AC36" s="634" t="s">
        <v>8184</v>
      </c>
      <c r="AE36" s="634" t="s">
        <v>13199</v>
      </c>
      <c r="AF36" s="634" t="s">
        <v>20736</v>
      </c>
      <c r="AI36" s="646" t="str">
        <f>VLOOKUP(K36,'4-kurs'!C:F,4,)</f>
        <v>4-kurs</v>
      </c>
      <c r="AJ36" s="634" t="str">
        <f t="shared" si="0"/>
        <v>438211100154</v>
      </c>
    </row>
    <row r="37" spans="1:36" x14ac:dyDescent="0.25">
      <c r="A37" s="634" t="s">
        <v>15699</v>
      </c>
      <c r="B37" s="634" t="s">
        <v>2054</v>
      </c>
      <c r="C37" s="634" t="s">
        <v>8125</v>
      </c>
      <c r="D37" s="634" t="s">
        <v>8126</v>
      </c>
      <c r="E37" s="634" t="s">
        <v>8127</v>
      </c>
      <c r="F37" s="634" t="s">
        <v>4345</v>
      </c>
      <c r="G37" s="634" t="s">
        <v>8332</v>
      </c>
      <c r="H37" s="634" t="s">
        <v>4344</v>
      </c>
      <c r="I37" s="634" t="s">
        <v>15684</v>
      </c>
      <c r="J37" s="634" t="s">
        <v>15700</v>
      </c>
      <c r="K37" s="635">
        <v>52807035280042</v>
      </c>
      <c r="L37" s="634" t="s">
        <v>15701</v>
      </c>
      <c r="M37" s="634" t="s">
        <v>13198</v>
      </c>
      <c r="N37" s="634" t="s">
        <v>2447</v>
      </c>
      <c r="O37" s="634" t="s">
        <v>2798</v>
      </c>
      <c r="P37" s="634" t="s">
        <v>8132</v>
      </c>
      <c r="Q37" s="634" t="s">
        <v>8133</v>
      </c>
      <c r="R37" s="634" t="s">
        <v>20716</v>
      </c>
      <c r="S37" s="634" t="s">
        <v>8135</v>
      </c>
      <c r="T37" s="634" t="s">
        <v>10605</v>
      </c>
      <c r="U37" s="634" t="s">
        <v>2426</v>
      </c>
      <c r="V37" s="634" t="s">
        <v>2383</v>
      </c>
      <c r="W37" s="634" t="s">
        <v>5559</v>
      </c>
      <c r="X37" s="634" t="s">
        <v>20915</v>
      </c>
      <c r="Y37" s="634" t="s">
        <v>8138</v>
      </c>
      <c r="Z37" s="634" t="s">
        <v>8139</v>
      </c>
      <c r="AB37" s="634" t="s">
        <v>8183</v>
      </c>
      <c r="AC37" s="634" t="s">
        <v>8184</v>
      </c>
      <c r="AE37" s="634" t="s">
        <v>13199</v>
      </c>
      <c r="AF37" s="634" t="s">
        <v>20737</v>
      </c>
      <c r="AI37" s="646" t="str">
        <f>VLOOKUP(K37,'4-kurs'!C:F,4,)</f>
        <v>4-kurs</v>
      </c>
      <c r="AJ37" s="634" t="str">
        <f t="shared" si="0"/>
        <v>438211100128</v>
      </c>
    </row>
    <row r="38" spans="1:36" x14ac:dyDescent="0.25">
      <c r="A38" s="634" t="s">
        <v>15686</v>
      </c>
      <c r="B38" s="634" t="s">
        <v>1347</v>
      </c>
      <c r="C38" s="634" t="s">
        <v>8125</v>
      </c>
      <c r="D38" s="634" t="s">
        <v>8126</v>
      </c>
      <c r="E38" s="634" t="s">
        <v>8127</v>
      </c>
      <c r="F38" s="634" t="s">
        <v>4345</v>
      </c>
      <c r="G38" s="634" t="s">
        <v>4347</v>
      </c>
      <c r="H38" s="634" t="s">
        <v>4346</v>
      </c>
      <c r="I38" s="634" t="s">
        <v>15687</v>
      </c>
      <c r="J38" s="634" t="s">
        <v>15688</v>
      </c>
      <c r="K38" s="635">
        <v>60603015260058</v>
      </c>
      <c r="L38" s="634" t="s">
        <v>9288</v>
      </c>
      <c r="M38" s="634" t="s">
        <v>13198</v>
      </c>
      <c r="N38" s="634" t="s">
        <v>2447</v>
      </c>
      <c r="O38" s="634" t="s">
        <v>2798</v>
      </c>
      <c r="P38" s="634" t="s">
        <v>8132</v>
      </c>
      <c r="Q38" s="634" t="s">
        <v>8133</v>
      </c>
      <c r="R38" s="634" t="s">
        <v>20716</v>
      </c>
      <c r="S38" s="634" t="s">
        <v>8135</v>
      </c>
      <c r="T38" s="634" t="s">
        <v>10605</v>
      </c>
      <c r="U38" s="634" t="s">
        <v>2426</v>
      </c>
      <c r="V38" s="634" t="s">
        <v>2383</v>
      </c>
      <c r="W38" s="634" t="s">
        <v>5559</v>
      </c>
      <c r="X38" s="634" t="s">
        <v>20913</v>
      </c>
      <c r="Y38" s="634" t="s">
        <v>8138</v>
      </c>
      <c r="Z38" s="634" t="s">
        <v>8139</v>
      </c>
      <c r="AE38" s="634" t="s">
        <v>13199</v>
      </c>
      <c r="AF38" s="634" t="s">
        <v>19629</v>
      </c>
      <c r="AI38" s="646" t="str">
        <f>VLOOKUP(K38,'4-kurs'!C:F,4,)</f>
        <v>4-kurs</v>
      </c>
      <c r="AJ38" s="634" t="str">
        <f t="shared" si="0"/>
        <v>438211100155</v>
      </c>
    </row>
    <row r="39" spans="1:36" x14ac:dyDescent="0.25">
      <c r="A39" s="634" t="s">
        <v>15650</v>
      </c>
      <c r="B39" s="634" t="s">
        <v>2315</v>
      </c>
      <c r="C39" s="634" t="s">
        <v>8125</v>
      </c>
      <c r="D39" s="634" t="s">
        <v>8126</v>
      </c>
      <c r="E39" s="634" t="s">
        <v>8127</v>
      </c>
      <c r="F39" s="634" t="s">
        <v>4345</v>
      </c>
      <c r="G39" s="634" t="s">
        <v>8221</v>
      </c>
      <c r="H39" s="634" t="s">
        <v>4346</v>
      </c>
      <c r="I39" s="634" t="s">
        <v>15651</v>
      </c>
      <c r="J39" s="634" t="s">
        <v>15652</v>
      </c>
      <c r="K39" s="635">
        <v>60907045350027</v>
      </c>
      <c r="L39" s="634" t="s">
        <v>20909</v>
      </c>
      <c r="M39" s="634" t="s">
        <v>13198</v>
      </c>
      <c r="N39" s="634" t="s">
        <v>2447</v>
      </c>
      <c r="O39" s="634" t="s">
        <v>2798</v>
      </c>
      <c r="P39" s="634" t="s">
        <v>8132</v>
      </c>
      <c r="Q39" s="634" t="s">
        <v>8133</v>
      </c>
      <c r="R39" s="634" t="s">
        <v>20716</v>
      </c>
      <c r="S39" s="634" t="s">
        <v>8135</v>
      </c>
      <c r="T39" s="634" t="s">
        <v>10605</v>
      </c>
      <c r="U39" s="634" t="s">
        <v>2426</v>
      </c>
      <c r="V39" s="634" t="s">
        <v>2383</v>
      </c>
      <c r="W39" s="634" t="s">
        <v>5559</v>
      </c>
      <c r="X39" s="634" t="s">
        <v>20910</v>
      </c>
      <c r="Y39" s="634" t="s">
        <v>8138</v>
      </c>
      <c r="Z39" s="634" t="s">
        <v>8139</v>
      </c>
      <c r="AE39" s="634" t="s">
        <v>13199</v>
      </c>
      <c r="AF39" s="634" t="s">
        <v>20740</v>
      </c>
      <c r="AI39" s="646" t="str">
        <f>VLOOKUP(K39,'4-kurs'!C:F,4,)</f>
        <v>4-kurs</v>
      </c>
      <c r="AJ39" s="634" t="str">
        <f t="shared" si="0"/>
        <v>438211100164</v>
      </c>
    </row>
    <row r="40" spans="1:36" x14ac:dyDescent="0.25">
      <c r="A40" s="634" t="s">
        <v>15702</v>
      </c>
      <c r="B40" s="634" t="s">
        <v>2032</v>
      </c>
      <c r="C40" s="634" t="s">
        <v>8125</v>
      </c>
      <c r="D40" s="634" t="s">
        <v>8126</v>
      </c>
      <c r="E40" s="634" t="s">
        <v>8127</v>
      </c>
      <c r="F40" s="634" t="s">
        <v>4345</v>
      </c>
      <c r="G40" s="634" t="s">
        <v>4348</v>
      </c>
      <c r="H40" s="634" t="s">
        <v>4344</v>
      </c>
      <c r="I40" s="634" t="s">
        <v>11349</v>
      </c>
      <c r="J40" s="634" t="s">
        <v>15703</v>
      </c>
      <c r="K40" s="635">
        <v>50903015300015</v>
      </c>
      <c r="L40" s="634" t="s">
        <v>15704</v>
      </c>
      <c r="M40" s="634" t="s">
        <v>13198</v>
      </c>
      <c r="N40" s="634" t="s">
        <v>2447</v>
      </c>
      <c r="O40" s="634" t="s">
        <v>2798</v>
      </c>
      <c r="P40" s="634" t="s">
        <v>8132</v>
      </c>
      <c r="Q40" s="634" t="s">
        <v>8133</v>
      </c>
      <c r="R40" s="634" t="s">
        <v>20716</v>
      </c>
      <c r="S40" s="634" t="s">
        <v>8135</v>
      </c>
      <c r="T40" s="634" t="s">
        <v>10605</v>
      </c>
      <c r="U40" s="634" t="s">
        <v>2426</v>
      </c>
      <c r="V40" s="634" t="s">
        <v>2383</v>
      </c>
      <c r="W40" s="634" t="s">
        <v>5559</v>
      </c>
      <c r="X40" s="634" t="s">
        <v>20904</v>
      </c>
      <c r="Y40" s="634" t="s">
        <v>8138</v>
      </c>
      <c r="Z40" s="634" t="s">
        <v>8139</v>
      </c>
      <c r="AB40" s="634" t="s">
        <v>8183</v>
      </c>
      <c r="AC40" s="634" t="s">
        <v>8184</v>
      </c>
      <c r="AE40" s="634" t="s">
        <v>13199</v>
      </c>
      <c r="AF40" s="634" t="s">
        <v>20744</v>
      </c>
      <c r="AI40" s="646" t="str">
        <f>VLOOKUP(K40,'4-kurs'!C:F,4,)</f>
        <v>4-kurs</v>
      </c>
      <c r="AJ40" s="634" t="str">
        <f t="shared" si="0"/>
        <v>438211100158</v>
      </c>
    </row>
    <row r="41" spans="1:36" x14ac:dyDescent="0.25">
      <c r="A41" s="634" t="s">
        <v>15705</v>
      </c>
      <c r="B41" s="634" t="s">
        <v>2023</v>
      </c>
      <c r="C41" s="634" t="s">
        <v>8125</v>
      </c>
      <c r="D41" s="634" t="s">
        <v>8126</v>
      </c>
      <c r="E41" s="634" t="s">
        <v>8127</v>
      </c>
      <c r="F41" s="634" t="s">
        <v>4345</v>
      </c>
      <c r="G41" s="634" t="s">
        <v>8332</v>
      </c>
      <c r="H41" s="634" t="s">
        <v>4346</v>
      </c>
      <c r="I41" s="634" t="s">
        <v>15706</v>
      </c>
      <c r="J41" s="634" t="s">
        <v>15707</v>
      </c>
      <c r="K41" s="635">
        <v>61405025280018</v>
      </c>
      <c r="L41" s="634" t="s">
        <v>20109</v>
      </c>
      <c r="M41" s="634" t="s">
        <v>13198</v>
      </c>
      <c r="N41" s="634" t="s">
        <v>2447</v>
      </c>
      <c r="O41" s="634" t="s">
        <v>2798</v>
      </c>
      <c r="P41" s="634" t="s">
        <v>8132</v>
      </c>
      <c r="Q41" s="634" t="s">
        <v>8133</v>
      </c>
      <c r="R41" s="634" t="s">
        <v>20716</v>
      </c>
      <c r="S41" s="634" t="s">
        <v>8135</v>
      </c>
      <c r="T41" s="634" t="s">
        <v>10605</v>
      </c>
      <c r="U41" s="634" t="s">
        <v>2426</v>
      </c>
      <c r="V41" s="634" t="s">
        <v>2383</v>
      </c>
      <c r="W41" s="634" t="s">
        <v>5559</v>
      </c>
      <c r="X41" s="634" t="s">
        <v>20905</v>
      </c>
      <c r="Y41" s="634" t="s">
        <v>8138</v>
      </c>
      <c r="Z41" s="634" t="s">
        <v>8139</v>
      </c>
      <c r="AB41" s="634" t="s">
        <v>8183</v>
      </c>
      <c r="AC41" s="634" t="s">
        <v>8184</v>
      </c>
      <c r="AE41" s="634" t="s">
        <v>13199</v>
      </c>
      <c r="AF41" s="634" t="s">
        <v>20747</v>
      </c>
      <c r="AI41" s="646" t="str">
        <f>VLOOKUP(K41,'4-kurs'!C:F,4,)</f>
        <v>4-kurs</v>
      </c>
      <c r="AJ41" s="634" t="str">
        <f t="shared" si="0"/>
        <v>438211100152</v>
      </c>
    </row>
    <row r="42" spans="1:36" x14ac:dyDescent="0.25">
      <c r="A42" s="634" t="s">
        <v>15691</v>
      </c>
      <c r="B42" s="634" t="s">
        <v>1943</v>
      </c>
      <c r="C42" s="634" t="s">
        <v>8125</v>
      </c>
      <c r="D42" s="634" t="s">
        <v>8126</v>
      </c>
      <c r="E42" s="634" t="s">
        <v>9067</v>
      </c>
      <c r="F42" s="634" t="s">
        <v>8552</v>
      </c>
      <c r="G42" s="634" t="s">
        <v>11409</v>
      </c>
      <c r="H42" s="634" t="s">
        <v>4344</v>
      </c>
      <c r="I42" s="634" t="s">
        <v>15692</v>
      </c>
      <c r="J42" s="634" t="s">
        <v>15693</v>
      </c>
      <c r="K42" s="635">
        <v>50601015590073</v>
      </c>
      <c r="L42" s="634" t="s">
        <v>9403</v>
      </c>
      <c r="M42" s="634" t="s">
        <v>13198</v>
      </c>
      <c r="N42" s="634" t="s">
        <v>2447</v>
      </c>
      <c r="O42" s="634" t="s">
        <v>2798</v>
      </c>
      <c r="P42" s="634" t="s">
        <v>8132</v>
      </c>
      <c r="Q42" s="634" t="s">
        <v>8133</v>
      </c>
      <c r="R42" s="634" t="s">
        <v>20716</v>
      </c>
      <c r="S42" s="634" t="s">
        <v>8135</v>
      </c>
      <c r="T42" s="634" t="s">
        <v>10605</v>
      </c>
      <c r="U42" s="634" t="s">
        <v>2426</v>
      </c>
      <c r="V42" s="634" t="s">
        <v>2383</v>
      </c>
      <c r="W42" s="634" t="s">
        <v>5559</v>
      </c>
      <c r="X42" s="634" t="s">
        <v>20906</v>
      </c>
      <c r="Y42" s="634" t="s">
        <v>8138</v>
      </c>
      <c r="Z42" s="634" t="s">
        <v>8139</v>
      </c>
      <c r="AE42" s="634" t="s">
        <v>13199</v>
      </c>
      <c r="AF42" s="634" t="s">
        <v>20745</v>
      </c>
      <c r="AI42" s="646" t="str">
        <f>VLOOKUP(K42,'4-kurs'!C:F,4,)</f>
        <v>4-kurs</v>
      </c>
      <c r="AJ42" s="634" t="str">
        <f t="shared" si="0"/>
        <v>438211100146</v>
      </c>
    </row>
    <row r="43" spans="1:36" x14ac:dyDescent="0.25">
      <c r="A43" s="634" t="s">
        <v>15653</v>
      </c>
      <c r="B43" s="634" t="s">
        <v>2004</v>
      </c>
      <c r="C43" s="634" t="s">
        <v>8125</v>
      </c>
      <c r="D43" s="634" t="s">
        <v>8126</v>
      </c>
      <c r="E43" s="634" t="s">
        <v>8127</v>
      </c>
      <c r="F43" s="634" t="s">
        <v>4345</v>
      </c>
      <c r="G43" s="634" t="s">
        <v>4348</v>
      </c>
      <c r="H43" s="634" t="s">
        <v>4346</v>
      </c>
      <c r="I43" s="634" t="s">
        <v>15654</v>
      </c>
      <c r="J43" s="634" t="s">
        <v>15655</v>
      </c>
      <c r="K43" s="635">
        <v>61608015300024</v>
      </c>
      <c r="L43" s="634" t="s">
        <v>20911</v>
      </c>
      <c r="M43" s="634" t="s">
        <v>13198</v>
      </c>
      <c r="N43" s="634" t="s">
        <v>2447</v>
      </c>
      <c r="O43" s="634" t="s">
        <v>2798</v>
      </c>
      <c r="P43" s="634" t="s">
        <v>8132</v>
      </c>
      <c r="Q43" s="634" t="s">
        <v>8133</v>
      </c>
      <c r="R43" s="634" t="s">
        <v>20716</v>
      </c>
      <c r="S43" s="634" t="s">
        <v>8135</v>
      </c>
      <c r="T43" s="634" t="s">
        <v>10605</v>
      </c>
      <c r="U43" s="634" t="s">
        <v>2426</v>
      </c>
      <c r="V43" s="634" t="s">
        <v>2383</v>
      </c>
      <c r="W43" s="634" t="s">
        <v>5559</v>
      </c>
      <c r="X43" s="634" t="s">
        <v>20912</v>
      </c>
      <c r="Y43" s="634" t="s">
        <v>8138</v>
      </c>
      <c r="Z43" s="634" t="s">
        <v>8139</v>
      </c>
      <c r="AE43" s="634" t="s">
        <v>13199</v>
      </c>
      <c r="AF43" s="634" t="s">
        <v>18709</v>
      </c>
      <c r="AI43" s="646" t="str">
        <f>VLOOKUP(K43,'4-kurs'!C:F,4,)</f>
        <v>4-kurs</v>
      </c>
      <c r="AJ43" s="634" t="str">
        <f t="shared" si="0"/>
        <v>438211100163</v>
      </c>
    </row>
    <row r="44" spans="1:36" x14ac:dyDescent="0.25">
      <c r="A44" s="634" t="s">
        <v>15659</v>
      </c>
      <c r="B44" s="634" t="s">
        <v>2301</v>
      </c>
      <c r="C44" s="634" t="s">
        <v>8125</v>
      </c>
      <c r="D44" s="634" t="s">
        <v>8126</v>
      </c>
      <c r="E44" s="634" t="s">
        <v>8127</v>
      </c>
      <c r="F44" s="634" t="s">
        <v>4345</v>
      </c>
      <c r="G44" s="634" t="s">
        <v>8163</v>
      </c>
      <c r="H44" s="634" t="s">
        <v>4346</v>
      </c>
      <c r="I44" s="634" t="s">
        <v>11985</v>
      </c>
      <c r="J44" s="634" t="s">
        <v>15660</v>
      </c>
      <c r="K44" s="635">
        <v>63107045370015</v>
      </c>
      <c r="L44" s="634" t="s">
        <v>20900</v>
      </c>
      <c r="M44" s="634" t="s">
        <v>13198</v>
      </c>
      <c r="N44" s="634" t="s">
        <v>2447</v>
      </c>
      <c r="O44" s="634" t="s">
        <v>2798</v>
      </c>
      <c r="P44" s="634" t="s">
        <v>8132</v>
      </c>
      <c r="Q44" s="634" t="s">
        <v>8133</v>
      </c>
      <c r="R44" s="634" t="s">
        <v>20716</v>
      </c>
      <c r="S44" s="634" t="s">
        <v>8135</v>
      </c>
      <c r="T44" s="634" t="s">
        <v>10605</v>
      </c>
      <c r="U44" s="634" t="s">
        <v>2426</v>
      </c>
      <c r="V44" s="634" t="s">
        <v>2383</v>
      </c>
      <c r="W44" s="634" t="s">
        <v>5559</v>
      </c>
      <c r="X44" s="634" t="s">
        <v>20901</v>
      </c>
      <c r="Y44" s="634" t="s">
        <v>8138</v>
      </c>
      <c r="Z44" s="634" t="s">
        <v>8139</v>
      </c>
      <c r="AE44" s="634" t="s">
        <v>13199</v>
      </c>
      <c r="AF44" s="634" t="s">
        <v>20735</v>
      </c>
      <c r="AI44" s="646" t="str">
        <f>VLOOKUP(K44,'4-kurs'!C:F,4,)</f>
        <v>4-kurs</v>
      </c>
      <c r="AJ44" s="634" t="str">
        <f t="shared" si="0"/>
        <v>438211100150</v>
      </c>
    </row>
    <row r="45" spans="1:36" x14ac:dyDescent="0.25">
      <c r="A45" s="634" t="s">
        <v>15694</v>
      </c>
      <c r="B45" s="634" t="s">
        <v>1981</v>
      </c>
      <c r="C45" s="634" t="s">
        <v>8125</v>
      </c>
      <c r="D45" s="634" t="s">
        <v>8126</v>
      </c>
      <c r="E45" s="634" t="s">
        <v>8127</v>
      </c>
      <c r="F45" s="634" t="s">
        <v>4345</v>
      </c>
      <c r="G45" s="634" t="s">
        <v>8332</v>
      </c>
      <c r="H45" s="634" t="s">
        <v>4346</v>
      </c>
      <c r="I45" s="634" t="s">
        <v>15695</v>
      </c>
      <c r="J45" s="634" t="s">
        <v>15696</v>
      </c>
      <c r="K45" s="635">
        <v>62612035350032</v>
      </c>
      <c r="L45" s="634" t="s">
        <v>12564</v>
      </c>
      <c r="M45" s="634" t="s">
        <v>13198</v>
      </c>
      <c r="N45" s="634" t="s">
        <v>2447</v>
      </c>
      <c r="O45" s="634" t="s">
        <v>2798</v>
      </c>
      <c r="P45" s="634" t="s">
        <v>8132</v>
      </c>
      <c r="Q45" s="634" t="s">
        <v>8133</v>
      </c>
      <c r="R45" s="634" t="s">
        <v>20716</v>
      </c>
      <c r="S45" s="634" t="s">
        <v>8135</v>
      </c>
      <c r="T45" s="634" t="s">
        <v>10605</v>
      </c>
      <c r="U45" s="634" t="s">
        <v>2426</v>
      </c>
      <c r="V45" s="634" t="s">
        <v>2383</v>
      </c>
      <c r="W45" s="634" t="s">
        <v>5559</v>
      </c>
      <c r="X45" s="634" t="s">
        <v>20902</v>
      </c>
      <c r="Y45" s="634" t="s">
        <v>8138</v>
      </c>
      <c r="Z45" s="634" t="s">
        <v>8139</v>
      </c>
      <c r="AE45" s="634" t="s">
        <v>13199</v>
      </c>
      <c r="AF45" s="634" t="s">
        <v>20746</v>
      </c>
      <c r="AI45" s="646" t="str">
        <f>VLOOKUP(K45,'4-kurs'!C:F,4,)</f>
        <v>4-kurs</v>
      </c>
      <c r="AJ45" s="634" t="str">
        <f t="shared" si="0"/>
        <v>438211100167</v>
      </c>
    </row>
    <row r="46" spans="1:36" hidden="1" x14ac:dyDescent="0.25">
      <c r="A46" s="634" t="s">
        <v>13300</v>
      </c>
      <c r="B46" s="634" t="s">
        <v>3469</v>
      </c>
      <c r="C46" s="634" t="s">
        <v>8125</v>
      </c>
      <c r="D46" s="634" t="s">
        <v>8126</v>
      </c>
      <c r="E46" s="634" t="s">
        <v>8127</v>
      </c>
      <c r="F46" s="634" t="s">
        <v>4345</v>
      </c>
      <c r="G46" s="634" t="s">
        <v>8163</v>
      </c>
      <c r="H46" s="634" t="s">
        <v>4346</v>
      </c>
      <c r="I46" s="634" t="s">
        <v>13301</v>
      </c>
      <c r="J46" s="634" t="s">
        <v>13302</v>
      </c>
      <c r="K46" s="635">
        <v>60304045320014</v>
      </c>
      <c r="L46" s="634" t="s">
        <v>13303</v>
      </c>
      <c r="M46" s="634" t="s">
        <v>4006</v>
      </c>
      <c r="N46" s="634" t="s">
        <v>2447</v>
      </c>
      <c r="O46" s="634" t="s">
        <v>2456</v>
      </c>
      <c r="P46" s="634" t="s">
        <v>8132</v>
      </c>
      <c r="Q46" s="634" t="s">
        <v>8133</v>
      </c>
      <c r="R46" s="634" t="s">
        <v>7245</v>
      </c>
      <c r="S46" s="634" t="s">
        <v>8135</v>
      </c>
      <c r="T46" s="634" t="s">
        <v>10605</v>
      </c>
      <c r="U46" s="634" t="s">
        <v>2426</v>
      </c>
      <c r="V46" s="634" t="s">
        <v>2383</v>
      </c>
      <c r="W46" s="634" t="s">
        <v>5559</v>
      </c>
      <c r="X46" s="634" t="s">
        <v>13304</v>
      </c>
      <c r="Y46" s="634" t="s">
        <v>8138</v>
      </c>
      <c r="Z46" s="634" t="s">
        <v>8139</v>
      </c>
      <c r="AB46" s="634" t="s">
        <v>8183</v>
      </c>
      <c r="AC46" s="634" t="s">
        <v>8184</v>
      </c>
      <c r="AE46" s="634" t="s">
        <v>10611</v>
      </c>
      <c r="AF46" s="634" t="s">
        <v>18612</v>
      </c>
      <c r="AI46" s="646" t="str">
        <f>VLOOKUP(K46,'3-kurs'!C:F,4,)</f>
        <v>3-kurs</v>
      </c>
      <c r="AJ46" s="634" t="str">
        <f t="shared" si="0"/>
        <v>438221100277</v>
      </c>
    </row>
    <row r="47" spans="1:36" hidden="1" x14ac:dyDescent="0.25">
      <c r="A47" s="634" t="s">
        <v>13255</v>
      </c>
      <c r="B47" s="634" t="s">
        <v>3341</v>
      </c>
      <c r="C47" s="634" t="s">
        <v>8125</v>
      </c>
      <c r="D47" s="634" t="s">
        <v>8126</v>
      </c>
      <c r="E47" s="634" t="s">
        <v>8127</v>
      </c>
      <c r="F47" s="634" t="s">
        <v>4345</v>
      </c>
      <c r="G47" s="634" t="s">
        <v>8221</v>
      </c>
      <c r="H47" s="634" t="s">
        <v>4346</v>
      </c>
      <c r="I47" s="634" t="s">
        <v>13256</v>
      </c>
      <c r="J47" s="634" t="s">
        <v>13257</v>
      </c>
      <c r="K47" s="635">
        <v>60402015350033</v>
      </c>
      <c r="L47" s="634" t="s">
        <v>13258</v>
      </c>
      <c r="M47" s="634" t="s">
        <v>4006</v>
      </c>
      <c r="N47" s="634" t="s">
        <v>2447</v>
      </c>
      <c r="O47" s="634" t="s">
        <v>2456</v>
      </c>
      <c r="P47" s="634" t="s">
        <v>8132</v>
      </c>
      <c r="Q47" s="634" t="s">
        <v>8133</v>
      </c>
      <c r="R47" s="634" t="s">
        <v>7245</v>
      </c>
      <c r="S47" s="634" t="s">
        <v>8135</v>
      </c>
      <c r="T47" s="634" t="s">
        <v>10605</v>
      </c>
      <c r="U47" s="634" t="s">
        <v>2426</v>
      </c>
      <c r="V47" s="634" t="s">
        <v>2383</v>
      </c>
      <c r="W47" s="634" t="s">
        <v>5559</v>
      </c>
      <c r="X47" s="634" t="s">
        <v>13259</v>
      </c>
      <c r="Y47" s="634" t="s">
        <v>8138</v>
      </c>
      <c r="Z47" s="634" t="s">
        <v>8139</v>
      </c>
      <c r="AB47" s="634" t="s">
        <v>8183</v>
      </c>
      <c r="AC47" s="634" t="s">
        <v>8184</v>
      </c>
      <c r="AE47" s="634" t="s">
        <v>10611</v>
      </c>
      <c r="AF47" s="634" t="s">
        <v>18802</v>
      </c>
      <c r="AI47" s="646" t="str">
        <f>VLOOKUP(K47,'3-kurs'!C:F,4,)</f>
        <v>3-kurs</v>
      </c>
      <c r="AJ47" s="634" t="str">
        <f t="shared" si="0"/>
        <v>438221100280</v>
      </c>
    </row>
    <row r="48" spans="1:36" hidden="1" x14ac:dyDescent="0.25">
      <c r="A48" s="634" t="s">
        <v>13271</v>
      </c>
      <c r="B48" s="634" t="s">
        <v>3061</v>
      </c>
      <c r="C48" s="634" t="s">
        <v>8125</v>
      </c>
      <c r="D48" s="634" t="s">
        <v>8126</v>
      </c>
      <c r="E48" s="634" t="s">
        <v>8127</v>
      </c>
      <c r="F48" s="634" t="s">
        <v>4345</v>
      </c>
      <c r="G48" s="634" t="s">
        <v>4348</v>
      </c>
      <c r="H48" s="634" t="s">
        <v>4344</v>
      </c>
      <c r="I48" s="634" t="s">
        <v>13272</v>
      </c>
      <c r="J48" s="634" t="s">
        <v>13273</v>
      </c>
      <c r="K48" s="635">
        <v>51109045300026</v>
      </c>
      <c r="L48" s="634" t="s">
        <v>4351</v>
      </c>
      <c r="M48" s="634" t="s">
        <v>4006</v>
      </c>
      <c r="N48" s="634" t="s">
        <v>2447</v>
      </c>
      <c r="O48" s="634" t="s">
        <v>2456</v>
      </c>
      <c r="P48" s="634" t="s">
        <v>8132</v>
      </c>
      <c r="Q48" s="634" t="s">
        <v>8133</v>
      </c>
      <c r="R48" s="634" t="s">
        <v>7245</v>
      </c>
      <c r="S48" s="634" t="s">
        <v>8135</v>
      </c>
      <c r="T48" s="634" t="s">
        <v>10605</v>
      </c>
      <c r="U48" s="634" t="s">
        <v>2426</v>
      </c>
      <c r="V48" s="634" t="s">
        <v>2383</v>
      </c>
      <c r="W48" s="634" t="s">
        <v>5560</v>
      </c>
      <c r="X48" s="634" t="s">
        <v>13274</v>
      </c>
      <c r="Y48" s="634" t="s">
        <v>8138</v>
      </c>
      <c r="Z48" s="634" t="s">
        <v>8139</v>
      </c>
      <c r="AB48" s="634" t="s">
        <v>8183</v>
      </c>
      <c r="AC48" s="634" t="s">
        <v>8184</v>
      </c>
      <c r="AE48" s="634" t="s">
        <v>13214</v>
      </c>
      <c r="AF48" s="634" t="s">
        <v>18740</v>
      </c>
      <c r="AI48" s="646" t="str">
        <f>VLOOKUP(K48,'3-kurs'!C:F,4,)</f>
        <v>3-kurs</v>
      </c>
      <c r="AJ48" s="634" t="str">
        <f t="shared" si="0"/>
        <v>438221100270</v>
      </c>
    </row>
    <row r="49" spans="1:36" hidden="1" x14ac:dyDescent="0.25">
      <c r="A49" s="634" t="s">
        <v>13200</v>
      </c>
      <c r="B49" s="634" t="s">
        <v>2602</v>
      </c>
      <c r="C49" s="634" t="s">
        <v>8125</v>
      </c>
      <c r="D49" s="634" t="s">
        <v>8126</v>
      </c>
      <c r="E49" s="634" t="s">
        <v>8127</v>
      </c>
      <c r="F49" s="634" t="s">
        <v>4345</v>
      </c>
      <c r="G49" s="634" t="s">
        <v>8598</v>
      </c>
      <c r="H49" s="634" t="s">
        <v>4346</v>
      </c>
      <c r="I49" s="634" t="s">
        <v>13201</v>
      </c>
      <c r="J49" s="634" t="s">
        <v>13202</v>
      </c>
      <c r="K49" s="635">
        <v>63112025330015</v>
      </c>
      <c r="L49" s="634" t="s">
        <v>13203</v>
      </c>
      <c r="M49" s="634" t="s">
        <v>4006</v>
      </c>
      <c r="N49" s="634" t="s">
        <v>2447</v>
      </c>
      <c r="O49" s="634" t="s">
        <v>2456</v>
      </c>
      <c r="P49" s="634" t="s">
        <v>8132</v>
      </c>
      <c r="Q49" s="634" t="s">
        <v>8133</v>
      </c>
      <c r="R49" s="634" t="s">
        <v>7245</v>
      </c>
      <c r="S49" s="634" t="s">
        <v>8135</v>
      </c>
      <c r="T49" s="634" t="s">
        <v>10605</v>
      </c>
      <c r="U49" s="634" t="s">
        <v>2426</v>
      </c>
      <c r="V49" s="634" t="s">
        <v>2383</v>
      </c>
      <c r="W49" s="634" t="s">
        <v>5559</v>
      </c>
      <c r="X49" s="634" t="s">
        <v>11901</v>
      </c>
      <c r="Y49" s="634" t="s">
        <v>8138</v>
      </c>
      <c r="Z49" s="634" t="s">
        <v>8139</v>
      </c>
      <c r="AB49" s="634" t="s">
        <v>8183</v>
      </c>
      <c r="AC49" s="634" t="s">
        <v>8184</v>
      </c>
      <c r="AE49" s="634" t="s">
        <v>10607</v>
      </c>
      <c r="AF49" s="634" t="s">
        <v>18725</v>
      </c>
      <c r="AI49" s="646" t="str">
        <f>VLOOKUP(K49,'3-kurs'!C:F,4,)</f>
        <v>3-kurs</v>
      </c>
      <c r="AJ49" s="634" t="str">
        <f t="shared" si="0"/>
        <v>438221100099</v>
      </c>
    </row>
    <row r="50" spans="1:36" hidden="1" x14ac:dyDescent="0.25">
      <c r="A50" s="634" t="s">
        <v>13305</v>
      </c>
      <c r="B50" s="634" t="s">
        <v>2641</v>
      </c>
      <c r="C50" s="634" t="s">
        <v>8125</v>
      </c>
      <c r="D50" s="634" t="s">
        <v>8126</v>
      </c>
      <c r="E50" s="634" t="s">
        <v>8127</v>
      </c>
      <c r="F50" s="634" t="s">
        <v>4345</v>
      </c>
      <c r="G50" s="634" t="s">
        <v>8598</v>
      </c>
      <c r="H50" s="634" t="s">
        <v>4346</v>
      </c>
      <c r="I50" s="634" t="s">
        <v>13306</v>
      </c>
      <c r="J50" s="634" t="s">
        <v>13307</v>
      </c>
      <c r="K50" s="635">
        <v>61406055330025</v>
      </c>
      <c r="L50" s="634" t="s">
        <v>13308</v>
      </c>
      <c r="M50" s="634" t="s">
        <v>4006</v>
      </c>
      <c r="N50" s="634" t="s">
        <v>2447</v>
      </c>
      <c r="O50" s="634" t="s">
        <v>2456</v>
      </c>
      <c r="P50" s="634" t="s">
        <v>8132</v>
      </c>
      <c r="Q50" s="634" t="s">
        <v>8133</v>
      </c>
      <c r="R50" s="634" t="s">
        <v>7245</v>
      </c>
      <c r="S50" s="634" t="s">
        <v>8135</v>
      </c>
      <c r="T50" s="634" t="s">
        <v>10605</v>
      </c>
      <c r="U50" s="634" t="s">
        <v>2426</v>
      </c>
      <c r="V50" s="634" t="s">
        <v>2383</v>
      </c>
      <c r="W50" s="634" t="s">
        <v>5559</v>
      </c>
      <c r="X50" s="634" t="s">
        <v>13309</v>
      </c>
      <c r="Y50" s="634" t="s">
        <v>8138</v>
      </c>
      <c r="Z50" s="634" t="s">
        <v>8139</v>
      </c>
      <c r="AB50" s="634" t="s">
        <v>8183</v>
      </c>
      <c r="AC50" s="634" t="s">
        <v>8184</v>
      </c>
      <c r="AE50" s="634" t="s">
        <v>10607</v>
      </c>
      <c r="AF50" s="634" t="s">
        <v>18742</v>
      </c>
      <c r="AI50" s="646" t="str">
        <f>VLOOKUP(K50,'3-kurs'!C:F,4,)</f>
        <v>3-kurs</v>
      </c>
      <c r="AJ50" s="634" t="str">
        <f t="shared" si="0"/>
        <v>438221100068</v>
      </c>
    </row>
    <row r="51" spans="1:36" hidden="1" x14ac:dyDescent="0.25">
      <c r="A51" s="634" t="s">
        <v>13310</v>
      </c>
      <c r="B51" s="634" t="s">
        <v>2654</v>
      </c>
      <c r="C51" s="634" t="s">
        <v>8125</v>
      </c>
      <c r="D51" s="634" t="s">
        <v>8126</v>
      </c>
      <c r="E51" s="634" t="s">
        <v>8127</v>
      </c>
      <c r="F51" s="634" t="s">
        <v>4345</v>
      </c>
      <c r="G51" s="634" t="s">
        <v>8163</v>
      </c>
      <c r="H51" s="634" t="s">
        <v>4346</v>
      </c>
      <c r="I51" s="634" t="s">
        <v>13311</v>
      </c>
      <c r="J51" s="634" t="s">
        <v>13312</v>
      </c>
      <c r="K51" s="635">
        <v>62811045320037</v>
      </c>
      <c r="L51" s="634" t="s">
        <v>13313</v>
      </c>
      <c r="M51" s="634" t="s">
        <v>4006</v>
      </c>
      <c r="N51" s="634" t="s">
        <v>2447</v>
      </c>
      <c r="O51" s="634" t="s">
        <v>2456</v>
      </c>
      <c r="P51" s="634" t="s">
        <v>8132</v>
      </c>
      <c r="Q51" s="634" t="s">
        <v>8133</v>
      </c>
      <c r="R51" s="634" t="s">
        <v>7245</v>
      </c>
      <c r="S51" s="634" t="s">
        <v>8135</v>
      </c>
      <c r="T51" s="634" t="s">
        <v>10605</v>
      </c>
      <c r="U51" s="634" t="s">
        <v>2426</v>
      </c>
      <c r="V51" s="634" t="s">
        <v>2383</v>
      </c>
      <c r="W51" s="634" t="s">
        <v>5559</v>
      </c>
      <c r="X51" s="634" t="s">
        <v>11901</v>
      </c>
      <c r="Y51" s="634" t="s">
        <v>8138</v>
      </c>
      <c r="Z51" s="634" t="s">
        <v>8139</v>
      </c>
      <c r="AB51" s="634" t="s">
        <v>8183</v>
      </c>
      <c r="AC51" s="634" t="s">
        <v>8184</v>
      </c>
      <c r="AE51" s="634" t="s">
        <v>10607</v>
      </c>
      <c r="AF51" s="634" t="s">
        <v>18612</v>
      </c>
      <c r="AI51" s="646" t="str">
        <f>VLOOKUP(K51,'3-kurs'!C:F,4,)</f>
        <v>3-kurs</v>
      </c>
      <c r="AJ51" s="634" t="str">
        <f t="shared" si="0"/>
        <v>438221100101</v>
      </c>
    </row>
    <row r="52" spans="1:36" hidden="1" x14ac:dyDescent="0.25">
      <c r="A52" s="634" t="s">
        <v>13292</v>
      </c>
      <c r="B52" s="634" t="s">
        <v>2741</v>
      </c>
      <c r="C52" s="634" t="s">
        <v>8125</v>
      </c>
      <c r="D52" s="634" t="s">
        <v>8126</v>
      </c>
      <c r="E52" s="634" t="s">
        <v>8127</v>
      </c>
      <c r="F52" s="634" t="s">
        <v>4345</v>
      </c>
      <c r="G52" s="634" t="s">
        <v>4348</v>
      </c>
      <c r="H52" s="634" t="s">
        <v>4346</v>
      </c>
      <c r="I52" s="634" t="s">
        <v>13293</v>
      </c>
      <c r="J52" s="634" t="s">
        <v>13294</v>
      </c>
      <c r="K52" s="635">
        <v>62911035300013</v>
      </c>
      <c r="L52" s="634" t="s">
        <v>13295</v>
      </c>
      <c r="M52" s="634" t="s">
        <v>4006</v>
      </c>
      <c r="N52" s="634" t="s">
        <v>2447</v>
      </c>
      <c r="O52" s="634" t="s">
        <v>2456</v>
      </c>
      <c r="P52" s="634" t="s">
        <v>8132</v>
      </c>
      <c r="Q52" s="634" t="s">
        <v>8133</v>
      </c>
      <c r="R52" s="634" t="s">
        <v>7245</v>
      </c>
      <c r="S52" s="634" t="s">
        <v>8135</v>
      </c>
      <c r="T52" s="634" t="s">
        <v>10605</v>
      </c>
      <c r="U52" s="634" t="s">
        <v>2426</v>
      </c>
      <c r="V52" s="634" t="s">
        <v>2383</v>
      </c>
      <c r="W52" s="634" t="s">
        <v>5559</v>
      </c>
      <c r="X52" s="634" t="s">
        <v>11901</v>
      </c>
      <c r="Y52" s="634" t="s">
        <v>8138</v>
      </c>
      <c r="Z52" s="634" t="s">
        <v>8139</v>
      </c>
      <c r="AB52" s="634" t="s">
        <v>8183</v>
      </c>
      <c r="AC52" s="634" t="s">
        <v>8184</v>
      </c>
      <c r="AE52" s="634" t="s">
        <v>10607</v>
      </c>
      <c r="AF52" s="634" t="s">
        <v>18612</v>
      </c>
      <c r="AI52" s="646" t="str">
        <f>VLOOKUP(K52,'3-kurs'!C:F,4,)</f>
        <v>3-kurs</v>
      </c>
      <c r="AJ52" s="634" t="str">
        <f t="shared" si="0"/>
        <v>438221100102</v>
      </c>
    </row>
    <row r="53" spans="1:36" hidden="1" x14ac:dyDescent="0.25">
      <c r="A53" s="634" t="s">
        <v>13289</v>
      </c>
      <c r="B53" s="634" t="s">
        <v>2804</v>
      </c>
      <c r="C53" s="634" t="s">
        <v>8125</v>
      </c>
      <c r="D53" s="634" t="s">
        <v>8126</v>
      </c>
      <c r="E53" s="634" t="s">
        <v>8127</v>
      </c>
      <c r="F53" s="634" t="s">
        <v>4345</v>
      </c>
      <c r="G53" s="634" t="s">
        <v>4350</v>
      </c>
      <c r="H53" s="634" t="s">
        <v>4346</v>
      </c>
      <c r="I53" s="634" t="s">
        <v>8830</v>
      </c>
      <c r="J53" s="634" t="s">
        <v>13290</v>
      </c>
      <c r="K53" s="635">
        <v>61306055310107</v>
      </c>
      <c r="L53" s="634" t="s">
        <v>10293</v>
      </c>
      <c r="M53" s="634" t="s">
        <v>4006</v>
      </c>
      <c r="N53" s="634" t="s">
        <v>2447</v>
      </c>
      <c r="O53" s="634" t="s">
        <v>2456</v>
      </c>
      <c r="P53" s="634" t="s">
        <v>8132</v>
      </c>
      <c r="Q53" s="634" t="s">
        <v>8133</v>
      </c>
      <c r="R53" s="634" t="s">
        <v>7245</v>
      </c>
      <c r="S53" s="634" t="s">
        <v>8135</v>
      </c>
      <c r="T53" s="634" t="s">
        <v>10605</v>
      </c>
      <c r="U53" s="634" t="s">
        <v>2426</v>
      </c>
      <c r="V53" s="634" t="s">
        <v>2383</v>
      </c>
      <c r="W53" s="634" t="s">
        <v>5560</v>
      </c>
      <c r="X53" s="634" t="s">
        <v>13291</v>
      </c>
      <c r="Y53" s="634" t="s">
        <v>8138</v>
      </c>
      <c r="Z53" s="634" t="s">
        <v>8139</v>
      </c>
      <c r="AB53" s="634" t="s">
        <v>8183</v>
      </c>
      <c r="AC53" s="634" t="s">
        <v>8184</v>
      </c>
      <c r="AE53" s="634" t="s">
        <v>13214</v>
      </c>
      <c r="AF53" s="634" t="s">
        <v>18731</v>
      </c>
      <c r="AI53" s="646" t="str">
        <f>VLOOKUP(K53,'3-kurs'!C:F,4,)</f>
        <v>3-kurs</v>
      </c>
      <c r="AJ53" s="634" t="str">
        <f t="shared" si="0"/>
        <v>438221100268</v>
      </c>
    </row>
    <row r="54" spans="1:36" hidden="1" x14ac:dyDescent="0.25">
      <c r="A54" s="634" t="s">
        <v>13285</v>
      </c>
      <c r="B54" s="634" t="s">
        <v>2855</v>
      </c>
      <c r="C54" s="634" t="s">
        <v>8125</v>
      </c>
      <c r="D54" s="634" t="s">
        <v>8126</v>
      </c>
      <c r="E54" s="634" t="s">
        <v>8127</v>
      </c>
      <c r="F54" s="634" t="s">
        <v>4345</v>
      </c>
      <c r="G54" s="634" t="s">
        <v>4348</v>
      </c>
      <c r="H54" s="634" t="s">
        <v>4346</v>
      </c>
      <c r="I54" s="634" t="s">
        <v>13286</v>
      </c>
      <c r="J54" s="634" t="s">
        <v>13287</v>
      </c>
      <c r="K54" s="635">
        <v>62103015300010</v>
      </c>
      <c r="L54" s="634" t="s">
        <v>13288</v>
      </c>
      <c r="M54" s="634" t="s">
        <v>4006</v>
      </c>
      <c r="N54" s="634" t="s">
        <v>2447</v>
      </c>
      <c r="O54" s="634" t="s">
        <v>2456</v>
      </c>
      <c r="P54" s="634" t="s">
        <v>8132</v>
      </c>
      <c r="Q54" s="634" t="s">
        <v>8133</v>
      </c>
      <c r="R54" s="634" t="s">
        <v>7245</v>
      </c>
      <c r="S54" s="634" t="s">
        <v>8135</v>
      </c>
      <c r="T54" s="634" t="s">
        <v>10605</v>
      </c>
      <c r="U54" s="634" t="s">
        <v>2426</v>
      </c>
      <c r="V54" s="634" t="s">
        <v>2383</v>
      </c>
      <c r="W54" s="634" t="s">
        <v>5559</v>
      </c>
      <c r="X54" s="634" t="s">
        <v>11901</v>
      </c>
      <c r="Y54" s="634" t="s">
        <v>8138</v>
      </c>
      <c r="Z54" s="634" t="s">
        <v>8139</v>
      </c>
      <c r="AB54" s="634" t="s">
        <v>8183</v>
      </c>
      <c r="AC54" s="634" t="s">
        <v>8184</v>
      </c>
      <c r="AE54" s="634" t="s">
        <v>10607</v>
      </c>
      <c r="AF54" s="634" t="s">
        <v>18740</v>
      </c>
      <c r="AI54" s="646" t="str">
        <f>VLOOKUP(K54,'3-kurs'!C:F,4,)</f>
        <v>3-kurs</v>
      </c>
      <c r="AJ54" s="634" t="str">
        <f t="shared" si="0"/>
        <v>438221100086</v>
      </c>
    </row>
    <row r="55" spans="1:36" hidden="1" x14ac:dyDescent="0.25">
      <c r="A55" s="634" t="s">
        <v>13281</v>
      </c>
      <c r="B55" s="634" t="s">
        <v>2891</v>
      </c>
      <c r="C55" s="634" t="s">
        <v>8125</v>
      </c>
      <c r="D55" s="634" t="s">
        <v>8126</v>
      </c>
      <c r="E55" s="634" t="s">
        <v>8127</v>
      </c>
      <c r="F55" s="634" t="s">
        <v>4345</v>
      </c>
      <c r="G55" s="634" t="s">
        <v>4347</v>
      </c>
      <c r="H55" s="634" t="s">
        <v>4344</v>
      </c>
      <c r="I55" s="634" t="s">
        <v>13282</v>
      </c>
      <c r="J55" s="634" t="s">
        <v>13283</v>
      </c>
      <c r="K55" s="635">
        <v>52706055260062</v>
      </c>
      <c r="L55" s="634" t="s">
        <v>11309</v>
      </c>
      <c r="M55" s="634" t="s">
        <v>4006</v>
      </c>
      <c r="N55" s="634" t="s">
        <v>2447</v>
      </c>
      <c r="O55" s="634" t="s">
        <v>2456</v>
      </c>
      <c r="P55" s="634" t="s">
        <v>8132</v>
      </c>
      <c r="Q55" s="634" t="s">
        <v>8133</v>
      </c>
      <c r="R55" s="634" t="s">
        <v>7245</v>
      </c>
      <c r="S55" s="634" t="s">
        <v>8135</v>
      </c>
      <c r="T55" s="634" t="s">
        <v>10605</v>
      </c>
      <c r="U55" s="634" t="s">
        <v>2426</v>
      </c>
      <c r="V55" s="634" t="s">
        <v>2383</v>
      </c>
      <c r="W55" s="634" t="s">
        <v>5559</v>
      </c>
      <c r="X55" s="634" t="s">
        <v>10606</v>
      </c>
      <c r="Y55" s="634" t="s">
        <v>8138</v>
      </c>
      <c r="Z55" s="634" t="s">
        <v>8139</v>
      </c>
      <c r="AB55" s="634" t="s">
        <v>8183</v>
      </c>
      <c r="AC55" s="634" t="s">
        <v>8184</v>
      </c>
      <c r="AD55" s="634" t="s">
        <v>13284</v>
      </c>
      <c r="AE55" s="634" t="s">
        <v>10607</v>
      </c>
      <c r="AF55" s="634" t="s">
        <v>18802</v>
      </c>
      <c r="AI55" s="646" t="str">
        <f>VLOOKUP(K55,'3-kurs'!C:F,4,)</f>
        <v>3-kurs</v>
      </c>
      <c r="AJ55" s="634" t="str">
        <f t="shared" si="0"/>
        <v>438221100080</v>
      </c>
    </row>
    <row r="56" spans="1:36" hidden="1" x14ac:dyDescent="0.25">
      <c r="A56" s="634" t="s">
        <v>13215</v>
      </c>
      <c r="B56" s="634" t="s">
        <v>2919</v>
      </c>
      <c r="C56" s="634" t="s">
        <v>8125</v>
      </c>
      <c r="D56" s="634" t="s">
        <v>8126</v>
      </c>
      <c r="E56" s="634" t="s">
        <v>8127</v>
      </c>
      <c r="F56" s="634" t="s">
        <v>4345</v>
      </c>
      <c r="G56" s="634" t="s">
        <v>4347</v>
      </c>
      <c r="H56" s="634" t="s">
        <v>4344</v>
      </c>
      <c r="I56" s="634" t="s">
        <v>13216</v>
      </c>
      <c r="J56" s="634" t="s">
        <v>13217</v>
      </c>
      <c r="K56" s="635">
        <v>51009045260057</v>
      </c>
      <c r="L56" s="634" t="s">
        <v>13218</v>
      </c>
      <c r="M56" s="634" t="s">
        <v>4006</v>
      </c>
      <c r="N56" s="634" t="s">
        <v>2447</v>
      </c>
      <c r="O56" s="634" t="s">
        <v>2456</v>
      </c>
      <c r="P56" s="634" t="s">
        <v>8132</v>
      </c>
      <c r="Q56" s="634" t="s">
        <v>8133</v>
      </c>
      <c r="R56" s="634" t="s">
        <v>7245</v>
      </c>
      <c r="S56" s="634" t="s">
        <v>8135</v>
      </c>
      <c r="T56" s="634" t="s">
        <v>10605</v>
      </c>
      <c r="U56" s="634" t="s">
        <v>2426</v>
      </c>
      <c r="V56" s="634" t="s">
        <v>2383</v>
      </c>
      <c r="W56" s="634" t="s">
        <v>5559</v>
      </c>
      <c r="X56" s="634" t="s">
        <v>13219</v>
      </c>
      <c r="Y56" s="634" t="s">
        <v>8138</v>
      </c>
      <c r="Z56" s="634" t="s">
        <v>8139</v>
      </c>
      <c r="AB56" s="634" t="s">
        <v>8183</v>
      </c>
      <c r="AC56" s="634" t="s">
        <v>8184</v>
      </c>
      <c r="AE56" s="634" t="s">
        <v>10607</v>
      </c>
      <c r="AF56" s="634" t="s">
        <v>18802</v>
      </c>
      <c r="AI56" s="646" t="str">
        <f>VLOOKUP(K56,'3-kurs'!C:F,4,)</f>
        <v>3-kurs</v>
      </c>
      <c r="AJ56" s="634" t="str">
        <f t="shared" si="0"/>
        <v>438221100085</v>
      </c>
    </row>
    <row r="57" spans="1:36" hidden="1" x14ac:dyDescent="0.25">
      <c r="A57" s="634" t="s">
        <v>13277</v>
      </c>
      <c r="B57" s="634" t="s">
        <v>2923</v>
      </c>
      <c r="C57" s="634" t="s">
        <v>8125</v>
      </c>
      <c r="D57" s="634" t="s">
        <v>8126</v>
      </c>
      <c r="E57" s="634" t="s">
        <v>8127</v>
      </c>
      <c r="F57" s="634" t="s">
        <v>4345</v>
      </c>
      <c r="G57" s="634" t="s">
        <v>8221</v>
      </c>
      <c r="H57" s="634" t="s">
        <v>4346</v>
      </c>
      <c r="I57" s="634" t="s">
        <v>13278</v>
      </c>
      <c r="J57" s="634" t="s">
        <v>13279</v>
      </c>
      <c r="K57" s="635">
        <v>62404025350025</v>
      </c>
      <c r="L57" s="634" t="s">
        <v>13280</v>
      </c>
      <c r="M57" s="634" t="s">
        <v>4006</v>
      </c>
      <c r="N57" s="634" t="s">
        <v>2447</v>
      </c>
      <c r="O57" s="634" t="s">
        <v>2456</v>
      </c>
      <c r="P57" s="634" t="s">
        <v>8132</v>
      </c>
      <c r="Q57" s="634" t="s">
        <v>8133</v>
      </c>
      <c r="R57" s="634" t="s">
        <v>7245</v>
      </c>
      <c r="S57" s="634" t="s">
        <v>8135</v>
      </c>
      <c r="T57" s="634" t="s">
        <v>10605</v>
      </c>
      <c r="U57" s="634" t="s">
        <v>2426</v>
      </c>
      <c r="V57" s="634" t="s">
        <v>2383</v>
      </c>
      <c r="W57" s="634" t="s">
        <v>5559</v>
      </c>
      <c r="X57" s="634" t="s">
        <v>13259</v>
      </c>
      <c r="Y57" s="634" t="s">
        <v>8138</v>
      </c>
      <c r="Z57" s="634" t="s">
        <v>8139</v>
      </c>
      <c r="AB57" s="634" t="s">
        <v>8183</v>
      </c>
      <c r="AC57" s="634" t="s">
        <v>8184</v>
      </c>
      <c r="AE57" s="634" t="s">
        <v>10611</v>
      </c>
      <c r="AF57" s="634" t="s">
        <v>18742</v>
      </c>
      <c r="AI57" s="646" t="str">
        <f>VLOOKUP(K57,'3-kurs'!C:F,4,)</f>
        <v>3-kurs</v>
      </c>
      <c r="AJ57" s="634" t="str">
        <f t="shared" si="0"/>
        <v>438221100278</v>
      </c>
    </row>
    <row r="58" spans="1:36" hidden="1" x14ac:dyDescent="0.25">
      <c r="A58" s="634" t="s">
        <v>13267</v>
      </c>
      <c r="B58" s="634" t="s">
        <v>3119</v>
      </c>
      <c r="C58" s="634" t="s">
        <v>8125</v>
      </c>
      <c r="D58" s="634" t="s">
        <v>8126</v>
      </c>
      <c r="E58" s="634" t="s">
        <v>8127</v>
      </c>
      <c r="F58" s="634" t="s">
        <v>4345</v>
      </c>
      <c r="G58" s="634" t="s">
        <v>8598</v>
      </c>
      <c r="H58" s="634" t="s">
        <v>4346</v>
      </c>
      <c r="I58" s="634" t="s">
        <v>13268</v>
      </c>
      <c r="J58" s="634" t="s">
        <v>13269</v>
      </c>
      <c r="K58" s="635">
        <v>60103045330016</v>
      </c>
      <c r="L58" s="634" t="s">
        <v>13270</v>
      </c>
      <c r="M58" s="634" t="s">
        <v>4006</v>
      </c>
      <c r="N58" s="634" t="s">
        <v>2447</v>
      </c>
      <c r="O58" s="634" t="s">
        <v>2456</v>
      </c>
      <c r="P58" s="634" t="s">
        <v>8132</v>
      </c>
      <c r="Q58" s="634" t="s">
        <v>8133</v>
      </c>
      <c r="R58" s="634" t="s">
        <v>7245</v>
      </c>
      <c r="S58" s="634" t="s">
        <v>8135</v>
      </c>
      <c r="T58" s="634" t="s">
        <v>10605</v>
      </c>
      <c r="U58" s="634" t="s">
        <v>2426</v>
      </c>
      <c r="V58" s="634" t="s">
        <v>2383</v>
      </c>
      <c r="W58" s="634" t="s">
        <v>5559</v>
      </c>
      <c r="X58" s="634" t="s">
        <v>11901</v>
      </c>
      <c r="Y58" s="634" t="s">
        <v>8138</v>
      </c>
      <c r="Z58" s="634" t="s">
        <v>8139</v>
      </c>
      <c r="AB58" s="634" t="s">
        <v>8183</v>
      </c>
      <c r="AC58" s="634" t="s">
        <v>8184</v>
      </c>
      <c r="AE58" s="634" t="s">
        <v>10607</v>
      </c>
      <c r="AF58" s="634" t="s">
        <v>18714</v>
      </c>
      <c r="AI58" s="646" t="str">
        <f>VLOOKUP(K58,'3-kurs'!C:F,4,)</f>
        <v>3-kurs</v>
      </c>
      <c r="AJ58" s="634" t="str">
        <f t="shared" si="0"/>
        <v>438221100106</v>
      </c>
    </row>
    <row r="59" spans="1:36" hidden="1" x14ac:dyDescent="0.25">
      <c r="A59" s="634" t="s">
        <v>13263</v>
      </c>
      <c r="B59" s="634" t="s">
        <v>3331</v>
      </c>
      <c r="C59" s="634" t="s">
        <v>8125</v>
      </c>
      <c r="D59" s="634" t="s">
        <v>8126</v>
      </c>
      <c r="E59" s="634" t="s">
        <v>8127</v>
      </c>
      <c r="F59" s="634" t="s">
        <v>4345</v>
      </c>
      <c r="G59" s="634" t="s">
        <v>4348</v>
      </c>
      <c r="H59" s="634" t="s">
        <v>4346</v>
      </c>
      <c r="I59" s="634" t="s">
        <v>13264</v>
      </c>
      <c r="J59" s="634" t="s">
        <v>13265</v>
      </c>
      <c r="K59" s="635">
        <v>61110045300016</v>
      </c>
      <c r="L59" s="634" t="s">
        <v>8181</v>
      </c>
      <c r="M59" s="634" t="s">
        <v>4006</v>
      </c>
      <c r="N59" s="634" t="s">
        <v>2447</v>
      </c>
      <c r="O59" s="634" t="s">
        <v>2456</v>
      </c>
      <c r="P59" s="634" t="s">
        <v>8132</v>
      </c>
      <c r="Q59" s="634" t="s">
        <v>8133</v>
      </c>
      <c r="R59" s="634" t="s">
        <v>7245</v>
      </c>
      <c r="S59" s="634" t="s">
        <v>8135</v>
      </c>
      <c r="T59" s="634" t="s">
        <v>10605</v>
      </c>
      <c r="U59" s="634" t="s">
        <v>2426</v>
      </c>
      <c r="V59" s="634" t="s">
        <v>2383</v>
      </c>
      <c r="W59" s="634" t="s">
        <v>5559</v>
      </c>
      <c r="X59" s="634" t="s">
        <v>13266</v>
      </c>
      <c r="Y59" s="634" t="s">
        <v>8138</v>
      </c>
      <c r="Z59" s="634" t="s">
        <v>8139</v>
      </c>
      <c r="AB59" s="634" t="s">
        <v>8183</v>
      </c>
      <c r="AC59" s="634" t="s">
        <v>8184</v>
      </c>
      <c r="AE59" s="634" t="s">
        <v>10607</v>
      </c>
      <c r="AF59" s="634" t="s">
        <v>18742</v>
      </c>
      <c r="AI59" s="646" t="str">
        <f>VLOOKUP(K59,'3-kurs'!C:F,4,)</f>
        <v>3-kurs</v>
      </c>
      <c r="AJ59" s="634" t="str">
        <f t="shared" si="0"/>
        <v>438221100084</v>
      </c>
    </row>
    <row r="60" spans="1:36" hidden="1" x14ac:dyDescent="0.25">
      <c r="A60" s="634" t="s">
        <v>13296</v>
      </c>
      <c r="B60" s="634" t="s">
        <v>2455</v>
      </c>
      <c r="C60" s="634" t="s">
        <v>8125</v>
      </c>
      <c r="D60" s="634" t="s">
        <v>8126</v>
      </c>
      <c r="E60" s="634" t="s">
        <v>8127</v>
      </c>
      <c r="F60" s="634" t="s">
        <v>4345</v>
      </c>
      <c r="G60" s="634" t="s">
        <v>4350</v>
      </c>
      <c r="H60" s="634" t="s">
        <v>4346</v>
      </c>
      <c r="I60" s="634" t="s">
        <v>13297</v>
      </c>
      <c r="J60" s="634" t="s">
        <v>13298</v>
      </c>
      <c r="K60" s="635">
        <v>62108055310096</v>
      </c>
      <c r="L60" s="634" t="s">
        <v>13242</v>
      </c>
      <c r="M60" s="634" t="s">
        <v>4006</v>
      </c>
      <c r="N60" s="634" t="s">
        <v>2447</v>
      </c>
      <c r="O60" s="634" t="s">
        <v>2456</v>
      </c>
      <c r="P60" s="634" t="s">
        <v>8132</v>
      </c>
      <c r="Q60" s="634" t="s">
        <v>8133</v>
      </c>
      <c r="R60" s="634" t="s">
        <v>7245</v>
      </c>
      <c r="S60" s="634" t="s">
        <v>8135</v>
      </c>
      <c r="T60" s="634" t="s">
        <v>10605</v>
      </c>
      <c r="U60" s="634" t="s">
        <v>2426</v>
      </c>
      <c r="V60" s="634" t="s">
        <v>2383</v>
      </c>
      <c r="W60" s="634" t="s">
        <v>5560</v>
      </c>
      <c r="X60" s="634" t="s">
        <v>13299</v>
      </c>
      <c r="Y60" s="634" t="s">
        <v>8138</v>
      </c>
      <c r="Z60" s="634" t="s">
        <v>8139</v>
      </c>
      <c r="AB60" s="634" t="s">
        <v>8183</v>
      </c>
      <c r="AC60" s="634" t="s">
        <v>8184</v>
      </c>
      <c r="AE60" s="634" t="s">
        <v>13214</v>
      </c>
      <c r="AF60" s="634" t="s">
        <v>18733</v>
      </c>
      <c r="AI60" s="646" t="str">
        <f>VLOOKUP(K60,'3-kurs'!C:F,4,)</f>
        <v>3-kurs</v>
      </c>
      <c r="AJ60" s="634" t="str">
        <f t="shared" si="0"/>
        <v>438221100290</v>
      </c>
    </row>
    <row r="61" spans="1:36" hidden="1" x14ac:dyDescent="0.25">
      <c r="A61" s="634" t="s">
        <v>13260</v>
      </c>
      <c r="B61" s="634" t="s">
        <v>3333</v>
      </c>
      <c r="C61" s="634" t="s">
        <v>8125</v>
      </c>
      <c r="D61" s="634" t="s">
        <v>8126</v>
      </c>
      <c r="E61" s="634" t="s">
        <v>8127</v>
      </c>
      <c r="F61" s="634" t="s">
        <v>4345</v>
      </c>
      <c r="G61" s="634" t="s">
        <v>8327</v>
      </c>
      <c r="H61" s="634" t="s">
        <v>4346</v>
      </c>
      <c r="I61" s="634" t="s">
        <v>13261</v>
      </c>
      <c r="J61" s="634" t="s">
        <v>13262</v>
      </c>
      <c r="K61" s="635">
        <v>60804055270010</v>
      </c>
      <c r="L61" s="634" t="s">
        <v>9229</v>
      </c>
      <c r="M61" s="634" t="s">
        <v>4006</v>
      </c>
      <c r="N61" s="634" t="s">
        <v>2447</v>
      </c>
      <c r="O61" s="634" t="s">
        <v>2456</v>
      </c>
      <c r="P61" s="634" t="s">
        <v>8132</v>
      </c>
      <c r="Q61" s="634" t="s">
        <v>8133</v>
      </c>
      <c r="R61" s="634" t="s">
        <v>7245</v>
      </c>
      <c r="S61" s="634" t="s">
        <v>8135</v>
      </c>
      <c r="T61" s="634" t="s">
        <v>10605</v>
      </c>
      <c r="U61" s="634" t="s">
        <v>2426</v>
      </c>
      <c r="V61" s="634" t="s">
        <v>2383</v>
      </c>
      <c r="W61" s="634" t="s">
        <v>5559</v>
      </c>
      <c r="X61" s="634" t="s">
        <v>11901</v>
      </c>
      <c r="Y61" s="634" t="s">
        <v>8138</v>
      </c>
      <c r="Z61" s="634" t="s">
        <v>8139</v>
      </c>
      <c r="AB61" s="634" t="s">
        <v>8183</v>
      </c>
      <c r="AC61" s="634" t="s">
        <v>8184</v>
      </c>
      <c r="AE61" s="634" t="s">
        <v>10607</v>
      </c>
      <c r="AF61" s="634" t="s">
        <v>18740</v>
      </c>
      <c r="AI61" s="646" t="str">
        <f>VLOOKUP(K61,'3-kurs'!C:F,4,)</f>
        <v>3-kurs</v>
      </c>
      <c r="AJ61" s="634" t="str">
        <f t="shared" si="0"/>
        <v>438221100108</v>
      </c>
    </row>
    <row r="62" spans="1:36" hidden="1" x14ac:dyDescent="0.25">
      <c r="A62" s="634" t="s">
        <v>13251</v>
      </c>
      <c r="B62" s="634" t="s">
        <v>3368</v>
      </c>
      <c r="C62" s="634" t="s">
        <v>8125</v>
      </c>
      <c r="D62" s="634" t="s">
        <v>8126</v>
      </c>
      <c r="E62" s="634" t="s">
        <v>8127</v>
      </c>
      <c r="F62" s="634" t="s">
        <v>4345</v>
      </c>
      <c r="G62" s="634" t="s">
        <v>8221</v>
      </c>
      <c r="H62" s="634" t="s">
        <v>4346</v>
      </c>
      <c r="I62" s="634" t="s">
        <v>13252</v>
      </c>
      <c r="J62" s="634" t="s">
        <v>13253</v>
      </c>
      <c r="K62" s="635">
        <v>61105035350036</v>
      </c>
      <c r="L62" s="634" t="s">
        <v>9764</v>
      </c>
      <c r="M62" s="634" t="s">
        <v>4006</v>
      </c>
      <c r="N62" s="634" t="s">
        <v>2447</v>
      </c>
      <c r="O62" s="634" t="s">
        <v>2456</v>
      </c>
      <c r="P62" s="634" t="s">
        <v>8132</v>
      </c>
      <c r="Q62" s="634" t="s">
        <v>8133</v>
      </c>
      <c r="R62" s="634" t="s">
        <v>7245</v>
      </c>
      <c r="S62" s="634" t="s">
        <v>8135</v>
      </c>
      <c r="T62" s="634" t="s">
        <v>10605</v>
      </c>
      <c r="U62" s="634" t="s">
        <v>2426</v>
      </c>
      <c r="V62" s="634" t="s">
        <v>2383</v>
      </c>
      <c r="W62" s="634" t="s">
        <v>5559</v>
      </c>
      <c r="X62" s="634" t="s">
        <v>13254</v>
      </c>
      <c r="Y62" s="634" t="s">
        <v>8138</v>
      </c>
      <c r="Z62" s="634" t="s">
        <v>8139</v>
      </c>
      <c r="AB62" s="634" t="s">
        <v>8183</v>
      </c>
      <c r="AC62" s="634" t="s">
        <v>8184</v>
      </c>
      <c r="AE62" s="634" t="s">
        <v>10607</v>
      </c>
      <c r="AF62" s="634" t="s">
        <v>18740</v>
      </c>
      <c r="AI62" s="646" t="str">
        <f>VLOOKUP(K62,'3-kurs'!C:F,4,)</f>
        <v>3-kurs</v>
      </c>
      <c r="AJ62" s="634" t="str">
        <f t="shared" si="0"/>
        <v>438221100081</v>
      </c>
    </row>
    <row r="63" spans="1:36" hidden="1" x14ac:dyDescent="0.25">
      <c r="A63" s="634" t="s">
        <v>13247</v>
      </c>
      <c r="B63" s="634" t="s">
        <v>3370</v>
      </c>
      <c r="C63" s="634" t="s">
        <v>8125</v>
      </c>
      <c r="D63" s="634" t="s">
        <v>8126</v>
      </c>
      <c r="E63" s="634" t="s">
        <v>8127</v>
      </c>
      <c r="F63" s="634" t="s">
        <v>4345</v>
      </c>
      <c r="G63" s="634" t="s">
        <v>4347</v>
      </c>
      <c r="H63" s="634" t="s">
        <v>4346</v>
      </c>
      <c r="I63" s="634" t="s">
        <v>13248</v>
      </c>
      <c r="J63" s="634" t="s">
        <v>13249</v>
      </c>
      <c r="K63" s="635">
        <v>62912045260014</v>
      </c>
      <c r="L63" s="634" t="s">
        <v>11132</v>
      </c>
      <c r="M63" s="634" t="s">
        <v>4006</v>
      </c>
      <c r="N63" s="634" t="s">
        <v>2447</v>
      </c>
      <c r="O63" s="634" t="s">
        <v>2456</v>
      </c>
      <c r="P63" s="634" t="s">
        <v>8132</v>
      </c>
      <c r="Q63" s="634" t="s">
        <v>8133</v>
      </c>
      <c r="R63" s="634" t="s">
        <v>7245</v>
      </c>
      <c r="S63" s="634" t="s">
        <v>8135</v>
      </c>
      <c r="T63" s="634" t="s">
        <v>10605</v>
      </c>
      <c r="U63" s="634" t="s">
        <v>2426</v>
      </c>
      <c r="V63" s="634" t="s">
        <v>2383</v>
      </c>
      <c r="W63" s="634" t="s">
        <v>5559</v>
      </c>
      <c r="X63" s="634" t="s">
        <v>13250</v>
      </c>
      <c r="Y63" s="634" t="s">
        <v>8138</v>
      </c>
      <c r="Z63" s="634" t="s">
        <v>8139</v>
      </c>
      <c r="AB63" s="634" t="s">
        <v>8183</v>
      </c>
      <c r="AC63" s="634" t="s">
        <v>8184</v>
      </c>
      <c r="AE63" s="634" t="s">
        <v>10611</v>
      </c>
      <c r="AF63" s="634" t="s">
        <v>18725</v>
      </c>
      <c r="AI63" s="646" t="str">
        <f>VLOOKUP(K63,'3-kurs'!C:F,4,)</f>
        <v>3-kurs</v>
      </c>
      <c r="AJ63" s="634" t="str">
        <f t="shared" si="0"/>
        <v>438221100294</v>
      </c>
    </row>
    <row r="64" spans="1:36" hidden="1" x14ac:dyDescent="0.25">
      <c r="A64" s="634" t="s">
        <v>13205</v>
      </c>
      <c r="B64" s="634" t="s">
        <v>2564</v>
      </c>
      <c r="C64" s="634" t="s">
        <v>8125</v>
      </c>
      <c r="D64" s="634" t="s">
        <v>8126</v>
      </c>
      <c r="E64" s="634" t="s">
        <v>8127</v>
      </c>
      <c r="F64" s="634" t="s">
        <v>4345</v>
      </c>
      <c r="G64" s="634" t="s">
        <v>4350</v>
      </c>
      <c r="H64" s="634" t="s">
        <v>4346</v>
      </c>
      <c r="I64" s="634" t="s">
        <v>13206</v>
      </c>
      <c r="J64" s="634" t="s">
        <v>13207</v>
      </c>
      <c r="K64" s="635">
        <v>62011035310028</v>
      </c>
      <c r="L64" s="634" t="s">
        <v>13208</v>
      </c>
      <c r="M64" s="634" t="s">
        <v>4006</v>
      </c>
      <c r="N64" s="634" t="s">
        <v>2447</v>
      </c>
      <c r="O64" s="634" t="s">
        <v>2456</v>
      </c>
      <c r="P64" s="634" t="s">
        <v>8132</v>
      </c>
      <c r="Q64" s="634" t="s">
        <v>8133</v>
      </c>
      <c r="R64" s="634" t="s">
        <v>7245</v>
      </c>
      <c r="S64" s="634" t="s">
        <v>8135</v>
      </c>
      <c r="T64" s="634" t="s">
        <v>10605</v>
      </c>
      <c r="U64" s="634" t="s">
        <v>2426</v>
      </c>
      <c r="V64" s="634" t="s">
        <v>2383</v>
      </c>
      <c r="W64" s="634" t="s">
        <v>5559</v>
      </c>
      <c r="X64" s="634" t="s">
        <v>11901</v>
      </c>
      <c r="Y64" s="634" t="s">
        <v>8138</v>
      </c>
      <c r="Z64" s="634" t="s">
        <v>8139</v>
      </c>
      <c r="AB64" s="634" t="s">
        <v>8183</v>
      </c>
      <c r="AC64" s="634" t="s">
        <v>8184</v>
      </c>
      <c r="AE64" s="634" t="s">
        <v>10607</v>
      </c>
      <c r="AF64" s="634" t="s">
        <v>18802</v>
      </c>
      <c r="AI64" s="646" t="str">
        <f>VLOOKUP(K64,'3-kurs'!C:F,4,)</f>
        <v>3-kurs</v>
      </c>
      <c r="AJ64" s="634" t="str">
        <f t="shared" si="0"/>
        <v>438221100100</v>
      </c>
    </row>
    <row r="65" spans="1:36" hidden="1" x14ac:dyDescent="0.25">
      <c r="A65" s="634" t="s">
        <v>13239</v>
      </c>
      <c r="B65" s="634" t="s">
        <v>3534</v>
      </c>
      <c r="C65" s="634" t="s">
        <v>8125</v>
      </c>
      <c r="D65" s="634" t="s">
        <v>8126</v>
      </c>
      <c r="E65" s="634" t="s">
        <v>8127</v>
      </c>
      <c r="F65" s="634" t="s">
        <v>4345</v>
      </c>
      <c r="G65" s="634" t="s">
        <v>8163</v>
      </c>
      <c r="H65" s="634" t="s">
        <v>4346</v>
      </c>
      <c r="I65" s="634" t="s">
        <v>13240</v>
      </c>
      <c r="J65" s="634" t="s">
        <v>13241</v>
      </c>
      <c r="K65" s="635">
        <v>62111045320016</v>
      </c>
      <c r="L65" s="634" t="s">
        <v>13242</v>
      </c>
      <c r="M65" s="634" t="s">
        <v>4006</v>
      </c>
      <c r="N65" s="634" t="s">
        <v>2447</v>
      </c>
      <c r="O65" s="634" t="s">
        <v>2456</v>
      </c>
      <c r="P65" s="634" t="s">
        <v>8132</v>
      </c>
      <c r="Q65" s="634" t="s">
        <v>8133</v>
      </c>
      <c r="R65" s="634" t="s">
        <v>7245</v>
      </c>
      <c r="S65" s="634" t="s">
        <v>8135</v>
      </c>
      <c r="T65" s="634" t="s">
        <v>10605</v>
      </c>
      <c r="U65" s="634" t="s">
        <v>2426</v>
      </c>
      <c r="V65" s="634" t="s">
        <v>2383</v>
      </c>
      <c r="W65" s="634" t="s">
        <v>5559</v>
      </c>
      <c r="X65" s="634" t="s">
        <v>11901</v>
      </c>
      <c r="Y65" s="634" t="s">
        <v>8138</v>
      </c>
      <c r="Z65" s="634" t="s">
        <v>8139</v>
      </c>
      <c r="AB65" s="634" t="s">
        <v>8183</v>
      </c>
      <c r="AC65" s="634" t="s">
        <v>8184</v>
      </c>
      <c r="AE65" s="634" t="s">
        <v>10607</v>
      </c>
      <c r="AF65" s="634" t="s">
        <v>18738</v>
      </c>
      <c r="AI65" s="646" t="str">
        <f>VLOOKUP(K65,'3-kurs'!C:F,4,)</f>
        <v>3-kurs</v>
      </c>
      <c r="AJ65" s="634" t="str">
        <f t="shared" si="0"/>
        <v>438221100110</v>
      </c>
    </row>
    <row r="66" spans="1:36" hidden="1" x14ac:dyDescent="0.25">
      <c r="A66" s="634" t="s">
        <v>13235</v>
      </c>
      <c r="B66" s="634" t="s">
        <v>3538</v>
      </c>
      <c r="C66" s="634" t="s">
        <v>8125</v>
      </c>
      <c r="D66" s="634" t="s">
        <v>8126</v>
      </c>
      <c r="E66" s="634" t="s">
        <v>8127</v>
      </c>
      <c r="F66" s="634" t="s">
        <v>4345</v>
      </c>
      <c r="G66" s="634" t="s">
        <v>4348</v>
      </c>
      <c r="H66" s="634" t="s">
        <v>4346</v>
      </c>
      <c r="I66" s="634" t="s">
        <v>13236</v>
      </c>
      <c r="J66" s="634" t="s">
        <v>13237</v>
      </c>
      <c r="K66" s="635">
        <v>62308045300025</v>
      </c>
      <c r="L66" s="634" t="s">
        <v>11033</v>
      </c>
      <c r="M66" s="634" t="s">
        <v>4006</v>
      </c>
      <c r="N66" s="634" t="s">
        <v>2447</v>
      </c>
      <c r="O66" s="634" t="s">
        <v>2456</v>
      </c>
      <c r="P66" s="634" t="s">
        <v>8132</v>
      </c>
      <c r="Q66" s="634" t="s">
        <v>8133</v>
      </c>
      <c r="R66" s="634" t="s">
        <v>7245</v>
      </c>
      <c r="S66" s="634" t="s">
        <v>8135</v>
      </c>
      <c r="T66" s="634" t="s">
        <v>10605</v>
      </c>
      <c r="U66" s="634" t="s">
        <v>2426</v>
      </c>
      <c r="V66" s="634" t="s">
        <v>2383</v>
      </c>
      <c r="W66" s="634" t="s">
        <v>5559</v>
      </c>
      <c r="X66" s="634" t="s">
        <v>13238</v>
      </c>
      <c r="Y66" s="634" t="s">
        <v>8138</v>
      </c>
      <c r="Z66" s="634" t="s">
        <v>8139</v>
      </c>
      <c r="AB66" s="634" t="s">
        <v>8183</v>
      </c>
      <c r="AC66" s="634" t="s">
        <v>8184</v>
      </c>
      <c r="AE66" s="634" t="s">
        <v>10607</v>
      </c>
      <c r="AF66" s="634" t="s">
        <v>18742</v>
      </c>
      <c r="AI66" s="646" t="str">
        <f>VLOOKUP(K66,'3-kurs'!C:F,4,)</f>
        <v>3-kurs</v>
      </c>
      <c r="AJ66" s="634" t="str">
        <f t="shared" si="0"/>
        <v>438221100074</v>
      </c>
    </row>
    <row r="67" spans="1:36" hidden="1" x14ac:dyDescent="0.25">
      <c r="A67" s="634" t="s">
        <v>13209</v>
      </c>
      <c r="B67" s="634" t="s">
        <v>3601</v>
      </c>
      <c r="C67" s="634" t="s">
        <v>8125</v>
      </c>
      <c r="D67" s="634" t="s">
        <v>8126</v>
      </c>
      <c r="E67" s="634" t="s">
        <v>8127</v>
      </c>
      <c r="F67" s="634" t="s">
        <v>4345</v>
      </c>
      <c r="G67" s="634" t="s">
        <v>4347</v>
      </c>
      <c r="H67" s="634" t="s">
        <v>4344</v>
      </c>
      <c r="I67" s="634" t="s">
        <v>13210</v>
      </c>
      <c r="J67" s="634" t="s">
        <v>13211</v>
      </c>
      <c r="K67" s="635">
        <v>50111055260024</v>
      </c>
      <c r="L67" s="634" t="s">
        <v>13212</v>
      </c>
      <c r="M67" s="634" t="s">
        <v>4006</v>
      </c>
      <c r="N67" s="634" t="s">
        <v>2447</v>
      </c>
      <c r="O67" s="634" t="s">
        <v>2456</v>
      </c>
      <c r="P67" s="634" t="s">
        <v>8132</v>
      </c>
      <c r="Q67" s="634" t="s">
        <v>8133</v>
      </c>
      <c r="R67" s="634" t="s">
        <v>7245</v>
      </c>
      <c r="S67" s="634" t="s">
        <v>8135</v>
      </c>
      <c r="T67" s="634" t="s">
        <v>10605</v>
      </c>
      <c r="U67" s="634" t="s">
        <v>2426</v>
      </c>
      <c r="V67" s="634" t="s">
        <v>2383</v>
      </c>
      <c r="W67" s="634" t="s">
        <v>5560</v>
      </c>
      <c r="X67" s="634" t="s">
        <v>13213</v>
      </c>
      <c r="Y67" s="634" t="s">
        <v>8138</v>
      </c>
      <c r="Z67" s="634" t="s">
        <v>8139</v>
      </c>
      <c r="AB67" s="634" t="s">
        <v>8183</v>
      </c>
      <c r="AC67" s="634" t="s">
        <v>8184</v>
      </c>
      <c r="AE67" s="634" t="s">
        <v>13214</v>
      </c>
      <c r="AF67" s="634" t="s">
        <v>18714</v>
      </c>
      <c r="AI67" s="646" t="str">
        <f>VLOOKUP(K67,'3-kurs'!C:F,4,)</f>
        <v>3-kurs</v>
      </c>
      <c r="AJ67" s="634" t="str">
        <f t="shared" si="0"/>
        <v>438221100267</v>
      </c>
    </row>
    <row r="68" spans="1:36" hidden="1" x14ac:dyDescent="0.25">
      <c r="A68" s="634" t="s">
        <v>13224</v>
      </c>
      <c r="B68" s="634" t="s">
        <v>3686</v>
      </c>
      <c r="C68" s="634" t="s">
        <v>8125</v>
      </c>
      <c r="D68" s="634" t="s">
        <v>8126</v>
      </c>
      <c r="E68" s="634" t="s">
        <v>8127</v>
      </c>
      <c r="F68" s="634" t="s">
        <v>8520</v>
      </c>
      <c r="G68" s="634" t="s">
        <v>13225</v>
      </c>
      <c r="H68" s="634" t="s">
        <v>4344</v>
      </c>
      <c r="I68" s="634" t="s">
        <v>13226</v>
      </c>
      <c r="J68" s="634" t="s">
        <v>13227</v>
      </c>
      <c r="K68" s="635">
        <v>51710036210024</v>
      </c>
      <c r="L68" s="634" t="s">
        <v>13228</v>
      </c>
      <c r="M68" s="634" t="s">
        <v>4006</v>
      </c>
      <c r="N68" s="634" t="s">
        <v>2447</v>
      </c>
      <c r="O68" s="634" t="s">
        <v>2456</v>
      </c>
      <c r="P68" s="634" t="s">
        <v>8132</v>
      </c>
      <c r="Q68" s="634" t="s">
        <v>8133</v>
      </c>
      <c r="R68" s="634" t="s">
        <v>7245</v>
      </c>
      <c r="S68" s="634" t="s">
        <v>8135</v>
      </c>
      <c r="T68" s="634" t="s">
        <v>10605</v>
      </c>
      <c r="U68" s="634" t="s">
        <v>2426</v>
      </c>
      <c r="V68" s="634" t="s">
        <v>2383</v>
      </c>
      <c r="W68" s="634" t="s">
        <v>5559</v>
      </c>
      <c r="X68" s="634" t="s">
        <v>13229</v>
      </c>
      <c r="Y68" s="634" t="s">
        <v>8138</v>
      </c>
      <c r="Z68" s="634" t="s">
        <v>8139</v>
      </c>
      <c r="AB68" s="634" t="s">
        <v>13230</v>
      </c>
      <c r="AC68" s="634" t="s">
        <v>8184</v>
      </c>
      <c r="AE68" s="634" t="s">
        <v>10607</v>
      </c>
      <c r="AF68" s="634" t="s">
        <v>18738</v>
      </c>
      <c r="AI68" s="646" t="str">
        <f>VLOOKUP(K68,'3-kurs'!C:F,4,)</f>
        <v>3-kurs</v>
      </c>
      <c r="AJ68" s="634" t="str">
        <f t="shared" ref="AJ68:AJ131" si="1">A68</f>
        <v>438221100079</v>
      </c>
    </row>
    <row r="69" spans="1:36" hidden="1" x14ac:dyDescent="0.25">
      <c r="A69" s="634" t="s">
        <v>13220</v>
      </c>
      <c r="B69" s="634" t="s">
        <v>3699</v>
      </c>
      <c r="C69" s="634" t="s">
        <v>8125</v>
      </c>
      <c r="D69" s="634" t="s">
        <v>8126</v>
      </c>
      <c r="E69" s="634" t="s">
        <v>8127</v>
      </c>
      <c r="F69" s="634" t="s">
        <v>4345</v>
      </c>
      <c r="G69" s="634" t="s">
        <v>4349</v>
      </c>
      <c r="H69" s="634" t="s">
        <v>4346</v>
      </c>
      <c r="I69" s="634" t="s">
        <v>13221</v>
      </c>
      <c r="J69" s="634" t="s">
        <v>13222</v>
      </c>
      <c r="K69" s="635">
        <v>62705035380012</v>
      </c>
      <c r="L69" s="634" t="s">
        <v>13223</v>
      </c>
      <c r="M69" s="634" t="s">
        <v>4006</v>
      </c>
      <c r="N69" s="634" t="s">
        <v>2447</v>
      </c>
      <c r="O69" s="634" t="s">
        <v>2456</v>
      </c>
      <c r="P69" s="634" t="s">
        <v>8132</v>
      </c>
      <c r="Q69" s="634" t="s">
        <v>8133</v>
      </c>
      <c r="R69" s="634" t="s">
        <v>7245</v>
      </c>
      <c r="S69" s="634" t="s">
        <v>8135</v>
      </c>
      <c r="T69" s="634" t="s">
        <v>10605</v>
      </c>
      <c r="U69" s="634" t="s">
        <v>2426</v>
      </c>
      <c r="V69" s="634" t="s">
        <v>2383</v>
      </c>
      <c r="W69" s="634" t="s">
        <v>5559</v>
      </c>
      <c r="X69" s="634" t="s">
        <v>11901</v>
      </c>
      <c r="Y69" s="634" t="s">
        <v>8138</v>
      </c>
      <c r="Z69" s="634" t="s">
        <v>8139</v>
      </c>
      <c r="AB69" s="634" t="s">
        <v>8183</v>
      </c>
      <c r="AC69" s="634" t="s">
        <v>8184</v>
      </c>
      <c r="AE69" s="634" t="s">
        <v>10607</v>
      </c>
      <c r="AF69" s="634" t="s">
        <v>18738</v>
      </c>
      <c r="AI69" s="646" t="str">
        <f>VLOOKUP(K69,'3-kurs'!C:F,4,)</f>
        <v>3-kurs</v>
      </c>
      <c r="AJ69" s="634" t="str">
        <f t="shared" si="1"/>
        <v>438221100090</v>
      </c>
    </row>
    <row r="70" spans="1:36" hidden="1" x14ac:dyDescent="0.25">
      <c r="A70" s="634" t="s">
        <v>10601</v>
      </c>
      <c r="B70" s="634" t="s">
        <v>3485</v>
      </c>
      <c r="C70" s="634" t="s">
        <v>8125</v>
      </c>
      <c r="D70" s="634" t="s">
        <v>8126</v>
      </c>
      <c r="E70" s="634" t="s">
        <v>8127</v>
      </c>
      <c r="F70" s="634" t="s">
        <v>4345</v>
      </c>
      <c r="G70" s="634" t="s">
        <v>4347</v>
      </c>
      <c r="H70" s="634" t="s">
        <v>4346</v>
      </c>
      <c r="I70" s="634" t="s">
        <v>10602</v>
      </c>
      <c r="J70" s="634" t="s">
        <v>10603</v>
      </c>
      <c r="K70" s="635">
        <v>61003055350019</v>
      </c>
      <c r="L70" s="634" t="s">
        <v>10604</v>
      </c>
      <c r="M70" s="634" t="s">
        <v>4006</v>
      </c>
      <c r="N70" s="634" t="s">
        <v>2447</v>
      </c>
      <c r="O70" s="634" t="s">
        <v>2456</v>
      </c>
      <c r="P70" s="634" t="s">
        <v>8132</v>
      </c>
      <c r="Q70" s="634" t="s">
        <v>8133</v>
      </c>
      <c r="R70" s="634" t="s">
        <v>7245</v>
      </c>
      <c r="S70" s="634" t="s">
        <v>8135</v>
      </c>
      <c r="T70" s="634" t="s">
        <v>10605</v>
      </c>
      <c r="U70" s="634" t="s">
        <v>2426</v>
      </c>
      <c r="V70" s="634" t="s">
        <v>2383</v>
      </c>
      <c r="W70" s="634" t="s">
        <v>5559</v>
      </c>
      <c r="X70" s="634" t="s">
        <v>10606</v>
      </c>
      <c r="Y70" s="634" t="s">
        <v>8138</v>
      </c>
      <c r="Z70" s="634" t="s">
        <v>8139</v>
      </c>
      <c r="AB70" s="634" t="s">
        <v>8183</v>
      </c>
      <c r="AC70" s="634" t="s">
        <v>8184</v>
      </c>
      <c r="AE70" s="634" t="s">
        <v>10607</v>
      </c>
      <c r="AF70" s="634" t="s">
        <v>19134</v>
      </c>
      <c r="AI70" s="646" t="str">
        <f>VLOOKUP(K70,'3-kurs'!C:F,4,)</f>
        <v>3-kurs</v>
      </c>
      <c r="AJ70" s="634" t="str">
        <f t="shared" si="1"/>
        <v>438221100073</v>
      </c>
    </row>
    <row r="71" spans="1:36" hidden="1" x14ac:dyDescent="0.25">
      <c r="A71" s="634" t="s">
        <v>10608</v>
      </c>
      <c r="B71" s="634" t="s">
        <v>3521</v>
      </c>
      <c r="C71" s="634" t="s">
        <v>8125</v>
      </c>
      <c r="D71" s="634" t="s">
        <v>8126</v>
      </c>
      <c r="E71" s="634" t="s">
        <v>8127</v>
      </c>
      <c r="F71" s="634" t="s">
        <v>4345</v>
      </c>
      <c r="G71" s="634" t="s">
        <v>8186</v>
      </c>
      <c r="H71" s="634" t="s">
        <v>4346</v>
      </c>
      <c r="I71" s="634" t="s">
        <v>8830</v>
      </c>
      <c r="J71" s="634" t="s">
        <v>10609</v>
      </c>
      <c r="K71" s="635">
        <v>61306055360056</v>
      </c>
      <c r="L71" s="634" t="s">
        <v>8990</v>
      </c>
      <c r="M71" s="634" t="s">
        <v>4006</v>
      </c>
      <c r="N71" s="634" t="s">
        <v>2447</v>
      </c>
      <c r="O71" s="634" t="s">
        <v>2571</v>
      </c>
      <c r="P71" s="634" t="s">
        <v>8132</v>
      </c>
      <c r="Q71" s="634" t="s">
        <v>8133</v>
      </c>
      <c r="R71" s="634" t="s">
        <v>7245</v>
      </c>
      <c r="S71" s="634" t="s">
        <v>8135</v>
      </c>
      <c r="T71" s="634" t="s">
        <v>10605</v>
      </c>
      <c r="U71" s="634" t="s">
        <v>2426</v>
      </c>
      <c r="V71" s="634" t="s">
        <v>2383</v>
      </c>
      <c r="W71" s="634" t="s">
        <v>5559</v>
      </c>
      <c r="X71" s="634" t="s">
        <v>10610</v>
      </c>
      <c r="Y71" s="634" t="s">
        <v>8138</v>
      </c>
      <c r="Z71" s="634" t="s">
        <v>8139</v>
      </c>
      <c r="AB71" s="634" t="s">
        <v>8183</v>
      </c>
      <c r="AC71" s="634" t="s">
        <v>8184</v>
      </c>
      <c r="AE71" s="634" t="s">
        <v>10611</v>
      </c>
      <c r="AF71" s="634" t="s">
        <v>19135</v>
      </c>
      <c r="AI71" s="646" t="str">
        <f>VLOOKUP(K71,'3-kurs'!C:F,4,)</f>
        <v>3-kurs</v>
      </c>
      <c r="AJ71" s="634" t="str">
        <f t="shared" si="1"/>
        <v>438221100295</v>
      </c>
    </row>
    <row r="72" spans="1:36" hidden="1" x14ac:dyDescent="0.25">
      <c r="A72" s="634" t="s">
        <v>13392</v>
      </c>
      <c r="B72" s="634" t="s">
        <v>2570</v>
      </c>
      <c r="C72" s="634" t="s">
        <v>8125</v>
      </c>
      <c r="D72" s="634" t="s">
        <v>8126</v>
      </c>
      <c r="E72" s="634" t="s">
        <v>8127</v>
      </c>
      <c r="F72" s="634" t="s">
        <v>4345</v>
      </c>
      <c r="G72" s="634" t="s">
        <v>8327</v>
      </c>
      <c r="H72" s="634" t="s">
        <v>4346</v>
      </c>
      <c r="I72" s="634" t="s">
        <v>13393</v>
      </c>
      <c r="J72" s="634" t="s">
        <v>13394</v>
      </c>
      <c r="K72" s="635">
        <v>60310035270023</v>
      </c>
      <c r="L72" s="634" t="s">
        <v>13395</v>
      </c>
      <c r="M72" s="634" t="s">
        <v>4006</v>
      </c>
      <c r="N72" s="634" t="s">
        <v>2447</v>
      </c>
      <c r="O72" s="634" t="s">
        <v>2571</v>
      </c>
      <c r="P72" s="634" t="s">
        <v>8132</v>
      </c>
      <c r="Q72" s="634" t="s">
        <v>8133</v>
      </c>
      <c r="R72" s="634" t="s">
        <v>7245</v>
      </c>
      <c r="S72" s="634" t="s">
        <v>8135</v>
      </c>
      <c r="T72" s="634" t="s">
        <v>10605</v>
      </c>
      <c r="U72" s="634" t="s">
        <v>2426</v>
      </c>
      <c r="V72" s="634" t="s">
        <v>2383</v>
      </c>
      <c r="W72" s="634" t="s">
        <v>5559</v>
      </c>
      <c r="X72" s="634" t="s">
        <v>13357</v>
      </c>
      <c r="Y72" s="634" t="s">
        <v>8138</v>
      </c>
      <c r="Z72" s="634" t="s">
        <v>8139</v>
      </c>
      <c r="AB72" s="634" t="s">
        <v>8183</v>
      </c>
      <c r="AC72" s="634" t="s">
        <v>8184</v>
      </c>
      <c r="AE72" s="634" t="s">
        <v>11917</v>
      </c>
      <c r="AF72" s="634" t="s">
        <v>18714</v>
      </c>
      <c r="AI72" s="646" t="str">
        <f>VLOOKUP(K72,'3-kurs'!C:F,4,)</f>
        <v>3-kurs</v>
      </c>
      <c r="AJ72" s="634" t="str">
        <f t="shared" si="1"/>
        <v>438221100193</v>
      </c>
    </row>
    <row r="73" spans="1:36" hidden="1" x14ac:dyDescent="0.25">
      <c r="A73" s="634" t="s">
        <v>13326</v>
      </c>
      <c r="B73" s="634" t="s">
        <v>3705</v>
      </c>
      <c r="C73" s="634" t="s">
        <v>8125</v>
      </c>
      <c r="D73" s="634" t="s">
        <v>8126</v>
      </c>
      <c r="E73" s="634" t="s">
        <v>8127</v>
      </c>
      <c r="F73" s="634" t="s">
        <v>4345</v>
      </c>
      <c r="G73" s="634" t="s">
        <v>4347</v>
      </c>
      <c r="H73" s="634" t="s">
        <v>4346</v>
      </c>
      <c r="I73" s="634" t="s">
        <v>13327</v>
      </c>
      <c r="J73" s="634" t="s">
        <v>13328</v>
      </c>
      <c r="K73" s="635">
        <v>60811045260069</v>
      </c>
      <c r="L73" s="634" t="s">
        <v>13329</v>
      </c>
      <c r="M73" s="634" t="s">
        <v>4006</v>
      </c>
      <c r="N73" s="634" t="s">
        <v>2447</v>
      </c>
      <c r="O73" s="634" t="s">
        <v>2571</v>
      </c>
      <c r="P73" s="634" t="s">
        <v>8132</v>
      </c>
      <c r="Q73" s="634" t="s">
        <v>8133</v>
      </c>
      <c r="R73" s="634" t="s">
        <v>7245</v>
      </c>
      <c r="S73" s="634" t="s">
        <v>8135</v>
      </c>
      <c r="T73" s="634" t="s">
        <v>10605</v>
      </c>
      <c r="U73" s="634" t="s">
        <v>2426</v>
      </c>
      <c r="V73" s="634" t="s">
        <v>2383</v>
      </c>
      <c r="W73" s="634" t="s">
        <v>5559</v>
      </c>
      <c r="X73" s="634" t="s">
        <v>11901</v>
      </c>
      <c r="Y73" s="634" t="s">
        <v>8138</v>
      </c>
      <c r="Z73" s="634" t="s">
        <v>8139</v>
      </c>
      <c r="AB73" s="634" t="s">
        <v>8183</v>
      </c>
      <c r="AC73" s="634" t="s">
        <v>8184</v>
      </c>
      <c r="AE73" s="634" t="s">
        <v>10607</v>
      </c>
      <c r="AF73" s="634" t="s">
        <v>18714</v>
      </c>
      <c r="AI73" s="646" t="str">
        <f>VLOOKUP(K73,'3-kurs'!C:F,4,)</f>
        <v>3-kurs</v>
      </c>
      <c r="AJ73" s="634" t="str">
        <f t="shared" si="1"/>
        <v>438221100089</v>
      </c>
    </row>
    <row r="74" spans="1:36" hidden="1" x14ac:dyDescent="0.25">
      <c r="A74" s="634" t="s">
        <v>13337</v>
      </c>
      <c r="B74" s="634" t="s">
        <v>3633</v>
      </c>
      <c r="C74" s="634" t="s">
        <v>8125</v>
      </c>
      <c r="D74" s="634" t="s">
        <v>8126</v>
      </c>
      <c r="E74" s="634" t="s">
        <v>8127</v>
      </c>
      <c r="F74" s="634" t="s">
        <v>4345</v>
      </c>
      <c r="G74" s="634" t="s">
        <v>4350</v>
      </c>
      <c r="H74" s="634" t="s">
        <v>4346</v>
      </c>
      <c r="I74" s="634" t="s">
        <v>13338</v>
      </c>
      <c r="J74" s="634" t="s">
        <v>13339</v>
      </c>
      <c r="K74" s="635">
        <v>63006025310022</v>
      </c>
      <c r="L74" s="634" t="s">
        <v>8524</v>
      </c>
      <c r="M74" s="634" t="s">
        <v>4006</v>
      </c>
      <c r="N74" s="634" t="s">
        <v>2447</v>
      </c>
      <c r="O74" s="634" t="s">
        <v>2571</v>
      </c>
      <c r="P74" s="634" t="s">
        <v>8132</v>
      </c>
      <c r="Q74" s="634" t="s">
        <v>8133</v>
      </c>
      <c r="R74" s="634" t="s">
        <v>7245</v>
      </c>
      <c r="S74" s="634" t="s">
        <v>8135</v>
      </c>
      <c r="T74" s="634" t="s">
        <v>10605</v>
      </c>
      <c r="U74" s="634" t="s">
        <v>2426</v>
      </c>
      <c r="V74" s="634" t="s">
        <v>2383</v>
      </c>
      <c r="W74" s="634" t="s">
        <v>5559</v>
      </c>
      <c r="X74" s="634" t="s">
        <v>13340</v>
      </c>
      <c r="Y74" s="634" t="s">
        <v>8138</v>
      </c>
      <c r="Z74" s="634" t="s">
        <v>8139</v>
      </c>
      <c r="AB74" s="634" t="s">
        <v>8183</v>
      </c>
      <c r="AC74" s="634" t="s">
        <v>8184</v>
      </c>
      <c r="AE74" s="634" t="s">
        <v>10607</v>
      </c>
      <c r="AF74" s="634" t="s">
        <v>18742</v>
      </c>
      <c r="AI74" s="646" t="str">
        <f>VLOOKUP(K74,'3-kurs'!C:F,4,)</f>
        <v>3-kurs</v>
      </c>
      <c r="AJ74" s="634" t="str">
        <f t="shared" si="1"/>
        <v>438221100078</v>
      </c>
    </row>
    <row r="75" spans="1:36" hidden="1" x14ac:dyDescent="0.25">
      <c r="A75" s="634" t="s">
        <v>13400</v>
      </c>
      <c r="B75" s="634" t="s">
        <v>2662</v>
      </c>
      <c r="C75" s="634" t="s">
        <v>8125</v>
      </c>
      <c r="D75" s="634" t="s">
        <v>8126</v>
      </c>
      <c r="E75" s="634" t="s">
        <v>8127</v>
      </c>
      <c r="F75" s="634" t="s">
        <v>4345</v>
      </c>
      <c r="G75" s="634" t="s">
        <v>8327</v>
      </c>
      <c r="H75" s="634" t="s">
        <v>4346</v>
      </c>
      <c r="I75" s="634" t="s">
        <v>13401</v>
      </c>
      <c r="J75" s="634" t="s">
        <v>13402</v>
      </c>
      <c r="K75" s="635">
        <v>61809045270035</v>
      </c>
      <c r="L75" s="634" t="s">
        <v>13403</v>
      </c>
      <c r="M75" s="634" t="s">
        <v>4006</v>
      </c>
      <c r="N75" s="634" t="s">
        <v>2447</v>
      </c>
      <c r="O75" s="634" t="s">
        <v>2571</v>
      </c>
      <c r="P75" s="634" t="s">
        <v>8132</v>
      </c>
      <c r="Q75" s="634" t="s">
        <v>8133</v>
      </c>
      <c r="R75" s="634" t="s">
        <v>7245</v>
      </c>
      <c r="S75" s="634" t="s">
        <v>8135</v>
      </c>
      <c r="T75" s="634" t="s">
        <v>10605</v>
      </c>
      <c r="U75" s="634" t="s">
        <v>2426</v>
      </c>
      <c r="V75" s="634" t="s">
        <v>2383</v>
      </c>
      <c r="W75" s="634" t="s">
        <v>5559</v>
      </c>
      <c r="X75" s="634" t="s">
        <v>11901</v>
      </c>
      <c r="Y75" s="634" t="s">
        <v>8138</v>
      </c>
      <c r="Z75" s="634" t="s">
        <v>8139</v>
      </c>
      <c r="AB75" s="634" t="s">
        <v>8183</v>
      </c>
      <c r="AC75" s="634" t="s">
        <v>8184</v>
      </c>
      <c r="AE75" s="634" t="s">
        <v>10607</v>
      </c>
      <c r="AF75" s="634" t="s">
        <v>18742</v>
      </c>
      <c r="AI75" s="646" t="str">
        <f>VLOOKUP(K75,'3-kurs'!C:F,4,)</f>
        <v>3-kurs</v>
      </c>
      <c r="AJ75" s="634" t="str">
        <f t="shared" si="1"/>
        <v>438221100098</v>
      </c>
    </row>
    <row r="76" spans="1:36" hidden="1" x14ac:dyDescent="0.25">
      <c r="A76" s="634" t="s">
        <v>13314</v>
      </c>
      <c r="B76" s="634" t="s">
        <v>2775</v>
      </c>
      <c r="C76" s="634" t="s">
        <v>8125</v>
      </c>
      <c r="D76" s="634" t="s">
        <v>8126</v>
      </c>
      <c r="E76" s="634" t="s">
        <v>8127</v>
      </c>
      <c r="F76" s="634" t="s">
        <v>4345</v>
      </c>
      <c r="G76" s="634" t="s">
        <v>4347</v>
      </c>
      <c r="H76" s="634" t="s">
        <v>4344</v>
      </c>
      <c r="I76" s="634" t="s">
        <v>13315</v>
      </c>
      <c r="J76" s="634" t="s">
        <v>13316</v>
      </c>
      <c r="K76" s="635">
        <v>52802055260085</v>
      </c>
      <c r="L76" s="634" t="s">
        <v>13317</v>
      </c>
      <c r="M76" s="634" t="s">
        <v>4006</v>
      </c>
      <c r="N76" s="634" t="s">
        <v>2447</v>
      </c>
      <c r="O76" s="634" t="s">
        <v>2571</v>
      </c>
      <c r="P76" s="634" t="s">
        <v>8132</v>
      </c>
      <c r="Q76" s="634" t="s">
        <v>8133</v>
      </c>
      <c r="R76" s="634" t="s">
        <v>7245</v>
      </c>
      <c r="S76" s="634" t="s">
        <v>8135</v>
      </c>
      <c r="T76" s="634" t="s">
        <v>10605</v>
      </c>
      <c r="U76" s="634" t="s">
        <v>2426</v>
      </c>
      <c r="V76" s="634" t="s">
        <v>2383</v>
      </c>
      <c r="W76" s="634" t="s">
        <v>5559</v>
      </c>
      <c r="X76" s="634" t="s">
        <v>11901</v>
      </c>
      <c r="Y76" s="634" t="s">
        <v>8138</v>
      </c>
      <c r="Z76" s="634" t="s">
        <v>8139</v>
      </c>
      <c r="AB76" s="634" t="s">
        <v>8183</v>
      </c>
      <c r="AC76" s="634" t="s">
        <v>8184</v>
      </c>
      <c r="AE76" s="634" t="s">
        <v>10607</v>
      </c>
      <c r="AF76" s="634" t="s">
        <v>18742</v>
      </c>
      <c r="AI76" s="646" t="str">
        <f>VLOOKUP(K76,'3-kurs'!C:F,4,)</f>
        <v>3-kurs</v>
      </c>
      <c r="AJ76" s="634" t="str">
        <f t="shared" si="1"/>
        <v>438221100095</v>
      </c>
    </row>
    <row r="77" spans="1:36" hidden="1" x14ac:dyDescent="0.25">
      <c r="A77" s="634" t="s">
        <v>13404</v>
      </c>
      <c r="B77" s="634" t="s">
        <v>2863</v>
      </c>
      <c r="C77" s="634" t="s">
        <v>8125</v>
      </c>
      <c r="D77" s="634" t="s">
        <v>8126</v>
      </c>
      <c r="E77" s="634" t="s">
        <v>8127</v>
      </c>
      <c r="F77" s="634" t="s">
        <v>4345</v>
      </c>
      <c r="G77" s="634" t="s">
        <v>8327</v>
      </c>
      <c r="H77" s="634" t="s">
        <v>4346</v>
      </c>
      <c r="I77" s="634" t="s">
        <v>13405</v>
      </c>
      <c r="J77" s="634" t="s">
        <v>13406</v>
      </c>
      <c r="K77" s="635">
        <v>61106045270022</v>
      </c>
      <c r="L77" s="634" t="s">
        <v>13325</v>
      </c>
      <c r="M77" s="634" t="s">
        <v>4006</v>
      </c>
      <c r="N77" s="634" t="s">
        <v>2447</v>
      </c>
      <c r="O77" s="634" t="s">
        <v>2571</v>
      </c>
      <c r="P77" s="634" t="s">
        <v>8132</v>
      </c>
      <c r="Q77" s="634" t="s">
        <v>8133</v>
      </c>
      <c r="R77" s="634" t="s">
        <v>7245</v>
      </c>
      <c r="S77" s="634" t="s">
        <v>8135</v>
      </c>
      <c r="T77" s="634" t="s">
        <v>10605</v>
      </c>
      <c r="U77" s="634" t="s">
        <v>2426</v>
      </c>
      <c r="V77" s="634" t="s">
        <v>2383</v>
      </c>
      <c r="W77" s="634" t="s">
        <v>5559</v>
      </c>
      <c r="X77" s="634" t="s">
        <v>13357</v>
      </c>
      <c r="Y77" s="634" t="s">
        <v>8138</v>
      </c>
      <c r="Z77" s="634" t="s">
        <v>8139</v>
      </c>
      <c r="AB77" s="634" t="s">
        <v>8183</v>
      </c>
      <c r="AC77" s="634" t="s">
        <v>8184</v>
      </c>
      <c r="AE77" s="634" t="s">
        <v>11917</v>
      </c>
      <c r="AF77" s="634" t="s">
        <v>18740</v>
      </c>
      <c r="AI77" s="646" t="str">
        <f>VLOOKUP(K77,'3-kurs'!C:F,4,)</f>
        <v>3-kurs</v>
      </c>
      <c r="AJ77" s="634" t="str">
        <f t="shared" si="1"/>
        <v>438221100191</v>
      </c>
    </row>
    <row r="78" spans="1:36" hidden="1" x14ac:dyDescent="0.25">
      <c r="A78" s="634" t="s">
        <v>13318</v>
      </c>
      <c r="B78" s="634" t="s">
        <v>2942</v>
      </c>
      <c r="C78" s="634" t="s">
        <v>8125</v>
      </c>
      <c r="D78" s="634" t="s">
        <v>8126</v>
      </c>
      <c r="E78" s="634" t="s">
        <v>8127</v>
      </c>
      <c r="F78" s="634" t="s">
        <v>4345</v>
      </c>
      <c r="G78" s="634" t="s">
        <v>4349</v>
      </c>
      <c r="H78" s="634" t="s">
        <v>4346</v>
      </c>
      <c r="I78" s="634" t="s">
        <v>13319</v>
      </c>
      <c r="J78" s="634" t="s">
        <v>13320</v>
      </c>
      <c r="K78" s="635">
        <v>62101055380025</v>
      </c>
      <c r="L78" s="634" t="s">
        <v>13321</v>
      </c>
      <c r="M78" s="634" t="s">
        <v>4006</v>
      </c>
      <c r="N78" s="634" t="s">
        <v>2447</v>
      </c>
      <c r="O78" s="634" t="s">
        <v>2571</v>
      </c>
      <c r="P78" s="634" t="s">
        <v>8132</v>
      </c>
      <c r="Q78" s="634" t="s">
        <v>8133</v>
      </c>
      <c r="R78" s="634" t="s">
        <v>7245</v>
      </c>
      <c r="S78" s="634" t="s">
        <v>8135</v>
      </c>
      <c r="T78" s="634" t="s">
        <v>10605</v>
      </c>
      <c r="U78" s="634" t="s">
        <v>2426</v>
      </c>
      <c r="V78" s="634" t="s">
        <v>2383</v>
      </c>
      <c r="W78" s="634" t="s">
        <v>5559</v>
      </c>
      <c r="X78" s="634" t="s">
        <v>13322</v>
      </c>
      <c r="Y78" s="634" t="s">
        <v>8138</v>
      </c>
      <c r="Z78" s="634" t="s">
        <v>8139</v>
      </c>
      <c r="AB78" s="634" t="s">
        <v>8183</v>
      </c>
      <c r="AC78" s="634" t="s">
        <v>8184</v>
      </c>
      <c r="AE78" s="634" t="s">
        <v>10611</v>
      </c>
      <c r="AF78" s="634" t="s">
        <v>18714</v>
      </c>
      <c r="AI78" s="646" t="str">
        <f>VLOOKUP(K78,'3-kurs'!C:F,4,)</f>
        <v>3-kurs</v>
      </c>
      <c r="AJ78" s="634" t="str">
        <f t="shared" si="1"/>
        <v>438221100317</v>
      </c>
    </row>
    <row r="79" spans="1:36" hidden="1" x14ac:dyDescent="0.25">
      <c r="A79" s="634" t="s">
        <v>13388</v>
      </c>
      <c r="B79" s="634" t="s">
        <v>2996</v>
      </c>
      <c r="C79" s="634" t="s">
        <v>8125</v>
      </c>
      <c r="D79" s="634" t="s">
        <v>8126</v>
      </c>
      <c r="E79" s="634" t="s">
        <v>8127</v>
      </c>
      <c r="F79" s="634" t="s">
        <v>4345</v>
      </c>
      <c r="G79" s="634" t="s">
        <v>9003</v>
      </c>
      <c r="H79" s="634" t="s">
        <v>4346</v>
      </c>
      <c r="I79" s="634" t="s">
        <v>11241</v>
      </c>
      <c r="J79" s="634" t="s">
        <v>13389</v>
      </c>
      <c r="K79" s="635">
        <v>60703045370010</v>
      </c>
      <c r="L79" s="634" t="s">
        <v>13390</v>
      </c>
      <c r="M79" s="634" t="s">
        <v>4006</v>
      </c>
      <c r="N79" s="634" t="s">
        <v>2447</v>
      </c>
      <c r="O79" s="634" t="s">
        <v>2571</v>
      </c>
      <c r="P79" s="634" t="s">
        <v>8132</v>
      </c>
      <c r="Q79" s="634" t="s">
        <v>8133</v>
      </c>
      <c r="R79" s="634" t="s">
        <v>7245</v>
      </c>
      <c r="S79" s="634" t="s">
        <v>8135</v>
      </c>
      <c r="T79" s="634" t="s">
        <v>10605</v>
      </c>
      <c r="U79" s="634" t="s">
        <v>2426</v>
      </c>
      <c r="V79" s="634" t="s">
        <v>2383</v>
      </c>
      <c r="W79" s="634" t="s">
        <v>5559</v>
      </c>
      <c r="X79" s="634" t="s">
        <v>13391</v>
      </c>
      <c r="Y79" s="634" t="s">
        <v>8138</v>
      </c>
      <c r="Z79" s="634" t="s">
        <v>8139</v>
      </c>
      <c r="AB79" s="634" t="s">
        <v>10842</v>
      </c>
      <c r="AC79" s="634" t="s">
        <v>8184</v>
      </c>
      <c r="AE79" s="634" t="s">
        <v>10611</v>
      </c>
      <c r="AF79" s="634" t="s">
        <v>18802</v>
      </c>
      <c r="AI79" s="646" t="str">
        <f>VLOOKUP(K79,'3-kurs'!C:F,4,)</f>
        <v>3-kurs</v>
      </c>
      <c r="AJ79" s="634" t="str">
        <f t="shared" si="1"/>
        <v>438221100305</v>
      </c>
    </row>
    <row r="80" spans="1:36" hidden="1" x14ac:dyDescent="0.25">
      <c r="A80" s="634" t="s">
        <v>13383</v>
      </c>
      <c r="B80" s="634" t="s">
        <v>3051</v>
      </c>
      <c r="C80" s="634" t="s">
        <v>8125</v>
      </c>
      <c r="D80" s="634" t="s">
        <v>8126</v>
      </c>
      <c r="E80" s="634" t="s">
        <v>8127</v>
      </c>
      <c r="F80" s="634" t="s">
        <v>9349</v>
      </c>
      <c r="G80" s="634" t="s">
        <v>13384</v>
      </c>
      <c r="H80" s="634" t="s">
        <v>4344</v>
      </c>
      <c r="I80" s="634" t="s">
        <v>12294</v>
      </c>
      <c r="J80" s="634" t="s">
        <v>13385</v>
      </c>
      <c r="K80" s="635">
        <v>50811025300012</v>
      </c>
      <c r="L80" s="634" t="s">
        <v>13386</v>
      </c>
      <c r="M80" s="634" t="s">
        <v>4006</v>
      </c>
      <c r="N80" s="634" t="s">
        <v>2447</v>
      </c>
      <c r="O80" s="634" t="s">
        <v>2571</v>
      </c>
      <c r="P80" s="634" t="s">
        <v>8132</v>
      </c>
      <c r="Q80" s="634" t="s">
        <v>8133</v>
      </c>
      <c r="R80" s="634" t="s">
        <v>7245</v>
      </c>
      <c r="S80" s="634" t="s">
        <v>8135</v>
      </c>
      <c r="T80" s="634" t="s">
        <v>10605</v>
      </c>
      <c r="U80" s="634" t="s">
        <v>2426</v>
      </c>
      <c r="V80" s="634" t="s">
        <v>2383</v>
      </c>
      <c r="W80" s="634" t="s">
        <v>5559</v>
      </c>
      <c r="X80" s="634" t="s">
        <v>13387</v>
      </c>
      <c r="Y80" s="634" t="s">
        <v>8138</v>
      </c>
      <c r="Z80" s="634" t="s">
        <v>8139</v>
      </c>
      <c r="AB80" s="634" t="s">
        <v>8183</v>
      </c>
      <c r="AC80" s="634" t="s">
        <v>8184</v>
      </c>
      <c r="AE80" s="634" t="s">
        <v>11917</v>
      </c>
      <c r="AF80" s="634" t="s">
        <v>18740</v>
      </c>
      <c r="AI80" s="646" t="str">
        <f>VLOOKUP(K80,'3-kurs'!C:F,4,)</f>
        <v>3-kurs</v>
      </c>
      <c r="AJ80" s="634" t="str">
        <f t="shared" si="1"/>
        <v>438221100198</v>
      </c>
    </row>
    <row r="81" spans="1:36" hidden="1" x14ac:dyDescent="0.25">
      <c r="A81" s="634" t="s">
        <v>13379</v>
      </c>
      <c r="B81" s="634" t="s">
        <v>3095</v>
      </c>
      <c r="C81" s="634" t="s">
        <v>8125</v>
      </c>
      <c r="D81" s="634" t="s">
        <v>8126</v>
      </c>
      <c r="E81" s="634" t="s">
        <v>8127</v>
      </c>
      <c r="F81" s="634" t="s">
        <v>4345</v>
      </c>
      <c r="G81" s="634" t="s">
        <v>4350</v>
      </c>
      <c r="H81" s="634" t="s">
        <v>4346</v>
      </c>
      <c r="I81" s="634" t="s">
        <v>13380</v>
      </c>
      <c r="J81" s="634" t="s">
        <v>13381</v>
      </c>
      <c r="K81" s="635">
        <v>62908045310073</v>
      </c>
      <c r="L81" s="634" t="s">
        <v>11277</v>
      </c>
      <c r="M81" s="634" t="s">
        <v>4006</v>
      </c>
      <c r="N81" s="634" t="s">
        <v>2447</v>
      </c>
      <c r="O81" s="634" t="s">
        <v>2571</v>
      </c>
      <c r="P81" s="634" t="s">
        <v>8132</v>
      </c>
      <c r="Q81" s="634" t="s">
        <v>8133</v>
      </c>
      <c r="R81" s="634" t="s">
        <v>7245</v>
      </c>
      <c r="S81" s="634" t="s">
        <v>8135</v>
      </c>
      <c r="T81" s="634" t="s">
        <v>10605</v>
      </c>
      <c r="U81" s="634" t="s">
        <v>2426</v>
      </c>
      <c r="V81" s="634" t="s">
        <v>2383</v>
      </c>
      <c r="W81" s="634" t="s">
        <v>5559</v>
      </c>
      <c r="X81" s="634" t="s">
        <v>13382</v>
      </c>
      <c r="Y81" s="634" t="s">
        <v>8138</v>
      </c>
      <c r="Z81" s="634" t="s">
        <v>8139</v>
      </c>
      <c r="AB81" s="634" t="s">
        <v>8183</v>
      </c>
      <c r="AC81" s="634" t="s">
        <v>8184</v>
      </c>
      <c r="AE81" s="634" t="s">
        <v>10607</v>
      </c>
      <c r="AF81" s="634" t="s">
        <v>18742</v>
      </c>
      <c r="AI81" s="646" t="str">
        <f>VLOOKUP(K81,'3-kurs'!C:F,4,)</f>
        <v>3-kurs</v>
      </c>
      <c r="AJ81" s="634" t="str">
        <f t="shared" si="1"/>
        <v>438221100071</v>
      </c>
    </row>
    <row r="82" spans="1:36" hidden="1" x14ac:dyDescent="0.25">
      <c r="A82" s="634" t="s">
        <v>13375</v>
      </c>
      <c r="B82" s="634" t="s">
        <v>3183</v>
      </c>
      <c r="C82" s="634" t="s">
        <v>8125</v>
      </c>
      <c r="D82" s="634" t="s">
        <v>8126</v>
      </c>
      <c r="E82" s="634" t="s">
        <v>8127</v>
      </c>
      <c r="F82" s="634" t="s">
        <v>4345</v>
      </c>
      <c r="G82" s="634" t="s">
        <v>4348</v>
      </c>
      <c r="H82" s="634" t="s">
        <v>4344</v>
      </c>
      <c r="I82" s="634" t="s">
        <v>13376</v>
      </c>
      <c r="J82" s="634" t="s">
        <v>13377</v>
      </c>
      <c r="K82" s="635">
        <v>51705045300020</v>
      </c>
      <c r="L82" s="634" t="s">
        <v>8879</v>
      </c>
      <c r="M82" s="634" t="s">
        <v>4006</v>
      </c>
      <c r="N82" s="634" t="s">
        <v>2447</v>
      </c>
      <c r="O82" s="634" t="s">
        <v>2571</v>
      </c>
      <c r="P82" s="634" t="s">
        <v>8132</v>
      </c>
      <c r="Q82" s="634" t="s">
        <v>8133</v>
      </c>
      <c r="R82" s="634" t="s">
        <v>7245</v>
      </c>
      <c r="S82" s="634" t="s">
        <v>8135</v>
      </c>
      <c r="T82" s="634" t="s">
        <v>10605</v>
      </c>
      <c r="U82" s="634" t="s">
        <v>2426</v>
      </c>
      <c r="V82" s="634" t="s">
        <v>2383</v>
      </c>
      <c r="W82" s="634" t="s">
        <v>5559</v>
      </c>
      <c r="X82" s="634" t="s">
        <v>13378</v>
      </c>
      <c r="Y82" s="634" t="s">
        <v>8138</v>
      </c>
      <c r="Z82" s="634" t="s">
        <v>8139</v>
      </c>
      <c r="AB82" s="634" t="s">
        <v>8183</v>
      </c>
      <c r="AC82" s="634" t="s">
        <v>8184</v>
      </c>
      <c r="AE82" s="634" t="s">
        <v>10607</v>
      </c>
      <c r="AF82" s="634" t="s">
        <v>18738</v>
      </c>
      <c r="AI82" s="646" t="str">
        <f>VLOOKUP(K82,'3-kurs'!C:F,4,)</f>
        <v>3-kurs</v>
      </c>
      <c r="AJ82" s="634" t="str">
        <f t="shared" si="1"/>
        <v>438221100083</v>
      </c>
    </row>
    <row r="83" spans="1:36" hidden="1" x14ac:dyDescent="0.25">
      <c r="A83" s="634" t="s">
        <v>13371</v>
      </c>
      <c r="B83" s="634" t="s">
        <v>3197</v>
      </c>
      <c r="C83" s="634" t="s">
        <v>8125</v>
      </c>
      <c r="D83" s="634" t="s">
        <v>8126</v>
      </c>
      <c r="E83" s="634" t="s">
        <v>8127</v>
      </c>
      <c r="F83" s="634" t="s">
        <v>4345</v>
      </c>
      <c r="G83" s="634" t="s">
        <v>4347</v>
      </c>
      <c r="H83" s="634" t="s">
        <v>4346</v>
      </c>
      <c r="I83" s="634" t="s">
        <v>13372</v>
      </c>
      <c r="J83" s="634" t="s">
        <v>13373</v>
      </c>
      <c r="K83" s="635">
        <v>61204055260058</v>
      </c>
      <c r="L83" s="634" t="s">
        <v>13021</v>
      </c>
      <c r="M83" s="634" t="s">
        <v>4006</v>
      </c>
      <c r="N83" s="634" t="s">
        <v>2447</v>
      </c>
      <c r="O83" s="634" t="s">
        <v>2571</v>
      </c>
      <c r="P83" s="634" t="s">
        <v>8132</v>
      </c>
      <c r="Q83" s="634" t="s">
        <v>8133</v>
      </c>
      <c r="R83" s="634" t="s">
        <v>7245</v>
      </c>
      <c r="S83" s="634" t="s">
        <v>8135</v>
      </c>
      <c r="T83" s="634" t="s">
        <v>10605</v>
      </c>
      <c r="U83" s="634" t="s">
        <v>2426</v>
      </c>
      <c r="V83" s="634" t="s">
        <v>2383</v>
      </c>
      <c r="W83" s="634" t="s">
        <v>5559</v>
      </c>
      <c r="X83" s="634" t="s">
        <v>13374</v>
      </c>
      <c r="Y83" s="634" t="s">
        <v>8138</v>
      </c>
      <c r="Z83" s="634" t="s">
        <v>8139</v>
      </c>
      <c r="AB83" s="634" t="s">
        <v>8183</v>
      </c>
      <c r="AC83" s="634" t="s">
        <v>8184</v>
      </c>
      <c r="AE83" s="634" t="s">
        <v>11917</v>
      </c>
      <c r="AF83" s="634" t="s">
        <v>18612</v>
      </c>
      <c r="AI83" s="646" t="str">
        <f>VLOOKUP(K83,'3-kurs'!C:F,4,)</f>
        <v>3-kurs</v>
      </c>
      <c r="AJ83" s="634" t="str">
        <f t="shared" si="1"/>
        <v>438221100232</v>
      </c>
    </row>
    <row r="84" spans="1:36" hidden="1" x14ac:dyDescent="0.25">
      <c r="A84" s="634" t="s">
        <v>13368</v>
      </c>
      <c r="B84" s="634" t="s">
        <v>3220</v>
      </c>
      <c r="C84" s="634" t="s">
        <v>8125</v>
      </c>
      <c r="D84" s="634" t="s">
        <v>8126</v>
      </c>
      <c r="E84" s="634" t="s">
        <v>8127</v>
      </c>
      <c r="F84" s="634" t="s">
        <v>4345</v>
      </c>
      <c r="G84" s="634" t="s">
        <v>4348</v>
      </c>
      <c r="H84" s="634" t="s">
        <v>4344</v>
      </c>
      <c r="I84" s="634" t="s">
        <v>13369</v>
      </c>
      <c r="J84" s="634" t="s">
        <v>13370</v>
      </c>
      <c r="K84" s="635">
        <v>31004985300016</v>
      </c>
      <c r="L84" s="634" t="s">
        <v>12403</v>
      </c>
      <c r="M84" s="634" t="s">
        <v>4006</v>
      </c>
      <c r="N84" s="634" t="s">
        <v>2447</v>
      </c>
      <c r="O84" s="634" t="s">
        <v>2571</v>
      </c>
      <c r="P84" s="634" t="s">
        <v>8132</v>
      </c>
      <c r="Q84" s="634" t="s">
        <v>8133</v>
      </c>
      <c r="R84" s="634" t="s">
        <v>7245</v>
      </c>
      <c r="S84" s="634" t="s">
        <v>8135</v>
      </c>
      <c r="T84" s="634" t="s">
        <v>10605</v>
      </c>
      <c r="U84" s="634" t="s">
        <v>2426</v>
      </c>
      <c r="V84" s="634" t="s">
        <v>2383</v>
      </c>
      <c r="W84" s="634" t="s">
        <v>5559</v>
      </c>
      <c r="X84" s="634" t="s">
        <v>11901</v>
      </c>
      <c r="Y84" s="634" t="s">
        <v>8138</v>
      </c>
      <c r="Z84" s="634" t="s">
        <v>8139</v>
      </c>
      <c r="AB84" s="634" t="s">
        <v>8183</v>
      </c>
      <c r="AC84" s="634" t="s">
        <v>8184</v>
      </c>
      <c r="AE84" s="634" t="s">
        <v>10607</v>
      </c>
      <c r="AF84" s="634" t="s">
        <v>18742</v>
      </c>
      <c r="AI84" s="646" t="str">
        <f>VLOOKUP(K84,'3-kurs'!C:F,4,)</f>
        <v>3-kurs</v>
      </c>
      <c r="AJ84" s="634" t="str">
        <f t="shared" si="1"/>
        <v>438221100151</v>
      </c>
    </row>
    <row r="85" spans="1:36" hidden="1" x14ac:dyDescent="0.25">
      <c r="A85" s="634" t="s">
        <v>13361</v>
      </c>
      <c r="B85" s="634" t="s">
        <v>3407</v>
      </c>
      <c r="C85" s="634" t="s">
        <v>8125</v>
      </c>
      <c r="D85" s="634" t="s">
        <v>8126</v>
      </c>
      <c r="E85" s="634" t="s">
        <v>8127</v>
      </c>
      <c r="F85" s="634" t="s">
        <v>4345</v>
      </c>
      <c r="G85" s="634" t="s">
        <v>4348</v>
      </c>
      <c r="H85" s="634" t="s">
        <v>4346</v>
      </c>
      <c r="I85" s="634" t="s">
        <v>13362</v>
      </c>
      <c r="J85" s="634" t="s">
        <v>13363</v>
      </c>
      <c r="K85" s="635">
        <v>60804045300015</v>
      </c>
      <c r="L85" s="634" t="s">
        <v>13364</v>
      </c>
      <c r="M85" s="634" t="s">
        <v>4006</v>
      </c>
      <c r="N85" s="634" t="s">
        <v>2447</v>
      </c>
      <c r="O85" s="634" t="s">
        <v>2571</v>
      </c>
      <c r="P85" s="634" t="s">
        <v>8132</v>
      </c>
      <c r="Q85" s="634" t="s">
        <v>8133</v>
      </c>
      <c r="R85" s="634" t="s">
        <v>7245</v>
      </c>
      <c r="S85" s="634" t="s">
        <v>8135</v>
      </c>
      <c r="T85" s="634" t="s">
        <v>10605</v>
      </c>
      <c r="U85" s="634" t="s">
        <v>2426</v>
      </c>
      <c r="V85" s="634" t="s">
        <v>2383</v>
      </c>
      <c r="W85" s="634" t="s">
        <v>5559</v>
      </c>
      <c r="X85" s="634" t="s">
        <v>13274</v>
      </c>
      <c r="Y85" s="634" t="s">
        <v>8138</v>
      </c>
      <c r="Z85" s="634" t="s">
        <v>8139</v>
      </c>
      <c r="AE85" s="634" t="s">
        <v>11913</v>
      </c>
      <c r="AF85" s="634" t="s">
        <v>18714</v>
      </c>
      <c r="AI85" s="646" t="str">
        <f>VLOOKUP(K85,'3-kurs'!C:F,4,)</f>
        <v>3-kurs</v>
      </c>
      <c r="AJ85" s="634" t="str">
        <f t="shared" si="1"/>
        <v>438221100315</v>
      </c>
    </row>
    <row r="86" spans="1:36" hidden="1" x14ac:dyDescent="0.25">
      <c r="A86" s="634" t="s">
        <v>13358</v>
      </c>
      <c r="B86" s="634" t="s">
        <v>3422</v>
      </c>
      <c r="C86" s="634" t="s">
        <v>8125</v>
      </c>
      <c r="D86" s="634" t="s">
        <v>8126</v>
      </c>
      <c r="E86" s="634" t="s">
        <v>8127</v>
      </c>
      <c r="F86" s="634" t="s">
        <v>4345</v>
      </c>
      <c r="G86" s="634" t="s">
        <v>8221</v>
      </c>
      <c r="H86" s="634" t="s">
        <v>4346</v>
      </c>
      <c r="I86" s="634" t="s">
        <v>13359</v>
      </c>
      <c r="J86" s="634" t="s">
        <v>13360</v>
      </c>
      <c r="K86" s="635">
        <v>61304055350022</v>
      </c>
      <c r="L86" s="634" t="s">
        <v>10755</v>
      </c>
      <c r="M86" s="634" t="s">
        <v>4006</v>
      </c>
      <c r="N86" s="634" t="s">
        <v>2447</v>
      </c>
      <c r="O86" s="634" t="s">
        <v>2571</v>
      </c>
      <c r="P86" s="634" t="s">
        <v>8132</v>
      </c>
      <c r="Q86" s="634" t="s">
        <v>8133</v>
      </c>
      <c r="R86" s="634" t="s">
        <v>7245</v>
      </c>
      <c r="S86" s="634" t="s">
        <v>8135</v>
      </c>
      <c r="T86" s="634" t="s">
        <v>10605</v>
      </c>
      <c r="U86" s="634" t="s">
        <v>2426</v>
      </c>
      <c r="V86" s="634" t="s">
        <v>2383</v>
      </c>
      <c r="W86" s="634" t="s">
        <v>5559</v>
      </c>
      <c r="X86" s="634" t="s">
        <v>11901</v>
      </c>
      <c r="Y86" s="634" t="s">
        <v>8138</v>
      </c>
      <c r="Z86" s="634" t="s">
        <v>8139</v>
      </c>
      <c r="AB86" s="634" t="s">
        <v>8183</v>
      </c>
      <c r="AC86" s="634" t="s">
        <v>8184</v>
      </c>
      <c r="AE86" s="634" t="s">
        <v>10607</v>
      </c>
      <c r="AF86" s="634" t="s">
        <v>18733</v>
      </c>
      <c r="AI86" s="646" t="str">
        <f>VLOOKUP(K86,'3-kurs'!C:F,4,)</f>
        <v>3-kurs</v>
      </c>
      <c r="AJ86" s="634" t="str">
        <f t="shared" si="1"/>
        <v>438221100093</v>
      </c>
    </row>
    <row r="87" spans="1:36" hidden="1" x14ac:dyDescent="0.25">
      <c r="A87" s="634" t="s">
        <v>13353</v>
      </c>
      <c r="B87" s="634" t="s">
        <v>3435</v>
      </c>
      <c r="C87" s="634" t="s">
        <v>8125</v>
      </c>
      <c r="D87" s="634" t="s">
        <v>8126</v>
      </c>
      <c r="E87" s="634" t="s">
        <v>8127</v>
      </c>
      <c r="F87" s="634" t="s">
        <v>4345</v>
      </c>
      <c r="G87" s="634" t="s">
        <v>8327</v>
      </c>
      <c r="H87" s="634" t="s">
        <v>4346</v>
      </c>
      <c r="I87" s="634" t="s">
        <v>13354</v>
      </c>
      <c r="J87" s="634" t="s">
        <v>13355</v>
      </c>
      <c r="K87" s="635">
        <v>61105045270050</v>
      </c>
      <c r="L87" s="634" t="s">
        <v>13356</v>
      </c>
      <c r="M87" s="634" t="s">
        <v>4006</v>
      </c>
      <c r="N87" s="634" t="s">
        <v>2447</v>
      </c>
      <c r="O87" s="634" t="s">
        <v>2571</v>
      </c>
      <c r="P87" s="634" t="s">
        <v>8132</v>
      </c>
      <c r="Q87" s="634" t="s">
        <v>8133</v>
      </c>
      <c r="R87" s="634" t="s">
        <v>7245</v>
      </c>
      <c r="S87" s="634" t="s">
        <v>8135</v>
      </c>
      <c r="T87" s="634" t="s">
        <v>10605</v>
      </c>
      <c r="U87" s="634" t="s">
        <v>2426</v>
      </c>
      <c r="V87" s="634" t="s">
        <v>2383</v>
      </c>
      <c r="W87" s="634" t="s">
        <v>5559</v>
      </c>
      <c r="X87" s="634" t="s">
        <v>13357</v>
      </c>
      <c r="Y87" s="634" t="s">
        <v>8138</v>
      </c>
      <c r="Z87" s="634" t="s">
        <v>8139</v>
      </c>
      <c r="AB87" s="634" t="s">
        <v>8183</v>
      </c>
      <c r="AC87" s="634" t="s">
        <v>8184</v>
      </c>
      <c r="AE87" s="634" t="s">
        <v>11917</v>
      </c>
      <c r="AF87" s="634" t="s">
        <v>18731</v>
      </c>
      <c r="AI87" s="646" t="str">
        <f>VLOOKUP(K87,'3-kurs'!C:F,4,)</f>
        <v>3-kurs</v>
      </c>
      <c r="AJ87" s="634" t="str">
        <f t="shared" si="1"/>
        <v>438221100194</v>
      </c>
    </row>
    <row r="88" spans="1:36" hidden="1" x14ac:dyDescent="0.25">
      <c r="A88" s="634" t="s">
        <v>13349</v>
      </c>
      <c r="B88" s="634" t="s">
        <v>3451</v>
      </c>
      <c r="C88" s="634" t="s">
        <v>8125</v>
      </c>
      <c r="D88" s="634" t="s">
        <v>8126</v>
      </c>
      <c r="E88" s="634" t="s">
        <v>8127</v>
      </c>
      <c r="F88" s="634" t="s">
        <v>8253</v>
      </c>
      <c r="G88" s="634" t="s">
        <v>8511</v>
      </c>
      <c r="H88" s="634" t="s">
        <v>4346</v>
      </c>
      <c r="I88" s="634" t="s">
        <v>13350</v>
      </c>
      <c r="J88" s="634" t="s">
        <v>13351</v>
      </c>
      <c r="K88" s="635">
        <v>60609036070034</v>
      </c>
      <c r="L88" s="634" t="s">
        <v>8339</v>
      </c>
      <c r="M88" s="634" t="s">
        <v>4006</v>
      </c>
      <c r="N88" s="634" t="s">
        <v>2447</v>
      </c>
      <c r="O88" s="634" t="s">
        <v>2571</v>
      </c>
      <c r="P88" s="634" t="s">
        <v>8132</v>
      </c>
      <c r="Q88" s="634" t="s">
        <v>8133</v>
      </c>
      <c r="R88" s="634" t="s">
        <v>7245</v>
      </c>
      <c r="S88" s="634" t="s">
        <v>8135</v>
      </c>
      <c r="T88" s="634" t="s">
        <v>10605</v>
      </c>
      <c r="U88" s="634" t="s">
        <v>2426</v>
      </c>
      <c r="V88" s="634" t="s">
        <v>2383</v>
      </c>
      <c r="W88" s="634" t="s">
        <v>5560</v>
      </c>
      <c r="X88" s="634" t="s">
        <v>13352</v>
      </c>
      <c r="Y88" s="634" t="s">
        <v>8138</v>
      </c>
      <c r="Z88" s="634" t="s">
        <v>8139</v>
      </c>
      <c r="AB88" s="634" t="s">
        <v>13230</v>
      </c>
      <c r="AC88" s="634" t="s">
        <v>8184</v>
      </c>
      <c r="AE88" s="634" t="s">
        <v>13214</v>
      </c>
      <c r="AF88" s="634" t="s">
        <v>18733</v>
      </c>
      <c r="AI88" s="646" t="str">
        <f>VLOOKUP(K88,'3-kurs'!C:F,4,)</f>
        <v>3-kurs</v>
      </c>
      <c r="AJ88" s="634" t="str">
        <f t="shared" si="1"/>
        <v>438221100082</v>
      </c>
    </row>
    <row r="89" spans="1:36" hidden="1" x14ac:dyDescent="0.25">
      <c r="A89" s="634" t="s">
        <v>13346</v>
      </c>
      <c r="B89" s="634" t="s">
        <v>3493</v>
      </c>
      <c r="C89" s="634" t="s">
        <v>8125</v>
      </c>
      <c r="D89" s="634" t="s">
        <v>8126</v>
      </c>
      <c r="E89" s="634" t="s">
        <v>8127</v>
      </c>
      <c r="F89" s="634" t="s">
        <v>4345</v>
      </c>
      <c r="G89" s="634" t="s">
        <v>4349</v>
      </c>
      <c r="H89" s="634" t="s">
        <v>4346</v>
      </c>
      <c r="I89" s="634" t="s">
        <v>13347</v>
      </c>
      <c r="J89" s="634" t="s">
        <v>13348</v>
      </c>
      <c r="K89" s="635">
        <v>61605045380015</v>
      </c>
      <c r="L89" s="634" t="s">
        <v>13325</v>
      </c>
      <c r="M89" s="634" t="s">
        <v>4006</v>
      </c>
      <c r="N89" s="634" t="s">
        <v>2447</v>
      </c>
      <c r="O89" s="634" t="s">
        <v>2571</v>
      </c>
      <c r="P89" s="634" t="s">
        <v>8132</v>
      </c>
      <c r="Q89" s="634" t="s">
        <v>8133</v>
      </c>
      <c r="R89" s="634" t="s">
        <v>7245</v>
      </c>
      <c r="S89" s="634" t="s">
        <v>8135</v>
      </c>
      <c r="T89" s="634" t="s">
        <v>10605</v>
      </c>
      <c r="U89" s="634" t="s">
        <v>2426</v>
      </c>
      <c r="V89" s="634" t="s">
        <v>2383</v>
      </c>
      <c r="W89" s="634" t="s">
        <v>5559</v>
      </c>
      <c r="X89" s="634" t="s">
        <v>11901</v>
      </c>
      <c r="Y89" s="634" t="s">
        <v>8138</v>
      </c>
      <c r="Z89" s="634" t="s">
        <v>8139</v>
      </c>
      <c r="AB89" s="634" t="s">
        <v>8183</v>
      </c>
      <c r="AC89" s="634" t="s">
        <v>8184</v>
      </c>
      <c r="AE89" s="634" t="s">
        <v>10607</v>
      </c>
      <c r="AF89" s="634" t="s">
        <v>18802</v>
      </c>
      <c r="AI89" s="646" t="str">
        <f>VLOOKUP(K89,'3-kurs'!C:F,4,)</f>
        <v>3-kurs</v>
      </c>
      <c r="AJ89" s="634" t="str">
        <f t="shared" si="1"/>
        <v>438221100087</v>
      </c>
    </row>
    <row r="90" spans="1:36" hidden="1" x14ac:dyDescent="0.25">
      <c r="A90" s="634" t="s">
        <v>13341</v>
      </c>
      <c r="B90" s="634" t="s">
        <v>3542</v>
      </c>
      <c r="C90" s="634" t="s">
        <v>8125</v>
      </c>
      <c r="D90" s="634" t="s">
        <v>8126</v>
      </c>
      <c r="E90" s="634" t="s">
        <v>8127</v>
      </c>
      <c r="F90" s="634" t="s">
        <v>4345</v>
      </c>
      <c r="G90" s="634" t="s">
        <v>8332</v>
      </c>
      <c r="H90" s="634" t="s">
        <v>4346</v>
      </c>
      <c r="I90" s="634" t="s">
        <v>13342</v>
      </c>
      <c r="J90" s="634" t="s">
        <v>13343</v>
      </c>
      <c r="K90" s="635">
        <v>62906045280013</v>
      </c>
      <c r="L90" s="634" t="s">
        <v>13344</v>
      </c>
      <c r="M90" s="634" t="s">
        <v>4006</v>
      </c>
      <c r="N90" s="634" t="s">
        <v>2447</v>
      </c>
      <c r="O90" s="634" t="s">
        <v>2571</v>
      </c>
      <c r="P90" s="634" t="s">
        <v>8132</v>
      </c>
      <c r="Q90" s="634" t="s">
        <v>8133</v>
      </c>
      <c r="R90" s="634" t="s">
        <v>7245</v>
      </c>
      <c r="S90" s="634" t="s">
        <v>8135</v>
      </c>
      <c r="T90" s="634" t="s">
        <v>10605</v>
      </c>
      <c r="U90" s="634" t="s">
        <v>2426</v>
      </c>
      <c r="V90" s="634" t="s">
        <v>2383</v>
      </c>
      <c r="W90" s="634" t="s">
        <v>5559</v>
      </c>
      <c r="X90" s="634" t="s">
        <v>13345</v>
      </c>
      <c r="Y90" s="634" t="s">
        <v>8138</v>
      </c>
      <c r="Z90" s="634" t="s">
        <v>8139</v>
      </c>
      <c r="AB90" s="634" t="s">
        <v>8183</v>
      </c>
      <c r="AC90" s="634" t="s">
        <v>8184</v>
      </c>
      <c r="AE90" s="634" t="s">
        <v>10607</v>
      </c>
      <c r="AF90" s="634" t="s">
        <v>18741</v>
      </c>
      <c r="AI90" s="646" t="str">
        <f>VLOOKUP(K90,'3-kurs'!C:F,4,)</f>
        <v>3-kurs</v>
      </c>
      <c r="AJ90" s="634" t="str">
        <f t="shared" si="1"/>
        <v>438221100075</v>
      </c>
    </row>
    <row r="91" spans="1:36" hidden="1" x14ac:dyDescent="0.25">
      <c r="A91" s="634" t="s">
        <v>13331</v>
      </c>
      <c r="B91" s="634" t="s">
        <v>13332</v>
      </c>
      <c r="C91" s="634" t="s">
        <v>8125</v>
      </c>
      <c r="D91" s="634" t="s">
        <v>8126</v>
      </c>
      <c r="E91" s="634" t="s">
        <v>8127</v>
      </c>
      <c r="F91" s="634" t="s">
        <v>8142</v>
      </c>
      <c r="G91" s="634" t="s">
        <v>9115</v>
      </c>
      <c r="H91" s="634" t="s">
        <v>4346</v>
      </c>
      <c r="I91" s="634" t="s">
        <v>13333</v>
      </c>
      <c r="J91" s="634" t="s">
        <v>13334</v>
      </c>
      <c r="K91" s="635">
        <v>41308922400087</v>
      </c>
      <c r="L91" s="634" t="s">
        <v>13335</v>
      </c>
      <c r="M91" s="634" t="s">
        <v>4006</v>
      </c>
      <c r="N91" s="634" t="s">
        <v>2447</v>
      </c>
      <c r="O91" s="634" t="s">
        <v>2571</v>
      </c>
      <c r="P91" s="634" t="s">
        <v>8132</v>
      </c>
      <c r="Q91" s="634" t="s">
        <v>8133</v>
      </c>
      <c r="R91" s="634" t="s">
        <v>7245</v>
      </c>
      <c r="S91" s="634" t="s">
        <v>8135</v>
      </c>
      <c r="T91" s="634" t="s">
        <v>10605</v>
      </c>
      <c r="U91" s="634" t="s">
        <v>2426</v>
      </c>
      <c r="V91" s="634" t="s">
        <v>2383</v>
      </c>
      <c r="W91" s="634" t="s">
        <v>5559</v>
      </c>
      <c r="X91" s="634" t="s">
        <v>13336</v>
      </c>
      <c r="Y91" s="634" t="s">
        <v>8138</v>
      </c>
      <c r="Z91" s="634" t="s">
        <v>8139</v>
      </c>
      <c r="AB91" s="634" t="s">
        <v>8183</v>
      </c>
      <c r="AC91" s="634" t="s">
        <v>8184</v>
      </c>
      <c r="AE91" s="634" t="s">
        <v>11917</v>
      </c>
      <c r="AF91" s="634" t="s">
        <v>18731</v>
      </c>
      <c r="AI91" s="646" t="str">
        <f>VLOOKUP(K91,'3-kurs'!C:F,4,)</f>
        <v>3-kurs</v>
      </c>
      <c r="AJ91" s="634" t="str">
        <f t="shared" si="1"/>
        <v>438221100197</v>
      </c>
    </row>
    <row r="92" spans="1:36" hidden="1" x14ac:dyDescent="0.25">
      <c r="A92" s="634" t="s">
        <v>13396</v>
      </c>
      <c r="B92" s="634" t="s">
        <v>2620</v>
      </c>
      <c r="C92" s="634" t="s">
        <v>8125</v>
      </c>
      <c r="D92" s="634" t="s">
        <v>8126</v>
      </c>
      <c r="E92" s="634" t="s">
        <v>8127</v>
      </c>
      <c r="F92" s="634" t="s">
        <v>4345</v>
      </c>
      <c r="G92" s="634" t="s">
        <v>8327</v>
      </c>
      <c r="H92" s="634" t="s">
        <v>4346</v>
      </c>
      <c r="I92" s="634" t="s">
        <v>13397</v>
      </c>
      <c r="J92" s="634" t="s">
        <v>13398</v>
      </c>
      <c r="K92" s="635">
        <v>61008045270010</v>
      </c>
      <c r="L92" s="634" t="s">
        <v>13399</v>
      </c>
      <c r="M92" s="634" t="s">
        <v>4006</v>
      </c>
      <c r="N92" s="634" t="s">
        <v>2447</v>
      </c>
      <c r="O92" s="634" t="s">
        <v>2571</v>
      </c>
      <c r="P92" s="634" t="s">
        <v>8132</v>
      </c>
      <c r="Q92" s="634" t="s">
        <v>8133</v>
      </c>
      <c r="R92" s="634" t="s">
        <v>7245</v>
      </c>
      <c r="S92" s="634" t="s">
        <v>8135</v>
      </c>
      <c r="T92" s="634" t="s">
        <v>10605</v>
      </c>
      <c r="U92" s="634" t="s">
        <v>2426</v>
      </c>
      <c r="V92" s="634" t="s">
        <v>2383</v>
      </c>
      <c r="W92" s="634" t="s">
        <v>5559</v>
      </c>
      <c r="X92" s="634" t="s">
        <v>11901</v>
      </c>
      <c r="Y92" s="634" t="s">
        <v>8138</v>
      </c>
      <c r="Z92" s="634" t="s">
        <v>8139</v>
      </c>
      <c r="AB92" s="634" t="s">
        <v>8183</v>
      </c>
      <c r="AC92" s="634" t="s">
        <v>8184</v>
      </c>
      <c r="AE92" s="634" t="s">
        <v>11917</v>
      </c>
      <c r="AF92" s="634" t="s">
        <v>18740</v>
      </c>
      <c r="AI92" s="646" t="str">
        <f>VLOOKUP(K92,'3-kurs'!C:F,4,)</f>
        <v>3-kurs</v>
      </c>
      <c r="AJ92" s="634" t="str">
        <f t="shared" si="1"/>
        <v>438221100190</v>
      </c>
    </row>
    <row r="93" spans="1:36" hidden="1" x14ac:dyDescent="0.25">
      <c r="A93" s="634" t="s">
        <v>20748</v>
      </c>
      <c r="B93" s="634" t="s">
        <v>1960</v>
      </c>
      <c r="C93" s="634" t="s">
        <v>8125</v>
      </c>
      <c r="D93" s="634" t="s">
        <v>8126</v>
      </c>
      <c r="E93" s="634" t="s">
        <v>8127</v>
      </c>
      <c r="F93" s="634" t="s">
        <v>4345</v>
      </c>
      <c r="G93" s="634" t="s">
        <v>4348</v>
      </c>
      <c r="H93" s="634" t="s">
        <v>4344</v>
      </c>
      <c r="I93" s="634" t="s">
        <v>20749</v>
      </c>
      <c r="J93" s="634" t="s">
        <v>20750</v>
      </c>
      <c r="K93" s="635">
        <v>52104025300020</v>
      </c>
      <c r="M93" s="634" t="s">
        <v>4006</v>
      </c>
      <c r="N93" s="634" t="s">
        <v>2447</v>
      </c>
      <c r="O93" s="634" t="s">
        <v>2571</v>
      </c>
      <c r="P93" s="634" t="s">
        <v>8132</v>
      </c>
      <c r="Q93" s="634" t="s">
        <v>8133</v>
      </c>
      <c r="R93" s="634" t="s">
        <v>7245</v>
      </c>
      <c r="S93" s="634" t="s">
        <v>8135</v>
      </c>
      <c r="T93" s="634" t="s">
        <v>10605</v>
      </c>
      <c r="U93" s="634" t="s">
        <v>2426</v>
      </c>
      <c r="V93" s="634" t="s">
        <v>2383</v>
      </c>
      <c r="W93" s="634" t="s">
        <v>5559</v>
      </c>
      <c r="X93" s="634" t="s">
        <v>20751</v>
      </c>
      <c r="Y93" s="634" t="s">
        <v>8138</v>
      </c>
      <c r="Z93" s="634" t="s">
        <v>8139</v>
      </c>
      <c r="AB93" s="634" t="s">
        <v>8183</v>
      </c>
      <c r="AC93" s="634" t="s">
        <v>8184</v>
      </c>
      <c r="AE93" s="634" t="s">
        <v>13199</v>
      </c>
      <c r="AF93" s="634" t="s">
        <v>20752</v>
      </c>
      <c r="AI93" s="646" t="e">
        <f>VLOOKUP(K93,'3-kurs'!C:F,4,)</f>
        <v>#N/A</v>
      </c>
      <c r="AJ93" s="634" t="str">
        <f t="shared" si="1"/>
        <v>438211100323</v>
      </c>
    </row>
    <row r="94" spans="1:36" x14ac:dyDescent="0.25">
      <c r="A94" s="634" t="s">
        <v>15731</v>
      </c>
      <c r="B94" s="634" t="s">
        <v>2180</v>
      </c>
      <c r="C94" s="634" t="s">
        <v>8125</v>
      </c>
      <c r="D94" s="634" t="s">
        <v>8126</v>
      </c>
      <c r="E94" s="634" t="s">
        <v>8127</v>
      </c>
      <c r="F94" s="634" t="s">
        <v>4345</v>
      </c>
      <c r="G94" s="634" t="s">
        <v>4350</v>
      </c>
      <c r="H94" s="634" t="s">
        <v>4344</v>
      </c>
      <c r="I94" s="634" t="s">
        <v>15732</v>
      </c>
      <c r="J94" s="634" t="s">
        <v>15733</v>
      </c>
      <c r="K94" s="635">
        <v>50506035310028</v>
      </c>
      <c r="L94" s="634" t="s">
        <v>20946</v>
      </c>
      <c r="M94" s="634" t="s">
        <v>13198</v>
      </c>
      <c r="N94" s="634" t="s">
        <v>2447</v>
      </c>
      <c r="O94" s="634" t="s">
        <v>4011</v>
      </c>
      <c r="P94" s="634" t="s">
        <v>8132</v>
      </c>
      <c r="Q94" s="634" t="s">
        <v>8133</v>
      </c>
      <c r="R94" s="634" t="s">
        <v>20716</v>
      </c>
      <c r="S94" s="634" t="s">
        <v>8135</v>
      </c>
      <c r="T94" s="634" t="s">
        <v>10605</v>
      </c>
      <c r="U94" s="634" t="s">
        <v>2426</v>
      </c>
      <c r="V94" s="634" t="s">
        <v>2383</v>
      </c>
      <c r="W94" s="634" t="s">
        <v>5559</v>
      </c>
      <c r="X94" s="634" t="s">
        <v>20947</v>
      </c>
      <c r="Y94" s="634" t="s">
        <v>8138</v>
      </c>
      <c r="Z94" s="634" t="s">
        <v>8139</v>
      </c>
      <c r="AE94" s="634" t="s">
        <v>13199</v>
      </c>
      <c r="AF94" s="634" t="s">
        <v>20740</v>
      </c>
      <c r="AI94" s="646" t="str">
        <f>VLOOKUP(K94,'4-kurs'!C:F,4,)</f>
        <v>4-kurs</v>
      </c>
      <c r="AJ94" s="634" t="str">
        <f t="shared" si="1"/>
        <v>438221100001</v>
      </c>
    </row>
    <row r="95" spans="1:36" x14ac:dyDescent="0.25">
      <c r="A95" s="634" t="s">
        <v>15713</v>
      </c>
      <c r="B95" s="634" t="s">
        <v>1550</v>
      </c>
      <c r="C95" s="634" t="s">
        <v>8125</v>
      </c>
      <c r="D95" s="634" t="s">
        <v>8126</v>
      </c>
      <c r="E95" s="634" t="s">
        <v>8127</v>
      </c>
      <c r="F95" s="634" t="s">
        <v>4345</v>
      </c>
      <c r="G95" s="634" t="s">
        <v>4347</v>
      </c>
      <c r="H95" s="634" t="s">
        <v>4346</v>
      </c>
      <c r="I95" s="634" t="s">
        <v>15714</v>
      </c>
      <c r="J95" s="634" t="s">
        <v>15715</v>
      </c>
      <c r="K95" s="635">
        <v>62407045260055</v>
      </c>
      <c r="L95" s="634" t="s">
        <v>20920</v>
      </c>
      <c r="M95" s="634" t="s">
        <v>13198</v>
      </c>
      <c r="N95" s="634" t="s">
        <v>2447</v>
      </c>
      <c r="O95" s="634" t="s">
        <v>4011</v>
      </c>
      <c r="P95" s="634" t="s">
        <v>8132</v>
      </c>
      <c r="Q95" s="634" t="s">
        <v>8133</v>
      </c>
      <c r="R95" s="634" t="s">
        <v>20716</v>
      </c>
      <c r="S95" s="634" t="s">
        <v>8135</v>
      </c>
      <c r="T95" s="634" t="s">
        <v>10605</v>
      </c>
      <c r="U95" s="634" t="s">
        <v>2426</v>
      </c>
      <c r="V95" s="634" t="s">
        <v>2383</v>
      </c>
      <c r="W95" s="634" t="s">
        <v>5559</v>
      </c>
      <c r="X95" s="634" t="s">
        <v>20921</v>
      </c>
      <c r="Y95" s="634" t="s">
        <v>8138</v>
      </c>
      <c r="Z95" s="634" t="s">
        <v>8139</v>
      </c>
      <c r="AB95" s="634" t="s">
        <v>8183</v>
      </c>
      <c r="AC95" s="634" t="s">
        <v>8184</v>
      </c>
      <c r="AE95" s="634" t="s">
        <v>13199</v>
      </c>
      <c r="AF95" s="634" t="s">
        <v>20740</v>
      </c>
      <c r="AI95" s="646" t="str">
        <f>VLOOKUP(K95,'4-kurs'!C:F,4,)</f>
        <v>4-kurs</v>
      </c>
      <c r="AJ95" s="634" t="str">
        <f t="shared" si="1"/>
        <v>438211100056</v>
      </c>
    </row>
    <row r="96" spans="1:36" x14ac:dyDescent="0.25">
      <c r="A96" s="634" t="s">
        <v>15723</v>
      </c>
      <c r="B96" s="634" t="s">
        <v>1700</v>
      </c>
      <c r="C96" s="634" t="s">
        <v>8125</v>
      </c>
      <c r="D96" s="634" t="s">
        <v>8126</v>
      </c>
      <c r="E96" s="634" t="s">
        <v>8127</v>
      </c>
      <c r="F96" s="634" t="s">
        <v>4345</v>
      </c>
      <c r="G96" s="634" t="s">
        <v>4347</v>
      </c>
      <c r="H96" s="634" t="s">
        <v>4346</v>
      </c>
      <c r="I96" s="634" t="s">
        <v>15724</v>
      </c>
      <c r="J96" s="634" t="s">
        <v>15725</v>
      </c>
      <c r="K96" s="635">
        <v>60203015260016</v>
      </c>
      <c r="L96" s="634" t="s">
        <v>20925</v>
      </c>
      <c r="M96" s="634" t="s">
        <v>13198</v>
      </c>
      <c r="N96" s="634" t="s">
        <v>2447</v>
      </c>
      <c r="O96" s="634" t="s">
        <v>4011</v>
      </c>
      <c r="P96" s="634" t="s">
        <v>8132</v>
      </c>
      <c r="Q96" s="634" t="s">
        <v>8133</v>
      </c>
      <c r="R96" s="634" t="s">
        <v>20716</v>
      </c>
      <c r="S96" s="634" t="s">
        <v>8135</v>
      </c>
      <c r="T96" s="634" t="s">
        <v>10605</v>
      </c>
      <c r="U96" s="634" t="s">
        <v>2426</v>
      </c>
      <c r="V96" s="634" t="s">
        <v>2383</v>
      </c>
      <c r="W96" s="634" t="s">
        <v>5559</v>
      </c>
      <c r="X96" s="634" t="s">
        <v>20926</v>
      </c>
      <c r="Y96" s="634" t="s">
        <v>8138</v>
      </c>
      <c r="Z96" s="634" t="s">
        <v>8139</v>
      </c>
      <c r="AB96" s="634" t="s">
        <v>8183</v>
      </c>
      <c r="AC96" s="634" t="s">
        <v>8184</v>
      </c>
      <c r="AE96" s="634" t="s">
        <v>13199</v>
      </c>
      <c r="AF96" s="634" t="s">
        <v>20733</v>
      </c>
      <c r="AI96" s="646" t="str">
        <f>VLOOKUP(K96,'4-kurs'!C:F,4,)</f>
        <v>4-kurs</v>
      </c>
      <c r="AJ96" s="634" t="str">
        <f t="shared" si="1"/>
        <v>438211100072</v>
      </c>
    </row>
    <row r="97" spans="1:36" x14ac:dyDescent="0.25">
      <c r="A97" s="634" t="s">
        <v>15740</v>
      </c>
      <c r="B97" s="634" t="s">
        <v>15741</v>
      </c>
      <c r="C97" s="634" t="s">
        <v>8125</v>
      </c>
      <c r="D97" s="634" t="s">
        <v>8126</v>
      </c>
      <c r="E97" s="634" t="s">
        <v>8127</v>
      </c>
      <c r="F97" s="634" t="s">
        <v>4345</v>
      </c>
      <c r="G97" s="634" t="s">
        <v>4349</v>
      </c>
      <c r="H97" s="634" t="s">
        <v>4346</v>
      </c>
      <c r="I97" s="634" t="s">
        <v>14932</v>
      </c>
      <c r="J97" s="634" t="s">
        <v>15742</v>
      </c>
      <c r="K97" s="635">
        <v>42203995320016</v>
      </c>
      <c r="L97" s="634" t="s">
        <v>15743</v>
      </c>
      <c r="M97" s="634" t="s">
        <v>13198</v>
      </c>
      <c r="N97" s="634" t="s">
        <v>2447</v>
      </c>
      <c r="O97" s="634" t="s">
        <v>4011</v>
      </c>
      <c r="P97" s="634" t="s">
        <v>8132</v>
      </c>
      <c r="Q97" s="634" t="s">
        <v>8133</v>
      </c>
      <c r="R97" s="634" t="s">
        <v>20716</v>
      </c>
      <c r="S97" s="634" t="s">
        <v>8135</v>
      </c>
      <c r="T97" s="634" t="s">
        <v>10605</v>
      </c>
      <c r="U97" s="634" t="s">
        <v>2426</v>
      </c>
      <c r="V97" s="634" t="s">
        <v>2383</v>
      </c>
      <c r="W97" s="634" t="s">
        <v>5559</v>
      </c>
      <c r="X97" s="634" t="s">
        <v>20924</v>
      </c>
      <c r="Y97" s="634" t="s">
        <v>8138</v>
      </c>
      <c r="Z97" s="634" t="s">
        <v>8139</v>
      </c>
      <c r="AA97" s="634" t="s">
        <v>15744</v>
      </c>
      <c r="AB97" s="634" t="s">
        <v>13230</v>
      </c>
      <c r="AC97" s="634" t="s">
        <v>8184</v>
      </c>
      <c r="AE97" s="634" t="s">
        <v>13199</v>
      </c>
      <c r="AF97" s="634" t="s">
        <v>20727</v>
      </c>
      <c r="AI97" s="646" t="str">
        <f>VLOOKUP(K97,'4-kurs'!C:F,4,)</f>
        <v>4-kurs</v>
      </c>
      <c r="AJ97" s="634" t="str">
        <f t="shared" si="1"/>
        <v>438211100105</v>
      </c>
    </row>
    <row r="98" spans="1:36" x14ac:dyDescent="0.25">
      <c r="A98" s="634" t="s">
        <v>15748</v>
      </c>
      <c r="B98" s="634" t="s">
        <v>1338</v>
      </c>
      <c r="C98" s="634" t="s">
        <v>8125</v>
      </c>
      <c r="D98" s="634" t="s">
        <v>8126</v>
      </c>
      <c r="E98" s="634" t="s">
        <v>8127</v>
      </c>
      <c r="F98" s="634" t="s">
        <v>4345</v>
      </c>
      <c r="G98" s="634" t="s">
        <v>4348</v>
      </c>
      <c r="H98" s="634" t="s">
        <v>4346</v>
      </c>
      <c r="I98" s="634" t="s">
        <v>15749</v>
      </c>
      <c r="J98" s="634" t="s">
        <v>20942</v>
      </c>
      <c r="K98" s="635">
        <v>40305955300015</v>
      </c>
      <c r="L98" s="634" t="s">
        <v>8533</v>
      </c>
      <c r="M98" s="634" t="s">
        <v>13198</v>
      </c>
      <c r="N98" s="634" t="s">
        <v>2447</v>
      </c>
      <c r="O98" s="634" t="s">
        <v>4011</v>
      </c>
      <c r="P98" s="634" t="s">
        <v>8132</v>
      </c>
      <c r="Q98" s="634" t="s">
        <v>8133</v>
      </c>
      <c r="R98" s="634" t="s">
        <v>20716</v>
      </c>
      <c r="S98" s="634" t="s">
        <v>8135</v>
      </c>
      <c r="T98" s="634" t="s">
        <v>10605</v>
      </c>
      <c r="U98" s="634" t="s">
        <v>2426</v>
      </c>
      <c r="V98" s="634" t="s">
        <v>2383</v>
      </c>
      <c r="W98" s="634" t="s">
        <v>5559</v>
      </c>
      <c r="X98" s="634" t="s">
        <v>20943</v>
      </c>
      <c r="Y98" s="634" t="s">
        <v>8138</v>
      </c>
      <c r="Z98" s="634" t="s">
        <v>8139</v>
      </c>
      <c r="AA98" s="634" t="s">
        <v>13517</v>
      </c>
      <c r="AB98" s="634" t="s">
        <v>8183</v>
      </c>
      <c r="AC98" s="634" t="s">
        <v>8184</v>
      </c>
      <c r="AE98" s="634" t="s">
        <v>13199</v>
      </c>
      <c r="AF98" s="634" t="s">
        <v>20756</v>
      </c>
      <c r="AI98" s="646" t="str">
        <f>VLOOKUP(K98,'4-kurs'!C:F,4,)</f>
        <v>4-kurs</v>
      </c>
      <c r="AJ98" s="634" t="str">
        <f t="shared" si="1"/>
        <v>438211100060</v>
      </c>
    </row>
    <row r="99" spans="1:36" x14ac:dyDescent="0.25">
      <c r="A99" s="634" t="s">
        <v>15756</v>
      </c>
      <c r="B99" s="634" t="s">
        <v>1432</v>
      </c>
      <c r="C99" s="634" t="s">
        <v>8125</v>
      </c>
      <c r="D99" s="634" t="s">
        <v>8126</v>
      </c>
      <c r="E99" s="634" t="s">
        <v>8127</v>
      </c>
      <c r="F99" s="634" t="s">
        <v>4345</v>
      </c>
      <c r="G99" s="634" t="s">
        <v>4347</v>
      </c>
      <c r="H99" s="634" t="s">
        <v>4344</v>
      </c>
      <c r="I99" s="634" t="s">
        <v>15757</v>
      </c>
      <c r="J99" s="634" t="s">
        <v>15758</v>
      </c>
      <c r="K99" s="635">
        <v>51210025260031</v>
      </c>
      <c r="L99" s="634" t="s">
        <v>12496</v>
      </c>
      <c r="M99" s="634" t="s">
        <v>13198</v>
      </c>
      <c r="N99" s="634" t="s">
        <v>2447</v>
      </c>
      <c r="O99" s="634" t="s">
        <v>4011</v>
      </c>
      <c r="P99" s="634" t="s">
        <v>8132</v>
      </c>
      <c r="Q99" s="634" t="s">
        <v>8133</v>
      </c>
      <c r="R99" s="634" t="s">
        <v>20716</v>
      </c>
      <c r="S99" s="634" t="s">
        <v>8135</v>
      </c>
      <c r="T99" s="634" t="s">
        <v>10605</v>
      </c>
      <c r="U99" s="634" t="s">
        <v>2426</v>
      </c>
      <c r="V99" s="634" t="s">
        <v>2383</v>
      </c>
      <c r="W99" s="634" t="s">
        <v>5559</v>
      </c>
      <c r="X99" s="634" t="s">
        <v>20941</v>
      </c>
      <c r="Y99" s="634" t="s">
        <v>8138</v>
      </c>
      <c r="Z99" s="634" t="s">
        <v>8139</v>
      </c>
      <c r="AB99" s="634" t="s">
        <v>8183</v>
      </c>
      <c r="AC99" s="634" t="s">
        <v>8184</v>
      </c>
      <c r="AE99" s="634" t="s">
        <v>13199</v>
      </c>
      <c r="AF99" s="634" t="s">
        <v>18709</v>
      </c>
      <c r="AI99" s="646" t="str">
        <f>VLOOKUP(K99,'4-kurs'!C:F,4,)</f>
        <v>4-kurs</v>
      </c>
      <c r="AJ99" s="634" t="str">
        <f t="shared" si="1"/>
        <v>438211100123</v>
      </c>
    </row>
    <row r="100" spans="1:36" x14ac:dyDescent="0.25">
      <c r="A100" s="634" t="s">
        <v>15745</v>
      </c>
      <c r="B100" s="634" t="s">
        <v>1409</v>
      </c>
      <c r="C100" s="634" t="s">
        <v>8125</v>
      </c>
      <c r="D100" s="634" t="s">
        <v>8126</v>
      </c>
      <c r="E100" s="634" t="s">
        <v>8127</v>
      </c>
      <c r="F100" s="634" t="s">
        <v>4345</v>
      </c>
      <c r="G100" s="634" t="s">
        <v>4348</v>
      </c>
      <c r="H100" s="634" t="s">
        <v>4344</v>
      </c>
      <c r="I100" s="634" t="s">
        <v>15746</v>
      </c>
      <c r="J100" s="634" t="s">
        <v>15747</v>
      </c>
      <c r="K100" s="635">
        <v>52909005300036</v>
      </c>
      <c r="L100" s="634" t="s">
        <v>19405</v>
      </c>
      <c r="M100" s="634" t="s">
        <v>13198</v>
      </c>
      <c r="N100" s="634" t="s">
        <v>2447</v>
      </c>
      <c r="O100" s="634" t="s">
        <v>4011</v>
      </c>
      <c r="P100" s="634" t="s">
        <v>8132</v>
      </c>
      <c r="Q100" s="634" t="s">
        <v>8133</v>
      </c>
      <c r="R100" s="634" t="s">
        <v>20716</v>
      </c>
      <c r="S100" s="634" t="s">
        <v>8135</v>
      </c>
      <c r="T100" s="634" t="s">
        <v>10605</v>
      </c>
      <c r="U100" s="634" t="s">
        <v>2426</v>
      </c>
      <c r="V100" s="634" t="s">
        <v>2383</v>
      </c>
      <c r="W100" s="634" t="s">
        <v>5559</v>
      </c>
      <c r="X100" s="634" t="s">
        <v>20932</v>
      </c>
      <c r="Y100" s="634" t="s">
        <v>8138</v>
      </c>
      <c r="Z100" s="634" t="s">
        <v>8139</v>
      </c>
      <c r="AA100" s="634" t="s">
        <v>11467</v>
      </c>
      <c r="AB100" s="634" t="s">
        <v>8183</v>
      </c>
      <c r="AC100" s="634" t="s">
        <v>8184</v>
      </c>
      <c r="AE100" s="634" t="s">
        <v>13199</v>
      </c>
      <c r="AF100" s="634" t="s">
        <v>20759</v>
      </c>
      <c r="AI100" s="646" t="str">
        <f>VLOOKUP(K100,'4-kurs'!C:F,4,)</f>
        <v>4-kurs</v>
      </c>
      <c r="AJ100" s="634" t="str">
        <f t="shared" si="1"/>
        <v>438211100103</v>
      </c>
    </row>
    <row r="101" spans="1:36" x14ac:dyDescent="0.25">
      <c r="A101" s="634" t="s">
        <v>15759</v>
      </c>
      <c r="B101" s="634" t="s">
        <v>1426</v>
      </c>
      <c r="C101" s="634" t="s">
        <v>8125</v>
      </c>
      <c r="D101" s="634" t="s">
        <v>8126</v>
      </c>
      <c r="E101" s="634" t="s">
        <v>8127</v>
      </c>
      <c r="F101" s="634" t="s">
        <v>4345</v>
      </c>
      <c r="G101" s="634" t="s">
        <v>8332</v>
      </c>
      <c r="H101" s="634" t="s">
        <v>4344</v>
      </c>
      <c r="I101" s="634" t="s">
        <v>15760</v>
      </c>
      <c r="J101" s="634" t="s">
        <v>15761</v>
      </c>
      <c r="K101" s="635">
        <v>51011035280026</v>
      </c>
      <c r="L101" s="634" t="s">
        <v>13154</v>
      </c>
      <c r="M101" s="634" t="s">
        <v>13198</v>
      </c>
      <c r="N101" s="634" t="s">
        <v>2447</v>
      </c>
      <c r="O101" s="634" t="s">
        <v>4011</v>
      </c>
      <c r="P101" s="634" t="s">
        <v>8132</v>
      </c>
      <c r="Q101" s="634" t="s">
        <v>8133</v>
      </c>
      <c r="R101" s="634" t="s">
        <v>20716</v>
      </c>
      <c r="S101" s="634" t="s">
        <v>8135</v>
      </c>
      <c r="T101" s="634" t="s">
        <v>10605</v>
      </c>
      <c r="U101" s="634" t="s">
        <v>2426</v>
      </c>
      <c r="V101" s="634" t="s">
        <v>2383</v>
      </c>
      <c r="W101" s="634" t="s">
        <v>5559</v>
      </c>
      <c r="X101" s="634" t="s">
        <v>20931</v>
      </c>
      <c r="Y101" s="634" t="s">
        <v>8138</v>
      </c>
      <c r="Z101" s="634" t="s">
        <v>8139</v>
      </c>
      <c r="AB101" s="634" t="s">
        <v>8183</v>
      </c>
      <c r="AC101" s="634" t="s">
        <v>8184</v>
      </c>
      <c r="AE101" s="634" t="s">
        <v>13199</v>
      </c>
      <c r="AF101" s="634" t="s">
        <v>20758</v>
      </c>
      <c r="AI101" s="646" t="str">
        <f>VLOOKUP(K101,'4-kurs'!C:F,4,)</f>
        <v>4-kurs</v>
      </c>
      <c r="AJ101" s="634" t="str">
        <f t="shared" si="1"/>
        <v>438211100111</v>
      </c>
    </row>
    <row r="102" spans="1:36" x14ac:dyDescent="0.25">
      <c r="A102" s="634" t="s">
        <v>15710</v>
      </c>
      <c r="B102" s="634" t="s">
        <v>1485</v>
      </c>
      <c r="C102" s="634" t="s">
        <v>8125</v>
      </c>
      <c r="D102" s="634" t="s">
        <v>8126</v>
      </c>
      <c r="E102" s="634" t="s">
        <v>8127</v>
      </c>
      <c r="F102" s="634" t="s">
        <v>4345</v>
      </c>
      <c r="G102" s="634" t="s">
        <v>4347</v>
      </c>
      <c r="H102" s="634" t="s">
        <v>4346</v>
      </c>
      <c r="I102" s="634" t="s">
        <v>15711</v>
      </c>
      <c r="J102" s="634" t="s">
        <v>15712</v>
      </c>
      <c r="K102" s="635">
        <v>62308035260043</v>
      </c>
      <c r="L102" s="634" t="s">
        <v>10578</v>
      </c>
      <c r="M102" s="634" t="s">
        <v>13198</v>
      </c>
      <c r="N102" s="634" t="s">
        <v>2447</v>
      </c>
      <c r="O102" s="634" t="s">
        <v>4011</v>
      </c>
      <c r="P102" s="634" t="s">
        <v>8132</v>
      </c>
      <c r="Q102" s="634" t="s">
        <v>8133</v>
      </c>
      <c r="R102" s="634" t="s">
        <v>20716</v>
      </c>
      <c r="S102" s="634" t="s">
        <v>8135</v>
      </c>
      <c r="T102" s="634" t="s">
        <v>10605</v>
      </c>
      <c r="U102" s="634" t="s">
        <v>2426</v>
      </c>
      <c r="V102" s="634" t="s">
        <v>2383</v>
      </c>
      <c r="W102" s="634" t="s">
        <v>5559</v>
      </c>
      <c r="X102" s="634" t="s">
        <v>20929</v>
      </c>
      <c r="Y102" s="634" t="s">
        <v>8138</v>
      </c>
      <c r="Z102" s="634" t="s">
        <v>8139</v>
      </c>
      <c r="AB102" s="634" t="s">
        <v>8183</v>
      </c>
      <c r="AC102" s="634" t="s">
        <v>8184</v>
      </c>
      <c r="AE102" s="634" t="s">
        <v>13199</v>
      </c>
      <c r="AF102" s="634" t="s">
        <v>20754</v>
      </c>
      <c r="AI102" s="646" t="str">
        <f>VLOOKUP(K102,'4-kurs'!C:F,4,)</f>
        <v>4-kurs</v>
      </c>
      <c r="AJ102" s="634" t="str">
        <f t="shared" si="1"/>
        <v>438211100126</v>
      </c>
    </row>
    <row r="103" spans="1:36" x14ac:dyDescent="0.25">
      <c r="A103" s="634" t="s">
        <v>15716</v>
      </c>
      <c r="B103" s="634" t="s">
        <v>1585</v>
      </c>
      <c r="C103" s="634" t="s">
        <v>8125</v>
      </c>
      <c r="D103" s="634" t="s">
        <v>8126</v>
      </c>
      <c r="E103" s="634" t="s">
        <v>8127</v>
      </c>
      <c r="F103" s="634" t="s">
        <v>4345</v>
      </c>
      <c r="G103" s="634" t="s">
        <v>4347</v>
      </c>
      <c r="H103" s="634" t="s">
        <v>4346</v>
      </c>
      <c r="I103" s="634" t="s">
        <v>13447</v>
      </c>
      <c r="J103" s="634" t="s">
        <v>15717</v>
      </c>
      <c r="K103" s="635">
        <v>60502045260031</v>
      </c>
      <c r="L103" s="634" t="s">
        <v>20922</v>
      </c>
      <c r="M103" s="634" t="s">
        <v>13198</v>
      </c>
      <c r="N103" s="634" t="s">
        <v>2447</v>
      </c>
      <c r="O103" s="634" t="s">
        <v>4011</v>
      </c>
      <c r="P103" s="634" t="s">
        <v>8132</v>
      </c>
      <c r="Q103" s="634" t="s">
        <v>8133</v>
      </c>
      <c r="R103" s="634" t="s">
        <v>20716</v>
      </c>
      <c r="S103" s="634" t="s">
        <v>8135</v>
      </c>
      <c r="T103" s="634" t="s">
        <v>10605</v>
      </c>
      <c r="U103" s="634" t="s">
        <v>2426</v>
      </c>
      <c r="V103" s="634" t="s">
        <v>2383</v>
      </c>
      <c r="W103" s="634" t="s">
        <v>5559</v>
      </c>
      <c r="X103" s="634" t="s">
        <v>20923</v>
      </c>
      <c r="Y103" s="634" t="s">
        <v>8138</v>
      </c>
      <c r="Z103" s="634" t="s">
        <v>8139</v>
      </c>
      <c r="AB103" s="634" t="s">
        <v>8183</v>
      </c>
      <c r="AC103" s="634" t="s">
        <v>8184</v>
      </c>
      <c r="AE103" s="634" t="s">
        <v>13199</v>
      </c>
      <c r="AF103" s="634" t="s">
        <v>20718</v>
      </c>
      <c r="AI103" s="646" t="str">
        <f>VLOOKUP(K103,'4-kurs'!C:F,4,)</f>
        <v>4-kurs</v>
      </c>
      <c r="AJ103" s="634" t="str">
        <f t="shared" si="1"/>
        <v>438211100043</v>
      </c>
    </row>
    <row r="104" spans="1:36" x14ac:dyDescent="0.25">
      <c r="A104" s="634" t="s">
        <v>15753</v>
      </c>
      <c r="B104" s="634" t="s">
        <v>1622</v>
      </c>
      <c r="C104" s="634" t="s">
        <v>8125</v>
      </c>
      <c r="D104" s="634" t="s">
        <v>8126</v>
      </c>
      <c r="E104" s="634" t="s">
        <v>8127</v>
      </c>
      <c r="F104" s="634" t="s">
        <v>4345</v>
      </c>
      <c r="G104" s="634" t="s">
        <v>8332</v>
      </c>
      <c r="H104" s="634" t="s">
        <v>4344</v>
      </c>
      <c r="I104" s="634" t="s">
        <v>15754</v>
      </c>
      <c r="J104" s="634" t="s">
        <v>15755</v>
      </c>
      <c r="K104" s="635">
        <v>50108015280024</v>
      </c>
      <c r="L104" s="634" t="s">
        <v>20939</v>
      </c>
      <c r="M104" s="634" t="s">
        <v>13198</v>
      </c>
      <c r="N104" s="634" t="s">
        <v>2447</v>
      </c>
      <c r="O104" s="634" t="s">
        <v>4011</v>
      </c>
      <c r="P104" s="634" t="s">
        <v>8132</v>
      </c>
      <c r="Q104" s="634" t="s">
        <v>8133</v>
      </c>
      <c r="R104" s="634" t="s">
        <v>20716</v>
      </c>
      <c r="S104" s="634" t="s">
        <v>8135</v>
      </c>
      <c r="T104" s="634" t="s">
        <v>10605</v>
      </c>
      <c r="U104" s="634" t="s">
        <v>2426</v>
      </c>
      <c r="V104" s="634" t="s">
        <v>2383</v>
      </c>
      <c r="W104" s="634" t="s">
        <v>5559</v>
      </c>
      <c r="X104" s="634" t="s">
        <v>20940</v>
      </c>
      <c r="Y104" s="634" t="s">
        <v>8138</v>
      </c>
      <c r="Z104" s="634" t="s">
        <v>8139</v>
      </c>
      <c r="AB104" s="634" t="s">
        <v>8183</v>
      </c>
      <c r="AC104" s="634" t="s">
        <v>8184</v>
      </c>
      <c r="AE104" s="634" t="s">
        <v>13199</v>
      </c>
      <c r="AF104" s="634" t="s">
        <v>20757</v>
      </c>
      <c r="AI104" s="646" t="str">
        <f>VLOOKUP(K104,'4-kurs'!C:F,4,)</f>
        <v>4-kurs</v>
      </c>
      <c r="AJ104" s="634" t="str">
        <f t="shared" si="1"/>
        <v>438211100054</v>
      </c>
    </row>
    <row r="105" spans="1:36" x14ac:dyDescent="0.25">
      <c r="A105" s="634" t="s">
        <v>15726</v>
      </c>
      <c r="B105" s="634" t="s">
        <v>1749</v>
      </c>
      <c r="C105" s="634" t="s">
        <v>8125</v>
      </c>
      <c r="D105" s="634" t="s">
        <v>8126</v>
      </c>
      <c r="E105" s="634" t="s">
        <v>8127</v>
      </c>
      <c r="F105" s="634" t="s">
        <v>4345</v>
      </c>
      <c r="G105" s="634" t="s">
        <v>8332</v>
      </c>
      <c r="H105" s="634" t="s">
        <v>4346</v>
      </c>
      <c r="I105" s="634" t="s">
        <v>8732</v>
      </c>
      <c r="J105" s="634" t="s">
        <v>15727</v>
      </c>
      <c r="K105" s="635">
        <v>62006005280016</v>
      </c>
      <c r="L105" s="634" t="s">
        <v>20933</v>
      </c>
      <c r="M105" s="634" t="s">
        <v>13198</v>
      </c>
      <c r="N105" s="634" t="s">
        <v>2447</v>
      </c>
      <c r="O105" s="634" t="s">
        <v>4011</v>
      </c>
      <c r="P105" s="634" t="s">
        <v>8132</v>
      </c>
      <c r="Q105" s="634" t="s">
        <v>8133</v>
      </c>
      <c r="R105" s="634" t="s">
        <v>20716</v>
      </c>
      <c r="S105" s="634" t="s">
        <v>8135</v>
      </c>
      <c r="T105" s="634" t="s">
        <v>10605</v>
      </c>
      <c r="U105" s="634" t="s">
        <v>2426</v>
      </c>
      <c r="V105" s="634" t="s">
        <v>2383</v>
      </c>
      <c r="W105" s="634" t="s">
        <v>5559</v>
      </c>
      <c r="X105" s="634" t="s">
        <v>20934</v>
      </c>
      <c r="Y105" s="634" t="s">
        <v>8138</v>
      </c>
      <c r="Z105" s="634" t="s">
        <v>8139</v>
      </c>
      <c r="AB105" s="634" t="s">
        <v>8183</v>
      </c>
      <c r="AC105" s="634" t="s">
        <v>8184</v>
      </c>
      <c r="AE105" s="634" t="s">
        <v>13199</v>
      </c>
      <c r="AF105" s="634" t="s">
        <v>20753</v>
      </c>
      <c r="AI105" s="646" t="str">
        <f>VLOOKUP(K105,'4-kurs'!C:F,4,)</f>
        <v>4-kurs</v>
      </c>
      <c r="AJ105" s="634" t="str">
        <f t="shared" si="1"/>
        <v>438211100085</v>
      </c>
    </row>
    <row r="106" spans="1:36" x14ac:dyDescent="0.25">
      <c r="A106" s="634" t="s">
        <v>15738</v>
      </c>
      <c r="B106" s="634" t="s">
        <v>2353</v>
      </c>
      <c r="C106" s="634" t="s">
        <v>8125</v>
      </c>
      <c r="D106" s="634" t="s">
        <v>8126</v>
      </c>
      <c r="E106" s="634" t="s">
        <v>8127</v>
      </c>
      <c r="F106" s="634" t="s">
        <v>4345</v>
      </c>
      <c r="G106" s="634" t="s">
        <v>4348</v>
      </c>
      <c r="H106" s="634" t="s">
        <v>4346</v>
      </c>
      <c r="I106" s="634" t="s">
        <v>10961</v>
      </c>
      <c r="J106" s="634" t="s">
        <v>15739</v>
      </c>
      <c r="K106" s="635">
        <v>42307912720119</v>
      </c>
      <c r="L106" s="634" t="s">
        <v>8657</v>
      </c>
      <c r="M106" s="634" t="s">
        <v>13198</v>
      </c>
      <c r="N106" s="634" t="s">
        <v>2447</v>
      </c>
      <c r="O106" s="634" t="s">
        <v>4011</v>
      </c>
      <c r="P106" s="634" t="s">
        <v>8132</v>
      </c>
      <c r="Q106" s="634" t="s">
        <v>8133</v>
      </c>
      <c r="R106" s="634" t="s">
        <v>20716</v>
      </c>
      <c r="S106" s="634" t="s">
        <v>8135</v>
      </c>
      <c r="T106" s="634" t="s">
        <v>10605</v>
      </c>
      <c r="U106" s="634" t="s">
        <v>2426</v>
      </c>
      <c r="V106" s="634" t="s">
        <v>2383</v>
      </c>
      <c r="W106" s="634" t="s">
        <v>5559</v>
      </c>
      <c r="X106" s="634" t="s">
        <v>20928</v>
      </c>
      <c r="Y106" s="634" t="s">
        <v>8138</v>
      </c>
      <c r="Z106" s="634" t="s">
        <v>8139</v>
      </c>
      <c r="AB106" s="634" t="s">
        <v>8183</v>
      </c>
      <c r="AC106" s="634" t="s">
        <v>8184</v>
      </c>
      <c r="AE106" s="634" t="s">
        <v>13199</v>
      </c>
      <c r="AF106" s="634" t="s">
        <v>20126</v>
      </c>
      <c r="AI106" s="646" t="str">
        <f>VLOOKUP(K106,'4-kurs'!C:F,4,)</f>
        <v>4-kurs</v>
      </c>
      <c r="AJ106" s="634" t="str">
        <f t="shared" si="1"/>
        <v>438211100120</v>
      </c>
    </row>
    <row r="107" spans="1:36" x14ac:dyDescent="0.25">
      <c r="A107" s="634" t="s">
        <v>15735</v>
      </c>
      <c r="B107" s="634" t="s">
        <v>2196</v>
      </c>
      <c r="C107" s="634" t="s">
        <v>8125</v>
      </c>
      <c r="D107" s="634" t="s">
        <v>8126</v>
      </c>
      <c r="E107" s="634" t="s">
        <v>8127</v>
      </c>
      <c r="F107" s="634" t="s">
        <v>4345</v>
      </c>
      <c r="G107" s="634" t="s">
        <v>8598</v>
      </c>
      <c r="H107" s="634" t="s">
        <v>4344</v>
      </c>
      <c r="I107" s="634" t="s">
        <v>15736</v>
      </c>
      <c r="J107" s="634" t="s">
        <v>15737</v>
      </c>
      <c r="K107" s="635">
        <v>51805055330029</v>
      </c>
      <c r="L107" s="634" t="s">
        <v>20935</v>
      </c>
      <c r="M107" s="634" t="s">
        <v>13198</v>
      </c>
      <c r="N107" s="634" t="s">
        <v>2447</v>
      </c>
      <c r="O107" s="634" t="s">
        <v>4011</v>
      </c>
      <c r="P107" s="634" t="s">
        <v>8132</v>
      </c>
      <c r="Q107" s="634" t="s">
        <v>8133</v>
      </c>
      <c r="R107" s="634" t="s">
        <v>20716</v>
      </c>
      <c r="S107" s="634" t="s">
        <v>8135</v>
      </c>
      <c r="T107" s="634" t="s">
        <v>10605</v>
      </c>
      <c r="U107" s="634" t="s">
        <v>2426</v>
      </c>
      <c r="V107" s="634" t="s">
        <v>2383</v>
      </c>
      <c r="W107" s="634" t="s">
        <v>5559</v>
      </c>
      <c r="X107" s="634" t="s">
        <v>20936</v>
      </c>
      <c r="Y107" s="634" t="s">
        <v>8138</v>
      </c>
      <c r="Z107" s="634" t="s">
        <v>8139</v>
      </c>
      <c r="AB107" s="634" t="s">
        <v>13500</v>
      </c>
      <c r="AC107" s="634" t="s">
        <v>8184</v>
      </c>
      <c r="AE107" s="634" t="s">
        <v>13199</v>
      </c>
      <c r="AF107" s="634" t="s">
        <v>20721</v>
      </c>
      <c r="AI107" s="646" t="str">
        <f>VLOOKUP(K107,'4-kurs'!C:F,4,)</f>
        <v>4-kurs</v>
      </c>
      <c r="AJ107" s="634" t="str">
        <f t="shared" si="1"/>
        <v>438211100100</v>
      </c>
    </row>
    <row r="108" spans="1:36" x14ac:dyDescent="0.25">
      <c r="A108" s="634" t="s">
        <v>15728</v>
      </c>
      <c r="B108" s="634" t="s">
        <v>2045</v>
      </c>
      <c r="C108" s="634" t="s">
        <v>8125</v>
      </c>
      <c r="D108" s="634" t="s">
        <v>8126</v>
      </c>
      <c r="E108" s="634" t="s">
        <v>8127</v>
      </c>
      <c r="F108" s="634" t="s">
        <v>4345</v>
      </c>
      <c r="G108" s="634" t="s">
        <v>4347</v>
      </c>
      <c r="H108" s="634" t="s">
        <v>4344</v>
      </c>
      <c r="I108" s="634" t="s">
        <v>15729</v>
      </c>
      <c r="J108" s="634" t="s">
        <v>15730</v>
      </c>
      <c r="K108" s="635">
        <v>52511035260044</v>
      </c>
      <c r="L108" s="634" t="s">
        <v>19742</v>
      </c>
      <c r="M108" s="634" t="s">
        <v>13198</v>
      </c>
      <c r="N108" s="634" t="s">
        <v>2447</v>
      </c>
      <c r="O108" s="634" t="s">
        <v>4011</v>
      </c>
      <c r="P108" s="634" t="s">
        <v>8132</v>
      </c>
      <c r="Q108" s="634" t="s">
        <v>8133</v>
      </c>
      <c r="R108" s="634" t="s">
        <v>20716</v>
      </c>
      <c r="S108" s="634" t="s">
        <v>8135</v>
      </c>
      <c r="T108" s="634" t="s">
        <v>10605</v>
      </c>
      <c r="U108" s="634" t="s">
        <v>2426</v>
      </c>
      <c r="V108" s="634" t="s">
        <v>2383</v>
      </c>
      <c r="W108" s="634" t="s">
        <v>5559</v>
      </c>
      <c r="X108" s="634" t="s">
        <v>20937</v>
      </c>
      <c r="Y108" s="634" t="s">
        <v>8138</v>
      </c>
      <c r="Z108" s="634" t="s">
        <v>8139</v>
      </c>
      <c r="AB108" s="634" t="s">
        <v>8183</v>
      </c>
      <c r="AC108" s="634" t="s">
        <v>8184</v>
      </c>
      <c r="AE108" s="634" t="s">
        <v>13199</v>
      </c>
      <c r="AF108" s="634" t="s">
        <v>20741</v>
      </c>
      <c r="AI108" s="646" t="str">
        <f>VLOOKUP(K108,'4-kurs'!C:F,4,)</f>
        <v>4-kurs</v>
      </c>
      <c r="AJ108" s="634" t="str">
        <f t="shared" si="1"/>
        <v>438211100130</v>
      </c>
    </row>
    <row r="109" spans="1:36" x14ac:dyDescent="0.25">
      <c r="A109" s="634" t="s">
        <v>15750</v>
      </c>
      <c r="B109" s="634" t="s">
        <v>1760</v>
      </c>
      <c r="C109" s="634" t="s">
        <v>8125</v>
      </c>
      <c r="D109" s="634" t="s">
        <v>8126</v>
      </c>
      <c r="E109" s="634" t="s">
        <v>8127</v>
      </c>
      <c r="F109" s="634" t="s">
        <v>4345</v>
      </c>
      <c r="G109" s="634" t="s">
        <v>8327</v>
      </c>
      <c r="H109" s="634" t="s">
        <v>4346</v>
      </c>
      <c r="I109" s="634" t="s">
        <v>15751</v>
      </c>
      <c r="J109" s="634" t="s">
        <v>15752</v>
      </c>
      <c r="K109" s="635">
        <v>62909035270049</v>
      </c>
      <c r="L109" s="634" t="s">
        <v>20394</v>
      </c>
      <c r="M109" s="634" t="s">
        <v>13198</v>
      </c>
      <c r="N109" s="634" t="s">
        <v>2447</v>
      </c>
      <c r="O109" s="634" t="s">
        <v>4011</v>
      </c>
      <c r="P109" s="634" t="s">
        <v>8132</v>
      </c>
      <c r="Q109" s="634" t="s">
        <v>8133</v>
      </c>
      <c r="R109" s="634" t="s">
        <v>20716</v>
      </c>
      <c r="S109" s="634" t="s">
        <v>8135</v>
      </c>
      <c r="T109" s="634" t="s">
        <v>10605</v>
      </c>
      <c r="U109" s="634" t="s">
        <v>2426</v>
      </c>
      <c r="V109" s="634" t="s">
        <v>2383</v>
      </c>
      <c r="W109" s="634" t="s">
        <v>5559</v>
      </c>
      <c r="X109" s="634" t="s">
        <v>20938</v>
      </c>
      <c r="Y109" s="634" t="s">
        <v>8138</v>
      </c>
      <c r="Z109" s="634" t="s">
        <v>8139</v>
      </c>
      <c r="AB109" s="634" t="s">
        <v>8183</v>
      </c>
      <c r="AC109" s="634" t="s">
        <v>8184</v>
      </c>
      <c r="AE109" s="634" t="s">
        <v>13199</v>
      </c>
      <c r="AF109" s="634" t="s">
        <v>20754</v>
      </c>
      <c r="AI109" s="646" t="str">
        <f>VLOOKUP(K109,'4-kurs'!C:F,4,)</f>
        <v>4-kurs</v>
      </c>
      <c r="AJ109" s="634" t="str">
        <f t="shared" si="1"/>
        <v>438211100041</v>
      </c>
    </row>
    <row r="110" spans="1:36" x14ac:dyDescent="0.25">
      <c r="A110" s="634" t="s">
        <v>15718</v>
      </c>
      <c r="B110" s="634" t="s">
        <v>1601</v>
      </c>
      <c r="C110" s="634" t="s">
        <v>8125</v>
      </c>
      <c r="D110" s="634" t="s">
        <v>8126</v>
      </c>
      <c r="E110" s="634" t="s">
        <v>8127</v>
      </c>
      <c r="F110" s="634" t="s">
        <v>4345</v>
      </c>
      <c r="G110" s="634" t="s">
        <v>8332</v>
      </c>
      <c r="H110" s="634" t="s">
        <v>4346</v>
      </c>
      <c r="I110" s="634" t="s">
        <v>14331</v>
      </c>
      <c r="J110" s="634" t="s">
        <v>15719</v>
      </c>
      <c r="K110" s="635">
        <v>61507005280028</v>
      </c>
      <c r="L110" s="634" t="s">
        <v>14750</v>
      </c>
      <c r="M110" s="634" t="s">
        <v>13198</v>
      </c>
      <c r="N110" s="634" t="s">
        <v>2447</v>
      </c>
      <c r="O110" s="634" t="s">
        <v>4011</v>
      </c>
      <c r="P110" s="634" t="s">
        <v>8132</v>
      </c>
      <c r="Q110" s="634" t="s">
        <v>8133</v>
      </c>
      <c r="R110" s="634" t="s">
        <v>20716</v>
      </c>
      <c r="S110" s="634" t="s">
        <v>8135</v>
      </c>
      <c r="T110" s="634" t="s">
        <v>10605</v>
      </c>
      <c r="U110" s="634" t="s">
        <v>2426</v>
      </c>
      <c r="V110" s="634" t="s">
        <v>2383</v>
      </c>
      <c r="W110" s="634" t="s">
        <v>5559</v>
      </c>
      <c r="X110" s="634" t="s">
        <v>20927</v>
      </c>
      <c r="Y110" s="634" t="s">
        <v>8138</v>
      </c>
      <c r="Z110" s="634" t="s">
        <v>8139</v>
      </c>
      <c r="AB110" s="634" t="s">
        <v>8183</v>
      </c>
      <c r="AC110" s="634" t="s">
        <v>8184</v>
      </c>
      <c r="AE110" s="634" t="s">
        <v>13199</v>
      </c>
      <c r="AF110" s="634" t="s">
        <v>20737</v>
      </c>
      <c r="AI110" s="646" t="str">
        <f>VLOOKUP(K110,'4-kurs'!C:F,4,)</f>
        <v>4-kurs</v>
      </c>
      <c r="AJ110" s="634" t="str">
        <f t="shared" si="1"/>
        <v>438211100071</v>
      </c>
    </row>
    <row r="111" spans="1:36" x14ac:dyDescent="0.25">
      <c r="A111" s="634" t="s">
        <v>15720</v>
      </c>
      <c r="B111" s="634" t="s">
        <v>1674</v>
      </c>
      <c r="C111" s="634" t="s">
        <v>8125</v>
      </c>
      <c r="D111" s="634" t="s">
        <v>8126</v>
      </c>
      <c r="E111" s="634" t="s">
        <v>8127</v>
      </c>
      <c r="F111" s="634" t="s">
        <v>4345</v>
      </c>
      <c r="G111" s="634" t="s">
        <v>8128</v>
      </c>
      <c r="H111" s="634" t="s">
        <v>4346</v>
      </c>
      <c r="I111" s="634" t="s">
        <v>15721</v>
      </c>
      <c r="J111" s="634" t="s">
        <v>15722</v>
      </c>
      <c r="K111" s="635">
        <v>61806025340032</v>
      </c>
      <c r="L111" s="634" t="s">
        <v>11796</v>
      </c>
      <c r="M111" s="634" t="s">
        <v>13198</v>
      </c>
      <c r="N111" s="634" t="s">
        <v>2447</v>
      </c>
      <c r="O111" s="634" t="s">
        <v>4011</v>
      </c>
      <c r="P111" s="634" t="s">
        <v>8132</v>
      </c>
      <c r="Q111" s="634" t="s">
        <v>8133</v>
      </c>
      <c r="R111" s="634" t="s">
        <v>20716</v>
      </c>
      <c r="S111" s="634" t="s">
        <v>8135</v>
      </c>
      <c r="T111" s="634" t="s">
        <v>10605</v>
      </c>
      <c r="U111" s="634" t="s">
        <v>2426</v>
      </c>
      <c r="V111" s="634" t="s">
        <v>2383</v>
      </c>
      <c r="W111" s="634" t="s">
        <v>5559</v>
      </c>
      <c r="X111" s="634" t="s">
        <v>20930</v>
      </c>
      <c r="Y111" s="634" t="s">
        <v>8138</v>
      </c>
      <c r="Z111" s="634" t="s">
        <v>8139</v>
      </c>
      <c r="AB111" s="634" t="s">
        <v>8183</v>
      </c>
      <c r="AC111" s="634" t="s">
        <v>8184</v>
      </c>
      <c r="AE111" s="634" t="s">
        <v>13199</v>
      </c>
      <c r="AF111" s="634" t="s">
        <v>20740</v>
      </c>
      <c r="AI111" s="646" t="str">
        <f>VLOOKUP(K111,'4-kurs'!C:F,4,)</f>
        <v>4-kurs</v>
      </c>
      <c r="AJ111" s="634" t="str">
        <f t="shared" si="1"/>
        <v>438211100108</v>
      </c>
    </row>
    <row r="112" spans="1:36" x14ac:dyDescent="0.25">
      <c r="A112" s="634" t="s">
        <v>15708</v>
      </c>
      <c r="B112" s="634" t="s">
        <v>1813</v>
      </c>
      <c r="C112" s="634" t="s">
        <v>8125</v>
      </c>
      <c r="D112" s="634" t="s">
        <v>8126</v>
      </c>
      <c r="E112" s="634" t="s">
        <v>8127</v>
      </c>
      <c r="F112" s="634" t="s">
        <v>4345</v>
      </c>
      <c r="G112" s="634" t="s">
        <v>4347</v>
      </c>
      <c r="H112" s="634" t="s">
        <v>4344</v>
      </c>
      <c r="I112" s="634" t="s">
        <v>10060</v>
      </c>
      <c r="J112" s="634" t="s">
        <v>15709</v>
      </c>
      <c r="K112" s="635">
        <v>31409995260075</v>
      </c>
      <c r="L112" s="634" t="s">
        <v>11790</v>
      </c>
      <c r="M112" s="634" t="s">
        <v>13198</v>
      </c>
      <c r="N112" s="634" t="s">
        <v>2447</v>
      </c>
      <c r="O112" s="634" t="s">
        <v>4011</v>
      </c>
      <c r="P112" s="634" t="s">
        <v>8132</v>
      </c>
      <c r="Q112" s="634" t="s">
        <v>8133</v>
      </c>
      <c r="R112" s="634" t="s">
        <v>20716</v>
      </c>
      <c r="S112" s="634" t="s">
        <v>8135</v>
      </c>
      <c r="T112" s="634" t="s">
        <v>10605</v>
      </c>
      <c r="U112" s="634" t="s">
        <v>2426</v>
      </c>
      <c r="V112" s="634" t="s">
        <v>2383</v>
      </c>
      <c r="W112" s="634" t="s">
        <v>5559</v>
      </c>
      <c r="X112" s="634" t="s">
        <v>20944</v>
      </c>
      <c r="Y112" s="634" t="s">
        <v>8138</v>
      </c>
      <c r="Z112" s="634" t="s">
        <v>8139</v>
      </c>
      <c r="AB112" s="634" t="s">
        <v>8183</v>
      </c>
      <c r="AC112" s="634" t="s">
        <v>8184</v>
      </c>
      <c r="AE112" s="634" t="s">
        <v>13199</v>
      </c>
      <c r="AF112" s="634" t="s">
        <v>20755</v>
      </c>
      <c r="AI112" s="646" t="str">
        <f>VLOOKUP(K112,'4-kurs'!C:F,4,)</f>
        <v>4-kurs</v>
      </c>
      <c r="AJ112" s="634" t="str">
        <f t="shared" si="1"/>
        <v>438211100109</v>
      </c>
    </row>
    <row r="113" spans="1:36" x14ac:dyDescent="0.25">
      <c r="A113" s="634" t="s">
        <v>15734</v>
      </c>
      <c r="B113" s="634" t="s">
        <v>2192</v>
      </c>
      <c r="C113" s="634" t="s">
        <v>8125</v>
      </c>
      <c r="D113" s="634" t="s">
        <v>8126</v>
      </c>
      <c r="E113" s="634" t="s">
        <v>8127</v>
      </c>
      <c r="F113" s="634" t="s">
        <v>4345</v>
      </c>
      <c r="G113" s="634" t="s">
        <v>4352</v>
      </c>
      <c r="H113" s="634" t="s">
        <v>4346</v>
      </c>
      <c r="I113" s="634" t="s">
        <v>13524</v>
      </c>
      <c r="J113" s="634" t="s">
        <v>19618</v>
      </c>
      <c r="K113" s="635">
        <v>61305045290063</v>
      </c>
      <c r="L113" s="634" t="s">
        <v>19619</v>
      </c>
      <c r="M113" s="634" t="s">
        <v>13198</v>
      </c>
      <c r="N113" s="634" t="s">
        <v>2447</v>
      </c>
      <c r="O113" s="634" t="s">
        <v>4011</v>
      </c>
      <c r="P113" s="634" t="s">
        <v>8132</v>
      </c>
      <c r="Q113" s="634" t="s">
        <v>8133</v>
      </c>
      <c r="R113" s="634" t="s">
        <v>20716</v>
      </c>
      <c r="S113" s="634" t="s">
        <v>8135</v>
      </c>
      <c r="T113" s="634" t="s">
        <v>10605</v>
      </c>
      <c r="U113" s="634" t="s">
        <v>2426</v>
      </c>
      <c r="V113" s="634" t="s">
        <v>2383</v>
      </c>
      <c r="W113" s="634" t="s">
        <v>5559</v>
      </c>
      <c r="X113" s="634" t="s">
        <v>20945</v>
      </c>
      <c r="Y113" s="634" t="s">
        <v>8138</v>
      </c>
      <c r="Z113" s="634" t="s">
        <v>8139</v>
      </c>
      <c r="AB113" s="634" t="s">
        <v>8183</v>
      </c>
      <c r="AC113" s="634" t="s">
        <v>8184</v>
      </c>
      <c r="AE113" s="634" t="s">
        <v>13199</v>
      </c>
      <c r="AF113" s="634" t="s">
        <v>20737</v>
      </c>
      <c r="AI113" s="646" t="str">
        <f>VLOOKUP(K113,'4-kurs'!C:F,4,)</f>
        <v>4-kurs</v>
      </c>
      <c r="AJ113" s="634" t="str">
        <f t="shared" si="1"/>
        <v>438211100082</v>
      </c>
    </row>
    <row r="114" spans="1:36" x14ac:dyDescent="0.25">
      <c r="A114" s="634" t="s">
        <v>15799</v>
      </c>
      <c r="B114" s="634" t="s">
        <v>2299</v>
      </c>
      <c r="C114" s="634" t="s">
        <v>8125</v>
      </c>
      <c r="D114" s="634" t="s">
        <v>8126</v>
      </c>
      <c r="E114" s="634" t="s">
        <v>8127</v>
      </c>
      <c r="F114" s="634" t="s">
        <v>4345</v>
      </c>
      <c r="G114" s="634" t="s">
        <v>8128</v>
      </c>
      <c r="H114" s="634" t="s">
        <v>4346</v>
      </c>
      <c r="I114" s="634" t="s">
        <v>15800</v>
      </c>
      <c r="J114" s="634" t="s">
        <v>15801</v>
      </c>
      <c r="K114" s="635">
        <v>62309035340012</v>
      </c>
      <c r="L114" s="634" t="s">
        <v>9276</v>
      </c>
      <c r="M114" s="634" t="s">
        <v>13198</v>
      </c>
      <c r="N114" s="634" t="s">
        <v>2447</v>
      </c>
      <c r="O114" s="634" t="s">
        <v>4016</v>
      </c>
      <c r="P114" s="634" t="s">
        <v>8132</v>
      </c>
      <c r="Q114" s="634" t="s">
        <v>8133</v>
      </c>
      <c r="R114" s="634" t="s">
        <v>20716</v>
      </c>
      <c r="S114" s="634" t="s">
        <v>8135</v>
      </c>
      <c r="T114" s="634" t="s">
        <v>10613</v>
      </c>
      <c r="U114" s="634" t="s">
        <v>2426</v>
      </c>
      <c r="V114" s="634" t="s">
        <v>2383</v>
      </c>
      <c r="W114" s="634" t="s">
        <v>5559</v>
      </c>
      <c r="X114" s="634" t="s">
        <v>20974</v>
      </c>
      <c r="Y114" s="634" t="s">
        <v>8138</v>
      </c>
      <c r="Z114" s="634" t="s">
        <v>8139</v>
      </c>
      <c r="AB114" s="634" t="s">
        <v>13230</v>
      </c>
      <c r="AC114" s="634" t="s">
        <v>8184</v>
      </c>
      <c r="AE114" s="634" t="s">
        <v>13199</v>
      </c>
      <c r="AF114" s="634" t="s">
        <v>19629</v>
      </c>
      <c r="AI114" s="646" t="str">
        <f>VLOOKUP(K114,'4-kurs'!C:F,4,)</f>
        <v>4-kurs</v>
      </c>
      <c r="AJ114" s="634" t="str">
        <f t="shared" si="1"/>
        <v>438211100021</v>
      </c>
    </row>
    <row r="115" spans="1:36" x14ac:dyDescent="0.25">
      <c r="A115" s="634" t="s">
        <v>15775</v>
      </c>
      <c r="B115" s="634" t="s">
        <v>2297</v>
      </c>
      <c r="C115" s="634" t="s">
        <v>8125</v>
      </c>
      <c r="D115" s="634" t="s">
        <v>8126</v>
      </c>
      <c r="E115" s="634" t="s">
        <v>8127</v>
      </c>
      <c r="F115" s="634" t="s">
        <v>4345</v>
      </c>
      <c r="G115" s="634" t="s">
        <v>8221</v>
      </c>
      <c r="H115" s="634" t="s">
        <v>4346</v>
      </c>
      <c r="I115" s="634" t="s">
        <v>15776</v>
      </c>
      <c r="J115" s="634" t="s">
        <v>15777</v>
      </c>
      <c r="K115" s="635">
        <v>62303035350011</v>
      </c>
      <c r="L115" s="634" t="s">
        <v>19598</v>
      </c>
      <c r="M115" s="634" t="s">
        <v>13198</v>
      </c>
      <c r="N115" s="634" t="s">
        <v>2447</v>
      </c>
      <c r="O115" s="634" t="s">
        <v>4016</v>
      </c>
      <c r="P115" s="634" t="s">
        <v>8132</v>
      </c>
      <c r="Q115" s="634" t="s">
        <v>8133</v>
      </c>
      <c r="R115" s="634" t="s">
        <v>20716</v>
      </c>
      <c r="S115" s="634" t="s">
        <v>8135</v>
      </c>
      <c r="T115" s="634" t="s">
        <v>10613</v>
      </c>
      <c r="U115" s="634" t="s">
        <v>2426</v>
      </c>
      <c r="V115" s="634" t="s">
        <v>2383</v>
      </c>
      <c r="W115" s="634" t="s">
        <v>5559</v>
      </c>
      <c r="X115" s="634" t="s">
        <v>20963</v>
      </c>
      <c r="Y115" s="634" t="s">
        <v>8138</v>
      </c>
      <c r="Z115" s="634" t="s">
        <v>8139</v>
      </c>
      <c r="AB115" s="634" t="s">
        <v>13230</v>
      </c>
      <c r="AC115" s="634" t="s">
        <v>8184</v>
      </c>
      <c r="AE115" s="634" t="s">
        <v>13199</v>
      </c>
      <c r="AF115" s="634" t="s">
        <v>20763</v>
      </c>
      <c r="AI115" s="646" t="str">
        <f>VLOOKUP(K115,'4-kurs'!C:F,4,)</f>
        <v>4-kurs</v>
      </c>
      <c r="AJ115" s="634" t="str">
        <f t="shared" si="1"/>
        <v>438211100019</v>
      </c>
    </row>
    <row r="116" spans="1:36" x14ac:dyDescent="0.25">
      <c r="A116" s="634" t="s">
        <v>15772</v>
      </c>
      <c r="B116" s="634" t="s">
        <v>2164</v>
      </c>
      <c r="C116" s="634" t="s">
        <v>8125</v>
      </c>
      <c r="D116" s="634" t="s">
        <v>8126</v>
      </c>
      <c r="E116" s="634" t="s">
        <v>8127</v>
      </c>
      <c r="F116" s="634" t="s">
        <v>4345</v>
      </c>
      <c r="G116" s="634" t="s">
        <v>4350</v>
      </c>
      <c r="H116" s="634" t="s">
        <v>4346</v>
      </c>
      <c r="I116" s="634" t="s">
        <v>15773</v>
      </c>
      <c r="J116" s="634" t="s">
        <v>15774</v>
      </c>
      <c r="K116" s="635">
        <v>60102035310067</v>
      </c>
      <c r="L116" s="634" t="s">
        <v>10094</v>
      </c>
      <c r="M116" s="634" t="s">
        <v>13198</v>
      </c>
      <c r="N116" s="634" t="s">
        <v>2447</v>
      </c>
      <c r="O116" s="634" t="s">
        <v>4016</v>
      </c>
      <c r="P116" s="634" t="s">
        <v>8132</v>
      </c>
      <c r="Q116" s="634" t="s">
        <v>8133</v>
      </c>
      <c r="R116" s="634" t="s">
        <v>20716</v>
      </c>
      <c r="S116" s="634" t="s">
        <v>8135</v>
      </c>
      <c r="T116" s="634" t="s">
        <v>10613</v>
      </c>
      <c r="U116" s="634" t="s">
        <v>2426</v>
      </c>
      <c r="V116" s="634" t="s">
        <v>2383</v>
      </c>
      <c r="W116" s="634" t="s">
        <v>5559</v>
      </c>
      <c r="X116" s="634" t="s">
        <v>20952</v>
      </c>
      <c r="Y116" s="634" t="s">
        <v>8138</v>
      </c>
      <c r="Z116" s="634" t="s">
        <v>8139</v>
      </c>
      <c r="AB116" s="634" t="s">
        <v>13230</v>
      </c>
      <c r="AC116" s="634" t="s">
        <v>8184</v>
      </c>
      <c r="AE116" s="634" t="s">
        <v>13199</v>
      </c>
      <c r="AF116" s="634" t="s">
        <v>20764</v>
      </c>
      <c r="AI116" s="646" t="str">
        <f>VLOOKUP(K116,'4-kurs'!C:F,4,)</f>
        <v>4-kurs</v>
      </c>
      <c r="AJ116" s="634" t="str">
        <f t="shared" si="1"/>
        <v>438211100016</v>
      </c>
    </row>
    <row r="117" spans="1:36" x14ac:dyDescent="0.25">
      <c r="A117" s="634" t="s">
        <v>15815</v>
      </c>
      <c r="B117" s="634" t="s">
        <v>2057</v>
      </c>
      <c r="C117" s="634" t="s">
        <v>8125</v>
      </c>
      <c r="D117" s="634" t="s">
        <v>8126</v>
      </c>
      <c r="E117" s="634" t="s">
        <v>8127</v>
      </c>
      <c r="F117" s="634" t="s">
        <v>4345</v>
      </c>
      <c r="G117" s="634" t="s">
        <v>4348</v>
      </c>
      <c r="H117" s="634" t="s">
        <v>4346</v>
      </c>
      <c r="I117" s="634" t="s">
        <v>15816</v>
      </c>
      <c r="J117" s="634" t="s">
        <v>15817</v>
      </c>
      <c r="K117" s="635">
        <v>40604995260038</v>
      </c>
      <c r="L117" s="634" t="s">
        <v>12033</v>
      </c>
      <c r="M117" s="634" t="s">
        <v>13198</v>
      </c>
      <c r="N117" s="634" t="s">
        <v>2447</v>
      </c>
      <c r="O117" s="634" t="s">
        <v>4016</v>
      </c>
      <c r="P117" s="634" t="s">
        <v>8132</v>
      </c>
      <c r="Q117" s="634" t="s">
        <v>8133</v>
      </c>
      <c r="R117" s="634" t="s">
        <v>20716</v>
      </c>
      <c r="S117" s="634" t="s">
        <v>8135</v>
      </c>
      <c r="T117" s="634" t="s">
        <v>10613</v>
      </c>
      <c r="U117" s="634" t="s">
        <v>2426</v>
      </c>
      <c r="V117" s="634" t="s">
        <v>2383</v>
      </c>
      <c r="W117" s="634" t="s">
        <v>5559</v>
      </c>
      <c r="X117" s="634" t="s">
        <v>20977</v>
      </c>
      <c r="Y117" s="634" t="s">
        <v>8138</v>
      </c>
      <c r="Z117" s="634" t="s">
        <v>8139</v>
      </c>
      <c r="AB117" s="634" t="s">
        <v>8183</v>
      </c>
      <c r="AC117" s="634" t="s">
        <v>8184</v>
      </c>
      <c r="AE117" s="634" t="s">
        <v>13199</v>
      </c>
      <c r="AF117" s="634" t="s">
        <v>20771</v>
      </c>
      <c r="AI117" s="646" t="str">
        <f>VLOOKUP(K117,'4-kurs'!C:F,4,)</f>
        <v>4-kurs</v>
      </c>
      <c r="AJ117" s="634" t="str">
        <f t="shared" si="1"/>
        <v>438211100032</v>
      </c>
    </row>
    <row r="118" spans="1:36" x14ac:dyDescent="0.25">
      <c r="A118" s="634" t="s">
        <v>15762</v>
      </c>
      <c r="B118" s="634" t="s">
        <v>1621</v>
      </c>
      <c r="C118" s="634" t="s">
        <v>8125</v>
      </c>
      <c r="D118" s="634" t="s">
        <v>8126</v>
      </c>
      <c r="E118" s="634" t="s">
        <v>8127</v>
      </c>
      <c r="F118" s="634" t="s">
        <v>4345</v>
      </c>
      <c r="G118" s="634" t="s">
        <v>4347</v>
      </c>
      <c r="H118" s="634" t="s">
        <v>4346</v>
      </c>
      <c r="I118" s="634" t="s">
        <v>15763</v>
      </c>
      <c r="J118" s="634" t="s">
        <v>15764</v>
      </c>
      <c r="K118" s="635">
        <v>60705015260062</v>
      </c>
      <c r="L118" s="634" t="s">
        <v>14370</v>
      </c>
      <c r="M118" s="634" t="s">
        <v>13198</v>
      </c>
      <c r="N118" s="634" t="s">
        <v>2447</v>
      </c>
      <c r="O118" s="634" t="s">
        <v>4016</v>
      </c>
      <c r="P118" s="634" t="s">
        <v>8132</v>
      </c>
      <c r="Q118" s="634" t="s">
        <v>8133</v>
      </c>
      <c r="R118" s="634" t="s">
        <v>20716</v>
      </c>
      <c r="S118" s="634" t="s">
        <v>8135</v>
      </c>
      <c r="T118" s="634" t="s">
        <v>10613</v>
      </c>
      <c r="U118" s="634" t="s">
        <v>2426</v>
      </c>
      <c r="V118" s="634" t="s">
        <v>2383</v>
      </c>
      <c r="W118" s="634" t="s">
        <v>5559</v>
      </c>
      <c r="X118" s="634" t="s">
        <v>20959</v>
      </c>
      <c r="Y118" s="634" t="s">
        <v>8138</v>
      </c>
      <c r="Z118" s="634" t="s">
        <v>8139</v>
      </c>
      <c r="AB118" s="634" t="s">
        <v>8183</v>
      </c>
      <c r="AC118" s="634" t="s">
        <v>8184</v>
      </c>
      <c r="AE118" s="634" t="s">
        <v>13199</v>
      </c>
      <c r="AF118" s="634" t="s">
        <v>20757</v>
      </c>
      <c r="AI118" s="646" t="str">
        <f>VLOOKUP(K118,'4-kurs'!C:F,4,)</f>
        <v>4-kurs</v>
      </c>
      <c r="AJ118" s="634" t="str">
        <f t="shared" si="1"/>
        <v>438211100008</v>
      </c>
    </row>
    <row r="119" spans="1:36" x14ac:dyDescent="0.25">
      <c r="A119" s="634" t="s">
        <v>15778</v>
      </c>
      <c r="B119" s="634" t="s">
        <v>2029</v>
      </c>
      <c r="C119" s="634" t="s">
        <v>8125</v>
      </c>
      <c r="D119" s="634" t="s">
        <v>8126</v>
      </c>
      <c r="E119" s="634" t="s">
        <v>8127</v>
      </c>
      <c r="F119" s="634" t="s">
        <v>4345</v>
      </c>
      <c r="G119" s="634" t="s">
        <v>8332</v>
      </c>
      <c r="H119" s="634" t="s">
        <v>4346</v>
      </c>
      <c r="I119" s="634" t="s">
        <v>15779</v>
      </c>
      <c r="J119" s="634" t="s">
        <v>15780</v>
      </c>
      <c r="K119" s="635">
        <v>41206995280020</v>
      </c>
      <c r="L119" s="634" t="s">
        <v>10281</v>
      </c>
      <c r="M119" s="634" t="s">
        <v>13198</v>
      </c>
      <c r="N119" s="634" t="s">
        <v>2447</v>
      </c>
      <c r="O119" s="634" t="s">
        <v>4016</v>
      </c>
      <c r="P119" s="634" t="s">
        <v>8132</v>
      </c>
      <c r="Q119" s="634" t="s">
        <v>8133</v>
      </c>
      <c r="R119" s="634" t="s">
        <v>20716</v>
      </c>
      <c r="S119" s="634" t="s">
        <v>8135</v>
      </c>
      <c r="T119" s="634" t="s">
        <v>10613</v>
      </c>
      <c r="U119" s="634" t="s">
        <v>2426</v>
      </c>
      <c r="V119" s="634" t="s">
        <v>2383</v>
      </c>
      <c r="W119" s="634" t="s">
        <v>5559</v>
      </c>
      <c r="X119" s="634" t="s">
        <v>20958</v>
      </c>
      <c r="Y119" s="634" t="s">
        <v>8138</v>
      </c>
      <c r="Z119" s="634" t="s">
        <v>8139</v>
      </c>
      <c r="AA119" s="634" t="s">
        <v>15781</v>
      </c>
      <c r="AB119" s="634" t="s">
        <v>13230</v>
      </c>
      <c r="AC119" s="634" t="s">
        <v>8184</v>
      </c>
      <c r="AE119" s="634" t="s">
        <v>13199</v>
      </c>
      <c r="AF119" s="634" t="s">
        <v>20757</v>
      </c>
      <c r="AI119" s="646" t="str">
        <f>VLOOKUP(K119,'4-kurs'!C:F,4,)</f>
        <v>4-kurs</v>
      </c>
      <c r="AJ119" s="634" t="str">
        <f t="shared" si="1"/>
        <v>438211100025</v>
      </c>
    </row>
    <row r="120" spans="1:36" x14ac:dyDescent="0.25">
      <c r="A120" s="634" t="s">
        <v>15768</v>
      </c>
      <c r="B120" s="634" t="s">
        <v>1868</v>
      </c>
      <c r="C120" s="634" t="s">
        <v>8125</v>
      </c>
      <c r="D120" s="634" t="s">
        <v>8126</v>
      </c>
      <c r="E120" s="634" t="s">
        <v>8127</v>
      </c>
      <c r="F120" s="634" t="s">
        <v>4345</v>
      </c>
      <c r="G120" s="634" t="s">
        <v>4348</v>
      </c>
      <c r="H120" s="634" t="s">
        <v>4346</v>
      </c>
      <c r="I120" s="634" t="s">
        <v>15769</v>
      </c>
      <c r="J120" s="634" t="s">
        <v>20956</v>
      </c>
      <c r="K120" s="635">
        <v>41912831140073</v>
      </c>
      <c r="L120" s="634" t="s">
        <v>20205</v>
      </c>
      <c r="M120" s="634" t="s">
        <v>13198</v>
      </c>
      <c r="N120" s="634" t="s">
        <v>2447</v>
      </c>
      <c r="O120" s="634" t="s">
        <v>4016</v>
      </c>
      <c r="P120" s="634" t="s">
        <v>8132</v>
      </c>
      <c r="Q120" s="634" t="s">
        <v>8133</v>
      </c>
      <c r="R120" s="634" t="s">
        <v>20716</v>
      </c>
      <c r="S120" s="634" t="s">
        <v>8135</v>
      </c>
      <c r="T120" s="634" t="s">
        <v>10613</v>
      </c>
      <c r="U120" s="634" t="s">
        <v>2426</v>
      </c>
      <c r="V120" s="634" t="s">
        <v>2383</v>
      </c>
      <c r="W120" s="634" t="s">
        <v>5559</v>
      </c>
      <c r="X120" s="634" t="s">
        <v>20957</v>
      </c>
      <c r="Y120" s="634" t="s">
        <v>8138</v>
      </c>
      <c r="Z120" s="634" t="s">
        <v>8139</v>
      </c>
      <c r="AB120" s="634" t="s">
        <v>8183</v>
      </c>
      <c r="AC120" s="634" t="s">
        <v>8184</v>
      </c>
      <c r="AE120" s="634" t="s">
        <v>13199</v>
      </c>
      <c r="AF120" s="634" t="s">
        <v>20762</v>
      </c>
      <c r="AI120" s="646" t="str">
        <f>VLOOKUP(K120,'4-kurs'!C:F,4,)</f>
        <v>4-kurs</v>
      </c>
      <c r="AJ120" s="634" t="str">
        <f t="shared" si="1"/>
        <v>438211100012</v>
      </c>
    </row>
    <row r="121" spans="1:36" x14ac:dyDescent="0.25">
      <c r="A121" s="634" t="s">
        <v>15796</v>
      </c>
      <c r="B121" s="634" t="s">
        <v>1744</v>
      </c>
      <c r="C121" s="634" t="s">
        <v>8125</v>
      </c>
      <c r="D121" s="634" t="s">
        <v>8126</v>
      </c>
      <c r="E121" s="634" t="s">
        <v>8127</v>
      </c>
      <c r="F121" s="634" t="s">
        <v>4345</v>
      </c>
      <c r="G121" s="634" t="s">
        <v>8327</v>
      </c>
      <c r="H121" s="634" t="s">
        <v>4346</v>
      </c>
      <c r="I121" s="634" t="s">
        <v>15797</v>
      </c>
      <c r="J121" s="634" t="s">
        <v>15798</v>
      </c>
      <c r="K121" s="635">
        <v>60804035270023</v>
      </c>
      <c r="L121" s="634" t="s">
        <v>13223</v>
      </c>
      <c r="M121" s="634" t="s">
        <v>13198</v>
      </c>
      <c r="N121" s="634" t="s">
        <v>2447</v>
      </c>
      <c r="O121" s="634" t="s">
        <v>4016</v>
      </c>
      <c r="P121" s="634" t="s">
        <v>8132</v>
      </c>
      <c r="Q121" s="634" t="s">
        <v>8133</v>
      </c>
      <c r="R121" s="634" t="s">
        <v>20716</v>
      </c>
      <c r="S121" s="634" t="s">
        <v>8135</v>
      </c>
      <c r="T121" s="634" t="s">
        <v>10613</v>
      </c>
      <c r="U121" s="634" t="s">
        <v>2426</v>
      </c>
      <c r="V121" s="634" t="s">
        <v>2383</v>
      </c>
      <c r="W121" s="634" t="s">
        <v>5559</v>
      </c>
      <c r="X121" s="634" t="s">
        <v>20948</v>
      </c>
      <c r="Y121" s="634" t="s">
        <v>8138</v>
      </c>
      <c r="Z121" s="634" t="s">
        <v>8139</v>
      </c>
      <c r="AB121" s="634" t="s">
        <v>13230</v>
      </c>
      <c r="AC121" s="634" t="s">
        <v>8184</v>
      </c>
      <c r="AE121" s="634" t="s">
        <v>13199</v>
      </c>
      <c r="AF121" s="634" t="s">
        <v>20757</v>
      </c>
      <c r="AI121" s="646" t="str">
        <f>VLOOKUP(K121,'4-kurs'!C:F,4,)</f>
        <v>4-kurs</v>
      </c>
      <c r="AJ121" s="634" t="str">
        <f t="shared" si="1"/>
        <v>438211100010</v>
      </c>
    </row>
    <row r="122" spans="1:36" x14ac:dyDescent="0.25">
      <c r="A122" s="634" t="s">
        <v>15827</v>
      </c>
      <c r="B122" s="634" t="s">
        <v>1553</v>
      </c>
      <c r="C122" s="634" t="s">
        <v>8125</v>
      </c>
      <c r="D122" s="634" t="s">
        <v>8126</v>
      </c>
      <c r="E122" s="634" t="s">
        <v>8127</v>
      </c>
      <c r="F122" s="634" t="s">
        <v>4345</v>
      </c>
      <c r="G122" s="634" t="s">
        <v>4348</v>
      </c>
      <c r="H122" s="634" t="s">
        <v>4346</v>
      </c>
      <c r="I122" s="634" t="s">
        <v>15828</v>
      </c>
      <c r="J122" s="634" t="s">
        <v>15829</v>
      </c>
      <c r="K122" s="635">
        <v>40708995300047</v>
      </c>
      <c r="L122" s="634" t="s">
        <v>15830</v>
      </c>
      <c r="M122" s="634" t="s">
        <v>13198</v>
      </c>
      <c r="N122" s="634" t="s">
        <v>2447</v>
      </c>
      <c r="O122" s="634" t="s">
        <v>4016</v>
      </c>
      <c r="P122" s="634" t="s">
        <v>8132</v>
      </c>
      <c r="Q122" s="634" t="s">
        <v>8133</v>
      </c>
      <c r="R122" s="634" t="s">
        <v>20716</v>
      </c>
      <c r="S122" s="634" t="s">
        <v>8135</v>
      </c>
      <c r="T122" s="634" t="s">
        <v>10613</v>
      </c>
      <c r="U122" s="634" t="s">
        <v>2426</v>
      </c>
      <c r="V122" s="634" t="s">
        <v>2383</v>
      </c>
      <c r="W122" s="634" t="s">
        <v>5559</v>
      </c>
      <c r="X122" s="634" t="s">
        <v>20949</v>
      </c>
      <c r="Y122" s="634" t="s">
        <v>8138</v>
      </c>
      <c r="Z122" s="634" t="s">
        <v>8139</v>
      </c>
      <c r="AB122" s="634" t="s">
        <v>8183</v>
      </c>
      <c r="AC122" s="634" t="s">
        <v>8184</v>
      </c>
      <c r="AE122" s="634" t="s">
        <v>13199</v>
      </c>
      <c r="AF122" s="634" t="s">
        <v>20768</v>
      </c>
      <c r="AI122" s="646" t="str">
        <f>VLOOKUP(K122,'4-kurs'!C:F,4,)</f>
        <v>4-kurs</v>
      </c>
      <c r="AJ122" s="634" t="str">
        <f t="shared" si="1"/>
        <v>438211100023</v>
      </c>
    </row>
    <row r="123" spans="1:36" x14ac:dyDescent="0.25">
      <c r="A123" s="634" t="s">
        <v>15765</v>
      </c>
      <c r="B123" s="634" t="s">
        <v>2195</v>
      </c>
      <c r="C123" s="634" t="s">
        <v>8125</v>
      </c>
      <c r="D123" s="634" t="s">
        <v>8126</v>
      </c>
      <c r="E123" s="634" t="s">
        <v>8127</v>
      </c>
      <c r="F123" s="634" t="s">
        <v>4345</v>
      </c>
      <c r="G123" s="634" t="s">
        <v>4348</v>
      </c>
      <c r="H123" s="634" t="s">
        <v>4346</v>
      </c>
      <c r="I123" s="634" t="s">
        <v>15766</v>
      </c>
      <c r="J123" s="634" t="s">
        <v>15767</v>
      </c>
      <c r="K123" s="635">
        <v>60305045300020</v>
      </c>
      <c r="L123" s="634" t="s">
        <v>20953</v>
      </c>
      <c r="M123" s="634" t="s">
        <v>13198</v>
      </c>
      <c r="N123" s="634" t="s">
        <v>2447</v>
      </c>
      <c r="O123" s="634" t="s">
        <v>4016</v>
      </c>
      <c r="P123" s="634" t="s">
        <v>8132</v>
      </c>
      <c r="Q123" s="634" t="s">
        <v>8133</v>
      </c>
      <c r="R123" s="634" t="s">
        <v>20716</v>
      </c>
      <c r="S123" s="634" t="s">
        <v>8135</v>
      </c>
      <c r="T123" s="634" t="s">
        <v>10613</v>
      </c>
      <c r="U123" s="634" t="s">
        <v>2426</v>
      </c>
      <c r="V123" s="634" t="s">
        <v>2383</v>
      </c>
      <c r="W123" s="634" t="s">
        <v>5559</v>
      </c>
      <c r="X123" s="634" t="s">
        <v>20954</v>
      </c>
      <c r="Y123" s="634" t="s">
        <v>8138</v>
      </c>
      <c r="Z123" s="634" t="s">
        <v>8139</v>
      </c>
      <c r="AB123" s="634" t="s">
        <v>8183</v>
      </c>
      <c r="AC123" s="634" t="s">
        <v>8184</v>
      </c>
      <c r="AE123" s="634" t="s">
        <v>13199</v>
      </c>
      <c r="AF123" s="634" t="s">
        <v>20753</v>
      </c>
      <c r="AI123" s="646" t="str">
        <f>VLOOKUP(K123,'4-kurs'!C:F,4,)</f>
        <v>4-kurs</v>
      </c>
      <c r="AJ123" s="634" t="str">
        <f t="shared" si="1"/>
        <v>438211100017</v>
      </c>
    </row>
    <row r="124" spans="1:36" x14ac:dyDescent="0.25">
      <c r="A124" s="634" t="s">
        <v>15812</v>
      </c>
      <c r="B124" s="634" t="s">
        <v>2063</v>
      </c>
      <c r="C124" s="634" t="s">
        <v>8125</v>
      </c>
      <c r="D124" s="634" t="s">
        <v>8126</v>
      </c>
      <c r="E124" s="634" t="s">
        <v>8127</v>
      </c>
      <c r="F124" s="634" t="s">
        <v>4345</v>
      </c>
      <c r="G124" s="634" t="s">
        <v>8221</v>
      </c>
      <c r="H124" s="634" t="s">
        <v>4346</v>
      </c>
      <c r="I124" s="634" t="s">
        <v>15813</v>
      </c>
      <c r="J124" s="634" t="s">
        <v>15814</v>
      </c>
      <c r="K124" s="635">
        <v>60910035350033</v>
      </c>
      <c r="L124" s="634" t="s">
        <v>19742</v>
      </c>
      <c r="M124" s="634" t="s">
        <v>13198</v>
      </c>
      <c r="N124" s="634" t="s">
        <v>2447</v>
      </c>
      <c r="O124" s="634" t="s">
        <v>4016</v>
      </c>
      <c r="P124" s="634" t="s">
        <v>8132</v>
      </c>
      <c r="Q124" s="634" t="s">
        <v>8133</v>
      </c>
      <c r="R124" s="634" t="s">
        <v>20716</v>
      </c>
      <c r="S124" s="634" t="s">
        <v>8135</v>
      </c>
      <c r="T124" s="634" t="s">
        <v>10613</v>
      </c>
      <c r="U124" s="634" t="s">
        <v>2426</v>
      </c>
      <c r="V124" s="634" t="s">
        <v>2383</v>
      </c>
      <c r="W124" s="634" t="s">
        <v>5559</v>
      </c>
      <c r="X124" s="634" t="s">
        <v>20955</v>
      </c>
      <c r="Y124" s="634" t="s">
        <v>8138</v>
      </c>
      <c r="Z124" s="634" t="s">
        <v>8139</v>
      </c>
      <c r="AB124" s="634" t="s">
        <v>8183</v>
      </c>
      <c r="AC124" s="634" t="s">
        <v>8184</v>
      </c>
      <c r="AE124" s="634" t="s">
        <v>13199</v>
      </c>
      <c r="AF124" s="634" t="s">
        <v>20772</v>
      </c>
      <c r="AI124" s="646" t="str">
        <f>VLOOKUP(K124,'4-kurs'!C:F,4,)</f>
        <v>4-kurs</v>
      </c>
      <c r="AJ124" s="634" t="str">
        <f t="shared" si="1"/>
        <v>438211100035</v>
      </c>
    </row>
    <row r="125" spans="1:36" x14ac:dyDescent="0.25">
      <c r="A125" s="634" t="s">
        <v>15770</v>
      </c>
      <c r="B125" s="634" t="s">
        <v>1546</v>
      </c>
      <c r="C125" s="634" t="s">
        <v>8125</v>
      </c>
      <c r="D125" s="634" t="s">
        <v>8126</v>
      </c>
      <c r="E125" s="634" t="s">
        <v>8127</v>
      </c>
      <c r="F125" s="634" t="s">
        <v>4345</v>
      </c>
      <c r="G125" s="634" t="s">
        <v>4350</v>
      </c>
      <c r="H125" s="634" t="s">
        <v>4346</v>
      </c>
      <c r="I125" s="634" t="s">
        <v>15771</v>
      </c>
      <c r="J125" s="634" t="s">
        <v>20965</v>
      </c>
      <c r="K125" s="635">
        <v>62403035310052</v>
      </c>
      <c r="L125" s="634" t="s">
        <v>20966</v>
      </c>
      <c r="M125" s="634" t="s">
        <v>13198</v>
      </c>
      <c r="N125" s="634" t="s">
        <v>2447</v>
      </c>
      <c r="O125" s="634" t="s">
        <v>4016</v>
      </c>
      <c r="P125" s="634" t="s">
        <v>8132</v>
      </c>
      <c r="Q125" s="634" t="s">
        <v>8133</v>
      </c>
      <c r="R125" s="634" t="s">
        <v>20716</v>
      </c>
      <c r="S125" s="634" t="s">
        <v>8135</v>
      </c>
      <c r="T125" s="634" t="s">
        <v>10613</v>
      </c>
      <c r="U125" s="634" t="s">
        <v>2426</v>
      </c>
      <c r="V125" s="634" t="s">
        <v>2383</v>
      </c>
      <c r="W125" s="634" t="s">
        <v>5559</v>
      </c>
      <c r="X125" s="634" t="s">
        <v>20967</v>
      </c>
      <c r="Y125" s="634" t="s">
        <v>8138</v>
      </c>
      <c r="Z125" s="634" t="s">
        <v>8139</v>
      </c>
      <c r="AA125" s="634" t="s">
        <v>11467</v>
      </c>
      <c r="AB125" s="634" t="s">
        <v>10842</v>
      </c>
      <c r="AC125" s="634" t="s">
        <v>8184</v>
      </c>
      <c r="AE125" s="634" t="s">
        <v>13199</v>
      </c>
      <c r="AF125" s="634" t="s">
        <v>20738</v>
      </c>
      <c r="AI125" s="646" t="str">
        <f>VLOOKUP(K125,'4-kurs'!C:F,4,)</f>
        <v>4-kurs</v>
      </c>
      <c r="AJ125" s="634" t="str">
        <f t="shared" si="1"/>
        <v>438211100007</v>
      </c>
    </row>
    <row r="126" spans="1:36" x14ac:dyDescent="0.25">
      <c r="A126" s="634" t="s">
        <v>15782</v>
      </c>
      <c r="B126" s="634" t="s">
        <v>1372</v>
      </c>
      <c r="C126" s="634" t="s">
        <v>8125</v>
      </c>
      <c r="D126" s="634" t="s">
        <v>8126</v>
      </c>
      <c r="E126" s="634" t="s">
        <v>8127</v>
      </c>
      <c r="F126" s="634" t="s">
        <v>4345</v>
      </c>
      <c r="G126" s="634" t="s">
        <v>8332</v>
      </c>
      <c r="H126" s="634" t="s">
        <v>4346</v>
      </c>
      <c r="I126" s="634" t="s">
        <v>10079</v>
      </c>
      <c r="J126" s="634" t="s">
        <v>15783</v>
      </c>
      <c r="K126" s="635">
        <v>60308025280013</v>
      </c>
      <c r="L126" s="634" t="s">
        <v>13223</v>
      </c>
      <c r="M126" s="634" t="s">
        <v>13198</v>
      </c>
      <c r="N126" s="634" t="s">
        <v>2447</v>
      </c>
      <c r="O126" s="634" t="s">
        <v>4016</v>
      </c>
      <c r="P126" s="634" t="s">
        <v>8132</v>
      </c>
      <c r="Q126" s="634" t="s">
        <v>8133</v>
      </c>
      <c r="R126" s="634" t="s">
        <v>20716</v>
      </c>
      <c r="S126" s="634" t="s">
        <v>8135</v>
      </c>
      <c r="T126" s="634" t="s">
        <v>10613</v>
      </c>
      <c r="U126" s="634" t="s">
        <v>2426</v>
      </c>
      <c r="V126" s="634" t="s">
        <v>2383</v>
      </c>
      <c r="W126" s="634" t="s">
        <v>5559</v>
      </c>
      <c r="X126" s="634" t="s">
        <v>20975</v>
      </c>
      <c r="Y126" s="634" t="s">
        <v>8138</v>
      </c>
      <c r="Z126" s="634" t="s">
        <v>8139</v>
      </c>
      <c r="AB126" s="634" t="s">
        <v>8183</v>
      </c>
      <c r="AC126" s="634" t="s">
        <v>8184</v>
      </c>
      <c r="AE126" s="634" t="s">
        <v>13199</v>
      </c>
      <c r="AF126" s="634" t="s">
        <v>20765</v>
      </c>
      <c r="AI126" s="646" t="str">
        <f>VLOOKUP(K126,'4-kurs'!C:F,4,)</f>
        <v>4-kurs</v>
      </c>
      <c r="AJ126" s="634" t="str">
        <f t="shared" si="1"/>
        <v>438211100004</v>
      </c>
    </row>
    <row r="127" spans="1:36" x14ac:dyDescent="0.25">
      <c r="A127" s="634" t="s">
        <v>15784</v>
      </c>
      <c r="B127" s="634" t="s">
        <v>1356</v>
      </c>
      <c r="C127" s="634" t="s">
        <v>8125</v>
      </c>
      <c r="D127" s="634" t="s">
        <v>8126</v>
      </c>
      <c r="E127" s="634" t="s">
        <v>8127</v>
      </c>
      <c r="F127" s="634" t="s">
        <v>8253</v>
      </c>
      <c r="G127" s="634" t="s">
        <v>8254</v>
      </c>
      <c r="H127" s="634" t="s">
        <v>4346</v>
      </c>
      <c r="I127" s="634" t="s">
        <v>9772</v>
      </c>
      <c r="J127" s="634" t="s">
        <v>15785</v>
      </c>
      <c r="K127" s="635">
        <v>60905036060014</v>
      </c>
      <c r="L127" s="634" t="s">
        <v>9369</v>
      </c>
      <c r="M127" s="634" t="s">
        <v>13198</v>
      </c>
      <c r="N127" s="634" t="s">
        <v>2447</v>
      </c>
      <c r="O127" s="634" t="s">
        <v>4016</v>
      </c>
      <c r="P127" s="634" t="s">
        <v>8132</v>
      </c>
      <c r="Q127" s="634" t="s">
        <v>8133</v>
      </c>
      <c r="R127" s="634" t="s">
        <v>20716</v>
      </c>
      <c r="S127" s="634" t="s">
        <v>8135</v>
      </c>
      <c r="T127" s="634" t="s">
        <v>10613</v>
      </c>
      <c r="U127" s="634" t="s">
        <v>2426</v>
      </c>
      <c r="V127" s="634" t="s">
        <v>2383</v>
      </c>
      <c r="W127" s="634" t="s">
        <v>5559</v>
      </c>
      <c r="X127" s="634" t="s">
        <v>20969</v>
      </c>
      <c r="Y127" s="634" t="s">
        <v>8138</v>
      </c>
      <c r="Z127" s="634" t="s">
        <v>8139</v>
      </c>
      <c r="AA127" s="634" t="s">
        <v>15781</v>
      </c>
      <c r="AB127" s="634" t="s">
        <v>10842</v>
      </c>
      <c r="AC127" s="634" t="s">
        <v>8184</v>
      </c>
      <c r="AE127" s="634" t="s">
        <v>13199</v>
      </c>
      <c r="AF127" s="634" t="s">
        <v>20766</v>
      </c>
      <c r="AI127" s="646" t="str">
        <f>VLOOKUP(K127,'4-kurs'!C:F,4,)</f>
        <v>4-kurs</v>
      </c>
      <c r="AJ127" s="634" t="str">
        <f t="shared" si="1"/>
        <v>999211100085</v>
      </c>
    </row>
    <row r="128" spans="1:36" x14ac:dyDescent="0.25">
      <c r="A128" s="634" t="s">
        <v>15806</v>
      </c>
      <c r="B128" s="634" t="s">
        <v>2155</v>
      </c>
      <c r="C128" s="634" t="s">
        <v>8125</v>
      </c>
      <c r="D128" s="634" t="s">
        <v>8126</v>
      </c>
      <c r="E128" s="634" t="s">
        <v>8127</v>
      </c>
      <c r="F128" s="634" t="s">
        <v>4345</v>
      </c>
      <c r="G128" s="634" t="s">
        <v>4347</v>
      </c>
      <c r="H128" s="634" t="s">
        <v>4346</v>
      </c>
      <c r="I128" s="634" t="s">
        <v>11925</v>
      </c>
      <c r="J128" s="634" t="s">
        <v>15807</v>
      </c>
      <c r="K128" s="635">
        <v>63007025260050</v>
      </c>
      <c r="L128" s="634" t="s">
        <v>11883</v>
      </c>
      <c r="M128" s="634" t="s">
        <v>13198</v>
      </c>
      <c r="N128" s="634" t="s">
        <v>2447</v>
      </c>
      <c r="O128" s="634" t="s">
        <v>4016</v>
      </c>
      <c r="P128" s="634" t="s">
        <v>8132</v>
      </c>
      <c r="Q128" s="634" t="s">
        <v>8133</v>
      </c>
      <c r="R128" s="634" t="s">
        <v>20716</v>
      </c>
      <c r="S128" s="634" t="s">
        <v>8135</v>
      </c>
      <c r="T128" s="634" t="s">
        <v>10613</v>
      </c>
      <c r="U128" s="634" t="s">
        <v>2426</v>
      </c>
      <c r="V128" s="634" t="s">
        <v>2383</v>
      </c>
      <c r="W128" s="634" t="s">
        <v>5559</v>
      </c>
      <c r="X128" s="634" t="s">
        <v>20950</v>
      </c>
      <c r="Y128" s="634" t="s">
        <v>8138</v>
      </c>
      <c r="Z128" s="634" t="s">
        <v>8139</v>
      </c>
      <c r="AB128" s="634" t="s">
        <v>8183</v>
      </c>
      <c r="AC128" s="634" t="s">
        <v>8184</v>
      </c>
      <c r="AE128" s="634" t="s">
        <v>13199</v>
      </c>
      <c r="AF128" s="634" t="s">
        <v>20774</v>
      </c>
      <c r="AI128" s="646" t="str">
        <f>VLOOKUP(K128,'4-kurs'!C:F,4,)</f>
        <v>4-kurs</v>
      </c>
      <c r="AJ128" s="634" t="str">
        <f t="shared" si="1"/>
        <v>438211100038</v>
      </c>
    </row>
    <row r="129" spans="1:36" x14ac:dyDescent="0.25">
      <c r="A129" s="634" t="s">
        <v>15803</v>
      </c>
      <c r="B129" s="634" t="s">
        <v>2320</v>
      </c>
      <c r="C129" s="634" t="s">
        <v>8125</v>
      </c>
      <c r="D129" s="634" t="s">
        <v>8126</v>
      </c>
      <c r="E129" s="634" t="s">
        <v>8127</v>
      </c>
      <c r="F129" s="634" t="s">
        <v>9349</v>
      </c>
      <c r="G129" s="634" t="s">
        <v>9487</v>
      </c>
      <c r="H129" s="634" t="s">
        <v>4346</v>
      </c>
      <c r="I129" s="634" t="s">
        <v>15804</v>
      </c>
      <c r="J129" s="634" t="s">
        <v>15805</v>
      </c>
      <c r="K129" s="635">
        <v>40602975320031</v>
      </c>
      <c r="L129" s="634" t="s">
        <v>9357</v>
      </c>
      <c r="M129" s="634" t="s">
        <v>13198</v>
      </c>
      <c r="N129" s="634" t="s">
        <v>2447</v>
      </c>
      <c r="O129" s="634" t="s">
        <v>4016</v>
      </c>
      <c r="P129" s="634" t="s">
        <v>8132</v>
      </c>
      <c r="Q129" s="634" t="s">
        <v>8133</v>
      </c>
      <c r="R129" s="634" t="s">
        <v>20716</v>
      </c>
      <c r="S129" s="634" t="s">
        <v>8135</v>
      </c>
      <c r="T129" s="634" t="s">
        <v>10613</v>
      </c>
      <c r="U129" s="634" t="s">
        <v>2426</v>
      </c>
      <c r="V129" s="634" t="s">
        <v>2383</v>
      </c>
      <c r="W129" s="634" t="s">
        <v>5559</v>
      </c>
      <c r="X129" s="634" t="s">
        <v>20976</v>
      </c>
      <c r="Y129" s="634" t="s">
        <v>8138</v>
      </c>
      <c r="Z129" s="634" t="s">
        <v>8139</v>
      </c>
      <c r="AB129" s="634" t="s">
        <v>8183</v>
      </c>
      <c r="AC129" s="634" t="s">
        <v>8184</v>
      </c>
      <c r="AE129" s="634" t="s">
        <v>13199</v>
      </c>
      <c r="AF129" s="634" t="s">
        <v>20775</v>
      </c>
      <c r="AI129" s="646" t="str">
        <f>VLOOKUP(K129,'4-kurs'!C:F,4,)</f>
        <v>4-kurs</v>
      </c>
      <c r="AJ129" s="634" t="str">
        <f t="shared" si="1"/>
        <v>438211100042</v>
      </c>
    </row>
    <row r="130" spans="1:36" x14ac:dyDescent="0.25">
      <c r="A130" s="634" t="s">
        <v>15793</v>
      </c>
      <c r="B130" s="634" t="s">
        <v>1495</v>
      </c>
      <c r="C130" s="634" t="s">
        <v>8125</v>
      </c>
      <c r="D130" s="634" t="s">
        <v>8126</v>
      </c>
      <c r="E130" s="634" t="s">
        <v>8127</v>
      </c>
      <c r="F130" s="634" t="s">
        <v>4345</v>
      </c>
      <c r="G130" s="634" t="s">
        <v>4348</v>
      </c>
      <c r="H130" s="634" t="s">
        <v>4346</v>
      </c>
      <c r="I130" s="634" t="s">
        <v>15794</v>
      </c>
      <c r="J130" s="634" t="s">
        <v>15795</v>
      </c>
      <c r="K130" s="635">
        <v>42305911140086</v>
      </c>
      <c r="L130" s="634" t="s">
        <v>10306</v>
      </c>
      <c r="M130" s="634" t="s">
        <v>13198</v>
      </c>
      <c r="N130" s="634" t="s">
        <v>2447</v>
      </c>
      <c r="O130" s="634" t="s">
        <v>4016</v>
      </c>
      <c r="P130" s="634" t="s">
        <v>8132</v>
      </c>
      <c r="Q130" s="634" t="s">
        <v>8133</v>
      </c>
      <c r="R130" s="634" t="s">
        <v>20716</v>
      </c>
      <c r="S130" s="634" t="s">
        <v>8135</v>
      </c>
      <c r="T130" s="634" t="s">
        <v>10613</v>
      </c>
      <c r="U130" s="634" t="s">
        <v>2426</v>
      </c>
      <c r="V130" s="634" t="s">
        <v>2383</v>
      </c>
      <c r="W130" s="634" t="s">
        <v>5559</v>
      </c>
      <c r="X130" s="634" t="s">
        <v>20970</v>
      </c>
      <c r="Y130" s="634" t="s">
        <v>8138</v>
      </c>
      <c r="Z130" s="634" t="s">
        <v>8139</v>
      </c>
      <c r="AB130" s="634" t="s">
        <v>8183</v>
      </c>
      <c r="AC130" s="634" t="s">
        <v>8184</v>
      </c>
      <c r="AE130" s="634" t="s">
        <v>13199</v>
      </c>
      <c r="AF130" s="634" t="s">
        <v>20768</v>
      </c>
      <c r="AI130" s="646" t="str">
        <f>VLOOKUP(K130,'4-kurs'!C:F,4,)</f>
        <v>4-kurs</v>
      </c>
      <c r="AJ130" s="634" t="str">
        <f t="shared" si="1"/>
        <v>438211100005</v>
      </c>
    </row>
    <row r="131" spans="1:36" x14ac:dyDescent="0.25">
      <c r="A131" s="634" t="s">
        <v>15786</v>
      </c>
      <c r="B131" s="634" t="s">
        <v>1758</v>
      </c>
      <c r="C131" s="634" t="s">
        <v>8125</v>
      </c>
      <c r="D131" s="634" t="s">
        <v>8126</v>
      </c>
      <c r="E131" s="634" t="s">
        <v>8127</v>
      </c>
      <c r="F131" s="634" t="s">
        <v>4345</v>
      </c>
      <c r="G131" s="634" t="s">
        <v>4350</v>
      </c>
      <c r="H131" s="634" t="s">
        <v>4346</v>
      </c>
      <c r="I131" s="634" t="s">
        <v>15787</v>
      </c>
      <c r="J131" s="634" t="s">
        <v>15788</v>
      </c>
      <c r="K131" s="635">
        <v>61008035310106</v>
      </c>
      <c r="L131" s="634" t="s">
        <v>15789</v>
      </c>
      <c r="M131" s="634" t="s">
        <v>13198</v>
      </c>
      <c r="N131" s="634" t="s">
        <v>2447</v>
      </c>
      <c r="O131" s="634" t="s">
        <v>4016</v>
      </c>
      <c r="P131" s="634" t="s">
        <v>8132</v>
      </c>
      <c r="Q131" s="634" t="s">
        <v>8133</v>
      </c>
      <c r="R131" s="634" t="s">
        <v>20716</v>
      </c>
      <c r="S131" s="634" t="s">
        <v>8135</v>
      </c>
      <c r="T131" s="634" t="s">
        <v>10613</v>
      </c>
      <c r="U131" s="634" t="s">
        <v>2426</v>
      </c>
      <c r="V131" s="634" t="s">
        <v>2383</v>
      </c>
      <c r="W131" s="634" t="s">
        <v>5559</v>
      </c>
      <c r="X131" s="634" t="s">
        <v>20971</v>
      </c>
      <c r="Y131" s="634" t="s">
        <v>8138</v>
      </c>
      <c r="Z131" s="634" t="s">
        <v>8139</v>
      </c>
      <c r="AB131" s="634" t="s">
        <v>13230</v>
      </c>
      <c r="AC131" s="634" t="s">
        <v>8184</v>
      </c>
      <c r="AE131" s="634" t="s">
        <v>13199</v>
      </c>
      <c r="AF131" s="634" t="s">
        <v>20760</v>
      </c>
      <c r="AI131" s="646" t="str">
        <f>VLOOKUP(K131,'4-kurs'!C:F,4,)</f>
        <v>4-kurs</v>
      </c>
      <c r="AJ131" s="634" t="str">
        <f t="shared" si="1"/>
        <v>438211100011</v>
      </c>
    </row>
    <row r="132" spans="1:36" x14ac:dyDescent="0.25">
      <c r="A132" s="634" t="s">
        <v>15821</v>
      </c>
      <c r="B132" s="634" t="s">
        <v>1738</v>
      </c>
      <c r="C132" s="634" t="s">
        <v>8125</v>
      </c>
      <c r="D132" s="634" t="s">
        <v>8126</v>
      </c>
      <c r="E132" s="634" t="s">
        <v>8127</v>
      </c>
      <c r="F132" s="634" t="s">
        <v>4345</v>
      </c>
      <c r="G132" s="634" t="s">
        <v>4347</v>
      </c>
      <c r="H132" s="634" t="s">
        <v>4346</v>
      </c>
      <c r="I132" s="634" t="s">
        <v>9436</v>
      </c>
      <c r="J132" s="634" t="s">
        <v>15822</v>
      </c>
      <c r="K132" s="635">
        <v>61906025330012</v>
      </c>
      <c r="L132" s="634" t="s">
        <v>15823</v>
      </c>
      <c r="M132" s="634" t="s">
        <v>13198</v>
      </c>
      <c r="N132" s="634" t="s">
        <v>2447</v>
      </c>
      <c r="O132" s="634" t="s">
        <v>4016</v>
      </c>
      <c r="P132" s="634" t="s">
        <v>8132</v>
      </c>
      <c r="Q132" s="634" t="s">
        <v>8133</v>
      </c>
      <c r="R132" s="634" t="s">
        <v>20716</v>
      </c>
      <c r="S132" s="634" t="s">
        <v>8135</v>
      </c>
      <c r="T132" s="634" t="s">
        <v>10613</v>
      </c>
      <c r="U132" s="634" t="s">
        <v>2426</v>
      </c>
      <c r="V132" s="634" t="s">
        <v>2383</v>
      </c>
      <c r="W132" s="634" t="s">
        <v>5559</v>
      </c>
      <c r="X132" s="634" t="s">
        <v>20951</v>
      </c>
      <c r="Y132" s="634" t="s">
        <v>8138</v>
      </c>
      <c r="Z132" s="634" t="s">
        <v>8139</v>
      </c>
      <c r="AB132" s="634" t="s">
        <v>8183</v>
      </c>
      <c r="AC132" s="634" t="s">
        <v>8184</v>
      </c>
      <c r="AE132" s="634" t="s">
        <v>13199</v>
      </c>
      <c r="AF132" s="634" t="s">
        <v>20767</v>
      </c>
      <c r="AI132" s="646" t="str">
        <f>VLOOKUP(K132,'4-kurs'!C:F,4,)</f>
        <v>4-kurs</v>
      </c>
      <c r="AJ132" s="634" t="str">
        <f t="shared" ref="AJ132:AJ195" si="2">A132</f>
        <v>438211100028</v>
      </c>
    </row>
    <row r="133" spans="1:36" x14ac:dyDescent="0.25">
      <c r="A133" s="634" t="s">
        <v>15824</v>
      </c>
      <c r="B133" s="634" t="s">
        <v>1556</v>
      </c>
      <c r="C133" s="634" t="s">
        <v>8125</v>
      </c>
      <c r="D133" s="634" t="s">
        <v>8126</v>
      </c>
      <c r="E133" s="634" t="s">
        <v>8127</v>
      </c>
      <c r="F133" s="634" t="s">
        <v>4345</v>
      </c>
      <c r="G133" s="634" t="s">
        <v>4350</v>
      </c>
      <c r="H133" s="634" t="s">
        <v>4346</v>
      </c>
      <c r="I133" s="634" t="s">
        <v>11957</v>
      </c>
      <c r="J133" s="634" t="s">
        <v>15825</v>
      </c>
      <c r="K133" s="635">
        <v>61607025310049</v>
      </c>
      <c r="L133" s="634" t="s">
        <v>15826</v>
      </c>
      <c r="M133" s="634" t="s">
        <v>13198</v>
      </c>
      <c r="N133" s="634" t="s">
        <v>2447</v>
      </c>
      <c r="O133" s="634" t="s">
        <v>4016</v>
      </c>
      <c r="P133" s="634" t="s">
        <v>8132</v>
      </c>
      <c r="Q133" s="634" t="s">
        <v>8133</v>
      </c>
      <c r="R133" s="634" t="s">
        <v>20716</v>
      </c>
      <c r="S133" s="634" t="s">
        <v>8135</v>
      </c>
      <c r="T133" s="634" t="s">
        <v>10613</v>
      </c>
      <c r="U133" s="634" t="s">
        <v>2426</v>
      </c>
      <c r="V133" s="634" t="s">
        <v>2383</v>
      </c>
      <c r="W133" s="634" t="s">
        <v>5559</v>
      </c>
      <c r="X133" s="634" t="s">
        <v>20960</v>
      </c>
      <c r="Y133" s="634" t="s">
        <v>8138</v>
      </c>
      <c r="Z133" s="634" t="s">
        <v>8139</v>
      </c>
      <c r="AB133" s="634" t="s">
        <v>15637</v>
      </c>
      <c r="AC133" s="634" t="s">
        <v>8184</v>
      </c>
      <c r="AE133" s="634" t="s">
        <v>13199</v>
      </c>
      <c r="AF133" s="634" t="s">
        <v>20769</v>
      </c>
      <c r="AI133" s="646" t="str">
        <f>VLOOKUP(K133,'4-kurs'!C:F,4,)</f>
        <v>4-kurs</v>
      </c>
      <c r="AJ133" s="634" t="str">
        <f t="shared" si="2"/>
        <v>438211100024</v>
      </c>
    </row>
    <row r="134" spans="1:36" x14ac:dyDescent="0.25">
      <c r="A134" s="634" t="s">
        <v>15818</v>
      </c>
      <c r="B134" s="634" t="s">
        <v>1949</v>
      </c>
      <c r="C134" s="634" t="s">
        <v>8125</v>
      </c>
      <c r="D134" s="634" t="s">
        <v>8126</v>
      </c>
      <c r="E134" s="634" t="s">
        <v>8127</v>
      </c>
      <c r="F134" s="634" t="s">
        <v>4345</v>
      </c>
      <c r="G134" s="634" t="s">
        <v>8221</v>
      </c>
      <c r="H134" s="634" t="s">
        <v>4346</v>
      </c>
      <c r="I134" s="634" t="s">
        <v>15819</v>
      </c>
      <c r="J134" s="634" t="s">
        <v>15820</v>
      </c>
      <c r="K134" s="635">
        <v>61212005350065</v>
      </c>
      <c r="L134" s="634" t="s">
        <v>9970</v>
      </c>
      <c r="M134" s="634" t="s">
        <v>13198</v>
      </c>
      <c r="N134" s="634" t="s">
        <v>2447</v>
      </c>
      <c r="O134" s="634" t="s">
        <v>4016</v>
      </c>
      <c r="P134" s="634" t="s">
        <v>8132</v>
      </c>
      <c r="Q134" s="634" t="s">
        <v>8133</v>
      </c>
      <c r="R134" s="634" t="s">
        <v>20716</v>
      </c>
      <c r="S134" s="634" t="s">
        <v>8135</v>
      </c>
      <c r="T134" s="634" t="s">
        <v>10613</v>
      </c>
      <c r="U134" s="634" t="s">
        <v>2426</v>
      </c>
      <c r="V134" s="634" t="s">
        <v>2383</v>
      </c>
      <c r="W134" s="634" t="s">
        <v>5559</v>
      </c>
      <c r="X134" s="634" t="s">
        <v>20961</v>
      </c>
      <c r="Y134" s="634" t="s">
        <v>8138</v>
      </c>
      <c r="Z134" s="634" t="s">
        <v>8139</v>
      </c>
      <c r="AB134" s="634" t="s">
        <v>13500</v>
      </c>
      <c r="AC134" s="634" t="s">
        <v>8184</v>
      </c>
      <c r="AE134" s="634" t="s">
        <v>13199</v>
      </c>
      <c r="AF134" s="634" t="s">
        <v>20770</v>
      </c>
      <c r="AI134" s="646" t="str">
        <f>VLOOKUP(K134,'4-kurs'!C:F,4,)</f>
        <v>4-kurs</v>
      </c>
      <c r="AJ134" s="634" t="str">
        <f t="shared" si="2"/>
        <v>438211100031</v>
      </c>
    </row>
    <row r="135" spans="1:36" x14ac:dyDescent="0.25">
      <c r="A135" s="634" t="s">
        <v>15835</v>
      </c>
      <c r="B135" s="634" t="s">
        <v>1695</v>
      </c>
      <c r="C135" s="634" t="s">
        <v>8125</v>
      </c>
      <c r="D135" s="634" t="s">
        <v>8126</v>
      </c>
      <c r="E135" s="634" t="s">
        <v>8127</v>
      </c>
      <c r="F135" s="634" t="s">
        <v>4345</v>
      </c>
      <c r="G135" s="634" t="s">
        <v>8186</v>
      </c>
      <c r="H135" s="634" t="s">
        <v>4346</v>
      </c>
      <c r="I135" s="634" t="s">
        <v>15836</v>
      </c>
      <c r="J135" s="634" t="s">
        <v>15837</v>
      </c>
      <c r="K135" s="635">
        <v>60809045260035</v>
      </c>
      <c r="L135" s="634" t="s">
        <v>10169</v>
      </c>
      <c r="M135" s="634" t="s">
        <v>13198</v>
      </c>
      <c r="N135" s="634" t="s">
        <v>2447</v>
      </c>
      <c r="O135" s="634" t="s">
        <v>4016</v>
      </c>
      <c r="P135" s="634" t="s">
        <v>8132</v>
      </c>
      <c r="Q135" s="634" t="s">
        <v>8133</v>
      </c>
      <c r="R135" s="634" t="s">
        <v>20716</v>
      </c>
      <c r="S135" s="634" t="s">
        <v>8135</v>
      </c>
      <c r="T135" s="634" t="s">
        <v>10613</v>
      </c>
      <c r="U135" s="634" t="s">
        <v>2426</v>
      </c>
      <c r="V135" s="634" t="s">
        <v>2383</v>
      </c>
      <c r="W135" s="634" t="s">
        <v>5559</v>
      </c>
      <c r="X135" s="634" t="s">
        <v>20962</v>
      </c>
      <c r="Y135" s="634" t="s">
        <v>8138</v>
      </c>
      <c r="Z135" s="634" t="s">
        <v>8139</v>
      </c>
      <c r="AB135" s="634" t="s">
        <v>8183</v>
      </c>
      <c r="AC135" s="634" t="s">
        <v>8184</v>
      </c>
      <c r="AE135" s="634" t="s">
        <v>13199</v>
      </c>
      <c r="AF135" s="634" t="s">
        <v>20767</v>
      </c>
      <c r="AI135" s="646" t="str">
        <f>VLOOKUP(K135,'4-kurs'!C:F,4,)</f>
        <v>4-kurs</v>
      </c>
      <c r="AJ135" s="634" t="str">
        <f t="shared" si="2"/>
        <v>438211100027</v>
      </c>
    </row>
    <row r="136" spans="1:36" x14ac:dyDescent="0.25">
      <c r="A136" s="634" t="s">
        <v>15808</v>
      </c>
      <c r="B136" s="634" t="s">
        <v>2110</v>
      </c>
      <c r="C136" s="634" t="s">
        <v>8125</v>
      </c>
      <c r="D136" s="634" t="s">
        <v>8126</v>
      </c>
      <c r="E136" s="634" t="s">
        <v>8127</v>
      </c>
      <c r="F136" s="634" t="s">
        <v>4345</v>
      </c>
      <c r="G136" s="634" t="s">
        <v>4347</v>
      </c>
      <c r="H136" s="634" t="s">
        <v>4346</v>
      </c>
      <c r="I136" s="634" t="s">
        <v>15809</v>
      </c>
      <c r="J136" s="634" t="s">
        <v>15810</v>
      </c>
      <c r="K136" s="635">
        <v>62405025260017</v>
      </c>
      <c r="L136" s="634" t="s">
        <v>15811</v>
      </c>
      <c r="M136" s="634" t="s">
        <v>13198</v>
      </c>
      <c r="N136" s="634" t="s">
        <v>2447</v>
      </c>
      <c r="O136" s="634" t="s">
        <v>4016</v>
      </c>
      <c r="P136" s="634" t="s">
        <v>8132</v>
      </c>
      <c r="Q136" s="634" t="s">
        <v>8133</v>
      </c>
      <c r="R136" s="634" t="s">
        <v>20716</v>
      </c>
      <c r="S136" s="634" t="s">
        <v>8135</v>
      </c>
      <c r="T136" s="634" t="s">
        <v>10613</v>
      </c>
      <c r="U136" s="634" t="s">
        <v>2426</v>
      </c>
      <c r="V136" s="634" t="s">
        <v>2383</v>
      </c>
      <c r="W136" s="634" t="s">
        <v>5559</v>
      </c>
      <c r="X136" s="634" t="s">
        <v>20964</v>
      </c>
      <c r="Y136" s="634" t="s">
        <v>8138</v>
      </c>
      <c r="Z136" s="634" t="s">
        <v>8139</v>
      </c>
      <c r="AB136" s="634" t="s">
        <v>8183</v>
      </c>
      <c r="AC136" s="634" t="s">
        <v>8184</v>
      </c>
      <c r="AE136" s="634" t="s">
        <v>13199</v>
      </c>
      <c r="AF136" s="634" t="s">
        <v>20773</v>
      </c>
      <c r="AI136" s="646" t="str">
        <f>VLOOKUP(K136,'4-kurs'!C:F,4,)</f>
        <v>4-kurs</v>
      </c>
      <c r="AJ136" s="634" t="str">
        <f t="shared" si="2"/>
        <v>438211100036</v>
      </c>
    </row>
    <row r="137" spans="1:36" x14ac:dyDescent="0.25">
      <c r="A137" s="634" t="s">
        <v>15831</v>
      </c>
      <c r="B137" s="634" t="s">
        <v>2062</v>
      </c>
      <c r="C137" s="634" t="s">
        <v>8125</v>
      </c>
      <c r="D137" s="634" t="s">
        <v>8126</v>
      </c>
      <c r="E137" s="634" t="s">
        <v>8127</v>
      </c>
      <c r="F137" s="634" t="s">
        <v>4345</v>
      </c>
      <c r="G137" s="634" t="s">
        <v>4349</v>
      </c>
      <c r="H137" s="634" t="s">
        <v>4346</v>
      </c>
      <c r="I137" s="634" t="s">
        <v>15832</v>
      </c>
      <c r="J137" s="634" t="s">
        <v>15833</v>
      </c>
      <c r="K137" s="635">
        <v>42109975380011</v>
      </c>
      <c r="L137" s="634" t="s">
        <v>15834</v>
      </c>
      <c r="M137" s="634" t="s">
        <v>13198</v>
      </c>
      <c r="N137" s="634" t="s">
        <v>2447</v>
      </c>
      <c r="O137" s="634" t="s">
        <v>4016</v>
      </c>
      <c r="P137" s="634" t="s">
        <v>8132</v>
      </c>
      <c r="Q137" s="634" t="s">
        <v>8133</v>
      </c>
      <c r="R137" s="634" t="s">
        <v>20716</v>
      </c>
      <c r="S137" s="634" t="s">
        <v>8135</v>
      </c>
      <c r="T137" s="634" t="s">
        <v>10613</v>
      </c>
      <c r="U137" s="634" t="s">
        <v>2426</v>
      </c>
      <c r="V137" s="634" t="s">
        <v>2383</v>
      </c>
      <c r="W137" s="634" t="s">
        <v>5559</v>
      </c>
      <c r="X137" s="634" t="s">
        <v>20968</v>
      </c>
      <c r="Y137" s="634" t="s">
        <v>8138</v>
      </c>
      <c r="Z137" s="634" t="s">
        <v>8139</v>
      </c>
      <c r="AB137" s="634" t="s">
        <v>8183</v>
      </c>
      <c r="AC137" s="634" t="s">
        <v>8184</v>
      </c>
      <c r="AE137" s="634" t="s">
        <v>13199</v>
      </c>
      <c r="AF137" s="634" t="s">
        <v>20774</v>
      </c>
      <c r="AI137" s="646" t="str">
        <f>VLOOKUP(K137,'4-kurs'!C:F,4,)</f>
        <v>4-kurs</v>
      </c>
      <c r="AJ137" s="634" t="str">
        <f t="shared" si="2"/>
        <v>438211100034</v>
      </c>
    </row>
    <row r="138" spans="1:36" x14ac:dyDescent="0.25">
      <c r="A138" s="634" t="s">
        <v>15790</v>
      </c>
      <c r="B138" s="634" t="s">
        <v>1861</v>
      </c>
      <c r="C138" s="634" t="s">
        <v>8125</v>
      </c>
      <c r="D138" s="634" t="s">
        <v>8126</v>
      </c>
      <c r="E138" s="634" t="s">
        <v>8127</v>
      </c>
      <c r="F138" s="634" t="s">
        <v>4345</v>
      </c>
      <c r="G138" s="634" t="s">
        <v>8186</v>
      </c>
      <c r="H138" s="634" t="s">
        <v>4346</v>
      </c>
      <c r="I138" s="634" t="s">
        <v>15791</v>
      </c>
      <c r="J138" s="634" t="s">
        <v>15792</v>
      </c>
      <c r="K138" s="635">
        <v>42210975360102</v>
      </c>
      <c r="L138" s="634" t="s">
        <v>20972</v>
      </c>
      <c r="M138" s="634" t="s">
        <v>13198</v>
      </c>
      <c r="N138" s="634" t="s">
        <v>2447</v>
      </c>
      <c r="O138" s="634" t="s">
        <v>4016</v>
      </c>
      <c r="P138" s="634" t="s">
        <v>8132</v>
      </c>
      <c r="Q138" s="634" t="s">
        <v>8133</v>
      </c>
      <c r="R138" s="634" t="s">
        <v>20716</v>
      </c>
      <c r="S138" s="634" t="s">
        <v>8135</v>
      </c>
      <c r="T138" s="634" t="s">
        <v>10613</v>
      </c>
      <c r="U138" s="634" t="s">
        <v>2426</v>
      </c>
      <c r="V138" s="634" t="s">
        <v>2383</v>
      </c>
      <c r="W138" s="634" t="s">
        <v>5559</v>
      </c>
      <c r="X138" s="634" t="s">
        <v>20973</v>
      </c>
      <c r="Y138" s="634" t="s">
        <v>8138</v>
      </c>
      <c r="Z138" s="634" t="s">
        <v>8139</v>
      </c>
      <c r="AB138" s="634" t="s">
        <v>8183</v>
      </c>
      <c r="AE138" s="634" t="s">
        <v>13199</v>
      </c>
      <c r="AF138" s="634" t="s">
        <v>20761</v>
      </c>
      <c r="AI138" s="646" t="str">
        <f>VLOOKUP(K138,'4-kurs'!C:F,4,)</f>
        <v>4-kurs</v>
      </c>
      <c r="AJ138" s="634" t="str">
        <f t="shared" si="2"/>
        <v>438211100013</v>
      </c>
    </row>
    <row r="139" spans="1:36" hidden="1" x14ac:dyDescent="0.25">
      <c r="A139" s="634" t="s">
        <v>13460</v>
      </c>
      <c r="B139" s="634" t="s">
        <v>2937</v>
      </c>
      <c r="C139" s="634" t="s">
        <v>8125</v>
      </c>
      <c r="D139" s="634" t="s">
        <v>8126</v>
      </c>
      <c r="E139" s="634" t="s">
        <v>8127</v>
      </c>
      <c r="F139" s="634" t="s">
        <v>4345</v>
      </c>
      <c r="G139" s="634" t="s">
        <v>4349</v>
      </c>
      <c r="H139" s="634" t="s">
        <v>4346</v>
      </c>
      <c r="I139" s="634" t="s">
        <v>13461</v>
      </c>
      <c r="J139" s="634" t="s">
        <v>13462</v>
      </c>
      <c r="K139" s="635">
        <v>63112045380014</v>
      </c>
      <c r="L139" s="634" t="s">
        <v>13463</v>
      </c>
      <c r="M139" s="634" t="s">
        <v>4006</v>
      </c>
      <c r="N139" s="634" t="s">
        <v>2447</v>
      </c>
      <c r="O139" s="634" t="s">
        <v>2463</v>
      </c>
      <c r="P139" s="634" t="s">
        <v>8132</v>
      </c>
      <c r="Q139" s="634" t="s">
        <v>8133</v>
      </c>
      <c r="R139" s="634" t="s">
        <v>7245</v>
      </c>
      <c r="S139" s="634" t="s">
        <v>8135</v>
      </c>
      <c r="T139" s="634" t="s">
        <v>10613</v>
      </c>
      <c r="U139" s="634" t="s">
        <v>2426</v>
      </c>
      <c r="V139" s="634" t="s">
        <v>2383</v>
      </c>
      <c r="W139" s="634" t="s">
        <v>5560</v>
      </c>
      <c r="X139" s="634" t="s">
        <v>13464</v>
      </c>
      <c r="Y139" s="634" t="s">
        <v>8138</v>
      </c>
      <c r="Z139" s="634" t="s">
        <v>8139</v>
      </c>
      <c r="AB139" s="634" t="s">
        <v>8183</v>
      </c>
      <c r="AC139" s="634" t="s">
        <v>8184</v>
      </c>
      <c r="AE139" s="634" t="s">
        <v>13214</v>
      </c>
      <c r="AF139" s="634" t="s">
        <v>18740</v>
      </c>
      <c r="AI139" s="646" t="str">
        <f>VLOOKUP(K139,'3-kurs'!C:F,4,)</f>
        <v>3-kurs</v>
      </c>
      <c r="AJ139" s="634" t="str">
        <f t="shared" si="2"/>
        <v>438221100274</v>
      </c>
    </row>
    <row r="140" spans="1:36" hidden="1" x14ac:dyDescent="0.25">
      <c r="A140" s="634" t="s">
        <v>13508</v>
      </c>
      <c r="B140" s="634" t="s">
        <v>3697</v>
      </c>
      <c r="C140" s="634" t="s">
        <v>8125</v>
      </c>
      <c r="D140" s="634" t="s">
        <v>8126</v>
      </c>
      <c r="E140" s="634" t="s">
        <v>8127</v>
      </c>
      <c r="F140" s="634" t="s">
        <v>4345</v>
      </c>
      <c r="G140" s="634" t="s">
        <v>8186</v>
      </c>
      <c r="H140" s="634" t="s">
        <v>4346</v>
      </c>
      <c r="I140" s="634" t="s">
        <v>13509</v>
      </c>
      <c r="J140" s="634" t="s">
        <v>13510</v>
      </c>
      <c r="K140" s="635">
        <v>62105035360043</v>
      </c>
      <c r="L140" s="634" t="s">
        <v>13511</v>
      </c>
      <c r="M140" s="634" t="s">
        <v>4006</v>
      </c>
      <c r="N140" s="634" t="s">
        <v>2447</v>
      </c>
      <c r="O140" s="634" t="s">
        <v>2463</v>
      </c>
      <c r="P140" s="634" t="s">
        <v>8132</v>
      </c>
      <c r="Q140" s="634" t="s">
        <v>8133</v>
      </c>
      <c r="R140" s="634" t="s">
        <v>7245</v>
      </c>
      <c r="S140" s="634" t="s">
        <v>8135</v>
      </c>
      <c r="T140" s="634" t="s">
        <v>10613</v>
      </c>
      <c r="U140" s="634" t="s">
        <v>2426</v>
      </c>
      <c r="V140" s="634" t="s">
        <v>2383</v>
      </c>
      <c r="W140" s="634" t="s">
        <v>5559</v>
      </c>
      <c r="X140" s="634" t="s">
        <v>13512</v>
      </c>
      <c r="Y140" s="634" t="s">
        <v>8138</v>
      </c>
      <c r="Z140" s="634" t="s">
        <v>8139</v>
      </c>
      <c r="AB140" s="634" t="s">
        <v>8183</v>
      </c>
      <c r="AC140" s="634" t="s">
        <v>8184</v>
      </c>
      <c r="AE140" s="634" t="s">
        <v>10607</v>
      </c>
      <c r="AF140" s="634" t="s">
        <v>18709</v>
      </c>
      <c r="AI140" s="646" t="str">
        <f>VLOOKUP(K140,'3-kurs'!C:F,4,)</f>
        <v>3-kurs</v>
      </c>
      <c r="AJ140" s="634" t="str">
        <f t="shared" si="2"/>
        <v>438221100067</v>
      </c>
    </row>
    <row r="141" spans="1:36" hidden="1" x14ac:dyDescent="0.25">
      <c r="A141" s="634" t="s">
        <v>13495</v>
      </c>
      <c r="B141" s="634" t="s">
        <v>2861</v>
      </c>
      <c r="C141" s="634" t="s">
        <v>8125</v>
      </c>
      <c r="D141" s="634" t="s">
        <v>8126</v>
      </c>
      <c r="E141" s="634" t="s">
        <v>8127</v>
      </c>
      <c r="F141" s="634" t="s">
        <v>4345</v>
      </c>
      <c r="G141" s="634" t="s">
        <v>8128</v>
      </c>
      <c r="H141" s="634" t="s">
        <v>4346</v>
      </c>
      <c r="I141" s="634" t="s">
        <v>13496</v>
      </c>
      <c r="J141" s="634" t="s">
        <v>13497</v>
      </c>
      <c r="K141" s="635">
        <v>60106055340019</v>
      </c>
      <c r="L141" s="634" t="s">
        <v>13498</v>
      </c>
      <c r="M141" s="634" t="s">
        <v>4006</v>
      </c>
      <c r="N141" s="634" t="s">
        <v>2447</v>
      </c>
      <c r="O141" s="634" t="s">
        <v>2463</v>
      </c>
      <c r="P141" s="634" t="s">
        <v>8132</v>
      </c>
      <c r="Q141" s="634" t="s">
        <v>8133</v>
      </c>
      <c r="R141" s="634" t="s">
        <v>7245</v>
      </c>
      <c r="S141" s="634" t="s">
        <v>8135</v>
      </c>
      <c r="T141" s="634" t="s">
        <v>10613</v>
      </c>
      <c r="U141" s="634" t="s">
        <v>2426</v>
      </c>
      <c r="V141" s="634" t="s">
        <v>2383</v>
      </c>
      <c r="W141" s="634" t="s">
        <v>5559</v>
      </c>
      <c r="X141" s="634" t="s">
        <v>13499</v>
      </c>
      <c r="Y141" s="634" t="s">
        <v>8138</v>
      </c>
      <c r="Z141" s="634" t="s">
        <v>8139</v>
      </c>
      <c r="AB141" s="634" t="s">
        <v>13500</v>
      </c>
      <c r="AC141" s="634" t="s">
        <v>8184</v>
      </c>
      <c r="AE141" s="634" t="s">
        <v>10607</v>
      </c>
      <c r="AF141" s="634" t="s">
        <v>18740</v>
      </c>
      <c r="AI141" s="646" t="str">
        <f>VLOOKUP(K141,'3-kurs'!C:F,4,)</f>
        <v>3-kurs</v>
      </c>
      <c r="AJ141" s="634" t="str">
        <f t="shared" si="2"/>
        <v>438221100030</v>
      </c>
    </row>
    <row r="142" spans="1:36" hidden="1" x14ac:dyDescent="0.25">
      <c r="A142" s="634" t="s">
        <v>13492</v>
      </c>
      <c r="B142" s="634" t="s">
        <v>2782</v>
      </c>
      <c r="C142" s="634" t="s">
        <v>8125</v>
      </c>
      <c r="D142" s="634" t="s">
        <v>8126</v>
      </c>
      <c r="E142" s="634" t="s">
        <v>8127</v>
      </c>
      <c r="F142" s="634" t="s">
        <v>4345</v>
      </c>
      <c r="G142" s="634" t="s">
        <v>4347</v>
      </c>
      <c r="H142" s="634" t="s">
        <v>4346</v>
      </c>
      <c r="I142" s="634" t="s">
        <v>13493</v>
      </c>
      <c r="J142" s="634" t="s">
        <v>13494</v>
      </c>
      <c r="K142" s="635">
        <v>62004035260017</v>
      </c>
      <c r="L142" s="634" t="s">
        <v>8764</v>
      </c>
      <c r="M142" s="634" t="s">
        <v>4006</v>
      </c>
      <c r="N142" s="634" t="s">
        <v>2447</v>
      </c>
      <c r="O142" s="634" t="s">
        <v>2463</v>
      </c>
      <c r="P142" s="634" t="s">
        <v>8132</v>
      </c>
      <c r="Q142" s="634" t="s">
        <v>8133</v>
      </c>
      <c r="R142" s="634" t="s">
        <v>7245</v>
      </c>
      <c r="S142" s="634" t="s">
        <v>8135</v>
      </c>
      <c r="T142" s="634" t="s">
        <v>10613</v>
      </c>
      <c r="U142" s="634" t="s">
        <v>2426</v>
      </c>
      <c r="V142" s="634" t="s">
        <v>2383</v>
      </c>
      <c r="W142" s="634" t="s">
        <v>5559</v>
      </c>
      <c r="X142" s="634" t="s">
        <v>13250</v>
      </c>
      <c r="Y142" s="634" t="s">
        <v>8138</v>
      </c>
      <c r="Z142" s="634" t="s">
        <v>8139</v>
      </c>
      <c r="AB142" s="634" t="s">
        <v>8183</v>
      </c>
      <c r="AC142" s="634" t="s">
        <v>8184</v>
      </c>
      <c r="AE142" s="634" t="s">
        <v>10611</v>
      </c>
      <c r="AF142" s="634" t="s">
        <v>18725</v>
      </c>
      <c r="AI142" s="646" t="str">
        <f>VLOOKUP(K142,'3-kurs'!C:F,4,)</f>
        <v>3-kurs</v>
      </c>
      <c r="AJ142" s="634" t="str">
        <f t="shared" si="2"/>
        <v>438221100293</v>
      </c>
    </row>
    <row r="143" spans="1:36" hidden="1" x14ac:dyDescent="0.25">
      <c r="A143" s="634" t="s">
        <v>13446</v>
      </c>
      <c r="B143" s="634" t="s">
        <v>2777</v>
      </c>
      <c r="C143" s="634" t="s">
        <v>8125</v>
      </c>
      <c r="D143" s="634" t="s">
        <v>8126</v>
      </c>
      <c r="E143" s="634" t="s">
        <v>8127</v>
      </c>
      <c r="F143" s="634" t="s">
        <v>4345</v>
      </c>
      <c r="G143" s="634" t="s">
        <v>4348</v>
      </c>
      <c r="H143" s="634" t="s">
        <v>4346</v>
      </c>
      <c r="I143" s="634" t="s">
        <v>13447</v>
      </c>
      <c r="J143" s="634" t="s">
        <v>13448</v>
      </c>
      <c r="K143" s="635">
        <v>60502045300023</v>
      </c>
      <c r="L143" s="634" t="s">
        <v>13449</v>
      </c>
      <c r="M143" s="634" t="s">
        <v>4006</v>
      </c>
      <c r="N143" s="634" t="s">
        <v>2447</v>
      </c>
      <c r="O143" s="634" t="s">
        <v>2463</v>
      </c>
      <c r="P143" s="634" t="s">
        <v>8132</v>
      </c>
      <c r="Q143" s="634" t="s">
        <v>8133</v>
      </c>
      <c r="R143" s="634" t="s">
        <v>7245</v>
      </c>
      <c r="S143" s="634" t="s">
        <v>8135</v>
      </c>
      <c r="T143" s="634" t="s">
        <v>10613</v>
      </c>
      <c r="U143" s="634" t="s">
        <v>2426</v>
      </c>
      <c r="V143" s="634" t="s">
        <v>2383</v>
      </c>
      <c r="W143" s="634" t="s">
        <v>5560</v>
      </c>
      <c r="X143" s="634" t="s">
        <v>13450</v>
      </c>
      <c r="Y143" s="634" t="s">
        <v>8138</v>
      </c>
      <c r="Z143" s="634" t="s">
        <v>8139</v>
      </c>
      <c r="AB143" s="634" t="s">
        <v>8183</v>
      </c>
      <c r="AC143" s="634" t="s">
        <v>8184</v>
      </c>
      <c r="AE143" s="634" t="s">
        <v>13214</v>
      </c>
      <c r="AF143" s="634" t="s">
        <v>18730</v>
      </c>
      <c r="AI143" s="646" t="str">
        <f>VLOOKUP(K143,'3-kurs'!C:F,4,)</f>
        <v>3-kurs</v>
      </c>
      <c r="AJ143" s="634" t="str">
        <f t="shared" si="2"/>
        <v>438221100272</v>
      </c>
    </row>
    <row r="144" spans="1:36" hidden="1" x14ac:dyDescent="0.25">
      <c r="A144" s="634" t="s">
        <v>13486</v>
      </c>
      <c r="B144" s="634" t="s">
        <v>2725</v>
      </c>
      <c r="C144" s="634" t="s">
        <v>8125</v>
      </c>
      <c r="D144" s="634" t="s">
        <v>8126</v>
      </c>
      <c r="E144" s="634" t="s">
        <v>8127</v>
      </c>
      <c r="F144" s="634" t="s">
        <v>4345</v>
      </c>
      <c r="G144" s="634" t="s">
        <v>4348</v>
      </c>
      <c r="H144" s="634" t="s">
        <v>4346</v>
      </c>
      <c r="I144" s="634" t="s">
        <v>13487</v>
      </c>
      <c r="J144" s="634" t="s">
        <v>13488</v>
      </c>
      <c r="K144" s="635">
        <v>61804025300014</v>
      </c>
      <c r="L144" s="634" t="s">
        <v>8504</v>
      </c>
      <c r="M144" s="634" t="s">
        <v>4006</v>
      </c>
      <c r="N144" s="634" t="s">
        <v>2447</v>
      </c>
      <c r="O144" s="634" t="s">
        <v>2463</v>
      </c>
      <c r="P144" s="634" t="s">
        <v>8132</v>
      </c>
      <c r="Q144" s="634" t="s">
        <v>8133</v>
      </c>
      <c r="R144" s="634" t="s">
        <v>7245</v>
      </c>
      <c r="S144" s="634" t="s">
        <v>8135</v>
      </c>
      <c r="T144" s="634" t="s">
        <v>10613</v>
      </c>
      <c r="U144" s="634" t="s">
        <v>2426</v>
      </c>
      <c r="V144" s="634" t="s">
        <v>2383</v>
      </c>
      <c r="W144" s="634" t="s">
        <v>5559</v>
      </c>
      <c r="X144" s="634" t="s">
        <v>13489</v>
      </c>
      <c r="Y144" s="634" t="s">
        <v>8138</v>
      </c>
      <c r="Z144" s="634" t="s">
        <v>8139</v>
      </c>
      <c r="AB144" s="634" t="s">
        <v>8183</v>
      </c>
      <c r="AC144" s="634" t="s">
        <v>8184</v>
      </c>
      <c r="AE144" s="634" t="s">
        <v>10607</v>
      </c>
      <c r="AF144" s="634" t="s">
        <v>18742</v>
      </c>
      <c r="AI144" s="646" t="str">
        <f>VLOOKUP(K144,'3-kurs'!C:F,4,)</f>
        <v>3-kurs</v>
      </c>
      <c r="AJ144" s="634" t="str">
        <f t="shared" si="2"/>
        <v>438221100028</v>
      </c>
    </row>
    <row r="145" spans="1:36" hidden="1" x14ac:dyDescent="0.25">
      <c r="A145" s="634" t="s">
        <v>10614</v>
      </c>
      <c r="B145" s="634" t="s">
        <v>2684</v>
      </c>
      <c r="C145" s="634" t="s">
        <v>8125</v>
      </c>
      <c r="D145" s="634" t="s">
        <v>8126</v>
      </c>
      <c r="E145" s="634" t="s">
        <v>8127</v>
      </c>
      <c r="F145" s="634" t="s">
        <v>4345</v>
      </c>
      <c r="G145" s="634" t="s">
        <v>4347</v>
      </c>
      <c r="H145" s="634" t="s">
        <v>4346</v>
      </c>
      <c r="I145" s="634" t="s">
        <v>10615</v>
      </c>
      <c r="J145" s="634" t="s">
        <v>10616</v>
      </c>
      <c r="K145" s="635">
        <v>60108055260025</v>
      </c>
      <c r="L145" s="634" t="s">
        <v>10617</v>
      </c>
      <c r="M145" s="634" t="s">
        <v>4006</v>
      </c>
      <c r="N145" s="634" t="s">
        <v>2447</v>
      </c>
      <c r="O145" s="634" t="s">
        <v>2463</v>
      </c>
      <c r="P145" s="634" t="s">
        <v>8132</v>
      </c>
      <c r="Q145" s="634" t="s">
        <v>8133</v>
      </c>
      <c r="R145" s="634" t="s">
        <v>7245</v>
      </c>
      <c r="S145" s="634" t="s">
        <v>8135</v>
      </c>
      <c r="T145" s="634" t="s">
        <v>10613</v>
      </c>
      <c r="U145" s="634" t="s">
        <v>2426</v>
      </c>
      <c r="V145" s="634" t="s">
        <v>2383</v>
      </c>
      <c r="W145" s="634" t="s">
        <v>5559</v>
      </c>
      <c r="X145" s="634" t="s">
        <v>10618</v>
      </c>
      <c r="Y145" s="634" t="s">
        <v>8138</v>
      </c>
      <c r="Z145" s="634" t="s">
        <v>8139</v>
      </c>
      <c r="AB145" s="634" t="s">
        <v>8183</v>
      </c>
      <c r="AC145" s="634" t="s">
        <v>8184</v>
      </c>
      <c r="AE145" s="634" t="s">
        <v>10607</v>
      </c>
      <c r="AF145" s="634" t="s">
        <v>18729</v>
      </c>
      <c r="AI145" s="646" t="str">
        <f>VLOOKUP(K145,'3-kurs'!C:F,4,)</f>
        <v>3-kurs</v>
      </c>
      <c r="AJ145" s="634" t="str">
        <f t="shared" si="2"/>
        <v>438221100185</v>
      </c>
    </row>
    <row r="146" spans="1:36" hidden="1" x14ac:dyDescent="0.25">
      <c r="A146" s="634" t="s">
        <v>13435</v>
      </c>
      <c r="B146" s="634" t="s">
        <v>2462</v>
      </c>
      <c r="C146" s="634" t="s">
        <v>8125</v>
      </c>
      <c r="D146" s="634" t="s">
        <v>8126</v>
      </c>
      <c r="E146" s="634" t="s">
        <v>8127</v>
      </c>
      <c r="F146" s="634" t="s">
        <v>4345</v>
      </c>
      <c r="G146" s="634" t="s">
        <v>4350</v>
      </c>
      <c r="H146" s="634" t="s">
        <v>4346</v>
      </c>
      <c r="I146" s="634" t="s">
        <v>11041</v>
      </c>
      <c r="J146" s="634" t="s">
        <v>13436</v>
      </c>
      <c r="K146" s="635">
        <v>62806045310052</v>
      </c>
      <c r="L146" s="634" t="s">
        <v>4351</v>
      </c>
      <c r="M146" s="634" t="s">
        <v>4006</v>
      </c>
      <c r="N146" s="634" t="s">
        <v>2447</v>
      </c>
      <c r="O146" s="634" t="s">
        <v>2463</v>
      </c>
      <c r="P146" s="634" t="s">
        <v>8132</v>
      </c>
      <c r="Q146" s="634" t="s">
        <v>8133</v>
      </c>
      <c r="R146" s="634" t="s">
        <v>7245</v>
      </c>
      <c r="S146" s="634" t="s">
        <v>8135</v>
      </c>
      <c r="T146" s="634" t="s">
        <v>10613</v>
      </c>
      <c r="U146" s="634" t="s">
        <v>2426</v>
      </c>
      <c r="V146" s="634" t="s">
        <v>2383</v>
      </c>
      <c r="W146" s="634" t="s">
        <v>5560</v>
      </c>
      <c r="X146" s="634" t="s">
        <v>13437</v>
      </c>
      <c r="Y146" s="634" t="s">
        <v>8138</v>
      </c>
      <c r="Z146" s="634" t="s">
        <v>8139</v>
      </c>
      <c r="AB146" s="634" t="s">
        <v>8183</v>
      </c>
      <c r="AC146" s="634" t="s">
        <v>8184</v>
      </c>
      <c r="AE146" s="634" t="s">
        <v>13214</v>
      </c>
      <c r="AF146" s="634" t="s">
        <v>18612</v>
      </c>
      <c r="AI146" s="646" t="str">
        <f>VLOOKUP(K146,'3-kurs'!C:F,4,)</f>
        <v>3-kurs</v>
      </c>
      <c r="AJ146" s="634" t="str">
        <f t="shared" si="2"/>
        <v>438221100273</v>
      </c>
    </row>
    <row r="147" spans="1:36" hidden="1" x14ac:dyDescent="0.25">
      <c r="A147" s="634" t="s">
        <v>13438</v>
      </c>
      <c r="B147" s="634" t="s">
        <v>2608</v>
      </c>
      <c r="C147" s="634" t="s">
        <v>8125</v>
      </c>
      <c r="D147" s="634" t="s">
        <v>8126</v>
      </c>
      <c r="E147" s="634" t="s">
        <v>8127</v>
      </c>
      <c r="F147" s="634" t="s">
        <v>4345</v>
      </c>
      <c r="G147" s="634" t="s">
        <v>4350</v>
      </c>
      <c r="H147" s="634" t="s">
        <v>4346</v>
      </c>
      <c r="I147" s="634" t="s">
        <v>13342</v>
      </c>
      <c r="J147" s="634" t="s">
        <v>13439</v>
      </c>
      <c r="K147" s="635">
        <v>62906045310053</v>
      </c>
      <c r="L147" s="634" t="s">
        <v>13440</v>
      </c>
      <c r="M147" s="634" t="s">
        <v>4006</v>
      </c>
      <c r="N147" s="634" t="s">
        <v>2447</v>
      </c>
      <c r="O147" s="634" t="s">
        <v>2463</v>
      </c>
      <c r="P147" s="634" t="s">
        <v>8132</v>
      </c>
      <c r="Q147" s="634" t="s">
        <v>8133</v>
      </c>
      <c r="R147" s="634" t="s">
        <v>7245</v>
      </c>
      <c r="S147" s="634" t="s">
        <v>8135</v>
      </c>
      <c r="T147" s="634" t="s">
        <v>10613</v>
      </c>
      <c r="U147" s="634" t="s">
        <v>2426</v>
      </c>
      <c r="V147" s="634" t="s">
        <v>2383</v>
      </c>
      <c r="W147" s="634" t="s">
        <v>5559</v>
      </c>
      <c r="X147" s="634" t="s">
        <v>13441</v>
      </c>
      <c r="Y147" s="634" t="s">
        <v>8138</v>
      </c>
      <c r="Z147" s="634" t="s">
        <v>8139</v>
      </c>
      <c r="AB147" s="634" t="s">
        <v>8183</v>
      </c>
      <c r="AC147" s="634" t="s">
        <v>8184</v>
      </c>
      <c r="AE147" s="634" t="s">
        <v>10607</v>
      </c>
      <c r="AF147" s="634" t="s">
        <v>18725</v>
      </c>
      <c r="AI147" s="646" t="str">
        <f>VLOOKUP(K147,'3-kurs'!C:F,4,)</f>
        <v>3-kurs</v>
      </c>
      <c r="AJ147" s="634" t="str">
        <f t="shared" si="2"/>
        <v>438221100054</v>
      </c>
    </row>
    <row r="148" spans="1:36" hidden="1" x14ac:dyDescent="0.25">
      <c r="A148" s="634" t="s">
        <v>13490</v>
      </c>
      <c r="B148" s="634" t="s">
        <v>2524</v>
      </c>
      <c r="C148" s="634" t="s">
        <v>8125</v>
      </c>
      <c r="D148" s="634" t="s">
        <v>8126</v>
      </c>
      <c r="E148" s="634" t="s">
        <v>8361</v>
      </c>
      <c r="F148" s="634" t="s">
        <v>4345</v>
      </c>
      <c r="G148" s="634" t="s">
        <v>4347</v>
      </c>
      <c r="H148" s="634" t="s">
        <v>4346</v>
      </c>
      <c r="I148" s="634" t="s">
        <v>13144</v>
      </c>
      <c r="J148" s="634" t="s">
        <v>13491</v>
      </c>
      <c r="K148" s="635">
        <v>60206045260016</v>
      </c>
      <c r="L148" s="634" t="s">
        <v>9669</v>
      </c>
      <c r="M148" s="634" t="s">
        <v>4006</v>
      </c>
      <c r="N148" s="634" t="s">
        <v>2447</v>
      </c>
      <c r="O148" s="634" t="s">
        <v>2463</v>
      </c>
      <c r="P148" s="634" t="s">
        <v>8132</v>
      </c>
      <c r="Q148" s="634" t="s">
        <v>8133</v>
      </c>
      <c r="R148" s="634" t="s">
        <v>7245</v>
      </c>
      <c r="S148" s="634" t="s">
        <v>8135</v>
      </c>
      <c r="T148" s="634" t="s">
        <v>10613</v>
      </c>
      <c r="U148" s="634" t="s">
        <v>2426</v>
      </c>
      <c r="V148" s="634" t="s">
        <v>2383</v>
      </c>
      <c r="W148" s="634" t="s">
        <v>5559</v>
      </c>
      <c r="X148" s="634" t="s">
        <v>13250</v>
      </c>
      <c r="Y148" s="634" t="s">
        <v>8138</v>
      </c>
      <c r="Z148" s="634" t="s">
        <v>8139</v>
      </c>
      <c r="AB148" s="634" t="s">
        <v>8183</v>
      </c>
      <c r="AC148" s="634" t="s">
        <v>8184</v>
      </c>
      <c r="AE148" s="634" t="s">
        <v>11917</v>
      </c>
      <c r="AF148" s="634" t="s">
        <v>18740</v>
      </c>
      <c r="AI148" s="646" t="str">
        <f>VLOOKUP(K148,'3-kurs'!C:F,4,)</f>
        <v>3-kurs</v>
      </c>
      <c r="AJ148" s="634" t="str">
        <f t="shared" si="2"/>
        <v>438221100231</v>
      </c>
    </row>
    <row r="149" spans="1:36" hidden="1" x14ac:dyDescent="0.25">
      <c r="A149" s="634" t="s">
        <v>13455</v>
      </c>
      <c r="B149" s="634" t="s">
        <v>4315</v>
      </c>
      <c r="C149" s="634" t="s">
        <v>8125</v>
      </c>
      <c r="D149" s="634" t="s">
        <v>8126</v>
      </c>
      <c r="E149" s="634" t="s">
        <v>8127</v>
      </c>
      <c r="F149" s="634" t="s">
        <v>4345</v>
      </c>
      <c r="G149" s="634" t="s">
        <v>8186</v>
      </c>
      <c r="H149" s="634" t="s">
        <v>4346</v>
      </c>
      <c r="I149" s="634" t="s">
        <v>13456</v>
      </c>
      <c r="J149" s="634" t="s">
        <v>13457</v>
      </c>
      <c r="K149" s="635">
        <v>61608045360010</v>
      </c>
      <c r="L149" s="634" t="s">
        <v>13458</v>
      </c>
      <c r="M149" s="634" t="s">
        <v>4006</v>
      </c>
      <c r="N149" s="634" t="s">
        <v>2447</v>
      </c>
      <c r="O149" s="634" t="s">
        <v>2463</v>
      </c>
      <c r="P149" s="634" t="s">
        <v>8132</v>
      </c>
      <c r="Q149" s="634" t="s">
        <v>8133</v>
      </c>
      <c r="R149" s="634" t="s">
        <v>7245</v>
      </c>
      <c r="S149" s="634" t="s">
        <v>8135</v>
      </c>
      <c r="T149" s="634" t="s">
        <v>10613</v>
      </c>
      <c r="U149" s="634" t="s">
        <v>2426</v>
      </c>
      <c r="V149" s="634" t="s">
        <v>2383</v>
      </c>
      <c r="W149" s="634" t="s">
        <v>5559</v>
      </c>
      <c r="X149" s="634" t="s">
        <v>13459</v>
      </c>
      <c r="Y149" s="634" t="s">
        <v>8138</v>
      </c>
      <c r="Z149" s="634" t="s">
        <v>8139</v>
      </c>
      <c r="AB149" s="634" t="s">
        <v>10842</v>
      </c>
      <c r="AC149" s="634" t="s">
        <v>8184</v>
      </c>
      <c r="AE149" s="634" t="s">
        <v>10607</v>
      </c>
      <c r="AF149" s="634" t="s">
        <v>18612</v>
      </c>
      <c r="AI149" s="646" t="str">
        <f>VLOOKUP(K149,'3-kurs'!C:F,4,)</f>
        <v>3-kurs</v>
      </c>
      <c r="AJ149" s="634" t="str">
        <f t="shared" si="2"/>
        <v>438221100056</v>
      </c>
    </row>
    <row r="150" spans="1:36" hidden="1" x14ac:dyDescent="0.25">
      <c r="A150" s="634" t="s">
        <v>13407</v>
      </c>
      <c r="B150" s="634" t="s">
        <v>3257</v>
      </c>
      <c r="C150" s="634" t="s">
        <v>8125</v>
      </c>
      <c r="D150" s="634" t="s">
        <v>8126</v>
      </c>
      <c r="E150" s="634" t="s">
        <v>8127</v>
      </c>
      <c r="F150" s="634" t="s">
        <v>4345</v>
      </c>
      <c r="G150" s="634" t="s">
        <v>4348</v>
      </c>
      <c r="H150" s="634" t="s">
        <v>4346</v>
      </c>
      <c r="I150" s="634" t="s">
        <v>13408</v>
      </c>
      <c r="J150" s="634" t="s">
        <v>13409</v>
      </c>
      <c r="K150" s="635">
        <v>60807045300014</v>
      </c>
      <c r="L150" s="634" t="s">
        <v>13410</v>
      </c>
      <c r="M150" s="634" t="s">
        <v>4006</v>
      </c>
      <c r="N150" s="634" t="s">
        <v>2447</v>
      </c>
      <c r="O150" s="634" t="s">
        <v>2463</v>
      </c>
      <c r="P150" s="634" t="s">
        <v>8132</v>
      </c>
      <c r="Q150" s="634" t="s">
        <v>8133</v>
      </c>
      <c r="R150" s="634" t="s">
        <v>7245</v>
      </c>
      <c r="S150" s="634" t="s">
        <v>8135</v>
      </c>
      <c r="T150" s="634" t="s">
        <v>10613</v>
      </c>
      <c r="U150" s="634" t="s">
        <v>2426</v>
      </c>
      <c r="V150" s="634" t="s">
        <v>2383</v>
      </c>
      <c r="W150" s="634" t="s">
        <v>5559</v>
      </c>
      <c r="X150" s="634" t="s">
        <v>13411</v>
      </c>
      <c r="Y150" s="634" t="s">
        <v>8138</v>
      </c>
      <c r="Z150" s="634" t="s">
        <v>8139</v>
      </c>
      <c r="AB150" s="634" t="s">
        <v>8183</v>
      </c>
      <c r="AC150" s="634" t="s">
        <v>8184</v>
      </c>
      <c r="AE150" s="634" t="s">
        <v>10607</v>
      </c>
      <c r="AF150" s="634" t="s">
        <v>18741</v>
      </c>
      <c r="AI150" s="646" t="str">
        <f>VLOOKUP(K150,'3-kurs'!C:F,4,)</f>
        <v>3-kurs</v>
      </c>
      <c r="AJ150" s="634" t="str">
        <f t="shared" si="2"/>
        <v>438221100059</v>
      </c>
    </row>
    <row r="151" spans="1:36" hidden="1" x14ac:dyDescent="0.25">
      <c r="A151" s="634" t="s">
        <v>13481</v>
      </c>
      <c r="B151" s="634" t="s">
        <v>3337</v>
      </c>
      <c r="C151" s="634" t="s">
        <v>8125</v>
      </c>
      <c r="D151" s="634" t="s">
        <v>8126</v>
      </c>
      <c r="E151" s="634" t="s">
        <v>8127</v>
      </c>
      <c r="F151" s="634" t="s">
        <v>4345</v>
      </c>
      <c r="G151" s="634" t="s">
        <v>8186</v>
      </c>
      <c r="H151" s="634" t="s">
        <v>4346</v>
      </c>
      <c r="I151" s="634" t="s">
        <v>13482</v>
      </c>
      <c r="J151" s="634" t="s">
        <v>13483</v>
      </c>
      <c r="K151" s="635">
        <v>61901055360033</v>
      </c>
      <c r="L151" s="634" t="s">
        <v>13484</v>
      </c>
      <c r="M151" s="634" t="s">
        <v>4006</v>
      </c>
      <c r="N151" s="634" t="s">
        <v>2447</v>
      </c>
      <c r="O151" s="634" t="s">
        <v>2463</v>
      </c>
      <c r="P151" s="634" t="s">
        <v>8132</v>
      </c>
      <c r="Q151" s="634" t="s">
        <v>8133</v>
      </c>
      <c r="R151" s="634" t="s">
        <v>7245</v>
      </c>
      <c r="S151" s="634" t="s">
        <v>8135</v>
      </c>
      <c r="T151" s="634" t="s">
        <v>10613</v>
      </c>
      <c r="U151" s="634" t="s">
        <v>2426</v>
      </c>
      <c r="V151" s="634" t="s">
        <v>2383</v>
      </c>
      <c r="W151" s="634" t="s">
        <v>5559</v>
      </c>
      <c r="X151" s="634" t="s">
        <v>13485</v>
      </c>
      <c r="Y151" s="634" t="s">
        <v>8138</v>
      </c>
      <c r="Z151" s="634" t="s">
        <v>8139</v>
      </c>
      <c r="AB151" s="634" t="s">
        <v>8183</v>
      </c>
      <c r="AC151" s="634" t="s">
        <v>8184</v>
      </c>
      <c r="AE151" s="634" t="s">
        <v>10607</v>
      </c>
      <c r="AF151" s="634" t="s">
        <v>18740</v>
      </c>
      <c r="AI151" s="646" t="str">
        <f>VLOOKUP(K151,'3-kurs'!C:F,4,)</f>
        <v>3-kurs</v>
      </c>
      <c r="AJ151" s="634" t="str">
        <f t="shared" si="2"/>
        <v>438221100186</v>
      </c>
    </row>
    <row r="152" spans="1:36" hidden="1" x14ac:dyDescent="0.25">
      <c r="A152" s="634" t="s">
        <v>13417</v>
      </c>
      <c r="B152" s="634" t="s">
        <v>5563</v>
      </c>
      <c r="C152" s="634" t="s">
        <v>8125</v>
      </c>
      <c r="D152" s="634" t="s">
        <v>8126</v>
      </c>
      <c r="E152" s="634" t="s">
        <v>8127</v>
      </c>
      <c r="F152" s="634" t="s">
        <v>4345</v>
      </c>
      <c r="G152" s="634" t="s">
        <v>4348</v>
      </c>
      <c r="H152" s="634" t="s">
        <v>4346</v>
      </c>
      <c r="I152" s="634" t="s">
        <v>13418</v>
      </c>
      <c r="J152" s="634" t="s">
        <v>13419</v>
      </c>
      <c r="K152" s="635">
        <v>61110035300033</v>
      </c>
      <c r="L152" s="634" t="s">
        <v>13420</v>
      </c>
      <c r="M152" s="634" t="s">
        <v>4006</v>
      </c>
      <c r="N152" s="634" t="s">
        <v>2447</v>
      </c>
      <c r="O152" s="634" t="s">
        <v>2463</v>
      </c>
      <c r="P152" s="634" t="s">
        <v>8132</v>
      </c>
      <c r="Q152" s="634" t="s">
        <v>8133</v>
      </c>
      <c r="R152" s="634" t="s">
        <v>7245</v>
      </c>
      <c r="S152" s="634" t="s">
        <v>8135</v>
      </c>
      <c r="T152" s="634" t="s">
        <v>10613</v>
      </c>
      <c r="U152" s="634" t="s">
        <v>2426</v>
      </c>
      <c r="V152" s="634" t="s">
        <v>2383</v>
      </c>
      <c r="W152" s="634" t="s">
        <v>5559</v>
      </c>
      <c r="X152" s="634" t="s">
        <v>13421</v>
      </c>
      <c r="Y152" s="634" t="s">
        <v>8138</v>
      </c>
      <c r="Z152" s="634" t="s">
        <v>8139</v>
      </c>
      <c r="AB152" s="634" t="s">
        <v>8183</v>
      </c>
      <c r="AC152" s="634" t="s">
        <v>8184</v>
      </c>
      <c r="AE152" s="634" t="s">
        <v>13422</v>
      </c>
      <c r="AF152" s="634" t="s">
        <v>18742</v>
      </c>
      <c r="AI152" s="646" t="str">
        <f>VLOOKUP(K152,'3-kurs'!C:F,4,)</f>
        <v>3-kurs</v>
      </c>
      <c r="AJ152" s="634" t="str">
        <f t="shared" si="2"/>
        <v>438241100001</v>
      </c>
    </row>
    <row r="153" spans="1:36" hidden="1" x14ac:dyDescent="0.25">
      <c r="A153" s="634" t="s">
        <v>13412</v>
      </c>
      <c r="B153" s="634" t="s">
        <v>3251</v>
      </c>
      <c r="C153" s="634" t="s">
        <v>8125</v>
      </c>
      <c r="D153" s="634" t="s">
        <v>8126</v>
      </c>
      <c r="E153" s="634" t="s">
        <v>8127</v>
      </c>
      <c r="F153" s="634" t="s">
        <v>4345</v>
      </c>
      <c r="G153" s="634" t="s">
        <v>4348</v>
      </c>
      <c r="H153" s="634" t="s">
        <v>4346</v>
      </c>
      <c r="I153" s="634" t="s">
        <v>13413</v>
      </c>
      <c r="J153" s="634" t="s">
        <v>13414</v>
      </c>
      <c r="K153" s="635">
        <v>41910901140039</v>
      </c>
      <c r="L153" s="634" t="s">
        <v>13415</v>
      </c>
      <c r="M153" s="634" t="s">
        <v>4006</v>
      </c>
      <c r="N153" s="634" t="s">
        <v>2447</v>
      </c>
      <c r="O153" s="634" t="s">
        <v>2463</v>
      </c>
      <c r="P153" s="634" t="s">
        <v>8132</v>
      </c>
      <c r="Q153" s="634" t="s">
        <v>8133</v>
      </c>
      <c r="R153" s="634" t="s">
        <v>7245</v>
      </c>
      <c r="S153" s="634" t="s">
        <v>8135</v>
      </c>
      <c r="T153" s="634" t="s">
        <v>10613</v>
      </c>
      <c r="U153" s="634" t="s">
        <v>2426</v>
      </c>
      <c r="V153" s="634" t="s">
        <v>2383</v>
      </c>
      <c r="W153" s="634" t="s">
        <v>5559</v>
      </c>
      <c r="X153" s="634" t="s">
        <v>13416</v>
      </c>
      <c r="Y153" s="634" t="s">
        <v>8138</v>
      </c>
      <c r="Z153" s="634" t="s">
        <v>8139</v>
      </c>
      <c r="AB153" s="634" t="s">
        <v>8183</v>
      </c>
      <c r="AC153" s="634" t="s">
        <v>8184</v>
      </c>
      <c r="AE153" s="634" t="s">
        <v>10607</v>
      </c>
      <c r="AF153" s="634" t="s">
        <v>18725</v>
      </c>
      <c r="AI153" s="646" t="str">
        <f>VLOOKUP(K153,'3-kurs'!C:F,4,)</f>
        <v>3-kurs</v>
      </c>
      <c r="AJ153" s="634" t="str">
        <f t="shared" si="2"/>
        <v>438221100058</v>
      </c>
    </row>
    <row r="154" spans="1:36" hidden="1" x14ac:dyDescent="0.25">
      <c r="A154" s="634" t="s">
        <v>13442</v>
      </c>
      <c r="B154" s="634" t="s">
        <v>2705</v>
      </c>
      <c r="C154" s="634" t="s">
        <v>8125</v>
      </c>
      <c r="D154" s="634" t="s">
        <v>8126</v>
      </c>
      <c r="E154" s="634" t="s">
        <v>8127</v>
      </c>
      <c r="F154" s="634" t="s">
        <v>4345</v>
      </c>
      <c r="G154" s="634" t="s">
        <v>4347</v>
      </c>
      <c r="H154" s="634" t="s">
        <v>4346</v>
      </c>
      <c r="I154" s="634" t="s">
        <v>13443</v>
      </c>
      <c r="J154" s="634" t="s">
        <v>13444</v>
      </c>
      <c r="K154" s="635">
        <v>62512045260010</v>
      </c>
      <c r="L154" s="634" t="s">
        <v>13445</v>
      </c>
      <c r="M154" s="634" t="s">
        <v>4006</v>
      </c>
      <c r="N154" s="634" t="s">
        <v>2447</v>
      </c>
      <c r="O154" s="634" t="s">
        <v>2463</v>
      </c>
      <c r="P154" s="634" t="s">
        <v>8132</v>
      </c>
      <c r="Q154" s="634" t="s">
        <v>8133</v>
      </c>
      <c r="R154" s="634" t="s">
        <v>7245</v>
      </c>
      <c r="S154" s="634" t="s">
        <v>8135</v>
      </c>
      <c r="T154" s="634" t="s">
        <v>10613</v>
      </c>
      <c r="U154" s="634" t="s">
        <v>2426</v>
      </c>
      <c r="V154" s="634" t="s">
        <v>2383</v>
      </c>
      <c r="W154" s="634" t="s">
        <v>5559</v>
      </c>
      <c r="X154" s="634" t="s">
        <v>13374</v>
      </c>
      <c r="Y154" s="634" t="s">
        <v>8138</v>
      </c>
      <c r="Z154" s="634" t="s">
        <v>8139</v>
      </c>
      <c r="AB154" s="634" t="s">
        <v>8183</v>
      </c>
      <c r="AC154" s="634" t="s">
        <v>8184</v>
      </c>
      <c r="AE154" s="634" t="s">
        <v>11913</v>
      </c>
      <c r="AF154" s="634" t="s">
        <v>18740</v>
      </c>
      <c r="AI154" s="646" t="str">
        <f>VLOOKUP(K154,'3-kurs'!C:F,4,)</f>
        <v>3-kurs</v>
      </c>
      <c r="AJ154" s="634" t="str">
        <f t="shared" si="2"/>
        <v>438221100319</v>
      </c>
    </row>
    <row r="155" spans="1:36" hidden="1" x14ac:dyDescent="0.25">
      <c r="A155" s="634" t="s">
        <v>13477</v>
      </c>
      <c r="B155" s="634" t="s">
        <v>3658</v>
      </c>
      <c r="C155" s="634" t="s">
        <v>8125</v>
      </c>
      <c r="D155" s="634" t="s">
        <v>8126</v>
      </c>
      <c r="E155" s="634" t="s">
        <v>8127</v>
      </c>
      <c r="F155" s="634" t="s">
        <v>4345</v>
      </c>
      <c r="G155" s="634" t="s">
        <v>4347</v>
      </c>
      <c r="H155" s="634" t="s">
        <v>4346</v>
      </c>
      <c r="I155" s="634" t="s">
        <v>13478</v>
      </c>
      <c r="J155" s="634" t="s">
        <v>13479</v>
      </c>
      <c r="K155" s="635">
        <v>60405045260077</v>
      </c>
      <c r="L155" s="634" t="s">
        <v>10651</v>
      </c>
      <c r="M155" s="634" t="s">
        <v>4006</v>
      </c>
      <c r="N155" s="634" t="s">
        <v>2447</v>
      </c>
      <c r="O155" s="634" t="s">
        <v>2463</v>
      </c>
      <c r="P155" s="634" t="s">
        <v>8132</v>
      </c>
      <c r="Q155" s="634" t="s">
        <v>8133</v>
      </c>
      <c r="R155" s="634" t="s">
        <v>7245</v>
      </c>
      <c r="S155" s="634" t="s">
        <v>8135</v>
      </c>
      <c r="T155" s="634" t="s">
        <v>10613</v>
      </c>
      <c r="U155" s="634" t="s">
        <v>2426</v>
      </c>
      <c r="V155" s="634" t="s">
        <v>2383</v>
      </c>
      <c r="W155" s="634" t="s">
        <v>5559</v>
      </c>
      <c r="X155" s="634" t="s">
        <v>13480</v>
      </c>
      <c r="Y155" s="634" t="s">
        <v>8138</v>
      </c>
      <c r="Z155" s="634" t="s">
        <v>8139</v>
      </c>
      <c r="AB155" s="634" t="s">
        <v>8183</v>
      </c>
      <c r="AC155" s="634" t="s">
        <v>8184</v>
      </c>
      <c r="AE155" s="634" t="s">
        <v>10607</v>
      </c>
      <c r="AF155" s="634" t="s">
        <v>18738</v>
      </c>
      <c r="AI155" s="646" t="str">
        <f>VLOOKUP(K155,'3-kurs'!C:F,4,)</f>
        <v>3-kurs</v>
      </c>
      <c r="AJ155" s="634" t="str">
        <f t="shared" si="2"/>
        <v>438221100065</v>
      </c>
    </row>
    <row r="156" spans="1:36" hidden="1" x14ac:dyDescent="0.25">
      <c r="A156" s="634" t="s">
        <v>13501</v>
      </c>
      <c r="B156" s="634" t="s">
        <v>2955</v>
      </c>
      <c r="C156" s="634" t="s">
        <v>8125</v>
      </c>
      <c r="D156" s="634" t="s">
        <v>8126</v>
      </c>
      <c r="E156" s="634" t="s">
        <v>8127</v>
      </c>
      <c r="F156" s="634" t="s">
        <v>4345</v>
      </c>
      <c r="G156" s="634" t="s">
        <v>8221</v>
      </c>
      <c r="H156" s="634" t="s">
        <v>4346</v>
      </c>
      <c r="I156" s="634" t="s">
        <v>13502</v>
      </c>
      <c r="J156" s="634" t="s">
        <v>13503</v>
      </c>
      <c r="K156" s="635">
        <v>60603055350012</v>
      </c>
      <c r="L156" s="634" t="s">
        <v>10617</v>
      </c>
      <c r="M156" s="634" t="s">
        <v>4006</v>
      </c>
      <c r="N156" s="634" t="s">
        <v>2447</v>
      </c>
      <c r="O156" s="634" t="s">
        <v>2463</v>
      </c>
      <c r="P156" s="634" t="s">
        <v>8132</v>
      </c>
      <c r="Q156" s="634" t="s">
        <v>8133</v>
      </c>
      <c r="R156" s="634" t="s">
        <v>7245</v>
      </c>
      <c r="S156" s="634" t="s">
        <v>8135</v>
      </c>
      <c r="T156" s="634" t="s">
        <v>10613</v>
      </c>
      <c r="U156" s="634" t="s">
        <v>2426</v>
      </c>
      <c r="V156" s="634" t="s">
        <v>2383</v>
      </c>
      <c r="W156" s="634" t="s">
        <v>5559</v>
      </c>
      <c r="X156" s="634" t="s">
        <v>13504</v>
      </c>
      <c r="Y156" s="634" t="s">
        <v>8138</v>
      </c>
      <c r="Z156" s="634" t="s">
        <v>8139</v>
      </c>
      <c r="AB156" s="634" t="s">
        <v>8183</v>
      </c>
      <c r="AC156" s="634" t="s">
        <v>8184</v>
      </c>
      <c r="AE156" s="634" t="s">
        <v>10607</v>
      </c>
      <c r="AF156" s="634" t="s">
        <v>19134</v>
      </c>
      <c r="AI156" s="646" t="str">
        <f>VLOOKUP(K156,'3-kurs'!C:F,4,)</f>
        <v>3-kurs</v>
      </c>
      <c r="AJ156" s="634" t="str">
        <f t="shared" si="2"/>
        <v>438221100031</v>
      </c>
    </row>
    <row r="157" spans="1:36" hidden="1" x14ac:dyDescent="0.25">
      <c r="A157" s="634" t="s">
        <v>13451</v>
      </c>
      <c r="B157" s="634" t="s">
        <v>2903</v>
      </c>
      <c r="C157" s="634" t="s">
        <v>8125</v>
      </c>
      <c r="D157" s="634" t="s">
        <v>8126</v>
      </c>
      <c r="E157" s="634" t="s">
        <v>8127</v>
      </c>
      <c r="F157" s="634" t="s">
        <v>4345</v>
      </c>
      <c r="G157" s="634" t="s">
        <v>8332</v>
      </c>
      <c r="H157" s="634" t="s">
        <v>4346</v>
      </c>
      <c r="I157" s="634" t="s">
        <v>10902</v>
      </c>
      <c r="J157" s="634" t="s">
        <v>13452</v>
      </c>
      <c r="K157" s="635">
        <v>63105055260049</v>
      </c>
      <c r="L157" s="634" t="s">
        <v>13453</v>
      </c>
      <c r="M157" s="634" t="s">
        <v>4006</v>
      </c>
      <c r="N157" s="634" t="s">
        <v>2447</v>
      </c>
      <c r="O157" s="634" t="s">
        <v>2463</v>
      </c>
      <c r="P157" s="634" t="s">
        <v>8132</v>
      </c>
      <c r="Q157" s="634" t="s">
        <v>8133</v>
      </c>
      <c r="R157" s="634" t="s">
        <v>7245</v>
      </c>
      <c r="S157" s="634" t="s">
        <v>8135</v>
      </c>
      <c r="T157" s="634" t="s">
        <v>10613</v>
      </c>
      <c r="U157" s="634" t="s">
        <v>2426</v>
      </c>
      <c r="V157" s="634" t="s">
        <v>2383</v>
      </c>
      <c r="W157" s="634" t="s">
        <v>5560</v>
      </c>
      <c r="X157" s="634" t="s">
        <v>13454</v>
      </c>
      <c r="Y157" s="634" t="s">
        <v>8138</v>
      </c>
      <c r="Z157" s="634" t="s">
        <v>8139</v>
      </c>
      <c r="AB157" s="634" t="s">
        <v>8183</v>
      </c>
      <c r="AC157" s="634" t="s">
        <v>8184</v>
      </c>
      <c r="AE157" s="634" t="s">
        <v>13214</v>
      </c>
      <c r="AF157" s="634" t="s">
        <v>18725</v>
      </c>
      <c r="AI157" s="646" t="str">
        <f>VLOOKUP(K157,'3-kurs'!C:F,4,)</f>
        <v>3-kurs</v>
      </c>
      <c r="AJ157" s="634" t="str">
        <f t="shared" si="2"/>
        <v>438221100275</v>
      </c>
    </row>
    <row r="158" spans="1:36" hidden="1" x14ac:dyDescent="0.25">
      <c r="A158" s="634" t="s">
        <v>13473</v>
      </c>
      <c r="B158" s="634" t="s">
        <v>3134</v>
      </c>
      <c r="C158" s="634" t="s">
        <v>8125</v>
      </c>
      <c r="D158" s="634" t="s">
        <v>8126</v>
      </c>
      <c r="E158" s="634" t="s">
        <v>8127</v>
      </c>
      <c r="F158" s="634" t="s">
        <v>4345</v>
      </c>
      <c r="G158" s="634" t="s">
        <v>4347</v>
      </c>
      <c r="H158" s="634" t="s">
        <v>4346</v>
      </c>
      <c r="I158" s="634" t="s">
        <v>13474</v>
      </c>
      <c r="J158" s="634" t="s">
        <v>13475</v>
      </c>
      <c r="K158" s="635">
        <v>40402975260036</v>
      </c>
      <c r="L158" s="634" t="s">
        <v>13476</v>
      </c>
      <c r="M158" s="634" t="s">
        <v>4006</v>
      </c>
      <c r="N158" s="634" t="s">
        <v>2447</v>
      </c>
      <c r="O158" s="634" t="s">
        <v>2463</v>
      </c>
      <c r="P158" s="634" t="s">
        <v>8132</v>
      </c>
      <c r="Q158" s="634" t="s">
        <v>8133</v>
      </c>
      <c r="R158" s="634" t="s">
        <v>7245</v>
      </c>
      <c r="S158" s="634" t="s">
        <v>8135</v>
      </c>
      <c r="T158" s="634" t="s">
        <v>10613</v>
      </c>
      <c r="U158" s="634" t="s">
        <v>2426</v>
      </c>
      <c r="V158" s="634" t="s">
        <v>2383</v>
      </c>
      <c r="W158" s="634" t="s">
        <v>5559</v>
      </c>
      <c r="X158" s="634" t="s">
        <v>10606</v>
      </c>
      <c r="Y158" s="634" t="s">
        <v>8138</v>
      </c>
      <c r="Z158" s="634" t="s">
        <v>8139</v>
      </c>
      <c r="AB158" s="634" t="s">
        <v>8183</v>
      </c>
      <c r="AC158" s="634" t="s">
        <v>8184</v>
      </c>
      <c r="AE158" s="634" t="s">
        <v>10607</v>
      </c>
      <c r="AF158" s="634" t="s">
        <v>18732</v>
      </c>
      <c r="AI158" s="646" t="str">
        <f>VLOOKUP(K158,'3-kurs'!C:F,4,)</f>
        <v>3-kurs</v>
      </c>
      <c r="AJ158" s="634" t="str">
        <f t="shared" si="2"/>
        <v>438221100061</v>
      </c>
    </row>
    <row r="159" spans="1:36" hidden="1" x14ac:dyDescent="0.25">
      <c r="A159" s="634" t="s">
        <v>13468</v>
      </c>
      <c r="B159" s="634" t="s">
        <v>3101</v>
      </c>
      <c r="C159" s="634" t="s">
        <v>8125</v>
      </c>
      <c r="D159" s="634" t="s">
        <v>8126</v>
      </c>
      <c r="E159" s="634" t="s">
        <v>8127</v>
      </c>
      <c r="F159" s="634" t="s">
        <v>8142</v>
      </c>
      <c r="G159" s="634" t="s">
        <v>8143</v>
      </c>
      <c r="H159" s="634" t="s">
        <v>4346</v>
      </c>
      <c r="I159" s="634" t="s">
        <v>13469</v>
      </c>
      <c r="J159" s="634" t="s">
        <v>13470</v>
      </c>
      <c r="K159" s="635">
        <v>60505055330020</v>
      </c>
      <c r="L159" s="634" t="s">
        <v>13471</v>
      </c>
      <c r="M159" s="634" t="s">
        <v>4006</v>
      </c>
      <c r="N159" s="634" t="s">
        <v>2447</v>
      </c>
      <c r="O159" s="634" t="s">
        <v>2463</v>
      </c>
      <c r="P159" s="634" t="s">
        <v>8132</v>
      </c>
      <c r="Q159" s="634" t="s">
        <v>8133</v>
      </c>
      <c r="R159" s="634" t="s">
        <v>7245</v>
      </c>
      <c r="S159" s="634" t="s">
        <v>8135</v>
      </c>
      <c r="T159" s="634" t="s">
        <v>10613</v>
      </c>
      <c r="U159" s="634" t="s">
        <v>2426</v>
      </c>
      <c r="V159" s="634" t="s">
        <v>2383</v>
      </c>
      <c r="W159" s="634" t="s">
        <v>5559</v>
      </c>
      <c r="X159" s="634" t="s">
        <v>13472</v>
      </c>
      <c r="Y159" s="634" t="s">
        <v>8138</v>
      </c>
      <c r="Z159" s="634" t="s">
        <v>8139</v>
      </c>
      <c r="AB159" s="634" t="s">
        <v>8183</v>
      </c>
      <c r="AC159" s="634" t="s">
        <v>8184</v>
      </c>
      <c r="AE159" s="634" t="s">
        <v>11913</v>
      </c>
      <c r="AF159" s="634" t="s">
        <v>18733</v>
      </c>
      <c r="AI159" s="646" t="str">
        <f>VLOOKUP(K159,'3-kurs'!C:F,4,)</f>
        <v>3-kurs</v>
      </c>
      <c r="AJ159" s="634" t="str">
        <f t="shared" si="2"/>
        <v>438221100314</v>
      </c>
    </row>
    <row r="160" spans="1:36" hidden="1" x14ac:dyDescent="0.25">
      <c r="A160" s="634" t="s">
        <v>13505</v>
      </c>
      <c r="B160" s="634" t="s">
        <v>21177</v>
      </c>
      <c r="C160" s="634" t="s">
        <v>8125</v>
      </c>
      <c r="D160" s="634" t="s">
        <v>8126</v>
      </c>
      <c r="E160" s="634" t="s">
        <v>8127</v>
      </c>
      <c r="F160" s="634" t="s">
        <v>4345</v>
      </c>
      <c r="G160" s="634" t="s">
        <v>4350</v>
      </c>
      <c r="H160" s="634" t="s">
        <v>4346</v>
      </c>
      <c r="I160" s="634" t="s">
        <v>13506</v>
      </c>
      <c r="J160" s="634" t="s">
        <v>21178</v>
      </c>
      <c r="K160" s="635">
        <v>61506055310022</v>
      </c>
      <c r="L160" s="634" t="s">
        <v>21179</v>
      </c>
      <c r="M160" s="634" t="s">
        <v>4006</v>
      </c>
      <c r="N160" s="634" t="s">
        <v>2447</v>
      </c>
      <c r="O160" s="634" t="s">
        <v>2463</v>
      </c>
      <c r="P160" s="634" t="s">
        <v>8132</v>
      </c>
      <c r="Q160" s="634" t="s">
        <v>8133</v>
      </c>
      <c r="R160" s="634" t="s">
        <v>7245</v>
      </c>
      <c r="S160" s="634" t="s">
        <v>8135</v>
      </c>
      <c r="T160" s="634" t="s">
        <v>10613</v>
      </c>
      <c r="U160" s="634" t="s">
        <v>2426</v>
      </c>
      <c r="V160" s="634" t="s">
        <v>2383</v>
      </c>
      <c r="W160" s="634" t="s">
        <v>5559</v>
      </c>
      <c r="X160" s="634" t="s">
        <v>13507</v>
      </c>
      <c r="Y160" s="634" t="s">
        <v>8138</v>
      </c>
      <c r="Z160" s="634" t="s">
        <v>8139</v>
      </c>
      <c r="AB160" s="634" t="s">
        <v>10842</v>
      </c>
      <c r="AC160" s="634" t="s">
        <v>8184</v>
      </c>
      <c r="AE160" s="634" t="s">
        <v>11913</v>
      </c>
      <c r="AF160" s="634" t="s">
        <v>18738</v>
      </c>
      <c r="AI160" s="646" t="str">
        <f>VLOOKUP(K160,'3-kurs'!C:F,4,)</f>
        <v>3-kurs</v>
      </c>
      <c r="AJ160" s="634" t="str">
        <f t="shared" si="2"/>
        <v>438221100318</v>
      </c>
    </row>
    <row r="161" spans="1:36" hidden="1" x14ac:dyDescent="0.25">
      <c r="A161" s="634" t="s">
        <v>13430</v>
      </c>
      <c r="B161" s="634" t="s">
        <v>3652</v>
      </c>
      <c r="C161" s="634" t="s">
        <v>8125</v>
      </c>
      <c r="D161" s="634" t="s">
        <v>8126</v>
      </c>
      <c r="E161" s="634" t="s">
        <v>8127</v>
      </c>
      <c r="F161" s="634" t="s">
        <v>4345</v>
      </c>
      <c r="G161" s="634" t="s">
        <v>8332</v>
      </c>
      <c r="H161" s="634" t="s">
        <v>4346</v>
      </c>
      <c r="I161" s="634" t="s">
        <v>13431</v>
      </c>
      <c r="J161" s="634" t="s">
        <v>13432</v>
      </c>
      <c r="K161" s="635">
        <v>61710055260072</v>
      </c>
      <c r="L161" s="634" t="s">
        <v>13433</v>
      </c>
      <c r="M161" s="634" t="s">
        <v>4006</v>
      </c>
      <c r="N161" s="634" t="s">
        <v>2447</v>
      </c>
      <c r="O161" s="634" t="s">
        <v>2463</v>
      </c>
      <c r="P161" s="634" t="s">
        <v>8132</v>
      </c>
      <c r="Q161" s="634" t="s">
        <v>8133</v>
      </c>
      <c r="R161" s="634" t="s">
        <v>7245</v>
      </c>
      <c r="S161" s="634" t="s">
        <v>8135</v>
      </c>
      <c r="T161" s="634" t="s">
        <v>10613</v>
      </c>
      <c r="U161" s="634" t="s">
        <v>2426</v>
      </c>
      <c r="V161" s="634" t="s">
        <v>2383</v>
      </c>
      <c r="W161" s="634" t="s">
        <v>5559</v>
      </c>
      <c r="X161" s="634" t="s">
        <v>13434</v>
      </c>
      <c r="Y161" s="634" t="s">
        <v>8138</v>
      </c>
      <c r="Z161" s="634" t="s">
        <v>8139</v>
      </c>
      <c r="AB161" s="634" t="s">
        <v>8183</v>
      </c>
      <c r="AC161" s="634" t="s">
        <v>8184</v>
      </c>
      <c r="AE161" s="634" t="s">
        <v>10607</v>
      </c>
      <c r="AF161" s="634" t="s">
        <v>18740</v>
      </c>
      <c r="AI161" s="646" t="str">
        <f>VLOOKUP(K161,'3-kurs'!C:F,4,)</f>
        <v>3-kurs</v>
      </c>
      <c r="AJ161" s="634" t="str">
        <f t="shared" si="2"/>
        <v>438221100184</v>
      </c>
    </row>
    <row r="162" spans="1:36" hidden="1" x14ac:dyDescent="0.25">
      <c r="A162" s="634" t="s">
        <v>13427</v>
      </c>
      <c r="B162" s="634" t="s">
        <v>3540</v>
      </c>
      <c r="C162" s="634" t="s">
        <v>8125</v>
      </c>
      <c r="D162" s="634" t="s">
        <v>8126</v>
      </c>
      <c r="E162" s="634" t="s">
        <v>8127</v>
      </c>
      <c r="F162" s="634" t="s">
        <v>4345</v>
      </c>
      <c r="G162" s="634" t="s">
        <v>4348</v>
      </c>
      <c r="H162" s="634" t="s">
        <v>4346</v>
      </c>
      <c r="I162" s="634" t="s">
        <v>13428</v>
      </c>
      <c r="J162" s="634" t="s">
        <v>13429</v>
      </c>
      <c r="K162" s="635">
        <v>61408045300016</v>
      </c>
      <c r="L162" s="634" t="s">
        <v>11361</v>
      </c>
      <c r="M162" s="634" t="s">
        <v>4006</v>
      </c>
      <c r="N162" s="634" t="s">
        <v>2447</v>
      </c>
      <c r="O162" s="634" t="s">
        <v>2463</v>
      </c>
      <c r="P162" s="634" t="s">
        <v>8132</v>
      </c>
      <c r="Q162" s="634" t="s">
        <v>8133</v>
      </c>
      <c r="R162" s="634" t="s">
        <v>7245</v>
      </c>
      <c r="S162" s="634" t="s">
        <v>8135</v>
      </c>
      <c r="T162" s="634" t="s">
        <v>10613</v>
      </c>
      <c r="U162" s="634" t="s">
        <v>2426</v>
      </c>
      <c r="V162" s="634" t="s">
        <v>2383</v>
      </c>
      <c r="W162" s="634" t="s">
        <v>5560</v>
      </c>
      <c r="X162" s="634" t="s">
        <v>13274</v>
      </c>
      <c r="Y162" s="634" t="s">
        <v>8138</v>
      </c>
      <c r="Z162" s="634" t="s">
        <v>8139</v>
      </c>
      <c r="AB162" s="634" t="s">
        <v>8183</v>
      </c>
      <c r="AC162" s="634" t="s">
        <v>8184</v>
      </c>
      <c r="AE162" s="634" t="s">
        <v>13214</v>
      </c>
      <c r="AF162" s="634" t="s">
        <v>18752</v>
      </c>
      <c r="AI162" s="646" t="str">
        <f>VLOOKUP(K162,'3-kurs'!C:F,4,)</f>
        <v>3-kurs</v>
      </c>
      <c r="AJ162" s="634" t="str">
        <f t="shared" si="2"/>
        <v>438221100271</v>
      </c>
    </row>
    <row r="163" spans="1:36" hidden="1" x14ac:dyDescent="0.25">
      <c r="A163" s="634" t="s">
        <v>13423</v>
      </c>
      <c r="B163" s="634" t="s">
        <v>3532</v>
      </c>
      <c r="C163" s="634" t="s">
        <v>8125</v>
      </c>
      <c r="D163" s="634" t="s">
        <v>8126</v>
      </c>
      <c r="E163" s="634" t="s">
        <v>8127</v>
      </c>
      <c r="F163" s="634" t="s">
        <v>4345</v>
      </c>
      <c r="G163" s="634" t="s">
        <v>4348</v>
      </c>
      <c r="H163" s="634" t="s">
        <v>4346</v>
      </c>
      <c r="I163" s="634" t="s">
        <v>13424</v>
      </c>
      <c r="J163" s="634" t="s">
        <v>13425</v>
      </c>
      <c r="K163" s="635">
        <v>62502055300026</v>
      </c>
      <c r="L163" s="634" t="s">
        <v>13426</v>
      </c>
      <c r="M163" s="634" t="s">
        <v>4006</v>
      </c>
      <c r="N163" s="634" t="s">
        <v>2447</v>
      </c>
      <c r="O163" s="634" t="s">
        <v>2463</v>
      </c>
      <c r="P163" s="634" t="s">
        <v>8132</v>
      </c>
      <c r="Q163" s="634" t="s">
        <v>8133</v>
      </c>
      <c r="R163" s="634" t="s">
        <v>7245</v>
      </c>
      <c r="S163" s="634" t="s">
        <v>8135</v>
      </c>
      <c r="T163" s="634" t="s">
        <v>10613</v>
      </c>
      <c r="U163" s="634" t="s">
        <v>2426</v>
      </c>
      <c r="V163" s="634" t="s">
        <v>2383</v>
      </c>
      <c r="W163" s="634" t="s">
        <v>5559</v>
      </c>
      <c r="X163" s="634" t="s">
        <v>11901</v>
      </c>
      <c r="Y163" s="634" t="s">
        <v>8138</v>
      </c>
      <c r="Z163" s="634" t="s">
        <v>8139</v>
      </c>
      <c r="AB163" s="634" t="s">
        <v>8183</v>
      </c>
      <c r="AC163" s="634" t="s">
        <v>8184</v>
      </c>
      <c r="AE163" s="634" t="s">
        <v>11917</v>
      </c>
      <c r="AF163" s="634" t="s">
        <v>18738</v>
      </c>
      <c r="AI163" s="646" t="str">
        <f>VLOOKUP(K163,'3-kurs'!C:F,4,)</f>
        <v>3-kurs</v>
      </c>
      <c r="AJ163" s="634" t="str">
        <f t="shared" si="2"/>
        <v>438221100229</v>
      </c>
    </row>
    <row r="164" spans="1:36" hidden="1" x14ac:dyDescent="0.25">
      <c r="A164" s="634" t="s">
        <v>13465</v>
      </c>
      <c r="B164" s="634" t="s">
        <v>3015</v>
      </c>
      <c r="C164" s="634" t="s">
        <v>8125</v>
      </c>
      <c r="D164" s="634" t="s">
        <v>8126</v>
      </c>
      <c r="E164" s="634" t="s">
        <v>8127</v>
      </c>
      <c r="F164" s="634" t="s">
        <v>4345</v>
      </c>
      <c r="G164" s="634" t="s">
        <v>4350</v>
      </c>
      <c r="H164" s="634" t="s">
        <v>4346</v>
      </c>
      <c r="I164" s="634" t="s">
        <v>12968</v>
      </c>
      <c r="J164" s="634" t="s">
        <v>13466</v>
      </c>
      <c r="K164" s="635">
        <v>62402055310084</v>
      </c>
      <c r="L164" s="634" t="s">
        <v>11043</v>
      </c>
      <c r="M164" s="634" t="s">
        <v>4006</v>
      </c>
      <c r="N164" s="634" t="s">
        <v>2447</v>
      </c>
      <c r="O164" s="634" t="s">
        <v>2463</v>
      </c>
      <c r="P164" s="634" t="s">
        <v>8132</v>
      </c>
      <c r="Q164" s="634" t="s">
        <v>8133</v>
      </c>
      <c r="R164" s="634" t="s">
        <v>7245</v>
      </c>
      <c r="S164" s="634" t="s">
        <v>8135</v>
      </c>
      <c r="T164" s="634" t="s">
        <v>10613</v>
      </c>
      <c r="U164" s="634" t="s">
        <v>2426</v>
      </c>
      <c r="V164" s="634" t="s">
        <v>2383</v>
      </c>
      <c r="W164" s="634" t="s">
        <v>5559</v>
      </c>
      <c r="X164" s="634" t="s">
        <v>13467</v>
      </c>
      <c r="Y164" s="634" t="s">
        <v>8138</v>
      </c>
      <c r="Z164" s="634" t="s">
        <v>8139</v>
      </c>
      <c r="AE164" s="634" t="s">
        <v>10611</v>
      </c>
      <c r="AF164" s="634" t="s">
        <v>18612</v>
      </c>
      <c r="AI164" s="646" t="str">
        <f>VLOOKUP(K164,'3-kurs'!C:F,4,)</f>
        <v>3-kurs</v>
      </c>
      <c r="AJ164" s="634" t="str">
        <f t="shared" si="2"/>
        <v>438221100304</v>
      </c>
    </row>
    <row r="165" spans="1:36" x14ac:dyDescent="0.25">
      <c r="A165" s="634" t="s">
        <v>15849</v>
      </c>
      <c r="B165" s="634" t="s">
        <v>20559</v>
      </c>
      <c r="C165" s="634" t="s">
        <v>8125</v>
      </c>
      <c r="D165" s="634" t="s">
        <v>8126</v>
      </c>
      <c r="E165" s="634" t="s">
        <v>8127</v>
      </c>
      <c r="F165" s="634" t="s">
        <v>4345</v>
      </c>
      <c r="G165" s="634" t="s">
        <v>8327</v>
      </c>
      <c r="H165" s="634" t="s">
        <v>4346</v>
      </c>
      <c r="I165" s="634" t="s">
        <v>15271</v>
      </c>
      <c r="J165" s="634" t="s">
        <v>20560</v>
      </c>
      <c r="K165" s="635">
        <v>62107045270011</v>
      </c>
      <c r="L165" s="634" t="s">
        <v>20561</v>
      </c>
      <c r="M165" s="634" t="s">
        <v>13198</v>
      </c>
      <c r="N165" s="634" t="s">
        <v>2447</v>
      </c>
      <c r="O165" s="634" t="s">
        <v>4057</v>
      </c>
      <c r="P165" s="634" t="s">
        <v>8132</v>
      </c>
      <c r="Q165" s="634" t="s">
        <v>8133</v>
      </c>
      <c r="R165" s="634" t="s">
        <v>20716</v>
      </c>
      <c r="S165" s="634" t="s">
        <v>8135</v>
      </c>
      <c r="T165" s="634" t="s">
        <v>10623</v>
      </c>
      <c r="U165" s="634" t="s">
        <v>2426</v>
      </c>
      <c r="V165" s="634" t="s">
        <v>2383</v>
      </c>
      <c r="W165" s="634" t="s">
        <v>5559</v>
      </c>
      <c r="X165" s="634" t="s">
        <v>15850</v>
      </c>
      <c r="Y165" s="634" t="s">
        <v>8138</v>
      </c>
      <c r="Z165" s="634" t="s">
        <v>8139</v>
      </c>
      <c r="AA165" s="634" t="s">
        <v>13517</v>
      </c>
      <c r="AB165" s="634" t="s">
        <v>10842</v>
      </c>
      <c r="AC165" s="634" t="s">
        <v>8184</v>
      </c>
      <c r="AE165" s="634" t="s">
        <v>13199</v>
      </c>
      <c r="AF165" s="634" t="s">
        <v>18709</v>
      </c>
      <c r="AI165" s="646" t="str">
        <f>VLOOKUP(K165,'4-kurs'!C:F,4,)</f>
        <v>4-kurs</v>
      </c>
      <c r="AJ165" s="634" t="str">
        <f t="shared" si="2"/>
        <v>438211100074</v>
      </c>
    </row>
    <row r="166" spans="1:36" x14ac:dyDescent="0.25">
      <c r="A166" s="634" t="s">
        <v>15851</v>
      </c>
      <c r="B166" s="634" t="s">
        <v>2279</v>
      </c>
      <c r="C166" s="634" t="s">
        <v>8125</v>
      </c>
      <c r="D166" s="634" t="s">
        <v>8126</v>
      </c>
      <c r="E166" s="634" t="s">
        <v>8127</v>
      </c>
      <c r="F166" s="634" t="s">
        <v>4345</v>
      </c>
      <c r="G166" s="634" t="s">
        <v>4349</v>
      </c>
      <c r="H166" s="634" t="s">
        <v>4346</v>
      </c>
      <c r="I166" s="634" t="s">
        <v>15852</v>
      </c>
      <c r="J166" s="634" t="s">
        <v>15853</v>
      </c>
      <c r="K166" s="635">
        <v>40712975300028</v>
      </c>
      <c r="L166" s="634" t="s">
        <v>20989</v>
      </c>
      <c r="M166" s="634" t="s">
        <v>13198</v>
      </c>
      <c r="N166" s="634" t="s">
        <v>2447</v>
      </c>
      <c r="O166" s="634" t="s">
        <v>4057</v>
      </c>
      <c r="P166" s="634" t="s">
        <v>8132</v>
      </c>
      <c r="Q166" s="634" t="s">
        <v>8133</v>
      </c>
      <c r="R166" s="634" t="s">
        <v>20716</v>
      </c>
      <c r="S166" s="634" t="s">
        <v>8135</v>
      </c>
      <c r="T166" s="634" t="s">
        <v>10623</v>
      </c>
      <c r="U166" s="634" t="s">
        <v>2426</v>
      </c>
      <c r="V166" s="634" t="s">
        <v>2383</v>
      </c>
      <c r="W166" s="634" t="s">
        <v>5559</v>
      </c>
      <c r="X166" s="634" t="s">
        <v>20990</v>
      </c>
      <c r="Y166" s="634" t="s">
        <v>8138</v>
      </c>
      <c r="Z166" s="634" t="s">
        <v>8139</v>
      </c>
      <c r="AB166" s="634" t="s">
        <v>8183</v>
      </c>
      <c r="AC166" s="634" t="s">
        <v>8184</v>
      </c>
      <c r="AE166" s="634" t="s">
        <v>13199</v>
      </c>
      <c r="AF166" s="634" t="s">
        <v>20763</v>
      </c>
      <c r="AI166" s="646" t="str">
        <f>VLOOKUP(K166,'4-kurs'!C:F,4,)</f>
        <v>4-kurs</v>
      </c>
      <c r="AJ166" s="634" t="str">
        <f t="shared" si="2"/>
        <v>438211100073</v>
      </c>
    </row>
    <row r="167" spans="1:36" x14ac:dyDescent="0.25">
      <c r="A167" s="634" t="s">
        <v>15838</v>
      </c>
      <c r="B167" s="634" t="s">
        <v>2108</v>
      </c>
      <c r="C167" s="634" t="s">
        <v>8125</v>
      </c>
      <c r="D167" s="634" t="s">
        <v>8126</v>
      </c>
      <c r="E167" s="634" t="s">
        <v>8127</v>
      </c>
      <c r="F167" s="634" t="s">
        <v>4345</v>
      </c>
      <c r="G167" s="634" t="s">
        <v>8221</v>
      </c>
      <c r="H167" s="634" t="s">
        <v>4346</v>
      </c>
      <c r="I167" s="634" t="s">
        <v>9479</v>
      </c>
      <c r="J167" s="634" t="s">
        <v>15839</v>
      </c>
      <c r="K167" s="635">
        <v>62607035350023</v>
      </c>
      <c r="L167" s="634" t="s">
        <v>10355</v>
      </c>
      <c r="M167" s="634" t="s">
        <v>13198</v>
      </c>
      <c r="N167" s="634" t="s">
        <v>2447</v>
      </c>
      <c r="O167" s="634" t="s">
        <v>4057</v>
      </c>
      <c r="P167" s="634" t="s">
        <v>8132</v>
      </c>
      <c r="Q167" s="634" t="s">
        <v>8133</v>
      </c>
      <c r="R167" s="634" t="s">
        <v>20716</v>
      </c>
      <c r="S167" s="634" t="s">
        <v>8135</v>
      </c>
      <c r="T167" s="634" t="s">
        <v>10623</v>
      </c>
      <c r="U167" s="634" t="s">
        <v>2426</v>
      </c>
      <c r="V167" s="634" t="s">
        <v>2383</v>
      </c>
      <c r="W167" s="634" t="s">
        <v>5559</v>
      </c>
      <c r="X167" s="634" t="s">
        <v>20993</v>
      </c>
      <c r="Y167" s="634" t="s">
        <v>8138</v>
      </c>
      <c r="Z167" s="634" t="s">
        <v>8139</v>
      </c>
      <c r="AA167" s="634" t="s">
        <v>13517</v>
      </c>
      <c r="AB167" s="634" t="s">
        <v>10842</v>
      </c>
      <c r="AC167" s="634" t="s">
        <v>8184</v>
      </c>
      <c r="AE167" s="634" t="s">
        <v>13199</v>
      </c>
      <c r="AF167" s="634" t="s">
        <v>20725</v>
      </c>
      <c r="AI167" s="646" t="str">
        <f>VLOOKUP(K167,'4-kurs'!C:F,4,)</f>
        <v>4-kurs</v>
      </c>
      <c r="AJ167" s="634" t="str">
        <f t="shared" si="2"/>
        <v>438211100076</v>
      </c>
    </row>
    <row r="168" spans="1:36" x14ac:dyDescent="0.25">
      <c r="A168" s="634" t="s">
        <v>15854</v>
      </c>
      <c r="B168" s="634" t="s">
        <v>1905</v>
      </c>
      <c r="C168" s="634" t="s">
        <v>8125</v>
      </c>
      <c r="D168" s="634" t="s">
        <v>8126</v>
      </c>
      <c r="E168" s="634" t="s">
        <v>8127</v>
      </c>
      <c r="F168" s="634" t="s">
        <v>4345</v>
      </c>
      <c r="G168" s="634" t="s">
        <v>4347</v>
      </c>
      <c r="H168" s="634" t="s">
        <v>4344</v>
      </c>
      <c r="I168" s="634" t="s">
        <v>15855</v>
      </c>
      <c r="J168" s="634" t="s">
        <v>15856</v>
      </c>
      <c r="K168" s="635">
        <v>52306035250012</v>
      </c>
      <c r="L168" s="634" t="s">
        <v>8524</v>
      </c>
      <c r="M168" s="634" t="s">
        <v>13198</v>
      </c>
      <c r="N168" s="634" t="s">
        <v>2447</v>
      </c>
      <c r="O168" s="634" t="s">
        <v>4057</v>
      </c>
      <c r="P168" s="634" t="s">
        <v>8132</v>
      </c>
      <c r="Q168" s="634" t="s">
        <v>8133</v>
      </c>
      <c r="R168" s="634" t="s">
        <v>20716</v>
      </c>
      <c r="S168" s="634" t="s">
        <v>8135</v>
      </c>
      <c r="T168" s="634" t="s">
        <v>10623</v>
      </c>
      <c r="U168" s="634" t="s">
        <v>2426</v>
      </c>
      <c r="V168" s="634" t="s">
        <v>2383</v>
      </c>
      <c r="W168" s="634" t="s">
        <v>5559</v>
      </c>
      <c r="X168" s="634" t="s">
        <v>20994</v>
      </c>
      <c r="Y168" s="634" t="s">
        <v>8138</v>
      </c>
      <c r="Z168" s="634" t="s">
        <v>8139</v>
      </c>
      <c r="AB168" s="634" t="s">
        <v>8183</v>
      </c>
      <c r="AC168" s="634" t="s">
        <v>8184</v>
      </c>
      <c r="AE168" s="634" t="s">
        <v>13199</v>
      </c>
      <c r="AF168" s="634" t="s">
        <v>20759</v>
      </c>
      <c r="AI168" s="646" t="str">
        <f>VLOOKUP(K168,'4-kurs'!C:F,4,)</f>
        <v>4-kurs</v>
      </c>
      <c r="AJ168" s="634" t="str">
        <f t="shared" si="2"/>
        <v>438211100089</v>
      </c>
    </row>
    <row r="169" spans="1:36" x14ac:dyDescent="0.25">
      <c r="A169" s="634" t="s">
        <v>15843</v>
      </c>
      <c r="B169" s="634" t="s">
        <v>1855</v>
      </c>
      <c r="C169" s="634" t="s">
        <v>8125</v>
      </c>
      <c r="D169" s="634" t="s">
        <v>8126</v>
      </c>
      <c r="E169" s="634" t="s">
        <v>8127</v>
      </c>
      <c r="F169" s="634" t="s">
        <v>4345</v>
      </c>
      <c r="G169" s="634" t="s">
        <v>4347</v>
      </c>
      <c r="H169" s="634" t="s">
        <v>4346</v>
      </c>
      <c r="I169" s="634" t="s">
        <v>15844</v>
      </c>
      <c r="J169" s="634" t="s">
        <v>15845</v>
      </c>
      <c r="K169" s="635">
        <v>61106035260028</v>
      </c>
      <c r="L169" s="634" t="s">
        <v>19498</v>
      </c>
      <c r="M169" s="634" t="s">
        <v>13198</v>
      </c>
      <c r="N169" s="634" t="s">
        <v>2447</v>
      </c>
      <c r="O169" s="634" t="s">
        <v>4057</v>
      </c>
      <c r="P169" s="634" t="s">
        <v>8132</v>
      </c>
      <c r="Q169" s="634" t="s">
        <v>8133</v>
      </c>
      <c r="R169" s="634" t="s">
        <v>20716</v>
      </c>
      <c r="S169" s="634" t="s">
        <v>8135</v>
      </c>
      <c r="T169" s="634" t="s">
        <v>10623</v>
      </c>
      <c r="U169" s="634" t="s">
        <v>2426</v>
      </c>
      <c r="V169" s="634" t="s">
        <v>2383</v>
      </c>
      <c r="W169" s="634" t="s">
        <v>5559</v>
      </c>
      <c r="X169" s="634" t="s">
        <v>20988</v>
      </c>
      <c r="Y169" s="634" t="s">
        <v>8138</v>
      </c>
      <c r="Z169" s="634" t="s">
        <v>8139</v>
      </c>
      <c r="AB169" s="634" t="s">
        <v>8183</v>
      </c>
      <c r="AC169" s="634" t="s">
        <v>8184</v>
      </c>
      <c r="AE169" s="634" t="s">
        <v>13199</v>
      </c>
      <c r="AF169" s="634" t="s">
        <v>20779</v>
      </c>
      <c r="AI169" s="646" t="str">
        <f>VLOOKUP(K169,'4-kurs'!C:F,4,)</f>
        <v>4-kurs</v>
      </c>
      <c r="AJ169" s="634" t="str">
        <f t="shared" si="2"/>
        <v>438211100059</v>
      </c>
    </row>
    <row r="170" spans="1:36" x14ac:dyDescent="0.25">
      <c r="A170" s="634" t="s">
        <v>15862</v>
      </c>
      <c r="B170" s="634" t="s">
        <v>1832</v>
      </c>
      <c r="C170" s="634" t="s">
        <v>8125</v>
      </c>
      <c r="D170" s="634" t="s">
        <v>8126</v>
      </c>
      <c r="E170" s="634" t="s">
        <v>8127</v>
      </c>
      <c r="F170" s="634" t="s">
        <v>4345</v>
      </c>
      <c r="G170" s="634" t="s">
        <v>8598</v>
      </c>
      <c r="H170" s="634" t="s">
        <v>4346</v>
      </c>
      <c r="I170" s="634" t="s">
        <v>15863</v>
      </c>
      <c r="J170" s="634" t="s">
        <v>15864</v>
      </c>
      <c r="K170" s="635">
        <v>63003045330014</v>
      </c>
      <c r="L170" s="634" t="s">
        <v>20991</v>
      </c>
      <c r="M170" s="634" t="s">
        <v>13198</v>
      </c>
      <c r="N170" s="634" t="s">
        <v>2447</v>
      </c>
      <c r="O170" s="634" t="s">
        <v>4057</v>
      </c>
      <c r="P170" s="634" t="s">
        <v>8132</v>
      </c>
      <c r="Q170" s="634" t="s">
        <v>8133</v>
      </c>
      <c r="R170" s="634" t="s">
        <v>20716</v>
      </c>
      <c r="S170" s="634" t="s">
        <v>8135</v>
      </c>
      <c r="T170" s="634" t="s">
        <v>10623</v>
      </c>
      <c r="U170" s="634" t="s">
        <v>2426</v>
      </c>
      <c r="V170" s="634" t="s">
        <v>2383</v>
      </c>
      <c r="W170" s="634" t="s">
        <v>5559</v>
      </c>
      <c r="X170" s="634" t="s">
        <v>20992</v>
      </c>
      <c r="Y170" s="634" t="s">
        <v>8138</v>
      </c>
      <c r="Z170" s="634" t="s">
        <v>8139</v>
      </c>
      <c r="AB170" s="634" t="s">
        <v>8183</v>
      </c>
      <c r="AC170" s="634" t="s">
        <v>8184</v>
      </c>
      <c r="AE170" s="634" t="s">
        <v>13199</v>
      </c>
      <c r="AF170" s="634" t="s">
        <v>18824</v>
      </c>
      <c r="AI170" s="646" t="str">
        <f>VLOOKUP(K170,'4-kurs'!C:F,4,)</f>
        <v>4-kurs</v>
      </c>
      <c r="AJ170" s="634" t="str">
        <f t="shared" si="2"/>
        <v>438211100061</v>
      </c>
    </row>
    <row r="171" spans="1:36" x14ac:dyDescent="0.25">
      <c r="A171" s="634" t="s">
        <v>15865</v>
      </c>
      <c r="B171" s="634" t="s">
        <v>1820</v>
      </c>
      <c r="C171" s="634" t="s">
        <v>8125</v>
      </c>
      <c r="D171" s="634" t="s">
        <v>8126</v>
      </c>
      <c r="E171" s="634" t="s">
        <v>8127</v>
      </c>
      <c r="F171" s="634" t="s">
        <v>4345</v>
      </c>
      <c r="G171" s="634" t="s">
        <v>4348</v>
      </c>
      <c r="H171" s="634" t="s">
        <v>4346</v>
      </c>
      <c r="I171" s="634" t="s">
        <v>15866</v>
      </c>
      <c r="J171" s="634" t="s">
        <v>15867</v>
      </c>
      <c r="K171" s="635">
        <v>61112015300011</v>
      </c>
      <c r="L171" s="634" t="s">
        <v>18888</v>
      </c>
      <c r="M171" s="634" t="s">
        <v>13198</v>
      </c>
      <c r="N171" s="634" t="s">
        <v>2447</v>
      </c>
      <c r="O171" s="634" t="s">
        <v>4057</v>
      </c>
      <c r="P171" s="634" t="s">
        <v>8132</v>
      </c>
      <c r="Q171" s="634" t="s">
        <v>8133</v>
      </c>
      <c r="R171" s="634" t="s">
        <v>20716</v>
      </c>
      <c r="S171" s="634" t="s">
        <v>8135</v>
      </c>
      <c r="T171" s="634" t="s">
        <v>10623</v>
      </c>
      <c r="U171" s="634" t="s">
        <v>2426</v>
      </c>
      <c r="V171" s="634" t="s">
        <v>2383</v>
      </c>
      <c r="W171" s="634" t="s">
        <v>5559</v>
      </c>
      <c r="X171" s="634" t="s">
        <v>20981</v>
      </c>
      <c r="Y171" s="634" t="s">
        <v>8138</v>
      </c>
      <c r="Z171" s="634" t="s">
        <v>8139</v>
      </c>
      <c r="AB171" s="634" t="s">
        <v>8183</v>
      </c>
      <c r="AC171" s="634" t="s">
        <v>8184</v>
      </c>
      <c r="AE171" s="634" t="s">
        <v>13199</v>
      </c>
      <c r="AF171" s="634" t="s">
        <v>20777</v>
      </c>
      <c r="AI171" s="646" t="str">
        <f>VLOOKUP(K171,'4-kurs'!C:F,4,)</f>
        <v>4-kurs</v>
      </c>
      <c r="AJ171" s="634" t="str">
        <f t="shared" si="2"/>
        <v>438211100063</v>
      </c>
    </row>
    <row r="172" spans="1:36" x14ac:dyDescent="0.25">
      <c r="A172" s="634" t="s">
        <v>15840</v>
      </c>
      <c r="B172" s="634" t="s">
        <v>1753</v>
      </c>
      <c r="C172" s="634" t="s">
        <v>8125</v>
      </c>
      <c r="D172" s="634" t="s">
        <v>8126</v>
      </c>
      <c r="E172" s="634" t="s">
        <v>8127</v>
      </c>
      <c r="F172" s="634" t="s">
        <v>4345</v>
      </c>
      <c r="G172" s="634" t="s">
        <v>8186</v>
      </c>
      <c r="H172" s="634" t="s">
        <v>4346</v>
      </c>
      <c r="I172" s="634" t="s">
        <v>15841</v>
      </c>
      <c r="J172" s="634" t="s">
        <v>15842</v>
      </c>
      <c r="K172" s="635">
        <v>60110035360018</v>
      </c>
      <c r="L172" s="634" t="s">
        <v>9276</v>
      </c>
      <c r="M172" s="634" t="s">
        <v>13198</v>
      </c>
      <c r="N172" s="634" t="s">
        <v>2447</v>
      </c>
      <c r="O172" s="634" t="s">
        <v>4057</v>
      </c>
      <c r="P172" s="634" t="s">
        <v>8132</v>
      </c>
      <c r="Q172" s="634" t="s">
        <v>8133</v>
      </c>
      <c r="R172" s="634" t="s">
        <v>20716</v>
      </c>
      <c r="S172" s="634" t="s">
        <v>8135</v>
      </c>
      <c r="T172" s="634" t="s">
        <v>10623</v>
      </c>
      <c r="U172" s="634" t="s">
        <v>2426</v>
      </c>
      <c r="V172" s="634" t="s">
        <v>2383</v>
      </c>
      <c r="W172" s="634" t="s">
        <v>5559</v>
      </c>
      <c r="X172" s="634" t="s">
        <v>20982</v>
      </c>
      <c r="Y172" s="634" t="s">
        <v>8138</v>
      </c>
      <c r="Z172" s="634" t="s">
        <v>8139</v>
      </c>
      <c r="AB172" s="634" t="s">
        <v>8183</v>
      </c>
      <c r="AC172" s="634" t="s">
        <v>8184</v>
      </c>
      <c r="AE172" s="634" t="s">
        <v>13199</v>
      </c>
      <c r="AF172" s="634" t="s">
        <v>20736</v>
      </c>
      <c r="AI172" s="646" t="str">
        <f>VLOOKUP(K172,'4-kurs'!C:F,4,)</f>
        <v>4-kurs</v>
      </c>
      <c r="AJ172" s="634" t="str">
        <f t="shared" si="2"/>
        <v>438211100057</v>
      </c>
    </row>
    <row r="173" spans="1:36" x14ac:dyDescent="0.25">
      <c r="A173" s="634" t="s">
        <v>15868</v>
      </c>
      <c r="B173" s="634" t="s">
        <v>1682</v>
      </c>
      <c r="C173" s="634" t="s">
        <v>8125</v>
      </c>
      <c r="D173" s="634" t="s">
        <v>8126</v>
      </c>
      <c r="E173" s="634" t="s">
        <v>8127</v>
      </c>
      <c r="F173" s="634" t="s">
        <v>4345</v>
      </c>
      <c r="G173" s="634" t="s">
        <v>8186</v>
      </c>
      <c r="H173" s="634" t="s">
        <v>4346</v>
      </c>
      <c r="I173" s="634" t="s">
        <v>13376</v>
      </c>
      <c r="J173" s="634" t="s">
        <v>15869</v>
      </c>
      <c r="K173" s="635">
        <v>61705045360012</v>
      </c>
      <c r="L173" s="634" t="s">
        <v>20995</v>
      </c>
      <c r="M173" s="634" t="s">
        <v>13198</v>
      </c>
      <c r="N173" s="634" t="s">
        <v>2447</v>
      </c>
      <c r="O173" s="634" t="s">
        <v>4057</v>
      </c>
      <c r="P173" s="634" t="s">
        <v>8132</v>
      </c>
      <c r="Q173" s="634" t="s">
        <v>8133</v>
      </c>
      <c r="R173" s="634" t="s">
        <v>20716</v>
      </c>
      <c r="S173" s="634" t="s">
        <v>8135</v>
      </c>
      <c r="T173" s="634" t="s">
        <v>10623</v>
      </c>
      <c r="U173" s="634" t="s">
        <v>2426</v>
      </c>
      <c r="V173" s="634" t="s">
        <v>2383</v>
      </c>
      <c r="W173" s="634" t="s">
        <v>5559</v>
      </c>
      <c r="X173" s="634" t="s">
        <v>20996</v>
      </c>
      <c r="Y173" s="634" t="s">
        <v>8138</v>
      </c>
      <c r="Z173" s="634" t="s">
        <v>8139</v>
      </c>
      <c r="AB173" s="634" t="s">
        <v>8183</v>
      </c>
      <c r="AC173" s="634" t="s">
        <v>8184</v>
      </c>
      <c r="AE173" s="634" t="s">
        <v>13199</v>
      </c>
      <c r="AF173" s="634" t="s">
        <v>20733</v>
      </c>
      <c r="AI173" s="646" t="str">
        <f>VLOOKUP(K173,'4-kurs'!C:F,4,)</f>
        <v>4-kurs</v>
      </c>
      <c r="AJ173" s="634" t="str">
        <f t="shared" si="2"/>
        <v>438211100318</v>
      </c>
    </row>
    <row r="174" spans="1:36" x14ac:dyDescent="0.25">
      <c r="A174" s="634" t="s">
        <v>15870</v>
      </c>
      <c r="B174" s="634" t="s">
        <v>1602</v>
      </c>
      <c r="C174" s="634" t="s">
        <v>8125</v>
      </c>
      <c r="D174" s="634" t="s">
        <v>8126</v>
      </c>
      <c r="E174" s="634" t="s">
        <v>8127</v>
      </c>
      <c r="F174" s="634" t="s">
        <v>4345</v>
      </c>
      <c r="G174" s="634" t="s">
        <v>4347</v>
      </c>
      <c r="H174" s="634" t="s">
        <v>4344</v>
      </c>
      <c r="I174" s="634" t="s">
        <v>15871</v>
      </c>
      <c r="J174" s="634" t="s">
        <v>15872</v>
      </c>
      <c r="K174" s="635">
        <v>52906025260032</v>
      </c>
      <c r="L174" s="634" t="s">
        <v>14438</v>
      </c>
      <c r="M174" s="634" t="s">
        <v>13198</v>
      </c>
      <c r="N174" s="634" t="s">
        <v>2447</v>
      </c>
      <c r="O174" s="634" t="s">
        <v>4057</v>
      </c>
      <c r="P174" s="634" t="s">
        <v>8132</v>
      </c>
      <c r="Q174" s="634" t="s">
        <v>8133</v>
      </c>
      <c r="R174" s="634" t="s">
        <v>20716</v>
      </c>
      <c r="S174" s="634" t="s">
        <v>8135</v>
      </c>
      <c r="T174" s="634" t="s">
        <v>10623</v>
      </c>
      <c r="U174" s="634" t="s">
        <v>2426</v>
      </c>
      <c r="V174" s="634" t="s">
        <v>2383</v>
      </c>
      <c r="W174" s="634" t="s">
        <v>5559</v>
      </c>
      <c r="X174" s="634" t="s">
        <v>20979</v>
      </c>
      <c r="Y174" s="634" t="s">
        <v>8138</v>
      </c>
      <c r="Z174" s="634" t="s">
        <v>8139</v>
      </c>
      <c r="AB174" s="634" t="s">
        <v>8183</v>
      </c>
      <c r="AC174" s="634" t="s">
        <v>8184</v>
      </c>
      <c r="AE174" s="634" t="s">
        <v>13199</v>
      </c>
      <c r="AF174" s="634" t="s">
        <v>20730</v>
      </c>
      <c r="AI174" s="646" t="str">
        <f>VLOOKUP(K174,'4-kurs'!C:F,4,)</f>
        <v>4-kurs</v>
      </c>
      <c r="AJ174" s="634" t="str">
        <f t="shared" si="2"/>
        <v>438211100053</v>
      </c>
    </row>
    <row r="175" spans="1:36" x14ac:dyDescent="0.25">
      <c r="A175" s="634" t="s">
        <v>15877</v>
      </c>
      <c r="B175" s="634" t="s">
        <v>1580</v>
      </c>
      <c r="C175" s="634" t="s">
        <v>8125</v>
      </c>
      <c r="D175" s="634" t="s">
        <v>8126</v>
      </c>
      <c r="E175" s="634" t="s">
        <v>8127</v>
      </c>
      <c r="F175" s="634" t="s">
        <v>4345</v>
      </c>
      <c r="G175" s="634" t="s">
        <v>4347</v>
      </c>
      <c r="H175" s="634" t="s">
        <v>4346</v>
      </c>
      <c r="I175" s="634" t="s">
        <v>15878</v>
      </c>
      <c r="J175" s="634" t="s">
        <v>15879</v>
      </c>
      <c r="K175" s="635">
        <v>40210851120015</v>
      </c>
      <c r="L175" s="634" t="s">
        <v>13637</v>
      </c>
      <c r="M175" s="634" t="s">
        <v>13198</v>
      </c>
      <c r="N175" s="634" t="s">
        <v>2447</v>
      </c>
      <c r="O175" s="634" t="s">
        <v>4057</v>
      </c>
      <c r="P175" s="634" t="s">
        <v>8132</v>
      </c>
      <c r="Q175" s="634" t="s">
        <v>8133</v>
      </c>
      <c r="R175" s="634" t="s">
        <v>20716</v>
      </c>
      <c r="S175" s="634" t="s">
        <v>8135</v>
      </c>
      <c r="T175" s="634" t="s">
        <v>10623</v>
      </c>
      <c r="U175" s="634" t="s">
        <v>2426</v>
      </c>
      <c r="V175" s="634" t="s">
        <v>2383</v>
      </c>
      <c r="W175" s="634" t="s">
        <v>5559</v>
      </c>
      <c r="X175" s="634" t="s">
        <v>20980</v>
      </c>
      <c r="Y175" s="634" t="s">
        <v>8138</v>
      </c>
      <c r="Z175" s="634" t="s">
        <v>8139</v>
      </c>
      <c r="AB175" s="634" t="s">
        <v>8183</v>
      </c>
      <c r="AC175" s="634" t="s">
        <v>8184</v>
      </c>
      <c r="AE175" s="634" t="s">
        <v>13199</v>
      </c>
      <c r="AF175" s="634" t="s">
        <v>20743</v>
      </c>
      <c r="AI175" s="646" t="str">
        <f>VLOOKUP(K175,'4-kurs'!C:F,4,)</f>
        <v>4-kurs</v>
      </c>
      <c r="AJ175" s="634" t="str">
        <f t="shared" si="2"/>
        <v>438211100306</v>
      </c>
    </row>
    <row r="176" spans="1:36" x14ac:dyDescent="0.25">
      <c r="A176" s="634" t="s">
        <v>15873</v>
      </c>
      <c r="B176" s="634" t="s">
        <v>4090</v>
      </c>
      <c r="C176" s="634" t="s">
        <v>8125</v>
      </c>
      <c r="D176" s="634" t="s">
        <v>8126</v>
      </c>
      <c r="E176" s="634" t="s">
        <v>8127</v>
      </c>
      <c r="F176" s="634" t="s">
        <v>4345</v>
      </c>
      <c r="G176" s="634" t="s">
        <v>8221</v>
      </c>
      <c r="H176" s="634" t="s">
        <v>4346</v>
      </c>
      <c r="I176" s="634" t="s">
        <v>15754</v>
      </c>
      <c r="J176" s="634" t="s">
        <v>15874</v>
      </c>
      <c r="K176" s="635">
        <v>60108015350045</v>
      </c>
      <c r="L176" s="634" t="s">
        <v>14177</v>
      </c>
      <c r="M176" s="634" t="s">
        <v>13198</v>
      </c>
      <c r="N176" s="634" t="s">
        <v>2447</v>
      </c>
      <c r="O176" s="634" t="s">
        <v>4057</v>
      </c>
      <c r="P176" s="634" t="s">
        <v>8132</v>
      </c>
      <c r="Q176" s="634" t="s">
        <v>8133</v>
      </c>
      <c r="R176" s="634" t="s">
        <v>20716</v>
      </c>
      <c r="S176" s="634" t="s">
        <v>8135</v>
      </c>
      <c r="T176" s="634" t="s">
        <v>10623</v>
      </c>
      <c r="U176" s="634" t="s">
        <v>2426</v>
      </c>
      <c r="V176" s="634" t="s">
        <v>2383</v>
      </c>
      <c r="W176" s="634" t="s">
        <v>5559</v>
      </c>
      <c r="X176" s="634" t="s">
        <v>15875</v>
      </c>
      <c r="Y176" s="634" t="s">
        <v>8138</v>
      </c>
      <c r="Z176" s="634" t="s">
        <v>8139</v>
      </c>
      <c r="AE176" s="634" t="s">
        <v>15876</v>
      </c>
      <c r="AF176" s="634" t="s">
        <v>20776</v>
      </c>
      <c r="AI176" s="646" t="str">
        <f>VLOOKUP(K176,'4-kurs'!C:F,4,)</f>
        <v>4-kurs</v>
      </c>
      <c r="AJ176" s="634" t="str">
        <f t="shared" si="2"/>
        <v>438221100005</v>
      </c>
    </row>
    <row r="177" spans="1:36" x14ac:dyDescent="0.25">
      <c r="A177" s="634" t="s">
        <v>15883</v>
      </c>
      <c r="B177" s="634" t="s">
        <v>1532</v>
      </c>
      <c r="C177" s="634" t="s">
        <v>8125</v>
      </c>
      <c r="D177" s="634" t="s">
        <v>8126</v>
      </c>
      <c r="E177" s="634" t="s">
        <v>8127</v>
      </c>
      <c r="F177" s="634" t="s">
        <v>4345</v>
      </c>
      <c r="G177" s="634" t="s">
        <v>4348</v>
      </c>
      <c r="H177" s="634" t="s">
        <v>4346</v>
      </c>
      <c r="I177" s="634" t="s">
        <v>15884</v>
      </c>
      <c r="J177" s="634" t="s">
        <v>15885</v>
      </c>
      <c r="K177" s="635">
        <v>60608025300059</v>
      </c>
      <c r="L177" s="634" t="s">
        <v>14469</v>
      </c>
      <c r="M177" s="634" t="s">
        <v>13198</v>
      </c>
      <c r="N177" s="634" t="s">
        <v>2447</v>
      </c>
      <c r="O177" s="634" t="s">
        <v>4057</v>
      </c>
      <c r="P177" s="634" t="s">
        <v>8132</v>
      </c>
      <c r="Q177" s="634" t="s">
        <v>8133</v>
      </c>
      <c r="R177" s="634" t="s">
        <v>20716</v>
      </c>
      <c r="S177" s="634" t="s">
        <v>8135</v>
      </c>
      <c r="T177" s="634" t="s">
        <v>10623</v>
      </c>
      <c r="U177" s="634" t="s">
        <v>2426</v>
      </c>
      <c r="V177" s="634" t="s">
        <v>2383</v>
      </c>
      <c r="W177" s="634" t="s">
        <v>5559</v>
      </c>
      <c r="X177" s="634" t="s">
        <v>20987</v>
      </c>
      <c r="Y177" s="634" t="s">
        <v>8138</v>
      </c>
      <c r="Z177" s="634" t="s">
        <v>8139</v>
      </c>
      <c r="AB177" s="634" t="s">
        <v>8183</v>
      </c>
      <c r="AC177" s="634" t="s">
        <v>8184</v>
      </c>
      <c r="AE177" s="634" t="s">
        <v>13199</v>
      </c>
      <c r="AF177" s="634" t="s">
        <v>20755</v>
      </c>
      <c r="AI177" s="646" t="str">
        <f>VLOOKUP(K177,'4-kurs'!C:F,4,)</f>
        <v>4-kurs</v>
      </c>
      <c r="AJ177" s="634" t="str">
        <f t="shared" si="2"/>
        <v>438211100051</v>
      </c>
    </row>
    <row r="178" spans="1:36" x14ac:dyDescent="0.25">
      <c r="A178" s="634" t="s">
        <v>15886</v>
      </c>
      <c r="B178" s="634" t="s">
        <v>1503</v>
      </c>
      <c r="C178" s="634" t="s">
        <v>8125</v>
      </c>
      <c r="D178" s="634" t="s">
        <v>8126</v>
      </c>
      <c r="E178" s="634" t="s">
        <v>8127</v>
      </c>
      <c r="F178" s="634" t="s">
        <v>4345</v>
      </c>
      <c r="G178" s="634" t="s">
        <v>8332</v>
      </c>
      <c r="H178" s="634" t="s">
        <v>4344</v>
      </c>
      <c r="I178" s="634" t="s">
        <v>15887</v>
      </c>
      <c r="J178" s="634" t="s">
        <v>15888</v>
      </c>
      <c r="K178" s="635">
        <v>51708045280024</v>
      </c>
      <c r="L178" s="634" t="s">
        <v>13546</v>
      </c>
      <c r="M178" s="634" t="s">
        <v>13198</v>
      </c>
      <c r="N178" s="634" t="s">
        <v>2447</v>
      </c>
      <c r="O178" s="634" t="s">
        <v>4057</v>
      </c>
      <c r="P178" s="634" t="s">
        <v>8132</v>
      </c>
      <c r="Q178" s="634" t="s">
        <v>8133</v>
      </c>
      <c r="R178" s="634" t="s">
        <v>20716</v>
      </c>
      <c r="S178" s="634" t="s">
        <v>8135</v>
      </c>
      <c r="T178" s="634" t="s">
        <v>10623</v>
      </c>
      <c r="U178" s="634" t="s">
        <v>2426</v>
      </c>
      <c r="V178" s="634" t="s">
        <v>2383</v>
      </c>
      <c r="W178" s="634" t="s">
        <v>5559</v>
      </c>
      <c r="X178" s="634" t="s">
        <v>20986</v>
      </c>
      <c r="Y178" s="634" t="s">
        <v>8138</v>
      </c>
      <c r="Z178" s="634" t="s">
        <v>8139</v>
      </c>
      <c r="AB178" s="634" t="s">
        <v>8183</v>
      </c>
      <c r="AC178" s="634" t="s">
        <v>8184</v>
      </c>
      <c r="AE178" s="634" t="s">
        <v>13199</v>
      </c>
      <c r="AF178" s="634" t="s">
        <v>20725</v>
      </c>
      <c r="AI178" s="646" t="str">
        <f>VLOOKUP(K178,'4-kurs'!C:F,4,)</f>
        <v>4-kurs</v>
      </c>
      <c r="AJ178" s="634" t="str">
        <f t="shared" si="2"/>
        <v>438211100049</v>
      </c>
    </row>
    <row r="179" spans="1:36" x14ac:dyDescent="0.25">
      <c r="A179" s="634" t="s">
        <v>15889</v>
      </c>
      <c r="B179" s="634" t="s">
        <v>1487</v>
      </c>
      <c r="C179" s="634" t="s">
        <v>8125</v>
      </c>
      <c r="D179" s="634" t="s">
        <v>8126</v>
      </c>
      <c r="E179" s="634" t="s">
        <v>8127</v>
      </c>
      <c r="F179" s="634" t="s">
        <v>4345</v>
      </c>
      <c r="G179" s="634" t="s">
        <v>9003</v>
      </c>
      <c r="H179" s="634" t="s">
        <v>4346</v>
      </c>
      <c r="I179" s="634" t="s">
        <v>15890</v>
      </c>
      <c r="J179" s="634" t="s">
        <v>15891</v>
      </c>
      <c r="K179" s="635">
        <v>61404035370016</v>
      </c>
      <c r="L179" s="634" t="s">
        <v>13913</v>
      </c>
      <c r="M179" s="634" t="s">
        <v>13198</v>
      </c>
      <c r="N179" s="634" t="s">
        <v>2447</v>
      </c>
      <c r="O179" s="634" t="s">
        <v>4057</v>
      </c>
      <c r="P179" s="634" t="s">
        <v>8132</v>
      </c>
      <c r="Q179" s="634" t="s">
        <v>8133</v>
      </c>
      <c r="R179" s="634" t="s">
        <v>20716</v>
      </c>
      <c r="S179" s="634" t="s">
        <v>8135</v>
      </c>
      <c r="T179" s="634" t="s">
        <v>10623</v>
      </c>
      <c r="U179" s="634" t="s">
        <v>2426</v>
      </c>
      <c r="V179" s="634" t="s">
        <v>2383</v>
      </c>
      <c r="W179" s="634" t="s">
        <v>5559</v>
      </c>
      <c r="X179" s="634" t="s">
        <v>20983</v>
      </c>
      <c r="Y179" s="634" t="s">
        <v>8138</v>
      </c>
      <c r="Z179" s="634" t="s">
        <v>8139</v>
      </c>
      <c r="AA179" s="634" t="s">
        <v>15636</v>
      </c>
      <c r="AB179" s="634" t="s">
        <v>8183</v>
      </c>
      <c r="AC179" s="634" t="s">
        <v>8184</v>
      </c>
      <c r="AE179" s="634" t="s">
        <v>13199</v>
      </c>
      <c r="AF179" s="634" t="s">
        <v>20778</v>
      </c>
      <c r="AI179" s="646" t="str">
        <f>VLOOKUP(K179,'4-kurs'!C:F,4,)</f>
        <v>4-kurs</v>
      </c>
      <c r="AJ179" s="634" t="str">
        <f t="shared" si="2"/>
        <v>438211100048</v>
      </c>
    </row>
    <row r="180" spans="1:36" x14ac:dyDescent="0.25">
      <c r="A180" s="634" t="s">
        <v>15857</v>
      </c>
      <c r="B180" s="634" t="s">
        <v>4179</v>
      </c>
      <c r="C180" s="634" t="s">
        <v>8125</v>
      </c>
      <c r="D180" s="634" t="s">
        <v>8126</v>
      </c>
      <c r="E180" s="634" t="s">
        <v>8127</v>
      </c>
      <c r="F180" s="634" t="s">
        <v>8177</v>
      </c>
      <c r="G180" s="634" t="s">
        <v>8290</v>
      </c>
      <c r="H180" s="634" t="s">
        <v>4344</v>
      </c>
      <c r="I180" s="634" t="s">
        <v>15858</v>
      </c>
      <c r="J180" s="634" t="s">
        <v>15859</v>
      </c>
      <c r="K180" s="635">
        <v>51302015450022</v>
      </c>
      <c r="L180" s="634" t="s">
        <v>15860</v>
      </c>
      <c r="M180" s="634" t="s">
        <v>13198</v>
      </c>
      <c r="N180" s="634" t="s">
        <v>2447</v>
      </c>
      <c r="O180" s="634" t="s">
        <v>4057</v>
      </c>
      <c r="P180" s="634" t="s">
        <v>8132</v>
      </c>
      <c r="Q180" s="634" t="s">
        <v>8133</v>
      </c>
      <c r="R180" s="634" t="s">
        <v>20716</v>
      </c>
      <c r="S180" s="634" t="s">
        <v>8135</v>
      </c>
      <c r="T180" s="634" t="s">
        <v>10623</v>
      </c>
      <c r="U180" s="634" t="s">
        <v>2426</v>
      </c>
      <c r="V180" s="634" t="s">
        <v>2383</v>
      </c>
      <c r="W180" s="634" t="s">
        <v>5559</v>
      </c>
      <c r="X180" s="634" t="s">
        <v>15861</v>
      </c>
      <c r="Y180" s="634" t="s">
        <v>8138</v>
      </c>
      <c r="Z180" s="634" t="s">
        <v>8139</v>
      </c>
      <c r="AE180" s="634" t="s">
        <v>12873</v>
      </c>
      <c r="AF180" s="634" t="s">
        <v>20758</v>
      </c>
      <c r="AI180" s="646" t="str">
        <f>VLOOKUP(K180,'4-kurs'!C:F,4,)</f>
        <v>4-kurs</v>
      </c>
      <c r="AJ180" s="634" t="str">
        <f t="shared" si="2"/>
        <v>438231100490</v>
      </c>
    </row>
    <row r="181" spans="1:36" x14ac:dyDescent="0.25">
      <c r="A181" s="634" t="s">
        <v>15880</v>
      </c>
      <c r="B181" s="634" t="s">
        <v>1545</v>
      </c>
      <c r="C181" s="634" t="s">
        <v>8125</v>
      </c>
      <c r="D181" s="634" t="s">
        <v>8126</v>
      </c>
      <c r="E181" s="634" t="s">
        <v>8127</v>
      </c>
      <c r="F181" s="634" t="s">
        <v>4345</v>
      </c>
      <c r="G181" s="634" t="s">
        <v>8163</v>
      </c>
      <c r="H181" s="634" t="s">
        <v>4344</v>
      </c>
      <c r="I181" s="634" t="s">
        <v>15881</v>
      </c>
      <c r="J181" s="634" t="s">
        <v>15882</v>
      </c>
      <c r="K181" s="635">
        <v>30703875320013</v>
      </c>
      <c r="L181" s="634" t="s">
        <v>20984</v>
      </c>
      <c r="M181" s="634" t="s">
        <v>13198</v>
      </c>
      <c r="N181" s="634" t="s">
        <v>2447</v>
      </c>
      <c r="O181" s="634" t="s">
        <v>4057</v>
      </c>
      <c r="P181" s="634" t="s">
        <v>8132</v>
      </c>
      <c r="Q181" s="634" t="s">
        <v>8133</v>
      </c>
      <c r="R181" s="634" t="s">
        <v>20716</v>
      </c>
      <c r="S181" s="634" t="s">
        <v>8135</v>
      </c>
      <c r="T181" s="634" t="s">
        <v>10623</v>
      </c>
      <c r="U181" s="634" t="s">
        <v>2426</v>
      </c>
      <c r="V181" s="634" t="s">
        <v>2383</v>
      </c>
      <c r="W181" s="634" t="s">
        <v>5559</v>
      </c>
      <c r="X181" s="634" t="s">
        <v>20985</v>
      </c>
      <c r="Y181" s="634" t="s">
        <v>8138</v>
      </c>
      <c r="Z181" s="634" t="s">
        <v>8139</v>
      </c>
      <c r="AB181" s="634" t="s">
        <v>8183</v>
      </c>
      <c r="AC181" s="634" t="s">
        <v>8184</v>
      </c>
      <c r="AE181" s="634" t="s">
        <v>13199</v>
      </c>
      <c r="AF181" s="634" t="s">
        <v>19135</v>
      </c>
      <c r="AI181" s="646" t="str">
        <f>VLOOKUP(K181,'4-kurs'!C:F,4,)</f>
        <v>4-kurs</v>
      </c>
      <c r="AJ181" s="634" t="str">
        <f t="shared" si="2"/>
        <v>438211100075</v>
      </c>
    </row>
    <row r="182" spans="1:36" x14ac:dyDescent="0.25">
      <c r="A182" s="634" t="s">
        <v>15846</v>
      </c>
      <c r="B182" s="634" t="s">
        <v>2247</v>
      </c>
      <c r="C182" s="634" t="s">
        <v>8125</v>
      </c>
      <c r="D182" s="634" t="s">
        <v>8126</v>
      </c>
      <c r="E182" s="634" t="s">
        <v>8127</v>
      </c>
      <c r="F182" s="634" t="s">
        <v>4345</v>
      </c>
      <c r="G182" s="634" t="s">
        <v>8221</v>
      </c>
      <c r="H182" s="634" t="s">
        <v>4346</v>
      </c>
      <c r="I182" s="634" t="s">
        <v>15847</v>
      </c>
      <c r="J182" s="634" t="s">
        <v>15848</v>
      </c>
      <c r="K182" s="635">
        <v>62009035350030</v>
      </c>
      <c r="L182" s="634" t="s">
        <v>11915</v>
      </c>
      <c r="M182" s="634" t="s">
        <v>13198</v>
      </c>
      <c r="N182" s="634" t="s">
        <v>2447</v>
      </c>
      <c r="O182" s="634" t="s">
        <v>4057</v>
      </c>
      <c r="P182" s="634" t="s">
        <v>8132</v>
      </c>
      <c r="Q182" s="634" t="s">
        <v>8133</v>
      </c>
      <c r="R182" s="634" t="s">
        <v>20716</v>
      </c>
      <c r="S182" s="634" t="s">
        <v>8135</v>
      </c>
      <c r="T182" s="634" t="s">
        <v>10623</v>
      </c>
      <c r="U182" s="634" t="s">
        <v>2426</v>
      </c>
      <c r="V182" s="634" t="s">
        <v>2383</v>
      </c>
      <c r="W182" s="634" t="s">
        <v>5559</v>
      </c>
      <c r="X182" s="634" t="s">
        <v>20978</v>
      </c>
      <c r="Y182" s="634" t="s">
        <v>8138</v>
      </c>
      <c r="Z182" s="634" t="s">
        <v>8139</v>
      </c>
      <c r="AB182" s="634" t="s">
        <v>8183</v>
      </c>
      <c r="AC182" s="634" t="s">
        <v>8184</v>
      </c>
      <c r="AE182" s="634" t="s">
        <v>13199</v>
      </c>
      <c r="AF182" s="634" t="s">
        <v>20739</v>
      </c>
      <c r="AI182" s="646" t="str">
        <f>VLOOKUP(K182,'4-kurs'!C:F,4,)</f>
        <v>4-kurs</v>
      </c>
      <c r="AJ182" s="634" t="str">
        <f t="shared" si="2"/>
        <v>438211100308</v>
      </c>
    </row>
    <row r="183" spans="1:36" x14ac:dyDescent="0.25">
      <c r="A183" s="634" t="s">
        <v>15937</v>
      </c>
      <c r="B183" s="634" t="s">
        <v>2145</v>
      </c>
      <c r="C183" s="634" t="s">
        <v>8125</v>
      </c>
      <c r="D183" s="634" t="s">
        <v>8126</v>
      </c>
      <c r="E183" s="634" t="s">
        <v>8127</v>
      </c>
      <c r="F183" s="634" t="s">
        <v>4345</v>
      </c>
      <c r="G183" s="634" t="s">
        <v>8332</v>
      </c>
      <c r="H183" s="634" t="s">
        <v>4346</v>
      </c>
      <c r="I183" s="634" t="s">
        <v>15938</v>
      </c>
      <c r="J183" s="634" t="s">
        <v>15939</v>
      </c>
      <c r="K183" s="635">
        <v>61005025280014</v>
      </c>
      <c r="L183" s="634" t="s">
        <v>21009</v>
      </c>
      <c r="M183" s="634" t="s">
        <v>13198</v>
      </c>
      <c r="N183" s="634" t="s">
        <v>2447</v>
      </c>
      <c r="O183" s="634" t="s">
        <v>4009</v>
      </c>
      <c r="P183" s="634" t="s">
        <v>8132</v>
      </c>
      <c r="Q183" s="634" t="s">
        <v>8133</v>
      </c>
      <c r="R183" s="634" t="s">
        <v>20716</v>
      </c>
      <c r="S183" s="634" t="s">
        <v>8135</v>
      </c>
      <c r="T183" s="634" t="s">
        <v>10623</v>
      </c>
      <c r="U183" s="634" t="s">
        <v>2426</v>
      </c>
      <c r="V183" s="634" t="s">
        <v>2383</v>
      </c>
      <c r="W183" s="634" t="s">
        <v>5559</v>
      </c>
      <c r="X183" s="634" t="s">
        <v>21010</v>
      </c>
      <c r="Y183" s="634" t="s">
        <v>8138</v>
      </c>
      <c r="Z183" s="634" t="s">
        <v>8139</v>
      </c>
      <c r="AB183" s="634" t="s">
        <v>8183</v>
      </c>
      <c r="AC183" s="634" t="s">
        <v>8184</v>
      </c>
      <c r="AE183" s="634" t="s">
        <v>13199</v>
      </c>
      <c r="AF183" s="634" t="s">
        <v>20752</v>
      </c>
      <c r="AI183" s="646" t="str">
        <f>VLOOKUP(K183,'4-kurs'!C:F,4,)</f>
        <v>4-kurs</v>
      </c>
      <c r="AJ183" s="634" t="str">
        <f t="shared" si="2"/>
        <v>438211100242</v>
      </c>
    </row>
    <row r="184" spans="1:36" x14ac:dyDescent="0.25">
      <c r="A184" s="634" t="s">
        <v>15893</v>
      </c>
      <c r="B184" s="634" t="s">
        <v>1473</v>
      </c>
      <c r="C184" s="634" t="s">
        <v>8125</v>
      </c>
      <c r="D184" s="634" t="s">
        <v>8126</v>
      </c>
      <c r="E184" s="634" t="s">
        <v>8127</v>
      </c>
      <c r="F184" s="634" t="s">
        <v>4345</v>
      </c>
      <c r="G184" s="634" t="s">
        <v>4352</v>
      </c>
      <c r="H184" s="634" t="s">
        <v>4346</v>
      </c>
      <c r="I184" s="634" t="s">
        <v>15894</v>
      </c>
      <c r="J184" s="634" t="s">
        <v>15895</v>
      </c>
      <c r="K184" s="635">
        <v>61709045290014</v>
      </c>
      <c r="L184" s="634" t="s">
        <v>13596</v>
      </c>
      <c r="M184" s="634" t="s">
        <v>13198</v>
      </c>
      <c r="N184" s="634" t="s">
        <v>2447</v>
      </c>
      <c r="O184" s="634" t="s">
        <v>4009</v>
      </c>
      <c r="P184" s="634" t="s">
        <v>8132</v>
      </c>
      <c r="Q184" s="634" t="s">
        <v>8133</v>
      </c>
      <c r="R184" s="634" t="s">
        <v>20716</v>
      </c>
      <c r="S184" s="634" t="s">
        <v>8135</v>
      </c>
      <c r="T184" s="634" t="s">
        <v>10623</v>
      </c>
      <c r="U184" s="634" t="s">
        <v>2426</v>
      </c>
      <c r="V184" s="634" t="s">
        <v>2383</v>
      </c>
      <c r="W184" s="634" t="s">
        <v>5559</v>
      </c>
      <c r="X184" s="634" t="s">
        <v>21000</v>
      </c>
      <c r="Y184" s="634" t="s">
        <v>8138</v>
      </c>
      <c r="Z184" s="634" t="s">
        <v>8139</v>
      </c>
      <c r="AB184" s="634" t="s">
        <v>8183</v>
      </c>
      <c r="AC184" s="634" t="s">
        <v>8184</v>
      </c>
      <c r="AE184" s="634" t="s">
        <v>13199</v>
      </c>
      <c r="AF184" s="634" t="s">
        <v>20720</v>
      </c>
      <c r="AI184" s="646" t="str">
        <f>VLOOKUP(K184,'4-kurs'!C:F,4,)</f>
        <v>4-kurs</v>
      </c>
      <c r="AJ184" s="634" t="str">
        <f t="shared" si="2"/>
        <v>438211100087</v>
      </c>
    </row>
    <row r="185" spans="1:36" x14ac:dyDescent="0.25">
      <c r="A185" s="634" t="s">
        <v>15927</v>
      </c>
      <c r="B185" s="634" t="s">
        <v>2095</v>
      </c>
      <c r="C185" s="634" t="s">
        <v>8125</v>
      </c>
      <c r="D185" s="634" t="s">
        <v>8126</v>
      </c>
      <c r="E185" s="634" t="s">
        <v>8127</v>
      </c>
      <c r="F185" s="634" t="s">
        <v>8142</v>
      </c>
      <c r="G185" s="634" t="s">
        <v>9115</v>
      </c>
      <c r="H185" s="634" t="s">
        <v>4346</v>
      </c>
      <c r="I185" s="634" t="s">
        <v>15928</v>
      </c>
      <c r="J185" s="634" t="s">
        <v>15929</v>
      </c>
      <c r="K185" s="635">
        <v>62207035850017</v>
      </c>
      <c r="L185" s="634" t="s">
        <v>20998</v>
      </c>
      <c r="M185" s="634" t="s">
        <v>13198</v>
      </c>
      <c r="N185" s="634" t="s">
        <v>2447</v>
      </c>
      <c r="O185" s="634" t="s">
        <v>4009</v>
      </c>
      <c r="P185" s="634" t="s">
        <v>8132</v>
      </c>
      <c r="Q185" s="634" t="s">
        <v>8133</v>
      </c>
      <c r="R185" s="634" t="s">
        <v>20716</v>
      </c>
      <c r="S185" s="634" t="s">
        <v>8135</v>
      </c>
      <c r="T185" s="634" t="s">
        <v>10623</v>
      </c>
      <c r="U185" s="634" t="s">
        <v>2426</v>
      </c>
      <c r="V185" s="634" t="s">
        <v>2383</v>
      </c>
      <c r="W185" s="634" t="s">
        <v>5559</v>
      </c>
      <c r="X185" s="634" t="s">
        <v>20999</v>
      </c>
      <c r="Y185" s="634" t="s">
        <v>8138</v>
      </c>
      <c r="Z185" s="634" t="s">
        <v>8139</v>
      </c>
      <c r="AA185" s="634" t="s">
        <v>13517</v>
      </c>
      <c r="AB185" s="634" t="s">
        <v>10842</v>
      </c>
      <c r="AC185" s="634" t="s">
        <v>8184</v>
      </c>
      <c r="AE185" s="634" t="s">
        <v>13199</v>
      </c>
      <c r="AF185" s="634" t="s">
        <v>20733</v>
      </c>
      <c r="AI185" s="646" t="str">
        <f>VLOOKUP(K185,'4-kurs'!C:F,4,)</f>
        <v>4-kurs</v>
      </c>
      <c r="AJ185" s="634" t="str">
        <f t="shared" si="2"/>
        <v>438211100313</v>
      </c>
    </row>
    <row r="186" spans="1:36" x14ac:dyDescent="0.25">
      <c r="A186" s="634" t="s">
        <v>15940</v>
      </c>
      <c r="B186" s="634" t="s">
        <v>2198</v>
      </c>
      <c r="C186" s="634" t="s">
        <v>8125</v>
      </c>
      <c r="D186" s="634" t="s">
        <v>8126</v>
      </c>
      <c r="E186" s="634" t="s">
        <v>8127</v>
      </c>
      <c r="F186" s="634" t="s">
        <v>4345</v>
      </c>
      <c r="G186" s="634" t="s">
        <v>4348</v>
      </c>
      <c r="H186" s="634" t="s">
        <v>4346</v>
      </c>
      <c r="I186" s="634" t="s">
        <v>15941</v>
      </c>
      <c r="J186" s="634" t="s">
        <v>15942</v>
      </c>
      <c r="K186" s="635">
        <v>62310035300014</v>
      </c>
      <c r="L186" s="634" t="s">
        <v>21007</v>
      </c>
      <c r="M186" s="634" t="s">
        <v>13198</v>
      </c>
      <c r="N186" s="634" t="s">
        <v>2447</v>
      </c>
      <c r="O186" s="634" t="s">
        <v>4009</v>
      </c>
      <c r="P186" s="634" t="s">
        <v>8132</v>
      </c>
      <c r="Q186" s="634" t="s">
        <v>8133</v>
      </c>
      <c r="R186" s="634" t="s">
        <v>20716</v>
      </c>
      <c r="S186" s="634" t="s">
        <v>8135</v>
      </c>
      <c r="T186" s="634" t="s">
        <v>10623</v>
      </c>
      <c r="U186" s="634" t="s">
        <v>2426</v>
      </c>
      <c r="V186" s="634" t="s">
        <v>2383</v>
      </c>
      <c r="W186" s="634" t="s">
        <v>5559</v>
      </c>
      <c r="X186" s="634" t="s">
        <v>21008</v>
      </c>
      <c r="Y186" s="634" t="s">
        <v>8138</v>
      </c>
      <c r="Z186" s="634" t="s">
        <v>8139</v>
      </c>
      <c r="AB186" s="634" t="s">
        <v>8183</v>
      </c>
      <c r="AC186" s="634" t="s">
        <v>8184</v>
      </c>
      <c r="AE186" s="634" t="s">
        <v>13199</v>
      </c>
      <c r="AF186" s="634" t="s">
        <v>19770</v>
      </c>
      <c r="AI186" s="646" t="str">
        <f>VLOOKUP(K186,'4-kurs'!C:F,4,)</f>
        <v>4-kurs</v>
      </c>
      <c r="AJ186" s="634" t="str">
        <f t="shared" si="2"/>
        <v>438211100096</v>
      </c>
    </row>
    <row r="187" spans="1:36" x14ac:dyDescent="0.25">
      <c r="A187" s="634" t="s">
        <v>15943</v>
      </c>
      <c r="B187" s="634" t="s">
        <v>2214</v>
      </c>
      <c r="C187" s="634" t="s">
        <v>8125</v>
      </c>
      <c r="D187" s="634" t="s">
        <v>8126</v>
      </c>
      <c r="E187" s="634" t="s">
        <v>8127</v>
      </c>
      <c r="F187" s="634" t="s">
        <v>4345</v>
      </c>
      <c r="G187" s="634" t="s">
        <v>8221</v>
      </c>
      <c r="H187" s="634" t="s">
        <v>4346</v>
      </c>
      <c r="I187" s="634" t="s">
        <v>15944</v>
      </c>
      <c r="J187" s="634" t="s">
        <v>15945</v>
      </c>
      <c r="K187" s="635">
        <v>61408025350086</v>
      </c>
      <c r="L187" s="634" t="s">
        <v>21005</v>
      </c>
      <c r="M187" s="634" t="s">
        <v>13198</v>
      </c>
      <c r="N187" s="634" t="s">
        <v>2447</v>
      </c>
      <c r="O187" s="634" t="s">
        <v>4009</v>
      </c>
      <c r="P187" s="634" t="s">
        <v>8132</v>
      </c>
      <c r="Q187" s="634" t="s">
        <v>8133</v>
      </c>
      <c r="R187" s="634" t="s">
        <v>20716</v>
      </c>
      <c r="S187" s="634" t="s">
        <v>8135</v>
      </c>
      <c r="T187" s="634" t="s">
        <v>10623</v>
      </c>
      <c r="U187" s="634" t="s">
        <v>2426</v>
      </c>
      <c r="V187" s="634" t="s">
        <v>2383</v>
      </c>
      <c r="W187" s="634" t="s">
        <v>5559</v>
      </c>
      <c r="X187" s="634" t="s">
        <v>21006</v>
      </c>
      <c r="Y187" s="634" t="s">
        <v>8138</v>
      </c>
      <c r="Z187" s="634" t="s">
        <v>8139</v>
      </c>
      <c r="AA187" s="634" t="s">
        <v>11467</v>
      </c>
      <c r="AB187" s="634" t="s">
        <v>10842</v>
      </c>
      <c r="AC187" s="634" t="s">
        <v>8184</v>
      </c>
      <c r="AE187" s="634" t="s">
        <v>13199</v>
      </c>
      <c r="AF187" s="634" t="s">
        <v>20722</v>
      </c>
      <c r="AI187" s="646" t="str">
        <f>VLOOKUP(K187,'4-kurs'!C:F,4,)</f>
        <v>4-kurs</v>
      </c>
      <c r="AJ187" s="634" t="str">
        <f t="shared" si="2"/>
        <v>438211100095</v>
      </c>
    </row>
    <row r="188" spans="1:36" x14ac:dyDescent="0.25">
      <c r="A188" s="634" t="s">
        <v>15946</v>
      </c>
      <c r="B188" s="634" t="s">
        <v>2254</v>
      </c>
      <c r="C188" s="634" t="s">
        <v>8125</v>
      </c>
      <c r="D188" s="634" t="s">
        <v>8126</v>
      </c>
      <c r="E188" s="634" t="s">
        <v>8127</v>
      </c>
      <c r="F188" s="634" t="s">
        <v>8142</v>
      </c>
      <c r="G188" s="634" t="s">
        <v>8143</v>
      </c>
      <c r="H188" s="634" t="s">
        <v>4346</v>
      </c>
      <c r="I188" s="634" t="s">
        <v>15947</v>
      </c>
      <c r="J188" s="634" t="s">
        <v>15948</v>
      </c>
      <c r="K188" s="635">
        <v>60206035780018</v>
      </c>
      <c r="L188" s="634" t="s">
        <v>14457</v>
      </c>
      <c r="M188" s="634" t="s">
        <v>13198</v>
      </c>
      <c r="N188" s="634" t="s">
        <v>2447</v>
      </c>
      <c r="O188" s="634" t="s">
        <v>4009</v>
      </c>
      <c r="P188" s="634" t="s">
        <v>8132</v>
      </c>
      <c r="Q188" s="634" t="s">
        <v>8133</v>
      </c>
      <c r="R188" s="634" t="s">
        <v>20716</v>
      </c>
      <c r="S188" s="634" t="s">
        <v>8135</v>
      </c>
      <c r="T188" s="634" t="s">
        <v>10623</v>
      </c>
      <c r="U188" s="634" t="s">
        <v>2426</v>
      </c>
      <c r="V188" s="634" t="s">
        <v>2383</v>
      </c>
      <c r="W188" s="634" t="s">
        <v>5559</v>
      </c>
      <c r="X188" s="634" t="s">
        <v>21004</v>
      </c>
      <c r="Y188" s="634" t="s">
        <v>8138</v>
      </c>
      <c r="Z188" s="634" t="s">
        <v>8139</v>
      </c>
      <c r="AB188" s="634" t="s">
        <v>13500</v>
      </c>
      <c r="AC188" s="634" t="s">
        <v>8184</v>
      </c>
      <c r="AE188" s="634" t="s">
        <v>13199</v>
      </c>
      <c r="AF188" s="634" t="s">
        <v>20730</v>
      </c>
      <c r="AI188" s="646" t="str">
        <f>VLOOKUP(K188,'4-kurs'!C:F,4,)</f>
        <v>4-kurs</v>
      </c>
      <c r="AJ188" s="634" t="str">
        <f t="shared" si="2"/>
        <v>438211100241</v>
      </c>
    </row>
    <row r="189" spans="1:36" x14ac:dyDescent="0.25">
      <c r="A189" s="634" t="s">
        <v>15951</v>
      </c>
      <c r="B189" s="634" t="s">
        <v>2333</v>
      </c>
      <c r="C189" s="634" t="s">
        <v>8125</v>
      </c>
      <c r="D189" s="634" t="s">
        <v>8126</v>
      </c>
      <c r="E189" s="634" t="s">
        <v>8127</v>
      </c>
      <c r="F189" s="634" t="s">
        <v>4345</v>
      </c>
      <c r="G189" s="634" t="s">
        <v>4348</v>
      </c>
      <c r="H189" s="634" t="s">
        <v>4344</v>
      </c>
      <c r="I189" s="634" t="s">
        <v>8632</v>
      </c>
      <c r="J189" s="634" t="s">
        <v>15952</v>
      </c>
      <c r="K189" s="635">
        <v>50904035300012</v>
      </c>
      <c r="L189" s="634" t="s">
        <v>20922</v>
      </c>
      <c r="M189" s="634" t="s">
        <v>13198</v>
      </c>
      <c r="N189" s="634" t="s">
        <v>2447</v>
      </c>
      <c r="O189" s="634" t="s">
        <v>4009</v>
      </c>
      <c r="P189" s="634" t="s">
        <v>8132</v>
      </c>
      <c r="Q189" s="634" t="s">
        <v>8133</v>
      </c>
      <c r="R189" s="634" t="s">
        <v>20716</v>
      </c>
      <c r="S189" s="634" t="s">
        <v>8135</v>
      </c>
      <c r="T189" s="634" t="s">
        <v>10623</v>
      </c>
      <c r="U189" s="634" t="s">
        <v>2426</v>
      </c>
      <c r="V189" s="634" t="s">
        <v>2383</v>
      </c>
      <c r="W189" s="634" t="s">
        <v>5559</v>
      </c>
      <c r="X189" s="634" t="s">
        <v>21003</v>
      </c>
      <c r="Y189" s="634" t="s">
        <v>8138</v>
      </c>
      <c r="Z189" s="634" t="s">
        <v>8139</v>
      </c>
      <c r="AB189" s="634" t="s">
        <v>8183</v>
      </c>
      <c r="AC189" s="634" t="s">
        <v>8184</v>
      </c>
      <c r="AE189" s="634" t="s">
        <v>13199</v>
      </c>
      <c r="AF189" s="634" t="s">
        <v>20730</v>
      </c>
      <c r="AI189" s="646" t="str">
        <f>VLOOKUP(K189,'4-kurs'!C:F,4,)</f>
        <v>4-kurs</v>
      </c>
      <c r="AJ189" s="634" t="str">
        <f t="shared" si="2"/>
        <v>438211100099</v>
      </c>
    </row>
    <row r="190" spans="1:36" x14ac:dyDescent="0.25">
      <c r="A190" s="634" t="s">
        <v>15896</v>
      </c>
      <c r="B190" s="634" t="s">
        <v>1938</v>
      </c>
      <c r="C190" s="634" t="s">
        <v>8125</v>
      </c>
      <c r="D190" s="634" t="s">
        <v>8126</v>
      </c>
      <c r="E190" s="634" t="s">
        <v>8127</v>
      </c>
      <c r="F190" s="634" t="s">
        <v>4345</v>
      </c>
      <c r="G190" s="634" t="s">
        <v>8332</v>
      </c>
      <c r="H190" s="634" t="s">
        <v>4346</v>
      </c>
      <c r="I190" s="634" t="s">
        <v>15897</v>
      </c>
      <c r="J190" s="634" t="s">
        <v>15898</v>
      </c>
      <c r="K190" s="635">
        <v>62301045280012</v>
      </c>
      <c r="L190" s="634" t="s">
        <v>15663</v>
      </c>
      <c r="M190" s="634" t="s">
        <v>13198</v>
      </c>
      <c r="N190" s="634" t="s">
        <v>2447</v>
      </c>
      <c r="O190" s="634" t="s">
        <v>4009</v>
      </c>
      <c r="P190" s="634" t="s">
        <v>8132</v>
      </c>
      <c r="Q190" s="634" t="s">
        <v>8133</v>
      </c>
      <c r="R190" s="634" t="s">
        <v>20716</v>
      </c>
      <c r="S190" s="634" t="s">
        <v>8135</v>
      </c>
      <c r="T190" s="634" t="s">
        <v>10623</v>
      </c>
      <c r="U190" s="634" t="s">
        <v>2426</v>
      </c>
      <c r="V190" s="634" t="s">
        <v>2383</v>
      </c>
      <c r="W190" s="634" t="s">
        <v>5559</v>
      </c>
      <c r="X190" s="634" t="s">
        <v>21016</v>
      </c>
      <c r="Y190" s="634" t="s">
        <v>8138</v>
      </c>
      <c r="Z190" s="634" t="s">
        <v>8139</v>
      </c>
      <c r="AB190" s="634" t="s">
        <v>8183</v>
      </c>
      <c r="AC190" s="634" t="s">
        <v>8184</v>
      </c>
      <c r="AE190" s="634" t="s">
        <v>13199</v>
      </c>
      <c r="AF190" s="634" t="s">
        <v>18802</v>
      </c>
      <c r="AI190" s="646" t="str">
        <f>VLOOKUP(K190,'4-kurs'!C:F,4,)</f>
        <v>4-kurs</v>
      </c>
      <c r="AJ190" s="634" t="str">
        <f t="shared" si="2"/>
        <v>438211100090</v>
      </c>
    </row>
    <row r="191" spans="1:36" x14ac:dyDescent="0.25">
      <c r="A191" s="634" t="s">
        <v>15910</v>
      </c>
      <c r="B191" s="634" t="s">
        <v>1419</v>
      </c>
      <c r="C191" s="634" t="s">
        <v>8125</v>
      </c>
      <c r="D191" s="634" t="s">
        <v>8126</v>
      </c>
      <c r="E191" s="634" t="s">
        <v>8127</v>
      </c>
      <c r="F191" s="634" t="s">
        <v>8253</v>
      </c>
      <c r="G191" s="634" t="s">
        <v>8254</v>
      </c>
      <c r="H191" s="634" t="s">
        <v>4346</v>
      </c>
      <c r="I191" s="634" t="s">
        <v>15911</v>
      </c>
      <c r="J191" s="634" t="s">
        <v>15912</v>
      </c>
      <c r="K191" s="635">
        <v>61711016060030</v>
      </c>
      <c r="L191" s="634" t="s">
        <v>9430</v>
      </c>
      <c r="M191" s="634" t="s">
        <v>13198</v>
      </c>
      <c r="N191" s="634" t="s">
        <v>2447</v>
      </c>
      <c r="O191" s="634" t="s">
        <v>4009</v>
      </c>
      <c r="P191" s="634" t="s">
        <v>8132</v>
      </c>
      <c r="Q191" s="634" t="s">
        <v>8133</v>
      </c>
      <c r="R191" s="634" t="s">
        <v>20716</v>
      </c>
      <c r="S191" s="634" t="s">
        <v>8135</v>
      </c>
      <c r="T191" s="634" t="s">
        <v>10623</v>
      </c>
      <c r="U191" s="634" t="s">
        <v>2426</v>
      </c>
      <c r="V191" s="634" t="s">
        <v>2383</v>
      </c>
      <c r="W191" s="634" t="s">
        <v>5559</v>
      </c>
      <c r="X191" s="634" t="s">
        <v>21017</v>
      </c>
      <c r="Y191" s="634" t="s">
        <v>8138</v>
      </c>
      <c r="Z191" s="634" t="s">
        <v>8139</v>
      </c>
      <c r="AA191" s="634" t="s">
        <v>15744</v>
      </c>
      <c r="AB191" s="634" t="s">
        <v>10842</v>
      </c>
      <c r="AC191" s="634" t="s">
        <v>8184</v>
      </c>
      <c r="AE191" s="634" t="s">
        <v>13199</v>
      </c>
      <c r="AF191" s="634" t="s">
        <v>20733</v>
      </c>
      <c r="AI191" s="646" t="str">
        <f>VLOOKUP(K191,'4-kurs'!C:F,4,)</f>
        <v>4-kurs</v>
      </c>
      <c r="AJ191" s="634" t="str">
        <f t="shared" si="2"/>
        <v>438211100083</v>
      </c>
    </row>
    <row r="192" spans="1:36" x14ac:dyDescent="0.25">
      <c r="A192" s="634" t="s">
        <v>15925</v>
      </c>
      <c r="B192" s="634" t="s">
        <v>2046</v>
      </c>
      <c r="C192" s="634" t="s">
        <v>8125</v>
      </c>
      <c r="D192" s="634" t="s">
        <v>8126</v>
      </c>
      <c r="E192" s="634" t="s">
        <v>8361</v>
      </c>
      <c r="F192" s="634" t="s">
        <v>4345</v>
      </c>
      <c r="G192" s="634" t="s">
        <v>8332</v>
      </c>
      <c r="H192" s="634" t="s">
        <v>4346</v>
      </c>
      <c r="I192" s="634" t="s">
        <v>12096</v>
      </c>
      <c r="J192" s="634" t="s">
        <v>15926</v>
      </c>
      <c r="K192" s="635">
        <v>62204005280012</v>
      </c>
      <c r="L192" s="634" t="s">
        <v>21014</v>
      </c>
      <c r="M192" s="634" t="s">
        <v>13198</v>
      </c>
      <c r="N192" s="634" t="s">
        <v>2447</v>
      </c>
      <c r="O192" s="634" t="s">
        <v>4009</v>
      </c>
      <c r="P192" s="634" t="s">
        <v>8132</v>
      </c>
      <c r="Q192" s="634" t="s">
        <v>8133</v>
      </c>
      <c r="R192" s="634" t="s">
        <v>20716</v>
      </c>
      <c r="S192" s="634" t="s">
        <v>8135</v>
      </c>
      <c r="T192" s="634" t="s">
        <v>10623</v>
      </c>
      <c r="U192" s="634" t="s">
        <v>2426</v>
      </c>
      <c r="V192" s="634" t="s">
        <v>2383</v>
      </c>
      <c r="W192" s="634" t="s">
        <v>5559</v>
      </c>
      <c r="X192" s="634" t="s">
        <v>21015</v>
      </c>
      <c r="Y192" s="634" t="s">
        <v>8138</v>
      </c>
      <c r="Z192" s="634" t="s">
        <v>8139</v>
      </c>
      <c r="AB192" s="634" t="s">
        <v>8183</v>
      </c>
      <c r="AC192" s="634" t="s">
        <v>8184</v>
      </c>
      <c r="AE192" s="634" t="s">
        <v>13199</v>
      </c>
      <c r="AF192" s="634" t="s">
        <v>18824</v>
      </c>
      <c r="AI192" s="646" t="str">
        <f>VLOOKUP(K192,'4-kurs'!C:F,4,)</f>
        <v>4-kurs</v>
      </c>
      <c r="AJ192" s="634" t="str">
        <f t="shared" si="2"/>
        <v>438211100094</v>
      </c>
    </row>
    <row r="193" spans="1:36" x14ac:dyDescent="0.25">
      <c r="A193" s="634" t="s">
        <v>15949</v>
      </c>
      <c r="B193" s="634" t="s">
        <v>4278</v>
      </c>
      <c r="C193" s="634" t="s">
        <v>8125</v>
      </c>
      <c r="D193" s="634" t="s">
        <v>8126</v>
      </c>
      <c r="E193" s="634" t="s">
        <v>8127</v>
      </c>
      <c r="F193" s="634" t="s">
        <v>4345</v>
      </c>
      <c r="G193" s="634" t="s">
        <v>4347</v>
      </c>
      <c r="H193" s="634" t="s">
        <v>4344</v>
      </c>
      <c r="I193" s="634" t="s">
        <v>11032</v>
      </c>
      <c r="J193" s="634" t="s">
        <v>15950</v>
      </c>
      <c r="K193" s="635">
        <v>52212045260010</v>
      </c>
      <c r="L193" s="634" t="s">
        <v>4357</v>
      </c>
      <c r="M193" s="634" t="s">
        <v>13198</v>
      </c>
      <c r="N193" s="634" t="s">
        <v>2447</v>
      </c>
      <c r="O193" s="634" t="s">
        <v>4009</v>
      </c>
      <c r="P193" s="634" t="s">
        <v>8132</v>
      </c>
      <c r="Q193" s="634" t="s">
        <v>8133</v>
      </c>
      <c r="R193" s="634" t="s">
        <v>20716</v>
      </c>
      <c r="S193" s="634" t="s">
        <v>8135</v>
      </c>
      <c r="T193" s="634" t="s">
        <v>10623</v>
      </c>
      <c r="U193" s="634" t="s">
        <v>2426</v>
      </c>
      <c r="V193" s="634" t="s">
        <v>2383</v>
      </c>
      <c r="W193" s="634" t="s">
        <v>5559</v>
      </c>
      <c r="X193" s="634" t="s">
        <v>21019</v>
      </c>
      <c r="Y193" s="634" t="s">
        <v>8138</v>
      </c>
      <c r="Z193" s="634" t="s">
        <v>8139</v>
      </c>
      <c r="AE193" s="634" t="s">
        <v>15876</v>
      </c>
      <c r="AF193" s="634" t="s">
        <v>20781</v>
      </c>
      <c r="AI193" s="646" t="str">
        <f>VLOOKUP(K193,'4-kurs'!C:F,4,)</f>
        <v>4-kurs</v>
      </c>
      <c r="AJ193" s="634" t="str">
        <f t="shared" si="2"/>
        <v>438221100004</v>
      </c>
    </row>
    <row r="194" spans="1:36" x14ac:dyDescent="0.25">
      <c r="A194" s="634" t="s">
        <v>15899</v>
      </c>
      <c r="B194" s="634" t="s">
        <v>1337</v>
      </c>
      <c r="C194" s="634" t="s">
        <v>8125</v>
      </c>
      <c r="D194" s="634" t="s">
        <v>8126</v>
      </c>
      <c r="E194" s="634" t="s">
        <v>8127</v>
      </c>
      <c r="F194" s="634" t="s">
        <v>8552</v>
      </c>
      <c r="G194" s="634" t="s">
        <v>8896</v>
      </c>
      <c r="H194" s="634" t="s">
        <v>4346</v>
      </c>
      <c r="I194" s="634" t="s">
        <v>15900</v>
      </c>
      <c r="J194" s="634" t="s">
        <v>15901</v>
      </c>
      <c r="K194" s="635">
        <v>60102025660044</v>
      </c>
      <c r="L194" s="634" t="s">
        <v>10094</v>
      </c>
      <c r="M194" s="634" t="s">
        <v>13198</v>
      </c>
      <c r="N194" s="634" t="s">
        <v>2447</v>
      </c>
      <c r="O194" s="634" t="s">
        <v>4009</v>
      </c>
      <c r="P194" s="634" t="s">
        <v>8132</v>
      </c>
      <c r="Q194" s="634" t="s">
        <v>8133</v>
      </c>
      <c r="R194" s="634" t="s">
        <v>20716</v>
      </c>
      <c r="S194" s="634" t="s">
        <v>8135</v>
      </c>
      <c r="T194" s="634" t="s">
        <v>10623</v>
      </c>
      <c r="U194" s="634" t="s">
        <v>2426</v>
      </c>
      <c r="V194" s="634" t="s">
        <v>2383</v>
      </c>
      <c r="W194" s="634" t="s">
        <v>5559</v>
      </c>
      <c r="X194" s="634" t="s">
        <v>21001</v>
      </c>
      <c r="Y194" s="634" t="s">
        <v>8138</v>
      </c>
      <c r="Z194" s="634" t="s">
        <v>8139</v>
      </c>
      <c r="AA194" s="634" t="s">
        <v>13517</v>
      </c>
      <c r="AB194" s="634" t="s">
        <v>10842</v>
      </c>
      <c r="AC194" s="634" t="s">
        <v>8184</v>
      </c>
      <c r="AE194" s="634" t="s">
        <v>13199</v>
      </c>
      <c r="AF194" s="634" t="s">
        <v>21002</v>
      </c>
      <c r="AI194" s="646" t="str">
        <f>VLOOKUP(K194,'4-kurs'!C:F,4,)</f>
        <v>4-kurs</v>
      </c>
      <c r="AJ194" s="634" t="str">
        <f t="shared" si="2"/>
        <v>438211100081</v>
      </c>
    </row>
    <row r="195" spans="1:36" x14ac:dyDescent="0.25">
      <c r="A195" s="634" t="s">
        <v>15930</v>
      </c>
      <c r="B195" s="634" t="s">
        <v>2114</v>
      </c>
      <c r="C195" s="634" t="s">
        <v>8125</v>
      </c>
      <c r="D195" s="634" t="s">
        <v>8126</v>
      </c>
      <c r="E195" s="634" t="s">
        <v>8127</v>
      </c>
      <c r="F195" s="634" t="s">
        <v>4345</v>
      </c>
      <c r="G195" s="634" t="s">
        <v>8598</v>
      </c>
      <c r="H195" s="634" t="s">
        <v>4346</v>
      </c>
      <c r="I195" s="634" t="s">
        <v>15136</v>
      </c>
      <c r="J195" s="634" t="s">
        <v>15931</v>
      </c>
      <c r="K195" s="635">
        <v>61209035330042</v>
      </c>
      <c r="L195" s="634" t="s">
        <v>9276</v>
      </c>
      <c r="M195" s="634" t="s">
        <v>13198</v>
      </c>
      <c r="N195" s="634" t="s">
        <v>2447</v>
      </c>
      <c r="O195" s="634" t="s">
        <v>4009</v>
      </c>
      <c r="P195" s="634" t="s">
        <v>8132</v>
      </c>
      <c r="Q195" s="634" t="s">
        <v>8133</v>
      </c>
      <c r="R195" s="634" t="s">
        <v>20716</v>
      </c>
      <c r="S195" s="634" t="s">
        <v>8135</v>
      </c>
      <c r="T195" s="634" t="s">
        <v>10623</v>
      </c>
      <c r="U195" s="634" t="s">
        <v>2426</v>
      </c>
      <c r="V195" s="634" t="s">
        <v>2383</v>
      </c>
      <c r="W195" s="634" t="s">
        <v>5559</v>
      </c>
      <c r="X195" s="634" t="s">
        <v>20997</v>
      </c>
      <c r="Y195" s="634" t="s">
        <v>8138</v>
      </c>
      <c r="Z195" s="634" t="s">
        <v>8139</v>
      </c>
      <c r="AB195" s="634" t="s">
        <v>8183</v>
      </c>
      <c r="AC195" s="634" t="s">
        <v>8184</v>
      </c>
      <c r="AE195" s="634" t="s">
        <v>13199</v>
      </c>
      <c r="AF195" s="634" t="s">
        <v>20755</v>
      </c>
      <c r="AI195" s="646" t="str">
        <f>VLOOKUP(K195,'4-kurs'!C:F,4,)</f>
        <v>4-kurs</v>
      </c>
      <c r="AJ195" s="634" t="str">
        <f t="shared" si="2"/>
        <v>438211100102</v>
      </c>
    </row>
    <row r="196" spans="1:36" x14ac:dyDescent="0.25">
      <c r="A196" s="634" t="s">
        <v>15913</v>
      </c>
      <c r="B196" s="634" t="s">
        <v>4050</v>
      </c>
      <c r="C196" s="634" t="s">
        <v>8125</v>
      </c>
      <c r="D196" s="634" t="s">
        <v>8126</v>
      </c>
      <c r="E196" s="634" t="s">
        <v>8127</v>
      </c>
      <c r="F196" s="634" t="s">
        <v>4345</v>
      </c>
      <c r="G196" s="634" t="s">
        <v>4348</v>
      </c>
      <c r="H196" s="634" t="s">
        <v>4346</v>
      </c>
      <c r="I196" s="634" t="s">
        <v>15914</v>
      </c>
      <c r="J196" s="634" t="s">
        <v>15915</v>
      </c>
      <c r="K196" s="635">
        <v>63010035300014</v>
      </c>
      <c r="L196" s="634" t="s">
        <v>15916</v>
      </c>
      <c r="M196" s="634" t="s">
        <v>13198</v>
      </c>
      <c r="N196" s="634" t="s">
        <v>2447</v>
      </c>
      <c r="O196" s="634" t="s">
        <v>4009</v>
      </c>
      <c r="P196" s="634" t="s">
        <v>8132</v>
      </c>
      <c r="Q196" s="634" t="s">
        <v>8133</v>
      </c>
      <c r="R196" s="634" t="s">
        <v>20716</v>
      </c>
      <c r="S196" s="634" t="s">
        <v>8135</v>
      </c>
      <c r="T196" s="634" t="s">
        <v>10623</v>
      </c>
      <c r="U196" s="634" t="s">
        <v>2426</v>
      </c>
      <c r="V196" s="634" t="s">
        <v>2383</v>
      </c>
      <c r="W196" s="634" t="s">
        <v>5559</v>
      </c>
      <c r="X196" s="634" t="s">
        <v>15861</v>
      </c>
      <c r="Y196" s="634" t="s">
        <v>8138</v>
      </c>
      <c r="Z196" s="634" t="s">
        <v>8139</v>
      </c>
      <c r="AE196" s="634" t="s">
        <v>14695</v>
      </c>
      <c r="AF196" s="634" t="s">
        <v>20780</v>
      </c>
      <c r="AI196" s="646" t="str">
        <f>VLOOKUP(K196,'4-kurs'!C:F,4,)</f>
        <v>4-kurs</v>
      </c>
      <c r="AJ196" s="634" t="str">
        <f t="shared" ref="AJ196:AJ259" si="3">A196</f>
        <v>438231100491</v>
      </c>
    </row>
    <row r="197" spans="1:36" x14ac:dyDescent="0.25">
      <c r="A197" s="634" t="s">
        <v>15921</v>
      </c>
      <c r="B197" s="634" t="s">
        <v>1899</v>
      </c>
      <c r="C197" s="634" t="s">
        <v>8125</v>
      </c>
      <c r="D197" s="634" t="s">
        <v>8126</v>
      </c>
      <c r="E197" s="634" t="s">
        <v>8127</v>
      </c>
      <c r="F197" s="634" t="s">
        <v>4345</v>
      </c>
      <c r="G197" s="634" t="s">
        <v>4352</v>
      </c>
      <c r="H197" s="634" t="s">
        <v>4346</v>
      </c>
      <c r="I197" s="634" t="s">
        <v>15922</v>
      </c>
      <c r="J197" s="634" t="s">
        <v>15923</v>
      </c>
      <c r="K197" s="635">
        <v>62609005290049</v>
      </c>
      <c r="M197" s="634" t="s">
        <v>13198</v>
      </c>
      <c r="N197" s="634" t="s">
        <v>2447</v>
      </c>
      <c r="O197" s="634" t="s">
        <v>4009</v>
      </c>
      <c r="P197" s="634" t="s">
        <v>8132</v>
      </c>
      <c r="Q197" s="634" t="s">
        <v>8133</v>
      </c>
      <c r="R197" s="634" t="s">
        <v>20716</v>
      </c>
      <c r="S197" s="634" t="s">
        <v>8135</v>
      </c>
      <c r="T197" s="634" t="s">
        <v>10623</v>
      </c>
      <c r="U197" s="634" t="s">
        <v>2426</v>
      </c>
      <c r="V197" s="634" t="s">
        <v>2383</v>
      </c>
      <c r="W197" s="634" t="s">
        <v>5559</v>
      </c>
      <c r="X197" s="634" t="s">
        <v>15924</v>
      </c>
      <c r="Y197" s="634" t="s">
        <v>8138</v>
      </c>
      <c r="Z197" s="634" t="s">
        <v>8139</v>
      </c>
      <c r="AA197" s="634" t="s">
        <v>11467</v>
      </c>
      <c r="AB197" s="634" t="s">
        <v>8183</v>
      </c>
      <c r="AC197" s="634" t="s">
        <v>8184</v>
      </c>
      <c r="AE197" s="634" t="s">
        <v>13199</v>
      </c>
      <c r="AF197" s="634" t="s">
        <v>20782</v>
      </c>
      <c r="AI197" s="646" t="str">
        <f>VLOOKUP(K197,'4-kurs'!C:F,4,)</f>
        <v>4-kurs</v>
      </c>
      <c r="AJ197" s="634" t="str">
        <f t="shared" si="3"/>
        <v>438211100014</v>
      </c>
    </row>
    <row r="198" spans="1:36" x14ac:dyDescent="0.25">
      <c r="A198" s="634" t="s">
        <v>15932</v>
      </c>
      <c r="B198" s="634" t="s">
        <v>2116</v>
      </c>
      <c r="C198" s="634" t="s">
        <v>8125</v>
      </c>
      <c r="D198" s="634" t="s">
        <v>8126</v>
      </c>
      <c r="E198" s="634" t="s">
        <v>8127</v>
      </c>
      <c r="F198" s="634" t="s">
        <v>4345</v>
      </c>
      <c r="G198" s="634" t="s">
        <v>8221</v>
      </c>
      <c r="H198" s="634" t="s">
        <v>4344</v>
      </c>
      <c r="I198" s="634" t="s">
        <v>10971</v>
      </c>
      <c r="J198" s="634" t="s">
        <v>15933</v>
      </c>
      <c r="K198" s="635">
        <v>53108045350024</v>
      </c>
      <c r="L198" s="634" t="s">
        <v>15229</v>
      </c>
      <c r="M198" s="634" t="s">
        <v>13198</v>
      </c>
      <c r="N198" s="634" t="s">
        <v>2447</v>
      </c>
      <c r="O198" s="634" t="s">
        <v>4009</v>
      </c>
      <c r="P198" s="634" t="s">
        <v>8132</v>
      </c>
      <c r="Q198" s="634" t="s">
        <v>8133</v>
      </c>
      <c r="R198" s="634" t="s">
        <v>20716</v>
      </c>
      <c r="S198" s="634" t="s">
        <v>8135</v>
      </c>
      <c r="T198" s="634" t="s">
        <v>10623</v>
      </c>
      <c r="U198" s="634" t="s">
        <v>2426</v>
      </c>
      <c r="V198" s="634" t="s">
        <v>2383</v>
      </c>
      <c r="W198" s="634" t="s">
        <v>5559</v>
      </c>
      <c r="X198" s="634" t="s">
        <v>21013</v>
      </c>
      <c r="Y198" s="634" t="s">
        <v>8138</v>
      </c>
      <c r="Z198" s="634" t="s">
        <v>8139</v>
      </c>
      <c r="AB198" s="634" t="s">
        <v>8183</v>
      </c>
      <c r="AC198" s="634" t="s">
        <v>8184</v>
      </c>
      <c r="AE198" s="634" t="s">
        <v>13199</v>
      </c>
      <c r="AF198" s="634" t="s">
        <v>20762</v>
      </c>
      <c r="AI198" s="646" t="str">
        <f>VLOOKUP(K198,'4-kurs'!C:F,4,)</f>
        <v>4-kurs</v>
      </c>
      <c r="AJ198" s="634" t="str">
        <f t="shared" si="3"/>
        <v>438211100101</v>
      </c>
    </row>
    <row r="199" spans="1:36" x14ac:dyDescent="0.25">
      <c r="A199" s="634" t="s">
        <v>15934</v>
      </c>
      <c r="B199" s="634" t="s">
        <v>2126</v>
      </c>
      <c r="C199" s="634" t="s">
        <v>8125</v>
      </c>
      <c r="D199" s="634" t="s">
        <v>8126</v>
      </c>
      <c r="E199" s="634" t="s">
        <v>8127</v>
      </c>
      <c r="F199" s="634" t="s">
        <v>4345</v>
      </c>
      <c r="G199" s="634" t="s">
        <v>8598</v>
      </c>
      <c r="H199" s="634" t="s">
        <v>4346</v>
      </c>
      <c r="I199" s="634" t="s">
        <v>15935</v>
      </c>
      <c r="J199" s="634" t="s">
        <v>15936</v>
      </c>
      <c r="K199" s="635">
        <v>61907045330033</v>
      </c>
      <c r="L199" s="634" t="s">
        <v>21011</v>
      </c>
      <c r="M199" s="634" t="s">
        <v>13198</v>
      </c>
      <c r="N199" s="634" t="s">
        <v>2447</v>
      </c>
      <c r="O199" s="634" t="s">
        <v>4009</v>
      </c>
      <c r="P199" s="634" t="s">
        <v>8132</v>
      </c>
      <c r="Q199" s="634" t="s">
        <v>8133</v>
      </c>
      <c r="R199" s="634" t="s">
        <v>20716</v>
      </c>
      <c r="S199" s="634" t="s">
        <v>8135</v>
      </c>
      <c r="T199" s="634" t="s">
        <v>10623</v>
      </c>
      <c r="U199" s="634" t="s">
        <v>2426</v>
      </c>
      <c r="V199" s="634" t="s">
        <v>2383</v>
      </c>
      <c r="W199" s="634" t="s">
        <v>5559</v>
      </c>
      <c r="X199" s="634" t="s">
        <v>21012</v>
      </c>
      <c r="Y199" s="634" t="s">
        <v>8138</v>
      </c>
      <c r="Z199" s="634" t="s">
        <v>8139</v>
      </c>
      <c r="AB199" s="634" t="s">
        <v>8183</v>
      </c>
      <c r="AC199" s="634" t="s">
        <v>8184</v>
      </c>
      <c r="AE199" s="634" t="s">
        <v>13199</v>
      </c>
      <c r="AF199" s="634" t="s">
        <v>20733</v>
      </c>
      <c r="AI199" s="646" t="str">
        <f>VLOOKUP(K199,'4-kurs'!C:F,4,)</f>
        <v>4-kurs</v>
      </c>
      <c r="AJ199" s="634" t="str">
        <f t="shared" si="3"/>
        <v>438211100104</v>
      </c>
    </row>
    <row r="200" spans="1:36" x14ac:dyDescent="0.25">
      <c r="A200" s="634" t="s">
        <v>15905</v>
      </c>
      <c r="B200" s="634" t="s">
        <v>4358</v>
      </c>
      <c r="C200" s="634" t="s">
        <v>8125</v>
      </c>
      <c r="D200" s="634" t="s">
        <v>8126</v>
      </c>
      <c r="E200" s="634" t="s">
        <v>8127</v>
      </c>
      <c r="F200" s="634" t="s">
        <v>4345</v>
      </c>
      <c r="G200" s="634" t="s">
        <v>8221</v>
      </c>
      <c r="H200" s="634" t="s">
        <v>4346</v>
      </c>
      <c r="I200" s="634" t="s">
        <v>15906</v>
      </c>
      <c r="J200" s="634" t="s">
        <v>15907</v>
      </c>
      <c r="K200" s="635">
        <v>41510975350035</v>
      </c>
      <c r="L200" s="634" t="s">
        <v>14951</v>
      </c>
      <c r="M200" s="634" t="s">
        <v>13198</v>
      </c>
      <c r="N200" s="634" t="s">
        <v>2447</v>
      </c>
      <c r="O200" s="634" t="s">
        <v>4009</v>
      </c>
      <c r="P200" s="634" t="s">
        <v>8132</v>
      </c>
      <c r="Q200" s="634" t="s">
        <v>8133</v>
      </c>
      <c r="R200" s="634" t="s">
        <v>20716</v>
      </c>
      <c r="S200" s="634" t="s">
        <v>8135</v>
      </c>
      <c r="T200" s="634" t="s">
        <v>10623</v>
      </c>
      <c r="U200" s="634" t="s">
        <v>2426</v>
      </c>
      <c r="V200" s="634" t="s">
        <v>2383</v>
      </c>
      <c r="W200" s="634" t="s">
        <v>5559</v>
      </c>
      <c r="X200" s="634" t="s">
        <v>15908</v>
      </c>
      <c r="Y200" s="634" t="s">
        <v>8138</v>
      </c>
      <c r="Z200" s="634" t="s">
        <v>8139</v>
      </c>
      <c r="AE200" s="634" t="s">
        <v>15909</v>
      </c>
      <c r="AF200" s="634" t="s">
        <v>19302</v>
      </c>
      <c r="AI200" s="646" t="str">
        <f>VLOOKUP(K200,'4-kurs'!C:F,4,)</f>
        <v>4-kurs</v>
      </c>
      <c r="AJ200" s="634" t="str">
        <f t="shared" si="3"/>
        <v>438231100691</v>
      </c>
    </row>
    <row r="201" spans="1:36" x14ac:dyDescent="0.25">
      <c r="A201" s="634" t="s">
        <v>15902</v>
      </c>
      <c r="B201" s="634" t="s">
        <v>1350</v>
      </c>
      <c r="C201" s="634" t="s">
        <v>8125</v>
      </c>
      <c r="D201" s="634" t="s">
        <v>8126</v>
      </c>
      <c r="E201" s="634" t="s">
        <v>8127</v>
      </c>
      <c r="F201" s="634" t="s">
        <v>4345</v>
      </c>
      <c r="G201" s="634" t="s">
        <v>4349</v>
      </c>
      <c r="H201" s="634" t="s">
        <v>4346</v>
      </c>
      <c r="I201" s="634" t="s">
        <v>15903</v>
      </c>
      <c r="J201" s="634" t="s">
        <v>15904</v>
      </c>
      <c r="K201" s="635">
        <v>61205025380024</v>
      </c>
      <c r="L201" s="634" t="s">
        <v>10351</v>
      </c>
      <c r="M201" s="634" t="s">
        <v>13198</v>
      </c>
      <c r="N201" s="634" t="s">
        <v>2447</v>
      </c>
      <c r="O201" s="634" t="s">
        <v>4009</v>
      </c>
      <c r="P201" s="634" t="s">
        <v>8132</v>
      </c>
      <c r="Q201" s="634" t="s">
        <v>8133</v>
      </c>
      <c r="R201" s="634" t="s">
        <v>20716</v>
      </c>
      <c r="S201" s="634" t="s">
        <v>8135</v>
      </c>
      <c r="T201" s="634" t="s">
        <v>10623</v>
      </c>
      <c r="U201" s="634" t="s">
        <v>2426</v>
      </c>
      <c r="V201" s="634" t="s">
        <v>2383</v>
      </c>
      <c r="W201" s="634" t="s">
        <v>5559</v>
      </c>
      <c r="X201" s="634" t="s">
        <v>21018</v>
      </c>
      <c r="Y201" s="634" t="s">
        <v>8138</v>
      </c>
      <c r="Z201" s="634" t="s">
        <v>8139</v>
      </c>
      <c r="AB201" s="634" t="s">
        <v>8183</v>
      </c>
      <c r="AC201" s="634" t="s">
        <v>8184</v>
      </c>
      <c r="AE201" s="634" t="s">
        <v>13199</v>
      </c>
      <c r="AF201" s="634" t="s">
        <v>19299</v>
      </c>
      <c r="AI201" s="646" t="str">
        <f>VLOOKUP(K201,'4-kurs'!C:F,4,)</f>
        <v>4-kurs</v>
      </c>
      <c r="AJ201" s="634" t="str">
        <f t="shared" si="3"/>
        <v>438211100084</v>
      </c>
    </row>
    <row r="202" spans="1:36" x14ac:dyDescent="0.25">
      <c r="A202" s="634" t="s">
        <v>15917</v>
      </c>
      <c r="B202" s="634" t="s">
        <v>4359</v>
      </c>
      <c r="C202" s="634" t="s">
        <v>8125</v>
      </c>
      <c r="D202" s="634" t="s">
        <v>8126</v>
      </c>
      <c r="E202" s="634" t="s">
        <v>8127</v>
      </c>
      <c r="F202" s="634" t="s">
        <v>4345</v>
      </c>
      <c r="G202" s="634" t="s">
        <v>8221</v>
      </c>
      <c r="H202" s="634" t="s">
        <v>4346</v>
      </c>
      <c r="I202" s="634" t="s">
        <v>9775</v>
      </c>
      <c r="J202" s="634" t="s">
        <v>15918</v>
      </c>
      <c r="K202" s="635">
        <v>61308035350068</v>
      </c>
      <c r="L202" s="634" t="s">
        <v>13145</v>
      </c>
      <c r="M202" s="634" t="s">
        <v>13198</v>
      </c>
      <c r="N202" s="634" t="s">
        <v>2447</v>
      </c>
      <c r="O202" s="634" t="s">
        <v>4009</v>
      </c>
      <c r="P202" s="634" t="s">
        <v>8132</v>
      </c>
      <c r="Q202" s="634" t="s">
        <v>8133</v>
      </c>
      <c r="R202" s="634" t="s">
        <v>20716</v>
      </c>
      <c r="S202" s="634" t="s">
        <v>8135</v>
      </c>
      <c r="T202" s="634" t="s">
        <v>10623</v>
      </c>
      <c r="U202" s="634" t="s">
        <v>2426</v>
      </c>
      <c r="V202" s="634" t="s">
        <v>2383</v>
      </c>
      <c r="W202" s="634" t="s">
        <v>5559</v>
      </c>
      <c r="X202" s="634" t="s">
        <v>15919</v>
      </c>
      <c r="Y202" s="634" t="s">
        <v>8138</v>
      </c>
      <c r="Z202" s="634" t="s">
        <v>8139</v>
      </c>
      <c r="AE202" s="634" t="s">
        <v>15920</v>
      </c>
      <c r="AF202" s="634" t="s">
        <v>20755</v>
      </c>
      <c r="AI202" s="646" t="str">
        <f>VLOOKUP(K202,'4-kurs'!C:F,4,)</f>
        <v>4-kurs</v>
      </c>
      <c r="AJ202" s="634" t="str">
        <f t="shared" si="3"/>
        <v>438211100321</v>
      </c>
    </row>
    <row r="203" spans="1:36" hidden="1" x14ac:dyDescent="0.25">
      <c r="A203" s="634" t="s">
        <v>13678</v>
      </c>
      <c r="B203" s="634" t="s">
        <v>3049</v>
      </c>
      <c r="C203" s="634" t="s">
        <v>8125</v>
      </c>
      <c r="D203" s="634" t="s">
        <v>8126</v>
      </c>
      <c r="E203" s="634" t="s">
        <v>8127</v>
      </c>
      <c r="F203" s="634" t="s">
        <v>4345</v>
      </c>
      <c r="G203" s="634" t="s">
        <v>8332</v>
      </c>
      <c r="H203" s="634" t="s">
        <v>4346</v>
      </c>
      <c r="I203" s="634" t="s">
        <v>13679</v>
      </c>
      <c r="J203" s="634" t="s">
        <v>13680</v>
      </c>
      <c r="K203" s="635">
        <v>62402045280023</v>
      </c>
      <c r="L203" s="634" t="s">
        <v>13681</v>
      </c>
      <c r="M203" s="634" t="s">
        <v>4006</v>
      </c>
      <c r="N203" s="634" t="s">
        <v>2447</v>
      </c>
      <c r="O203" s="634" t="s">
        <v>2448</v>
      </c>
      <c r="P203" s="634" t="s">
        <v>8132</v>
      </c>
      <c r="Q203" s="634" t="s">
        <v>8133</v>
      </c>
      <c r="R203" s="634" t="s">
        <v>7245</v>
      </c>
      <c r="S203" s="634" t="s">
        <v>8135</v>
      </c>
      <c r="T203" s="634" t="s">
        <v>10623</v>
      </c>
      <c r="U203" s="634" t="s">
        <v>2426</v>
      </c>
      <c r="V203" s="634" t="s">
        <v>2383</v>
      </c>
      <c r="W203" s="634" t="s">
        <v>5559</v>
      </c>
      <c r="X203" s="634" t="s">
        <v>13547</v>
      </c>
      <c r="Y203" s="634" t="s">
        <v>8138</v>
      </c>
      <c r="Z203" s="634" t="s">
        <v>8139</v>
      </c>
      <c r="AB203" s="634" t="s">
        <v>8183</v>
      </c>
      <c r="AC203" s="634" t="s">
        <v>8184</v>
      </c>
      <c r="AE203" s="634" t="s">
        <v>11917</v>
      </c>
      <c r="AF203" s="634" t="s">
        <v>18725</v>
      </c>
      <c r="AI203" s="646" t="str">
        <f>VLOOKUP(K203,'3-kurs'!C:F,4,)</f>
        <v>3-kurs</v>
      </c>
      <c r="AJ203" s="634" t="str">
        <f t="shared" si="3"/>
        <v>438221100221</v>
      </c>
    </row>
    <row r="204" spans="1:36" hidden="1" x14ac:dyDescent="0.25">
      <c r="A204" s="634" t="s">
        <v>13531</v>
      </c>
      <c r="B204" s="634" t="s">
        <v>3567</v>
      </c>
      <c r="C204" s="634" t="s">
        <v>8125</v>
      </c>
      <c r="D204" s="634" t="s">
        <v>8126</v>
      </c>
      <c r="E204" s="634" t="s">
        <v>8127</v>
      </c>
      <c r="F204" s="634" t="s">
        <v>4345</v>
      </c>
      <c r="G204" s="634" t="s">
        <v>8327</v>
      </c>
      <c r="H204" s="634" t="s">
        <v>4346</v>
      </c>
      <c r="I204" s="634" t="s">
        <v>13532</v>
      </c>
      <c r="J204" s="634" t="s">
        <v>13533</v>
      </c>
      <c r="K204" s="635">
        <v>41309901040056</v>
      </c>
      <c r="L204" s="634" t="s">
        <v>9592</v>
      </c>
      <c r="M204" s="634" t="s">
        <v>4006</v>
      </c>
      <c r="N204" s="634" t="s">
        <v>2447</v>
      </c>
      <c r="O204" s="634" t="s">
        <v>2448</v>
      </c>
      <c r="P204" s="634" t="s">
        <v>8132</v>
      </c>
      <c r="Q204" s="634" t="s">
        <v>8133</v>
      </c>
      <c r="R204" s="634" t="s">
        <v>7245</v>
      </c>
      <c r="S204" s="634" t="s">
        <v>8135</v>
      </c>
      <c r="T204" s="634" t="s">
        <v>10623</v>
      </c>
      <c r="U204" s="634" t="s">
        <v>2426</v>
      </c>
      <c r="V204" s="634" t="s">
        <v>2383</v>
      </c>
      <c r="W204" s="634" t="s">
        <v>5559</v>
      </c>
      <c r="X204" s="634" t="s">
        <v>13534</v>
      </c>
      <c r="Y204" s="634" t="s">
        <v>8138</v>
      </c>
      <c r="Z204" s="634" t="s">
        <v>8139</v>
      </c>
      <c r="AB204" s="634" t="s">
        <v>8183</v>
      </c>
      <c r="AC204" s="634" t="s">
        <v>8184</v>
      </c>
      <c r="AE204" s="634" t="s">
        <v>10607</v>
      </c>
      <c r="AF204" s="634" t="s">
        <v>18741</v>
      </c>
      <c r="AI204" s="646" t="str">
        <f>VLOOKUP(K204,'3-kurs'!C:F,4,)</f>
        <v>3-kurs</v>
      </c>
      <c r="AJ204" s="634" t="str">
        <f t="shared" si="3"/>
        <v>438221100114</v>
      </c>
    </row>
    <row r="205" spans="1:36" hidden="1" x14ac:dyDescent="0.25">
      <c r="A205" s="634" t="s">
        <v>13689</v>
      </c>
      <c r="B205" s="634" t="s">
        <v>3439</v>
      </c>
      <c r="C205" s="634" t="s">
        <v>8125</v>
      </c>
      <c r="D205" s="634" t="s">
        <v>8126</v>
      </c>
      <c r="E205" s="634" t="s">
        <v>8127</v>
      </c>
      <c r="F205" s="634" t="s">
        <v>4345</v>
      </c>
      <c r="G205" s="634" t="s">
        <v>4348</v>
      </c>
      <c r="H205" s="634" t="s">
        <v>4346</v>
      </c>
      <c r="I205" s="634" t="s">
        <v>11257</v>
      </c>
      <c r="J205" s="634" t="s">
        <v>13690</v>
      </c>
      <c r="K205" s="635">
        <v>63011045300014</v>
      </c>
      <c r="L205" s="634" t="s">
        <v>13691</v>
      </c>
      <c r="M205" s="634" t="s">
        <v>4006</v>
      </c>
      <c r="N205" s="634" t="s">
        <v>2447</v>
      </c>
      <c r="O205" s="634" t="s">
        <v>2448</v>
      </c>
      <c r="P205" s="634" t="s">
        <v>8132</v>
      </c>
      <c r="Q205" s="634" t="s">
        <v>8133</v>
      </c>
      <c r="R205" s="634" t="s">
        <v>7245</v>
      </c>
      <c r="S205" s="634" t="s">
        <v>8135</v>
      </c>
      <c r="T205" s="634" t="s">
        <v>10623</v>
      </c>
      <c r="U205" s="634" t="s">
        <v>2426</v>
      </c>
      <c r="V205" s="634" t="s">
        <v>2383</v>
      </c>
      <c r="W205" s="634" t="s">
        <v>5559</v>
      </c>
      <c r="X205" s="634" t="s">
        <v>13692</v>
      </c>
      <c r="Y205" s="634" t="s">
        <v>8138</v>
      </c>
      <c r="Z205" s="634" t="s">
        <v>8139</v>
      </c>
      <c r="AB205" s="634" t="s">
        <v>8183</v>
      </c>
      <c r="AC205" s="634" t="s">
        <v>8184</v>
      </c>
      <c r="AE205" s="634" t="s">
        <v>10607</v>
      </c>
      <c r="AF205" s="634" t="s">
        <v>18732</v>
      </c>
      <c r="AI205" s="646" t="str">
        <f>VLOOKUP(K205,'3-kurs'!C:F,4,)</f>
        <v>3-kurs</v>
      </c>
      <c r="AJ205" s="634" t="str">
        <f t="shared" si="3"/>
        <v>438221100019</v>
      </c>
    </row>
    <row r="206" spans="1:36" hidden="1" x14ac:dyDescent="0.25">
      <c r="A206" s="634" t="s">
        <v>13526</v>
      </c>
      <c r="B206" s="634" t="s">
        <v>3645</v>
      </c>
      <c r="C206" s="634" t="s">
        <v>8125</v>
      </c>
      <c r="D206" s="634" t="s">
        <v>8126</v>
      </c>
      <c r="E206" s="634" t="s">
        <v>8127</v>
      </c>
      <c r="F206" s="634" t="s">
        <v>4345</v>
      </c>
      <c r="G206" s="634" t="s">
        <v>4347</v>
      </c>
      <c r="H206" s="634" t="s">
        <v>4346</v>
      </c>
      <c r="I206" s="634" t="s">
        <v>13527</v>
      </c>
      <c r="J206" s="634" t="s">
        <v>13528</v>
      </c>
      <c r="K206" s="635">
        <v>61512045260048</v>
      </c>
      <c r="L206" s="634" t="s">
        <v>13529</v>
      </c>
      <c r="M206" s="634" t="s">
        <v>4006</v>
      </c>
      <c r="N206" s="634" t="s">
        <v>2447</v>
      </c>
      <c r="O206" s="634" t="s">
        <v>2448</v>
      </c>
      <c r="P206" s="634" t="s">
        <v>8132</v>
      </c>
      <c r="Q206" s="634" t="s">
        <v>8133</v>
      </c>
      <c r="R206" s="634" t="s">
        <v>7245</v>
      </c>
      <c r="S206" s="634" t="s">
        <v>8135</v>
      </c>
      <c r="T206" s="634" t="s">
        <v>10623</v>
      </c>
      <c r="U206" s="634" t="s">
        <v>2426</v>
      </c>
      <c r="V206" s="634" t="s">
        <v>2383</v>
      </c>
      <c r="W206" s="634" t="s">
        <v>5559</v>
      </c>
      <c r="X206" s="634" t="s">
        <v>13530</v>
      </c>
      <c r="Y206" s="634" t="s">
        <v>8138</v>
      </c>
      <c r="Z206" s="634" t="s">
        <v>8139</v>
      </c>
      <c r="AB206" s="634" t="s">
        <v>8183</v>
      </c>
      <c r="AC206" s="634" t="s">
        <v>8184</v>
      </c>
      <c r="AE206" s="634" t="s">
        <v>10607</v>
      </c>
      <c r="AF206" s="634" t="s">
        <v>18725</v>
      </c>
      <c r="AI206" s="646" t="str">
        <f>VLOOKUP(K206,'3-kurs'!C:F,4,)</f>
        <v>3-kurs</v>
      </c>
      <c r="AJ206" s="634" t="str">
        <f t="shared" si="3"/>
        <v>438221100020</v>
      </c>
    </row>
    <row r="207" spans="1:36" hidden="1" x14ac:dyDescent="0.25">
      <c r="A207" s="634" t="s">
        <v>13652</v>
      </c>
      <c r="B207" s="634" t="s">
        <v>2701</v>
      </c>
      <c r="C207" s="634" t="s">
        <v>8125</v>
      </c>
      <c r="D207" s="634" t="s">
        <v>8126</v>
      </c>
      <c r="E207" s="634" t="s">
        <v>8127</v>
      </c>
      <c r="F207" s="634" t="s">
        <v>4345</v>
      </c>
      <c r="G207" s="634" t="s">
        <v>4347</v>
      </c>
      <c r="H207" s="634" t="s">
        <v>4346</v>
      </c>
      <c r="I207" s="634" t="s">
        <v>8757</v>
      </c>
      <c r="J207" s="634" t="s">
        <v>13653</v>
      </c>
      <c r="K207" s="635">
        <v>61201055260042</v>
      </c>
      <c r="L207" s="634" t="s">
        <v>13654</v>
      </c>
      <c r="M207" s="634" t="s">
        <v>4006</v>
      </c>
      <c r="N207" s="634" t="s">
        <v>2447</v>
      </c>
      <c r="O207" s="634" t="s">
        <v>2448</v>
      </c>
      <c r="P207" s="634" t="s">
        <v>8132</v>
      </c>
      <c r="Q207" s="634" t="s">
        <v>8133</v>
      </c>
      <c r="R207" s="634" t="s">
        <v>7245</v>
      </c>
      <c r="S207" s="634" t="s">
        <v>8135</v>
      </c>
      <c r="T207" s="634" t="s">
        <v>10623</v>
      </c>
      <c r="U207" s="634" t="s">
        <v>2426</v>
      </c>
      <c r="V207" s="634" t="s">
        <v>2383</v>
      </c>
      <c r="W207" s="634" t="s">
        <v>5559</v>
      </c>
      <c r="X207" s="634" t="s">
        <v>13655</v>
      </c>
      <c r="Y207" s="634" t="s">
        <v>8138</v>
      </c>
      <c r="Z207" s="634" t="s">
        <v>8139</v>
      </c>
      <c r="AB207" s="634" t="s">
        <v>8183</v>
      </c>
      <c r="AC207" s="634" t="s">
        <v>8184</v>
      </c>
      <c r="AE207" s="634" t="s">
        <v>10607</v>
      </c>
      <c r="AF207" s="634" t="s">
        <v>18742</v>
      </c>
      <c r="AI207" s="646" t="str">
        <f>VLOOKUP(K207,'3-kurs'!C:F,4,)</f>
        <v>3-kurs</v>
      </c>
      <c r="AJ207" s="634" t="str">
        <f t="shared" si="3"/>
        <v>438221100011</v>
      </c>
    </row>
    <row r="208" spans="1:36" hidden="1" x14ac:dyDescent="0.25">
      <c r="A208" s="634" t="s">
        <v>13539</v>
      </c>
      <c r="B208" s="634" t="s">
        <v>3389</v>
      </c>
      <c r="C208" s="634" t="s">
        <v>8125</v>
      </c>
      <c r="D208" s="634" t="s">
        <v>8126</v>
      </c>
      <c r="E208" s="634" t="s">
        <v>8127</v>
      </c>
      <c r="F208" s="634" t="s">
        <v>4345</v>
      </c>
      <c r="G208" s="634" t="s">
        <v>8163</v>
      </c>
      <c r="H208" s="634" t="s">
        <v>4346</v>
      </c>
      <c r="I208" s="634" t="s">
        <v>13540</v>
      </c>
      <c r="J208" s="634" t="s">
        <v>13541</v>
      </c>
      <c r="K208" s="635">
        <v>60911015320031</v>
      </c>
      <c r="L208" s="634" t="s">
        <v>13542</v>
      </c>
      <c r="M208" s="634" t="s">
        <v>4006</v>
      </c>
      <c r="N208" s="634" t="s">
        <v>2447</v>
      </c>
      <c r="O208" s="634" t="s">
        <v>2448</v>
      </c>
      <c r="P208" s="634" t="s">
        <v>8132</v>
      </c>
      <c r="Q208" s="634" t="s">
        <v>8133</v>
      </c>
      <c r="R208" s="634" t="s">
        <v>7245</v>
      </c>
      <c r="S208" s="634" t="s">
        <v>8135</v>
      </c>
      <c r="T208" s="634" t="s">
        <v>10623</v>
      </c>
      <c r="U208" s="634" t="s">
        <v>2426</v>
      </c>
      <c r="V208" s="634" t="s">
        <v>2383</v>
      </c>
      <c r="W208" s="634" t="s">
        <v>5559</v>
      </c>
      <c r="X208" s="634" t="s">
        <v>13304</v>
      </c>
      <c r="Y208" s="634" t="s">
        <v>8138</v>
      </c>
      <c r="Z208" s="634" t="s">
        <v>8139</v>
      </c>
      <c r="AB208" s="634" t="s">
        <v>8183</v>
      </c>
      <c r="AC208" s="634" t="s">
        <v>8184</v>
      </c>
      <c r="AE208" s="634" t="s">
        <v>10611</v>
      </c>
      <c r="AF208" s="634" t="s">
        <v>18714</v>
      </c>
      <c r="AI208" s="646" t="str">
        <f>VLOOKUP(K208,'3-kurs'!C:F,4,)</f>
        <v>3-kurs</v>
      </c>
      <c r="AJ208" s="634" t="str">
        <f t="shared" si="3"/>
        <v>438221100284</v>
      </c>
    </row>
    <row r="209" spans="1:36" hidden="1" x14ac:dyDescent="0.25">
      <c r="A209" s="634" t="s">
        <v>13670</v>
      </c>
      <c r="B209" s="634" t="s">
        <v>2820</v>
      </c>
      <c r="C209" s="634" t="s">
        <v>8125</v>
      </c>
      <c r="D209" s="634" t="s">
        <v>8126</v>
      </c>
      <c r="E209" s="634" t="s">
        <v>8127</v>
      </c>
      <c r="F209" s="634" t="s">
        <v>4345</v>
      </c>
      <c r="G209" s="634" t="s">
        <v>4347</v>
      </c>
      <c r="H209" s="634" t="s">
        <v>4346</v>
      </c>
      <c r="I209" s="634" t="s">
        <v>13671</v>
      </c>
      <c r="J209" s="634" t="s">
        <v>13672</v>
      </c>
      <c r="K209" s="635">
        <v>40207941000171</v>
      </c>
      <c r="L209" s="634" t="s">
        <v>13673</v>
      </c>
      <c r="M209" s="634" t="s">
        <v>4006</v>
      </c>
      <c r="N209" s="634" t="s">
        <v>2447</v>
      </c>
      <c r="O209" s="634" t="s">
        <v>2448</v>
      </c>
      <c r="P209" s="634" t="s">
        <v>8132</v>
      </c>
      <c r="Q209" s="634" t="s">
        <v>8133</v>
      </c>
      <c r="R209" s="634" t="s">
        <v>7245</v>
      </c>
      <c r="S209" s="634" t="s">
        <v>8135</v>
      </c>
      <c r="T209" s="634" t="s">
        <v>10623</v>
      </c>
      <c r="U209" s="634" t="s">
        <v>2426</v>
      </c>
      <c r="V209" s="634" t="s">
        <v>2383</v>
      </c>
      <c r="W209" s="634" t="s">
        <v>5559</v>
      </c>
      <c r="X209" s="634" t="s">
        <v>13674</v>
      </c>
      <c r="Y209" s="634" t="s">
        <v>8138</v>
      </c>
      <c r="Z209" s="634" t="s">
        <v>8139</v>
      </c>
      <c r="AB209" s="634" t="s">
        <v>8183</v>
      </c>
      <c r="AC209" s="634" t="s">
        <v>8184</v>
      </c>
      <c r="AE209" s="634" t="s">
        <v>11913</v>
      </c>
      <c r="AF209" s="634" t="s">
        <v>18725</v>
      </c>
      <c r="AI209" s="646" t="str">
        <f>VLOOKUP(K209,'3-kurs'!C:F,4,)</f>
        <v>3-kurs</v>
      </c>
      <c r="AJ209" s="634" t="str">
        <f t="shared" si="3"/>
        <v>438221100343</v>
      </c>
    </row>
    <row r="210" spans="1:36" hidden="1" x14ac:dyDescent="0.25">
      <c r="A210" s="634" t="s">
        <v>13562</v>
      </c>
      <c r="B210" s="634" t="s">
        <v>2723</v>
      </c>
      <c r="C210" s="634" t="s">
        <v>8125</v>
      </c>
      <c r="D210" s="634" t="s">
        <v>8126</v>
      </c>
      <c r="E210" s="634" t="s">
        <v>8127</v>
      </c>
      <c r="F210" s="634" t="s">
        <v>4345</v>
      </c>
      <c r="G210" s="634" t="s">
        <v>8186</v>
      </c>
      <c r="H210" s="634" t="s">
        <v>4346</v>
      </c>
      <c r="I210" s="634" t="s">
        <v>12861</v>
      </c>
      <c r="J210" s="634" t="s">
        <v>13563</v>
      </c>
      <c r="K210" s="635">
        <v>40512951170072</v>
      </c>
      <c r="L210" s="634" t="s">
        <v>13564</v>
      </c>
      <c r="M210" s="634" t="s">
        <v>4006</v>
      </c>
      <c r="N210" s="634" t="s">
        <v>2447</v>
      </c>
      <c r="O210" s="634" t="s">
        <v>2448</v>
      </c>
      <c r="P210" s="634" t="s">
        <v>8132</v>
      </c>
      <c r="Q210" s="634" t="s">
        <v>8133</v>
      </c>
      <c r="R210" s="634" t="s">
        <v>7245</v>
      </c>
      <c r="S210" s="634" t="s">
        <v>8135</v>
      </c>
      <c r="T210" s="634" t="s">
        <v>10623</v>
      </c>
      <c r="U210" s="634" t="s">
        <v>2426</v>
      </c>
      <c r="V210" s="634" t="s">
        <v>2383</v>
      </c>
      <c r="W210" s="634" t="s">
        <v>5559</v>
      </c>
      <c r="X210" s="634" t="s">
        <v>13565</v>
      </c>
      <c r="Y210" s="634" t="s">
        <v>8138</v>
      </c>
      <c r="Z210" s="634" t="s">
        <v>8139</v>
      </c>
      <c r="AB210" s="634" t="s">
        <v>8183</v>
      </c>
      <c r="AC210" s="634" t="s">
        <v>8184</v>
      </c>
      <c r="AE210" s="634" t="s">
        <v>12307</v>
      </c>
      <c r="AF210" s="634" t="s">
        <v>18725</v>
      </c>
      <c r="AI210" s="646" t="str">
        <f>VLOOKUP(K210,'3-kurs'!C:F,4,)</f>
        <v>3-kurs</v>
      </c>
      <c r="AJ210" s="634" t="str">
        <f t="shared" si="3"/>
        <v>438231100134</v>
      </c>
    </row>
    <row r="211" spans="1:36" hidden="1" x14ac:dyDescent="0.25">
      <c r="A211" s="634" t="s">
        <v>13566</v>
      </c>
      <c r="B211" s="634" t="s">
        <v>2714</v>
      </c>
      <c r="C211" s="634" t="s">
        <v>8125</v>
      </c>
      <c r="D211" s="634" t="s">
        <v>8126</v>
      </c>
      <c r="E211" s="634" t="s">
        <v>8127</v>
      </c>
      <c r="F211" s="634" t="s">
        <v>4345</v>
      </c>
      <c r="G211" s="634" t="s">
        <v>4347</v>
      </c>
      <c r="H211" s="634" t="s">
        <v>4344</v>
      </c>
      <c r="I211" s="634" t="s">
        <v>13567</v>
      </c>
      <c r="J211" s="634" t="s">
        <v>13568</v>
      </c>
      <c r="K211" s="635">
        <v>51908055780035</v>
      </c>
      <c r="L211" s="634" t="s">
        <v>13569</v>
      </c>
      <c r="M211" s="634" t="s">
        <v>4006</v>
      </c>
      <c r="N211" s="634" t="s">
        <v>2447</v>
      </c>
      <c r="O211" s="634" t="s">
        <v>2448</v>
      </c>
      <c r="P211" s="634" t="s">
        <v>8132</v>
      </c>
      <c r="Q211" s="634" t="s">
        <v>8133</v>
      </c>
      <c r="R211" s="634" t="s">
        <v>7245</v>
      </c>
      <c r="S211" s="634" t="s">
        <v>8135</v>
      </c>
      <c r="T211" s="634" t="s">
        <v>10623</v>
      </c>
      <c r="U211" s="634" t="s">
        <v>2426</v>
      </c>
      <c r="V211" s="634" t="s">
        <v>2383</v>
      </c>
      <c r="W211" s="634" t="s">
        <v>5559</v>
      </c>
      <c r="X211" s="634" t="s">
        <v>13570</v>
      </c>
      <c r="Y211" s="634" t="s">
        <v>8138</v>
      </c>
      <c r="Z211" s="634" t="s">
        <v>8139</v>
      </c>
      <c r="AB211" s="634" t="s">
        <v>8183</v>
      </c>
      <c r="AC211" s="634" t="s">
        <v>8184</v>
      </c>
      <c r="AE211" s="634" t="s">
        <v>10611</v>
      </c>
      <c r="AF211" s="634" t="s">
        <v>18740</v>
      </c>
      <c r="AI211" s="646" t="str">
        <f>VLOOKUP(K211,'3-kurs'!C:F,4,)</f>
        <v>3-kurs</v>
      </c>
      <c r="AJ211" s="634" t="str">
        <f t="shared" si="3"/>
        <v>438221100313</v>
      </c>
    </row>
    <row r="212" spans="1:36" hidden="1" x14ac:dyDescent="0.25">
      <c r="A212" s="634" t="s">
        <v>13558</v>
      </c>
      <c r="B212" s="634" t="s">
        <v>2881</v>
      </c>
      <c r="C212" s="634" t="s">
        <v>8125</v>
      </c>
      <c r="D212" s="634" t="s">
        <v>8126</v>
      </c>
      <c r="E212" s="634" t="s">
        <v>8127</v>
      </c>
      <c r="F212" s="634" t="s">
        <v>4345</v>
      </c>
      <c r="G212" s="634" t="s">
        <v>8332</v>
      </c>
      <c r="H212" s="634" t="s">
        <v>4346</v>
      </c>
      <c r="I212" s="634" t="s">
        <v>13559</v>
      </c>
      <c r="J212" s="634" t="s">
        <v>13560</v>
      </c>
      <c r="K212" s="635">
        <v>60709045280021</v>
      </c>
      <c r="L212" s="634" t="s">
        <v>8181</v>
      </c>
      <c r="M212" s="634" t="s">
        <v>4006</v>
      </c>
      <c r="N212" s="634" t="s">
        <v>2447</v>
      </c>
      <c r="O212" s="634" t="s">
        <v>2448</v>
      </c>
      <c r="P212" s="634" t="s">
        <v>8132</v>
      </c>
      <c r="Q212" s="634" t="s">
        <v>8133</v>
      </c>
      <c r="R212" s="634" t="s">
        <v>7245</v>
      </c>
      <c r="S212" s="634" t="s">
        <v>8135</v>
      </c>
      <c r="T212" s="634" t="s">
        <v>10623</v>
      </c>
      <c r="U212" s="634" t="s">
        <v>2426</v>
      </c>
      <c r="V212" s="634" t="s">
        <v>2383</v>
      </c>
      <c r="W212" s="634" t="s">
        <v>5559</v>
      </c>
      <c r="X212" s="634" t="s">
        <v>13561</v>
      </c>
      <c r="Y212" s="634" t="s">
        <v>8138</v>
      </c>
      <c r="Z212" s="634" t="s">
        <v>8139</v>
      </c>
      <c r="AB212" s="634" t="s">
        <v>8183</v>
      </c>
      <c r="AC212" s="634" t="s">
        <v>8184</v>
      </c>
      <c r="AE212" s="634" t="s">
        <v>10607</v>
      </c>
      <c r="AF212" s="634" t="s">
        <v>18714</v>
      </c>
      <c r="AI212" s="646" t="str">
        <f>VLOOKUP(K212,'3-kurs'!C:F,4,)</f>
        <v>3-kurs</v>
      </c>
      <c r="AJ212" s="634" t="str">
        <f t="shared" si="3"/>
        <v>438221100012</v>
      </c>
    </row>
    <row r="213" spans="1:36" hidden="1" x14ac:dyDescent="0.25">
      <c r="A213" s="634" t="s">
        <v>19620</v>
      </c>
      <c r="B213" s="634" t="s">
        <v>7979</v>
      </c>
      <c r="C213" s="634" t="s">
        <v>8125</v>
      </c>
      <c r="D213" s="634" t="s">
        <v>8126</v>
      </c>
      <c r="E213" s="634" t="s">
        <v>8127</v>
      </c>
      <c r="F213" s="634" t="s">
        <v>4345</v>
      </c>
      <c r="G213" s="634" t="s">
        <v>8332</v>
      </c>
      <c r="H213" s="634" t="s">
        <v>4346</v>
      </c>
      <c r="I213" s="634" t="s">
        <v>19621</v>
      </c>
      <c r="J213" s="634" t="s">
        <v>19622</v>
      </c>
      <c r="K213" s="635">
        <v>61805035350033</v>
      </c>
      <c r="L213" s="634" t="s">
        <v>9764</v>
      </c>
      <c r="M213" s="634" t="s">
        <v>4006</v>
      </c>
      <c r="N213" s="634" t="s">
        <v>2447</v>
      </c>
      <c r="O213" s="634" t="s">
        <v>2448</v>
      </c>
      <c r="P213" s="634" t="s">
        <v>8132</v>
      </c>
      <c r="Q213" s="634" t="s">
        <v>8133</v>
      </c>
      <c r="R213" s="634" t="s">
        <v>7245</v>
      </c>
      <c r="S213" s="634" t="s">
        <v>8135</v>
      </c>
      <c r="T213" s="634" t="s">
        <v>10623</v>
      </c>
      <c r="U213" s="634" t="s">
        <v>2426</v>
      </c>
      <c r="V213" s="634" t="s">
        <v>2383</v>
      </c>
      <c r="W213" s="634" t="s">
        <v>5559</v>
      </c>
      <c r="X213" s="634" t="s">
        <v>8175</v>
      </c>
      <c r="Y213" s="634" t="s">
        <v>8138</v>
      </c>
      <c r="Z213" s="634" t="s">
        <v>8139</v>
      </c>
      <c r="AE213" s="634" t="s">
        <v>20514</v>
      </c>
      <c r="AF213" s="634" t="s">
        <v>18576</v>
      </c>
      <c r="AI213" s="646" t="str">
        <f>VLOOKUP(K213,'3-kurs'!C:F,4,)</f>
        <v>3-kurs</v>
      </c>
      <c r="AJ213" s="634" t="str">
        <f t="shared" si="3"/>
        <v>438241102264</v>
      </c>
    </row>
    <row r="214" spans="1:36" hidden="1" x14ac:dyDescent="0.25">
      <c r="A214" s="634" t="s">
        <v>13513</v>
      </c>
      <c r="B214" s="634" t="s">
        <v>2446</v>
      </c>
      <c r="C214" s="634" t="s">
        <v>8125</v>
      </c>
      <c r="D214" s="634" t="s">
        <v>8126</v>
      </c>
      <c r="E214" s="634" t="s">
        <v>8127</v>
      </c>
      <c r="F214" s="634" t="s">
        <v>4345</v>
      </c>
      <c r="G214" s="634" t="s">
        <v>8598</v>
      </c>
      <c r="H214" s="634" t="s">
        <v>4346</v>
      </c>
      <c r="I214" s="634" t="s">
        <v>11190</v>
      </c>
      <c r="J214" s="634" t="s">
        <v>13514</v>
      </c>
      <c r="K214" s="635">
        <v>61402055330023</v>
      </c>
      <c r="L214" s="634" t="s">
        <v>13515</v>
      </c>
      <c r="M214" s="634" t="s">
        <v>4006</v>
      </c>
      <c r="N214" s="634" t="s">
        <v>2447</v>
      </c>
      <c r="O214" s="634" t="s">
        <v>2448</v>
      </c>
      <c r="P214" s="634" t="s">
        <v>8132</v>
      </c>
      <c r="Q214" s="634" t="s">
        <v>8133</v>
      </c>
      <c r="R214" s="634" t="s">
        <v>7245</v>
      </c>
      <c r="S214" s="634" t="s">
        <v>8135</v>
      </c>
      <c r="T214" s="634" t="s">
        <v>10623</v>
      </c>
      <c r="U214" s="634" t="s">
        <v>2426</v>
      </c>
      <c r="V214" s="634" t="s">
        <v>2383</v>
      </c>
      <c r="W214" s="634" t="s">
        <v>5559</v>
      </c>
      <c r="X214" s="634" t="s">
        <v>13516</v>
      </c>
      <c r="Y214" s="634" t="s">
        <v>8138</v>
      </c>
      <c r="Z214" s="634" t="s">
        <v>8139</v>
      </c>
      <c r="AA214" s="634" t="s">
        <v>13517</v>
      </c>
      <c r="AB214" s="634" t="s">
        <v>8183</v>
      </c>
      <c r="AC214" s="634" t="s">
        <v>8184</v>
      </c>
      <c r="AE214" s="634" t="s">
        <v>10607</v>
      </c>
      <c r="AF214" s="634" t="s">
        <v>18652</v>
      </c>
      <c r="AI214" s="646" t="str">
        <f>VLOOKUP(K214,'3-kurs'!C:F,4,)</f>
        <v>3-kurs</v>
      </c>
      <c r="AJ214" s="634" t="str">
        <f t="shared" si="3"/>
        <v>438221100006</v>
      </c>
    </row>
    <row r="215" spans="1:36" hidden="1" x14ac:dyDescent="0.25">
      <c r="A215" s="634" t="s">
        <v>13661</v>
      </c>
      <c r="B215" s="634" t="s">
        <v>2510</v>
      </c>
      <c r="C215" s="634" t="s">
        <v>8125</v>
      </c>
      <c r="D215" s="634" t="s">
        <v>8126</v>
      </c>
      <c r="E215" s="634" t="s">
        <v>8127</v>
      </c>
      <c r="F215" s="634" t="s">
        <v>4345</v>
      </c>
      <c r="G215" s="634" t="s">
        <v>4347</v>
      </c>
      <c r="H215" s="634" t="s">
        <v>4344</v>
      </c>
      <c r="I215" s="634" t="s">
        <v>11914</v>
      </c>
      <c r="J215" s="634" t="s">
        <v>13662</v>
      </c>
      <c r="K215" s="635">
        <v>51910035260028</v>
      </c>
      <c r="L215" s="634" t="s">
        <v>13663</v>
      </c>
      <c r="M215" s="634" t="s">
        <v>4006</v>
      </c>
      <c r="N215" s="634" t="s">
        <v>2447</v>
      </c>
      <c r="O215" s="634" t="s">
        <v>2448</v>
      </c>
      <c r="P215" s="634" t="s">
        <v>8132</v>
      </c>
      <c r="Q215" s="634" t="s">
        <v>8133</v>
      </c>
      <c r="R215" s="634" t="s">
        <v>7245</v>
      </c>
      <c r="S215" s="634" t="s">
        <v>8135</v>
      </c>
      <c r="T215" s="634" t="s">
        <v>10623</v>
      </c>
      <c r="U215" s="634" t="s">
        <v>2426</v>
      </c>
      <c r="V215" s="634" t="s">
        <v>2383</v>
      </c>
      <c r="W215" s="634" t="s">
        <v>5559</v>
      </c>
      <c r="X215" s="634" t="s">
        <v>13250</v>
      </c>
      <c r="Y215" s="634" t="s">
        <v>8138</v>
      </c>
      <c r="Z215" s="634" t="s">
        <v>8139</v>
      </c>
      <c r="AB215" s="634" t="s">
        <v>8183</v>
      </c>
      <c r="AC215" s="634" t="s">
        <v>8184</v>
      </c>
      <c r="AE215" s="634" t="s">
        <v>10611</v>
      </c>
      <c r="AF215" s="634" t="s">
        <v>18740</v>
      </c>
      <c r="AI215" s="646" t="str">
        <f>VLOOKUP(K215,'3-kurs'!C:F,4,)</f>
        <v>3-kurs</v>
      </c>
      <c r="AJ215" s="634" t="str">
        <f t="shared" si="3"/>
        <v>438221100292</v>
      </c>
    </row>
    <row r="216" spans="1:36" hidden="1" x14ac:dyDescent="0.25">
      <c r="A216" s="634" t="s">
        <v>13548</v>
      </c>
      <c r="B216" s="634" t="s">
        <v>3069</v>
      </c>
      <c r="C216" s="634" t="s">
        <v>8125</v>
      </c>
      <c r="D216" s="634" t="s">
        <v>8126</v>
      </c>
      <c r="E216" s="634" t="s">
        <v>8127</v>
      </c>
      <c r="F216" s="634" t="s">
        <v>4345</v>
      </c>
      <c r="G216" s="634" t="s">
        <v>4350</v>
      </c>
      <c r="H216" s="634" t="s">
        <v>4346</v>
      </c>
      <c r="I216" s="634" t="s">
        <v>13549</v>
      </c>
      <c r="J216" s="634" t="s">
        <v>13550</v>
      </c>
      <c r="K216" s="635">
        <v>61002055310063</v>
      </c>
      <c r="L216" s="634" t="s">
        <v>13551</v>
      </c>
      <c r="M216" s="634" t="s">
        <v>4006</v>
      </c>
      <c r="N216" s="634" t="s">
        <v>2447</v>
      </c>
      <c r="O216" s="634" t="s">
        <v>2448</v>
      </c>
      <c r="P216" s="634" t="s">
        <v>8132</v>
      </c>
      <c r="Q216" s="634" t="s">
        <v>8133</v>
      </c>
      <c r="R216" s="634" t="s">
        <v>7245</v>
      </c>
      <c r="S216" s="634" t="s">
        <v>8135</v>
      </c>
      <c r="T216" s="634" t="s">
        <v>10623</v>
      </c>
      <c r="U216" s="634" t="s">
        <v>2426</v>
      </c>
      <c r="V216" s="634" t="s">
        <v>2383</v>
      </c>
      <c r="W216" s="634" t="s">
        <v>5559</v>
      </c>
      <c r="X216" s="634" t="s">
        <v>13552</v>
      </c>
      <c r="Y216" s="634" t="s">
        <v>8138</v>
      </c>
      <c r="Z216" s="634" t="s">
        <v>8139</v>
      </c>
      <c r="AB216" s="634" t="s">
        <v>8183</v>
      </c>
      <c r="AC216" s="634" t="s">
        <v>8184</v>
      </c>
      <c r="AE216" s="634" t="s">
        <v>10611</v>
      </c>
      <c r="AF216" s="634" t="s">
        <v>18714</v>
      </c>
      <c r="AI216" s="646" t="str">
        <f>VLOOKUP(K216,'3-kurs'!C:F,4,)</f>
        <v>3-kurs</v>
      </c>
      <c r="AJ216" s="634" t="str">
        <f t="shared" si="3"/>
        <v>438221100287</v>
      </c>
    </row>
    <row r="217" spans="1:36" hidden="1" x14ac:dyDescent="0.25">
      <c r="A217" s="634" t="s">
        <v>13553</v>
      </c>
      <c r="B217" s="634" t="s">
        <v>2982</v>
      </c>
      <c r="C217" s="634" t="s">
        <v>8125</v>
      </c>
      <c r="D217" s="634" t="s">
        <v>8126</v>
      </c>
      <c r="E217" s="634" t="s">
        <v>8127</v>
      </c>
      <c r="F217" s="634" t="s">
        <v>4345</v>
      </c>
      <c r="G217" s="634" t="s">
        <v>8186</v>
      </c>
      <c r="H217" s="634" t="s">
        <v>4346</v>
      </c>
      <c r="I217" s="634" t="s">
        <v>13554</v>
      </c>
      <c r="J217" s="634" t="s">
        <v>13555</v>
      </c>
      <c r="K217" s="635">
        <v>62611045360019</v>
      </c>
      <c r="L217" s="634" t="s">
        <v>13556</v>
      </c>
      <c r="M217" s="634" t="s">
        <v>4006</v>
      </c>
      <c r="N217" s="634" t="s">
        <v>2447</v>
      </c>
      <c r="O217" s="634" t="s">
        <v>2448</v>
      </c>
      <c r="P217" s="634" t="s">
        <v>8132</v>
      </c>
      <c r="Q217" s="634" t="s">
        <v>8133</v>
      </c>
      <c r="R217" s="634" t="s">
        <v>7245</v>
      </c>
      <c r="S217" s="634" t="s">
        <v>8135</v>
      </c>
      <c r="T217" s="634" t="s">
        <v>10623</v>
      </c>
      <c r="U217" s="634" t="s">
        <v>2426</v>
      </c>
      <c r="V217" s="634" t="s">
        <v>2383</v>
      </c>
      <c r="W217" s="634" t="s">
        <v>5559</v>
      </c>
      <c r="X217" s="634" t="s">
        <v>13557</v>
      </c>
      <c r="Y217" s="634" t="s">
        <v>8138</v>
      </c>
      <c r="Z217" s="634" t="s">
        <v>8139</v>
      </c>
      <c r="AB217" s="634" t="s">
        <v>8183</v>
      </c>
      <c r="AC217" s="634" t="s">
        <v>8184</v>
      </c>
      <c r="AE217" s="634" t="s">
        <v>10607</v>
      </c>
      <c r="AF217" s="634" t="s">
        <v>18741</v>
      </c>
      <c r="AI217" s="646" t="str">
        <f>VLOOKUP(K217,'3-kurs'!C:F,4,)</f>
        <v>3-kurs</v>
      </c>
      <c r="AJ217" s="634" t="str">
        <f t="shared" si="3"/>
        <v>438221100013</v>
      </c>
    </row>
    <row r="218" spans="1:36" hidden="1" x14ac:dyDescent="0.25">
      <c r="A218" s="634" t="s">
        <v>13523</v>
      </c>
      <c r="B218" s="634" t="s">
        <v>3713</v>
      </c>
      <c r="C218" s="634" t="s">
        <v>8125</v>
      </c>
      <c r="D218" s="634" t="s">
        <v>8126</v>
      </c>
      <c r="E218" s="634" t="s">
        <v>8127</v>
      </c>
      <c r="F218" s="634" t="s">
        <v>4345</v>
      </c>
      <c r="G218" s="634" t="s">
        <v>8221</v>
      </c>
      <c r="H218" s="634" t="s">
        <v>4346</v>
      </c>
      <c r="I218" s="634" t="s">
        <v>13524</v>
      </c>
      <c r="J218" s="634" t="s">
        <v>13525</v>
      </c>
      <c r="K218" s="635">
        <v>61305045350011</v>
      </c>
      <c r="L218" s="634" t="s">
        <v>9808</v>
      </c>
      <c r="M218" s="634" t="s">
        <v>4006</v>
      </c>
      <c r="N218" s="634" t="s">
        <v>2447</v>
      </c>
      <c r="O218" s="634" t="s">
        <v>2448</v>
      </c>
      <c r="P218" s="634" t="s">
        <v>8132</v>
      </c>
      <c r="Q218" s="634" t="s">
        <v>8133</v>
      </c>
      <c r="R218" s="634" t="s">
        <v>7245</v>
      </c>
      <c r="S218" s="634" t="s">
        <v>8135</v>
      </c>
      <c r="T218" s="634" t="s">
        <v>10623</v>
      </c>
      <c r="U218" s="634" t="s">
        <v>2426</v>
      </c>
      <c r="V218" s="634" t="s">
        <v>2383</v>
      </c>
      <c r="W218" s="634" t="s">
        <v>5559</v>
      </c>
      <c r="X218" s="634" t="s">
        <v>13259</v>
      </c>
      <c r="Y218" s="634" t="s">
        <v>8138</v>
      </c>
      <c r="Z218" s="634" t="s">
        <v>8139</v>
      </c>
      <c r="AB218" s="634" t="s">
        <v>8183</v>
      </c>
      <c r="AC218" s="634" t="s">
        <v>8184</v>
      </c>
      <c r="AE218" s="634" t="s">
        <v>11917</v>
      </c>
      <c r="AF218" s="634" t="s">
        <v>18731</v>
      </c>
      <c r="AI218" s="646" t="str">
        <f>VLOOKUP(K218,'3-kurs'!C:F,4,)</f>
        <v>3-kurs</v>
      </c>
      <c r="AJ218" s="634" t="str">
        <f t="shared" si="3"/>
        <v>438221100215</v>
      </c>
    </row>
    <row r="219" spans="1:36" hidden="1" x14ac:dyDescent="0.25">
      <c r="A219" s="634" t="s">
        <v>13575</v>
      </c>
      <c r="B219" s="634" t="s">
        <v>2543</v>
      </c>
      <c r="C219" s="634" t="s">
        <v>8125</v>
      </c>
      <c r="D219" s="634" t="s">
        <v>8126</v>
      </c>
      <c r="E219" s="634" t="s">
        <v>8127</v>
      </c>
      <c r="F219" s="634" t="s">
        <v>4345</v>
      </c>
      <c r="G219" s="634" t="s">
        <v>4347</v>
      </c>
      <c r="H219" s="634" t="s">
        <v>4344</v>
      </c>
      <c r="I219" s="634" t="s">
        <v>13576</v>
      </c>
      <c r="J219" s="634" t="s">
        <v>13577</v>
      </c>
      <c r="K219" s="635">
        <v>50912045260028</v>
      </c>
      <c r="L219" s="634" t="s">
        <v>13529</v>
      </c>
      <c r="M219" s="634" t="s">
        <v>4006</v>
      </c>
      <c r="N219" s="634" t="s">
        <v>2447</v>
      </c>
      <c r="O219" s="634" t="s">
        <v>2448</v>
      </c>
      <c r="P219" s="634" t="s">
        <v>8132</v>
      </c>
      <c r="Q219" s="634" t="s">
        <v>8133</v>
      </c>
      <c r="R219" s="634" t="s">
        <v>7245</v>
      </c>
      <c r="S219" s="634" t="s">
        <v>8135</v>
      </c>
      <c r="T219" s="634" t="s">
        <v>10623</v>
      </c>
      <c r="U219" s="634" t="s">
        <v>2426</v>
      </c>
      <c r="V219" s="634" t="s">
        <v>2383</v>
      </c>
      <c r="W219" s="634" t="s">
        <v>5559</v>
      </c>
      <c r="X219" s="634" t="s">
        <v>13250</v>
      </c>
      <c r="Y219" s="634" t="s">
        <v>8138</v>
      </c>
      <c r="Z219" s="634" t="s">
        <v>8139</v>
      </c>
      <c r="AB219" s="634" t="s">
        <v>8183</v>
      </c>
      <c r="AC219" s="634" t="s">
        <v>8184</v>
      </c>
      <c r="AE219" s="634" t="s">
        <v>11917</v>
      </c>
      <c r="AF219" s="634" t="s">
        <v>18733</v>
      </c>
      <c r="AI219" s="646" t="str">
        <f>VLOOKUP(K219,'3-kurs'!C:F,4,)</f>
        <v>3-kurs</v>
      </c>
      <c r="AJ219" s="634" t="str">
        <f t="shared" si="3"/>
        <v>438221100214</v>
      </c>
    </row>
    <row r="220" spans="1:36" hidden="1" x14ac:dyDescent="0.25">
      <c r="A220" s="634" t="s">
        <v>13571</v>
      </c>
      <c r="B220" s="634" t="s">
        <v>2548</v>
      </c>
      <c r="C220" s="634" t="s">
        <v>8125</v>
      </c>
      <c r="D220" s="634" t="s">
        <v>8126</v>
      </c>
      <c r="E220" s="634" t="s">
        <v>8127</v>
      </c>
      <c r="F220" s="634" t="s">
        <v>4345</v>
      </c>
      <c r="G220" s="634" t="s">
        <v>4347</v>
      </c>
      <c r="H220" s="634" t="s">
        <v>4346</v>
      </c>
      <c r="I220" s="634" t="s">
        <v>13572</v>
      </c>
      <c r="J220" s="634" t="s">
        <v>13573</v>
      </c>
      <c r="K220" s="635">
        <v>60402055260020</v>
      </c>
      <c r="L220" s="634" t="s">
        <v>12185</v>
      </c>
      <c r="M220" s="634" t="s">
        <v>4006</v>
      </c>
      <c r="N220" s="634" t="s">
        <v>2447</v>
      </c>
      <c r="O220" s="634" t="s">
        <v>2448</v>
      </c>
      <c r="P220" s="634" t="s">
        <v>8132</v>
      </c>
      <c r="Q220" s="634" t="s">
        <v>8133</v>
      </c>
      <c r="R220" s="634" t="s">
        <v>7245</v>
      </c>
      <c r="S220" s="634" t="s">
        <v>8135</v>
      </c>
      <c r="T220" s="634" t="s">
        <v>10623</v>
      </c>
      <c r="U220" s="634" t="s">
        <v>2426</v>
      </c>
      <c r="V220" s="634" t="s">
        <v>2383</v>
      </c>
      <c r="W220" s="634" t="s">
        <v>5559</v>
      </c>
      <c r="X220" s="634" t="s">
        <v>13574</v>
      </c>
      <c r="Y220" s="634" t="s">
        <v>8138</v>
      </c>
      <c r="Z220" s="634" t="s">
        <v>8139</v>
      </c>
      <c r="AB220" s="634" t="s">
        <v>8183</v>
      </c>
      <c r="AC220" s="634" t="s">
        <v>8184</v>
      </c>
      <c r="AE220" s="634" t="s">
        <v>10607</v>
      </c>
      <c r="AF220" s="634" t="s">
        <v>18738</v>
      </c>
      <c r="AI220" s="646" t="str">
        <f>VLOOKUP(K220,'3-kurs'!C:F,4,)</f>
        <v>3-kurs</v>
      </c>
      <c r="AJ220" s="634" t="str">
        <f t="shared" si="3"/>
        <v>438221100060</v>
      </c>
    </row>
    <row r="221" spans="1:36" hidden="1" x14ac:dyDescent="0.25">
      <c r="A221" s="634" t="s">
        <v>13675</v>
      </c>
      <c r="B221" s="634" t="s">
        <v>3025</v>
      </c>
      <c r="C221" s="634" t="s">
        <v>8125</v>
      </c>
      <c r="D221" s="634" t="s">
        <v>8126</v>
      </c>
      <c r="E221" s="634" t="s">
        <v>8127</v>
      </c>
      <c r="F221" s="634" t="s">
        <v>4345</v>
      </c>
      <c r="G221" s="634" t="s">
        <v>9003</v>
      </c>
      <c r="H221" s="634" t="s">
        <v>4346</v>
      </c>
      <c r="I221" s="634" t="s">
        <v>13676</v>
      </c>
      <c r="J221" s="634" t="s">
        <v>13677</v>
      </c>
      <c r="K221" s="635">
        <v>62307035370017</v>
      </c>
      <c r="L221" s="634" t="s">
        <v>8339</v>
      </c>
      <c r="M221" s="634" t="s">
        <v>4006</v>
      </c>
      <c r="N221" s="634" t="s">
        <v>2447</v>
      </c>
      <c r="O221" s="634" t="s">
        <v>2448</v>
      </c>
      <c r="P221" s="634" t="s">
        <v>8132</v>
      </c>
      <c r="Q221" s="634" t="s">
        <v>8133</v>
      </c>
      <c r="R221" s="634" t="s">
        <v>7245</v>
      </c>
      <c r="S221" s="634" t="s">
        <v>8135</v>
      </c>
      <c r="T221" s="634" t="s">
        <v>10623</v>
      </c>
      <c r="U221" s="634" t="s">
        <v>2426</v>
      </c>
      <c r="V221" s="634" t="s">
        <v>2383</v>
      </c>
      <c r="W221" s="634" t="s">
        <v>5559</v>
      </c>
      <c r="X221" s="634" t="s">
        <v>12609</v>
      </c>
      <c r="Y221" s="634" t="s">
        <v>8138</v>
      </c>
      <c r="Z221" s="634" t="s">
        <v>8139</v>
      </c>
      <c r="AB221" s="634" t="s">
        <v>8183</v>
      </c>
      <c r="AC221" s="634" t="s">
        <v>8184</v>
      </c>
      <c r="AE221" s="634" t="s">
        <v>11917</v>
      </c>
      <c r="AF221" s="634" t="s">
        <v>18740</v>
      </c>
      <c r="AI221" s="646" t="str">
        <f>VLOOKUP(K221,'3-kurs'!C:F,4,)</f>
        <v>3-kurs</v>
      </c>
      <c r="AJ221" s="634" t="str">
        <f t="shared" si="3"/>
        <v>438221100223</v>
      </c>
    </row>
    <row r="222" spans="1:36" hidden="1" x14ac:dyDescent="0.25">
      <c r="A222" s="634" t="s">
        <v>13535</v>
      </c>
      <c r="B222" s="634" t="s">
        <v>3404</v>
      </c>
      <c r="C222" s="634" t="s">
        <v>8125</v>
      </c>
      <c r="D222" s="634" t="s">
        <v>8126</v>
      </c>
      <c r="E222" s="634" t="s">
        <v>8127</v>
      </c>
      <c r="F222" s="634" t="s">
        <v>4345</v>
      </c>
      <c r="G222" s="634" t="s">
        <v>4350</v>
      </c>
      <c r="H222" s="634" t="s">
        <v>4346</v>
      </c>
      <c r="I222" s="634" t="s">
        <v>13536</v>
      </c>
      <c r="J222" s="634" t="s">
        <v>13537</v>
      </c>
      <c r="K222" s="635">
        <v>61909045310028</v>
      </c>
      <c r="L222" s="634" t="s">
        <v>4351</v>
      </c>
      <c r="M222" s="634" t="s">
        <v>4006</v>
      </c>
      <c r="N222" s="634" t="s">
        <v>2447</v>
      </c>
      <c r="O222" s="634" t="s">
        <v>2448</v>
      </c>
      <c r="P222" s="634" t="s">
        <v>8132</v>
      </c>
      <c r="Q222" s="634" t="s">
        <v>8133</v>
      </c>
      <c r="R222" s="634" t="s">
        <v>7245</v>
      </c>
      <c r="S222" s="634" t="s">
        <v>8135</v>
      </c>
      <c r="T222" s="634" t="s">
        <v>10623</v>
      </c>
      <c r="U222" s="634" t="s">
        <v>2426</v>
      </c>
      <c r="V222" s="634" t="s">
        <v>2383</v>
      </c>
      <c r="W222" s="634" t="s">
        <v>5559</v>
      </c>
      <c r="X222" s="634" t="s">
        <v>13538</v>
      </c>
      <c r="Y222" s="634" t="s">
        <v>8138</v>
      </c>
      <c r="Z222" s="634" t="s">
        <v>8139</v>
      </c>
      <c r="AB222" s="634" t="s">
        <v>8183</v>
      </c>
      <c r="AC222" s="634" t="s">
        <v>8184</v>
      </c>
      <c r="AE222" s="634" t="s">
        <v>10607</v>
      </c>
      <c r="AF222" s="634" t="s">
        <v>18612</v>
      </c>
      <c r="AI222" s="646" t="str">
        <f>VLOOKUP(K222,'3-kurs'!C:F,4,)</f>
        <v>3-kurs</v>
      </c>
      <c r="AJ222" s="634" t="str">
        <f t="shared" si="3"/>
        <v>438221100063</v>
      </c>
    </row>
    <row r="223" spans="1:36" hidden="1" x14ac:dyDescent="0.25">
      <c r="A223" s="634" t="s">
        <v>13518</v>
      </c>
      <c r="B223" s="634" t="s">
        <v>2656</v>
      </c>
      <c r="C223" s="634" t="s">
        <v>8125</v>
      </c>
      <c r="D223" s="634" t="s">
        <v>8126</v>
      </c>
      <c r="E223" s="634" t="s">
        <v>8127</v>
      </c>
      <c r="F223" s="634" t="s">
        <v>4345</v>
      </c>
      <c r="G223" s="634" t="s">
        <v>8186</v>
      </c>
      <c r="H223" s="634" t="s">
        <v>4346</v>
      </c>
      <c r="I223" s="634" t="s">
        <v>13519</v>
      </c>
      <c r="J223" s="634" t="s">
        <v>13520</v>
      </c>
      <c r="K223" s="635">
        <v>41007941120014</v>
      </c>
      <c r="L223" s="634" t="s">
        <v>13521</v>
      </c>
      <c r="M223" s="634" t="s">
        <v>4006</v>
      </c>
      <c r="N223" s="634" t="s">
        <v>2447</v>
      </c>
      <c r="O223" s="634" t="s">
        <v>2448</v>
      </c>
      <c r="P223" s="634" t="s">
        <v>8132</v>
      </c>
      <c r="Q223" s="634" t="s">
        <v>8133</v>
      </c>
      <c r="R223" s="634" t="s">
        <v>7245</v>
      </c>
      <c r="S223" s="634" t="s">
        <v>8135</v>
      </c>
      <c r="T223" s="634" t="s">
        <v>10623</v>
      </c>
      <c r="U223" s="634" t="s">
        <v>2426</v>
      </c>
      <c r="V223" s="634" t="s">
        <v>2383</v>
      </c>
      <c r="W223" s="634" t="s">
        <v>5559</v>
      </c>
      <c r="X223" s="634" t="s">
        <v>13522</v>
      </c>
      <c r="Y223" s="634" t="s">
        <v>8138</v>
      </c>
      <c r="Z223" s="634" t="s">
        <v>8139</v>
      </c>
      <c r="AB223" s="634" t="s">
        <v>8183</v>
      </c>
      <c r="AC223" s="634" t="s">
        <v>8184</v>
      </c>
      <c r="AE223" s="634" t="s">
        <v>10607</v>
      </c>
      <c r="AF223" s="634" t="s">
        <v>18725</v>
      </c>
      <c r="AI223" s="646" t="str">
        <f>VLOOKUP(K223,'3-kurs'!C:F,4,)</f>
        <v>3-kurs</v>
      </c>
      <c r="AJ223" s="634" t="str">
        <f t="shared" si="3"/>
        <v>438221100187</v>
      </c>
    </row>
    <row r="224" spans="1:36" hidden="1" x14ac:dyDescent="0.25">
      <c r="A224" s="634" t="s">
        <v>13656</v>
      </c>
      <c r="B224" s="634" t="s">
        <v>2566</v>
      </c>
      <c r="C224" s="634" t="s">
        <v>8125</v>
      </c>
      <c r="D224" s="634" t="s">
        <v>8126</v>
      </c>
      <c r="E224" s="634" t="s">
        <v>8127</v>
      </c>
      <c r="F224" s="634" t="s">
        <v>8142</v>
      </c>
      <c r="G224" s="634" t="s">
        <v>8660</v>
      </c>
      <c r="H224" s="634" t="s">
        <v>4346</v>
      </c>
      <c r="I224" s="634" t="s">
        <v>13657</v>
      </c>
      <c r="J224" s="634" t="s">
        <v>13658</v>
      </c>
      <c r="K224" s="635">
        <v>61409045820049</v>
      </c>
      <c r="L224" s="634" t="s">
        <v>13659</v>
      </c>
      <c r="M224" s="634" t="s">
        <v>4006</v>
      </c>
      <c r="N224" s="634" t="s">
        <v>2447</v>
      </c>
      <c r="O224" s="634" t="s">
        <v>2448</v>
      </c>
      <c r="P224" s="634" t="s">
        <v>8132</v>
      </c>
      <c r="Q224" s="634" t="s">
        <v>8133</v>
      </c>
      <c r="R224" s="634" t="s">
        <v>7245</v>
      </c>
      <c r="S224" s="634" t="s">
        <v>8135</v>
      </c>
      <c r="T224" s="634" t="s">
        <v>10623</v>
      </c>
      <c r="U224" s="634" t="s">
        <v>2426</v>
      </c>
      <c r="V224" s="634" t="s">
        <v>2383</v>
      </c>
      <c r="W224" s="634" t="s">
        <v>5559</v>
      </c>
      <c r="X224" s="634" t="s">
        <v>13660</v>
      </c>
      <c r="Y224" s="634" t="s">
        <v>8138</v>
      </c>
      <c r="Z224" s="634" t="s">
        <v>8139</v>
      </c>
      <c r="AB224" s="634" t="s">
        <v>8183</v>
      </c>
      <c r="AC224" s="634" t="s">
        <v>8184</v>
      </c>
      <c r="AE224" s="634" t="s">
        <v>11917</v>
      </c>
      <c r="AF224" s="634" t="s">
        <v>18741</v>
      </c>
      <c r="AI224" s="646" t="str">
        <f>VLOOKUP(K224,'3-kurs'!C:F,4,)</f>
        <v>3-kurs</v>
      </c>
      <c r="AJ224" s="634" t="str">
        <f t="shared" si="3"/>
        <v>438221100227</v>
      </c>
    </row>
    <row r="225" spans="1:36" hidden="1" x14ac:dyDescent="0.25">
      <c r="A225" s="634" t="s">
        <v>13543</v>
      </c>
      <c r="B225" s="634" t="s">
        <v>3136</v>
      </c>
      <c r="C225" s="634" t="s">
        <v>8125</v>
      </c>
      <c r="D225" s="634" t="s">
        <v>8126</v>
      </c>
      <c r="E225" s="634" t="s">
        <v>8127</v>
      </c>
      <c r="F225" s="634" t="s">
        <v>4345</v>
      </c>
      <c r="G225" s="634" t="s">
        <v>8332</v>
      </c>
      <c r="H225" s="634" t="s">
        <v>4346</v>
      </c>
      <c r="I225" s="634" t="s">
        <v>13544</v>
      </c>
      <c r="J225" s="634" t="s">
        <v>13545</v>
      </c>
      <c r="K225" s="635">
        <v>61103045280037</v>
      </c>
      <c r="L225" s="634" t="s">
        <v>13546</v>
      </c>
      <c r="M225" s="634" t="s">
        <v>4006</v>
      </c>
      <c r="N225" s="634" t="s">
        <v>2447</v>
      </c>
      <c r="O225" s="634" t="s">
        <v>2448</v>
      </c>
      <c r="P225" s="634" t="s">
        <v>8132</v>
      </c>
      <c r="Q225" s="634" t="s">
        <v>8133</v>
      </c>
      <c r="R225" s="634" t="s">
        <v>7245</v>
      </c>
      <c r="S225" s="634" t="s">
        <v>8135</v>
      </c>
      <c r="T225" s="634" t="s">
        <v>10623</v>
      </c>
      <c r="U225" s="634" t="s">
        <v>2426</v>
      </c>
      <c r="V225" s="634" t="s">
        <v>2383</v>
      </c>
      <c r="W225" s="634" t="s">
        <v>5559</v>
      </c>
      <c r="X225" s="634" t="s">
        <v>13547</v>
      </c>
      <c r="Y225" s="634" t="s">
        <v>8138</v>
      </c>
      <c r="Z225" s="634" t="s">
        <v>8139</v>
      </c>
      <c r="AB225" s="634" t="s">
        <v>8183</v>
      </c>
      <c r="AC225" s="634" t="s">
        <v>8184</v>
      </c>
      <c r="AE225" s="634" t="s">
        <v>11917</v>
      </c>
      <c r="AF225" s="634" t="s">
        <v>18731</v>
      </c>
      <c r="AI225" s="646" t="str">
        <f>VLOOKUP(K225,'3-kurs'!C:F,4,)</f>
        <v>3-kurs</v>
      </c>
      <c r="AJ225" s="634" t="str">
        <f t="shared" si="3"/>
        <v>438221100216</v>
      </c>
    </row>
    <row r="226" spans="1:36" hidden="1" x14ac:dyDescent="0.25">
      <c r="A226" s="634" t="s">
        <v>13639</v>
      </c>
      <c r="B226" s="634" t="s">
        <v>3171</v>
      </c>
      <c r="C226" s="634" t="s">
        <v>8125</v>
      </c>
      <c r="D226" s="634" t="s">
        <v>8126</v>
      </c>
      <c r="E226" s="634" t="s">
        <v>8127</v>
      </c>
      <c r="F226" s="634" t="s">
        <v>8142</v>
      </c>
      <c r="G226" s="634" t="s">
        <v>8143</v>
      </c>
      <c r="H226" s="634" t="s">
        <v>4346</v>
      </c>
      <c r="I226" s="634" t="s">
        <v>10631</v>
      </c>
      <c r="J226" s="634" t="s">
        <v>13640</v>
      </c>
      <c r="K226" s="635">
        <v>61805045780011</v>
      </c>
      <c r="L226" s="634" t="s">
        <v>13641</v>
      </c>
      <c r="M226" s="634" t="s">
        <v>4006</v>
      </c>
      <c r="N226" s="634" t="s">
        <v>2447</v>
      </c>
      <c r="O226" s="634" t="s">
        <v>2451</v>
      </c>
      <c r="P226" s="634" t="s">
        <v>8132</v>
      </c>
      <c r="Q226" s="634" t="s">
        <v>8133</v>
      </c>
      <c r="R226" s="634" t="s">
        <v>7245</v>
      </c>
      <c r="S226" s="634" t="s">
        <v>8135</v>
      </c>
      <c r="T226" s="634" t="s">
        <v>10623</v>
      </c>
      <c r="U226" s="634" t="s">
        <v>2426</v>
      </c>
      <c r="V226" s="634" t="s">
        <v>2383</v>
      </c>
      <c r="W226" s="634" t="s">
        <v>5559</v>
      </c>
      <c r="X226" s="634" t="s">
        <v>13642</v>
      </c>
      <c r="Y226" s="634" t="s">
        <v>8138</v>
      </c>
      <c r="Z226" s="634" t="s">
        <v>8139</v>
      </c>
      <c r="AB226" s="634" t="s">
        <v>8183</v>
      </c>
      <c r="AC226" s="634" t="s">
        <v>8184</v>
      </c>
      <c r="AE226" s="634" t="s">
        <v>11917</v>
      </c>
      <c r="AF226" s="634" t="s">
        <v>18742</v>
      </c>
      <c r="AI226" s="646" t="str">
        <f>VLOOKUP(K226,'3-kurs'!C:F,4,)</f>
        <v>3-kurs</v>
      </c>
      <c r="AJ226" s="634" t="str">
        <f t="shared" si="3"/>
        <v>438221100225</v>
      </c>
    </row>
    <row r="227" spans="1:36" hidden="1" x14ac:dyDescent="0.25">
      <c r="A227" s="634" t="s">
        <v>13617</v>
      </c>
      <c r="B227" s="634" t="s">
        <v>2978</v>
      </c>
      <c r="C227" s="634" t="s">
        <v>8125</v>
      </c>
      <c r="D227" s="634" t="s">
        <v>8126</v>
      </c>
      <c r="E227" s="634" t="s">
        <v>8127</v>
      </c>
      <c r="F227" s="634" t="s">
        <v>4345</v>
      </c>
      <c r="G227" s="634" t="s">
        <v>4349</v>
      </c>
      <c r="H227" s="634" t="s">
        <v>4346</v>
      </c>
      <c r="I227" s="634" t="s">
        <v>13618</v>
      </c>
      <c r="J227" s="634" t="s">
        <v>13619</v>
      </c>
      <c r="K227" s="635">
        <v>62609035380013</v>
      </c>
      <c r="L227" s="634" t="s">
        <v>13395</v>
      </c>
      <c r="M227" s="634" t="s">
        <v>4006</v>
      </c>
      <c r="N227" s="634" t="s">
        <v>2447</v>
      </c>
      <c r="O227" s="634" t="s">
        <v>2451</v>
      </c>
      <c r="P227" s="634" t="s">
        <v>8132</v>
      </c>
      <c r="Q227" s="634" t="s">
        <v>8133</v>
      </c>
      <c r="R227" s="634" t="s">
        <v>7245</v>
      </c>
      <c r="S227" s="634" t="s">
        <v>8135</v>
      </c>
      <c r="T227" s="634" t="s">
        <v>10623</v>
      </c>
      <c r="U227" s="634" t="s">
        <v>2426</v>
      </c>
      <c r="V227" s="634" t="s">
        <v>2383</v>
      </c>
      <c r="W227" s="634" t="s">
        <v>5559</v>
      </c>
      <c r="X227" s="634" t="s">
        <v>13620</v>
      </c>
      <c r="Y227" s="634" t="s">
        <v>8138</v>
      </c>
      <c r="Z227" s="634" t="s">
        <v>8139</v>
      </c>
      <c r="AB227" s="634" t="s">
        <v>8183</v>
      </c>
      <c r="AC227" s="634" t="s">
        <v>8184</v>
      </c>
      <c r="AE227" s="634" t="s">
        <v>10607</v>
      </c>
      <c r="AF227" s="634" t="s">
        <v>18725</v>
      </c>
      <c r="AI227" s="646" t="str">
        <f>VLOOKUP(K227,'3-kurs'!C:F,4,)</f>
        <v>3-kurs</v>
      </c>
      <c r="AJ227" s="634" t="str">
        <f t="shared" si="3"/>
        <v>438221100037</v>
      </c>
    </row>
    <row r="228" spans="1:36" hidden="1" x14ac:dyDescent="0.25">
      <c r="A228" s="634" t="s">
        <v>13612</v>
      </c>
      <c r="B228" s="634" t="s">
        <v>5510</v>
      </c>
      <c r="C228" s="634" t="s">
        <v>8125</v>
      </c>
      <c r="D228" s="634" t="s">
        <v>8126</v>
      </c>
      <c r="E228" s="634" t="s">
        <v>8127</v>
      </c>
      <c r="F228" s="634" t="s">
        <v>8253</v>
      </c>
      <c r="G228" s="634" t="s">
        <v>9195</v>
      </c>
      <c r="H228" s="634" t="s">
        <v>4346</v>
      </c>
      <c r="I228" s="634" t="s">
        <v>13613</v>
      </c>
      <c r="J228" s="634" t="s">
        <v>13614</v>
      </c>
      <c r="K228" s="635">
        <v>41301873910061</v>
      </c>
      <c r="L228" s="634" t="s">
        <v>9040</v>
      </c>
      <c r="M228" s="634" t="s">
        <v>4006</v>
      </c>
      <c r="N228" s="634" t="s">
        <v>2447</v>
      </c>
      <c r="O228" s="634" t="s">
        <v>2451</v>
      </c>
      <c r="P228" s="634" t="s">
        <v>8132</v>
      </c>
      <c r="Q228" s="634" t="s">
        <v>8133</v>
      </c>
      <c r="R228" s="634" t="s">
        <v>7245</v>
      </c>
      <c r="S228" s="634" t="s">
        <v>8135</v>
      </c>
      <c r="T228" s="634" t="s">
        <v>10623</v>
      </c>
      <c r="U228" s="634" t="s">
        <v>2426</v>
      </c>
      <c r="V228" s="634" t="s">
        <v>2383</v>
      </c>
      <c r="W228" s="634" t="s">
        <v>5559</v>
      </c>
      <c r="X228" s="634" t="s">
        <v>13615</v>
      </c>
      <c r="Y228" s="634" t="s">
        <v>8138</v>
      </c>
      <c r="Z228" s="634" t="s">
        <v>8139</v>
      </c>
      <c r="AB228" s="634" t="s">
        <v>8183</v>
      </c>
      <c r="AC228" s="634" t="s">
        <v>8184</v>
      </c>
      <c r="AE228" s="634" t="s">
        <v>13616</v>
      </c>
      <c r="AF228" s="634" t="s">
        <v>18742</v>
      </c>
      <c r="AI228" s="646" t="str">
        <f>VLOOKUP(K228,'3-kurs'!C:F,4,)</f>
        <v>3-kurs</v>
      </c>
      <c r="AJ228" s="634" t="str">
        <f t="shared" si="3"/>
        <v>438231100783</v>
      </c>
    </row>
    <row r="229" spans="1:36" hidden="1" x14ac:dyDescent="0.25">
      <c r="A229" s="634" t="s">
        <v>13607</v>
      </c>
      <c r="B229" s="634" t="s">
        <v>2773</v>
      </c>
      <c r="C229" s="634" t="s">
        <v>8125</v>
      </c>
      <c r="D229" s="634" t="s">
        <v>8126</v>
      </c>
      <c r="E229" s="634" t="s">
        <v>8127</v>
      </c>
      <c r="F229" s="634" t="s">
        <v>4345</v>
      </c>
      <c r="G229" s="634" t="s">
        <v>4350</v>
      </c>
      <c r="H229" s="634" t="s">
        <v>4346</v>
      </c>
      <c r="I229" s="634" t="s">
        <v>13608</v>
      </c>
      <c r="J229" s="634" t="s">
        <v>13609</v>
      </c>
      <c r="K229" s="635">
        <v>60507035310035</v>
      </c>
      <c r="L229" s="634" t="s">
        <v>13610</v>
      </c>
      <c r="M229" s="634" t="s">
        <v>4006</v>
      </c>
      <c r="N229" s="634" t="s">
        <v>2447</v>
      </c>
      <c r="O229" s="634" t="s">
        <v>2451</v>
      </c>
      <c r="P229" s="634" t="s">
        <v>8132</v>
      </c>
      <c r="Q229" s="634" t="s">
        <v>8133</v>
      </c>
      <c r="R229" s="634" t="s">
        <v>7245</v>
      </c>
      <c r="S229" s="634" t="s">
        <v>8135</v>
      </c>
      <c r="T229" s="634" t="s">
        <v>10623</v>
      </c>
      <c r="U229" s="634" t="s">
        <v>2426</v>
      </c>
      <c r="V229" s="634" t="s">
        <v>2383</v>
      </c>
      <c r="W229" s="634" t="s">
        <v>5559</v>
      </c>
      <c r="X229" s="634" t="s">
        <v>13611</v>
      </c>
      <c r="Y229" s="634" t="s">
        <v>8138</v>
      </c>
      <c r="Z229" s="634" t="s">
        <v>8139</v>
      </c>
      <c r="AB229" s="634" t="s">
        <v>10842</v>
      </c>
      <c r="AC229" s="634" t="s">
        <v>8184</v>
      </c>
      <c r="AE229" s="634" t="s">
        <v>10607</v>
      </c>
      <c r="AF229" s="634" t="s">
        <v>18612</v>
      </c>
      <c r="AI229" s="646" t="str">
        <f>VLOOKUP(K229,'3-kurs'!C:F,4,)</f>
        <v>3-kurs</v>
      </c>
      <c r="AJ229" s="634" t="str">
        <f t="shared" si="3"/>
        <v>438221100035</v>
      </c>
    </row>
    <row r="230" spans="1:36" hidden="1" x14ac:dyDescent="0.25">
      <c r="A230" s="634" t="s">
        <v>13578</v>
      </c>
      <c r="B230" s="634" t="s">
        <v>2745</v>
      </c>
      <c r="C230" s="634" t="s">
        <v>8125</v>
      </c>
      <c r="D230" s="634" t="s">
        <v>8126</v>
      </c>
      <c r="E230" s="634" t="s">
        <v>8127</v>
      </c>
      <c r="F230" s="634" t="s">
        <v>4345</v>
      </c>
      <c r="G230" s="634" t="s">
        <v>8327</v>
      </c>
      <c r="H230" s="634" t="s">
        <v>4346</v>
      </c>
      <c r="I230" s="634" t="s">
        <v>13579</v>
      </c>
      <c r="J230" s="634" t="s">
        <v>13580</v>
      </c>
      <c r="K230" s="635">
        <v>61406045270025</v>
      </c>
      <c r="L230" s="634" t="s">
        <v>13317</v>
      </c>
      <c r="M230" s="634" t="s">
        <v>4006</v>
      </c>
      <c r="N230" s="634" t="s">
        <v>2447</v>
      </c>
      <c r="O230" s="634" t="s">
        <v>2451</v>
      </c>
      <c r="P230" s="634" t="s">
        <v>8132</v>
      </c>
      <c r="Q230" s="634" t="s">
        <v>8133</v>
      </c>
      <c r="R230" s="634" t="s">
        <v>7245</v>
      </c>
      <c r="S230" s="634" t="s">
        <v>8135</v>
      </c>
      <c r="T230" s="634" t="s">
        <v>10623</v>
      </c>
      <c r="U230" s="634" t="s">
        <v>2426</v>
      </c>
      <c r="V230" s="634" t="s">
        <v>2383</v>
      </c>
      <c r="W230" s="634" t="s">
        <v>5559</v>
      </c>
      <c r="X230" s="634" t="s">
        <v>13581</v>
      </c>
      <c r="Y230" s="634" t="s">
        <v>8138</v>
      </c>
      <c r="Z230" s="634" t="s">
        <v>8139</v>
      </c>
      <c r="AB230" s="634" t="s">
        <v>10842</v>
      </c>
      <c r="AC230" s="634" t="s">
        <v>8184</v>
      </c>
      <c r="AE230" s="634" t="s">
        <v>10607</v>
      </c>
      <c r="AF230" s="634" t="s">
        <v>18725</v>
      </c>
      <c r="AI230" s="646" t="str">
        <f>VLOOKUP(K230,'3-kurs'!C:F,4,)</f>
        <v>3-kurs</v>
      </c>
      <c r="AJ230" s="634" t="str">
        <f t="shared" si="3"/>
        <v>438221100034</v>
      </c>
    </row>
    <row r="231" spans="1:36" hidden="1" x14ac:dyDescent="0.25">
      <c r="A231" s="634" t="s">
        <v>13604</v>
      </c>
      <c r="B231" s="634" t="s">
        <v>2739</v>
      </c>
      <c r="C231" s="634" t="s">
        <v>8125</v>
      </c>
      <c r="D231" s="634" t="s">
        <v>8126</v>
      </c>
      <c r="E231" s="634" t="s">
        <v>8127</v>
      </c>
      <c r="F231" s="634" t="s">
        <v>4345</v>
      </c>
      <c r="G231" s="634" t="s">
        <v>8221</v>
      </c>
      <c r="H231" s="634" t="s">
        <v>4346</v>
      </c>
      <c r="I231" s="634" t="s">
        <v>13605</v>
      </c>
      <c r="J231" s="634" t="s">
        <v>13606</v>
      </c>
      <c r="K231" s="635">
        <v>60107035350060</v>
      </c>
      <c r="L231" s="634" t="s">
        <v>10355</v>
      </c>
      <c r="M231" s="634" t="s">
        <v>4006</v>
      </c>
      <c r="N231" s="634" t="s">
        <v>2447</v>
      </c>
      <c r="O231" s="634" t="s">
        <v>2451</v>
      </c>
      <c r="P231" s="634" t="s">
        <v>8132</v>
      </c>
      <c r="Q231" s="634" t="s">
        <v>8133</v>
      </c>
      <c r="R231" s="634" t="s">
        <v>7245</v>
      </c>
      <c r="S231" s="634" t="s">
        <v>8135</v>
      </c>
      <c r="T231" s="634" t="s">
        <v>10623</v>
      </c>
      <c r="U231" s="634" t="s">
        <v>2426</v>
      </c>
      <c r="V231" s="634" t="s">
        <v>2383</v>
      </c>
      <c r="W231" s="634" t="s">
        <v>5559</v>
      </c>
      <c r="X231" s="634" t="s">
        <v>13259</v>
      </c>
      <c r="Y231" s="634" t="s">
        <v>8138</v>
      </c>
      <c r="Z231" s="634" t="s">
        <v>8139</v>
      </c>
      <c r="AB231" s="634" t="s">
        <v>8183</v>
      </c>
      <c r="AC231" s="634" t="s">
        <v>8184</v>
      </c>
      <c r="AE231" s="634" t="s">
        <v>11917</v>
      </c>
      <c r="AF231" s="634" t="s">
        <v>18742</v>
      </c>
      <c r="AI231" s="646" t="str">
        <f>VLOOKUP(K231,'3-kurs'!C:F,4,)</f>
        <v>3-kurs</v>
      </c>
      <c r="AJ231" s="634" t="str">
        <f t="shared" si="3"/>
        <v>438221100226</v>
      </c>
    </row>
    <row r="232" spans="1:36" hidden="1" x14ac:dyDescent="0.25">
      <c r="A232" s="634" t="s">
        <v>13601</v>
      </c>
      <c r="B232" s="634" t="s">
        <v>2716</v>
      </c>
      <c r="C232" s="634" t="s">
        <v>8125</v>
      </c>
      <c r="D232" s="634" t="s">
        <v>8126</v>
      </c>
      <c r="E232" s="634" t="s">
        <v>8127</v>
      </c>
      <c r="F232" s="634" t="s">
        <v>4345</v>
      </c>
      <c r="G232" s="634" t="s">
        <v>4350</v>
      </c>
      <c r="H232" s="634" t="s">
        <v>4346</v>
      </c>
      <c r="I232" s="634" t="s">
        <v>11190</v>
      </c>
      <c r="J232" s="634" t="s">
        <v>13602</v>
      </c>
      <c r="K232" s="635">
        <v>61402055310029</v>
      </c>
      <c r="L232" s="634" t="s">
        <v>12056</v>
      </c>
      <c r="M232" s="634" t="s">
        <v>4006</v>
      </c>
      <c r="N232" s="634" t="s">
        <v>2447</v>
      </c>
      <c r="O232" s="634" t="s">
        <v>2451</v>
      </c>
      <c r="P232" s="634" t="s">
        <v>8132</v>
      </c>
      <c r="Q232" s="634" t="s">
        <v>8133</v>
      </c>
      <c r="R232" s="634" t="s">
        <v>7245</v>
      </c>
      <c r="S232" s="634" t="s">
        <v>8135</v>
      </c>
      <c r="T232" s="634" t="s">
        <v>10623</v>
      </c>
      <c r="U232" s="634" t="s">
        <v>2426</v>
      </c>
      <c r="V232" s="634" t="s">
        <v>2383</v>
      </c>
      <c r="W232" s="634" t="s">
        <v>5559</v>
      </c>
      <c r="X232" s="634" t="s">
        <v>13603</v>
      </c>
      <c r="Y232" s="634" t="s">
        <v>8138</v>
      </c>
      <c r="Z232" s="634" t="s">
        <v>8139</v>
      </c>
      <c r="AB232" s="634" t="s">
        <v>8183</v>
      </c>
      <c r="AC232" s="634" t="s">
        <v>8184</v>
      </c>
      <c r="AE232" s="634" t="s">
        <v>10607</v>
      </c>
      <c r="AF232" s="634" t="s">
        <v>18725</v>
      </c>
      <c r="AI232" s="646" t="str">
        <f>VLOOKUP(K232,'3-kurs'!C:F,4,)</f>
        <v>3-kurs</v>
      </c>
      <c r="AJ232" s="634" t="str">
        <f t="shared" si="3"/>
        <v>438221100033</v>
      </c>
    </row>
    <row r="233" spans="1:36" hidden="1" x14ac:dyDescent="0.25">
      <c r="A233" s="634" t="s">
        <v>13664</v>
      </c>
      <c r="B233" s="634" t="s">
        <v>2695</v>
      </c>
      <c r="C233" s="634" t="s">
        <v>8125</v>
      </c>
      <c r="D233" s="634" t="s">
        <v>8126</v>
      </c>
      <c r="E233" s="634" t="s">
        <v>8127</v>
      </c>
      <c r="F233" s="634" t="s">
        <v>4345</v>
      </c>
      <c r="G233" s="634" t="s">
        <v>8186</v>
      </c>
      <c r="H233" s="634" t="s">
        <v>4346</v>
      </c>
      <c r="I233" s="634" t="s">
        <v>13572</v>
      </c>
      <c r="J233" s="634" t="s">
        <v>13665</v>
      </c>
      <c r="K233" s="635">
        <v>60402055360021</v>
      </c>
      <c r="L233" s="634" t="s">
        <v>13666</v>
      </c>
      <c r="M233" s="634" t="s">
        <v>4006</v>
      </c>
      <c r="N233" s="634" t="s">
        <v>2447</v>
      </c>
      <c r="O233" s="634" t="s">
        <v>2451</v>
      </c>
      <c r="P233" s="634" t="s">
        <v>8132</v>
      </c>
      <c r="Q233" s="634" t="s">
        <v>8133</v>
      </c>
      <c r="R233" s="634" t="s">
        <v>7245</v>
      </c>
      <c r="S233" s="634" t="s">
        <v>8135</v>
      </c>
      <c r="T233" s="634" t="s">
        <v>10623</v>
      </c>
      <c r="U233" s="634" t="s">
        <v>2426</v>
      </c>
      <c r="V233" s="634" t="s">
        <v>2383</v>
      </c>
      <c r="W233" s="634" t="s">
        <v>5559</v>
      </c>
      <c r="X233" s="634" t="s">
        <v>10610</v>
      </c>
      <c r="Y233" s="634" t="s">
        <v>8138</v>
      </c>
      <c r="Z233" s="634" t="s">
        <v>8139</v>
      </c>
      <c r="AB233" s="634" t="s">
        <v>8183</v>
      </c>
      <c r="AC233" s="634" t="s">
        <v>8184</v>
      </c>
      <c r="AE233" s="634" t="s">
        <v>11917</v>
      </c>
      <c r="AF233" s="634" t="s">
        <v>18740</v>
      </c>
      <c r="AI233" s="646" t="str">
        <f>VLOOKUP(K233,'3-kurs'!C:F,4,)</f>
        <v>3-kurs</v>
      </c>
      <c r="AJ233" s="634" t="str">
        <f t="shared" si="3"/>
        <v>438221100222</v>
      </c>
    </row>
    <row r="234" spans="1:36" hidden="1" x14ac:dyDescent="0.25">
      <c r="A234" s="634" t="s">
        <v>13667</v>
      </c>
      <c r="B234" s="634" t="s">
        <v>2693</v>
      </c>
      <c r="C234" s="634" t="s">
        <v>8125</v>
      </c>
      <c r="D234" s="634" t="s">
        <v>8126</v>
      </c>
      <c r="E234" s="634" t="s">
        <v>8127</v>
      </c>
      <c r="F234" s="634" t="s">
        <v>4345</v>
      </c>
      <c r="G234" s="634" t="s">
        <v>8221</v>
      </c>
      <c r="H234" s="634" t="s">
        <v>4346</v>
      </c>
      <c r="I234" s="634" t="s">
        <v>13509</v>
      </c>
      <c r="J234" s="634" t="s">
        <v>13668</v>
      </c>
      <c r="K234" s="635">
        <v>62105035350039</v>
      </c>
      <c r="L234" s="634" t="s">
        <v>13669</v>
      </c>
      <c r="M234" s="634" t="s">
        <v>4006</v>
      </c>
      <c r="N234" s="634" t="s">
        <v>2447</v>
      </c>
      <c r="O234" s="634" t="s">
        <v>2451</v>
      </c>
      <c r="P234" s="634" t="s">
        <v>8132</v>
      </c>
      <c r="Q234" s="634" t="s">
        <v>8133</v>
      </c>
      <c r="R234" s="634" t="s">
        <v>7245</v>
      </c>
      <c r="S234" s="634" t="s">
        <v>8135</v>
      </c>
      <c r="T234" s="634" t="s">
        <v>10623</v>
      </c>
      <c r="U234" s="634" t="s">
        <v>2426</v>
      </c>
      <c r="V234" s="634" t="s">
        <v>2383</v>
      </c>
      <c r="W234" s="634" t="s">
        <v>5559</v>
      </c>
      <c r="X234" s="634" t="s">
        <v>13254</v>
      </c>
      <c r="Y234" s="634" t="s">
        <v>8138</v>
      </c>
      <c r="Z234" s="634" t="s">
        <v>8139</v>
      </c>
      <c r="AB234" s="634" t="s">
        <v>8183</v>
      </c>
      <c r="AC234" s="634" t="s">
        <v>8184</v>
      </c>
      <c r="AE234" s="634" t="s">
        <v>10607</v>
      </c>
      <c r="AF234" s="634" t="s">
        <v>18725</v>
      </c>
      <c r="AI234" s="646" t="str">
        <f>VLOOKUP(K234,'3-kurs'!C:F,4,)</f>
        <v>3-kurs</v>
      </c>
      <c r="AJ234" s="634" t="str">
        <f t="shared" si="3"/>
        <v>438221100010</v>
      </c>
    </row>
    <row r="235" spans="1:36" hidden="1" x14ac:dyDescent="0.25">
      <c r="A235" s="634" t="s">
        <v>13598</v>
      </c>
      <c r="B235" s="634" t="s">
        <v>2697</v>
      </c>
      <c r="C235" s="634" t="s">
        <v>8125</v>
      </c>
      <c r="D235" s="634" t="s">
        <v>8126</v>
      </c>
      <c r="E235" s="634" t="s">
        <v>8127</v>
      </c>
      <c r="F235" s="634" t="s">
        <v>4345</v>
      </c>
      <c r="G235" s="634" t="s">
        <v>4350</v>
      </c>
      <c r="H235" s="634" t="s">
        <v>4346</v>
      </c>
      <c r="I235" s="634" t="s">
        <v>8557</v>
      </c>
      <c r="J235" s="634" t="s">
        <v>13599</v>
      </c>
      <c r="K235" s="635">
        <v>61412045310012</v>
      </c>
      <c r="L235" s="634" t="s">
        <v>11776</v>
      </c>
      <c r="M235" s="634" t="s">
        <v>4006</v>
      </c>
      <c r="N235" s="634" t="s">
        <v>2447</v>
      </c>
      <c r="O235" s="634" t="s">
        <v>2451</v>
      </c>
      <c r="P235" s="634" t="s">
        <v>8132</v>
      </c>
      <c r="Q235" s="634" t="s">
        <v>8133</v>
      </c>
      <c r="R235" s="634" t="s">
        <v>7245</v>
      </c>
      <c r="S235" s="634" t="s">
        <v>8135</v>
      </c>
      <c r="T235" s="634" t="s">
        <v>10623</v>
      </c>
      <c r="U235" s="634" t="s">
        <v>2426</v>
      </c>
      <c r="V235" s="634" t="s">
        <v>2383</v>
      </c>
      <c r="W235" s="634" t="s">
        <v>5559</v>
      </c>
      <c r="X235" s="634" t="s">
        <v>13600</v>
      </c>
      <c r="Y235" s="634" t="s">
        <v>8138</v>
      </c>
      <c r="Z235" s="634" t="s">
        <v>8139</v>
      </c>
      <c r="AB235" s="634" t="s">
        <v>8183</v>
      </c>
      <c r="AC235" s="634" t="s">
        <v>8184</v>
      </c>
      <c r="AE235" s="634" t="s">
        <v>10607</v>
      </c>
      <c r="AF235" s="634" t="s">
        <v>18740</v>
      </c>
      <c r="AI235" s="646" t="str">
        <f>VLOOKUP(K235,'3-kurs'!C:F,4,)</f>
        <v>3-kurs</v>
      </c>
      <c r="AJ235" s="634" t="str">
        <f t="shared" si="3"/>
        <v>438221100026</v>
      </c>
    </row>
    <row r="236" spans="1:36" hidden="1" x14ac:dyDescent="0.25">
      <c r="A236" s="634" t="s">
        <v>13594</v>
      </c>
      <c r="B236" s="634" t="s">
        <v>2666</v>
      </c>
      <c r="C236" s="634" t="s">
        <v>8125</v>
      </c>
      <c r="D236" s="634" t="s">
        <v>8126</v>
      </c>
      <c r="E236" s="634" t="s">
        <v>8127</v>
      </c>
      <c r="F236" s="634" t="s">
        <v>4345</v>
      </c>
      <c r="G236" s="634" t="s">
        <v>4352</v>
      </c>
      <c r="H236" s="634" t="s">
        <v>4346</v>
      </c>
      <c r="I236" s="634" t="s">
        <v>11354</v>
      </c>
      <c r="J236" s="634" t="s">
        <v>13595</v>
      </c>
      <c r="K236" s="635">
        <v>62709045290017</v>
      </c>
      <c r="L236" s="634" t="s">
        <v>13596</v>
      </c>
      <c r="M236" s="634" t="s">
        <v>4006</v>
      </c>
      <c r="N236" s="634" t="s">
        <v>2447</v>
      </c>
      <c r="O236" s="634" t="s">
        <v>2451</v>
      </c>
      <c r="P236" s="634" t="s">
        <v>8132</v>
      </c>
      <c r="Q236" s="634" t="s">
        <v>8133</v>
      </c>
      <c r="R236" s="634" t="s">
        <v>7245</v>
      </c>
      <c r="S236" s="634" t="s">
        <v>8135</v>
      </c>
      <c r="T236" s="634" t="s">
        <v>10623</v>
      </c>
      <c r="U236" s="634" t="s">
        <v>2426</v>
      </c>
      <c r="V236" s="634" t="s">
        <v>2383</v>
      </c>
      <c r="W236" s="634" t="s">
        <v>5559</v>
      </c>
      <c r="X236" s="634" t="s">
        <v>13597</v>
      </c>
      <c r="Y236" s="634" t="s">
        <v>8138</v>
      </c>
      <c r="Z236" s="634" t="s">
        <v>8139</v>
      </c>
      <c r="AB236" s="634" t="s">
        <v>8183</v>
      </c>
      <c r="AC236" s="634" t="s">
        <v>8184</v>
      </c>
      <c r="AE236" s="634" t="s">
        <v>10607</v>
      </c>
      <c r="AF236" s="634" t="s">
        <v>18740</v>
      </c>
      <c r="AI236" s="646" t="str">
        <f>VLOOKUP(K236,'3-kurs'!C:F,4,)</f>
        <v>3-kurs</v>
      </c>
      <c r="AJ236" s="634" t="str">
        <f t="shared" si="3"/>
        <v>438221100024</v>
      </c>
    </row>
    <row r="237" spans="1:36" hidden="1" x14ac:dyDescent="0.25">
      <c r="A237" s="634" t="s">
        <v>13590</v>
      </c>
      <c r="B237" s="634" t="s">
        <v>2638</v>
      </c>
      <c r="C237" s="634" t="s">
        <v>8125</v>
      </c>
      <c r="D237" s="634" t="s">
        <v>8126</v>
      </c>
      <c r="E237" s="634" t="s">
        <v>8127</v>
      </c>
      <c r="F237" s="634" t="s">
        <v>4345</v>
      </c>
      <c r="G237" s="634" t="s">
        <v>8327</v>
      </c>
      <c r="H237" s="634" t="s">
        <v>4346</v>
      </c>
      <c r="I237" s="634" t="s">
        <v>13591</v>
      </c>
      <c r="J237" s="634" t="s">
        <v>13592</v>
      </c>
      <c r="K237" s="635">
        <v>63006045270010</v>
      </c>
      <c r="L237" s="634" t="s">
        <v>13593</v>
      </c>
      <c r="M237" s="634" t="s">
        <v>4006</v>
      </c>
      <c r="N237" s="634" t="s">
        <v>2447</v>
      </c>
      <c r="O237" s="634" t="s">
        <v>2451</v>
      </c>
      <c r="P237" s="634" t="s">
        <v>8132</v>
      </c>
      <c r="Q237" s="634" t="s">
        <v>8133</v>
      </c>
      <c r="R237" s="634" t="s">
        <v>7245</v>
      </c>
      <c r="S237" s="634" t="s">
        <v>8135</v>
      </c>
      <c r="T237" s="634" t="s">
        <v>10623</v>
      </c>
      <c r="U237" s="634" t="s">
        <v>2426</v>
      </c>
      <c r="V237" s="634" t="s">
        <v>2383</v>
      </c>
      <c r="W237" s="634" t="s">
        <v>5559</v>
      </c>
      <c r="X237" s="634" t="s">
        <v>13357</v>
      </c>
      <c r="Y237" s="634" t="s">
        <v>8138</v>
      </c>
      <c r="Z237" s="634" t="s">
        <v>8139</v>
      </c>
      <c r="AB237" s="634" t="s">
        <v>8183</v>
      </c>
      <c r="AC237" s="634" t="s">
        <v>8184</v>
      </c>
      <c r="AE237" s="634" t="s">
        <v>11917</v>
      </c>
      <c r="AF237" s="634" t="s">
        <v>18731</v>
      </c>
      <c r="AI237" s="646" t="str">
        <f>VLOOKUP(K237,'3-kurs'!C:F,4,)</f>
        <v>3-kurs</v>
      </c>
      <c r="AJ237" s="634" t="str">
        <f t="shared" si="3"/>
        <v>438221100224</v>
      </c>
    </row>
    <row r="238" spans="1:36" hidden="1" x14ac:dyDescent="0.25">
      <c r="A238" s="634" t="s">
        <v>13586</v>
      </c>
      <c r="B238" s="634" t="s">
        <v>2618</v>
      </c>
      <c r="C238" s="634" t="s">
        <v>8125</v>
      </c>
      <c r="D238" s="634" t="s">
        <v>8126</v>
      </c>
      <c r="E238" s="634" t="s">
        <v>8127</v>
      </c>
      <c r="F238" s="634" t="s">
        <v>4345</v>
      </c>
      <c r="G238" s="634" t="s">
        <v>8327</v>
      </c>
      <c r="H238" s="634" t="s">
        <v>4346</v>
      </c>
      <c r="I238" s="634" t="s">
        <v>13587</v>
      </c>
      <c r="J238" s="634" t="s">
        <v>13588</v>
      </c>
      <c r="K238" s="635">
        <v>62605045270034</v>
      </c>
      <c r="L238" s="634" t="s">
        <v>8181</v>
      </c>
      <c r="M238" s="634" t="s">
        <v>4006</v>
      </c>
      <c r="N238" s="634" t="s">
        <v>2447</v>
      </c>
      <c r="O238" s="634" t="s">
        <v>2451</v>
      </c>
      <c r="P238" s="634" t="s">
        <v>8132</v>
      </c>
      <c r="Q238" s="634" t="s">
        <v>8133</v>
      </c>
      <c r="R238" s="634" t="s">
        <v>7245</v>
      </c>
      <c r="S238" s="634" t="s">
        <v>8135</v>
      </c>
      <c r="T238" s="634" t="s">
        <v>10623</v>
      </c>
      <c r="U238" s="634" t="s">
        <v>2426</v>
      </c>
      <c r="V238" s="634" t="s">
        <v>2383</v>
      </c>
      <c r="W238" s="634" t="s">
        <v>5559</v>
      </c>
      <c r="X238" s="634" t="s">
        <v>13589</v>
      </c>
      <c r="Y238" s="634" t="s">
        <v>8138</v>
      </c>
      <c r="Z238" s="634" t="s">
        <v>8139</v>
      </c>
      <c r="AB238" s="634" t="s">
        <v>8183</v>
      </c>
      <c r="AC238" s="634" t="s">
        <v>8184</v>
      </c>
      <c r="AE238" s="634" t="s">
        <v>10607</v>
      </c>
      <c r="AF238" s="634" t="s">
        <v>18612</v>
      </c>
      <c r="AI238" s="646" t="str">
        <f>VLOOKUP(K238,'3-kurs'!C:F,4,)</f>
        <v>3-kurs</v>
      </c>
      <c r="AJ238" s="634" t="str">
        <f t="shared" si="3"/>
        <v>438221100023</v>
      </c>
    </row>
    <row r="239" spans="1:36" hidden="1" x14ac:dyDescent="0.25">
      <c r="A239" s="634" t="s">
        <v>13582</v>
      </c>
      <c r="B239" s="634" t="s">
        <v>2450</v>
      </c>
      <c r="C239" s="634" t="s">
        <v>8125</v>
      </c>
      <c r="D239" s="634" t="s">
        <v>8126</v>
      </c>
      <c r="E239" s="634" t="s">
        <v>8127</v>
      </c>
      <c r="F239" s="634" t="s">
        <v>4345</v>
      </c>
      <c r="G239" s="634" t="s">
        <v>8186</v>
      </c>
      <c r="H239" s="634" t="s">
        <v>4346</v>
      </c>
      <c r="I239" s="634" t="s">
        <v>13583</v>
      </c>
      <c r="J239" s="634" t="s">
        <v>13584</v>
      </c>
      <c r="K239" s="635">
        <v>60409045360049</v>
      </c>
      <c r="L239" s="634" t="s">
        <v>10632</v>
      </c>
      <c r="M239" s="634" t="s">
        <v>4006</v>
      </c>
      <c r="N239" s="634" t="s">
        <v>2447</v>
      </c>
      <c r="O239" s="634" t="s">
        <v>2451</v>
      </c>
      <c r="P239" s="634" t="s">
        <v>8132</v>
      </c>
      <c r="Q239" s="634" t="s">
        <v>8133</v>
      </c>
      <c r="R239" s="634" t="s">
        <v>7245</v>
      </c>
      <c r="S239" s="634" t="s">
        <v>8135</v>
      </c>
      <c r="T239" s="634" t="s">
        <v>10623</v>
      </c>
      <c r="U239" s="634" t="s">
        <v>2426</v>
      </c>
      <c r="V239" s="634" t="s">
        <v>2383</v>
      </c>
      <c r="W239" s="634" t="s">
        <v>5559</v>
      </c>
      <c r="X239" s="634" t="s">
        <v>13585</v>
      </c>
      <c r="Y239" s="634" t="s">
        <v>8138</v>
      </c>
      <c r="Z239" s="634" t="s">
        <v>8139</v>
      </c>
      <c r="AB239" s="634" t="s">
        <v>8183</v>
      </c>
      <c r="AC239" s="634" t="s">
        <v>8184</v>
      </c>
      <c r="AE239" s="634" t="s">
        <v>10607</v>
      </c>
      <c r="AF239" s="634" t="s">
        <v>18731</v>
      </c>
      <c r="AI239" s="646" t="str">
        <f>VLOOKUP(K239,'3-kurs'!C:F,4,)</f>
        <v>3-kurs</v>
      </c>
      <c r="AJ239" s="634" t="str">
        <f t="shared" si="3"/>
        <v>438221100022</v>
      </c>
    </row>
    <row r="240" spans="1:36" hidden="1" x14ac:dyDescent="0.25">
      <c r="A240" s="634" t="s">
        <v>13621</v>
      </c>
      <c r="B240" s="634" t="s">
        <v>3002</v>
      </c>
      <c r="C240" s="634" t="s">
        <v>8125</v>
      </c>
      <c r="D240" s="634" t="s">
        <v>8126</v>
      </c>
      <c r="E240" s="634" t="s">
        <v>8127</v>
      </c>
      <c r="F240" s="634" t="s">
        <v>4345</v>
      </c>
      <c r="G240" s="634" t="s">
        <v>4352</v>
      </c>
      <c r="H240" s="634" t="s">
        <v>4346</v>
      </c>
      <c r="I240" s="634" t="s">
        <v>10997</v>
      </c>
      <c r="J240" s="634" t="s">
        <v>13622</v>
      </c>
      <c r="K240" s="635">
        <v>60410055290022</v>
      </c>
      <c r="L240" s="634" t="s">
        <v>13623</v>
      </c>
      <c r="M240" s="634" t="s">
        <v>4006</v>
      </c>
      <c r="N240" s="634" t="s">
        <v>2447</v>
      </c>
      <c r="O240" s="634" t="s">
        <v>2451</v>
      </c>
      <c r="P240" s="634" t="s">
        <v>8132</v>
      </c>
      <c r="Q240" s="634" t="s">
        <v>8133</v>
      </c>
      <c r="R240" s="634" t="s">
        <v>7245</v>
      </c>
      <c r="S240" s="634" t="s">
        <v>8135</v>
      </c>
      <c r="T240" s="634" t="s">
        <v>10623</v>
      </c>
      <c r="U240" s="634" t="s">
        <v>2426</v>
      </c>
      <c r="V240" s="634" t="s">
        <v>2383</v>
      </c>
      <c r="W240" s="634" t="s">
        <v>5559</v>
      </c>
      <c r="X240" s="634" t="s">
        <v>13597</v>
      </c>
      <c r="Y240" s="634" t="s">
        <v>8138</v>
      </c>
      <c r="Z240" s="634" t="s">
        <v>8139</v>
      </c>
      <c r="AB240" s="634" t="s">
        <v>8183</v>
      </c>
      <c r="AC240" s="634" t="s">
        <v>8184</v>
      </c>
      <c r="AE240" s="634" t="s">
        <v>10607</v>
      </c>
      <c r="AF240" s="634" t="s">
        <v>18612</v>
      </c>
      <c r="AI240" s="646" t="str">
        <f>VLOOKUP(K240,'3-kurs'!C:F,4,)</f>
        <v>3-kurs</v>
      </c>
      <c r="AJ240" s="634" t="str">
        <f t="shared" si="3"/>
        <v>438221100038</v>
      </c>
    </row>
    <row r="241" spans="1:36" hidden="1" x14ac:dyDescent="0.25">
      <c r="A241" s="634" t="s">
        <v>13634</v>
      </c>
      <c r="B241" s="634" t="s">
        <v>3099</v>
      </c>
      <c r="C241" s="634" t="s">
        <v>8125</v>
      </c>
      <c r="D241" s="634" t="s">
        <v>8126</v>
      </c>
      <c r="E241" s="634" t="s">
        <v>8127</v>
      </c>
      <c r="F241" s="634" t="s">
        <v>4345</v>
      </c>
      <c r="G241" s="634" t="s">
        <v>4352</v>
      </c>
      <c r="H241" s="634" t="s">
        <v>4346</v>
      </c>
      <c r="I241" s="634" t="s">
        <v>13635</v>
      </c>
      <c r="J241" s="634" t="s">
        <v>13636</v>
      </c>
      <c r="K241" s="635">
        <v>60412055290059</v>
      </c>
      <c r="L241" s="634" t="s">
        <v>13637</v>
      </c>
      <c r="M241" s="634" t="s">
        <v>4006</v>
      </c>
      <c r="N241" s="634" t="s">
        <v>2447</v>
      </c>
      <c r="O241" s="634" t="s">
        <v>2451</v>
      </c>
      <c r="P241" s="634" t="s">
        <v>8132</v>
      </c>
      <c r="Q241" s="634" t="s">
        <v>8133</v>
      </c>
      <c r="R241" s="634" t="s">
        <v>7245</v>
      </c>
      <c r="S241" s="634" t="s">
        <v>8135</v>
      </c>
      <c r="T241" s="634" t="s">
        <v>10623</v>
      </c>
      <c r="U241" s="634" t="s">
        <v>2426</v>
      </c>
      <c r="V241" s="634" t="s">
        <v>2383</v>
      </c>
      <c r="W241" s="634" t="s">
        <v>5559</v>
      </c>
      <c r="X241" s="634" t="s">
        <v>13638</v>
      </c>
      <c r="Y241" s="634" t="s">
        <v>8138</v>
      </c>
      <c r="Z241" s="634" t="s">
        <v>8139</v>
      </c>
      <c r="AB241" s="634" t="s">
        <v>8183</v>
      </c>
      <c r="AC241" s="634" t="s">
        <v>8184</v>
      </c>
      <c r="AE241" s="634" t="s">
        <v>10607</v>
      </c>
      <c r="AF241" s="634" t="s">
        <v>18612</v>
      </c>
      <c r="AI241" s="646" t="str">
        <f>VLOOKUP(K241,'3-kurs'!C:F,4,)</f>
        <v>3-kurs</v>
      </c>
      <c r="AJ241" s="634" t="str">
        <f t="shared" si="3"/>
        <v>438221100042</v>
      </c>
    </row>
    <row r="242" spans="1:36" hidden="1" x14ac:dyDescent="0.25">
      <c r="A242" s="634" t="s">
        <v>20110</v>
      </c>
      <c r="B242" s="634" t="s">
        <v>3169</v>
      </c>
      <c r="C242" s="634" t="s">
        <v>8125</v>
      </c>
      <c r="D242" s="634" t="s">
        <v>8126</v>
      </c>
      <c r="E242" s="634" t="s">
        <v>8127</v>
      </c>
      <c r="F242" s="634" t="s">
        <v>4345</v>
      </c>
      <c r="G242" s="634" t="s">
        <v>4350</v>
      </c>
      <c r="H242" s="634" t="s">
        <v>4346</v>
      </c>
      <c r="I242" s="634" t="s">
        <v>15695</v>
      </c>
      <c r="J242" s="634" t="s">
        <v>20111</v>
      </c>
      <c r="K242" s="635">
        <v>62612035310072</v>
      </c>
      <c r="L242" s="634" t="s">
        <v>20112</v>
      </c>
      <c r="M242" s="634" t="s">
        <v>4006</v>
      </c>
      <c r="N242" s="634" t="s">
        <v>2447</v>
      </c>
      <c r="O242" s="634" t="s">
        <v>2451</v>
      </c>
      <c r="P242" s="634" t="s">
        <v>8132</v>
      </c>
      <c r="Q242" s="634" t="s">
        <v>8133</v>
      </c>
      <c r="R242" s="634" t="s">
        <v>7245</v>
      </c>
      <c r="S242" s="634" t="s">
        <v>8135</v>
      </c>
      <c r="T242" s="634" t="s">
        <v>10623</v>
      </c>
      <c r="U242" s="634" t="s">
        <v>2426</v>
      </c>
      <c r="V242" s="634" t="s">
        <v>2383</v>
      </c>
      <c r="W242" s="634" t="s">
        <v>5559</v>
      </c>
      <c r="X242" s="634" t="s">
        <v>20113</v>
      </c>
      <c r="Y242" s="634" t="s">
        <v>8138</v>
      </c>
      <c r="Z242" s="634" t="s">
        <v>8139</v>
      </c>
      <c r="AB242" s="634" t="s">
        <v>8183</v>
      </c>
      <c r="AC242" s="634" t="s">
        <v>8184</v>
      </c>
      <c r="AE242" s="634" t="s">
        <v>20514</v>
      </c>
      <c r="AF242" s="634" t="s">
        <v>18742</v>
      </c>
      <c r="AI242" s="646" t="str">
        <f>VLOOKUP(K242,'3-kurs'!C:F,4,)</f>
        <v>3-kurs</v>
      </c>
      <c r="AJ242" s="634" t="str">
        <f t="shared" si="3"/>
        <v>438221100436</v>
      </c>
    </row>
    <row r="243" spans="1:36" hidden="1" x14ac:dyDescent="0.25">
      <c r="A243" s="634" t="s">
        <v>13648</v>
      </c>
      <c r="B243" s="634" t="s">
        <v>3317</v>
      </c>
      <c r="C243" s="634" t="s">
        <v>8125</v>
      </c>
      <c r="D243" s="634" t="s">
        <v>8126</v>
      </c>
      <c r="E243" s="634" t="s">
        <v>8127</v>
      </c>
      <c r="F243" s="634" t="s">
        <v>8142</v>
      </c>
      <c r="G243" s="634" t="s">
        <v>8143</v>
      </c>
      <c r="H243" s="634" t="s">
        <v>4346</v>
      </c>
      <c r="I243" s="634" t="s">
        <v>11899</v>
      </c>
      <c r="J243" s="634" t="s">
        <v>13649</v>
      </c>
      <c r="K243" s="635">
        <v>60510045780031</v>
      </c>
      <c r="L243" s="634" t="s">
        <v>13650</v>
      </c>
      <c r="M243" s="634" t="s">
        <v>4006</v>
      </c>
      <c r="N243" s="634" t="s">
        <v>2447</v>
      </c>
      <c r="O243" s="634" t="s">
        <v>2451</v>
      </c>
      <c r="P243" s="634" t="s">
        <v>8132</v>
      </c>
      <c r="Q243" s="634" t="s">
        <v>8133</v>
      </c>
      <c r="R243" s="634" t="s">
        <v>7245</v>
      </c>
      <c r="S243" s="634" t="s">
        <v>8135</v>
      </c>
      <c r="T243" s="634" t="s">
        <v>10623</v>
      </c>
      <c r="U243" s="634" t="s">
        <v>2426</v>
      </c>
      <c r="V243" s="634" t="s">
        <v>2383</v>
      </c>
      <c r="W243" s="634" t="s">
        <v>5559</v>
      </c>
      <c r="X243" s="634" t="s">
        <v>13651</v>
      </c>
      <c r="Y243" s="634" t="s">
        <v>8138</v>
      </c>
      <c r="Z243" s="634" t="s">
        <v>8139</v>
      </c>
      <c r="AB243" s="634" t="s">
        <v>8183</v>
      </c>
      <c r="AC243" s="634" t="s">
        <v>8184</v>
      </c>
      <c r="AE243" s="634" t="s">
        <v>10607</v>
      </c>
      <c r="AF243" s="634" t="s">
        <v>18725</v>
      </c>
      <c r="AI243" s="646" t="str">
        <f>VLOOKUP(K243,'3-kurs'!C:F,4,)</f>
        <v>3-kurs</v>
      </c>
      <c r="AJ243" s="634" t="str">
        <f t="shared" si="3"/>
        <v>438221100045</v>
      </c>
    </row>
    <row r="244" spans="1:36" hidden="1" x14ac:dyDescent="0.25">
      <c r="A244" s="634" t="s">
        <v>13684</v>
      </c>
      <c r="B244" s="634" t="s">
        <v>3372</v>
      </c>
      <c r="C244" s="634" t="s">
        <v>8125</v>
      </c>
      <c r="D244" s="634" t="s">
        <v>8126</v>
      </c>
      <c r="E244" s="634" t="s">
        <v>8127</v>
      </c>
      <c r="F244" s="634" t="s">
        <v>4345</v>
      </c>
      <c r="G244" s="634" t="s">
        <v>9003</v>
      </c>
      <c r="H244" s="634" t="s">
        <v>4346</v>
      </c>
      <c r="I244" s="634" t="s">
        <v>13685</v>
      </c>
      <c r="J244" s="634" t="s">
        <v>13686</v>
      </c>
      <c r="K244" s="635">
        <v>61704045370016</v>
      </c>
      <c r="L244" s="634" t="s">
        <v>13687</v>
      </c>
      <c r="M244" s="634" t="s">
        <v>4006</v>
      </c>
      <c r="N244" s="634" t="s">
        <v>2447</v>
      </c>
      <c r="O244" s="634" t="s">
        <v>2451</v>
      </c>
      <c r="P244" s="634" t="s">
        <v>8132</v>
      </c>
      <c r="Q244" s="634" t="s">
        <v>8133</v>
      </c>
      <c r="R244" s="634" t="s">
        <v>7245</v>
      </c>
      <c r="S244" s="634" t="s">
        <v>8135</v>
      </c>
      <c r="T244" s="634" t="s">
        <v>10623</v>
      </c>
      <c r="U244" s="634" t="s">
        <v>2426</v>
      </c>
      <c r="V244" s="634" t="s">
        <v>2383</v>
      </c>
      <c r="W244" s="634" t="s">
        <v>5559</v>
      </c>
      <c r="X244" s="634" t="s">
        <v>13688</v>
      </c>
      <c r="Y244" s="634" t="s">
        <v>8138</v>
      </c>
      <c r="Z244" s="634" t="s">
        <v>8139</v>
      </c>
      <c r="AB244" s="634" t="s">
        <v>8183</v>
      </c>
      <c r="AC244" s="634" t="s">
        <v>8184</v>
      </c>
      <c r="AE244" s="634" t="s">
        <v>11917</v>
      </c>
      <c r="AF244" s="634" t="s">
        <v>18802</v>
      </c>
      <c r="AI244" s="646" t="str">
        <f>VLOOKUP(K244,'3-kurs'!C:F,4,)</f>
        <v>3-kurs</v>
      </c>
      <c r="AJ244" s="634" t="str">
        <f t="shared" si="3"/>
        <v>438221100265</v>
      </c>
    </row>
    <row r="245" spans="1:36" hidden="1" x14ac:dyDescent="0.25">
      <c r="A245" s="634" t="s">
        <v>13693</v>
      </c>
      <c r="B245" s="634" t="s">
        <v>3463</v>
      </c>
      <c r="C245" s="634" t="s">
        <v>8125</v>
      </c>
      <c r="D245" s="634" t="s">
        <v>8126</v>
      </c>
      <c r="E245" s="634" t="s">
        <v>8127</v>
      </c>
      <c r="F245" s="634" t="s">
        <v>4345</v>
      </c>
      <c r="G245" s="634" t="s">
        <v>8221</v>
      </c>
      <c r="H245" s="634" t="s">
        <v>4346</v>
      </c>
      <c r="I245" s="634" t="s">
        <v>10763</v>
      </c>
      <c r="J245" s="634" t="s">
        <v>13694</v>
      </c>
      <c r="K245" s="635">
        <v>63005045350021</v>
      </c>
      <c r="L245" s="634" t="s">
        <v>10246</v>
      </c>
      <c r="M245" s="634" t="s">
        <v>4006</v>
      </c>
      <c r="N245" s="634" t="s">
        <v>2447</v>
      </c>
      <c r="O245" s="634" t="s">
        <v>2451</v>
      </c>
      <c r="P245" s="634" t="s">
        <v>8132</v>
      </c>
      <c r="Q245" s="634" t="s">
        <v>8133</v>
      </c>
      <c r="R245" s="634" t="s">
        <v>7245</v>
      </c>
      <c r="S245" s="634" t="s">
        <v>8135</v>
      </c>
      <c r="T245" s="634" t="s">
        <v>10623</v>
      </c>
      <c r="U245" s="634" t="s">
        <v>2426</v>
      </c>
      <c r="V245" s="634" t="s">
        <v>2383</v>
      </c>
      <c r="W245" s="634" t="s">
        <v>5559</v>
      </c>
      <c r="X245" s="634" t="s">
        <v>13695</v>
      </c>
      <c r="Y245" s="634" t="s">
        <v>8138</v>
      </c>
      <c r="Z245" s="634" t="s">
        <v>8139</v>
      </c>
      <c r="AB245" s="634" t="s">
        <v>8183</v>
      </c>
      <c r="AC245" s="634" t="s">
        <v>8184</v>
      </c>
      <c r="AE245" s="634" t="s">
        <v>10607</v>
      </c>
      <c r="AF245" s="634" t="s">
        <v>18612</v>
      </c>
      <c r="AI245" s="646" t="str">
        <f>VLOOKUP(K245,'3-kurs'!C:F,4,)</f>
        <v>3-kurs</v>
      </c>
      <c r="AJ245" s="634" t="str">
        <f t="shared" si="3"/>
        <v>438221100047</v>
      </c>
    </row>
    <row r="246" spans="1:36" hidden="1" x14ac:dyDescent="0.25">
      <c r="A246" s="634" t="s">
        <v>13697</v>
      </c>
      <c r="B246" s="634" t="s">
        <v>3557</v>
      </c>
      <c r="C246" s="634" t="s">
        <v>8125</v>
      </c>
      <c r="D246" s="634" t="s">
        <v>8126</v>
      </c>
      <c r="E246" s="634" t="s">
        <v>8127</v>
      </c>
      <c r="F246" s="634" t="s">
        <v>8142</v>
      </c>
      <c r="G246" s="634" t="s">
        <v>8673</v>
      </c>
      <c r="H246" s="634" t="s">
        <v>4346</v>
      </c>
      <c r="I246" s="634" t="s">
        <v>13643</v>
      </c>
      <c r="J246" s="634" t="s">
        <v>13698</v>
      </c>
      <c r="K246" s="635">
        <v>61004045760023</v>
      </c>
      <c r="L246" s="634" t="s">
        <v>12564</v>
      </c>
      <c r="M246" s="634" t="s">
        <v>4006</v>
      </c>
      <c r="N246" s="634" t="s">
        <v>2447</v>
      </c>
      <c r="O246" s="634" t="s">
        <v>2451</v>
      </c>
      <c r="P246" s="634" t="s">
        <v>8132</v>
      </c>
      <c r="Q246" s="634" t="s">
        <v>8133</v>
      </c>
      <c r="R246" s="634" t="s">
        <v>7245</v>
      </c>
      <c r="S246" s="634" t="s">
        <v>8135</v>
      </c>
      <c r="T246" s="634" t="s">
        <v>10623</v>
      </c>
      <c r="U246" s="634" t="s">
        <v>2426</v>
      </c>
      <c r="V246" s="634" t="s">
        <v>2383</v>
      </c>
      <c r="W246" s="634" t="s">
        <v>5559</v>
      </c>
      <c r="X246" s="634" t="s">
        <v>13699</v>
      </c>
      <c r="Y246" s="634" t="s">
        <v>8138</v>
      </c>
      <c r="Z246" s="634" t="s">
        <v>8139</v>
      </c>
      <c r="AB246" s="634" t="s">
        <v>8183</v>
      </c>
      <c r="AC246" s="634" t="s">
        <v>8184</v>
      </c>
      <c r="AE246" s="634" t="s">
        <v>10607</v>
      </c>
      <c r="AF246" s="634" t="s">
        <v>18725</v>
      </c>
      <c r="AI246" s="646" t="str">
        <f>VLOOKUP(K246,'3-kurs'!C:F,4,)</f>
        <v>3-kurs</v>
      </c>
      <c r="AJ246" s="634" t="str">
        <f t="shared" si="3"/>
        <v>438221100050</v>
      </c>
    </row>
    <row r="247" spans="1:36" hidden="1" x14ac:dyDescent="0.25">
      <c r="A247" s="634" t="s">
        <v>13644</v>
      </c>
      <c r="B247" s="634" t="s">
        <v>3572</v>
      </c>
      <c r="C247" s="634" t="s">
        <v>8125</v>
      </c>
      <c r="D247" s="634" t="s">
        <v>8126</v>
      </c>
      <c r="E247" s="634" t="s">
        <v>8127</v>
      </c>
      <c r="F247" s="634" t="s">
        <v>4345</v>
      </c>
      <c r="G247" s="634" t="s">
        <v>8221</v>
      </c>
      <c r="H247" s="634" t="s">
        <v>4346</v>
      </c>
      <c r="I247" s="634" t="s">
        <v>9227</v>
      </c>
      <c r="J247" s="634" t="s">
        <v>13645</v>
      </c>
      <c r="K247" s="635">
        <v>41507975350015</v>
      </c>
      <c r="L247" s="634" t="s">
        <v>8772</v>
      </c>
      <c r="M247" s="634" t="s">
        <v>4006</v>
      </c>
      <c r="N247" s="634" t="s">
        <v>2447</v>
      </c>
      <c r="O247" s="634" t="s">
        <v>2451</v>
      </c>
      <c r="P247" s="634" t="s">
        <v>8132</v>
      </c>
      <c r="Q247" s="634" t="s">
        <v>8133</v>
      </c>
      <c r="R247" s="634" t="s">
        <v>7245</v>
      </c>
      <c r="S247" s="634" t="s">
        <v>8135</v>
      </c>
      <c r="T247" s="634" t="s">
        <v>10623</v>
      </c>
      <c r="U247" s="634" t="s">
        <v>2426</v>
      </c>
      <c r="V247" s="634" t="s">
        <v>2383</v>
      </c>
      <c r="W247" s="634" t="s">
        <v>5559</v>
      </c>
      <c r="X247" s="634" t="s">
        <v>13646</v>
      </c>
      <c r="Y247" s="634" t="s">
        <v>8138</v>
      </c>
      <c r="Z247" s="634" t="s">
        <v>8139</v>
      </c>
      <c r="AE247" s="634" t="s">
        <v>13647</v>
      </c>
      <c r="AF247" s="634" t="s">
        <v>18652</v>
      </c>
      <c r="AI247" s="646" t="str">
        <f>VLOOKUP(K247,'3-kurs'!C:F,4,)</f>
        <v>3-kurs</v>
      </c>
      <c r="AJ247" s="634" t="str">
        <f t="shared" si="3"/>
        <v>484231100167</v>
      </c>
    </row>
    <row r="248" spans="1:36" hidden="1" x14ac:dyDescent="0.25">
      <c r="A248" s="634" t="s">
        <v>13629</v>
      </c>
      <c r="B248" s="634" t="s">
        <v>3023</v>
      </c>
      <c r="C248" s="634" t="s">
        <v>8125</v>
      </c>
      <c r="D248" s="634" t="s">
        <v>8126</v>
      </c>
      <c r="E248" s="634" t="s">
        <v>8127</v>
      </c>
      <c r="F248" s="634" t="s">
        <v>4345</v>
      </c>
      <c r="G248" s="634" t="s">
        <v>4350</v>
      </c>
      <c r="H248" s="634" t="s">
        <v>4346</v>
      </c>
      <c r="I248" s="634" t="s">
        <v>13630</v>
      </c>
      <c r="J248" s="634" t="s">
        <v>13631</v>
      </c>
      <c r="K248" s="635">
        <v>61102045310036</v>
      </c>
      <c r="L248" s="634" t="s">
        <v>13632</v>
      </c>
      <c r="M248" s="634" t="s">
        <v>4006</v>
      </c>
      <c r="N248" s="634" t="s">
        <v>2447</v>
      </c>
      <c r="O248" s="634" t="s">
        <v>2451</v>
      </c>
      <c r="P248" s="634" t="s">
        <v>8132</v>
      </c>
      <c r="Q248" s="634" t="s">
        <v>8133</v>
      </c>
      <c r="R248" s="634" t="s">
        <v>7245</v>
      </c>
      <c r="S248" s="634" t="s">
        <v>8135</v>
      </c>
      <c r="T248" s="634" t="s">
        <v>10623</v>
      </c>
      <c r="U248" s="634" t="s">
        <v>2426</v>
      </c>
      <c r="V248" s="634" t="s">
        <v>2383</v>
      </c>
      <c r="W248" s="634" t="s">
        <v>5559</v>
      </c>
      <c r="X248" s="634" t="s">
        <v>13633</v>
      </c>
      <c r="Y248" s="634" t="s">
        <v>8138</v>
      </c>
      <c r="Z248" s="634" t="s">
        <v>8139</v>
      </c>
      <c r="AB248" s="634" t="s">
        <v>8183</v>
      </c>
      <c r="AC248" s="634" t="s">
        <v>8184</v>
      </c>
      <c r="AE248" s="634" t="s">
        <v>10607</v>
      </c>
      <c r="AF248" s="634" t="s">
        <v>18612</v>
      </c>
      <c r="AI248" s="646" t="str">
        <f>VLOOKUP(K248,'3-kurs'!C:F,4,)</f>
        <v>3-kurs</v>
      </c>
      <c r="AJ248" s="634" t="str">
        <f t="shared" si="3"/>
        <v>438221100039</v>
      </c>
    </row>
    <row r="249" spans="1:36" hidden="1" x14ac:dyDescent="0.25">
      <c r="A249" s="634" t="s">
        <v>13624</v>
      </c>
      <c r="B249" s="634" t="s">
        <v>3006</v>
      </c>
      <c r="C249" s="634" t="s">
        <v>8125</v>
      </c>
      <c r="D249" s="634" t="s">
        <v>8126</v>
      </c>
      <c r="E249" s="634" t="s">
        <v>8127</v>
      </c>
      <c r="F249" s="634" t="s">
        <v>4345</v>
      </c>
      <c r="G249" s="634" t="s">
        <v>4349</v>
      </c>
      <c r="H249" s="634" t="s">
        <v>4346</v>
      </c>
      <c r="I249" s="634" t="s">
        <v>13625</v>
      </c>
      <c r="J249" s="634" t="s">
        <v>13626</v>
      </c>
      <c r="K249" s="635">
        <v>62909045380020</v>
      </c>
      <c r="L249" s="634" t="s">
        <v>13627</v>
      </c>
      <c r="M249" s="634" t="s">
        <v>4006</v>
      </c>
      <c r="N249" s="634" t="s">
        <v>2447</v>
      </c>
      <c r="O249" s="634" t="s">
        <v>2451</v>
      </c>
      <c r="P249" s="634" t="s">
        <v>8132</v>
      </c>
      <c r="Q249" s="634" t="s">
        <v>8133</v>
      </c>
      <c r="R249" s="634" t="s">
        <v>7245</v>
      </c>
      <c r="S249" s="634" t="s">
        <v>8135</v>
      </c>
      <c r="T249" s="634" t="s">
        <v>10623</v>
      </c>
      <c r="U249" s="634" t="s">
        <v>2426</v>
      </c>
      <c r="V249" s="634" t="s">
        <v>2383</v>
      </c>
      <c r="W249" s="634" t="s">
        <v>5559</v>
      </c>
      <c r="X249" s="634" t="s">
        <v>13628</v>
      </c>
      <c r="Y249" s="634" t="s">
        <v>8138</v>
      </c>
      <c r="Z249" s="634" t="s">
        <v>8139</v>
      </c>
      <c r="AB249" s="634" t="s">
        <v>8183</v>
      </c>
      <c r="AC249" s="634" t="s">
        <v>8184</v>
      </c>
      <c r="AE249" s="634" t="s">
        <v>10607</v>
      </c>
      <c r="AF249" s="634" t="s">
        <v>18742</v>
      </c>
      <c r="AI249" s="646" t="str">
        <f>VLOOKUP(K249,'3-kurs'!C:F,4,)</f>
        <v>3-kurs</v>
      </c>
      <c r="AJ249" s="634" t="str">
        <f t="shared" si="3"/>
        <v>438221100053</v>
      </c>
    </row>
    <row r="250" spans="1:36" hidden="1" x14ac:dyDescent="0.25">
      <c r="A250" s="634" t="s">
        <v>18734</v>
      </c>
      <c r="B250" s="634" t="s">
        <v>18735</v>
      </c>
      <c r="C250" s="634" t="s">
        <v>8125</v>
      </c>
      <c r="D250" s="634" t="s">
        <v>8126</v>
      </c>
      <c r="E250" s="634" t="s">
        <v>8127</v>
      </c>
      <c r="F250" s="634" t="s">
        <v>4345</v>
      </c>
      <c r="G250" s="634" t="s">
        <v>8327</v>
      </c>
      <c r="H250" s="634" t="s">
        <v>4346</v>
      </c>
      <c r="I250" s="634" t="s">
        <v>13729</v>
      </c>
      <c r="J250" s="634" t="s">
        <v>18736</v>
      </c>
      <c r="K250" s="635">
        <v>60408055270049</v>
      </c>
      <c r="L250" s="634" t="s">
        <v>18737</v>
      </c>
      <c r="M250" s="634" t="s">
        <v>2423</v>
      </c>
      <c r="N250" s="634" t="s">
        <v>2447</v>
      </c>
      <c r="O250" s="634" t="s">
        <v>4328</v>
      </c>
      <c r="P250" s="634" t="s">
        <v>8132</v>
      </c>
      <c r="Q250" s="634" t="s">
        <v>8133</v>
      </c>
      <c r="R250" s="634" t="s">
        <v>7224</v>
      </c>
      <c r="S250" s="634" t="s">
        <v>8135</v>
      </c>
      <c r="T250" s="634" t="s">
        <v>10623</v>
      </c>
      <c r="U250" s="634" t="s">
        <v>2426</v>
      </c>
      <c r="V250" s="634" t="s">
        <v>2383</v>
      </c>
      <c r="W250" s="634" t="s">
        <v>5559</v>
      </c>
      <c r="X250" s="634" t="s">
        <v>8175</v>
      </c>
      <c r="Y250" s="634" t="s">
        <v>8138</v>
      </c>
      <c r="Z250" s="634" t="s">
        <v>8139</v>
      </c>
      <c r="AE250" s="634" t="s">
        <v>20514</v>
      </c>
      <c r="AF250" s="634" t="s">
        <v>18714</v>
      </c>
      <c r="AI250" s="646" t="str">
        <f>VLOOKUP(K250,'2-kurs'!C:F,4,)</f>
        <v>2-kurs</v>
      </c>
      <c r="AJ250" s="634" t="str">
        <f t="shared" si="3"/>
        <v>438231100896</v>
      </c>
    </row>
    <row r="251" spans="1:36" hidden="1" x14ac:dyDescent="0.25">
      <c r="A251" s="634" t="s">
        <v>10633</v>
      </c>
      <c r="B251" s="634" t="s">
        <v>5564</v>
      </c>
      <c r="C251" s="634" t="s">
        <v>8125</v>
      </c>
      <c r="D251" s="634" t="s">
        <v>8126</v>
      </c>
      <c r="E251" s="634" t="s">
        <v>8127</v>
      </c>
      <c r="F251" s="634" t="s">
        <v>4345</v>
      </c>
      <c r="G251" s="634" t="s">
        <v>4350</v>
      </c>
      <c r="H251" s="634" t="s">
        <v>4346</v>
      </c>
      <c r="I251" s="634" t="s">
        <v>10634</v>
      </c>
      <c r="J251" s="634" t="s">
        <v>10635</v>
      </c>
      <c r="K251" s="635">
        <v>62203045310033</v>
      </c>
      <c r="L251" s="634" t="s">
        <v>10636</v>
      </c>
      <c r="M251" s="634" t="s">
        <v>2423</v>
      </c>
      <c r="N251" s="634" t="s">
        <v>2447</v>
      </c>
      <c r="O251" s="634" t="s">
        <v>4328</v>
      </c>
      <c r="P251" s="634" t="s">
        <v>8132</v>
      </c>
      <c r="Q251" s="634" t="s">
        <v>8133</v>
      </c>
      <c r="R251" s="634" t="s">
        <v>7224</v>
      </c>
      <c r="S251" s="634" t="s">
        <v>8135</v>
      </c>
      <c r="T251" s="634" t="s">
        <v>10623</v>
      </c>
      <c r="U251" s="634" t="s">
        <v>2426</v>
      </c>
      <c r="V251" s="634" t="s">
        <v>2383</v>
      </c>
      <c r="W251" s="634" t="s">
        <v>5559</v>
      </c>
      <c r="X251" s="634" t="s">
        <v>10637</v>
      </c>
      <c r="Y251" s="634" t="s">
        <v>8138</v>
      </c>
      <c r="Z251" s="634" t="s">
        <v>8139</v>
      </c>
      <c r="AB251" s="634" t="s">
        <v>8183</v>
      </c>
      <c r="AC251" s="634" t="s">
        <v>8184</v>
      </c>
      <c r="AE251" s="634" t="s">
        <v>19646</v>
      </c>
      <c r="AF251" s="634" t="s">
        <v>18729</v>
      </c>
      <c r="AI251" s="646" t="str">
        <f>VLOOKUP(K251,'2-kurs'!C:F,4,)</f>
        <v>2-kurs</v>
      </c>
      <c r="AJ251" s="634" t="str">
        <f t="shared" si="3"/>
        <v>438241100002</v>
      </c>
    </row>
    <row r="252" spans="1:36" hidden="1" x14ac:dyDescent="0.25">
      <c r="A252" s="634" t="s">
        <v>20118</v>
      </c>
      <c r="B252" s="634" t="s">
        <v>20119</v>
      </c>
      <c r="C252" s="634" t="s">
        <v>8125</v>
      </c>
      <c r="D252" s="634" t="s">
        <v>8126</v>
      </c>
      <c r="E252" s="634" t="s">
        <v>8127</v>
      </c>
      <c r="F252" s="634" t="s">
        <v>4345</v>
      </c>
      <c r="G252" s="634" t="s">
        <v>8598</v>
      </c>
      <c r="H252" s="634" t="s">
        <v>4346</v>
      </c>
      <c r="I252" s="634" t="s">
        <v>20120</v>
      </c>
      <c r="J252" s="634" t="s">
        <v>20121</v>
      </c>
      <c r="K252" s="635">
        <v>62308055330047</v>
      </c>
      <c r="L252" s="634" t="s">
        <v>20123</v>
      </c>
      <c r="M252" s="634" t="s">
        <v>2423</v>
      </c>
      <c r="N252" s="634" t="s">
        <v>2447</v>
      </c>
      <c r="O252" s="634" t="s">
        <v>4328</v>
      </c>
      <c r="P252" s="634" t="s">
        <v>8132</v>
      </c>
      <c r="Q252" s="634" t="s">
        <v>8133</v>
      </c>
      <c r="R252" s="634" t="s">
        <v>7224</v>
      </c>
      <c r="S252" s="634" t="s">
        <v>8135</v>
      </c>
      <c r="T252" s="634" t="s">
        <v>10623</v>
      </c>
      <c r="U252" s="634" t="s">
        <v>2426</v>
      </c>
      <c r="V252" s="634" t="s">
        <v>2383</v>
      </c>
      <c r="W252" s="634" t="s">
        <v>5559</v>
      </c>
      <c r="X252" s="634" t="s">
        <v>8182</v>
      </c>
      <c r="Y252" s="634" t="s">
        <v>8138</v>
      </c>
      <c r="Z252" s="634" t="s">
        <v>8139</v>
      </c>
      <c r="AE252" s="634" t="s">
        <v>20514</v>
      </c>
      <c r="AF252" s="634" t="s">
        <v>18576</v>
      </c>
      <c r="AI252" s="646" t="str">
        <f>VLOOKUP(K252,'2-kurs'!C:F,4,)</f>
        <v>2-kurs</v>
      </c>
      <c r="AJ252" s="634" t="str">
        <f t="shared" si="3"/>
        <v>438241101992</v>
      </c>
    </row>
    <row r="253" spans="1:36" hidden="1" x14ac:dyDescent="0.25">
      <c r="A253" s="634" t="s">
        <v>10638</v>
      </c>
      <c r="B253" s="634" t="s">
        <v>5322</v>
      </c>
      <c r="C253" s="634" t="s">
        <v>8125</v>
      </c>
      <c r="D253" s="634" t="s">
        <v>8126</v>
      </c>
      <c r="E253" s="634" t="s">
        <v>8127</v>
      </c>
      <c r="F253" s="634" t="s">
        <v>4345</v>
      </c>
      <c r="G253" s="634" t="s">
        <v>8186</v>
      </c>
      <c r="H253" s="634" t="s">
        <v>4346</v>
      </c>
      <c r="I253" s="634" t="s">
        <v>10639</v>
      </c>
      <c r="J253" s="634" t="s">
        <v>10640</v>
      </c>
      <c r="K253" s="635">
        <v>61811055360039</v>
      </c>
      <c r="L253" s="634" t="s">
        <v>10641</v>
      </c>
      <c r="M253" s="634" t="s">
        <v>2423</v>
      </c>
      <c r="N253" s="634" t="s">
        <v>2447</v>
      </c>
      <c r="O253" s="634" t="s">
        <v>4328</v>
      </c>
      <c r="P253" s="634" t="s">
        <v>8132</v>
      </c>
      <c r="Q253" s="634" t="s">
        <v>8133</v>
      </c>
      <c r="R253" s="634" t="s">
        <v>7224</v>
      </c>
      <c r="S253" s="634" t="s">
        <v>8135</v>
      </c>
      <c r="T253" s="634" t="s">
        <v>10623</v>
      </c>
      <c r="U253" s="634" t="s">
        <v>2426</v>
      </c>
      <c r="V253" s="634" t="s">
        <v>2383</v>
      </c>
      <c r="W253" s="634" t="s">
        <v>5559</v>
      </c>
      <c r="X253" s="634" t="s">
        <v>10642</v>
      </c>
      <c r="Y253" s="634" t="s">
        <v>8138</v>
      </c>
      <c r="Z253" s="634" t="s">
        <v>8139</v>
      </c>
      <c r="AB253" s="634" t="s">
        <v>8183</v>
      </c>
      <c r="AC253" s="634" t="s">
        <v>8184</v>
      </c>
      <c r="AE253" s="634" t="s">
        <v>10643</v>
      </c>
      <c r="AF253" s="634" t="s">
        <v>18709</v>
      </c>
      <c r="AI253" s="646" t="str">
        <f>VLOOKUP(K253,'2-kurs'!C:F,4,)</f>
        <v>2-kurs</v>
      </c>
      <c r="AJ253" s="634" t="str">
        <f t="shared" si="3"/>
        <v>438231100408</v>
      </c>
    </row>
    <row r="254" spans="1:36" hidden="1" x14ac:dyDescent="0.25">
      <c r="A254" s="634" t="s">
        <v>10626</v>
      </c>
      <c r="B254" s="634" t="s">
        <v>5436</v>
      </c>
      <c r="C254" s="634" t="s">
        <v>8125</v>
      </c>
      <c r="D254" s="634" t="s">
        <v>8126</v>
      </c>
      <c r="E254" s="634" t="s">
        <v>8127</v>
      </c>
      <c r="F254" s="634" t="s">
        <v>4345</v>
      </c>
      <c r="G254" s="634" t="s">
        <v>4347</v>
      </c>
      <c r="H254" s="634" t="s">
        <v>4346</v>
      </c>
      <c r="I254" s="634" t="s">
        <v>10627</v>
      </c>
      <c r="J254" s="634" t="s">
        <v>10628</v>
      </c>
      <c r="K254" s="635">
        <v>62707055260048</v>
      </c>
      <c r="L254" s="634" t="s">
        <v>10629</v>
      </c>
      <c r="M254" s="634" t="s">
        <v>2423</v>
      </c>
      <c r="N254" s="634" t="s">
        <v>2447</v>
      </c>
      <c r="O254" s="634" t="s">
        <v>4328</v>
      </c>
      <c r="P254" s="634" t="s">
        <v>8132</v>
      </c>
      <c r="Q254" s="634" t="s">
        <v>8133</v>
      </c>
      <c r="R254" s="634" t="s">
        <v>7224</v>
      </c>
      <c r="S254" s="634" t="s">
        <v>8135</v>
      </c>
      <c r="T254" s="634" t="s">
        <v>10623</v>
      </c>
      <c r="U254" s="634" t="s">
        <v>2426</v>
      </c>
      <c r="V254" s="634" t="s">
        <v>2383</v>
      </c>
      <c r="W254" s="634" t="s">
        <v>5559</v>
      </c>
      <c r="X254" s="634" t="s">
        <v>10630</v>
      </c>
      <c r="Y254" s="634" t="s">
        <v>8138</v>
      </c>
      <c r="Z254" s="634" t="s">
        <v>8139</v>
      </c>
      <c r="AB254" s="634" t="s">
        <v>8183</v>
      </c>
      <c r="AC254" s="634" t="s">
        <v>8184</v>
      </c>
      <c r="AE254" s="634" t="s">
        <v>10625</v>
      </c>
      <c r="AF254" s="634" t="s">
        <v>18731</v>
      </c>
      <c r="AI254" s="646" t="str">
        <f>VLOOKUP(K254,'2-kurs'!C:F,4,)</f>
        <v>2-kurs</v>
      </c>
      <c r="AJ254" s="634" t="str">
        <f t="shared" si="3"/>
        <v>438231100395</v>
      </c>
    </row>
    <row r="255" spans="1:36" hidden="1" x14ac:dyDescent="0.25">
      <c r="A255" s="634" t="s">
        <v>10619</v>
      </c>
      <c r="B255" s="634" t="s">
        <v>5435</v>
      </c>
      <c r="C255" s="634" t="s">
        <v>8125</v>
      </c>
      <c r="D255" s="634" t="s">
        <v>8126</v>
      </c>
      <c r="E255" s="634" t="s">
        <v>8127</v>
      </c>
      <c r="F255" s="634" t="s">
        <v>4345</v>
      </c>
      <c r="G255" s="634" t="s">
        <v>4347</v>
      </c>
      <c r="H255" s="634" t="s">
        <v>4346</v>
      </c>
      <c r="I255" s="634" t="s">
        <v>10620</v>
      </c>
      <c r="J255" s="634" t="s">
        <v>10621</v>
      </c>
      <c r="K255" s="635">
        <v>61909055300035</v>
      </c>
      <c r="L255" s="634" t="s">
        <v>8737</v>
      </c>
      <c r="M255" s="634" t="s">
        <v>2423</v>
      </c>
      <c r="N255" s="634" t="s">
        <v>2447</v>
      </c>
      <c r="O255" s="634" t="s">
        <v>4328</v>
      </c>
      <c r="P255" s="634" t="s">
        <v>8132</v>
      </c>
      <c r="Q255" s="634" t="s">
        <v>8133</v>
      </c>
      <c r="R255" s="634" t="s">
        <v>7224</v>
      </c>
      <c r="S255" s="634" t="s">
        <v>8135</v>
      </c>
      <c r="T255" s="634" t="s">
        <v>10623</v>
      </c>
      <c r="U255" s="634" t="s">
        <v>2426</v>
      </c>
      <c r="V255" s="634" t="s">
        <v>2383</v>
      </c>
      <c r="W255" s="634" t="s">
        <v>5559</v>
      </c>
      <c r="X255" s="634" t="s">
        <v>10624</v>
      </c>
      <c r="Y255" s="634" t="s">
        <v>8138</v>
      </c>
      <c r="Z255" s="634" t="s">
        <v>8139</v>
      </c>
      <c r="AB255" s="634" t="s">
        <v>8183</v>
      </c>
      <c r="AC255" s="634" t="s">
        <v>8184</v>
      </c>
      <c r="AE255" s="634" t="s">
        <v>10625</v>
      </c>
      <c r="AF255" s="634" t="s">
        <v>18733</v>
      </c>
      <c r="AI255" s="646" t="str">
        <f>VLOOKUP(K255,'2-kurs'!C:F,4,)</f>
        <v>2-kurs</v>
      </c>
      <c r="AJ255" s="634" t="str">
        <f t="shared" si="3"/>
        <v>438231100340</v>
      </c>
    </row>
    <row r="256" spans="1:36" hidden="1" x14ac:dyDescent="0.25">
      <c r="A256" s="634" t="s">
        <v>10644</v>
      </c>
      <c r="B256" s="634" t="s">
        <v>5434</v>
      </c>
      <c r="C256" s="634" t="s">
        <v>8125</v>
      </c>
      <c r="D256" s="634" t="s">
        <v>8126</v>
      </c>
      <c r="E256" s="634" t="s">
        <v>8127</v>
      </c>
      <c r="F256" s="634" t="s">
        <v>4345</v>
      </c>
      <c r="G256" s="634" t="s">
        <v>8186</v>
      </c>
      <c r="H256" s="634" t="s">
        <v>4346</v>
      </c>
      <c r="I256" s="634" t="s">
        <v>10645</v>
      </c>
      <c r="J256" s="634" t="s">
        <v>10646</v>
      </c>
      <c r="K256" s="635">
        <v>61504055360021</v>
      </c>
      <c r="L256" s="634" t="s">
        <v>8160</v>
      </c>
      <c r="M256" s="634" t="s">
        <v>2423</v>
      </c>
      <c r="N256" s="634" t="s">
        <v>2447</v>
      </c>
      <c r="O256" s="634" t="s">
        <v>4328</v>
      </c>
      <c r="P256" s="634" t="s">
        <v>8132</v>
      </c>
      <c r="Q256" s="634" t="s">
        <v>8133</v>
      </c>
      <c r="R256" s="634" t="s">
        <v>7224</v>
      </c>
      <c r="S256" s="634" t="s">
        <v>8135</v>
      </c>
      <c r="T256" s="634" t="s">
        <v>10623</v>
      </c>
      <c r="U256" s="634" t="s">
        <v>2426</v>
      </c>
      <c r="V256" s="634" t="s">
        <v>2383</v>
      </c>
      <c r="W256" s="634" t="s">
        <v>5559</v>
      </c>
      <c r="X256" s="634" t="s">
        <v>10647</v>
      </c>
      <c r="Y256" s="634" t="s">
        <v>8138</v>
      </c>
      <c r="Z256" s="634" t="s">
        <v>8139</v>
      </c>
      <c r="AB256" s="634" t="s">
        <v>8183</v>
      </c>
      <c r="AC256" s="634" t="s">
        <v>8184</v>
      </c>
      <c r="AF256" s="634" t="s">
        <v>18738</v>
      </c>
      <c r="AI256" s="646" t="str">
        <f>VLOOKUP(K256,'2-kurs'!C:F,4,)</f>
        <v>2-kurs</v>
      </c>
      <c r="AJ256" s="634" t="str">
        <f t="shared" si="3"/>
        <v>438231100420</v>
      </c>
    </row>
    <row r="257" spans="1:36" hidden="1" x14ac:dyDescent="0.25">
      <c r="A257" s="634" t="s">
        <v>20114</v>
      </c>
      <c r="B257" s="634" t="s">
        <v>19123</v>
      </c>
      <c r="C257" s="634" t="s">
        <v>8125</v>
      </c>
      <c r="D257" s="634" t="s">
        <v>8126</v>
      </c>
      <c r="E257" s="634" t="s">
        <v>8127</v>
      </c>
      <c r="F257" s="634" t="s">
        <v>8142</v>
      </c>
      <c r="G257" s="634" t="s">
        <v>8143</v>
      </c>
      <c r="H257" s="634" t="s">
        <v>4346</v>
      </c>
      <c r="I257" s="634" t="s">
        <v>20115</v>
      </c>
      <c r="J257" s="634" t="s">
        <v>20116</v>
      </c>
      <c r="K257" s="635">
        <v>60907055780050</v>
      </c>
      <c r="L257" s="634" t="s">
        <v>10674</v>
      </c>
      <c r="M257" s="634" t="s">
        <v>2423</v>
      </c>
      <c r="N257" s="634" t="s">
        <v>2447</v>
      </c>
      <c r="O257" s="634" t="s">
        <v>4328</v>
      </c>
      <c r="P257" s="634" t="s">
        <v>8132</v>
      </c>
      <c r="Q257" s="634" t="s">
        <v>8133</v>
      </c>
      <c r="R257" s="634" t="s">
        <v>7224</v>
      </c>
      <c r="S257" s="634" t="s">
        <v>8135</v>
      </c>
      <c r="T257" s="634" t="s">
        <v>10623</v>
      </c>
      <c r="U257" s="634" t="s">
        <v>2426</v>
      </c>
      <c r="V257" s="634" t="s">
        <v>2383</v>
      </c>
      <c r="W257" s="634" t="s">
        <v>5559</v>
      </c>
      <c r="X257" s="634" t="s">
        <v>8739</v>
      </c>
      <c r="Y257" s="634" t="s">
        <v>8138</v>
      </c>
      <c r="Z257" s="634" t="s">
        <v>8139</v>
      </c>
      <c r="AE257" s="634" t="s">
        <v>20514</v>
      </c>
      <c r="AF257" s="634" t="s">
        <v>18576</v>
      </c>
      <c r="AI257" s="646" t="str">
        <f>VLOOKUP(K257,'2-kurs'!C:F,4,)</f>
        <v>2-kurs</v>
      </c>
      <c r="AJ257" s="634" t="str">
        <f t="shared" si="3"/>
        <v>438241101964</v>
      </c>
    </row>
    <row r="258" spans="1:36" hidden="1" x14ac:dyDescent="0.25">
      <c r="A258" s="634" t="s">
        <v>18715</v>
      </c>
      <c r="B258" s="634" t="s">
        <v>18716</v>
      </c>
      <c r="C258" s="634" t="s">
        <v>8125</v>
      </c>
      <c r="D258" s="634" t="s">
        <v>8126</v>
      </c>
      <c r="E258" s="634" t="s">
        <v>8127</v>
      </c>
      <c r="F258" s="634" t="s">
        <v>4345</v>
      </c>
      <c r="G258" s="634" t="s">
        <v>8186</v>
      </c>
      <c r="H258" s="634" t="s">
        <v>4346</v>
      </c>
      <c r="I258" s="634" t="s">
        <v>18717</v>
      </c>
      <c r="J258" s="634" t="s">
        <v>18718</v>
      </c>
      <c r="K258" s="635">
        <v>60411045360035</v>
      </c>
      <c r="L258" s="634" t="s">
        <v>15052</v>
      </c>
      <c r="M258" s="634" t="s">
        <v>2423</v>
      </c>
      <c r="N258" s="634" t="s">
        <v>2447</v>
      </c>
      <c r="O258" s="634" t="s">
        <v>4328</v>
      </c>
      <c r="P258" s="634" t="s">
        <v>8132</v>
      </c>
      <c r="Q258" s="634" t="s">
        <v>8133</v>
      </c>
      <c r="R258" s="634" t="s">
        <v>7224</v>
      </c>
      <c r="S258" s="634" t="s">
        <v>8135</v>
      </c>
      <c r="T258" s="634" t="s">
        <v>10623</v>
      </c>
      <c r="U258" s="634" t="s">
        <v>2426</v>
      </c>
      <c r="V258" s="634" t="s">
        <v>2383</v>
      </c>
      <c r="W258" s="634" t="s">
        <v>5559</v>
      </c>
      <c r="X258" s="634" t="s">
        <v>8175</v>
      </c>
      <c r="Y258" s="634" t="s">
        <v>8138</v>
      </c>
      <c r="Z258" s="634" t="s">
        <v>8139</v>
      </c>
      <c r="AE258" s="634" t="s">
        <v>8140</v>
      </c>
      <c r="AF258" s="634" t="s">
        <v>19623</v>
      </c>
      <c r="AI258" s="646" t="str">
        <f>VLOOKUP(K258,'2-kurs'!C:F,4,)</f>
        <v>2-kurs</v>
      </c>
      <c r="AJ258" s="634" t="str">
        <f t="shared" si="3"/>
        <v>438241102216</v>
      </c>
    </row>
    <row r="259" spans="1:36" hidden="1" x14ac:dyDescent="0.25">
      <c r="A259" s="634" t="s">
        <v>10652</v>
      </c>
      <c r="B259" s="634" t="s">
        <v>10653</v>
      </c>
      <c r="C259" s="634" t="s">
        <v>8125</v>
      </c>
      <c r="D259" s="634" t="s">
        <v>8126</v>
      </c>
      <c r="E259" s="634" t="s">
        <v>8127</v>
      </c>
      <c r="F259" s="634" t="s">
        <v>4345</v>
      </c>
      <c r="G259" s="634" t="s">
        <v>8186</v>
      </c>
      <c r="H259" s="634" t="s">
        <v>4346</v>
      </c>
      <c r="I259" s="634" t="s">
        <v>10654</v>
      </c>
      <c r="J259" s="634" t="s">
        <v>10655</v>
      </c>
      <c r="K259" s="635">
        <v>62810055360046</v>
      </c>
      <c r="L259" s="634" t="s">
        <v>10656</v>
      </c>
      <c r="M259" s="634" t="s">
        <v>2423</v>
      </c>
      <c r="N259" s="634" t="s">
        <v>2447</v>
      </c>
      <c r="O259" s="634" t="s">
        <v>4328</v>
      </c>
      <c r="P259" s="634" t="s">
        <v>8132</v>
      </c>
      <c r="Q259" s="634" t="s">
        <v>8133</v>
      </c>
      <c r="R259" s="634" t="s">
        <v>7224</v>
      </c>
      <c r="S259" s="634" t="s">
        <v>8135</v>
      </c>
      <c r="T259" s="634" t="s">
        <v>10623</v>
      </c>
      <c r="U259" s="634" t="s">
        <v>2426</v>
      </c>
      <c r="V259" s="634" t="s">
        <v>2383</v>
      </c>
      <c r="W259" s="634" t="s">
        <v>5559</v>
      </c>
      <c r="X259" s="634" t="s">
        <v>10657</v>
      </c>
      <c r="Y259" s="634" t="s">
        <v>8138</v>
      </c>
      <c r="Z259" s="634" t="s">
        <v>8139</v>
      </c>
      <c r="AB259" s="634" t="s">
        <v>8183</v>
      </c>
      <c r="AC259" s="634" t="s">
        <v>8184</v>
      </c>
      <c r="AE259" s="634" t="s">
        <v>10625</v>
      </c>
      <c r="AF259" s="634" t="s">
        <v>18730</v>
      </c>
      <c r="AI259" s="646" t="str">
        <f>VLOOKUP(K259,'2-kurs'!C:F,4,)</f>
        <v>2-kurs</v>
      </c>
      <c r="AJ259" s="634" t="str">
        <f t="shared" si="3"/>
        <v>438231100406</v>
      </c>
    </row>
    <row r="260" spans="1:36" hidden="1" x14ac:dyDescent="0.25">
      <c r="A260" s="634" t="s">
        <v>10667</v>
      </c>
      <c r="B260" s="634" t="s">
        <v>5429</v>
      </c>
      <c r="C260" s="634" t="s">
        <v>8125</v>
      </c>
      <c r="D260" s="634" t="s">
        <v>8126</v>
      </c>
      <c r="E260" s="634" t="s">
        <v>8127</v>
      </c>
      <c r="F260" s="634" t="s">
        <v>4345</v>
      </c>
      <c r="G260" s="634" t="s">
        <v>4348</v>
      </c>
      <c r="H260" s="634" t="s">
        <v>4346</v>
      </c>
      <c r="I260" s="634" t="s">
        <v>10668</v>
      </c>
      <c r="J260" s="634" t="s">
        <v>10669</v>
      </c>
      <c r="K260" s="635">
        <v>40705925300018</v>
      </c>
      <c r="L260" s="634" t="s">
        <v>10670</v>
      </c>
      <c r="M260" s="634" t="s">
        <v>2423</v>
      </c>
      <c r="N260" s="634" t="s">
        <v>2447</v>
      </c>
      <c r="O260" s="634" t="s">
        <v>4328</v>
      </c>
      <c r="P260" s="634" t="s">
        <v>8132</v>
      </c>
      <c r="Q260" s="634" t="s">
        <v>8133</v>
      </c>
      <c r="R260" s="634" t="s">
        <v>7224</v>
      </c>
      <c r="S260" s="634" t="s">
        <v>8135</v>
      </c>
      <c r="T260" s="634" t="s">
        <v>10623</v>
      </c>
      <c r="U260" s="634" t="s">
        <v>2426</v>
      </c>
      <c r="V260" s="634" t="s">
        <v>2383</v>
      </c>
      <c r="W260" s="634" t="s">
        <v>5559</v>
      </c>
      <c r="X260" s="634" t="s">
        <v>10671</v>
      </c>
      <c r="Y260" s="634" t="s">
        <v>8138</v>
      </c>
      <c r="Z260" s="634" t="s">
        <v>8139</v>
      </c>
      <c r="AB260" s="634" t="s">
        <v>8183</v>
      </c>
      <c r="AC260" s="634" t="s">
        <v>8184</v>
      </c>
      <c r="AE260" s="634" t="s">
        <v>10625</v>
      </c>
      <c r="AF260" s="634" t="s">
        <v>18730</v>
      </c>
      <c r="AI260" s="646" t="str">
        <f>VLOOKUP(K260,'2-kurs'!C:F,4,)</f>
        <v>2-kurs</v>
      </c>
      <c r="AJ260" s="634" t="str">
        <f t="shared" ref="AJ260:AJ323" si="4">A260</f>
        <v>438231100388</v>
      </c>
    </row>
    <row r="261" spans="1:36" hidden="1" x14ac:dyDescent="0.25">
      <c r="A261" s="634" t="s">
        <v>10658</v>
      </c>
      <c r="B261" s="634" t="s">
        <v>5306</v>
      </c>
      <c r="C261" s="634" t="s">
        <v>8125</v>
      </c>
      <c r="D261" s="634" t="s">
        <v>8126</v>
      </c>
      <c r="E261" s="634" t="s">
        <v>8127</v>
      </c>
      <c r="F261" s="634" t="s">
        <v>4345</v>
      </c>
      <c r="G261" s="634" t="s">
        <v>4347</v>
      </c>
      <c r="H261" s="634" t="s">
        <v>4346</v>
      </c>
      <c r="I261" s="634" t="s">
        <v>8548</v>
      </c>
      <c r="J261" s="634" t="s">
        <v>10659</v>
      </c>
      <c r="K261" s="635">
        <v>61308057040037</v>
      </c>
      <c r="L261" s="634" t="s">
        <v>10660</v>
      </c>
      <c r="M261" s="634" t="s">
        <v>2423</v>
      </c>
      <c r="N261" s="634" t="s">
        <v>2447</v>
      </c>
      <c r="O261" s="634" t="s">
        <v>4328</v>
      </c>
      <c r="P261" s="634" t="s">
        <v>8132</v>
      </c>
      <c r="Q261" s="634" t="s">
        <v>8133</v>
      </c>
      <c r="R261" s="634" t="s">
        <v>7224</v>
      </c>
      <c r="S261" s="634" t="s">
        <v>8135</v>
      </c>
      <c r="T261" s="634" t="s">
        <v>10623</v>
      </c>
      <c r="U261" s="634" t="s">
        <v>2426</v>
      </c>
      <c r="V261" s="634" t="s">
        <v>2383</v>
      </c>
      <c r="W261" s="634" t="s">
        <v>5559</v>
      </c>
      <c r="X261" s="634" t="s">
        <v>10661</v>
      </c>
      <c r="Y261" s="634" t="s">
        <v>8138</v>
      </c>
      <c r="Z261" s="634" t="s">
        <v>8139</v>
      </c>
      <c r="AB261" s="634" t="s">
        <v>8183</v>
      </c>
      <c r="AC261" s="634" t="s">
        <v>8184</v>
      </c>
      <c r="AF261" s="634" t="s">
        <v>18732</v>
      </c>
      <c r="AI261" s="646" t="str">
        <f>VLOOKUP(K261,'2-kurs'!C:F,4,)</f>
        <v>2-kurs</v>
      </c>
      <c r="AJ261" s="634" t="str">
        <f t="shared" si="4"/>
        <v>438231100411</v>
      </c>
    </row>
    <row r="262" spans="1:36" hidden="1" x14ac:dyDescent="0.25">
      <c r="A262" s="634" t="s">
        <v>10662</v>
      </c>
      <c r="B262" s="634" t="s">
        <v>10663</v>
      </c>
      <c r="C262" s="634" t="s">
        <v>8125</v>
      </c>
      <c r="D262" s="634" t="s">
        <v>8126</v>
      </c>
      <c r="E262" s="634" t="s">
        <v>8356</v>
      </c>
      <c r="F262" s="634" t="s">
        <v>4345</v>
      </c>
      <c r="G262" s="634" t="s">
        <v>9003</v>
      </c>
      <c r="H262" s="634" t="s">
        <v>4346</v>
      </c>
      <c r="I262" s="634" t="s">
        <v>8468</v>
      </c>
      <c r="J262" s="634" t="s">
        <v>10664</v>
      </c>
      <c r="K262" s="635">
        <v>63009065370014</v>
      </c>
      <c r="L262" s="634" t="s">
        <v>10665</v>
      </c>
      <c r="M262" s="634" t="s">
        <v>2423</v>
      </c>
      <c r="N262" s="634" t="s">
        <v>2447</v>
      </c>
      <c r="O262" s="634" t="s">
        <v>4328</v>
      </c>
      <c r="P262" s="634" t="s">
        <v>8132</v>
      </c>
      <c r="Q262" s="634" t="s">
        <v>8133</v>
      </c>
      <c r="R262" s="634" t="s">
        <v>7224</v>
      </c>
      <c r="S262" s="634" t="s">
        <v>8135</v>
      </c>
      <c r="T262" s="634" t="s">
        <v>10623</v>
      </c>
      <c r="U262" s="634" t="s">
        <v>2426</v>
      </c>
      <c r="V262" s="634" t="s">
        <v>2383</v>
      </c>
      <c r="W262" s="634" t="s">
        <v>5559</v>
      </c>
      <c r="X262" s="634" t="s">
        <v>10666</v>
      </c>
      <c r="Y262" s="634" t="s">
        <v>8138</v>
      </c>
      <c r="Z262" s="634" t="s">
        <v>8139</v>
      </c>
      <c r="AB262" s="634" t="s">
        <v>8183</v>
      </c>
      <c r="AC262" s="634" t="s">
        <v>8184</v>
      </c>
      <c r="AE262" s="634" t="s">
        <v>10643</v>
      </c>
      <c r="AF262" s="634" t="s">
        <v>18732</v>
      </c>
      <c r="AI262" s="646" t="str">
        <f>VLOOKUP(K262,'2-kurs'!C:F,4,)</f>
        <v>2-kurs</v>
      </c>
      <c r="AJ262" s="634" t="str">
        <f t="shared" si="4"/>
        <v>438231100402</v>
      </c>
    </row>
    <row r="263" spans="1:36" hidden="1" x14ac:dyDescent="0.25">
      <c r="A263" s="634" t="s">
        <v>18710</v>
      </c>
      <c r="B263" s="634" t="s">
        <v>18711</v>
      </c>
      <c r="C263" s="634" t="s">
        <v>8125</v>
      </c>
      <c r="D263" s="634" t="s">
        <v>8126</v>
      </c>
      <c r="E263" s="634" t="s">
        <v>8127</v>
      </c>
      <c r="F263" s="634" t="s">
        <v>4345</v>
      </c>
      <c r="G263" s="634" t="s">
        <v>9003</v>
      </c>
      <c r="H263" s="634" t="s">
        <v>4346</v>
      </c>
      <c r="I263" s="634" t="s">
        <v>18712</v>
      </c>
      <c r="J263" s="634" t="s">
        <v>18713</v>
      </c>
      <c r="K263" s="635">
        <v>61812045310047</v>
      </c>
      <c r="L263" s="634" t="s">
        <v>15548</v>
      </c>
      <c r="M263" s="634" t="s">
        <v>2423</v>
      </c>
      <c r="N263" s="634" t="s">
        <v>2447</v>
      </c>
      <c r="O263" s="634" t="s">
        <v>4328</v>
      </c>
      <c r="P263" s="634" t="s">
        <v>8132</v>
      </c>
      <c r="Q263" s="634" t="s">
        <v>8133</v>
      </c>
      <c r="R263" s="634" t="s">
        <v>7224</v>
      </c>
      <c r="S263" s="634" t="s">
        <v>8135</v>
      </c>
      <c r="T263" s="634" t="s">
        <v>10623</v>
      </c>
      <c r="U263" s="634" t="s">
        <v>2426</v>
      </c>
      <c r="V263" s="634" t="s">
        <v>2383</v>
      </c>
      <c r="W263" s="634" t="s">
        <v>5559</v>
      </c>
      <c r="X263" s="634" t="s">
        <v>8175</v>
      </c>
      <c r="Y263" s="634" t="s">
        <v>8138</v>
      </c>
      <c r="Z263" s="634" t="s">
        <v>8139</v>
      </c>
      <c r="AE263" s="634" t="s">
        <v>20514</v>
      </c>
      <c r="AF263" s="634" t="s">
        <v>18714</v>
      </c>
      <c r="AI263" s="646" t="str">
        <f>VLOOKUP(K263,'2-kurs'!C:F,4,)</f>
        <v>2-kurs</v>
      </c>
      <c r="AJ263" s="634" t="str">
        <f t="shared" si="4"/>
        <v>438241102219</v>
      </c>
    </row>
    <row r="264" spans="1:36" hidden="1" x14ac:dyDescent="0.25">
      <c r="A264" s="634" t="s">
        <v>18726</v>
      </c>
      <c r="B264" s="634" t="s">
        <v>18727</v>
      </c>
      <c r="C264" s="634" t="s">
        <v>8125</v>
      </c>
      <c r="D264" s="634" t="s">
        <v>8126</v>
      </c>
      <c r="E264" s="634" t="s">
        <v>8127</v>
      </c>
      <c r="F264" s="634" t="s">
        <v>4345</v>
      </c>
      <c r="G264" s="634" t="s">
        <v>8332</v>
      </c>
      <c r="H264" s="634" t="s">
        <v>4346</v>
      </c>
      <c r="I264" s="634" t="s">
        <v>15757</v>
      </c>
      <c r="J264" s="634" t="s">
        <v>18728</v>
      </c>
      <c r="K264" s="635">
        <v>61210025280018</v>
      </c>
      <c r="L264" s="634" t="s">
        <v>8261</v>
      </c>
      <c r="M264" s="634" t="s">
        <v>2423</v>
      </c>
      <c r="N264" s="634" t="s">
        <v>2447</v>
      </c>
      <c r="O264" s="634" t="s">
        <v>4328</v>
      </c>
      <c r="P264" s="634" t="s">
        <v>8132</v>
      </c>
      <c r="Q264" s="634" t="s">
        <v>8133</v>
      </c>
      <c r="R264" s="634" t="s">
        <v>7224</v>
      </c>
      <c r="S264" s="634" t="s">
        <v>8135</v>
      </c>
      <c r="T264" s="634" t="s">
        <v>10623</v>
      </c>
      <c r="U264" s="634" t="s">
        <v>2426</v>
      </c>
      <c r="V264" s="634" t="s">
        <v>2383</v>
      </c>
      <c r="W264" s="634" t="s">
        <v>5559</v>
      </c>
      <c r="X264" s="634" t="s">
        <v>8175</v>
      </c>
      <c r="Y264" s="634" t="s">
        <v>8138</v>
      </c>
      <c r="Z264" s="634" t="s">
        <v>8139</v>
      </c>
      <c r="AE264" s="634" t="s">
        <v>20514</v>
      </c>
      <c r="AF264" s="634" t="s">
        <v>18576</v>
      </c>
      <c r="AI264" s="646" t="str">
        <f>VLOOKUP(K264,'2-kurs'!C:F,4,)</f>
        <v>2-kurs</v>
      </c>
      <c r="AJ264" s="634" t="str">
        <f t="shared" si="4"/>
        <v>438241102217</v>
      </c>
    </row>
    <row r="265" spans="1:36" hidden="1" x14ac:dyDescent="0.25">
      <c r="A265" s="634" t="s">
        <v>18719</v>
      </c>
      <c r="B265" s="634" t="s">
        <v>18720</v>
      </c>
      <c r="C265" s="634" t="s">
        <v>8125</v>
      </c>
      <c r="D265" s="634" t="s">
        <v>8126</v>
      </c>
      <c r="E265" s="634" t="s">
        <v>8127</v>
      </c>
      <c r="F265" s="634" t="s">
        <v>9349</v>
      </c>
      <c r="G265" s="634" t="s">
        <v>18721</v>
      </c>
      <c r="H265" s="634" t="s">
        <v>4346</v>
      </c>
      <c r="I265" s="634" t="s">
        <v>18722</v>
      </c>
      <c r="J265" s="634" t="s">
        <v>18723</v>
      </c>
      <c r="K265" s="635">
        <v>61503055360011</v>
      </c>
      <c r="L265" s="634" t="s">
        <v>18724</v>
      </c>
      <c r="M265" s="634" t="s">
        <v>2423</v>
      </c>
      <c r="N265" s="634" t="s">
        <v>2447</v>
      </c>
      <c r="O265" s="634" t="s">
        <v>4328</v>
      </c>
      <c r="P265" s="634" t="s">
        <v>8132</v>
      </c>
      <c r="Q265" s="634" t="s">
        <v>8133</v>
      </c>
      <c r="R265" s="634" t="s">
        <v>7224</v>
      </c>
      <c r="S265" s="634" t="s">
        <v>8135</v>
      </c>
      <c r="T265" s="634" t="s">
        <v>10623</v>
      </c>
      <c r="U265" s="634" t="s">
        <v>2426</v>
      </c>
      <c r="V265" s="634" t="s">
        <v>2383</v>
      </c>
      <c r="W265" s="634" t="s">
        <v>5559</v>
      </c>
      <c r="X265" s="634" t="s">
        <v>8175</v>
      </c>
      <c r="Y265" s="634" t="s">
        <v>8138</v>
      </c>
      <c r="Z265" s="634" t="s">
        <v>8139</v>
      </c>
      <c r="AE265" s="634" t="s">
        <v>20514</v>
      </c>
      <c r="AF265" s="634" t="s">
        <v>18725</v>
      </c>
      <c r="AI265" s="646" t="str">
        <f>VLOOKUP(K265,'2-kurs'!C:F,4,)</f>
        <v>2-kurs</v>
      </c>
      <c r="AJ265" s="634" t="str">
        <f t="shared" si="4"/>
        <v>438241102215</v>
      </c>
    </row>
    <row r="266" spans="1:36" hidden="1" x14ac:dyDescent="0.25">
      <c r="A266" s="634" t="s">
        <v>19624</v>
      </c>
      <c r="B266" s="634" t="s">
        <v>19625</v>
      </c>
      <c r="C266" s="634" t="s">
        <v>8125</v>
      </c>
      <c r="D266" s="634" t="s">
        <v>8126</v>
      </c>
      <c r="E266" s="634" t="s">
        <v>8127</v>
      </c>
      <c r="F266" s="634" t="s">
        <v>4345</v>
      </c>
      <c r="G266" s="634" t="s">
        <v>8221</v>
      </c>
      <c r="H266" s="634" t="s">
        <v>4346</v>
      </c>
      <c r="I266" s="634" t="s">
        <v>8286</v>
      </c>
      <c r="J266" s="634" t="s">
        <v>19626</v>
      </c>
      <c r="K266" s="635">
        <v>61509055350050</v>
      </c>
      <c r="L266" s="634" t="s">
        <v>19627</v>
      </c>
      <c r="M266" s="634" t="s">
        <v>2423</v>
      </c>
      <c r="N266" s="634" t="s">
        <v>2447</v>
      </c>
      <c r="O266" s="634" t="s">
        <v>4328</v>
      </c>
      <c r="P266" s="634" t="s">
        <v>8132</v>
      </c>
      <c r="Q266" s="634" t="s">
        <v>8133</v>
      </c>
      <c r="R266" s="634" t="s">
        <v>7224</v>
      </c>
      <c r="S266" s="634" t="s">
        <v>8135</v>
      </c>
      <c r="T266" s="634" t="s">
        <v>10623</v>
      </c>
      <c r="U266" s="634" t="s">
        <v>2426</v>
      </c>
      <c r="V266" s="634" t="s">
        <v>2383</v>
      </c>
      <c r="W266" s="634" t="s">
        <v>5559</v>
      </c>
      <c r="X266" s="634" t="s">
        <v>8225</v>
      </c>
      <c r="Y266" s="634" t="s">
        <v>8138</v>
      </c>
      <c r="Z266" s="634" t="s">
        <v>8139</v>
      </c>
      <c r="AE266" s="634" t="s">
        <v>8140</v>
      </c>
      <c r="AF266" s="634" t="s">
        <v>18576</v>
      </c>
      <c r="AI266" s="646" t="str">
        <f>VLOOKUP(K266,'2-kurs'!C:F,4,)</f>
        <v>2-kurs</v>
      </c>
      <c r="AJ266" s="634" t="str">
        <f t="shared" si="4"/>
        <v>438231100836</v>
      </c>
    </row>
    <row r="267" spans="1:36" hidden="1" x14ac:dyDescent="0.25">
      <c r="A267" s="634" t="s">
        <v>10740</v>
      </c>
      <c r="B267" s="634" t="s">
        <v>10741</v>
      </c>
      <c r="C267" s="634" t="s">
        <v>8125</v>
      </c>
      <c r="D267" s="634" t="s">
        <v>8126</v>
      </c>
      <c r="E267" s="634" t="s">
        <v>8127</v>
      </c>
      <c r="F267" s="634" t="s">
        <v>8253</v>
      </c>
      <c r="G267" s="634" t="s">
        <v>10742</v>
      </c>
      <c r="H267" s="634" t="s">
        <v>4346</v>
      </c>
      <c r="I267" s="634" t="s">
        <v>10743</v>
      </c>
      <c r="J267" s="634" t="s">
        <v>10744</v>
      </c>
      <c r="K267" s="635">
        <v>61311056040023</v>
      </c>
      <c r="L267" s="634" t="s">
        <v>10745</v>
      </c>
      <c r="M267" s="634" t="s">
        <v>2423</v>
      </c>
      <c r="N267" s="634" t="s">
        <v>2447</v>
      </c>
      <c r="O267" s="634" t="s">
        <v>4330</v>
      </c>
      <c r="P267" s="634" t="s">
        <v>8132</v>
      </c>
      <c r="Q267" s="634" t="s">
        <v>8133</v>
      </c>
      <c r="R267" s="634" t="s">
        <v>7224</v>
      </c>
      <c r="S267" s="634" t="s">
        <v>8135</v>
      </c>
      <c r="T267" s="634" t="s">
        <v>10623</v>
      </c>
      <c r="U267" s="634" t="s">
        <v>2426</v>
      </c>
      <c r="V267" s="634" t="s">
        <v>2383</v>
      </c>
      <c r="W267" s="634" t="s">
        <v>5559</v>
      </c>
      <c r="X267" s="634" t="s">
        <v>10746</v>
      </c>
      <c r="Y267" s="634" t="s">
        <v>8138</v>
      </c>
      <c r="Z267" s="634" t="s">
        <v>8139</v>
      </c>
      <c r="AE267" s="634" t="s">
        <v>10625</v>
      </c>
      <c r="AF267" s="634" t="s">
        <v>18612</v>
      </c>
      <c r="AI267" s="646" t="str">
        <f>VLOOKUP(K267,'2-kurs'!C:F,4,)</f>
        <v>2-kurs</v>
      </c>
      <c r="AJ267" s="634" t="str">
        <f t="shared" si="4"/>
        <v>438231100501</v>
      </c>
    </row>
    <row r="268" spans="1:36" hidden="1" x14ac:dyDescent="0.25">
      <c r="A268" s="634" t="s">
        <v>10729</v>
      </c>
      <c r="B268" s="634" t="s">
        <v>5406</v>
      </c>
      <c r="C268" s="634" t="s">
        <v>8125</v>
      </c>
      <c r="D268" s="634" t="s">
        <v>8126</v>
      </c>
      <c r="E268" s="634" t="s">
        <v>8127</v>
      </c>
      <c r="F268" s="634" t="s">
        <v>4345</v>
      </c>
      <c r="G268" s="634" t="s">
        <v>8221</v>
      </c>
      <c r="H268" s="634" t="s">
        <v>4346</v>
      </c>
      <c r="I268" s="634" t="s">
        <v>10730</v>
      </c>
      <c r="J268" s="634" t="s">
        <v>10731</v>
      </c>
      <c r="K268" s="635">
        <v>62709065350021</v>
      </c>
      <c r="L268" s="634" t="s">
        <v>10732</v>
      </c>
      <c r="M268" s="634" t="s">
        <v>2423</v>
      </c>
      <c r="N268" s="634" t="s">
        <v>2447</v>
      </c>
      <c r="O268" s="634" t="s">
        <v>4330</v>
      </c>
      <c r="P268" s="634" t="s">
        <v>8132</v>
      </c>
      <c r="Q268" s="634" t="s">
        <v>8133</v>
      </c>
      <c r="R268" s="634" t="s">
        <v>7224</v>
      </c>
      <c r="S268" s="634" t="s">
        <v>8135</v>
      </c>
      <c r="T268" s="634" t="s">
        <v>10623</v>
      </c>
      <c r="U268" s="634" t="s">
        <v>2426</v>
      </c>
      <c r="V268" s="634" t="s">
        <v>2383</v>
      </c>
      <c r="W268" s="634" t="s">
        <v>5559</v>
      </c>
      <c r="X268" s="634" t="s">
        <v>10733</v>
      </c>
      <c r="Y268" s="634" t="s">
        <v>8138</v>
      </c>
      <c r="Z268" s="634" t="s">
        <v>8139</v>
      </c>
      <c r="AE268" s="634" t="s">
        <v>10625</v>
      </c>
      <c r="AF268" s="634" t="s">
        <v>18740</v>
      </c>
      <c r="AI268" s="646" t="str">
        <f>VLOOKUP(K268,'2-kurs'!C:F,4,)</f>
        <v>2-kurs</v>
      </c>
      <c r="AJ268" s="634" t="str">
        <f t="shared" si="4"/>
        <v>438231100497</v>
      </c>
    </row>
    <row r="269" spans="1:36" hidden="1" x14ac:dyDescent="0.25">
      <c r="A269" s="634" t="s">
        <v>10676</v>
      </c>
      <c r="B269" s="634" t="s">
        <v>5373</v>
      </c>
      <c r="C269" s="634" t="s">
        <v>8125</v>
      </c>
      <c r="D269" s="634" t="s">
        <v>8126</v>
      </c>
      <c r="E269" s="634" t="s">
        <v>8127</v>
      </c>
      <c r="F269" s="634" t="s">
        <v>4345</v>
      </c>
      <c r="G269" s="634" t="s">
        <v>8221</v>
      </c>
      <c r="H269" s="634" t="s">
        <v>4346</v>
      </c>
      <c r="I269" s="634" t="s">
        <v>10677</v>
      </c>
      <c r="J269" s="634" t="s">
        <v>10678</v>
      </c>
      <c r="K269" s="635">
        <v>62203055350014</v>
      </c>
      <c r="L269" s="634" t="s">
        <v>4360</v>
      </c>
      <c r="M269" s="634" t="s">
        <v>2423</v>
      </c>
      <c r="N269" s="634" t="s">
        <v>2447</v>
      </c>
      <c r="O269" s="634" t="s">
        <v>4330</v>
      </c>
      <c r="P269" s="634" t="s">
        <v>8132</v>
      </c>
      <c r="Q269" s="634" t="s">
        <v>8133</v>
      </c>
      <c r="R269" s="634" t="s">
        <v>7224</v>
      </c>
      <c r="S269" s="634" t="s">
        <v>8135</v>
      </c>
      <c r="T269" s="634" t="s">
        <v>10623</v>
      </c>
      <c r="U269" s="634" t="s">
        <v>2426</v>
      </c>
      <c r="V269" s="634" t="s">
        <v>2383</v>
      </c>
      <c r="W269" s="634" t="s">
        <v>5559</v>
      </c>
      <c r="X269" s="634" t="s">
        <v>10679</v>
      </c>
      <c r="Y269" s="634" t="s">
        <v>8138</v>
      </c>
      <c r="Z269" s="634" t="s">
        <v>8139</v>
      </c>
      <c r="AB269" s="634" t="s">
        <v>8183</v>
      </c>
      <c r="AC269" s="634" t="s">
        <v>8184</v>
      </c>
      <c r="AF269" s="634" t="s">
        <v>18714</v>
      </c>
      <c r="AI269" s="646" t="str">
        <f>VLOOKUP(K269,'2-kurs'!C:F,4,)</f>
        <v>2-kurs</v>
      </c>
      <c r="AJ269" s="634" t="str">
        <f t="shared" si="4"/>
        <v>438231100500</v>
      </c>
    </row>
    <row r="270" spans="1:36" hidden="1" x14ac:dyDescent="0.25">
      <c r="A270" s="634" t="s">
        <v>10717</v>
      </c>
      <c r="B270" s="634" t="s">
        <v>5357</v>
      </c>
      <c r="C270" s="634" t="s">
        <v>8125</v>
      </c>
      <c r="D270" s="634" t="s">
        <v>8126</v>
      </c>
      <c r="E270" s="634" t="s">
        <v>8127</v>
      </c>
      <c r="F270" s="634" t="s">
        <v>4345</v>
      </c>
      <c r="G270" s="634" t="s">
        <v>8598</v>
      </c>
      <c r="H270" s="634" t="s">
        <v>4346</v>
      </c>
      <c r="I270" s="634" t="s">
        <v>10718</v>
      </c>
      <c r="J270" s="634" t="s">
        <v>10719</v>
      </c>
      <c r="K270" s="635">
        <v>60606065330052</v>
      </c>
      <c r="L270" s="634" t="s">
        <v>9493</v>
      </c>
      <c r="M270" s="634" t="s">
        <v>2423</v>
      </c>
      <c r="N270" s="634" t="s">
        <v>2447</v>
      </c>
      <c r="O270" s="634" t="s">
        <v>4330</v>
      </c>
      <c r="P270" s="634" t="s">
        <v>8132</v>
      </c>
      <c r="Q270" s="634" t="s">
        <v>8133</v>
      </c>
      <c r="R270" s="634" t="s">
        <v>7224</v>
      </c>
      <c r="S270" s="634" t="s">
        <v>8135</v>
      </c>
      <c r="T270" s="634" t="s">
        <v>10623</v>
      </c>
      <c r="U270" s="634" t="s">
        <v>2426</v>
      </c>
      <c r="V270" s="634" t="s">
        <v>2383</v>
      </c>
      <c r="W270" s="634" t="s">
        <v>5559</v>
      </c>
      <c r="X270" s="634" t="s">
        <v>10720</v>
      </c>
      <c r="Y270" s="634" t="s">
        <v>8138</v>
      </c>
      <c r="Z270" s="634" t="s">
        <v>8139</v>
      </c>
      <c r="AB270" s="634" t="s">
        <v>8183</v>
      </c>
      <c r="AC270" s="634" t="s">
        <v>8184</v>
      </c>
      <c r="AF270" s="634" t="s">
        <v>18731</v>
      </c>
      <c r="AI270" s="646" t="str">
        <f>VLOOKUP(K270,'2-kurs'!C:F,4,)</f>
        <v>2-kurs</v>
      </c>
      <c r="AJ270" s="634" t="str">
        <f t="shared" si="4"/>
        <v>438231100474</v>
      </c>
    </row>
    <row r="271" spans="1:36" hidden="1" x14ac:dyDescent="0.25">
      <c r="A271" s="634" t="s">
        <v>10707</v>
      </c>
      <c r="B271" s="634" t="s">
        <v>5352</v>
      </c>
      <c r="C271" s="634" t="s">
        <v>8125</v>
      </c>
      <c r="D271" s="634" t="s">
        <v>8126</v>
      </c>
      <c r="E271" s="634" t="s">
        <v>8127</v>
      </c>
      <c r="F271" s="634" t="s">
        <v>4345</v>
      </c>
      <c r="G271" s="634" t="s">
        <v>8163</v>
      </c>
      <c r="H271" s="634" t="s">
        <v>4346</v>
      </c>
      <c r="I271" s="634" t="s">
        <v>10708</v>
      </c>
      <c r="J271" s="634" t="s">
        <v>10709</v>
      </c>
      <c r="K271" s="635">
        <v>41906911080089</v>
      </c>
      <c r="L271" s="634" t="s">
        <v>10710</v>
      </c>
      <c r="M271" s="634" t="s">
        <v>2423</v>
      </c>
      <c r="N271" s="634" t="s">
        <v>2447</v>
      </c>
      <c r="O271" s="634" t="s">
        <v>4330</v>
      </c>
      <c r="P271" s="634" t="s">
        <v>8132</v>
      </c>
      <c r="Q271" s="634" t="s">
        <v>8133</v>
      </c>
      <c r="R271" s="634" t="s">
        <v>7224</v>
      </c>
      <c r="S271" s="634" t="s">
        <v>8135</v>
      </c>
      <c r="T271" s="634" t="s">
        <v>10623</v>
      </c>
      <c r="U271" s="634" t="s">
        <v>2426</v>
      </c>
      <c r="V271" s="634" t="s">
        <v>2383</v>
      </c>
      <c r="W271" s="634" t="s">
        <v>5559</v>
      </c>
      <c r="X271" s="634" t="s">
        <v>10711</v>
      </c>
      <c r="Y271" s="634" t="s">
        <v>8138</v>
      </c>
      <c r="Z271" s="634" t="s">
        <v>8139</v>
      </c>
      <c r="AB271" s="634" t="s">
        <v>8183</v>
      </c>
      <c r="AC271" s="634" t="s">
        <v>8184</v>
      </c>
      <c r="AE271" s="634" t="s">
        <v>10625</v>
      </c>
      <c r="AF271" s="634" t="s">
        <v>18733</v>
      </c>
      <c r="AI271" s="646" t="str">
        <f>VLOOKUP(K271,'2-kurs'!C:F,4,)</f>
        <v>2-kurs</v>
      </c>
      <c r="AJ271" s="634" t="str">
        <f t="shared" si="4"/>
        <v>438231100493</v>
      </c>
    </row>
    <row r="272" spans="1:36" hidden="1" x14ac:dyDescent="0.25">
      <c r="A272" s="634" t="s">
        <v>10680</v>
      </c>
      <c r="B272" s="634" t="s">
        <v>5341</v>
      </c>
      <c r="C272" s="634" t="s">
        <v>8125</v>
      </c>
      <c r="D272" s="634" t="s">
        <v>8126</v>
      </c>
      <c r="E272" s="634" t="s">
        <v>8127</v>
      </c>
      <c r="F272" s="634" t="s">
        <v>8142</v>
      </c>
      <c r="G272" s="634" t="s">
        <v>8673</v>
      </c>
      <c r="H272" s="634" t="s">
        <v>4346</v>
      </c>
      <c r="I272" s="634" t="s">
        <v>10620</v>
      </c>
      <c r="J272" s="634" t="s">
        <v>10681</v>
      </c>
      <c r="K272" s="635">
        <v>61909055780042</v>
      </c>
      <c r="L272" s="634" t="s">
        <v>10682</v>
      </c>
      <c r="M272" s="634" t="s">
        <v>2423</v>
      </c>
      <c r="N272" s="634" t="s">
        <v>2447</v>
      </c>
      <c r="O272" s="634" t="s">
        <v>4330</v>
      </c>
      <c r="P272" s="634" t="s">
        <v>8132</v>
      </c>
      <c r="Q272" s="634" t="s">
        <v>8133</v>
      </c>
      <c r="R272" s="634" t="s">
        <v>7224</v>
      </c>
      <c r="S272" s="634" t="s">
        <v>8135</v>
      </c>
      <c r="T272" s="634" t="s">
        <v>10623</v>
      </c>
      <c r="U272" s="634" t="s">
        <v>2426</v>
      </c>
      <c r="V272" s="634" t="s">
        <v>2383</v>
      </c>
      <c r="W272" s="634" t="s">
        <v>5559</v>
      </c>
      <c r="X272" s="634" t="s">
        <v>10683</v>
      </c>
      <c r="Y272" s="634" t="s">
        <v>8138</v>
      </c>
      <c r="Z272" s="634" t="s">
        <v>8139</v>
      </c>
      <c r="AB272" s="634" t="s">
        <v>8183</v>
      </c>
      <c r="AC272" s="634" t="s">
        <v>8184</v>
      </c>
      <c r="AE272" s="634" t="s">
        <v>10625</v>
      </c>
      <c r="AF272" s="634" t="s">
        <v>18741</v>
      </c>
      <c r="AI272" s="646" t="str">
        <f>VLOOKUP(K272,'2-kurs'!C:F,4,)</f>
        <v>2-kurs</v>
      </c>
      <c r="AJ272" s="634" t="str">
        <f t="shared" si="4"/>
        <v>438231100473</v>
      </c>
    </row>
    <row r="273" spans="1:36" hidden="1" x14ac:dyDescent="0.25">
      <c r="A273" s="634" t="s">
        <v>10684</v>
      </c>
      <c r="B273" s="634" t="s">
        <v>5313</v>
      </c>
      <c r="C273" s="634" t="s">
        <v>8125</v>
      </c>
      <c r="D273" s="634" t="s">
        <v>8126</v>
      </c>
      <c r="E273" s="634" t="s">
        <v>8127</v>
      </c>
      <c r="F273" s="634" t="s">
        <v>4345</v>
      </c>
      <c r="G273" s="634" t="s">
        <v>4349</v>
      </c>
      <c r="H273" s="634" t="s">
        <v>4346</v>
      </c>
      <c r="I273" s="634" t="s">
        <v>10685</v>
      </c>
      <c r="J273" s="634" t="s">
        <v>10686</v>
      </c>
      <c r="K273" s="635">
        <v>61906055380025</v>
      </c>
      <c r="L273" s="634" t="s">
        <v>10656</v>
      </c>
      <c r="M273" s="634" t="s">
        <v>2423</v>
      </c>
      <c r="N273" s="634" t="s">
        <v>2447</v>
      </c>
      <c r="O273" s="634" t="s">
        <v>4330</v>
      </c>
      <c r="P273" s="634" t="s">
        <v>8132</v>
      </c>
      <c r="Q273" s="634" t="s">
        <v>8133</v>
      </c>
      <c r="R273" s="634" t="s">
        <v>7224</v>
      </c>
      <c r="S273" s="634" t="s">
        <v>8135</v>
      </c>
      <c r="T273" s="634" t="s">
        <v>10623</v>
      </c>
      <c r="U273" s="634" t="s">
        <v>2426</v>
      </c>
      <c r="V273" s="634" t="s">
        <v>2383</v>
      </c>
      <c r="W273" s="634" t="s">
        <v>5559</v>
      </c>
      <c r="X273" s="634" t="s">
        <v>10687</v>
      </c>
      <c r="Y273" s="634" t="s">
        <v>8138</v>
      </c>
      <c r="Z273" s="634" t="s">
        <v>8139</v>
      </c>
      <c r="AB273" s="634" t="s">
        <v>8183</v>
      </c>
      <c r="AC273" s="634" t="s">
        <v>8184</v>
      </c>
      <c r="AE273" s="634" t="s">
        <v>10625</v>
      </c>
      <c r="AF273" s="634" t="s">
        <v>19629</v>
      </c>
      <c r="AI273" s="646" t="str">
        <f>VLOOKUP(K273,'2-kurs'!C:F,4,)</f>
        <v>2-kurs</v>
      </c>
      <c r="AJ273" s="634" t="str">
        <f t="shared" si="4"/>
        <v>438231100482</v>
      </c>
    </row>
    <row r="274" spans="1:36" hidden="1" x14ac:dyDescent="0.25">
      <c r="A274" s="634" t="s">
        <v>10688</v>
      </c>
      <c r="B274" s="634" t="s">
        <v>10689</v>
      </c>
      <c r="C274" s="634" t="s">
        <v>8125</v>
      </c>
      <c r="D274" s="634" t="s">
        <v>8126</v>
      </c>
      <c r="E274" s="634" t="s">
        <v>8127</v>
      </c>
      <c r="F274" s="634" t="s">
        <v>4345</v>
      </c>
      <c r="G274" s="634" t="s">
        <v>8186</v>
      </c>
      <c r="H274" s="634" t="s">
        <v>4344</v>
      </c>
      <c r="I274" s="634" t="s">
        <v>10690</v>
      </c>
      <c r="J274" s="634" t="s">
        <v>10691</v>
      </c>
      <c r="K274" s="635">
        <v>52901055360022</v>
      </c>
      <c r="L274" s="634" t="s">
        <v>10692</v>
      </c>
      <c r="M274" s="634" t="s">
        <v>2423</v>
      </c>
      <c r="N274" s="634" t="s">
        <v>2447</v>
      </c>
      <c r="O274" s="634" t="s">
        <v>4330</v>
      </c>
      <c r="P274" s="634" t="s">
        <v>8132</v>
      </c>
      <c r="Q274" s="634" t="s">
        <v>8133</v>
      </c>
      <c r="R274" s="634" t="s">
        <v>7224</v>
      </c>
      <c r="S274" s="634" t="s">
        <v>8135</v>
      </c>
      <c r="T274" s="634" t="s">
        <v>10623</v>
      </c>
      <c r="U274" s="634" t="s">
        <v>2426</v>
      </c>
      <c r="V274" s="634" t="s">
        <v>2383</v>
      </c>
      <c r="W274" s="634" t="s">
        <v>5559</v>
      </c>
      <c r="X274" s="634" t="s">
        <v>10693</v>
      </c>
      <c r="Y274" s="634" t="s">
        <v>8138</v>
      </c>
      <c r="Z274" s="634" t="s">
        <v>8139</v>
      </c>
      <c r="AB274" s="634" t="s">
        <v>8183</v>
      </c>
      <c r="AC274" s="634" t="s">
        <v>8184</v>
      </c>
      <c r="AE274" s="634" t="s">
        <v>10625</v>
      </c>
      <c r="AF274" s="634" t="s">
        <v>18740</v>
      </c>
      <c r="AI274" s="646" t="str">
        <f>VLOOKUP(K274,'2-kurs'!C:F,4,)</f>
        <v>2-kurs</v>
      </c>
      <c r="AJ274" s="634" t="str">
        <f t="shared" si="4"/>
        <v>438231100502</v>
      </c>
    </row>
    <row r="275" spans="1:36" hidden="1" x14ac:dyDescent="0.25">
      <c r="A275" s="634" t="s">
        <v>10694</v>
      </c>
      <c r="B275" s="634" t="s">
        <v>10695</v>
      </c>
      <c r="C275" s="634" t="s">
        <v>8125</v>
      </c>
      <c r="D275" s="634" t="s">
        <v>8126</v>
      </c>
      <c r="E275" s="634" t="s">
        <v>8127</v>
      </c>
      <c r="F275" s="634" t="s">
        <v>8142</v>
      </c>
      <c r="G275" s="634" t="s">
        <v>8143</v>
      </c>
      <c r="H275" s="634" t="s">
        <v>4346</v>
      </c>
      <c r="I275" s="634" t="s">
        <v>10503</v>
      </c>
      <c r="J275" s="634" t="s">
        <v>10696</v>
      </c>
      <c r="K275" s="635">
        <v>62906055780022</v>
      </c>
      <c r="L275" s="634" t="s">
        <v>9760</v>
      </c>
      <c r="M275" s="634" t="s">
        <v>2423</v>
      </c>
      <c r="N275" s="634" t="s">
        <v>2447</v>
      </c>
      <c r="O275" s="634" t="s">
        <v>4330</v>
      </c>
      <c r="P275" s="634" t="s">
        <v>8132</v>
      </c>
      <c r="Q275" s="634" t="s">
        <v>8133</v>
      </c>
      <c r="R275" s="634" t="s">
        <v>7224</v>
      </c>
      <c r="S275" s="634" t="s">
        <v>8135</v>
      </c>
      <c r="T275" s="634" t="s">
        <v>10623</v>
      </c>
      <c r="U275" s="634" t="s">
        <v>2426</v>
      </c>
      <c r="V275" s="634" t="s">
        <v>2383</v>
      </c>
      <c r="W275" s="634" t="s">
        <v>5559</v>
      </c>
      <c r="X275" s="634" t="s">
        <v>10697</v>
      </c>
      <c r="Y275" s="634" t="s">
        <v>8138</v>
      </c>
      <c r="Z275" s="634" t="s">
        <v>8139</v>
      </c>
      <c r="AC275" s="634" t="s">
        <v>8184</v>
      </c>
      <c r="AE275" s="634" t="s">
        <v>10625</v>
      </c>
      <c r="AF275" s="634" t="s">
        <v>18740</v>
      </c>
      <c r="AI275" s="646" t="str">
        <f>VLOOKUP(K275,'2-kurs'!C:F,4,)</f>
        <v>2-kurs</v>
      </c>
      <c r="AJ275" s="634" t="str">
        <f t="shared" si="4"/>
        <v>438231100499</v>
      </c>
    </row>
    <row r="276" spans="1:36" hidden="1" x14ac:dyDescent="0.25">
      <c r="A276" s="634" t="s">
        <v>10698</v>
      </c>
      <c r="B276" s="634" t="s">
        <v>5291</v>
      </c>
      <c r="C276" s="634" t="s">
        <v>8125</v>
      </c>
      <c r="D276" s="634" t="s">
        <v>8126</v>
      </c>
      <c r="E276" s="634" t="s">
        <v>8127</v>
      </c>
      <c r="F276" s="634" t="s">
        <v>4345</v>
      </c>
      <c r="G276" s="634" t="s">
        <v>8186</v>
      </c>
      <c r="H276" s="634" t="s">
        <v>4346</v>
      </c>
      <c r="I276" s="634" t="s">
        <v>10699</v>
      </c>
      <c r="J276" s="634" t="s">
        <v>10700</v>
      </c>
      <c r="K276" s="635">
        <v>61804065360014</v>
      </c>
      <c r="L276" s="634" t="s">
        <v>10701</v>
      </c>
      <c r="M276" s="634" t="s">
        <v>2423</v>
      </c>
      <c r="N276" s="634" t="s">
        <v>2447</v>
      </c>
      <c r="O276" s="634" t="s">
        <v>4330</v>
      </c>
      <c r="P276" s="634" t="s">
        <v>8132</v>
      </c>
      <c r="Q276" s="634" t="s">
        <v>8133</v>
      </c>
      <c r="R276" s="634" t="s">
        <v>7224</v>
      </c>
      <c r="S276" s="634" t="s">
        <v>8135</v>
      </c>
      <c r="T276" s="634" t="s">
        <v>10623</v>
      </c>
      <c r="U276" s="634" t="s">
        <v>2426</v>
      </c>
      <c r="V276" s="634" t="s">
        <v>2383</v>
      </c>
      <c r="W276" s="634" t="s">
        <v>5559</v>
      </c>
      <c r="X276" s="634" t="s">
        <v>10702</v>
      </c>
      <c r="Y276" s="634" t="s">
        <v>8138</v>
      </c>
      <c r="Z276" s="634" t="s">
        <v>8139</v>
      </c>
      <c r="AB276" s="634" t="s">
        <v>8183</v>
      </c>
      <c r="AC276" s="634" t="s">
        <v>8184</v>
      </c>
      <c r="AE276" s="634" t="s">
        <v>10625</v>
      </c>
      <c r="AF276" s="634" t="s">
        <v>18731</v>
      </c>
      <c r="AI276" s="646" t="str">
        <f>VLOOKUP(K276,'2-kurs'!C:F,4,)</f>
        <v>2-kurs</v>
      </c>
      <c r="AJ276" s="634" t="str">
        <f t="shared" si="4"/>
        <v>438231100515</v>
      </c>
    </row>
    <row r="277" spans="1:36" hidden="1" x14ac:dyDescent="0.25">
      <c r="A277" s="634" t="s">
        <v>10721</v>
      </c>
      <c r="B277" s="634" t="s">
        <v>10722</v>
      </c>
      <c r="C277" s="634" t="s">
        <v>8125</v>
      </c>
      <c r="D277" s="634" t="s">
        <v>8126</v>
      </c>
      <c r="E277" s="634" t="s">
        <v>8127</v>
      </c>
      <c r="F277" s="634" t="s">
        <v>4345</v>
      </c>
      <c r="G277" s="634" t="s">
        <v>8128</v>
      </c>
      <c r="H277" s="634" t="s">
        <v>4346</v>
      </c>
      <c r="I277" s="634" t="s">
        <v>8400</v>
      </c>
      <c r="J277" s="634" t="s">
        <v>10723</v>
      </c>
      <c r="K277" s="635">
        <v>60605065260097</v>
      </c>
      <c r="L277" s="634" t="s">
        <v>8550</v>
      </c>
      <c r="M277" s="634" t="s">
        <v>2423</v>
      </c>
      <c r="N277" s="634" t="s">
        <v>2447</v>
      </c>
      <c r="O277" s="634" t="s">
        <v>4330</v>
      </c>
      <c r="P277" s="634" t="s">
        <v>8132</v>
      </c>
      <c r="Q277" s="634" t="s">
        <v>8133</v>
      </c>
      <c r="R277" s="634" t="s">
        <v>7224</v>
      </c>
      <c r="S277" s="634" t="s">
        <v>8135</v>
      </c>
      <c r="T277" s="634" t="s">
        <v>10623</v>
      </c>
      <c r="U277" s="634" t="s">
        <v>2426</v>
      </c>
      <c r="V277" s="634" t="s">
        <v>2383</v>
      </c>
      <c r="W277" s="634" t="s">
        <v>5559</v>
      </c>
      <c r="X277" s="634" t="s">
        <v>8271</v>
      </c>
      <c r="Y277" s="634" t="s">
        <v>8138</v>
      </c>
      <c r="Z277" s="634" t="s">
        <v>8139</v>
      </c>
      <c r="AE277" s="634" t="s">
        <v>20514</v>
      </c>
      <c r="AF277" s="634" t="s">
        <v>20783</v>
      </c>
      <c r="AI277" s="646" t="str">
        <f>VLOOKUP(K277,'2-kurs'!C:F,4,)</f>
        <v>2-kurs</v>
      </c>
      <c r="AJ277" s="634" t="str">
        <f t="shared" si="4"/>
        <v>438241102187</v>
      </c>
    </row>
    <row r="278" spans="1:36" hidden="1" x14ac:dyDescent="0.25">
      <c r="A278" s="634" t="s">
        <v>10703</v>
      </c>
      <c r="B278" s="634" t="s">
        <v>5213</v>
      </c>
      <c r="C278" s="634" t="s">
        <v>8125</v>
      </c>
      <c r="D278" s="634" t="s">
        <v>8126</v>
      </c>
      <c r="E278" s="634" t="s">
        <v>8127</v>
      </c>
      <c r="F278" s="634" t="s">
        <v>4345</v>
      </c>
      <c r="G278" s="634" t="s">
        <v>8163</v>
      </c>
      <c r="H278" s="634" t="s">
        <v>4346</v>
      </c>
      <c r="I278" s="634" t="s">
        <v>8932</v>
      </c>
      <c r="J278" s="634" t="s">
        <v>10704</v>
      </c>
      <c r="K278" s="635">
        <v>61301065320029</v>
      </c>
      <c r="L278" s="634" t="s">
        <v>10705</v>
      </c>
      <c r="M278" s="634" t="s">
        <v>2423</v>
      </c>
      <c r="N278" s="634" t="s">
        <v>2447</v>
      </c>
      <c r="O278" s="634" t="s">
        <v>4330</v>
      </c>
      <c r="P278" s="634" t="s">
        <v>8132</v>
      </c>
      <c r="Q278" s="634" t="s">
        <v>8133</v>
      </c>
      <c r="R278" s="634" t="s">
        <v>7224</v>
      </c>
      <c r="S278" s="634" t="s">
        <v>8135</v>
      </c>
      <c r="T278" s="634" t="s">
        <v>10623</v>
      </c>
      <c r="U278" s="634" t="s">
        <v>2426</v>
      </c>
      <c r="V278" s="634" t="s">
        <v>2383</v>
      </c>
      <c r="W278" s="634" t="s">
        <v>5559</v>
      </c>
      <c r="X278" s="634" t="s">
        <v>10706</v>
      </c>
      <c r="Y278" s="634" t="s">
        <v>8138</v>
      </c>
      <c r="Z278" s="634" t="s">
        <v>8139</v>
      </c>
      <c r="AE278" s="634" t="s">
        <v>10643</v>
      </c>
      <c r="AF278" s="634" t="s">
        <v>18740</v>
      </c>
      <c r="AI278" s="646" t="str">
        <f>VLOOKUP(K278,'2-kurs'!C:F,4,)</f>
        <v>2-kurs</v>
      </c>
      <c r="AJ278" s="634" t="str">
        <f t="shared" si="4"/>
        <v>438231100495</v>
      </c>
    </row>
    <row r="279" spans="1:36" hidden="1" x14ac:dyDescent="0.25">
      <c r="A279" s="634" t="s">
        <v>10724</v>
      </c>
      <c r="B279" s="634" t="s">
        <v>8013</v>
      </c>
      <c r="C279" s="634" t="s">
        <v>8125</v>
      </c>
      <c r="D279" s="634" t="s">
        <v>8126</v>
      </c>
      <c r="E279" s="634" t="s">
        <v>8127</v>
      </c>
      <c r="F279" s="634" t="s">
        <v>4345</v>
      </c>
      <c r="G279" s="634" t="s">
        <v>8221</v>
      </c>
      <c r="H279" s="634" t="s">
        <v>4346</v>
      </c>
      <c r="I279" s="634" t="s">
        <v>10725</v>
      </c>
      <c r="J279" s="634" t="s">
        <v>10726</v>
      </c>
      <c r="K279" s="635">
        <v>62608065350034</v>
      </c>
      <c r="L279" s="634" t="s">
        <v>10727</v>
      </c>
      <c r="M279" s="634" t="s">
        <v>2423</v>
      </c>
      <c r="N279" s="634" t="s">
        <v>2447</v>
      </c>
      <c r="O279" s="634" t="s">
        <v>4330</v>
      </c>
      <c r="P279" s="634" t="s">
        <v>8132</v>
      </c>
      <c r="Q279" s="634" t="s">
        <v>8133</v>
      </c>
      <c r="R279" s="634" t="s">
        <v>7224</v>
      </c>
      <c r="S279" s="634" t="s">
        <v>8135</v>
      </c>
      <c r="T279" s="634" t="s">
        <v>10623</v>
      </c>
      <c r="U279" s="634" t="s">
        <v>2426</v>
      </c>
      <c r="V279" s="634" t="s">
        <v>2383</v>
      </c>
      <c r="W279" s="634" t="s">
        <v>5559</v>
      </c>
      <c r="X279" s="634" t="s">
        <v>10728</v>
      </c>
      <c r="Y279" s="634" t="s">
        <v>8138</v>
      </c>
      <c r="Z279" s="634" t="s">
        <v>8139</v>
      </c>
      <c r="AE279" s="634" t="s">
        <v>20514</v>
      </c>
      <c r="AF279" s="634" t="s">
        <v>20775</v>
      </c>
      <c r="AI279" s="646" t="str">
        <f>VLOOKUP(K279,'2-kurs'!C:F,4,)</f>
        <v>2-kurs</v>
      </c>
      <c r="AJ279" s="634" t="str">
        <f t="shared" si="4"/>
        <v>438241102188</v>
      </c>
    </row>
    <row r="280" spans="1:36" hidden="1" x14ac:dyDescent="0.25">
      <c r="A280" s="634" t="s">
        <v>10712</v>
      </c>
      <c r="B280" s="634" t="s">
        <v>5198</v>
      </c>
      <c r="C280" s="634" t="s">
        <v>8125</v>
      </c>
      <c r="D280" s="634" t="s">
        <v>8126</v>
      </c>
      <c r="E280" s="634" t="s">
        <v>8127</v>
      </c>
      <c r="F280" s="634" t="s">
        <v>4345</v>
      </c>
      <c r="G280" s="634" t="s">
        <v>4352</v>
      </c>
      <c r="H280" s="634" t="s">
        <v>4346</v>
      </c>
      <c r="I280" s="634" t="s">
        <v>10713</v>
      </c>
      <c r="J280" s="634" t="s">
        <v>10714</v>
      </c>
      <c r="K280" s="635">
        <v>60708055290022</v>
      </c>
      <c r="L280" s="634" t="s">
        <v>10715</v>
      </c>
      <c r="M280" s="634" t="s">
        <v>2423</v>
      </c>
      <c r="N280" s="634" t="s">
        <v>2447</v>
      </c>
      <c r="O280" s="634" t="s">
        <v>4330</v>
      </c>
      <c r="P280" s="634" t="s">
        <v>8132</v>
      </c>
      <c r="Q280" s="634" t="s">
        <v>8133</v>
      </c>
      <c r="R280" s="634" t="s">
        <v>7224</v>
      </c>
      <c r="S280" s="634" t="s">
        <v>8135</v>
      </c>
      <c r="T280" s="634" t="s">
        <v>10623</v>
      </c>
      <c r="U280" s="634" t="s">
        <v>2426</v>
      </c>
      <c r="V280" s="634" t="s">
        <v>2383</v>
      </c>
      <c r="W280" s="634" t="s">
        <v>5559</v>
      </c>
      <c r="X280" s="634" t="s">
        <v>10716</v>
      </c>
      <c r="Y280" s="634" t="s">
        <v>8138</v>
      </c>
      <c r="Z280" s="634" t="s">
        <v>8139</v>
      </c>
      <c r="AE280" s="634" t="s">
        <v>10625</v>
      </c>
      <c r="AF280" s="634" t="s">
        <v>18612</v>
      </c>
      <c r="AI280" s="646" t="str">
        <f>VLOOKUP(K280,'2-kurs'!C:F,4,)</f>
        <v>2-kurs</v>
      </c>
      <c r="AJ280" s="634" t="str">
        <f t="shared" si="4"/>
        <v>438231100496</v>
      </c>
    </row>
    <row r="281" spans="1:36" hidden="1" x14ac:dyDescent="0.25">
      <c r="A281" s="634" t="s">
        <v>10734</v>
      </c>
      <c r="B281" s="634" t="s">
        <v>10735</v>
      </c>
      <c r="C281" s="634" t="s">
        <v>8125</v>
      </c>
      <c r="D281" s="634" t="s">
        <v>8126</v>
      </c>
      <c r="E281" s="634" t="s">
        <v>8127</v>
      </c>
      <c r="F281" s="634" t="s">
        <v>4345</v>
      </c>
      <c r="G281" s="634" t="s">
        <v>8327</v>
      </c>
      <c r="H281" s="634" t="s">
        <v>4346</v>
      </c>
      <c r="I281" s="634" t="s">
        <v>10736</v>
      </c>
      <c r="J281" s="634" t="s">
        <v>10737</v>
      </c>
      <c r="K281" s="635">
        <v>62208065270026</v>
      </c>
      <c r="L281" s="634" t="s">
        <v>10738</v>
      </c>
      <c r="M281" s="634" t="s">
        <v>2423</v>
      </c>
      <c r="N281" s="634" t="s">
        <v>2447</v>
      </c>
      <c r="O281" s="634" t="s">
        <v>4330</v>
      </c>
      <c r="P281" s="634" t="s">
        <v>8132</v>
      </c>
      <c r="Q281" s="634" t="s">
        <v>8133</v>
      </c>
      <c r="R281" s="634" t="s">
        <v>7224</v>
      </c>
      <c r="S281" s="634" t="s">
        <v>8135</v>
      </c>
      <c r="T281" s="634" t="s">
        <v>10623</v>
      </c>
      <c r="U281" s="634" t="s">
        <v>2426</v>
      </c>
      <c r="V281" s="634" t="s">
        <v>2383</v>
      </c>
      <c r="W281" s="634" t="s">
        <v>5559</v>
      </c>
      <c r="X281" s="634" t="s">
        <v>10739</v>
      </c>
      <c r="Y281" s="634" t="s">
        <v>8138</v>
      </c>
      <c r="Z281" s="634" t="s">
        <v>8139</v>
      </c>
      <c r="AB281" s="634" t="s">
        <v>8183</v>
      </c>
      <c r="AC281" s="634" t="s">
        <v>8184</v>
      </c>
      <c r="AF281" s="634" t="s">
        <v>18739</v>
      </c>
      <c r="AI281" s="646" t="str">
        <f>VLOOKUP(K281,'2-kurs'!C:F,4,)</f>
        <v>2-kurs</v>
      </c>
      <c r="AJ281" s="634" t="str">
        <f t="shared" si="4"/>
        <v>438231100475</v>
      </c>
    </row>
    <row r="282" spans="1:36" hidden="1" x14ac:dyDescent="0.25">
      <c r="A282" s="634" t="s">
        <v>10752</v>
      </c>
      <c r="B282" s="634" t="s">
        <v>5096</v>
      </c>
      <c r="C282" s="634" t="s">
        <v>8125</v>
      </c>
      <c r="D282" s="634" t="s">
        <v>8126</v>
      </c>
      <c r="E282" s="634" t="s">
        <v>8127</v>
      </c>
      <c r="F282" s="634" t="s">
        <v>4345</v>
      </c>
      <c r="G282" s="634" t="s">
        <v>4350</v>
      </c>
      <c r="H282" s="634" t="s">
        <v>4346</v>
      </c>
      <c r="I282" s="634" t="s">
        <v>10753</v>
      </c>
      <c r="J282" s="634" t="s">
        <v>10754</v>
      </c>
      <c r="K282" s="635">
        <v>60705055310028</v>
      </c>
      <c r="L282" s="634" t="s">
        <v>10755</v>
      </c>
      <c r="M282" s="634" t="s">
        <v>2423</v>
      </c>
      <c r="N282" s="634" t="s">
        <v>2447</v>
      </c>
      <c r="O282" s="634" t="s">
        <v>4330</v>
      </c>
      <c r="P282" s="634" t="s">
        <v>8132</v>
      </c>
      <c r="Q282" s="634" t="s">
        <v>8133</v>
      </c>
      <c r="R282" s="634" t="s">
        <v>7224</v>
      </c>
      <c r="S282" s="634" t="s">
        <v>8135</v>
      </c>
      <c r="T282" s="634" t="s">
        <v>10623</v>
      </c>
      <c r="U282" s="634" t="s">
        <v>2426</v>
      </c>
      <c r="V282" s="634" t="s">
        <v>2383</v>
      </c>
      <c r="W282" s="634" t="s">
        <v>5559</v>
      </c>
      <c r="X282" s="634" t="s">
        <v>10756</v>
      </c>
      <c r="Y282" s="634" t="s">
        <v>8138</v>
      </c>
      <c r="Z282" s="634" t="s">
        <v>8139</v>
      </c>
      <c r="AE282" s="634" t="s">
        <v>10625</v>
      </c>
      <c r="AF282" s="634" t="s">
        <v>18742</v>
      </c>
      <c r="AI282" s="646" t="str">
        <f>VLOOKUP(K282,'2-kurs'!C:F,4,)</f>
        <v>2-kurs</v>
      </c>
      <c r="AJ282" s="634" t="str">
        <f t="shared" si="4"/>
        <v>438231100492</v>
      </c>
    </row>
    <row r="283" spans="1:36" hidden="1" x14ac:dyDescent="0.25">
      <c r="A283" s="634" t="s">
        <v>10672</v>
      </c>
      <c r="B283" s="634" t="s">
        <v>21180</v>
      </c>
      <c r="C283" s="634" t="s">
        <v>8125</v>
      </c>
      <c r="D283" s="634" t="s">
        <v>8126</v>
      </c>
      <c r="E283" s="634" t="s">
        <v>8127</v>
      </c>
      <c r="F283" s="634" t="s">
        <v>8142</v>
      </c>
      <c r="G283" s="634" t="s">
        <v>8143</v>
      </c>
      <c r="H283" s="634" t="s">
        <v>4346</v>
      </c>
      <c r="I283" s="634" t="s">
        <v>10673</v>
      </c>
      <c r="J283" s="634" t="s">
        <v>21181</v>
      </c>
      <c r="K283" s="635">
        <v>63107055780013</v>
      </c>
      <c r="L283" s="634" t="s">
        <v>21182</v>
      </c>
      <c r="M283" s="634" t="s">
        <v>2423</v>
      </c>
      <c r="N283" s="634" t="s">
        <v>2447</v>
      </c>
      <c r="O283" s="634" t="s">
        <v>4330</v>
      </c>
      <c r="P283" s="634" t="s">
        <v>8132</v>
      </c>
      <c r="Q283" s="634" t="s">
        <v>8133</v>
      </c>
      <c r="R283" s="634" t="s">
        <v>7224</v>
      </c>
      <c r="S283" s="634" t="s">
        <v>8135</v>
      </c>
      <c r="T283" s="634" t="s">
        <v>10623</v>
      </c>
      <c r="U283" s="634" t="s">
        <v>2426</v>
      </c>
      <c r="V283" s="634" t="s">
        <v>2383</v>
      </c>
      <c r="W283" s="634" t="s">
        <v>5559</v>
      </c>
      <c r="X283" s="634" t="s">
        <v>10675</v>
      </c>
      <c r="Y283" s="634" t="s">
        <v>8138</v>
      </c>
      <c r="Z283" s="634" t="s">
        <v>8139</v>
      </c>
      <c r="AB283" s="634" t="s">
        <v>8183</v>
      </c>
      <c r="AC283" s="634" t="s">
        <v>8184</v>
      </c>
      <c r="AE283" s="634" t="s">
        <v>10625</v>
      </c>
      <c r="AF283" s="634" t="s">
        <v>18740</v>
      </c>
      <c r="AI283" s="646" t="str">
        <f>VLOOKUP(K283,'2-kurs'!C:F,4,)</f>
        <v>2-kurs</v>
      </c>
      <c r="AJ283" s="634" t="str">
        <f t="shared" si="4"/>
        <v>438231100476</v>
      </c>
    </row>
    <row r="284" spans="1:36" hidden="1" x14ac:dyDescent="0.25">
      <c r="A284" s="634" t="s">
        <v>10747</v>
      </c>
      <c r="B284" s="634" t="s">
        <v>10748</v>
      </c>
      <c r="C284" s="634" t="s">
        <v>8125</v>
      </c>
      <c r="D284" s="634" t="s">
        <v>8126</v>
      </c>
      <c r="E284" s="634" t="s">
        <v>8127</v>
      </c>
      <c r="F284" s="634" t="s">
        <v>4345</v>
      </c>
      <c r="G284" s="634" t="s">
        <v>4348</v>
      </c>
      <c r="H284" s="634" t="s">
        <v>4346</v>
      </c>
      <c r="I284" s="634" t="s">
        <v>10627</v>
      </c>
      <c r="J284" s="634" t="s">
        <v>10749</v>
      </c>
      <c r="K284" s="635">
        <v>62707055300023</v>
      </c>
      <c r="L284" s="634" t="s">
        <v>10750</v>
      </c>
      <c r="M284" s="634" t="s">
        <v>2423</v>
      </c>
      <c r="N284" s="634" t="s">
        <v>2447</v>
      </c>
      <c r="O284" s="634" t="s">
        <v>4330</v>
      </c>
      <c r="P284" s="634" t="s">
        <v>8132</v>
      </c>
      <c r="Q284" s="634" t="s">
        <v>8133</v>
      </c>
      <c r="R284" s="634" t="s">
        <v>7224</v>
      </c>
      <c r="S284" s="634" t="s">
        <v>8135</v>
      </c>
      <c r="T284" s="634" t="s">
        <v>10623</v>
      </c>
      <c r="U284" s="634" t="s">
        <v>2426</v>
      </c>
      <c r="V284" s="634" t="s">
        <v>2383</v>
      </c>
      <c r="W284" s="634" t="s">
        <v>5559</v>
      </c>
      <c r="X284" s="634" t="s">
        <v>10751</v>
      </c>
      <c r="Y284" s="634" t="s">
        <v>8138</v>
      </c>
      <c r="Z284" s="634" t="s">
        <v>8139</v>
      </c>
      <c r="AF284" s="634" t="s">
        <v>18725</v>
      </c>
      <c r="AI284" s="646" t="str">
        <f>VLOOKUP(K284,'2-kurs'!C:F,4,)</f>
        <v>2-kurs</v>
      </c>
      <c r="AJ284" s="634" t="str">
        <f t="shared" si="4"/>
        <v>304231101671</v>
      </c>
    </row>
    <row r="285" spans="1:36" hidden="1" x14ac:dyDescent="0.25">
      <c r="A285" s="634" t="s">
        <v>10771</v>
      </c>
      <c r="B285" s="634" t="s">
        <v>5395</v>
      </c>
      <c r="C285" s="634" t="s">
        <v>8125</v>
      </c>
      <c r="D285" s="634" t="s">
        <v>8126</v>
      </c>
      <c r="E285" s="634" t="s">
        <v>8127</v>
      </c>
      <c r="F285" s="634" t="s">
        <v>4345</v>
      </c>
      <c r="G285" s="634" t="s">
        <v>4352</v>
      </c>
      <c r="H285" s="634" t="s">
        <v>4346</v>
      </c>
      <c r="I285" s="634" t="s">
        <v>10772</v>
      </c>
      <c r="J285" s="634" t="s">
        <v>10773</v>
      </c>
      <c r="K285" s="635">
        <v>60706055290026</v>
      </c>
      <c r="L285" s="634" t="s">
        <v>10774</v>
      </c>
      <c r="M285" s="634" t="s">
        <v>2423</v>
      </c>
      <c r="N285" s="634" t="s">
        <v>2447</v>
      </c>
      <c r="O285" s="634" t="s">
        <v>4339</v>
      </c>
      <c r="P285" s="634" t="s">
        <v>8132</v>
      </c>
      <c r="Q285" s="634" t="s">
        <v>8133</v>
      </c>
      <c r="R285" s="634" t="s">
        <v>7224</v>
      </c>
      <c r="S285" s="634" t="s">
        <v>8135</v>
      </c>
      <c r="T285" s="634" t="s">
        <v>8136</v>
      </c>
      <c r="U285" s="634" t="s">
        <v>2426</v>
      </c>
      <c r="V285" s="634" t="s">
        <v>2383</v>
      </c>
      <c r="W285" s="634" t="s">
        <v>5559</v>
      </c>
      <c r="X285" s="634" t="s">
        <v>10775</v>
      </c>
      <c r="Y285" s="634" t="s">
        <v>8138</v>
      </c>
      <c r="Z285" s="634" t="s">
        <v>8139</v>
      </c>
      <c r="AB285" s="634" t="s">
        <v>8183</v>
      </c>
      <c r="AC285" s="634" t="s">
        <v>8184</v>
      </c>
      <c r="AE285" s="634" t="s">
        <v>10625</v>
      </c>
      <c r="AF285" s="634" t="s">
        <v>18725</v>
      </c>
      <c r="AI285" s="646" t="str">
        <f>VLOOKUP(K285,'2-kurs'!C:F,4,)</f>
        <v>2-kurs</v>
      </c>
      <c r="AJ285" s="634" t="str">
        <f t="shared" si="4"/>
        <v>438231100417</v>
      </c>
    </row>
    <row r="286" spans="1:36" hidden="1" x14ac:dyDescent="0.25">
      <c r="A286" s="634" t="s">
        <v>10822</v>
      </c>
      <c r="B286" s="634" t="s">
        <v>5258</v>
      </c>
      <c r="C286" s="634" t="s">
        <v>8125</v>
      </c>
      <c r="D286" s="634" t="s">
        <v>8126</v>
      </c>
      <c r="E286" s="634" t="s">
        <v>8127</v>
      </c>
      <c r="F286" s="634" t="s">
        <v>8142</v>
      </c>
      <c r="G286" s="634" t="s">
        <v>8143</v>
      </c>
      <c r="H286" s="634" t="s">
        <v>4346</v>
      </c>
      <c r="I286" s="634" t="s">
        <v>9169</v>
      </c>
      <c r="J286" s="634" t="s">
        <v>10823</v>
      </c>
      <c r="K286" s="635">
        <v>60805045780025</v>
      </c>
      <c r="L286" s="634" t="s">
        <v>10824</v>
      </c>
      <c r="M286" s="634" t="s">
        <v>2423</v>
      </c>
      <c r="N286" s="634" t="s">
        <v>2447</v>
      </c>
      <c r="O286" s="634" t="s">
        <v>4339</v>
      </c>
      <c r="P286" s="634" t="s">
        <v>8132</v>
      </c>
      <c r="Q286" s="634" t="s">
        <v>8133</v>
      </c>
      <c r="R286" s="634" t="s">
        <v>7224</v>
      </c>
      <c r="S286" s="634" t="s">
        <v>8135</v>
      </c>
      <c r="T286" s="634" t="s">
        <v>8136</v>
      </c>
      <c r="U286" s="634" t="s">
        <v>2426</v>
      </c>
      <c r="V286" s="634" t="s">
        <v>2383</v>
      </c>
      <c r="W286" s="634" t="s">
        <v>5559</v>
      </c>
      <c r="X286" s="634" t="s">
        <v>10825</v>
      </c>
      <c r="Y286" s="634" t="s">
        <v>8138</v>
      </c>
      <c r="Z286" s="634" t="s">
        <v>8139</v>
      </c>
      <c r="AB286" s="634" t="s">
        <v>8183</v>
      </c>
      <c r="AC286" s="634" t="s">
        <v>8184</v>
      </c>
      <c r="AF286" s="634" t="s">
        <v>18725</v>
      </c>
      <c r="AI286" s="646" t="str">
        <f>VLOOKUP(K286,'2-kurs'!C:F,4,)</f>
        <v>2-kurs</v>
      </c>
      <c r="AJ286" s="634" t="str">
        <f t="shared" si="4"/>
        <v>438231100414</v>
      </c>
    </row>
    <row r="287" spans="1:36" hidden="1" x14ac:dyDescent="0.25">
      <c r="A287" s="634" t="s">
        <v>10817</v>
      </c>
      <c r="B287" s="634" t="s">
        <v>10818</v>
      </c>
      <c r="C287" s="634" t="s">
        <v>8125</v>
      </c>
      <c r="D287" s="634" t="s">
        <v>8126</v>
      </c>
      <c r="E287" s="634" t="s">
        <v>8127</v>
      </c>
      <c r="F287" s="634" t="s">
        <v>4345</v>
      </c>
      <c r="G287" s="634" t="s">
        <v>4348</v>
      </c>
      <c r="H287" s="634" t="s">
        <v>4346</v>
      </c>
      <c r="I287" s="634" t="s">
        <v>9801</v>
      </c>
      <c r="J287" s="634" t="s">
        <v>10819</v>
      </c>
      <c r="K287" s="635">
        <v>41710951010016</v>
      </c>
      <c r="L287" s="634" t="s">
        <v>10820</v>
      </c>
      <c r="M287" s="634" t="s">
        <v>2423</v>
      </c>
      <c r="N287" s="634" t="s">
        <v>2447</v>
      </c>
      <c r="O287" s="634" t="s">
        <v>4339</v>
      </c>
      <c r="P287" s="634" t="s">
        <v>8132</v>
      </c>
      <c r="Q287" s="634" t="s">
        <v>8133</v>
      </c>
      <c r="R287" s="634" t="s">
        <v>7224</v>
      </c>
      <c r="S287" s="634" t="s">
        <v>8135</v>
      </c>
      <c r="T287" s="634" t="s">
        <v>8136</v>
      </c>
      <c r="U287" s="634" t="s">
        <v>2426</v>
      </c>
      <c r="V287" s="634" t="s">
        <v>2383</v>
      </c>
      <c r="W287" s="634" t="s">
        <v>5560</v>
      </c>
      <c r="X287" s="634" t="s">
        <v>10821</v>
      </c>
      <c r="Y287" s="634" t="s">
        <v>8138</v>
      </c>
      <c r="Z287" s="634" t="s">
        <v>8139</v>
      </c>
      <c r="AB287" s="634" t="s">
        <v>8183</v>
      </c>
      <c r="AC287" s="634" t="s">
        <v>8184</v>
      </c>
      <c r="AE287" s="634" t="s">
        <v>9201</v>
      </c>
      <c r="AF287" s="634" t="s">
        <v>18743</v>
      </c>
      <c r="AI287" s="646" t="str">
        <f>VLOOKUP(K287,'2-kurs'!C:F,4,)</f>
        <v>2-kurs</v>
      </c>
      <c r="AJ287" s="634" t="str">
        <f t="shared" si="4"/>
        <v>438231100415</v>
      </c>
    </row>
    <row r="288" spans="1:36" hidden="1" x14ac:dyDescent="0.25">
      <c r="A288" s="634" t="s">
        <v>10781</v>
      </c>
      <c r="B288" s="634" t="s">
        <v>5205</v>
      </c>
      <c r="C288" s="634" t="s">
        <v>8125</v>
      </c>
      <c r="D288" s="634" t="s">
        <v>8126</v>
      </c>
      <c r="E288" s="634" t="s">
        <v>8127</v>
      </c>
      <c r="F288" s="634" t="s">
        <v>4345</v>
      </c>
      <c r="G288" s="634" t="s">
        <v>4348</v>
      </c>
      <c r="H288" s="634" t="s">
        <v>4346</v>
      </c>
      <c r="I288" s="634" t="s">
        <v>10782</v>
      </c>
      <c r="J288" s="634" t="s">
        <v>10783</v>
      </c>
      <c r="K288" s="635">
        <v>60106015380033</v>
      </c>
      <c r="L288" s="634" t="s">
        <v>10784</v>
      </c>
      <c r="M288" s="634" t="s">
        <v>2423</v>
      </c>
      <c r="N288" s="634" t="s">
        <v>2447</v>
      </c>
      <c r="O288" s="634" t="s">
        <v>4339</v>
      </c>
      <c r="P288" s="634" t="s">
        <v>8132</v>
      </c>
      <c r="Q288" s="634" t="s">
        <v>8133</v>
      </c>
      <c r="R288" s="634" t="s">
        <v>7224</v>
      </c>
      <c r="S288" s="634" t="s">
        <v>8135</v>
      </c>
      <c r="T288" s="634" t="s">
        <v>8136</v>
      </c>
      <c r="U288" s="634" t="s">
        <v>2426</v>
      </c>
      <c r="V288" s="634" t="s">
        <v>2383</v>
      </c>
      <c r="W288" s="634" t="s">
        <v>5559</v>
      </c>
      <c r="X288" s="634" t="s">
        <v>10785</v>
      </c>
      <c r="Y288" s="634" t="s">
        <v>8138</v>
      </c>
      <c r="Z288" s="634" t="s">
        <v>8139</v>
      </c>
      <c r="AB288" s="634" t="s">
        <v>8183</v>
      </c>
      <c r="AC288" s="634" t="s">
        <v>8184</v>
      </c>
      <c r="AE288" s="634" t="s">
        <v>10625</v>
      </c>
      <c r="AF288" s="634" t="s">
        <v>18739</v>
      </c>
      <c r="AI288" s="646" t="str">
        <f>VLOOKUP(K288,'2-kurs'!C:F,4,)</f>
        <v>2-kurs</v>
      </c>
      <c r="AJ288" s="634" t="str">
        <f t="shared" si="4"/>
        <v>438231100439</v>
      </c>
    </row>
    <row r="289" spans="1:36" hidden="1" x14ac:dyDescent="0.25">
      <c r="A289" s="634" t="s">
        <v>10786</v>
      </c>
      <c r="B289" s="634" t="s">
        <v>5199</v>
      </c>
      <c r="C289" s="634" t="s">
        <v>8125</v>
      </c>
      <c r="D289" s="634" t="s">
        <v>8126</v>
      </c>
      <c r="E289" s="634" t="s">
        <v>8127</v>
      </c>
      <c r="F289" s="634" t="s">
        <v>4345</v>
      </c>
      <c r="G289" s="634" t="s">
        <v>4348</v>
      </c>
      <c r="H289" s="634" t="s">
        <v>4346</v>
      </c>
      <c r="I289" s="634" t="s">
        <v>10787</v>
      </c>
      <c r="J289" s="634" t="s">
        <v>10788</v>
      </c>
      <c r="K289" s="635">
        <v>60404065380042</v>
      </c>
      <c r="L289" s="634" t="s">
        <v>10789</v>
      </c>
      <c r="M289" s="634" t="s">
        <v>2423</v>
      </c>
      <c r="N289" s="634" t="s">
        <v>2447</v>
      </c>
      <c r="O289" s="634" t="s">
        <v>4339</v>
      </c>
      <c r="P289" s="634" t="s">
        <v>8132</v>
      </c>
      <c r="Q289" s="634" t="s">
        <v>8133</v>
      </c>
      <c r="R289" s="634" t="s">
        <v>7224</v>
      </c>
      <c r="S289" s="634" t="s">
        <v>8135</v>
      </c>
      <c r="T289" s="634" t="s">
        <v>8136</v>
      </c>
      <c r="U289" s="634" t="s">
        <v>2426</v>
      </c>
      <c r="V289" s="634" t="s">
        <v>2383</v>
      </c>
      <c r="W289" s="634" t="s">
        <v>5559</v>
      </c>
      <c r="X289" s="634" t="s">
        <v>10790</v>
      </c>
      <c r="Y289" s="634" t="s">
        <v>8138</v>
      </c>
      <c r="Z289" s="634" t="s">
        <v>8139</v>
      </c>
      <c r="AB289" s="634" t="s">
        <v>8183</v>
      </c>
      <c r="AC289" s="634" t="s">
        <v>8184</v>
      </c>
      <c r="AE289" s="634" t="s">
        <v>10643</v>
      </c>
      <c r="AF289" s="634" t="s">
        <v>18612</v>
      </c>
      <c r="AI289" s="646" t="str">
        <f>VLOOKUP(K289,'2-kurs'!C:F,4,)</f>
        <v>2-kurs</v>
      </c>
      <c r="AJ289" s="634" t="str">
        <f t="shared" si="4"/>
        <v>438231100459</v>
      </c>
    </row>
    <row r="290" spans="1:36" hidden="1" x14ac:dyDescent="0.25">
      <c r="A290" s="634" t="s">
        <v>19140</v>
      </c>
      <c r="B290" s="634" t="s">
        <v>19141</v>
      </c>
      <c r="C290" s="634" t="s">
        <v>8125</v>
      </c>
      <c r="D290" s="634" t="s">
        <v>8126</v>
      </c>
      <c r="E290" s="634" t="s">
        <v>8127</v>
      </c>
      <c r="F290" s="634" t="s">
        <v>4345</v>
      </c>
      <c r="G290" s="634" t="s">
        <v>8221</v>
      </c>
      <c r="H290" s="634" t="s">
        <v>4346</v>
      </c>
      <c r="I290" s="634" t="s">
        <v>12521</v>
      </c>
      <c r="J290" s="634" t="s">
        <v>19142</v>
      </c>
      <c r="K290" s="635">
        <v>62405065350026</v>
      </c>
      <c r="L290" s="634" t="s">
        <v>10289</v>
      </c>
      <c r="M290" s="634" t="s">
        <v>2423</v>
      </c>
      <c r="N290" s="634" t="s">
        <v>2447</v>
      </c>
      <c r="O290" s="634" t="s">
        <v>4339</v>
      </c>
      <c r="P290" s="634" t="s">
        <v>8132</v>
      </c>
      <c r="Q290" s="634" t="s">
        <v>8133</v>
      </c>
      <c r="R290" s="634" t="s">
        <v>7224</v>
      </c>
      <c r="S290" s="634" t="s">
        <v>8135</v>
      </c>
      <c r="T290" s="634" t="s">
        <v>8136</v>
      </c>
      <c r="U290" s="634" t="s">
        <v>2426</v>
      </c>
      <c r="V290" s="634" t="s">
        <v>2383</v>
      </c>
      <c r="W290" s="634" t="s">
        <v>5559</v>
      </c>
      <c r="X290" s="634" t="s">
        <v>8161</v>
      </c>
      <c r="Y290" s="634" t="s">
        <v>8138</v>
      </c>
      <c r="Z290" s="634" t="s">
        <v>8139</v>
      </c>
      <c r="AF290" s="634" t="s">
        <v>19634</v>
      </c>
      <c r="AI290" s="646" t="str">
        <f>VLOOKUP(K290,'2-kurs'!C:F,4,)</f>
        <v>2-kurs</v>
      </c>
      <c r="AJ290" s="634" t="str">
        <f t="shared" si="4"/>
        <v>438231100824</v>
      </c>
    </row>
    <row r="291" spans="1:36" hidden="1" x14ac:dyDescent="0.25">
      <c r="A291" s="634" t="s">
        <v>10791</v>
      </c>
      <c r="B291" s="634" t="s">
        <v>5444</v>
      </c>
      <c r="C291" s="634" t="s">
        <v>8125</v>
      </c>
      <c r="D291" s="634" t="s">
        <v>8126</v>
      </c>
      <c r="E291" s="634" t="s">
        <v>8127</v>
      </c>
      <c r="F291" s="634" t="s">
        <v>4345</v>
      </c>
      <c r="G291" s="634" t="s">
        <v>8163</v>
      </c>
      <c r="H291" s="634" t="s">
        <v>4346</v>
      </c>
      <c r="I291" s="634" t="s">
        <v>10792</v>
      </c>
      <c r="J291" s="634" t="s">
        <v>10793</v>
      </c>
      <c r="K291" s="635">
        <v>61605055320034</v>
      </c>
      <c r="L291" s="634" t="s">
        <v>10794</v>
      </c>
      <c r="M291" s="634" t="s">
        <v>2423</v>
      </c>
      <c r="N291" s="634" t="s">
        <v>2447</v>
      </c>
      <c r="O291" s="634" t="s">
        <v>4339</v>
      </c>
      <c r="P291" s="634" t="s">
        <v>8132</v>
      </c>
      <c r="Q291" s="634" t="s">
        <v>8133</v>
      </c>
      <c r="R291" s="634" t="s">
        <v>7224</v>
      </c>
      <c r="S291" s="634" t="s">
        <v>8135</v>
      </c>
      <c r="T291" s="634" t="s">
        <v>8136</v>
      </c>
      <c r="U291" s="634" t="s">
        <v>2426</v>
      </c>
      <c r="V291" s="634" t="s">
        <v>2383</v>
      </c>
      <c r="W291" s="634" t="s">
        <v>5559</v>
      </c>
      <c r="X291" s="634" t="s">
        <v>10795</v>
      </c>
      <c r="Y291" s="634" t="s">
        <v>8138</v>
      </c>
      <c r="Z291" s="634" t="s">
        <v>8139</v>
      </c>
      <c r="AB291" s="634" t="s">
        <v>8183</v>
      </c>
      <c r="AC291" s="634" t="s">
        <v>8184</v>
      </c>
      <c r="AE291" s="634" t="s">
        <v>10643</v>
      </c>
      <c r="AF291" s="634" t="s">
        <v>18733</v>
      </c>
      <c r="AI291" s="646" t="str">
        <f>VLOOKUP(K291,'2-kurs'!C:F,4,)</f>
        <v>2-kurs</v>
      </c>
      <c r="AJ291" s="634" t="str">
        <f t="shared" si="4"/>
        <v>438231100508</v>
      </c>
    </row>
    <row r="292" spans="1:36" hidden="1" x14ac:dyDescent="0.25">
      <c r="A292" s="634" t="s">
        <v>10766</v>
      </c>
      <c r="B292" s="634" t="s">
        <v>5182</v>
      </c>
      <c r="C292" s="634" t="s">
        <v>8125</v>
      </c>
      <c r="D292" s="634" t="s">
        <v>8126</v>
      </c>
      <c r="E292" s="634" t="s">
        <v>8127</v>
      </c>
      <c r="F292" s="634" t="s">
        <v>4345</v>
      </c>
      <c r="G292" s="634" t="s">
        <v>8186</v>
      </c>
      <c r="H292" s="634" t="s">
        <v>4346</v>
      </c>
      <c r="I292" s="634" t="s">
        <v>10767</v>
      </c>
      <c r="J292" s="634" t="s">
        <v>10768</v>
      </c>
      <c r="K292" s="635">
        <v>41308941120010</v>
      </c>
      <c r="L292" s="634" t="s">
        <v>10769</v>
      </c>
      <c r="M292" s="634" t="s">
        <v>2423</v>
      </c>
      <c r="N292" s="634" t="s">
        <v>2447</v>
      </c>
      <c r="O292" s="634" t="s">
        <v>4339</v>
      </c>
      <c r="P292" s="634" t="s">
        <v>8132</v>
      </c>
      <c r="Q292" s="634" t="s">
        <v>8133</v>
      </c>
      <c r="R292" s="634" t="s">
        <v>7224</v>
      </c>
      <c r="S292" s="634" t="s">
        <v>8135</v>
      </c>
      <c r="T292" s="634" t="s">
        <v>8136</v>
      </c>
      <c r="U292" s="634" t="s">
        <v>2426</v>
      </c>
      <c r="V292" s="634" t="s">
        <v>2383</v>
      </c>
      <c r="W292" s="634" t="s">
        <v>5560</v>
      </c>
      <c r="X292" s="634" t="s">
        <v>10770</v>
      </c>
      <c r="Y292" s="634" t="s">
        <v>8138</v>
      </c>
      <c r="Z292" s="634" t="s">
        <v>8139</v>
      </c>
      <c r="AB292" s="634" t="s">
        <v>8183</v>
      </c>
      <c r="AC292" s="634" t="s">
        <v>8184</v>
      </c>
      <c r="AE292" s="634" t="s">
        <v>9201</v>
      </c>
      <c r="AF292" s="634" t="s">
        <v>18743</v>
      </c>
      <c r="AI292" s="646" t="str">
        <f>VLOOKUP(K292,'2-kurs'!C:F,4,)</f>
        <v>2-kurs</v>
      </c>
      <c r="AJ292" s="634" t="str">
        <f t="shared" si="4"/>
        <v>438231100449</v>
      </c>
    </row>
    <row r="293" spans="1:36" hidden="1" x14ac:dyDescent="0.25">
      <c r="A293" s="634" t="s">
        <v>10830</v>
      </c>
      <c r="B293" s="634" t="s">
        <v>5443</v>
      </c>
      <c r="C293" s="634" t="s">
        <v>8125</v>
      </c>
      <c r="D293" s="634" t="s">
        <v>8126</v>
      </c>
      <c r="E293" s="634" t="s">
        <v>8127</v>
      </c>
      <c r="F293" s="634" t="s">
        <v>4345</v>
      </c>
      <c r="G293" s="634" t="s">
        <v>4348</v>
      </c>
      <c r="H293" s="634" t="s">
        <v>4346</v>
      </c>
      <c r="I293" s="634" t="s">
        <v>10831</v>
      </c>
      <c r="J293" s="634" t="s">
        <v>10832</v>
      </c>
      <c r="K293" s="635">
        <v>62211055300010</v>
      </c>
      <c r="L293" s="634" t="s">
        <v>8257</v>
      </c>
      <c r="M293" s="634" t="s">
        <v>2423</v>
      </c>
      <c r="N293" s="634" t="s">
        <v>2447</v>
      </c>
      <c r="O293" s="634" t="s">
        <v>4339</v>
      </c>
      <c r="P293" s="634" t="s">
        <v>8132</v>
      </c>
      <c r="Q293" s="634" t="s">
        <v>8133</v>
      </c>
      <c r="R293" s="634" t="s">
        <v>7224</v>
      </c>
      <c r="S293" s="634" t="s">
        <v>8135</v>
      </c>
      <c r="T293" s="634" t="s">
        <v>8136</v>
      </c>
      <c r="U293" s="634" t="s">
        <v>2426</v>
      </c>
      <c r="V293" s="634" t="s">
        <v>2383</v>
      </c>
      <c r="W293" s="634" t="s">
        <v>5559</v>
      </c>
      <c r="X293" s="634" t="s">
        <v>10833</v>
      </c>
      <c r="Y293" s="634" t="s">
        <v>8138</v>
      </c>
      <c r="Z293" s="634" t="s">
        <v>8139</v>
      </c>
      <c r="AB293" s="634" t="s">
        <v>8183</v>
      </c>
      <c r="AC293" s="634" t="s">
        <v>8184</v>
      </c>
      <c r="AE293" s="634" t="s">
        <v>10643</v>
      </c>
      <c r="AF293" s="634" t="s">
        <v>18725</v>
      </c>
      <c r="AI293" s="646" t="str">
        <f>VLOOKUP(K293,'2-kurs'!C:F,4,)</f>
        <v>2-kurs</v>
      </c>
      <c r="AJ293" s="634" t="str">
        <f t="shared" si="4"/>
        <v>438231100469</v>
      </c>
    </row>
    <row r="294" spans="1:36" hidden="1" x14ac:dyDescent="0.25">
      <c r="A294" s="634" t="s">
        <v>18749</v>
      </c>
      <c r="B294" s="634" t="s">
        <v>7861</v>
      </c>
      <c r="C294" s="634" t="s">
        <v>8125</v>
      </c>
      <c r="D294" s="634" t="s">
        <v>8126</v>
      </c>
      <c r="E294" s="634" t="s">
        <v>8127</v>
      </c>
      <c r="F294" s="634" t="s">
        <v>4345</v>
      </c>
      <c r="G294" s="634" t="s">
        <v>8327</v>
      </c>
      <c r="H294" s="634" t="s">
        <v>4346</v>
      </c>
      <c r="I294" s="634" t="s">
        <v>18750</v>
      </c>
      <c r="J294" s="634" t="s">
        <v>18751</v>
      </c>
      <c r="K294" s="635">
        <v>61405055270029</v>
      </c>
      <c r="L294" s="634" t="s">
        <v>13163</v>
      </c>
      <c r="M294" s="634" t="s">
        <v>2423</v>
      </c>
      <c r="N294" s="634" t="s">
        <v>2447</v>
      </c>
      <c r="O294" s="634" t="s">
        <v>4339</v>
      </c>
      <c r="P294" s="634" t="s">
        <v>8132</v>
      </c>
      <c r="Q294" s="634" t="s">
        <v>8133</v>
      </c>
      <c r="R294" s="634" t="s">
        <v>7224</v>
      </c>
      <c r="S294" s="634" t="s">
        <v>8135</v>
      </c>
      <c r="T294" s="634" t="s">
        <v>8136</v>
      </c>
      <c r="U294" s="634" t="s">
        <v>2426</v>
      </c>
      <c r="V294" s="634" t="s">
        <v>2383</v>
      </c>
      <c r="W294" s="634" t="s">
        <v>5559</v>
      </c>
      <c r="X294" s="634" t="s">
        <v>8161</v>
      </c>
      <c r="Y294" s="634" t="s">
        <v>8138</v>
      </c>
      <c r="Z294" s="634" t="s">
        <v>8139</v>
      </c>
      <c r="AF294" s="634" t="s">
        <v>18576</v>
      </c>
      <c r="AI294" s="646" t="str">
        <f>VLOOKUP(K294,'2-kurs'!C:F,4,)</f>
        <v>2-kurs</v>
      </c>
      <c r="AJ294" s="634" t="str">
        <f t="shared" si="4"/>
        <v>438231100827</v>
      </c>
    </row>
    <row r="295" spans="1:36" hidden="1" x14ac:dyDescent="0.25">
      <c r="A295" s="634" t="s">
        <v>18744</v>
      </c>
      <c r="B295" s="634" t="s">
        <v>7878</v>
      </c>
      <c r="C295" s="634" t="s">
        <v>8125</v>
      </c>
      <c r="D295" s="634" t="s">
        <v>8126</v>
      </c>
      <c r="E295" s="634" t="s">
        <v>8127</v>
      </c>
      <c r="F295" s="634" t="s">
        <v>4345</v>
      </c>
      <c r="G295" s="634" t="s">
        <v>8186</v>
      </c>
      <c r="H295" s="634" t="s">
        <v>4346</v>
      </c>
      <c r="I295" s="634" t="s">
        <v>18745</v>
      </c>
      <c r="J295" s="634" t="s">
        <v>18746</v>
      </c>
      <c r="K295" s="635">
        <v>60302065360041</v>
      </c>
      <c r="L295" s="634" t="s">
        <v>10259</v>
      </c>
      <c r="M295" s="634" t="s">
        <v>2423</v>
      </c>
      <c r="N295" s="634" t="s">
        <v>2447</v>
      </c>
      <c r="O295" s="634" t="s">
        <v>4339</v>
      </c>
      <c r="P295" s="634" t="s">
        <v>8132</v>
      </c>
      <c r="Q295" s="634" t="s">
        <v>8133</v>
      </c>
      <c r="R295" s="634" t="s">
        <v>7224</v>
      </c>
      <c r="S295" s="634" t="s">
        <v>8135</v>
      </c>
      <c r="T295" s="634" t="s">
        <v>8136</v>
      </c>
      <c r="U295" s="634" t="s">
        <v>2426</v>
      </c>
      <c r="V295" s="634" t="s">
        <v>2383</v>
      </c>
      <c r="W295" s="634" t="s">
        <v>5559</v>
      </c>
      <c r="X295" s="634" t="s">
        <v>8161</v>
      </c>
      <c r="Y295" s="634" t="s">
        <v>8138</v>
      </c>
      <c r="Z295" s="634" t="s">
        <v>8139</v>
      </c>
      <c r="AE295" s="634" t="s">
        <v>20514</v>
      </c>
      <c r="AF295" s="634" t="s">
        <v>18576</v>
      </c>
      <c r="AI295" s="646" t="str">
        <f>VLOOKUP(K295,'2-kurs'!C:F,4,)</f>
        <v>2-kurs</v>
      </c>
      <c r="AJ295" s="634" t="str">
        <f t="shared" si="4"/>
        <v>438231100822</v>
      </c>
    </row>
    <row r="296" spans="1:36" hidden="1" x14ac:dyDescent="0.25">
      <c r="A296" s="634" t="s">
        <v>10810</v>
      </c>
      <c r="B296" s="634" t="s">
        <v>8069</v>
      </c>
      <c r="C296" s="634" t="s">
        <v>8125</v>
      </c>
      <c r="D296" s="634" t="s">
        <v>8126</v>
      </c>
      <c r="E296" s="634" t="s">
        <v>8127</v>
      </c>
      <c r="F296" s="634" t="s">
        <v>4345</v>
      </c>
      <c r="G296" s="634" t="s">
        <v>9003</v>
      </c>
      <c r="H296" s="634" t="s">
        <v>4346</v>
      </c>
      <c r="I296" s="634" t="s">
        <v>10811</v>
      </c>
      <c r="J296" s="634" t="s">
        <v>10812</v>
      </c>
      <c r="K296" s="635">
        <v>63006055360011</v>
      </c>
      <c r="L296" s="634" t="s">
        <v>10813</v>
      </c>
      <c r="M296" s="634" t="s">
        <v>2423</v>
      </c>
      <c r="N296" s="634" t="s">
        <v>2447</v>
      </c>
      <c r="O296" s="634" t="s">
        <v>4339</v>
      </c>
      <c r="P296" s="634" t="s">
        <v>8132</v>
      </c>
      <c r="Q296" s="634" t="s">
        <v>8133</v>
      </c>
      <c r="R296" s="634" t="s">
        <v>7224</v>
      </c>
      <c r="S296" s="634" t="s">
        <v>8135</v>
      </c>
      <c r="T296" s="634" t="s">
        <v>8136</v>
      </c>
      <c r="U296" s="634" t="s">
        <v>2426</v>
      </c>
      <c r="V296" s="634" t="s">
        <v>2383</v>
      </c>
      <c r="W296" s="634" t="s">
        <v>5559</v>
      </c>
      <c r="X296" s="634" t="s">
        <v>8161</v>
      </c>
      <c r="Y296" s="634" t="s">
        <v>8138</v>
      </c>
      <c r="Z296" s="634" t="s">
        <v>8139</v>
      </c>
      <c r="AE296" s="634" t="s">
        <v>20514</v>
      </c>
      <c r="AF296" s="634" t="s">
        <v>18612</v>
      </c>
      <c r="AI296" s="646" t="str">
        <f>VLOOKUP(K296,'2-kurs'!C:F,4,)</f>
        <v>2-kurs</v>
      </c>
      <c r="AJ296" s="634" t="str">
        <f t="shared" si="4"/>
        <v>438231100823</v>
      </c>
    </row>
    <row r="297" spans="1:36" hidden="1" x14ac:dyDescent="0.25">
      <c r="A297" s="634" t="s">
        <v>10796</v>
      </c>
      <c r="B297" s="634" t="s">
        <v>5296</v>
      </c>
      <c r="C297" s="634" t="s">
        <v>8125</v>
      </c>
      <c r="D297" s="634" t="s">
        <v>8126</v>
      </c>
      <c r="E297" s="634" t="s">
        <v>8127</v>
      </c>
      <c r="F297" s="634" t="s">
        <v>4345</v>
      </c>
      <c r="G297" s="634" t="s">
        <v>4348</v>
      </c>
      <c r="H297" s="634" t="s">
        <v>4346</v>
      </c>
      <c r="I297" s="634" t="s">
        <v>10797</v>
      </c>
      <c r="J297" s="634" t="s">
        <v>10798</v>
      </c>
      <c r="K297" s="635">
        <v>60709055300054</v>
      </c>
      <c r="L297" s="634" t="s">
        <v>10799</v>
      </c>
      <c r="M297" s="634" t="s">
        <v>2423</v>
      </c>
      <c r="N297" s="634" t="s">
        <v>2447</v>
      </c>
      <c r="O297" s="634" t="s">
        <v>4339</v>
      </c>
      <c r="P297" s="634" t="s">
        <v>8132</v>
      </c>
      <c r="Q297" s="634" t="s">
        <v>8133</v>
      </c>
      <c r="R297" s="634" t="s">
        <v>7224</v>
      </c>
      <c r="S297" s="634" t="s">
        <v>8135</v>
      </c>
      <c r="T297" s="634" t="s">
        <v>8136</v>
      </c>
      <c r="U297" s="634" t="s">
        <v>2426</v>
      </c>
      <c r="V297" s="634" t="s">
        <v>2383</v>
      </c>
      <c r="W297" s="634" t="s">
        <v>5559</v>
      </c>
      <c r="X297" s="634" t="s">
        <v>10800</v>
      </c>
      <c r="Y297" s="634" t="s">
        <v>8138</v>
      </c>
      <c r="Z297" s="634" t="s">
        <v>8139</v>
      </c>
      <c r="AB297" s="634" t="s">
        <v>8183</v>
      </c>
      <c r="AC297" s="634" t="s">
        <v>8184</v>
      </c>
      <c r="AE297" s="634" t="s">
        <v>10625</v>
      </c>
      <c r="AF297" s="634" t="s">
        <v>18730</v>
      </c>
      <c r="AI297" s="646" t="str">
        <f>VLOOKUP(K297,'2-kurs'!C:F,4,)</f>
        <v>2-kurs</v>
      </c>
      <c r="AJ297" s="634" t="str">
        <f t="shared" si="4"/>
        <v>438231100432</v>
      </c>
    </row>
    <row r="298" spans="1:36" hidden="1" x14ac:dyDescent="0.25">
      <c r="A298" s="634" t="s">
        <v>10801</v>
      </c>
      <c r="B298" s="634" t="s">
        <v>5297</v>
      </c>
      <c r="C298" s="634" t="s">
        <v>8125</v>
      </c>
      <c r="D298" s="634" t="s">
        <v>8126</v>
      </c>
      <c r="E298" s="634" t="s">
        <v>8127</v>
      </c>
      <c r="F298" s="634" t="s">
        <v>4345</v>
      </c>
      <c r="G298" s="634" t="s">
        <v>4349</v>
      </c>
      <c r="H298" s="634" t="s">
        <v>4346</v>
      </c>
      <c r="I298" s="634" t="s">
        <v>10802</v>
      </c>
      <c r="J298" s="634" t="s">
        <v>10803</v>
      </c>
      <c r="K298" s="635">
        <v>42302941010031</v>
      </c>
      <c r="L298" s="634" t="s">
        <v>10804</v>
      </c>
      <c r="M298" s="634" t="s">
        <v>2423</v>
      </c>
      <c r="N298" s="634" t="s">
        <v>2447</v>
      </c>
      <c r="O298" s="634" t="s">
        <v>4339</v>
      </c>
      <c r="P298" s="634" t="s">
        <v>8132</v>
      </c>
      <c r="Q298" s="634" t="s">
        <v>8133</v>
      </c>
      <c r="R298" s="634" t="s">
        <v>7224</v>
      </c>
      <c r="S298" s="634" t="s">
        <v>8135</v>
      </c>
      <c r="T298" s="634" t="s">
        <v>8136</v>
      </c>
      <c r="U298" s="634" t="s">
        <v>2426</v>
      </c>
      <c r="V298" s="634" t="s">
        <v>2383</v>
      </c>
      <c r="W298" s="634" t="s">
        <v>5560</v>
      </c>
      <c r="X298" s="634" t="s">
        <v>10805</v>
      </c>
      <c r="Y298" s="634" t="s">
        <v>8138</v>
      </c>
      <c r="Z298" s="634" t="s">
        <v>8139</v>
      </c>
      <c r="AB298" s="634" t="s">
        <v>8183</v>
      </c>
      <c r="AC298" s="634" t="s">
        <v>8184</v>
      </c>
      <c r="AE298" s="634" t="s">
        <v>9201</v>
      </c>
      <c r="AF298" s="634" t="s">
        <v>18743</v>
      </c>
      <c r="AI298" s="646" t="str">
        <f>VLOOKUP(K298,'2-kurs'!C:F,4,)</f>
        <v>2-kurs</v>
      </c>
      <c r="AJ298" s="634" t="str">
        <f t="shared" si="4"/>
        <v>438231100450</v>
      </c>
    </row>
    <row r="299" spans="1:36" hidden="1" x14ac:dyDescent="0.25">
      <c r="A299" s="634" t="s">
        <v>10806</v>
      </c>
      <c r="B299" s="634" t="s">
        <v>5342</v>
      </c>
      <c r="C299" s="634" t="s">
        <v>8125</v>
      </c>
      <c r="D299" s="634" t="s">
        <v>8126</v>
      </c>
      <c r="E299" s="634" t="s">
        <v>8127</v>
      </c>
      <c r="F299" s="634" t="s">
        <v>4345</v>
      </c>
      <c r="G299" s="634" t="s">
        <v>4349</v>
      </c>
      <c r="H299" s="634" t="s">
        <v>4346</v>
      </c>
      <c r="I299" s="634" t="s">
        <v>10807</v>
      </c>
      <c r="J299" s="634" t="s">
        <v>10808</v>
      </c>
      <c r="K299" s="635">
        <v>41311985290016</v>
      </c>
      <c r="L299" s="634" t="s">
        <v>10617</v>
      </c>
      <c r="M299" s="634" t="s">
        <v>2423</v>
      </c>
      <c r="N299" s="634" t="s">
        <v>2447</v>
      </c>
      <c r="O299" s="634" t="s">
        <v>4339</v>
      </c>
      <c r="P299" s="634" t="s">
        <v>8132</v>
      </c>
      <c r="Q299" s="634" t="s">
        <v>8133</v>
      </c>
      <c r="R299" s="634" t="s">
        <v>7224</v>
      </c>
      <c r="S299" s="634" t="s">
        <v>8135</v>
      </c>
      <c r="T299" s="634" t="s">
        <v>8136</v>
      </c>
      <c r="U299" s="634" t="s">
        <v>2426</v>
      </c>
      <c r="V299" s="634" t="s">
        <v>2383</v>
      </c>
      <c r="W299" s="634" t="s">
        <v>5560</v>
      </c>
      <c r="X299" s="634" t="s">
        <v>10809</v>
      </c>
      <c r="Y299" s="634" t="s">
        <v>8138</v>
      </c>
      <c r="Z299" s="634" t="s">
        <v>8139</v>
      </c>
      <c r="AB299" s="634" t="s">
        <v>8183</v>
      </c>
      <c r="AC299" s="634" t="s">
        <v>8184</v>
      </c>
      <c r="AE299" s="634" t="s">
        <v>9201</v>
      </c>
      <c r="AF299" s="634" t="s">
        <v>18743</v>
      </c>
      <c r="AI299" s="646" t="str">
        <f>VLOOKUP(K299,'2-kurs'!C:F,4,)</f>
        <v>2-kurs</v>
      </c>
      <c r="AJ299" s="634" t="str">
        <f t="shared" si="4"/>
        <v>438231100418</v>
      </c>
    </row>
    <row r="300" spans="1:36" hidden="1" x14ac:dyDescent="0.25">
      <c r="A300" s="634" t="s">
        <v>10757</v>
      </c>
      <c r="B300" s="634" t="s">
        <v>5348</v>
      </c>
      <c r="C300" s="634" t="s">
        <v>8125</v>
      </c>
      <c r="D300" s="634" t="s">
        <v>8126</v>
      </c>
      <c r="E300" s="634" t="s">
        <v>8127</v>
      </c>
      <c r="F300" s="634" t="s">
        <v>8142</v>
      </c>
      <c r="G300" s="634" t="s">
        <v>8143</v>
      </c>
      <c r="H300" s="634" t="s">
        <v>4346</v>
      </c>
      <c r="I300" s="634" t="s">
        <v>10758</v>
      </c>
      <c r="J300" s="634" t="s">
        <v>10759</v>
      </c>
      <c r="K300" s="635">
        <v>60110065780055</v>
      </c>
      <c r="L300" s="634" t="s">
        <v>8583</v>
      </c>
      <c r="M300" s="634" t="s">
        <v>2423</v>
      </c>
      <c r="N300" s="634" t="s">
        <v>2447</v>
      </c>
      <c r="O300" s="634" t="s">
        <v>4339</v>
      </c>
      <c r="P300" s="634" t="s">
        <v>8132</v>
      </c>
      <c r="Q300" s="634" t="s">
        <v>8133</v>
      </c>
      <c r="R300" s="634" t="s">
        <v>7224</v>
      </c>
      <c r="S300" s="634" t="s">
        <v>8135</v>
      </c>
      <c r="T300" s="634" t="s">
        <v>8136</v>
      </c>
      <c r="U300" s="634" t="s">
        <v>2426</v>
      </c>
      <c r="V300" s="634" t="s">
        <v>2383</v>
      </c>
      <c r="W300" s="634" t="s">
        <v>5560</v>
      </c>
      <c r="X300" s="634" t="s">
        <v>10760</v>
      </c>
      <c r="Y300" s="634" t="s">
        <v>8138</v>
      </c>
      <c r="Z300" s="634" t="s">
        <v>8139</v>
      </c>
      <c r="AB300" s="634" t="s">
        <v>8183</v>
      </c>
      <c r="AC300" s="634" t="s">
        <v>8184</v>
      </c>
      <c r="AE300" s="634" t="s">
        <v>9201</v>
      </c>
      <c r="AF300" s="634" t="s">
        <v>18743</v>
      </c>
      <c r="AI300" s="646" t="str">
        <f>VLOOKUP(K300,'2-kurs'!C:F,4,)</f>
        <v>2-kurs</v>
      </c>
      <c r="AJ300" s="634" t="str">
        <f t="shared" si="4"/>
        <v>438231100421</v>
      </c>
    </row>
    <row r="301" spans="1:36" hidden="1" x14ac:dyDescent="0.25">
      <c r="A301" s="634" t="s">
        <v>10761</v>
      </c>
      <c r="B301" s="634" t="s">
        <v>10762</v>
      </c>
      <c r="C301" s="634" t="s">
        <v>8125</v>
      </c>
      <c r="D301" s="634" t="s">
        <v>8126</v>
      </c>
      <c r="E301" s="634" t="s">
        <v>8127</v>
      </c>
      <c r="F301" s="634" t="s">
        <v>4345</v>
      </c>
      <c r="G301" s="634" t="s">
        <v>8327</v>
      </c>
      <c r="H301" s="634" t="s">
        <v>4346</v>
      </c>
      <c r="I301" s="634" t="s">
        <v>10763</v>
      </c>
      <c r="J301" s="634" t="s">
        <v>10764</v>
      </c>
      <c r="K301" s="635">
        <v>63005045270048</v>
      </c>
      <c r="L301" s="634" t="s">
        <v>10765</v>
      </c>
      <c r="M301" s="634" t="s">
        <v>2423</v>
      </c>
      <c r="N301" s="634" t="s">
        <v>2447</v>
      </c>
      <c r="O301" s="634" t="s">
        <v>4339</v>
      </c>
      <c r="P301" s="634" t="s">
        <v>8132</v>
      </c>
      <c r="Q301" s="634" t="s">
        <v>8133</v>
      </c>
      <c r="R301" s="634" t="s">
        <v>7224</v>
      </c>
      <c r="S301" s="634" t="s">
        <v>8135</v>
      </c>
      <c r="T301" s="634" t="s">
        <v>8136</v>
      </c>
      <c r="U301" s="634" t="s">
        <v>2426</v>
      </c>
      <c r="V301" s="634" t="s">
        <v>2383</v>
      </c>
      <c r="W301" s="634" t="s">
        <v>5559</v>
      </c>
      <c r="X301" s="634" t="s">
        <v>8137</v>
      </c>
      <c r="Y301" s="634" t="s">
        <v>8138</v>
      </c>
      <c r="Z301" s="634" t="s">
        <v>8139</v>
      </c>
      <c r="AE301" s="634" t="s">
        <v>20514</v>
      </c>
      <c r="AF301" s="634" t="s">
        <v>19630</v>
      </c>
      <c r="AI301" s="646" t="str">
        <f>VLOOKUP(K301,'2-kurs'!C:F,4,)</f>
        <v>2-kurs</v>
      </c>
      <c r="AJ301" s="634" t="str">
        <f t="shared" si="4"/>
        <v>438231100832</v>
      </c>
    </row>
    <row r="302" spans="1:36" hidden="1" x14ac:dyDescent="0.25">
      <c r="A302" s="634" t="s">
        <v>10826</v>
      </c>
      <c r="B302" s="634" t="s">
        <v>5127</v>
      </c>
      <c r="C302" s="634" t="s">
        <v>8125</v>
      </c>
      <c r="D302" s="634" t="s">
        <v>8126</v>
      </c>
      <c r="E302" s="634" t="s">
        <v>8127</v>
      </c>
      <c r="F302" s="634" t="s">
        <v>4345</v>
      </c>
      <c r="G302" s="634" t="s">
        <v>4349</v>
      </c>
      <c r="H302" s="634" t="s">
        <v>4346</v>
      </c>
      <c r="I302" s="634" t="s">
        <v>9823</v>
      </c>
      <c r="J302" s="634" t="s">
        <v>10827</v>
      </c>
      <c r="K302" s="635">
        <v>42706941010013</v>
      </c>
      <c r="L302" s="634" t="s">
        <v>10828</v>
      </c>
      <c r="M302" s="634" t="s">
        <v>2423</v>
      </c>
      <c r="N302" s="634" t="s">
        <v>2447</v>
      </c>
      <c r="O302" s="634" t="s">
        <v>4339</v>
      </c>
      <c r="P302" s="634" t="s">
        <v>8132</v>
      </c>
      <c r="Q302" s="634" t="s">
        <v>8133</v>
      </c>
      <c r="R302" s="634" t="s">
        <v>7224</v>
      </c>
      <c r="S302" s="634" t="s">
        <v>8135</v>
      </c>
      <c r="T302" s="634" t="s">
        <v>8136</v>
      </c>
      <c r="U302" s="634" t="s">
        <v>2426</v>
      </c>
      <c r="V302" s="634" t="s">
        <v>2383</v>
      </c>
      <c r="W302" s="634" t="s">
        <v>5559</v>
      </c>
      <c r="X302" s="634" t="s">
        <v>10829</v>
      </c>
      <c r="Y302" s="634" t="s">
        <v>8138</v>
      </c>
      <c r="Z302" s="634" t="s">
        <v>8139</v>
      </c>
      <c r="AB302" s="634" t="s">
        <v>8183</v>
      </c>
      <c r="AC302" s="634" t="s">
        <v>8184</v>
      </c>
      <c r="AF302" s="634" t="s">
        <v>20126</v>
      </c>
      <c r="AI302" s="646" t="str">
        <f>VLOOKUP(K302,'2-kurs'!C:F,4,)</f>
        <v>2-kurs</v>
      </c>
      <c r="AJ302" s="634" t="str">
        <f t="shared" si="4"/>
        <v>438231100440</v>
      </c>
    </row>
    <row r="303" spans="1:36" hidden="1" x14ac:dyDescent="0.25">
      <c r="A303" s="634" t="s">
        <v>10776</v>
      </c>
      <c r="B303" s="634" t="s">
        <v>5408</v>
      </c>
      <c r="C303" s="634" t="s">
        <v>8125</v>
      </c>
      <c r="D303" s="634" t="s">
        <v>8126</v>
      </c>
      <c r="E303" s="634" t="s">
        <v>8127</v>
      </c>
      <c r="F303" s="634" t="s">
        <v>4345</v>
      </c>
      <c r="G303" s="634" t="s">
        <v>4348</v>
      </c>
      <c r="H303" s="634" t="s">
        <v>4346</v>
      </c>
      <c r="I303" s="634" t="s">
        <v>10777</v>
      </c>
      <c r="J303" s="634" t="s">
        <v>10778</v>
      </c>
      <c r="K303" s="635">
        <v>61005045300013</v>
      </c>
      <c r="L303" s="634" t="s">
        <v>10779</v>
      </c>
      <c r="M303" s="634" t="s">
        <v>2423</v>
      </c>
      <c r="N303" s="634" t="s">
        <v>2447</v>
      </c>
      <c r="O303" s="634" t="s">
        <v>4339</v>
      </c>
      <c r="P303" s="634" t="s">
        <v>8132</v>
      </c>
      <c r="Q303" s="634" t="s">
        <v>8133</v>
      </c>
      <c r="R303" s="634" t="s">
        <v>7224</v>
      </c>
      <c r="S303" s="634" t="s">
        <v>8135</v>
      </c>
      <c r="T303" s="634" t="s">
        <v>8136</v>
      </c>
      <c r="U303" s="634" t="s">
        <v>2426</v>
      </c>
      <c r="V303" s="634" t="s">
        <v>2383</v>
      </c>
      <c r="W303" s="634" t="s">
        <v>5559</v>
      </c>
      <c r="X303" s="634" t="s">
        <v>10780</v>
      </c>
      <c r="Y303" s="634" t="s">
        <v>8138</v>
      </c>
      <c r="Z303" s="634" t="s">
        <v>8139</v>
      </c>
      <c r="AB303" s="634" t="s">
        <v>8183</v>
      </c>
      <c r="AC303" s="634" t="s">
        <v>8184</v>
      </c>
      <c r="AE303" s="634" t="s">
        <v>10625</v>
      </c>
      <c r="AF303" s="634" t="s">
        <v>18732</v>
      </c>
      <c r="AI303" s="646" t="str">
        <f>VLOOKUP(K303,'2-kurs'!C:F,4,)</f>
        <v>2-kurs</v>
      </c>
      <c r="AJ303" s="634" t="str">
        <f t="shared" si="4"/>
        <v>438231100452</v>
      </c>
    </row>
    <row r="304" spans="1:36" hidden="1" x14ac:dyDescent="0.25">
      <c r="A304" s="634" t="s">
        <v>10814</v>
      </c>
      <c r="B304" s="634" t="s">
        <v>8029</v>
      </c>
      <c r="C304" s="634" t="s">
        <v>8125</v>
      </c>
      <c r="D304" s="634" t="s">
        <v>8126</v>
      </c>
      <c r="E304" s="634" t="s">
        <v>8127</v>
      </c>
      <c r="F304" s="634" t="s">
        <v>4345</v>
      </c>
      <c r="G304" s="634" t="s">
        <v>8327</v>
      </c>
      <c r="H304" s="634" t="s">
        <v>4346</v>
      </c>
      <c r="I304" s="634" t="s">
        <v>10815</v>
      </c>
      <c r="J304" s="634" t="s">
        <v>10816</v>
      </c>
      <c r="K304" s="635">
        <v>62708025270023</v>
      </c>
      <c r="L304" s="634" t="s">
        <v>8261</v>
      </c>
      <c r="M304" s="634" t="s">
        <v>2423</v>
      </c>
      <c r="N304" s="634" t="s">
        <v>2447</v>
      </c>
      <c r="O304" s="634" t="s">
        <v>4339</v>
      </c>
      <c r="P304" s="634" t="s">
        <v>8132</v>
      </c>
      <c r="Q304" s="634" t="s">
        <v>8133</v>
      </c>
      <c r="R304" s="634" t="s">
        <v>7224</v>
      </c>
      <c r="S304" s="634" t="s">
        <v>8135</v>
      </c>
      <c r="T304" s="634" t="s">
        <v>8136</v>
      </c>
      <c r="U304" s="634" t="s">
        <v>2426</v>
      </c>
      <c r="V304" s="634" t="s">
        <v>2383</v>
      </c>
      <c r="W304" s="634" t="s">
        <v>5559</v>
      </c>
      <c r="X304" s="634" t="s">
        <v>8137</v>
      </c>
      <c r="Y304" s="634" t="s">
        <v>8138</v>
      </c>
      <c r="Z304" s="634" t="s">
        <v>8139</v>
      </c>
      <c r="AE304" s="634" t="s">
        <v>20514</v>
      </c>
      <c r="AF304" s="634" t="s">
        <v>18742</v>
      </c>
      <c r="AI304" s="646" t="str">
        <f>VLOOKUP(K304,'2-kurs'!C:F,4,)</f>
        <v>2-kurs</v>
      </c>
      <c r="AJ304" s="634" t="str">
        <f t="shared" si="4"/>
        <v>438231100831</v>
      </c>
    </row>
    <row r="305" spans="1:36" hidden="1" x14ac:dyDescent="0.25">
      <c r="A305" s="634" t="s">
        <v>19143</v>
      </c>
      <c r="B305" s="634" t="s">
        <v>19144</v>
      </c>
      <c r="C305" s="634" t="s">
        <v>8125</v>
      </c>
      <c r="D305" s="634" t="s">
        <v>8126</v>
      </c>
      <c r="E305" s="634" t="s">
        <v>8127</v>
      </c>
      <c r="F305" s="634" t="s">
        <v>4345</v>
      </c>
      <c r="G305" s="634" t="s">
        <v>8332</v>
      </c>
      <c r="H305" s="634" t="s">
        <v>4346</v>
      </c>
      <c r="I305" s="634" t="s">
        <v>19145</v>
      </c>
      <c r="J305" s="634" t="s">
        <v>19146</v>
      </c>
      <c r="K305" s="635">
        <v>40411941000040</v>
      </c>
      <c r="L305" s="634" t="s">
        <v>11049</v>
      </c>
      <c r="M305" s="634" t="s">
        <v>2423</v>
      </c>
      <c r="N305" s="634" t="s">
        <v>2447</v>
      </c>
      <c r="O305" s="634" t="s">
        <v>4339</v>
      </c>
      <c r="P305" s="634" t="s">
        <v>8132</v>
      </c>
      <c r="Q305" s="634" t="s">
        <v>8133</v>
      </c>
      <c r="R305" s="634" t="s">
        <v>7224</v>
      </c>
      <c r="S305" s="634" t="s">
        <v>8135</v>
      </c>
      <c r="T305" s="634" t="s">
        <v>8136</v>
      </c>
      <c r="U305" s="634" t="s">
        <v>2426</v>
      </c>
      <c r="V305" s="634" t="s">
        <v>2383</v>
      </c>
      <c r="W305" s="634" t="s">
        <v>5559</v>
      </c>
      <c r="X305" s="634" t="s">
        <v>8137</v>
      </c>
      <c r="Y305" s="634" t="s">
        <v>8138</v>
      </c>
      <c r="Z305" s="634" t="s">
        <v>8139</v>
      </c>
      <c r="AE305" s="634" t="s">
        <v>20514</v>
      </c>
      <c r="AF305" s="634" t="s">
        <v>18576</v>
      </c>
      <c r="AI305" s="646" t="str">
        <f>VLOOKUP(K305,'2-kurs'!C:F,4,)</f>
        <v>2-kurs</v>
      </c>
      <c r="AJ305" s="634" t="str">
        <f t="shared" si="4"/>
        <v>438231100825</v>
      </c>
    </row>
    <row r="306" spans="1:36" hidden="1" x14ac:dyDescent="0.25">
      <c r="A306" s="634" t="s">
        <v>18747</v>
      </c>
      <c r="B306" s="634" t="s">
        <v>7877</v>
      </c>
      <c r="C306" s="634" t="s">
        <v>8125</v>
      </c>
      <c r="D306" s="634" t="s">
        <v>8126</v>
      </c>
      <c r="E306" s="634" t="s">
        <v>8127</v>
      </c>
      <c r="F306" s="634" t="s">
        <v>4345</v>
      </c>
      <c r="G306" s="634" t="s">
        <v>8327</v>
      </c>
      <c r="H306" s="634" t="s">
        <v>4346</v>
      </c>
      <c r="I306" s="634" t="s">
        <v>10620</v>
      </c>
      <c r="J306" s="634" t="s">
        <v>18748</v>
      </c>
      <c r="K306" s="635">
        <v>61909055270019</v>
      </c>
      <c r="L306" s="634" t="s">
        <v>13212</v>
      </c>
      <c r="M306" s="634" t="s">
        <v>2423</v>
      </c>
      <c r="N306" s="634" t="s">
        <v>2447</v>
      </c>
      <c r="O306" s="634" t="s">
        <v>4339</v>
      </c>
      <c r="P306" s="634" t="s">
        <v>8132</v>
      </c>
      <c r="Q306" s="634" t="s">
        <v>8133</v>
      </c>
      <c r="R306" s="634" t="s">
        <v>7224</v>
      </c>
      <c r="S306" s="634" t="s">
        <v>8135</v>
      </c>
      <c r="T306" s="634" t="s">
        <v>8136</v>
      </c>
      <c r="U306" s="634" t="s">
        <v>2426</v>
      </c>
      <c r="V306" s="634" t="s">
        <v>2383</v>
      </c>
      <c r="W306" s="634" t="s">
        <v>5559</v>
      </c>
      <c r="X306" s="634" t="s">
        <v>8161</v>
      </c>
      <c r="Y306" s="634" t="s">
        <v>8138</v>
      </c>
      <c r="Z306" s="634" t="s">
        <v>8139</v>
      </c>
      <c r="AE306" s="634" t="s">
        <v>20514</v>
      </c>
      <c r="AF306" s="634" t="s">
        <v>18576</v>
      </c>
      <c r="AI306" s="646" t="str">
        <f>VLOOKUP(K306,'2-kurs'!C:F,4,)</f>
        <v>2-kurs</v>
      </c>
      <c r="AJ306" s="634" t="str">
        <f t="shared" si="4"/>
        <v>438231100826</v>
      </c>
    </row>
    <row r="307" spans="1:36" hidden="1" x14ac:dyDescent="0.25">
      <c r="A307" s="634" t="s">
        <v>19136</v>
      </c>
      <c r="B307" s="634" t="s">
        <v>19137</v>
      </c>
      <c r="C307" s="634" t="s">
        <v>8125</v>
      </c>
      <c r="D307" s="634" t="s">
        <v>8126</v>
      </c>
      <c r="E307" s="634" t="s">
        <v>8127</v>
      </c>
      <c r="F307" s="634" t="s">
        <v>4345</v>
      </c>
      <c r="G307" s="634" t="s">
        <v>8186</v>
      </c>
      <c r="H307" s="634" t="s">
        <v>4346</v>
      </c>
      <c r="I307" s="634" t="s">
        <v>19138</v>
      </c>
      <c r="J307" s="634" t="s">
        <v>19139</v>
      </c>
      <c r="K307" s="635">
        <v>62710035360027</v>
      </c>
      <c r="L307" s="634" t="s">
        <v>9276</v>
      </c>
      <c r="M307" s="634" t="s">
        <v>2423</v>
      </c>
      <c r="N307" s="634" t="s">
        <v>2447</v>
      </c>
      <c r="O307" s="634" t="s">
        <v>4339</v>
      </c>
      <c r="P307" s="634" t="s">
        <v>8132</v>
      </c>
      <c r="Q307" s="634" t="s">
        <v>8133</v>
      </c>
      <c r="R307" s="634" t="s">
        <v>7224</v>
      </c>
      <c r="S307" s="634" t="s">
        <v>8135</v>
      </c>
      <c r="T307" s="634" t="s">
        <v>8136</v>
      </c>
      <c r="U307" s="634" t="s">
        <v>2426</v>
      </c>
      <c r="V307" s="634" t="s">
        <v>2383</v>
      </c>
      <c r="W307" s="634" t="s">
        <v>5559</v>
      </c>
      <c r="X307" s="634" t="s">
        <v>8161</v>
      </c>
      <c r="Y307" s="634" t="s">
        <v>8138</v>
      </c>
      <c r="Z307" s="634" t="s">
        <v>8139</v>
      </c>
      <c r="AE307" s="634" t="s">
        <v>20514</v>
      </c>
      <c r="AF307" s="634" t="s">
        <v>18576</v>
      </c>
      <c r="AI307" s="646" t="str">
        <f>VLOOKUP(K307,'2-kurs'!C:F,4,)</f>
        <v>2-kurs</v>
      </c>
      <c r="AJ307" s="634" t="str">
        <f t="shared" si="4"/>
        <v>438231100828</v>
      </c>
    </row>
    <row r="308" spans="1:36" hidden="1" x14ac:dyDescent="0.25">
      <c r="A308" s="634" t="s">
        <v>8216</v>
      </c>
      <c r="B308" s="634" t="s">
        <v>7771</v>
      </c>
      <c r="C308" s="634" t="s">
        <v>8125</v>
      </c>
      <c r="D308" s="634" t="s">
        <v>8126</v>
      </c>
      <c r="E308" s="634" t="s">
        <v>8127</v>
      </c>
      <c r="F308" s="634" t="s">
        <v>4345</v>
      </c>
      <c r="G308" s="634" t="s">
        <v>4352</v>
      </c>
      <c r="H308" s="634" t="s">
        <v>4346</v>
      </c>
      <c r="I308" s="634" t="s">
        <v>8217</v>
      </c>
      <c r="J308" s="634" t="s">
        <v>8218</v>
      </c>
      <c r="K308" s="635">
        <v>42306891070015</v>
      </c>
      <c r="L308" s="634" t="s">
        <v>8219</v>
      </c>
      <c r="M308" s="634" t="s">
        <v>4312</v>
      </c>
      <c r="N308" s="634" t="s">
        <v>2447</v>
      </c>
      <c r="O308" s="634" t="s">
        <v>7897</v>
      </c>
      <c r="P308" s="634" t="s">
        <v>8132</v>
      </c>
      <c r="Q308" s="634" t="s">
        <v>8133</v>
      </c>
      <c r="R308" s="634" t="s">
        <v>7205</v>
      </c>
      <c r="S308" s="634" t="s">
        <v>8135</v>
      </c>
      <c r="T308" s="634" t="s">
        <v>8136</v>
      </c>
      <c r="U308" s="634" t="s">
        <v>2426</v>
      </c>
      <c r="V308" s="634" t="s">
        <v>2383</v>
      </c>
      <c r="W308" s="634" t="s">
        <v>5559</v>
      </c>
      <c r="X308" s="634" t="s">
        <v>8175</v>
      </c>
      <c r="Y308" s="634" t="s">
        <v>8138</v>
      </c>
      <c r="Z308" s="634" t="s">
        <v>8139</v>
      </c>
      <c r="AB308" s="634" t="s">
        <v>8183</v>
      </c>
      <c r="AC308" s="634" t="s">
        <v>8184</v>
      </c>
      <c r="AE308" s="634" t="s">
        <v>20515</v>
      </c>
      <c r="AF308" s="634" t="s">
        <v>18576</v>
      </c>
      <c r="AI308" s="646" t="str">
        <f>VLOOKUP(K308,'1-kurs'!C:F,4,)</f>
        <v>1-kurs</v>
      </c>
      <c r="AJ308" s="634" t="str">
        <f t="shared" si="4"/>
        <v>438241101146</v>
      </c>
    </row>
    <row r="309" spans="1:36" hidden="1" x14ac:dyDescent="0.25">
      <c r="A309" s="634" t="s">
        <v>8171</v>
      </c>
      <c r="B309" s="634" t="s">
        <v>7837</v>
      </c>
      <c r="C309" s="634" t="s">
        <v>8125</v>
      </c>
      <c r="D309" s="634" t="s">
        <v>8126</v>
      </c>
      <c r="E309" s="634" t="s">
        <v>8127</v>
      </c>
      <c r="F309" s="634" t="s">
        <v>4345</v>
      </c>
      <c r="G309" s="634" t="s">
        <v>4347</v>
      </c>
      <c r="H309" s="634" t="s">
        <v>4346</v>
      </c>
      <c r="I309" s="634" t="s">
        <v>8172</v>
      </c>
      <c r="J309" s="634" t="s">
        <v>8173</v>
      </c>
      <c r="K309" s="635">
        <v>41508961000011</v>
      </c>
      <c r="L309" s="634" t="s">
        <v>8174</v>
      </c>
      <c r="M309" s="634" t="s">
        <v>4312</v>
      </c>
      <c r="N309" s="634" t="s">
        <v>2447</v>
      </c>
      <c r="O309" s="634" t="s">
        <v>7897</v>
      </c>
      <c r="P309" s="634" t="s">
        <v>8132</v>
      </c>
      <c r="Q309" s="634" t="s">
        <v>8133</v>
      </c>
      <c r="R309" s="634" t="s">
        <v>7205</v>
      </c>
      <c r="S309" s="634" t="s">
        <v>8135</v>
      </c>
      <c r="T309" s="634" t="s">
        <v>8136</v>
      </c>
      <c r="U309" s="634" t="s">
        <v>2426</v>
      </c>
      <c r="V309" s="634" t="s">
        <v>2383</v>
      </c>
      <c r="W309" s="634" t="s">
        <v>5559</v>
      </c>
      <c r="X309" s="634" t="s">
        <v>8175</v>
      </c>
      <c r="Y309" s="634" t="s">
        <v>8138</v>
      </c>
      <c r="Z309" s="634" t="s">
        <v>8139</v>
      </c>
      <c r="AE309" s="634" t="s">
        <v>20128</v>
      </c>
      <c r="AF309" s="634" t="s">
        <v>18576</v>
      </c>
      <c r="AI309" s="646" t="str">
        <f>VLOOKUP(K309,'1-kurs'!C:F,4,)</f>
        <v>1-kurs</v>
      </c>
      <c r="AJ309" s="634" t="str">
        <f t="shared" si="4"/>
        <v>438241101418</v>
      </c>
    </row>
    <row r="310" spans="1:36" hidden="1" x14ac:dyDescent="0.25">
      <c r="A310" s="634" t="s">
        <v>8212</v>
      </c>
      <c r="B310" s="634" t="s">
        <v>7347</v>
      </c>
      <c r="C310" s="634" t="s">
        <v>8125</v>
      </c>
      <c r="D310" s="634" t="s">
        <v>8126</v>
      </c>
      <c r="E310" s="634" t="s">
        <v>8127</v>
      </c>
      <c r="F310" s="634" t="s">
        <v>4345</v>
      </c>
      <c r="G310" s="634" t="s">
        <v>4348</v>
      </c>
      <c r="H310" s="634" t="s">
        <v>4346</v>
      </c>
      <c r="I310" s="634" t="s">
        <v>8213</v>
      </c>
      <c r="J310" s="634" t="s">
        <v>8214</v>
      </c>
      <c r="K310" s="635">
        <v>42006941010030</v>
      </c>
      <c r="L310" s="634" t="s">
        <v>8215</v>
      </c>
      <c r="M310" s="634" t="s">
        <v>4312</v>
      </c>
      <c r="N310" s="634" t="s">
        <v>2447</v>
      </c>
      <c r="O310" s="634" t="s">
        <v>7897</v>
      </c>
      <c r="P310" s="634" t="s">
        <v>8132</v>
      </c>
      <c r="Q310" s="634" t="s">
        <v>8133</v>
      </c>
      <c r="R310" s="634" t="s">
        <v>8134</v>
      </c>
      <c r="S310" s="634" t="s">
        <v>8135</v>
      </c>
      <c r="T310" s="634" t="s">
        <v>8136</v>
      </c>
      <c r="U310" s="634" t="s">
        <v>2426</v>
      </c>
      <c r="V310" s="634" t="s">
        <v>2383</v>
      </c>
      <c r="W310" s="634" t="s">
        <v>5559</v>
      </c>
      <c r="X310" s="634" t="s">
        <v>8182</v>
      </c>
      <c r="Y310" s="634" t="s">
        <v>8138</v>
      </c>
      <c r="Z310" s="634" t="s">
        <v>8139</v>
      </c>
      <c r="AB310" s="634" t="s">
        <v>8183</v>
      </c>
      <c r="AC310" s="634" t="s">
        <v>8184</v>
      </c>
      <c r="AF310" s="634" t="s">
        <v>18576</v>
      </c>
      <c r="AI310" s="646" t="str">
        <f>VLOOKUP(K310,'1-kurs'!C:F,4,)</f>
        <v>1-kurs</v>
      </c>
      <c r="AJ310" s="634" t="str">
        <f t="shared" si="4"/>
        <v>438241100530</v>
      </c>
    </row>
    <row r="311" spans="1:36" hidden="1" x14ac:dyDescent="0.25">
      <c r="A311" s="634" t="s">
        <v>8162</v>
      </c>
      <c r="B311" s="634" t="s">
        <v>7302</v>
      </c>
      <c r="C311" s="634" t="s">
        <v>8125</v>
      </c>
      <c r="D311" s="634" t="s">
        <v>8126</v>
      </c>
      <c r="E311" s="634" t="s">
        <v>8127</v>
      </c>
      <c r="F311" s="634" t="s">
        <v>4345</v>
      </c>
      <c r="G311" s="634" t="s">
        <v>8163</v>
      </c>
      <c r="H311" s="634" t="s">
        <v>4346</v>
      </c>
      <c r="I311" s="634" t="s">
        <v>8164</v>
      </c>
      <c r="J311" s="634" t="s">
        <v>8165</v>
      </c>
      <c r="K311" s="635">
        <v>62805065320012</v>
      </c>
      <c r="L311" s="634" t="s">
        <v>8166</v>
      </c>
      <c r="M311" s="634" t="s">
        <v>4312</v>
      </c>
      <c r="N311" s="634" t="s">
        <v>2447</v>
      </c>
      <c r="O311" s="634" t="s">
        <v>7897</v>
      </c>
      <c r="P311" s="634" t="s">
        <v>8132</v>
      </c>
      <c r="Q311" s="634" t="s">
        <v>8133</v>
      </c>
      <c r="R311" s="634" t="s">
        <v>7205</v>
      </c>
      <c r="S311" s="634" t="s">
        <v>8135</v>
      </c>
      <c r="T311" s="634" t="s">
        <v>8136</v>
      </c>
      <c r="U311" s="634" t="s">
        <v>2426</v>
      </c>
      <c r="V311" s="634" t="s">
        <v>2383</v>
      </c>
      <c r="W311" s="634" t="s">
        <v>5559</v>
      </c>
      <c r="X311" s="634" t="s">
        <v>8137</v>
      </c>
      <c r="Y311" s="634" t="s">
        <v>8138</v>
      </c>
      <c r="Z311" s="634" t="s">
        <v>8139</v>
      </c>
      <c r="AA311" s="634" t="s">
        <v>11467</v>
      </c>
      <c r="AB311" s="634" t="s">
        <v>8183</v>
      </c>
      <c r="AE311" s="634" t="s">
        <v>20128</v>
      </c>
      <c r="AF311" s="634" t="s">
        <v>18576</v>
      </c>
      <c r="AI311" s="646" t="str">
        <f>VLOOKUP(K311,'1-kurs'!C:F,4,)</f>
        <v>1-kurs</v>
      </c>
      <c r="AJ311" s="634" t="str">
        <f t="shared" si="4"/>
        <v>438241100093</v>
      </c>
    </row>
    <row r="312" spans="1:36" hidden="1" x14ac:dyDescent="0.25">
      <c r="A312" s="634" t="s">
        <v>8198</v>
      </c>
      <c r="B312" s="634" t="s">
        <v>7368</v>
      </c>
      <c r="C312" s="634" t="s">
        <v>8125</v>
      </c>
      <c r="D312" s="634" t="s">
        <v>8126</v>
      </c>
      <c r="E312" s="634" t="s">
        <v>8127</v>
      </c>
      <c r="F312" s="634" t="s">
        <v>4345</v>
      </c>
      <c r="G312" s="634" t="s">
        <v>4348</v>
      </c>
      <c r="H312" s="634" t="s">
        <v>4346</v>
      </c>
      <c r="I312" s="634" t="s">
        <v>8199</v>
      </c>
      <c r="J312" s="634" t="s">
        <v>8200</v>
      </c>
      <c r="K312" s="635">
        <v>61503065300023</v>
      </c>
      <c r="L312" s="634" t="s">
        <v>8201</v>
      </c>
      <c r="M312" s="634" t="s">
        <v>4312</v>
      </c>
      <c r="N312" s="634" t="s">
        <v>2447</v>
      </c>
      <c r="O312" s="634" t="s">
        <v>7897</v>
      </c>
      <c r="P312" s="634" t="s">
        <v>8132</v>
      </c>
      <c r="Q312" s="634" t="s">
        <v>8133</v>
      </c>
      <c r="R312" s="634" t="s">
        <v>7205</v>
      </c>
      <c r="S312" s="634" t="s">
        <v>8135</v>
      </c>
      <c r="T312" s="634" t="s">
        <v>8136</v>
      </c>
      <c r="U312" s="634" t="s">
        <v>2426</v>
      </c>
      <c r="V312" s="634" t="s">
        <v>2383</v>
      </c>
      <c r="W312" s="634" t="s">
        <v>5559</v>
      </c>
      <c r="X312" s="634" t="s">
        <v>8202</v>
      </c>
      <c r="Y312" s="634" t="s">
        <v>8138</v>
      </c>
      <c r="Z312" s="634" t="s">
        <v>8139</v>
      </c>
      <c r="AE312" s="634" t="s">
        <v>20128</v>
      </c>
      <c r="AF312" s="634" t="s">
        <v>18576</v>
      </c>
      <c r="AI312" s="646" t="str">
        <f>VLOOKUP(K312,'1-kurs'!C:F,4,)</f>
        <v>1-kurs</v>
      </c>
      <c r="AJ312" s="634" t="str">
        <f t="shared" si="4"/>
        <v>438241102088</v>
      </c>
    </row>
    <row r="313" spans="1:36" hidden="1" x14ac:dyDescent="0.25">
      <c r="A313" s="634" t="s">
        <v>8176</v>
      </c>
      <c r="B313" s="634" t="s">
        <v>7260</v>
      </c>
      <c r="C313" s="634" t="s">
        <v>8125</v>
      </c>
      <c r="D313" s="634" t="s">
        <v>8126</v>
      </c>
      <c r="E313" s="634" t="s">
        <v>8127</v>
      </c>
      <c r="F313" s="634" t="s">
        <v>8177</v>
      </c>
      <c r="G313" s="634" t="s">
        <v>8178</v>
      </c>
      <c r="H313" s="634" t="s">
        <v>4346</v>
      </c>
      <c r="I313" s="634" t="s">
        <v>8179</v>
      </c>
      <c r="J313" s="634" t="s">
        <v>8180</v>
      </c>
      <c r="K313" s="635">
        <v>61310045420013</v>
      </c>
      <c r="L313" s="634" t="s">
        <v>8181</v>
      </c>
      <c r="M313" s="634" t="s">
        <v>4312</v>
      </c>
      <c r="N313" s="634" t="s">
        <v>2447</v>
      </c>
      <c r="O313" s="634" t="s">
        <v>7897</v>
      </c>
      <c r="P313" s="634" t="s">
        <v>8132</v>
      </c>
      <c r="Q313" s="634" t="s">
        <v>8133</v>
      </c>
      <c r="R313" s="634" t="s">
        <v>8134</v>
      </c>
      <c r="S313" s="634" t="s">
        <v>8135</v>
      </c>
      <c r="T313" s="634" t="s">
        <v>8136</v>
      </c>
      <c r="U313" s="634" t="s">
        <v>2426</v>
      </c>
      <c r="V313" s="634" t="s">
        <v>2383</v>
      </c>
      <c r="W313" s="634" t="s">
        <v>5559</v>
      </c>
      <c r="X313" s="634" t="s">
        <v>8182</v>
      </c>
      <c r="Y313" s="634" t="s">
        <v>8138</v>
      </c>
      <c r="Z313" s="634" t="s">
        <v>8139</v>
      </c>
      <c r="AB313" s="634" t="s">
        <v>8183</v>
      </c>
      <c r="AC313" s="634" t="s">
        <v>8184</v>
      </c>
      <c r="AE313" s="634" t="s">
        <v>8140</v>
      </c>
      <c r="AF313" s="634" t="s">
        <v>18576</v>
      </c>
      <c r="AI313" s="646" t="str">
        <f>VLOOKUP(K313,'1-kurs'!C:F,4,)</f>
        <v>1-kurs</v>
      </c>
      <c r="AJ313" s="634" t="str">
        <f t="shared" si="4"/>
        <v>438241100388</v>
      </c>
    </row>
    <row r="314" spans="1:36" hidden="1" x14ac:dyDescent="0.25">
      <c r="A314" s="634" t="s">
        <v>8203</v>
      </c>
      <c r="B314" s="634" t="s">
        <v>7306</v>
      </c>
      <c r="C314" s="634" t="s">
        <v>8125</v>
      </c>
      <c r="D314" s="634" t="s">
        <v>8126</v>
      </c>
      <c r="E314" s="634" t="s">
        <v>8127</v>
      </c>
      <c r="F314" s="634" t="s">
        <v>4345</v>
      </c>
      <c r="G314" s="634" t="s">
        <v>4347</v>
      </c>
      <c r="H314" s="634" t="s">
        <v>4346</v>
      </c>
      <c r="I314" s="634" t="s">
        <v>8204</v>
      </c>
      <c r="J314" s="634" t="s">
        <v>8205</v>
      </c>
      <c r="K314" s="635">
        <v>42406901000015</v>
      </c>
      <c r="L314" s="634" t="s">
        <v>8206</v>
      </c>
      <c r="M314" s="634" t="s">
        <v>4312</v>
      </c>
      <c r="N314" s="634" t="s">
        <v>2447</v>
      </c>
      <c r="O314" s="634" t="s">
        <v>7897</v>
      </c>
      <c r="P314" s="634" t="s">
        <v>8132</v>
      </c>
      <c r="Q314" s="634" t="s">
        <v>8133</v>
      </c>
      <c r="R314" s="634" t="s">
        <v>7205</v>
      </c>
      <c r="S314" s="634" t="s">
        <v>8135</v>
      </c>
      <c r="T314" s="634" t="s">
        <v>8136</v>
      </c>
      <c r="U314" s="634" t="s">
        <v>2426</v>
      </c>
      <c r="V314" s="634" t="s">
        <v>2383</v>
      </c>
      <c r="W314" s="634" t="s">
        <v>5559</v>
      </c>
      <c r="X314" s="634" t="s">
        <v>8207</v>
      </c>
      <c r="Y314" s="634" t="s">
        <v>8138</v>
      </c>
      <c r="Z314" s="634" t="s">
        <v>8139</v>
      </c>
      <c r="AE314" s="634" t="s">
        <v>20515</v>
      </c>
      <c r="AF314" s="634" t="s">
        <v>18576</v>
      </c>
      <c r="AI314" s="646" t="str">
        <f>VLOOKUP(K314,'1-kurs'!C:F,4,)</f>
        <v>1-kurs</v>
      </c>
      <c r="AJ314" s="634" t="str">
        <f t="shared" si="4"/>
        <v>438241102075</v>
      </c>
    </row>
    <row r="315" spans="1:36" hidden="1" x14ac:dyDescent="0.25">
      <c r="A315" s="634" t="s">
        <v>19147</v>
      </c>
      <c r="B315" s="634" t="s">
        <v>18947</v>
      </c>
      <c r="C315" s="634" t="s">
        <v>8125</v>
      </c>
      <c r="D315" s="634" t="s">
        <v>8126</v>
      </c>
      <c r="E315" s="634" t="s">
        <v>8127</v>
      </c>
      <c r="F315" s="634" t="s">
        <v>4345</v>
      </c>
      <c r="G315" s="634" t="s">
        <v>8186</v>
      </c>
      <c r="H315" s="634" t="s">
        <v>4346</v>
      </c>
      <c r="I315" s="634" t="s">
        <v>19148</v>
      </c>
      <c r="J315" s="634" t="s">
        <v>19149</v>
      </c>
      <c r="K315" s="635">
        <v>42205955360029</v>
      </c>
      <c r="L315" s="634" t="s">
        <v>10232</v>
      </c>
      <c r="M315" s="634" t="s">
        <v>4312</v>
      </c>
      <c r="N315" s="634" t="s">
        <v>2447</v>
      </c>
      <c r="O315" s="634" t="s">
        <v>7897</v>
      </c>
      <c r="P315" s="634" t="s">
        <v>8132</v>
      </c>
      <c r="Q315" s="634" t="s">
        <v>8133</v>
      </c>
      <c r="R315" s="634" t="s">
        <v>7205</v>
      </c>
      <c r="S315" s="634" t="s">
        <v>8135</v>
      </c>
      <c r="T315" s="634" t="s">
        <v>8136</v>
      </c>
      <c r="U315" s="634" t="s">
        <v>2426</v>
      </c>
      <c r="V315" s="634" t="s">
        <v>2383</v>
      </c>
      <c r="W315" s="634" t="s">
        <v>5559</v>
      </c>
      <c r="X315" s="634" t="s">
        <v>8175</v>
      </c>
      <c r="Y315" s="634" t="s">
        <v>8138</v>
      </c>
      <c r="Z315" s="634" t="s">
        <v>8139</v>
      </c>
      <c r="AA315" s="634" t="s">
        <v>13517</v>
      </c>
      <c r="AB315" s="634" t="s">
        <v>8183</v>
      </c>
      <c r="AE315" s="634" t="s">
        <v>20128</v>
      </c>
      <c r="AF315" s="634" t="s">
        <v>18576</v>
      </c>
      <c r="AI315" s="646" t="str">
        <f>VLOOKUP(K315,'1-kurs'!C:F,4,)</f>
        <v>1-kurs</v>
      </c>
      <c r="AJ315" s="634" t="str">
        <f t="shared" si="4"/>
        <v>438241102045</v>
      </c>
    </row>
    <row r="316" spans="1:36" hidden="1" x14ac:dyDescent="0.25">
      <c r="A316" s="634" t="s">
        <v>8185</v>
      </c>
      <c r="B316" s="634" t="s">
        <v>7339</v>
      </c>
      <c r="C316" s="634" t="s">
        <v>8125</v>
      </c>
      <c r="D316" s="634" t="s">
        <v>8126</v>
      </c>
      <c r="E316" s="634" t="s">
        <v>8127</v>
      </c>
      <c r="F316" s="634" t="s">
        <v>4345</v>
      </c>
      <c r="G316" s="634" t="s">
        <v>8186</v>
      </c>
      <c r="H316" s="634" t="s">
        <v>4346</v>
      </c>
      <c r="I316" s="634" t="s">
        <v>8187</v>
      </c>
      <c r="J316" s="634" t="s">
        <v>8188</v>
      </c>
      <c r="K316" s="635">
        <v>61309045360010</v>
      </c>
      <c r="L316" s="634" t="s">
        <v>8189</v>
      </c>
      <c r="M316" s="634" t="s">
        <v>4312</v>
      </c>
      <c r="N316" s="634" t="s">
        <v>2447</v>
      </c>
      <c r="O316" s="634" t="s">
        <v>7897</v>
      </c>
      <c r="P316" s="634" t="s">
        <v>8132</v>
      </c>
      <c r="Q316" s="634" t="s">
        <v>8133</v>
      </c>
      <c r="R316" s="634" t="s">
        <v>7205</v>
      </c>
      <c r="S316" s="634" t="s">
        <v>8135</v>
      </c>
      <c r="T316" s="634" t="s">
        <v>8136</v>
      </c>
      <c r="U316" s="634" t="s">
        <v>2426</v>
      </c>
      <c r="V316" s="634" t="s">
        <v>2383</v>
      </c>
      <c r="W316" s="634" t="s">
        <v>5559</v>
      </c>
      <c r="X316" s="634" t="s">
        <v>8182</v>
      </c>
      <c r="Y316" s="634" t="s">
        <v>8138</v>
      </c>
      <c r="Z316" s="634" t="s">
        <v>8139</v>
      </c>
      <c r="AA316" s="634" t="s">
        <v>15744</v>
      </c>
      <c r="AB316" s="634" t="s">
        <v>8183</v>
      </c>
      <c r="AC316" s="634" t="s">
        <v>8184</v>
      </c>
      <c r="AE316" s="634" t="s">
        <v>20128</v>
      </c>
      <c r="AF316" s="634" t="s">
        <v>18576</v>
      </c>
      <c r="AI316" s="646" t="str">
        <f>VLOOKUP(K316,'1-kurs'!C:F,4,)</f>
        <v>1-kurs</v>
      </c>
      <c r="AJ316" s="634" t="str">
        <f t="shared" si="4"/>
        <v>438241100682</v>
      </c>
    </row>
    <row r="317" spans="1:36" hidden="1" x14ac:dyDescent="0.25">
      <c r="A317" s="634" t="s">
        <v>8151</v>
      </c>
      <c r="B317" s="634" t="s">
        <v>7367</v>
      </c>
      <c r="C317" s="634" t="s">
        <v>8125</v>
      </c>
      <c r="D317" s="634" t="s">
        <v>8126</v>
      </c>
      <c r="E317" s="634" t="s">
        <v>8127</v>
      </c>
      <c r="F317" s="634" t="s">
        <v>4345</v>
      </c>
      <c r="G317" s="634" t="s">
        <v>4348</v>
      </c>
      <c r="H317" s="634" t="s">
        <v>4346</v>
      </c>
      <c r="I317" s="634" t="s">
        <v>8152</v>
      </c>
      <c r="J317" s="634" t="s">
        <v>8153</v>
      </c>
      <c r="K317" s="635">
        <v>42208965300016</v>
      </c>
      <c r="L317" s="634" t="s">
        <v>8154</v>
      </c>
      <c r="M317" s="634" t="s">
        <v>4312</v>
      </c>
      <c r="N317" s="634" t="s">
        <v>2447</v>
      </c>
      <c r="O317" s="634" t="s">
        <v>7897</v>
      </c>
      <c r="P317" s="634" t="s">
        <v>8132</v>
      </c>
      <c r="Q317" s="634" t="s">
        <v>8133</v>
      </c>
      <c r="R317" s="634" t="s">
        <v>7205</v>
      </c>
      <c r="S317" s="634" t="s">
        <v>8135</v>
      </c>
      <c r="T317" s="634" t="s">
        <v>8136</v>
      </c>
      <c r="U317" s="634" t="s">
        <v>2426</v>
      </c>
      <c r="V317" s="634" t="s">
        <v>2383</v>
      </c>
      <c r="W317" s="634" t="s">
        <v>5559</v>
      </c>
      <c r="X317" s="634" t="s">
        <v>8137</v>
      </c>
      <c r="Y317" s="634" t="s">
        <v>8138</v>
      </c>
      <c r="Z317" s="634" t="s">
        <v>8139</v>
      </c>
      <c r="AA317" s="634" t="s">
        <v>15744</v>
      </c>
      <c r="AB317" s="634" t="s">
        <v>8183</v>
      </c>
      <c r="AE317" s="634" t="s">
        <v>20128</v>
      </c>
      <c r="AF317" s="634" t="s">
        <v>18576</v>
      </c>
      <c r="AI317" s="646" t="str">
        <f>VLOOKUP(K317,'1-kurs'!C:F,4,)</f>
        <v>1-kurs</v>
      </c>
      <c r="AJ317" s="634" t="str">
        <f t="shared" si="4"/>
        <v>438241100099</v>
      </c>
    </row>
    <row r="318" spans="1:36" hidden="1" x14ac:dyDescent="0.25">
      <c r="A318" s="634" t="s">
        <v>8220</v>
      </c>
      <c r="B318" s="634" t="s">
        <v>7501</v>
      </c>
      <c r="C318" s="634" t="s">
        <v>8125</v>
      </c>
      <c r="D318" s="634" t="s">
        <v>8126</v>
      </c>
      <c r="E318" s="634" t="s">
        <v>8127</v>
      </c>
      <c r="F318" s="634" t="s">
        <v>4345</v>
      </c>
      <c r="G318" s="634" t="s">
        <v>8221</v>
      </c>
      <c r="H318" s="634" t="s">
        <v>4346</v>
      </c>
      <c r="I318" s="634" t="s">
        <v>8222</v>
      </c>
      <c r="J318" s="634" t="s">
        <v>8223</v>
      </c>
      <c r="K318" s="635">
        <v>62109065350032</v>
      </c>
      <c r="L318" s="634" t="s">
        <v>8224</v>
      </c>
      <c r="M318" s="634" t="s">
        <v>4312</v>
      </c>
      <c r="N318" s="634" t="s">
        <v>2447</v>
      </c>
      <c r="O318" s="634" t="s">
        <v>7897</v>
      </c>
      <c r="P318" s="634" t="s">
        <v>8132</v>
      </c>
      <c r="Q318" s="634" t="s">
        <v>8133</v>
      </c>
      <c r="R318" s="634" t="s">
        <v>7205</v>
      </c>
      <c r="S318" s="634" t="s">
        <v>8135</v>
      </c>
      <c r="T318" s="634" t="s">
        <v>8136</v>
      </c>
      <c r="U318" s="634" t="s">
        <v>2426</v>
      </c>
      <c r="V318" s="634" t="s">
        <v>2383</v>
      </c>
      <c r="W318" s="634" t="s">
        <v>5559</v>
      </c>
      <c r="X318" s="634" t="s">
        <v>8225</v>
      </c>
      <c r="Y318" s="634" t="s">
        <v>8138</v>
      </c>
      <c r="Z318" s="634" t="s">
        <v>8139</v>
      </c>
      <c r="AA318" s="634" t="s">
        <v>15744</v>
      </c>
      <c r="AB318" s="634" t="s">
        <v>8183</v>
      </c>
      <c r="AE318" s="634" t="s">
        <v>20128</v>
      </c>
      <c r="AF318" s="634" t="s">
        <v>18576</v>
      </c>
      <c r="AI318" s="646" t="str">
        <f>VLOOKUP(K318,'1-kurs'!C:F,4,)</f>
        <v>1-kurs</v>
      </c>
      <c r="AJ318" s="634" t="str">
        <f t="shared" si="4"/>
        <v>438241102145</v>
      </c>
    </row>
    <row r="319" spans="1:36" hidden="1" x14ac:dyDescent="0.25">
      <c r="A319" s="634" t="s">
        <v>8147</v>
      </c>
      <c r="B319" s="634" t="s">
        <v>7534</v>
      </c>
      <c r="C319" s="634" t="s">
        <v>8125</v>
      </c>
      <c r="D319" s="634" t="s">
        <v>8126</v>
      </c>
      <c r="E319" s="634" t="s">
        <v>8127</v>
      </c>
      <c r="F319" s="634" t="s">
        <v>4345</v>
      </c>
      <c r="G319" s="634" t="s">
        <v>4348</v>
      </c>
      <c r="H319" s="634" t="s">
        <v>4346</v>
      </c>
      <c r="I319" s="634" t="s">
        <v>8148</v>
      </c>
      <c r="J319" s="634" t="s">
        <v>8149</v>
      </c>
      <c r="K319" s="635">
        <v>60207065300012</v>
      </c>
      <c r="L319" s="634" t="s">
        <v>8150</v>
      </c>
      <c r="M319" s="634" t="s">
        <v>4312</v>
      </c>
      <c r="N319" s="634" t="s">
        <v>2447</v>
      </c>
      <c r="O319" s="634" t="s">
        <v>7897</v>
      </c>
      <c r="P319" s="634" t="s">
        <v>8132</v>
      </c>
      <c r="Q319" s="634" t="s">
        <v>8133</v>
      </c>
      <c r="R319" s="634" t="s">
        <v>7205</v>
      </c>
      <c r="S319" s="634" t="s">
        <v>8135</v>
      </c>
      <c r="T319" s="634" t="s">
        <v>8136</v>
      </c>
      <c r="U319" s="634" t="s">
        <v>2426</v>
      </c>
      <c r="V319" s="634" t="s">
        <v>2383</v>
      </c>
      <c r="W319" s="634" t="s">
        <v>5559</v>
      </c>
      <c r="X319" s="634" t="s">
        <v>8137</v>
      </c>
      <c r="Y319" s="634" t="s">
        <v>8138</v>
      </c>
      <c r="Z319" s="634" t="s">
        <v>8139</v>
      </c>
      <c r="AA319" s="634" t="s">
        <v>15636</v>
      </c>
      <c r="AB319" s="634" t="s">
        <v>8183</v>
      </c>
      <c r="AE319" s="634" t="s">
        <v>20128</v>
      </c>
      <c r="AF319" s="634" t="s">
        <v>18576</v>
      </c>
      <c r="AI319" s="646" t="str">
        <f>VLOOKUP(K319,'1-kurs'!C:F,4,)</f>
        <v>1-kurs</v>
      </c>
      <c r="AJ319" s="634" t="str">
        <f t="shared" si="4"/>
        <v>438241100091</v>
      </c>
    </row>
    <row r="320" spans="1:36" hidden="1" x14ac:dyDescent="0.25">
      <c r="A320" s="634" t="s">
        <v>8141</v>
      </c>
      <c r="B320" s="634" t="s">
        <v>7635</v>
      </c>
      <c r="C320" s="634" t="s">
        <v>8125</v>
      </c>
      <c r="D320" s="634" t="s">
        <v>8126</v>
      </c>
      <c r="E320" s="634" t="s">
        <v>8127</v>
      </c>
      <c r="F320" s="634" t="s">
        <v>8142</v>
      </c>
      <c r="G320" s="634" t="s">
        <v>8143</v>
      </c>
      <c r="H320" s="634" t="s">
        <v>4346</v>
      </c>
      <c r="I320" s="634" t="s">
        <v>8144</v>
      </c>
      <c r="J320" s="634" t="s">
        <v>8145</v>
      </c>
      <c r="K320" s="635">
        <v>61512055780013</v>
      </c>
      <c r="L320" s="634" t="s">
        <v>8146</v>
      </c>
      <c r="M320" s="634" t="s">
        <v>4312</v>
      </c>
      <c r="N320" s="634" t="s">
        <v>2447</v>
      </c>
      <c r="O320" s="634" t="s">
        <v>7897</v>
      </c>
      <c r="P320" s="634" t="s">
        <v>8132</v>
      </c>
      <c r="Q320" s="634" t="s">
        <v>8133</v>
      </c>
      <c r="R320" s="634" t="s">
        <v>7205</v>
      </c>
      <c r="S320" s="634" t="s">
        <v>8135</v>
      </c>
      <c r="T320" s="634" t="s">
        <v>8136</v>
      </c>
      <c r="U320" s="634" t="s">
        <v>2426</v>
      </c>
      <c r="V320" s="634" t="s">
        <v>2383</v>
      </c>
      <c r="W320" s="634" t="s">
        <v>5559</v>
      </c>
      <c r="X320" s="634" t="s">
        <v>8137</v>
      </c>
      <c r="Y320" s="634" t="s">
        <v>8138</v>
      </c>
      <c r="Z320" s="634" t="s">
        <v>8139</v>
      </c>
      <c r="AA320" s="634" t="s">
        <v>13517</v>
      </c>
      <c r="AB320" s="634" t="s">
        <v>8183</v>
      </c>
      <c r="AE320" s="634" t="s">
        <v>20128</v>
      </c>
      <c r="AF320" s="634" t="s">
        <v>18576</v>
      </c>
      <c r="AI320" s="646" t="str">
        <f>VLOOKUP(K320,'1-kurs'!C:F,4,)</f>
        <v>1-kurs</v>
      </c>
      <c r="AJ320" s="634" t="str">
        <f t="shared" si="4"/>
        <v>438241100096</v>
      </c>
    </row>
    <row r="321" spans="1:36" hidden="1" x14ac:dyDescent="0.25">
      <c r="A321" s="634" t="s">
        <v>8190</v>
      </c>
      <c r="B321" s="634" t="s">
        <v>7687</v>
      </c>
      <c r="C321" s="634" t="s">
        <v>8125</v>
      </c>
      <c r="D321" s="634" t="s">
        <v>8126</v>
      </c>
      <c r="E321" s="634" t="s">
        <v>8127</v>
      </c>
      <c r="F321" s="634" t="s">
        <v>4345</v>
      </c>
      <c r="G321" s="634" t="s">
        <v>4348</v>
      </c>
      <c r="H321" s="634" t="s">
        <v>4346</v>
      </c>
      <c r="I321" s="634" t="s">
        <v>8191</v>
      </c>
      <c r="J321" s="634" t="s">
        <v>8192</v>
      </c>
      <c r="K321" s="635">
        <v>43011932740039</v>
      </c>
      <c r="L321" s="634" t="s">
        <v>8193</v>
      </c>
      <c r="M321" s="634" t="s">
        <v>4312</v>
      </c>
      <c r="N321" s="634" t="s">
        <v>2447</v>
      </c>
      <c r="O321" s="634" t="s">
        <v>7897</v>
      </c>
      <c r="P321" s="634" t="s">
        <v>8132</v>
      </c>
      <c r="Q321" s="634" t="s">
        <v>8133</v>
      </c>
      <c r="R321" s="634" t="s">
        <v>7205</v>
      </c>
      <c r="S321" s="634" t="s">
        <v>8135</v>
      </c>
      <c r="T321" s="634" t="s">
        <v>8136</v>
      </c>
      <c r="U321" s="634" t="s">
        <v>2426</v>
      </c>
      <c r="V321" s="634" t="s">
        <v>2383</v>
      </c>
      <c r="W321" s="634" t="s">
        <v>5559</v>
      </c>
      <c r="X321" s="634" t="s">
        <v>8137</v>
      </c>
      <c r="Y321" s="634" t="s">
        <v>8138</v>
      </c>
      <c r="Z321" s="634" t="s">
        <v>8139</v>
      </c>
      <c r="AE321" s="634" t="s">
        <v>20515</v>
      </c>
      <c r="AF321" s="634" t="s">
        <v>18576</v>
      </c>
      <c r="AI321" s="646" t="str">
        <f>VLOOKUP(K321,'1-kurs'!C:F,4,)</f>
        <v>1-kurs</v>
      </c>
      <c r="AJ321" s="634" t="str">
        <f t="shared" si="4"/>
        <v>438241100102</v>
      </c>
    </row>
    <row r="322" spans="1:36" hidden="1" x14ac:dyDescent="0.25">
      <c r="A322" s="634" t="s">
        <v>8208</v>
      </c>
      <c r="B322" s="634" t="s">
        <v>7702</v>
      </c>
      <c r="C322" s="634" t="s">
        <v>8125</v>
      </c>
      <c r="D322" s="634" t="s">
        <v>8126</v>
      </c>
      <c r="E322" s="634" t="s">
        <v>8127</v>
      </c>
      <c r="F322" s="634" t="s">
        <v>4345</v>
      </c>
      <c r="G322" s="634" t="s">
        <v>4347</v>
      </c>
      <c r="H322" s="634" t="s">
        <v>4346</v>
      </c>
      <c r="I322" s="634" t="s">
        <v>8209</v>
      </c>
      <c r="J322" s="634" t="s">
        <v>8210</v>
      </c>
      <c r="K322" s="635">
        <v>60904075260056</v>
      </c>
      <c r="L322" s="634" t="s">
        <v>8211</v>
      </c>
      <c r="M322" s="634" t="s">
        <v>4312</v>
      </c>
      <c r="N322" s="634" t="s">
        <v>2447</v>
      </c>
      <c r="O322" s="634" t="s">
        <v>7897</v>
      </c>
      <c r="P322" s="634" t="s">
        <v>8132</v>
      </c>
      <c r="Q322" s="634" t="s">
        <v>8133</v>
      </c>
      <c r="R322" s="634" t="s">
        <v>7205</v>
      </c>
      <c r="S322" s="634" t="s">
        <v>8135</v>
      </c>
      <c r="T322" s="634" t="s">
        <v>8136</v>
      </c>
      <c r="U322" s="634" t="s">
        <v>2426</v>
      </c>
      <c r="V322" s="634" t="s">
        <v>2383</v>
      </c>
      <c r="W322" s="634" t="s">
        <v>5559</v>
      </c>
      <c r="X322" s="634" t="s">
        <v>8137</v>
      </c>
      <c r="Y322" s="634" t="s">
        <v>8138</v>
      </c>
      <c r="Z322" s="634" t="s">
        <v>8139</v>
      </c>
      <c r="AA322" s="634" t="s">
        <v>15636</v>
      </c>
      <c r="AB322" s="634" t="s">
        <v>8183</v>
      </c>
      <c r="AE322" s="634" t="s">
        <v>20128</v>
      </c>
      <c r="AF322" s="634" t="s">
        <v>18576</v>
      </c>
      <c r="AI322" s="646" t="str">
        <f>VLOOKUP(K322,'1-kurs'!C:F,4,)</f>
        <v>1-kurs</v>
      </c>
      <c r="AJ322" s="634" t="str">
        <f t="shared" si="4"/>
        <v>438241102110</v>
      </c>
    </row>
    <row r="323" spans="1:36" hidden="1" x14ac:dyDescent="0.25">
      <c r="A323" s="634" t="s">
        <v>8194</v>
      </c>
      <c r="B323" s="634" t="s">
        <v>7751</v>
      </c>
      <c r="C323" s="634" t="s">
        <v>8125</v>
      </c>
      <c r="D323" s="634" t="s">
        <v>8126</v>
      </c>
      <c r="E323" s="634" t="s">
        <v>8127</v>
      </c>
      <c r="F323" s="634" t="s">
        <v>4345</v>
      </c>
      <c r="G323" s="634" t="s">
        <v>8128</v>
      </c>
      <c r="H323" s="634" t="s">
        <v>4346</v>
      </c>
      <c r="I323" s="634" t="s">
        <v>8195</v>
      </c>
      <c r="J323" s="634" t="s">
        <v>8196</v>
      </c>
      <c r="K323" s="635">
        <v>61610055340047</v>
      </c>
      <c r="L323" s="634" t="s">
        <v>8197</v>
      </c>
      <c r="M323" s="634" t="s">
        <v>4312</v>
      </c>
      <c r="N323" s="634" t="s">
        <v>2447</v>
      </c>
      <c r="O323" s="634" t="s">
        <v>7897</v>
      </c>
      <c r="P323" s="634" t="s">
        <v>8132</v>
      </c>
      <c r="Q323" s="634" t="s">
        <v>8133</v>
      </c>
      <c r="R323" s="634" t="s">
        <v>7205</v>
      </c>
      <c r="S323" s="634" t="s">
        <v>8135</v>
      </c>
      <c r="T323" s="634" t="s">
        <v>8136</v>
      </c>
      <c r="U323" s="634" t="s">
        <v>2426</v>
      </c>
      <c r="V323" s="634" t="s">
        <v>2383</v>
      </c>
      <c r="W323" s="634" t="s">
        <v>5559</v>
      </c>
      <c r="X323" s="634" t="s">
        <v>8137</v>
      </c>
      <c r="Y323" s="634" t="s">
        <v>8138</v>
      </c>
      <c r="Z323" s="634" t="s">
        <v>8139</v>
      </c>
      <c r="AA323" s="634" t="s">
        <v>15744</v>
      </c>
      <c r="AB323" s="634" t="s">
        <v>8183</v>
      </c>
      <c r="AE323" s="634" t="s">
        <v>20128</v>
      </c>
      <c r="AF323" s="634" t="s">
        <v>18576</v>
      </c>
      <c r="AI323" s="646" t="str">
        <f>VLOOKUP(K323,'1-kurs'!C:F,4,)</f>
        <v>1-kurs</v>
      </c>
      <c r="AJ323" s="634" t="str">
        <f t="shared" si="4"/>
        <v>438241102068</v>
      </c>
    </row>
    <row r="324" spans="1:36" hidden="1" x14ac:dyDescent="0.25">
      <c r="A324" s="634" t="s">
        <v>8124</v>
      </c>
      <c r="B324" s="634" t="s">
        <v>7795</v>
      </c>
      <c r="C324" s="634" t="s">
        <v>8125</v>
      </c>
      <c r="D324" s="634" t="s">
        <v>8126</v>
      </c>
      <c r="E324" s="634" t="s">
        <v>8127</v>
      </c>
      <c r="F324" s="634" t="s">
        <v>4345</v>
      </c>
      <c r="G324" s="634" t="s">
        <v>8128</v>
      </c>
      <c r="H324" s="634" t="s">
        <v>4346</v>
      </c>
      <c r="I324" s="634" t="s">
        <v>8129</v>
      </c>
      <c r="J324" s="634" t="s">
        <v>8130</v>
      </c>
      <c r="K324" s="635">
        <v>62506075340051</v>
      </c>
      <c r="L324" s="634" t="s">
        <v>8131</v>
      </c>
      <c r="M324" s="634" t="s">
        <v>4312</v>
      </c>
      <c r="N324" s="634" t="s">
        <v>2447</v>
      </c>
      <c r="O324" s="634" t="s">
        <v>7897</v>
      </c>
      <c r="P324" s="634" t="s">
        <v>8132</v>
      </c>
      <c r="Q324" s="634" t="s">
        <v>8133</v>
      </c>
      <c r="R324" s="634" t="s">
        <v>7205</v>
      </c>
      <c r="S324" s="634" t="s">
        <v>8135</v>
      </c>
      <c r="T324" s="634" t="s">
        <v>8136</v>
      </c>
      <c r="U324" s="634" t="s">
        <v>2426</v>
      </c>
      <c r="V324" s="634" t="s">
        <v>2383</v>
      </c>
      <c r="W324" s="634" t="s">
        <v>5559</v>
      </c>
      <c r="X324" s="634" t="s">
        <v>8137</v>
      </c>
      <c r="Y324" s="634" t="s">
        <v>8138</v>
      </c>
      <c r="Z324" s="634" t="s">
        <v>8139</v>
      </c>
      <c r="AA324" s="634" t="s">
        <v>13517</v>
      </c>
      <c r="AB324" s="634" t="s">
        <v>8183</v>
      </c>
      <c r="AE324" s="634" t="s">
        <v>20128</v>
      </c>
      <c r="AF324" s="634" t="s">
        <v>18576</v>
      </c>
      <c r="AI324" s="646" t="str">
        <f>VLOOKUP(K324,'1-kurs'!C:F,4,)</f>
        <v>1-kurs</v>
      </c>
      <c r="AJ324" s="634" t="str">
        <f t="shared" ref="AJ324:AJ387" si="5">A324</f>
        <v>438241100106</v>
      </c>
    </row>
    <row r="325" spans="1:36" hidden="1" x14ac:dyDescent="0.25">
      <c r="A325" s="634" t="s">
        <v>8167</v>
      </c>
      <c r="B325" s="634" t="s">
        <v>7818</v>
      </c>
      <c r="C325" s="634" t="s">
        <v>8125</v>
      </c>
      <c r="D325" s="634" t="s">
        <v>8126</v>
      </c>
      <c r="E325" s="634" t="s">
        <v>8127</v>
      </c>
      <c r="F325" s="634" t="s">
        <v>4345</v>
      </c>
      <c r="G325" s="634" t="s">
        <v>8163</v>
      </c>
      <c r="H325" s="634" t="s">
        <v>4346</v>
      </c>
      <c r="I325" s="634" t="s">
        <v>8168</v>
      </c>
      <c r="J325" s="634" t="s">
        <v>8169</v>
      </c>
      <c r="K325" s="635">
        <v>61510055320066</v>
      </c>
      <c r="L325" s="634" t="s">
        <v>8170</v>
      </c>
      <c r="M325" s="634" t="s">
        <v>4312</v>
      </c>
      <c r="N325" s="634" t="s">
        <v>2447</v>
      </c>
      <c r="O325" s="634" t="s">
        <v>7897</v>
      </c>
      <c r="P325" s="634" t="s">
        <v>8132</v>
      </c>
      <c r="Q325" s="634" t="s">
        <v>8133</v>
      </c>
      <c r="R325" s="634" t="s">
        <v>7205</v>
      </c>
      <c r="S325" s="634" t="s">
        <v>8135</v>
      </c>
      <c r="T325" s="634" t="s">
        <v>8136</v>
      </c>
      <c r="U325" s="634" t="s">
        <v>2426</v>
      </c>
      <c r="V325" s="634" t="s">
        <v>2383</v>
      </c>
      <c r="W325" s="634" t="s">
        <v>5559</v>
      </c>
      <c r="X325" s="634" t="s">
        <v>8137</v>
      </c>
      <c r="Y325" s="634" t="s">
        <v>8138</v>
      </c>
      <c r="Z325" s="634" t="s">
        <v>8139</v>
      </c>
      <c r="AA325" s="634" t="s">
        <v>15744</v>
      </c>
      <c r="AB325" s="634" t="s">
        <v>8183</v>
      </c>
      <c r="AE325" s="634" t="s">
        <v>20128</v>
      </c>
      <c r="AF325" s="634" t="s">
        <v>18576</v>
      </c>
      <c r="AI325" s="646" t="str">
        <f>VLOOKUP(K325,'1-kurs'!C:F,4,)</f>
        <v>1-kurs</v>
      </c>
      <c r="AJ325" s="634" t="str">
        <f t="shared" si="5"/>
        <v>438241100104</v>
      </c>
    </row>
    <row r="326" spans="1:36" hidden="1" x14ac:dyDescent="0.25">
      <c r="A326" s="634" t="s">
        <v>10867</v>
      </c>
      <c r="B326" s="634" t="s">
        <v>5128</v>
      </c>
      <c r="C326" s="634" t="s">
        <v>8125</v>
      </c>
      <c r="D326" s="634" t="s">
        <v>8126</v>
      </c>
      <c r="E326" s="634" t="s">
        <v>8127</v>
      </c>
      <c r="F326" s="634" t="s">
        <v>4345</v>
      </c>
      <c r="G326" s="634" t="s">
        <v>4348</v>
      </c>
      <c r="H326" s="634" t="s">
        <v>4346</v>
      </c>
      <c r="I326" s="634" t="s">
        <v>10868</v>
      </c>
      <c r="J326" s="634" t="s">
        <v>10869</v>
      </c>
      <c r="K326" s="635">
        <v>60409055300037</v>
      </c>
      <c r="L326" s="634" t="s">
        <v>10870</v>
      </c>
      <c r="M326" s="634" t="s">
        <v>2423</v>
      </c>
      <c r="N326" s="634" t="s">
        <v>2447</v>
      </c>
      <c r="O326" s="634" t="s">
        <v>4335</v>
      </c>
      <c r="P326" s="634" t="s">
        <v>8132</v>
      </c>
      <c r="Q326" s="634" t="s">
        <v>8133</v>
      </c>
      <c r="R326" s="634" t="s">
        <v>7224</v>
      </c>
      <c r="S326" s="634" t="s">
        <v>8135</v>
      </c>
      <c r="T326" s="634" t="s">
        <v>10837</v>
      </c>
      <c r="U326" s="634" t="s">
        <v>2426</v>
      </c>
      <c r="V326" s="634" t="s">
        <v>2383</v>
      </c>
      <c r="W326" s="634" t="s">
        <v>5559</v>
      </c>
      <c r="X326" s="634" t="s">
        <v>10871</v>
      </c>
      <c r="Y326" s="634" t="s">
        <v>8138</v>
      </c>
      <c r="Z326" s="634" t="s">
        <v>8139</v>
      </c>
      <c r="AB326" s="634" t="s">
        <v>8183</v>
      </c>
      <c r="AC326" s="634" t="s">
        <v>8184</v>
      </c>
      <c r="AE326" s="634" t="s">
        <v>10625</v>
      </c>
      <c r="AF326" s="634" t="s">
        <v>18612</v>
      </c>
      <c r="AI326" s="646" t="str">
        <f>VLOOKUP(K326,'2-kurs'!C:F,4,)</f>
        <v>2-kurs</v>
      </c>
      <c r="AJ326" s="634" t="str">
        <f t="shared" si="5"/>
        <v>438231100351</v>
      </c>
    </row>
    <row r="327" spans="1:36" hidden="1" x14ac:dyDescent="0.25">
      <c r="A327" s="634" t="s">
        <v>10872</v>
      </c>
      <c r="B327" s="634" t="s">
        <v>10873</v>
      </c>
      <c r="C327" s="634" t="s">
        <v>8125</v>
      </c>
      <c r="D327" s="634" t="s">
        <v>8126</v>
      </c>
      <c r="E327" s="634" t="s">
        <v>8127</v>
      </c>
      <c r="F327" s="634" t="s">
        <v>4345</v>
      </c>
      <c r="G327" s="634" t="s">
        <v>4348</v>
      </c>
      <c r="H327" s="634" t="s">
        <v>4346</v>
      </c>
      <c r="I327" s="634" t="s">
        <v>9042</v>
      </c>
      <c r="J327" s="634" t="s">
        <v>10874</v>
      </c>
      <c r="K327" s="635">
        <v>62208055300021</v>
      </c>
      <c r="L327" s="634" t="s">
        <v>10765</v>
      </c>
      <c r="M327" s="634" t="s">
        <v>2423</v>
      </c>
      <c r="N327" s="634" t="s">
        <v>2447</v>
      </c>
      <c r="O327" s="634" t="s">
        <v>4335</v>
      </c>
      <c r="P327" s="634" t="s">
        <v>8132</v>
      </c>
      <c r="Q327" s="634" t="s">
        <v>8133</v>
      </c>
      <c r="R327" s="634" t="s">
        <v>7224</v>
      </c>
      <c r="S327" s="634" t="s">
        <v>8135</v>
      </c>
      <c r="T327" s="634" t="s">
        <v>10837</v>
      </c>
      <c r="U327" s="634" t="s">
        <v>2426</v>
      </c>
      <c r="V327" s="634" t="s">
        <v>2383</v>
      </c>
      <c r="W327" s="634" t="s">
        <v>5560</v>
      </c>
      <c r="X327" s="634" t="s">
        <v>10875</v>
      </c>
      <c r="Y327" s="634" t="s">
        <v>8138</v>
      </c>
      <c r="Z327" s="634" t="s">
        <v>8139</v>
      </c>
      <c r="AB327" s="634" t="s">
        <v>8183</v>
      </c>
      <c r="AC327" s="634" t="s">
        <v>8184</v>
      </c>
      <c r="AE327" s="634" t="s">
        <v>9201</v>
      </c>
      <c r="AF327" s="634" t="s">
        <v>18743</v>
      </c>
      <c r="AI327" s="646" t="str">
        <f>VLOOKUP(K327,'2-kurs'!C:F,4,)</f>
        <v>2-kurs</v>
      </c>
      <c r="AJ327" s="634" t="str">
        <f t="shared" si="5"/>
        <v>438231100434</v>
      </c>
    </row>
    <row r="328" spans="1:36" hidden="1" x14ac:dyDescent="0.25">
      <c r="A328" s="634" t="s">
        <v>10876</v>
      </c>
      <c r="B328" s="634" t="s">
        <v>5117</v>
      </c>
      <c r="C328" s="634" t="s">
        <v>8125</v>
      </c>
      <c r="D328" s="634" t="s">
        <v>8126</v>
      </c>
      <c r="E328" s="634" t="s">
        <v>8127</v>
      </c>
      <c r="F328" s="634" t="s">
        <v>4345</v>
      </c>
      <c r="G328" s="634" t="s">
        <v>8128</v>
      </c>
      <c r="H328" s="634" t="s">
        <v>4346</v>
      </c>
      <c r="I328" s="634" t="s">
        <v>10877</v>
      </c>
      <c r="J328" s="634" t="s">
        <v>10878</v>
      </c>
      <c r="K328" s="635">
        <v>61302065340019</v>
      </c>
      <c r="L328" s="634" t="s">
        <v>10701</v>
      </c>
      <c r="M328" s="634" t="s">
        <v>2423</v>
      </c>
      <c r="N328" s="634" t="s">
        <v>2447</v>
      </c>
      <c r="O328" s="634" t="s">
        <v>4335</v>
      </c>
      <c r="P328" s="634" t="s">
        <v>8132</v>
      </c>
      <c r="Q328" s="634" t="s">
        <v>8133</v>
      </c>
      <c r="R328" s="634" t="s">
        <v>7224</v>
      </c>
      <c r="S328" s="634" t="s">
        <v>8135</v>
      </c>
      <c r="T328" s="634" t="s">
        <v>10837</v>
      </c>
      <c r="U328" s="634" t="s">
        <v>2426</v>
      </c>
      <c r="V328" s="634" t="s">
        <v>2383</v>
      </c>
      <c r="W328" s="634" t="s">
        <v>5559</v>
      </c>
      <c r="X328" s="634" t="s">
        <v>10879</v>
      </c>
      <c r="Y328" s="634" t="s">
        <v>8138</v>
      </c>
      <c r="Z328" s="634" t="s">
        <v>8139</v>
      </c>
      <c r="AB328" s="634" t="s">
        <v>8183</v>
      </c>
      <c r="AC328" s="634" t="s">
        <v>8184</v>
      </c>
      <c r="AF328" s="634" t="s">
        <v>18742</v>
      </c>
      <c r="AI328" s="646" t="str">
        <f>VLOOKUP(K328,'2-kurs'!C:F,4,)</f>
        <v>2-kurs</v>
      </c>
      <c r="AJ328" s="634" t="str">
        <f t="shared" si="5"/>
        <v>438231100511</v>
      </c>
    </row>
    <row r="329" spans="1:36" hidden="1" x14ac:dyDescent="0.25">
      <c r="A329" s="634" t="s">
        <v>10880</v>
      </c>
      <c r="B329" s="634" t="s">
        <v>5114</v>
      </c>
      <c r="C329" s="634" t="s">
        <v>8125</v>
      </c>
      <c r="D329" s="634" t="s">
        <v>8126</v>
      </c>
      <c r="E329" s="634" t="s">
        <v>8127</v>
      </c>
      <c r="F329" s="634" t="s">
        <v>4345</v>
      </c>
      <c r="G329" s="634" t="s">
        <v>8128</v>
      </c>
      <c r="H329" s="634" t="s">
        <v>4346</v>
      </c>
      <c r="I329" s="634" t="s">
        <v>10881</v>
      </c>
      <c r="J329" s="634" t="s">
        <v>10882</v>
      </c>
      <c r="K329" s="635">
        <v>61208055340019</v>
      </c>
      <c r="L329" s="634" t="s">
        <v>10883</v>
      </c>
      <c r="M329" s="634" t="s">
        <v>2423</v>
      </c>
      <c r="N329" s="634" t="s">
        <v>2447</v>
      </c>
      <c r="O329" s="634" t="s">
        <v>4335</v>
      </c>
      <c r="P329" s="634" t="s">
        <v>8132</v>
      </c>
      <c r="Q329" s="634" t="s">
        <v>8133</v>
      </c>
      <c r="R329" s="634" t="s">
        <v>7224</v>
      </c>
      <c r="S329" s="634" t="s">
        <v>8135</v>
      </c>
      <c r="T329" s="634" t="s">
        <v>10837</v>
      </c>
      <c r="U329" s="634" t="s">
        <v>2426</v>
      </c>
      <c r="V329" s="634" t="s">
        <v>2383</v>
      </c>
      <c r="W329" s="634" t="s">
        <v>5559</v>
      </c>
      <c r="X329" s="634" t="s">
        <v>10884</v>
      </c>
      <c r="Y329" s="634" t="s">
        <v>8138</v>
      </c>
      <c r="Z329" s="634" t="s">
        <v>8139</v>
      </c>
      <c r="AB329" s="634" t="s">
        <v>8183</v>
      </c>
      <c r="AC329" s="634" t="s">
        <v>8184</v>
      </c>
      <c r="AF329" s="634" t="s">
        <v>18612</v>
      </c>
      <c r="AI329" s="646" t="str">
        <f>VLOOKUP(K329,'2-kurs'!C:F,4,)</f>
        <v>2-kurs</v>
      </c>
      <c r="AJ329" s="634" t="str">
        <f t="shared" si="5"/>
        <v>438231100510</v>
      </c>
    </row>
    <row r="330" spans="1:36" hidden="1" x14ac:dyDescent="0.25">
      <c r="A330" s="634" t="s">
        <v>10885</v>
      </c>
      <c r="B330" s="634" t="s">
        <v>10886</v>
      </c>
      <c r="C330" s="634" t="s">
        <v>8125</v>
      </c>
      <c r="D330" s="634" t="s">
        <v>8126</v>
      </c>
      <c r="E330" s="634" t="s">
        <v>8127</v>
      </c>
      <c r="F330" s="634" t="s">
        <v>4345</v>
      </c>
      <c r="G330" s="634" t="s">
        <v>4349</v>
      </c>
      <c r="H330" s="634" t="s">
        <v>4346</v>
      </c>
      <c r="I330" s="634" t="s">
        <v>10887</v>
      </c>
      <c r="J330" s="634" t="s">
        <v>10888</v>
      </c>
      <c r="K330" s="635">
        <v>42401921140037</v>
      </c>
      <c r="L330" s="634" t="s">
        <v>10889</v>
      </c>
      <c r="M330" s="634" t="s">
        <v>2423</v>
      </c>
      <c r="N330" s="634" t="s">
        <v>2447</v>
      </c>
      <c r="O330" s="634" t="s">
        <v>4335</v>
      </c>
      <c r="P330" s="634" t="s">
        <v>8132</v>
      </c>
      <c r="Q330" s="634" t="s">
        <v>8133</v>
      </c>
      <c r="R330" s="634" t="s">
        <v>7224</v>
      </c>
      <c r="S330" s="634" t="s">
        <v>8135</v>
      </c>
      <c r="T330" s="634" t="s">
        <v>10837</v>
      </c>
      <c r="U330" s="634" t="s">
        <v>2426</v>
      </c>
      <c r="V330" s="634" t="s">
        <v>2383</v>
      </c>
      <c r="W330" s="634" t="s">
        <v>5559</v>
      </c>
      <c r="X330" s="634" t="s">
        <v>10890</v>
      </c>
      <c r="Y330" s="634" t="s">
        <v>8138</v>
      </c>
      <c r="Z330" s="634" t="s">
        <v>8139</v>
      </c>
      <c r="AE330" s="634" t="s">
        <v>10625</v>
      </c>
      <c r="AF330" s="634" t="s">
        <v>18730</v>
      </c>
      <c r="AI330" s="646" t="str">
        <f>VLOOKUP(K330,'2-kurs'!C:F,4,)</f>
        <v>2-kurs</v>
      </c>
      <c r="AJ330" s="634" t="str">
        <f t="shared" si="5"/>
        <v>438231100588</v>
      </c>
    </row>
    <row r="331" spans="1:36" hidden="1" x14ac:dyDescent="0.25">
      <c r="A331" s="634" t="s">
        <v>10990</v>
      </c>
      <c r="B331" s="634" t="s">
        <v>10991</v>
      </c>
      <c r="C331" s="634" t="s">
        <v>8125</v>
      </c>
      <c r="D331" s="634" t="s">
        <v>8126</v>
      </c>
      <c r="E331" s="634" t="s">
        <v>8127</v>
      </c>
      <c r="F331" s="634" t="s">
        <v>4345</v>
      </c>
      <c r="G331" s="634" t="s">
        <v>8332</v>
      </c>
      <c r="H331" s="634" t="s">
        <v>4346</v>
      </c>
      <c r="I331" s="634" t="s">
        <v>10992</v>
      </c>
      <c r="J331" s="634" t="s">
        <v>10993</v>
      </c>
      <c r="K331" s="635">
        <v>62904065280028</v>
      </c>
      <c r="L331" s="634" t="s">
        <v>10994</v>
      </c>
      <c r="M331" s="634" t="s">
        <v>2423</v>
      </c>
      <c r="N331" s="634" t="s">
        <v>2447</v>
      </c>
      <c r="O331" s="634" t="s">
        <v>4335</v>
      </c>
      <c r="P331" s="634" t="s">
        <v>8132</v>
      </c>
      <c r="Q331" s="634" t="s">
        <v>8133</v>
      </c>
      <c r="R331" s="634" t="s">
        <v>7224</v>
      </c>
      <c r="S331" s="634" t="s">
        <v>8135</v>
      </c>
      <c r="T331" s="634" t="s">
        <v>10837</v>
      </c>
      <c r="U331" s="634" t="s">
        <v>2426</v>
      </c>
      <c r="V331" s="634" t="s">
        <v>2383</v>
      </c>
      <c r="W331" s="634" t="s">
        <v>5560</v>
      </c>
      <c r="X331" s="634" t="s">
        <v>10995</v>
      </c>
      <c r="Y331" s="634" t="s">
        <v>8138</v>
      </c>
      <c r="Z331" s="634" t="s">
        <v>8139</v>
      </c>
      <c r="AB331" s="634" t="s">
        <v>8183</v>
      </c>
      <c r="AC331" s="634" t="s">
        <v>8184</v>
      </c>
      <c r="AE331" s="634" t="s">
        <v>9201</v>
      </c>
      <c r="AF331" s="634" t="s">
        <v>18752</v>
      </c>
      <c r="AI331" s="646" t="str">
        <f>VLOOKUP(K331,'2-kurs'!C:F,4,)</f>
        <v>2-kurs</v>
      </c>
      <c r="AJ331" s="634" t="str">
        <f t="shared" si="5"/>
        <v>438231100398</v>
      </c>
    </row>
    <row r="332" spans="1:36" hidden="1" x14ac:dyDescent="0.25">
      <c r="A332" s="634" t="s">
        <v>11007</v>
      </c>
      <c r="B332" s="634" t="s">
        <v>5372</v>
      </c>
      <c r="C332" s="634" t="s">
        <v>8125</v>
      </c>
      <c r="D332" s="634" t="s">
        <v>8126</v>
      </c>
      <c r="E332" s="634" t="s">
        <v>8127</v>
      </c>
      <c r="F332" s="634" t="s">
        <v>4345</v>
      </c>
      <c r="G332" s="634" t="s">
        <v>4348</v>
      </c>
      <c r="H332" s="634" t="s">
        <v>4346</v>
      </c>
      <c r="I332" s="634" t="s">
        <v>11008</v>
      </c>
      <c r="J332" s="634" t="s">
        <v>11009</v>
      </c>
      <c r="K332" s="635">
        <v>60102045300012</v>
      </c>
      <c r="L332" s="634" t="s">
        <v>10692</v>
      </c>
      <c r="M332" s="634" t="s">
        <v>2423</v>
      </c>
      <c r="N332" s="634" t="s">
        <v>2447</v>
      </c>
      <c r="O332" s="634" t="s">
        <v>4335</v>
      </c>
      <c r="P332" s="634" t="s">
        <v>8132</v>
      </c>
      <c r="Q332" s="634" t="s">
        <v>8133</v>
      </c>
      <c r="R332" s="634" t="s">
        <v>7224</v>
      </c>
      <c r="S332" s="634" t="s">
        <v>8135</v>
      </c>
      <c r="T332" s="634" t="s">
        <v>10837</v>
      </c>
      <c r="U332" s="634" t="s">
        <v>2426</v>
      </c>
      <c r="V332" s="634" t="s">
        <v>2383</v>
      </c>
      <c r="W332" s="634" t="s">
        <v>5560</v>
      </c>
      <c r="X332" s="634" t="s">
        <v>11010</v>
      </c>
      <c r="Y332" s="634" t="s">
        <v>8138</v>
      </c>
      <c r="Z332" s="634" t="s">
        <v>8139</v>
      </c>
      <c r="AB332" s="634" t="s">
        <v>8183</v>
      </c>
      <c r="AC332" s="634" t="s">
        <v>8184</v>
      </c>
      <c r="AE332" s="634" t="s">
        <v>9201</v>
      </c>
      <c r="AF332" s="634" t="s">
        <v>18752</v>
      </c>
      <c r="AI332" s="646" t="str">
        <f>VLOOKUP(K332,'2-kurs'!C:F,4,)</f>
        <v>2-kurs</v>
      </c>
      <c r="AJ332" s="634" t="str">
        <f t="shared" si="5"/>
        <v>438231100384</v>
      </c>
    </row>
    <row r="333" spans="1:36" hidden="1" x14ac:dyDescent="0.25">
      <c r="A333" s="634" t="s">
        <v>10911</v>
      </c>
      <c r="B333" s="634" t="s">
        <v>5290</v>
      </c>
      <c r="C333" s="634" t="s">
        <v>8125</v>
      </c>
      <c r="D333" s="634" t="s">
        <v>8126</v>
      </c>
      <c r="E333" s="634" t="s">
        <v>8127</v>
      </c>
      <c r="F333" s="634" t="s">
        <v>4345</v>
      </c>
      <c r="G333" s="634" t="s">
        <v>4352</v>
      </c>
      <c r="H333" s="634" t="s">
        <v>4346</v>
      </c>
      <c r="I333" s="634" t="s">
        <v>10912</v>
      </c>
      <c r="J333" s="634" t="s">
        <v>10913</v>
      </c>
      <c r="K333" s="635">
        <v>60505045290031</v>
      </c>
      <c r="L333" s="634" t="s">
        <v>10914</v>
      </c>
      <c r="M333" s="634" t="s">
        <v>2423</v>
      </c>
      <c r="N333" s="634" t="s">
        <v>2447</v>
      </c>
      <c r="O333" s="634" t="s">
        <v>4335</v>
      </c>
      <c r="P333" s="634" t="s">
        <v>8132</v>
      </c>
      <c r="Q333" s="634" t="s">
        <v>8133</v>
      </c>
      <c r="R333" s="634" t="s">
        <v>7224</v>
      </c>
      <c r="S333" s="634" t="s">
        <v>8135</v>
      </c>
      <c r="T333" s="634" t="s">
        <v>10837</v>
      </c>
      <c r="U333" s="634" t="s">
        <v>2426</v>
      </c>
      <c r="V333" s="634" t="s">
        <v>2383</v>
      </c>
      <c r="W333" s="634" t="s">
        <v>5559</v>
      </c>
      <c r="X333" s="634" t="s">
        <v>10915</v>
      </c>
      <c r="Y333" s="634" t="s">
        <v>8138</v>
      </c>
      <c r="Z333" s="634" t="s">
        <v>8139</v>
      </c>
      <c r="AB333" s="634" t="s">
        <v>8183</v>
      </c>
      <c r="AC333" s="634" t="s">
        <v>8184</v>
      </c>
      <c r="AF333" s="634" t="s">
        <v>18612</v>
      </c>
      <c r="AI333" s="646" t="str">
        <f>VLOOKUP(K333,'2-kurs'!C:F,4,)</f>
        <v>2-kurs</v>
      </c>
      <c r="AJ333" s="634" t="str">
        <f t="shared" si="5"/>
        <v>438231100433</v>
      </c>
    </row>
    <row r="334" spans="1:36" hidden="1" x14ac:dyDescent="0.25">
      <c r="A334" s="634" t="s">
        <v>10922</v>
      </c>
      <c r="B334" s="634" t="s">
        <v>10923</v>
      </c>
      <c r="C334" s="634" t="s">
        <v>8125</v>
      </c>
      <c r="D334" s="634" t="s">
        <v>8126</v>
      </c>
      <c r="E334" s="634" t="s">
        <v>8127</v>
      </c>
      <c r="F334" s="634" t="s">
        <v>4345</v>
      </c>
      <c r="G334" s="634" t="s">
        <v>8598</v>
      </c>
      <c r="H334" s="634" t="s">
        <v>4346</v>
      </c>
      <c r="I334" s="634" t="s">
        <v>10924</v>
      </c>
      <c r="J334" s="634" t="s">
        <v>10925</v>
      </c>
      <c r="K334" s="635">
        <v>61808055330056</v>
      </c>
      <c r="L334" s="634" t="s">
        <v>10926</v>
      </c>
      <c r="M334" s="634" t="s">
        <v>2423</v>
      </c>
      <c r="N334" s="634" t="s">
        <v>2447</v>
      </c>
      <c r="O334" s="634" t="s">
        <v>4335</v>
      </c>
      <c r="P334" s="634" t="s">
        <v>8132</v>
      </c>
      <c r="Q334" s="634" t="s">
        <v>8133</v>
      </c>
      <c r="R334" s="634" t="s">
        <v>7224</v>
      </c>
      <c r="S334" s="634" t="s">
        <v>8135</v>
      </c>
      <c r="T334" s="634" t="s">
        <v>10837</v>
      </c>
      <c r="U334" s="634" t="s">
        <v>2426</v>
      </c>
      <c r="V334" s="634" t="s">
        <v>2383</v>
      </c>
      <c r="W334" s="634" t="s">
        <v>5559</v>
      </c>
      <c r="X334" s="634" t="s">
        <v>10927</v>
      </c>
      <c r="Y334" s="634" t="s">
        <v>8138</v>
      </c>
      <c r="Z334" s="634" t="s">
        <v>8139</v>
      </c>
      <c r="AB334" s="634" t="s">
        <v>8183</v>
      </c>
      <c r="AC334" s="634" t="s">
        <v>8184</v>
      </c>
      <c r="AE334" s="634" t="s">
        <v>10625</v>
      </c>
      <c r="AF334" s="634" t="s">
        <v>18731</v>
      </c>
      <c r="AI334" s="646" t="str">
        <f>VLOOKUP(K334,'2-kurs'!C:F,4,)</f>
        <v>2-kurs</v>
      </c>
      <c r="AJ334" s="634" t="str">
        <f t="shared" si="5"/>
        <v>438231100341</v>
      </c>
    </row>
    <row r="335" spans="1:36" hidden="1" x14ac:dyDescent="0.25">
      <c r="A335" s="634" t="s">
        <v>10928</v>
      </c>
      <c r="B335" s="634" t="s">
        <v>5277</v>
      </c>
      <c r="C335" s="634" t="s">
        <v>8125</v>
      </c>
      <c r="D335" s="634" t="s">
        <v>8126</v>
      </c>
      <c r="E335" s="634" t="s">
        <v>8127</v>
      </c>
      <c r="F335" s="634" t="s">
        <v>8552</v>
      </c>
      <c r="G335" s="634" t="s">
        <v>8896</v>
      </c>
      <c r="H335" s="634" t="s">
        <v>4346</v>
      </c>
      <c r="I335" s="634" t="s">
        <v>10929</v>
      </c>
      <c r="J335" s="634" t="s">
        <v>10930</v>
      </c>
      <c r="K335" s="635">
        <v>43010881140118</v>
      </c>
      <c r="L335" s="634" t="s">
        <v>10931</v>
      </c>
      <c r="M335" s="634" t="s">
        <v>2423</v>
      </c>
      <c r="N335" s="634" t="s">
        <v>2447</v>
      </c>
      <c r="O335" s="634" t="s">
        <v>4335</v>
      </c>
      <c r="P335" s="634" t="s">
        <v>8132</v>
      </c>
      <c r="Q335" s="634" t="s">
        <v>8133</v>
      </c>
      <c r="R335" s="634" t="s">
        <v>7224</v>
      </c>
      <c r="S335" s="634" t="s">
        <v>8135</v>
      </c>
      <c r="T335" s="634" t="s">
        <v>10837</v>
      </c>
      <c r="U335" s="634" t="s">
        <v>2426</v>
      </c>
      <c r="V335" s="634" t="s">
        <v>2383</v>
      </c>
      <c r="W335" s="634" t="s">
        <v>5559</v>
      </c>
      <c r="X335" s="634" t="s">
        <v>10932</v>
      </c>
      <c r="Y335" s="634" t="s">
        <v>8138</v>
      </c>
      <c r="Z335" s="634" t="s">
        <v>8139</v>
      </c>
      <c r="AE335" s="634" t="s">
        <v>10625</v>
      </c>
      <c r="AF335" s="634" t="s">
        <v>18743</v>
      </c>
      <c r="AI335" s="646" t="str">
        <f>VLOOKUP(K335,'2-kurs'!C:F,4,)</f>
        <v>2-kurs</v>
      </c>
      <c r="AJ335" s="634" t="str">
        <f t="shared" si="5"/>
        <v>438231100613</v>
      </c>
    </row>
    <row r="336" spans="1:36" hidden="1" x14ac:dyDescent="0.25">
      <c r="A336" s="634" t="s">
        <v>10933</v>
      </c>
      <c r="B336" s="634" t="s">
        <v>5447</v>
      </c>
      <c r="C336" s="634" t="s">
        <v>8125</v>
      </c>
      <c r="D336" s="634" t="s">
        <v>8126</v>
      </c>
      <c r="E336" s="634" t="s">
        <v>8127</v>
      </c>
      <c r="F336" s="634" t="s">
        <v>4345</v>
      </c>
      <c r="G336" s="634" t="s">
        <v>4347</v>
      </c>
      <c r="H336" s="634" t="s">
        <v>4346</v>
      </c>
      <c r="I336" s="634" t="s">
        <v>10934</v>
      </c>
      <c r="J336" s="634" t="s">
        <v>10935</v>
      </c>
      <c r="K336" s="635">
        <v>41901985260021</v>
      </c>
      <c r="L336" s="634" t="s">
        <v>10936</v>
      </c>
      <c r="M336" s="634" t="s">
        <v>2423</v>
      </c>
      <c r="N336" s="634" t="s">
        <v>2447</v>
      </c>
      <c r="O336" s="634" t="s">
        <v>4335</v>
      </c>
      <c r="P336" s="634" t="s">
        <v>8132</v>
      </c>
      <c r="Q336" s="634" t="s">
        <v>8133</v>
      </c>
      <c r="R336" s="634" t="s">
        <v>7224</v>
      </c>
      <c r="S336" s="634" t="s">
        <v>8135</v>
      </c>
      <c r="T336" s="634" t="s">
        <v>10837</v>
      </c>
      <c r="U336" s="634" t="s">
        <v>2426</v>
      </c>
      <c r="V336" s="634" t="s">
        <v>2383</v>
      </c>
      <c r="W336" s="634" t="s">
        <v>5560</v>
      </c>
      <c r="X336" s="634" t="s">
        <v>10937</v>
      </c>
      <c r="Y336" s="634" t="s">
        <v>8138</v>
      </c>
      <c r="Z336" s="634" t="s">
        <v>8139</v>
      </c>
      <c r="AB336" s="634" t="s">
        <v>8183</v>
      </c>
      <c r="AC336" s="634" t="s">
        <v>8184</v>
      </c>
      <c r="AE336" s="634" t="s">
        <v>9201</v>
      </c>
      <c r="AF336" s="634" t="s">
        <v>18733</v>
      </c>
      <c r="AI336" s="646" t="str">
        <f>VLOOKUP(K336,'2-kurs'!C:F,4,)</f>
        <v>2-kurs</v>
      </c>
      <c r="AJ336" s="634" t="str">
        <f t="shared" si="5"/>
        <v>438231100509</v>
      </c>
    </row>
    <row r="337" spans="1:36" hidden="1" x14ac:dyDescent="0.25">
      <c r="A337" s="634" t="s">
        <v>10943</v>
      </c>
      <c r="B337" s="634" t="s">
        <v>10944</v>
      </c>
      <c r="C337" s="634" t="s">
        <v>8125</v>
      </c>
      <c r="D337" s="634" t="s">
        <v>8126</v>
      </c>
      <c r="E337" s="634" t="s">
        <v>8127</v>
      </c>
      <c r="F337" s="634" t="s">
        <v>4345</v>
      </c>
      <c r="G337" s="634" t="s">
        <v>4348</v>
      </c>
      <c r="H337" s="634" t="s">
        <v>4346</v>
      </c>
      <c r="I337" s="634" t="s">
        <v>10343</v>
      </c>
      <c r="J337" s="634" t="s">
        <v>10945</v>
      </c>
      <c r="K337" s="635">
        <v>60810065300014</v>
      </c>
      <c r="L337" s="634" t="s">
        <v>8364</v>
      </c>
      <c r="M337" s="634" t="s">
        <v>2423</v>
      </c>
      <c r="N337" s="634" t="s">
        <v>2447</v>
      </c>
      <c r="O337" s="634" t="s">
        <v>4335</v>
      </c>
      <c r="P337" s="634" t="s">
        <v>8132</v>
      </c>
      <c r="Q337" s="634" t="s">
        <v>8133</v>
      </c>
      <c r="R337" s="634" t="s">
        <v>7224</v>
      </c>
      <c r="S337" s="634" t="s">
        <v>8135</v>
      </c>
      <c r="T337" s="634" t="s">
        <v>10837</v>
      </c>
      <c r="U337" s="634" t="s">
        <v>2426</v>
      </c>
      <c r="V337" s="634" t="s">
        <v>2383</v>
      </c>
      <c r="W337" s="634" t="s">
        <v>5560</v>
      </c>
      <c r="X337" s="634" t="s">
        <v>10946</v>
      </c>
      <c r="Y337" s="634" t="s">
        <v>8138</v>
      </c>
      <c r="Z337" s="634" t="s">
        <v>8139</v>
      </c>
      <c r="AB337" s="634" t="s">
        <v>8183</v>
      </c>
      <c r="AC337" s="634" t="s">
        <v>8184</v>
      </c>
      <c r="AE337" s="634" t="s">
        <v>9201</v>
      </c>
      <c r="AF337" s="634" t="s">
        <v>18725</v>
      </c>
      <c r="AI337" s="646" t="str">
        <f>VLOOKUP(K337,'2-kurs'!C:F,4,)</f>
        <v>2-kurs</v>
      </c>
      <c r="AJ337" s="634" t="str">
        <f t="shared" si="5"/>
        <v>438231100454</v>
      </c>
    </row>
    <row r="338" spans="1:36" hidden="1" x14ac:dyDescent="0.25">
      <c r="A338" s="634" t="s">
        <v>10947</v>
      </c>
      <c r="B338" s="634" t="s">
        <v>5245</v>
      </c>
      <c r="C338" s="634" t="s">
        <v>8125</v>
      </c>
      <c r="D338" s="634" t="s">
        <v>8126</v>
      </c>
      <c r="E338" s="634" t="s">
        <v>8127</v>
      </c>
      <c r="F338" s="634" t="s">
        <v>4345</v>
      </c>
      <c r="G338" s="634" t="s">
        <v>4348</v>
      </c>
      <c r="H338" s="634" t="s">
        <v>4346</v>
      </c>
      <c r="I338" s="634" t="s">
        <v>10948</v>
      </c>
      <c r="J338" s="634" t="s">
        <v>10949</v>
      </c>
      <c r="K338" s="635">
        <v>60402065300033</v>
      </c>
      <c r="L338" s="634" t="s">
        <v>10259</v>
      </c>
      <c r="M338" s="634" t="s">
        <v>2423</v>
      </c>
      <c r="N338" s="634" t="s">
        <v>2447</v>
      </c>
      <c r="O338" s="634" t="s">
        <v>4335</v>
      </c>
      <c r="P338" s="634" t="s">
        <v>8132</v>
      </c>
      <c r="Q338" s="634" t="s">
        <v>8133</v>
      </c>
      <c r="R338" s="634" t="s">
        <v>7224</v>
      </c>
      <c r="S338" s="634" t="s">
        <v>8135</v>
      </c>
      <c r="T338" s="634" t="s">
        <v>10837</v>
      </c>
      <c r="U338" s="634" t="s">
        <v>2426</v>
      </c>
      <c r="V338" s="634" t="s">
        <v>2383</v>
      </c>
      <c r="W338" s="634" t="s">
        <v>5559</v>
      </c>
      <c r="X338" s="634" t="s">
        <v>10780</v>
      </c>
      <c r="Y338" s="634" t="s">
        <v>8138</v>
      </c>
      <c r="Z338" s="634" t="s">
        <v>8139</v>
      </c>
      <c r="AB338" s="634" t="s">
        <v>8183</v>
      </c>
      <c r="AC338" s="634" t="s">
        <v>8184</v>
      </c>
      <c r="AE338" s="634" t="s">
        <v>10625</v>
      </c>
      <c r="AF338" s="634" t="s">
        <v>18732</v>
      </c>
      <c r="AI338" s="646" t="str">
        <f>VLOOKUP(K338,'2-kurs'!C:F,4,)</f>
        <v>2-kurs</v>
      </c>
      <c r="AJ338" s="634" t="str">
        <f t="shared" si="5"/>
        <v>438231100344</v>
      </c>
    </row>
    <row r="339" spans="1:36" hidden="1" x14ac:dyDescent="0.25">
      <c r="A339" s="634" t="s">
        <v>10950</v>
      </c>
      <c r="B339" s="634" t="s">
        <v>5232</v>
      </c>
      <c r="C339" s="634" t="s">
        <v>8125</v>
      </c>
      <c r="D339" s="634" t="s">
        <v>8126</v>
      </c>
      <c r="E339" s="634" t="s">
        <v>8127</v>
      </c>
      <c r="F339" s="634" t="s">
        <v>4345</v>
      </c>
      <c r="G339" s="634" t="s">
        <v>4348</v>
      </c>
      <c r="H339" s="634" t="s">
        <v>4346</v>
      </c>
      <c r="I339" s="634" t="s">
        <v>10951</v>
      </c>
      <c r="J339" s="634" t="s">
        <v>10952</v>
      </c>
      <c r="K339" s="635">
        <v>60201035300013</v>
      </c>
      <c r="L339" s="634" t="s">
        <v>10953</v>
      </c>
      <c r="M339" s="634" t="s">
        <v>2423</v>
      </c>
      <c r="N339" s="634" t="s">
        <v>2447</v>
      </c>
      <c r="O339" s="634" t="s">
        <v>4335</v>
      </c>
      <c r="P339" s="634" t="s">
        <v>8132</v>
      </c>
      <c r="Q339" s="634" t="s">
        <v>8133</v>
      </c>
      <c r="R339" s="634" t="s">
        <v>7224</v>
      </c>
      <c r="S339" s="634" t="s">
        <v>8135</v>
      </c>
      <c r="T339" s="634" t="s">
        <v>10837</v>
      </c>
      <c r="U339" s="634" t="s">
        <v>2426</v>
      </c>
      <c r="V339" s="634" t="s">
        <v>2383</v>
      </c>
      <c r="W339" s="634" t="s">
        <v>5559</v>
      </c>
      <c r="X339" s="634" t="s">
        <v>10954</v>
      </c>
      <c r="Y339" s="634" t="s">
        <v>8138</v>
      </c>
      <c r="Z339" s="634" t="s">
        <v>8139</v>
      </c>
      <c r="AB339" s="634" t="s">
        <v>8183</v>
      </c>
      <c r="AC339" s="634" t="s">
        <v>8184</v>
      </c>
      <c r="AE339" s="634" t="s">
        <v>10625</v>
      </c>
      <c r="AF339" s="634" t="s">
        <v>18741</v>
      </c>
      <c r="AI339" s="646" t="str">
        <f>VLOOKUP(K339,'2-kurs'!C:F,4,)</f>
        <v>2-kurs</v>
      </c>
      <c r="AJ339" s="634" t="str">
        <f t="shared" si="5"/>
        <v>438231100436</v>
      </c>
    </row>
    <row r="340" spans="1:36" hidden="1" x14ac:dyDescent="0.25">
      <c r="A340" s="634" t="s">
        <v>10955</v>
      </c>
      <c r="B340" s="634" t="s">
        <v>5229</v>
      </c>
      <c r="C340" s="634" t="s">
        <v>8125</v>
      </c>
      <c r="D340" s="634" t="s">
        <v>8126</v>
      </c>
      <c r="E340" s="634" t="s">
        <v>8127</v>
      </c>
      <c r="F340" s="634" t="s">
        <v>4345</v>
      </c>
      <c r="G340" s="634" t="s">
        <v>8163</v>
      </c>
      <c r="H340" s="634" t="s">
        <v>4346</v>
      </c>
      <c r="I340" s="634" t="s">
        <v>10956</v>
      </c>
      <c r="J340" s="634" t="s">
        <v>10957</v>
      </c>
      <c r="K340" s="635">
        <v>61901065320025</v>
      </c>
      <c r="L340" s="634" t="s">
        <v>8726</v>
      </c>
      <c r="M340" s="634" t="s">
        <v>2423</v>
      </c>
      <c r="N340" s="634" t="s">
        <v>2447</v>
      </c>
      <c r="O340" s="634" t="s">
        <v>4335</v>
      </c>
      <c r="P340" s="634" t="s">
        <v>8132</v>
      </c>
      <c r="Q340" s="634" t="s">
        <v>8133</v>
      </c>
      <c r="R340" s="634" t="s">
        <v>7224</v>
      </c>
      <c r="S340" s="634" t="s">
        <v>8135</v>
      </c>
      <c r="T340" s="634" t="s">
        <v>10837</v>
      </c>
      <c r="U340" s="634" t="s">
        <v>2426</v>
      </c>
      <c r="V340" s="634" t="s">
        <v>2383</v>
      </c>
      <c r="W340" s="634" t="s">
        <v>5559</v>
      </c>
      <c r="X340" s="634" t="s">
        <v>10958</v>
      </c>
      <c r="Y340" s="634" t="s">
        <v>8138</v>
      </c>
      <c r="Z340" s="634" t="s">
        <v>8139</v>
      </c>
      <c r="AB340" s="634" t="s">
        <v>8183</v>
      </c>
      <c r="AC340" s="634" t="s">
        <v>8184</v>
      </c>
      <c r="AE340" s="634" t="s">
        <v>10625</v>
      </c>
      <c r="AF340" s="634" t="s">
        <v>18731</v>
      </c>
      <c r="AI340" s="646" t="str">
        <f>VLOOKUP(K340,'2-kurs'!C:F,4,)</f>
        <v>2-kurs</v>
      </c>
      <c r="AJ340" s="634" t="str">
        <f t="shared" si="5"/>
        <v>438231100347</v>
      </c>
    </row>
    <row r="341" spans="1:36" hidden="1" x14ac:dyDescent="0.25">
      <c r="A341" s="634" t="s">
        <v>10959</v>
      </c>
      <c r="B341" s="634" t="s">
        <v>10960</v>
      </c>
      <c r="C341" s="634" t="s">
        <v>8125</v>
      </c>
      <c r="D341" s="634" t="s">
        <v>8126</v>
      </c>
      <c r="E341" s="634" t="s">
        <v>8127</v>
      </c>
      <c r="F341" s="634" t="s">
        <v>4345</v>
      </c>
      <c r="G341" s="634" t="s">
        <v>4348</v>
      </c>
      <c r="H341" s="634" t="s">
        <v>4346</v>
      </c>
      <c r="I341" s="634" t="s">
        <v>10961</v>
      </c>
      <c r="J341" s="634" t="s">
        <v>10962</v>
      </c>
      <c r="K341" s="635">
        <v>42307915300019</v>
      </c>
      <c r="L341" s="634" t="s">
        <v>10963</v>
      </c>
      <c r="M341" s="634" t="s">
        <v>2423</v>
      </c>
      <c r="N341" s="634" t="s">
        <v>2447</v>
      </c>
      <c r="O341" s="634" t="s">
        <v>4335</v>
      </c>
      <c r="P341" s="634" t="s">
        <v>8132</v>
      </c>
      <c r="Q341" s="634" t="s">
        <v>8133</v>
      </c>
      <c r="R341" s="634" t="s">
        <v>7224</v>
      </c>
      <c r="S341" s="634" t="s">
        <v>8135</v>
      </c>
      <c r="T341" s="634" t="s">
        <v>10837</v>
      </c>
      <c r="U341" s="634" t="s">
        <v>2426</v>
      </c>
      <c r="V341" s="634" t="s">
        <v>2383</v>
      </c>
      <c r="W341" s="634" t="s">
        <v>5559</v>
      </c>
      <c r="X341" s="634" t="s">
        <v>10964</v>
      </c>
      <c r="Y341" s="634" t="s">
        <v>8138</v>
      </c>
      <c r="Z341" s="634" t="s">
        <v>8139</v>
      </c>
      <c r="AE341" s="634" t="s">
        <v>10625</v>
      </c>
      <c r="AF341" s="634" t="s">
        <v>18741</v>
      </c>
      <c r="AI341" s="646" t="str">
        <f>VLOOKUP(K341,'2-kurs'!C:F,4,)</f>
        <v>2-kurs</v>
      </c>
      <c r="AJ341" s="634" t="str">
        <f t="shared" si="5"/>
        <v>438231100616</v>
      </c>
    </row>
    <row r="342" spans="1:36" hidden="1" x14ac:dyDescent="0.25">
      <c r="A342" s="634" t="s">
        <v>10965</v>
      </c>
      <c r="B342" s="634" t="s">
        <v>5196</v>
      </c>
      <c r="C342" s="634" t="s">
        <v>8125</v>
      </c>
      <c r="D342" s="634" t="s">
        <v>8126</v>
      </c>
      <c r="E342" s="634" t="s">
        <v>8127</v>
      </c>
      <c r="F342" s="634" t="s">
        <v>4345</v>
      </c>
      <c r="G342" s="634" t="s">
        <v>4348</v>
      </c>
      <c r="H342" s="634" t="s">
        <v>4346</v>
      </c>
      <c r="I342" s="634" t="s">
        <v>10966</v>
      </c>
      <c r="J342" s="634" t="s">
        <v>10967</v>
      </c>
      <c r="K342" s="635">
        <v>60803065300016</v>
      </c>
      <c r="L342" s="634" t="s">
        <v>10968</v>
      </c>
      <c r="M342" s="634" t="s">
        <v>2423</v>
      </c>
      <c r="N342" s="634" t="s">
        <v>2447</v>
      </c>
      <c r="O342" s="634" t="s">
        <v>4335</v>
      </c>
      <c r="P342" s="634" t="s">
        <v>8132</v>
      </c>
      <c r="Q342" s="634" t="s">
        <v>8133</v>
      </c>
      <c r="R342" s="634" t="s">
        <v>7224</v>
      </c>
      <c r="S342" s="634" t="s">
        <v>8135</v>
      </c>
      <c r="T342" s="634" t="s">
        <v>10837</v>
      </c>
      <c r="U342" s="634" t="s">
        <v>2426</v>
      </c>
      <c r="V342" s="634" t="s">
        <v>2383</v>
      </c>
      <c r="W342" s="634" t="s">
        <v>5559</v>
      </c>
      <c r="X342" s="634" t="s">
        <v>10969</v>
      </c>
      <c r="Y342" s="634" t="s">
        <v>8138</v>
      </c>
      <c r="Z342" s="634" t="s">
        <v>8139</v>
      </c>
      <c r="AB342" s="634" t="s">
        <v>8183</v>
      </c>
      <c r="AC342" s="634" t="s">
        <v>8184</v>
      </c>
      <c r="AF342" s="634" t="s">
        <v>18725</v>
      </c>
      <c r="AI342" s="646" t="str">
        <f>VLOOKUP(K342,'2-kurs'!C:F,4,)</f>
        <v>2-kurs</v>
      </c>
      <c r="AJ342" s="634" t="str">
        <f t="shared" si="5"/>
        <v>438231100481</v>
      </c>
    </row>
    <row r="343" spans="1:36" hidden="1" x14ac:dyDescent="0.25">
      <c r="A343" s="634" t="s">
        <v>10970</v>
      </c>
      <c r="B343" s="634" t="s">
        <v>5186</v>
      </c>
      <c r="C343" s="634" t="s">
        <v>8125</v>
      </c>
      <c r="D343" s="634" t="s">
        <v>8126</v>
      </c>
      <c r="E343" s="634" t="s">
        <v>8127</v>
      </c>
      <c r="F343" s="634" t="s">
        <v>4345</v>
      </c>
      <c r="G343" s="634" t="s">
        <v>8327</v>
      </c>
      <c r="H343" s="634" t="s">
        <v>4346</v>
      </c>
      <c r="I343" s="634" t="s">
        <v>10971</v>
      </c>
      <c r="J343" s="634" t="s">
        <v>10972</v>
      </c>
      <c r="K343" s="635">
        <v>63108045270031</v>
      </c>
      <c r="L343" s="634" t="s">
        <v>10973</v>
      </c>
      <c r="M343" s="634" t="s">
        <v>2423</v>
      </c>
      <c r="N343" s="634" t="s">
        <v>2447</v>
      </c>
      <c r="O343" s="634" t="s">
        <v>4335</v>
      </c>
      <c r="P343" s="634" t="s">
        <v>8132</v>
      </c>
      <c r="Q343" s="634" t="s">
        <v>8133</v>
      </c>
      <c r="R343" s="634" t="s">
        <v>7224</v>
      </c>
      <c r="S343" s="634" t="s">
        <v>8135</v>
      </c>
      <c r="T343" s="634" t="s">
        <v>10837</v>
      </c>
      <c r="U343" s="634" t="s">
        <v>2426</v>
      </c>
      <c r="V343" s="634" t="s">
        <v>2383</v>
      </c>
      <c r="W343" s="634" t="s">
        <v>5559</v>
      </c>
      <c r="X343" s="634" t="s">
        <v>10974</v>
      </c>
      <c r="Y343" s="634" t="s">
        <v>8138</v>
      </c>
      <c r="Z343" s="634" t="s">
        <v>8139</v>
      </c>
      <c r="AB343" s="634" t="s">
        <v>8183</v>
      </c>
      <c r="AC343" s="634" t="s">
        <v>8184</v>
      </c>
      <c r="AE343" s="634" t="s">
        <v>10625</v>
      </c>
      <c r="AF343" s="634" t="s">
        <v>18725</v>
      </c>
      <c r="AI343" s="646" t="str">
        <f>VLOOKUP(K343,'2-kurs'!C:F,4,)</f>
        <v>2-kurs</v>
      </c>
      <c r="AJ343" s="634" t="str">
        <f t="shared" si="5"/>
        <v>438231100435</v>
      </c>
    </row>
    <row r="344" spans="1:36" hidden="1" x14ac:dyDescent="0.25">
      <c r="A344" s="634" t="s">
        <v>10834</v>
      </c>
      <c r="B344" s="634" t="s">
        <v>5173</v>
      </c>
      <c r="C344" s="634" t="s">
        <v>8125</v>
      </c>
      <c r="D344" s="634" t="s">
        <v>8126</v>
      </c>
      <c r="E344" s="634" t="s">
        <v>8127</v>
      </c>
      <c r="F344" s="634" t="s">
        <v>4345</v>
      </c>
      <c r="G344" s="634" t="s">
        <v>8163</v>
      </c>
      <c r="H344" s="634" t="s">
        <v>4346</v>
      </c>
      <c r="I344" s="634" t="s">
        <v>10835</v>
      </c>
      <c r="J344" s="634" t="s">
        <v>10836</v>
      </c>
      <c r="K344" s="635">
        <v>60902035320055</v>
      </c>
      <c r="L344" s="634" t="s">
        <v>10578</v>
      </c>
      <c r="M344" s="634" t="s">
        <v>2423</v>
      </c>
      <c r="N344" s="634" t="s">
        <v>2447</v>
      </c>
      <c r="O344" s="634" t="s">
        <v>4335</v>
      </c>
      <c r="P344" s="634" t="s">
        <v>8132</v>
      </c>
      <c r="Q344" s="634" t="s">
        <v>8133</v>
      </c>
      <c r="R344" s="634" t="s">
        <v>7224</v>
      </c>
      <c r="S344" s="634" t="s">
        <v>8135</v>
      </c>
      <c r="T344" s="634" t="s">
        <v>10837</v>
      </c>
      <c r="U344" s="634" t="s">
        <v>2426</v>
      </c>
      <c r="V344" s="634" t="s">
        <v>2383</v>
      </c>
      <c r="W344" s="634" t="s">
        <v>5559</v>
      </c>
      <c r="X344" s="634" t="s">
        <v>10838</v>
      </c>
      <c r="Y344" s="634" t="s">
        <v>8138</v>
      </c>
      <c r="Z344" s="634" t="s">
        <v>8139</v>
      </c>
      <c r="AB344" s="634" t="s">
        <v>8183</v>
      </c>
      <c r="AC344" s="634" t="s">
        <v>8184</v>
      </c>
      <c r="AE344" s="634" t="s">
        <v>10625</v>
      </c>
      <c r="AF344" s="634" t="s">
        <v>18743</v>
      </c>
      <c r="AI344" s="646" t="str">
        <f>VLOOKUP(K344,'2-kurs'!C:F,4,)</f>
        <v>2-kurs</v>
      </c>
      <c r="AJ344" s="634" t="str">
        <f t="shared" si="5"/>
        <v>438231100400</v>
      </c>
    </row>
    <row r="345" spans="1:36" hidden="1" x14ac:dyDescent="0.25">
      <c r="A345" s="634" t="s">
        <v>10975</v>
      </c>
      <c r="B345" s="634" t="s">
        <v>5168</v>
      </c>
      <c r="C345" s="634" t="s">
        <v>8125</v>
      </c>
      <c r="D345" s="634" t="s">
        <v>8126</v>
      </c>
      <c r="E345" s="634" t="s">
        <v>8127</v>
      </c>
      <c r="F345" s="634" t="s">
        <v>4345</v>
      </c>
      <c r="G345" s="634" t="s">
        <v>4348</v>
      </c>
      <c r="H345" s="634" t="s">
        <v>4346</v>
      </c>
      <c r="I345" s="634" t="s">
        <v>10976</v>
      </c>
      <c r="J345" s="634" t="s">
        <v>10977</v>
      </c>
      <c r="K345" s="635">
        <v>42711965380020</v>
      </c>
      <c r="L345" s="634" t="s">
        <v>10978</v>
      </c>
      <c r="M345" s="634" t="s">
        <v>2423</v>
      </c>
      <c r="N345" s="634" t="s">
        <v>2447</v>
      </c>
      <c r="O345" s="634" t="s">
        <v>4335</v>
      </c>
      <c r="P345" s="634" t="s">
        <v>8132</v>
      </c>
      <c r="Q345" s="634" t="s">
        <v>8133</v>
      </c>
      <c r="R345" s="634" t="s">
        <v>7224</v>
      </c>
      <c r="S345" s="634" t="s">
        <v>8135</v>
      </c>
      <c r="T345" s="634" t="s">
        <v>10837</v>
      </c>
      <c r="U345" s="634" t="s">
        <v>2426</v>
      </c>
      <c r="V345" s="634" t="s">
        <v>2383</v>
      </c>
      <c r="W345" s="634" t="s">
        <v>5559</v>
      </c>
      <c r="X345" s="634" t="s">
        <v>10979</v>
      </c>
      <c r="Y345" s="634" t="s">
        <v>8138</v>
      </c>
      <c r="Z345" s="634" t="s">
        <v>8139</v>
      </c>
      <c r="AE345" s="634" t="s">
        <v>10625</v>
      </c>
      <c r="AF345" s="634" t="s">
        <v>18732</v>
      </c>
      <c r="AI345" s="646" t="str">
        <f>VLOOKUP(K345,'2-kurs'!C:F,4,)</f>
        <v>2-kurs</v>
      </c>
      <c r="AJ345" s="634" t="str">
        <f t="shared" si="5"/>
        <v>438231100620</v>
      </c>
    </row>
    <row r="346" spans="1:36" hidden="1" x14ac:dyDescent="0.25">
      <c r="A346" s="634" t="s">
        <v>10839</v>
      </c>
      <c r="B346" s="634" t="s">
        <v>5446</v>
      </c>
      <c r="C346" s="634" t="s">
        <v>8125</v>
      </c>
      <c r="D346" s="634" t="s">
        <v>8126</v>
      </c>
      <c r="E346" s="634" t="s">
        <v>8127</v>
      </c>
      <c r="F346" s="634" t="s">
        <v>4345</v>
      </c>
      <c r="G346" s="634" t="s">
        <v>8163</v>
      </c>
      <c r="H346" s="634" t="s">
        <v>4346</v>
      </c>
      <c r="I346" s="634" t="s">
        <v>10840</v>
      </c>
      <c r="J346" s="634" t="s">
        <v>10841</v>
      </c>
      <c r="K346" s="635">
        <v>62801055320013</v>
      </c>
      <c r="L346" s="634" t="s">
        <v>8787</v>
      </c>
      <c r="M346" s="634" t="s">
        <v>2423</v>
      </c>
      <c r="N346" s="634" t="s">
        <v>2447</v>
      </c>
      <c r="O346" s="634" t="s">
        <v>4335</v>
      </c>
      <c r="P346" s="634" t="s">
        <v>8132</v>
      </c>
      <c r="Q346" s="634" t="s">
        <v>8133</v>
      </c>
      <c r="R346" s="634" t="s">
        <v>7224</v>
      </c>
      <c r="S346" s="634" t="s">
        <v>8135</v>
      </c>
      <c r="T346" s="634" t="s">
        <v>10837</v>
      </c>
      <c r="U346" s="634" t="s">
        <v>2426</v>
      </c>
      <c r="V346" s="634" t="s">
        <v>2383</v>
      </c>
      <c r="W346" s="634" t="s">
        <v>5559</v>
      </c>
      <c r="X346" s="634" t="s">
        <v>4391</v>
      </c>
      <c r="Y346" s="634" t="s">
        <v>8138</v>
      </c>
      <c r="Z346" s="634" t="s">
        <v>8139</v>
      </c>
      <c r="AB346" s="634" t="s">
        <v>10842</v>
      </c>
      <c r="AC346" s="634" t="s">
        <v>8184</v>
      </c>
      <c r="AE346" s="634" t="s">
        <v>10643</v>
      </c>
      <c r="AF346" s="634" t="s">
        <v>18731</v>
      </c>
      <c r="AI346" s="646" t="str">
        <f>VLOOKUP(K346,'2-kurs'!C:F,4,)</f>
        <v>2-kurs</v>
      </c>
      <c r="AJ346" s="634" t="str">
        <f t="shared" si="5"/>
        <v>438231100696</v>
      </c>
    </row>
    <row r="347" spans="1:36" hidden="1" x14ac:dyDescent="0.25">
      <c r="A347" s="634" t="s">
        <v>10848</v>
      </c>
      <c r="B347" s="634" t="s">
        <v>5147</v>
      </c>
      <c r="C347" s="634" t="s">
        <v>8125</v>
      </c>
      <c r="D347" s="634" t="s">
        <v>8126</v>
      </c>
      <c r="E347" s="634" t="s">
        <v>8127</v>
      </c>
      <c r="F347" s="634" t="s">
        <v>4345</v>
      </c>
      <c r="G347" s="634" t="s">
        <v>8186</v>
      </c>
      <c r="H347" s="634" t="s">
        <v>4346</v>
      </c>
      <c r="I347" s="634" t="s">
        <v>10849</v>
      </c>
      <c r="J347" s="634" t="s">
        <v>10850</v>
      </c>
      <c r="K347" s="635">
        <v>62504055360048</v>
      </c>
      <c r="L347" s="634" t="s">
        <v>10851</v>
      </c>
      <c r="M347" s="634" t="s">
        <v>2423</v>
      </c>
      <c r="N347" s="634" t="s">
        <v>2447</v>
      </c>
      <c r="O347" s="634" t="s">
        <v>4335</v>
      </c>
      <c r="P347" s="634" t="s">
        <v>8132</v>
      </c>
      <c r="Q347" s="634" t="s">
        <v>8133</v>
      </c>
      <c r="R347" s="634" t="s">
        <v>7224</v>
      </c>
      <c r="S347" s="634" t="s">
        <v>8135</v>
      </c>
      <c r="T347" s="634" t="s">
        <v>10837</v>
      </c>
      <c r="U347" s="634" t="s">
        <v>2426</v>
      </c>
      <c r="V347" s="634" t="s">
        <v>2383</v>
      </c>
      <c r="W347" s="634" t="s">
        <v>5559</v>
      </c>
      <c r="X347" s="634" t="s">
        <v>10852</v>
      </c>
      <c r="Y347" s="634" t="s">
        <v>8138</v>
      </c>
      <c r="Z347" s="634" t="s">
        <v>8139</v>
      </c>
      <c r="AB347" s="634" t="s">
        <v>8183</v>
      </c>
      <c r="AC347" s="634" t="s">
        <v>8184</v>
      </c>
      <c r="AE347" s="634" t="s">
        <v>10625</v>
      </c>
      <c r="AF347" s="634" t="s">
        <v>18732</v>
      </c>
      <c r="AI347" s="646" t="str">
        <f>VLOOKUP(K347,'2-kurs'!C:F,4,)</f>
        <v>2-kurs</v>
      </c>
      <c r="AJ347" s="634" t="str">
        <f t="shared" si="5"/>
        <v>438231100389</v>
      </c>
    </row>
    <row r="348" spans="1:36" hidden="1" x14ac:dyDescent="0.25">
      <c r="A348" s="634" t="s">
        <v>10843</v>
      </c>
      <c r="B348" s="634" t="s">
        <v>10844</v>
      </c>
      <c r="C348" s="634" t="s">
        <v>8125</v>
      </c>
      <c r="D348" s="634" t="s">
        <v>8126</v>
      </c>
      <c r="E348" s="634" t="s">
        <v>8127</v>
      </c>
      <c r="F348" s="634" t="s">
        <v>4345</v>
      </c>
      <c r="G348" s="634" t="s">
        <v>4348</v>
      </c>
      <c r="H348" s="634" t="s">
        <v>4346</v>
      </c>
      <c r="I348" s="634" t="s">
        <v>10845</v>
      </c>
      <c r="J348" s="634" t="s">
        <v>10846</v>
      </c>
      <c r="K348" s="635">
        <v>42108931010030</v>
      </c>
      <c r="L348" s="634" t="s">
        <v>9673</v>
      </c>
      <c r="M348" s="634" t="s">
        <v>2423</v>
      </c>
      <c r="N348" s="634" t="s">
        <v>2447</v>
      </c>
      <c r="O348" s="634" t="s">
        <v>4335</v>
      </c>
      <c r="P348" s="634" t="s">
        <v>8132</v>
      </c>
      <c r="Q348" s="634" t="s">
        <v>8133</v>
      </c>
      <c r="R348" s="634" t="s">
        <v>7224</v>
      </c>
      <c r="S348" s="634" t="s">
        <v>8135</v>
      </c>
      <c r="T348" s="634" t="s">
        <v>10837</v>
      </c>
      <c r="U348" s="634" t="s">
        <v>2426</v>
      </c>
      <c r="V348" s="634" t="s">
        <v>2383</v>
      </c>
      <c r="W348" s="634" t="s">
        <v>5559</v>
      </c>
      <c r="X348" s="634" t="s">
        <v>10847</v>
      </c>
      <c r="Y348" s="634" t="s">
        <v>8138</v>
      </c>
      <c r="Z348" s="634" t="s">
        <v>8139</v>
      </c>
      <c r="AE348" s="634" t="s">
        <v>10625</v>
      </c>
      <c r="AF348" s="634" t="s">
        <v>18739</v>
      </c>
      <c r="AI348" s="646" t="str">
        <f>VLOOKUP(K348,'2-kurs'!C:F,4,)</f>
        <v>2-kurs</v>
      </c>
      <c r="AJ348" s="634" t="str">
        <f t="shared" si="5"/>
        <v>438231100621</v>
      </c>
    </row>
    <row r="349" spans="1:36" hidden="1" x14ac:dyDescent="0.25">
      <c r="A349" s="634" t="s">
        <v>10853</v>
      </c>
      <c r="B349" s="634" t="s">
        <v>5143</v>
      </c>
      <c r="C349" s="634" t="s">
        <v>8125</v>
      </c>
      <c r="D349" s="634" t="s">
        <v>8126</v>
      </c>
      <c r="E349" s="634" t="s">
        <v>8127</v>
      </c>
      <c r="F349" s="634" t="s">
        <v>4345</v>
      </c>
      <c r="G349" s="634" t="s">
        <v>8163</v>
      </c>
      <c r="H349" s="634" t="s">
        <v>4346</v>
      </c>
      <c r="I349" s="634" t="s">
        <v>10854</v>
      </c>
      <c r="J349" s="634" t="s">
        <v>10855</v>
      </c>
      <c r="K349" s="635">
        <v>41509921080113</v>
      </c>
      <c r="L349" s="634" t="s">
        <v>8461</v>
      </c>
      <c r="M349" s="634" t="s">
        <v>2423</v>
      </c>
      <c r="N349" s="634" t="s">
        <v>2447</v>
      </c>
      <c r="O349" s="634" t="s">
        <v>4335</v>
      </c>
      <c r="P349" s="634" t="s">
        <v>8132</v>
      </c>
      <c r="Q349" s="634" t="s">
        <v>8133</v>
      </c>
      <c r="R349" s="634" t="s">
        <v>7224</v>
      </c>
      <c r="S349" s="634" t="s">
        <v>8135</v>
      </c>
      <c r="T349" s="634" t="s">
        <v>10837</v>
      </c>
      <c r="U349" s="634" t="s">
        <v>2426</v>
      </c>
      <c r="V349" s="634" t="s">
        <v>2383</v>
      </c>
      <c r="W349" s="634" t="s">
        <v>5559</v>
      </c>
      <c r="X349" s="634" t="s">
        <v>10856</v>
      </c>
      <c r="Y349" s="634" t="s">
        <v>8138</v>
      </c>
      <c r="Z349" s="634" t="s">
        <v>8139</v>
      </c>
      <c r="AE349" s="634" t="s">
        <v>10625</v>
      </c>
      <c r="AF349" s="634" t="s">
        <v>18733</v>
      </c>
      <c r="AI349" s="646" t="str">
        <f>VLOOKUP(K349,'2-kurs'!C:F,4,)</f>
        <v>2-kurs</v>
      </c>
      <c r="AJ349" s="634" t="str">
        <f t="shared" si="5"/>
        <v>438231100593</v>
      </c>
    </row>
    <row r="350" spans="1:36" hidden="1" x14ac:dyDescent="0.25">
      <c r="A350" s="634" t="s">
        <v>10857</v>
      </c>
      <c r="B350" s="634" t="s">
        <v>5134</v>
      </c>
      <c r="C350" s="634" t="s">
        <v>8125</v>
      </c>
      <c r="D350" s="634" t="s">
        <v>8126</v>
      </c>
      <c r="E350" s="634" t="s">
        <v>8127</v>
      </c>
      <c r="F350" s="634" t="s">
        <v>4345</v>
      </c>
      <c r="G350" s="634" t="s">
        <v>4352</v>
      </c>
      <c r="H350" s="634" t="s">
        <v>4346</v>
      </c>
      <c r="I350" s="634" t="s">
        <v>10858</v>
      </c>
      <c r="J350" s="634" t="s">
        <v>10859</v>
      </c>
      <c r="K350" s="635">
        <v>62401065290038</v>
      </c>
      <c r="L350" s="634" t="s">
        <v>10860</v>
      </c>
      <c r="M350" s="634" t="s">
        <v>2423</v>
      </c>
      <c r="N350" s="634" t="s">
        <v>2447</v>
      </c>
      <c r="O350" s="634" t="s">
        <v>4335</v>
      </c>
      <c r="P350" s="634" t="s">
        <v>8132</v>
      </c>
      <c r="Q350" s="634" t="s">
        <v>8133</v>
      </c>
      <c r="R350" s="634" t="s">
        <v>7224</v>
      </c>
      <c r="S350" s="634" t="s">
        <v>8135</v>
      </c>
      <c r="T350" s="634" t="s">
        <v>10837</v>
      </c>
      <c r="U350" s="634" t="s">
        <v>2426</v>
      </c>
      <c r="V350" s="634" t="s">
        <v>2383</v>
      </c>
      <c r="W350" s="634" t="s">
        <v>5559</v>
      </c>
      <c r="X350" s="634" t="s">
        <v>10861</v>
      </c>
      <c r="Y350" s="634" t="s">
        <v>8138</v>
      </c>
      <c r="Z350" s="634" t="s">
        <v>8139</v>
      </c>
      <c r="AB350" s="634" t="s">
        <v>8183</v>
      </c>
      <c r="AC350" s="634" t="s">
        <v>8184</v>
      </c>
      <c r="AE350" s="634" t="s">
        <v>10625</v>
      </c>
      <c r="AF350" s="634" t="s">
        <v>18731</v>
      </c>
      <c r="AI350" s="646" t="str">
        <f>VLOOKUP(K350,'2-kurs'!C:F,4,)</f>
        <v>2-kurs</v>
      </c>
      <c r="AJ350" s="634" t="str">
        <f t="shared" si="5"/>
        <v>438231100396</v>
      </c>
    </row>
    <row r="351" spans="1:36" hidden="1" x14ac:dyDescent="0.25">
      <c r="A351" s="634" t="s">
        <v>10862</v>
      </c>
      <c r="B351" s="634" t="s">
        <v>5133</v>
      </c>
      <c r="C351" s="634" t="s">
        <v>8125</v>
      </c>
      <c r="D351" s="634" t="s">
        <v>8126</v>
      </c>
      <c r="E351" s="634" t="s">
        <v>8127</v>
      </c>
      <c r="F351" s="634" t="s">
        <v>4345</v>
      </c>
      <c r="G351" s="634" t="s">
        <v>4348</v>
      </c>
      <c r="H351" s="634" t="s">
        <v>4346</v>
      </c>
      <c r="I351" s="634" t="s">
        <v>10863</v>
      </c>
      <c r="J351" s="634" t="s">
        <v>10864</v>
      </c>
      <c r="K351" s="635">
        <v>42904790920015</v>
      </c>
      <c r="L351" s="634" t="s">
        <v>10865</v>
      </c>
      <c r="M351" s="634" t="s">
        <v>2423</v>
      </c>
      <c r="N351" s="634" t="s">
        <v>2447</v>
      </c>
      <c r="O351" s="634" t="s">
        <v>4335</v>
      </c>
      <c r="P351" s="634" t="s">
        <v>8132</v>
      </c>
      <c r="Q351" s="634" t="s">
        <v>8133</v>
      </c>
      <c r="R351" s="634" t="s">
        <v>7224</v>
      </c>
      <c r="S351" s="634" t="s">
        <v>8135</v>
      </c>
      <c r="T351" s="634" t="s">
        <v>10837</v>
      </c>
      <c r="U351" s="634" t="s">
        <v>2426</v>
      </c>
      <c r="V351" s="634" t="s">
        <v>2383</v>
      </c>
      <c r="W351" s="634" t="s">
        <v>5559</v>
      </c>
      <c r="X351" s="634" t="s">
        <v>10866</v>
      </c>
      <c r="Y351" s="634" t="s">
        <v>8138</v>
      </c>
      <c r="Z351" s="634" t="s">
        <v>8139</v>
      </c>
      <c r="AE351" s="634" t="s">
        <v>10625</v>
      </c>
      <c r="AF351" s="634" t="s">
        <v>18732</v>
      </c>
      <c r="AI351" s="646" t="str">
        <f>VLOOKUP(K351,'2-kurs'!C:F,4,)</f>
        <v>2-kurs</v>
      </c>
      <c r="AJ351" s="634" t="str">
        <f t="shared" si="5"/>
        <v>438231100590</v>
      </c>
    </row>
    <row r="352" spans="1:36" hidden="1" x14ac:dyDescent="0.25">
      <c r="A352" s="634" t="s">
        <v>10996</v>
      </c>
      <c r="B352" s="634" t="s">
        <v>5384</v>
      </c>
      <c r="C352" s="634" t="s">
        <v>8125</v>
      </c>
      <c r="D352" s="634" t="s">
        <v>8126</v>
      </c>
      <c r="E352" s="634" t="s">
        <v>8127</v>
      </c>
      <c r="F352" s="634" t="s">
        <v>4345</v>
      </c>
      <c r="G352" s="634" t="s">
        <v>4348</v>
      </c>
      <c r="H352" s="634" t="s">
        <v>4346</v>
      </c>
      <c r="I352" s="634" t="s">
        <v>10997</v>
      </c>
      <c r="J352" s="634" t="s">
        <v>10998</v>
      </c>
      <c r="K352" s="635">
        <v>60410055300013</v>
      </c>
      <c r="L352" s="634" t="s">
        <v>10999</v>
      </c>
      <c r="M352" s="634" t="s">
        <v>2423</v>
      </c>
      <c r="N352" s="634" t="s">
        <v>2447</v>
      </c>
      <c r="O352" s="634" t="s">
        <v>18757</v>
      </c>
      <c r="P352" s="634" t="s">
        <v>8132</v>
      </c>
      <c r="Q352" s="634" t="s">
        <v>8133</v>
      </c>
      <c r="R352" s="634" t="s">
        <v>7224</v>
      </c>
      <c r="S352" s="634" t="s">
        <v>8135</v>
      </c>
      <c r="T352" s="634" t="s">
        <v>10837</v>
      </c>
      <c r="U352" s="634" t="s">
        <v>2426</v>
      </c>
      <c r="V352" s="634" t="s">
        <v>2383</v>
      </c>
      <c r="W352" s="634" t="s">
        <v>5559</v>
      </c>
      <c r="X352" s="634" t="s">
        <v>11000</v>
      </c>
      <c r="Y352" s="634" t="s">
        <v>8138</v>
      </c>
      <c r="Z352" s="634" t="s">
        <v>8139</v>
      </c>
      <c r="AF352" s="634" t="s">
        <v>18612</v>
      </c>
      <c r="AI352" s="646" t="str">
        <f>VLOOKUP(K352,'2-kurs'!C:F,4,)</f>
        <v>2-kurs</v>
      </c>
      <c r="AJ352" s="634" t="str">
        <f t="shared" si="5"/>
        <v>438231100586</v>
      </c>
    </row>
    <row r="353" spans="1:36" hidden="1" x14ac:dyDescent="0.25">
      <c r="A353" s="634" t="s">
        <v>10938</v>
      </c>
      <c r="B353" s="634" t="s">
        <v>5271</v>
      </c>
      <c r="C353" s="634" t="s">
        <v>8125</v>
      </c>
      <c r="D353" s="634" t="s">
        <v>8126</v>
      </c>
      <c r="E353" s="634" t="s">
        <v>8127</v>
      </c>
      <c r="F353" s="634" t="s">
        <v>4345</v>
      </c>
      <c r="G353" s="634" t="s">
        <v>8327</v>
      </c>
      <c r="H353" s="634" t="s">
        <v>4346</v>
      </c>
      <c r="I353" s="634" t="s">
        <v>10939</v>
      </c>
      <c r="J353" s="634" t="s">
        <v>10940</v>
      </c>
      <c r="K353" s="635">
        <v>63004035270024</v>
      </c>
      <c r="L353" s="634" t="s">
        <v>10941</v>
      </c>
      <c r="M353" s="634" t="s">
        <v>2423</v>
      </c>
      <c r="N353" s="634" t="s">
        <v>2447</v>
      </c>
      <c r="O353" s="634" t="s">
        <v>18757</v>
      </c>
      <c r="P353" s="634" t="s">
        <v>8132</v>
      </c>
      <c r="Q353" s="634" t="s">
        <v>8133</v>
      </c>
      <c r="R353" s="634" t="s">
        <v>7224</v>
      </c>
      <c r="S353" s="634" t="s">
        <v>8135</v>
      </c>
      <c r="T353" s="634" t="s">
        <v>10837</v>
      </c>
      <c r="U353" s="634" t="s">
        <v>2426</v>
      </c>
      <c r="V353" s="634" t="s">
        <v>2383</v>
      </c>
      <c r="W353" s="634" t="s">
        <v>5559</v>
      </c>
      <c r="X353" s="634" t="s">
        <v>10942</v>
      </c>
      <c r="Y353" s="634" t="s">
        <v>8138</v>
      </c>
      <c r="Z353" s="634" t="s">
        <v>8139</v>
      </c>
      <c r="AB353" s="634" t="s">
        <v>8183</v>
      </c>
      <c r="AC353" s="634" t="s">
        <v>8184</v>
      </c>
      <c r="AE353" s="634" t="s">
        <v>10625</v>
      </c>
      <c r="AF353" s="634" t="s">
        <v>18732</v>
      </c>
      <c r="AI353" s="646" t="str">
        <f>VLOOKUP(K353,'2-kurs'!C:F,4,)</f>
        <v>2-kurs</v>
      </c>
      <c r="AJ353" s="634" t="str">
        <f t="shared" si="5"/>
        <v>438231100391</v>
      </c>
    </row>
    <row r="354" spans="1:36" hidden="1" x14ac:dyDescent="0.25">
      <c r="A354" s="634" t="s">
        <v>11001</v>
      </c>
      <c r="B354" s="634" t="s">
        <v>11002</v>
      </c>
      <c r="C354" s="634" t="s">
        <v>8125</v>
      </c>
      <c r="D354" s="634" t="s">
        <v>8126</v>
      </c>
      <c r="E354" s="634" t="s">
        <v>8127</v>
      </c>
      <c r="F354" s="634" t="s">
        <v>4345</v>
      </c>
      <c r="G354" s="634" t="s">
        <v>4349</v>
      </c>
      <c r="H354" s="634" t="s">
        <v>4346</v>
      </c>
      <c r="I354" s="634" t="s">
        <v>11003</v>
      </c>
      <c r="J354" s="634" t="s">
        <v>11004</v>
      </c>
      <c r="K354" s="635">
        <v>61506035380034</v>
      </c>
      <c r="L354" s="634" t="s">
        <v>11005</v>
      </c>
      <c r="M354" s="634" t="s">
        <v>2423</v>
      </c>
      <c r="N354" s="634" t="s">
        <v>2447</v>
      </c>
      <c r="O354" s="634" t="s">
        <v>18757</v>
      </c>
      <c r="P354" s="634" t="s">
        <v>8132</v>
      </c>
      <c r="Q354" s="634" t="s">
        <v>8133</v>
      </c>
      <c r="R354" s="634" t="s">
        <v>7224</v>
      </c>
      <c r="S354" s="634" t="s">
        <v>8135</v>
      </c>
      <c r="T354" s="634" t="s">
        <v>10837</v>
      </c>
      <c r="U354" s="634" t="s">
        <v>2426</v>
      </c>
      <c r="V354" s="634" t="s">
        <v>2383</v>
      </c>
      <c r="W354" s="634" t="s">
        <v>5559</v>
      </c>
      <c r="X354" s="634" t="s">
        <v>11006</v>
      </c>
      <c r="Y354" s="634" t="s">
        <v>8138</v>
      </c>
      <c r="Z354" s="634" t="s">
        <v>8139</v>
      </c>
      <c r="AB354" s="634" t="s">
        <v>8183</v>
      </c>
      <c r="AC354" s="634" t="s">
        <v>8184</v>
      </c>
      <c r="AE354" s="634" t="s">
        <v>10625</v>
      </c>
      <c r="AF354" s="634" t="s">
        <v>18612</v>
      </c>
      <c r="AI354" s="646" t="str">
        <f>VLOOKUP(K354,'2-kurs'!C:F,4,)</f>
        <v>2-kurs</v>
      </c>
      <c r="AJ354" s="634" t="str">
        <f t="shared" si="5"/>
        <v>438231100763</v>
      </c>
    </row>
    <row r="355" spans="1:36" hidden="1" x14ac:dyDescent="0.25">
      <c r="A355" s="634" t="s">
        <v>10980</v>
      </c>
      <c r="B355" s="634" t="s">
        <v>10981</v>
      </c>
      <c r="C355" s="634" t="s">
        <v>8125</v>
      </c>
      <c r="D355" s="634" t="s">
        <v>8126</v>
      </c>
      <c r="E355" s="634" t="s">
        <v>8127</v>
      </c>
      <c r="F355" s="634" t="s">
        <v>4345</v>
      </c>
      <c r="G355" s="634" t="s">
        <v>4348</v>
      </c>
      <c r="H355" s="634" t="s">
        <v>4346</v>
      </c>
      <c r="I355" s="634" t="s">
        <v>10982</v>
      </c>
      <c r="J355" s="634" t="s">
        <v>10983</v>
      </c>
      <c r="K355" s="635">
        <v>41605965300018</v>
      </c>
      <c r="L355" s="634" t="s">
        <v>10984</v>
      </c>
      <c r="M355" s="634" t="s">
        <v>2423</v>
      </c>
      <c r="N355" s="634" t="s">
        <v>2447</v>
      </c>
      <c r="O355" s="634" t="s">
        <v>18757</v>
      </c>
      <c r="P355" s="634" t="s">
        <v>8132</v>
      </c>
      <c r="Q355" s="634" t="s">
        <v>8133</v>
      </c>
      <c r="R355" s="634" t="s">
        <v>7224</v>
      </c>
      <c r="S355" s="634" t="s">
        <v>8135</v>
      </c>
      <c r="T355" s="634" t="s">
        <v>10837</v>
      </c>
      <c r="U355" s="634" t="s">
        <v>2426</v>
      </c>
      <c r="V355" s="634" t="s">
        <v>2383</v>
      </c>
      <c r="W355" s="634" t="s">
        <v>5559</v>
      </c>
      <c r="X355" s="634" t="s">
        <v>10985</v>
      </c>
      <c r="Y355" s="634" t="s">
        <v>8138</v>
      </c>
      <c r="Z355" s="634" t="s">
        <v>8139</v>
      </c>
      <c r="AE355" s="634" t="s">
        <v>10625</v>
      </c>
      <c r="AF355" s="634" t="s">
        <v>18740</v>
      </c>
      <c r="AI355" s="646" t="str">
        <f>VLOOKUP(K355,'2-kurs'!C:F,4,)</f>
        <v>2-kurs</v>
      </c>
      <c r="AJ355" s="634" t="str">
        <f t="shared" si="5"/>
        <v>438231100617</v>
      </c>
    </row>
    <row r="356" spans="1:36" hidden="1" x14ac:dyDescent="0.25">
      <c r="A356" s="634" t="s">
        <v>10900</v>
      </c>
      <c r="B356" s="634" t="s">
        <v>10901</v>
      </c>
      <c r="C356" s="634" t="s">
        <v>8125</v>
      </c>
      <c r="D356" s="634" t="s">
        <v>8126</v>
      </c>
      <c r="E356" s="634" t="s">
        <v>8127</v>
      </c>
      <c r="F356" s="634" t="s">
        <v>4345</v>
      </c>
      <c r="G356" s="634" t="s">
        <v>8163</v>
      </c>
      <c r="H356" s="634" t="s">
        <v>4346</v>
      </c>
      <c r="I356" s="634" t="s">
        <v>10902</v>
      </c>
      <c r="J356" s="634" t="s">
        <v>10903</v>
      </c>
      <c r="K356" s="635">
        <v>63105055320059</v>
      </c>
      <c r="L356" s="634" t="s">
        <v>8170</v>
      </c>
      <c r="M356" s="634" t="s">
        <v>2423</v>
      </c>
      <c r="N356" s="634" t="s">
        <v>2447</v>
      </c>
      <c r="O356" s="634" t="s">
        <v>18757</v>
      </c>
      <c r="P356" s="634" t="s">
        <v>8132</v>
      </c>
      <c r="Q356" s="634" t="s">
        <v>8133</v>
      </c>
      <c r="R356" s="634" t="s">
        <v>7224</v>
      </c>
      <c r="S356" s="634" t="s">
        <v>8135</v>
      </c>
      <c r="T356" s="634" t="s">
        <v>10837</v>
      </c>
      <c r="U356" s="634" t="s">
        <v>2426</v>
      </c>
      <c r="V356" s="634" t="s">
        <v>2383</v>
      </c>
      <c r="W356" s="634" t="s">
        <v>5559</v>
      </c>
      <c r="X356" s="634" t="s">
        <v>10904</v>
      </c>
      <c r="Y356" s="634" t="s">
        <v>8138</v>
      </c>
      <c r="Z356" s="634" t="s">
        <v>8139</v>
      </c>
      <c r="AE356" s="634" t="s">
        <v>20514</v>
      </c>
      <c r="AF356" s="634" t="s">
        <v>18725</v>
      </c>
      <c r="AI356" s="646" t="str">
        <f>VLOOKUP(K356,'2-kurs'!C:F,4,)</f>
        <v>2-kurs</v>
      </c>
      <c r="AJ356" s="634" t="str">
        <f t="shared" si="5"/>
        <v>438231100875</v>
      </c>
    </row>
    <row r="357" spans="1:36" hidden="1" x14ac:dyDescent="0.25">
      <c r="A357" s="634" t="s">
        <v>18770</v>
      </c>
      <c r="B357" s="634" t="s">
        <v>18771</v>
      </c>
      <c r="C357" s="634" t="s">
        <v>8125</v>
      </c>
      <c r="D357" s="634" t="s">
        <v>8126</v>
      </c>
      <c r="E357" s="634" t="s">
        <v>8127</v>
      </c>
      <c r="F357" s="634" t="s">
        <v>4345</v>
      </c>
      <c r="G357" s="634" t="s">
        <v>8163</v>
      </c>
      <c r="H357" s="634" t="s">
        <v>4346</v>
      </c>
      <c r="I357" s="634" t="s">
        <v>18772</v>
      </c>
      <c r="J357" s="634" t="s">
        <v>18773</v>
      </c>
      <c r="K357" s="635">
        <v>61607055320085</v>
      </c>
      <c r="L357" s="634" t="s">
        <v>10994</v>
      </c>
      <c r="M357" s="634" t="s">
        <v>2423</v>
      </c>
      <c r="N357" s="634" t="s">
        <v>2447</v>
      </c>
      <c r="O357" s="634" t="s">
        <v>18757</v>
      </c>
      <c r="P357" s="634" t="s">
        <v>8132</v>
      </c>
      <c r="Q357" s="634" t="s">
        <v>8133</v>
      </c>
      <c r="R357" s="634" t="s">
        <v>7224</v>
      </c>
      <c r="S357" s="634" t="s">
        <v>8135</v>
      </c>
      <c r="T357" s="634" t="s">
        <v>10837</v>
      </c>
      <c r="U357" s="634" t="s">
        <v>2426</v>
      </c>
      <c r="V357" s="634" t="s">
        <v>2383</v>
      </c>
      <c r="W357" s="634" t="s">
        <v>5559</v>
      </c>
      <c r="X357" s="634" t="s">
        <v>8175</v>
      </c>
      <c r="Y357" s="634" t="s">
        <v>8138</v>
      </c>
      <c r="Z357" s="634" t="s">
        <v>8139</v>
      </c>
      <c r="AE357" s="634" t="s">
        <v>20514</v>
      </c>
      <c r="AF357" s="634" t="s">
        <v>20395</v>
      </c>
      <c r="AI357" s="646" t="str">
        <f>VLOOKUP(K357,'2-kurs'!C:F,4,)</f>
        <v>2-kurs</v>
      </c>
      <c r="AJ357" s="634" t="str">
        <f t="shared" si="5"/>
        <v>438231100944</v>
      </c>
    </row>
    <row r="358" spans="1:36" hidden="1" x14ac:dyDescent="0.25">
      <c r="A358" s="634" t="s">
        <v>18768</v>
      </c>
      <c r="B358" s="634" t="s">
        <v>7868</v>
      </c>
      <c r="C358" s="634" t="s">
        <v>8125</v>
      </c>
      <c r="D358" s="634" t="s">
        <v>8126</v>
      </c>
      <c r="E358" s="634" t="s">
        <v>8127</v>
      </c>
      <c r="F358" s="634" t="s">
        <v>4345</v>
      </c>
      <c r="G358" s="634" t="s">
        <v>8128</v>
      </c>
      <c r="H358" s="634" t="s">
        <v>4346</v>
      </c>
      <c r="I358" s="634" t="s">
        <v>13244</v>
      </c>
      <c r="J358" s="634" t="s">
        <v>18769</v>
      </c>
      <c r="K358" s="635">
        <v>60310045340013</v>
      </c>
      <c r="L358" s="634" t="s">
        <v>4351</v>
      </c>
      <c r="M358" s="634" t="s">
        <v>2423</v>
      </c>
      <c r="N358" s="634" t="s">
        <v>2447</v>
      </c>
      <c r="O358" s="634" t="s">
        <v>18757</v>
      </c>
      <c r="P358" s="634" t="s">
        <v>8132</v>
      </c>
      <c r="Q358" s="634" t="s">
        <v>8133</v>
      </c>
      <c r="R358" s="634" t="s">
        <v>7224</v>
      </c>
      <c r="S358" s="634" t="s">
        <v>8135</v>
      </c>
      <c r="T358" s="634" t="s">
        <v>10837</v>
      </c>
      <c r="U358" s="634" t="s">
        <v>2426</v>
      </c>
      <c r="V358" s="634" t="s">
        <v>2383</v>
      </c>
      <c r="W358" s="634" t="s">
        <v>5559</v>
      </c>
      <c r="X358" s="634" t="s">
        <v>8137</v>
      </c>
      <c r="Y358" s="634" t="s">
        <v>8138</v>
      </c>
      <c r="Z358" s="634" t="s">
        <v>8139</v>
      </c>
      <c r="AE358" s="634" t="s">
        <v>20514</v>
      </c>
      <c r="AF358" s="634" t="s">
        <v>18576</v>
      </c>
      <c r="AI358" s="646" t="str">
        <f>VLOOKUP(K358,'2-kurs'!C:F,4,)</f>
        <v>2-kurs</v>
      </c>
      <c r="AJ358" s="634" t="str">
        <f t="shared" si="5"/>
        <v>438241100749</v>
      </c>
    </row>
    <row r="359" spans="1:36" hidden="1" x14ac:dyDescent="0.25">
      <c r="A359" s="634" t="s">
        <v>18786</v>
      </c>
      <c r="B359" s="634" t="s">
        <v>18787</v>
      </c>
      <c r="C359" s="634" t="s">
        <v>8125</v>
      </c>
      <c r="D359" s="634" t="s">
        <v>8126</v>
      </c>
      <c r="E359" s="634" t="s">
        <v>8127</v>
      </c>
      <c r="F359" s="634" t="s">
        <v>4345</v>
      </c>
      <c r="G359" s="634" t="s">
        <v>8221</v>
      </c>
      <c r="H359" s="634" t="s">
        <v>4346</v>
      </c>
      <c r="I359" s="634" t="s">
        <v>18788</v>
      </c>
      <c r="J359" s="634" t="s">
        <v>18789</v>
      </c>
      <c r="K359" s="635">
        <v>60212055350029</v>
      </c>
      <c r="L359" s="634" t="s">
        <v>11121</v>
      </c>
      <c r="M359" s="634" t="s">
        <v>2423</v>
      </c>
      <c r="N359" s="634" t="s">
        <v>2447</v>
      </c>
      <c r="O359" s="634" t="s">
        <v>18757</v>
      </c>
      <c r="P359" s="634" t="s">
        <v>8132</v>
      </c>
      <c r="Q359" s="634" t="s">
        <v>8133</v>
      </c>
      <c r="R359" s="634" t="s">
        <v>7224</v>
      </c>
      <c r="S359" s="634" t="s">
        <v>8135</v>
      </c>
      <c r="T359" s="634" t="s">
        <v>10837</v>
      </c>
      <c r="U359" s="634" t="s">
        <v>2426</v>
      </c>
      <c r="V359" s="634" t="s">
        <v>2383</v>
      </c>
      <c r="W359" s="634" t="s">
        <v>5559</v>
      </c>
      <c r="X359" s="634" t="s">
        <v>18790</v>
      </c>
      <c r="Y359" s="634" t="s">
        <v>8138</v>
      </c>
      <c r="Z359" s="634" t="s">
        <v>8139</v>
      </c>
      <c r="AE359" s="634" t="s">
        <v>8140</v>
      </c>
      <c r="AF359" s="634" t="s">
        <v>18576</v>
      </c>
      <c r="AI359" s="646" t="str">
        <f>VLOOKUP(K359,'2-kurs'!C:F,4,)</f>
        <v>2-kurs</v>
      </c>
      <c r="AJ359" s="634" t="str">
        <f t="shared" si="5"/>
        <v>438231100936</v>
      </c>
    </row>
    <row r="360" spans="1:36" hidden="1" x14ac:dyDescent="0.25">
      <c r="A360" s="634" t="s">
        <v>18764</v>
      </c>
      <c r="B360" s="634" t="s">
        <v>18765</v>
      </c>
      <c r="C360" s="634" t="s">
        <v>8125</v>
      </c>
      <c r="D360" s="634" t="s">
        <v>8126</v>
      </c>
      <c r="E360" s="634" t="s">
        <v>8127</v>
      </c>
      <c r="F360" s="634" t="s">
        <v>4345</v>
      </c>
      <c r="G360" s="634" t="s">
        <v>8221</v>
      </c>
      <c r="H360" s="634" t="s">
        <v>4346</v>
      </c>
      <c r="I360" s="634" t="s">
        <v>18766</v>
      </c>
      <c r="J360" s="634" t="s">
        <v>18767</v>
      </c>
      <c r="K360" s="635">
        <v>62603055350056</v>
      </c>
      <c r="L360" s="634" t="s">
        <v>11139</v>
      </c>
      <c r="M360" s="634" t="s">
        <v>2423</v>
      </c>
      <c r="N360" s="634" t="s">
        <v>2447</v>
      </c>
      <c r="O360" s="634" t="s">
        <v>18757</v>
      </c>
      <c r="P360" s="634" t="s">
        <v>8132</v>
      </c>
      <c r="Q360" s="634" t="s">
        <v>8133</v>
      </c>
      <c r="R360" s="634" t="s">
        <v>7224</v>
      </c>
      <c r="S360" s="634" t="s">
        <v>8135</v>
      </c>
      <c r="T360" s="634" t="s">
        <v>10837</v>
      </c>
      <c r="U360" s="634" t="s">
        <v>2426</v>
      </c>
      <c r="V360" s="634" t="s">
        <v>2383</v>
      </c>
      <c r="W360" s="634" t="s">
        <v>5559</v>
      </c>
      <c r="X360" s="634" t="s">
        <v>8225</v>
      </c>
      <c r="Y360" s="634" t="s">
        <v>8138</v>
      </c>
      <c r="Z360" s="634" t="s">
        <v>8139</v>
      </c>
      <c r="AE360" s="634" t="s">
        <v>20514</v>
      </c>
      <c r="AF360" s="634" t="s">
        <v>18576</v>
      </c>
      <c r="AI360" s="646" t="str">
        <f>VLOOKUP(K360,'2-kurs'!C:F,4,)</f>
        <v>2-kurs</v>
      </c>
      <c r="AJ360" s="634" t="str">
        <f t="shared" si="5"/>
        <v>438231100934</v>
      </c>
    </row>
    <row r="361" spans="1:36" hidden="1" x14ac:dyDescent="0.25">
      <c r="A361" s="634" t="s">
        <v>18791</v>
      </c>
      <c r="B361" s="634" t="s">
        <v>18792</v>
      </c>
      <c r="C361" s="634" t="s">
        <v>8125</v>
      </c>
      <c r="D361" s="634" t="s">
        <v>8126</v>
      </c>
      <c r="E361" s="634" t="s">
        <v>8127</v>
      </c>
      <c r="F361" s="634" t="s">
        <v>4345</v>
      </c>
      <c r="G361" s="634" t="s">
        <v>8221</v>
      </c>
      <c r="H361" s="634" t="s">
        <v>4346</v>
      </c>
      <c r="I361" s="634" t="s">
        <v>18793</v>
      </c>
      <c r="J361" s="634" t="s">
        <v>18794</v>
      </c>
      <c r="K361" s="635">
        <v>60511055350043</v>
      </c>
      <c r="L361" s="634" t="s">
        <v>18795</v>
      </c>
      <c r="M361" s="634" t="s">
        <v>2423</v>
      </c>
      <c r="N361" s="634" t="s">
        <v>2447</v>
      </c>
      <c r="O361" s="634" t="s">
        <v>18757</v>
      </c>
      <c r="P361" s="634" t="s">
        <v>8132</v>
      </c>
      <c r="Q361" s="634" t="s">
        <v>8133</v>
      </c>
      <c r="R361" s="634" t="s">
        <v>7224</v>
      </c>
      <c r="S361" s="634" t="s">
        <v>8135</v>
      </c>
      <c r="T361" s="634" t="s">
        <v>10837</v>
      </c>
      <c r="U361" s="634" t="s">
        <v>2426</v>
      </c>
      <c r="V361" s="634" t="s">
        <v>2383</v>
      </c>
      <c r="W361" s="634" t="s">
        <v>5559</v>
      </c>
      <c r="X361" s="634" t="s">
        <v>8137</v>
      </c>
      <c r="Y361" s="634" t="s">
        <v>8138</v>
      </c>
      <c r="Z361" s="634" t="s">
        <v>8139</v>
      </c>
      <c r="AE361" s="634" t="s">
        <v>20514</v>
      </c>
      <c r="AF361" s="634" t="s">
        <v>18576</v>
      </c>
      <c r="AI361" s="646" t="str">
        <f>VLOOKUP(K361,'2-kurs'!C:F,4,)</f>
        <v>2-kurs</v>
      </c>
      <c r="AJ361" s="634" t="str">
        <f t="shared" si="5"/>
        <v>438231100943</v>
      </c>
    </row>
    <row r="362" spans="1:36" hidden="1" x14ac:dyDescent="0.25">
      <c r="A362" s="634" t="s">
        <v>18777</v>
      </c>
      <c r="B362" s="634" t="s">
        <v>18778</v>
      </c>
      <c r="C362" s="634" t="s">
        <v>8125</v>
      </c>
      <c r="D362" s="634" t="s">
        <v>8126</v>
      </c>
      <c r="E362" s="634" t="s">
        <v>8127</v>
      </c>
      <c r="F362" s="634" t="s">
        <v>8700</v>
      </c>
      <c r="G362" s="634" t="s">
        <v>11562</v>
      </c>
      <c r="H362" s="634" t="s">
        <v>4346</v>
      </c>
      <c r="I362" s="634" t="s">
        <v>18779</v>
      </c>
      <c r="J362" s="634" t="s">
        <v>18780</v>
      </c>
      <c r="K362" s="635">
        <v>61909037170010</v>
      </c>
      <c r="L362" s="634" t="s">
        <v>18781</v>
      </c>
      <c r="M362" s="634" t="s">
        <v>2423</v>
      </c>
      <c r="N362" s="634" t="s">
        <v>2447</v>
      </c>
      <c r="O362" s="634" t="s">
        <v>18757</v>
      </c>
      <c r="P362" s="634" t="s">
        <v>8132</v>
      </c>
      <c r="Q362" s="634" t="s">
        <v>8133</v>
      </c>
      <c r="R362" s="634" t="s">
        <v>7224</v>
      </c>
      <c r="S362" s="634" t="s">
        <v>8135</v>
      </c>
      <c r="T362" s="634" t="s">
        <v>10837</v>
      </c>
      <c r="U362" s="634" t="s">
        <v>2426</v>
      </c>
      <c r="V362" s="634" t="s">
        <v>2383</v>
      </c>
      <c r="W362" s="634" t="s">
        <v>5559</v>
      </c>
      <c r="X362" s="634" t="s">
        <v>8175</v>
      </c>
      <c r="Y362" s="634" t="s">
        <v>8138</v>
      </c>
      <c r="Z362" s="634" t="s">
        <v>8139</v>
      </c>
      <c r="AE362" s="634" t="s">
        <v>20514</v>
      </c>
      <c r="AF362" s="634" t="s">
        <v>18576</v>
      </c>
      <c r="AI362" s="646" t="str">
        <f>VLOOKUP(K362,'2-kurs'!C:F,4,)</f>
        <v>2-kurs</v>
      </c>
      <c r="AJ362" s="634" t="str">
        <f t="shared" si="5"/>
        <v>438231100942</v>
      </c>
    </row>
    <row r="363" spans="1:36" hidden="1" x14ac:dyDescent="0.25">
      <c r="A363" s="634" t="s">
        <v>10916</v>
      </c>
      <c r="B363" s="634" t="s">
        <v>10917</v>
      </c>
      <c r="C363" s="634" t="s">
        <v>8125</v>
      </c>
      <c r="D363" s="634" t="s">
        <v>8126</v>
      </c>
      <c r="E363" s="634" t="s">
        <v>8127</v>
      </c>
      <c r="F363" s="634" t="s">
        <v>4345</v>
      </c>
      <c r="G363" s="634" t="s">
        <v>8221</v>
      </c>
      <c r="H363" s="634" t="s">
        <v>4346</v>
      </c>
      <c r="I363" s="634" t="s">
        <v>10918</v>
      </c>
      <c r="J363" s="634" t="s">
        <v>10919</v>
      </c>
      <c r="K363" s="635">
        <v>40308975350013</v>
      </c>
      <c r="L363" s="634" t="s">
        <v>10920</v>
      </c>
      <c r="M363" s="634" t="s">
        <v>2423</v>
      </c>
      <c r="N363" s="634" t="s">
        <v>2447</v>
      </c>
      <c r="O363" s="634" t="s">
        <v>18757</v>
      </c>
      <c r="P363" s="634" t="s">
        <v>8132</v>
      </c>
      <c r="Q363" s="634" t="s">
        <v>8133</v>
      </c>
      <c r="R363" s="634" t="s">
        <v>7224</v>
      </c>
      <c r="S363" s="634" t="s">
        <v>8135</v>
      </c>
      <c r="T363" s="634" t="s">
        <v>10837</v>
      </c>
      <c r="U363" s="634" t="s">
        <v>2426</v>
      </c>
      <c r="V363" s="634" t="s">
        <v>2383</v>
      </c>
      <c r="W363" s="634" t="s">
        <v>5559</v>
      </c>
      <c r="X363" s="634" t="s">
        <v>10921</v>
      </c>
      <c r="Y363" s="634" t="s">
        <v>8138</v>
      </c>
      <c r="Z363" s="634" t="s">
        <v>8139</v>
      </c>
      <c r="AB363" s="634" t="s">
        <v>8183</v>
      </c>
      <c r="AC363" s="634" t="s">
        <v>8184</v>
      </c>
      <c r="AF363" s="634" t="s">
        <v>18612</v>
      </c>
      <c r="AI363" s="646" t="str">
        <f>VLOOKUP(K363,'2-kurs'!C:F,4,)</f>
        <v>2-kurs</v>
      </c>
      <c r="AJ363" s="634" t="str">
        <f t="shared" si="5"/>
        <v>438231100437</v>
      </c>
    </row>
    <row r="364" spans="1:36" hidden="1" x14ac:dyDescent="0.25">
      <c r="A364" s="634" t="s">
        <v>18774</v>
      </c>
      <c r="B364" s="634" t="s">
        <v>18775</v>
      </c>
      <c r="C364" s="634" t="s">
        <v>8125</v>
      </c>
      <c r="D364" s="634" t="s">
        <v>8126</v>
      </c>
      <c r="E364" s="634" t="s">
        <v>8127</v>
      </c>
      <c r="F364" s="634" t="s">
        <v>4345</v>
      </c>
      <c r="G364" s="634" t="s">
        <v>8327</v>
      </c>
      <c r="H364" s="634" t="s">
        <v>4346</v>
      </c>
      <c r="I364" s="634" t="s">
        <v>15611</v>
      </c>
      <c r="J364" s="634" t="s">
        <v>18776</v>
      </c>
      <c r="K364" s="635">
        <v>62007035270020</v>
      </c>
      <c r="L364" s="634" t="s">
        <v>9559</v>
      </c>
      <c r="M364" s="634" t="s">
        <v>2423</v>
      </c>
      <c r="N364" s="634" t="s">
        <v>2447</v>
      </c>
      <c r="O364" s="634" t="s">
        <v>18757</v>
      </c>
      <c r="P364" s="634" t="s">
        <v>8132</v>
      </c>
      <c r="Q364" s="634" t="s">
        <v>8133</v>
      </c>
      <c r="R364" s="634" t="s">
        <v>7224</v>
      </c>
      <c r="S364" s="634" t="s">
        <v>8135</v>
      </c>
      <c r="T364" s="634" t="s">
        <v>10837</v>
      </c>
      <c r="U364" s="634" t="s">
        <v>2426</v>
      </c>
      <c r="V364" s="634" t="s">
        <v>2383</v>
      </c>
      <c r="W364" s="634" t="s">
        <v>5559</v>
      </c>
      <c r="X364" s="634" t="s">
        <v>8225</v>
      </c>
      <c r="Y364" s="634" t="s">
        <v>8138</v>
      </c>
      <c r="Z364" s="634" t="s">
        <v>8139</v>
      </c>
      <c r="AE364" s="634" t="s">
        <v>20514</v>
      </c>
      <c r="AF364" s="634" t="s">
        <v>18576</v>
      </c>
      <c r="AI364" s="646" t="str">
        <f>VLOOKUP(K364,'2-kurs'!C:F,4,)</f>
        <v>2-kurs</v>
      </c>
      <c r="AJ364" s="634" t="str">
        <f t="shared" si="5"/>
        <v>438231100938</v>
      </c>
    </row>
    <row r="365" spans="1:36" hidden="1" x14ac:dyDescent="0.25">
      <c r="A365" s="634" t="s">
        <v>10891</v>
      </c>
      <c r="B365" s="634" t="s">
        <v>10892</v>
      </c>
      <c r="C365" s="634" t="s">
        <v>8125</v>
      </c>
      <c r="D365" s="634" t="s">
        <v>8126</v>
      </c>
      <c r="E365" s="634" t="s">
        <v>8127</v>
      </c>
      <c r="F365" s="634" t="s">
        <v>4345</v>
      </c>
      <c r="G365" s="634" t="s">
        <v>8332</v>
      </c>
      <c r="H365" s="634" t="s">
        <v>4346</v>
      </c>
      <c r="I365" s="634" t="s">
        <v>10893</v>
      </c>
      <c r="J365" s="634" t="s">
        <v>10894</v>
      </c>
      <c r="K365" s="635">
        <v>40306975260068</v>
      </c>
      <c r="L365" s="634" t="s">
        <v>10895</v>
      </c>
      <c r="M365" s="634" t="s">
        <v>2423</v>
      </c>
      <c r="N365" s="634" t="s">
        <v>2447</v>
      </c>
      <c r="O365" s="634" t="s">
        <v>18757</v>
      </c>
      <c r="P365" s="634" t="s">
        <v>8132</v>
      </c>
      <c r="Q365" s="634" t="s">
        <v>8133</v>
      </c>
      <c r="R365" s="634" t="s">
        <v>7224</v>
      </c>
      <c r="S365" s="634" t="s">
        <v>8135</v>
      </c>
      <c r="T365" s="634" t="s">
        <v>10837</v>
      </c>
      <c r="U365" s="634" t="s">
        <v>2426</v>
      </c>
      <c r="V365" s="634" t="s">
        <v>2383</v>
      </c>
      <c r="W365" s="634" t="s">
        <v>5559</v>
      </c>
      <c r="X365" s="634" t="s">
        <v>8202</v>
      </c>
      <c r="Y365" s="634" t="s">
        <v>8138</v>
      </c>
      <c r="Z365" s="634" t="s">
        <v>8139</v>
      </c>
      <c r="AE365" s="634" t="s">
        <v>20514</v>
      </c>
      <c r="AF365" s="634" t="s">
        <v>19635</v>
      </c>
      <c r="AI365" s="646" t="str">
        <f>VLOOKUP(K365,'2-kurs'!C:F,4,)</f>
        <v>2-kurs</v>
      </c>
      <c r="AJ365" s="634" t="str">
        <f t="shared" si="5"/>
        <v>438231100840</v>
      </c>
    </row>
    <row r="366" spans="1:36" hidden="1" x14ac:dyDescent="0.25">
      <c r="A366" s="634" t="s">
        <v>10905</v>
      </c>
      <c r="B366" s="634" t="s">
        <v>10906</v>
      </c>
      <c r="C366" s="634" t="s">
        <v>8125</v>
      </c>
      <c r="D366" s="634" t="s">
        <v>8126</v>
      </c>
      <c r="E366" s="634" t="s">
        <v>8127</v>
      </c>
      <c r="F366" s="634" t="s">
        <v>4345</v>
      </c>
      <c r="G366" s="634" t="s">
        <v>4348</v>
      </c>
      <c r="H366" s="634" t="s">
        <v>4346</v>
      </c>
      <c r="I366" s="634" t="s">
        <v>10907</v>
      </c>
      <c r="J366" s="634" t="s">
        <v>10908</v>
      </c>
      <c r="K366" s="635">
        <v>42905941010012</v>
      </c>
      <c r="L366" s="634" t="s">
        <v>10909</v>
      </c>
      <c r="M366" s="634" t="s">
        <v>2423</v>
      </c>
      <c r="N366" s="634" t="s">
        <v>2447</v>
      </c>
      <c r="O366" s="634" t="s">
        <v>18757</v>
      </c>
      <c r="P366" s="634" t="s">
        <v>8132</v>
      </c>
      <c r="Q366" s="634" t="s">
        <v>8133</v>
      </c>
      <c r="R366" s="634" t="s">
        <v>7224</v>
      </c>
      <c r="S366" s="634" t="s">
        <v>8135</v>
      </c>
      <c r="T366" s="634" t="s">
        <v>10837</v>
      </c>
      <c r="U366" s="634" t="s">
        <v>2426</v>
      </c>
      <c r="V366" s="634" t="s">
        <v>2383</v>
      </c>
      <c r="W366" s="634" t="s">
        <v>5559</v>
      </c>
      <c r="X366" s="634" t="s">
        <v>10910</v>
      </c>
      <c r="Y366" s="634" t="s">
        <v>8138</v>
      </c>
      <c r="Z366" s="634" t="s">
        <v>8139</v>
      </c>
      <c r="AE366" s="634" t="s">
        <v>10625</v>
      </c>
      <c r="AF366" s="634" t="s">
        <v>18739</v>
      </c>
      <c r="AI366" s="646" t="str">
        <f>VLOOKUP(K366,'2-kurs'!C:F,4,)</f>
        <v>2-kurs</v>
      </c>
      <c r="AJ366" s="634" t="str">
        <f t="shared" si="5"/>
        <v>438231100597</v>
      </c>
    </row>
    <row r="367" spans="1:36" hidden="1" x14ac:dyDescent="0.25">
      <c r="A367" s="634" t="s">
        <v>18761</v>
      </c>
      <c r="B367" s="634" t="s">
        <v>18762</v>
      </c>
      <c r="C367" s="634" t="s">
        <v>8125</v>
      </c>
      <c r="D367" s="634" t="s">
        <v>8126</v>
      </c>
      <c r="E367" s="634" t="s">
        <v>8127</v>
      </c>
      <c r="F367" s="634" t="s">
        <v>4345</v>
      </c>
      <c r="G367" s="634" t="s">
        <v>4347</v>
      </c>
      <c r="H367" s="634" t="s">
        <v>4346</v>
      </c>
      <c r="I367" s="634" t="s">
        <v>12009</v>
      </c>
      <c r="J367" s="634" t="s">
        <v>18763</v>
      </c>
      <c r="K367" s="635">
        <v>61412035260026</v>
      </c>
      <c r="L367" s="634" t="s">
        <v>9559</v>
      </c>
      <c r="M367" s="634" t="s">
        <v>2423</v>
      </c>
      <c r="N367" s="634" t="s">
        <v>2447</v>
      </c>
      <c r="O367" s="634" t="s">
        <v>18757</v>
      </c>
      <c r="P367" s="634" t="s">
        <v>8132</v>
      </c>
      <c r="Q367" s="634" t="s">
        <v>8133</v>
      </c>
      <c r="R367" s="634" t="s">
        <v>7224</v>
      </c>
      <c r="S367" s="634" t="s">
        <v>8135</v>
      </c>
      <c r="T367" s="634" t="s">
        <v>10837</v>
      </c>
      <c r="U367" s="634" t="s">
        <v>2426</v>
      </c>
      <c r="V367" s="634" t="s">
        <v>2383</v>
      </c>
      <c r="W367" s="634" t="s">
        <v>5559</v>
      </c>
      <c r="X367" s="634" t="s">
        <v>8175</v>
      </c>
      <c r="Y367" s="634" t="s">
        <v>8138</v>
      </c>
      <c r="Z367" s="634" t="s">
        <v>8139</v>
      </c>
      <c r="AE367" s="634" t="s">
        <v>20514</v>
      </c>
      <c r="AF367" s="634" t="s">
        <v>19634</v>
      </c>
      <c r="AI367" s="646" t="str">
        <f>VLOOKUP(K367,'2-kurs'!C:F,4,)</f>
        <v>2-kurs</v>
      </c>
      <c r="AJ367" s="634" t="str">
        <f t="shared" si="5"/>
        <v>438231100948</v>
      </c>
    </row>
    <row r="368" spans="1:36" hidden="1" x14ac:dyDescent="0.25">
      <c r="A368" s="634" t="s">
        <v>11021</v>
      </c>
      <c r="B368" s="634" t="s">
        <v>5445</v>
      </c>
      <c r="C368" s="634" t="s">
        <v>8125</v>
      </c>
      <c r="D368" s="634" t="s">
        <v>8126</v>
      </c>
      <c r="E368" s="634" t="s">
        <v>8127</v>
      </c>
      <c r="F368" s="634" t="s">
        <v>4345</v>
      </c>
      <c r="G368" s="634" t="s">
        <v>4348</v>
      </c>
      <c r="H368" s="634" t="s">
        <v>4346</v>
      </c>
      <c r="I368" s="634" t="s">
        <v>11022</v>
      </c>
      <c r="J368" s="634" t="s">
        <v>11023</v>
      </c>
      <c r="K368" s="635">
        <v>60506055300015</v>
      </c>
      <c r="L368" s="634" t="s">
        <v>9008</v>
      </c>
      <c r="M368" s="634" t="s">
        <v>2423</v>
      </c>
      <c r="N368" s="634" t="s">
        <v>2447</v>
      </c>
      <c r="O368" s="634" t="s">
        <v>18757</v>
      </c>
      <c r="P368" s="634" t="s">
        <v>8132</v>
      </c>
      <c r="Q368" s="634" t="s">
        <v>8133</v>
      </c>
      <c r="R368" s="634" t="s">
        <v>7224</v>
      </c>
      <c r="S368" s="634" t="s">
        <v>8135</v>
      </c>
      <c r="T368" s="634" t="s">
        <v>10837</v>
      </c>
      <c r="U368" s="634" t="s">
        <v>2426</v>
      </c>
      <c r="V368" s="634" t="s">
        <v>2383</v>
      </c>
      <c r="W368" s="634" t="s">
        <v>5559</v>
      </c>
      <c r="X368" s="634" t="s">
        <v>4391</v>
      </c>
      <c r="Y368" s="634" t="s">
        <v>8138</v>
      </c>
      <c r="Z368" s="634" t="s">
        <v>8139</v>
      </c>
      <c r="AB368" s="634" t="s">
        <v>8183</v>
      </c>
      <c r="AC368" s="634" t="s">
        <v>8184</v>
      </c>
      <c r="AF368" s="634" t="s">
        <v>18612</v>
      </c>
      <c r="AI368" s="646" t="str">
        <f>VLOOKUP(K368,'2-kurs'!C:F,4,)</f>
        <v>2-kurs</v>
      </c>
      <c r="AJ368" s="634" t="str">
        <f t="shared" si="5"/>
        <v>438231100697</v>
      </c>
    </row>
    <row r="369" spans="1:36" hidden="1" x14ac:dyDescent="0.25">
      <c r="A369" s="634" t="s">
        <v>11016</v>
      </c>
      <c r="B369" s="634" t="s">
        <v>5354</v>
      </c>
      <c r="C369" s="634" t="s">
        <v>8125</v>
      </c>
      <c r="D369" s="634" t="s">
        <v>8126</v>
      </c>
      <c r="E369" s="634" t="s">
        <v>8127</v>
      </c>
      <c r="F369" s="634" t="s">
        <v>4345</v>
      </c>
      <c r="G369" s="634" t="s">
        <v>4352</v>
      </c>
      <c r="H369" s="634" t="s">
        <v>4346</v>
      </c>
      <c r="I369" s="634" t="s">
        <v>11017</v>
      </c>
      <c r="J369" s="634" t="s">
        <v>11018</v>
      </c>
      <c r="K369" s="635">
        <v>62901065290019</v>
      </c>
      <c r="L369" s="634" t="s">
        <v>11019</v>
      </c>
      <c r="M369" s="634" t="s">
        <v>2423</v>
      </c>
      <c r="N369" s="634" t="s">
        <v>2447</v>
      </c>
      <c r="O369" s="634" t="s">
        <v>18757</v>
      </c>
      <c r="P369" s="634" t="s">
        <v>8132</v>
      </c>
      <c r="Q369" s="634" t="s">
        <v>8133</v>
      </c>
      <c r="R369" s="634" t="s">
        <v>7224</v>
      </c>
      <c r="S369" s="634" t="s">
        <v>8135</v>
      </c>
      <c r="T369" s="634" t="s">
        <v>10837</v>
      </c>
      <c r="U369" s="634" t="s">
        <v>2426</v>
      </c>
      <c r="V369" s="634" t="s">
        <v>2383</v>
      </c>
      <c r="W369" s="634" t="s">
        <v>5559</v>
      </c>
      <c r="X369" s="634" t="s">
        <v>11020</v>
      </c>
      <c r="Y369" s="634" t="s">
        <v>8138</v>
      </c>
      <c r="Z369" s="634" t="s">
        <v>8139</v>
      </c>
      <c r="AB369" s="634" t="s">
        <v>8183</v>
      </c>
      <c r="AC369" s="634" t="s">
        <v>8184</v>
      </c>
      <c r="AE369" s="634" t="s">
        <v>10625</v>
      </c>
      <c r="AF369" s="634" t="s">
        <v>18740</v>
      </c>
      <c r="AI369" s="646" t="str">
        <f>VLOOKUP(K369,'2-kurs'!C:F,4,)</f>
        <v>2-kurs</v>
      </c>
      <c r="AJ369" s="634" t="str">
        <f t="shared" si="5"/>
        <v>438231100372</v>
      </c>
    </row>
    <row r="370" spans="1:36" hidden="1" x14ac:dyDescent="0.25">
      <c r="A370" s="634" t="s">
        <v>18796</v>
      </c>
      <c r="B370" s="634" t="s">
        <v>8059</v>
      </c>
      <c r="C370" s="634" t="s">
        <v>8125</v>
      </c>
      <c r="D370" s="634" t="s">
        <v>8126</v>
      </c>
      <c r="E370" s="634" t="s">
        <v>8127</v>
      </c>
      <c r="F370" s="634" t="s">
        <v>8253</v>
      </c>
      <c r="G370" s="634" t="s">
        <v>10742</v>
      </c>
      <c r="H370" s="634" t="s">
        <v>4346</v>
      </c>
      <c r="I370" s="634" t="s">
        <v>13899</v>
      </c>
      <c r="J370" s="634" t="s">
        <v>18797</v>
      </c>
      <c r="K370" s="635">
        <v>61508046040022</v>
      </c>
      <c r="L370" s="634" t="s">
        <v>18798</v>
      </c>
      <c r="M370" s="634" t="s">
        <v>2423</v>
      </c>
      <c r="N370" s="634" t="s">
        <v>2447</v>
      </c>
      <c r="O370" s="634" t="s">
        <v>18757</v>
      </c>
      <c r="P370" s="634" t="s">
        <v>8132</v>
      </c>
      <c r="Q370" s="634" t="s">
        <v>8133</v>
      </c>
      <c r="R370" s="634" t="s">
        <v>7224</v>
      </c>
      <c r="S370" s="634" t="s">
        <v>8135</v>
      </c>
      <c r="T370" s="634" t="s">
        <v>10837</v>
      </c>
      <c r="U370" s="634" t="s">
        <v>2426</v>
      </c>
      <c r="V370" s="634" t="s">
        <v>2383</v>
      </c>
      <c r="W370" s="634" t="s">
        <v>5559</v>
      </c>
      <c r="X370" s="634" t="s">
        <v>8225</v>
      </c>
      <c r="Y370" s="634" t="s">
        <v>8138</v>
      </c>
      <c r="Z370" s="634" t="s">
        <v>8139</v>
      </c>
      <c r="AE370" s="634" t="s">
        <v>20514</v>
      </c>
      <c r="AF370" s="634" t="s">
        <v>18576</v>
      </c>
      <c r="AI370" s="646" t="str">
        <f>VLOOKUP(K370,'2-kurs'!C:F,4,)</f>
        <v>2-kurs</v>
      </c>
      <c r="AJ370" s="634" t="str">
        <f t="shared" si="5"/>
        <v>438231100939</v>
      </c>
    </row>
    <row r="371" spans="1:36" hidden="1" x14ac:dyDescent="0.25">
      <c r="A371" s="634" t="s">
        <v>10986</v>
      </c>
      <c r="B371" s="634" t="s">
        <v>5514</v>
      </c>
      <c r="C371" s="634" t="s">
        <v>8125</v>
      </c>
      <c r="D371" s="634" t="s">
        <v>8126</v>
      </c>
      <c r="E371" s="634" t="s">
        <v>8127</v>
      </c>
      <c r="F371" s="634" t="s">
        <v>4345</v>
      </c>
      <c r="G371" s="634" t="s">
        <v>4348</v>
      </c>
      <c r="H371" s="634" t="s">
        <v>4346</v>
      </c>
      <c r="I371" s="634" t="s">
        <v>8480</v>
      </c>
      <c r="J371" s="634" t="s">
        <v>10987</v>
      </c>
      <c r="K371" s="635">
        <v>61808045300010</v>
      </c>
      <c r="L371" s="634" t="s">
        <v>10988</v>
      </c>
      <c r="M371" s="634" t="s">
        <v>2423</v>
      </c>
      <c r="N371" s="634" t="s">
        <v>2447</v>
      </c>
      <c r="O371" s="634" t="s">
        <v>18757</v>
      </c>
      <c r="P371" s="634" t="s">
        <v>8132</v>
      </c>
      <c r="Q371" s="634" t="s">
        <v>8133</v>
      </c>
      <c r="R371" s="634" t="s">
        <v>7224</v>
      </c>
      <c r="S371" s="634" t="s">
        <v>8135</v>
      </c>
      <c r="T371" s="634" t="s">
        <v>10837</v>
      </c>
      <c r="U371" s="634" t="s">
        <v>2426</v>
      </c>
      <c r="V371" s="634" t="s">
        <v>2383</v>
      </c>
      <c r="W371" s="634" t="s">
        <v>5559</v>
      </c>
      <c r="X371" s="634" t="s">
        <v>10989</v>
      </c>
      <c r="Y371" s="634" t="s">
        <v>8138</v>
      </c>
      <c r="Z371" s="634" t="s">
        <v>8139</v>
      </c>
      <c r="AB371" s="634" t="s">
        <v>8183</v>
      </c>
      <c r="AC371" s="634" t="s">
        <v>8184</v>
      </c>
      <c r="AF371" s="634" t="s">
        <v>18740</v>
      </c>
      <c r="AI371" s="646" t="str">
        <f>VLOOKUP(K371,'2-kurs'!C:F,4,)</f>
        <v>2-kurs</v>
      </c>
      <c r="AJ371" s="634" t="str">
        <f t="shared" si="5"/>
        <v>438231100773</v>
      </c>
    </row>
    <row r="372" spans="1:36" hidden="1" x14ac:dyDescent="0.25">
      <c r="A372" s="634" t="s">
        <v>11011</v>
      </c>
      <c r="B372" s="634" t="s">
        <v>11012</v>
      </c>
      <c r="C372" s="634" t="s">
        <v>8125</v>
      </c>
      <c r="D372" s="634" t="s">
        <v>8126</v>
      </c>
      <c r="E372" s="634" t="s">
        <v>8127</v>
      </c>
      <c r="F372" s="634" t="s">
        <v>4345</v>
      </c>
      <c r="G372" s="634" t="s">
        <v>4348</v>
      </c>
      <c r="H372" s="634" t="s">
        <v>4346</v>
      </c>
      <c r="I372" s="634" t="s">
        <v>11013</v>
      </c>
      <c r="J372" s="634" t="s">
        <v>11014</v>
      </c>
      <c r="K372" s="635">
        <v>61509005300029</v>
      </c>
      <c r="L372" s="634" t="s">
        <v>9847</v>
      </c>
      <c r="M372" s="634" t="s">
        <v>2423</v>
      </c>
      <c r="N372" s="634" t="s">
        <v>2447</v>
      </c>
      <c r="O372" s="634" t="s">
        <v>18757</v>
      </c>
      <c r="P372" s="634" t="s">
        <v>8132</v>
      </c>
      <c r="Q372" s="634" t="s">
        <v>8133</v>
      </c>
      <c r="R372" s="634" t="s">
        <v>7224</v>
      </c>
      <c r="S372" s="634" t="s">
        <v>8135</v>
      </c>
      <c r="T372" s="634" t="s">
        <v>10837</v>
      </c>
      <c r="U372" s="634" t="s">
        <v>2426</v>
      </c>
      <c r="V372" s="634" t="s">
        <v>2383</v>
      </c>
      <c r="W372" s="634" t="s">
        <v>5559</v>
      </c>
      <c r="X372" s="634" t="s">
        <v>11015</v>
      </c>
      <c r="Y372" s="634" t="s">
        <v>8138</v>
      </c>
      <c r="Z372" s="634" t="s">
        <v>8139</v>
      </c>
      <c r="AF372" s="634" t="s">
        <v>18732</v>
      </c>
      <c r="AI372" s="646" t="str">
        <f>VLOOKUP(K372,'2-kurs'!C:F,4,)</f>
        <v>2-kurs</v>
      </c>
      <c r="AJ372" s="634" t="str">
        <f t="shared" si="5"/>
        <v>438231100599</v>
      </c>
    </row>
    <row r="373" spans="1:36" hidden="1" x14ac:dyDescent="0.25">
      <c r="A373" s="634" t="s">
        <v>18782</v>
      </c>
      <c r="B373" s="634" t="s">
        <v>18575</v>
      </c>
      <c r="C373" s="634" t="s">
        <v>8125</v>
      </c>
      <c r="D373" s="634" t="s">
        <v>8126</v>
      </c>
      <c r="E373" s="634" t="s">
        <v>8127</v>
      </c>
      <c r="F373" s="634" t="s">
        <v>4345</v>
      </c>
      <c r="G373" s="634" t="s">
        <v>4347</v>
      </c>
      <c r="H373" s="634" t="s">
        <v>4346</v>
      </c>
      <c r="I373" s="634" t="s">
        <v>18783</v>
      </c>
      <c r="J373" s="634" t="s">
        <v>18784</v>
      </c>
      <c r="K373" s="635">
        <v>40307965260026</v>
      </c>
      <c r="L373" s="634" t="s">
        <v>13335</v>
      </c>
      <c r="M373" s="634" t="s">
        <v>2423</v>
      </c>
      <c r="N373" s="634" t="s">
        <v>2447</v>
      </c>
      <c r="O373" s="634" t="s">
        <v>18757</v>
      </c>
      <c r="P373" s="634" t="s">
        <v>8132</v>
      </c>
      <c r="Q373" s="634" t="s">
        <v>8133</v>
      </c>
      <c r="R373" s="634" t="s">
        <v>7224</v>
      </c>
      <c r="S373" s="634" t="s">
        <v>8135</v>
      </c>
      <c r="T373" s="634" t="s">
        <v>10837</v>
      </c>
      <c r="U373" s="634" t="s">
        <v>2426</v>
      </c>
      <c r="V373" s="634" t="s">
        <v>2383</v>
      </c>
      <c r="W373" s="634" t="s">
        <v>5559</v>
      </c>
      <c r="X373" s="634" t="s">
        <v>8137</v>
      </c>
      <c r="Y373" s="634" t="s">
        <v>8138</v>
      </c>
      <c r="Z373" s="634" t="s">
        <v>8139</v>
      </c>
      <c r="AE373" s="634" t="s">
        <v>20514</v>
      </c>
      <c r="AF373" s="634" t="s">
        <v>20784</v>
      </c>
      <c r="AI373" s="646" t="str">
        <f>VLOOKUP(K373,'2-kurs'!C:F,4,)</f>
        <v>2-kurs</v>
      </c>
      <c r="AJ373" s="634" t="str">
        <f t="shared" si="5"/>
        <v>438231100941</v>
      </c>
    </row>
    <row r="374" spans="1:36" hidden="1" x14ac:dyDescent="0.25">
      <c r="A374" s="634" t="s">
        <v>18753</v>
      </c>
      <c r="B374" s="634" t="s">
        <v>18754</v>
      </c>
      <c r="C374" s="634" t="s">
        <v>8125</v>
      </c>
      <c r="D374" s="634" t="s">
        <v>8126</v>
      </c>
      <c r="E374" s="634" t="s">
        <v>8127</v>
      </c>
      <c r="F374" s="634" t="s">
        <v>4345</v>
      </c>
      <c r="G374" s="634" t="s">
        <v>8186</v>
      </c>
      <c r="H374" s="634" t="s">
        <v>4346</v>
      </c>
      <c r="I374" s="634" t="s">
        <v>18755</v>
      </c>
      <c r="J374" s="634" t="s">
        <v>18756</v>
      </c>
      <c r="K374" s="635">
        <v>61906065360035</v>
      </c>
      <c r="L374" s="634" t="s">
        <v>9623</v>
      </c>
      <c r="M374" s="634" t="s">
        <v>2423</v>
      </c>
      <c r="N374" s="634" t="s">
        <v>2447</v>
      </c>
      <c r="O374" s="634" t="s">
        <v>18757</v>
      </c>
      <c r="P374" s="634" t="s">
        <v>8132</v>
      </c>
      <c r="Q374" s="634" t="s">
        <v>8133</v>
      </c>
      <c r="R374" s="634" t="s">
        <v>7224</v>
      </c>
      <c r="S374" s="634" t="s">
        <v>8135</v>
      </c>
      <c r="T374" s="634" t="s">
        <v>10837</v>
      </c>
      <c r="U374" s="634" t="s">
        <v>2426</v>
      </c>
      <c r="V374" s="634" t="s">
        <v>2383</v>
      </c>
      <c r="W374" s="634" t="s">
        <v>5559</v>
      </c>
      <c r="X374" s="634" t="s">
        <v>8175</v>
      </c>
      <c r="Y374" s="634" t="s">
        <v>8138</v>
      </c>
      <c r="Z374" s="634" t="s">
        <v>8139</v>
      </c>
      <c r="AE374" s="634" t="s">
        <v>20514</v>
      </c>
      <c r="AF374" s="634" t="s">
        <v>18576</v>
      </c>
      <c r="AI374" s="646" t="str">
        <f>VLOOKUP(K374,'2-kurs'!C:F,4,)</f>
        <v>2-kurs</v>
      </c>
      <c r="AJ374" s="634" t="str">
        <f t="shared" si="5"/>
        <v>438231100947</v>
      </c>
    </row>
    <row r="375" spans="1:36" hidden="1" x14ac:dyDescent="0.25">
      <c r="A375" s="634" t="s">
        <v>18799</v>
      </c>
      <c r="B375" s="634" t="s">
        <v>8084</v>
      </c>
      <c r="C375" s="634" t="s">
        <v>8125</v>
      </c>
      <c r="D375" s="634" t="s">
        <v>8126</v>
      </c>
      <c r="E375" s="634" t="s">
        <v>8127</v>
      </c>
      <c r="F375" s="634" t="s">
        <v>4345</v>
      </c>
      <c r="G375" s="634" t="s">
        <v>8221</v>
      </c>
      <c r="H375" s="634" t="s">
        <v>4346</v>
      </c>
      <c r="I375" s="634" t="s">
        <v>18800</v>
      </c>
      <c r="J375" s="634" t="s">
        <v>18801</v>
      </c>
      <c r="K375" s="635">
        <v>62612055350074</v>
      </c>
      <c r="L375" s="634" t="s">
        <v>18795</v>
      </c>
      <c r="M375" s="634" t="s">
        <v>2423</v>
      </c>
      <c r="N375" s="634" t="s">
        <v>2447</v>
      </c>
      <c r="O375" s="634" t="s">
        <v>18757</v>
      </c>
      <c r="P375" s="634" t="s">
        <v>8132</v>
      </c>
      <c r="Q375" s="634" t="s">
        <v>8133</v>
      </c>
      <c r="R375" s="634" t="s">
        <v>7224</v>
      </c>
      <c r="S375" s="634" t="s">
        <v>8135</v>
      </c>
      <c r="T375" s="634" t="s">
        <v>10837</v>
      </c>
      <c r="U375" s="634" t="s">
        <v>2426</v>
      </c>
      <c r="V375" s="634" t="s">
        <v>2383</v>
      </c>
      <c r="W375" s="634" t="s">
        <v>5559</v>
      </c>
      <c r="X375" s="634" t="s">
        <v>8225</v>
      </c>
      <c r="Y375" s="634" t="s">
        <v>8138</v>
      </c>
      <c r="Z375" s="634" t="s">
        <v>8139</v>
      </c>
      <c r="AE375" s="634" t="s">
        <v>20514</v>
      </c>
      <c r="AF375" s="634" t="s">
        <v>18576</v>
      </c>
      <c r="AI375" s="646" t="str">
        <f>VLOOKUP(K375,'2-kurs'!C:F,4,)</f>
        <v>2-kurs</v>
      </c>
      <c r="AJ375" s="634" t="str">
        <f t="shared" si="5"/>
        <v>438231100945</v>
      </c>
    </row>
    <row r="376" spans="1:36" hidden="1" x14ac:dyDescent="0.25">
      <c r="A376" s="634" t="s">
        <v>18758</v>
      </c>
      <c r="B376" s="634" t="s">
        <v>18759</v>
      </c>
      <c r="C376" s="634" t="s">
        <v>8125</v>
      </c>
      <c r="D376" s="634" t="s">
        <v>8126</v>
      </c>
      <c r="E376" s="634" t="s">
        <v>8127</v>
      </c>
      <c r="F376" s="634" t="s">
        <v>4345</v>
      </c>
      <c r="G376" s="634" t="s">
        <v>8221</v>
      </c>
      <c r="H376" s="634" t="s">
        <v>4346</v>
      </c>
      <c r="I376" s="634" t="s">
        <v>10713</v>
      </c>
      <c r="J376" s="634" t="s">
        <v>18760</v>
      </c>
      <c r="K376" s="635">
        <v>60708055350032</v>
      </c>
      <c r="L376" s="634" t="s">
        <v>8364</v>
      </c>
      <c r="M376" s="634" t="s">
        <v>2423</v>
      </c>
      <c r="N376" s="634" t="s">
        <v>2447</v>
      </c>
      <c r="O376" s="634" t="s">
        <v>18757</v>
      </c>
      <c r="P376" s="634" t="s">
        <v>8132</v>
      </c>
      <c r="Q376" s="634" t="s">
        <v>8133</v>
      </c>
      <c r="R376" s="634" t="s">
        <v>7224</v>
      </c>
      <c r="S376" s="634" t="s">
        <v>8135</v>
      </c>
      <c r="T376" s="634" t="s">
        <v>10837</v>
      </c>
      <c r="U376" s="634" t="s">
        <v>2426</v>
      </c>
      <c r="V376" s="634" t="s">
        <v>2383</v>
      </c>
      <c r="W376" s="634" t="s">
        <v>5559</v>
      </c>
      <c r="X376" s="634" t="s">
        <v>8175</v>
      </c>
      <c r="Y376" s="634" t="s">
        <v>8138</v>
      </c>
      <c r="Z376" s="634" t="s">
        <v>8139</v>
      </c>
      <c r="AE376" s="634" t="s">
        <v>20514</v>
      </c>
      <c r="AF376" s="634" t="s">
        <v>18576</v>
      </c>
      <c r="AI376" s="646" t="str">
        <f>VLOOKUP(K376,'2-kurs'!C:F,4,)</f>
        <v>2-kurs</v>
      </c>
      <c r="AJ376" s="634" t="str">
        <f t="shared" si="5"/>
        <v>438231100946</v>
      </c>
    </row>
    <row r="377" spans="1:36" hidden="1" x14ac:dyDescent="0.25">
      <c r="A377" s="634" t="s">
        <v>11071</v>
      </c>
      <c r="B377" s="634" t="s">
        <v>11072</v>
      </c>
      <c r="C377" s="634" t="s">
        <v>8125</v>
      </c>
      <c r="D377" s="634" t="s">
        <v>8126</v>
      </c>
      <c r="E377" s="634" t="s">
        <v>8127</v>
      </c>
      <c r="F377" s="634" t="s">
        <v>8552</v>
      </c>
      <c r="G377" s="634" t="s">
        <v>11073</v>
      </c>
      <c r="H377" s="634" t="s">
        <v>4344</v>
      </c>
      <c r="I377" s="634" t="s">
        <v>11074</v>
      </c>
      <c r="J377" s="634" t="s">
        <v>11075</v>
      </c>
      <c r="K377" s="635">
        <v>52103045670047</v>
      </c>
      <c r="L377" s="634" t="s">
        <v>11076</v>
      </c>
      <c r="M377" s="634" t="s">
        <v>2423</v>
      </c>
      <c r="N377" s="634" t="s">
        <v>2447</v>
      </c>
      <c r="O377" s="634" t="s">
        <v>4333</v>
      </c>
      <c r="P377" s="634" t="s">
        <v>8132</v>
      </c>
      <c r="Q377" s="634" t="s">
        <v>8133</v>
      </c>
      <c r="R377" s="634" t="s">
        <v>7224</v>
      </c>
      <c r="S377" s="634" t="s">
        <v>8135</v>
      </c>
      <c r="T377" s="634" t="s">
        <v>11028</v>
      </c>
      <c r="U377" s="634" t="s">
        <v>2426</v>
      </c>
      <c r="V377" s="634" t="s">
        <v>2383</v>
      </c>
      <c r="W377" s="634" t="s">
        <v>5559</v>
      </c>
      <c r="X377" s="634" t="s">
        <v>11077</v>
      </c>
      <c r="Y377" s="634" t="s">
        <v>8138</v>
      </c>
      <c r="Z377" s="634" t="s">
        <v>8139</v>
      </c>
      <c r="AB377" s="634" t="s">
        <v>8183</v>
      </c>
      <c r="AC377" s="634" t="s">
        <v>8184</v>
      </c>
      <c r="AE377" s="634" t="s">
        <v>10643</v>
      </c>
      <c r="AF377" s="634" t="s">
        <v>19629</v>
      </c>
      <c r="AI377" s="646" t="str">
        <f>VLOOKUP(K377,'2-kurs'!C:F,4,)</f>
        <v>2-kurs</v>
      </c>
      <c r="AJ377" s="634" t="str">
        <f t="shared" si="5"/>
        <v>438231100465</v>
      </c>
    </row>
    <row r="378" spans="1:36" hidden="1" x14ac:dyDescent="0.25">
      <c r="A378" s="634" t="s">
        <v>19162</v>
      </c>
      <c r="B378" s="634" t="s">
        <v>19128</v>
      </c>
      <c r="C378" s="634" t="s">
        <v>8125</v>
      </c>
      <c r="D378" s="634" t="s">
        <v>8126</v>
      </c>
      <c r="E378" s="634" t="s">
        <v>8127</v>
      </c>
      <c r="F378" s="634" t="s">
        <v>8520</v>
      </c>
      <c r="G378" s="634" t="s">
        <v>19163</v>
      </c>
      <c r="H378" s="634" t="s">
        <v>4344</v>
      </c>
      <c r="I378" s="634" t="s">
        <v>19164</v>
      </c>
      <c r="J378" s="634" t="s">
        <v>19165</v>
      </c>
      <c r="K378" s="635">
        <v>50811036330020</v>
      </c>
      <c r="L378" s="634" t="s">
        <v>10355</v>
      </c>
      <c r="M378" s="634" t="s">
        <v>2423</v>
      </c>
      <c r="N378" s="634" t="s">
        <v>2447</v>
      </c>
      <c r="O378" s="634" t="s">
        <v>4333</v>
      </c>
      <c r="P378" s="634" t="s">
        <v>8132</v>
      </c>
      <c r="Q378" s="634" t="s">
        <v>8133</v>
      </c>
      <c r="R378" s="634" t="s">
        <v>7224</v>
      </c>
      <c r="S378" s="634" t="s">
        <v>8135</v>
      </c>
      <c r="T378" s="634" t="s">
        <v>11028</v>
      </c>
      <c r="U378" s="634" t="s">
        <v>2426</v>
      </c>
      <c r="V378" s="634" t="s">
        <v>2383</v>
      </c>
      <c r="W378" s="634" t="s">
        <v>5559</v>
      </c>
      <c r="X378" s="634" t="s">
        <v>19166</v>
      </c>
      <c r="Y378" s="634" t="s">
        <v>8138</v>
      </c>
      <c r="Z378" s="634" t="s">
        <v>8139</v>
      </c>
      <c r="AE378" s="634" t="s">
        <v>20514</v>
      </c>
      <c r="AF378" s="634" t="s">
        <v>18576</v>
      </c>
      <c r="AI378" s="646" t="str">
        <f>VLOOKUP(K378,'2-kurs'!C:F,4,)</f>
        <v>2-kurs</v>
      </c>
      <c r="AJ378" s="634" t="str">
        <f t="shared" si="5"/>
        <v>438231100887</v>
      </c>
    </row>
    <row r="379" spans="1:36" hidden="1" x14ac:dyDescent="0.25">
      <c r="A379" s="634" t="s">
        <v>11083</v>
      </c>
      <c r="B379" s="634" t="s">
        <v>11084</v>
      </c>
      <c r="C379" s="634" t="s">
        <v>8125</v>
      </c>
      <c r="D379" s="634" t="s">
        <v>8126</v>
      </c>
      <c r="E379" s="634" t="s">
        <v>8127</v>
      </c>
      <c r="F379" s="634" t="s">
        <v>4345</v>
      </c>
      <c r="G379" s="634" t="s">
        <v>8163</v>
      </c>
      <c r="H379" s="634" t="s">
        <v>4346</v>
      </c>
      <c r="I379" s="634" t="s">
        <v>11085</v>
      </c>
      <c r="J379" s="634" t="s">
        <v>11086</v>
      </c>
      <c r="K379" s="635">
        <v>40209891080076</v>
      </c>
      <c r="L379" s="634" t="s">
        <v>11087</v>
      </c>
      <c r="M379" s="634" t="s">
        <v>2423</v>
      </c>
      <c r="N379" s="634" t="s">
        <v>2447</v>
      </c>
      <c r="O379" s="634" t="s">
        <v>4333</v>
      </c>
      <c r="P379" s="634" t="s">
        <v>8132</v>
      </c>
      <c r="Q379" s="634" t="s">
        <v>8133</v>
      </c>
      <c r="R379" s="634" t="s">
        <v>7224</v>
      </c>
      <c r="S379" s="634" t="s">
        <v>8135</v>
      </c>
      <c r="T379" s="634" t="s">
        <v>11028</v>
      </c>
      <c r="U379" s="634" t="s">
        <v>2426</v>
      </c>
      <c r="V379" s="634" t="s">
        <v>2383</v>
      </c>
      <c r="W379" s="634" t="s">
        <v>5559</v>
      </c>
      <c r="X379" s="634" t="s">
        <v>11088</v>
      </c>
      <c r="Y379" s="634" t="s">
        <v>8138</v>
      </c>
      <c r="Z379" s="634" t="s">
        <v>8139</v>
      </c>
      <c r="AB379" s="634" t="s">
        <v>8183</v>
      </c>
      <c r="AC379" s="634" t="s">
        <v>8184</v>
      </c>
      <c r="AE379" s="634" t="s">
        <v>10625</v>
      </c>
      <c r="AF379" s="634" t="s">
        <v>18709</v>
      </c>
      <c r="AI379" s="646" t="str">
        <f>VLOOKUP(K379,'2-kurs'!C:F,4,)</f>
        <v>2-kurs</v>
      </c>
      <c r="AJ379" s="634" t="str">
        <f t="shared" si="5"/>
        <v>438231100677</v>
      </c>
    </row>
    <row r="380" spans="1:36" hidden="1" x14ac:dyDescent="0.25">
      <c r="A380" s="634" t="s">
        <v>19186</v>
      </c>
      <c r="B380" s="634" t="s">
        <v>18571</v>
      </c>
      <c r="C380" s="634" t="s">
        <v>8125</v>
      </c>
      <c r="D380" s="634" t="s">
        <v>8126</v>
      </c>
      <c r="E380" s="634" t="s">
        <v>8127</v>
      </c>
      <c r="F380" s="634" t="s">
        <v>4345</v>
      </c>
      <c r="G380" s="634" t="s">
        <v>8163</v>
      </c>
      <c r="H380" s="634" t="s">
        <v>4346</v>
      </c>
      <c r="I380" s="634" t="s">
        <v>19187</v>
      </c>
      <c r="J380" s="634" t="s">
        <v>19188</v>
      </c>
      <c r="K380" s="635">
        <v>62506045320056</v>
      </c>
      <c r="L380" s="634" t="s">
        <v>19189</v>
      </c>
      <c r="M380" s="634" t="s">
        <v>2423</v>
      </c>
      <c r="N380" s="634" t="s">
        <v>2447</v>
      </c>
      <c r="O380" s="634" t="s">
        <v>4333</v>
      </c>
      <c r="P380" s="634" t="s">
        <v>8132</v>
      </c>
      <c r="Q380" s="634" t="s">
        <v>8133</v>
      </c>
      <c r="R380" s="634" t="s">
        <v>7224</v>
      </c>
      <c r="S380" s="634" t="s">
        <v>8135</v>
      </c>
      <c r="T380" s="634" t="s">
        <v>11028</v>
      </c>
      <c r="U380" s="634" t="s">
        <v>2426</v>
      </c>
      <c r="V380" s="634" t="s">
        <v>2383</v>
      </c>
      <c r="W380" s="634" t="s">
        <v>5559</v>
      </c>
      <c r="X380" s="634" t="s">
        <v>8706</v>
      </c>
      <c r="Y380" s="634" t="s">
        <v>8138</v>
      </c>
      <c r="Z380" s="634" t="s">
        <v>8139</v>
      </c>
      <c r="AE380" s="634" t="s">
        <v>20514</v>
      </c>
      <c r="AF380" s="634" t="s">
        <v>18576</v>
      </c>
      <c r="AI380" s="646" t="str">
        <f>VLOOKUP(K380,'2-kurs'!C:F,4,)</f>
        <v>2-kurs</v>
      </c>
      <c r="AJ380" s="634" t="str">
        <f t="shared" si="5"/>
        <v>438231100878</v>
      </c>
    </row>
    <row r="381" spans="1:36" hidden="1" x14ac:dyDescent="0.25">
      <c r="A381" s="634" t="s">
        <v>19174</v>
      </c>
      <c r="B381" s="634" t="s">
        <v>8064</v>
      </c>
      <c r="C381" s="634" t="s">
        <v>8125</v>
      </c>
      <c r="D381" s="634" t="s">
        <v>8126</v>
      </c>
      <c r="E381" s="634" t="s">
        <v>8127</v>
      </c>
      <c r="F381" s="634" t="s">
        <v>4345</v>
      </c>
      <c r="G381" s="634" t="s">
        <v>8598</v>
      </c>
      <c r="H381" s="634" t="s">
        <v>4346</v>
      </c>
      <c r="I381" s="634" t="s">
        <v>19175</v>
      </c>
      <c r="J381" s="634" t="s">
        <v>19176</v>
      </c>
      <c r="K381" s="635">
        <v>61001055330019</v>
      </c>
      <c r="L381" s="634" t="s">
        <v>11167</v>
      </c>
      <c r="M381" s="634" t="s">
        <v>2423</v>
      </c>
      <c r="N381" s="634" t="s">
        <v>2447</v>
      </c>
      <c r="O381" s="634" t="s">
        <v>4333</v>
      </c>
      <c r="P381" s="634" t="s">
        <v>8132</v>
      </c>
      <c r="Q381" s="634" t="s">
        <v>8133</v>
      </c>
      <c r="R381" s="634" t="s">
        <v>7224</v>
      </c>
      <c r="S381" s="634" t="s">
        <v>8135</v>
      </c>
      <c r="T381" s="634" t="s">
        <v>11028</v>
      </c>
      <c r="U381" s="634" t="s">
        <v>2426</v>
      </c>
      <c r="V381" s="634" t="s">
        <v>2383</v>
      </c>
      <c r="W381" s="634" t="s">
        <v>5559</v>
      </c>
      <c r="X381" s="634" t="s">
        <v>10233</v>
      </c>
      <c r="Y381" s="634" t="s">
        <v>8138</v>
      </c>
      <c r="Z381" s="634" t="s">
        <v>8139</v>
      </c>
      <c r="AE381" s="634" t="s">
        <v>8140</v>
      </c>
      <c r="AF381" s="634" t="s">
        <v>18576</v>
      </c>
      <c r="AI381" s="646" t="str">
        <f>VLOOKUP(K381,'2-kurs'!C:F,4,)</f>
        <v>2-kurs</v>
      </c>
      <c r="AJ381" s="634" t="str">
        <f t="shared" si="5"/>
        <v>438231100882</v>
      </c>
    </row>
    <row r="382" spans="1:36" hidden="1" x14ac:dyDescent="0.25">
      <c r="A382" s="634" t="s">
        <v>19194</v>
      </c>
      <c r="B382" s="634" t="s">
        <v>18940</v>
      </c>
      <c r="C382" s="634" t="s">
        <v>8125</v>
      </c>
      <c r="D382" s="634" t="s">
        <v>8126</v>
      </c>
      <c r="E382" s="634" t="s">
        <v>8127</v>
      </c>
      <c r="F382" s="634" t="s">
        <v>8520</v>
      </c>
      <c r="G382" s="634" t="s">
        <v>19163</v>
      </c>
      <c r="H382" s="634" t="s">
        <v>4344</v>
      </c>
      <c r="I382" s="634" t="s">
        <v>13362</v>
      </c>
      <c r="J382" s="634" t="s">
        <v>19195</v>
      </c>
      <c r="K382" s="635">
        <v>50804046330012</v>
      </c>
      <c r="L382" s="634" t="s">
        <v>13669</v>
      </c>
      <c r="M382" s="634" t="s">
        <v>2423</v>
      </c>
      <c r="N382" s="634" t="s">
        <v>2447</v>
      </c>
      <c r="O382" s="634" t="s">
        <v>4333</v>
      </c>
      <c r="P382" s="634" t="s">
        <v>8132</v>
      </c>
      <c r="Q382" s="634" t="s">
        <v>8133</v>
      </c>
      <c r="R382" s="634" t="s">
        <v>7224</v>
      </c>
      <c r="S382" s="634" t="s">
        <v>8135</v>
      </c>
      <c r="T382" s="634" t="s">
        <v>11028</v>
      </c>
      <c r="U382" s="634" t="s">
        <v>2426</v>
      </c>
      <c r="V382" s="634" t="s">
        <v>2383</v>
      </c>
      <c r="W382" s="634" t="s">
        <v>5559</v>
      </c>
      <c r="X382" s="634" t="s">
        <v>19196</v>
      </c>
      <c r="Y382" s="634" t="s">
        <v>8138</v>
      </c>
      <c r="Z382" s="634" t="s">
        <v>8139</v>
      </c>
      <c r="AE382" s="634" t="s">
        <v>20514</v>
      </c>
      <c r="AF382" s="634" t="s">
        <v>18576</v>
      </c>
      <c r="AI382" s="646" t="str">
        <f>VLOOKUP(K382,'2-kurs'!C:F,4,)</f>
        <v>2-kurs</v>
      </c>
      <c r="AJ382" s="634" t="str">
        <f t="shared" si="5"/>
        <v>438231100885</v>
      </c>
    </row>
    <row r="383" spans="1:36" hidden="1" x14ac:dyDescent="0.25">
      <c r="A383" s="634" t="s">
        <v>19177</v>
      </c>
      <c r="B383" s="634" t="s">
        <v>19109</v>
      </c>
      <c r="C383" s="634" t="s">
        <v>8125</v>
      </c>
      <c r="D383" s="634" t="s">
        <v>8126</v>
      </c>
      <c r="E383" s="634" t="s">
        <v>8127</v>
      </c>
      <c r="F383" s="634" t="s">
        <v>8552</v>
      </c>
      <c r="G383" s="634" t="s">
        <v>11409</v>
      </c>
      <c r="H383" s="634" t="s">
        <v>4344</v>
      </c>
      <c r="I383" s="634" t="s">
        <v>10777</v>
      </c>
      <c r="J383" s="634" t="s">
        <v>19178</v>
      </c>
      <c r="K383" s="635">
        <v>51005045590028</v>
      </c>
      <c r="L383" s="634" t="s">
        <v>19179</v>
      </c>
      <c r="M383" s="634" t="s">
        <v>2423</v>
      </c>
      <c r="N383" s="634" t="s">
        <v>2447</v>
      </c>
      <c r="O383" s="634" t="s">
        <v>4333</v>
      </c>
      <c r="P383" s="634" t="s">
        <v>8132</v>
      </c>
      <c r="Q383" s="634" t="s">
        <v>8133</v>
      </c>
      <c r="R383" s="634" t="s">
        <v>7224</v>
      </c>
      <c r="S383" s="634" t="s">
        <v>8135</v>
      </c>
      <c r="T383" s="634" t="s">
        <v>11028</v>
      </c>
      <c r="U383" s="634" t="s">
        <v>2426</v>
      </c>
      <c r="V383" s="634" t="s">
        <v>2383</v>
      </c>
      <c r="W383" s="634" t="s">
        <v>5559</v>
      </c>
      <c r="X383" s="634" t="s">
        <v>19180</v>
      </c>
      <c r="Y383" s="634" t="s">
        <v>8138</v>
      </c>
      <c r="Z383" s="634" t="s">
        <v>8139</v>
      </c>
      <c r="AE383" s="634" t="s">
        <v>20514</v>
      </c>
      <c r="AF383" s="634" t="s">
        <v>18576</v>
      </c>
      <c r="AI383" s="646" t="str">
        <f>VLOOKUP(K383,'2-kurs'!C:F,4,)</f>
        <v>2-kurs</v>
      </c>
      <c r="AJ383" s="634" t="str">
        <f t="shared" si="5"/>
        <v>438231100888</v>
      </c>
    </row>
    <row r="384" spans="1:36" hidden="1" x14ac:dyDescent="0.25">
      <c r="A384" s="634" t="s">
        <v>11078</v>
      </c>
      <c r="B384" s="634" t="s">
        <v>5312</v>
      </c>
      <c r="C384" s="634" t="s">
        <v>8125</v>
      </c>
      <c r="D384" s="634" t="s">
        <v>8126</v>
      </c>
      <c r="E384" s="634" t="s">
        <v>8127</v>
      </c>
      <c r="F384" s="634" t="s">
        <v>4345</v>
      </c>
      <c r="G384" s="634" t="s">
        <v>4348</v>
      </c>
      <c r="H384" s="634" t="s">
        <v>4346</v>
      </c>
      <c r="I384" s="634" t="s">
        <v>11079</v>
      </c>
      <c r="J384" s="634" t="s">
        <v>11080</v>
      </c>
      <c r="K384" s="635">
        <v>41001790950015</v>
      </c>
      <c r="L384" s="634" t="s">
        <v>11081</v>
      </c>
      <c r="M384" s="634" t="s">
        <v>2423</v>
      </c>
      <c r="N384" s="634" t="s">
        <v>2447</v>
      </c>
      <c r="O384" s="634" t="s">
        <v>4333</v>
      </c>
      <c r="P384" s="634" t="s">
        <v>8132</v>
      </c>
      <c r="Q384" s="634" t="s">
        <v>8133</v>
      </c>
      <c r="R384" s="634" t="s">
        <v>7224</v>
      </c>
      <c r="S384" s="634" t="s">
        <v>8135</v>
      </c>
      <c r="T384" s="634" t="s">
        <v>11028</v>
      </c>
      <c r="U384" s="634" t="s">
        <v>2426</v>
      </c>
      <c r="V384" s="634" t="s">
        <v>2383</v>
      </c>
      <c r="W384" s="634" t="s">
        <v>5559</v>
      </c>
      <c r="X384" s="634" t="s">
        <v>11082</v>
      </c>
      <c r="Y384" s="634" t="s">
        <v>8138</v>
      </c>
      <c r="Z384" s="634" t="s">
        <v>8139</v>
      </c>
      <c r="AB384" s="634" t="s">
        <v>8183</v>
      </c>
      <c r="AC384" s="634" t="s">
        <v>8184</v>
      </c>
      <c r="AE384" s="634" t="s">
        <v>10625</v>
      </c>
      <c r="AF384" s="634" t="s">
        <v>18725</v>
      </c>
      <c r="AI384" s="646" t="str">
        <f>VLOOKUP(K384,'2-kurs'!C:F,4,)</f>
        <v>2-kurs</v>
      </c>
      <c r="AJ384" s="634" t="str">
        <f t="shared" si="5"/>
        <v>438231100463</v>
      </c>
    </row>
    <row r="385" spans="1:36" hidden="1" x14ac:dyDescent="0.25">
      <c r="A385" s="634" t="s">
        <v>11094</v>
      </c>
      <c r="B385" s="634" t="s">
        <v>5287</v>
      </c>
      <c r="C385" s="634" t="s">
        <v>8125</v>
      </c>
      <c r="D385" s="634" t="s">
        <v>8126</v>
      </c>
      <c r="E385" s="634" t="s">
        <v>8127</v>
      </c>
      <c r="F385" s="634" t="s">
        <v>4345</v>
      </c>
      <c r="G385" s="634" t="s">
        <v>8163</v>
      </c>
      <c r="H385" s="634" t="s">
        <v>4346</v>
      </c>
      <c r="I385" s="634" t="s">
        <v>11095</v>
      </c>
      <c r="J385" s="634" t="s">
        <v>11096</v>
      </c>
      <c r="K385" s="635">
        <v>40712935320031</v>
      </c>
      <c r="L385" s="634" t="s">
        <v>11097</v>
      </c>
      <c r="M385" s="634" t="s">
        <v>2423</v>
      </c>
      <c r="N385" s="634" t="s">
        <v>2447</v>
      </c>
      <c r="O385" s="634" t="s">
        <v>4333</v>
      </c>
      <c r="P385" s="634" t="s">
        <v>8132</v>
      </c>
      <c r="Q385" s="634" t="s">
        <v>8133</v>
      </c>
      <c r="R385" s="634" t="s">
        <v>7224</v>
      </c>
      <c r="S385" s="634" t="s">
        <v>8135</v>
      </c>
      <c r="T385" s="634" t="s">
        <v>11028</v>
      </c>
      <c r="U385" s="634" t="s">
        <v>2426</v>
      </c>
      <c r="V385" s="634" t="s">
        <v>2383</v>
      </c>
      <c r="W385" s="634" t="s">
        <v>5559</v>
      </c>
      <c r="X385" s="634" t="s">
        <v>11098</v>
      </c>
      <c r="Y385" s="634" t="s">
        <v>8138</v>
      </c>
      <c r="Z385" s="634" t="s">
        <v>8139</v>
      </c>
      <c r="AB385" s="634" t="s">
        <v>8183</v>
      </c>
      <c r="AC385" s="634" t="s">
        <v>8184</v>
      </c>
      <c r="AE385" s="634" t="s">
        <v>10625</v>
      </c>
      <c r="AF385" s="634" t="s">
        <v>18802</v>
      </c>
      <c r="AI385" s="646" t="str">
        <f>VLOOKUP(K385,'2-kurs'!C:F,4,)</f>
        <v>2-kurs</v>
      </c>
      <c r="AJ385" s="634" t="str">
        <f t="shared" si="5"/>
        <v>438231100678</v>
      </c>
    </row>
    <row r="386" spans="1:36" hidden="1" x14ac:dyDescent="0.25">
      <c r="A386" s="634" t="s">
        <v>11046</v>
      </c>
      <c r="B386" s="634" t="s">
        <v>5286</v>
      </c>
      <c r="C386" s="634" t="s">
        <v>8125</v>
      </c>
      <c r="D386" s="634" t="s">
        <v>8126</v>
      </c>
      <c r="E386" s="634" t="s">
        <v>8127</v>
      </c>
      <c r="F386" s="634" t="s">
        <v>4345</v>
      </c>
      <c r="G386" s="634" t="s">
        <v>4347</v>
      </c>
      <c r="H386" s="634" t="s">
        <v>4344</v>
      </c>
      <c r="I386" s="634" t="s">
        <v>11047</v>
      </c>
      <c r="J386" s="634" t="s">
        <v>11048</v>
      </c>
      <c r="K386" s="635">
        <v>31711951000084</v>
      </c>
      <c r="L386" s="634" t="s">
        <v>11049</v>
      </c>
      <c r="M386" s="634" t="s">
        <v>2423</v>
      </c>
      <c r="N386" s="634" t="s">
        <v>2447</v>
      </c>
      <c r="O386" s="634" t="s">
        <v>4333</v>
      </c>
      <c r="P386" s="634" t="s">
        <v>8132</v>
      </c>
      <c r="Q386" s="634" t="s">
        <v>8133</v>
      </c>
      <c r="R386" s="634" t="s">
        <v>7224</v>
      </c>
      <c r="S386" s="634" t="s">
        <v>8135</v>
      </c>
      <c r="T386" s="634" t="s">
        <v>11028</v>
      </c>
      <c r="U386" s="634" t="s">
        <v>2426</v>
      </c>
      <c r="V386" s="634" t="s">
        <v>2383</v>
      </c>
      <c r="W386" s="634" t="s">
        <v>5559</v>
      </c>
      <c r="X386" s="634" t="s">
        <v>11050</v>
      </c>
      <c r="Y386" s="634" t="s">
        <v>8138</v>
      </c>
      <c r="Z386" s="634" t="s">
        <v>8139</v>
      </c>
      <c r="AB386" s="634" t="s">
        <v>8183</v>
      </c>
      <c r="AC386" s="634" t="s">
        <v>8184</v>
      </c>
      <c r="AF386" s="634" t="s">
        <v>19636</v>
      </c>
      <c r="AI386" s="646" t="str">
        <f>VLOOKUP(K386,'2-kurs'!C:F,4,)</f>
        <v>2-kurs</v>
      </c>
      <c r="AJ386" s="634" t="str">
        <f t="shared" si="5"/>
        <v>438231100429</v>
      </c>
    </row>
    <row r="387" spans="1:36" hidden="1" x14ac:dyDescent="0.25">
      <c r="A387" s="634" t="s">
        <v>11099</v>
      </c>
      <c r="B387" s="634" t="s">
        <v>11100</v>
      </c>
      <c r="C387" s="634" t="s">
        <v>8125</v>
      </c>
      <c r="D387" s="634" t="s">
        <v>8126</v>
      </c>
      <c r="E387" s="634" t="s">
        <v>8127</v>
      </c>
      <c r="F387" s="634" t="s">
        <v>4345</v>
      </c>
      <c r="G387" s="634" t="s">
        <v>4348</v>
      </c>
      <c r="H387" s="634" t="s">
        <v>4344</v>
      </c>
      <c r="I387" s="634" t="s">
        <v>11101</v>
      </c>
      <c r="J387" s="634" t="s">
        <v>11102</v>
      </c>
      <c r="K387" s="635">
        <v>52806055300024</v>
      </c>
      <c r="L387" s="634" t="s">
        <v>11103</v>
      </c>
      <c r="M387" s="634" t="s">
        <v>2423</v>
      </c>
      <c r="N387" s="634" t="s">
        <v>2447</v>
      </c>
      <c r="O387" s="634" t="s">
        <v>4333</v>
      </c>
      <c r="P387" s="634" t="s">
        <v>8132</v>
      </c>
      <c r="Q387" s="634" t="s">
        <v>8133</v>
      </c>
      <c r="R387" s="634" t="s">
        <v>7224</v>
      </c>
      <c r="S387" s="634" t="s">
        <v>8135</v>
      </c>
      <c r="T387" s="634" t="s">
        <v>11028</v>
      </c>
      <c r="U387" s="634" t="s">
        <v>2426</v>
      </c>
      <c r="V387" s="634" t="s">
        <v>2383</v>
      </c>
      <c r="W387" s="634" t="s">
        <v>5559</v>
      </c>
      <c r="X387" s="634" t="s">
        <v>11104</v>
      </c>
      <c r="Y387" s="634" t="s">
        <v>8138</v>
      </c>
      <c r="Z387" s="634" t="s">
        <v>8139</v>
      </c>
      <c r="AE387" s="634" t="s">
        <v>10625</v>
      </c>
      <c r="AF387" s="634" t="s">
        <v>18742</v>
      </c>
      <c r="AI387" s="646" t="str">
        <f>VLOOKUP(K387,'2-kurs'!C:F,4,)</f>
        <v>2-kurs</v>
      </c>
      <c r="AJ387" s="634" t="str">
        <f t="shared" si="5"/>
        <v>438231100676</v>
      </c>
    </row>
    <row r="388" spans="1:36" hidden="1" x14ac:dyDescent="0.25">
      <c r="A388" s="634" t="s">
        <v>19190</v>
      </c>
      <c r="B388" s="634" t="s">
        <v>19191</v>
      </c>
      <c r="C388" s="634" t="s">
        <v>8125</v>
      </c>
      <c r="D388" s="634" t="s">
        <v>8126</v>
      </c>
      <c r="E388" s="634" t="s">
        <v>8127</v>
      </c>
      <c r="F388" s="634" t="s">
        <v>4345</v>
      </c>
      <c r="G388" s="634" t="s">
        <v>4347</v>
      </c>
      <c r="H388" s="634" t="s">
        <v>4344</v>
      </c>
      <c r="I388" s="634" t="s">
        <v>8915</v>
      </c>
      <c r="J388" s="634" t="s">
        <v>19192</v>
      </c>
      <c r="K388" s="635">
        <v>50806065260088</v>
      </c>
      <c r="L388" s="634" t="s">
        <v>13189</v>
      </c>
      <c r="M388" s="634" t="s">
        <v>2423</v>
      </c>
      <c r="N388" s="634" t="s">
        <v>2447</v>
      </c>
      <c r="O388" s="634" t="s">
        <v>4333</v>
      </c>
      <c r="P388" s="634" t="s">
        <v>8132</v>
      </c>
      <c r="Q388" s="634" t="s">
        <v>8133</v>
      </c>
      <c r="R388" s="634" t="s">
        <v>7224</v>
      </c>
      <c r="S388" s="634" t="s">
        <v>8135</v>
      </c>
      <c r="T388" s="634" t="s">
        <v>11028</v>
      </c>
      <c r="U388" s="634" t="s">
        <v>2426</v>
      </c>
      <c r="V388" s="634" t="s">
        <v>2383</v>
      </c>
      <c r="W388" s="634" t="s">
        <v>5559</v>
      </c>
      <c r="X388" s="634" t="s">
        <v>19193</v>
      </c>
      <c r="Y388" s="634" t="s">
        <v>8138</v>
      </c>
      <c r="Z388" s="634" t="s">
        <v>8139</v>
      </c>
      <c r="AE388" s="634" t="s">
        <v>20514</v>
      </c>
      <c r="AF388" s="634" t="s">
        <v>18576</v>
      </c>
      <c r="AI388" s="646" t="str">
        <f>VLOOKUP(K388,'2-kurs'!C:F,4,)</f>
        <v>2-kurs</v>
      </c>
      <c r="AJ388" s="634" t="str">
        <f t="shared" ref="AJ388:AJ451" si="6">A388</f>
        <v>438231100881</v>
      </c>
    </row>
    <row r="389" spans="1:36" hidden="1" x14ac:dyDescent="0.25">
      <c r="A389" s="634" t="s">
        <v>11051</v>
      </c>
      <c r="B389" s="634" t="s">
        <v>5106</v>
      </c>
      <c r="C389" s="634" t="s">
        <v>8125</v>
      </c>
      <c r="D389" s="634" t="s">
        <v>8126</v>
      </c>
      <c r="E389" s="634" t="s">
        <v>8127</v>
      </c>
      <c r="F389" s="634" t="s">
        <v>4345</v>
      </c>
      <c r="G389" s="634" t="s">
        <v>8327</v>
      </c>
      <c r="H389" s="634" t="s">
        <v>4344</v>
      </c>
      <c r="I389" s="634" t="s">
        <v>11052</v>
      </c>
      <c r="J389" s="634" t="s">
        <v>11053</v>
      </c>
      <c r="K389" s="635">
        <v>50106045270022</v>
      </c>
      <c r="L389" s="634" t="s">
        <v>11054</v>
      </c>
      <c r="M389" s="634" t="s">
        <v>2423</v>
      </c>
      <c r="N389" s="634" t="s">
        <v>2447</v>
      </c>
      <c r="O389" s="634" t="s">
        <v>4333</v>
      </c>
      <c r="P389" s="634" t="s">
        <v>8132</v>
      </c>
      <c r="Q389" s="634" t="s">
        <v>8133</v>
      </c>
      <c r="R389" s="634" t="s">
        <v>7224</v>
      </c>
      <c r="S389" s="634" t="s">
        <v>8135</v>
      </c>
      <c r="T389" s="634" t="s">
        <v>11028</v>
      </c>
      <c r="U389" s="634" t="s">
        <v>2426</v>
      </c>
      <c r="V389" s="634" t="s">
        <v>2383</v>
      </c>
      <c r="W389" s="634" t="s">
        <v>5559</v>
      </c>
      <c r="X389" s="634" t="s">
        <v>11055</v>
      </c>
      <c r="Y389" s="634" t="s">
        <v>8138</v>
      </c>
      <c r="Z389" s="634" t="s">
        <v>8139</v>
      </c>
      <c r="AB389" s="634" t="s">
        <v>8183</v>
      </c>
      <c r="AC389" s="634" t="s">
        <v>8184</v>
      </c>
      <c r="AF389" s="634" t="s">
        <v>18738</v>
      </c>
      <c r="AI389" s="646" t="str">
        <f>VLOOKUP(K389,'2-kurs'!C:F,4,)</f>
        <v>2-kurs</v>
      </c>
      <c r="AJ389" s="634" t="str">
        <f t="shared" si="6"/>
        <v>438231100467</v>
      </c>
    </row>
    <row r="390" spans="1:36" hidden="1" x14ac:dyDescent="0.25">
      <c r="A390" s="634" t="s">
        <v>11056</v>
      </c>
      <c r="B390" s="634" t="s">
        <v>5113</v>
      </c>
      <c r="C390" s="634" t="s">
        <v>8125</v>
      </c>
      <c r="D390" s="634" t="s">
        <v>8126</v>
      </c>
      <c r="E390" s="634" t="s">
        <v>8127</v>
      </c>
      <c r="F390" s="634" t="s">
        <v>4345</v>
      </c>
      <c r="G390" s="634" t="s">
        <v>9003</v>
      </c>
      <c r="H390" s="634" t="s">
        <v>4346</v>
      </c>
      <c r="I390" s="634" t="s">
        <v>11057</v>
      </c>
      <c r="J390" s="634" t="s">
        <v>11058</v>
      </c>
      <c r="K390" s="635">
        <v>63010045370010</v>
      </c>
      <c r="L390" s="634" t="s">
        <v>10166</v>
      </c>
      <c r="M390" s="634" t="s">
        <v>2423</v>
      </c>
      <c r="N390" s="634" t="s">
        <v>2447</v>
      </c>
      <c r="O390" s="634" t="s">
        <v>4333</v>
      </c>
      <c r="P390" s="634" t="s">
        <v>8132</v>
      </c>
      <c r="Q390" s="634" t="s">
        <v>8133</v>
      </c>
      <c r="R390" s="634" t="s">
        <v>7224</v>
      </c>
      <c r="S390" s="634" t="s">
        <v>8135</v>
      </c>
      <c r="T390" s="634" t="s">
        <v>11028</v>
      </c>
      <c r="U390" s="634" t="s">
        <v>2426</v>
      </c>
      <c r="V390" s="634" t="s">
        <v>2383</v>
      </c>
      <c r="W390" s="634" t="s">
        <v>5559</v>
      </c>
      <c r="X390" s="634" t="s">
        <v>11059</v>
      </c>
      <c r="Y390" s="634" t="s">
        <v>8138</v>
      </c>
      <c r="Z390" s="634" t="s">
        <v>8139</v>
      </c>
      <c r="AB390" s="634" t="s">
        <v>8183</v>
      </c>
      <c r="AC390" s="634" t="s">
        <v>8184</v>
      </c>
      <c r="AE390" s="634" t="s">
        <v>10625</v>
      </c>
      <c r="AF390" s="634" t="s">
        <v>19629</v>
      </c>
      <c r="AI390" s="646" t="str">
        <f>VLOOKUP(K390,'2-kurs'!C:F,4,)</f>
        <v>2-kurs</v>
      </c>
      <c r="AJ390" s="634" t="str">
        <f t="shared" si="6"/>
        <v>438231100422</v>
      </c>
    </row>
    <row r="391" spans="1:36" hidden="1" x14ac:dyDescent="0.25">
      <c r="A391" s="634" t="s">
        <v>11040</v>
      </c>
      <c r="B391" s="634" t="s">
        <v>2494</v>
      </c>
      <c r="C391" s="634" t="s">
        <v>8125</v>
      </c>
      <c r="D391" s="634" t="s">
        <v>8126</v>
      </c>
      <c r="E391" s="634" t="s">
        <v>8127</v>
      </c>
      <c r="F391" s="634" t="s">
        <v>4345</v>
      </c>
      <c r="G391" s="634" t="s">
        <v>8163</v>
      </c>
      <c r="H391" s="634" t="s">
        <v>4344</v>
      </c>
      <c r="I391" s="634" t="s">
        <v>11041</v>
      </c>
      <c r="J391" s="634" t="s">
        <v>11042</v>
      </c>
      <c r="K391" s="635">
        <v>52806045320014</v>
      </c>
      <c r="L391" s="634" t="s">
        <v>11043</v>
      </c>
      <c r="M391" s="634" t="s">
        <v>2423</v>
      </c>
      <c r="N391" s="634" t="s">
        <v>2447</v>
      </c>
      <c r="O391" s="634" t="s">
        <v>4333</v>
      </c>
      <c r="P391" s="634" t="s">
        <v>8132</v>
      </c>
      <c r="Q391" s="634" t="s">
        <v>8133</v>
      </c>
      <c r="R391" s="634" t="s">
        <v>7224</v>
      </c>
      <c r="S391" s="634" t="s">
        <v>8135</v>
      </c>
      <c r="T391" s="634" t="s">
        <v>11028</v>
      </c>
      <c r="U391" s="634" t="s">
        <v>2426</v>
      </c>
      <c r="V391" s="634" t="s">
        <v>2383</v>
      </c>
      <c r="W391" s="634" t="s">
        <v>5559</v>
      </c>
      <c r="X391" s="634" t="s">
        <v>11044</v>
      </c>
      <c r="Y391" s="634" t="s">
        <v>8138</v>
      </c>
      <c r="Z391" s="634" t="s">
        <v>8139</v>
      </c>
      <c r="AE391" s="634" t="s">
        <v>11045</v>
      </c>
      <c r="AF391" s="634" t="s">
        <v>18740</v>
      </c>
      <c r="AI391" s="646" t="str">
        <f>VLOOKUP(K391,'2-kurs'!C:F,4,)</f>
        <v>2-kurs</v>
      </c>
      <c r="AJ391" s="634" t="str">
        <f t="shared" si="6"/>
        <v>438231100699</v>
      </c>
    </row>
    <row r="392" spans="1:36" hidden="1" x14ac:dyDescent="0.25">
      <c r="A392" s="634" t="s">
        <v>19638</v>
      </c>
      <c r="B392" s="634" t="s">
        <v>19639</v>
      </c>
      <c r="C392" s="634" t="s">
        <v>8125</v>
      </c>
      <c r="D392" s="634" t="s">
        <v>8126</v>
      </c>
      <c r="E392" s="634" t="s">
        <v>8127</v>
      </c>
      <c r="F392" s="634" t="s">
        <v>8908</v>
      </c>
      <c r="G392" s="634" t="s">
        <v>19640</v>
      </c>
      <c r="H392" s="634" t="s">
        <v>4344</v>
      </c>
      <c r="I392" s="634" t="s">
        <v>18793</v>
      </c>
      <c r="J392" s="634" t="s">
        <v>19641</v>
      </c>
      <c r="K392" s="635">
        <v>50511050005055</v>
      </c>
      <c r="L392" s="634" t="s">
        <v>19642</v>
      </c>
      <c r="M392" s="634" t="s">
        <v>2423</v>
      </c>
      <c r="N392" s="634" t="s">
        <v>2447</v>
      </c>
      <c r="O392" s="634" t="s">
        <v>4333</v>
      </c>
      <c r="P392" s="634" t="s">
        <v>8132</v>
      </c>
      <c r="Q392" s="634" t="s">
        <v>8133</v>
      </c>
      <c r="R392" s="634" t="s">
        <v>10622</v>
      </c>
      <c r="S392" s="634" t="s">
        <v>8135</v>
      </c>
      <c r="T392" s="634" t="s">
        <v>11028</v>
      </c>
      <c r="U392" s="634" t="s">
        <v>2426</v>
      </c>
      <c r="V392" s="634" t="s">
        <v>2383</v>
      </c>
      <c r="W392" s="634" t="s">
        <v>5559</v>
      </c>
      <c r="X392" s="634" t="s">
        <v>19643</v>
      </c>
      <c r="Y392" s="634" t="s">
        <v>8138</v>
      </c>
      <c r="Z392" s="634" t="s">
        <v>8139</v>
      </c>
      <c r="AE392" s="634" t="s">
        <v>8140</v>
      </c>
      <c r="AF392" s="634" t="s">
        <v>18576</v>
      </c>
      <c r="AI392" s="646" t="str">
        <f>VLOOKUP(K392,'2-kurs'!C:F,4,)</f>
        <v>2-kurs</v>
      </c>
      <c r="AJ392" s="634" t="str">
        <f t="shared" si="6"/>
        <v>438231100889</v>
      </c>
    </row>
    <row r="393" spans="1:36" hidden="1" x14ac:dyDescent="0.25">
      <c r="A393" s="634" t="s">
        <v>19150</v>
      </c>
      <c r="B393" s="634" t="s">
        <v>8042</v>
      </c>
      <c r="C393" s="634" t="s">
        <v>8125</v>
      </c>
      <c r="D393" s="634" t="s">
        <v>8126</v>
      </c>
      <c r="E393" s="634" t="s">
        <v>8127</v>
      </c>
      <c r="F393" s="634" t="s">
        <v>4345</v>
      </c>
      <c r="G393" s="634" t="s">
        <v>8186</v>
      </c>
      <c r="H393" s="634" t="s">
        <v>4344</v>
      </c>
      <c r="I393" s="634" t="s">
        <v>19151</v>
      </c>
      <c r="J393" s="634" t="s">
        <v>19152</v>
      </c>
      <c r="K393" s="635">
        <v>50606045360045</v>
      </c>
      <c r="L393" s="634" t="s">
        <v>8181</v>
      </c>
      <c r="M393" s="634" t="s">
        <v>2423</v>
      </c>
      <c r="N393" s="634" t="s">
        <v>2447</v>
      </c>
      <c r="O393" s="634" t="s">
        <v>4333</v>
      </c>
      <c r="P393" s="634" t="s">
        <v>8132</v>
      </c>
      <c r="Q393" s="634" t="s">
        <v>8133</v>
      </c>
      <c r="R393" s="634" t="s">
        <v>7224</v>
      </c>
      <c r="S393" s="634" t="s">
        <v>8135</v>
      </c>
      <c r="T393" s="634" t="s">
        <v>11028</v>
      </c>
      <c r="U393" s="634" t="s">
        <v>2426</v>
      </c>
      <c r="V393" s="634" t="s">
        <v>2383</v>
      </c>
      <c r="W393" s="634" t="s">
        <v>5559</v>
      </c>
      <c r="X393" s="634" t="s">
        <v>8225</v>
      </c>
      <c r="Y393" s="634" t="s">
        <v>8138</v>
      </c>
      <c r="Z393" s="634" t="s">
        <v>8139</v>
      </c>
      <c r="AE393" s="634" t="s">
        <v>20514</v>
      </c>
      <c r="AF393" s="634" t="s">
        <v>18576</v>
      </c>
      <c r="AI393" s="646" t="str">
        <f>VLOOKUP(K393,'2-kurs'!C:F,4,)</f>
        <v>2-kurs</v>
      </c>
      <c r="AJ393" s="634" t="str">
        <f t="shared" si="6"/>
        <v>438241102212</v>
      </c>
    </row>
    <row r="394" spans="1:36" hidden="1" x14ac:dyDescent="0.25">
      <c r="A394" s="634" t="s">
        <v>19181</v>
      </c>
      <c r="B394" s="634" t="s">
        <v>19182</v>
      </c>
      <c r="C394" s="634" t="s">
        <v>8125</v>
      </c>
      <c r="D394" s="634" t="s">
        <v>8126</v>
      </c>
      <c r="E394" s="634" t="s">
        <v>8127</v>
      </c>
      <c r="F394" s="634" t="s">
        <v>4345</v>
      </c>
      <c r="G394" s="634" t="s">
        <v>8221</v>
      </c>
      <c r="H394" s="634" t="s">
        <v>4344</v>
      </c>
      <c r="I394" s="634" t="s">
        <v>12270</v>
      </c>
      <c r="J394" s="634" t="s">
        <v>19183</v>
      </c>
      <c r="K394" s="635">
        <v>52406035350038</v>
      </c>
      <c r="L394" s="634" t="s">
        <v>19184</v>
      </c>
      <c r="M394" s="634" t="s">
        <v>2423</v>
      </c>
      <c r="N394" s="634" t="s">
        <v>2447</v>
      </c>
      <c r="O394" s="634" t="s">
        <v>4333</v>
      </c>
      <c r="P394" s="634" t="s">
        <v>8132</v>
      </c>
      <c r="Q394" s="634" t="s">
        <v>8133</v>
      </c>
      <c r="R394" s="634" t="s">
        <v>7224</v>
      </c>
      <c r="S394" s="634" t="s">
        <v>8135</v>
      </c>
      <c r="T394" s="634" t="s">
        <v>11028</v>
      </c>
      <c r="U394" s="634" t="s">
        <v>2426</v>
      </c>
      <c r="V394" s="634" t="s">
        <v>2383</v>
      </c>
      <c r="W394" s="634" t="s">
        <v>5559</v>
      </c>
      <c r="X394" s="634" t="s">
        <v>19185</v>
      </c>
      <c r="Y394" s="634" t="s">
        <v>8138</v>
      </c>
      <c r="Z394" s="634" t="s">
        <v>8139</v>
      </c>
      <c r="AE394" s="634" t="s">
        <v>20514</v>
      </c>
      <c r="AF394" s="634" t="s">
        <v>18576</v>
      </c>
      <c r="AI394" s="646" t="str">
        <f>VLOOKUP(K394,'2-kurs'!C:F,4,)</f>
        <v>2-kurs</v>
      </c>
      <c r="AJ394" s="634" t="str">
        <f t="shared" si="6"/>
        <v>438231100884</v>
      </c>
    </row>
    <row r="395" spans="1:36" hidden="1" x14ac:dyDescent="0.25">
      <c r="A395" s="634" t="s">
        <v>19171</v>
      </c>
      <c r="B395" s="634" t="s">
        <v>18561</v>
      </c>
      <c r="C395" s="634" t="s">
        <v>8125</v>
      </c>
      <c r="D395" s="634" t="s">
        <v>8126</v>
      </c>
      <c r="E395" s="634" t="s">
        <v>8127</v>
      </c>
      <c r="F395" s="634" t="s">
        <v>8552</v>
      </c>
      <c r="G395" s="634" t="s">
        <v>11067</v>
      </c>
      <c r="H395" s="634" t="s">
        <v>4344</v>
      </c>
      <c r="I395" s="634" t="s">
        <v>10797</v>
      </c>
      <c r="J395" s="634" t="s">
        <v>19172</v>
      </c>
      <c r="K395" s="635">
        <v>50709056120021</v>
      </c>
      <c r="L395" s="634" t="s">
        <v>13212</v>
      </c>
      <c r="M395" s="634" t="s">
        <v>2423</v>
      </c>
      <c r="N395" s="634" t="s">
        <v>2447</v>
      </c>
      <c r="O395" s="634" t="s">
        <v>4333</v>
      </c>
      <c r="P395" s="634" t="s">
        <v>8132</v>
      </c>
      <c r="Q395" s="634" t="s">
        <v>8133</v>
      </c>
      <c r="R395" s="634" t="s">
        <v>7224</v>
      </c>
      <c r="S395" s="634" t="s">
        <v>8135</v>
      </c>
      <c r="T395" s="634" t="s">
        <v>11028</v>
      </c>
      <c r="U395" s="634" t="s">
        <v>2426</v>
      </c>
      <c r="V395" s="634" t="s">
        <v>2383</v>
      </c>
      <c r="W395" s="634" t="s">
        <v>5559</v>
      </c>
      <c r="X395" s="634" t="s">
        <v>19173</v>
      </c>
      <c r="Y395" s="634" t="s">
        <v>8138</v>
      </c>
      <c r="Z395" s="634" t="s">
        <v>8139</v>
      </c>
      <c r="AE395" s="634" t="s">
        <v>20514</v>
      </c>
      <c r="AF395" s="634" t="s">
        <v>18576</v>
      </c>
      <c r="AI395" s="646" t="str">
        <f>VLOOKUP(K395,'2-kurs'!C:F,4,)</f>
        <v>2-kurs</v>
      </c>
      <c r="AJ395" s="634" t="str">
        <f t="shared" si="6"/>
        <v>438231100880</v>
      </c>
    </row>
    <row r="396" spans="1:36" hidden="1" x14ac:dyDescent="0.25">
      <c r="A396" s="634" t="s">
        <v>11024</v>
      </c>
      <c r="B396" s="634" t="s">
        <v>5157</v>
      </c>
      <c r="C396" s="634" t="s">
        <v>8125</v>
      </c>
      <c r="D396" s="634" t="s">
        <v>8126</v>
      </c>
      <c r="E396" s="634" t="s">
        <v>8127</v>
      </c>
      <c r="F396" s="634" t="s">
        <v>4345</v>
      </c>
      <c r="G396" s="634" t="s">
        <v>4348</v>
      </c>
      <c r="H396" s="634" t="s">
        <v>4346</v>
      </c>
      <c r="I396" s="634" t="s">
        <v>11025</v>
      </c>
      <c r="J396" s="634" t="s">
        <v>11026</v>
      </c>
      <c r="K396" s="635">
        <v>43105921010013</v>
      </c>
      <c r="L396" s="634" t="s">
        <v>11027</v>
      </c>
      <c r="M396" s="634" t="s">
        <v>2423</v>
      </c>
      <c r="N396" s="634" t="s">
        <v>2447</v>
      </c>
      <c r="O396" s="634" t="s">
        <v>4333</v>
      </c>
      <c r="P396" s="634" t="s">
        <v>8132</v>
      </c>
      <c r="Q396" s="634" t="s">
        <v>8133</v>
      </c>
      <c r="R396" s="634" t="s">
        <v>7224</v>
      </c>
      <c r="S396" s="634" t="s">
        <v>8135</v>
      </c>
      <c r="T396" s="634" t="s">
        <v>11028</v>
      </c>
      <c r="U396" s="634" t="s">
        <v>2426</v>
      </c>
      <c r="V396" s="634" t="s">
        <v>2383</v>
      </c>
      <c r="W396" s="634" t="s">
        <v>5559</v>
      </c>
      <c r="X396" s="634" t="s">
        <v>11029</v>
      </c>
      <c r="Y396" s="634" t="s">
        <v>8138</v>
      </c>
      <c r="Z396" s="634" t="s">
        <v>8139</v>
      </c>
      <c r="AB396" s="634" t="s">
        <v>8183</v>
      </c>
      <c r="AC396" s="634" t="s">
        <v>8184</v>
      </c>
      <c r="AE396" s="634" t="s">
        <v>10625</v>
      </c>
      <c r="AF396" s="634" t="s">
        <v>18732</v>
      </c>
      <c r="AI396" s="646" t="str">
        <f>VLOOKUP(K396,'2-kurs'!C:F,4,)</f>
        <v>2-kurs</v>
      </c>
      <c r="AJ396" s="634" t="str">
        <f t="shared" si="6"/>
        <v>438231100466</v>
      </c>
    </row>
    <row r="397" spans="1:36" hidden="1" x14ac:dyDescent="0.25">
      <c r="A397" s="634" t="s">
        <v>11065</v>
      </c>
      <c r="B397" s="634" t="s">
        <v>11066</v>
      </c>
      <c r="C397" s="634" t="s">
        <v>8125</v>
      </c>
      <c r="D397" s="634" t="s">
        <v>8126</v>
      </c>
      <c r="E397" s="634" t="s">
        <v>8127</v>
      </c>
      <c r="F397" s="634" t="s">
        <v>8552</v>
      </c>
      <c r="G397" s="634" t="s">
        <v>11067</v>
      </c>
      <c r="H397" s="634" t="s">
        <v>4346</v>
      </c>
      <c r="I397" s="634" t="s">
        <v>11068</v>
      </c>
      <c r="J397" s="634" t="s">
        <v>11069</v>
      </c>
      <c r="K397" s="635">
        <v>41702932670067</v>
      </c>
      <c r="L397" s="634" t="s">
        <v>11070</v>
      </c>
      <c r="M397" s="634" t="s">
        <v>2423</v>
      </c>
      <c r="N397" s="634" t="s">
        <v>2447</v>
      </c>
      <c r="O397" s="634" t="s">
        <v>4333</v>
      </c>
      <c r="P397" s="634" t="s">
        <v>8132</v>
      </c>
      <c r="Q397" s="634" t="s">
        <v>8133</v>
      </c>
      <c r="R397" s="634" t="s">
        <v>7224</v>
      </c>
      <c r="S397" s="634" t="s">
        <v>8135</v>
      </c>
      <c r="T397" s="634" t="s">
        <v>11028</v>
      </c>
      <c r="U397" s="634" t="s">
        <v>2426</v>
      </c>
      <c r="V397" s="634" t="s">
        <v>2383</v>
      </c>
      <c r="W397" s="634" t="s">
        <v>5559</v>
      </c>
      <c r="X397" s="634" t="s">
        <v>8706</v>
      </c>
      <c r="Y397" s="634" t="s">
        <v>8138</v>
      </c>
      <c r="Z397" s="634" t="s">
        <v>8139</v>
      </c>
      <c r="AE397" s="634" t="s">
        <v>20514</v>
      </c>
      <c r="AF397" s="634" t="s">
        <v>18738</v>
      </c>
      <c r="AI397" s="646" t="str">
        <f>VLOOKUP(K397,'2-kurs'!C:F,4,)</f>
        <v>2-kurs</v>
      </c>
      <c r="AJ397" s="634" t="str">
        <f t="shared" si="6"/>
        <v>438231100883</v>
      </c>
    </row>
    <row r="398" spans="1:36" hidden="1" x14ac:dyDescent="0.25">
      <c r="A398" s="634" t="s">
        <v>11034</v>
      </c>
      <c r="B398" s="634" t="s">
        <v>11035</v>
      </c>
      <c r="C398" s="634" t="s">
        <v>8125</v>
      </c>
      <c r="D398" s="634" t="s">
        <v>8126</v>
      </c>
      <c r="E398" s="634" t="s">
        <v>8127</v>
      </c>
      <c r="F398" s="634" t="s">
        <v>8253</v>
      </c>
      <c r="G398" s="634" t="s">
        <v>8580</v>
      </c>
      <c r="H398" s="634" t="s">
        <v>4346</v>
      </c>
      <c r="I398" s="634" t="s">
        <v>11036</v>
      </c>
      <c r="J398" s="634" t="s">
        <v>11037</v>
      </c>
      <c r="K398" s="635">
        <v>40110996130109</v>
      </c>
      <c r="L398" s="634" t="s">
        <v>11038</v>
      </c>
      <c r="M398" s="634" t="s">
        <v>2423</v>
      </c>
      <c r="N398" s="634" t="s">
        <v>2447</v>
      </c>
      <c r="O398" s="634" t="s">
        <v>4333</v>
      </c>
      <c r="P398" s="634" t="s">
        <v>8132</v>
      </c>
      <c r="Q398" s="634" t="s">
        <v>8133</v>
      </c>
      <c r="R398" s="634" t="s">
        <v>7224</v>
      </c>
      <c r="S398" s="634" t="s">
        <v>8135</v>
      </c>
      <c r="T398" s="634" t="s">
        <v>11028</v>
      </c>
      <c r="U398" s="634" t="s">
        <v>2426</v>
      </c>
      <c r="V398" s="634" t="s">
        <v>2383</v>
      </c>
      <c r="W398" s="634" t="s">
        <v>5559</v>
      </c>
      <c r="X398" s="634" t="s">
        <v>11039</v>
      </c>
      <c r="Y398" s="634" t="s">
        <v>8138</v>
      </c>
      <c r="Z398" s="634" t="s">
        <v>8139</v>
      </c>
      <c r="AB398" s="634" t="s">
        <v>8183</v>
      </c>
      <c r="AC398" s="634" t="s">
        <v>8184</v>
      </c>
      <c r="AE398" s="634" t="s">
        <v>10625</v>
      </c>
      <c r="AF398" s="634" t="s">
        <v>18714</v>
      </c>
      <c r="AI398" s="646" t="str">
        <f>VLOOKUP(K398,'2-kurs'!C:F,4,)</f>
        <v>2-kurs</v>
      </c>
      <c r="AJ398" s="634" t="str">
        <f t="shared" si="6"/>
        <v>438231100427</v>
      </c>
    </row>
    <row r="399" spans="1:36" hidden="1" x14ac:dyDescent="0.25">
      <c r="A399" s="634" t="s">
        <v>11060</v>
      </c>
      <c r="B399" s="634" t="s">
        <v>11061</v>
      </c>
      <c r="C399" s="634" t="s">
        <v>8125</v>
      </c>
      <c r="D399" s="634" t="s">
        <v>8126</v>
      </c>
      <c r="E399" s="634" t="s">
        <v>8127</v>
      </c>
      <c r="F399" s="634" t="s">
        <v>8700</v>
      </c>
      <c r="G399" s="634" t="s">
        <v>10331</v>
      </c>
      <c r="H399" s="634" t="s">
        <v>4344</v>
      </c>
      <c r="I399" s="634" t="s">
        <v>11062</v>
      </c>
      <c r="J399" s="634" t="s">
        <v>11063</v>
      </c>
      <c r="K399" s="635">
        <v>52609057210085</v>
      </c>
      <c r="L399" s="634" t="s">
        <v>10553</v>
      </c>
      <c r="M399" s="634" t="s">
        <v>2423</v>
      </c>
      <c r="N399" s="634" t="s">
        <v>2447</v>
      </c>
      <c r="O399" s="634" t="s">
        <v>4333</v>
      </c>
      <c r="P399" s="634" t="s">
        <v>8132</v>
      </c>
      <c r="Q399" s="634" t="s">
        <v>8133</v>
      </c>
      <c r="R399" s="634" t="s">
        <v>7224</v>
      </c>
      <c r="S399" s="634" t="s">
        <v>8135</v>
      </c>
      <c r="T399" s="634" t="s">
        <v>11028</v>
      </c>
      <c r="U399" s="634" t="s">
        <v>2426</v>
      </c>
      <c r="V399" s="634" t="s">
        <v>2383</v>
      </c>
      <c r="W399" s="634" t="s">
        <v>5559</v>
      </c>
      <c r="X399" s="634" t="s">
        <v>11064</v>
      </c>
      <c r="Y399" s="634" t="s">
        <v>8138</v>
      </c>
      <c r="Z399" s="634" t="s">
        <v>8139</v>
      </c>
      <c r="AB399" s="634" t="s">
        <v>8183</v>
      </c>
      <c r="AC399" s="634" t="s">
        <v>8184</v>
      </c>
      <c r="AE399" s="634" t="s">
        <v>10625</v>
      </c>
      <c r="AF399" s="634" t="s">
        <v>19637</v>
      </c>
      <c r="AI399" s="646" t="str">
        <f>VLOOKUP(K399,'2-kurs'!C:F,4,)</f>
        <v>2-kurs</v>
      </c>
      <c r="AJ399" s="634" t="str">
        <f t="shared" si="6"/>
        <v>438231100464</v>
      </c>
    </row>
    <row r="400" spans="1:36" hidden="1" x14ac:dyDescent="0.25">
      <c r="A400" s="634" t="s">
        <v>19167</v>
      </c>
      <c r="B400" s="634" t="s">
        <v>18949</v>
      </c>
      <c r="C400" s="634" t="s">
        <v>8125</v>
      </c>
      <c r="D400" s="634" t="s">
        <v>8126</v>
      </c>
      <c r="E400" s="634" t="s">
        <v>8127</v>
      </c>
      <c r="F400" s="634" t="s">
        <v>4345</v>
      </c>
      <c r="G400" s="634" t="s">
        <v>8221</v>
      </c>
      <c r="H400" s="634" t="s">
        <v>4344</v>
      </c>
      <c r="I400" s="634" t="s">
        <v>19168</v>
      </c>
      <c r="J400" s="634" t="s">
        <v>19169</v>
      </c>
      <c r="K400" s="635">
        <v>30808901110027</v>
      </c>
      <c r="L400" s="634" t="s">
        <v>19170</v>
      </c>
      <c r="M400" s="634" t="s">
        <v>2423</v>
      </c>
      <c r="N400" s="634" t="s">
        <v>2447</v>
      </c>
      <c r="O400" s="634" t="s">
        <v>4333</v>
      </c>
      <c r="P400" s="634" t="s">
        <v>8132</v>
      </c>
      <c r="Q400" s="634" t="s">
        <v>8133</v>
      </c>
      <c r="R400" s="634" t="s">
        <v>7224</v>
      </c>
      <c r="S400" s="634" t="s">
        <v>8135</v>
      </c>
      <c r="T400" s="634" t="s">
        <v>11028</v>
      </c>
      <c r="U400" s="634" t="s">
        <v>2426</v>
      </c>
      <c r="V400" s="634" t="s">
        <v>2383</v>
      </c>
      <c r="W400" s="634" t="s">
        <v>5559</v>
      </c>
      <c r="X400" s="634" t="s">
        <v>10233</v>
      </c>
      <c r="Y400" s="634" t="s">
        <v>8138</v>
      </c>
      <c r="Z400" s="634" t="s">
        <v>8139</v>
      </c>
      <c r="AE400" s="634" t="s">
        <v>20514</v>
      </c>
      <c r="AF400" s="634" t="s">
        <v>18576</v>
      </c>
      <c r="AI400" s="646" t="str">
        <f>VLOOKUP(K400,'2-kurs'!C:F,4,)</f>
        <v>2-kurs</v>
      </c>
      <c r="AJ400" s="634" t="str">
        <f t="shared" si="6"/>
        <v>438231100890</v>
      </c>
    </row>
    <row r="401" spans="1:36" hidden="1" x14ac:dyDescent="0.25">
      <c r="A401" s="634" t="s">
        <v>19157</v>
      </c>
      <c r="B401" s="634" t="s">
        <v>19158</v>
      </c>
      <c r="C401" s="634" t="s">
        <v>8125</v>
      </c>
      <c r="D401" s="634" t="s">
        <v>8126</v>
      </c>
      <c r="E401" s="634" t="s">
        <v>8127</v>
      </c>
      <c r="F401" s="634" t="s">
        <v>4345</v>
      </c>
      <c r="G401" s="634" t="s">
        <v>8598</v>
      </c>
      <c r="H401" s="634" t="s">
        <v>4344</v>
      </c>
      <c r="I401" s="634" t="s">
        <v>19159</v>
      </c>
      <c r="J401" s="634" t="s">
        <v>19160</v>
      </c>
      <c r="K401" s="635">
        <v>51102025330022</v>
      </c>
      <c r="L401" s="634" t="s">
        <v>19161</v>
      </c>
      <c r="M401" s="634" t="s">
        <v>2423</v>
      </c>
      <c r="N401" s="634" t="s">
        <v>2447</v>
      </c>
      <c r="O401" s="634" t="s">
        <v>4333</v>
      </c>
      <c r="P401" s="634" t="s">
        <v>8132</v>
      </c>
      <c r="Q401" s="634" t="s">
        <v>8133</v>
      </c>
      <c r="R401" s="634" t="s">
        <v>7224</v>
      </c>
      <c r="S401" s="634" t="s">
        <v>8135</v>
      </c>
      <c r="T401" s="634" t="s">
        <v>11028</v>
      </c>
      <c r="U401" s="634" t="s">
        <v>2426</v>
      </c>
      <c r="V401" s="634" t="s">
        <v>2383</v>
      </c>
      <c r="W401" s="634" t="s">
        <v>5559</v>
      </c>
      <c r="X401" s="634" t="s">
        <v>8706</v>
      </c>
      <c r="Y401" s="634" t="s">
        <v>8138</v>
      </c>
      <c r="Z401" s="634" t="s">
        <v>8139</v>
      </c>
      <c r="AE401" s="634" t="s">
        <v>20514</v>
      </c>
      <c r="AF401" s="634" t="s">
        <v>18576</v>
      </c>
      <c r="AI401" s="646" t="str">
        <f>VLOOKUP(K401,'2-kurs'!C:F,4,)</f>
        <v>2-kurs</v>
      </c>
      <c r="AJ401" s="634" t="str">
        <f t="shared" si="6"/>
        <v>438231100879</v>
      </c>
    </row>
    <row r="402" spans="1:36" hidden="1" x14ac:dyDescent="0.25">
      <c r="A402" s="634" t="s">
        <v>19153</v>
      </c>
      <c r="B402" s="634" t="s">
        <v>18962</v>
      </c>
      <c r="C402" s="634" t="s">
        <v>8125</v>
      </c>
      <c r="D402" s="634" t="s">
        <v>8126</v>
      </c>
      <c r="E402" s="634" t="s">
        <v>8127</v>
      </c>
      <c r="F402" s="634" t="s">
        <v>4345</v>
      </c>
      <c r="G402" s="634" t="s">
        <v>4347</v>
      </c>
      <c r="H402" s="634" t="s">
        <v>4344</v>
      </c>
      <c r="I402" s="634" t="s">
        <v>19154</v>
      </c>
      <c r="J402" s="634" t="s">
        <v>19155</v>
      </c>
      <c r="K402" s="635">
        <v>51902045260048</v>
      </c>
      <c r="L402" s="634" t="s">
        <v>19156</v>
      </c>
      <c r="M402" s="634" t="s">
        <v>2423</v>
      </c>
      <c r="N402" s="634" t="s">
        <v>2447</v>
      </c>
      <c r="O402" s="634" t="s">
        <v>4333</v>
      </c>
      <c r="P402" s="634" t="s">
        <v>8132</v>
      </c>
      <c r="Q402" s="634" t="s">
        <v>8133</v>
      </c>
      <c r="R402" s="634" t="s">
        <v>7224</v>
      </c>
      <c r="S402" s="634" t="s">
        <v>8135</v>
      </c>
      <c r="T402" s="634" t="s">
        <v>11028</v>
      </c>
      <c r="U402" s="634" t="s">
        <v>2426</v>
      </c>
      <c r="V402" s="634" t="s">
        <v>2383</v>
      </c>
      <c r="W402" s="634" t="s">
        <v>5559</v>
      </c>
      <c r="X402" s="634" t="s">
        <v>8225</v>
      </c>
      <c r="Y402" s="634" t="s">
        <v>8138</v>
      </c>
      <c r="Z402" s="634" t="s">
        <v>8139</v>
      </c>
      <c r="AE402" s="634" t="s">
        <v>20514</v>
      </c>
      <c r="AF402" s="634" t="s">
        <v>18576</v>
      </c>
      <c r="AI402" s="646" t="str">
        <f>VLOOKUP(K402,'2-kurs'!C:F,4,)</f>
        <v>2-kurs</v>
      </c>
      <c r="AJ402" s="634" t="str">
        <f t="shared" si="6"/>
        <v>438231100886</v>
      </c>
    </row>
    <row r="403" spans="1:36" hidden="1" x14ac:dyDescent="0.25">
      <c r="A403" s="634" t="s">
        <v>11089</v>
      </c>
      <c r="B403" s="634" t="s">
        <v>11090</v>
      </c>
      <c r="C403" s="634" t="s">
        <v>8125</v>
      </c>
      <c r="D403" s="634" t="s">
        <v>8126</v>
      </c>
      <c r="E403" s="634" t="s">
        <v>8127</v>
      </c>
      <c r="F403" s="634" t="s">
        <v>8552</v>
      </c>
      <c r="G403" s="634" t="s">
        <v>11073</v>
      </c>
      <c r="H403" s="634" t="s">
        <v>4344</v>
      </c>
      <c r="I403" s="634" t="s">
        <v>11091</v>
      </c>
      <c r="J403" s="634" t="s">
        <v>11092</v>
      </c>
      <c r="K403" s="635">
        <v>50101055670129</v>
      </c>
      <c r="L403" s="634" t="s">
        <v>8364</v>
      </c>
      <c r="M403" s="634" t="s">
        <v>2423</v>
      </c>
      <c r="N403" s="634" t="s">
        <v>2447</v>
      </c>
      <c r="O403" s="634" t="s">
        <v>4333</v>
      </c>
      <c r="P403" s="634" t="s">
        <v>8132</v>
      </c>
      <c r="Q403" s="634" t="s">
        <v>8133</v>
      </c>
      <c r="R403" s="634" t="s">
        <v>7224</v>
      </c>
      <c r="S403" s="634" t="s">
        <v>8135</v>
      </c>
      <c r="T403" s="634" t="s">
        <v>11028</v>
      </c>
      <c r="U403" s="634" t="s">
        <v>2426</v>
      </c>
      <c r="V403" s="634" t="s">
        <v>2383</v>
      </c>
      <c r="W403" s="634" t="s">
        <v>5559</v>
      </c>
      <c r="X403" s="634" t="s">
        <v>11093</v>
      </c>
      <c r="Y403" s="634" t="s">
        <v>8138</v>
      </c>
      <c r="Z403" s="634" t="s">
        <v>8139</v>
      </c>
      <c r="AB403" s="634" t="s">
        <v>8183</v>
      </c>
      <c r="AC403" s="634" t="s">
        <v>8184</v>
      </c>
      <c r="AE403" s="634" t="s">
        <v>10643</v>
      </c>
      <c r="AF403" s="634" t="s">
        <v>19629</v>
      </c>
      <c r="AI403" s="646" t="str">
        <f>VLOOKUP(K403,'2-kurs'!C:F,4,)</f>
        <v>2-kurs</v>
      </c>
      <c r="AJ403" s="634" t="str">
        <f t="shared" si="6"/>
        <v>438231100424</v>
      </c>
    </row>
    <row r="404" spans="1:36" hidden="1" x14ac:dyDescent="0.25">
      <c r="A404" s="634" t="s">
        <v>11234</v>
      </c>
      <c r="B404" s="634" t="s">
        <v>11235</v>
      </c>
      <c r="C404" s="634" t="s">
        <v>8125</v>
      </c>
      <c r="D404" s="634" t="s">
        <v>8126</v>
      </c>
      <c r="E404" s="634" t="s">
        <v>8127</v>
      </c>
      <c r="F404" s="634" t="s">
        <v>4345</v>
      </c>
      <c r="G404" s="634" t="s">
        <v>8221</v>
      </c>
      <c r="H404" s="634" t="s">
        <v>4346</v>
      </c>
      <c r="I404" s="634" t="s">
        <v>11236</v>
      </c>
      <c r="J404" s="634" t="s">
        <v>11237</v>
      </c>
      <c r="K404" s="635">
        <v>62406055350046</v>
      </c>
      <c r="L404" s="634" t="s">
        <v>11238</v>
      </c>
      <c r="M404" s="634" t="s">
        <v>2423</v>
      </c>
      <c r="N404" s="634" t="s">
        <v>2447</v>
      </c>
      <c r="O404" s="634" t="s">
        <v>4334</v>
      </c>
      <c r="P404" s="634" t="s">
        <v>8132</v>
      </c>
      <c r="Q404" s="634" t="s">
        <v>8133</v>
      </c>
      <c r="R404" s="634" t="s">
        <v>7224</v>
      </c>
      <c r="S404" s="634" t="s">
        <v>8135</v>
      </c>
      <c r="T404" s="634" t="s">
        <v>11109</v>
      </c>
      <c r="U404" s="634" t="s">
        <v>2426</v>
      </c>
      <c r="V404" s="634" t="s">
        <v>2383</v>
      </c>
      <c r="W404" s="634" t="s">
        <v>5559</v>
      </c>
      <c r="X404" s="634" t="s">
        <v>11239</v>
      </c>
      <c r="Y404" s="634" t="s">
        <v>8138</v>
      </c>
      <c r="Z404" s="634" t="s">
        <v>8139</v>
      </c>
      <c r="AE404" s="634" t="s">
        <v>8140</v>
      </c>
      <c r="AF404" s="634" t="s">
        <v>19636</v>
      </c>
      <c r="AI404" s="646" t="str">
        <f>VLOOKUP(K404,'2-kurs'!C:F,4,)</f>
        <v>2-kurs</v>
      </c>
      <c r="AJ404" s="634" t="str">
        <f t="shared" si="6"/>
        <v>438231100876</v>
      </c>
    </row>
    <row r="405" spans="1:36" hidden="1" x14ac:dyDescent="0.25">
      <c r="A405" s="634" t="s">
        <v>11133</v>
      </c>
      <c r="B405" s="634" t="s">
        <v>11134</v>
      </c>
      <c r="C405" s="634" t="s">
        <v>8125</v>
      </c>
      <c r="D405" s="634" t="s">
        <v>8126</v>
      </c>
      <c r="E405" s="634" t="s">
        <v>8127</v>
      </c>
      <c r="F405" s="634" t="s">
        <v>4345</v>
      </c>
      <c r="G405" s="634" t="s">
        <v>8327</v>
      </c>
      <c r="H405" s="634" t="s">
        <v>4346</v>
      </c>
      <c r="I405" s="634" t="s">
        <v>9282</v>
      </c>
      <c r="J405" s="634" t="s">
        <v>11135</v>
      </c>
      <c r="K405" s="635">
        <v>62011015270025</v>
      </c>
      <c r="L405" s="634" t="s">
        <v>11136</v>
      </c>
      <c r="M405" s="634" t="s">
        <v>2423</v>
      </c>
      <c r="N405" s="634" t="s">
        <v>2447</v>
      </c>
      <c r="O405" s="634" t="s">
        <v>4334</v>
      </c>
      <c r="P405" s="634" t="s">
        <v>8132</v>
      </c>
      <c r="Q405" s="634" t="s">
        <v>8133</v>
      </c>
      <c r="R405" s="634" t="s">
        <v>7224</v>
      </c>
      <c r="S405" s="634" t="s">
        <v>8135</v>
      </c>
      <c r="T405" s="634" t="s">
        <v>11109</v>
      </c>
      <c r="U405" s="634" t="s">
        <v>2426</v>
      </c>
      <c r="V405" s="634" t="s">
        <v>2383</v>
      </c>
      <c r="W405" s="634" t="s">
        <v>5559</v>
      </c>
      <c r="X405" s="634" t="s">
        <v>8175</v>
      </c>
      <c r="Y405" s="634" t="s">
        <v>8138</v>
      </c>
      <c r="Z405" s="634" t="s">
        <v>8139</v>
      </c>
      <c r="AE405" s="634" t="s">
        <v>20514</v>
      </c>
      <c r="AF405" s="634" t="s">
        <v>18576</v>
      </c>
      <c r="AI405" s="646" t="str">
        <f>VLOOKUP(K405,'2-kurs'!C:F,4,)</f>
        <v>2-kurs</v>
      </c>
      <c r="AJ405" s="634" t="str">
        <f t="shared" si="6"/>
        <v>438231100853</v>
      </c>
    </row>
    <row r="406" spans="1:36" hidden="1" x14ac:dyDescent="0.25">
      <c r="A406" s="634" t="s">
        <v>11125</v>
      </c>
      <c r="B406" s="634" t="s">
        <v>11126</v>
      </c>
      <c r="C406" s="634" t="s">
        <v>8125</v>
      </c>
      <c r="D406" s="634" t="s">
        <v>8126</v>
      </c>
      <c r="E406" s="634" t="s">
        <v>8127</v>
      </c>
      <c r="F406" s="634" t="s">
        <v>4345</v>
      </c>
      <c r="G406" s="634" t="s">
        <v>8128</v>
      </c>
      <c r="H406" s="634" t="s">
        <v>4346</v>
      </c>
      <c r="I406" s="634" t="s">
        <v>11017</v>
      </c>
      <c r="J406" s="634" t="s">
        <v>11127</v>
      </c>
      <c r="K406" s="635">
        <v>62901065340015</v>
      </c>
      <c r="L406" s="634" t="s">
        <v>8994</v>
      </c>
      <c r="M406" s="634" t="s">
        <v>2423</v>
      </c>
      <c r="N406" s="634" t="s">
        <v>2447</v>
      </c>
      <c r="O406" s="634" t="s">
        <v>4334</v>
      </c>
      <c r="P406" s="634" t="s">
        <v>8132</v>
      </c>
      <c r="Q406" s="634" t="s">
        <v>8133</v>
      </c>
      <c r="R406" s="634" t="s">
        <v>7224</v>
      </c>
      <c r="S406" s="634" t="s">
        <v>8135</v>
      </c>
      <c r="T406" s="634" t="s">
        <v>11109</v>
      </c>
      <c r="U406" s="634" t="s">
        <v>2426</v>
      </c>
      <c r="V406" s="634" t="s">
        <v>2383</v>
      </c>
      <c r="W406" s="634" t="s">
        <v>5559</v>
      </c>
      <c r="X406" s="634" t="s">
        <v>8175</v>
      </c>
      <c r="Y406" s="634" t="s">
        <v>8138</v>
      </c>
      <c r="Z406" s="634" t="s">
        <v>8139</v>
      </c>
      <c r="AE406" s="634" t="s">
        <v>20514</v>
      </c>
      <c r="AF406" s="634" t="s">
        <v>18576</v>
      </c>
      <c r="AI406" s="646" t="str">
        <f>VLOOKUP(K406,'2-kurs'!C:F,4,)</f>
        <v>2-kurs</v>
      </c>
      <c r="AJ406" s="634" t="str">
        <f t="shared" si="6"/>
        <v>438241102176</v>
      </c>
    </row>
    <row r="407" spans="1:36" hidden="1" x14ac:dyDescent="0.25">
      <c r="A407" s="634" t="s">
        <v>11211</v>
      </c>
      <c r="B407" s="634" t="s">
        <v>5412</v>
      </c>
      <c r="C407" s="634" t="s">
        <v>8125</v>
      </c>
      <c r="D407" s="634" t="s">
        <v>8126</v>
      </c>
      <c r="E407" s="634" t="s">
        <v>8127</v>
      </c>
      <c r="F407" s="634" t="s">
        <v>4345</v>
      </c>
      <c r="G407" s="634" t="s">
        <v>4350</v>
      </c>
      <c r="H407" s="634" t="s">
        <v>4346</v>
      </c>
      <c r="I407" s="634" t="s">
        <v>10615</v>
      </c>
      <c r="J407" s="634" t="s">
        <v>11212</v>
      </c>
      <c r="K407" s="635">
        <v>60108055310014</v>
      </c>
      <c r="L407" s="634" t="s">
        <v>9315</v>
      </c>
      <c r="M407" s="634" t="s">
        <v>2423</v>
      </c>
      <c r="N407" s="634" t="s">
        <v>2447</v>
      </c>
      <c r="O407" s="634" t="s">
        <v>4334</v>
      </c>
      <c r="P407" s="634" t="s">
        <v>8132</v>
      </c>
      <c r="Q407" s="634" t="s">
        <v>8133</v>
      </c>
      <c r="R407" s="634" t="s">
        <v>7224</v>
      </c>
      <c r="S407" s="634" t="s">
        <v>8135</v>
      </c>
      <c r="T407" s="634" t="s">
        <v>11109</v>
      </c>
      <c r="U407" s="634" t="s">
        <v>2426</v>
      </c>
      <c r="V407" s="634" t="s">
        <v>2383</v>
      </c>
      <c r="W407" s="634" t="s">
        <v>5559</v>
      </c>
      <c r="X407" s="634" t="s">
        <v>11213</v>
      </c>
      <c r="Y407" s="634" t="s">
        <v>8138</v>
      </c>
      <c r="Z407" s="634" t="s">
        <v>8139</v>
      </c>
      <c r="AB407" s="634" t="s">
        <v>8183</v>
      </c>
      <c r="AC407" s="634" t="s">
        <v>8184</v>
      </c>
      <c r="AE407" s="634" t="s">
        <v>10625</v>
      </c>
      <c r="AF407" s="634" t="s">
        <v>18741</v>
      </c>
      <c r="AI407" s="646" t="str">
        <f>VLOOKUP(K407,'2-kurs'!C:F,4,)</f>
        <v>2-kurs</v>
      </c>
      <c r="AJ407" s="634" t="str">
        <f t="shared" si="6"/>
        <v>438231100375</v>
      </c>
    </row>
    <row r="408" spans="1:36" hidden="1" x14ac:dyDescent="0.25">
      <c r="A408" s="634" t="s">
        <v>11207</v>
      </c>
      <c r="B408" s="634" t="s">
        <v>5409</v>
      </c>
      <c r="C408" s="634" t="s">
        <v>8125</v>
      </c>
      <c r="D408" s="634" t="s">
        <v>8126</v>
      </c>
      <c r="E408" s="634" t="s">
        <v>8127</v>
      </c>
      <c r="F408" s="634" t="s">
        <v>4345</v>
      </c>
      <c r="G408" s="634" t="s">
        <v>8332</v>
      </c>
      <c r="H408" s="634" t="s">
        <v>4346</v>
      </c>
      <c r="I408" s="634" t="s">
        <v>8333</v>
      </c>
      <c r="J408" s="634" t="s">
        <v>11208</v>
      </c>
      <c r="K408" s="635">
        <v>60905055280042</v>
      </c>
      <c r="L408" s="634" t="s">
        <v>11209</v>
      </c>
      <c r="M408" s="634" t="s">
        <v>2423</v>
      </c>
      <c r="N408" s="634" t="s">
        <v>2447</v>
      </c>
      <c r="O408" s="634" t="s">
        <v>4334</v>
      </c>
      <c r="P408" s="634" t="s">
        <v>8132</v>
      </c>
      <c r="Q408" s="634" t="s">
        <v>8133</v>
      </c>
      <c r="R408" s="634" t="s">
        <v>7224</v>
      </c>
      <c r="S408" s="634" t="s">
        <v>8135</v>
      </c>
      <c r="T408" s="634" t="s">
        <v>11109</v>
      </c>
      <c r="U408" s="634" t="s">
        <v>2426</v>
      </c>
      <c r="V408" s="634" t="s">
        <v>2383</v>
      </c>
      <c r="W408" s="634" t="s">
        <v>5559</v>
      </c>
      <c r="X408" s="634" t="s">
        <v>11210</v>
      </c>
      <c r="Y408" s="634" t="s">
        <v>8138</v>
      </c>
      <c r="Z408" s="634" t="s">
        <v>8139</v>
      </c>
      <c r="AB408" s="634" t="s">
        <v>8183</v>
      </c>
      <c r="AC408" s="634" t="s">
        <v>8184</v>
      </c>
      <c r="AE408" s="634" t="s">
        <v>10625</v>
      </c>
      <c r="AF408" s="634" t="s">
        <v>18743</v>
      </c>
      <c r="AI408" s="646" t="str">
        <f>VLOOKUP(K408,'2-kurs'!C:F,4,)</f>
        <v>2-kurs</v>
      </c>
      <c r="AJ408" s="634" t="str">
        <f t="shared" si="6"/>
        <v>438231100346</v>
      </c>
    </row>
    <row r="409" spans="1:36" hidden="1" x14ac:dyDescent="0.25">
      <c r="A409" s="634" t="s">
        <v>11222</v>
      </c>
      <c r="B409" s="634" t="s">
        <v>11223</v>
      </c>
      <c r="C409" s="634" t="s">
        <v>8125</v>
      </c>
      <c r="D409" s="634" t="s">
        <v>8126</v>
      </c>
      <c r="E409" s="634" t="s">
        <v>8127</v>
      </c>
      <c r="F409" s="634" t="s">
        <v>4345</v>
      </c>
      <c r="G409" s="634" t="s">
        <v>8598</v>
      </c>
      <c r="H409" s="634" t="s">
        <v>4346</v>
      </c>
      <c r="I409" s="634" t="s">
        <v>11224</v>
      </c>
      <c r="J409" s="634" t="s">
        <v>11225</v>
      </c>
      <c r="K409" s="635">
        <v>62403065330040</v>
      </c>
      <c r="L409" s="634" t="s">
        <v>10665</v>
      </c>
      <c r="M409" s="634" t="s">
        <v>2423</v>
      </c>
      <c r="N409" s="634" t="s">
        <v>2447</v>
      </c>
      <c r="O409" s="634" t="s">
        <v>4334</v>
      </c>
      <c r="P409" s="634" t="s">
        <v>8132</v>
      </c>
      <c r="Q409" s="634" t="s">
        <v>8133</v>
      </c>
      <c r="R409" s="634" t="s">
        <v>7224</v>
      </c>
      <c r="S409" s="634" t="s">
        <v>8135</v>
      </c>
      <c r="T409" s="634" t="s">
        <v>11109</v>
      </c>
      <c r="U409" s="634" t="s">
        <v>2426</v>
      </c>
      <c r="V409" s="634" t="s">
        <v>2383</v>
      </c>
      <c r="W409" s="634" t="s">
        <v>5559</v>
      </c>
      <c r="X409" s="634" t="s">
        <v>8175</v>
      </c>
      <c r="Y409" s="634" t="s">
        <v>8138</v>
      </c>
      <c r="Z409" s="634" t="s">
        <v>8139</v>
      </c>
      <c r="AE409" s="634" t="s">
        <v>20514</v>
      </c>
      <c r="AF409" s="634" t="s">
        <v>18576</v>
      </c>
      <c r="AI409" s="646" t="str">
        <f>VLOOKUP(K409,'2-kurs'!C:F,4,)</f>
        <v>2-kurs</v>
      </c>
      <c r="AJ409" s="634" t="str">
        <f t="shared" si="6"/>
        <v>438231100850</v>
      </c>
    </row>
    <row r="410" spans="1:36" hidden="1" x14ac:dyDescent="0.25">
      <c r="A410" s="634" t="s">
        <v>11202</v>
      </c>
      <c r="B410" s="634" t="s">
        <v>11203</v>
      </c>
      <c r="C410" s="634" t="s">
        <v>8125</v>
      </c>
      <c r="D410" s="634" t="s">
        <v>8126</v>
      </c>
      <c r="E410" s="634" t="s">
        <v>8127</v>
      </c>
      <c r="F410" s="634" t="s">
        <v>4345</v>
      </c>
      <c r="G410" s="634" t="s">
        <v>4348</v>
      </c>
      <c r="H410" s="634" t="s">
        <v>4346</v>
      </c>
      <c r="I410" s="634" t="s">
        <v>11204</v>
      </c>
      <c r="J410" s="634" t="s">
        <v>11205</v>
      </c>
      <c r="K410" s="635">
        <v>62905055300012</v>
      </c>
      <c r="L410" s="634" t="s">
        <v>10270</v>
      </c>
      <c r="M410" s="634" t="s">
        <v>2423</v>
      </c>
      <c r="N410" s="634" t="s">
        <v>2447</v>
      </c>
      <c r="O410" s="634" t="s">
        <v>4334</v>
      </c>
      <c r="P410" s="634" t="s">
        <v>8132</v>
      </c>
      <c r="Q410" s="634" t="s">
        <v>8133</v>
      </c>
      <c r="R410" s="634" t="s">
        <v>7224</v>
      </c>
      <c r="S410" s="634" t="s">
        <v>8135</v>
      </c>
      <c r="T410" s="634" t="s">
        <v>11109</v>
      </c>
      <c r="U410" s="634" t="s">
        <v>2426</v>
      </c>
      <c r="V410" s="634" t="s">
        <v>2383</v>
      </c>
      <c r="W410" s="634" t="s">
        <v>5559</v>
      </c>
      <c r="X410" s="634" t="s">
        <v>11206</v>
      </c>
      <c r="Y410" s="634" t="s">
        <v>8138</v>
      </c>
      <c r="Z410" s="634" t="s">
        <v>8139</v>
      </c>
      <c r="AB410" s="634" t="s">
        <v>8183</v>
      </c>
      <c r="AC410" s="634" t="s">
        <v>8184</v>
      </c>
      <c r="AE410" s="634" t="s">
        <v>10625</v>
      </c>
      <c r="AF410" s="634" t="s">
        <v>18739</v>
      </c>
      <c r="AI410" s="646" t="str">
        <f>VLOOKUP(K410,'2-kurs'!C:F,4,)</f>
        <v>2-kurs</v>
      </c>
      <c r="AJ410" s="634" t="str">
        <f t="shared" si="6"/>
        <v>438231100358</v>
      </c>
    </row>
    <row r="411" spans="1:36" hidden="1" x14ac:dyDescent="0.25">
      <c r="A411" s="634" t="s">
        <v>19201</v>
      </c>
      <c r="B411" s="634" t="s">
        <v>19202</v>
      </c>
      <c r="C411" s="634" t="s">
        <v>8125</v>
      </c>
      <c r="D411" s="634" t="s">
        <v>8126</v>
      </c>
      <c r="E411" s="634" t="s">
        <v>8127</v>
      </c>
      <c r="F411" s="634" t="s">
        <v>4345</v>
      </c>
      <c r="G411" s="634" t="s">
        <v>8186</v>
      </c>
      <c r="H411" s="634" t="s">
        <v>4346</v>
      </c>
      <c r="I411" s="634" t="s">
        <v>10966</v>
      </c>
      <c r="J411" s="634" t="s">
        <v>19203</v>
      </c>
      <c r="K411" s="635">
        <v>60803065360032</v>
      </c>
      <c r="L411" s="634" t="s">
        <v>9752</v>
      </c>
      <c r="M411" s="634" t="s">
        <v>2423</v>
      </c>
      <c r="N411" s="634" t="s">
        <v>2447</v>
      </c>
      <c r="O411" s="634" t="s">
        <v>4334</v>
      </c>
      <c r="P411" s="634" t="s">
        <v>8132</v>
      </c>
      <c r="Q411" s="634" t="s">
        <v>8133</v>
      </c>
      <c r="R411" s="634" t="s">
        <v>7224</v>
      </c>
      <c r="S411" s="634" t="s">
        <v>8135</v>
      </c>
      <c r="T411" s="634" t="s">
        <v>11109</v>
      </c>
      <c r="U411" s="634" t="s">
        <v>2426</v>
      </c>
      <c r="V411" s="634" t="s">
        <v>2383</v>
      </c>
      <c r="W411" s="634" t="s">
        <v>5559</v>
      </c>
      <c r="X411" s="634" t="s">
        <v>8182</v>
      </c>
      <c r="Y411" s="634" t="s">
        <v>8138</v>
      </c>
      <c r="Z411" s="634" t="s">
        <v>8139</v>
      </c>
      <c r="AE411" s="634" t="s">
        <v>20514</v>
      </c>
      <c r="AF411" s="634" t="s">
        <v>18576</v>
      </c>
      <c r="AI411" s="646" t="str">
        <f>VLOOKUP(K411,'2-kurs'!C:F,4,)</f>
        <v>2-kurs</v>
      </c>
      <c r="AJ411" s="634" t="str">
        <f t="shared" si="6"/>
        <v>438241102253</v>
      </c>
    </row>
    <row r="412" spans="1:36" hidden="1" x14ac:dyDescent="0.25">
      <c r="A412" s="634" t="s">
        <v>11198</v>
      </c>
      <c r="B412" s="634" t="s">
        <v>5448</v>
      </c>
      <c r="C412" s="634" t="s">
        <v>8125</v>
      </c>
      <c r="D412" s="634" t="s">
        <v>8126</v>
      </c>
      <c r="E412" s="634" t="s">
        <v>8127</v>
      </c>
      <c r="F412" s="634" t="s">
        <v>4345</v>
      </c>
      <c r="G412" s="634" t="s">
        <v>8327</v>
      </c>
      <c r="H412" s="634" t="s">
        <v>4346</v>
      </c>
      <c r="I412" s="634" t="s">
        <v>11199</v>
      </c>
      <c r="J412" s="634" t="s">
        <v>11200</v>
      </c>
      <c r="K412" s="635">
        <v>62309045270033</v>
      </c>
      <c r="L412" s="634" t="s">
        <v>4380</v>
      </c>
      <c r="M412" s="634" t="s">
        <v>2423</v>
      </c>
      <c r="N412" s="634" t="s">
        <v>2447</v>
      </c>
      <c r="O412" s="634" t="s">
        <v>4334</v>
      </c>
      <c r="P412" s="634" t="s">
        <v>8132</v>
      </c>
      <c r="Q412" s="634" t="s">
        <v>8133</v>
      </c>
      <c r="R412" s="634" t="s">
        <v>7224</v>
      </c>
      <c r="S412" s="634" t="s">
        <v>8135</v>
      </c>
      <c r="T412" s="634" t="s">
        <v>11109</v>
      </c>
      <c r="U412" s="634" t="s">
        <v>2426</v>
      </c>
      <c r="V412" s="634" t="s">
        <v>2383</v>
      </c>
      <c r="W412" s="634" t="s">
        <v>5559</v>
      </c>
      <c r="X412" s="634" t="s">
        <v>11201</v>
      </c>
      <c r="Y412" s="634" t="s">
        <v>8138</v>
      </c>
      <c r="Z412" s="634" t="s">
        <v>8139</v>
      </c>
      <c r="AE412" s="634" t="s">
        <v>10643</v>
      </c>
      <c r="AF412" s="634" t="s">
        <v>18752</v>
      </c>
      <c r="AI412" s="646" t="str">
        <f>VLOOKUP(K412,'2-kurs'!C:F,4,)</f>
        <v>2-kurs</v>
      </c>
      <c r="AJ412" s="634" t="str">
        <f t="shared" si="6"/>
        <v>438231100702</v>
      </c>
    </row>
    <row r="413" spans="1:36" hidden="1" x14ac:dyDescent="0.25">
      <c r="A413" s="634" t="s">
        <v>11137</v>
      </c>
      <c r="B413" s="634" t="s">
        <v>7990</v>
      </c>
      <c r="C413" s="634" t="s">
        <v>8125</v>
      </c>
      <c r="D413" s="634" t="s">
        <v>8126</v>
      </c>
      <c r="E413" s="634" t="s">
        <v>8127</v>
      </c>
      <c r="F413" s="634" t="s">
        <v>4345</v>
      </c>
      <c r="G413" s="634" t="s">
        <v>8332</v>
      </c>
      <c r="H413" s="634" t="s">
        <v>4346</v>
      </c>
      <c r="I413" s="634" t="s">
        <v>9207</v>
      </c>
      <c r="J413" s="634" t="s">
        <v>11138</v>
      </c>
      <c r="K413" s="635">
        <v>61108065280029</v>
      </c>
      <c r="L413" s="634" t="s">
        <v>11139</v>
      </c>
      <c r="M413" s="634" t="s">
        <v>2423</v>
      </c>
      <c r="N413" s="634" t="s">
        <v>2447</v>
      </c>
      <c r="O413" s="634" t="s">
        <v>4334</v>
      </c>
      <c r="P413" s="634" t="s">
        <v>8132</v>
      </c>
      <c r="Q413" s="634" t="s">
        <v>8133</v>
      </c>
      <c r="R413" s="634" t="s">
        <v>7224</v>
      </c>
      <c r="S413" s="634" t="s">
        <v>8135</v>
      </c>
      <c r="T413" s="634" t="s">
        <v>11109</v>
      </c>
      <c r="U413" s="634" t="s">
        <v>2426</v>
      </c>
      <c r="V413" s="634" t="s">
        <v>2383</v>
      </c>
      <c r="W413" s="634" t="s">
        <v>5559</v>
      </c>
      <c r="X413" s="634" t="s">
        <v>8175</v>
      </c>
      <c r="Y413" s="634" t="s">
        <v>8138</v>
      </c>
      <c r="Z413" s="634" t="s">
        <v>8139</v>
      </c>
      <c r="AE413" s="634" t="s">
        <v>20514</v>
      </c>
      <c r="AF413" s="634" t="s">
        <v>18576</v>
      </c>
      <c r="AI413" s="646" t="str">
        <f>VLOOKUP(K413,'2-kurs'!C:F,4,)</f>
        <v>2-kurs</v>
      </c>
      <c r="AJ413" s="634" t="str">
        <f t="shared" si="6"/>
        <v>438231100863</v>
      </c>
    </row>
    <row r="414" spans="1:36" hidden="1" x14ac:dyDescent="0.25">
      <c r="A414" s="634" t="s">
        <v>19197</v>
      </c>
      <c r="B414" s="634" t="s">
        <v>19121</v>
      </c>
      <c r="C414" s="634" t="s">
        <v>8125</v>
      </c>
      <c r="D414" s="634" t="s">
        <v>8126</v>
      </c>
      <c r="E414" s="634" t="s">
        <v>8127</v>
      </c>
      <c r="F414" s="634" t="s">
        <v>4345</v>
      </c>
      <c r="G414" s="634" t="s">
        <v>8128</v>
      </c>
      <c r="H414" s="634" t="s">
        <v>4346</v>
      </c>
      <c r="I414" s="634" t="s">
        <v>19198</v>
      </c>
      <c r="J414" s="634" t="s">
        <v>19199</v>
      </c>
      <c r="K414" s="635">
        <v>60407065340029</v>
      </c>
      <c r="L414" s="634" t="s">
        <v>19200</v>
      </c>
      <c r="M414" s="634" t="s">
        <v>2423</v>
      </c>
      <c r="N414" s="634" t="s">
        <v>2447</v>
      </c>
      <c r="O414" s="634" t="s">
        <v>4334</v>
      </c>
      <c r="P414" s="634" t="s">
        <v>8132</v>
      </c>
      <c r="Q414" s="634" t="s">
        <v>8133</v>
      </c>
      <c r="R414" s="634" t="s">
        <v>7224</v>
      </c>
      <c r="S414" s="634" t="s">
        <v>8135</v>
      </c>
      <c r="T414" s="634" t="s">
        <v>11109</v>
      </c>
      <c r="U414" s="634" t="s">
        <v>2426</v>
      </c>
      <c r="V414" s="634" t="s">
        <v>2383</v>
      </c>
      <c r="W414" s="634" t="s">
        <v>5559</v>
      </c>
      <c r="X414" s="634" t="s">
        <v>8175</v>
      </c>
      <c r="Y414" s="634" t="s">
        <v>8138</v>
      </c>
      <c r="Z414" s="634" t="s">
        <v>8139</v>
      </c>
      <c r="AE414" s="634" t="s">
        <v>20514</v>
      </c>
      <c r="AF414" s="634" t="s">
        <v>18576</v>
      </c>
      <c r="AI414" s="646" t="str">
        <f>VLOOKUP(K414,'2-kurs'!C:F,4,)</f>
        <v>2-kurs</v>
      </c>
      <c r="AJ414" s="634" t="str">
        <f t="shared" si="6"/>
        <v>438231100856</v>
      </c>
    </row>
    <row r="415" spans="1:36" hidden="1" x14ac:dyDescent="0.25">
      <c r="A415" s="634" t="s">
        <v>19204</v>
      </c>
      <c r="B415" s="634" t="s">
        <v>18961</v>
      </c>
      <c r="C415" s="634" t="s">
        <v>8125</v>
      </c>
      <c r="D415" s="634" t="s">
        <v>8126</v>
      </c>
      <c r="E415" s="634" t="s">
        <v>8127</v>
      </c>
      <c r="F415" s="634" t="s">
        <v>4345</v>
      </c>
      <c r="G415" s="634" t="s">
        <v>8221</v>
      </c>
      <c r="H415" s="634" t="s">
        <v>4346</v>
      </c>
      <c r="I415" s="634" t="s">
        <v>19205</v>
      </c>
      <c r="J415" s="634" t="s">
        <v>19206</v>
      </c>
      <c r="K415" s="635">
        <v>60601065350051</v>
      </c>
      <c r="L415" s="634" t="s">
        <v>13189</v>
      </c>
      <c r="M415" s="634" t="s">
        <v>2423</v>
      </c>
      <c r="N415" s="634" t="s">
        <v>2447</v>
      </c>
      <c r="O415" s="634" t="s">
        <v>4334</v>
      </c>
      <c r="P415" s="634" t="s">
        <v>8132</v>
      </c>
      <c r="Q415" s="634" t="s">
        <v>8133</v>
      </c>
      <c r="R415" s="634" t="s">
        <v>7224</v>
      </c>
      <c r="S415" s="634" t="s">
        <v>8135</v>
      </c>
      <c r="T415" s="634" t="s">
        <v>11109</v>
      </c>
      <c r="U415" s="634" t="s">
        <v>2426</v>
      </c>
      <c r="V415" s="634" t="s">
        <v>2383</v>
      </c>
      <c r="W415" s="634" t="s">
        <v>5559</v>
      </c>
      <c r="X415" s="634" t="s">
        <v>8175</v>
      </c>
      <c r="Y415" s="634" t="s">
        <v>8138</v>
      </c>
      <c r="Z415" s="634" t="s">
        <v>8139</v>
      </c>
      <c r="AE415" s="634" t="s">
        <v>20514</v>
      </c>
      <c r="AF415" s="634" t="s">
        <v>18576</v>
      </c>
      <c r="AI415" s="646" t="str">
        <f>VLOOKUP(K415,'2-kurs'!C:F,4,)</f>
        <v>2-kurs</v>
      </c>
      <c r="AJ415" s="634" t="str">
        <f t="shared" si="6"/>
        <v>438231100952</v>
      </c>
    </row>
    <row r="416" spans="1:36" hidden="1" x14ac:dyDescent="0.25">
      <c r="A416" s="634" t="s">
        <v>11193</v>
      </c>
      <c r="B416" s="634" t="s">
        <v>5337</v>
      </c>
      <c r="C416" s="634" t="s">
        <v>8125</v>
      </c>
      <c r="D416" s="634" t="s">
        <v>8126</v>
      </c>
      <c r="E416" s="634" t="s">
        <v>8127</v>
      </c>
      <c r="F416" s="634" t="s">
        <v>4345</v>
      </c>
      <c r="G416" s="634" t="s">
        <v>8186</v>
      </c>
      <c r="H416" s="634" t="s">
        <v>4346</v>
      </c>
      <c r="I416" s="634" t="s">
        <v>11194</v>
      </c>
      <c r="J416" s="634" t="s">
        <v>11195</v>
      </c>
      <c r="K416" s="635">
        <v>61302055360030</v>
      </c>
      <c r="L416" s="634" t="s">
        <v>11196</v>
      </c>
      <c r="M416" s="634" t="s">
        <v>2423</v>
      </c>
      <c r="N416" s="634" t="s">
        <v>2447</v>
      </c>
      <c r="O416" s="634" t="s">
        <v>4334</v>
      </c>
      <c r="P416" s="634" t="s">
        <v>8132</v>
      </c>
      <c r="Q416" s="634" t="s">
        <v>8133</v>
      </c>
      <c r="R416" s="634" t="s">
        <v>7224</v>
      </c>
      <c r="S416" s="634" t="s">
        <v>8135</v>
      </c>
      <c r="T416" s="634" t="s">
        <v>11109</v>
      </c>
      <c r="U416" s="634" t="s">
        <v>2426</v>
      </c>
      <c r="V416" s="634" t="s">
        <v>2383</v>
      </c>
      <c r="W416" s="634" t="s">
        <v>5559</v>
      </c>
      <c r="X416" s="634" t="s">
        <v>11197</v>
      </c>
      <c r="Y416" s="634" t="s">
        <v>8138</v>
      </c>
      <c r="Z416" s="634" t="s">
        <v>8139</v>
      </c>
      <c r="AB416" s="634" t="s">
        <v>8183</v>
      </c>
      <c r="AC416" s="634" t="s">
        <v>8184</v>
      </c>
      <c r="AE416" s="634" t="s">
        <v>10625</v>
      </c>
      <c r="AF416" s="634" t="s">
        <v>18725</v>
      </c>
      <c r="AI416" s="646" t="str">
        <f>VLOOKUP(K416,'2-kurs'!C:F,4,)</f>
        <v>2-kurs</v>
      </c>
      <c r="AJ416" s="634" t="str">
        <f t="shared" si="6"/>
        <v>438231100369</v>
      </c>
    </row>
    <row r="417" spans="1:36" hidden="1" x14ac:dyDescent="0.25">
      <c r="A417" s="634" t="s">
        <v>11188</v>
      </c>
      <c r="B417" s="634" t="s">
        <v>11189</v>
      </c>
      <c r="C417" s="634" t="s">
        <v>8125</v>
      </c>
      <c r="D417" s="634" t="s">
        <v>8126</v>
      </c>
      <c r="E417" s="634" t="s">
        <v>8127</v>
      </c>
      <c r="F417" s="634" t="s">
        <v>4345</v>
      </c>
      <c r="G417" s="634" t="s">
        <v>4348</v>
      </c>
      <c r="H417" s="634" t="s">
        <v>4346</v>
      </c>
      <c r="I417" s="634" t="s">
        <v>11190</v>
      </c>
      <c r="J417" s="634" t="s">
        <v>11191</v>
      </c>
      <c r="K417" s="635">
        <v>61402055300015</v>
      </c>
      <c r="L417" s="634" t="s">
        <v>8907</v>
      </c>
      <c r="M417" s="634" t="s">
        <v>2423</v>
      </c>
      <c r="N417" s="634" t="s">
        <v>2447</v>
      </c>
      <c r="O417" s="634" t="s">
        <v>4334</v>
      </c>
      <c r="P417" s="634" t="s">
        <v>8132</v>
      </c>
      <c r="Q417" s="634" t="s">
        <v>8133</v>
      </c>
      <c r="R417" s="634" t="s">
        <v>7224</v>
      </c>
      <c r="S417" s="634" t="s">
        <v>8135</v>
      </c>
      <c r="T417" s="634" t="s">
        <v>11109</v>
      </c>
      <c r="U417" s="634" t="s">
        <v>2426</v>
      </c>
      <c r="V417" s="634" t="s">
        <v>2383</v>
      </c>
      <c r="W417" s="634" t="s">
        <v>5559</v>
      </c>
      <c r="X417" s="634" t="s">
        <v>11192</v>
      </c>
      <c r="Y417" s="634" t="s">
        <v>8138</v>
      </c>
      <c r="Z417" s="634" t="s">
        <v>8139</v>
      </c>
      <c r="AB417" s="634" t="s">
        <v>8183</v>
      </c>
      <c r="AC417" s="634" t="s">
        <v>8184</v>
      </c>
      <c r="AE417" s="634" t="s">
        <v>10625</v>
      </c>
      <c r="AF417" s="634" t="s">
        <v>18732</v>
      </c>
      <c r="AI417" s="646" t="str">
        <f>VLOOKUP(K417,'2-kurs'!C:F,4,)</f>
        <v>2-kurs</v>
      </c>
      <c r="AJ417" s="634" t="str">
        <f t="shared" si="6"/>
        <v>438231100390</v>
      </c>
    </row>
    <row r="418" spans="1:36" hidden="1" x14ac:dyDescent="0.25">
      <c r="A418" s="634" t="s">
        <v>11182</v>
      </c>
      <c r="B418" s="634" t="s">
        <v>11183</v>
      </c>
      <c r="C418" s="634" t="s">
        <v>8125</v>
      </c>
      <c r="D418" s="634" t="s">
        <v>8126</v>
      </c>
      <c r="E418" s="634" t="s">
        <v>8127</v>
      </c>
      <c r="F418" s="634" t="s">
        <v>4345</v>
      </c>
      <c r="G418" s="634" t="s">
        <v>8327</v>
      </c>
      <c r="H418" s="634" t="s">
        <v>4346</v>
      </c>
      <c r="I418" s="634" t="s">
        <v>11184</v>
      </c>
      <c r="J418" s="634" t="s">
        <v>11185</v>
      </c>
      <c r="K418" s="635">
        <v>60803045270027</v>
      </c>
      <c r="L418" s="634" t="s">
        <v>11186</v>
      </c>
      <c r="M418" s="634" t="s">
        <v>2423</v>
      </c>
      <c r="N418" s="634" t="s">
        <v>2447</v>
      </c>
      <c r="O418" s="634" t="s">
        <v>4334</v>
      </c>
      <c r="P418" s="634" t="s">
        <v>8132</v>
      </c>
      <c r="Q418" s="634" t="s">
        <v>8133</v>
      </c>
      <c r="R418" s="634" t="s">
        <v>7224</v>
      </c>
      <c r="S418" s="634" t="s">
        <v>8135</v>
      </c>
      <c r="T418" s="634" t="s">
        <v>11109</v>
      </c>
      <c r="U418" s="634" t="s">
        <v>2426</v>
      </c>
      <c r="V418" s="634" t="s">
        <v>2383</v>
      </c>
      <c r="W418" s="634" t="s">
        <v>5559</v>
      </c>
      <c r="X418" s="634" t="s">
        <v>11187</v>
      </c>
      <c r="Y418" s="634" t="s">
        <v>8138</v>
      </c>
      <c r="Z418" s="634" t="s">
        <v>8139</v>
      </c>
      <c r="AB418" s="634" t="s">
        <v>10842</v>
      </c>
      <c r="AC418" s="634" t="s">
        <v>8184</v>
      </c>
      <c r="AE418" s="634" t="s">
        <v>10625</v>
      </c>
      <c r="AF418" s="634" t="s">
        <v>18741</v>
      </c>
      <c r="AI418" s="646" t="str">
        <f>VLOOKUP(K418,'2-kurs'!C:F,4,)</f>
        <v>2-kurs</v>
      </c>
      <c r="AJ418" s="634" t="str">
        <f t="shared" si="6"/>
        <v>438231100505</v>
      </c>
    </row>
    <row r="419" spans="1:36" hidden="1" x14ac:dyDescent="0.25">
      <c r="A419" s="634" t="s">
        <v>19915</v>
      </c>
      <c r="B419" s="634" t="s">
        <v>10648</v>
      </c>
      <c r="C419" s="634" t="s">
        <v>8125</v>
      </c>
      <c r="D419" s="634" t="s">
        <v>8126</v>
      </c>
      <c r="E419" s="634" t="s">
        <v>8127</v>
      </c>
      <c r="F419" s="634" t="s">
        <v>4345</v>
      </c>
      <c r="G419" s="634" t="s">
        <v>8128</v>
      </c>
      <c r="H419" s="634" t="s">
        <v>4346</v>
      </c>
      <c r="I419" s="634" t="s">
        <v>10649</v>
      </c>
      <c r="J419" s="634" t="s">
        <v>10650</v>
      </c>
      <c r="K419" s="635">
        <v>60109055340049</v>
      </c>
      <c r="L419" s="634" t="s">
        <v>10651</v>
      </c>
      <c r="M419" s="634" t="s">
        <v>2423</v>
      </c>
      <c r="N419" s="634" t="s">
        <v>2447</v>
      </c>
      <c r="O419" s="634" t="s">
        <v>4334</v>
      </c>
      <c r="P419" s="634" t="s">
        <v>8132</v>
      </c>
      <c r="Q419" s="634" t="s">
        <v>8133</v>
      </c>
      <c r="R419" s="634" t="s">
        <v>7224</v>
      </c>
      <c r="S419" s="634" t="s">
        <v>8135</v>
      </c>
      <c r="T419" s="634" t="s">
        <v>11109</v>
      </c>
      <c r="U419" s="634" t="s">
        <v>2426</v>
      </c>
      <c r="V419" s="634" t="s">
        <v>2383</v>
      </c>
      <c r="W419" s="634" t="s">
        <v>5559</v>
      </c>
      <c r="X419" s="634" t="s">
        <v>19916</v>
      </c>
      <c r="Y419" s="634" t="s">
        <v>8138</v>
      </c>
      <c r="Z419" s="634" t="s">
        <v>8139</v>
      </c>
      <c r="AE419" s="634" t="s">
        <v>20514</v>
      </c>
      <c r="AF419" s="634" t="s">
        <v>20785</v>
      </c>
      <c r="AI419" s="646" t="str">
        <f>VLOOKUP(K419,'2-kurs'!C:F,4,)</f>
        <v>2-kurs</v>
      </c>
      <c r="AJ419" s="634" t="str">
        <f t="shared" si="6"/>
        <v>438231100931</v>
      </c>
    </row>
    <row r="420" spans="1:36" hidden="1" x14ac:dyDescent="0.25">
      <c r="A420" s="634" t="s">
        <v>11178</v>
      </c>
      <c r="B420" s="634" t="s">
        <v>5257</v>
      </c>
      <c r="C420" s="634" t="s">
        <v>8125</v>
      </c>
      <c r="D420" s="634" t="s">
        <v>8126</v>
      </c>
      <c r="E420" s="634" t="s">
        <v>8127</v>
      </c>
      <c r="F420" s="634" t="s">
        <v>4345</v>
      </c>
      <c r="G420" s="634" t="s">
        <v>4348</v>
      </c>
      <c r="H420" s="634" t="s">
        <v>4346</v>
      </c>
      <c r="I420" s="634" t="s">
        <v>10164</v>
      </c>
      <c r="J420" s="634" t="s">
        <v>11179</v>
      </c>
      <c r="K420" s="635">
        <v>60803055300026</v>
      </c>
      <c r="L420" s="634" t="s">
        <v>11180</v>
      </c>
      <c r="M420" s="634" t="s">
        <v>2423</v>
      </c>
      <c r="N420" s="634" t="s">
        <v>2447</v>
      </c>
      <c r="O420" s="634" t="s">
        <v>4334</v>
      </c>
      <c r="P420" s="634" t="s">
        <v>8132</v>
      </c>
      <c r="Q420" s="634" t="s">
        <v>8133</v>
      </c>
      <c r="R420" s="634" t="s">
        <v>7224</v>
      </c>
      <c r="S420" s="634" t="s">
        <v>8135</v>
      </c>
      <c r="T420" s="634" t="s">
        <v>11109</v>
      </c>
      <c r="U420" s="634" t="s">
        <v>2426</v>
      </c>
      <c r="V420" s="634" t="s">
        <v>2383</v>
      </c>
      <c r="W420" s="634" t="s">
        <v>5559</v>
      </c>
      <c r="X420" s="634" t="s">
        <v>11181</v>
      </c>
      <c r="Y420" s="634" t="s">
        <v>8138</v>
      </c>
      <c r="Z420" s="634" t="s">
        <v>8139</v>
      </c>
      <c r="AB420" s="634" t="s">
        <v>8183</v>
      </c>
      <c r="AC420" s="634" t="s">
        <v>8184</v>
      </c>
      <c r="AE420" s="634" t="s">
        <v>10625</v>
      </c>
      <c r="AF420" s="634" t="s">
        <v>18743</v>
      </c>
      <c r="AI420" s="646" t="str">
        <f>VLOOKUP(K420,'2-kurs'!C:F,4,)</f>
        <v>2-kurs</v>
      </c>
      <c r="AJ420" s="634" t="str">
        <f t="shared" si="6"/>
        <v>438231100353</v>
      </c>
    </row>
    <row r="421" spans="1:36" hidden="1" x14ac:dyDescent="0.25">
      <c r="A421" s="634" t="s">
        <v>11140</v>
      </c>
      <c r="B421" s="634" t="s">
        <v>11141</v>
      </c>
      <c r="C421" s="634" t="s">
        <v>8125</v>
      </c>
      <c r="D421" s="634" t="s">
        <v>8126</v>
      </c>
      <c r="E421" s="634" t="s">
        <v>8127</v>
      </c>
      <c r="F421" s="634" t="s">
        <v>4345</v>
      </c>
      <c r="G421" s="634" t="s">
        <v>4347</v>
      </c>
      <c r="H421" s="634" t="s">
        <v>4346</v>
      </c>
      <c r="I421" s="634" t="s">
        <v>11142</v>
      </c>
      <c r="J421" s="634" t="s">
        <v>11143</v>
      </c>
      <c r="K421" s="635">
        <v>40512975260065</v>
      </c>
      <c r="L421" s="634" t="s">
        <v>10058</v>
      </c>
      <c r="M421" s="634" t="s">
        <v>2423</v>
      </c>
      <c r="N421" s="634" t="s">
        <v>2447</v>
      </c>
      <c r="O421" s="634" t="s">
        <v>4334</v>
      </c>
      <c r="P421" s="634" t="s">
        <v>8132</v>
      </c>
      <c r="Q421" s="634" t="s">
        <v>8133</v>
      </c>
      <c r="R421" s="634" t="s">
        <v>7224</v>
      </c>
      <c r="S421" s="634" t="s">
        <v>8135</v>
      </c>
      <c r="T421" s="634" t="s">
        <v>11109</v>
      </c>
      <c r="U421" s="634" t="s">
        <v>2426</v>
      </c>
      <c r="V421" s="634" t="s">
        <v>2383</v>
      </c>
      <c r="W421" s="634" t="s">
        <v>5559</v>
      </c>
      <c r="X421" s="634" t="s">
        <v>8175</v>
      </c>
      <c r="Y421" s="634" t="s">
        <v>8138</v>
      </c>
      <c r="Z421" s="634" t="s">
        <v>8139</v>
      </c>
      <c r="AE421" s="634" t="s">
        <v>20514</v>
      </c>
      <c r="AF421" s="634" t="s">
        <v>18576</v>
      </c>
      <c r="AI421" s="646" t="str">
        <f>VLOOKUP(K421,'2-kurs'!C:F,4,)</f>
        <v>2-kurs</v>
      </c>
      <c r="AJ421" s="634" t="str">
        <f t="shared" si="6"/>
        <v>438231100848</v>
      </c>
    </row>
    <row r="422" spans="1:36" hidden="1" x14ac:dyDescent="0.25">
      <c r="A422" s="634" t="s">
        <v>11122</v>
      </c>
      <c r="B422" s="634" t="s">
        <v>7997</v>
      </c>
      <c r="C422" s="634" t="s">
        <v>8125</v>
      </c>
      <c r="D422" s="634" t="s">
        <v>8126</v>
      </c>
      <c r="E422" s="634" t="s">
        <v>8127</v>
      </c>
      <c r="F422" s="634" t="s">
        <v>4345</v>
      </c>
      <c r="G422" s="634" t="s">
        <v>8186</v>
      </c>
      <c r="H422" s="634" t="s">
        <v>4346</v>
      </c>
      <c r="I422" s="634" t="s">
        <v>11123</v>
      </c>
      <c r="J422" s="634" t="s">
        <v>11124</v>
      </c>
      <c r="K422" s="635">
        <v>61603065360026</v>
      </c>
      <c r="L422" s="634" t="s">
        <v>10968</v>
      </c>
      <c r="M422" s="634" t="s">
        <v>2423</v>
      </c>
      <c r="N422" s="634" t="s">
        <v>2447</v>
      </c>
      <c r="O422" s="634" t="s">
        <v>4334</v>
      </c>
      <c r="P422" s="634" t="s">
        <v>8132</v>
      </c>
      <c r="Q422" s="634" t="s">
        <v>8133</v>
      </c>
      <c r="R422" s="634" t="s">
        <v>7224</v>
      </c>
      <c r="S422" s="634" t="s">
        <v>8135</v>
      </c>
      <c r="T422" s="634" t="s">
        <v>11109</v>
      </c>
      <c r="U422" s="634" t="s">
        <v>2426</v>
      </c>
      <c r="V422" s="634" t="s">
        <v>2383</v>
      </c>
      <c r="W422" s="634" t="s">
        <v>5559</v>
      </c>
      <c r="X422" s="634" t="s">
        <v>8175</v>
      </c>
      <c r="Y422" s="634" t="s">
        <v>8138</v>
      </c>
      <c r="Z422" s="634" t="s">
        <v>8139</v>
      </c>
      <c r="AE422" s="634" t="s">
        <v>20514</v>
      </c>
      <c r="AF422" s="634" t="s">
        <v>18576</v>
      </c>
      <c r="AI422" s="646" t="str">
        <f>VLOOKUP(K422,'2-kurs'!C:F,4,)</f>
        <v>2-kurs</v>
      </c>
      <c r="AJ422" s="634" t="str">
        <f t="shared" si="6"/>
        <v>438231100859</v>
      </c>
    </row>
    <row r="423" spans="1:36" hidden="1" x14ac:dyDescent="0.25">
      <c r="A423" s="634" t="s">
        <v>11110</v>
      </c>
      <c r="B423" s="634" t="s">
        <v>11111</v>
      </c>
      <c r="C423" s="634" t="s">
        <v>8125</v>
      </c>
      <c r="D423" s="634" t="s">
        <v>8126</v>
      </c>
      <c r="E423" s="634" t="s">
        <v>8127</v>
      </c>
      <c r="F423" s="634" t="s">
        <v>4345</v>
      </c>
      <c r="G423" s="634" t="s">
        <v>8221</v>
      </c>
      <c r="H423" s="634" t="s">
        <v>4346</v>
      </c>
      <c r="I423" s="634" t="s">
        <v>11112</v>
      </c>
      <c r="J423" s="634" t="s">
        <v>11113</v>
      </c>
      <c r="K423" s="635">
        <v>61809055350039</v>
      </c>
      <c r="L423" s="634" t="s">
        <v>11114</v>
      </c>
      <c r="M423" s="634" t="s">
        <v>2423</v>
      </c>
      <c r="N423" s="634" t="s">
        <v>2447</v>
      </c>
      <c r="O423" s="634" t="s">
        <v>4334</v>
      </c>
      <c r="P423" s="634" t="s">
        <v>8132</v>
      </c>
      <c r="Q423" s="634" t="s">
        <v>8133</v>
      </c>
      <c r="R423" s="634" t="s">
        <v>7224</v>
      </c>
      <c r="S423" s="634" t="s">
        <v>8135</v>
      </c>
      <c r="T423" s="634" t="s">
        <v>11109</v>
      </c>
      <c r="U423" s="634" t="s">
        <v>2426</v>
      </c>
      <c r="V423" s="634" t="s">
        <v>2383</v>
      </c>
      <c r="W423" s="634" t="s">
        <v>5559</v>
      </c>
      <c r="X423" s="634" t="s">
        <v>8175</v>
      </c>
      <c r="Y423" s="634" t="s">
        <v>8138</v>
      </c>
      <c r="Z423" s="634" t="s">
        <v>8139</v>
      </c>
      <c r="AE423" s="634" t="s">
        <v>20514</v>
      </c>
      <c r="AF423" s="634" t="s">
        <v>18576</v>
      </c>
      <c r="AI423" s="646" t="str">
        <f>VLOOKUP(K423,'2-kurs'!C:F,4,)</f>
        <v>2-kurs</v>
      </c>
      <c r="AJ423" s="634" t="str">
        <f t="shared" si="6"/>
        <v>438231100860</v>
      </c>
    </row>
    <row r="424" spans="1:36" hidden="1" x14ac:dyDescent="0.25">
      <c r="A424" s="634" t="s">
        <v>11242</v>
      </c>
      <c r="B424" s="634" t="s">
        <v>11243</v>
      </c>
      <c r="C424" s="634" t="s">
        <v>8125</v>
      </c>
      <c r="D424" s="634" t="s">
        <v>8126</v>
      </c>
      <c r="E424" s="634" t="s">
        <v>8127</v>
      </c>
      <c r="F424" s="634" t="s">
        <v>4345</v>
      </c>
      <c r="G424" s="634" t="s">
        <v>8598</v>
      </c>
      <c r="H424" s="634" t="s">
        <v>4346</v>
      </c>
      <c r="I424" s="634" t="s">
        <v>11244</v>
      </c>
      <c r="J424" s="634" t="s">
        <v>11245</v>
      </c>
      <c r="K424" s="635">
        <v>60312045330067</v>
      </c>
      <c r="L424" s="634" t="s">
        <v>11246</v>
      </c>
      <c r="M424" s="634" t="s">
        <v>2423</v>
      </c>
      <c r="N424" s="634" t="s">
        <v>2447</v>
      </c>
      <c r="O424" s="634" t="s">
        <v>4334</v>
      </c>
      <c r="P424" s="634" t="s">
        <v>8132</v>
      </c>
      <c r="Q424" s="634" t="s">
        <v>8133</v>
      </c>
      <c r="R424" s="634" t="s">
        <v>7224</v>
      </c>
      <c r="S424" s="634" t="s">
        <v>8135</v>
      </c>
      <c r="T424" s="634" t="s">
        <v>11109</v>
      </c>
      <c r="U424" s="634" t="s">
        <v>2426</v>
      </c>
      <c r="V424" s="634" t="s">
        <v>2383</v>
      </c>
      <c r="W424" s="634" t="s">
        <v>5559</v>
      </c>
      <c r="X424" s="634" t="s">
        <v>8175</v>
      </c>
      <c r="Y424" s="634" t="s">
        <v>8138</v>
      </c>
      <c r="Z424" s="634" t="s">
        <v>8139</v>
      </c>
      <c r="AE424" s="634" t="s">
        <v>20514</v>
      </c>
      <c r="AF424" s="634" t="s">
        <v>18576</v>
      </c>
      <c r="AI424" s="646" t="str">
        <f>VLOOKUP(K424,'2-kurs'!C:F,4,)</f>
        <v>2-kurs</v>
      </c>
      <c r="AJ424" s="634" t="str">
        <f t="shared" si="6"/>
        <v>438241102177</v>
      </c>
    </row>
    <row r="425" spans="1:36" hidden="1" x14ac:dyDescent="0.25">
      <c r="A425" s="634" t="s">
        <v>11214</v>
      </c>
      <c r="B425" s="634" t="s">
        <v>11215</v>
      </c>
      <c r="C425" s="634" t="s">
        <v>8125</v>
      </c>
      <c r="D425" s="634" t="s">
        <v>8126</v>
      </c>
      <c r="E425" s="634" t="s">
        <v>8127</v>
      </c>
      <c r="F425" s="634" t="s">
        <v>4345</v>
      </c>
      <c r="G425" s="634" t="s">
        <v>4350</v>
      </c>
      <c r="H425" s="634" t="s">
        <v>4346</v>
      </c>
      <c r="I425" s="634" t="s">
        <v>11216</v>
      </c>
      <c r="J425" s="634" t="s">
        <v>11217</v>
      </c>
      <c r="K425" s="635">
        <v>60707065310108</v>
      </c>
      <c r="L425" s="634" t="s">
        <v>9154</v>
      </c>
      <c r="M425" s="634" t="s">
        <v>2423</v>
      </c>
      <c r="N425" s="634" t="s">
        <v>2447</v>
      </c>
      <c r="O425" s="634" t="s">
        <v>4334</v>
      </c>
      <c r="P425" s="634" t="s">
        <v>8132</v>
      </c>
      <c r="Q425" s="634" t="s">
        <v>8133</v>
      </c>
      <c r="R425" s="634" t="s">
        <v>7224</v>
      </c>
      <c r="S425" s="634" t="s">
        <v>8135</v>
      </c>
      <c r="T425" s="634" t="s">
        <v>11109</v>
      </c>
      <c r="U425" s="634" t="s">
        <v>2426</v>
      </c>
      <c r="V425" s="634" t="s">
        <v>2383</v>
      </c>
      <c r="W425" s="634" t="s">
        <v>5559</v>
      </c>
      <c r="X425" s="634" t="s">
        <v>8175</v>
      </c>
      <c r="Y425" s="634" t="s">
        <v>8138</v>
      </c>
      <c r="Z425" s="634" t="s">
        <v>8139</v>
      </c>
      <c r="AE425" s="634" t="s">
        <v>20514</v>
      </c>
      <c r="AF425" s="634" t="s">
        <v>18576</v>
      </c>
      <c r="AI425" s="646" t="str">
        <f>VLOOKUP(K425,'2-kurs'!C:F,4,)</f>
        <v>2-kurs</v>
      </c>
      <c r="AJ425" s="634" t="str">
        <f t="shared" si="6"/>
        <v>438231100854</v>
      </c>
    </row>
    <row r="426" spans="1:36" hidden="1" x14ac:dyDescent="0.25">
      <c r="A426" s="634" t="s">
        <v>11174</v>
      </c>
      <c r="B426" s="634" t="s">
        <v>5214</v>
      </c>
      <c r="C426" s="634" t="s">
        <v>8125</v>
      </c>
      <c r="D426" s="634" t="s">
        <v>8126</v>
      </c>
      <c r="E426" s="634" t="s">
        <v>8127</v>
      </c>
      <c r="F426" s="634" t="s">
        <v>4345</v>
      </c>
      <c r="G426" s="634" t="s">
        <v>9003</v>
      </c>
      <c r="H426" s="634" t="s">
        <v>4346</v>
      </c>
      <c r="I426" s="634" t="s">
        <v>10877</v>
      </c>
      <c r="J426" s="634" t="s">
        <v>11175</v>
      </c>
      <c r="K426" s="635">
        <v>61302065360020</v>
      </c>
      <c r="L426" s="634" t="s">
        <v>11176</v>
      </c>
      <c r="M426" s="634" t="s">
        <v>2423</v>
      </c>
      <c r="N426" s="634" t="s">
        <v>2447</v>
      </c>
      <c r="O426" s="634" t="s">
        <v>4334</v>
      </c>
      <c r="P426" s="634" t="s">
        <v>8132</v>
      </c>
      <c r="Q426" s="634" t="s">
        <v>8133</v>
      </c>
      <c r="R426" s="634" t="s">
        <v>7224</v>
      </c>
      <c r="S426" s="634" t="s">
        <v>8135</v>
      </c>
      <c r="T426" s="634" t="s">
        <v>11109</v>
      </c>
      <c r="U426" s="634" t="s">
        <v>2426</v>
      </c>
      <c r="V426" s="634" t="s">
        <v>2383</v>
      </c>
      <c r="W426" s="634" t="s">
        <v>5559</v>
      </c>
      <c r="X426" s="634" t="s">
        <v>11177</v>
      </c>
      <c r="Y426" s="634" t="s">
        <v>8138</v>
      </c>
      <c r="Z426" s="634" t="s">
        <v>8139</v>
      </c>
      <c r="AB426" s="634" t="s">
        <v>8183</v>
      </c>
      <c r="AC426" s="634" t="s">
        <v>8184</v>
      </c>
      <c r="AE426" s="634" t="s">
        <v>10625</v>
      </c>
      <c r="AF426" s="634" t="s">
        <v>18739</v>
      </c>
      <c r="AI426" s="646" t="str">
        <f>VLOOKUP(K426,'2-kurs'!C:F,4,)</f>
        <v>2-kurs</v>
      </c>
      <c r="AJ426" s="634" t="str">
        <f t="shared" si="6"/>
        <v>438231100387</v>
      </c>
    </row>
    <row r="427" spans="1:36" hidden="1" x14ac:dyDescent="0.25">
      <c r="A427" s="634" t="s">
        <v>11169</v>
      </c>
      <c r="B427" s="634" t="s">
        <v>5212</v>
      </c>
      <c r="C427" s="634" t="s">
        <v>8125</v>
      </c>
      <c r="D427" s="634" t="s">
        <v>8126</v>
      </c>
      <c r="E427" s="634" t="s">
        <v>8127</v>
      </c>
      <c r="F427" s="634" t="s">
        <v>4345</v>
      </c>
      <c r="G427" s="634" t="s">
        <v>8163</v>
      </c>
      <c r="H427" s="634" t="s">
        <v>4346</v>
      </c>
      <c r="I427" s="634" t="s">
        <v>11170</v>
      </c>
      <c r="J427" s="634" t="s">
        <v>11171</v>
      </c>
      <c r="K427" s="635">
        <v>61910045320025</v>
      </c>
      <c r="L427" s="634" t="s">
        <v>11172</v>
      </c>
      <c r="M427" s="634" t="s">
        <v>2423</v>
      </c>
      <c r="N427" s="634" t="s">
        <v>2447</v>
      </c>
      <c r="O427" s="634" t="s">
        <v>4334</v>
      </c>
      <c r="P427" s="634" t="s">
        <v>8132</v>
      </c>
      <c r="Q427" s="634" t="s">
        <v>8133</v>
      </c>
      <c r="R427" s="634" t="s">
        <v>7224</v>
      </c>
      <c r="S427" s="634" t="s">
        <v>8135</v>
      </c>
      <c r="T427" s="634" t="s">
        <v>11109</v>
      </c>
      <c r="U427" s="634" t="s">
        <v>2426</v>
      </c>
      <c r="V427" s="634" t="s">
        <v>2383</v>
      </c>
      <c r="W427" s="634" t="s">
        <v>5559</v>
      </c>
      <c r="X427" s="634" t="s">
        <v>11173</v>
      </c>
      <c r="Y427" s="634" t="s">
        <v>8138</v>
      </c>
      <c r="Z427" s="634" t="s">
        <v>8139</v>
      </c>
      <c r="AE427" s="634" t="s">
        <v>10625</v>
      </c>
      <c r="AF427" s="634" t="s">
        <v>18752</v>
      </c>
      <c r="AI427" s="646" t="str">
        <f>VLOOKUP(K427,'2-kurs'!C:F,4,)</f>
        <v>2-kurs</v>
      </c>
      <c r="AJ427" s="634" t="str">
        <f t="shared" si="6"/>
        <v>438231100506</v>
      </c>
    </row>
    <row r="428" spans="1:36" hidden="1" x14ac:dyDescent="0.25">
      <c r="A428" s="634" t="s">
        <v>11226</v>
      </c>
      <c r="B428" s="634" t="s">
        <v>11227</v>
      </c>
      <c r="C428" s="634" t="s">
        <v>8125</v>
      </c>
      <c r="D428" s="634" t="s">
        <v>8126</v>
      </c>
      <c r="E428" s="634" t="s">
        <v>8127</v>
      </c>
      <c r="F428" s="634" t="s">
        <v>4345</v>
      </c>
      <c r="G428" s="634" t="s">
        <v>8186</v>
      </c>
      <c r="H428" s="634" t="s">
        <v>4346</v>
      </c>
      <c r="I428" s="634" t="s">
        <v>11228</v>
      </c>
      <c r="J428" s="634" t="s">
        <v>11229</v>
      </c>
      <c r="K428" s="635">
        <v>62201055360022</v>
      </c>
      <c r="L428" s="634" t="s">
        <v>10450</v>
      </c>
      <c r="M428" s="634" t="s">
        <v>2423</v>
      </c>
      <c r="N428" s="634" t="s">
        <v>2447</v>
      </c>
      <c r="O428" s="634" t="s">
        <v>4334</v>
      </c>
      <c r="P428" s="634" t="s">
        <v>8132</v>
      </c>
      <c r="Q428" s="634" t="s">
        <v>8133</v>
      </c>
      <c r="R428" s="634" t="s">
        <v>7224</v>
      </c>
      <c r="S428" s="634" t="s">
        <v>8135</v>
      </c>
      <c r="T428" s="634" t="s">
        <v>11109</v>
      </c>
      <c r="U428" s="634" t="s">
        <v>2426</v>
      </c>
      <c r="V428" s="634" t="s">
        <v>2383</v>
      </c>
      <c r="W428" s="634" t="s">
        <v>5559</v>
      </c>
      <c r="X428" s="634" t="s">
        <v>8175</v>
      </c>
      <c r="Y428" s="634" t="s">
        <v>8138</v>
      </c>
      <c r="Z428" s="634" t="s">
        <v>8139</v>
      </c>
      <c r="AE428" s="634" t="s">
        <v>20514</v>
      </c>
      <c r="AF428" s="634" t="s">
        <v>18576</v>
      </c>
      <c r="AI428" s="646" t="str">
        <f>VLOOKUP(K428,'2-kurs'!C:F,4,)</f>
        <v>2-kurs</v>
      </c>
      <c r="AJ428" s="634" t="str">
        <f t="shared" si="6"/>
        <v>438231100849</v>
      </c>
    </row>
    <row r="429" spans="1:36" hidden="1" x14ac:dyDescent="0.25">
      <c r="A429" s="634" t="s">
        <v>11128</v>
      </c>
      <c r="B429" s="634" t="s">
        <v>11129</v>
      </c>
      <c r="C429" s="634" t="s">
        <v>8125</v>
      </c>
      <c r="D429" s="634" t="s">
        <v>8126</v>
      </c>
      <c r="E429" s="634" t="s">
        <v>8127</v>
      </c>
      <c r="F429" s="634" t="s">
        <v>4345</v>
      </c>
      <c r="G429" s="634" t="s">
        <v>8163</v>
      </c>
      <c r="H429" s="634" t="s">
        <v>4346</v>
      </c>
      <c r="I429" s="634" t="s">
        <v>11130</v>
      </c>
      <c r="J429" s="634" t="s">
        <v>11131</v>
      </c>
      <c r="K429" s="635">
        <v>61602055320011</v>
      </c>
      <c r="L429" s="634" t="s">
        <v>11132</v>
      </c>
      <c r="M429" s="634" t="s">
        <v>2423</v>
      </c>
      <c r="N429" s="634" t="s">
        <v>2447</v>
      </c>
      <c r="O429" s="634" t="s">
        <v>4334</v>
      </c>
      <c r="P429" s="634" t="s">
        <v>8132</v>
      </c>
      <c r="Q429" s="634" t="s">
        <v>8133</v>
      </c>
      <c r="R429" s="634" t="s">
        <v>7224</v>
      </c>
      <c r="S429" s="634" t="s">
        <v>8135</v>
      </c>
      <c r="T429" s="634" t="s">
        <v>11109</v>
      </c>
      <c r="U429" s="634" t="s">
        <v>2426</v>
      </c>
      <c r="V429" s="634" t="s">
        <v>2383</v>
      </c>
      <c r="W429" s="634" t="s">
        <v>5559</v>
      </c>
      <c r="X429" s="634" t="s">
        <v>8175</v>
      </c>
      <c r="Y429" s="634" t="s">
        <v>8138</v>
      </c>
      <c r="Z429" s="634" t="s">
        <v>8139</v>
      </c>
      <c r="AE429" s="634" t="s">
        <v>20514</v>
      </c>
      <c r="AF429" s="634" t="s">
        <v>18576</v>
      </c>
      <c r="AI429" s="646" t="str">
        <f>VLOOKUP(K429,'2-kurs'!C:F,4,)</f>
        <v>2-kurs</v>
      </c>
      <c r="AJ429" s="634" t="str">
        <f t="shared" si="6"/>
        <v>438231100857</v>
      </c>
    </row>
    <row r="430" spans="1:36" hidden="1" x14ac:dyDescent="0.25">
      <c r="A430" s="634" t="s">
        <v>11148</v>
      </c>
      <c r="B430" s="634" t="s">
        <v>8053</v>
      </c>
      <c r="C430" s="634" t="s">
        <v>8125</v>
      </c>
      <c r="D430" s="634" t="s">
        <v>8126</v>
      </c>
      <c r="E430" s="634" t="s">
        <v>8127</v>
      </c>
      <c r="F430" s="634" t="s">
        <v>4345</v>
      </c>
      <c r="G430" s="634" t="s">
        <v>8221</v>
      </c>
      <c r="H430" s="634" t="s">
        <v>4346</v>
      </c>
      <c r="I430" s="634" t="s">
        <v>11149</v>
      </c>
      <c r="J430" s="634" t="s">
        <v>11150</v>
      </c>
      <c r="K430" s="635">
        <v>63103055350023</v>
      </c>
      <c r="L430" s="634" t="s">
        <v>10492</v>
      </c>
      <c r="M430" s="634" t="s">
        <v>2423</v>
      </c>
      <c r="N430" s="634" t="s">
        <v>2447</v>
      </c>
      <c r="O430" s="634" t="s">
        <v>4334</v>
      </c>
      <c r="P430" s="634" t="s">
        <v>8132</v>
      </c>
      <c r="Q430" s="634" t="s">
        <v>8133</v>
      </c>
      <c r="R430" s="634" t="s">
        <v>7224</v>
      </c>
      <c r="S430" s="634" t="s">
        <v>8135</v>
      </c>
      <c r="T430" s="634" t="s">
        <v>11109</v>
      </c>
      <c r="U430" s="634" t="s">
        <v>2426</v>
      </c>
      <c r="V430" s="634" t="s">
        <v>2383</v>
      </c>
      <c r="W430" s="634" t="s">
        <v>5559</v>
      </c>
      <c r="X430" s="634" t="s">
        <v>8175</v>
      </c>
      <c r="Y430" s="634" t="s">
        <v>8138</v>
      </c>
      <c r="Z430" s="634" t="s">
        <v>8139</v>
      </c>
      <c r="AE430" s="634" t="s">
        <v>20514</v>
      </c>
      <c r="AF430" s="634" t="s">
        <v>18576</v>
      </c>
      <c r="AI430" s="646" t="str">
        <f>VLOOKUP(K430,'2-kurs'!C:F,4,)</f>
        <v>2-kurs</v>
      </c>
      <c r="AJ430" s="634" t="str">
        <f t="shared" si="6"/>
        <v>438231100846</v>
      </c>
    </row>
    <row r="431" spans="1:36" hidden="1" x14ac:dyDescent="0.25">
      <c r="A431" s="634" t="s">
        <v>11164</v>
      </c>
      <c r="B431" s="634" t="s">
        <v>5193</v>
      </c>
      <c r="C431" s="634" t="s">
        <v>8125</v>
      </c>
      <c r="D431" s="634" t="s">
        <v>8126</v>
      </c>
      <c r="E431" s="634" t="s">
        <v>8127</v>
      </c>
      <c r="F431" s="634" t="s">
        <v>4345</v>
      </c>
      <c r="G431" s="634" t="s">
        <v>4350</v>
      </c>
      <c r="H431" s="634" t="s">
        <v>4346</v>
      </c>
      <c r="I431" s="634" t="s">
        <v>11165</v>
      </c>
      <c r="J431" s="634" t="s">
        <v>11166</v>
      </c>
      <c r="K431" s="635">
        <v>61709055310092</v>
      </c>
      <c r="L431" s="634" t="s">
        <v>11167</v>
      </c>
      <c r="M431" s="634" t="s">
        <v>2423</v>
      </c>
      <c r="N431" s="634" t="s">
        <v>2447</v>
      </c>
      <c r="O431" s="634" t="s">
        <v>4334</v>
      </c>
      <c r="P431" s="634" t="s">
        <v>8132</v>
      </c>
      <c r="Q431" s="634" t="s">
        <v>8133</v>
      </c>
      <c r="R431" s="634" t="s">
        <v>7224</v>
      </c>
      <c r="S431" s="634" t="s">
        <v>8135</v>
      </c>
      <c r="T431" s="634" t="s">
        <v>11109</v>
      </c>
      <c r="U431" s="634" t="s">
        <v>2426</v>
      </c>
      <c r="V431" s="634" t="s">
        <v>2383</v>
      </c>
      <c r="W431" s="634" t="s">
        <v>5559</v>
      </c>
      <c r="X431" s="634" t="s">
        <v>11168</v>
      </c>
      <c r="Y431" s="634" t="s">
        <v>8138</v>
      </c>
      <c r="Z431" s="634" t="s">
        <v>8139</v>
      </c>
      <c r="AB431" s="634" t="s">
        <v>8183</v>
      </c>
      <c r="AC431" s="634" t="s">
        <v>8184</v>
      </c>
      <c r="AE431" s="634" t="s">
        <v>10625</v>
      </c>
      <c r="AF431" s="634" t="s">
        <v>18730</v>
      </c>
      <c r="AI431" s="646" t="str">
        <f>VLOOKUP(K431,'2-kurs'!C:F,4,)</f>
        <v>2-kurs</v>
      </c>
      <c r="AJ431" s="634" t="str">
        <f t="shared" si="6"/>
        <v>438231100379</v>
      </c>
    </row>
    <row r="432" spans="1:36" hidden="1" x14ac:dyDescent="0.25">
      <c r="A432" s="634" t="s">
        <v>11144</v>
      </c>
      <c r="B432" s="634" t="s">
        <v>11145</v>
      </c>
      <c r="C432" s="634" t="s">
        <v>8125</v>
      </c>
      <c r="D432" s="634" t="s">
        <v>8126</v>
      </c>
      <c r="E432" s="634" t="s">
        <v>8127</v>
      </c>
      <c r="F432" s="634" t="s">
        <v>4345</v>
      </c>
      <c r="G432" s="634" t="s">
        <v>4347</v>
      </c>
      <c r="H432" s="634" t="s">
        <v>4346</v>
      </c>
      <c r="I432" s="634" t="s">
        <v>11146</v>
      </c>
      <c r="J432" s="634" t="s">
        <v>11147</v>
      </c>
      <c r="K432" s="635">
        <v>41204901110168</v>
      </c>
      <c r="L432" s="634" t="s">
        <v>8206</v>
      </c>
      <c r="M432" s="634" t="s">
        <v>2423</v>
      </c>
      <c r="N432" s="634" t="s">
        <v>2447</v>
      </c>
      <c r="O432" s="634" t="s">
        <v>4334</v>
      </c>
      <c r="P432" s="634" t="s">
        <v>8132</v>
      </c>
      <c r="Q432" s="634" t="s">
        <v>8133</v>
      </c>
      <c r="R432" s="634" t="s">
        <v>7224</v>
      </c>
      <c r="S432" s="634" t="s">
        <v>8135</v>
      </c>
      <c r="T432" s="634" t="s">
        <v>11109</v>
      </c>
      <c r="U432" s="634" t="s">
        <v>2426</v>
      </c>
      <c r="V432" s="634" t="s">
        <v>2383</v>
      </c>
      <c r="W432" s="634" t="s">
        <v>5559</v>
      </c>
      <c r="X432" s="634" t="s">
        <v>8175</v>
      </c>
      <c r="Y432" s="634" t="s">
        <v>8138</v>
      </c>
      <c r="Z432" s="634" t="s">
        <v>8139</v>
      </c>
      <c r="AE432" s="634" t="s">
        <v>20514</v>
      </c>
      <c r="AF432" s="634" t="s">
        <v>20786</v>
      </c>
      <c r="AI432" s="646" t="str">
        <f>VLOOKUP(K432,'2-kurs'!C:F,4,)</f>
        <v>2-kurs</v>
      </c>
      <c r="AJ432" s="634" t="str">
        <f t="shared" si="6"/>
        <v>438231100858</v>
      </c>
    </row>
    <row r="433" spans="1:36" hidden="1" x14ac:dyDescent="0.25">
      <c r="A433" s="634" t="s">
        <v>11230</v>
      </c>
      <c r="B433" s="634" t="s">
        <v>7985</v>
      </c>
      <c r="C433" s="634" t="s">
        <v>8125</v>
      </c>
      <c r="D433" s="634" t="s">
        <v>8126</v>
      </c>
      <c r="E433" s="634" t="s">
        <v>8127</v>
      </c>
      <c r="F433" s="634" t="s">
        <v>4345</v>
      </c>
      <c r="G433" s="634" t="s">
        <v>8221</v>
      </c>
      <c r="H433" s="634" t="s">
        <v>4344</v>
      </c>
      <c r="I433" s="634" t="s">
        <v>11231</v>
      </c>
      <c r="J433" s="634" t="s">
        <v>11232</v>
      </c>
      <c r="K433" s="635">
        <v>52008055350096</v>
      </c>
      <c r="L433" s="634" t="s">
        <v>11233</v>
      </c>
      <c r="M433" s="634" t="s">
        <v>2423</v>
      </c>
      <c r="N433" s="634" t="s">
        <v>2447</v>
      </c>
      <c r="O433" s="634" t="s">
        <v>4334</v>
      </c>
      <c r="P433" s="634" t="s">
        <v>8132</v>
      </c>
      <c r="Q433" s="634" t="s">
        <v>8133</v>
      </c>
      <c r="R433" s="634" t="s">
        <v>7224</v>
      </c>
      <c r="S433" s="634" t="s">
        <v>8135</v>
      </c>
      <c r="T433" s="634" t="s">
        <v>11109</v>
      </c>
      <c r="U433" s="634" t="s">
        <v>2426</v>
      </c>
      <c r="V433" s="634" t="s">
        <v>2383</v>
      </c>
      <c r="W433" s="634" t="s">
        <v>5559</v>
      </c>
      <c r="X433" s="634" t="s">
        <v>8161</v>
      </c>
      <c r="Y433" s="634" t="s">
        <v>8138</v>
      </c>
      <c r="Z433" s="634" t="s">
        <v>8139</v>
      </c>
      <c r="AE433" s="634" t="s">
        <v>20514</v>
      </c>
      <c r="AF433" s="634" t="s">
        <v>18576</v>
      </c>
      <c r="AI433" s="646" t="str">
        <f>VLOOKUP(K433,'2-kurs'!C:F,4,)</f>
        <v>2-kurs</v>
      </c>
      <c r="AJ433" s="634" t="str">
        <f t="shared" si="6"/>
        <v>438231100833</v>
      </c>
    </row>
    <row r="434" spans="1:36" hidden="1" x14ac:dyDescent="0.25">
      <c r="A434" s="634" t="s">
        <v>11159</v>
      </c>
      <c r="B434" s="634" t="s">
        <v>5152</v>
      </c>
      <c r="C434" s="634" t="s">
        <v>8125</v>
      </c>
      <c r="D434" s="634" t="s">
        <v>8126</v>
      </c>
      <c r="E434" s="634" t="s">
        <v>8127</v>
      </c>
      <c r="F434" s="634" t="s">
        <v>8142</v>
      </c>
      <c r="G434" s="634" t="s">
        <v>9115</v>
      </c>
      <c r="H434" s="634" t="s">
        <v>4346</v>
      </c>
      <c r="I434" s="634" t="s">
        <v>11160</v>
      </c>
      <c r="J434" s="634" t="s">
        <v>11161</v>
      </c>
      <c r="K434" s="635">
        <v>42204915850019</v>
      </c>
      <c r="L434" s="634" t="s">
        <v>11162</v>
      </c>
      <c r="M434" s="634" t="s">
        <v>2423</v>
      </c>
      <c r="N434" s="634" t="s">
        <v>2447</v>
      </c>
      <c r="O434" s="634" t="s">
        <v>4334</v>
      </c>
      <c r="P434" s="634" t="s">
        <v>8132</v>
      </c>
      <c r="Q434" s="634" t="s">
        <v>8133</v>
      </c>
      <c r="R434" s="634" t="s">
        <v>7224</v>
      </c>
      <c r="S434" s="634" t="s">
        <v>8135</v>
      </c>
      <c r="T434" s="634" t="s">
        <v>11109</v>
      </c>
      <c r="U434" s="634" t="s">
        <v>2426</v>
      </c>
      <c r="V434" s="634" t="s">
        <v>2383</v>
      </c>
      <c r="W434" s="634" t="s">
        <v>5559</v>
      </c>
      <c r="X434" s="634" t="s">
        <v>11163</v>
      </c>
      <c r="Y434" s="634" t="s">
        <v>8138</v>
      </c>
      <c r="Z434" s="634" t="s">
        <v>8139</v>
      </c>
      <c r="AB434" s="634" t="s">
        <v>8183</v>
      </c>
      <c r="AC434" s="634" t="s">
        <v>8184</v>
      </c>
      <c r="AE434" s="634" t="s">
        <v>10625</v>
      </c>
      <c r="AF434" s="634" t="s">
        <v>18743</v>
      </c>
      <c r="AI434" s="646" t="str">
        <f>VLOOKUP(K434,'2-kurs'!C:F,4,)</f>
        <v>2-kurs</v>
      </c>
      <c r="AJ434" s="634" t="str">
        <f t="shared" si="6"/>
        <v>438231100364</v>
      </c>
    </row>
    <row r="435" spans="1:36" hidden="1" x14ac:dyDescent="0.25">
      <c r="A435" s="634" t="s">
        <v>11119</v>
      </c>
      <c r="B435" s="634" t="s">
        <v>7964</v>
      </c>
      <c r="C435" s="634" t="s">
        <v>8125</v>
      </c>
      <c r="D435" s="634" t="s">
        <v>8126</v>
      </c>
      <c r="E435" s="634" t="s">
        <v>8127</v>
      </c>
      <c r="F435" s="634" t="s">
        <v>4345</v>
      </c>
      <c r="G435" s="634" t="s">
        <v>8163</v>
      </c>
      <c r="H435" s="634" t="s">
        <v>4346</v>
      </c>
      <c r="I435" s="634" t="s">
        <v>8915</v>
      </c>
      <c r="J435" s="634" t="s">
        <v>11120</v>
      </c>
      <c r="K435" s="635">
        <v>60806065320057</v>
      </c>
      <c r="L435" s="634" t="s">
        <v>11121</v>
      </c>
      <c r="M435" s="634" t="s">
        <v>2423</v>
      </c>
      <c r="N435" s="634" t="s">
        <v>2447</v>
      </c>
      <c r="O435" s="634" t="s">
        <v>4334</v>
      </c>
      <c r="P435" s="634" t="s">
        <v>8132</v>
      </c>
      <c r="Q435" s="634" t="s">
        <v>8133</v>
      </c>
      <c r="R435" s="634" t="s">
        <v>7224</v>
      </c>
      <c r="S435" s="634" t="s">
        <v>8135</v>
      </c>
      <c r="T435" s="634" t="s">
        <v>11109</v>
      </c>
      <c r="U435" s="634" t="s">
        <v>2426</v>
      </c>
      <c r="V435" s="634" t="s">
        <v>2383</v>
      </c>
      <c r="W435" s="634" t="s">
        <v>5559</v>
      </c>
      <c r="X435" s="634" t="s">
        <v>8175</v>
      </c>
      <c r="Y435" s="634" t="s">
        <v>8138</v>
      </c>
      <c r="Z435" s="634" t="s">
        <v>8139</v>
      </c>
      <c r="AE435" s="634" t="s">
        <v>20514</v>
      </c>
      <c r="AF435" s="634" t="s">
        <v>18576</v>
      </c>
      <c r="AI435" s="646" t="str">
        <f>VLOOKUP(K435,'2-kurs'!C:F,4,)</f>
        <v>2-kurs</v>
      </c>
      <c r="AJ435" s="634" t="str">
        <f t="shared" si="6"/>
        <v>438231100862</v>
      </c>
    </row>
    <row r="436" spans="1:36" hidden="1" x14ac:dyDescent="0.25">
      <c r="A436" s="634" t="s">
        <v>11115</v>
      </c>
      <c r="B436" s="634" t="s">
        <v>11116</v>
      </c>
      <c r="C436" s="634" t="s">
        <v>8125</v>
      </c>
      <c r="D436" s="634" t="s">
        <v>8126</v>
      </c>
      <c r="E436" s="634" t="s">
        <v>8127</v>
      </c>
      <c r="F436" s="634" t="s">
        <v>4345</v>
      </c>
      <c r="G436" s="634" t="s">
        <v>8221</v>
      </c>
      <c r="H436" s="634" t="s">
        <v>4346</v>
      </c>
      <c r="I436" s="634" t="s">
        <v>8803</v>
      </c>
      <c r="J436" s="634" t="s">
        <v>11117</v>
      </c>
      <c r="K436" s="635">
        <v>61807065350030</v>
      </c>
      <c r="L436" s="634" t="s">
        <v>11118</v>
      </c>
      <c r="M436" s="634" t="s">
        <v>2423</v>
      </c>
      <c r="N436" s="634" t="s">
        <v>2447</v>
      </c>
      <c r="O436" s="634" t="s">
        <v>4334</v>
      </c>
      <c r="P436" s="634" t="s">
        <v>8132</v>
      </c>
      <c r="Q436" s="634" t="s">
        <v>8133</v>
      </c>
      <c r="R436" s="634" t="s">
        <v>7224</v>
      </c>
      <c r="S436" s="634" t="s">
        <v>8135</v>
      </c>
      <c r="T436" s="634" t="s">
        <v>11109</v>
      </c>
      <c r="U436" s="634" t="s">
        <v>2426</v>
      </c>
      <c r="V436" s="634" t="s">
        <v>2383</v>
      </c>
      <c r="W436" s="634" t="s">
        <v>5559</v>
      </c>
      <c r="X436" s="634" t="s">
        <v>8175</v>
      </c>
      <c r="Y436" s="634" t="s">
        <v>8138</v>
      </c>
      <c r="Z436" s="634" t="s">
        <v>8139</v>
      </c>
      <c r="AE436" s="634" t="s">
        <v>8140</v>
      </c>
      <c r="AF436" s="634" t="s">
        <v>20132</v>
      </c>
      <c r="AI436" s="646" t="str">
        <f>VLOOKUP(K436,'2-kurs'!C:F,4,)</f>
        <v>2-kurs</v>
      </c>
      <c r="AJ436" s="634" t="str">
        <f t="shared" si="6"/>
        <v>438231100861</v>
      </c>
    </row>
    <row r="437" spans="1:36" hidden="1" x14ac:dyDescent="0.25">
      <c r="A437" s="634" t="s">
        <v>11105</v>
      </c>
      <c r="B437" s="634" t="s">
        <v>11106</v>
      </c>
      <c r="C437" s="634" t="s">
        <v>8125</v>
      </c>
      <c r="D437" s="634" t="s">
        <v>8126</v>
      </c>
      <c r="E437" s="634" t="s">
        <v>8127</v>
      </c>
      <c r="F437" s="634" t="s">
        <v>4345</v>
      </c>
      <c r="G437" s="634" t="s">
        <v>8332</v>
      </c>
      <c r="H437" s="634" t="s">
        <v>4346</v>
      </c>
      <c r="I437" s="634" t="s">
        <v>10685</v>
      </c>
      <c r="J437" s="634" t="s">
        <v>11107</v>
      </c>
      <c r="K437" s="635">
        <v>61906055280062</v>
      </c>
      <c r="L437" s="634" t="s">
        <v>11108</v>
      </c>
      <c r="M437" s="634" t="s">
        <v>2423</v>
      </c>
      <c r="N437" s="634" t="s">
        <v>2447</v>
      </c>
      <c r="O437" s="634" t="s">
        <v>4334</v>
      </c>
      <c r="P437" s="634" t="s">
        <v>8132</v>
      </c>
      <c r="Q437" s="634" t="s">
        <v>8133</v>
      </c>
      <c r="R437" s="634" t="s">
        <v>7224</v>
      </c>
      <c r="S437" s="634" t="s">
        <v>8135</v>
      </c>
      <c r="T437" s="634" t="s">
        <v>11109</v>
      </c>
      <c r="U437" s="634" t="s">
        <v>2426</v>
      </c>
      <c r="V437" s="634" t="s">
        <v>2383</v>
      </c>
      <c r="W437" s="634" t="s">
        <v>5559</v>
      </c>
      <c r="X437" s="634" t="s">
        <v>8175</v>
      </c>
      <c r="Y437" s="634" t="s">
        <v>8138</v>
      </c>
      <c r="Z437" s="634" t="s">
        <v>8139</v>
      </c>
      <c r="AE437" s="634" t="s">
        <v>20514</v>
      </c>
      <c r="AF437" s="634" t="s">
        <v>18576</v>
      </c>
      <c r="AI437" s="646" t="str">
        <f>VLOOKUP(K437,'2-kurs'!C:F,4,)</f>
        <v>2-kurs</v>
      </c>
      <c r="AJ437" s="634" t="str">
        <f t="shared" si="6"/>
        <v>438231100852</v>
      </c>
    </row>
    <row r="438" spans="1:36" hidden="1" x14ac:dyDescent="0.25">
      <c r="A438" s="634" t="s">
        <v>11218</v>
      </c>
      <c r="B438" s="634" t="s">
        <v>11219</v>
      </c>
      <c r="C438" s="634" t="s">
        <v>8125</v>
      </c>
      <c r="D438" s="634" t="s">
        <v>8126</v>
      </c>
      <c r="E438" s="634" t="s">
        <v>8127</v>
      </c>
      <c r="F438" s="634" t="s">
        <v>4345</v>
      </c>
      <c r="G438" s="634" t="s">
        <v>8221</v>
      </c>
      <c r="H438" s="634" t="s">
        <v>4346</v>
      </c>
      <c r="I438" s="634" t="s">
        <v>10107</v>
      </c>
      <c r="J438" s="634" t="s">
        <v>11220</v>
      </c>
      <c r="K438" s="635">
        <v>60207055350010</v>
      </c>
      <c r="L438" s="634" t="s">
        <v>11221</v>
      </c>
      <c r="M438" s="634" t="s">
        <v>2423</v>
      </c>
      <c r="N438" s="634" t="s">
        <v>2447</v>
      </c>
      <c r="O438" s="634" t="s">
        <v>4334</v>
      </c>
      <c r="P438" s="634" t="s">
        <v>8132</v>
      </c>
      <c r="Q438" s="634" t="s">
        <v>8133</v>
      </c>
      <c r="R438" s="634" t="s">
        <v>7224</v>
      </c>
      <c r="S438" s="634" t="s">
        <v>8135</v>
      </c>
      <c r="T438" s="634" t="s">
        <v>11109</v>
      </c>
      <c r="U438" s="634" t="s">
        <v>2426</v>
      </c>
      <c r="V438" s="634" t="s">
        <v>2383</v>
      </c>
      <c r="W438" s="634" t="s">
        <v>5559</v>
      </c>
      <c r="X438" s="634" t="s">
        <v>8175</v>
      </c>
      <c r="Y438" s="634" t="s">
        <v>8138</v>
      </c>
      <c r="Z438" s="634" t="s">
        <v>8139</v>
      </c>
      <c r="AE438" s="634" t="s">
        <v>8140</v>
      </c>
      <c r="AF438" s="634" t="s">
        <v>20785</v>
      </c>
      <c r="AI438" s="646" t="str">
        <f>VLOOKUP(K438,'2-kurs'!C:F,4,)</f>
        <v>2-kurs</v>
      </c>
      <c r="AJ438" s="634" t="str">
        <f t="shared" si="6"/>
        <v>438231100851</v>
      </c>
    </row>
    <row r="439" spans="1:36" hidden="1" x14ac:dyDescent="0.25">
      <c r="A439" s="634" t="s">
        <v>11156</v>
      </c>
      <c r="B439" s="634" t="s">
        <v>5121</v>
      </c>
      <c r="C439" s="634" t="s">
        <v>8125</v>
      </c>
      <c r="D439" s="634" t="s">
        <v>8126</v>
      </c>
      <c r="E439" s="634" t="s">
        <v>8127</v>
      </c>
      <c r="F439" s="634" t="s">
        <v>4345</v>
      </c>
      <c r="G439" s="634" t="s">
        <v>8327</v>
      </c>
      <c r="H439" s="634" t="s">
        <v>4346</v>
      </c>
      <c r="I439" s="634" t="s">
        <v>10164</v>
      </c>
      <c r="J439" s="634" t="s">
        <v>11157</v>
      </c>
      <c r="K439" s="635">
        <v>60803055270024</v>
      </c>
      <c r="L439" s="634" t="s">
        <v>10656</v>
      </c>
      <c r="M439" s="634" t="s">
        <v>2423</v>
      </c>
      <c r="N439" s="634" t="s">
        <v>2447</v>
      </c>
      <c r="O439" s="634" t="s">
        <v>4334</v>
      </c>
      <c r="P439" s="634" t="s">
        <v>8132</v>
      </c>
      <c r="Q439" s="634" t="s">
        <v>8133</v>
      </c>
      <c r="R439" s="634" t="s">
        <v>7224</v>
      </c>
      <c r="S439" s="634" t="s">
        <v>8135</v>
      </c>
      <c r="T439" s="634" t="s">
        <v>11109</v>
      </c>
      <c r="U439" s="634" t="s">
        <v>2426</v>
      </c>
      <c r="V439" s="634" t="s">
        <v>2383</v>
      </c>
      <c r="W439" s="634" t="s">
        <v>5559</v>
      </c>
      <c r="X439" s="634" t="s">
        <v>11158</v>
      </c>
      <c r="Y439" s="634" t="s">
        <v>8138</v>
      </c>
      <c r="Z439" s="634" t="s">
        <v>8139</v>
      </c>
      <c r="AB439" s="634" t="s">
        <v>10842</v>
      </c>
      <c r="AC439" s="634" t="s">
        <v>8184</v>
      </c>
      <c r="AE439" s="634" t="s">
        <v>10625</v>
      </c>
      <c r="AF439" s="634" t="s">
        <v>18725</v>
      </c>
      <c r="AI439" s="646" t="str">
        <f>VLOOKUP(K439,'2-kurs'!C:F,4,)</f>
        <v>2-kurs</v>
      </c>
      <c r="AJ439" s="634" t="str">
        <f t="shared" si="6"/>
        <v>438231100504</v>
      </c>
    </row>
    <row r="440" spans="1:36" hidden="1" x14ac:dyDescent="0.25">
      <c r="A440" s="634" t="s">
        <v>11151</v>
      </c>
      <c r="B440" s="634" t="s">
        <v>5107</v>
      </c>
      <c r="C440" s="634" t="s">
        <v>8125</v>
      </c>
      <c r="D440" s="634" t="s">
        <v>8126</v>
      </c>
      <c r="E440" s="634" t="s">
        <v>8127</v>
      </c>
      <c r="F440" s="634" t="s">
        <v>4345</v>
      </c>
      <c r="G440" s="634" t="s">
        <v>4350</v>
      </c>
      <c r="H440" s="634" t="s">
        <v>4346</v>
      </c>
      <c r="I440" s="634" t="s">
        <v>11152</v>
      </c>
      <c r="J440" s="634" t="s">
        <v>11153</v>
      </c>
      <c r="K440" s="635">
        <v>60711055310085</v>
      </c>
      <c r="L440" s="634" t="s">
        <v>11154</v>
      </c>
      <c r="M440" s="634" t="s">
        <v>2423</v>
      </c>
      <c r="N440" s="634" t="s">
        <v>2447</v>
      </c>
      <c r="O440" s="634" t="s">
        <v>4334</v>
      </c>
      <c r="P440" s="634" t="s">
        <v>8132</v>
      </c>
      <c r="Q440" s="634" t="s">
        <v>8133</v>
      </c>
      <c r="R440" s="634" t="s">
        <v>7224</v>
      </c>
      <c r="S440" s="634" t="s">
        <v>8135</v>
      </c>
      <c r="T440" s="634" t="s">
        <v>11109</v>
      </c>
      <c r="U440" s="634" t="s">
        <v>2426</v>
      </c>
      <c r="V440" s="634" t="s">
        <v>2383</v>
      </c>
      <c r="W440" s="634" t="s">
        <v>5559</v>
      </c>
      <c r="X440" s="634" t="s">
        <v>11155</v>
      </c>
      <c r="Y440" s="634" t="s">
        <v>8138</v>
      </c>
      <c r="Z440" s="634" t="s">
        <v>8139</v>
      </c>
      <c r="AB440" s="634" t="s">
        <v>8183</v>
      </c>
      <c r="AC440" s="634" t="s">
        <v>8184</v>
      </c>
      <c r="AE440" s="634" t="s">
        <v>10625</v>
      </c>
      <c r="AF440" s="634" t="s">
        <v>18730</v>
      </c>
      <c r="AI440" s="646" t="str">
        <f>VLOOKUP(K440,'2-kurs'!C:F,4,)</f>
        <v>2-kurs</v>
      </c>
      <c r="AJ440" s="634" t="str">
        <f t="shared" si="6"/>
        <v>438231100371</v>
      </c>
    </row>
    <row r="441" spans="1:36" hidden="1" x14ac:dyDescent="0.25">
      <c r="A441" s="634" t="s">
        <v>11348</v>
      </c>
      <c r="B441" s="634" t="s">
        <v>5230</v>
      </c>
      <c r="C441" s="634" t="s">
        <v>8125</v>
      </c>
      <c r="D441" s="634" t="s">
        <v>8126</v>
      </c>
      <c r="E441" s="634" t="s">
        <v>8127</v>
      </c>
      <c r="F441" s="634" t="s">
        <v>4345</v>
      </c>
      <c r="G441" s="634" t="s">
        <v>8598</v>
      </c>
      <c r="H441" s="634" t="s">
        <v>4346</v>
      </c>
      <c r="I441" s="634" t="s">
        <v>11349</v>
      </c>
      <c r="J441" s="634" t="s">
        <v>11350</v>
      </c>
      <c r="K441" s="635">
        <v>60903015330013</v>
      </c>
      <c r="L441" s="634" t="s">
        <v>11351</v>
      </c>
      <c r="M441" s="634" t="s">
        <v>2423</v>
      </c>
      <c r="N441" s="634" t="s">
        <v>2447</v>
      </c>
      <c r="O441" s="634" t="s">
        <v>4336</v>
      </c>
      <c r="P441" s="634" t="s">
        <v>8132</v>
      </c>
      <c r="Q441" s="634" t="s">
        <v>8133</v>
      </c>
      <c r="R441" s="634" t="s">
        <v>7224</v>
      </c>
      <c r="S441" s="634" t="s">
        <v>8135</v>
      </c>
      <c r="T441" s="634" t="s">
        <v>10605</v>
      </c>
      <c r="U441" s="634" t="s">
        <v>2426</v>
      </c>
      <c r="V441" s="634" t="s">
        <v>2383</v>
      </c>
      <c r="W441" s="634" t="s">
        <v>5560</v>
      </c>
      <c r="X441" s="634" t="s">
        <v>11352</v>
      </c>
      <c r="Y441" s="634" t="s">
        <v>8138</v>
      </c>
      <c r="Z441" s="634" t="s">
        <v>8139</v>
      </c>
      <c r="AB441" s="634" t="s">
        <v>8183</v>
      </c>
      <c r="AC441" s="634" t="s">
        <v>8184</v>
      </c>
      <c r="AE441" s="634" t="s">
        <v>9201</v>
      </c>
      <c r="AF441" s="634" t="s">
        <v>18732</v>
      </c>
      <c r="AI441" s="646" t="str">
        <f>VLOOKUP(K441,'2-kurs'!C:F,4,)</f>
        <v>2-kurs</v>
      </c>
      <c r="AJ441" s="634" t="str">
        <f t="shared" si="6"/>
        <v>438231100373</v>
      </c>
    </row>
    <row r="442" spans="1:36" hidden="1" x14ac:dyDescent="0.25">
      <c r="A442" s="634" t="s">
        <v>11358</v>
      </c>
      <c r="B442" s="634" t="s">
        <v>5141</v>
      </c>
      <c r="C442" s="634" t="s">
        <v>8125</v>
      </c>
      <c r="D442" s="634" t="s">
        <v>8126</v>
      </c>
      <c r="E442" s="634" t="s">
        <v>8127</v>
      </c>
      <c r="F442" s="634" t="s">
        <v>4345</v>
      </c>
      <c r="G442" s="634" t="s">
        <v>8186</v>
      </c>
      <c r="H442" s="634" t="s">
        <v>4346</v>
      </c>
      <c r="I442" s="634" t="s">
        <v>11359</v>
      </c>
      <c r="J442" s="634" t="s">
        <v>11360</v>
      </c>
      <c r="K442" s="635">
        <v>61104065360062</v>
      </c>
      <c r="L442" s="634" t="s">
        <v>11361</v>
      </c>
      <c r="M442" s="634" t="s">
        <v>2423</v>
      </c>
      <c r="N442" s="634" t="s">
        <v>2447</v>
      </c>
      <c r="O442" s="634" t="s">
        <v>4336</v>
      </c>
      <c r="P442" s="634" t="s">
        <v>8132</v>
      </c>
      <c r="Q442" s="634" t="s">
        <v>8133</v>
      </c>
      <c r="R442" s="634" t="s">
        <v>7224</v>
      </c>
      <c r="S442" s="634" t="s">
        <v>8135</v>
      </c>
      <c r="T442" s="634" t="s">
        <v>10605</v>
      </c>
      <c r="U442" s="634" t="s">
        <v>2426</v>
      </c>
      <c r="V442" s="634" t="s">
        <v>2383</v>
      </c>
      <c r="W442" s="634" t="s">
        <v>5559</v>
      </c>
      <c r="X442" s="634" t="s">
        <v>11362</v>
      </c>
      <c r="Y442" s="634" t="s">
        <v>8138</v>
      </c>
      <c r="Z442" s="634" t="s">
        <v>8139</v>
      </c>
      <c r="AB442" s="634" t="s">
        <v>8183</v>
      </c>
      <c r="AC442" s="634" t="s">
        <v>8184</v>
      </c>
      <c r="AE442" s="634" t="s">
        <v>10625</v>
      </c>
      <c r="AF442" s="634" t="s">
        <v>18740</v>
      </c>
      <c r="AI442" s="646" t="str">
        <f>VLOOKUP(K442,'2-kurs'!C:F,4,)</f>
        <v>2-kurs</v>
      </c>
      <c r="AJ442" s="634" t="str">
        <f t="shared" si="6"/>
        <v>438231100359</v>
      </c>
    </row>
    <row r="443" spans="1:36" hidden="1" x14ac:dyDescent="0.25">
      <c r="A443" s="634" t="s">
        <v>11333</v>
      </c>
      <c r="B443" s="634" t="s">
        <v>5137</v>
      </c>
      <c r="C443" s="634" t="s">
        <v>8125</v>
      </c>
      <c r="D443" s="634" t="s">
        <v>8126</v>
      </c>
      <c r="E443" s="634" t="s">
        <v>8127</v>
      </c>
      <c r="F443" s="634" t="s">
        <v>4345</v>
      </c>
      <c r="G443" s="634" t="s">
        <v>4352</v>
      </c>
      <c r="H443" s="634" t="s">
        <v>4346</v>
      </c>
      <c r="I443" s="634" t="s">
        <v>11334</v>
      </c>
      <c r="J443" s="634" t="s">
        <v>11335</v>
      </c>
      <c r="K443" s="635">
        <v>60608055290021</v>
      </c>
      <c r="L443" s="634" t="s">
        <v>11336</v>
      </c>
      <c r="M443" s="634" t="s">
        <v>2423</v>
      </c>
      <c r="N443" s="634" t="s">
        <v>2447</v>
      </c>
      <c r="O443" s="634" t="s">
        <v>4336</v>
      </c>
      <c r="P443" s="634" t="s">
        <v>8132</v>
      </c>
      <c r="Q443" s="634" t="s">
        <v>8133</v>
      </c>
      <c r="R443" s="634" t="s">
        <v>7224</v>
      </c>
      <c r="S443" s="634" t="s">
        <v>8135</v>
      </c>
      <c r="T443" s="634" t="s">
        <v>10605</v>
      </c>
      <c r="U443" s="634" t="s">
        <v>2426</v>
      </c>
      <c r="V443" s="634" t="s">
        <v>2383</v>
      </c>
      <c r="W443" s="634" t="s">
        <v>5560</v>
      </c>
      <c r="X443" s="634" t="s">
        <v>11337</v>
      </c>
      <c r="Y443" s="634" t="s">
        <v>8138</v>
      </c>
      <c r="Z443" s="634" t="s">
        <v>8139</v>
      </c>
      <c r="AB443" s="634" t="s">
        <v>8183</v>
      </c>
      <c r="AC443" s="634" t="s">
        <v>8184</v>
      </c>
      <c r="AE443" s="634" t="s">
        <v>9201</v>
      </c>
      <c r="AF443" s="634" t="s">
        <v>18725</v>
      </c>
      <c r="AI443" s="646" t="str">
        <f>VLOOKUP(K443,'2-kurs'!C:F,4,)</f>
        <v>2-kurs</v>
      </c>
      <c r="AJ443" s="634" t="str">
        <f t="shared" si="6"/>
        <v>438231100366</v>
      </c>
    </row>
    <row r="444" spans="1:36" hidden="1" x14ac:dyDescent="0.25">
      <c r="A444" s="634" t="s">
        <v>11338</v>
      </c>
      <c r="B444" s="634" t="s">
        <v>11339</v>
      </c>
      <c r="C444" s="634" t="s">
        <v>8125</v>
      </c>
      <c r="D444" s="634" t="s">
        <v>8126</v>
      </c>
      <c r="E444" s="634" t="s">
        <v>8127</v>
      </c>
      <c r="F444" s="634" t="s">
        <v>4345</v>
      </c>
      <c r="G444" s="634" t="s">
        <v>4350</v>
      </c>
      <c r="H444" s="634" t="s">
        <v>4344</v>
      </c>
      <c r="I444" s="634" t="s">
        <v>11340</v>
      </c>
      <c r="J444" s="634" t="s">
        <v>11341</v>
      </c>
      <c r="K444" s="635">
        <v>50311055310060</v>
      </c>
      <c r="L444" s="634" t="s">
        <v>11342</v>
      </c>
      <c r="M444" s="634" t="s">
        <v>2423</v>
      </c>
      <c r="N444" s="634" t="s">
        <v>2447</v>
      </c>
      <c r="O444" s="634" t="s">
        <v>4336</v>
      </c>
      <c r="P444" s="634" t="s">
        <v>8132</v>
      </c>
      <c r="Q444" s="634" t="s">
        <v>8133</v>
      </c>
      <c r="R444" s="634" t="s">
        <v>7224</v>
      </c>
      <c r="S444" s="634" t="s">
        <v>8135</v>
      </c>
      <c r="T444" s="634" t="s">
        <v>10605</v>
      </c>
      <c r="U444" s="634" t="s">
        <v>2426</v>
      </c>
      <c r="V444" s="634" t="s">
        <v>2383</v>
      </c>
      <c r="W444" s="634" t="s">
        <v>5559</v>
      </c>
      <c r="X444" s="634" t="s">
        <v>11343</v>
      </c>
      <c r="Y444" s="634" t="s">
        <v>8138</v>
      </c>
      <c r="Z444" s="634" t="s">
        <v>8139</v>
      </c>
      <c r="AB444" s="634" t="s">
        <v>8183</v>
      </c>
      <c r="AC444" s="634" t="s">
        <v>8184</v>
      </c>
      <c r="AE444" s="634" t="s">
        <v>10625</v>
      </c>
      <c r="AF444" s="634" t="s">
        <v>18740</v>
      </c>
      <c r="AI444" s="646" t="str">
        <f>VLOOKUP(K444,'2-kurs'!C:F,4,)</f>
        <v>2-kurs</v>
      </c>
      <c r="AJ444" s="634" t="str">
        <f t="shared" si="6"/>
        <v>438231100337</v>
      </c>
    </row>
    <row r="445" spans="1:36" hidden="1" x14ac:dyDescent="0.25">
      <c r="A445" s="634" t="s">
        <v>11323</v>
      </c>
      <c r="B445" s="634" t="s">
        <v>11324</v>
      </c>
      <c r="C445" s="634" t="s">
        <v>8125</v>
      </c>
      <c r="D445" s="634" t="s">
        <v>8126</v>
      </c>
      <c r="E445" s="634" t="s">
        <v>8127</v>
      </c>
      <c r="F445" s="634" t="s">
        <v>4345</v>
      </c>
      <c r="G445" s="634" t="s">
        <v>8327</v>
      </c>
      <c r="H445" s="634" t="s">
        <v>4346</v>
      </c>
      <c r="I445" s="634" t="s">
        <v>11325</v>
      </c>
      <c r="J445" s="634" t="s">
        <v>11326</v>
      </c>
      <c r="K445" s="635">
        <v>60712055270027</v>
      </c>
      <c r="L445" s="634" t="s">
        <v>11327</v>
      </c>
      <c r="M445" s="634" t="s">
        <v>2423</v>
      </c>
      <c r="N445" s="634" t="s">
        <v>2447</v>
      </c>
      <c r="O445" s="634" t="s">
        <v>4336</v>
      </c>
      <c r="P445" s="634" t="s">
        <v>8132</v>
      </c>
      <c r="Q445" s="634" t="s">
        <v>8133</v>
      </c>
      <c r="R445" s="634" t="s">
        <v>7224</v>
      </c>
      <c r="S445" s="634" t="s">
        <v>8135</v>
      </c>
      <c r="T445" s="634" t="s">
        <v>10605</v>
      </c>
      <c r="U445" s="634" t="s">
        <v>2426</v>
      </c>
      <c r="V445" s="634" t="s">
        <v>2383</v>
      </c>
      <c r="W445" s="634" t="s">
        <v>5560</v>
      </c>
      <c r="X445" s="634" t="s">
        <v>11328</v>
      </c>
      <c r="Y445" s="634" t="s">
        <v>8138</v>
      </c>
      <c r="Z445" s="634" t="s">
        <v>8139</v>
      </c>
      <c r="AB445" s="634" t="s">
        <v>8183</v>
      </c>
      <c r="AC445" s="634" t="s">
        <v>8184</v>
      </c>
      <c r="AE445" s="634" t="s">
        <v>9201</v>
      </c>
      <c r="AF445" s="634" t="s">
        <v>18725</v>
      </c>
      <c r="AI445" s="646" t="str">
        <f>VLOOKUP(K445,'2-kurs'!C:F,4,)</f>
        <v>2-kurs</v>
      </c>
      <c r="AJ445" s="634" t="str">
        <f t="shared" si="6"/>
        <v>438231100338</v>
      </c>
    </row>
    <row r="446" spans="1:36" hidden="1" x14ac:dyDescent="0.25">
      <c r="A446" s="634" t="s">
        <v>11329</v>
      </c>
      <c r="B446" s="634" t="s">
        <v>11330</v>
      </c>
      <c r="C446" s="634" t="s">
        <v>8125</v>
      </c>
      <c r="D446" s="634" t="s">
        <v>8126</v>
      </c>
      <c r="E446" s="634" t="s">
        <v>8127</v>
      </c>
      <c r="F446" s="634" t="s">
        <v>4345</v>
      </c>
      <c r="G446" s="634" t="s">
        <v>8327</v>
      </c>
      <c r="H446" s="634" t="s">
        <v>4346</v>
      </c>
      <c r="I446" s="634" t="s">
        <v>8428</v>
      </c>
      <c r="J446" s="634" t="s">
        <v>11331</v>
      </c>
      <c r="K446" s="635">
        <v>60805065270034</v>
      </c>
      <c r="L446" s="634" t="s">
        <v>10727</v>
      </c>
      <c r="M446" s="634" t="s">
        <v>2423</v>
      </c>
      <c r="N446" s="634" t="s">
        <v>2447</v>
      </c>
      <c r="O446" s="634" t="s">
        <v>4336</v>
      </c>
      <c r="P446" s="634" t="s">
        <v>8132</v>
      </c>
      <c r="Q446" s="634" t="s">
        <v>8133</v>
      </c>
      <c r="R446" s="634" t="s">
        <v>7224</v>
      </c>
      <c r="S446" s="634" t="s">
        <v>8135</v>
      </c>
      <c r="T446" s="634" t="s">
        <v>10605</v>
      </c>
      <c r="U446" s="634" t="s">
        <v>2426</v>
      </c>
      <c r="V446" s="634" t="s">
        <v>2383</v>
      </c>
      <c r="W446" s="634" t="s">
        <v>5559</v>
      </c>
      <c r="X446" s="634" t="s">
        <v>11332</v>
      </c>
      <c r="Y446" s="634" t="s">
        <v>8138</v>
      </c>
      <c r="Z446" s="634" t="s">
        <v>8139</v>
      </c>
      <c r="AB446" s="634" t="s">
        <v>8183</v>
      </c>
      <c r="AC446" s="634" t="s">
        <v>8184</v>
      </c>
      <c r="AE446" s="634" t="s">
        <v>10625</v>
      </c>
      <c r="AF446" s="634" t="s">
        <v>18725</v>
      </c>
      <c r="AI446" s="646" t="str">
        <f>VLOOKUP(K446,'2-kurs'!C:F,4,)</f>
        <v>2-kurs</v>
      </c>
      <c r="AJ446" s="634" t="str">
        <f t="shared" si="6"/>
        <v>438231100342</v>
      </c>
    </row>
    <row r="447" spans="1:36" hidden="1" x14ac:dyDescent="0.25">
      <c r="A447" s="634" t="s">
        <v>11320</v>
      </c>
      <c r="B447" s="634" t="s">
        <v>5158</v>
      </c>
      <c r="C447" s="634" t="s">
        <v>8125</v>
      </c>
      <c r="D447" s="634" t="s">
        <v>8126</v>
      </c>
      <c r="E447" s="634" t="s">
        <v>8127</v>
      </c>
      <c r="F447" s="634" t="s">
        <v>4345</v>
      </c>
      <c r="G447" s="634" t="s">
        <v>8221</v>
      </c>
      <c r="H447" s="634" t="s">
        <v>4346</v>
      </c>
      <c r="I447" s="634" t="s">
        <v>9098</v>
      </c>
      <c r="J447" s="634" t="s">
        <v>11321</v>
      </c>
      <c r="K447" s="635">
        <v>62207055350054</v>
      </c>
      <c r="L447" s="634" t="s">
        <v>10629</v>
      </c>
      <c r="M447" s="634" t="s">
        <v>2423</v>
      </c>
      <c r="N447" s="634" t="s">
        <v>2447</v>
      </c>
      <c r="O447" s="634" t="s">
        <v>4336</v>
      </c>
      <c r="P447" s="634" t="s">
        <v>8132</v>
      </c>
      <c r="Q447" s="634" t="s">
        <v>8133</v>
      </c>
      <c r="R447" s="634" t="s">
        <v>7224</v>
      </c>
      <c r="S447" s="634" t="s">
        <v>8135</v>
      </c>
      <c r="T447" s="634" t="s">
        <v>10605</v>
      </c>
      <c r="U447" s="634" t="s">
        <v>2426</v>
      </c>
      <c r="V447" s="634" t="s">
        <v>2383</v>
      </c>
      <c r="W447" s="634" t="s">
        <v>5559</v>
      </c>
      <c r="X447" s="634" t="s">
        <v>11322</v>
      </c>
      <c r="Y447" s="634" t="s">
        <v>8138</v>
      </c>
      <c r="Z447" s="634" t="s">
        <v>8139</v>
      </c>
      <c r="AB447" s="634" t="s">
        <v>8183</v>
      </c>
      <c r="AC447" s="634" t="s">
        <v>8184</v>
      </c>
      <c r="AE447" s="634" t="s">
        <v>10625</v>
      </c>
      <c r="AF447" s="634" t="s">
        <v>18714</v>
      </c>
      <c r="AI447" s="646" t="str">
        <f>VLOOKUP(K447,'2-kurs'!C:F,4,)</f>
        <v>2-kurs</v>
      </c>
      <c r="AJ447" s="634" t="str">
        <f t="shared" si="6"/>
        <v>438231100448</v>
      </c>
    </row>
    <row r="448" spans="1:36" hidden="1" x14ac:dyDescent="0.25">
      <c r="A448" s="634" t="s">
        <v>11274</v>
      </c>
      <c r="B448" s="634" t="s">
        <v>5437</v>
      </c>
      <c r="C448" s="634" t="s">
        <v>8125</v>
      </c>
      <c r="D448" s="634" t="s">
        <v>8126</v>
      </c>
      <c r="E448" s="634" t="s">
        <v>8127</v>
      </c>
      <c r="F448" s="634" t="s">
        <v>4345</v>
      </c>
      <c r="G448" s="634" t="s">
        <v>4347</v>
      </c>
      <c r="H448" s="634" t="s">
        <v>4346</v>
      </c>
      <c r="I448" s="634" t="s">
        <v>11275</v>
      </c>
      <c r="J448" s="634" t="s">
        <v>11276</v>
      </c>
      <c r="K448" s="635">
        <v>61608055260085</v>
      </c>
      <c r="L448" s="634" t="s">
        <v>11277</v>
      </c>
      <c r="M448" s="634" t="s">
        <v>2423</v>
      </c>
      <c r="N448" s="634" t="s">
        <v>2447</v>
      </c>
      <c r="O448" s="634" t="s">
        <v>4336</v>
      </c>
      <c r="P448" s="634" t="s">
        <v>8132</v>
      </c>
      <c r="Q448" s="634" t="s">
        <v>8133</v>
      </c>
      <c r="R448" s="634" t="s">
        <v>7224</v>
      </c>
      <c r="S448" s="634" t="s">
        <v>8135</v>
      </c>
      <c r="T448" s="634" t="s">
        <v>10605</v>
      </c>
      <c r="U448" s="634" t="s">
        <v>2426</v>
      </c>
      <c r="V448" s="634" t="s">
        <v>2383</v>
      </c>
      <c r="W448" s="634" t="s">
        <v>5560</v>
      </c>
      <c r="X448" s="634" t="s">
        <v>11278</v>
      </c>
      <c r="Y448" s="634" t="s">
        <v>8138</v>
      </c>
      <c r="Z448" s="634" t="s">
        <v>8139</v>
      </c>
      <c r="AB448" s="634" t="s">
        <v>8183</v>
      </c>
      <c r="AC448" s="634" t="s">
        <v>8184</v>
      </c>
      <c r="AE448" s="634" t="s">
        <v>9201</v>
      </c>
      <c r="AF448" s="634" t="s">
        <v>18725</v>
      </c>
      <c r="AI448" s="646" t="str">
        <f>VLOOKUP(K448,'2-kurs'!C:F,4,)</f>
        <v>2-kurs</v>
      </c>
      <c r="AJ448" s="634" t="str">
        <f t="shared" si="6"/>
        <v>438231100350</v>
      </c>
    </row>
    <row r="449" spans="1:36" hidden="1" x14ac:dyDescent="0.25">
      <c r="A449" s="634" t="s">
        <v>11315</v>
      </c>
      <c r="B449" s="634" t="s">
        <v>5162</v>
      </c>
      <c r="C449" s="634" t="s">
        <v>8125</v>
      </c>
      <c r="D449" s="634" t="s">
        <v>8126</v>
      </c>
      <c r="E449" s="634" t="s">
        <v>8127</v>
      </c>
      <c r="F449" s="634" t="s">
        <v>4345</v>
      </c>
      <c r="G449" s="634" t="s">
        <v>4347</v>
      </c>
      <c r="H449" s="634" t="s">
        <v>4346</v>
      </c>
      <c r="I449" s="634" t="s">
        <v>11316</v>
      </c>
      <c r="J449" s="634" t="s">
        <v>11317</v>
      </c>
      <c r="K449" s="635">
        <v>62604055260031</v>
      </c>
      <c r="L449" s="634" t="s">
        <v>11318</v>
      </c>
      <c r="M449" s="634" t="s">
        <v>2423</v>
      </c>
      <c r="N449" s="634" t="s">
        <v>2447</v>
      </c>
      <c r="O449" s="634" t="s">
        <v>4336</v>
      </c>
      <c r="P449" s="634" t="s">
        <v>8132</v>
      </c>
      <c r="Q449" s="634" t="s">
        <v>8133</v>
      </c>
      <c r="R449" s="634" t="s">
        <v>7224</v>
      </c>
      <c r="S449" s="634" t="s">
        <v>8135</v>
      </c>
      <c r="T449" s="634" t="s">
        <v>10605</v>
      </c>
      <c r="U449" s="634" t="s">
        <v>2426</v>
      </c>
      <c r="V449" s="634" t="s">
        <v>2383</v>
      </c>
      <c r="W449" s="634" t="s">
        <v>5559</v>
      </c>
      <c r="X449" s="634" t="s">
        <v>11319</v>
      </c>
      <c r="Y449" s="634" t="s">
        <v>8138</v>
      </c>
      <c r="Z449" s="634" t="s">
        <v>8139</v>
      </c>
      <c r="AB449" s="634" t="s">
        <v>8183</v>
      </c>
      <c r="AC449" s="634" t="s">
        <v>8184</v>
      </c>
      <c r="AE449" s="634" t="s">
        <v>10625</v>
      </c>
      <c r="AF449" s="634" t="s">
        <v>18740</v>
      </c>
      <c r="AI449" s="646" t="str">
        <f>VLOOKUP(K449,'2-kurs'!C:F,4,)</f>
        <v>2-kurs</v>
      </c>
      <c r="AJ449" s="634" t="str">
        <f t="shared" si="6"/>
        <v>438231100370</v>
      </c>
    </row>
    <row r="450" spans="1:36" hidden="1" x14ac:dyDescent="0.25">
      <c r="A450" s="634" t="s">
        <v>11344</v>
      </c>
      <c r="B450" s="634" t="s">
        <v>5427</v>
      </c>
      <c r="C450" s="634" t="s">
        <v>8125</v>
      </c>
      <c r="D450" s="634" t="s">
        <v>8126</v>
      </c>
      <c r="E450" s="634" t="s">
        <v>8127</v>
      </c>
      <c r="F450" s="634" t="s">
        <v>4345</v>
      </c>
      <c r="G450" s="634" t="s">
        <v>4348</v>
      </c>
      <c r="H450" s="634" t="s">
        <v>4346</v>
      </c>
      <c r="I450" s="634" t="s">
        <v>11345</v>
      </c>
      <c r="J450" s="634" t="s">
        <v>11346</v>
      </c>
      <c r="K450" s="635">
        <v>62906065300012</v>
      </c>
      <c r="L450" s="634" t="s">
        <v>9168</v>
      </c>
      <c r="M450" s="634" t="s">
        <v>2423</v>
      </c>
      <c r="N450" s="634" t="s">
        <v>2447</v>
      </c>
      <c r="O450" s="634" t="s">
        <v>4336</v>
      </c>
      <c r="P450" s="634" t="s">
        <v>8132</v>
      </c>
      <c r="Q450" s="634" t="s">
        <v>8133</v>
      </c>
      <c r="R450" s="634" t="s">
        <v>7224</v>
      </c>
      <c r="S450" s="634" t="s">
        <v>8135</v>
      </c>
      <c r="T450" s="634" t="s">
        <v>10605</v>
      </c>
      <c r="U450" s="634" t="s">
        <v>2426</v>
      </c>
      <c r="V450" s="634" t="s">
        <v>2383</v>
      </c>
      <c r="W450" s="634" t="s">
        <v>5560</v>
      </c>
      <c r="X450" s="634" t="s">
        <v>11347</v>
      </c>
      <c r="Y450" s="634" t="s">
        <v>8138</v>
      </c>
      <c r="Z450" s="634" t="s">
        <v>8139</v>
      </c>
      <c r="AB450" s="634" t="s">
        <v>8183</v>
      </c>
      <c r="AC450" s="634" t="s">
        <v>8184</v>
      </c>
      <c r="AE450" s="634" t="s">
        <v>9201</v>
      </c>
      <c r="AF450" s="634" t="s">
        <v>18612</v>
      </c>
      <c r="AI450" s="646" t="str">
        <f>VLOOKUP(K450,'2-kurs'!C:F,4,)</f>
        <v>2-kurs</v>
      </c>
      <c r="AJ450" s="634" t="str">
        <f t="shared" si="6"/>
        <v>438231100356</v>
      </c>
    </row>
    <row r="451" spans="1:36" hidden="1" x14ac:dyDescent="0.25">
      <c r="A451" s="634" t="s">
        <v>11279</v>
      </c>
      <c r="B451" s="634" t="s">
        <v>5390</v>
      </c>
      <c r="C451" s="634" t="s">
        <v>8125</v>
      </c>
      <c r="D451" s="634" t="s">
        <v>8126</v>
      </c>
      <c r="E451" s="634" t="s">
        <v>8127</v>
      </c>
      <c r="F451" s="634" t="s">
        <v>4345</v>
      </c>
      <c r="G451" s="634" t="s">
        <v>4349</v>
      </c>
      <c r="H451" s="634" t="s">
        <v>4346</v>
      </c>
      <c r="I451" s="634" t="s">
        <v>11280</v>
      </c>
      <c r="J451" s="634" t="s">
        <v>11281</v>
      </c>
      <c r="K451" s="635">
        <v>63012055380027</v>
      </c>
      <c r="L451" s="634" t="s">
        <v>11282</v>
      </c>
      <c r="M451" s="634" t="s">
        <v>2423</v>
      </c>
      <c r="N451" s="634" t="s">
        <v>2447</v>
      </c>
      <c r="O451" s="634" t="s">
        <v>4336</v>
      </c>
      <c r="P451" s="634" t="s">
        <v>8132</v>
      </c>
      <c r="Q451" s="634" t="s">
        <v>8133</v>
      </c>
      <c r="R451" s="634" t="s">
        <v>7224</v>
      </c>
      <c r="S451" s="634" t="s">
        <v>8135</v>
      </c>
      <c r="T451" s="634" t="s">
        <v>10605</v>
      </c>
      <c r="U451" s="634" t="s">
        <v>2426</v>
      </c>
      <c r="V451" s="634" t="s">
        <v>2383</v>
      </c>
      <c r="W451" s="634" t="s">
        <v>5559</v>
      </c>
      <c r="X451" s="634" t="s">
        <v>11283</v>
      </c>
      <c r="Y451" s="634" t="s">
        <v>8138</v>
      </c>
      <c r="Z451" s="634" t="s">
        <v>8139</v>
      </c>
      <c r="AB451" s="634" t="s">
        <v>8183</v>
      </c>
      <c r="AC451" s="634" t="s">
        <v>8184</v>
      </c>
      <c r="AE451" s="634" t="s">
        <v>10625</v>
      </c>
      <c r="AF451" s="634" t="s">
        <v>18612</v>
      </c>
      <c r="AI451" s="646" t="str">
        <f>VLOOKUP(K451,'2-kurs'!C:F,4,)</f>
        <v>2-kurs</v>
      </c>
      <c r="AJ451" s="634" t="str">
        <f t="shared" si="6"/>
        <v>438231100376</v>
      </c>
    </row>
    <row r="452" spans="1:36" hidden="1" x14ac:dyDescent="0.25">
      <c r="A452" s="634" t="s">
        <v>11265</v>
      </c>
      <c r="B452" s="634" t="s">
        <v>5174</v>
      </c>
      <c r="C452" s="634" t="s">
        <v>8125</v>
      </c>
      <c r="D452" s="634" t="s">
        <v>8126</v>
      </c>
      <c r="E452" s="634" t="s">
        <v>8127</v>
      </c>
      <c r="F452" s="634" t="s">
        <v>4345</v>
      </c>
      <c r="G452" s="634" t="s">
        <v>8163</v>
      </c>
      <c r="H452" s="634" t="s">
        <v>4346</v>
      </c>
      <c r="I452" s="634" t="s">
        <v>11266</v>
      </c>
      <c r="J452" s="634" t="s">
        <v>11267</v>
      </c>
      <c r="K452" s="635">
        <v>62210055320011</v>
      </c>
      <c r="L452" s="634" t="s">
        <v>10883</v>
      </c>
      <c r="M452" s="634" t="s">
        <v>2423</v>
      </c>
      <c r="N452" s="634" t="s">
        <v>2447</v>
      </c>
      <c r="O452" s="634" t="s">
        <v>4336</v>
      </c>
      <c r="P452" s="634" t="s">
        <v>8132</v>
      </c>
      <c r="Q452" s="634" t="s">
        <v>8133</v>
      </c>
      <c r="R452" s="634" t="s">
        <v>7224</v>
      </c>
      <c r="S452" s="634" t="s">
        <v>8135</v>
      </c>
      <c r="T452" s="634" t="s">
        <v>10605</v>
      </c>
      <c r="U452" s="634" t="s">
        <v>2426</v>
      </c>
      <c r="V452" s="634" t="s">
        <v>2383</v>
      </c>
      <c r="W452" s="634" t="s">
        <v>5559</v>
      </c>
      <c r="X452" s="634" t="s">
        <v>11268</v>
      </c>
      <c r="Y452" s="634" t="s">
        <v>8138</v>
      </c>
      <c r="Z452" s="634" t="s">
        <v>8139</v>
      </c>
      <c r="AB452" s="634" t="s">
        <v>8183</v>
      </c>
      <c r="AC452" s="634" t="s">
        <v>8184</v>
      </c>
      <c r="AE452" s="634" t="s">
        <v>10625</v>
      </c>
      <c r="AF452" s="634" t="s">
        <v>18714</v>
      </c>
      <c r="AI452" s="646" t="str">
        <f>VLOOKUP(K452,'2-kurs'!C:F,4,)</f>
        <v>2-kurs</v>
      </c>
      <c r="AJ452" s="634" t="str">
        <f t="shared" ref="AJ452:AJ515" si="7">A452</f>
        <v>438231100446</v>
      </c>
    </row>
    <row r="453" spans="1:36" hidden="1" x14ac:dyDescent="0.25">
      <c r="A453" s="634" t="s">
        <v>11306</v>
      </c>
      <c r="B453" s="634" t="s">
        <v>5189</v>
      </c>
      <c r="C453" s="634" t="s">
        <v>8125</v>
      </c>
      <c r="D453" s="634" t="s">
        <v>8126</v>
      </c>
      <c r="E453" s="634" t="s">
        <v>8127</v>
      </c>
      <c r="F453" s="634" t="s">
        <v>4345</v>
      </c>
      <c r="G453" s="634" t="s">
        <v>4352</v>
      </c>
      <c r="H453" s="634" t="s">
        <v>4346</v>
      </c>
      <c r="I453" s="634" t="s">
        <v>11307</v>
      </c>
      <c r="J453" s="634" t="s">
        <v>11308</v>
      </c>
      <c r="K453" s="635">
        <v>62408055290025</v>
      </c>
      <c r="L453" s="634" t="s">
        <v>11309</v>
      </c>
      <c r="M453" s="634" t="s">
        <v>2423</v>
      </c>
      <c r="N453" s="634" t="s">
        <v>2447</v>
      </c>
      <c r="O453" s="634" t="s">
        <v>4336</v>
      </c>
      <c r="P453" s="634" t="s">
        <v>8132</v>
      </c>
      <c r="Q453" s="634" t="s">
        <v>8133</v>
      </c>
      <c r="R453" s="634" t="s">
        <v>7224</v>
      </c>
      <c r="S453" s="634" t="s">
        <v>8135</v>
      </c>
      <c r="T453" s="634" t="s">
        <v>10605</v>
      </c>
      <c r="U453" s="634" t="s">
        <v>2426</v>
      </c>
      <c r="V453" s="634" t="s">
        <v>2383</v>
      </c>
      <c r="W453" s="634" t="s">
        <v>5559</v>
      </c>
      <c r="X453" s="634" t="s">
        <v>11310</v>
      </c>
      <c r="Y453" s="634" t="s">
        <v>8138</v>
      </c>
      <c r="Z453" s="634" t="s">
        <v>8139</v>
      </c>
      <c r="AB453" s="634" t="s">
        <v>8183</v>
      </c>
      <c r="AC453" s="634" t="s">
        <v>8184</v>
      </c>
      <c r="AE453" s="634" t="s">
        <v>10625</v>
      </c>
      <c r="AF453" s="634" t="s">
        <v>18802</v>
      </c>
      <c r="AI453" s="646" t="str">
        <f>VLOOKUP(K453,'2-kurs'!C:F,4,)</f>
        <v>2-kurs</v>
      </c>
      <c r="AJ453" s="634" t="str">
        <f t="shared" si="7"/>
        <v>438231100368</v>
      </c>
    </row>
    <row r="454" spans="1:36" hidden="1" x14ac:dyDescent="0.25">
      <c r="A454" s="634" t="s">
        <v>11260</v>
      </c>
      <c r="B454" s="634" t="s">
        <v>11261</v>
      </c>
      <c r="C454" s="634" t="s">
        <v>8125</v>
      </c>
      <c r="D454" s="634" t="s">
        <v>8126</v>
      </c>
      <c r="E454" s="634" t="s">
        <v>8127</v>
      </c>
      <c r="F454" s="634" t="s">
        <v>4345</v>
      </c>
      <c r="G454" s="634" t="s">
        <v>8186</v>
      </c>
      <c r="H454" s="634" t="s">
        <v>4346</v>
      </c>
      <c r="I454" s="634" t="s">
        <v>11262</v>
      </c>
      <c r="J454" s="634" t="s">
        <v>11263</v>
      </c>
      <c r="K454" s="635">
        <v>61009055360021</v>
      </c>
      <c r="L454" s="634" t="s">
        <v>8406</v>
      </c>
      <c r="M454" s="634" t="s">
        <v>2423</v>
      </c>
      <c r="N454" s="634" t="s">
        <v>2447</v>
      </c>
      <c r="O454" s="634" t="s">
        <v>4336</v>
      </c>
      <c r="P454" s="634" t="s">
        <v>8132</v>
      </c>
      <c r="Q454" s="634" t="s">
        <v>8133</v>
      </c>
      <c r="R454" s="634" t="s">
        <v>7224</v>
      </c>
      <c r="S454" s="634" t="s">
        <v>8135</v>
      </c>
      <c r="T454" s="634" t="s">
        <v>10605</v>
      </c>
      <c r="U454" s="634" t="s">
        <v>2426</v>
      </c>
      <c r="V454" s="634" t="s">
        <v>2383</v>
      </c>
      <c r="W454" s="634" t="s">
        <v>5559</v>
      </c>
      <c r="X454" s="634" t="s">
        <v>11264</v>
      </c>
      <c r="Y454" s="634" t="s">
        <v>8138</v>
      </c>
      <c r="Z454" s="634" t="s">
        <v>8139</v>
      </c>
      <c r="AB454" s="634" t="s">
        <v>8183</v>
      </c>
      <c r="AC454" s="634" t="s">
        <v>8184</v>
      </c>
      <c r="AE454" s="634" t="s">
        <v>10625</v>
      </c>
      <c r="AF454" s="634" t="s">
        <v>18725</v>
      </c>
      <c r="AI454" s="646" t="str">
        <f>VLOOKUP(K454,'2-kurs'!C:F,4,)</f>
        <v>2-kurs</v>
      </c>
      <c r="AJ454" s="634" t="str">
        <f t="shared" si="7"/>
        <v>438231100383</v>
      </c>
    </row>
    <row r="455" spans="1:36" hidden="1" x14ac:dyDescent="0.25">
      <c r="A455" s="634" t="s">
        <v>11284</v>
      </c>
      <c r="B455" s="634" t="s">
        <v>5385</v>
      </c>
      <c r="C455" s="634" t="s">
        <v>8125</v>
      </c>
      <c r="D455" s="634" t="s">
        <v>8126</v>
      </c>
      <c r="E455" s="634" t="s">
        <v>8127</v>
      </c>
      <c r="F455" s="634" t="s">
        <v>4345</v>
      </c>
      <c r="G455" s="634" t="s">
        <v>8186</v>
      </c>
      <c r="H455" s="634" t="s">
        <v>4346</v>
      </c>
      <c r="I455" s="634" t="s">
        <v>11285</v>
      </c>
      <c r="J455" s="634" t="s">
        <v>11286</v>
      </c>
      <c r="K455" s="635">
        <v>62102065360014</v>
      </c>
      <c r="L455" s="634" t="s">
        <v>11287</v>
      </c>
      <c r="M455" s="634" t="s">
        <v>2423</v>
      </c>
      <c r="N455" s="634" t="s">
        <v>2447</v>
      </c>
      <c r="O455" s="634" t="s">
        <v>4336</v>
      </c>
      <c r="P455" s="634" t="s">
        <v>8132</v>
      </c>
      <c r="Q455" s="634" t="s">
        <v>8133</v>
      </c>
      <c r="R455" s="634" t="s">
        <v>7224</v>
      </c>
      <c r="S455" s="634" t="s">
        <v>8135</v>
      </c>
      <c r="T455" s="634" t="s">
        <v>10605</v>
      </c>
      <c r="U455" s="634" t="s">
        <v>2426</v>
      </c>
      <c r="V455" s="634" t="s">
        <v>2383</v>
      </c>
      <c r="W455" s="634" t="s">
        <v>5559</v>
      </c>
      <c r="X455" s="634" t="s">
        <v>11288</v>
      </c>
      <c r="Y455" s="634" t="s">
        <v>8138</v>
      </c>
      <c r="Z455" s="634" t="s">
        <v>8139</v>
      </c>
      <c r="AB455" s="634" t="s">
        <v>8183</v>
      </c>
      <c r="AC455" s="634" t="s">
        <v>8184</v>
      </c>
      <c r="AE455" s="634" t="s">
        <v>9201</v>
      </c>
      <c r="AF455" s="634" t="s">
        <v>18725</v>
      </c>
      <c r="AI455" s="646" t="str">
        <f>VLOOKUP(K455,'2-kurs'!C:F,4,)</f>
        <v>2-kurs</v>
      </c>
      <c r="AJ455" s="634" t="str">
        <f t="shared" si="7"/>
        <v>438231100367</v>
      </c>
    </row>
    <row r="456" spans="1:36" hidden="1" x14ac:dyDescent="0.25">
      <c r="A456" s="634" t="s">
        <v>11269</v>
      </c>
      <c r="B456" s="634" t="s">
        <v>5449</v>
      </c>
      <c r="C456" s="634" t="s">
        <v>8125</v>
      </c>
      <c r="D456" s="634" t="s">
        <v>8126</v>
      </c>
      <c r="E456" s="634" t="s">
        <v>8127</v>
      </c>
      <c r="F456" s="634" t="s">
        <v>4345</v>
      </c>
      <c r="G456" s="634" t="s">
        <v>4348</v>
      </c>
      <c r="H456" s="634" t="s">
        <v>4344</v>
      </c>
      <c r="I456" s="634" t="s">
        <v>11270</v>
      </c>
      <c r="J456" s="634" t="s">
        <v>11271</v>
      </c>
      <c r="K456" s="635">
        <v>50306045300019</v>
      </c>
      <c r="L456" s="634" t="s">
        <v>11272</v>
      </c>
      <c r="M456" s="634" t="s">
        <v>2423</v>
      </c>
      <c r="N456" s="634" t="s">
        <v>2447</v>
      </c>
      <c r="O456" s="634" t="s">
        <v>4336</v>
      </c>
      <c r="P456" s="634" t="s">
        <v>8132</v>
      </c>
      <c r="Q456" s="634" t="s">
        <v>8133</v>
      </c>
      <c r="R456" s="634" t="s">
        <v>7224</v>
      </c>
      <c r="S456" s="634" t="s">
        <v>8135</v>
      </c>
      <c r="T456" s="634" t="s">
        <v>10605</v>
      </c>
      <c r="U456" s="634" t="s">
        <v>2426</v>
      </c>
      <c r="V456" s="634" t="s">
        <v>2383</v>
      </c>
      <c r="W456" s="634" t="s">
        <v>5560</v>
      </c>
      <c r="X456" s="634" t="s">
        <v>11273</v>
      </c>
      <c r="Y456" s="634" t="s">
        <v>8138</v>
      </c>
      <c r="Z456" s="634" t="s">
        <v>8139</v>
      </c>
      <c r="AE456" s="634" t="s">
        <v>9201</v>
      </c>
      <c r="AF456" s="634" t="s">
        <v>18733</v>
      </c>
      <c r="AI456" s="646" t="str">
        <f>VLOOKUP(K456,'2-kurs'!C:F,4,)</f>
        <v>2-kurs</v>
      </c>
      <c r="AJ456" s="634" t="str">
        <f t="shared" si="7"/>
        <v>394231100661</v>
      </c>
    </row>
    <row r="457" spans="1:36" hidden="1" x14ac:dyDescent="0.25">
      <c r="A457" s="634" t="s">
        <v>11289</v>
      </c>
      <c r="B457" s="634" t="s">
        <v>5325</v>
      </c>
      <c r="C457" s="634" t="s">
        <v>8125</v>
      </c>
      <c r="D457" s="634" t="s">
        <v>8126</v>
      </c>
      <c r="E457" s="634" t="s">
        <v>8127</v>
      </c>
      <c r="F457" s="634" t="s">
        <v>4345</v>
      </c>
      <c r="G457" s="634" t="s">
        <v>8163</v>
      </c>
      <c r="H457" s="634" t="s">
        <v>4346</v>
      </c>
      <c r="I457" s="634" t="s">
        <v>10840</v>
      </c>
      <c r="J457" s="634" t="s">
        <v>11290</v>
      </c>
      <c r="K457" s="635">
        <v>62801055320037</v>
      </c>
      <c r="L457" s="634" t="s">
        <v>11291</v>
      </c>
      <c r="M457" s="634" t="s">
        <v>2423</v>
      </c>
      <c r="N457" s="634" t="s">
        <v>2447</v>
      </c>
      <c r="O457" s="634" t="s">
        <v>4336</v>
      </c>
      <c r="P457" s="634" t="s">
        <v>8132</v>
      </c>
      <c r="Q457" s="634" t="s">
        <v>8133</v>
      </c>
      <c r="R457" s="634" t="s">
        <v>7224</v>
      </c>
      <c r="S457" s="634" t="s">
        <v>8135</v>
      </c>
      <c r="T457" s="634" t="s">
        <v>10605</v>
      </c>
      <c r="U457" s="634" t="s">
        <v>2426</v>
      </c>
      <c r="V457" s="634" t="s">
        <v>2383</v>
      </c>
      <c r="W457" s="634" t="s">
        <v>5560</v>
      </c>
      <c r="X457" s="634" t="s">
        <v>11292</v>
      </c>
      <c r="Y457" s="634" t="s">
        <v>8138</v>
      </c>
      <c r="Z457" s="634" t="s">
        <v>8139</v>
      </c>
      <c r="AB457" s="634" t="s">
        <v>8183</v>
      </c>
      <c r="AC457" s="634" t="s">
        <v>8184</v>
      </c>
      <c r="AE457" s="634" t="s">
        <v>9201</v>
      </c>
      <c r="AF457" s="634" t="s">
        <v>18742</v>
      </c>
      <c r="AI457" s="646" t="str">
        <f>VLOOKUP(K457,'2-kurs'!C:F,4,)</f>
        <v>2-kurs</v>
      </c>
      <c r="AJ457" s="634" t="str">
        <f t="shared" si="7"/>
        <v>438231100470</v>
      </c>
    </row>
    <row r="458" spans="1:36" hidden="1" x14ac:dyDescent="0.25">
      <c r="A458" s="634" t="s">
        <v>11293</v>
      </c>
      <c r="B458" s="634" t="s">
        <v>5451</v>
      </c>
      <c r="C458" s="634" t="s">
        <v>8125</v>
      </c>
      <c r="D458" s="634" t="s">
        <v>8126</v>
      </c>
      <c r="E458" s="634" t="s">
        <v>8127</v>
      </c>
      <c r="F458" s="634" t="s">
        <v>4345</v>
      </c>
      <c r="G458" s="634" t="s">
        <v>4347</v>
      </c>
      <c r="H458" s="634" t="s">
        <v>4346</v>
      </c>
      <c r="I458" s="634" t="s">
        <v>11294</v>
      </c>
      <c r="J458" s="634" t="s">
        <v>11295</v>
      </c>
      <c r="K458" s="635">
        <v>60911055260012</v>
      </c>
      <c r="L458" s="634" t="s">
        <v>9105</v>
      </c>
      <c r="M458" s="634" t="s">
        <v>2423</v>
      </c>
      <c r="N458" s="634" t="s">
        <v>2447</v>
      </c>
      <c r="O458" s="634" t="s">
        <v>4336</v>
      </c>
      <c r="P458" s="634" t="s">
        <v>8132</v>
      </c>
      <c r="Q458" s="634" t="s">
        <v>8133</v>
      </c>
      <c r="R458" s="634" t="s">
        <v>7224</v>
      </c>
      <c r="S458" s="634" t="s">
        <v>8135</v>
      </c>
      <c r="T458" s="634" t="s">
        <v>10605</v>
      </c>
      <c r="U458" s="634" t="s">
        <v>2426</v>
      </c>
      <c r="V458" s="634" t="s">
        <v>2383</v>
      </c>
      <c r="W458" s="634" t="s">
        <v>5559</v>
      </c>
      <c r="X458" s="634" t="s">
        <v>11296</v>
      </c>
      <c r="Y458" s="634" t="s">
        <v>8138</v>
      </c>
      <c r="Z458" s="634" t="s">
        <v>8139</v>
      </c>
      <c r="AB458" s="634" t="s">
        <v>8183</v>
      </c>
      <c r="AC458" s="634" t="s">
        <v>8184</v>
      </c>
      <c r="AE458" s="634" t="s">
        <v>19646</v>
      </c>
      <c r="AF458" s="634" t="s">
        <v>18725</v>
      </c>
      <c r="AI458" s="646" t="str">
        <f>VLOOKUP(K458,'2-kurs'!C:F,4,)</f>
        <v>2-kurs</v>
      </c>
      <c r="AJ458" s="634" t="str">
        <f t="shared" si="7"/>
        <v>438231100471</v>
      </c>
    </row>
    <row r="459" spans="1:36" hidden="1" x14ac:dyDescent="0.25">
      <c r="A459" s="634" t="s">
        <v>11302</v>
      </c>
      <c r="B459" s="634" t="s">
        <v>5565</v>
      </c>
      <c r="C459" s="634" t="s">
        <v>8125</v>
      </c>
      <c r="D459" s="634" t="s">
        <v>8126</v>
      </c>
      <c r="E459" s="634" t="s">
        <v>8127</v>
      </c>
      <c r="F459" s="634" t="s">
        <v>4345</v>
      </c>
      <c r="G459" s="634" t="s">
        <v>4347</v>
      </c>
      <c r="H459" s="634" t="s">
        <v>4346</v>
      </c>
      <c r="I459" s="634" t="s">
        <v>11303</v>
      </c>
      <c r="J459" s="634" t="s">
        <v>11304</v>
      </c>
      <c r="K459" s="635">
        <v>61402065280031</v>
      </c>
      <c r="L459" s="634" t="s">
        <v>10553</v>
      </c>
      <c r="M459" s="634" t="s">
        <v>2423</v>
      </c>
      <c r="N459" s="634" t="s">
        <v>2447</v>
      </c>
      <c r="O459" s="634" t="s">
        <v>4336</v>
      </c>
      <c r="P459" s="634" t="s">
        <v>8132</v>
      </c>
      <c r="Q459" s="634" t="s">
        <v>8133</v>
      </c>
      <c r="R459" s="634" t="s">
        <v>7224</v>
      </c>
      <c r="S459" s="634" t="s">
        <v>8135</v>
      </c>
      <c r="T459" s="634" t="s">
        <v>10605</v>
      </c>
      <c r="U459" s="634" t="s">
        <v>2426</v>
      </c>
      <c r="V459" s="634" t="s">
        <v>2383</v>
      </c>
      <c r="W459" s="634" t="s">
        <v>5559</v>
      </c>
      <c r="X459" s="634" t="s">
        <v>11305</v>
      </c>
      <c r="Y459" s="634" t="s">
        <v>8138</v>
      </c>
      <c r="Z459" s="634" t="s">
        <v>8139</v>
      </c>
      <c r="AE459" s="634" t="s">
        <v>19646</v>
      </c>
      <c r="AF459" s="634" t="s">
        <v>18802</v>
      </c>
      <c r="AI459" s="646" t="str">
        <f>VLOOKUP(K459,'2-kurs'!C:F,4,)</f>
        <v>2-kurs</v>
      </c>
      <c r="AJ459" s="634" t="str">
        <f t="shared" si="7"/>
        <v>438231100820</v>
      </c>
    </row>
    <row r="460" spans="1:36" hidden="1" x14ac:dyDescent="0.25">
      <c r="A460" s="634" t="s">
        <v>11311</v>
      </c>
      <c r="B460" s="634" t="s">
        <v>11312</v>
      </c>
      <c r="C460" s="634" t="s">
        <v>8125</v>
      </c>
      <c r="D460" s="634" t="s">
        <v>8126</v>
      </c>
      <c r="E460" s="634" t="s">
        <v>8127</v>
      </c>
      <c r="F460" s="634" t="s">
        <v>8142</v>
      </c>
      <c r="G460" s="634" t="s">
        <v>8143</v>
      </c>
      <c r="H460" s="634" t="s">
        <v>4344</v>
      </c>
      <c r="I460" s="634" t="s">
        <v>8861</v>
      </c>
      <c r="J460" s="634" t="s">
        <v>11313</v>
      </c>
      <c r="K460" s="635">
        <v>51908065780025</v>
      </c>
      <c r="L460" s="634" t="s">
        <v>8299</v>
      </c>
      <c r="M460" s="634" t="s">
        <v>2423</v>
      </c>
      <c r="N460" s="634" t="s">
        <v>2447</v>
      </c>
      <c r="O460" s="634" t="s">
        <v>4336</v>
      </c>
      <c r="P460" s="634" t="s">
        <v>8132</v>
      </c>
      <c r="Q460" s="634" t="s">
        <v>8133</v>
      </c>
      <c r="R460" s="634" t="s">
        <v>7224</v>
      </c>
      <c r="S460" s="634" t="s">
        <v>8135</v>
      </c>
      <c r="T460" s="634" t="s">
        <v>10605</v>
      </c>
      <c r="U460" s="634" t="s">
        <v>2426</v>
      </c>
      <c r="V460" s="634" t="s">
        <v>2383</v>
      </c>
      <c r="W460" s="634" t="s">
        <v>5559</v>
      </c>
      <c r="X460" s="634" t="s">
        <v>11314</v>
      </c>
      <c r="Y460" s="634" t="s">
        <v>8138</v>
      </c>
      <c r="Z460" s="634" t="s">
        <v>8139</v>
      </c>
      <c r="AB460" s="634" t="s">
        <v>8183</v>
      </c>
      <c r="AC460" s="634" t="s">
        <v>8184</v>
      </c>
      <c r="AE460" s="634" t="s">
        <v>19646</v>
      </c>
      <c r="AF460" s="634" t="s">
        <v>18714</v>
      </c>
      <c r="AI460" s="646" t="str">
        <f>VLOOKUP(K460,'2-kurs'!C:F,4,)</f>
        <v>2-kurs</v>
      </c>
      <c r="AJ460" s="634" t="str">
        <f t="shared" si="7"/>
        <v>438231100343</v>
      </c>
    </row>
    <row r="461" spans="1:36" hidden="1" x14ac:dyDescent="0.25">
      <c r="A461" s="634" t="s">
        <v>11297</v>
      </c>
      <c r="B461" s="634" t="s">
        <v>5275</v>
      </c>
      <c r="C461" s="634" t="s">
        <v>8125</v>
      </c>
      <c r="D461" s="634" t="s">
        <v>8126</v>
      </c>
      <c r="E461" s="634" t="s">
        <v>8127</v>
      </c>
      <c r="F461" s="634" t="s">
        <v>4345</v>
      </c>
      <c r="G461" s="634" t="s">
        <v>9003</v>
      </c>
      <c r="H461" s="634" t="s">
        <v>4346</v>
      </c>
      <c r="I461" s="634" t="s">
        <v>11298</v>
      </c>
      <c r="J461" s="634" t="s">
        <v>11299</v>
      </c>
      <c r="K461" s="635">
        <v>60906065350035</v>
      </c>
      <c r="L461" s="634" t="s">
        <v>11300</v>
      </c>
      <c r="M461" s="634" t="s">
        <v>2423</v>
      </c>
      <c r="N461" s="634" t="s">
        <v>2447</v>
      </c>
      <c r="O461" s="634" t="s">
        <v>4336</v>
      </c>
      <c r="P461" s="634" t="s">
        <v>8132</v>
      </c>
      <c r="Q461" s="634" t="s">
        <v>8133</v>
      </c>
      <c r="R461" s="634" t="s">
        <v>7224</v>
      </c>
      <c r="S461" s="634" t="s">
        <v>8135</v>
      </c>
      <c r="T461" s="634" t="s">
        <v>10605</v>
      </c>
      <c r="U461" s="634" t="s">
        <v>2426</v>
      </c>
      <c r="V461" s="634" t="s">
        <v>2383</v>
      </c>
      <c r="W461" s="634" t="s">
        <v>5559</v>
      </c>
      <c r="X461" s="634" t="s">
        <v>11301</v>
      </c>
      <c r="Y461" s="634" t="s">
        <v>8138</v>
      </c>
      <c r="Z461" s="634" t="s">
        <v>8139</v>
      </c>
      <c r="AB461" s="634" t="s">
        <v>8183</v>
      </c>
      <c r="AC461" s="634" t="s">
        <v>8184</v>
      </c>
      <c r="AE461" s="634" t="s">
        <v>10625</v>
      </c>
      <c r="AF461" s="634" t="s">
        <v>18740</v>
      </c>
      <c r="AI461" s="646" t="str">
        <f>VLOOKUP(K461,'2-kurs'!C:F,4,)</f>
        <v>2-kurs</v>
      </c>
      <c r="AJ461" s="634" t="str">
        <f t="shared" si="7"/>
        <v>438231100381</v>
      </c>
    </row>
    <row r="462" spans="1:36" hidden="1" x14ac:dyDescent="0.25">
      <c r="A462" s="634" t="s">
        <v>11247</v>
      </c>
      <c r="B462" s="634" t="s">
        <v>5450</v>
      </c>
      <c r="C462" s="634" t="s">
        <v>8125</v>
      </c>
      <c r="D462" s="634" t="s">
        <v>8126</v>
      </c>
      <c r="E462" s="634" t="s">
        <v>8127</v>
      </c>
      <c r="F462" s="634" t="s">
        <v>4345</v>
      </c>
      <c r="G462" s="634" t="s">
        <v>4347</v>
      </c>
      <c r="H462" s="634" t="s">
        <v>4346</v>
      </c>
      <c r="I462" s="634" t="s">
        <v>11248</v>
      </c>
      <c r="J462" s="634" t="s">
        <v>11249</v>
      </c>
      <c r="K462" s="635">
        <v>62811005260074</v>
      </c>
      <c r="L462" s="634" t="s">
        <v>9187</v>
      </c>
      <c r="M462" s="634" t="s">
        <v>2423</v>
      </c>
      <c r="N462" s="634" t="s">
        <v>2447</v>
      </c>
      <c r="O462" s="634" t="s">
        <v>4336</v>
      </c>
      <c r="P462" s="634" t="s">
        <v>8132</v>
      </c>
      <c r="Q462" s="634" t="s">
        <v>8133</v>
      </c>
      <c r="R462" s="634" t="s">
        <v>7224</v>
      </c>
      <c r="S462" s="634" t="s">
        <v>8135</v>
      </c>
      <c r="T462" s="634" t="s">
        <v>10605</v>
      </c>
      <c r="U462" s="634" t="s">
        <v>2426</v>
      </c>
      <c r="V462" s="634" t="s">
        <v>2383</v>
      </c>
      <c r="W462" s="634" t="s">
        <v>5559</v>
      </c>
      <c r="X462" s="634" t="s">
        <v>11250</v>
      </c>
      <c r="Y462" s="634" t="s">
        <v>8138</v>
      </c>
      <c r="Z462" s="634" t="s">
        <v>8139</v>
      </c>
      <c r="AB462" s="634" t="s">
        <v>8183</v>
      </c>
      <c r="AC462" s="634" t="s">
        <v>8184</v>
      </c>
      <c r="AE462" s="634" t="s">
        <v>10643</v>
      </c>
      <c r="AF462" s="634" t="s">
        <v>18732</v>
      </c>
      <c r="AI462" s="646" t="str">
        <f>VLOOKUP(K462,'2-kurs'!C:F,4,)</f>
        <v>2-kurs</v>
      </c>
      <c r="AJ462" s="634" t="str">
        <f t="shared" si="7"/>
        <v>438231100704</v>
      </c>
    </row>
    <row r="463" spans="1:36" hidden="1" x14ac:dyDescent="0.25">
      <c r="A463" s="634" t="s">
        <v>11251</v>
      </c>
      <c r="B463" s="634" t="s">
        <v>5243</v>
      </c>
      <c r="C463" s="634" t="s">
        <v>8125</v>
      </c>
      <c r="D463" s="634" t="s">
        <v>8126</v>
      </c>
      <c r="E463" s="634" t="s">
        <v>8127</v>
      </c>
      <c r="F463" s="634" t="s">
        <v>4345</v>
      </c>
      <c r="G463" s="634" t="s">
        <v>8598</v>
      </c>
      <c r="H463" s="634" t="s">
        <v>4346</v>
      </c>
      <c r="I463" s="634" t="s">
        <v>11252</v>
      </c>
      <c r="J463" s="634" t="s">
        <v>11253</v>
      </c>
      <c r="K463" s="635">
        <v>62703045330018</v>
      </c>
      <c r="L463" s="634" t="s">
        <v>8181</v>
      </c>
      <c r="M463" s="634" t="s">
        <v>2423</v>
      </c>
      <c r="N463" s="634" t="s">
        <v>2447</v>
      </c>
      <c r="O463" s="634" t="s">
        <v>4336</v>
      </c>
      <c r="P463" s="634" t="s">
        <v>8132</v>
      </c>
      <c r="Q463" s="634" t="s">
        <v>8133</v>
      </c>
      <c r="R463" s="634" t="s">
        <v>7224</v>
      </c>
      <c r="S463" s="634" t="s">
        <v>8135</v>
      </c>
      <c r="T463" s="634" t="s">
        <v>10605</v>
      </c>
      <c r="U463" s="634" t="s">
        <v>2426</v>
      </c>
      <c r="V463" s="634" t="s">
        <v>2383</v>
      </c>
      <c r="W463" s="634" t="s">
        <v>5560</v>
      </c>
      <c r="X463" s="634" t="s">
        <v>11254</v>
      </c>
      <c r="Y463" s="634" t="s">
        <v>8138</v>
      </c>
      <c r="Z463" s="634" t="s">
        <v>8139</v>
      </c>
      <c r="AB463" s="634" t="s">
        <v>8183</v>
      </c>
      <c r="AC463" s="634" t="s">
        <v>8184</v>
      </c>
      <c r="AE463" s="634" t="s">
        <v>9201</v>
      </c>
      <c r="AF463" s="634" t="s">
        <v>18752</v>
      </c>
      <c r="AI463" s="646" t="str">
        <f>VLOOKUP(K463,'2-kurs'!C:F,4,)</f>
        <v>2-kurs</v>
      </c>
      <c r="AJ463" s="634" t="str">
        <f t="shared" si="7"/>
        <v>438231100345</v>
      </c>
    </row>
    <row r="464" spans="1:36" hidden="1" x14ac:dyDescent="0.25">
      <c r="A464" s="634" t="s">
        <v>11353</v>
      </c>
      <c r="B464" s="634" t="s">
        <v>5203</v>
      </c>
      <c r="C464" s="634" t="s">
        <v>8125</v>
      </c>
      <c r="D464" s="634" t="s">
        <v>8126</v>
      </c>
      <c r="E464" s="634" t="s">
        <v>8127</v>
      </c>
      <c r="F464" s="634" t="s">
        <v>4345</v>
      </c>
      <c r="G464" s="634" t="s">
        <v>4349</v>
      </c>
      <c r="H464" s="634" t="s">
        <v>4346</v>
      </c>
      <c r="I464" s="634" t="s">
        <v>11354</v>
      </c>
      <c r="J464" s="634" t="s">
        <v>11355</v>
      </c>
      <c r="K464" s="635">
        <v>62709045380028</v>
      </c>
      <c r="L464" s="634" t="s">
        <v>11356</v>
      </c>
      <c r="M464" s="634" t="s">
        <v>2423</v>
      </c>
      <c r="N464" s="634" t="s">
        <v>2447</v>
      </c>
      <c r="O464" s="634" t="s">
        <v>4336</v>
      </c>
      <c r="P464" s="634" t="s">
        <v>8132</v>
      </c>
      <c r="Q464" s="634" t="s">
        <v>8133</v>
      </c>
      <c r="R464" s="634" t="s">
        <v>7224</v>
      </c>
      <c r="S464" s="634" t="s">
        <v>8135</v>
      </c>
      <c r="T464" s="634" t="s">
        <v>10605</v>
      </c>
      <c r="U464" s="634" t="s">
        <v>2426</v>
      </c>
      <c r="V464" s="634" t="s">
        <v>2383</v>
      </c>
      <c r="W464" s="634" t="s">
        <v>5560</v>
      </c>
      <c r="X464" s="634" t="s">
        <v>11357</v>
      </c>
      <c r="Y464" s="634" t="s">
        <v>8138</v>
      </c>
      <c r="Z464" s="634" t="s">
        <v>8139</v>
      </c>
      <c r="AB464" s="634" t="s">
        <v>8183</v>
      </c>
      <c r="AC464" s="634" t="s">
        <v>8184</v>
      </c>
      <c r="AE464" s="634" t="s">
        <v>9201</v>
      </c>
      <c r="AF464" s="634" t="s">
        <v>18733</v>
      </c>
      <c r="AI464" s="646" t="str">
        <f>VLOOKUP(K464,'2-kurs'!C:F,4,)</f>
        <v>2-kurs</v>
      </c>
      <c r="AJ464" s="634" t="str">
        <f t="shared" si="7"/>
        <v>438231100348</v>
      </c>
    </row>
    <row r="465" spans="1:36" hidden="1" x14ac:dyDescent="0.25">
      <c r="A465" s="634" t="s">
        <v>11255</v>
      </c>
      <c r="B465" s="634" t="s">
        <v>11256</v>
      </c>
      <c r="C465" s="634" t="s">
        <v>8125</v>
      </c>
      <c r="D465" s="634" t="s">
        <v>8126</v>
      </c>
      <c r="E465" s="634" t="s">
        <v>8127</v>
      </c>
      <c r="F465" s="634" t="s">
        <v>4345</v>
      </c>
      <c r="G465" s="634" t="s">
        <v>4352</v>
      </c>
      <c r="H465" s="634" t="s">
        <v>4346</v>
      </c>
      <c r="I465" s="634" t="s">
        <v>11257</v>
      </c>
      <c r="J465" s="634" t="s">
        <v>11258</v>
      </c>
      <c r="K465" s="635">
        <v>63011045290016</v>
      </c>
      <c r="L465" s="634" t="s">
        <v>10108</v>
      </c>
      <c r="M465" s="634" t="s">
        <v>2423</v>
      </c>
      <c r="N465" s="634" t="s">
        <v>2447</v>
      </c>
      <c r="O465" s="634" t="s">
        <v>4336</v>
      </c>
      <c r="P465" s="634" t="s">
        <v>8132</v>
      </c>
      <c r="Q465" s="634" t="s">
        <v>8133</v>
      </c>
      <c r="R465" s="634" t="s">
        <v>7224</v>
      </c>
      <c r="S465" s="634" t="s">
        <v>8135</v>
      </c>
      <c r="T465" s="634" t="s">
        <v>10605</v>
      </c>
      <c r="U465" s="634" t="s">
        <v>2426</v>
      </c>
      <c r="V465" s="634" t="s">
        <v>2383</v>
      </c>
      <c r="W465" s="634" t="s">
        <v>5560</v>
      </c>
      <c r="X465" s="634" t="s">
        <v>11259</v>
      </c>
      <c r="Y465" s="634" t="s">
        <v>8138</v>
      </c>
      <c r="Z465" s="634" t="s">
        <v>8139</v>
      </c>
      <c r="AB465" s="634" t="s">
        <v>8183</v>
      </c>
      <c r="AC465" s="634" t="s">
        <v>8184</v>
      </c>
      <c r="AE465" s="634" t="s">
        <v>9201</v>
      </c>
      <c r="AF465" s="634" t="s">
        <v>18731</v>
      </c>
      <c r="AI465" s="646" t="str">
        <f>VLOOKUP(K465,'2-kurs'!C:F,4,)</f>
        <v>2-kurs</v>
      </c>
      <c r="AJ465" s="634" t="str">
        <f t="shared" si="7"/>
        <v>438231100377</v>
      </c>
    </row>
    <row r="466" spans="1:36" hidden="1" x14ac:dyDescent="0.25">
      <c r="A466" s="634" t="s">
        <v>8272</v>
      </c>
      <c r="B466" s="634" t="s">
        <v>7731</v>
      </c>
      <c r="C466" s="634" t="s">
        <v>8125</v>
      </c>
      <c r="D466" s="634" t="s">
        <v>8126</v>
      </c>
      <c r="E466" s="634" t="s">
        <v>8127</v>
      </c>
      <c r="F466" s="634" t="s">
        <v>4345</v>
      </c>
      <c r="G466" s="634" t="s">
        <v>4348</v>
      </c>
      <c r="H466" s="634" t="s">
        <v>4346</v>
      </c>
      <c r="I466" s="634" t="s">
        <v>8273</v>
      </c>
      <c r="J466" s="634" t="s">
        <v>8274</v>
      </c>
      <c r="K466" s="635">
        <v>42304881140050</v>
      </c>
      <c r="L466" s="634" t="s">
        <v>8275</v>
      </c>
      <c r="M466" s="634" t="s">
        <v>4312</v>
      </c>
      <c r="N466" s="634" t="s">
        <v>2447</v>
      </c>
      <c r="O466" s="634" t="s">
        <v>7914</v>
      </c>
      <c r="P466" s="634" t="s">
        <v>8132</v>
      </c>
      <c r="Q466" s="634" t="s">
        <v>8133</v>
      </c>
      <c r="R466" s="634" t="s">
        <v>7205</v>
      </c>
      <c r="S466" s="634" t="s">
        <v>8135</v>
      </c>
      <c r="T466" s="634" t="s">
        <v>8231</v>
      </c>
      <c r="U466" s="634" t="s">
        <v>2426</v>
      </c>
      <c r="V466" s="634" t="s">
        <v>2383</v>
      </c>
      <c r="W466" s="634" t="s">
        <v>5559</v>
      </c>
      <c r="X466" s="634" t="s">
        <v>8175</v>
      </c>
      <c r="Y466" s="634" t="s">
        <v>8138</v>
      </c>
      <c r="Z466" s="634" t="s">
        <v>8139</v>
      </c>
      <c r="AE466" s="634" t="s">
        <v>20128</v>
      </c>
      <c r="AF466" s="634" t="s">
        <v>18576</v>
      </c>
      <c r="AI466" s="646" t="str">
        <f>VLOOKUP(K466,'1-kurs'!C:F,4,)</f>
        <v>1-kurs</v>
      </c>
      <c r="AJ466" s="634" t="str">
        <f t="shared" si="7"/>
        <v>438241102220</v>
      </c>
    </row>
    <row r="467" spans="1:36" hidden="1" x14ac:dyDescent="0.25">
      <c r="A467" s="634" t="s">
        <v>8236</v>
      </c>
      <c r="B467" s="634" t="s">
        <v>7617</v>
      </c>
      <c r="C467" s="634" t="s">
        <v>8125</v>
      </c>
      <c r="D467" s="634" t="s">
        <v>8126</v>
      </c>
      <c r="E467" s="634" t="s">
        <v>8127</v>
      </c>
      <c r="F467" s="634" t="s">
        <v>4345</v>
      </c>
      <c r="G467" s="634" t="s">
        <v>8163</v>
      </c>
      <c r="H467" s="634" t="s">
        <v>4344</v>
      </c>
      <c r="I467" s="634" t="s">
        <v>8237</v>
      </c>
      <c r="J467" s="634" t="s">
        <v>8238</v>
      </c>
      <c r="K467" s="635">
        <v>51002065320015</v>
      </c>
      <c r="L467" s="634" t="s">
        <v>8239</v>
      </c>
      <c r="M467" s="634" t="s">
        <v>4312</v>
      </c>
      <c r="N467" s="634" t="s">
        <v>2447</v>
      </c>
      <c r="O467" s="634" t="s">
        <v>7914</v>
      </c>
      <c r="P467" s="634" t="s">
        <v>8132</v>
      </c>
      <c r="Q467" s="634" t="s">
        <v>8133</v>
      </c>
      <c r="R467" s="634" t="s">
        <v>7205</v>
      </c>
      <c r="S467" s="634" t="s">
        <v>8135</v>
      </c>
      <c r="T467" s="634" t="s">
        <v>8231</v>
      </c>
      <c r="U467" s="634" t="s">
        <v>2426</v>
      </c>
      <c r="V467" s="634" t="s">
        <v>2383</v>
      </c>
      <c r="W467" s="634" t="s">
        <v>5559</v>
      </c>
      <c r="X467" s="634" t="s">
        <v>8161</v>
      </c>
      <c r="Y467" s="634" t="s">
        <v>8138</v>
      </c>
      <c r="Z467" s="634" t="s">
        <v>8139</v>
      </c>
      <c r="AE467" s="634" t="s">
        <v>20128</v>
      </c>
      <c r="AF467" s="634" t="s">
        <v>18576</v>
      </c>
      <c r="AI467" s="646" t="str">
        <f>VLOOKUP(K467,'1-kurs'!C:F,4,)</f>
        <v>1-kurs</v>
      </c>
      <c r="AJ467" s="634" t="str">
        <f t="shared" si="7"/>
        <v>438241100248</v>
      </c>
    </row>
    <row r="468" spans="1:36" hidden="1" x14ac:dyDescent="0.25">
      <c r="A468" s="634" t="s">
        <v>8252</v>
      </c>
      <c r="B468" s="634" t="s">
        <v>7299</v>
      </c>
      <c r="C468" s="634" t="s">
        <v>8125</v>
      </c>
      <c r="D468" s="634" t="s">
        <v>8126</v>
      </c>
      <c r="E468" s="634" t="s">
        <v>8127</v>
      </c>
      <c r="F468" s="634" t="s">
        <v>8253</v>
      </c>
      <c r="G468" s="634" t="s">
        <v>8254</v>
      </c>
      <c r="H468" s="634" t="s">
        <v>4344</v>
      </c>
      <c r="I468" s="634" t="s">
        <v>8255</v>
      </c>
      <c r="J468" s="634" t="s">
        <v>8256</v>
      </c>
      <c r="K468" s="635">
        <v>52406066060120</v>
      </c>
      <c r="L468" s="634" t="s">
        <v>8257</v>
      </c>
      <c r="M468" s="634" t="s">
        <v>4312</v>
      </c>
      <c r="N468" s="634" t="s">
        <v>2447</v>
      </c>
      <c r="O468" s="634" t="s">
        <v>7914</v>
      </c>
      <c r="P468" s="634" t="s">
        <v>8132</v>
      </c>
      <c r="Q468" s="634" t="s">
        <v>8133</v>
      </c>
      <c r="R468" s="634" t="s">
        <v>7205</v>
      </c>
      <c r="S468" s="634" t="s">
        <v>8135</v>
      </c>
      <c r="T468" s="634" t="s">
        <v>8231</v>
      </c>
      <c r="U468" s="634" t="s">
        <v>2426</v>
      </c>
      <c r="V468" s="634" t="s">
        <v>2383</v>
      </c>
      <c r="W468" s="634" t="s">
        <v>5559</v>
      </c>
      <c r="X468" s="634" t="s">
        <v>8161</v>
      </c>
      <c r="Y468" s="634" t="s">
        <v>8138</v>
      </c>
      <c r="Z468" s="634" t="s">
        <v>8139</v>
      </c>
      <c r="AE468" s="634" t="s">
        <v>20128</v>
      </c>
      <c r="AF468" s="634" t="s">
        <v>18576</v>
      </c>
      <c r="AI468" s="646" t="str">
        <f>VLOOKUP(K468,'1-kurs'!C:F,4,)</f>
        <v>1-kurs</v>
      </c>
      <c r="AJ468" s="634" t="str">
        <f t="shared" si="7"/>
        <v>438241100252</v>
      </c>
    </row>
    <row r="469" spans="1:36" hidden="1" x14ac:dyDescent="0.25">
      <c r="A469" s="634" t="s">
        <v>8248</v>
      </c>
      <c r="B469" s="634" t="s">
        <v>7866</v>
      </c>
      <c r="C469" s="634" t="s">
        <v>8125</v>
      </c>
      <c r="D469" s="634" t="s">
        <v>8126</v>
      </c>
      <c r="E469" s="634" t="s">
        <v>8127</v>
      </c>
      <c r="F469" s="634" t="s">
        <v>4345</v>
      </c>
      <c r="G469" s="634" t="s">
        <v>8221</v>
      </c>
      <c r="H469" s="634" t="s">
        <v>4346</v>
      </c>
      <c r="I469" s="634" t="s">
        <v>8249</v>
      </c>
      <c r="J469" s="634" t="s">
        <v>8250</v>
      </c>
      <c r="K469" s="635">
        <v>40405961110023</v>
      </c>
      <c r="L469" s="634" t="s">
        <v>8251</v>
      </c>
      <c r="M469" s="634" t="s">
        <v>4312</v>
      </c>
      <c r="N469" s="634" t="s">
        <v>2447</v>
      </c>
      <c r="O469" s="634" t="s">
        <v>7914</v>
      </c>
      <c r="P469" s="634" t="s">
        <v>8132</v>
      </c>
      <c r="Q469" s="634" t="s">
        <v>8133</v>
      </c>
      <c r="R469" s="634" t="s">
        <v>7205</v>
      </c>
      <c r="S469" s="634" t="s">
        <v>8135</v>
      </c>
      <c r="T469" s="634" t="s">
        <v>8231</v>
      </c>
      <c r="U469" s="634" t="s">
        <v>2426</v>
      </c>
      <c r="V469" s="634" t="s">
        <v>2383</v>
      </c>
      <c r="W469" s="634" t="s">
        <v>5559</v>
      </c>
      <c r="X469" s="634" t="s">
        <v>8137</v>
      </c>
      <c r="Y469" s="634" t="s">
        <v>8138</v>
      </c>
      <c r="Z469" s="634" t="s">
        <v>8139</v>
      </c>
      <c r="AE469" s="634" t="s">
        <v>20128</v>
      </c>
      <c r="AF469" s="634" t="s">
        <v>18576</v>
      </c>
      <c r="AI469" s="646" t="str">
        <f>VLOOKUP(K469,'1-kurs'!C:F,4,)</f>
        <v>1-kurs</v>
      </c>
      <c r="AJ469" s="634" t="str">
        <f t="shared" si="7"/>
        <v>438241102112</v>
      </c>
    </row>
    <row r="470" spans="1:36" hidden="1" x14ac:dyDescent="0.25">
      <c r="A470" s="634" t="s">
        <v>8267</v>
      </c>
      <c r="B470" s="634" t="s">
        <v>7325</v>
      </c>
      <c r="C470" s="634" t="s">
        <v>8125</v>
      </c>
      <c r="D470" s="634" t="s">
        <v>8126</v>
      </c>
      <c r="E470" s="634" t="s">
        <v>8127</v>
      </c>
      <c r="F470" s="634" t="s">
        <v>4345</v>
      </c>
      <c r="G470" s="634" t="s">
        <v>8221</v>
      </c>
      <c r="H470" s="634" t="s">
        <v>4346</v>
      </c>
      <c r="I470" s="634" t="s">
        <v>8268</v>
      </c>
      <c r="J470" s="634" t="s">
        <v>8269</v>
      </c>
      <c r="K470" s="635">
        <v>42501941110048</v>
      </c>
      <c r="L470" s="634" t="s">
        <v>8270</v>
      </c>
      <c r="M470" s="634" t="s">
        <v>4312</v>
      </c>
      <c r="N470" s="634" t="s">
        <v>2447</v>
      </c>
      <c r="O470" s="634" t="s">
        <v>7914</v>
      </c>
      <c r="P470" s="634" t="s">
        <v>8132</v>
      </c>
      <c r="Q470" s="634" t="s">
        <v>8133</v>
      </c>
      <c r="R470" s="634" t="s">
        <v>7205</v>
      </c>
      <c r="S470" s="634" t="s">
        <v>8135</v>
      </c>
      <c r="T470" s="634" t="s">
        <v>8231</v>
      </c>
      <c r="U470" s="634" t="s">
        <v>2426</v>
      </c>
      <c r="V470" s="634" t="s">
        <v>2383</v>
      </c>
      <c r="W470" s="634" t="s">
        <v>5559</v>
      </c>
      <c r="X470" s="634" t="s">
        <v>8271</v>
      </c>
      <c r="Y470" s="634" t="s">
        <v>8138</v>
      </c>
      <c r="Z470" s="634" t="s">
        <v>8139</v>
      </c>
      <c r="AE470" s="634" t="s">
        <v>20128</v>
      </c>
      <c r="AF470" s="634" t="s">
        <v>18576</v>
      </c>
      <c r="AI470" s="646" t="str">
        <f>VLOOKUP(K470,'1-kurs'!C:F,4,)</f>
        <v>1-kurs</v>
      </c>
      <c r="AJ470" s="634" t="str">
        <f t="shared" si="7"/>
        <v>438241100825</v>
      </c>
    </row>
    <row r="471" spans="1:36" hidden="1" x14ac:dyDescent="0.25">
      <c r="A471" s="634" t="s">
        <v>8258</v>
      </c>
      <c r="B471" s="634" t="s">
        <v>7872</v>
      </c>
      <c r="C471" s="634" t="s">
        <v>8125</v>
      </c>
      <c r="D471" s="634" t="s">
        <v>8126</v>
      </c>
      <c r="E471" s="634" t="s">
        <v>8127</v>
      </c>
      <c r="F471" s="634" t="s">
        <v>4345</v>
      </c>
      <c r="G471" s="634" t="s">
        <v>8221</v>
      </c>
      <c r="H471" s="634" t="s">
        <v>4346</v>
      </c>
      <c r="I471" s="634" t="s">
        <v>8259</v>
      </c>
      <c r="J471" s="634" t="s">
        <v>8260</v>
      </c>
      <c r="K471" s="635">
        <v>42407861110024</v>
      </c>
      <c r="L471" s="634" t="s">
        <v>8261</v>
      </c>
      <c r="M471" s="634" t="s">
        <v>4312</v>
      </c>
      <c r="N471" s="634" t="s">
        <v>2447</v>
      </c>
      <c r="O471" s="634" t="s">
        <v>7914</v>
      </c>
      <c r="P471" s="634" t="s">
        <v>8132</v>
      </c>
      <c r="Q471" s="634" t="s">
        <v>8133</v>
      </c>
      <c r="R471" s="634" t="s">
        <v>7205</v>
      </c>
      <c r="S471" s="634" t="s">
        <v>8135</v>
      </c>
      <c r="T471" s="634" t="s">
        <v>8231</v>
      </c>
      <c r="U471" s="634" t="s">
        <v>2426</v>
      </c>
      <c r="V471" s="634" t="s">
        <v>2383</v>
      </c>
      <c r="W471" s="634" t="s">
        <v>5559</v>
      </c>
      <c r="X471" s="634" t="s">
        <v>8137</v>
      </c>
      <c r="Y471" s="634" t="s">
        <v>8138</v>
      </c>
      <c r="Z471" s="634" t="s">
        <v>8139</v>
      </c>
      <c r="AE471" s="634" t="s">
        <v>20128</v>
      </c>
      <c r="AF471" s="634" t="s">
        <v>18576</v>
      </c>
      <c r="AI471" s="646" t="str">
        <f>VLOOKUP(K471,'1-kurs'!C:F,4,)</f>
        <v>1-kurs</v>
      </c>
      <c r="AJ471" s="634" t="str">
        <f t="shared" si="7"/>
        <v>438241102113</v>
      </c>
    </row>
    <row r="472" spans="1:36" hidden="1" x14ac:dyDescent="0.25">
      <c r="A472" s="634" t="s">
        <v>8232</v>
      </c>
      <c r="B472" s="634" t="s">
        <v>7449</v>
      </c>
      <c r="C472" s="634" t="s">
        <v>8125</v>
      </c>
      <c r="D472" s="634" t="s">
        <v>8126</v>
      </c>
      <c r="E472" s="634" t="s">
        <v>8127</v>
      </c>
      <c r="F472" s="634" t="s">
        <v>4345</v>
      </c>
      <c r="G472" s="634" t="s">
        <v>4347</v>
      </c>
      <c r="H472" s="634" t="s">
        <v>4344</v>
      </c>
      <c r="I472" s="634" t="s">
        <v>8233</v>
      </c>
      <c r="J472" s="634" t="s">
        <v>8234</v>
      </c>
      <c r="K472" s="635">
        <v>52111055260013</v>
      </c>
      <c r="L472" s="634" t="s">
        <v>8235</v>
      </c>
      <c r="M472" s="634" t="s">
        <v>4312</v>
      </c>
      <c r="N472" s="634" t="s">
        <v>2447</v>
      </c>
      <c r="O472" s="634" t="s">
        <v>7914</v>
      </c>
      <c r="P472" s="634" t="s">
        <v>8132</v>
      </c>
      <c r="Q472" s="634" t="s">
        <v>8133</v>
      </c>
      <c r="R472" s="634" t="s">
        <v>7205</v>
      </c>
      <c r="S472" s="634" t="s">
        <v>8135</v>
      </c>
      <c r="T472" s="634" t="s">
        <v>8231</v>
      </c>
      <c r="U472" s="634" t="s">
        <v>2426</v>
      </c>
      <c r="V472" s="634" t="s">
        <v>2383</v>
      </c>
      <c r="W472" s="634" t="s">
        <v>5559</v>
      </c>
      <c r="X472" s="634" t="s">
        <v>8175</v>
      </c>
      <c r="Y472" s="634" t="s">
        <v>8138</v>
      </c>
      <c r="Z472" s="634" t="s">
        <v>8139</v>
      </c>
      <c r="AE472" s="634" t="s">
        <v>20128</v>
      </c>
      <c r="AF472" s="634" t="s">
        <v>18576</v>
      </c>
      <c r="AI472" s="646" t="str">
        <f>VLOOKUP(K472,'1-kurs'!C:F,4,)</f>
        <v>1-kurs</v>
      </c>
      <c r="AJ472" s="634" t="str">
        <f t="shared" si="7"/>
        <v>438241102091</v>
      </c>
    </row>
    <row r="473" spans="1:36" hidden="1" x14ac:dyDescent="0.25">
      <c r="A473" s="634" t="s">
        <v>8262</v>
      </c>
      <c r="B473" s="634" t="s">
        <v>7566</v>
      </c>
      <c r="C473" s="634" t="s">
        <v>8125</v>
      </c>
      <c r="D473" s="634" t="s">
        <v>8126</v>
      </c>
      <c r="E473" s="634" t="s">
        <v>8127</v>
      </c>
      <c r="F473" s="634" t="s">
        <v>4345</v>
      </c>
      <c r="G473" s="634" t="s">
        <v>4348</v>
      </c>
      <c r="H473" s="634" t="s">
        <v>4346</v>
      </c>
      <c r="I473" s="634" t="s">
        <v>8263</v>
      </c>
      <c r="J473" s="634" t="s">
        <v>8264</v>
      </c>
      <c r="K473" s="635">
        <v>41307985300015</v>
      </c>
      <c r="L473" s="634" t="s">
        <v>8265</v>
      </c>
      <c r="M473" s="634" t="s">
        <v>4312</v>
      </c>
      <c r="N473" s="634" t="s">
        <v>2447</v>
      </c>
      <c r="O473" s="634" t="s">
        <v>7914</v>
      </c>
      <c r="P473" s="634" t="s">
        <v>8132</v>
      </c>
      <c r="Q473" s="634" t="s">
        <v>8133</v>
      </c>
      <c r="R473" s="634" t="s">
        <v>7205</v>
      </c>
      <c r="S473" s="634" t="s">
        <v>8135</v>
      </c>
      <c r="T473" s="634" t="s">
        <v>8231</v>
      </c>
      <c r="U473" s="634" t="s">
        <v>2426</v>
      </c>
      <c r="V473" s="634" t="s">
        <v>2383</v>
      </c>
      <c r="W473" s="634" t="s">
        <v>5559</v>
      </c>
      <c r="X473" s="634" t="s">
        <v>8266</v>
      </c>
      <c r="Y473" s="634" t="s">
        <v>8138</v>
      </c>
      <c r="Z473" s="634" t="s">
        <v>8139</v>
      </c>
      <c r="AE473" s="634" t="s">
        <v>20128</v>
      </c>
      <c r="AF473" s="634" t="s">
        <v>18576</v>
      </c>
      <c r="AI473" s="646" t="str">
        <f>VLOOKUP(K473,'1-kurs'!C:F,4,)</f>
        <v>1-kurs</v>
      </c>
      <c r="AJ473" s="634" t="str">
        <f t="shared" si="7"/>
        <v>438241102221</v>
      </c>
    </row>
    <row r="474" spans="1:36" hidden="1" x14ac:dyDescent="0.25">
      <c r="A474" s="634" t="s">
        <v>18582</v>
      </c>
      <c r="B474" s="634" t="s">
        <v>20396</v>
      </c>
      <c r="C474" s="634" t="s">
        <v>8125</v>
      </c>
      <c r="D474" s="634" t="s">
        <v>8126</v>
      </c>
      <c r="E474" s="634" t="s">
        <v>8127</v>
      </c>
      <c r="F474" s="634" t="s">
        <v>4345</v>
      </c>
      <c r="G474" s="634" t="s">
        <v>8221</v>
      </c>
      <c r="H474" s="634" t="s">
        <v>4346</v>
      </c>
      <c r="I474" s="634" t="s">
        <v>20397</v>
      </c>
      <c r="J474" s="634" t="s">
        <v>20398</v>
      </c>
      <c r="K474" s="635">
        <v>40206851110040</v>
      </c>
      <c r="L474" s="634" t="s">
        <v>20399</v>
      </c>
      <c r="M474" s="634" t="s">
        <v>4312</v>
      </c>
      <c r="N474" s="634" t="s">
        <v>2447</v>
      </c>
      <c r="O474" s="634" t="s">
        <v>7914</v>
      </c>
      <c r="P474" s="634" t="s">
        <v>8132</v>
      </c>
      <c r="Q474" s="634" t="s">
        <v>8133</v>
      </c>
      <c r="R474" s="634" t="s">
        <v>7205</v>
      </c>
      <c r="S474" s="634" t="s">
        <v>8135</v>
      </c>
      <c r="T474" s="634" t="s">
        <v>8231</v>
      </c>
      <c r="U474" s="634" t="s">
        <v>2426</v>
      </c>
      <c r="V474" s="634" t="s">
        <v>2383</v>
      </c>
      <c r="W474" s="634" t="s">
        <v>5559</v>
      </c>
      <c r="X474" s="634" t="s">
        <v>8175</v>
      </c>
      <c r="Y474" s="634" t="s">
        <v>8138</v>
      </c>
      <c r="Z474" s="634" t="s">
        <v>8139</v>
      </c>
      <c r="AE474" s="634" t="s">
        <v>20515</v>
      </c>
      <c r="AF474" s="634" t="s">
        <v>18576</v>
      </c>
      <c r="AI474" s="646" t="str">
        <f>VLOOKUP(K474,'1-kurs'!C:F,4,)</f>
        <v>1-kurs</v>
      </c>
      <c r="AJ474" s="634" t="str">
        <f t="shared" si="7"/>
        <v>438241102247</v>
      </c>
    </row>
    <row r="475" spans="1:36" hidden="1" x14ac:dyDescent="0.25">
      <c r="A475" s="634" t="s">
        <v>18578</v>
      </c>
      <c r="B475" s="634" t="s">
        <v>18558</v>
      </c>
      <c r="C475" s="634" t="s">
        <v>8125</v>
      </c>
      <c r="D475" s="634" t="s">
        <v>8126</v>
      </c>
      <c r="E475" s="634" t="s">
        <v>8127</v>
      </c>
      <c r="F475" s="634" t="s">
        <v>4345</v>
      </c>
      <c r="G475" s="634" t="s">
        <v>8186</v>
      </c>
      <c r="H475" s="634" t="s">
        <v>4346</v>
      </c>
      <c r="I475" s="634" t="s">
        <v>18579</v>
      </c>
      <c r="J475" s="634" t="s">
        <v>18580</v>
      </c>
      <c r="K475" s="635">
        <v>41810911120031</v>
      </c>
      <c r="L475" s="634" t="s">
        <v>9723</v>
      </c>
      <c r="M475" s="634" t="s">
        <v>4312</v>
      </c>
      <c r="N475" s="634" t="s">
        <v>2447</v>
      </c>
      <c r="O475" s="634" t="s">
        <v>7914</v>
      </c>
      <c r="P475" s="634" t="s">
        <v>8132</v>
      </c>
      <c r="Q475" s="634" t="s">
        <v>8133</v>
      </c>
      <c r="R475" s="634" t="s">
        <v>7205</v>
      </c>
      <c r="S475" s="634" t="s">
        <v>8135</v>
      </c>
      <c r="T475" s="634" t="s">
        <v>8231</v>
      </c>
      <c r="U475" s="634" t="s">
        <v>2426</v>
      </c>
      <c r="V475" s="634" t="s">
        <v>2383</v>
      </c>
      <c r="W475" s="634" t="s">
        <v>5559</v>
      </c>
      <c r="X475" s="634" t="s">
        <v>8175</v>
      </c>
      <c r="Y475" s="634" t="s">
        <v>8138</v>
      </c>
      <c r="Z475" s="634" t="s">
        <v>8139</v>
      </c>
      <c r="AE475" s="634" t="s">
        <v>20128</v>
      </c>
      <c r="AF475" s="634" t="s">
        <v>18576</v>
      </c>
      <c r="AI475" s="646" t="str">
        <f>VLOOKUP(K475,'1-kurs'!C:F,4,)</f>
        <v>1-kurs</v>
      </c>
      <c r="AJ475" s="634" t="str">
        <f t="shared" si="7"/>
        <v>438241102234</v>
      </c>
    </row>
    <row r="476" spans="1:36" hidden="1" x14ac:dyDescent="0.25">
      <c r="A476" s="634" t="s">
        <v>21183</v>
      </c>
      <c r="B476" s="634" t="s">
        <v>21175</v>
      </c>
      <c r="C476" s="634" t="s">
        <v>8125</v>
      </c>
      <c r="D476" s="634" t="s">
        <v>8126</v>
      </c>
      <c r="E476" s="634" t="s">
        <v>8356</v>
      </c>
      <c r="F476" s="634" t="s">
        <v>4345</v>
      </c>
      <c r="G476" s="634" t="s">
        <v>4348</v>
      </c>
      <c r="H476" s="634" t="s">
        <v>4346</v>
      </c>
      <c r="I476" s="634" t="s">
        <v>21184</v>
      </c>
      <c r="J476" s="634" t="s">
        <v>21185</v>
      </c>
      <c r="K476" s="635">
        <v>40402881140066</v>
      </c>
      <c r="L476" s="634" t="s">
        <v>8257</v>
      </c>
      <c r="M476" s="634" t="s">
        <v>4312</v>
      </c>
      <c r="N476" s="634" t="s">
        <v>2447</v>
      </c>
      <c r="O476" s="634" t="s">
        <v>7914</v>
      </c>
      <c r="P476" s="634" t="s">
        <v>8132</v>
      </c>
      <c r="Q476" s="634" t="s">
        <v>8133</v>
      </c>
      <c r="R476" s="634" t="s">
        <v>7205</v>
      </c>
      <c r="S476" s="634" t="s">
        <v>8135</v>
      </c>
      <c r="T476" s="634" t="s">
        <v>8231</v>
      </c>
      <c r="U476" s="634" t="s">
        <v>2426</v>
      </c>
      <c r="V476" s="634" t="s">
        <v>2383</v>
      </c>
      <c r="W476" s="634" t="s">
        <v>5559</v>
      </c>
      <c r="X476" s="634" t="s">
        <v>8175</v>
      </c>
      <c r="Y476" s="634" t="s">
        <v>8138</v>
      </c>
      <c r="Z476" s="634" t="s">
        <v>8139</v>
      </c>
      <c r="AE476" s="634" t="s">
        <v>8140</v>
      </c>
      <c r="AF476" s="634" t="s">
        <v>18576</v>
      </c>
      <c r="AI476" s="646" t="str">
        <f>VLOOKUP(K476,'1-kurs'!C:F,4,)</f>
        <v>1-kurs</v>
      </c>
      <c r="AJ476" s="634" t="str">
        <f t="shared" si="7"/>
        <v>438241100578</v>
      </c>
    </row>
    <row r="477" spans="1:36" hidden="1" x14ac:dyDescent="0.25">
      <c r="A477" s="634" t="s">
        <v>8226</v>
      </c>
      <c r="B477" s="634" t="s">
        <v>7754</v>
      </c>
      <c r="C477" s="634" t="s">
        <v>8125</v>
      </c>
      <c r="D477" s="634" t="s">
        <v>8126</v>
      </c>
      <c r="E477" s="634" t="s">
        <v>8127</v>
      </c>
      <c r="F477" s="634" t="s">
        <v>8177</v>
      </c>
      <c r="G477" s="634" t="s">
        <v>8227</v>
      </c>
      <c r="H477" s="634" t="s">
        <v>4344</v>
      </c>
      <c r="I477" s="634" t="s">
        <v>8228</v>
      </c>
      <c r="J477" s="634" t="s">
        <v>8229</v>
      </c>
      <c r="K477" s="635">
        <v>51306035430017</v>
      </c>
      <c r="L477" s="634" t="s">
        <v>8230</v>
      </c>
      <c r="M477" s="634" t="s">
        <v>4312</v>
      </c>
      <c r="N477" s="634" t="s">
        <v>2447</v>
      </c>
      <c r="O477" s="634" t="s">
        <v>7914</v>
      </c>
      <c r="P477" s="634" t="s">
        <v>8132</v>
      </c>
      <c r="Q477" s="634" t="s">
        <v>8133</v>
      </c>
      <c r="R477" s="634" t="s">
        <v>7205</v>
      </c>
      <c r="S477" s="634" t="s">
        <v>8135</v>
      </c>
      <c r="T477" s="634" t="s">
        <v>8231</v>
      </c>
      <c r="U477" s="634" t="s">
        <v>2426</v>
      </c>
      <c r="V477" s="634" t="s">
        <v>2383</v>
      </c>
      <c r="W477" s="634" t="s">
        <v>5559</v>
      </c>
      <c r="X477" s="634" t="s">
        <v>8161</v>
      </c>
      <c r="Y477" s="634" t="s">
        <v>8138</v>
      </c>
      <c r="Z477" s="634" t="s">
        <v>8139</v>
      </c>
      <c r="AE477" s="634" t="s">
        <v>20128</v>
      </c>
      <c r="AF477" s="634" t="s">
        <v>18576</v>
      </c>
      <c r="AI477" s="646" t="str">
        <f>VLOOKUP(K477,'1-kurs'!C:F,4,)</f>
        <v>1-kurs</v>
      </c>
      <c r="AJ477" s="634" t="str">
        <f t="shared" si="7"/>
        <v>438241100260</v>
      </c>
    </row>
    <row r="478" spans="1:36" hidden="1" x14ac:dyDescent="0.25">
      <c r="A478" s="634" t="s">
        <v>8240</v>
      </c>
      <c r="B478" s="634" t="s">
        <v>7760</v>
      </c>
      <c r="C478" s="634" t="s">
        <v>8125</v>
      </c>
      <c r="D478" s="634" t="s">
        <v>8126</v>
      </c>
      <c r="E478" s="634" t="s">
        <v>8127</v>
      </c>
      <c r="F478" s="634" t="s">
        <v>4345</v>
      </c>
      <c r="G478" s="634" t="s">
        <v>4352</v>
      </c>
      <c r="H478" s="634" t="s">
        <v>4344</v>
      </c>
      <c r="I478" s="634" t="s">
        <v>8241</v>
      </c>
      <c r="J478" s="634" t="s">
        <v>8242</v>
      </c>
      <c r="K478" s="635">
        <v>52003065290026</v>
      </c>
      <c r="L478" s="634" t="s">
        <v>8243</v>
      </c>
      <c r="M478" s="634" t="s">
        <v>4312</v>
      </c>
      <c r="N478" s="634" t="s">
        <v>2447</v>
      </c>
      <c r="O478" s="634" t="s">
        <v>7914</v>
      </c>
      <c r="P478" s="634" t="s">
        <v>8132</v>
      </c>
      <c r="Q478" s="634" t="s">
        <v>8133</v>
      </c>
      <c r="R478" s="634" t="s">
        <v>7205</v>
      </c>
      <c r="S478" s="634" t="s">
        <v>8135</v>
      </c>
      <c r="T478" s="634" t="s">
        <v>8231</v>
      </c>
      <c r="U478" s="634" t="s">
        <v>2426</v>
      </c>
      <c r="V478" s="634" t="s">
        <v>2383</v>
      </c>
      <c r="W478" s="634" t="s">
        <v>5559</v>
      </c>
      <c r="X478" s="634" t="s">
        <v>8137</v>
      </c>
      <c r="Y478" s="634" t="s">
        <v>8138</v>
      </c>
      <c r="Z478" s="634" t="s">
        <v>8139</v>
      </c>
      <c r="AE478" s="634" t="s">
        <v>20128</v>
      </c>
      <c r="AF478" s="634" t="s">
        <v>18576</v>
      </c>
      <c r="AI478" s="646" t="str">
        <f>VLOOKUP(K478,'1-kurs'!C:F,4,)</f>
        <v>1-kurs</v>
      </c>
      <c r="AJ478" s="634" t="str">
        <f t="shared" si="7"/>
        <v>438241102168</v>
      </c>
    </row>
    <row r="479" spans="1:36" hidden="1" x14ac:dyDescent="0.25">
      <c r="A479" s="634" t="s">
        <v>8244</v>
      </c>
      <c r="B479" s="634" t="s">
        <v>7776</v>
      </c>
      <c r="C479" s="634" t="s">
        <v>8125</v>
      </c>
      <c r="D479" s="634" t="s">
        <v>8126</v>
      </c>
      <c r="E479" s="634" t="s">
        <v>8127</v>
      </c>
      <c r="F479" s="634" t="s">
        <v>4345</v>
      </c>
      <c r="G479" s="634" t="s">
        <v>8163</v>
      </c>
      <c r="H479" s="634" t="s">
        <v>4344</v>
      </c>
      <c r="I479" s="634" t="s">
        <v>8245</v>
      </c>
      <c r="J479" s="634" t="s">
        <v>8246</v>
      </c>
      <c r="K479" s="635">
        <v>51308075320044</v>
      </c>
      <c r="L479" s="634" t="s">
        <v>8247</v>
      </c>
      <c r="M479" s="634" t="s">
        <v>4312</v>
      </c>
      <c r="N479" s="634" t="s">
        <v>2447</v>
      </c>
      <c r="O479" s="634" t="s">
        <v>7914</v>
      </c>
      <c r="P479" s="634" t="s">
        <v>8132</v>
      </c>
      <c r="Q479" s="634" t="s">
        <v>8133</v>
      </c>
      <c r="R479" s="634" t="s">
        <v>7205</v>
      </c>
      <c r="S479" s="634" t="s">
        <v>8135</v>
      </c>
      <c r="T479" s="634" t="s">
        <v>8231</v>
      </c>
      <c r="U479" s="634" t="s">
        <v>2426</v>
      </c>
      <c r="V479" s="634" t="s">
        <v>2383</v>
      </c>
      <c r="W479" s="634" t="s">
        <v>5559</v>
      </c>
      <c r="X479" s="634" t="s">
        <v>8161</v>
      </c>
      <c r="Y479" s="634" t="s">
        <v>8138</v>
      </c>
      <c r="Z479" s="634" t="s">
        <v>8139</v>
      </c>
      <c r="AE479" s="634" t="s">
        <v>20515</v>
      </c>
      <c r="AF479" s="634" t="s">
        <v>18576</v>
      </c>
      <c r="AI479" s="646" t="str">
        <f>VLOOKUP(K479,'1-kurs'!C:F,4,)</f>
        <v>1-kurs</v>
      </c>
      <c r="AJ479" s="634" t="str">
        <f t="shared" si="7"/>
        <v>438241100268</v>
      </c>
    </row>
    <row r="480" spans="1:36" hidden="1" x14ac:dyDescent="0.25">
      <c r="A480" s="634" t="s">
        <v>8276</v>
      </c>
      <c r="B480" s="634" t="s">
        <v>7668</v>
      </c>
      <c r="C480" s="634" t="s">
        <v>8125</v>
      </c>
      <c r="D480" s="634" t="s">
        <v>8126</v>
      </c>
      <c r="E480" s="634" t="s">
        <v>8127</v>
      </c>
      <c r="F480" s="634" t="s">
        <v>4345</v>
      </c>
      <c r="G480" s="634" t="s">
        <v>4352</v>
      </c>
      <c r="H480" s="634" t="s">
        <v>4344</v>
      </c>
      <c r="I480" s="634" t="s">
        <v>8277</v>
      </c>
      <c r="J480" s="634" t="s">
        <v>8278</v>
      </c>
      <c r="K480" s="635">
        <v>51411065290035</v>
      </c>
      <c r="L480" s="634" t="s">
        <v>8279</v>
      </c>
      <c r="M480" s="634" t="s">
        <v>4312</v>
      </c>
      <c r="N480" s="634" t="s">
        <v>2447</v>
      </c>
      <c r="O480" s="634" t="s">
        <v>7914</v>
      </c>
      <c r="P480" s="634" t="s">
        <v>8132</v>
      </c>
      <c r="Q480" s="634" t="s">
        <v>8133</v>
      </c>
      <c r="R480" s="634" t="s">
        <v>8134</v>
      </c>
      <c r="S480" s="634" t="s">
        <v>8135</v>
      </c>
      <c r="T480" s="634" t="s">
        <v>8231</v>
      </c>
      <c r="U480" s="634" t="s">
        <v>2426</v>
      </c>
      <c r="V480" s="634" t="s">
        <v>2383</v>
      </c>
      <c r="W480" s="634" t="s">
        <v>5559</v>
      </c>
      <c r="X480" s="634" t="s">
        <v>8161</v>
      </c>
      <c r="Y480" s="634" t="s">
        <v>8138</v>
      </c>
      <c r="Z480" s="634" t="s">
        <v>8139</v>
      </c>
      <c r="AF480" s="634" t="s">
        <v>18576</v>
      </c>
      <c r="AI480" s="646" t="str">
        <f>VLOOKUP(K480,'1-kurs'!C:F,4,)</f>
        <v>1-kurs</v>
      </c>
      <c r="AJ480" s="634" t="str">
        <f t="shared" si="7"/>
        <v>438241100258</v>
      </c>
    </row>
    <row r="481" spans="1:36" hidden="1" x14ac:dyDescent="0.25">
      <c r="A481" s="634" t="s">
        <v>8285</v>
      </c>
      <c r="B481" s="634" t="s">
        <v>7619</v>
      </c>
      <c r="C481" s="634" t="s">
        <v>8125</v>
      </c>
      <c r="D481" s="634" t="s">
        <v>8126</v>
      </c>
      <c r="E481" s="634" t="s">
        <v>8127</v>
      </c>
      <c r="F481" s="634" t="s">
        <v>4345</v>
      </c>
      <c r="G481" s="634" t="s">
        <v>8128</v>
      </c>
      <c r="H481" s="634" t="s">
        <v>4344</v>
      </c>
      <c r="I481" s="634" t="s">
        <v>8286</v>
      </c>
      <c r="J481" s="634" t="s">
        <v>8287</v>
      </c>
      <c r="K481" s="635">
        <v>51509057360032</v>
      </c>
      <c r="L481" s="634" t="s">
        <v>8288</v>
      </c>
      <c r="M481" s="634" t="s">
        <v>4312</v>
      </c>
      <c r="N481" s="634" t="s">
        <v>2447</v>
      </c>
      <c r="O481" s="634" t="s">
        <v>7898</v>
      </c>
      <c r="P481" s="634" t="s">
        <v>8132</v>
      </c>
      <c r="Q481" s="634" t="s">
        <v>8133</v>
      </c>
      <c r="R481" s="634" t="s">
        <v>7205</v>
      </c>
      <c r="S481" s="634" t="s">
        <v>8135</v>
      </c>
      <c r="T481" s="634" t="s">
        <v>8284</v>
      </c>
      <c r="U481" s="634" t="s">
        <v>2426</v>
      </c>
      <c r="V481" s="634" t="s">
        <v>2383</v>
      </c>
      <c r="W481" s="634" t="s">
        <v>5559</v>
      </c>
      <c r="X481" s="634" t="s">
        <v>8161</v>
      </c>
      <c r="Y481" s="634" t="s">
        <v>8138</v>
      </c>
      <c r="Z481" s="634" t="s">
        <v>8139</v>
      </c>
      <c r="AE481" s="634" t="s">
        <v>20128</v>
      </c>
      <c r="AF481" s="634" t="s">
        <v>18576</v>
      </c>
      <c r="AI481" s="646" t="str">
        <f>VLOOKUP(K481,'1-kurs'!C:F,4,)</f>
        <v>1-kurs</v>
      </c>
      <c r="AJ481" s="634" t="str">
        <f t="shared" si="7"/>
        <v>438241100237</v>
      </c>
    </row>
    <row r="482" spans="1:36" hidden="1" x14ac:dyDescent="0.25">
      <c r="A482" s="634" t="s">
        <v>8300</v>
      </c>
      <c r="B482" s="634" t="s">
        <v>7652</v>
      </c>
      <c r="C482" s="634" t="s">
        <v>8125</v>
      </c>
      <c r="D482" s="634" t="s">
        <v>8126</v>
      </c>
      <c r="E482" s="634" t="s">
        <v>8127</v>
      </c>
      <c r="F482" s="634" t="s">
        <v>4345</v>
      </c>
      <c r="G482" s="634" t="s">
        <v>4350</v>
      </c>
      <c r="H482" s="634" t="s">
        <v>4346</v>
      </c>
      <c r="I482" s="634" t="s">
        <v>8301</v>
      </c>
      <c r="J482" s="634" t="s">
        <v>8302</v>
      </c>
      <c r="K482" s="635">
        <v>62907065310067</v>
      </c>
      <c r="L482" s="634" t="s">
        <v>8303</v>
      </c>
      <c r="M482" s="634" t="s">
        <v>4312</v>
      </c>
      <c r="N482" s="634" t="s">
        <v>2447</v>
      </c>
      <c r="O482" s="634" t="s">
        <v>7898</v>
      </c>
      <c r="P482" s="634" t="s">
        <v>8132</v>
      </c>
      <c r="Q482" s="634" t="s">
        <v>8133</v>
      </c>
      <c r="R482" s="634" t="s">
        <v>7205</v>
      </c>
      <c r="S482" s="634" t="s">
        <v>8135</v>
      </c>
      <c r="T482" s="634" t="s">
        <v>8284</v>
      </c>
      <c r="U482" s="634" t="s">
        <v>2426</v>
      </c>
      <c r="V482" s="634" t="s">
        <v>2383</v>
      </c>
      <c r="W482" s="634" t="s">
        <v>5559</v>
      </c>
      <c r="X482" s="634" t="s">
        <v>8161</v>
      </c>
      <c r="Y482" s="634" t="s">
        <v>8138</v>
      </c>
      <c r="Z482" s="634" t="s">
        <v>8139</v>
      </c>
      <c r="AE482" s="634" t="s">
        <v>20128</v>
      </c>
      <c r="AF482" s="634" t="s">
        <v>18576</v>
      </c>
      <c r="AI482" s="646" t="str">
        <f>VLOOKUP(K482,'1-kurs'!C:F,4,)</f>
        <v>1-kurs</v>
      </c>
      <c r="AJ482" s="634" t="str">
        <f t="shared" si="7"/>
        <v>438241100241</v>
      </c>
    </row>
    <row r="483" spans="1:36" hidden="1" x14ac:dyDescent="0.25">
      <c r="A483" s="634" t="s">
        <v>8289</v>
      </c>
      <c r="B483" s="634" t="s">
        <v>7261</v>
      </c>
      <c r="C483" s="634" t="s">
        <v>8125</v>
      </c>
      <c r="D483" s="634" t="s">
        <v>8126</v>
      </c>
      <c r="E483" s="634" t="s">
        <v>8127</v>
      </c>
      <c r="F483" s="634" t="s">
        <v>8177</v>
      </c>
      <c r="G483" s="634" t="s">
        <v>8290</v>
      </c>
      <c r="H483" s="634" t="s">
        <v>4344</v>
      </c>
      <c r="I483" s="634" t="s">
        <v>8291</v>
      </c>
      <c r="J483" s="634" t="s">
        <v>8292</v>
      </c>
      <c r="K483" s="635">
        <v>51310055450052</v>
      </c>
      <c r="L483" s="634" t="s">
        <v>8293</v>
      </c>
      <c r="M483" s="634" t="s">
        <v>4312</v>
      </c>
      <c r="N483" s="634" t="s">
        <v>2447</v>
      </c>
      <c r="O483" s="634" t="s">
        <v>7898</v>
      </c>
      <c r="P483" s="634" t="s">
        <v>8132</v>
      </c>
      <c r="Q483" s="634" t="s">
        <v>8133</v>
      </c>
      <c r="R483" s="634" t="s">
        <v>8134</v>
      </c>
      <c r="S483" s="634" t="s">
        <v>8135</v>
      </c>
      <c r="T483" s="634" t="s">
        <v>8284</v>
      </c>
      <c r="U483" s="634" t="s">
        <v>2426</v>
      </c>
      <c r="V483" s="634" t="s">
        <v>2383</v>
      </c>
      <c r="W483" s="634" t="s">
        <v>5559</v>
      </c>
      <c r="X483" s="634" t="s">
        <v>8294</v>
      </c>
      <c r="Y483" s="634" t="s">
        <v>8138</v>
      </c>
      <c r="Z483" s="634" t="s">
        <v>8139</v>
      </c>
      <c r="AB483" s="634" t="s">
        <v>8183</v>
      </c>
      <c r="AC483" s="634" t="s">
        <v>8184</v>
      </c>
      <c r="AE483" s="634" t="s">
        <v>8140</v>
      </c>
      <c r="AF483" s="634" t="s">
        <v>18576</v>
      </c>
      <c r="AI483" s="646" t="str">
        <f>VLOOKUP(K483,'1-kurs'!C:F,4,)</f>
        <v>1-kurs</v>
      </c>
      <c r="AJ483" s="634" t="str">
        <f t="shared" si="7"/>
        <v>438241100853</v>
      </c>
    </row>
    <row r="484" spans="1:36" hidden="1" x14ac:dyDescent="0.25">
      <c r="A484" s="634" t="s">
        <v>8280</v>
      </c>
      <c r="B484" s="634" t="s">
        <v>7692</v>
      </c>
      <c r="C484" s="634" t="s">
        <v>8125</v>
      </c>
      <c r="D484" s="634" t="s">
        <v>8126</v>
      </c>
      <c r="E484" s="634" t="s">
        <v>8127</v>
      </c>
      <c r="F484" s="634" t="s">
        <v>4345</v>
      </c>
      <c r="G484" s="634" t="s">
        <v>4350</v>
      </c>
      <c r="H484" s="634" t="s">
        <v>4346</v>
      </c>
      <c r="I484" s="634" t="s">
        <v>8281</v>
      </c>
      <c r="J484" s="634" t="s">
        <v>8282</v>
      </c>
      <c r="K484" s="635">
        <v>62307065310054</v>
      </c>
      <c r="L484" s="634" t="s">
        <v>8283</v>
      </c>
      <c r="M484" s="634" t="s">
        <v>4312</v>
      </c>
      <c r="N484" s="634" t="s">
        <v>2447</v>
      </c>
      <c r="O484" s="634" t="s">
        <v>7898</v>
      </c>
      <c r="P484" s="634" t="s">
        <v>8132</v>
      </c>
      <c r="Q484" s="634" t="s">
        <v>8133</v>
      </c>
      <c r="R484" s="634" t="s">
        <v>7205</v>
      </c>
      <c r="S484" s="634" t="s">
        <v>8135</v>
      </c>
      <c r="T484" s="634" t="s">
        <v>8284</v>
      </c>
      <c r="U484" s="634" t="s">
        <v>2426</v>
      </c>
      <c r="V484" s="634" t="s">
        <v>2383</v>
      </c>
      <c r="W484" s="634" t="s">
        <v>5559</v>
      </c>
      <c r="X484" s="634" t="s">
        <v>8161</v>
      </c>
      <c r="Y484" s="634" t="s">
        <v>8138</v>
      </c>
      <c r="Z484" s="634" t="s">
        <v>8139</v>
      </c>
      <c r="AE484" s="634" t="s">
        <v>20128</v>
      </c>
      <c r="AF484" s="634" t="s">
        <v>18576</v>
      </c>
      <c r="AI484" s="646" t="str">
        <f>VLOOKUP(K484,'1-kurs'!C:F,4,)</f>
        <v>1-kurs</v>
      </c>
      <c r="AJ484" s="634" t="str">
        <f t="shared" si="7"/>
        <v>438241100239</v>
      </c>
    </row>
    <row r="485" spans="1:36" hidden="1" x14ac:dyDescent="0.25">
      <c r="A485" s="634" t="s">
        <v>8304</v>
      </c>
      <c r="B485" s="634" t="s">
        <v>8305</v>
      </c>
      <c r="C485" s="634" t="s">
        <v>8125</v>
      </c>
      <c r="D485" s="634" t="s">
        <v>8126</v>
      </c>
      <c r="E485" s="634" t="s">
        <v>8127</v>
      </c>
      <c r="F485" s="634" t="s">
        <v>4345</v>
      </c>
      <c r="G485" s="634" t="s">
        <v>4352</v>
      </c>
      <c r="H485" s="634" t="s">
        <v>4346</v>
      </c>
      <c r="I485" s="634" t="s">
        <v>8306</v>
      </c>
      <c r="J485" s="634" t="s">
        <v>8307</v>
      </c>
      <c r="K485" s="635">
        <v>63006075290091</v>
      </c>
      <c r="L485" s="634" t="s">
        <v>8308</v>
      </c>
      <c r="M485" s="634" t="s">
        <v>4312</v>
      </c>
      <c r="N485" s="634" t="s">
        <v>2447</v>
      </c>
      <c r="O485" s="634" t="s">
        <v>7898</v>
      </c>
      <c r="P485" s="634" t="s">
        <v>8132</v>
      </c>
      <c r="Q485" s="634" t="s">
        <v>8133</v>
      </c>
      <c r="R485" s="634" t="s">
        <v>7205</v>
      </c>
      <c r="S485" s="634" t="s">
        <v>8135</v>
      </c>
      <c r="T485" s="634" t="s">
        <v>8284</v>
      </c>
      <c r="U485" s="634" t="s">
        <v>2426</v>
      </c>
      <c r="V485" s="634" t="s">
        <v>2383</v>
      </c>
      <c r="W485" s="634" t="s">
        <v>5559</v>
      </c>
      <c r="X485" s="634" t="s">
        <v>8309</v>
      </c>
      <c r="Y485" s="634" t="s">
        <v>8138</v>
      </c>
      <c r="Z485" s="634" t="s">
        <v>8139</v>
      </c>
      <c r="AE485" s="634" t="s">
        <v>20515</v>
      </c>
      <c r="AF485" s="634" t="s">
        <v>18576</v>
      </c>
      <c r="AI485" s="646" t="str">
        <f>VLOOKUP(K485,'1-kurs'!C:F,4,)</f>
        <v>1-kurs</v>
      </c>
      <c r="AJ485" s="634" t="str">
        <f t="shared" si="7"/>
        <v>438241102231</v>
      </c>
    </row>
    <row r="486" spans="1:36" hidden="1" x14ac:dyDescent="0.25">
      <c r="A486" s="634" t="s">
        <v>8295</v>
      </c>
      <c r="B486" s="634" t="s">
        <v>7847</v>
      </c>
      <c r="C486" s="634" t="s">
        <v>8125</v>
      </c>
      <c r="D486" s="634" t="s">
        <v>8126</v>
      </c>
      <c r="E486" s="634" t="s">
        <v>8127</v>
      </c>
      <c r="F486" s="634" t="s">
        <v>4345</v>
      </c>
      <c r="G486" s="634" t="s">
        <v>8186</v>
      </c>
      <c r="H486" s="634" t="s">
        <v>4344</v>
      </c>
      <c r="I486" s="634" t="s">
        <v>8296</v>
      </c>
      <c r="J486" s="634" t="s">
        <v>8297</v>
      </c>
      <c r="K486" s="635">
        <v>50909065360034</v>
      </c>
      <c r="L486" s="634" t="s">
        <v>8298</v>
      </c>
      <c r="M486" s="634" t="s">
        <v>4312</v>
      </c>
      <c r="N486" s="634" t="s">
        <v>2447</v>
      </c>
      <c r="O486" s="634" t="s">
        <v>7898</v>
      </c>
      <c r="P486" s="634" t="s">
        <v>8132</v>
      </c>
      <c r="Q486" s="634" t="s">
        <v>8133</v>
      </c>
      <c r="R486" s="634" t="s">
        <v>7205</v>
      </c>
      <c r="S486" s="634" t="s">
        <v>8135</v>
      </c>
      <c r="T486" s="634" t="s">
        <v>8284</v>
      </c>
      <c r="U486" s="634" t="s">
        <v>2426</v>
      </c>
      <c r="V486" s="634" t="s">
        <v>2383</v>
      </c>
      <c r="W486" s="634" t="s">
        <v>5559</v>
      </c>
      <c r="X486" s="634" t="s">
        <v>8137</v>
      </c>
      <c r="Y486" s="634" t="s">
        <v>8138</v>
      </c>
      <c r="Z486" s="634" t="s">
        <v>8139</v>
      </c>
      <c r="AE486" s="634" t="s">
        <v>20128</v>
      </c>
      <c r="AF486" s="634" t="s">
        <v>18576</v>
      </c>
      <c r="AI486" s="646" t="str">
        <f>VLOOKUP(K486,'1-kurs'!C:F,4,)</f>
        <v>1-kurs</v>
      </c>
      <c r="AJ486" s="634" t="str">
        <f t="shared" si="7"/>
        <v>438241102136</v>
      </c>
    </row>
    <row r="487" spans="1:36" hidden="1" x14ac:dyDescent="0.25">
      <c r="A487" s="634" t="s">
        <v>8378</v>
      </c>
      <c r="B487" s="634" t="s">
        <v>7455</v>
      </c>
      <c r="C487" s="634" t="s">
        <v>8125</v>
      </c>
      <c r="D487" s="634" t="s">
        <v>8126</v>
      </c>
      <c r="E487" s="634" t="s">
        <v>8127</v>
      </c>
      <c r="F487" s="634" t="s">
        <v>4345</v>
      </c>
      <c r="G487" s="634" t="s">
        <v>4347</v>
      </c>
      <c r="H487" s="634" t="s">
        <v>4346</v>
      </c>
      <c r="I487" s="634" t="s">
        <v>8379</v>
      </c>
      <c r="J487" s="634" t="s">
        <v>8380</v>
      </c>
      <c r="K487" s="635">
        <v>60602075260057</v>
      </c>
      <c r="L487" s="634" t="s">
        <v>8381</v>
      </c>
      <c r="M487" s="634" t="s">
        <v>4312</v>
      </c>
      <c r="N487" s="634" t="s">
        <v>2447</v>
      </c>
      <c r="O487" s="634" t="s">
        <v>7898</v>
      </c>
      <c r="P487" s="634" t="s">
        <v>8132</v>
      </c>
      <c r="Q487" s="634" t="s">
        <v>8133</v>
      </c>
      <c r="R487" s="634" t="s">
        <v>7205</v>
      </c>
      <c r="S487" s="634" t="s">
        <v>8135</v>
      </c>
      <c r="T487" s="634" t="s">
        <v>8284</v>
      </c>
      <c r="U487" s="634" t="s">
        <v>2426</v>
      </c>
      <c r="V487" s="634" t="s">
        <v>2383</v>
      </c>
      <c r="W487" s="634" t="s">
        <v>5559</v>
      </c>
      <c r="X487" s="634" t="s">
        <v>8175</v>
      </c>
      <c r="Y487" s="634" t="s">
        <v>8138</v>
      </c>
      <c r="Z487" s="634" t="s">
        <v>8139</v>
      </c>
      <c r="AB487" s="634" t="s">
        <v>8183</v>
      </c>
      <c r="AC487" s="634" t="s">
        <v>8184</v>
      </c>
      <c r="AE487" s="634" t="s">
        <v>20128</v>
      </c>
      <c r="AF487" s="634" t="s">
        <v>18576</v>
      </c>
      <c r="AI487" s="646" t="str">
        <f>VLOOKUP(K487,'1-kurs'!C:F,4,)</f>
        <v>1-kurs</v>
      </c>
      <c r="AJ487" s="634" t="str">
        <f t="shared" si="7"/>
        <v>438241100257</v>
      </c>
    </row>
    <row r="488" spans="1:36" hidden="1" x14ac:dyDescent="0.25">
      <c r="A488" s="634" t="s">
        <v>8326</v>
      </c>
      <c r="B488" s="634" t="s">
        <v>7381</v>
      </c>
      <c r="C488" s="634" t="s">
        <v>8125</v>
      </c>
      <c r="D488" s="634" t="s">
        <v>8126</v>
      </c>
      <c r="E488" s="634" t="s">
        <v>8127</v>
      </c>
      <c r="F488" s="634" t="s">
        <v>4345</v>
      </c>
      <c r="G488" s="634" t="s">
        <v>8327</v>
      </c>
      <c r="H488" s="634" t="s">
        <v>4344</v>
      </c>
      <c r="I488" s="634" t="s">
        <v>8328</v>
      </c>
      <c r="J488" s="634" t="s">
        <v>8329</v>
      </c>
      <c r="K488" s="635">
        <v>52301075270033</v>
      </c>
      <c r="L488" s="634" t="s">
        <v>8330</v>
      </c>
      <c r="M488" s="634" t="s">
        <v>4312</v>
      </c>
      <c r="N488" s="634" t="s">
        <v>2447</v>
      </c>
      <c r="O488" s="634" t="s">
        <v>7908</v>
      </c>
      <c r="P488" s="634" t="s">
        <v>8132</v>
      </c>
      <c r="Q488" s="634" t="s">
        <v>8133</v>
      </c>
      <c r="R488" s="634" t="s">
        <v>7205</v>
      </c>
      <c r="S488" s="634" t="s">
        <v>8135</v>
      </c>
      <c r="T488" s="634" t="s">
        <v>8314</v>
      </c>
      <c r="U488" s="634" t="s">
        <v>2426</v>
      </c>
      <c r="V488" s="634" t="s">
        <v>2383</v>
      </c>
      <c r="W488" s="634" t="s">
        <v>5559</v>
      </c>
      <c r="X488" s="634" t="s">
        <v>8161</v>
      </c>
      <c r="Y488" s="634" t="s">
        <v>8138</v>
      </c>
      <c r="Z488" s="634" t="s">
        <v>8139</v>
      </c>
      <c r="AE488" s="634" t="s">
        <v>20515</v>
      </c>
      <c r="AF488" s="634" t="s">
        <v>18576</v>
      </c>
      <c r="AI488" s="646" t="str">
        <f>VLOOKUP(K488,'1-kurs'!C:F,4,)</f>
        <v>1-kurs</v>
      </c>
      <c r="AJ488" s="634" t="str">
        <f t="shared" si="7"/>
        <v>438241101729</v>
      </c>
    </row>
    <row r="489" spans="1:36" hidden="1" x14ac:dyDescent="0.25">
      <c r="A489" s="634" t="s">
        <v>8310</v>
      </c>
      <c r="B489" s="634" t="s">
        <v>7340</v>
      </c>
      <c r="C489" s="634" t="s">
        <v>8125</v>
      </c>
      <c r="D489" s="634" t="s">
        <v>8126</v>
      </c>
      <c r="E489" s="634" t="s">
        <v>8127</v>
      </c>
      <c r="F489" s="634" t="s">
        <v>4345</v>
      </c>
      <c r="G489" s="634" t="s">
        <v>8163</v>
      </c>
      <c r="H489" s="634" t="s">
        <v>4344</v>
      </c>
      <c r="I489" s="634" t="s">
        <v>8311</v>
      </c>
      <c r="J489" s="634" t="s">
        <v>8312</v>
      </c>
      <c r="K489" s="635">
        <v>51403075320057</v>
      </c>
      <c r="L489" s="634" t="s">
        <v>8313</v>
      </c>
      <c r="M489" s="634" t="s">
        <v>4312</v>
      </c>
      <c r="N489" s="634" t="s">
        <v>2447</v>
      </c>
      <c r="O489" s="634" t="s">
        <v>7908</v>
      </c>
      <c r="P489" s="634" t="s">
        <v>8132</v>
      </c>
      <c r="Q489" s="634" t="s">
        <v>8133</v>
      </c>
      <c r="R489" s="634" t="s">
        <v>7205</v>
      </c>
      <c r="S489" s="634" t="s">
        <v>8135</v>
      </c>
      <c r="T489" s="634" t="s">
        <v>8314</v>
      </c>
      <c r="U489" s="634" t="s">
        <v>2426</v>
      </c>
      <c r="V489" s="634" t="s">
        <v>2383</v>
      </c>
      <c r="W489" s="634" t="s">
        <v>5559</v>
      </c>
      <c r="X489" s="634" t="s">
        <v>8315</v>
      </c>
      <c r="Y489" s="634" t="s">
        <v>8138</v>
      </c>
      <c r="Z489" s="634" t="s">
        <v>8139</v>
      </c>
      <c r="AB489" s="634" t="s">
        <v>8183</v>
      </c>
      <c r="AC489" s="634" t="s">
        <v>8184</v>
      </c>
      <c r="AE489" s="634" t="s">
        <v>20515</v>
      </c>
      <c r="AF489" s="634" t="s">
        <v>18576</v>
      </c>
      <c r="AI489" s="646" t="str">
        <f>VLOOKUP(K489,'1-kurs'!C:F,4,)</f>
        <v>1-kurs</v>
      </c>
      <c r="AJ489" s="634" t="str">
        <f t="shared" si="7"/>
        <v>438241100458</v>
      </c>
    </row>
    <row r="490" spans="1:36" hidden="1" x14ac:dyDescent="0.25">
      <c r="A490" s="634" t="s">
        <v>20400</v>
      </c>
      <c r="B490" s="634" t="s">
        <v>20401</v>
      </c>
      <c r="C490" s="634" t="s">
        <v>8125</v>
      </c>
      <c r="D490" s="634" t="s">
        <v>8126</v>
      </c>
      <c r="E490" s="634" t="s">
        <v>8127</v>
      </c>
      <c r="F490" s="634" t="s">
        <v>4345</v>
      </c>
      <c r="G490" s="634" t="s">
        <v>8332</v>
      </c>
      <c r="H490" s="634" t="s">
        <v>4346</v>
      </c>
      <c r="I490" s="634" t="s">
        <v>20402</v>
      </c>
      <c r="J490" s="634" t="s">
        <v>20403</v>
      </c>
      <c r="K490" s="635">
        <v>41109821050016</v>
      </c>
      <c r="L490" s="634" t="s">
        <v>20404</v>
      </c>
      <c r="M490" s="634" t="s">
        <v>4312</v>
      </c>
      <c r="N490" s="634" t="s">
        <v>2447</v>
      </c>
      <c r="O490" s="634" t="s">
        <v>7908</v>
      </c>
      <c r="P490" s="634" t="s">
        <v>8132</v>
      </c>
      <c r="Q490" s="634" t="s">
        <v>8133</v>
      </c>
      <c r="R490" s="634" t="s">
        <v>8134</v>
      </c>
      <c r="S490" s="634" t="s">
        <v>8135</v>
      </c>
      <c r="T490" s="634" t="s">
        <v>8314</v>
      </c>
      <c r="U490" s="634" t="s">
        <v>2426</v>
      </c>
      <c r="V490" s="634" t="s">
        <v>2383</v>
      </c>
      <c r="W490" s="634" t="s">
        <v>5559</v>
      </c>
      <c r="X490" s="634" t="s">
        <v>8175</v>
      </c>
      <c r="Y490" s="634" t="s">
        <v>8138</v>
      </c>
      <c r="Z490" s="634" t="s">
        <v>8139</v>
      </c>
      <c r="AE490" s="634" t="s">
        <v>8140</v>
      </c>
      <c r="AF490" s="634" t="s">
        <v>18576</v>
      </c>
      <c r="AI490" s="646" t="str">
        <f>VLOOKUP(K490,'1-kurs'!C:F,4,)</f>
        <v>1-kurs</v>
      </c>
      <c r="AJ490" s="634" t="str">
        <f t="shared" si="7"/>
        <v>438241102300</v>
      </c>
    </row>
    <row r="491" spans="1:36" hidden="1" x14ac:dyDescent="0.25">
      <c r="A491" s="634" t="s">
        <v>8336</v>
      </c>
      <c r="B491" s="634" t="s">
        <v>7561</v>
      </c>
      <c r="C491" s="634" t="s">
        <v>8125</v>
      </c>
      <c r="D491" s="634" t="s">
        <v>8126</v>
      </c>
      <c r="E491" s="634" t="s">
        <v>8127</v>
      </c>
      <c r="F491" s="634" t="s">
        <v>4345</v>
      </c>
      <c r="G491" s="634" t="s">
        <v>4347</v>
      </c>
      <c r="H491" s="634" t="s">
        <v>4346</v>
      </c>
      <c r="I491" s="634" t="s">
        <v>8337</v>
      </c>
      <c r="J491" s="634" t="s">
        <v>8338</v>
      </c>
      <c r="K491" s="635">
        <v>62503035260040</v>
      </c>
      <c r="L491" s="634" t="s">
        <v>8339</v>
      </c>
      <c r="M491" s="634" t="s">
        <v>4312</v>
      </c>
      <c r="N491" s="634" t="s">
        <v>2447</v>
      </c>
      <c r="O491" s="634" t="s">
        <v>7908</v>
      </c>
      <c r="P491" s="634" t="s">
        <v>8132</v>
      </c>
      <c r="Q491" s="634" t="s">
        <v>8133</v>
      </c>
      <c r="R491" s="634" t="s">
        <v>8134</v>
      </c>
      <c r="S491" s="634" t="s">
        <v>8135</v>
      </c>
      <c r="T491" s="634" t="s">
        <v>8314</v>
      </c>
      <c r="U491" s="634" t="s">
        <v>2426</v>
      </c>
      <c r="V491" s="634" t="s">
        <v>2383</v>
      </c>
      <c r="W491" s="634" t="s">
        <v>5559</v>
      </c>
      <c r="X491" s="634" t="s">
        <v>8161</v>
      </c>
      <c r="Y491" s="634" t="s">
        <v>8138</v>
      </c>
      <c r="Z491" s="634" t="s">
        <v>8139</v>
      </c>
      <c r="AF491" s="634" t="s">
        <v>18576</v>
      </c>
      <c r="AI491" s="646" t="str">
        <f>VLOOKUP(K491,'1-kurs'!C:F,4,)</f>
        <v>1-kurs</v>
      </c>
      <c r="AJ491" s="634" t="str">
        <f t="shared" si="7"/>
        <v>438241100226</v>
      </c>
    </row>
    <row r="492" spans="1:36" hidden="1" x14ac:dyDescent="0.25">
      <c r="A492" s="634" t="s">
        <v>19207</v>
      </c>
      <c r="B492" s="634" t="s">
        <v>19208</v>
      </c>
      <c r="C492" s="634" t="s">
        <v>8125</v>
      </c>
      <c r="D492" s="634" t="s">
        <v>8126</v>
      </c>
      <c r="E492" s="634" t="s">
        <v>8127</v>
      </c>
      <c r="F492" s="634" t="s">
        <v>4345</v>
      </c>
      <c r="G492" s="634" t="s">
        <v>4347</v>
      </c>
      <c r="H492" s="634" t="s">
        <v>4346</v>
      </c>
      <c r="I492" s="634" t="s">
        <v>19209</v>
      </c>
      <c r="J492" s="634" t="s">
        <v>19210</v>
      </c>
      <c r="K492" s="635">
        <v>41609975300024</v>
      </c>
      <c r="L492" s="634" t="s">
        <v>8514</v>
      </c>
      <c r="M492" s="634" t="s">
        <v>4312</v>
      </c>
      <c r="N492" s="634" t="s">
        <v>2447</v>
      </c>
      <c r="O492" s="634" t="s">
        <v>7908</v>
      </c>
      <c r="P492" s="634" t="s">
        <v>8132</v>
      </c>
      <c r="Q492" s="634" t="s">
        <v>8133</v>
      </c>
      <c r="R492" s="634" t="s">
        <v>7205</v>
      </c>
      <c r="S492" s="634" t="s">
        <v>8135</v>
      </c>
      <c r="T492" s="634" t="s">
        <v>8314</v>
      </c>
      <c r="U492" s="634" t="s">
        <v>2426</v>
      </c>
      <c r="V492" s="634" t="s">
        <v>2383</v>
      </c>
      <c r="W492" s="634" t="s">
        <v>5559</v>
      </c>
      <c r="X492" s="634" t="s">
        <v>8175</v>
      </c>
      <c r="Y492" s="634" t="s">
        <v>8138</v>
      </c>
      <c r="Z492" s="634" t="s">
        <v>8139</v>
      </c>
      <c r="AE492" s="634" t="s">
        <v>20128</v>
      </c>
      <c r="AF492" s="634" t="s">
        <v>18576</v>
      </c>
      <c r="AI492" s="646" t="str">
        <f>VLOOKUP(K492,'1-kurs'!C:F,4,)</f>
        <v>1-kurs</v>
      </c>
      <c r="AJ492" s="634" t="str">
        <f t="shared" si="7"/>
        <v>438241102260</v>
      </c>
    </row>
    <row r="493" spans="1:36" hidden="1" x14ac:dyDescent="0.25">
      <c r="A493" s="634" t="s">
        <v>8322</v>
      </c>
      <c r="B493" s="634" t="s">
        <v>7693</v>
      </c>
      <c r="C493" s="634" t="s">
        <v>8125</v>
      </c>
      <c r="D493" s="634" t="s">
        <v>8126</v>
      </c>
      <c r="E493" s="634" t="s">
        <v>8127</v>
      </c>
      <c r="F493" s="634" t="s">
        <v>4345</v>
      </c>
      <c r="G493" s="634" t="s">
        <v>4348</v>
      </c>
      <c r="H493" s="634" t="s">
        <v>4346</v>
      </c>
      <c r="I493" s="634" t="s">
        <v>8323</v>
      </c>
      <c r="J493" s="634" t="s">
        <v>8324</v>
      </c>
      <c r="K493" s="635">
        <v>63105065300014</v>
      </c>
      <c r="L493" s="634" t="s">
        <v>8325</v>
      </c>
      <c r="M493" s="634" t="s">
        <v>4312</v>
      </c>
      <c r="N493" s="634" t="s">
        <v>2447</v>
      </c>
      <c r="O493" s="634" t="s">
        <v>7908</v>
      </c>
      <c r="P493" s="634" t="s">
        <v>8132</v>
      </c>
      <c r="Q493" s="634" t="s">
        <v>8133</v>
      </c>
      <c r="R493" s="634" t="s">
        <v>7205</v>
      </c>
      <c r="S493" s="634" t="s">
        <v>8135</v>
      </c>
      <c r="T493" s="634" t="s">
        <v>8314</v>
      </c>
      <c r="U493" s="634" t="s">
        <v>2426</v>
      </c>
      <c r="V493" s="634" t="s">
        <v>2383</v>
      </c>
      <c r="W493" s="634" t="s">
        <v>5560</v>
      </c>
      <c r="X493" s="634" t="s">
        <v>8225</v>
      </c>
      <c r="Y493" s="634" t="s">
        <v>8138</v>
      </c>
      <c r="Z493" s="634" t="s">
        <v>8139</v>
      </c>
      <c r="AE493" s="634" t="s">
        <v>20128</v>
      </c>
      <c r="AF493" s="634" t="s">
        <v>18576</v>
      </c>
      <c r="AI493" s="646" t="str">
        <f>VLOOKUP(K493,'1-kurs'!C:F,4,)</f>
        <v>1-kurs</v>
      </c>
      <c r="AJ493" s="634" t="str">
        <f t="shared" si="7"/>
        <v>438241102142</v>
      </c>
    </row>
    <row r="494" spans="1:36" hidden="1" x14ac:dyDescent="0.25">
      <c r="A494" s="634" t="s">
        <v>8351</v>
      </c>
      <c r="B494" s="634" t="s">
        <v>7841</v>
      </c>
      <c r="C494" s="634" t="s">
        <v>8125</v>
      </c>
      <c r="D494" s="634" t="s">
        <v>8126</v>
      </c>
      <c r="E494" s="634" t="s">
        <v>8127</v>
      </c>
      <c r="F494" s="634" t="s">
        <v>4345</v>
      </c>
      <c r="G494" s="634" t="s">
        <v>4348</v>
      </c>
      <c r="H494" s="634" t="s">
        <v>4344</v>
      </c>
      <c r="I494" s="634" t="s">
        <v>8352</v>
      </c>
      <c r="J494" s="634" t="s">
        <v>8353</v>
      </c>
      <c r="K494" s="635">
        <v>50407025300026</v>
      </c>
      <c r="L494" s="634" t="s">
        <v>8354</v>
      </c>
      <c r="M494" s="634" t="s">
        <v>4312</v>
      </c>
      <c r="N494" s="634" t="s">
        <v>2447</v>
      </c>
      <c r="O494" s="634" t="s">
        <v>7908</v>
      </c>
      <c r="P494" s="634" t="s">
        <v>8132</v>
      </c>
      <c r="Q494" s="634" t="s">
        <v>8133</v>
      </c>
      <c r="R494" s="634" t="s">
        <v>8134</v>
      </c>
      <c r="S494" s="634" t="s">
        <v>8135</v>
      </c>
      <c r="T494" s="634" t="s">
        <v>8314</v>
      </c>
      <c r="U494" s="634" t="s">
        <v>2426</v>
      </c>
      <c r="V494" s="634" t="s">
        <v>2383</v>
      </c>
      <c r="W494" s="634" t="s">
        <v>5559</v>
      </c>
      <c r="X494" s="634" t="s">
        <v>8175</v>
      </c>
      <c r="Y494" s="634" t="s">
        <v>8138</v>
      </c>
      <c r="Z494" s="634" t="s">
        <v>8139</v>
      </c>
      <c r="AE494" s="634" t="s">
        <v>8140</v>
      </c>
      <c r="AF494" s="634" t="s">
        <v>18576</v>
      </c>
      <c r="AI494" s="646" t="str">
        <f>VLOOKUP(K494,'1-kurs'!C:F,4,)</f>
        <v>1-kurs</v>
      </c>
      <c r="AJ494" s="634" t="str">
        <f t="shared" si="7"/>
        <v>438241101948</v>
      </c>
    </row>
    <row r="495" spans="1:36" hidden="1" x14ac:dyDescent="0.25">
      <c r="A495" s="634" t="s">
        <v>8331</v>
      </c>
      <c r="B495" s="634" t="s">
        <v>7713</v>
      </c>
      <c r="C495" s="634" t="s">
        <v>8125</v>
      </c>
      <c r="D495" s="634" t="s">
        <v>8126</v>
      </c>
      <c r="E495" s="634" t="s">
        <v>8127</v>
      </c>
      <c r="F495" s="634" t="s">
        <v>4345</v>
      </c>
      <c r="G495" s="634" t="s">
        <v>8332</v>
      </c>
      <c r="H495" s="634" t="s">
        <v>4346</v>
      </c>
      <c r="I495" s="634" t="s">
        <v>8333</v>
      </c>
      <c r="J495" s="634" t="s">
        <v>8334</v>
      </c>
      <c r="K495" s="635">
        <v>60905055280028</v>
      </c>
      <c r="L495" s="634" t="s">
        <v>8335</v>
      </c>
      <c r="M495" s="634" t="s">
        <v>4312</v>
      </c>
      <c r="N495" s="634" t="s">
        <v>2447</v>
      </c>
      <c r="O495" s="634" t="s">
        <v>7908</v>
      </c>
      <c r="P495" s="634" t="s">
        <v>8132</v>
      </c>
      <c r="Q495" s="634" t="s">
        <v>8133</v>
      </c>
      <c r="R495" s="634" t="s">
        <v>7205</v>
      </c>
      <c r="S495" s="634" t="s">
        <v>8135</v>
      </c>
      <c r="T495" s="634" t="s">
        <v>8314</v>
      </c>
      <c r="U495" s="634" t="s">
        <v>2426</v>
      </c>
      <c r="V495" s="634" t="s">
        <v>2383</v>
      </c>
      <c r="W495" s="634" t="s">
        <v>5559</v>
      </c>
      <c r="X495" s="634" t="s">
        <v>8182</v>
      </c>
      <c r="Y495" s="634" t="s">
        <v>8138</v>
      </c>
      <c r="Z495" s="634" t="s">
        <v>8139</v>
      </c>
      <c r="AE495" s="634" t="s">
        <v>20128</v>
      </c>
      <c r="AF495" s="634" t="s">
        <v>18576</v>
      </c>
      <c r="AI495" s="646" t="str">
        <f>VLOOKUP(K495,'1-kurs'!C:F,4,)</f>
        <v>1-kurs</v>
      </c>
      <c r="AJ495" s="634" t="str">
        <f t="shared" si="7"/>
        <v>438241102082</v>
      </c>
    </row>
    <row r="496" spans="1:36" hidden="1" x14ac:dyDescent="0.25">
      <c r="A496" s="634" t="s">
        <v>8316</v>
      </c>
      <c r="B496" s="634" t="s">
        <v>7349</v>
      </c>
      <c r="C496" s="634" t="s">
        <v>8125</v>
      </c>
      <c r="D496" s="634" t="s">
        <v>8126</v>
      </c>
      <c r="E496" s="634" t="s">
        <v>8127</v>
      </c>
      <c r="F496" s="634" t="s">
        <v>8317</v>
      </c>
      <c r="G496" s="634" t="s">
        <v>8318</v>
      </c>
      <c r="H496" s="634" t="s">
        <v>4346</v>
      </c>
      <c r="I496" s="634" t="s">
        <v>8319</v>
      </c>
      <c r="J496" s="634" t="s">
        <v>8320</v>
      </c>
      <c r="K496" s="635">
        <v>63112036780038</v>
      </c>
      <c r="L496" s="634" t="s">
        <v>4357</v>
      </c>
      <c r="M496" s="634" t="s">
        <v>4312</v>
      </c>
      <c r="N496" s="634" t="s">
        <v>2447</v>
      </c>
      <c r="O496" s="634" t="s">
        <v>7908</v>
      </c>
      <c r="P496" s="634" t="s">
        <v>8132</v>
      </c>
      <c r="Q496" s="634" t="s">
        <v>8133</v>
      </c>
      <c r="R496" s="634" t="s">
        <v>7205</v>
      </c>
      <c r="S496" s="634" t="s">
        <v>8135</v>
      </c>
      <c r="T496" s="634" t="s">
        <v>8314</v>
      </c>
      <c r="U496" s="634" t="s">
        <v>2426</v>
      </c>
      <c r="V496" s="634" t="s">
        <v>2383</v>
      </c>
      <c r="W496" s="634" t="s">
        <v>5559</v>
      </c>
      <c r="X496" s="634" t="s">
        <v>8321</v>
      </c>
      <c r="Y496" s="634" t="s">
        <v>8138</v>
      </c>
      <c r="Z496" s="634" t="s">
        <v>8139</v>
      </c>
      <c r="AB496" s="634" t="s">
        <v>8183</v>
      </c>
      <c r="AC496" s="634" t="s">
        <v>8184</v>
      </c>
      <c r="AE496" s="634" t="s">
        <v>20128</v>
      </c>
      <c r="AF496" s="634" t="s">
        <v>18576</v>
      </c>
      <c r="AI496" s="646" t="str">
        <f>VLOOKUP(K496,'1-kurs'!C:F,4,)</f>
        <v>1-kurs</v>
      </c>
      <c r="AJ496" s="634" t="str">
        <f t="shared" si="7"/>
        <v>438241100473</v>
      </c>
    </row>
    <row r="497" spans="1:36" hidden="1" x14ac:dyDescent="0.25">
      <c r="A497" s="634" t="s">
        <v>8355</v>
      </c>
      <c r="B497" s="634" t="s">
        <v>7472</v>
      </c>
      <c r="C497" s="634" t="s">
        <v>8125</v>
      </c>
      <c r="D497" s="634" t="s">
        <v>8126</v>
      </c>
      <c r="E497" s="634" t="s">
        <v>8356</v>
      </c>
      <c r="F497" s="634" t="s">
        <v>4345</v>
      </c>
      <c r="G497" s="634" t="s">
        <v>4348</v>
      </c>
      <c r="H497" s="634" t="s">
        <v>4346</v>
      </c>
      <c r="I497" s="634" t="s">
        <v>8357</v>
      </c>
      <c r="J497" s="634" t="s">
        <v>8358</v>
      </c>
      <c r="K497" s="635">
        <v>62406075300021</v>
      </c>
      <c r="L497" s="634" t="s">
        <v>8359</v>
      </c>
      <c r="M497" s="634" t="s">
        <v>4312</v>
      </c>
      <c r="N497" s="634" t="s">
        <v>2447</v>
      </c>
      <c r="O497" s="634" t="s">
        <v>7908</v>
      </c>
      <c r="P497" s="634" t="s">
        <v>8132</v>
      </c>
      <c r="Q497" s="634" t="s">
        <v>8133</v>
      </c>
      <c r="R497" s="634" t="s">
        <v>7205</v>
      </c>
      <c r="S497" s="634" t="s">
        <v>8135</v>
      </c>
      <c r="T497" s="634" t="s">
        <v>8314</v>
      </c>
      <c r="U497" s="634" t="s">
        <v>2426</v>
      </c>
      <c r="V497" s="634" t="s">
        <v>2383</v>
      </c>
      <c r="W497" s="634" t="s">
        <v>5560</v>
      </c>
      <c r="X497" s="634" t="s">
        <v>8175</v>
      </c>
      <c r="Y497" s="634" t="s">
        <v>8138</v>
      </c>
      <c r="Z497" s="634" t="s">
        <v>8139</v>
      </c>
      <c r="AB497" s="634" t="s">
        <v>8183</v>
      </c>
      <c r="AC497" s="634" t="s">
        <v>8184</v>
      </c>
      <c r="AE497" s="634" t="s">
        <v>20128</v>
      </c>
      <c r="AF497" s="634" t="s">
        <v>18576</v>
      </c>
      <c r="AI497" s="646" t="str">
        <f>VLOOKUP(K497,'1-kurs'!C:F,4,)</f>
        <v>1-kurs</v>
      </c>
      <c r="AJ497" s="634" t="str">
        <f t="shared" si="7"/>
        <v>438241100300</v>
      </c>
    </row>
    <row r="498" spans="1:36" hidden="1" x14ac:dyDescent="0.25">
      <c r="A498" s="634" t="s">
        <v>8360</v>
      </c>
      <c r="B498" s="634" t="s">
        <v>7392</v>
      </c>
      <c r="C498" s="634" t="s">
        <v>8125</v>
      </c>
      <c r="D498" s="634" t="s">
        <v>8126</v>
      </c>
      <c r="E498" s="634" t="s">
        <v>8361</v>
      </c>
      <c r="F498" s="634" t="s">
        <v>4345</v>
      </c>
      <c r="G498" s="634" t="s">
        <v>4348</v>
      </c>
      <c r="H498" s="634" t="s">
        <v>4346</v>
      </c>
      <c r="I498" s="634" t="s">
        <v>8362</v>
      </c>
      <c r="J498" s="634" t="s">
        <v>8363</v>
      </c>
      <c r="K498" s="635">
        <v>62610065300018</v>
      </c>
      <c r="L498" s="634" t="s">
        <v>8364</v>
      </c>
      <c r="M498" s="634" t="s">
        <v>4312</v>
      </c>
      <c r="N498" s="634" t="s">
        <v>2447</v>
      </c>
      <c r="O498" s="634" t="s">
        <v>7908</v>
      </c>
      <c r="P498" s="634" t="s">
        <v>8132</v>
      </c>
      <c r="Q498" s="634" t="s">
        <v>8133</v>
      </c>
      <c r="R498" s="634" t="s">
        <v>7205</v>
      </c>
      <c r="S498" s="634" t="s">
        <v>8135</v>
      </c>
      <c r="T498" s="634" t="s">
        <v>8314</v>
      </c>
      <c r="U498" s="634" t="s">
        <v>2426</v>
      </c>
      <c r="V498" s="634" t="s">
        <v>2383</v>
      </c>
      <c r="W498" s="634" t="s">
        <v>5560</v>
      </c>
      <c r="X498" s="634" t="s">
        <v>8365</v>
      </c>
      <c r="Y498" s="634" t="s">
        <v>8138</v>
      </c>
      <c r="Z498" s="634" t="s">
        <v>8139</v>
      </c>
      <c r="AE498" s="634" t="s">
        <v>20128</v>
      </c>
      <c r="AF498" s="634" t="s">
        <v>18576</v>
      </c>
      <c r="AI498" s="646" t="str">
        <f>VLOOKUP(K498,'1-kurs'!C:F,4,)</f>
        <v>1-kurs</v>
      </c>
      <c r="AJ498" s="634" t="str">
        <f t="shared" si="7"/>
        <v>438241100754</v>
      </c>
    </row>
    <row r="499" spans="1:36" hidden="1" x14ac:dyDescent="0.25">
      <c r="A499" s="634" t="s">
        <v>8345</v>
      </c>
      <c r="B499" s="634" t="s">
        <v>7466</v>
      </c>
      <c r="C499" s="634" t="s">
        <v>8125</v>
      </c>
      <c r="D499" s="634" t="s">
        <v>8126</v>
      </c>
      <c r="E499" s="634" t="s">
        <v>8127</v>
      </c>
      <c r="F499" s="634" t="s">
        <v>8346</v>
      </c>
      <c r="G499" s="634" t="s">
        <v>8347</v>
      </c>
      <c r="H499" s="634" t="s">
        <v>4346</v>
      </c>
      <c r="I499" s="634" t="s">
        <v>8348</v>
      </c>
      <c r="J499" s="634" t="s">
        <v>8349</v>
      </c>
      <c r="K499" s="635">
        <v>62804075260037</v>
      </c>
      <c r="L499" s="634" t="s">
        <v>8350</v>
      </c>
      <c r="M499" s="634" t="s">
        <v>4312</v>
      </c>
      <c r="N499" s="634" t="s">
        <v>2447</v>
      </c>
      <c r="O499" s="634" t="s">
        <v>7908</v>
      </c>
      <c r="P499" s="634" t="s">
        <v>8132</v>
      </c>
      <c r="Q499" s="634" t="s">
        <v>8133</v>
      </c>
      <c r="R499" s="634" t="s">
        <v>7205</v>
      </c>
      <c r="S499" s="634" t="s">
        <v>8135</v>
      </c>
      <c r="T499" s="634" t="s">
        <v>8314</v>
      </c>
      <c r="U499" s="634" t="s">
        <v>2426</v>
      </c>
      <c r="V499" s="634" t="s">
        <v>2383</v>
      </c>
      <c r="W499" s="634" t="s">
        <v>5560</v>
      </c>
      <c r="X499" s="634" t="s">
        <v>8321</v>
      </c>
      <c r="Y499" s="634" t="s">
        <v>8138</v>
      </c>
      <c r="Z499" s="634" t="s">
        <v>8139</v>
      </c>
      <c r="AB499" s="634" t="s">
        <v>8183</v>
      </c>
      <c r="AC499" s="634" t="s">
        <v>8184</v>
      </c>
      <c r="AE499" s="634" t="s">
        <v>20128</v>
      </c>
      <c r="AF499" s="634" t="s">
        <v>18576</v>
      </c>
      <c r="AI499" s="646" t="str">
        <f>VLOOKUP(K499,'1-kurs'!C:F,4,)</f>
        <v>1-kurs</v>
      </c>
      <c r="AJ499" s="634" t="str">
        <f t="shared" si="7"/>
        <v>438241100482</v>
      </c>
    </row>
    <row r="500" spans="1:36" hidden="1" x14ac:dyDescent="0.25">
      <c r="A500" s="634" t="s">
        <v>8340</v>
      </c>
      <c r="B500" s="634" t="s">
        <v>7733</v>
      </c>
      <c r="C500" s="634" t="s">
        <v>8125</v>
      </c>
      <c r="D500" s="634" t="s">
        <v>8126</v>
      </c>
      <c r="E500" s="634" t="s">
        <v>8127</v>
      </c>
      <c r="F500" s="634" t="s">
        <v>4345</v>
      </c>
      <c r="G500" s="634" t="s">
        <v>8332</v>
      </c>
      <c r="H500" s="634" t="s">
        <v>4344</v>
      </c>
      <c r="I500" s="634" t="s">
        <v>8341</v>
      </c>
      <c r="J500" s="634" t="s">
        <v>8342</v>
      </c>
      <c r="K500" s="635">
        <v>52106035280035</v>
      </c>
      <c r="L500" s="634" t="s">
        <v>8343</v>
      </c>
      <c r="M500" s="634" t="s">
        <v>4312</v>
      </c>
      <c r="N500" s="634" t="s">
        <v>2447</v>
      </c>
      <c r="O500" s="634" t="s">
        <v>7908</v>
      </c>
      <c r="P500" s="634" t="s">
        <v>8132</v>
      </c>
      <c r="Q500" s="634" t="s">
        <v>8133</v>
      </c>
      <c r="R500" s="634" t="s">
        <v>7205</v>
      </c>
      <c r="S500" s="634" t="s">
        <v>8135</v>
      </c>
      <c r="T500" s="634" t="s">
        <v>8314</v>
      </c>
      <c r="U500" s="634" t="s">
        <v>2426</v>
      </c>
      <c r="V500" s="634" t="s">
        <v>2383</v>
      </c>
      <c r="W500" s="634" t="s">
        <v>5560</v>
      </c>
      <c r="X500" s="634" t="s">
        <v>8344</v>
      </c>
      <c r="Y500" s="634" t="s">
        <v>8138</v>
      </c>
      <c r="Z500" s="634" t="s">
        <v>8139</v>
      </c>
      <c r="AE500" s="634" t="s">
        <v>20128</v>
      </c>
      <c r="AF500" s="634" t="s">
        <v>18576</v>
      </c>
      <c r="AI500" s="646" t="str">
        <f>VLOOKUP(K500,'1-kurs'!C:F,4,)</f>
        <v>1-kurs</v>
      </c>
      <c r="AJ500" s="634" t="str">
        <f t="shared" si="7"/>
        <v>438241102144</v>
      </c>
    </row>
    <row r="501" spans="1:36" hidden="1" x14ac:dyDescent="0.25">
      <c r="A501" s="634" t="s">
        <v>8366</v>
      </c>
      <c r="B501" s="634" t="s">
        <v>7278</v>
      </c>
      <c r="C501" s="634" t="s">
        <v>8125</v>
      </c>
      <c r="D501" s="634" t="s">
        <v>8126</v>
      </c>
      <c r="E501" s="634" t="s">
        <v>8127</v>
      </c>
      <c r="F501" s="634" t="s">
        <v>4345</v>
      </c>
      <c r="G501" s="634" t="s">
        <v>4350</v>
      </c>
      <c r="H501" s="634" t="s">
        <v>4346</v>
      </c>
      <c r="I501" s="634" t="s">
        <v>8367</v>
      </c>
      <c r="J501" s="634" t="s">
        <v>8368</v>
      </c>
      <c r="K501" s="635">
        <v>41107861070029</v>
      </c>
      <c r="L501" s="634" t="s">
        <v>8369</v>
      </c>
      <c r="M501" s="634" t="s">
        <v>4312</v>
      </c>
      <c r="N501" s="634" t="s">
        <v>2447</v>
      </c>
      <c r="O501" s="634" t="s">
        <v>7908</v>
      </c>
      <c r="P501" s="634" t="s">
        <v>8132</v>
      </c>
      <c r="Q501" s="634" t="s">
        <v>8133</v>
      </c>
      <c r="R501" s="634" t="s">
        <v>7205</v>
      </c>
      <c r="S501" s="634" t="s">
        <v>8135</v>
      </c>
      <c r="T501" s="634" t="s">
        <v>8314</v>
      </c>
      <c r="U501" s="634" t="s">
        <v>2426</v>
      </c>
      <c r="V501" s="634" t="s">
        <v>2383</v>
      </c>
      <c r="W501" s="634" t="s">
        <v>5559</v>
      </c>
      <c r="X501" s="634" t="s">
        <v>8315</v>
      </c>
      <c r="Y501" s="634" t="s">
        <v>8138</v>
      </c>
      <c r="Z501" s="634" t="s">
        <v>8139</v>
      </c>
      <c r="AB501" s="634" t="s">
        <v>8183</v>
      </c>
      <c r="AC501" s="634" t="s">
        <v>8184</v>
      </c>
      <c r="AE501" s="634" t="s">
        <v>20128</v>
      </c>
      <c r="AF501" s="634" t="s">
        <v>18576</v>
      </c>
      <c r="AI501" s="646" t="str">
        <f>VLOOKUP(K501,'1-kurs'!C:F,4,)</f>
        <v>1-kurs</v>
      </c>
      <c r="AJ501" s="634" t="str">
        <f t="shared" si="7"/>
        <v>438241100447</v>
      </c>
    </row>
    <row r="502" spans="1:36" hidden="1" x14ac:dyDescent="0.25">
      <c r="A502" s="634" t="s">
        <v>20135</v>
      </c>
      <c r="B502" s="634" t="s">
        <v>20070</v>
      </c>
      <c r="C502" s="634" t="s">
        <v>8125</v>
      </c>
      <c r="D502" s="634" t="s">
        <v>8126</v>
      </c>
      <c r="E502" s="634" t="s">
        <v>8127</v>
      </c>
      <c r="F502" s="634" t="s">
        <v>4345</v>
      </c>
      <c r="G502" s="634" t="s">
        <v>8163</v>
      </c>
      <c r="H502" s="634" t="s">
        <v>4346</v>
      </c>
      <c r="I502" s="634" t="s">
        <v>20136</v>
      </c>
      <c r="J502" s="634" t="s">
        <v>20137</v>
      </c>
      <c r="K502" s="635">
        <v>62505075320016</v>
      </c>
      <c r="L502" s="634" t="s">
        <v>20139</v>
      </c>
      <c r="M502" s="634" t="s">
        <v>4312</v>
      </c>
      <c r="N502" s="634" t="s">
        <v>2447</v>
      </c>
      <c r="O502" s="634" t="s">
        <v>7906</v>
      </c>
      <c r="P502" s="634" t="s">
        <v>8132</v>
      </c>
      <c r="Q502" s="634" t="s">
        <v>8133</v>
      </c>
      <c r="R502" s="634" t="s">
        <v>7205</v>
      </c>
      <c r="S502" s="634" t="s">
        <v>8135</v>
      </c>
      <c r="T502" s="634" t="s">
        <v>8386</v>
      </c>
      <c r="U502" s="634" t="s">
        <v>2426</v>
      </c>
      <c r="V502" s="634" t="s">
        <v>2383</v>
      </c>
      <c r="W502" s="634" t="s">
        <v>5559</v>
      </c>
      <c r="X502" s="634" t="s">
        <v>8182</v>
      </c>
      <c r="Y502" s="634" t="s">
        <v>8138</v>
      </c>
      <c r="Z502" s="634" t="s">
        <v>8139</v>
      </c>
      <c r="AE502" s="634" t="s">
        <v>20515</v>
      </c>
      <c r="AF502" s="634" t="s">
        <v>18576</v>
      </c>
      <c r="AI502" s="646" t="str">
        <f>VLOOKUP(K502,'1-kurs'!C:F,4,)</f>
        <v>1-kurs</v>
      </c>
      <c r="AJ502" s="634" t="str">
        <f t="shared" si="7"/>
        <v>438241102287</v>
      </c>
    </row>
    <row r="503" spans="1:36" hidden="1" x14ac:dyDescent="0.25">
      <c r="A503" s="634" t="s">
        <v>19211</v>
      </c>
      <c r="B503" s="634" t="s">
        <v>7970</v>
      </c>
      <c r="C503" s="634" t="s">
        <v>8125</v>
      </c>
      <c r="D503" s="634" t="s">
        <v>8126</v>
      </c>
      <c r="E503" s="634" t="s">
        <v>8127</v>
      </c>
      <c r="F503" s="634" t="s">
        <v>4345</v>
      </c>
      <c r="G503" s="634" t="s">
        <v>4347</v>
      </c>
      <c r="H503" s="634" t="s">
        <v>4346</v>
      </c>
      <c r="I503" s="634" t="s">
        <v>15754</v>
      </c>
      <c r="J503" s="634" t="s">
        <v>19212</v>
      </c>
      <c r="K503" s="635">
        <v>60108015260041</v>
      </c>
      <c r="L503" s="634" t="s">
        <v>9807</v>
      </c>
      <c r="M503" s="634" t="s">
        <v>4312</v>
      </c>
      <c r="N503" s="634" t="s">
        <v>2447</v>
      </c>
      <c r="O503" s="634" t="s">
        <v>7906</v>
      </c>
      <c r="P503" s="634" t="s">
        <v>8132</v>
      </c>
      <c r="Q503" s="634" t="s">
        <v>8133</v>
      </c>
      <c r="R503" s="634" t="s">
        <v>7205</v>
      </c>
      <c r="S503" s="634" t="s">
        <v>8135</v>
      </c>
      <c r="T503" s="634" t="s">
        <v>8386</v>
      </c>
      <c r="U503" s="634" t="s">
        <v>2426</v>
      </c>
      <c r="V503" s="634" t="s">
        <v>2383</v>
      </c>
      <c r="W503" s="634" t="s">
        <v>5559</v>
      </c>
      <c r="X503" s="634" t="s">
        <v>8161</v>
      </c>
      <c r="Y503" s="634" t="s">
        <v>8138</v>
      </c>
      <c r="Z503" s="634" t="s">
        <v>8139</v>
      </c>
      <c r="AE503" s="634" t="s">
        <v>20128</v>
      </c>
      <c r="AF503" s="634" t="s">
        <v>18576</v>
      </c>
      <c r="AI503" s="646" t="str">
        <f>VLOOKUP(K503,'1-kurs'!C:F,4,)</f>
        <v>1-kurs</v>
      </c>
      <c r="AJ503" s="634" t="str">
        <f t="shared" si="7"/>
        <v>438241100107</v>
      </c>
    </row>
    <row r="504" spans="1:36" hidden="1" x14ac:dyDescent="0.25">
      <c r="A504" s="634" t="s">
        <v>8496</v>
      </c>
      <c r="B504" s="634" t="s">
        <v>7763</v>
      </c>
      <c r="C504" s="634" t="s">
        <v>8125</v>
      </c>
      <c r="D504" s="634" t="s">
        <v>8126</v>
      </c>
      <c r="E504" s="634" t="s">
        <v>8127</v>
      </c>
      <c r="F504" s="634" t="s">
        <v>4345</v>
      </c>
      <c r="G504" s="634" t="s">
        <v>4348</v>
      </c>
      <c r="H504" s="634" t="s">
        <v>4346</v>
      </c>
      <c r="I504" s="634" t="s">
        <v>8497</v>
      </c>
      <c r="J504" s="634" t="s">
        <v>8498</v>
      </c>
      <c r="K504" s="635">
        <v>42607951010012</v>
      </c>
      <c r="L504" s="634" t="s">
        <v>8499</v>
      </c>
      <c r="M504" s="634" t="s">
        <v>4312</v>
      </c>
      <c r="N504" s="634" t="s">
        <v>2447</v>
      </c>
      <c r="O504" s="634" t="s">
        <v>7906</v>
      </c>
      <c r="P504" s="634" t="s">
        <v>8132</v>
      </c>
      <c r="Q504" s="634" t="s">
        <v>8133</v>
      </c>
      <c r="R504" s="634" t="s">
        <v>7205</v>
      </c>
      <c r="S504" s="634" t="s">
        <v>8135</v>
      </c>
      <c r="T504" s="634" t="s">
        <v>8386</v>
      </c>
      <c r="U504" s="634" t="s">
        <v>2426</v>
      </c>
      <c r="V504" s="634" t="s">
        <v>2383</v>
      </c>
      <c r="W504" s="634" t="s">
        <v>5559</v>
      </c>
      <c r="X504" s="634" t="s">
        <v>8137</v>
      </c>
      <c r="Y504" s="634" t="s">
        <v>8138</v>
      </c>
      <c r="Z504" s="634" t="s">
        <v>8139</v>
      </c>
      <c r="AE504" s="634" t="s">
        <v>20128</v>
      </c>
      <c r="AF504" s="634" t="s">
        <v>18576</v>
      </c>
      <c r="AI504" s="646" t="str">
        <f>VLOOKUP(K504,'1-kurs'!C:F,4,)</f>
        <v>1-kurs</v>
      </c>
      <c r="AJ504" s="634" t="str">
        <f t="shared" si="7"/>
        <v>438241102105</v>
      </c>
    </row>
    <row r="505" spans="1:36" hidden="1" x14ac:dyDescent="0.25">
      <c r="A505" s="634" t="s">
        <v>8487</v>
      </c>
      <c r="B505" s="634" t="s">
        <v>7765</v>
      </c>
      <c r="C505" s="634" t="s">
        <v>8125</v>
      </c>
      <c r="D505" s="634" t="s">
        <v>8126</v>
      </c>
      <c r="E505" s="634" t="s">
        <v>8127</v>
      </c>
      <c r="F505" s="634" t="s">
        <v>4345</v>
      </c>
      <c r="G505" s="634" t="s">
        <v>8163</v>
      </c>
      <c r="H505" s="634" t="s">
        <v>4346</v>
      </c>
      <c r="I505" s="634" t="s">
        <v>8488</v>
      </c>
      <c r="J505" s="634" t="s">
        <v>8489</v>
      </c>
      <c r="K505" s="635">
        <v>42910995320066</v>
      </c>
      <c r="L505" s="634" t="s">
        <v>8490</v>
      </c>
      <c r="M505" s="634" t="s">
        <v>4312</v>
      </c>
      <c r="N505" s="634" t="s">
        <v>2447</v>
      </c>
      <c r="O505" s="634" t="s">
        <v>7906</v>
      </c>
      <c r="P505" s="634" t="s">
        <v>8132</v>
      </c>
      <c r="Q505" s="634" t="s">
        <v>8133</v>
      </c>
      <c r="R505" s="634" t="s">
        <v>7205</v>
      </c>
      <c r="S505" s="634" t="s">
        <v>8135</v>
      </c>
      <c r="T505" s="634" t="s">
        <v>8386</v>
      </c>
      <c r="U505" s="634" t="s">
        <v>2426</v>
      </c>
      <c r="V505" s="634" t="s">
        <v>2383</v>
      </c>
      <c r="W505" s="634" t="s">
        <v>5559</v>
      </c>
      <c r="X505" s="634" t="s">
        <v>8491</v>
      </c>
      <c r="Y505" s="634" t="s">
        <v>8138</v>
      </c>
      <c r="Z505" s="634" t="s">
        <v>8139</v>
      </c>
      <c r="AE505" s="634" t="s">
        <v>20128</v>
      </c>
      <c r="AF505" s="634" t="s">
        <v>18576</v>
      </c>
      <c r="AI505" s="646" t="str">
        <f>VLOOKUP(K505,'1-kurs'!C:F,4,)</f>
        <v>1-kurs</v>
      </c>
      <c r="AJ505" s="634" t="str">
        <f t="shared" si="7"/>
        <v>438241100098</v>
      </c>
    </row>
    <row r="506" spans="1:36" hidden="1" x14ac:dyDescent="0.25">
      <c r="A506" s="634" t="s">
        <v>8439</v>
      </c>
      <c r="B506" s="634" t="s">
        <v>8440</v>
      </c>
      <c r="C506" s="634" t="s">
        <v>8125</v>
      </c>
      <c r="D506" s="634" t="s">
        <v>8126</v>
      </c>
      <c r="E506" s="634" t="s">
        <v>8127</v>
      </c>
      <c r="F506" s="634" t="s">
        <v>8177</v>
      </c>
      <c r="G506" s="634" t="s">
        <v>8441</v>
      </c>
      <c r="H506" s="634" t="s">
        <v>4346</v>
      </c>
      <c r="I506" s="634" t="s">
        <v>8442</v>
      </c>
      <c r="J506" s="634" t="s">
        <v>8443</v>
      </c>
      <c r="K506" s="635">
        <v>60701015480028</v>
      </c>
      <c r="L506" s="634" t="s">
        <v>8444</v>
      </c>
      <c r="M506" s="634" t="s">
        <v>4312</v>
      </c>
      <c r="N506" s="634" t="s">
        <v>2447</v>
      </c>
      <c r="O506" s="634" t="s">
        <v>7906</v>
      </c>
      <c r="P506" s="634" t="s">
        <v>8132</v>
      </c>
      <c r="Q506" s="634" t="s">
        <v>8133</v>
      </c>
      <c r="R506" s="634" t="s">
        <v>7205</v>
      </c>
      <c r="S506" s="634" t="s">
        <v>8135</v>
      </c>
      <c r="T506" s="634" t="s">
        <v>8386</v>
      </c>
      <c r="U506" s="634" t="s">
        <v>2426</v>
      </c>
      <c r="V506" s="634" t="s">
        <v>2383</v>
      </c>
      <c r="W506" s="634" t="s">
        <v>5559</v>
      </c>
      <c r="X506" s="634" t="s">
        <v>8161</v>
      </c>
      <c r="Y506" s="634" t="s">
        <v>8138</v>
      </c>
      <c r="Z506" s="634" t="s">
        <v>8139</v>
      </c>
      <c r="AE506" s="634" t="s">
        <v>20515</v>
      </c>
      <c r="AF506" s="634" t="s">
        <v>18576</v>
      </c>
      <c r="AI506" s="646" t="str">
        <f>VLOOKUP(K506,'1-kurs'!C:F,4,)</f>
        <v>1-kurs</v>
      </c>
      <c r="AJ506" s="634" t="str">
        <f t="shared" si="7"/>
        <v>438241100150</v>
      </c>
    </row>
    <row r="507" spans="1:36" hidden="1" x14ac:dyDescent="0.25">
      <c r="A507" s="634" t="s">
        <v>8420</v>
      </c>
      <c r="B507" s="634" t="s">
        <v>7775</v>
      </c>
      <c r="C507" s="634" t="s">
        <v>8125</v>
      </c>
      <c r="D507" s="634" t="s">
        <v>8126</v>
      </c>
      <c r="E507" s="634" t="s">
        <v>8127</v>
      </c>
      <c r="F507" s="634" t="s">
        <v>4345</v>
      </c>
      <c r="G507" s="634" t="s">
        <v>4347</v>
      </c>
      <c r="H507" s="634" t="s">
        <v>4346</v>
      </c>
      <c r="I507" s="634" t="s">
        <v>8421</v>
      </c>
      <c r="J507" s="634" t="s">
        <v>8422</v>
      </c>
      <c r="K507" s="635">
        <v>61709065260017</v>
      </c>
      <c r="L507" s="634" t="s">
        <v>8423</v>
      </c>
      <c r="M507" s="634" t="s">
        <v>4312</v>
      </c>
      <c r="N507" s="634" t="s">
        <v>2447</v>
      </c>
      <c r="O507" s="634" t="s">
        <v>7906</v>
      </c>
      <c r="P507" s="634" t="s">
        <v>8132</v>
      </c>
      <c r="Q507" s="634" t="s">
        <v>8133</v>
      </c>
      <c r="R507" s="634" t="s">
        <v>7205</v>
      </c>
      <c r="S507" s="634" t="s">
        <v>8135</v>
      </c>
      <c r="T507" s="634" t="s">
        <v>8386</v>
      </c>
      <c r="U507" s="634" t="s">
        <v>2426</v>
      </c>
      <c r="V507" s="634" t="s">
        <v>2383</v>
      </c>
      <c r="W507" s="634" t="s">
        <v>5559</v>
      </c>
      <c r="X507" s="634" t="s">
        <v>8175</v>
      </c>
      <c r="Y507" s="634" t="s">
        <v>8138</v>
      </c>
      <c r="Z507" s="634" t="s">
        <v>8139</v>
      </c>
      <c r="AE507" s="634" t="s">
        <v>20128</v>
      </c>
      <c r="AF507" s="634" t="s">
        <v>18576</v>
      </c>
      <c r="AI507" s="646" t="str">
        <f>VLOOKUP(K507,'1-kurs'!C:F,4,)</f>
        <v>1-kurs</v>
      </c>
      <c r="AJ507" s="634" t="str">
        <f t="shared" si="7"/>
        <v>438241102087</v>
      </c>
    </row>
    <row r="508" spans="1:36" hidden="1" x14ac:dyDescent="0.25">
      <c r="A508" s="634" t="s">
        <v>8462</v>
      </c>
      <c r="B508" s="634" t="s">
        <v>7789</v>
      </c>
      <c r="C508" s="634" t="s">
        <v>8125</v>
      </c>
      <c r="D508" s="634" t="s">
        <v>8126</v>
      </c>
      <c r="E508" s="634" t="s">
        <v>8127</v>
      </c>
      <c r="F508" s="634" t="s">
        <v>4345</v>
      </c>
      <c r="G508" s="634" t="s">
        <v>4347</v>
      </c>
      <c r="H508" s="634" t="s">
        <v>4346</v>
      </c>
      <c r="I508" s="634" t="s">
        <v>8463</v>
      </c>
      <c r="J508" s="634" t="s">
        <v>8464</v>
      </c>
      <c r="K508" s="635">
        <v>41112995260037</v>
      </c>
      <c r="L508" s="634" t="s">
        <v>8465</v>
      </c>
      <c r="M508" s="634" t="s">
        <v>4312</v>
      </c>
      <c r="N508" s="634" t="s">
        <v>2447</v>
      </c>
      <c r="O508" s="634" t="s">
        <v>7906</v>
      </c>
      <c r="P508" s="634" t="s">
        <v>8132</v>
      </c>
      <c r="Q508" s="634" t="s">
        <v>8133</v>
      </c>
      <c r="R508" s="634" t="s">
        <v>7205</v>
      </c>
      <c r="S508" s="634" t="s">
        <v>8135</v>
      </c>
      <c r="T508" s="634" t="s">
        <v>8386</v>
      </c>
      <c r="U508" s="634" t="s">
        <v>2426</v>
      </c>
      <c r="V508" s="634" t="s">
        <v>2383</v>
      </c>
      <c r="W508" s="634" t="s">
        <v>5559</v>
      </c>
      <c r="X508" s="634" t="s">
        <v>8466</v>
      </c>
      <c r="Y508" s="634" t="s">
        <v>8138</v>
      </c>
      <c r="Z508" s="634" t="s">
        <v>8139</v>
      </c>
      <c r="AE508" s="634" t="s">
        <v>20128</v>
      </c>
      <c r="AF508" s="634" t="s">
        <v>18576</v>
      </c>
      <c r="AI508" s="646" t="str">
        <f>VLOOKUP(K508,'1-kurs'!C:F,4,)</f>
        <v>1-kurs</v>
      </c>
      <c r="AJ508" s="634" t="str">
        <f t="shared" si="7"/>
        <v>438241100094</v>
      </c>
    </row>
    <row r="509" spans="1:36" hidden="1" x14ac:dyDescent="0.25">
      <c r="A509" s="634" t="s">
        <v>8467</v>
      </c>
      <c r="B509" s="634" t="s">
        <v>7654</v>
      </c>
      <c r="C509" s="634" t="s">
        <v>8125</v>
      </c>
      <c r="D509" s="634" t="s">
        <v>8126</v>
      </c>
      <c r="E509" s="634" t="s">
        <v>8127</v>
      </c>
      <c r="F509" s="634" t="s">
        <v>4345</v>
      </c>
      <c r="G509" s="634" t="s">
        <v>8332</v>
      </c>
      <c r="H509" s="634" t="s">
        <v>4346</v>
      </c>
      <c r="I509" s="634" t="s">
        <v>8468</v>
      </c>
      <c r="J509" s="634" t="s">
        <v>8469</v>
      </c>
      <c r="K509" s="635">
        <v>63009065280010</v>
      </c>
      <c r="L509" s="634" t="s">
        <v>8470</v>
      </c>
      <c r="M509" s="634" t="s">
        <v>4312</v>
      </c>
      <c r="N509" s="634" t="s">
        <v>2447</v>
      </c>
      <c r="O509" s="634" t="s">
        <v>7906</v>
      </c>
      <c r="P509" s="634" t="s">
        <v>8132</v>
      </c>
      <c r="Q509" s="634" t="s">
        <v>8133</v>
      </c>
      <c r="R509" s="634" t="s">
        <v>7205</v>
      </c>
      <c r="S509" s="634" t="s">
        <v>8135</v>
      </c>
      <c r="T509" s="634" t="s">
        <v>8386</v>
      </c>
      <c r="U509" s="634" t="s">
        <v>2426</v>
      </c>
      <c r="V509" s="634" t="s">
        <v>2383</v>
      </c>
      <c r="W509" s="634" t="s">
        <v>5559</v>
      </c>
      <c r="X509" s="634" t="s">
        <v>8161</v>
      </c>
      <c r="Y509" s="634" t="s">
        <v>8138</v>
      </c>
      <c r="Z509" s="634" t="s">
        <v>8139</v>
      </c>
      <c r="AE509" s="634" t="s">
        <v>20128</v>
      </c>
      <c r="AF509" s="634" t="s">
        <v>18576</v>
      </c>
      <c r="AI509" s="646" t="str">
        <f>VLOOKUP(K509,'1-kurs'!C:F,4,)</f>
        <v>1-kurs</v>
      </c>
      <c r="AJ509" s="634" t="str">
        <f t="shared" si="7"/>
        <v>438241100121</v>
      </c>
    </row>
    <row r="510" spans="1:36" hidden="1" x14ac:dyDescent="0.25">
      <c r="A510" s="634" t="s">
        <v>8424</v>
      </c>
      <c r="B510" s="634" t="s">
        <v>7642</v>
      </c>
      <c r="C510" s="634" t="s">
        <v>8125</v>
      </c>
      <c r="D510" s="634" t="s">
        <v>8126</v>
      </c>
      <c r="E510" s="634" t="s">
        <v>8127</v>
      </c>
      <c r="F510" s="634" t="s">
        <v>4345</v>
      </c>
      <c r="G510" s="634" t="s">
        <v>4348</v>
      </c>
      <c r="H510" s="634" t="s">
        <v>4346</v>
      </c>
      <c r="I510" s="634" t="s">
        <v>8425</v>
      </c>
      <c r="J510" s="634" t="s">
        <v>8426</v>
      </c>
      <c r="K510" s="635">
        <v>60705065300011</v>
      </c>
      <c r="L510" s="634" t="s">
        <v>8427</v>
      </c>
      <c r="M510" s="634" t="s">
        <v>4312</v>
      </c>
      <c r="N510" s="634" t="s">
        <v>2447</v>
      </c>
      <c r="O510" s="634" t="s">
        <v>7906</v>
      </c>
      <c r="P510" s="634" t="s">
        <v>8132</v>
      </c>
      <c r="Q510" s="634" t="s">
        <v>8133</v>
      </c>
      <c r="R510" s="634" t="s">
        <v>7205</v>
      </c>
      <c r="S510" s="634" t="s">
        <v>8135</v>
      </c>
      <c r="T510" s="634" t="s">
        <v>8386</v>
      </c>
      <c r="U510" s="634" t="s">
        <v>2426</v>
      </c>
      <c r="V510" s="634" t="s">
        <v>2383</v>
      </c>
      <c r="W510" s="634" t="s">
        <v>5559</v>
      </c>
      <c r="X510" s="634" t="s">
        <v>8225</v>
      </c>
      <c r="Y510" s="634" t="s">
        <v>8138</v>
      </c>
      <c r="Z510" s="634" t="s">
        <v>8139</v>
      </c>
      <c r="AE510" s="634" t="s">
        <v>20128</v>
      </c>
      <c r="AF510" s="634" t="s">
        <v>18576</v>
      </c>
      <c r="AI510" s="646" t="str">
        <f>VLOOKUP(K510,'1-kurs'!C:F,4,)</f>
        <v>1-kurs</v>
      </c>
      <c r="AJ510" s="634" t="str">
        <f t="shared" si="7"/>
        <v>438241102107</v>
      </c>
    </row>
    <row r="511" spans="1:36" hidden="1" x14ac:dyDescent="0.25">
      <c r="A511" s="634" t="s">
        <v>8387</v>
      </c>
      <c r="B511" s="634" t="s">
        <v>7633</v>
      </c>
      <c r="C511" s="634" t="s">
        <v>8125</v>
      </c>
      <c r="D511" s="634" t="s">
        <v>8126</v>
      </c>
      <c r="E511" s="634" t="s">
        <v>8127</v>
      </c>
      <c r="F511" s="634" t="s">
        <v>4345</v>
      </c>
      <c r="G511" s="634" t="s">
        <v>8332</v>
      </c>
      <c r="H511" s="634" t="s">
        <v>4346</v>
      </c>
      <c r="I511" s="634" t="s">
        <v>8388</v>
      </c>
      <c r="J511" s="634" t="s">
        <v>8389</v>
      </c>
      <c r="K511" s="635">
        <v>61911065280047</v>
      </c>
      <c r="L511" s="634" t="s">
        <v>8390</v>
      </c>
      <c r="M511" s="634" t="s">
        <v>4312</v>
      </c>
      <c r="N511" s="634" t="s">
        <v>2447</v>
      </c>
      <c r="O511" s="634" t="s">
        <v>7906</v>
      </c>
      <c r="P511" s="634" t="s">
        <v>8132</v>
      </c>
      <c r="Q511" s="634" t="s">
        <v>8133</v>
      </c>
      <c r="R511" s="634" t="s">
        <v>7205</v>
      </c>
      <c r="S511" s="634" t="s">
        <v>8135</v>
      </c>
      <c r="T511" s="634" t="s">
        <v>8386</v>
      </c>
      <c r="U511" s="634" t="s">
        <v>2426</v>
      </c>
      <c r="V511" s="634" t="s">
        <v>2383</v>
      </c>
      <c r="W511" s="634" t="s">
        <v>5559</v>
      </c>
      <c r="X511" s="634" t="s">
        <v>8161</v>
      </c>
      <c r="Y511" s="634" t="s">
        <v>8138</v>
      </c>
      <c r="Z511" s="634" t="s">
        <v>8139</v>
      </c>
      <c r="AE511" s="634" t="s">
        <v>20128</v>
      </c>
      <c r="AF511" s="634" t="s">
        <v>18576</v>
      </c>
      <c r="AI511" s="646" t="str">
        <f>VLOOKUP(K511,'1-kurs'!C:F,4,)</f>
        <v>1-kurs</v>
      </c>
      <c r="AJ511" s="634" t="str">
        <f t="shared" si="7"/>
        <v>438241100947</v>
      </c>
    </row>
    <row r="512" spans="1:36" hidden="1" x14ac:dyDescent="0.25">
      <c r="A512" s="634" t="s">
        <v>8382</v>
      </c>
      <c r="B512" s="634" t="s">
        <v>7624</v>
      </c>
      <c r="C512" s="634" t="s">
        <v>8125</v>
      </c>
      <c r="D512" s="634" t="s">
        <v>8126</v>
      </c>
      <c r="E512" s="634" t="s">
        <v>8127</v>
      </c>
      <c r="F512" s="634" t="s">
        <v>8253</v>
      </c>
      <c r="G512" s="634" t="s">
        <v>8254</v>
      </c>
      <c r="H512" s="634" t="s">
        <v>4346</v>
      </c>
      <c r="I512" s="634" t="s">
        <v>8383</v>
      </c>
      <c r="J512" s="634" t="s">
        <v>8384</v>
      </c>
      <c r="K512" s="635">
        <v>60509046060071</v>
      </c>
      <c r="L512" s="634" t="s">
        <v>8385</v>
      </c>
      <c r="M512" s="634" t="s">
        <v>4312</v>
      </c>
      <c r="N512" s="634" t="s">
        <v>2447</v>
      </c>
      <c r="O512" s="634" t="s">
        <v>7906</v>
      </c>
      <c r="P512" s="634" t="s">
        <v>8132</v>
      </c>
      <c r="Q512" s="634" t="s">
        <v>8133</v>
      </c>
      <c r="R512" s="634" t="s">
        <v>7205</v>
      </c>
      <c r="S512" s="634" t="s">
        <v>8135</v>
      </c>
      <c r="T512" s="634" t="s">
        <v>8386</v>
      </c>
      <c r="U512" s="634" t="s">
        <v>2426</v>
      </c>
      <c r="V512" s="634" t="s">
        <v>2383</v>
      </c>
      <c r="W512" s="634" t="s">
        <v>5559</v>
      </c>
      <c r="X512" s="634" t="s">
        <v>8137</v>
      </c>
      <c r="Y512" s="634" t="s">
        <v>8138</v>
      </c>
      <c r="Z512" s="634" t="s">
        <v>8139</v>
      </c>
      <c r="AE512" s="634" t="s">
        <v>20515</v>
      </c>
      <c r="AF512" s="634" t="s">
        <v>18576</v>
      </c>
      <c r="AI512" s="646" t="str">
        <f>VLOOKUP(K512,'1-kurs'!C:F,4,)</f>
        <v>1-kurs</v>
      </c>
      <c r="AJ512" s="634" t="str">
        <f t="shared" si="7"/>
        <v>438241102043</v>
      </c>
    </row>
    <row r="513" spans="1:36" hidden="1" x14ac:dyDescent="0.25">
      <c r="A513" s="634" t="s">
        <v>20405</v>
      </c>
      <c r="B513" s="634" t="s">
        <v>20406</v>
      </c>
      <c r="C513" s="634" t="s">
        <v>8125</v>
      </c>
      <c r="D513" s="634" t="s">
        <v>8126</v>
      </c>
      <c r="E513" s="634" t="s">
        <v>8127</v>
      </c>
      <c r="F513" s="634" t="s">
        <v>4345</v>
      </c>
      <c r="G513" s="634" t="s">
        <v>8332</v>
      </c>
      <c r="H513" s="634" t="s">
        <v>4346</v>
      </c>
      <c r="I513" s="634" t="s">
        <v>20407</v>
      </c>
      <c r="J513" s="634" t="s">
        <v>20408</v>
      </c>
      <c r="K513" s="635">
        <v>63007055280031</v>
      </c>
      <c r="L513" s="634" t="s">
        <v>8605</v>
      </c>
      <c r="M513" s="634" t="s">
        <v>4312</v>
      </c>
      <c r="N513" s="634" t="s">
        <v>2447</v>
      </c>
      <c r="O513" s="634" t="s">
        <v>7906</v>
      </c>
      <c r="P513" s="634" t="s">
        <v>8132</v>
      </c>
      <c r="Q513" s="634" t="s">
        <v>8133</v>
      </c>
      <c r="R513" s="634" t="s">
        <v>7205</v>
      </c>
      <c r="S513" s="634" t="s">
        <v>8135</v>
      </c>
      <c r="T513" s="634" t="s">
        <v>8386</v>
      </c>
      <c r="U513" s="634" t="s">
        <v>2426</v>
      </c>
      <c r="V513" s="634" t="s">
        <v>2383</v>
      </c>
      <c r="W513" s="634" t="s">
        <v>5559</v>
      </c>
      <c r="X513" s="634" t="s">
        <v>8175</v>
      </c>
      <c r="Y513" s="634" t="s">
        <v>8138</v>
      </c>
      <c r="Z513" s="634" t="s">
        <v>8139</v>
      </c>
      <c r="AE513" s="634" t="s">
        <v>20515</v>
      </c>
      <c r="AF513" s="634" t="s">
        <v>18576</v>
      </c>
      <c r="AI513" s="646" t="str">
        <f>VLOOKUP(K513,'1-kurs'!C:F,4,)</f>
        <v>1-kurs</v>
      </c>
      <c r="AJ513" s="634" t="str">
        <f t="shared" si="7"/>
        <v>438241102299</v>
      </c>
    </row>
    <row r="514" spans="1:36" hidden="1" x14ac:dyDescent="0.25">
      <c r="A514" s="634" t="s">
        <v>8416</v>
      </c>
      <c r="B514" s="634" t="s">
        <v>7597</v>
      </c>
      <c r="C514" s="634" t="s">
        <v>8125</v>
      </c>
      <c r="D514" s="634" t="s">
        <v>8126</v>
      </c>
      <c r="E514" s="634" t="s">
        <v>8127</v>
      </c>
      <c r="F514" s="634" t="s">
        <v>4345</v>
      </c>
      <c r="G514" s="634" t="s">
        <v>4352</v>
      </c>
      <c r="H514" s="634" t="s">
        <v>4346</v>
      </c>
      <c r="I514" s="634" t="s">
        <v>8417</v>
      </c>
      <c r="J514" s="634" t="s">
        <v>8418</v>
      </c>
      <c r="K514" s="635">
        <v>60603065290016</v>
      </c>
      <c r="L514" s="634" t="s">
        <v>8419</v>
      </c>
      <c r="M514" s="634" t="s">
        <v>4312</v>
      </c>
      <c r="N514" s="634" t="s">
        <v>2447</v>
      </c>
      <c r="O514" s="634" t="s">
        <v>7906</v>
      </c>
      <c r="P514" s="634" t="s">
        <v>8132</v>
      </c>
      <c r="Q514" s="634" t="s">
        <v>8133</v>
      </c>
      <c r="R514" s="634" t="s">
        <v>7205</v>
      </c>
      <c r="S514" s="634" t="s">
        <v>8135</v>
      </c>
      <c r="T514" s="634" t="s">
        <v>8386</v>
      </c>
      <c r="U514" s="634" t="s">
        <v>2426</v>
      </c>
      <c r="V514" s="634" t="s">
        <v>2383</v>
      </c>
      <c r="W514" s="634" t="s">
        <v>5559</v>
      </c>
      <c r="X514" s="634" t="s">
        <v>8225</v>
      </c>
      <c r="Y514" s="634" t="s">
        <v>8138</v>
      </c>
      <c r="Z514" s="634" t="s">
        <v>8139</v>
      </c>
      <c r="AE514" s="634" t="s">
        <v>20128</v>
      </c>
      <c r="AF514" s="634" t="s">
        <v>18576</v>
      </c>
      <c r="AI514" s="646" t="str">
        <f>VLOOKUP(K514,'1-kurs'!C:F,4,)</f>
        <v>1-kurs</v>
      </c>
      <c r="AJ514" s="634" t="str">
        <f t="shared" si="7"/>
        <v>438241102148</v>
      </c>
    </row>
    <row r="515" spans="1:36" hidden="1" x14ac:dyDescent="0.25">
      <c r="A515" s="634" t="s">
        <v>8458</v>
      </c>
      <c r="B515" s="634" t="s">
        <v>7794</v>
      </c>
      <c r="C515" s="634" t="s">
        <v>8125</v>
      </c>
      <c r="D515" s="634" t="s">
        <v>8126</v>
      </c>
      <c r="E515" s="634" t="s">
        <v>8127</v>
      </c>
      <c r="F515" s="634" t="s">
        <v>4345</v>
      </c>
      <c r="G515" s="634" t="s">
        <v>8186</v>
      </c>
      <c r="H515" s="634" t="s">
        <v>4346</v>
      </c>
      <c r="I515" s="634" t="s">
        <v>8459</v>
      </c>
      <c r="J515" s="634" t="s">
        <v>8460</v>
      </c>
      <c r="K515" s="635">
        <v>40902951120029</v>
      </c>
      <c r="L515" s="634" t="s">
        <v>8461</v>
      </c>
      <c r="M515" s="634" t="s">
        <v>4312</v>
      </c>
      <c r="N515" s="634" t="s">
        <v>2447</v>
      </c>
      <c r="O515" s="634" t="s">
        <v>7906</v>
      </c>
      <c r="P515" s="634" t="s">
        <v>8132</v>
      </c>
      <c r="Q515" s="634" t="s">
        <v>8133</v>
      </c>
      <c r="R515" s="634" t="s">
        <v>7205</v>
      </c>
      <c r="S515" s="634" t="s">
        <v>8135</v>
      </c>
      <c r="T515" s="634" t="s">
        <v>8386</v>
      </c>
      <c r="U515" s="634" t="s">
        <v>2426</v>
      </c>
      <c r="V515" s="634" t="s">
        <v>2383</v>
      </c>
      <c r="W515" s="634" t="s">
        <v>5559</v>
      </c>
      <c r="X515" s="634" t="s">
        <v>8161</v>
      </c>
      <c r="Y515" s="634" t="s">
        <v>8138</v>
      </c>
      <c r="Z515" s="634" t="s">
        <v>8139</v>
      </c>
      <c r="AE515" s="634" t="s">
        <v>20128</v>
      </c>
      <c r="AF515" s="634" t="s">
        <v>18576</v>
      </c>
      <c r="AI515" s="646" t="str">
        <f>VLOOKUP(K515,'1-kurs'!C:F,4,)</f>
        <v>1-kurs</v>
      </c>
      <c r="AJ515" s="634" t="str">
        <f t="shared" si="7"/>
        <v>438241100115</v>
      </c>
    </row>
    <row r="516" spans="1:36" hidden="1" x14ac:dyDescent="0.25">
      <c r="A516" s="634" t="s">
        <v>8483</v>
      </c>
      <c r="B516" s="634" t="s">
        <v>7797</v>
      </c>
      <c r="C516" s="634" t="s">
        <v>8125</v>
      </c>
      <c r="D516" s="634" t="s">
        <v>8126</v>
      </c>
      <c r="E516" s="634" t="s">
        <v>8127</v>
      </c>
      <c r="F516" s="634" t="s">
        <v>4345</v>
      </c>
      <c r="G516" s="634" t="s">
        <v>8332</v>
      </c>
      <c r="H516" s="634" t="s">
        <v>4346</v>
      </c>
      <c r="I516" s="634" t="s">
        <v>8484</v>
      </c>
      <c r="J516" s="634" t="s">
        <v>8485</v>
      </c>
      <c r="K516" s="635">
        <v>60212065280019</v>
      </c>
      <c r="L516" s="634" t="s">
        <v>8486</v>
      </c>
      <c r="M516" s="634" t="s">
        <v>4312</v>
      </c>
      <c r="N516" s="634" t="s">
        <v>2447</v>
      </c>
      <c r="O516" s="634" t="s">
        <v>7906</v>
      </c>
      <c r="P516" s="634" t="s">
        <v>8132</v>
      </c>
      <c r="Q516" s="634" t="s">
        <v>8133</v>
      </c>
      <c r="R516" s="634" t="s">
        <v>7205</v>
      </c>
      <c r="S516" s="634" t="s">
        <v>8135</v>
      </c>
      <c r="T516" s="634" t="s">
        <v>8386</v>
      </c>
      <c r="U516" s="634" t="s">
        <v>2426</v>
      </c>
      <c r="V516" s="634" t="s">
        <v>2383</v>
      </c>
      <c r="W516" s="634" t="s">
        <v>5559</v>
      </c>
      <c r="X516" s="634" t="s">
        <v>8161</v>
      </c>
      <c r="Y516" s="634" t="s">
        <v>8138</v>
      </c>
      <c r="Z516" s="634" t="s">
        <v>8139</v>
      </c>
      <c r="AE516" s="634" t="s">
        <v>20128</v>
      </c>
      <c r="AF516" s="634" t="s">
        <v>18576</v>
      </c>
      <c r="AI516" s="646" t="str">
        <f>VLOOKUP(K516,'1-kurs'!C:F,4,)</f>
        <v>1-kurs</v>
      </c>
      <c r="AJ516" s="634" t="str">
        <f t="shared" ref="AJ516:AJ579" si="8">A516</f>
        <v>438241100125</v>
      </c>
    </row>
    <row r="517" spans="1:36" hidden="1" x14ac:dyDescent="0.25">
      <c r="A517" s="634" t="s">
        <v>8435</v>
      </c>
      <c r="B517" s="634" t="s">
        <v>7814</v>
      </c>
      <c r="C517" s="634" t="s">
        <v>8125</v>
      </c>
      <c r="D517" s="634" t="s">
        <v>8126</v>
      </c>
      <c r="E517" s="634" t="s">
        <v>8127</v>
      </c>
      <c r="F517" s="634" t="s">
        <v>4345</v>
      </c>
      <c r="G517" s="634" t="s">
        <v>4348</v>
      </c>
      <c r="H517" s="634" t="s">
        <v>4346</v>
      </c>
      <c r="I517" s="634" t="s">
        <v>8436</v>
      </c>
      <c r="J517" s="634" t="s">
        <v>8437</v>
      </c>
      <c r="K517" s="635">
        <v>60708065300010</v>
      </c>
      <c r="L517" s="634" t="s">
        <v>8438</v>
      </c>
      <c r="M517" s="634" t="s">
        <v>4312</v>
      </c>
      <c r="N517" s="634" t="s">
        <v>2447</v>
      </c>
      <c r="O517" s="634" t="s">
        <v>7906</v>
      </c>
      <c r="P517" s="634" t="s">
        <v>8132</v>
      </c>
      <c r="Q517" s="634" t="s">
        <v>8133</v>
      </c>
      <c r="R517" s="634" t="s">
        <v>7205</v>
      </c>
      <c r="S517" s="634" t="s">
        <v>8135</v>
      </c>
      <c r="T517" s="634" t="s">
        <v>8386</v>
      </c>
      <c r="U517" s="634" t="s">
        <v>2426</v>
      </c>
      <c r="V517" s="634" t="s">
        <v>2383</v>
      </c>
      <c r="W517" s="634" t="s">
        <v>5559</v>
      </c>
      <c r="X517" s="634" t="s">
        <v>8175</v>
      </c>
      <c r="Y517" s="634" t="s">
        <v>8138</v>
      </c>
      <c r="Z517" s="634" t="s">
        <v>8139</v>
      </c>
      <c r="AB517" s="634" t="s">
        <v>8183</v>
      </c>
      <c r="AC517" s="634" t="s">
        <v>8184</v>
      </c>
      <c r="AE517" s="634" t="s">
        <v>20128</v>
      </c>
      <c r="AF517" s="634" t="s">
        <v>18576</v>
      </c>
      <c r="AI517" s="646" t="str">
        <f>VLOOKUP(K517,'1-kurs'!C:F,4,)</f>
        <v>1-kurs</v>
      </c>
      <c r="AJ517" s="634" t="str">
        <f t="shared" si="8"/>
        <v>438241100340</v>
      </c>
    </row>
    <row r="518" spans="1:36" hidden="1" x14ac:dyDescent="0.25">
      <c r="A518" s="634" t="s">
        <v>8155</v>
      </c>
      <c r="B518" s="634" t="s">
        <v>7852</v>
      </c>
      <c r="C518" s="634" t="s">
        <v>8125</v>
      </c>
      <c r="D518" s="634" t="s">
        <v>8126</v>
      </c>
      <c r="E518" s="634" t="s">
        <v>8127</v>
      </c>
      <c r="F518" s="634" t="s">
        <v>8156</v>
      </c>
      <c r="G518" s="634" t="s">
        <v>8157</v>
      </c>
      <c r="H518" s="634" t="s">
        <v>4346</v>
      </c>
      <c r="I518" s="634" t="s">
        <v>8158</v>
      </c>
      <c r="J518" s="634" t="s">
        <v>8159</v>
      </c>
      <c r="K518" s="635">
        <v>62708067250054</v>
      </c>
      <c r="L518" s="634" t="s">
        <v>8160</v>
      </c>
      <c r="M518" s="634" t="s">
        <v>4312</v>
      </c>
      <c r="N518" s="634" t="s">
        <v>2447</v>
      </c>
      <c r="O518" s="634" t="s">
        <v>7906</v>
      </c>
      <c r="P518" s="634" t="s">
        <v>8132</v>
      </c>
      <c r="Q518" s="634" t="s">
        <v>8133</v>
      </c>
      <c r="R518" s="634" t="s">
        <v>7205</v>
      </c>
      <c r="S518" s="634" t="s">
        <v>8135</v>
      </c>
      <c r="T518" s="634" t="s">
        <v>8386</v>
      </c>
      <c r="U518" s="634" t="s">
        <v>2426</v>
      </c>
      <c r="V518" s="634" t="s">
        <v>2383</v>
      </c>
      <c r="W518" s="634" t="s">
        <v>5559</v>
      </c>
      <c r="X518" s="634" t="s">
        <v>8161</v>
      </c>
      <c r="Y518" s="634" t="s">
        <v>8138</v>
      </c>
      <c r="Z518" s="634" t="s">
        <v>8139</v>
      </c>
      <c r="AE518" s="634" t="s">
        <v>20515</v>
      </c>
      <c r="AF518" s="634" t="s">
        <v>18576</v>
      </c>
      <c r="AI518" s="646" t="str">
        <f>VLOOKUP(K518,'1-kurs'!C:F,4,)</f>
        <v>1-kurs</v>
      </c>
      <c r="AJ518" s="634" t="str">
        <f t="shared" si="8"/>
        <v>438241100267</v>
      </c>
    </row>
    <row r="519" spans="1:36" hidden="1" x14ac:dyDescent="0.25">
      <c r="A519" s="634" t="s">
        <v>8454</v>
      </c>
      <c r="B519" s="634" t="s">
        <v>7855</v>
      </c>
      <c r="C519" s="634" t="s">
        <v>8125</v>
      </c>
      <c r="D519" s="634" t="s">
        <v>8126</v>
      </c>
      <c r="E519" s="634" t="s">
        <v>8127</v>
      </c>
      <c r="F519" s="634" t="s">
        <v>4345</v>
      </c>
      <c r="G519" s="634" t="s">
        <v>4348</v>
      </c>
      <c r="H519" s="634" t="s">
        <v>4346</v>
      </c>
      <c r="I519" s="634" t="s">
        <v>8455</v>
      </c>
      <c r="J519" s="634" t="s">
        <v>8456</v>
      </c>
      <c r="K519" s="635">
        <v>61902065300017</v>
      </c>
      <c r="L519" s="634" t="s">
        <v>8457</v>
      </c>
      <c r="M519" s="634" t="s">
        <v>4312</v>
      </c>
      <c r="N519" s="634" t="s">
        <v>2447</v>
      </c>
      <c r="O519" s="634" t="s">
        <v>7906</v>
      </c>
      <c r="P519" s="634" t="s">
        <v>8132</v>
      </c>
      <c r="Q519" s="634" t="s">
        <v>8133</v>
      </c>
      <c r="R519" s="634" t="s">
        <v>7205</v>
      </c>
      <c r="S519" s="634" t="s">
        <v>8135</v>
      </c>
      <c r="T519" s="634" t="s">
        <v>8386</v>
      </c>
      <c r="U519" s="634" t="s">
        <v>2426</v>
      </c>
      <c r="V519" s="634" t="s">
        <v>2383</v>
      </c>
      <c r="W519" s="634" t="s">
        <v>5559</v>
      </c>
      <c r="X519" s="634" t="s">
        <v>8161</v>
      </c>
      <c r="Y519" s="634" t="s">
        <v>8138</v>
      </c>
      <c r="Z519" s="634" t="s">
        <v>8139</v>
      </c>
      <c r="AE519" s="634" t="s">
        <v>20128</v>
      </c>
      <c r="AF519" s="634" t="s">
        <v>18576</v>
      </c>
      <c r="AI519" s="646" t="str">
        <f>VLOOKUP(K519,'1-kurs'!C:F,4,)</f>
        <v>1-kurs</v>
      </c>
      <c r="AJ519" s="634" t="str">
        <f t="shared" si="8"/>
        <v>438241100129</v>
      </c>
    </row>
    <row r="520" spans="1:36" hidden="1" x14ac:dyDescent="0.25">
      <c r="A520" s="634" t="s">
        <v>8407</v>
      </c>
      <c r="B520" s="634" t="s">
        <v>7564</v>
      </c>
      <c r="C520" s="634" t="s">
        <v>8125</v>
      </c>
      <c r="D520" s="634" t="s">
        <v>8126</v>
      </c>
      <c r="E520" s="634" t="s">
        <v>8127</v>
      </c>
      <c r="F520" s="634" t="s">
        <v>8253</v>
      </c>
      <c r="G520" s="634" t="s">
        <v>8408</v>
      </c>
      <c r="H520" s="634" t="s">
        <v>4344</v>
      </c>
      <c r="I520" s="634" t="s">
        <v>8409</v>
      </c>
      <c r="J520" s="634" t="s">
        <v>8410</v>
      </c>
      <c r="K520" s="635">
        <v>51006066140029</v>
      </c>
      <c r="L520" s="634" t="s">
        <v>8411</v>
      </c>
      <c r="M520" s="634" t="s">
        <v>4312</v>
      </c>
      <c r="N520" s="634" t="s">
        <v>2447</v>
      </c>
      <c r="O520" s="634" t="s">
        <v>7906</v>
      </c>
      <c r="P520" s="634" t="s">
        <v>8132</v>
      </c>
      <c r="Q520" s="634" t="s">
        <v>8133</v>
      </c>
      <c r="R520" s="634" t="s">
        <v>7205</v>
      </c>
      <c r="S520" s="634" t="s">
        <v>8135</v>
      </c>
      <c r="T520" s="634" t="s">
        <v>8386</v>
      </c>
      <c r="U520" s="634" t="s">
        <v>2426</v>
      </c>
      <c r="V520" s="634" t="s">
        <v>2383</v>
      </c>
      <c r="W520" s="634" t="s">
        <v>5559</v>
      </c>
      <c r="X520" s="634" t="s">
        <v>8161</v>
      </c>
      <c r="Y520" s="634" t="s">
        <v>8138</v>
      </c>
      <c r="Z520" s="634" t="s">
        <v>8139</v>
      </c>
      <c r="AE520" s="634" t="s">
        <v>20128</v>
      </c>
      <c r="AF520" s="634" t="s">
        <v>18576</v>
      </c>
      <c r="AI520" s="646" t="str">
        <f>VLOOKUP(K520,'1-kurs'!C:F,4,)</f>
        <v>1-kurs</v>
      </c>
      <c r="AJ520" s="634" t="str">
        <f t="shared" si="8"/>
        <v>438241100103</v>
      </c>
    </row>
    <row r="521" spans="1:36" hidden="1" x14ac:dyDescent="0.25">
      <c r="A521" s="634" t="s">
        <v>8492</v>
      </c>
      <c r="B521" s="634" t="s">
        <v>7558</v>
      </c>
      <c r="C521" s="634" t="s">
        <v>8125</v>
      </c>
      <c r="D521" s="634" t="s">
        <v>8126</v>
      </c>
      <c r="E521" s="634" t="s">
        <v>8127</v>
      </c>
      <c r="F521" s="634" t="s">
        <v>4345</v>
      </c>
      <c r="G521" s="634" t="s">
        <v>8332</v>
      </c>
      <c r="H521" s="634" t="s">
        <v>4346</v>
      </c>
      <c r="I521" s="634" t="s">
        <v>8493</v>
      </c>
      <c r="J521" s="634" t="s">
        <v>8494</v>
      </c>
      <c r="K521" s="635">
        <v>60608075280035</v>
      </c>
      <c r="L521" s="634" t="s">
        <v>8495</v>
      </c>
      <c r="M521" s="634" t="s">
        <v>4312</v>
      </c>
      <c r="N521" s="634" t="s">
        <v>2447</v>
      </c>
      <c r="O521" s="634" t="s">
        <v>7906</v>
      </c>
      <c r="P521" s="634" t="s">
        <v>8132</v>
      </c>
      <c r="Q521" s="634" t="s">
        <v>8133</v>
      </c>
      <c r="R521" s="634" t="s">
        <v>7205</v>
      </c>
      <c r="S521" s="634" t="s">
        <v>8135</v>
      </c>
      <c r="T521" s="634" t="s">
        <v>8386</v>
      </c>
      <c r="U521" s="634" t="s">
        <v>2426</v>
      </c>
      <c r="V521" s="634" t="s">
        <v>2383</v>
      </c>
      <c r="W521" s="634" t="s">
        <v>5559</v>
      </c>
      <c r="X521" s="634" t="s">
        <v>8137</v>
      </c>
      <c r="Y521" s="634" t="s">
        <v>8138</v>
      </c>
      <c r="Z521" s="634" t="s">
        <v>8139</v>
      </c>
      <c r="AE521" s="634" t="s">
        <v>20128</v>
      </c>
      <c r="AF521" s="634" t="s">
        <v>18576</v>
      </c>
      <c r="AI521" s="646" t="str">
        <f>VLOOKUP(K521,'1-kurs'!C:F,4,)</f>
        <v>1-kurs</v>
      </c>
      <c r="AJ521" s="634" t="str">
        <f t="shared" si="8"/>
        <v>438241101653</v>
      </c>
    </row>
    <row r="522" spans="1:36" hidden="1" x14ac:dyDescent="0.25">
      <c r="A522" s="634" t="s">
        <v>8403</v>
      </c>
      <c r="B522" s="634" t="s">
        <v>7553</v>
      </c>
      <c r="C522" s="634" t="s">
        <v>8125</v>
      </c>
      <c r="D522" s="634" t="s">
        <v>8126</v>
      </c>
      <c r="E522" s="634" t="s">
        <v>8127</v>
      </c>
      <c r="F522" s="634" t="s">
        <v>4345</v>
      </c>
      <c r="G522" s="634" t="s">
        <v>4348</v>
      </c>
      <c r="H522" s="634" t="s">
        <v>4346</v>
      </c>
      <c r="I522" s="634" t="s">
        <v>8404</v>
      </c>
      <c r="J522" s="634" t="s">
        <v>8405</v>
      </c>
      <c r="K522" s="635">
        <v>61508065300059</v>
      </c>
      <c r="L522" s="634" t="s">
        <v>8406</v>
      </c>
      <c r="M522" s="634" t="s">
        <v>4312</v>
      </c>
      <c r="N522" s="634" t="s">
        <v>2447</v>
      </c>
      <c r="O522" s="634" t="s">
        <v>7906</v>
      </c>
      <c r="P522" s="634" t="s">
        <v>8132</v>
      </c>
      <c r="Q522" s="634" t="s">
        <v>8133</v>
      </c>
      <c r="R522" s="634" t="s">
        <v>7205</v>
      </c>
      <c r="S522" s="634" t="s">
        <v>8135</v>
      </c>
      <c r="T522" s="634" t="s">
        <v>8386</v>
      </c>
      <c r="U522" s="634" t="s">
        <v>2426</v>
      </c>
      <c r="V522" s="634" t="s">
        <v>2383</v>
      </c>
      <c r="W522" s="634" t="s">
        <v>5559</v>
      </c>
      <c r="X522" s="634" t="s">
        <v>8175</v>
      </c>
      <c r="Y522" s="634" t="s">
        <v>8138</v>
      </c>
      <c r="Z522" s="634" t="s">
        <v>8139</v>
      </c>
      <c r="AE522" s="634" t="s">
        <v>20128</v>
      </c>
      <c r="AF522" s="634" t="s">
        <v>18576</v>
      </c>
      <c r="AI522" s="646" t="str">
        <f>VLOOKUP(K522,'1-kurs'!C:F,4,)</f>
        <v>1-kurs</v>
      </c>
      <c r="AJ522" s="634" t="str">
        <f t="shared" si="8"/>
        <v>438241101128</v>
      </c>
    </row>
    <row r="523" spans="1:36" hidden="1" x14ac:dyDescent="0.25">
      <c r="A523" s="634" t="s">
        <v>8471</v>
      </c>
      <c r="B523" s="634" t="s">
        <v>7521</v>
      </c>
      <c r="C523" s="634" t="s">
        <v>8125</v>
      </c>
      <c r="D523" s="634" t="s">
        <v>8126</v>
      </c>
      <c r="E523" s="634" t="s">
        <v>8127</v>
      </c>
      <c r="F523" s="634" t="s">
        <v>4345</v>
      </c>
      <c r="G523" s="634" t="s">
        <v>8128</v>
      </c>
      <c r="H523" s="634" t="s">
        <v>4346</v>
      </c>
      <c r="I523" s="634" t="s">
        <v>8472</v>
      </c>
      <c r="J523" s="634" t="s">
        <v>8473</v>
      </c>
      <c r="K523" s="635">
        <v>42903961010010</v>
      </c>
      <c r="L523" s="634" t="s">
        <v>8474</v>
      </c>
      <c r="M523" s="634" t="s">
        <v>4312</v>
      </c>
      <c r="N523" s="634" t="s">
        <v>2447</v>
      </c>
      <c r="O523" s="634" t="s">
        <v>7906</v>
      </c>
      <c r="P523" s="634" t="s">
        <v>8132</v>
      </c>
      <c r="Q523" s="634" t="s">
        <v>8133</v>
      </c>
      <c r="R523" s="634" t="s">
        <v>7205</v>
      </c>
      <c r="S523" s="634" t="s">
        <v>8135</v>
      </c>
      <c r="T523" s="634" t="s">
        <v>8386</v>
      </c>
      <c r="U523" s="634" t="s">
        <v>2426</v>
      </c>
      <c r="V523" s="634" t="s">
        <v>2383</v>
      </c>
      <c r="W523" s="634" t="s">
        <v>5559</v>
      </c>
      <c r="X523" s="634" t="s">
        <v>8161</v>
      </c>
      <c r="Y523" s="634" t="s">
        <v>8138</v>
      </c>
      <c r="Z523" s="634" t="s">
        <v>8139</v>
      </c>
      <c r="AE523" s="634" t="s">
        <v>20128</v>
      </c>
      <c r="AF523" s="634" t="s">
        <v>18576</v>
      </c>
      <c r="AI523" s="646" t="str">
        <f>VLOOKUP(K523,'1-kurs'!C:F,4,)</f>
        <v>1-kurs</v>
      </c>
      <c r="AJ523" s="634" t="str">
        <f t="shared" si="8"/>
        <v>438241100110</v>
      </c>
    </row>
    <row r="524" spans="1:36" hidden="1" x14ac:dyDescent="0.25">
      <c r="A524" s="634" t="s">
        <v>18585</v>
      </c>
      <c r="B524" s="634" t="s">
        <v>18586</v>
      </c>
      <c r="C524" s="634" t="s">
        <v>8125</v>
      </c>
      <c r="D524" s="634" t="s">
        <v>8126</v>
      </c>
      <c r="E524" s="634" t="s">
        <v>8127</v>
      </c>
      <c r="F524" s="634" t="s">
        <v>4345</v>
      </c>
      <c r="G524" s="634" t="s">
        <v>8221</v>
      </c>
      <c r="H524" s="634" t="s">
        <v>4346</v>
      </c>
      <c r="I524" s="634" t="s">
        <v>18587</v>
      </c>
      <c r="J524" s="634" t="s">
        <v>18588</v>
      </c>
      <c r="K524" s="635">
        <v>61503045350024</v>
      </c>
      <c r="L524" s="634" t="s">
        <v>18589</v>
      </c>
      <c r="M524" s="634" t="s">
        <v>4312</v>
      </c>
      <c r="N524" s="634" t="s">
        <v>2447</v>
      </c>
      <c r="O524" s="634" t="s">
        <v>7906</v>
      </c>
      <c r="P524" s="634" t="s">
        <v>8132</v>
      </c>
      <c r="Q524" s="634" t="s">
        <v>8133</v>
      </c>
      <c r="R524" s="634" t="s">
        <v>7205</v>
      </c>
      <c r="S524" s="634" t="s">
        <v>8135</v>
      </c>
      <c r="T524" s="634" t="s">
        <v>8386</v>
      </c>
      <c r="U524" s="634" t="s">
        <v>2426</v>
      </c>
      <c r="V524" s="634" t="s">
        <v>2383</v>
      </c>
      <c r="W524" s="634" t="s">
        <v>5559</v>
      </c>
      <c r="X524" s="634" t="s">
        <v>8225</v>
      </c>
      <c r="Y524" s="634" t="s">
        <v>8138</v>
      </c>
      <c r="Z524" s="634" t="s">
        <v>8139</v>
      </c>
      <c r="AE524" s="634" t="s">
        <v>8140</v>
      </c>
      <c r="AF524" s="634" t="s">
        <v>18576</v>
      </c>
      <c r="AI524" s="646" t="str">
        <f>VLOOKUP(K524,'1-kurs'!C:F,4,)</f>
        <v>1-kurs</v>
      </c>
      <c r="AJ524" s="634" t="str">
        <f t="shared" si="8"/>
        <v>438241102258</v>
      </c>
    </row>
    <row r="525" spans="1:36" hidden="1" x14ac:dyDescent="0.25">
      <c r="A525" s="634" t="s">
        <v>20409</v>
      </c>
      <c r="B525" s="634" t="s">
        <v>20384</v>
      </c>
      <c r="C525" s="634" t="s">
        <v>8125</v>
      </c>
      <c r="D525" s="634" t="s">
        <v>8126</v>
      </c>
      <c r="E525" s="634" t="s">
        <v>8127</v>
      </c>
      <c r="F525" s="634" t="s">
        <v>4345</v>
      </c>
      <c r="G525" s="634" t="s">
        <v>4348</v>
      </c>
      <c r="H525" s="634" t="s">
        <v>4346</v>
      </c>
      <c r="I525" s="634" t="s">
        <v>12599</v>
      </c>
      <c r="J525" s="634" t="s">
        <v>20410</v>
      </c>
      <c r="K525" s="635">
        <v>42711911050074</v>
      </c>
      <c r="L525" s="634" t="s">
        <v>9450</v>
      </c>
      <c r="M525" s="634" t="s">
        <v>4312</v>
      </c>
      <c r="N525" s="634" t="s">
        <v>2447</v>
      </c>
      <c r="O525" s="634" t="s">
        <v>7906</v>
      </c>
      <c r="P525" s="634" t="s">
        <v>8132</v>
      </c>
      <c r="Q525" s="634" t="s">
        <v>8133</v>
      </c>
      <c r="R525" s="634" t="s">
        <v>7205</v>
      </c>
      <c r="S525" s="634" t="s">
        <v>8135</v>
      </c>
      <c r="T525" s="634" t="s">
        <v>8386</v>
      </c>
      <c r="U525" s="634" t="s">
        <v>2426</v>
      </c>
      <c r="V525" s="634" t="s">
        <v>2383</v>
      </c>
      <c r="W525" s="634" t="s">
        <v>5559</v>
      </c>
      <c r="X525" s="634" t="s">
        <v>20411</v>
      </c>
      <c r="Y525" s="634" t="s">
        <v>8138</v>
      </c>
      <c r="Z525" s="634" t="s">
        <v>8139</v>
      </c>
      <c r="AE525" s="634" t="s">
        <v>20515</v>
      </c>
      <c r="AF525" s="634" t="s">
        <v>18576</v>
      </c>
      <c r="AI525" s="646" t="str">
        <f>VLOOKUP(K525,'1-kurs'!C:F,4,)</f>
        <v>1-kurs</v>
      </c>
      <c r="AJ525" s="634" t="str">
        <f t="shared" si="8"/>
        <v>438241102297</v>
      </c>
    </row>
    <row r="526" spans="1:36" hidden="1" x14ac:dyDescent="0.25">
      <c r="A526" s="634" t="s">
        <v>8430</v>
      </c>
      <c r="B526" s="634" t="s">
        <v>8431</v>
      </c>
      <c r="C526" s="634" t="s">
        <v>8125</v>
      </c>
      <c r="D526" s="634" t="s">
        <v>8126</v>
      </c>
      <c r="E526" s="634" t="s">
        <v>8127</v>
      </c>
      <c r="F526" s="634" t="s">
        <v>4345</v>
      </c>
      <c r="G526" s="634" t="s">
        <v>8221</v>
      </c>
      <c r="H526" s="634" t="s">
        <v>4346</v>
      </c>
      <c r="I526" s="634" t="s">
        <v>8432</v>
      </c>
      <c r="J526" s="634" t="s">
        <v>8433</v>
      </c>
      <c r="K526" s="635">
        <v>40205841110088</v>
      </c>
      <c r="L526" s="634" t="s">
        <v>8434</v>
      </c>
      <c r="M526" s="634" t="s">
        <v>4312</v>
      </c>
      <c r="N526" s="634" t="s">
        <v>2447</v>
      </c>
      <c r="O526" s="634" t="s">
        <v>7906</v>
      </c>
      <c r="P526" s="634" t="s">
        <v>8132</v>
      </c>
      <c r="Q526" s="634" t="s">
        <v>8133</v>
      </c>
      <c r="R526" s="634" t="s">
        <v>7205</v>
      </c>
      <c r="S526" s="634" t="s">
        <v>8135</v>
      </c>
      <c r="T526" s="634" t="s">
        <v>8386</v>
      </c>
      <c r="U526" s="634" t="s">
        <v>2426</v>
      </c>
      <c r="V526" s="634" t="s">
        <v>2383</v>
      </c>
      <c r="W526" s="634" t="s">
        <v>5559</v>
      </c>
      <c r="X526" s="634" t="s">
        <v>8175</v>
      </c>
      <c r="Y526" s="634" t="s">
        <v>8138</v>
      </c>
      <c r="Z526" s="634" t="s">
        <v>8139</v>
      </c>
      <c r="AE526" s="634" t="s">
        <v>8140</v>
      </c>
      <c r="AF526" s="634" t="s">
        <v>18576</v>
      </c>
      <c r="AI526" s="646" t="str">
        <f>VLOOKUP(K526,'1-kurs'!C:F,4,)</f>
        <v>1-kurs</v>
      </c>
      <c r="AJ526" s="634" t="str">
        <f t="shared" si="8"/>
        <v>438241102201</v>
      </c>
    </row>
    <row r="527" spans="1:36" hidden="1" x14ac:dyDescent="0.25">
      <c r="A527" s="634" t="s">
        <v>8391</v>
      </c>
      <c r="B527" s="634" t="s">
        <v>7390</v>
      </c>
      <c r="C527" s="634" t="s">
        <v>8125</v>
      </c>
      <c r="D527" s="634" t="s">
        <v>8126</v>
      </c>
      <c r="E527" s="634" t="s">
        <v>8127</v>
      </c>
      <c r="F527" s="634" t="s">
        <v>4345</v>
      </c>
      <c r="G527" s="634" t="s">
        <v>8221</v>
      </c>
      <c r="H527" s="634" t="s">
        <v>4346</v>
      </c>
      <c r="I527" s="634" t="s">
        <v>8392</v>
      </c>
      <c r="J527" s="634" t="s">
        <v>8393</v>
      </c>
      <c r="K527" s="635">
        <v>62207025350039</v>
      </c>
      <c r="L527" s="634" t="s">
        <v>8394</v>
      </c>
      <c r="M527" s="634" t="s">
        <v>4312</v>
      </c>
      <c r="N527" s="634" t="s">
        <v>2447</v>
      </c>
      <c r="O527" s="634" t="s">
        <v>7906</v>
      </c>
      <c r="P527" s="634" t="s">
        <v>8132</v>
      </c>
      <c r="Q527" s="634" t="s">
        <v>8133</v>
      </c>
      <c r="R527" s="634" t="s">
        <v>7205</v>
      </c>
      <c r="S527" s="634" t="s">
        <v>8135</v>
      </c>
      <c r="T527" s="634" t="s">
        <v>8386</v>
      </c>
      <c r="U527" s="634" t="s">
        <v>2426</v>
      </c>
      <c r="V527" s="634" t="s">
        <v>2383</v>
      </c>
      <c r="W527" s="634" t="s">
        <v>5559</v>
      </c>
      <c r="X527" s="634" t="s">
        <v>8161</v>
      </c>
      <c r="Y527" s="634" t="s">
        <v>8138</v>
      </c>
      <c r="Z527" s="634" t="s">
        <v>8139</v>
      </c>
      <c r="AE527" s="634" t="s">
        <v>20128</v>
      </c>
      <c r="AF527" s="634" t="s">
        <v>18576</v>
      </c>
      <c r="AI527" s="646" t="str">
        <f>VLOOKUP(K527,'1-kurs'!C:F,4,)</f>
        <v>1-kurs</v>
      </c>
      <c r="AJ527" s="634" t="str">
        <f t="shared" si="8"/>
        <v>438241100266</v>
      </c>
    </row>
    <row r="528" spans="1:36" hidden="1" x14ac:dyDescent="0.25">
      <c r="A528" s="634" t="s">
        <v>8450</v>
      </c>
      <c r="B528" s="634" t="s">
        <v>7391</v>
      </c>
      <c r="C528" s="634" t="s">
        <v>8125</v>
      </c>
      <c r="D528" s="634" t="s">
        <v>8126</v>
      </c>
      <c r="E528" s="634" t="s">
        <v>8127</v>
      </c>
      <c r="F528" s="634" t="s">
        <v>8142</v>
      </c>
      <c r="G528" s="634" t="s">
        <v>8143</v>
      </c>
      <c r="H528" s="634" t="s">
        <v>4346</v>
      </c>
      <c r="I528" s="634" t="s">
        <v>8451</v>
      </c>
      <c r="J528" s="634" t="s">
        <v>8452</v>
      </c>
      <c r="K528" s="635">
        <v>60304065780014</v>
      </c>
      <c r="L528" s="634" t="s">
        <v>8453</v>
      </c>
      <c r="M528" s="634" t="s">
        <v>4312</v>
      </c>
      <c r="N528" s="634" t="s">
        <v>2447</v>
      </c>
      <c r="O528" s="634" t="s">
        <v>7906</v>
      </c>
      <c r="P528" s="634" t="s">
        <v>8132</v>
      </c>
      <c r="Q528" s="634" t="s">
        <v>8133</v>
      </c>
      <c r="R528" s="634" t="s">
        <v>7205</v>
      </c>
      <c r="S528" s="634" t="s">
        <v>8135</v>
      </c>
      <c r="T528" s="634" t="s">
        <v>8386</v>
      </c>
      <c r="U528" s="634" t="s">
        <v>2426</v>
      </c>
      <c r="V528" s="634" t="s">
        <v>2383</v>
      </c>
      <c r="W528" s="634" t="s">
        <v>5559</v>
      </c>
      <c r="X528" s="634" t="s">
        <v>8161</v>
      </c>
      <c r="Y528" s="634" t="s">
        <v>8138</v>
      </c>
      <c r="Z528" s="634" t="s">
        <v>8139</v>
      </c>
      <c r="AE528" s="634" t="s">
        <v>20128</v>
      </c>
      <c r="AF528" s="634" t="s">
        <v>18576</v>
      </c>
      <c r="AI528" s="646" t="str">
        <f>VLOOKUP(K528,'1-kurs'!C:F,4,)</f>
        <v>1-kurs</v>
      </c>
      <c r="AJ528" s="634" t="str">
        <f t="shared" si="8"/>
        <v>438241100117</v>
      </c>
    </row>
    <row r="529" spans="1:36" hidden="1" x14ac:dyDescent="0.25">
      <c r="A529" s="634" t="s">
        <v>8475</v>
      </c>
      <c r="B529" s="634" t="s">
        <v>7376</v>
      </c>
      <c r="C529" s="634" t="s">
        <v>8125</v>
      </c>
      <c r="D529" s="634" t="s">
        <v>8126</v>
      </c>
      <c r="E529" s="634" t="s">
        <v>8127</v>
      </c>
      <c r="F529" s="634" t="s">
        <v>4345</v>
      </c>
      <c r="G529" s="634" t="s">
        <v>4350</v>
      </c>
      <c r="H529" s="634" t="s">
        <v>4346</v>
      </c>
      <c r="I529" s="634" t="s">
        <v>8476</v>
      </c>
      <c r="J529" s="634" t="s">
        <v>8477</v>
      </c>
      <c r="K529" s="635">
        <v>61506065310036</v>
      </c>
      <c r="L529" s="634" t="s">
        <v>8478</v>
      </c>
      <c r="M529" s="634" t="s">
        <v>4312</v>
      </c>
      <c r="N529" s="634" t="s">
        <v>2447</v>
      </c>
      <c r="O529" s="634" t="s">
        <v>7906</v>
      </c>
      <c r="P529" s="634" t="s">
        <v>8132</v>
      </c>
      <c r="Q529" s="634" t="s">
        <v>8133</v>
      </c>
      <c r="R529" s="634" t="s">
        <v>7205</v>
      </c>
      <c r="S529" s="634" t="s">
        <v>8135</v>
      </c>
      <c r="T529" s="634" t="s">
        <v>8386</v>
      </c>
      <c r="U529" s="634" t="s">
        <v>2426</v>
      </c>
      <c r="V529" s="634" t="s">
        <v>2383</v>
      </c>
      <c r="W529" s="634" t="s">
        <v>5559</v>
      </c>
      <c r="X529" s="634" t="s">
        <v>8225</v>
      </c>
      <c r="Y529" s="634" t="s">
        <v>8138</v>
      </c>
      <c r="Z529" s="634" t="s">
        <v>8139</v>
      </c>
      <c r="AE529" s="634" t="s">
        <v>20128</v>
      </c>
      <c r="AF529" s="634" t="s">
        <v>18576</v>
      </c>
      <c r="AI529" s="646" t="str">
        <f>VLOOKUP(K529,'1-kurs'!C:F,4,)</f>
        <v>1-kurs</v>
      </c>
      <c r="AJ529" s="634" t="str">
        <f t="shared" si="8"/>
        <v>438241102147</v>
      </c>
    </row>
    <row r="530" spans="1:36" hidden="1" x14ac:dyDescent="0.25">
      <c r="A530" s="634" t="s">
        <v>8479</v>
      </c>
      <c r="B530" s="634" t="s">
        <v>7333</v>
      </c>
      <c r="C530" s="634" t="s">
        <v>8125</v>
      </c>
      <c r="D530" s="634" t="s">
        <v>8126</v>
      </c>
      <c r="E530" s="634" t="s">
        <v>8127</v>
      </c>
      <c r="F530" s="634" t="s">
        <v>4345</v>
      </c>
      <c r="G530" s="634" t="s">
        <v>8221</v>
      </c>
      <c r="H530" s="634" t="s">
        <v>4346</v>
      </c>
      <c r="I530" s="634" t="s">
        <v>8480</v>
      </c>
      <c r="J530" s="634" t="s">
        <v>8481</v>
      </c>
      <c r="K530" s="635">
        <v>61808045350022</v>
      </c>
      <c r="L530" s="634" t="s">
        <v>8482</v>
      </c>
      <c r="M530" s="634" t="s">
        <v>4312</v>
      </c>
      <c r="N530" s="634" t="s">
        <v>2447</v>
      </c>
      <c r="O530" s="634" t="s">
        <v>7906</v>
      </c>
      <c r="P530" s="634" t="s">
        <v>8132</v>
      </c>
      <c r="Q530" s="634" t="s">
        <v>8133</v>
      </c>
      <c r="R530" s="634" t="s">
        <v>7205</v>
      </c>
      <c r="S530" s="634" t="s">
        <v>8135</v>
      </c>
      <c r="T530" s="634" t="s">
        <v>8386</v>
      </c>
      <c r="U530" s="634" t="s">
        <v>2426</v>
      </c>
      <c r="V530" s="634" t="s">
        <v>2383</v>
      </c>
      <c r="W530" s="634" t="s">
        <v>5559</v>
      </c>
      <c r="X530" s="634" t="s">
        <v>8161</v>
      </c>
      <c r="Y530" s="634" t="s">
        <v>8138</v>
      </c>
      <c r="Z530" s="634" t="s">
        <v>8139</v>
      </c>
      <c r="AE530" s="634" t="s">
        <v>8140</v>
      </c>
      <c r="AF530" s="634" t="s">
        <v>18576</v>
      </c>
      <c r="AI530" s="646" t="str">
        <f>VLOOKUP(K530,'1-kurs'!C:F,4,)</f>
        <v>1-kurs</v>
      </c>
      <c r="AJ530" s="634" t="str">
        <f t="shared" si="8"/>
        <v>438241100132</v>
      </c>
    </row>
    <row r="531" spans="1:36" hidden="1" x14ac:dyDescent="0.25">
      <c r="A531" s="634" t="s">
        <v>8399</v>
      </c>
      <c r="B531" s="634" t="s">
        <v>7288</v>
      </c>
      <c r="C531" s="634" t="s">
        <v>8125</v>
      </c>
      <c r="D531" s="634" t="s">
        <v>8126</v>
      </c>
      <c r="E531" s="634" t="s">
        <v>8127</v>
      </c>
      <c r="F531" s="634" t="s">
        <v>4345</v>
      </c>
      <c r="G531" s="634" t="s">
        <v>8221</v>
      </c>
      <c r="H531" s="634" t="s">
        <v>4346</v>
      </c>
      <c r="I531" s="634" t="s">
        <v>8400</v>
      </c>
      <c r="J531" s="634" t="s">
        <v>8401</v>
      </c>
      <c r="K531" s="635">
        <v>60605065350015</v>
      </c>
      <c r="L531" s="634" t="s">
        <v>8402</v>
      </c>
      <c r="M531" s="634" t="s">
        <v>4312</v>
      </c>
      <c r="N531" s="634" t="s">
        <v>2447</v>
      </c>
      <c r="O531" s="634" t="s">
        <v>7906</v>
      </c>
      <c r="P531" s="634" t="s">
        <v>8132</v>
      </c>
      <c r="Q531" s="634" t="s">
        <v>8133</v>
      </c>
      <c r="R531" s="634" t="s">
        <v>7205</v>
      </c>
      <c r="S531" s="634" t="s">
        <v>8135</v>
      </c>
      <c r="T531" s="634" t="s">
        <v>8386</v>
      </c>
      <c r="U531" s="634" t="s">
        <v>2426</v>
      </c>
      <c r="V531" s="634" t="s">
        <v>2383</v>
      </c>
      <c r="W531" s="634" t="s">
        <v>5559</v>
      </c>
      <c r="X531" s="634" t="s">
        <v>8161</v>
      </c>
      <c r="Y531" s="634" t="s">
        <v>8138</v>
      </c>
      <c r="Z531" s="634" t="s">
        <v>8139</v>
      </c>
      <c r="AE531" s="634" t="s">
        <v>20128</v>
      </c>
      <c r="AF531" s="634" t="s">
        <v>18576</v>
      </c>
      <c r="AI531" s="646" t="str">
        <f>VLOOKUP(K531,'1-kurs'!C:F,4,)</f>
        <v>1-kurs</v>
      </c>
      <c r="AJ531" s="634" t="str">
        <f t="shared" si="8"/>
        <v>438241100265</v>
      </c>
    </row>
    <row r="532" spans="1:36" hidden="1" x14ac:dyDescent="0.25">
      <c r="A532" s="634" t="s">
        <v>8412</v>
      </c>
      <c r="B532" s="634" t="s">
        <v>7279</v>
      </c>
      <c r="C532" s="634" t="s">
        <v>8125</v>
      </c>
      <c r="D532" s="634" t="s">
        <v>8126</v>
      </c>
      <c r="E532" s="634" t="s">
        <v>8127</v>
      </c>
      <c r="F532" s="634" t="s">
        <v>4345</v>
      </c>
      <c r="G532" s="634" t="s">
        <v>8332</v>
      </c>
      <c r="H532" s="634" t="s">
        <v>4346</v>
      </c>
      <c r="I532" s="634" t="s">
        <v>8413</v>
      </c>
      <c r="J532" s="634" t="s">
        <v>8414</v>
      </c>
      <c r="K532" s="635">
        <v>61003075280037</v>
      </c>
      <c r="L532" s="634" t="s">
        <v>8415</v>
      </c>
      <c r="M532" s="634" t="s">
        <v>4312</v>
      </c>
      <c r="N532" s="634" t="s">
        <v>2447</v>
      </c>
      <c r="O532" s="634" t="s">
        <v>7906</v>
      </c>
      <c r="P532" s="634" t="s">
        <v>8132</v>
      </c>
      <c r="Q532" s="634" t="s">
        <v>8133</v>
      </c>
      <c r="R532" s="634" t="s">
        <v>7205</v>
      </c>
      <c r="S532" s="634" t="s">
        <v>8135</v>
      </c>
      <c r="T532" s="634" t="s">
        <v>8386</v>
      </c>
      <c r="U532" s="634" t="s">
        <v>2426</v>
      </c>
      <c r="V532" s="634" t="s">
        <v>2383</v>
      </c>
      <c r="W532" s="634" t="s">
        <v>5559</v>
      </c>
      <c r="X532" s="634" t="s">
        <v>8137</v>
      </c>
      <c r="Y532" s="634" t="s">
        <v>8138</v>
      </c>
      <c r="Z532" s="634" t="s">
        <v>8139</v>
      </c>
      <c r="AE532" s="634" t="s">
        <v>20128</v>
      </c>
      <c r="AF532" s="634" t="s">
        <v>18576</v>
      </c>
      <c r="AI532" s="646" t="str">
        <f>VLOOKUP(K532,'1-kurs'!C:F,4,)</f>
        <v>1-kurs</v>
      </c>
      <c r="AJ532" s="634" t="str">
        <f t="shared" si="8"/>
        <v>438241100277</v>
      </c>
    </row>
    <row r="533" spans="1:36" hidden="1" x14ac:dyDescent="0.25">
      <c r="A533" s="634" t="s">
        <v>8395</v>
      </c>
      <c r="B533" s="634" t="s">
        <v>7275</v>
      </c>
      <c r="C533" s="634" t="s">
        <v>8125</v>
      </c>
      <c r="D533" s="634" t="s">
        <v>8126</v>
      </c>
      <c r="E533" s="634" t="s">
        <v>8127</v>
      </c>
      <c r="F533" s="634" t="s">
        <v>8142</v>
      </c>
      <c r="G533" s="634" t="s">
        <v>8143</v>
      </c>
      <c r="H533" s="634" t="s">
        <v>4346</v>
      </c>
      <c r="I533" s="634" t="s">
        <v>8396</v>
      </c>
      <c r="J533" s="634" t="s">
        <v>8397</v>
      </c>
      <c r="K533" s="635">
        <v>42610942330059</v>
      </c>
      <c r="L533" s="634" t="s">
        <v>8398</v>
      </c>
      <c r="M533" s="634" t="s">
        <v>4312</v>
      </c>
      <c r="N533" s="634" t="s">
        <v>2447</v>
      </c>
      <c r="O533" s="634" t="s">
        <v>7906</v>
      </c>
      <c r="P533" s="634" t="s">
        <v>8132</v>
      </c>
      <c r="Q533" s="634" t="s">
        <v>8133</v>
      </c>
      <c r="R533" s="634" t="s">
        <v>7205</v>
      </c>
      <c r="S533" s="634" t="s">
        <v>8135</v>
      </c>
      <c r="T533" s="634" t="s">
        <v>8386</v>
      </c>
      <c r="U533" s="634" t="s">
        <v>2426</v>
      </c>
      <c r="V533" s="634" t="s">
        <v>2383</v>
      </c>
      <c r="W533" s="634" t="s">
        <v>5559</v>
      </c>
      <c r="X533" s="634" t="s">
        <v>8175</v>
      </c>
      <c r="Y533" s="634" t="s">
        <v>8138</v>
      </c>
      <c r="Z533" s="634" t="s">
        <v>8139</v>
      </c>
      <c r="AF533" s="634" t="s">
        <v>18576</v>
      </c>
      <c r="AI533" s="646" t="str">
        <f>VLOOKUP(K533,'1-kurs'!C:F,4,)</f>
        <v>1-kurs</v>
      </c>
      <c r="AJ533" s="634" t="str">
        <f t="shared" si="8"/>
        <v>438241100402</v>
      </c>
    </row>
    <row r="534" spans="1:36" hidden="1" x14ac:dyDescent="0.25">
      <c r="A534" s="634" t="s">
        <v>8445</v>
      </c>
      <c r="B534" s="634" t="s">
        <v>7386</v>
      </c>
      <c r="C534" s="634" t="s">
        <v>8125</v>
      </c>
      <c r="D534" s="634" t="s">
        <v>8126</v>
      </c>
      <c r="E534" s="634" t="s">
        <v>8127</v>
      </c>
      <c r="F534" s="634" t="s">
        <v>4345</v>
      </c>
      <c r="G534" s="634" t="s">
        <v>8221</v>
      </c>
      <c r="H534" s="634" t="s">
        <v>4346</v>
      </c>
      <c r="I534" s="634" t="s">
        <v>8446</v>
      </c>
      <c r="J534" s="634" t="s">
        <v>8447</v>
      </c>
      <c r="K534" s="635">
        <v>61611065350051</v>
      </c>
      <c r="L534" s="634" t="s">
        <v>8448</v>
      </c>
      <c r="M534" s="634" t="s">
        <v>4312</v>
      </c>
      <c r="N534" s="634" t="s">
        <v>2447</v>
      </c>
      <c r="O534" s="634" t="s">
        <v>7906</v>
      </c>
      <c r="P534" s="634" t="s">
        <v>8132</v>
      </c>
      <c r="Q534" s="634" t="s">
        <v>8133</v>
      </c>
      <c r="R534" s="634" t="s">
        <v>7205</v>
      </c>
      <c r="S534" s="634" t="s">
        <v>8135</v>
      </c>
      <c r="T534" s="634" t="s">
        <v>8386</v>
      </c>
      <c r="U534" s="634" t="s">
        <v>2426</v>
      </c>
      <c r="V534" s="634" t="s">
        <v>2383</v>
      </c>
      <c r="W534" s="634" t="s">
        <v>5559</v>
      </c>
      <c r="X534" s="634" t="s">
        <v>8449</v>
      </c>
      <c r="Y534" s="634" t="s">
        <v>8138</v>
      </c>
      <c r="Z534" s="634" t="s">
        <v>8139</v>
      </c>
      <c r="AE534" s="634" t="s">
        <v>20515</v>
      </c>
      <c r="AF534" s="634" t="s">
        <v>18576</v>
      </c>
      <c r="AI534" s="646" t="str">
        <f>VLOOKUP(K534,'1-kurs'!C:F,4,)</f>
        <v>1-kurs</v>
      </c>
      <c r="AJ534" s="634" t="str">
        <f t="shared" si="8"/>
        <v>438241102095</v>
      </c>
    </row>
    <row r="535" spans="1:36" hidden="1" x14ac:dyDescent="0.25">
      <c r="A535" s="634" t="s">
        <v>20787</v>
      </c>
      <c r="B535" s="634" t="s">
        <v>20788</v>
      </c>
      <c r="C535" s="634" t="s">
        <v>8125</v>
      </c>
      <c r="D535" s="634" t="s">
        <v>8126</v>
      </c>
      <c r="E535" s="634" t="s">
        <v>8127</v>
      </c>
      <c r="F535" s="634" t="s">
        <v>4345</v>
      </c>
      <c r="G535" s="634" t="s">
        <v>4348</v>
      </c>
      <c r="H535" s="634" t="s">
        <v>4346</v>
      </c>
      <c r="I535" s="634" t="s">
        <v>20789</v>
      </c>
      <c r="J535" s="634" t="s">
        <v>20790</v>
      </c>
      <c r="K535" s="635">
        <v>41505911140100</v>
      </c>
      <c r="L535" s="634" t="s">
        <v>10474</v>
      </c>
      <c r="M535" s="634" t="s">
        <v>4312</v>
      </c>
      <c r="N535" s="634" t="s">
        <v>2447</v>
      </c>
      <c r="O535" s="634" t="s">
        <v>7906</v>
      </c>
      <c r="P535" s="634" t="s">
        <v>8132</v>
      </c>
      <c r="Q535" s="634" t="s">
        <v>8133</v>
      </c>
      <c r="R535" s="634" t="s">
        <v>7205</v>
      </c>
      <c r="S535" s="634" t="s">
        <v>8135</v>
      </c>
      <c r="T535" s="634" t="s">
        <v>8386</v>
      </c>
      <c r="U535" s="634" t="s">
        <v>2426</v>
      </c>
      <c r="V535" s="634" t="s">
        <v>2383</v>
      </c>
      <c r="W535" s="634" t="s">
        <v>5559</v>
      </c>
      <c r="X535" s="634" t="s">
        <v>8175</v>
      </c>
      <c r="Y535" s="634" t="s">
        <v>8138</v>
      </c>
      <c r="Z535" s="634" t="s">
        <v>8139</v>
      </c>
      <c r="AE535" s="634" t="s">
        <v>20515</v>
      </c>
      <c r="AF535" s="634" t="s">
        <v>18576</v>
      </c>
      <c r="AI535" s="646" t="str">
        <f>VLOOKUP(K535,'1-kurs'!C:F,4,)</f>
        <v>1-kurs</v>
      </c>
      <c r="AJ535" s="634" t="str">
        <f t="shared" si="8"/>
        <v>438251100001</v>
      </c>
    </row>
    <row r="536" spans="1:36" hidden="1" x14ac:dyDescent="0.25">
      <c r="A536" s="634" t="s">
        <v>8500</v>
      </c>
      <c r="B536" s="634" t="s">
        <v>7762</v>
      </c>
      <c r="C536" s="634" t="s">
        <v>8125</v>
      </c>
      <c r="D536" s="634" t="s">
        <v>8126</v>
      </c>
      <c r="E536" s="634" t="s">
        <v>8127</v>
      </c>
      <c r="F536" s="634" t="s">
        <v>8156</v>
      </c>
      <c r="G536" s="634" t="s">
        <v>8501</v>
      </c>
      <c r="H536" s="634" t="s">
        <v>4346</v>
      </c>
      <c r="I536" s="634" t="s">
        <v>8502</v>
      </c>
      <c r="J536" s="634" t="s">
        <v>8503</v>
      </c>
      <c r="K536" s="635">
        <v>60105067310063</v>
      </c>
      <c r="L536" s="634" t="s">
        <v>8504</v>
      </c>
      <c r="M536" s="634" t="s">
        <v>4312</v>
      </c>
      <c r="N536" s="634" t="s">
        <v>2447</v>
      </c>
      <c r="O536" s="634" t="s">
        <v>7906</v>
      </c>
      <c r="P536" s="634" t="s">
        <v>8132</v>
      </c>
      <c r="Q536" s="634" t="s">
        <v>8133</v>
      </c>
      <c r="R536" s="634" t="s">
        <v>7205</v>
      </c>
      <c r="S536" s="634" t="s">
        <v>8135</v>
      </c>
      <c r="T536" s="634" t="s">
        <v>8386</v>
      </c>
      <c r="U536" s="634" t="s">
        <v>2426</v>
      </c>
      <c r="V536" s="634" t="s">
        <v>2383</v>
      </c>
      <c r="W536" s="634" t="s">
        <v>5559</v>
      </c>
      <c r="X536" s="634" t="s">
        <v>8175</v>
      </c>
      <c r="Y536" s="634" t="s">
        <v>8138</v>
      </c>
      <c r="Z536" s="634" t="s">
        <v>8139</v>
      </c>
      <c r="AB536" s="634" t="s">
        <v>8183</v>
      </c>
      <c r="AC536" s="634" t="s">
        <v>8184</v>
      </c>
      <c r="AE536" s="634" t="s">
        <v>20128</v>
      </c>
      <c r="AF536" s="634" t="s">
        <v>18576</v>
      </c>
      <c r="AI536" s="646" t="str">
        <f>VLOOKUP(K536,'1-kurs'!C:F,4,)</f>
        <v>1-kurs</v>
      </c>
      <c r="AJ536" s="634" t="str">
        <f t="shared" si="8"/>
        <v>438241102173</v>
      </c>
    </row>
    <row r="537" spans="1:36" hidden="1" x14ac:dyDescent="0.25">
      <c r="A537" s="634" t="s">
        <v>8542</v>
      </c>
      <c r="B537" s="634" t="s">
        <v>7685</v>
      </c>
      <c r="C537" s="634" t="s">
        <v>8125</v>
      </c>
      <c r="D537" s="634" t="s">
        <v>8126</v>
      </c>
      <c r="E537" s="634" t="s">
        <v>8127</v>
      </c>
      <c r="F537" s="634" t="s">
        <v>4345</v>
      </c>
      <c r="G537" s="634" t="s">
        <v>8327</v>
      </c>
      <c r="H537" s="634" t="s">
        <v>4346</v>
      </c>
      <c r="I537" s="634" t="s">
        <v>8543</v>
      </c>
      <c r="J537" s="634" t="s">
        <v>8544</v>
      </c>
      <c r="K537" s="635">
        <v>60204065270028</v>
      </c>
      <c r="L537" s="634" t="s">
        <v>8545</v>
      </c>
      <c r="M537" s="634" t="s">
        <v>4312</v>
      </c>
      <c r="N537" s="634" t="s">
        <v>2447</v>
      </c>
      <c r="O537" s="634" t="s">
        <v>7907</v>
      </c>
      <c r="P537" s="634" t="s">
        <v>8132</v>
      </c>
      <c r="Q537" s="634" t="s">
        <v>8133</v>
      </c>
      <c r="R537" s="634" t="s">
        <v>7205</v>
      </c>
      <c r="S537" s="634" t="s">
        <v>8135</v>
      </c>
      <c r="T537" s="634" t="s">
        <v>8509</v>
      </c>
      <c r="U537" s="634" t="s">
        <v>2426</v>
      </c>
      <c r="V537" s="634" t="s">
        <v>2383</v>
      </c>
      <c r="W537" s="634" t="s">
        <v>5559</v>
      </c>
      <c r="X537" s="634" t="s">
        <v>8175</v>
      </c>
      <c r="Y537" s="634" t="s">
        <v>8138</v>
      </c>
      <c r="Z537" s="634" t="s">
        <v>8139</v>
      </c>
      <c r="AB537" s="634" t="s">
        <v>8183</v>
      </c>
      <c r="AC537" s="634" t="s">
        <v>8184</v>
      </c>
      <c r="AE537" s="634" t="s">
        <v>20515</v>
      </c>
      <c r="AF537" s="634" t="s">
        <v>18576</v>
      </c>
      <c r="AI537" s="646" t="str">
        <f>VLOOKUP(K537,'1-kurs'!C:F,4,)</f>
        <v>1-kurs</v>
      </c>
      <c r="AJ537" s="634" t="str">
        <f t="shared" si="8"/>
        <v>438241100187</v>
      </c>
    </row>
    <row r="538" spans="1:36" hidden="1" x14ac:dyDescent="0.25">
      <c r="A538" s="634" t="s">
        <v>8579</v>
      </c>
      <c r="B538" s="634" t="s">
        <v>7925</v>
      </c>
      <c r="C538" s="634" t="s">
        <v>8125</v>
      </c>
      <c r="D538" s="634" t="s">
        <v>8126</v>
      </c>
      <c r="E538" s="634" t="s">
        <v>8127</v>
      </c>
      <c r="F538" s="634" t="s">
        <v>8253</v>
      </c>
      <c r="G538" s="634" t="s">
        <v>8580</v>
      </c>
      <c r="H538" s="634" t="s">
        <v>4346</v>
      </c>
      <c r="I538" s="634" t="s">
        <v>8581</v>
      </c>
      <c r="J538" s="634" t="s">
        <v>8582</v>
      </c>
      <c r="K538" s="635">
        <v>62812046130045</v>
      </c>
      <c r="L538" s="634" t="s">
        <v>8583</v>
      </c>
      <c r="M538" s="634" t="s">
        <v>4312</v>
      </c>
      <c r="N538" s="634" t="s">
        <v>2447</v>
      </c>
      <c r="O538" s="634" t="s">
        <v>7907</v>
      </c>
      <c r="P538" s="634" t="s">
        <v>8132</v>
      </c>
      <c r="Q538" s="634" t="s">
        <v>8133</v>
      </c>
      <c r="R538" s="634" t="s">
        <v>7205</v>
      </c>
      <c r="S538" s="634" t="s">
        <v>8135</v>
      </c>
      <c r="T538" s="634" t="s">
        <v>8509</v>
      </c>
      <c r="U538" s="634" t="s">
        <v>2426</v>
      </c>
      <c r="V538" s="634" t="s">
        <v>2383</v>
      </c>
      <c r="W538" s="634" t="s">
        <v>5559</v>
      </c>
      <c r="X538" s="634" t="s">
        <v>8175</v>
      </c>
      <c r="Y538" s="634" t="s">
        <v>8138</v>
      </c>
      <c r="Z538" s="634" t="s">
        <v>8139</v>
      </c>
      <c r="AB538" s="634" t="s">
        <v>8183</v>
      </c>
      <c r="AC538" s="634" t="s">
        <v>8184</v>
      </c>
      <c r="AE538" s="634" t="s">
        <v>20128</v>
      </c>
      <c r="AF538" s="634" t="s">
        <v>18576</v>
      </c>
      <c r="AI538" s="646" t="str">
        <f>VLOOKUP(K538,'1-kurs'!C:F,4,)</f>
        <v>1-kurs</v>
      </c>
      <c r="AJ538" s="634" t="str">
        <f t="shared" si="8"/>
        <v>438241100175</v>
      </c>
    </row>
    <row r="539" spans="1:36" hidden="1" x14ac:dyDescent="0.25">
      <c r="A539" s="634" t="s">
        <v>8525</v>
      </c>
      <c r="B539" s="634" t="s">
        <v>7806</v>
      </c>
      <c r="C539" s="634" t="s">
        <v>8125</v>
      </c>
      <c r="D539" s="634" t="s">
        <v>8126</v>
      </c>
      <c r="E539" s="634" t="s">
        <v>8127</v>
      </c>
      <c r="F539" s="634" t="s">
        <v>4345</v>
      </c>
      <c r="G539" s="634" t="s">
        <v>4347</v>
      </c>
      <c r="H539" s="634" t="s">
        <v>4346</v>
      </c>
      <c r="I539" s="634" t="s">
        <v>8526</v>
      </c>
      <c r="J539" s="634" t="s">
        <v>8527</v>
      </c>
      <c r="K539" s="635">
        <v>40305975260065</v>
      </c>
      <c r="L539" s="634" t="s">
        <v>8528</v>
      </c>
      <c r="M539" s="634" t="s">
        <v>4312</v>
      </c>
      <c r="N539" s="634" t="s">
        <v>2447</v>
      </c>
      <c r="O539" s="634" t="s">
        <v>7907</v>
      </c>
      <c r="P539" s="634" t="s">
        <v>8132</v>
      </c>
      <c r="Q539" s="634" t="s">
        <v>8133</v>
      </c>
      <c r="R539" s="634" t="s">
        <v>7205</v>
      </c>
      <c r="S539" s="634" t="s">
        <v>8135</v>
      </c>
      <c r="T539" s="634" t="s">
        <v>8509</v>
      </c>
      <c r="U539" s="634" t="s">
        <v>2426</v>
      </c>
      <c r="V539" s="634" t="s">
        <v>2383</v>
      </c>
      <c r="W539" s="634" t="s">
        <v>5559</v>
      </c>
      <c r="X539" s="634" t="s">
        <v>8529</v>
      </c>
      <c r="Y539" s="634" t="s">
        <v>8138</v>
      </c>
      <c r="Z539" s="634" t="s">
        <v>8139</v>
      </c>
      <c r="AE539" s="634" t="s">
        <v>20128</v>
      </c>
      <c r="AF539" s="634" t="s">
        <v>18576</v>
      </c>
      <c r="AI539" s="646" t="str">
        <f>VLOOKUP(K539,'1-kurs'!C:F,4,)</f>
        <v>1-kurs</v>
      </c>
      <c r="AJ539" s="634" t="str">
        <f t="shared" si="8"/>
        <v>438241102077</v>
      </c>
    </row>
    <row r="540" spans="1:36" hidden="1" x14ac:dyDescent="0.25">
      <c r="A540" s="634" t="s">
        <v>8534</v>
      </c>
      <c r="B540" s="634" t="s">
        <v>7798</v>
      </c>
      <c r="C540" s="634" t="s">
        <v>8125</v>
      </c>
      <c r="D540" s="634" t="s">
        <v>8126</v>
      </c>
      <c r="E540" s="634" t="s">
        <v>8127</v>
      </c>
      <c r="F540" s="634" t="s">
        <v>4345</v>
      </c>
      <c r="G540" s="634" t="s">
        <v>8332</v>
      </c>
      <c r="H540" s="634" t="s">
        <v>4344</v>
      </c>
      <c r="I540" s="634" t="s">
        <v>8535</v>
      </c>
      <c r="J540" s="634" t="s">
        <v>8536</v>
      </c>
      <c r="K540" s="635">
        <v>51910075280013</v>
      </c>
      <c r="L540" s="634" t="s">
        <v>8537</v>
      </c>
      <c r="M540" s="634" t="s">
        <v>4312</v>
      </c>
      <c r="N540" s="634" t="s">
        <v>2447</v>
      </c>
      <c r="O540" s="634" t="s">
        <v>7907</v>
      </c>
      <c r="P540" s="634" t="s">
        <v>8132</v>
      </c>
      <c r="Q540" s="634" t="s">
        <v>8133</v>
      </c>
      <c r="R540" s="634" t="s">
        <v>7205</v>
      </c>
      <c r="S540" s="634" t="s">
        <v>8135</v>
      </c>
      <c r="T540" s="634" t="s">
        <v>8509</v>
      </c>
      <c r="U540" s="634" t="s">
        <v>2426</v>
      </c>
      <c r="V540" s="634" t="s">
        <v>2383</v>
      </c>
      <c r="W540" s="634" t="s">
        <v>5559</v>
      </c>
      <c r="X540" s="634" t="s">
        <v>8175</v>
      </c>
      <c r="Y540" s="634" t="s">
        <v>8138</v>
      </c>
      <c r="Z540" s="634" t="s">
        <v>8139</v>
      </c>
      <c r="AB540" s="634" t="s">
        <v>8183</v>
      </c>
      <c r="AC540" s="634" t="s">
        <v>8184</v>
      </c>
      <c r="AE540" s="634" t="s">
        <v>20128</v>
      </c>
      <c r="AF540" s="634" t="s">
        <v>18576</v>
      </c>
      <c r="AI540" s="646" t="str">
        <f>VLOOKUP(K540,'1-kurs'!C:F,4,)</f>
        <v>1-kurs</v>
      </c>
      <c r="AJ540" s="634" t="str">
        <f t="shared" si="8"/>
        <v>438241100190</v>
      </c>
    </row>
    <row r="541" spans="1:36" hidden="1" x14ac:dyDescent="0.25">
      <c r="A541" s="634" t="s">
        <v>8515</v>
      </c>
      <c r="B541" s="634" t="s">
        <v>7321</v>
      </c>
      <c r="C541" s="634" t="s">
        <v>8125</v>
      </c>
      <c r="D541" s="634" t="s">
        <v>8126</v>
      </c>
      <c r="E541" s="634" t="s">
        <v>8127</v>
      </c>
      <c r="F541" s="634" t="s">
        <v>4345</v>
      </c>
      <c r="G541" s="634" t="s">
        <v>4350</v>
      </c>
      <c r="H541" s="634" t="s">
        <v>4344</v>
      </c>
      <c r="I541" s="634" t="s">
        <v>8516</v>
      </c>
      <c r="J541" s="634" t="s">
        <v>8517</v>
      </c>
      <c r="K541" s="635">
        <v>50201055310086</v>
      </c>
      <c r="L541" s="634" t="s">
        <v>8518</v>
      </c>
      <c r="M541" s="634" t="s">
        <v>4312</v>
      </c>
      <c r="N541" s="634" t="s">
        <v>2447</v>
      </c>
      <c r="O541" s="634" t="s">
        <v>7907</v>
      </c>
      <c r="P541" s="634" t="s">
        <v>8132</v>
      </c>
      <c r="Q541" s="634" t="s">
        <v>8133</v>
      </c>
      <c r="R541" s="634" t="s">
        <v>7205</v>
      </c>
      <c r="S541" s="634" t="s">
        <v>8135</v>
      </c>
      <c r="T541" s="634" t="s">
        <v>8509</v>
      </c>
      <c r="U541" s="634" t="s">
        <v>2426</v>
      </c>
      <c r="V541" s="634" t="s">
        <v>2383</v>
      </c>
      <c r="W541" s="634" t="s">
        <v>5559</v>
      </c>
      <c r="X541" s="634" t="s">
        <v>8175</v>
      </c>
      <c r="Y541" s="634" t="s">
        <v>8138</v>
      </c>
      <c r="Z541" s="634" t="s">
        <v>8139</v>
      </c>
      <c r="AB541" s="634" t="s">
        <v>8183</v>
      </c>
      <c r="AC541" s="634" t="s">
        <v>8184</v>
      </c>
      <c r="AE541" s="634" t="s">
        <v>20515</v>
      </c>
      <c r="AF541" s="634" t="s">
        <v>18576</v>
      </c>
      <c r="AI541" s="646" t="str">
        <f>VLOOKUP(K541,'1-kurs'!C:F,4,)</f>
        <v>1-kurs</v>
      </c>
      <c r="AJ541" s="634" t="str">
        <f t="shared" si="8"/>
        <v>438241100171</v>
      </c>
    </row>
    <row r="542" spans="1:36" hidden="1" x14ac:dyDescent="0.25">
      <c r="A542" s="634" t="s">
        <v>8530</v>
      </c>
      <c r="B542" s="634" t="s">
        <v>7365</v>
      </c>
      <c r="C542" s="634" t="s">
        <v>8125</v>
      </c>
      <c r="D542" s="634" t="s">
        <v>8126</v>
      </c>
      <c r="E542" s="634" t="s">
        <v>8127</v>
      </c>
      <c r="F542" s="634" t="s">
        <v>4345</v>
      </c>
      <c r="G542" s="634" t="s">
        <v>8163</v>
      </c>
      <c r="H542" s="634" t="s">
        <v>4346</v>
      </c>
      <c r="I542" s="634" t="s">
        <v>8531</v>
      </c>
      <c r="J542" s="634" t="s">
        <v>8532</v>
      </c>
      <c r="K542" s="635">
        <v>62407075320011</v>
      </c>
      <c r="L542" s="634" t="s">
        <v>8533</v>
      </c>
      <c r="M542" s="634" t="s">
        <v>4312</v>
      </c>
      <c r="N542" s="634" t="s">
        <v>2447</v>
      </c>
      <c r="O542" s="634" t="s">
        <v>7907</v>
      </c>
      <c r="P542" s="634" t="s">
        <v>8132</v>
      </c>
      <c r="Q542" s="634" t="s">
        <v>8133</v>
      </c>
      <c r="R542" s="634" t="s">
        <v>7205</v>
      </c>
      <c r="S542" s="634" t="s">
        <v>8135</v>
      </c>
      <c r="T542" s="634" t="s">
        <v>8509</v>
      </c>
      <c r="U542" s="634" t="s">
        <v>2426</v>
      </c>
      <c r="V542" s="634" t="s">
        <v>2383</v>
      </c>
      <c r="W542" s="634" t="s">
        <v>5559</v>
      </c>
      <c r="X542" s="634" t="s">
        <v>8175</v>
      </c>
      <c r="Y542" s="634" t="s">
        <v>8138</v>
      </c>
      <c r="Z542" s="634" t="s">
        <v>8139</v>
      </c>
      <c r="AB542" s="634" t="s">
        <v>8183</v>
      </c>
      <c r="AC542" s="634" t="s">
        <v>8184</v>
      </c>
      <c r="AE542" s="634" t="s">
        <v>20128</v>
      </c>
      <c r="AF542" s="634" t="s">
        <v>18576</v>
      </c>
      <c r="AI542" s="646" t="str">
        <f>VLOOKUP(K542,'1-kurs'!C:F,4,)</f>
        <v>1-kurs</v>
      </c>
      <c r="AJ542" s="634" t="str">
        <f t="shared" si="8"/>
        <v>438241100177</v>
      </c>
    </row>
    <row r="543" spans="1:36" hidden="1" x14ac:dyDescent="0.25">
      <c r="A543" s="634" t="s">
        <v>8505</v>
      </c>
      <c r="B543" s="634" t="s">
        <v>7631</v>
      </c>
      <c r="C543" s="634" t="s">
        <v>8125</v>
      </c>
      <c r="D543" s="634" t="s">
        <v>8126</v>
      </c>
      <c r="E543" s="634" t="s">
        <v>8127</v>
      </c>
      <c r="F543" s="634" t="s">
        <v>4345</v>
      </c>
      <c r="G543" s="634" t="s">
        <v>8327</v>
      </c>
      <c r="H543" s="634" t="s">
        <v>4346</v>
      </c>
      <c r="I543" s="634" t="s">
        <v>8506</v>
      </c>
      <c r="J543" s="634" t="s">
        <v>8507</v>
      </c>
      <c r="K543" s="635">
        <v>42504965270022</v>
      </c>
      <c r="L543" s="634" t="s">
        <v>8508</v>
      </c>
      <c r="M543" s="634" t="s">
        <v>4312</v>
      </c>
      <c r="N543" s="634" t="s">
        <v>2447</v>
      </c>
      <c r="O543" s="634" t="s">
        <v>7907</v>
      </c>
      <c r="P543" s="634" t="s">
        <v>8132</v>
      </c>
      <c r="Q543" s="634" t="s">
        <v>8133</v>
      </c>
      <c r="R543" s="634" t="s">
        <v>7205</v>
      </c>
      <c r="S543" s="634" t="s">
        <v>8135</v>
      </c>
      <c r="T543" s="634" t="s">
        <v>8509</v>
      </c>
      <c r="U543" s="634" t="s">
        <v>2426</v>
      </c>
      <c r="V543" s="634" t="s">
        <v>2383</v>
      </c>
      <c r="W543" s="634" t="s">
        <v>5559</v>
      </c>
      <c r="X543" s="634" t="s">
        <v>8225</v>
      </c>
      <c r="Y543" s="634" t="s">
        <v>8138</v>
      </c>
      <c r="Z543" s="634" t="s">
        <v>8139</v>
      </c>
      <c r="AE543" s="634" t="s">
        <v>20128</v>
      </c>
      <c r="AF543" s="634" t="s">
        <v>18576</v>
      </c>
      <c r="AI543" s="646" t="str">
        <f>VLOOKUP(K543,'1-kurs'!C:F,4,)</f>
        <v>1-kurs</v>
      </c>
      <c r="AJ543" s="634" t="str">
        <f t="shared" si="8"/>
        <v>438241102162</v>
      </c>
    </row>
    <row r="544" spans="1:36" hidden="1" x14ac:dyDescent="0.25">
      <c r="A544" s="634" t="s">
        <v>20141</v>
      </c>
      <c r="B544" s="634" t="s">
        <v>20071</v>
      </c>
      <c r="C544" s="634" t="s">
        <v>8125</v>
      </c>
      <c r="D544" s="634" t="s">
        <v>8126</v>
      </c>
      <c r="E544" s="634" t="s">
        <v>8127</v>
      </c>
      <c r="F544" s="634" t="s">
        <v>4345</v>
      </c>
      <c r="G544" s="634" t="s">
        <v>4347</v>
      </c>
      <c r="H544" s="634" t="s">
        <v>4344</v>
      </c>
      <c r="I544" s="634" t="s">
        <v>20142</v>
      </c>
      <c r="J544" s="634" t="s">
        <v>20143</v>
      </c>
      <c r="K544" s="635">
        <v>50609055260088</v>
      </c>
      <c r="L544" s="634" t="s">
        <v>20144</v>
      </c>
      <c r="M544" s="634" t="s">
        <v>4312</v>
      </c>
      <c r="N544" s="634" t="s">
        <v>2447</v>
      </c>
      <c r="O544" s="634" t="s">
        <v>7907</v>
      </c>
      <c r="P544" s="634" t="s">
        <v>8132</v>
      </c>
      <c r="Q544" s="634" t="s">
        <v>8133</v>
      </c>
      <c r="R544" s="634" t="s">
        <v>7205</v>
      </c>
      <c r="S544" s="634" t="s">
        <v>8135</v>
      </c>
      <c r="T544" s="634" t="s">
        <v>8509</v>
      </c>
      <c r="U544" s="634" t="s">
        <v>2426</v>
      </c>
      <c r="V544" s="634" t="s">
        <v>2383</v>
      </c>
      <c r="W544" s="634" t="s">
        <v>5559</v>
      </c>
      <c r="X544" s="634" t="s">
        <v>8175</v>
      </c>
      <c r="Y544" s="634" t="s">
        <v>8138</v>
      </c>
      <c r="Z544" s="634" t="s">
        <v>8139</v>
      </c>
      <c r="AE544" s="634" t="s">
        <v>20515</v>
      </c>
      <c r="AF544" s="634" t="s">
        <v>18576</v>
      </c>
      <c r="AI544" s="646" t="str">
        <f>VLOOKUP(K544,'1-kurs'!C:F,4,)</f>
        <v>1-kurs</v>
      </c>
      <c r="AJ544" s="634" t="str">
        <f t="shared" si="8"/>
        <v>438241102280</v>
      </c>
    </row>
    <row r="545" spans="1:36" hidden="1" x14ac:dyDescent="0.25">
      <c r="A545" s="634" t="s">
        <v>8546</v>
      </c>
      <c r="B545" s="634" t="s">
        <v>7497</v>
      </c>
      <c r="C545" s="634" t="s">
        <v>8125</v>
      </c>
      <c r="D545" s="634" t="s">
        <v>8126</v>
      </c>
      <c r="E545" s="634" t="s">
        <v>8127</v>
      </c>
      <c r="F545" s="634" t="s">
        <v>8346</v>
      </c>
      <c r="G545" s="634" t="s">
        <v>8547</v>
      </c>
      <c r="H545" s="634" t="s">
        <v>4344</v>
      </c>
      <c r="I545" s="634" t="s">
        <v>8548</v>
      </c>
      <c r="J545" s="634" t="s">
        <v>8549</v>
      </c>
      <c r="K545" s="635">
        <v>51308055130045</v>
      </c>
      <c r="L545" s="634" t="s">
        <v>8550</v>
      </c>
      <c r="M545" s="634" t="s">
        <v>4312</v>
      </c>
      <c r="N545" s="634" t="s">
        <v>2447</v>
      </c>
      <c r="O545" s="634" t="s">
        <v>7907</v>
      </c>
      <c r="P545" s="634" t="s">
        <v>8132</v>
      </c>
      <c r="Q545" s="634" t="s">
        <v>8133</v>
      </c>
      <c r="R545" s="634" t="s">
        <v>8134</v>
      </c>
      <c r="S545" s="634" t="s">
        <v>8135</v>
      </c>
      <c r="T545" s="634" t="s">
        <v>8509</v>
      </c>
      <c r="U545" s="634" t="s">
        <v>2426</v>
      </c>
      <c r="V545" s="634" t="s">
        <v>2383</v>
      </c>
      <c r="W545" s="634" t="s">
        <v>5559</v>
      </c>
      <c r="X545" s="634" t="s">
        <v>8225</v>
      </c>
      <c r="Y545" s="634" t="s">
        <v>8138</v>
      </c>
      <c r="Z545" s="634" t="s">
        <v>8139</v>
      </c>
      <c r="AE545" s="634" t="s">
        <v>8140</v>
      </c>
      <c r="AF545" s="634" t="s">
        <v>18576</v>
      </c>
      <c r="AI545" s="646" t="str">
        <f>VLOOKUP(K545,'1-kurs'!C:F,4,)</f>
        <v>1-kurs</v>
      </c>
      <c r="AJ545" s="634" t="str">
        <f t="shared" si="8"/>
        <v>438241102127</v>
      </c>
    </row>
    <row r="546" spans="1:36" hidden="1" x14ac:dyDescent="0.25">
      <c r="A546" s="634" t="s">
        <v>8584</v>
      </c>
      <c r="B546" s="634" t="s">
        <v>7277</v>
      </c>
      <c r="C546" s="634" t="s">
        <v>8125</v>
      </c>
      <c r="D546" s="634" t="s">
        <v>8126</v>
      </c>
      <c r="E546" s="634" t="s">
        <v>8127</v>
      </c>
      <c r="F546" s="634" t="s">
        <v>4345</v>
      </c>
      <c r="G546" s="634" t="s">
        <v>4349</v>
      </c>
      <c r="H546" s="634" t="s">
        <v>4344</v>
      </c>
      <c r="I546" s="634" t="s">
        <v>8585</v>
      </c>
      <c r="J546" s="634" t="s">
        <v>8586</v>
      </c>
      <c r="K546" s="635">
        <v>52807065380013</v>
      </c>
      <c r="L546" s="634" t="s">
        <v>8429</v>
      </c>
      <c r="M546" s="634" t="s">
        <v>4312</v>
      </c>
      <c r="N546" s="634" t="s">
        <v>2447</v>
      </c>
      <c r="O546" s="634" t="s">
        <v>7907</v>
      </c>
      <c r="P546" s="634" t="s">
        <v>8132</v>
      </c>
      <c r="Q546" s="634" t="s">
        <v>8133</v>
      </c>
      <c r="R546" s="634" t="s">
        <v>7205</v>
      </c>
      <c r="S546" s="634" t="s">
        <v>8135</v>
      </c>
      <c r="T546" s="634" t="s">
        <v>8509</v>
      </c>
      <c r="U546" s="634" t="s">
        <v>2426</v>
      </c>
      <c r="V546" s="634" t="s">
        <v>2383</v>
      </c>
      <c r="W546" s="634" t="s">
        <v>5559</v>
      </c>
      <c r="X546" s="634" t="s">
        <v>8587</v>
      </c>
      <c r="Y546" s="634" t="s">
        <v>8138</v>
      </c>
      <c r="Z546" s="634" t="s">
        <v>8139</v>
      </c>
      <c r="AE546" s="634" t="s">
        <v>20128</v>
      </c>
      <c r="AF546" s="634" t="s">
        <v>18576</v>
      </c>
      <c r="AI546" s="646" t="str">
        <f>VLOOKUP(K546,'1-kurs'!C:F,4,)</f>
        <v>1-kurs</v>
      </c>
      <c r="AJ546" s="634" t="str">
        <f t="shared" si="8"/>
        <v>438241102106</v>
      </c>
    </row>
    <row r="547" spans="1:36" hidden="1" x14ac:dyDescent="0.25">
      <c r="A547" s="634" t="s">
        <v>8564</v>
      </c>
      <c r="B547" s="634" t="s">
        <v>7313</v>
      </c>
      <c r="C547" s="634" t="s">
        <v>8125</v>
      </c>
      <c r="D547" s="634" t="s">
        <v>8126</v>
      </c>
      <c r="E547" s="634" t="s">
        <v>8127</v>
      </c>
      <c r="F547" s="634" t="s">
        <v>4345</v>
      </c>
      <c r="G547" s="634" t="s">
        <v>4347</v>
      </c>
      <c r="H547" s="634" t="s">
        <v>4344</v>
      </c>
      <c r="I547" s="634" t="s">
        <v>8565</v>
      </c>
      <c r="J547" s="634" t="s">
        <v>8566</v>
      </c>
      <c r="K547" s="635">
        <v>32810891000107</v>
      </c>
      <c r="L547" s="634" t="s">
        <v>8206</v>
      </c>
      <c r="M547" s="634" t="s">
        <v>4312</v>
      </c>
      <c r="N547" s="634" t="s">
        <v>2447</v>
      </c>
      <c r="O547" s="634" t="s">
        <v>7907</v>
      </c>
      <c r="P547" s="634" t="s">
        <v>8132</v>
      </c>
      <c r="Q547" s="634" t="s">
        <v>8133</v>
      </c>
      <c r="R547" s="634" t="s">
        <v>7205</v>
      </c>
      <c r="S547" s="634" t="s">
        <v>8135</v>
      </c>
      <c r="T547" s="634" t="s">
        <v>8509</v>
      </c>
      <c r="U547" s="634" t="s">
        <v>2426</v>
      </c>
      <c r="V547" s="634" t="s">
        <v>2383</v>
      </c>
      <c r="W547" s="634" t="s">
        <v>5559</v>
      </c>
      <c r="X547" s="634" t="s">
        <v>8567</v>
      </c>
      <c r="Y547" s="634" t="s">
        <v>8138</v>
      </c>
      <c r="Z547" s="634" t="s">
        <v>8139</v>
      </c>
      <c r="AB547" s="634" t="s">
        <v>8183</v>
      </c>
      <c r="AC547" s="634" t="s">
        <v>8184</v>
      </c>
      <c r="AE547" s="634" t="s">
        <v>20515</v>
      </c>
      <c r="AF547" s="634" t="s">
        <v>18576</v>
      </c>
      <c r="AI547" s="646" t="str">
        <f>VLOOKUP(K547,'1-kurs'!C:F,4,)</f>
        <v>1-kurs</v>
      </c>
      <c r="AJ547" s="634" t="str">
        <f t="shared" si="8"/>
        <v>438241101989</v>
      </c>
    </row>
    <row r="548" spans="1:36" hidden="1" x14ac:dyDescent="0.25">
      <c r="A548" s="634" t="s">
        <v>8713</v>
      </c>
      <c r="B548" s="634" t="s">
        <v>19213</v>
      </c>
      <c r="C548" s="634" t="s">
        <v>8125</v>
      </c>
      <c r="D548" s="634" t="s">
        <v>8126</v>
      </c>
      <c r="E548" s="634" t="s">
        <v>8127</v>
      </c>
      <c r="F548" s="634" t="s">
        <v>4345</v>
      </c>
      <c r="G548" s="634" t="s">
        <v>8163</v>
      </c>
      <c r="H548" s="634" t="s">
        <v>4344</v>
      </c>
      <c r="I548" s="634" t="s">
        <v>19214</v>
      </c>
      <c r="J548" s="634" t="s">
        <v>19215</v>
      </c>
      <c r="K548" s="635">
        <v>51008065320082</v>
      </c>
      <c r="L548" s="634" t="s">
        <v>19216</v>
      </c>
      <c r="M548" s="634" t="s">
        <v>4312</v>
      </c>
      <c r="N548" s="634" t="s">
        <v>2447</v>
      </c>
      <c r="O548" s="634" t="s">
        <v>7907</v>
      </c>
      <c r="P548" s="634" t="s">
        <v>8132</v>
      </c>
      <c r="Q548" s="634" t="s">
        <v>8133</v>
      </c>
      <c r="R548" s="634" t="s">
        <v>7205</v>
      </c>
      <c r="S548" s="634" t="s">
        <v>8135</v>
      </c>
      <c r="T548" s="634" t="s">
        <v>8509</v>
      </c>
      <c r="U548" s="634" t="s">
        <v>2426</v>
      </c>
      <c r="V548" s="634" t="s">
        <v>2383</v>
      </c>
      <c r="W548" s="634" t="s">
        <v>5559</v>
      </c>
      <c r="X548" s="634" t="s">
        <v>8175</v>
      </c>
      <c r="Y548" s="634" t="s">
        <v>8138</v>
      </c>
      <c r="Z548" s="634" t="s">
        <v>8139</v>
      </c>
      <c r="AE548" s="634" t="s">
        <v>20515</v>
      </c>
      <c r="AF548" s="634" t="s">
        <v>18576</v>
      </c>
      <c r="AI548" s="646" t="str">
        <f>VLOOKUP(K548,'1-kurs'!C:F,4,)</f>
        <v>1-kurs</v>
      </c>
      <c r="AJ548" s="634" t="str">
        <f t="shared" si="8"/>
        <v>438241102191</v>
      </c>
    </row>
    <row r="549" spans="1:36" hidden="1" x14ac:dyDescent="0.25">
      <c r="A549" s="634" t="s">
        <v>8588</v>
      </c>
      <c r="B549" s="634" t="s">
        <v>7324</v>
      </c>
      <c r="C549" s="634" t="s">
        <v>8125</v>
      </c>
      <c r="D549" s="634" t="s">
        <v>8126</v>
      </c>
      <c r="E549" s="634" t="s">
        <v>8127</v>
      </c>
      <c r="F549" s="634" t="s">
        <v>8142</v>
      </c>
      <c r="G549" s="634" t="s">
        <v>8143</v>
      </c>
      <c r="H549" s="634" t="s">
        <v>4346</v>
      </c>
      <c r="I549" s="634" t="s">
        <v>8589</v>
      </c>
      <c r="J549" s="634" t="s">
        <v>8590</v>
      </c>
      <c r="K549" s="635">
        <v>40708922330040</v>
      </c>
      <c r="L549" s="634" t="s">
        <v>8591</v>
      </c>
      <c r="M549" s="634" t="s">
        <v>4312</v>
      </c>
      <c r="N549" s="634" t="s">
        <v>2447</v>
      </c>
      <c r="O549" s="634" t="s">
        <v>7907</v>
      </c>
      <c r="P549" s="634" t="s">
        <v>8132</v>
      </c>
      <c r="Q549" s="634" t="s">
        <v>8133</v>
      </c>
      <c r="R549" s="634" t="s">
        <v>7205</v>
      </c>
      <c r="S549" s="634" t="s">
        <v>8135</v>
      </c>
      <c r="T549" s="634" t="s">
        <v>8509</v>
      </c>
      <c r="U549" s="634" t="s">
        <v>2426</v>
      </c>
      <c r="V549" s="634" t="s">
        <v>2383</v>
      </c>
      <c r="W549" s="634" t="s">
        <v>5559</v>
      </c>
      <c r="X549" s="634" t="s">
        <v>8175</v>
      </c>
      <c r="Y549" s="634" t="s">
        <v>8138</v>
      </c>
      <c r="Z549" s="634" t="s">
        <v>8139</v>
      </c>
      <c r="AB549" s="634" t="s">
        <v>8183</v>
      </c>
      <c r="AC549" s="634" t="s">
        <v>8184</v>
      </c>
      <c r="AE549" s="634" t="s">
        <v>20515</v>
      </c>
      <c r="AF549" s="634" t="s">
        <v>18576</v>
      </c>
      <c r="AI549" s="646" t="str">
        <f>VLOOKUP(K549,'1-kurs'!C:F,4,)</f>
        <v>1-kurs</v>
      </c>
      <c r="AJ549" s="634" t="str">
        <f t="shared" si="8"/>
        <v>438241100158</v>
      </c>
    </row>
    <row r="550" spans="1:36" hidden="1" x14ac:dyDescent="0.25">
      <c r="A550" s="634" t="s">
        <v>8560</v>
      </c>
      <c r="B550" s="634" t="s">
        <v>7507</v>
      </c>
      <c r="C550" s="634" t="s">
        <v>8125</v>
      </c>
      <c r="D550" s="634" t="s">
        <v>8126</v>
      </c>
      <c r="E550" s="634" t="s">
        <v>8127</v>
      </c>
      <c r="F550" s="634" t="s">
        <v>4345</v>
      </c>
      <c r="G550" s="634" t="s">
        <v>4350</v>
      </c>
      <c r="H550" s="634" t="s">
        <v>4346</v>
      </c>
      <c r="I550" s="634" t="s">
        <v>8561</v>
      </c>
      <c r="J550" s="634" t="s">
        <v>8562</v>
      </c>
      <c r="K550" s="635">
        <v>40607941170144</v>
      </c>
      <c r="L550" s="634" t="s">
        <v>8563</v>
      </c>
      <c r="M550" s="634" t="s">
        <v>4312</v>
      </c>
      <c r="N550" s="634" t="s">
        <v>2447</v>
      </c>
      <c r="O550" s="634" t="s">
        <v>7907</v>
      </c>
      <c r="P550" s="634" t="s">
        <v>8132</v>
      </c>
      <c r="Q550" s="634" t="s">
        <v>8133</v>
      </c>
      <c r="R550" s="634" t="s">
        <v>7205</v>
      </c>
      <c r="S550" s="634" t="s">
        <v>8135</v>
      </c>
      <c r="T550" s="634" t="s">
        <v>8509</v>
      </c>
      <c r="U550" s="634" t="s">
        <v>2426</v>
      </c>
      <c r="V550" s="634" t="s">
        <v>2383</v>
      </c>
      <c r="W550" s="634" t="s">
        <v>5559</v>
      </c>
      <c r="X550" s="634" t="s">
        <v>8175</v>
      </c>
      <c r="Y550" s="634" t="s">
        <v>8138</v>
      </c>
      <c r="Z550" s="634" t="s">
        <v>8139</v>
      </c>
      <c r="AB550" s="634" t="s">
        <v>8183</v>
      </c>
      <c r="AC550" s="634" t="s">
        <v>8184</v>
      </c>
      <c r="AE550" s="634" t="s">
        <v>20128</v>
      </c>
      <c r="AF550" s="634" t="s">
        <v>18576</v>
      </c>
      <c r="AI550" s="646" t="str">
        <f>VLOOKUP(K550,'1-kurs'!C:F,4,)</f>
        <v>1-kurs</v>
      </c>
      <c r="AJ550" s="634" t="str">
        <f t="shared" si="8"/>
        <v>438241100208</v>
      </c>
    </row>
    <row r="551" spans="1:36" hidden="1" x14ac:dyDescent="0.25">
      <c r="A551" s="634" t="s">
        <v>19917</v>
      </c>
      <c r="B551" s="634" t="s">
        <v>19918</v>
      </c>
      <c r="C551" s="634" t="s">
        <v>8125</v>
      </c>
      <c r="D551" s="634" t="s">
        <v>8126</v>
      </c>
      <c r="E551" s="634" t="s">
        <v>8127</v>
      </c>
      <c r="F551" s="634" t="s">
        <v>8142</v>
      </c>
      <c r="G551" s="634" t="s">
        <v>8143</v>
      </c>
      <c r="H551" s="634" t="s">
        <v>4346</v>
      </c>
      <c r="I551" s="634" t="s">
        <v>19919</v>
      </c>
      <c r="J551" s="634" t="s">
        <v>19920</v>
      </c>
      <c r="K551" s="635">
        <v>40801862330061</v>
      </c>
      <c r="L551" s="634" t="s">
        <v>19921</v>
      </c>
      <c r="M551" s="634" t="s">
        <v>4312</v>
      </c>
      <c r="N551" s="634" t="s">
        <v>2447</v>
      </c>
      <c r="O551" s="634" t="s">
        <v>7907</v>
      </c>
      <c r="P551" s="634" t="s">
        <v>8132</v>
      </c>
      <c r="Q551" s="634" t="s">
        <v>8133</v>
      </c>
      <c r="R551" s="634" t="s">
        <v>7205</v>
      </c>
      <c r="S551" s="634" t="s">
        <v>8135</v>
      </c>
      <c r="T551" s="634" t="s">
        <v>8509</v>
      </c>
      <c r="U551" s="634" t="s">
        <v>2426</v>
      </c>
      <c r="V551" s="634" t="s">
        <v>2383</v>
      </c>
      <c r="W551" s="634" t="s">
        <v>5559</v>
      </c>
      <c r="X551" s="634" t="s">
        <v>8175</v>
      </c>
      <c r="Y551" s="634" t="s">
        <v>8138</v>
      </c>
      <c r="Z551" s="634" t="s">
        <v>8139</v>
      </c>
      <c r="AE551" s="634" t="s">
        <v>20515</v>
      </c>
      <c r="AF551" s="634" t="s">
        <v>18576</v>
      </c>
      <c r="AI551" s="646" t="str">
        <f>VLOOKUP(K551,'1-kurs'!C:F,4,)</f>
        <v>1-kurs</v>
      </c>
      <c r="AJ551" s="634" t="str">
        <f t="shared" si="8"/>
        <v>438241102034</v>
      </c>
    </row>
    <row r="552" spans="1:36" hidden="1" x14ac:dyDescent="0.25">
      <c r="A552" s="634" t="s">
        <v>8538</v>
      </c>
      <c r="B552" s="634" t="s">
        <v>7853</v>
      </c>
      <c r="C552" s="634" t="s">
        <v>8125</v>
      </c>
      <c r="D552" s="634" t="s">
        <v>8126</v>
      </c>
      <c r="E552" s="634" t="s">
        <v>8127</v>
      </c>
      <c r="F552" s="634" t="s">
        <v>4345</v>
      </c>
      <c r="G552" s="634" t="s">
        <v>4347</v>
      </c>
      <c r="H552" s="634" t="s">
        <v>4346</v>
      </c>
      <c r="I552" s="634" t="s">
        <v>8539</v>
      </c>
      <c r="J552" s="634" t="s">
        <v>8540</v>
      </c>
      <c r="K552" s="635">
        <v>62003075260081</v>
      </c>
      <c r="L552" s="634" t="s">
        <v>8541</v>
      </c>
      <c r="M552" s="634" t="s">
        <v>4312</v>
      </c>
      <c r="N552" s="634" t="s">
        <v>2447</v>
      </c>
      <c r="O552" s="634" t="s">
        <v>7907</v>
      </c>
      <c r="P552" s="634" t="s">
        <v>8132</v>
      </c>
      <c r="Q552" s="634" t="s">
        <v>8133</v>
      </c>
      <c r="R552" s="634" t="s">
        <v>7205</v>
      </c>
      <c r="S552" s="634" t="s">
        <v>8135</v>
      </c>
      <c r="T552" s="634" t="s">
        <v>8509</v>
      </c>
      <c r="U552" s="634" t="s">
        <v>2426</v>
      </c>
      <c r="V552" s="634" t="s">
        <v>2383</v>
      </c>
      <c r="W552" s="634" t="s">
        <v>5559</v>
      </c>
      <c r="X552" s="634" t="s">
        <v>8175</v>
      </c>
      <c r="Y552" s="634" t="s">
        <v>8138</v>
      </c>
      <c r="Z552" s="634" t="s">
        <v>8139</v>
      </c>
      <c r="AB552" s="634" t="s">
        <v>8183</v>
      </c>
      <c r="AC552" s="634" t="s">
        <v>8184</v>
      </c>
      <c r="AE552" s="634" t="s">
        <v>20515</v>
      </c>
      <c r="AF552" s="634" t="s">
        <v>18576</v>
      </c>
      <c r="AI552" s="646" t="str">
        <f>VLOOKUP(K552,'1-kurs'!C:F,4,)</f>
        <v>1-kurs</v>
      </c>
      <c r="AJ552" s="634" t="str">
        <f t="shared" si="8"/>
        <v>438241100159</v>
      </c>
    </row>
    <row r="553" spans="1:36" hidden="1" x14ac:dyDescent="0.25">
      <c r="A553" s="634" t="s">
        <v>8568</v>
      </c>
      <c r="B553" s="634" t="s">
        <v>7750</v>
      </c>
      <c r="C553" s="634" t="s">
        <v>8125</v>
      </c>
      <c r="D553" s="634" t="s">
        <v>8126</v>
      </c>
      <c r="E553" s="634" t="s">
        <v>8127</v>
      </c>
      <c r="F553" s="634" t="s">
        <v>4345</v>
      </c>
      <c r="G553" s="634" t="s">
        <v>8332</v>
      </c>
      <c r="H553" s="634" t="s">
        <v>4344</v>
      </c>
      <c r="I553" s="634" t="s">
        <v>8569</v>
      </c>
      <c r="J553" s="634" t="s">
        <v>8570</v>
      </c>
      <c r="K553" s="635">
        <v>52503075260065</v>
      </c>
      <c r="L553" s="634" t="s">
        <v>8571</v>
      </c>
      <c r="M553" s="634" t="s">
        <v>4312</v>
      </c>
      <c r="N553" s="634" t="s">
        <v>2447</v>
      </c>
      <c r="O553" s="634" t="s">
        <v>7907</v>
      </c>
      <c r="P553" s="634" t="s">
        <v>8132</v>
      </c>
      <c r="Q553" s="634" t="s">
        <v>8133</v>
      </c>
      <c r="R553" s="634" t="s">
        <v>7205</v>
      </c>
      <c r="S553" s="634" t="s">
        <v>8135</v>
      </c>
      <c r="T553" s="634" t="s">
        <v>8509</v>
      </c>
      <c r="U553" s="634" t="s">
        <v>2426</v>
      </c>
      <c r="V553" s="634" t="s">
        <v>2383</v>
      </c>
      <c r="W553" s="634" t="s">
        <v>5559</v>
      </c>
      <c r="X553" s="634" t="s">
        <v>8175</v>
      </c>
      <c r="Y553" s="634" t="s">
        <v>8138</v>
      </c>
      <c r="Z553" s="634" t="s">
        <v>8139</v>
      </c>
      <c r="AB553" s="634" t="s">
        <v>8183</v>
      </c>
      <c r="AE553" s="634" t="s">
        <v>20128</v>
      </c>
      <c r="AF553" s="634" t="s">
        <v>18576</v>
      </c>
      <c r="AI553" s="646" t="str">
        <f>VLOOKUP(K553,'1-kurs'!C:F,4,)</f>
        <v>1-kurs</v>
      </c>
      <c r="AJ553" s="634" t="str">
        <f t="shared" si="8"/>
        <v>438241100192</v>
      </c>
    </row>
    <row r="554" spans="1:36" hidden="1" x14ac:dyDescent="0.25">
      <c r="A554" s="634" t="s">
        <v>8575</v>
      </c>
      <c r="B554" s="634" t="s">
        <v>7567</v>
      </c>
      <c r="C554" s="634" t="s">
        <v>8125</v>
      </c>
      <c r="D554" s="634" t="s">
        <v>8126</v>
      </c>
      <c r="E554" s="634" t="s">
        <v>8127</v>
      </c>
      <c r="F554" s="634" t="s">
        <v>4345</v>
      </c>
      <c r="G554" s="634" t="s">
        <v>8186</v>
      </c>
      <c r="H554" s="634" t="s">
        <v>4346</v>
      </c>
      <c r="I554" s="634" t="s">
        <v>8576</v>
      </c>
      <c r="J554" s="634" t="s">
        <v>8577</v>
      </c>
      <c r="K554" s="635">
        <v>42608775360048</v>
      </c>
      <c r="L554" s="634" t="s">
        <v>8578</v>
      </c>
      <c r="M554" s="634" t="s">
        <v>4312</v>
      </c>
      <c r="N554" s="634" t="s">
        <v>2447</v>
      </c>
      <c r="O554" s="634" t="s">
        <v>7907</v>
      </c>
      <c r="P554" s="634" t="s">
        <v>8132</v>
      </c>
      <c r="Q554" s="634" t="s">
        <v>8133</v>
      </c>
      <c r="R554" s="634" t="s">
        <v>8134</v>
      </c>
      <c r="S554" s="634" t="s">
        <v>8135</v>
      </c>
      <c r="T554" s="634" t="s">
        <v>8509</v>
      </c>
      <c r="U554" s="634" t="s">
        <v>2426</v>
      </c>
      <c r="V554" s="634" t="s">
        <v>2383</v>
      </c>
      <c r="W554" s="634" t="s">
        <v>5559</v>
      </c>
      <c r="X554" s="634" t="s">
        <v>8175</v>
      </c>
      <c r="Y554" s="634" t="s">
        <v>8138</v>
      </c>
      <c r="Z554" s="634" t="s">
        <v>8139</v>
      </c>
      <c r="AB554" s="634" t="s">
        <v>8183</v>
      </c>
      <c r="AC554" s="634" t="s">
        <v>8184</v>
      </c>
      <c r="AE554" s="634" t="s">
        <v>8140</v>
      </c>
      <c r="AF554" s="634" t="s">
        <v>18576</v>
      </c>
      <c r="AI554" s="646" t="str">
        <f>VLOOKUP(K554,'1-kurs'!C:F,4,)</f>
        <v>1-kurs</v>
      </c>
      <c r="AJ554" s="634" t="str">
        <f t="shared" si="8"/>
        <v>438241100204</v>
      </c>
    </row>
    <row r="555" spans="1:36" hidden="1" x14ac:dyDescent="0.25">
      <c r="A555" s="634" t="s">
        <v>8551</v>
      </c>
      <c r="B555" s="634" t="s">
        <v>7354</v>
      </c>
      <c r="C555" s="634" t="s">
        <v>8125</v>
      </c>
      <c r="D555" s="634" t="s">
        <v>8126</v>
      </c>
      <c r="E555" s="634" t="s">
        <v>8127</v>
      </c>
      <c r="F555" s="634" t="s">
        <v>8552</v>
      </c>
      <c r="G555" s="634" t="s">
        <v>8553</v>
      </c>
      <c r="H555" s="634" t="s">
        <v>4344</v>
      </c>
      <c r="I555" s="634" t="s">
        <v>8554</v>
      </c>
      <c r="J555" s="634" t="s">
        <v>8555</v>
      </c>
      <c r="K555" s="635">
        <v>52702055700018</v>
      </c>
      <c r="L555" s="634" t="s">
        <v>8293</v>
      </c>
      <c r="M555" s="634" t="s">
        <v>4312</v>
      </c>
      <c r="N555" s="634" t="s">
        <v>2447</v>
      </c>
      <c r="O555" s="634" t="s">
        <v>7907</v>
      </c>
      <c r="P555" s="634" t="s">
        <v>8132</v>
      </c>
      <c r="Q555" s="634" t="s">
        <v>8133</v>
      </c>
      <c r="R555" s="634" t="s">
        <v>7205</v>
      </c>
      <c r="S555" s="634" t="s">
        <v>8135</v>
      </c>
      <c r="T555" s="634" t="s">
        <v>8509</v>
      </c>
      <c r="U555" s="634" t="s">
        <v>2426</v>
      </c>
      <c r="V555" s="634" t="s">
        <v>2383</v>
      </c>
      <c r="W555" s="634" t="s">
        <v>5559</v>
      </c>
      <c r="X555" s="634" t="s">
        <v>8175</v>
      </c>
      <c r="Y555" s="634" t="s">
        <v>8138</v>
      </c>
      <c r="Z555" s="634" t="s">
        <v>8139</v>
      </c>
      <c r="AB555" s="634" t="s">
        <v>8183</v>
      </c>
      <c r="AC555" s="634" t="s">
        <v>8184</v>
      </c>
      <c r="AE555" s="634" t="s">
        <v>20515</v>
      </c>
      <c r="AF555" s="634" t="s">
        <v>18576</v>
      </c>
      <c r="AI555" s="646" t="str">
        <f>VLOOKUP(K555,'1-kurs'!C:F,4,)</f>
        <v>1-kurs</v>
      </c>
      <c r="AJ555" s="634" t="str">
        <f t="shared" si="8"/>
        <v>438241100161</v>
      </c>
    </row>
    <row r="556" spans="1:36" hidden="1" x14ac:dyDescent="0.25">
      <c r="A556" s="634" t="s">
        <v>8519</v>
      </c>
      <c r="B556" s="634" t="s">
        <v>7291</v>
      </c>
      <c r="C556" s="634" t="s">
        <v>8125</v>
      </c>
      <c r="D556" s="634" t="s">
        <v>8126</v>
      </c>
      <c r="E556" s="634" t="s">
        <v>8127</v>
      </c>
      <c r="F556" s="634" t="s">
        <v>8520</v>
      </c>
      <c r="G556" s="634" t="s">
        <v>8521</v>
      </c>
      <c r="H556" s="634" t="s">
        <v>4346</v>
      </c>
      <c r="I556" s="634" t="s">
        <v>8522</v>
      </c>
      <c r="J556" s="634" t="s">
        <v>8523</v>
      </c>
      <c r="K556" s="635">
        <v>40603811791143</v>
      </c>
      <c r="L556" s="634" t="s">
        <v>8524</v>
      </c>
      <c r="M556" s="634" t="s">
        <v>4312</v>
      </c>
      <c r="N556" s="634" t="s">
        <v>2447</v>
      </c>
      <c r="O556" s="634" t="s">
        <v>7907</v>
      </c>
      <c r="P556" s="634" t="s">
        <v>8132</v>
      </c>
      <c r="Q556" s="634" t="s">
        <v>8133</v>
      </c>
      <c r="R556" s="634" t="s">
        <v>7205</v>
      </c>
      <c r="S556" s="634" t="s">
        <v>8135</v>
      </c>
      <c r="T556" s="634" t="s">
        <v>8509</v>
      </c>
      <c r="U556" s="634" t="s">
        <v>2426</v>
      </c>
      <c r="V556" s="634" t="s">
        <v>2383</v>
      </c>
      <c r="W556" s="634" t="s">
        <v>5559</v>
      </c>
      <c r="X556" s="634" t="s">
        <v>8225</v>
      </c>
      <c r="Y556" s="634" t="s">
        <v>8138</v>
      </c>
      <c r="Z556" s="634" t="s">
        <v>8139</v>
      </c>
      <c r="AE556" s="634" t="s">
        <v>20128</v>
      </c>
      <c r="AF556" s="634" t="s">
        <v>18576</v>
      </c>
      <c r="AI556" s="646" t="str">
        <f>VLOOKUP(K556,'1-kurs'!C:F,4,)</f>
        <v>1-kurs</v>
      </c>
      <c r="AJ556" s="634" t="str">
        <f t="shared" si="8"/>
        <v>438241102117</v>
      </c>
    </row>
    <row r="557" spans="1:36" hidden="1" x14ac:dyDescent="0.25">
      <c r="A557" s="634" t="s">
        <v>8510</v>
      </c>
      <c r="B557" s="634" t="s">
        <v>7298</v>
      </c>
      <c r="C557" s="634" t="s">
        <v>8125</v>
      </c>
      <c r="D557" s="634" t="s">
        <v>8126</v>
      </c>
      <c r="E557" s="634" t="s">
        <v>8127</v>
      </c>
      <c r="F557" s="634" t="s">
        <v>8253</v>
      </c>
      <c r="G557" s="634" t="s">
        <v>8511</v>
      </c>
      <c r="H557" s="634" t="s">
        <v>4344</v>
      </c>
      <c r="I557" s="634" t="s">
        <v>8512</v>
      </c>
      <c r="J557" s="634" t="s">
        <v>8513</v>
      </c>
      <c r="K557" s="635">
        <v>51803076070025</v>
      </c>
      <c r="L557" s="634" t="s">
        <v>8514</v>
      </c>
      <c r="M557" s="634" t="s">
        <v>4312</v>
      </c>
      <c r="N557" s="634" t="s">
        <v>2447</v>
      </c>
      <c r="O557" s="634" t="s">
        <v>7907</v>
      </c>
      <c r="P557" s="634" t="s">
        <v>8132</v>
      </c>
      <c r="Q557" s="634" t="s">
        <v>8133</v>
      </c>
      <c r="R557" s="634" t="s">
        <v>7205</v>
      </c>
      <c r="S557" s="634" t="s">
        <v>8135</v>
      </c>
      <c r="T557" s="634" t="s">
        <v>8509</v>
      </c>
      <c r="U557" s="634" t="s">
        <v>2426</v>
      </c>
      <c r="V557" s="634" t="s">
        <v>2383</v>
      </c>
      <c r="W557" s="634" t="s">
        <v>5559</v>
      </c>
      <c r="X557" s="634" t="s">
        <v>8175</v>
      </c>
      <c r="Y557" s="634" t="s">
        <v>8138</v>
      </c>
      <c r="Z557" s="634" t="s">
        <v>8139</v>
      </c>
      <c r="AB557" s="634" t="s">
        <v>8183</v>
      </c>
      <c r="AC557" s="634" t="s">
        <v>8184</v>
      </c>
      <c r="AE557" s="634" t="s">
        <v>20128</v>
      </c>
      <c r="AF557" s="634" t="s">
        <v>18576</v>
      </c>
      <c r="AI557" s="646" t="str">
        <f>VLOOKUP(K557,'1-kurs'!C:F,4,)</f>
        <v>1-kurs</v>
      </c>
      <c r="AJ557" s="634" t="str">
        <f t="shared" si="8"/>
        <v>438241100156</v>
      </c>
    </row>
    <row r="558" spans="1:36" hidden="1" x14ac:dyDescent="0.25">
      <c r="A558" s="634" t="s">
        <v>8556</v>
      </c>
      <c r="B558" s="634" t="s">
        <v>7736</v>
      </c>
      <c r="C558" s="634" t="s">
        <v>8125</v>
      </c>
      <c r="D558" s="634" t="s">
        <v>8126</v>
      </c>
      <c r="E558" s="634" t="s">
        <v>8127</v>
      </c>
      <c r="F558" s="634" t="s">
        <v>4345</v>
      </c>
      <c r="G558" s="634" t="s">
        <v>4350</v>
      </c>
      <c r="H558" s="634" t="s">
        <v>4344</v>
      </c>
      <c r="I558" s="634" t="s">
        <v>8557</v>
      </c>
      <c r="J558" s="634" t="s">
        <v>8558</v>
      </c>
      <c r="K558" s="635">
        <v>51412045310109</v>
      </c>
      <c r="L558" s="634" t="s">
        <v>8559</v>
      </c>
      <c r="M558" s="634" t="s">
        <v>4312</v>
      </c>
      <c r="N558" s="634" t="s">
        <v>2447</v>
      </c>
      <c r="O558" s="634" t="s">
        <v>7907</v>
      </c>
      <c r="P558" s="634" t="s">
        <v>8132</v>
      </c>
      <c r="Q558" s="634" t="s">
        <v>8133</v>
      </c>
      <c r="R558" s="634" t="s">
        <v>7205</v>
      </c>
      <c r="S558" s="634" t="s">
        <v>8135</v>
      </c>
      <c r="T558" s="634" t="s">
        <v>8509</v>
      </c>
      <c r="U558" s="634" t="s">
        <v>2426</v>
      </c>
      <c r="V558" s="634" t="s">
        <v>2383</v>
      </c>
      <c r="W558" s="634" t="s">
        <v>5559</v>
      </c>
      <c r="X558" s="634" t="s">
        <v>8175</v>
      </c>
      <c r="Y558" s="634" t="s">
        <v>8138</v>
      </c>
      <c r="Z558" s="634" t="s">
        <v>8139</v>
      </c>
      <c r="AB558" s="634" t="s">
        <v>8183</v>
      </c>
      <c r="AC558" s="634" t="s">
        <v>8184</v>
      </c>
      <c r="AE558" s="634" t="s">
        <v>20128</v>
      </c>
      <c r="AF558" s="634" t="s">
        <v>18576</v>
      </c>
      <c r="AI558" s="646" t="str">
        <f>VLOOKUP(K558,'1-kurs'!C:F,4,)</f>
        <v>1-kurs</v>
      </c>
      <c r="AJ558" s="634" t="str">
        <f t="shared" si="8"/>
        <v>438241100165</v>
      </c>
    </row>
    <row r="559" spans="1:36" hidden="1" x14ac:dyDescent="0.25">
      <c r="A559" s="634" t="s">
        <v>8572</v>
      </c>
      <c r="B559" s="634" t="s">
        <v>7679</v>
      </c>
      <c r="C559" s="634" t="s">
        <v>8125</v>
      </c>
      <c r="D559" s="634" t="s">
        <v>8126</v>
      </c>
      <c r="E559" s="634" t="s">
        <v>8127</v>
      </c>
      <c r="F559" s="634" t="s">
        <v>4345</v>
      </c>
      <c r="G559" s="634" t="s">
        <v>8327</v>
      </c>
      <c r="H559" s="634" t="s">
        <v>4344</v>
      </c>
      <c r="I559" s="634" t="s">
        <v>8573</v>
      </c>
      <c r="J559" s="634" t="s">
        <v>8574</v>
      </c>
      <c r="K559" s="635">
        <v>52810075270032</v>
      </c>
      <c r="L559" s="634" t="s">
        <v>8131</v>
      </c>
      <c r="M559" s="634" t="s">
        <v>4312</v>
      </c>
      <c r="N559" s="634" t="s">
        <v>2447</v>
      </c>
      <c r="O559" s="634" t="s">
        <v>7907</v>
      </c>
      <c r="P559" s="634" t="s">
        <v>8132</v>
      </c>
      <c r="Q559" s="634" t="s">
        <v>8133</v>
      </c>
      <c r="R559" s="634" t="s">
        <v>8134</v>
      </c>
      <c r="S559" s="634" t="s">
        <v>8135</v>
      </c>
      <c r="T559" s="634" t="s">
        <v>8509</v>
      </c>
      <c r="U559" s="634" t="s">
        <v>2426</v>
      </c>
      <c r="V559" s="634" t="s">
        <v>2383</v>
      </c>
      <c r="W559" s="634" t="s">
        <v>5559</v>
      </c>
      <c r="X559" s="634" t="s">
        <v>8175</v>
      </c>
      <c r="Y559" s="634" t="s">
        <v>8138</v>
      </c>
      <c r="Z559" s="634" t="s">
        <v>8139</v>
      </c>
      <c r="AB559" s="634" t="s">
        <v>8183</v>
      </c>
      <c r="AC559" s="634" t="s">
        <v>8184</v>
      </c>
      <c r="AE559" s="634" t="s">
        <v>8140</v>
      </c>
      <c r="AF559" s="634" t="s">
        <v>18576</v>
      </c>
      <c r="AI559" s="646" t="str">
        <f>VLOOKUP(K559,'1-kurs'!C:F,4,)</f>
        <v>1-kurs</v>
      </c>
      <c r="AJ559" s="634" t="str">
        <f t="shared" si="8"/>
        <v>438241100207</v>
      </c>
    </row>
    <row r="560" spans="1:36" hidden="1" x14ac:dyDescent="0.25">
      <c r="A560" s="634" t="s">
        <v>8659</v>
      </c>
      <c r="B560" s="634" t="s">
        <v>7310</v>
      </c>
      <c r="C560" s="634" t="s">
        <v>8125</v>
      </c>
      <c r="D560" s="634" t="s">
        <v>8126</v>
      </c>
      <c r="E560" s="634" t="s">
        <v>8127</v>
      </c>
      <c r="F560" s="634" t="s">
        <v>8142</v>
      </c>
      <c r="G560" s="634" t="s">
        <v>8660</v>
      </c>
      <c r="H560" s="634" t="s">
        <v>4346</v>
      </c>
      <c r="I560" s="634" t="s">
        <v>8661</v>
      </c>
      <c r="J560" s="634" t="s">
        <v>8662</v>
      </c>
      <c r="K560" s="635">
        <v>41707975820042</v>
      </c>
      <c r="L560" s="634" t="s">
        <v>8663</v>
      </c>
      <c r="M560" s="634" t="s">
        <v>4312</v>
      </c>
      <c r="N560" s="634" t="s">
        <v>2447</v>
      </c>
      <c r="O560" s="634" t="s">
        <v>7894</v>
      </c>
      <c r="P560" s="634" t="s">
        <v>8132</v>
      </c>
      <c r="Q560" s="634" t="s">
        <v>8133</v>
      </c>
      <c r="R560" s="634" t="s">
        <v>7205</v>
      </c>
      <c r="S560" s="634" t="s">
        <v>8135</v>
      </c>
      <c r="T560" s="634" t="s">
        <v>8596</v>
      </c>
      <c r="U560" s="634" t="s">
        <v>2426</v>
      </c>
      <c r="V560" s="634" t="s">
        <v>2383</v>
      </c>
      <c r="W560" s="634" t="s">
        <v>5559</v>
      </c>
      <c r="X560" s="634" t="s">
        <v>8664</v>
      </c>
      <c r="Y560" s="634" t="s">
        <v>8138</v>
      </c>
      <c r="Z560" s="634" t="s">
        <v>8139</v>
      </c>
      <c r="AB560" s="634" t="s">
        <v>8183</v>
      </c>
      <c r="AC560" s="634" t="s">
        <v>8184</v>
      </c>
      <c r="AE560" s="634" t="s">
        <v>20128</v>
      </c>
      <c r="AF560" s="634" t="s">
        <v>18576</v>
      </c>
      <c r="AI560" s="646" t="str">
        <f>VLOOKUP(K560,'1-kurs'!C:F,4,)</f>
        <v>1-kurs</v>
      </c>
      <c r="AJ560" s="634" t="str">
        <f t="shared" si="8"/>
        <v>438241102051</v>
      </c>
    </row>
    <row r="561" spans="1:36" hidden="1" x14ac:dyDescent="0.25">
      <c r="A561" s="634" t="s">
        <v>20516</v>
      </c>
      <c r="B561" s="634" t="s">
        <v>20497</v>
      </c>
      <c r="C561" s="634" t="s">
        <v>8125</v>
      </c>
      <c r="D561" s="634" t="s">
        <v>8126</v>
      </c>
      <c r="E561" s="634" t="s">
        <v>8127</v>
      </c>
      <c r="F561" s="634" t="s">
        <v>4345</v>
      </c>
      <c r="G561" s="634" t="s">
        <v>8332</v>
      </c>
      <c r="H561" s="634" t="s">
        <v>4346</v>
      </c>
      <c r="I561" s="634" t="s">
        <v>20517</v>
      </c>
      <c r="J561" s="634" t="s">
        <v>20518</v>
      </c>
      <c r="K561" s="635">
        <v>62510075280019</v>
      </c>
      <c r="L561" s="634" t="s">
        <v>9691</v>
      </c>
      <c r="M561" s="634" t="s">
        <v>4312</v>
      </c>
      <c r="N561" s="634" t="s">
        <v>2447</v>
      </c>
      <c r="O561" s="634" t="s">
        <v>7894</v>
      </c>
      <c r="P561" s="634" t="s">
        <v>8132</v>
      </c>
      <c r="Q561" s="634" t="s">
        <v>8133</v>
      </c>
      <c r="R561" s="634" t="s">
        <v>7205</v>
      </c>
      <c r="S561" s="634" t="s">
        <v>8135</v>
      </c>
      <c r="T561" s="634" t="s">
        <v>8596</v>
      </c>
      <c r="U561" s="634" t="s">
        <v>2426</v>
      </c>
      <c r="V561" s="634" t="s">
        <v>2383</v>
      </c>
      <c r="W561" s="634" t="s">
        <v>5559</v>
      </c>
      <c r="X561" s="634" t="s">
        <v>8175</v>
      </c>
      <c r="Y561" s="634" t="s">
        <v>8138</v>
      </c>
      <c r="Z561" s="634" t="s">
        <v>8139</v>
      </c>
      <c r="AE561" s="634" t="s">
        <v>20515</v>
      </c>
      <c r="AF561" s="634" t="s">
        <v>18576</v>
      </c>
      <c r="AI561" s="646" t="str">
        <f>VLOOKUP(K561,'1-kurs'!C:F,4,)</f>
        <v>1-kurs</v>
      </c>
      <c r="AJ561" s="634" t="str">
        <f t="shared" si="8"/>
        <v>438241102301</v>
      </c>
    </row>
    <row r="562" spans="1:36" hidden="1" x14ac:dyDescent="0.25">
      <c r="A562" s="634" t="s">
        <v>8665</v>
      </c>
      <c r="B562" s="634" t="s">
        <v>7297</v>
      </c>
      <c r="C562" s="634" t="s">
        <v>8125</v>
      </c>
      <c r="D562" s="634" t="s">
        <v>8126</v>
      </c>
      <c r="E562" s="634" t="s">
        <v>8127</v>
      </c>
      <c r="F562" s="634" t="s">
        <v>4345</v>
      </c>
      <c r="G562" s="634" t="s">
        <v>8332</v>
      </c>
      <c r="H562" s="634" t="s">
        <v>4346</v>
      </c>
      <c r="I562" s="634" t="s">
        <v>8296</v>
      </c>
      <c r="J562" s="634" t="s">
        <v>8666</v>
      </c>
      <c r="K562" s="635">
        <v>60909065280034</v>
      </c>
      <c r="L562" s="634" t="s">
        <v>8224</v>
      </c>
      <c r="M562" s="634" t="s">
        <v>4312</v>
      </c>
      <c r="N562" s="634" t="s">
        <v>2447</v>
      </c>
      <c r="O562" s="634" t="s">
        <v>7894</v>
      </c>
      <c r="P562" s="634" t="s">
        <v>8132</v>
      </c>
      <c r="Q562" s="634" t="s">
        <v>8133</v>
      </c>
      <c r="R562" s="634" t="s">
        <v>7205</v>
      </c>
      <c r="S562" s="634" t="s">
        <v>8135</v>
      </c>
      <c r="T562" s="634" t="s">
        <v>8596</v>
      </c>
      <c r="U562" s="634" t="s">
        <v>2426</v>
      </c>
      <c r="V562" s="634" t="s">
        <v>2383</v>
      </c>
      <c r="W562" s="634" t="s">
        <v>5559</v>
      </c>
      <c r="X562" s="634" t="s">
        <v>8137</v>
      </c>
      <c r="Y562" s="634" t="s">
        <v>8138</v>
      </c>
      <c r="Z562" s="634" t="s">
        <v>8139</v>
      </c>
      <c r="AE562" s="634" t="s">
        <v>20515</v>
      </c>
      <c r="AF562" s="634" t="s">
        <v>18576</v>
      </c>
      <c r="AI562" s="646" t="str">
        <f>VLOOKUP(K562,'1-kurs'!C:F,4,)</f>
        <v>1-kurs</v>
      </c>
      <c r="AJ562" s="634" t="str">
        <f t="shared" si="8"/>
        <v>438241102071</v>
      </c>
    </row>
    <row r="563" spans="1:36" hidden="1" x14ac:dyDescent="0.25">
      <c r="A563" s="634" t="s">
        <v>8602</v>
      </c>
      <c r="B563" s="634" t="s">
        <v>7296</v>
      </c>
      <c r="C563" s="634" t="s">
        <v>8125</v>
      </c>
      <c r="D563" s="634" t="s">
        <v>8126</v>
      </c>
      <c r="E563" s="634" t="s">
        <v>8127</v>
      </c>
      <c r="F563" s="634" t="s">
        <v>4345</v>
      </c>
      <c r="G563" s="634" t="s">
        <v>4352</v>
      </c>
      <c r="H563" s="634" t="s">
        <v>4346</v>
      </c>
      <c r="I563" s="634" t="s">
        <v>8603</v>
      </c>
      <c r="J563" s="634" t="s">
        <v>8604</v>
      </c>
      <c r="K563" s="635">
        <v>61710065290063</v>
      </c>
      <c r="L563" s="634" t="s">
        <v>8605</v>
      </c>
      <c r="M563" s="634" t="s">
        <v>4312</v>
      </c>
      <c r="N563" s="634" t="s">
        <v>2447</v>
      </c>
      <c r="O563" s="634" t="s">
        <v>7894</v>
      </c>
      <c r="P563" s="634" t="s">
        <v>8132</v>
      </c>
      <c r="Q563" s="634" t="s">
        <v>8133</v>
      </c>
      <c r="R563" s="634" t="s">
        <v>7205</v>
      </c>
      <c r="S563" s="634" t="s">
        <v>8135</v>
      </c>
      <c r="T563" s="634" t="s">
        <v>8596</v>
      </c>
      <c r="U563" s="634" t="s">
        <v>2426</v>
      </c>
      <c r="V563" s="634" t="s">
        <v>2383</v>
      </c>
      <c r="W563" s="634" t="s">
        <v>5559</v>
      </c>
      <c r="X563" s="634" t="s">
        <v>8175</v>
      </c>
      <c r="Y563" s="634" t="s">
        <v>8138</v>
      </c>
      <c r="Z563" s="634" t="s">
        <v>8139</v>
      </c>
      <c r="AE563" s="634" t="s">
        <v>20515</v>
      </c>
      <c r="AF563" s="634" t="s">
        <v>18576</v>
      </c>
      <c r="AI563" s="646" t="str">
        <f>VLOOKUP(K563,'1-kurs'!C:F,4,)</f>
        <v>1-kurs</v>
      </c>
      <c r="AJ563" s="634" t="str">
        <f t="shared" si="8"/>
        <v>438241102139</v>
      </c>
    </row>
    <row r="564" spans="1:36" hidden="1" x14ac:dyDescent="0.25">
      <c r="A564" s="634" t="s">
        <v>18593</v>
      </c>
      <c r="B564" s="634" t="s">
        <v>18594</v>
      </c>
      <c r="C564" s="634" t="s">
        <v>8125</v>
      </c>
      <c r="D564" s="634" t="s">
        <v>8126</v>
      </c>
      <c r="E564" s="634" t="s">
        <v>8127</v>
      </c>
      <c r="F564" s="634" t="s">
        <v>4345</v>
      </c>
      <c r="G564" s="634" t="s">
        <v>8186</v>
      </c>
      <c r="H564" s="634" t="s">
        <v>4346</v>
      </c>
      <c r="I564" s="634" t="s">
        <v>18595</v>
      </c>
      <c r="J564" s="634" t="s">
        <v>18596</v>
      </c>
      <c r="K564" s="635">
        <v>61707065360029</v>
      </c>
      <c r="L564" s="634" t="s">
        <v>8883</v>
      </c>
      <c r="M564" s="634" t="s">
        <v>4312</v>
      </c>
      <c r="N564" s="634" t="s">
        <v>2447</v>
      </c>
      <c r="O564" s="634" t="s">
        <v>7894</v>
      </c>
      <c r="P564" s="634" t="s">
        <v>8132</v>
      </c>
      <c r="Q564" s="634" t="s">
        <v>8133</v>
      </c>
      <c r="R564" s="634" t="s">
        <v>7205</v>
      </c>
      <c r="S564" s="634" t="s">
        <v>8135</v>
      </c>
      <c r="T564" s="634" t="s">
        <v>8596</v>
      </c>
      <c r="U564" s="634" t="s">
        <v>2426</v>
      </c>
      <c r="V564" s="634" t="s">
        <v>2383</v>
      </c>
      <c r="W564" s="634" t="s">
        <v>5560</v>
      </c>
      <c r="X564" s="634" t="s">
        <v>10233</v>
      </c>
      <c r="Y564" s="634" t="s">
        <v>8138</v>
      </c>
      <c r="Z564" s="634" t="s">
        <v>8139</v>
      </c>
      <c r="AE564" s="634" t="s">
        <v>20128</v>
      </c>
      <c r="AF564" s="634" t="s">
        <v>18576</v>
      </c>
      <c r="AI564" s="646" t="str">
        <f>VLOOKUP(K564,'1-kurs'!C:F,4,)</f>
        <v>1-kurs</v>
      </c>
      <c r="AJ564" s="634" t="str">
        <f t="shared" si="8"/>
        <v>438241102054</v>
      </c>
    </row>
    <row r="565" spans="1:36" hidden="1" x14ac:dyDescent="0.25">
      <c r="A565" s="634" t="s">
        <v>8597</v>
      </c>
      <c r="B565" s="634" t="s">
        <v>7257</v>
      </c>
      <c r="C565" s="634" t="s">
        <v>8125</v>
      </c>
      <c r="D565" s="634" t="s">
        <v>8126</v>
      </c>
      <c r="E565" s="634" t="s">
        <v>8127</v>
      </c>
      <c r="F565" s="634" t="s">
        <v>4345</v>
      </c>
      <c r="G565" s="634" t="s">
        <v>8598</v>
      </c>
      <c r="H565" s="634" t="s">
        <v>4346</v>
      </c>
      <c r="I565" s="634" t="s">
        <v>8599</v>
      </c>
      <c r="J565" s="634" t="s">
        <v>8600</v>
      </c>
      <c r="K565" s="635">
        <v>61101065330024</v>
      </c>
      <c r="L565" s="634" t="s">
        <v>8601</v>
      </c>
      <c r="M565" s="634" t="s">
        <v>4312</v>
      </c>
      <c r="N565" s="634" t="s">
        <v>2447</v>
      </c>
      <c r="O565" s="634" t="s">
        <v>7894</v>
      </c>
      <c r="P565" s="634" t="s">
        <v>8132</v>
      </c>
      <c r="Q565" s="634" t="s">
        <v>8133</v>
      </c>
      <c r="R565" s="634" t="s">
        <v>7205</v>
      </c>
      <c r="S565" s="634" t="s">
        <v>8135</v>
      </c>
      <c r="T565" s="634" t="s">
        <v>8596</v>
      </c>
      <c r="U565" s="634" t="s">
        <v>2426</v>
      </c>
      <c r="V565" s="634" t="s">
        <v>2383</v>
      </c>
      <c r="W565" s="634" t="s">
        <v>5559</v>
      </c>
      <c r="X565" s="634" t="s">
        <v>8161</v>
      </c>
      <c r="Y565" s="634" t="s">
        <v>8138</v>
      </c>
      <c r="Z565" s="634" t="s">
        <v>8139</v>
      </c>
      <c r="AE565" s="634" t="s">
        <v>20128</v>
      </c>
      <c r="AF565" s="634" t="s">
        <v>18576</v>
      </c>
      <c r="AI565" s="646" t="str">
        <f>VLOOKUP(K565,'1-kurs'!C:F,4,)</f>
        <v>1-kurs</v>
      </c>
      <c r="AJ565" s="634" t="str">
        <f t="shared" si="8"/>
        <v>438241100141</v>
      </c>
    </row>
    <row r="566" spans="1:36" hidden="1" x14ac:dyDescent="0.25">
      <c r="A566" s="634" t="s">
        <v>8648</v>
      </c>
      <c r="B566" s="634" t="s">
        <v>7793</v>
      </c>
      <c r="C566" s="634" t="s">
        <v>8125</v>
      </c>
      <c r="D566" s="634" t="s">
        <v>8126</v>
      </c>
      <c r="E566" s="634" t="s">
        <v>8127</v>
      </c>
      <c r="F566" s="634" t="s">
        <v>4345</v>
      </c>
      <c r="G566" s="634" t="s">
        <v>8332</v>
      </c>
      <c r="H566" s="634" t="s">
        <v>4346</v>
      </c>
      <c r="I566" s="634" t="s">
        <v>8649</v>
      </c>
      <c r="J566" s="634" t="s">
        <v>8650</v>
      </c>
      <c r="K566" s="635">
        <v>61201025260010</v>
      </c>
      <c r="L566" s="634" t="s">
        <v>8651</v>
      </c>
      <c r="M566" s="634" t="s">
        <v>4312</v>
      </c>
      <c r="N566" s="634" t="s">
        <v>2447</v>
      </c>
      <c r="O566" s="634" t="s">
        <v>7894</v>
      </c>
      <c r="P566" s="634" t="s">
        <v>8132</v>
      </c>
      <c r="Q566" s="634" t="s">
        <v>8133</v>
      </c>
      <c r="R566" s="634" t="s">
        <v>7205</v>
      </c>
      <c r="S566" s="634" t="s">
        <v>8135</v>
      </c>
      <c r="T566" s="634" t="s">
        <v>8596</v>
      </c>
      <c r="U566" s="634" t="s">
        <v>2426</v>
      </c>
      <c r="V566" s="634" t="s">
        <v>2383</v>
      </c>
      <c r="W566" s="634" t="s">
        <v>5559</v>
      </c>
      <c r="X566" s="634" t="s">
        <v>8652</v>
      </c>
      <c r="Y566" s="634" t="s">
        <v>8138</v>
      </c>
      <c r="Z566" s="634" t="s">
        <v>8139</v>
      </c>
      <c r="AB566" s="634" t="s">
        <v>8183</v>
      </c>
      <c r="AC566" s="634" t="s">
        <v>8184</v>
      </c>
      <c r="AE566" s="634" t="s">
        <v>20128</v>
      </c>
      <c r="AF566" s="634" t="s">
        <v>18576</v>
      </c>
      <c r="AI566" s="646" t="str">
        <f>VLOOKUP(K566,'1-kurs'!C:F,4,)</f>
        <v>1-kurs</v>
      </c>
      <c r="AJ566" s="634" t="str">
        <f t="shared" si="8"/>
        <v>438241102050</v>
      </c>
    </row>
    <row r="567" spans="1:36" hidden="1" x14ac:dyDescent="0.25">
      <c r="A567" s="634" t="s">
        <v>8733</v>
      </c>
      <c r="B567" s="634" t="s">
        <v>7782</v>
      </c>
      <c r="C567" s="634" t="s">
        <v>8125</v>
      </c>
      <c r="D567" s="634" t="s">
        <v>8126</v>
      </c>
      <c r="E567" s="634" t="s">
        <v>8127</v>
      </c>
      <c r="F567" s="634" t="s">
        <v>4345</v>
      </c>
      <c r="G567" s="634" t="s">
        <v>8332</v>
      </c>
      <c r="H567" s="634" t="s">
        <v>4346</v>
      </c>
      <c r="I567" s="634" t="s">
        <v>8734</v>
      </c>
      <c r="J567" s="634" t="s">
        <v>8735</v>
      </c>
      <c r="K567" s="635">
        <v>41102965280026</v>
      </c>
      <c r="L567" s="634" t="s">
        <v>8736</v>
      </c>
      <c r="M567" s="634" t="s">
        <v>4312</v>
      </c>
      <c r="N567" s="634" t="s">
        <v>2447</v>
      </c>
      <c r="O567" s="634" t="s">
        <v>7894</v>
      </c>
      <c r="P567" s="634" t="s">
        <v>8132</v>
      </c>
      <c r="Q567" s="634" t="s">
        <v>8133</v>
      </c>
      <c r="R567" s="634" t="s">
        <v>7205</v>
      </c>
      <c r="S567" s="634" t="s">
        <v>8135</v>
      </c>
      <c r="T567" s="634" t="s">
        <v>8596</v>
      </c>
      <c r="U567" s="634" t="s">
        <v>2426</v>
      </c>
      <c r="V567" s="634" t="s">
        <v>2383</v>
      </c>
      <c r="W567" s="634" t="s">
        <v>5559</v>
      </c>
      <c r="X567" s="634" t="s">
        <v>8137</v>
      </c>
      <c r="Y567" s="634" t="s">
        <v>8138</v>
      </c>
      <c r="Z567" s="634" t="s">
        <v>8139</v>
      </c>
      <c r="AE567" s="634" t="s">
        <v>20128</v>
      </c>
      <c r="AF567" s="634" t="s">
        <v>18576</v>
      </c>
      <c r="AI567" s="646" t="str">
        <f>VLOOKUP(K567,'1-kurs'!C:F,4,)</f>
        <v>1-kurs</v>
      </c>
      <c r="AJ567" s="634" t="str">
        <f t="shared" si="8"/>
        <v>438241102133</v>
      </c>
    </row>
    <row r="568" spans="1:36" hidden="1" x14ac:dyDescent="0.25">
      <c r="A568" s="634" t="s">
        <v>8672</v>
      </c>
      <c r="B568" s="634" t="s">
        <v>7753</v>
      </c>
      <c r="C568" s="634" t="s">
        <v>8125</v>
      </c>
      <c r="D568" s="634" t="s">
        <v>8126</v>
      </c>
      <c r="E568" s="634" t="s">
        <v>8127</v>
      </c>
      <c r="F568" s="634" t="s">
        <v>8142</v>
      </c>
      <c r="G568" s="634" t="s">
        <v>8673</v>
      </c>
      <c r="H568" s="634" t="s">
        <v>4346</v>
      </c>
      <c r="I568" s="634" t="s">
        <v>8674</v>
      </c>
      <c r="J568" s="634" t="s">
        <v>8675</v>
      </c>
      <c r="K568" s="635">
        <v>62806065820027</v>
      </c>
      <c r="L568" s="634" t="s">
        <v>8676</v>
      </c>
      <c r="M568" s="634" t="s">
        <v>4312</v>
      </c>
      <c r="N568" s="634" t="s">
        <v>2447</v>
      </c>
      <c r="O568" s="634" t="s">
        <v>7894</v>
      </c>
      <c r="P568" s="634" t="s">
        <v>8132</v>
      </c>
      <c r="Q568" s="634" t="s">
        <v>8133</v>
      </c>
      <c r="R568" s="634" t="s">
        <v>7205</v>
      </c>
      <c r="S568" s="634" t="s">
        <v>8135</v>
      </c>
      <c r="T568" s="634" t="s">
        <v>8596</v>
      </c>
      <c r="U568" s="634" t="s">
        <v>2426</v>
      </c>
      <c r="V568" s="634" t="s">
        <v>2383</v>
      </c>
      <c r="W568" s="634" t="s">
        <v>5559</v>
      </c>
      <c r="X568" s="634" t="s">
        <v>8677</v>
      </c>
      <c r="Y568" s="634" t="s">
        <v>8138</v>
      </c>
      <c r="Z568" s="634" t="s">
        <v>8139</v>
      </c>
      <c r="AB568" s="634" t="s">
        <v>8183</v>
      </c>
      <c r="AC568" s="634" t="s">
        <v>8184</v>
      </c>
      <c r="AE568" s="634" t="s">
        <v>20128</v>
      </c>
      <c r="AF568" s="634" t="s">
        <v>18576</v>
      </c>
      <c r="AI568" s="646" t="str">
        <f>VLOOKUP(K568,'1-kurs'!C:F,4,)</f>
        <v>1-kurs</v>
      </c>
      <c r="AJ568" s="634" t="str">
        <f t="shared" si="8"/>
        <v>438241102025</v>
      </c>
    </row>
    <row r="569" spans="1:36" hidden="1" x14ac:dyDescent="0.25">
      <c r="A569" s="634" t="s">
        <v>8678</v>
      </c>
      <c r="B569" s="634" t="s">
        <v>7752</v>
      </c>
      <c r="C569" s="634" t="s">
        <v>8125</v>
      </c>
      <c r="D569" s="634" t="s">
        <v>8126</v>
      </c>
      <c r="E569" s="634" t="s">
        <v>8127</v>
      </c>
      <c r="F569" s="634" t="s">
        <v>4345</v>
      </c>
      <c r="G569" s="634" t="s">
        <v>8221</v>
      </c>
      <c r="H569" s="634" t="s">
        <v>4346</v>
      </c>
      <c r="I569" s="634" t="s">
        <v>8679</v>
      </c>
      <c r="J569" s="634" t="s">
        <v>8680</v>
      </c>
      <c r="K569" s="635">
        <v>62404075350037</v>
      </c>
      <c r="L569" s="634" t="s">
        <v>8429</v>
      </c>
      <c r="M569" s="634" t="s">
        <v>4312</v>
      </c>
      <c r="N569" s="634" t="s">
        <v>2447</v>
      </c>
      <c r="O569" s="634" t="s">
        <v>7894</v>
      </c>
      <c r="P569" s="634" t="s">
        <v>8132</v>
      </c>
      <c r="Q569" s="634" t="s">
        <v>8133</v>
      </c>
      <c r="R569" s="634" t="s">
        <v>7205</v>
      </c>
      <c r="S569" s="634" t="s">
        <v>8135</v>
      </c>
      <c r="T569" s="634" t="s">
        <v>8596</v>
      </c>
      <c r="U569" s="634" t="s">
        <v>2426</v>
      </c>
      <c r="V569" s="634" t="s">
        <v>2383</v>
      </c>
      <c r="W569" s="634" t="s">
        <v>5559</v>
      </c>
      <c r="X569" s="634" t="s">
        <v>8681</v>
      </c>
      <c r="Y569" s="634" t="s">
        <v>8138</v>
      </c>
      <c r="Z569" s="634" t="s">
        <v>8139</v>
      </c>
      <c r="AB569" s="634" t="s">
        <v>8183</v>
      </c>
      <c r="AC569" s="634" t="s">
        <v>8184</v>
      </c>
      <c r="AE569" s="634" t="s">
        <v>20128</v>
      </c>
      <c r="AF569" s="634" t="s">
        <v>18576</v>
      </c>
      <c r="AI569" s="646" t="str">
        <f>VLOOKUP(K569,'1-kurs'!C:F,4,)</f>
        <v>1-kurs</v>
      </c>
      <c r="AJ569" s="634" t="str">
        <f t="shared" si="8"/>
        <v>438241102030</v>
      </c>
    </row>
    <row r="570" spans="1:36" hidden="1" x14ac:dyDescent="0.25">
      <c r="A570" s="634" t="s">
        <v>19923</v>
      </c>
      <c r="B570" s="634" t="s">
        <v>19924</v>
      </c>
      <c r="C570" s="634" t="s">
        <v>8125</v>
      </c>
      <c r="D570" s="634" t="s">
        <v>8126</v>
      </c>
      <c r="E570" s="634" t="s">
        <v>8127</v>
      </c>
      <c r="F570" s="634" t="s">
        <v>4345</v>
      </c>
      <c r="G570" s="634" t="s">
        <v>4349</v>
      </c>
      <c r="H570" s="634" t="s">
        <v>4346</v>
      </c>
      <c r="I570" s="634" t="s">
        <v>19925</v>
      </c>
      <c r="J570" s="634" t="s">
        <v>19926</v>
      </c>
      <c r="K570" s="635">
        <v>63005075380030</v>
      </c>
      <c r="L570" s="634" t="s">
        <v>19927</v>
      </c>
      <c r="M570" s="634" t="s">
        <v>4312</v>
      </c>
      <c r="N570" s="634" t="s">
        <v>2447</v>
      </c>
      <c r="O570" s="634" t="s">
        <v>7894</v>
      </c>
      <c r="P570" s="634" t="s">
        <v>8132</v>
      </c>
      <c r="Q570" s="634" t="s">
        <v>8133</v>
      </c>
      <c r="R570" s="634" t="s">
        <v>7205</v>
      </c>
      <c r="S570" s="634" t="s">
        <v>8135</v>
      </c>
      <c r="T570" s="634" t="s">
        <v>8596</v>
      </c>
      <c r="U570" s="634" t="s">
        <v>2426</v>
      </c>
      <c r="V570" s="634" t="s">
        <v>2383</v>
      </c>
      <c r="W570" s="634" t="s">
        <v>5559</v>
      </c>
      <c r="X570" s="634" t="s">
        <v>8175</v>
      </c>
      <c r="Y570" s="634" t="s">
        <v>8138</v>
      </c>
      <c r="Z570" s="634" t="s">
        <v>8139</v>
      </c>
      <c r="AE570" s="634" t="s">
        <v>20128</v>
      </c>
      <c r="AF570" s="634" t="s">
        <v>18576</v>
      </c>
      <c r="AI570" s="646" t="str">
        <f>VLOOKUP(K570,'1-kurs'!C:F,4,)</f>
        <v>1-kurs</v>
      </c>
      <c r="AJ570" s="634" t="str">
        <f t="shared" si="8"/>
        <v>438241102273</v>
      </c>
    </row>
    <row r="571" spans="1:36" hidden="1" x14ac:dyDescent="0.25">
      <c r="A571" s="634" t="s">
        <v>8619</v>
      </c>
      <c r="B571" s="634" t="s">
        <v>7714</v>
      </c>
      <c r="C571" s="634" t="s">
        <v>8125</v>
      </c>
      <c r="D571" s="634" t="s">
        <v>8126</v>
      </c>
      <c r="E571" s="634" t="s">
        <v>8127</v>
      </c>
      <c r="F571" s="634" t="s">
        <v>4345</v>
      </c>
      <c r="G571" s="634" t="s">
        <v>4348</v>
      </c>
      <c r="H571" s="634" t="s">
        <v>4346</v>
      </c>
      <c r="I571" s="634" t="s">
        <v>8620</v>
      </c>
      <c r="J571" s="634" t="s">
        <v>8621</v>
      </c>
      <c r="K571" s="635">
        <v>41905965300011</v>
      </c>
      <c r="L571" s="634" t="s">
        <v>8622</v>
      </c>
      <c r="M571" s="634" t="s">
        <v>4312</v>
      </c>
      <c r="N571" s="634" t="s">
        <v>2447</v>
      </c>
      <c r="O571" s="634" t="s">
        <v>7894</v>
      </c>
      <c r="P571" s="634" t="s">
        <v>8132</v>
      </c>
      <c r="Q571" s="634" t="s">
        <v>8133</v>
      </c>
      <c r="R571" s="634" t="s">
        <v>7205</v>
      </c>
      <c r="S571" s="634" t="s">
        <v>8135</v>
      </c>
      <c r="T571" s="634" t="s">
        <v>8596</v>
      </c>
      <c r="U571" s="634" t="s">
        <v>2426</v>
      </c>
      <c r="V571" s="634" t="s">
        <v>2383</v>
      </c>
      <c r="W571" s="634" t="s">
        <v>5559</v>
      </c>
      <c r="X571" s="634" t="s">
        <v>8137</v>
      </c>
      <c r="Y571" s="634" t="s">
        <v>8138</v>
      </c>
      <c r="Z571" s="634" t="s">
        <v>8139</v>
      </c>
      <c r="AE571" s="634" t="s">
        <v>20128</v>
      </c>
      <c r="AF571" s="634" t="s">
        <v>18576</v>
      </c>
      <c r="AI571" s="646" t="str">
        <f>VLOOKUP(K571,'1-kurs'!C:F,4,)</f>
        <v>1-kurs</v>
      </c>
      <c r="AJ571" s="634" t="str">
        <f t="shared" si="8"/>
        <v>438241102135</v>
      </c>
    </row>
    <row r="572" spans="1:36" hidden="1" x14ac:dyDescent="0.25">
      <c r="A572" s="634" t="s">
        <v>8627</v>
      </c>
      <c r="B572" s="634" t="s">
        <v>7881</v>
      </c>
      <c r="C572" s="634" t="s">
        <v>8125</v>
      </c>
      <c r="D572" s="634" t="s">
        <v>8126</v>
      </c>
      <c r="E572" s="634" t="s">
        <v>8127</v>
      </c>
      <c r="F572" s="634" t="s">
        <v>4345</v>
      </c>
      <c r="G572" s="634" t="s">
        <v>4347</v>
      </c>
      <c r="H572" s="634" t="s">
        <v>4346</v>
      </c>
      <c r="I572" s="634" t="s">
        <v>8628</v>
      </c>
      <c r="J572" s="634" t="s">
        <v>8629</v>
      </c>
      <c r="K572" s="635">
        <v>41010921000080</v>
      </c>
      <c r="L572" s="634" t="s">
        <v>8630</v>
      </c>
      <c r="M572" s="634" t="s">
        <v>4312</v>
      </c>
      <c r="N572" s="634" t="s">
        <v>2447</v>
      </c>
      <c r="O572" s="634" t="s">
        <v>7894</v>
      </c>
      <c r="P572" s="634" t="s">
        <v>8132</v>
      </c>
      <c r="Q572" s="634" t="s">
        <v>8133</v>
      </c>
      <c r="R572" s="634" t="s">
        <v>7205</v>
      </c>
      <c r="S572" s="634" t="s">
        <v>8135</v>
      </c>
      <c r="T572" s="634" t="s">
        <v>8596</v>
      </c>
      <c r="U572" s="634" t="s">
        <v>2426</v>
      </c>
      <c r="V572" s="634" t="s">
        <v>2383</v>
      </c>
      <c r="W572" s="634" t="s">
        <v>5559</v>
      </c>
      <c r="X572" s="634" t="s">
        <v>8175</v>
      </c>
      <c r="Y572" s="634" t="s">
        <v>8138</v>
      </c>
      <c r="Z572" s="634" t="s">
        <v>8139</v>
      </c>
      <c r="AE572" s="634" t="s">
        <v>20128</v>
      </c>
      <c r="AF572" s="634" t="s">
        <v>18576</v>
      </c>
      <c r="AI572" s="646" t="str">
        <f>VLOOKUP(K572,'1-kurs'!C:F,4,)</f>
        <v>1-kurs</v>
      </c>
      <c r="AJ572" s="634" t="str">
        <f t="shared" si="8"/>
        <v>438241102093</v>
      </c>
    </row>
    <row r="573" spans="1:36" hidden="1" x14ac:dyDescent="0.25">
      <c r="A573" s="634" t="s">
        <v>8723</v>
      </c>
      <c r="B573" s="634" t="s">
        <v>7650</v>
      </c>
      <c r="C573" s="634" t="s">
        <v>8125</v>
      </c>
      <c r="D573" s="634" t="s">
        <v>8126</v>
      </c>
      <c r="E573" s="634" t="s">
        <v>8127</v>
      </c>
      <c r="F573" s="634" t="s">
        <v>4345</v>
      </c>
      <c r="G573" s="634" t="s">
        <v>4348</v>
      </c>
      <c r="H573" s="634" t="s">
        <v>4346</v>
      </c>
      <c r="I573" s="634" t="s">
        <v>8724</v>
      </c>
      <c r="J573" s="634" t="s">
        <v>8725</v>
      </c>
      <c r="K573" s="635">
        <v>61001065300015</v>
      </c>
      <c r="L573" s="634" t="s">
        <v>8726</v>
      </c>
      <c r="M573" s="634" t="s">
        <v>4312</v>
      </c>
      <c r="N573" s="634" t="s">
        <v>2447</v>
      </c>
      <c r="O573" s="634" t="s">
        <v>7894</v>
      </c>
      <c r="P573" s="634" t="s">
        <v>8132</v>
      </c>
      <c r="Q573" s="634" t="s">
        <v>8133</v>
      </c>
      <c r="R573" s="634" t="s">
        <v>7205</v>
      </c>
      <c r="S573" s="634" t="s">
        <v>8135</v>
      </c>
      <c r="T573" s="634" t="s">
        <v>8596</v>
      </c>
      <c r="U573" s="634" t="s">
        <v>2426</v>
      </c>
      <c r="V573" s="634" t="s">
        <v>2383</v>
      </c>
      <c r="W573" s="634" t="s">
        <v>5560</v>
      </c>
      <c r="X573" s="634" t="s">
        <v>8161</v>
      </c>
      <c r="Y573" s="634" t="s">
        <v>8138</v>
      </c>
      <c r="Z573" s="634" t="s">
        <v>8139</v>
      </c>
      <c r="AE573" s="634" t="s">
        <v>20128</v>
      </c>
      <c r="AF573" s="634" t="s">
        <v>18576</v>
      </c>
      <c r="AI573" s="646" t="str">
        <f>VLOOKUP(K573,'1-kurs'!C:F,4,)</f>
        <v>1-kurs</v>
      </c>
      <c r="AJ573" s="634" t="str">
        <f t="shared" si="8"/>
        <v>438241100144</v>
      </c>
    </row>
    <row r="574" spans="1:36" hidden="1" x14ac:dyDescent="0.25">
      <c r="A574" s="634" t="s">
        <v>8707</v>
      </c>
      <c r="B574" s="634" t="s">
        <v>7638</v>
      </c>
      <c r="C574" s="634" t="s">
        <v>8125</v>
      </c>
      <c r="D574" s="634" t="s">
        <v>8126</v>
      </c>
      <c r="E574" s="634" t="s">
        <v>8127</v>
      </c>
      <c r="F574" s="634" t="s">
        <v>8552</v>
      </c>
      <c r="G574" s="634" t="s">
        <v>8708</v>
      </c>
      <c r="H574" s="634" t="s">
        <v>4346</v>
      </c>
      <c r="I574" s="634" t="s">
        <v>8709</v>
      </c>
      <c r="J574" s="634" t="s">
        <v>8710</v>
      </c>
      <c r="K574" s="635">
        <v>61204047890016</v>
      </c>
      <c r="L574" s="634" t="s">
        <v>8711</v>
      </c>
      <c r="M574" s="634" t="s">
        <v>4312</v>
      </c>
      <c r="N574" s="634" t="s">
        <v>2447</v>
      </c>
      <c r="O574" s="634" t="s">
        <v>7894</v>
      </c>
      <c r="P574" s="634" t="s">
        <v>8132</v>
      </c>
      <c r="Q574" s="634" t="s">
        <v>8133</v>
      </c>
      <c r="R574" s="634" t="s">
        <v>7205</v>
      </c>
      <c r="S574" s="634" t="s">
        <v>8135</v>
      </c>
      <c r="T574" s="634" t="s">
        <v>8596</v>
      </c>
      <c r="U574" s="634" t="s">
        <v>2426</v>
      </c>
      <c r="V574" s="634" t="s">
        <v>2383</v>
      </c>
      <c r="W574" s="634" t="s">
        <v>5559</v>
      </c>
      <c r="X574" s="634" t="s">
        <v>8712</v>
      </c>
      <c r="Y574" s="634" t="s">
        <v>8138</v>
      </c>
      <c r="Z574" s="634" t="s">
        <v>8139</v>
      </c>
      <c r="AB574" s="634" t="s">
        <v>8183</v>
      </c>
      <c r="AC574" s="634" t="s">
        <v>8184</v>
      </c>
      <c r="AE574" s="634" t="s">
        <v>20128</v>
      </c>
      <c r="AF574" s="634" t="s">
        <v>18576</v>
      </c>
      <c r="AI574" s="646" t="str">
        <f>VLOOKUP(K574,'1-kurs'!C:F,4,)</f>
        <v>1-kurs</v>
      </c>
      <c r="AJ574" s="634" t="str">
        <f t="shared" si="8"/>
        <v>438241101993</v>
      </c>
    </row>
    <row r="575" spans="1:36" hidden="1" x14ac:dyDescent="0.25">
      <c r="A575" s="634" t="s">
        <v>8611</v>
      </c>
      <c r="B575" s="634" t="s">
        <v>7625</v>
      </c>
      <c r="C575" s="634" t="s">
        <v>8125</v>
      </c>
      <c r="D575" s="634" t="s">
        <v>8126</v>
      </c>
      <c r="E575" s="634" t="s">
        <v>8127</v>
      </c>
      <c r="F575" s="634" t="s">
        <v>4345</v>
      </c>
      <c r="G575" s="634" t="s">
        <v>4350</v>
      </c>
      <c r="H575" s="634" t="s">
        <v>4346</v>
      </c>
      <c r="I575" s="634" t="s">
        <v>8612</v>
      </c>
      <c r="J575" s="634" t="s">
        <v>8613</v>
      </c>
      <c r="K575" s="635">
        <v>40901985310062</v>
      </c>
      <c r="L575" s="634" t="s">
        <v>8614</v>
      </c>
      <c r="M575" s="634" t="s">
        <v>4312</v>
      </c>
      <c r="N575" s="634" t="s">
        <v>2447</v>
      </c>
      <c r="O575" s="634" t="s">
        <v>7894</v>
      </c>
      <c r="P575" s="634" t="s">
        <v>8132</v>
      </c>
      <c r="Q575" s="634" t="s">
        <v>8133</v>
      </c>
      <c r="R575" s="634" t="s">
        <v>7205</v>
      </c>
      <c r="S575" s="634" t="s">
        <v>8135</v>
      </c>
      <c r="T575" s="634" t="s">
        <v>8596</v>
      </c>
      <c r="U575" s="634" t="s">
        <v>2426</v>
      </c>
      <c r="V575" s="634" t="s">
        <v>2383</v>
      </c>
      <c r="W575" s="634" t="s">
        <v>5559</v>
      </c>
      <c r="X575" s="634" t="s">
        <v>8175</v>
      </c>
      <c r="Y575" s="634" t="s">
        <v>8138</v>
      </c>
      <c r="Z575" s="634" t="s">
        <v>8139</v>
      </c>
      <c r="AE575" s="634" t="s">
        <v>20128</v>
      </c>
      <c r="AF575" s="634" t="s">
        <v>18576</v>
      </c>
      <c r="AI575" s="646" t="str">
        <f>VLOOKUP(K575,'1-kurs'!C:F,4,)</f>
        <v>1-kurs</v>
      </c>
      <c r="AJ575" s="634" t="str">
        <f t="shared" si="8"/>
        <v>438241102130</v>
      </c>
    </row>
    <row r="576" spans="1:36" hidden="1" x14ac:dyDescent="0.25">
      <c r="A576" s="634" t="s">
        <v>8699</v>
      </c>
      <c r="B576" s="634" t="s">
        <v>7612</v>
      </c>
      <c r="C576" s="634" t="s">
        <v>8125</v>
      </c>
      <c r="D576" s="634" t="s">
        <v>8126</v>
      </c>
      <c r="E576" s="634" t="s">
        <v>8127</v>
      </c>
      <c r="F576" s="634" t="s">
        <v>8700</v>
      </c>
      <c r="G576" s="634" t="s">
        <v>8701</v>
      </c>
      <c r="H576" s="634" t="s">
        <v>4346</v>
      </c>
      <c r="I576" s="634" t="s">
        <v>8702</v>
      </c>
      <c r="J576" s="634" t="s">
        <v>8703</v>
      </c>
      <c r="K576" s="635">
        <v>41011953090052</v>
      </c>
      <c r="L576" s="634" t="s">
        <v>8704</v>
      </c>
      <c r="M576" s="634" t="s">
        <v>4312</v>
      </c>
      <c r="N576" s="634" t="s">
        <v>2447</v>
      </c>
      <c r="O576" s="634" t="s">
        <v>7894</v>
      </c>
      <c r="P576" s="634" t="s">
        <v>8132</v>
      </c>
      <c r="Q576" s="634" t="s">
        <v>8133</v>
      </c>
      <c r="R576" s="634" t="s">
        <v>7205</v>
      </c>
      <c r="S576" s="634" t="s">
        <v>8135</v>
      </c>
      <c r="T576" s="634" t="s">
        <v>8596</v>
      </c>
      <c r="U576" s="634" t="s">
        <v>2426</v>
      </c>
      <c r="V576" s="634" t="s">
        <v>2383</v>
      </c>
      <c r="W576" s="634" t="s">
        <v>5559</v>
      </c>
      <c r="X576" s="634" t="s">
        <v>8705</v>
      </c>
      <c r="Y576" s="634" t="s">
        <v>8138</v>
      </c>
      <c r="Z576" s="634" t="s">
        <v>8139</v>
      </c>
      <c r="AB576" s="634" t="s">
        <v>8183</v>
      </c>
      <c r="AC576" s="634" t="s">
        <v>8184</v>
      </c>
      <c r="AE576" s="634" t="s">
        <v>20128</v>
      </c>
      <c r="AF576" s="634" t="s">
        <v>18576</v>
      </c>
      <c r="AI576" s="646" t="str">
        <f>VLOOKUP(K576,'1-kurs'!C:F,4,)</f>
        <v>1-kurs</v>
      </c>
      <c r="AJ576" s="634" t="str">
        <f t="shared" si="8"/>
        <v>438241102010</v>
      </c>
    </row>
    <row r="577" spans="1:36" hidden="1" x14ac:dyDescent="0.25">
      <c r="A577" s="634" t="s">
        <v>8643</v>
      </c>
      <c r="B577" s="634" t="s">
        <v>7560</v>
      </c>
      <c r="C577" s="634" t="s">
        <v>8125</v>
      </c>
      <c r="D577" s="634" t="s">
        <v>8126</v>
      </c>
      <c r="E577" s="634" t="s">
        <v>8127</v>
      </c>
      <c r="F577" s="634" t="s">
        <v>4345</v>
      </c>
      <c r="G577" s="634" t="s">
        <v>8186</v>
      </c>
      <c r="H577" s="634" t="s">
        <v>4346</v>
      </c>
      <c r="I577" s="634" t="s">
        <v>8644</v>
      </c>
      <c r="J577" s="634" t="s">
        <v>8645</v>
      </c>
      <c r="K577" s="635">
        <v>40105901120025</v>
      </c>
      <c r="L577" s="634" t="s">
        <v>8646</v>
      </c>
      <c r="M577" s="634" t="s">
        <v>4312</v>
      </c>
      <c r="N577" s="634" t="s">
        <v>2447</v>
      </c>
      <c r="O577" s="634" t="s">
        <v>7894</v>
      </c>
      <c r="P577" s="634" t="s">
        <v>8132</v>
      </c>
      <c r="Q577" s="634" t="s">
        <v>8133</v>
      </c>
      <c r="R577" s="634" t="s">
        <v>7205</v>
      </c>
      <c r="S577" s="634" t="s">
        <v>8135</v>
      </c>
      <c r="T577" s="634" t="s">
        <v>8596</v>
      </c>
      <c r="U577" s="634" t="s">
        <v>2426</v>
      </c>
      <c r="V577" s="634" t="s">
        <v>2383</v>
      </c>
      <c r="W577" s="634" t="s">
        <v>5560</v>
      </c>
      <c r="X577" s="634" t="s">
        <v>8647</v>
      </c>
      <c r="Y577" s="634" t="s">
        <v>8138</v>
      </c>
      <c r="Z577" s="634" t="s">
        <v>8139</v>
      </c>
      <c r="AB577" s="634" t="s">
        <v>8183</v>
      </c>
      <c r="AC577" s="634" t="s">
        <v>8184</v>
      </c>
      <c r="AE577" s="634" t="s">
        <v>20128</v>
      </c>
      <c r="AF577" s="634" t="s">
        <v>18576</v>
      </c>
      <c r="AI577" s="646" t="str">
        <f>VLOOKUP(K577,'1-kurs'!C:F,4,)</f>
        <v>1-kurs</v>
      </c>
      <c r="AJ577" s="634" t="str">
        <f t="shared" si="8"/>
        <v>438241102048</v>
      </c>
    </row>
    <row r="578" spans="1:36" hidden="1" x14ac:dyDescent="0.25">
      <c r="A578" s="634" t="s">
        <v>8727</v>
      </c>
      <c r="B578" s="634" t="s">
        <v>7544</v>
      </c>
      <c r="C578" s="634" t="s">
        <v>8125</v>
      </c>
      <c r="D578" s="634" t="s">
        <v>8126</v>
      </c>
      <c r="E578" s="634" t="s">
        <v>8127</v>
      </c>
      <c r="F578" s="634" t="s">
        <v>4345</v>
      </c>
      <c r="G578" s="634" t="s">
        <v>4348</v>
      </c>
      <c r="H578" s="634" t="s">
        <v>4346</v>
      </c>
      <c r="I578" s="634" t="s">
        <v>8728</v>
      </c>
      <c r="J578" s="634" t="s">
        <v>8729</v>
      </c>
      <c r="K578" s="635">
        <v>61304075300014</v>
      </c>
      <c r="L578" s="634" t="s">
        <v>8730</v>
      </c>
      <c r="M578" s="634" t="s">
        <v>4312</v>
      </c>
      <c r="N578" s="634" t="s">
        <v>2447</v>
      </c>
      <c r="O578" s="634" t="s">
        <v>7894</v>
      </c>
      <c r="P578" s="634" t="s">
        <v>8132</v>
      </c>
      <c r="Q578" s="634" t="s">
        <v>8133</v>
      </c>
      <c r="R578" s="634" t="s">
        <v>7205</v>
      </c>
      <c r="S578" s="634" t="s">
        <v>8135</v>
      </c>
      <c r="T578" s="634" t="s">
        <v>8596</v>
      </c>
      <c r="U578" s="634" t="s">
        <v>2426</v>
      </c>
      <c r="V578" s="634" t="s">
        <v>2383</v>
      </c>
      <c r="W578" s="634" t="s">
        <v>5560</v>
      </c>
      <c r="X578" s="634" t="s">
        <v>8161</v>
      </c>
      <c r="Y578" s="634" t="s">
        <v>8138</v>
      </c>
      <c r="Z578" s="634" t="s">
        <v>8139</v>
      </c>
      <c r="AE578" s="634" t="s">
        <v>20128</v>
      </c>
      <c r="AF578" s="634" t="s">
        <v>18576</v>
      </c>
      <c r="AI578" s="646" t="str">
        <f>VLOOKUP(K578,'1-kurs'!C:F,4,)</f>
        <v>1-kurs</v>
      </c>
      <c r="AJ578" s="634" t="str">
        <f t="shared" si="8"/>
        <v>438241100166</v>
      </c>
    </row>
    <row r="579" spans="1:36" hidden="1" x14ac:dyDescent="0.25">
      <c r="A579" s="634" t="s">
        <v>8682</v>
      </c>
      <c r="B579" s="634" t="s">
        <v>7493</v>
      </c>
      <c r="C579" s="634" t="s">
        <v>8125</v>
      </c>
      <c r="D579" s="634" t="s">
        <v>8126</v>
      </c>
      <c r="E579" s="634" t="s">
        <v>8127</v>
      </c>
      <c r="F579" s="634" t="s">
        <v>4345</v>
      </c>
      <c r="G579" s="634" t="s">
        <v>8332</v>
      </c>
      <c r="H579" s="634" t="s">
        <v>4346</v>
      </c>
      <c r="I579" s="634" t="s">
        <v>8683</v>
      </c>
      <c r="J579" s="634" t="s">
        <v>8684</v>
      </c>
      <c r="K579" s="635">
        <v>60812005260040</v>
      </c>
      <c r="L579" s="634" t="s">
        <v>8685</v>
      </c>
      <c r="M579" s="634" t="s">
        <v>4312</v>
      </c>
      <c r="N579" s="634" t="s">
        <v>2447</v>
      </c>
      <c r="O579" s="634" t="s">
        <v>7894</v>
      </c>
      <c r="P579" s="634" t="s">
        <v>8132</v>
      </c>
      <c r="Q579" s="634" t="s">
        <v>8133</v>
      </c>
      <c r="R579" s="634" t="s">
        <v>7205</v>
      </c>
      <c r="S579" s="634" t="s">
        <v>8135</v>
      </c>
      <c r="T579" s="634" t="s">
        <v>8596</v>
      </c>
      <c r="U579" s="634" t="s">
        <v>2426</v>
      </c>
      <c r="V579" s="634" t="s">
        <v>2383</v>
      </c>
      <c r="W579" s="634" t="s">
        <v>5559</v>
      </c>
      <c r="X579" s="634" t="s">
        <v>8686</v>
      </c>
      <c r="Y579" s="634" t="s">
        <v>8138</v>
      </c>
      <c r="Z579" s="634" t="s">
        <v>8139</v>
      </c>
      <c r="AE579" s="634" t="s">
        <v>20515</v>
      </c>
      <c r="AF579" s="634" t="s">
        <v>18576</v>
      </c>
      <c r="AI579" s="646" t="str">
        <f>VLOOKUP(K579,'1-kurs'!C:F,4,)</f>
        <v>1-kurs</v>
      </c>
      <c r="AJ579" s="634" t="str">
        <f t="shared" si="8"/>
        <v>438241102031</v>
      </c>
    </row>
    <row r="580" spans="1:36" hidden="1" x14ac:dyDescent="0.25">
      <c r="A580" s="634" t="s">
        <v>8653</v>
      </c>
      <c r="B580" s="634" t="s">
        <v>7487</v>
      </c>
      <c r="C580" s="634" t="s">
        <v>8125</v>
      </c>
      <c r="D580" s="634" t="s">
        <v>8126</v>
      </c>
      <c r="E580" s="634" t="s">
        <v>8127</v>
      </c>
      <c r="F580" s="634" t="s">
        <v>8253</v>
      </c>
      <c r="G580" s="634" t="s">
        <v>8654</v>
      </c>
      <c r="H580" s="634" t="s">
        <v>4346</v>
      </c>
      <c r="I580" s="634" t="s">
        <v>8655</v>
      </c>
      <c r="J580" s="634" t="s">
        <v>8656</v>
      </c>
      <c r="K580" s="635">
        <v>42503954070034</v>
      </c>
      <c r="L580" s="634" t="s">
        <v>8657</v>
      </c>
      <c r="M580" s="634" t="s">
        <v>4312</v>
      </c>
      <c r="N580" s="634" t="s">
        <v>2447</v>
      </c>
      <c r="O580" s="634" t="s">
        <v>7894</v>
      </c>
      <c r="P580" s="634" t="s">
        <v>8132</v>
      </c>
      <c r="Q580" s="634" t="s">
        <v>8133</v>
      </c>
      <c r="R580" s="634" t="s">
        <v>7205</v>
      </c>
      <c r="S580" s="634" t="s">
        <v>8135</v>
      </c>
      <c r="T580" s="634" t="s">
        <v>8596</v>
      </c>
      <c r="U580" s="634" t="s">
        <v>2426</v>
      </c>
      <c r="V580" s="634" t="s">
        <v>2383</v>
      </c>
      <c r="W580" s="634" t="s">
        <v>5559</v>
      </c>
      <c r="X580" s="634" t="s">
        <v>8658</v>
      </c>
      <c r="Y580" s="634" t="s">
        <v>8138</v>
      </c>
      <c r="Z580" s="634" t="s">
        <v>8139</v>
      </c>
      <c r="AB580" s="634" t="s">
        <v>8183</v>
      </c>
      <c r="AC580" s="634" t="s">
        <v>8184</v>
      </c>
      <c r="AE580" s="634" t="s">
        <v>20128</v>
      </c>
      <c r="AF580" s="634" t="s">
        <v>18576</v>
      </c>
      <c r="AI580" s="646" t="str">
        <f>VLOOKUP(K580,'1-kurs'!C:F,4,)</f>
        <v>1-kurs</v>
      </c>
      <c r="AJ580" s="634" t="str">
        <f t="shared" ref="AJ580:AJ643" si="9">A580</f>
        <v>438241102049</v>
      </c>
    </row>
    <row r="581" spans="1:36" hidden="1" x14ac:dyDescent="0.25">
      <c r="A581" s="634" t="s">
        <v>8592</v>
      </c>
      <c r="B581" s="634" t="s">
        <v>7461</v>
      </c>
      <c r="C581" s="634" t="s">
        <v>8125</v>
      </c>
      <c r="D581" s="634" t="s">
        <v>8126</v>
      </c>
      <c r="E581" s="634" t="s">
        <v>8127</v>
      </c>
      <c r="F581" s="634" t="s">
        <v>4345</v>
      </c>
      <c r="G581" s="634" t="s">
        <v>8332</v>
      </c>
      <c r="H581" s="634" t="s">
        <v>4346</v>
      </c>
      <c r="I581" s="634" t="s">
        <v>8593</v>
      </c>
      <c r="J581" s="634" t="s">
        <v>8594</v>
      </c>
      <c r="K581" s="635">
        <v>41301931100063</v>
      </c>
      <c r="L581" s="634" t="s">
        <v>8595</v>
      </c>
      <c r="M581" s="634" t="s">
        <v>4312</v>
      </c>
      <c r="N581" s="634" t="s">
        <v>2447</v>
      </c>
      <c r="O581" s="634" t="s">
        <v>7894</v>
      </c>
      <c r="P581" s="634" t="s">
        <v>8132</v>
      </c>
      <c r="Q581" s="634" t="s">
        <v>8133</v>
      </c>
      <c r="R581" s="634" t="s">
        <v>7205</v>
      </c>
      <c r="S581" s="634" t="s">
        <v>8135</v>
      </c>
      <c r="T581" s="634" t="s">
        <v>8596</v>
      </c>
      <c r="U581" s="634" t="s">
        <v>2426</v>
      </c>
      <c r="V581" s="634" t="s">
        <v>2383</v>
      </c>
      <c r="W581" s="634" t="s">
        <v>5559</v>
      </c>
      <c r="X581" s="634" t="s">
        <v>20631</v>
      </c>
      <c r="Y581" s="634" t="s">
        <v>8138</v>
      </c>
      <c r="Z581" s="634" t="s">
        <v>8139</v>
      </c>
      <c r="AB581" s="634" t="s">
        <v>8183</v>
      </c>
      <c r="AC581" s="634" t="s">
        <v>8184</v>
      </c>
      <c r="AE581" s="634" t="s">
        <v>20128</v>
      </c>
      <c r="AF581" s="634" t="s">
        <v>18576</v>
      </c>
      <c r="AI581" s="646" t="str">
        <f>VLOOKUP(K581,'1-kurs'!C:F,4,)</f>
        <v>1-kurs</v>
      </c>
      <c r="AJ581" s="634" t="str">
        <f t="shared" si="9"/>
        <v>438241102038</v>
      </c>
    </row>
    <row r="582" spans="1:36" hidden="1" x14ac:dyDescent="0.25">
      <c r="A582" s="634" t="s">
        <v>8715</v>
      </c>
      <c r="B582" s="634" t="s">
        <v>8716</v>
      </c>
      <c r="C582" s="634" t="s">
        <v>8125</v>
      </c>
      <c r="D582" s="634" t="s">
        <v>8126</v>
      </c>
      <c r="E582" s="634" t="s">
        <v>8127</v>
      </c>
      <c r="F582" s="634" t="s">
        <v>4345</v>
      </c>
      <c r="G582" s="634" t="s">
        <v>4347</v>
      </c>
      <c r="H582" s="634" t="s">
        <v>4346</v>
      </c>
      <c r="I582" s="634" t="s">
        <v>8717</v>
      </c>
      <c r="J582" s="634" t="s">
        <v>8718</v>
      </c>
      <c r="K582" s="635">
        <v>62703075280013</v>
      </c>
      <c r="L582" s="634" t="s">
        <v>8719</v>
      </c>
      <c r="M582" s="634" t="s">
        <v>4312</v>
      </c>
      <c r="N582" s="634" t="s">
        <v>2447</v>
      </c>
      <c r="O582" s="634" t="s">
        <v>7894</v>
      </c>
      <c r="P582" s="634" t="s">
        <v>8132</v>
      </c>
      <c r="Q582" s="634" t="s">
        <v>8133</v>
      </c>
      <c r="R582" s="634" t="s">
        <v>7205</v>
      </c>
      <c r="S582" s="634" t="s">
        <v>8135</v>
      </c>
      <c r="T582" s="634" t="s">
        <v>8596</v>
      </c>
      <c r="U582" s="634" t="s">
        <v>2426</v>
      </c>
      <c r="V582" s="634" t="s">
        <v>2383</v>
      </c>
      <c r="W582" s="634" t="s">
        <v>5559</v>
      </c>
      <c r="X582" s="634" t="s">
        <v>8175</v>
      </c>
      <c r="Y582" s="634" t="s">
        <v>8138</v>
      </c>
      <c r="Z582" s="634" t="s">
        <v>8139</v>
      </c>
      <c r="AE582" s="634" t="s">
        <v>20128</v>
      </c>
      <c r="AF582" s="634" t="s">
        <v>18576</v>
      </c>
      <c r="AI582" s="646" t="str">
        <f>VLOOKUP(K582,'1-kurs'!C:F,4,)</f>
        <v>1-kurs</v>
      </c>
      <c r="AJ582" s="634" t="str">
        <f t="shared" si="9"/>
        <v>438241102224</v>
      </c>
    </row>
    <row r="583" spans="1:36" hidden="1" x14ac:dyDescent="0.25">
      <c r="A583" s="634" t="s">
        <v>8631</v>
      </c>
      <c r="B583" s="634" t="s">
        <v>7409</v>
      </c>
      <c r="C583" s="634" t="s">
        <v>8125</v>
      </c>
      <c r="D583" s="634" t="s">
        <v>8126</v>
      </c>
      <c r="E583" s="634" t="s">
        <v>8127</v>
      </c>
      <c r="F583" s="634" t="s">
        <v>4345</v>
      </c>
      <c r="G583" s="634" t="s">
        <v>8128</v>
      </c>
      <c r="H583" s="634" t="s">
        <v>4346</v>
      </c>
      <c r="I583" s="634" t="s">
        <v>8632</v>
      </c>
      <c r="J583" s="634" t="s">
        <v>8633</v>
      </c>
      <c r="K583" s="635">
        <v>60904035340017</v>
      </c>
      <c r="L583" s="634" t="s">
        <v>8634</v>
      </c>
      <c r="M583" s="634" t="s">
        <v>4312</v>
      </c>
      <c r="N583" s="634" t="s">
        <v>2447</v>
      </c>
      <c r="O583" s="634" t="s">
        <v>7894</v>
      </c>
      <c r="P583" s="634" t="s">
        <v>8132</v>
      </c>
      <c r="Q583" s="634" t="s">
        <v>8133</v>
      </c>
      <c r="R583" s="634" t="s">
        <v>7205</v>
      </c>
      <c r="S583" s="634" t="s">
        <v>8135</v>
      </c>
      <c r="T583" s="634" t="s">
        <v>8596</v>
      </c>
      <c r="U583" s="634" t="s">
        <v>2426</v>
      </c>
      <c r="V583" s="634" t="s">
        <v>2383</v>
      </c>
      <c r="W583" s="634" t="s">
        <v>5559</v>
      </c>
      <c r="X583" s="634" t="s">
        <v>8635</v>
      </c>
      <c r="Y583" s="634" t="s">
        <v>8138</v>
      </c>
      <c r="Z583" s="634" t="s">
        <v>8139</v>
      </c>
      <c r="AB583" s="634" t="s">
        <v>8183</v>
      </c>
      <c r="AC583" s="634" t="s">
        <v>8184</v>
      </c>
      <c r="AE583" s="634" t="s">
        <v>20515</v>
      </c>
      <c r="AF583" s="634" t="s">
        <v>18576</v>
      </c>
      <c r="AI583" s="646" t="str">
        <f>VLOOKUP(K583,'1-kurs'!C:F,4,)</f>
        <v>1-kurs</v>
      </c>
      <c r="AJ583" s="634" t="str">
        <f t="shared" si="9"/>
        <v>438241102041</v>
      </c>
    </row>
    <row r="584" spans="1:36" hidden="1" x14ac:dyDescent="0.25">
      <c r="A584" s="634" t="s">
        <v>8687</v>
      </c>
      <c r="B584" s="634" t="s">
        <v>7404</v>
      </c>
      <c r="C584" s="634" t="s">
        <v>8125</v>
      </c>
      <c r="D584" s="634" t="s">
        <v>8126</v>
      </c>
      <c r="E584" s="634" t="s">
        <v>8127</v>
      </c>
      <c r="F584" s="634" t="s">
        <v>4345</v>
      </c>
      <c r="G584" s="634" t="s">
        <v>8332</v>
      </c>
      <c r="H584" s="634" t="s">
        <v>4346</v>
      </c>
      <c r="I584" s="634" t="s">
        <v>8688</v>
      </c>
      <c r="J584" s="634" t="s">
        <v>8689</v>
      </c>
      <c r="K584" s="635">
        <v>40701941050065</v>
      </c>
      <c r="L584" s="634" t="s">
        <v>8641</v>
      </c>
      <c r="M584" s="634" t="s">
        <v>4312</v>
      </c>
      <c r="N584" s="634" t="s">
        <v>2447</v>
      </c>
      <c r="O584" s="634" t="s">
        <v>7894</v>
      </c>
      <c r="P584" s="634" t="s">
        <v>8132</v>
      </c>
      <c r="Q584" s="634" t="s">
        <v>8133</v>
      </c>
      <c r="R584" s="634" t="s">
        <v>7205</v>
      </c>
      <c r="S584" s="634" t="s">
        <v>8135</v>
      </c>
      <c r="T584" s="634" t="s">
        <v>8596</v>
      </c>
      <c r="U584" s="634" t="s">
        <v>2426</v>
      </c>
      <c r="V584" s="634" t="s">
        <v>2383</v>
      </c>
      <c r="W584" s="634" t="s">
        <v>5559</v>
      </c>
      <c r="X584" s="634" t="s">
        <v>8690</v>
      </c>
      <c r="Y584" s="634" t="s">
        <v>8138</v>
      </c>
      <c r="Z584" s="634" t="s">
        <v>8139</v>
      </c>
      <c r="AB584" s="634" t="s">
        <v>8183</v>
      </c>
      <c r="AC584" s="634" t="s">
        <v>8184</v>
      </c>
      <c r="AE584" s="634" t="s">
        <v>20128</v>
      </c>
      <c r="AF584" s="634" t="s">
        <v>18576</v>
      </c>
      <c r="AI584" s="646" t="str">
        <f>VLOOKUP(K584,'1-kurs'!C:F,4,)</f>
        <v>1-kurs</v>
      </c>
      <c r="AJ584" s="634" t="str">
        <f t="shared" si="9"/>
        <v>438241102028</v>
      </c>
    </row>
    <row r="585" spans="1:36" hidden="1" x14ac:dyDescent="0.25">
      <c r="A585" s="634" t="s">
        <v>8615</v>
      </c>
      <c r="B585" s="634" t="s">
        <v>7405</v>
      </c>
      <c r="C585" s="634" t="s">
        <v>8125</v>
      </c>
      <c r="D585" s="634" t="s">
        <v>8126</v>
      </c>
      <c r="E585" s="634" t="s">
        <v>8127</v>
      </c>
      <c r="F585" s="634" t="s">
        <v>4345</v>
      </c>
      <c r="G585" s="634" t="s">
        <v>4348</v>
      </c>
      <c r="H585" s="634" t="s">
        <v>4346</v>
      </c>
      <c r="I585" s="634" t="s">
        <v>8616</v>
      </c>
      <c r="J585" s="634" t="s">
        <v>8617</v>
      </c>
      <c r="K585" s="635">
        <v>61712065300036</v>
      </c>
      <c r="L585" s="634" t="s">
        <v>8618</v>
      </c>
      <c r="M585" s="634" t="s">
        <v>4312</v>
      </c>
      <c r="N585" s="634" t="s">
        <v>2447</v>
      </c>
      <c r="O585" s="634" t="s">
        <v>7894</v>
      </c>
      <c r="P585" s="634" t="s">
        <v>8132</v>
      </c>
      <c r="Q585" s="634" t="s">
        <v>8133</v>
      </c>
      <c r="R585" s="634" t="s">
        <v>7205</v>
      </c>
      <c r="S585" s="634" t="s">
        <v>8135</v>
      </c>
      <c r="T585" s="634" t="s">
        <v>8596</v>
      </c>
      <c r="U585" s="634" t="s">
        <v>2426</v>
      </c>
      <c r="V585" s="634" t="s">
        <v>2383</v>
      </c>
      <c r="W585" s="634" t="s">
        <v>5560</v>
      </c>
      <c r="X585" s="634" t="s">
        <v>8137</v>
      </c>
      <c r="Y585" s="634" t="s">
        <v>8138</v>
      </c>
      <c r="Z585" s="634" t="s">
        <v>8139</v>
      </c>
      <c r="AE585" s="634" t="s">
        <v>20128</v>
      </c>
      <c r="AF585" s="634" t="s">
        <v>18576</v>
      </c>
      <c r="AI585" s="646" t="str">
        <f>VLOOKUP(K585,'1-kurs'!C:F,4,)</f>
        <v>1-kurs</v>
      </c>
      <c r="AJ585" s="634" t="str">
        <f t="shared" si="9"/>
        <v>438241102170</v>
      </c>
    </row>
    <row r="586" spans="1:36" hidden="1" x14ac:dyDescent="0.25">
      <c r="A586" s="634" t="s">
        <v>8720</v>
      </c>
      <c r="B586" s="634" t="s">
        <v>7399</v>
      </c>
      <c r="C586" s="634" t="s">
        <v>8125</v>
      </c>
      <c r="D586" s="634" t="s">
        <v>8126</v>
      </c>
      <c r="E586" s="634" t="s">
        <v>8127</v>
      </c>
      <c r="F586" s="634" t="s">
        <v>8142</v>
      </c>
      <c r="G586" s="634" t="s">
        <v>8143</v>
      </c>
      <c r="H586" s="634" t="s">
        <v>4346</v>
      </c>
      <c r="I586" s="634" t="s">
        <v>8721</v>
      </c>
      <c r="J586" s="634" t="s">
        <v>8722</v>
      </c>
      <c r="K586" s="635">
        <v>60607065780016</v>
      </c>
      <c r="L586" s="634" t="s">
        <v>8533</v>
      </c>
      <c r="M586" s="634" t="s">
        <v>4312</v>
      </c>
      <c r="N586" s="634" t="s">
        <v>2447</v>
      </c>
      <c r="O586" s="634" t="s">
        <v>7894</v>
      </c>
      <c r="P586" s="634" t="s">
        <v>8132</v>
      </c>
      <c r="Q586" s="634" t="s">
        <v>8133</v>
      </c>
      <c r="R586" s="634" t="s">
        <v>7205</v>
      </c>
      <c r="S586" s="634" t="s">
        <v>8135</v>
      </c>
      <c r="T586" s="634" t="s">
        <v>8596</v>
      </c>
      <c r="U586" s="634" t="s">
        <v>2426</v>
      </c>
      <c r="V586" s="634" t="s">
        <v>2383</v>
      </c>
      <c r="W586" s="634" t="s">
        <v>5559</v>
      </c>
      <c r="X586" s="634" t="s">
        <v>8161</v>
      </c>
      <c r="Y586" s="634" t="s">
        <v>8138</v>
      </c>
      <c r="Z586" s="634" t="s">
        <v>8139</v>
      </c>
      <c r="AE586" s="634" t="s">
        <v>20128</v>
      </c>
      <c r="AF586" s="634" t="s">
        <v>18576</v>
      </c>
      <c r="AI586" s="646" t="str">
        <f>VLOOKUP(K586,'1-kurs'!C:F,4,)</f>
        <v>1-kurs</v>
      </c>
      <c r="AJ586" s="634" t="str">
        <f t="shared" si="9"/>
        <v>438241100138</v>
      </c>
    </row>
    <row r="587" spans="1:36" hidden="1" x14ac:dyDescent="0.25">
      <c r="A587" s="634" t="s">
        <v>8694</v>
      </c>
      <c r="B587" s="634" t="s">
        <v>7326</v>
      </c>
      <c r="C587" s="634" t="s">
        <v>8125</v>
      </c>
      <c r="D587" s="634" t="s">
        <v>8126</v>
      </c>
      <c r="E587" s="634" t="s">
        <v>8127</v>
      </c>
      <c r="F587" s="634" t="s">
        <v>4345</v>
      </c>
      <c r="G587" s="634" t="s">
        <v>8186</v>
      </c>
      <c r="H587" s="634" t="s">
        <v>4346</v>
      </c>
      <c r="I587" s="634" t="s">
        <v>8695</v>
      </c>
      <c r="J587" s="634" t="s">
        <v>8696</v>
      </c>
      <c r="K587" s="635">
        <v>61403065360017</v>
      </c>
      <c r="L587" s="634" t="s">
        <v>8697</v>
      </c>
      <c r="M587" s="634" t="s">
        <v>4312</v>
      </c>
      <c r="N587" s="634" t="s">
        <v>2447</v>
      </c>
      <c r="O587" s="634" t="s">
        <v>7894</v>
      </c>
      <c r="P587" s="634" t="s">
        <v>8132</v>
      </c>
      <c r="Q587" s="634" t="s">
        <v>8133</v>
      </c>
      <c r="R587" s="634" t="s">
        <v>7205</v>
      </c>
      <c r="S587" s="634" t="s">
        <v>8135</v>
      </c>
      <c r="T587" s="634" t="s">
        <v>8596</v>
      </c>
      <c r="U587" s="634" t="s">
        <v>2426</v>
      </c>
      <c r="V587" s="634" t="s">
        <v>2383</v>
      </c>
      <c r="W587" s="634" t="s">
        <v>5559</v>
      </c>
      <c r="X587" s="634" t="s">
        <v>8698</v>
      </c>
      <c r="Y587" s="634" t="s">
        <v>8138</v>
      </c>
      <c r="Z587" s="634" t="s">
        <v>8139</v>
      </c>
      <c r="AB587" s="634" t="s">
        <v>8183</v>
      </c>
      <c r="AC587" s="634" t="s">
        <v>8184</v>
      </c>
      <c r="AE587" s="634" t="s">
        <v>20128</v>
      </c>
      <c r="AF587" s="634" t="s">
        <v>18576</v>
      </c>
      <c r="AI587" s="646" t="str">
        <f>VLOOKUP(K587,'1-kurs'!C:F,4,)</f>
        <v>1-kurs</v>
      </c>
      <c r="AJ587" s="634" t="str">
        <f t="shared" si="9"/>
        <v>438241102032</v>
      </c>
    </row>
    <row r="588" spans="1:36" hidden="1" x14ac:dyDescent="0.25">
      <c r="A588" s="634" t="s">
        <v>8667</v>
      </c>
      <c r="B588" s="634" t="s">
        <v>7984</v>
      </c>
      <c r="C588" s="634" t="s">
        <v>8125</v>
      </c>
      <c r="D588" s="634" t="s">
        <v>8126</v>
      </c>
      <c r="E588" s="634" t="s">
        <v>8127</v>
      </c>
      <c r="F588" s="634" t="s">
        <v>4345</v>
      </c>
      <c r="G588" s="634" t="s">
        <v>8332</v>
      </c>
      <c r="H588" s="634" t="s">
        <v>4346</v>
      </c>
      <c r="I588" s="634" t="s">
        <v>8668</v>
      </c>
      <c r="J588" s="634" t="s">
        <v>8669</v>
      </c>
      <c r="K588" s="635">
        <v>41808975280028</v>
      </c>
      <c r="L588" s="634" t="s">
        <v>8670</v>
      </c>
      <c r="M588" s="634" t="s">
        <v>4312</v>
      </c>
      <c r="N588" s="634" t="s">
        <v>2447</v>
      </c>
      <c r="O588" s="634" t="s">
        <v>7894</v>
      </c>
      <c r="P588" s="634" t="s">
        <v>8132</v>
      </c>
      <c r="Q588" s="634" t="s">
        <v>8133</v>
      </c>
      <c r="R588" s="634" t="s">
        <v>7205</v>
      </c>
      <c r="S588" s="634" t="s">
        <v>8135</v>
      </c>
      <c r="T588" s="634" t="s">
        <v>8596</v>
      </c>
      <c r="U588" s="634" t="s">
        <v>2426</v>
      </c>
      <c r="V588" s="634" t="s">
        <v>2383</v>
      </c>
      <c r="W588" s="634" t="s">
        <v>5559</v>
      </c>
      <c r="X588" s="634" t="s">
        <v>8671</v>
      </c>
      <c r="Y588" s="634" t="s">
        <v>8138</v>
      </c>
      <c r="Z588" s="634" t="s">
        <v>8139</v>
      </c>
      <c r="AE588" s="634" t="s">
        <v>20128</v>
      </c>
      <c r="AF588" s="634" t="s">
        <v>18576</v>
      </c>
      <c r="AI588" s="646" t="str">
        <f>VLOOKUP(K588,'1-kurs'!C:F,4,)</f>
        <v>1-kurs</v>
      </c>
      <c r="AJ588" s="634" t="str">
        <f t="shared" si="9"/>
        <v>438241102035</v>
      </c>
    </row>
    <row r="589" spans="1:36" hidden="1" x14ac:dyDescent="0.25">
      <c r="A589" s="634" t="s">
        <v>8636</v>
      </c>
      <c r="B589" s="634" t="s">
        <v>7593</v>
      </c>
      <c r="C589" s="634" t="s">
        <v>8125</v>
      </c>
      <c r="D589" s="634" t="s">
        <v>8126</v>
      </c>
      <c r="E589" s="634" t="s">
        <v>8127</v>
      </c>
      <c r="F589" s="634" t="s">
        <v>8637</v>
      </c>
      <c r="G589" s="634" t="s">
        <v>8638</v>
      </c>
      <c r="H589" s="634" t="s">
        <v>4346</v>
      </c>
      <c r="I589" s="634" t="s">
        <v>8639</v>
      </c>
      <c r="J589" s="634" t="s">
        <v>8640</v>
      </c>
      <c r="K589" s="635">
        <v>42303944330047</v>
      </c>
      <c r="L589" s="634" t="s">
        <v>8641</v>
      </c>
      <c r="M589" s="634" t="s">
        <v>4312</v>
      </c>
      <c r="N589" s="634" t="s">
        <v>2447</v>
      </c>
      <c r="O589" s="634" t="s">
        <v>7894</v>
      </c>
      <c r="P589" s="634" t="s">
        <v>8132</v>
      </c>
      <c r="Q589" s="634" t="s">
        <v>8133</v>
      </c>
      <c r="R589" s="634" t="s">
        <v>7205</v>
      </c>
      <c r="S589" s="634" t="s">
        <v>8135</v>
      </c>
      <c r="T589" s="634" t="s">
        <v>8596</v>
      </c>
      <c r="U589" s="634" t="s">
        <v>2426</v>
      </c>
      <c r="V589" s="634" t="s">
        <v>2383</v>
      </c>
      <c r="W589" s="634" t="s">
        <v>5559</v>
      </c>
      <c r="X589" s="634" t="s">
        <v>8642</v>
      </c>
      <c r="Y589" s="634" t="s">
        <v>8138</v>
      </c>
      <c r="Z589" s="634" t="s">
        <v>8139</v>
      </c>
      <c r="AB589" s="634" t="s">
        <v>8183</v>
      </c>
      <c r="AC589" s="634" t="s">
        <v>8184</v>
      </c>
      <c r="AE589" s="634" t="s">
        <v>20128</v>
      </c>
      <c r="AF589" s="634" t="s">
        <v>18576</v>
      </c>
      <c r="AI589" s="646" t="str">
        <f>VLOOKUP(K589,'1-kurs'!C:F,4,)</f>
        <v>1-kurs</v>
      </c>
      <c r="AJ589" s="634" t="str">
        <f t="shared" si="9"/>
        <v>438241102044</v>
      </c>
    </row>
    <row r="590" spans="1:36" hidden="1" x14ac:dyDescent="0.25">
      <c r="A590" s="634" t="s">
        <v>8623</v>
      </c>
      <c r="B590" s="634" t="s">
        <v>7400</v>
      </c>
      <c r="C590" s="634" t="s">
        <v>8125</v>
      </c>
      <c r="D590" s="634" t="s">
        <v>8126</v>
      </c>
      <c r="E590" s="634" t="s">
        <v>8127</v>
      </c>
      <c r="F590" s="634" t="s">
        <v>4345</v>
      </c>
      <c r="G590" s="634" t="s">
        <v>4350</v>
      </c>
      <c r="H590" s="634" t="s">
        <v>4346</v>
      </c>
      <c r="I590" s="634" t="s">
        <v>8624</v>
      </c>
      <c r="J590" s="634" t="s">
        <v>8625</v>
      </c>
      <c r="K590" s="635">
        <v>60103065310054</v>
      </c>
      <c r="L590" s="634" t="s">
        <v>8626</v>
      </c>
      <c r="M590" s="634" t="s">
        <v>4312</v>
      </c>
      <c r="N590" s="634" t="s">
        <v>2447</v>
      </c>
      <c r="O590" s="634" t="s">
        <v>7894</v>
      </c>
      <c r="P590" s="634" t="s">
        <v>8132</v>
      </c>
      <c r="Q590" s="634" t="s">
        <v>8133</v>
      </c>
      <c r="R590" s="634" t="s">
        <v>7205</v>
      </c>
      <c r="S590" s="634" t="s">
        <v>8135</v>
      </c>
      <c r="T590" s="634" t="s">
        <v>8596</v>
      </c>
      <c r="U590" s="634" t="s">
        <v>2426</v>
      </c>
      <c r="V590" s="634" t="s">
        <v>2383</v>
      </c>
      <c r="W590" s="634" t="s">
        <v>5559</v>
      </c>
      <c r="X590" s="634" t="s">
        <v>8137</v>
      </c>
      <c r="Y590" s="634" t="s">
        <v>8138</v>
      </c>
      <c r="Z590" s="634" t="s">
        <v>8139</v>
      </c>
      <c r="AE590" s="634" t="s">
        <v>20128</v>
      </c>
      <c r="AF590" s="634" t="s">
        <v>18576</v>
      </c>
      <c r="AI590" s="646" t="str">
        <f>VLOOKUP(K590,'1-kurs'!C:F,4,)</f>
        <v>1-kurs</v>
      </c>
      <c r="AJ590" s="634" t="str">
        <f t="shared" si="9"/>
        <v>438241102171</v>
      </c>
    </row>
    <row r="591" spans="1:36" hidden="1" x14ac:dyDescent="0.25">
      <c r="A591" s="634" t="s">
        <v>8765</v>
      </c>
      <c r="B591" s="634" t="s">
        <v>7485</v>
      </c>
      <c r="C591" s="634" t="s">
        <v>8125</v>
      </c>
      <c r="D591" s="634" t="s">
        <v>8126</v>
      </c>
      <c r="E591" s="634" t="s">
        <v>8127</v>
      </c>
      <c r="F591" s="634" t="s">
        <v>4345</v>
      </c>
      <c r="G591" s="634" t="s">
        <v>8163</v>
      </c>
      <c r="H591" s="634" t="s">
        <v>4344</v>
      </c>
      <c r="I591" s="634" t="s">
        <v>8766</v>
      </c>
      <c r="J591" s="634" t="s">
        <v>8767</v>
      </c>
      <c r="K591" s="635">
        <v>50102075320072</v>
      </c>
      <c r="L591" s="634" t="s">
        <v>8768</v>
      </c>
      <c r="M591" s="634" t="s">
        <v>4312</v>
      </c>
      <c r="N591" s="634" t="s">
        <v>2447</v>
      </c>
      <c r="O591" s="634" t="s">
        <v>7899</v>
      </c>
      <c r="P591" s="634" t="s">
        <v>8132</v>
      </c>
      <c r="Q591" s="634" t="s">
        <v>8133</v>
      </c>
      <c r="R591" s="634" t="s">
        <v>7205</v>
      </c>
      <c r="S591" s="634" t="s">
        <v>8135</v>
      </c>
      <c r="T591" s="634" t="s">
        <v>8745</v>
      </c>
      <c r="U591" s="634" t="s">
        <v>2426</v>
      </c>
      <c r="V591" s="634" t="s">
        <v>2383</v>
      </c>
      <c r="W591" s="634" t="s">
        <v>5559</v>
      </c>
      <c r="X591" s="634" t="s">
        <v>8175</v>
      </c>
      <c r="Y591" s="634" t="s">
        <v>8138</v>
      </c>
      <c r="Z591" s="634" t="s">
        <v>8139</v>
      </c>
      <c r="AB591" s="634" t="s">
        <v>8183</v>
      </c>
      <c r="AC591" s="634" t="s">
        <v>8184</v>
      </c>
      <c r="AE591" s="634" t="s">
        <v>20128</v>
      </c>
      <c r="AF591" s="634" t="s">
        <v>18576</v>
      </c>
      <c r="AI591" s="646" t="str">
        <f>VLOOKUP(K591,'1-kurs'!C:F,4,)</f>
        <v>1-kurs</v>
      </c>
      <c r="AJ591" s="634" t="str">
        <f t="shared" si="9"/>
        <v>438241100243</v>
      </c>
    </row>
    <row r="592" spans="1:36" hidden="1" x14ac:dyDescent="0.25">
      <c r="A592" s="634" t="s">
        <v>8760</v>
      </c>
      <c r="B592" s="634" t="s">
        <v>7418</v>
      </c>
      <c r="C592" s="634" t="s">
        <v>8125</v>
      </c>
      <c r="D592" s="634" t="s">
        <v>8126</v>
      </c>
      <c r="E592" s="634" t="s">
        <v>8127</v>
      </c>
      <c r="F592" s="634" t="s">
        <v>4345</v>
      </c>
      <c r="G592" s="634" t="s">
        <v>4347</v>
      </c>
      <c r="H592" s="634" t="s">
        <v>4346</v>
      </c>
      <c r="I592" s="634" t="s">
        <v>8761</v>
      </c>
      <c r="J592" s="634" t="s">
        <v>8762</v>
      </c>
      <c r="K592" s="635">
        <v>60608060005016</v>
      </c>
      <c r="L592" s="634" t="s">
        <v>8550</v>
      </c>
      <c r="M592" s="634" t="s">
        <v>4312</v>
      </c>
      <c r="N592" s="634" t="s">
        <v>2447</v>
      </c>
      <c r="O592" s="634" t="s">
        <v>7899</v>
      </c>
      <c r="P592" s="634" t="s">
        <v>8132</v>
      </c>
      <c r="Q592" s="634" t="s">
        <v>8133</v>
      </c>
      <c r="R592" s="634" t="s">
        <v>7205</v>
      </c>
      <c r="S592" s="634" t="s">
        <v>8135</v>
      </c>
      <c r="T592" s="634" t="s">
        <v>8745</v>
      </c>
      <c r="U592" s="634" t="s">
        <v>2426</v>
      </c>
      <c r="V592" s="634" t="s">
        <v>2383</v>
      </c>
      <c r="W592" s="634" t="s">
        <v>5559</v>
      </c>
      <c r="X592" s="634" t="s">
        <v>8175</v>
      </c>
      <c r="Y592" s="634" t="s">
        <v>8138</v>
      </c>
      <c r="Z592" s="634" t="s">
        <v>8139</v>
      </c>
      <c r="AB592" s="634" t="s">
        <v>8183</v>
      </c>
      <c r="AC592" s="634" t="s">
        <v>8184</v>
      </c>
      <c r="AE592" s="634" t="s">
        <v>20128</v>
      </c>
      <c r="AF592" s="634" t="s">
        <v>18576</v>
      </c>
      <c r="AI592" s="646" t="str">
        <f>VLOOKUP(K592,'1-kurs'!C:F,4,)</f>
        <v>1-kurs</v>
      </c>
      <c r="AJ592" s="634" t="str">
        <f t="shared" si="9"/>
        <v>438241100246</v>
      </c>
    </row>
    <row r="593" spans="1:36" hidden="1" x14ac:dyDescent="0.25">
      <c r="A593" s="634" t="s">
        <v>21186</v>
      </c>
      <c r="B593" s="634" t="s">
        <v>21187</v>
      </c>
      <c r="C593" s="634" t="s">
        <v>8125</v>
      </c>
      <c r="D593" s="634" t="s">
        <v>8126</v>
      </c>
      <c r="E593" s="634" t="s">
        <v>8127</v>
      </c>
      <c r="F593" s="634" t="s">
        <v>4345</v>
      </c>
      <c r="G593" s="634" t="s">
        <v>4350</v>
      </c>
      <c r="H593" s="634" t="s">
        <v>4344</v>
      </c>
      <c r="I593" s="634" t="s">
        <v>9189</v>
      </c>
      <c r="J593" s="634" t="s">
        <v>21188</v>
      </c>
      <c r="K593" s="635">
        <v>52809065310058</v>
      </c>
      <c r="L593" s="634" t="s">
        <v>21189</v>
      </c>
      <c r="M593" s="634" t="s">
        <v>4312</v>
      </c>
      <c r="N593" s="634" t="s">
        <v>2447</v>
      </c>
      <c r="O593" s="634" t="s">
        <v>7899</v>
      </c>
      <c r="P593" s="634" t="s">
        <v>8132</v>
      </c>
      <c r="Q593" s="634" t="s">
        <v>8133</v>
      </c>
      <c r="R593" s="634" t="s">
        <v>7205</v>
      </c>
      <c r="S593" s="634" t="s">
        <v>8135</v>
      </c>
      <c r="T593" s="634" t="s">
        <v>8745</v>
      </c>
      <c r="U593" s="634" t="s">
        <v>2426</v>
      </c>
      <c r="V593" s="634" t="s">
        <v>2383</v>
      </c>
      <c r="W593" s="634" t="s">
        <v>5559</v>
      </c>
      <c r="X593" s="634" t="s">
        <v>8175</v>
      </c>
      <c r="Y593" s="634" t="s">
        <v>8138</v>
      </c>
      <c r="Z593" s="634" t="s">
        <v>8139</v>
      </c>
      <c r="AE593" s="634" t="s">
        <v>8140</v>
      </c>
      <c r="AF593" s="634" t="s">
        <v>18576</v>
      </c>
      <c r="AI593" s="646" t="str">
        <f>VLOOKUP(K593,'1-kurs'!C:F,4,)</f>
        <v>1-kurs</v>
      </c>
      <c r="AJ593" s="634" t="str">
        <f t="shared" si="9"/>
        <v>438251100005</v>
      </c>
    </row>
    <row r="594" spans="1:36" hidden="1" x14ac:dyDescent="0.25">
      <c r="A594" s="634" t="s">
        <v>8780</v>
      </c>
      <c r="B594" s="634" t="s">
        <v>7382</v>
      </c>
      <c r="C594" s="634" t="s">
        <v>8125</v>
      </c>
      <c r="D594" s="634" t="s">
        <v>8126</v>
      </c>
      <c r="E594" s="634" t="s">
        <v>8127</v>
      </c>
      <c r="F594" s="634" t="s">
        <v>4345</v>
      </c>
      <c r="G594" s="634" t="s">
        <v>4348</v>
      </c>
      <c r="H594" s="634" t="s">
        <v>4344</v>
      </c>
      <c r="I594" s="634" t="s">
        <v>8781</v>
      </c>
      <c r="J594" s="634" t="s">
        <v>8782</v>
      </c>
      <c r="K594" s="635">
        <v>51312065300028</v>
      </c>
      <c r="L594" s="634" t="s">
        <v>8783</v>
      </c>
      <c r="M594" s="634" t="s">
        <v>4312</v>
      </c>
      <c r="N594" s="634" t="s">
        <v>2447</v>
      </c>
      <c r="O594" s="634" t="s">
        <v>7899</v>
      </c>
      <c r="P594" s="634" t="s">
        <v>8132</v>
      </c>
      <c r="Q594" s="634" t="s">
        <v>8133</v>
      </c>
      <c r="R594" s="634" t="s">
        <v>7205</v>
      </c>
      <c r="S594" s="634" t="s">
        <v>8135</v>
      </c>
      <c r="T594" s="634" t="s">
        <v>8745</v>
      </c>
      <c r="U594" s="634" t="s">
        <v>2426</v>
      </c>
      <c r="V594" s="634" t="s">
        <v>2383</v>
      </c>
      <c r="W594" s="634" t="s">
        <v>5559</v>
      </c>
      <c r="X594" s="634" t="s">
        <v>8175</v>
      </c>
      <c r="Y594" s="634" t="s">
        <v>8138</v>
      </c>
      <c r="Z594" s="634" t="s">
        <v>8139</v>
      </c>
      <c r="AB594" s="634" t="s">
        <v>8183</v>
      </c>
      <c r="AC594" s="634" t="s">
        <v>8184</v>
      </c>
      <c r="AE594" s="634" t="s">
        <v>20128</v>
      </c>
      <c r="AF594" s="634" t="s">
        <v>18576</v>
      </c>
      <c r="AI594" s="646" t="str">
        <f>VLOOKUP(K594,'1-kurs'!C:F,4,)</f>
        <v>1-kurs</v>
      </c>
      <c r="AJ594" s="634" t="str">
        <f t="shared" si="9"/>
        <v>438241100240</v>
      </c>
    </row>
    <row r="595" spans="1:36" hidden="1" x14ac:dyDescent="0.25">
      <c r="A595" s="634" t="s">
        <v>8769</v>
      </c>
      <c r="B595" s="634" t="s">
        <v>7372</v>
      </c>
      <c r="C595" s="634" t="s">
        <v>8125</v>
      </c>
      <c r="D595" s="634" t="s">
        <v>8126</v>
      </c>
      <c r="E595" s="634" t="s">
        <v>8127</v>
      </c>
      <c r="F595" s="634" t="s">
        <v>4345</v>
      </c>
      <c r="G595" s="634" t="s">
        <v>8332</v>
      </c>
      <c r="H595" s="634" t="s">
        <v>4346</v>
      </c>
      <c r="I595" s="634" t="s">
        <v>8770</v>
      </c>
      <c r="J595" s="634" t="s">
        <v>8771</v>
      </c>
      <c r="K595" s="635">
        <v>61610065280010</v>
      </c>
      <c r="L595" s="634" t="s">
        <v>8772</v>
      </c>
      <c r="M595" s="634" t="s">
        <v>4312</v>
      </c>
      <c r="N595" s="634" t="s">
        <v>2447</v>
      </c>
      <c r="O595" s="634" t="s">
        <v>7899</v>
      </c>
      <c r="P595" s="634" t="s">
        <v>8132</v>
      </c>
      <c r="Q595" s="634" t="s">
        <v>8133</v>
      </c>
      <c r="R595" s="634" t="s">
        <v>7205</v>
      </c>
      <c r="S595" s="634" t="s">
        <v>8135</v>
      </c>
      <c r="T595" s="634" t="s">
        <v>8745</v>
      </c>
      <c r="U595" s="634" t="s">
        <v>2426</v>
      </c>
      <c r="V595" s="634" t="s">
        <v>2383</v>
      </c>
      <c r="W595" s="634" t="s">
        <v>5559</v>
      </c>
      <c r="X595" s="634" t="s">
        <v>8175</v>
      </c>
      <c r="Y595" s="634" t="s">
        <v>8138</v>
      </c>
      <c r="Z595" s="634" t="s">
        <v>8139</v>
      </c>
      <c r="AB595" s="634" t="s">
        <v>8183</v>
      </c>
      <c r="AC595" s="634" t="s">
        <v>8184</v>
      </c>
      <c r="AE595" s="634" t="s">
        <v>20128</v>
      </c>
      <c r="AF595" s="634" t="s">
        <v>18576</v>
      </c>
      <c r="AI595" s="646" t="str">
        <f>VLOOKUP(K595,'1-kurs'!C:F,4,)</f>
        <v>1-kurs</v>
      </c>
      <c r="AJ595" s="634" t="str">
        <f t="shared" si="9"/>
        <v>438241100250</v>
      </c>
    </row>
    <row r="596" spans="1:36" hidden="1" x14ac:dyDescent="0.25">
      <c r="A596" s="634" t="s">
        <v>8755</v>
      </c>
      <c r="B596" s="634" t="s">
        <v>7643</v>
      </c>
      <c r="C596" s="634" t="s">
        <v>8125</v>
      </c>
      <c r="D596" s="634" t="s">
        <v>8126</v>
      </c>
      <c r="E596" s="634" t="s">
        <v>8127</v>
      </c>
      <c r="F596" s="634" t="s">
        <v>8317</v>
      </c>
      <c r="G596" s="634" t="s">
        <v>8756</v>
      </c>
      <c r="H596" s="634" t="s">
        <v>4344</v>
      </c>
      <c r="I596" s="634" t="s">
        <v>8757</v>
      </c>
      <c r="J596" s="634" t="s">
        <v>8758</v>
      </c>
      <c r="K596" s="635">
        <v>51201056750046</v>
      </c>
      <c r="L596" s="634" t="s">
        <v>8759</v>
      </c>
      <c r="M596" s="634" t="s">
        <v>4312</v>
      </c>
      <c r="N596" s="634" t="s">
        <v>2447</v>
      </c>
      <c r="O596" s="634" t="s">
        <v>7899</v>
      </c>
      <c r="P596" s="634" t="s">
        <v>8132</v>
      </c>
      <c r="Q596" s="634" t="s">
        <v>8133</v>
      </c>
      <c r="R596" s="634" t="s">
        <v>7205</v>
      </c>
      <c r="S596" s="634" t="s">
        <v>8135</v>
      </c>
      <c r="T596" s="634" t="s">
        <v>8745</v>
      </c>
      <c r="U596" s="634" t="s">
        <v>2426</v>
      </c>
      <c r="V596" s="634" t="s">
        <v>2383</v>
      </c>
      <c r="W596" s="634" t="s">
        <v>5559</v>
      </c>
      <c r="X596" s="634" t="s">
        <v>8137</v>
      </c>
      <c r="Y596" s="634" t="s">
        <v>8138</v>
      </c>
      <c r="Z596" s="634" t="s">
        <v>8139</v>
      </c>
      <c r="AE596" s="634" t="s">
        <v>20128</v>
      </c>
      <c r="AF596" s="634" t="s">
        <v>18576</v>
      </c>
      <c r="AI596" s="646" t="str">
        <f>VLOOKUP(K596,'1-kurs'!C:F,4,)</f>
        <v>1-kurs</v>
      </c>
      <c r="AJ596" s="634" t="str">
        <f t="shared" si="9"/>
        <v>438241102121</v>
      </c>
    </row>
    <row r="597" spans="1:36" hidden="1" x14ac:dyDescent="0.25">
      <c r="A597" s="634" t="s">
        <v>8784</v>
      </c>
      <c r="B597" s="634" t="s">
        <v>7748</v>
      </c>
      <c r="C597" s="634" t="s">
        <v>8125</v>
      </c>
      <c r="D597" s="634" t="s">
        <v>8126</v>
      </c>
      <c r="E597" s="634" t="s">
        <v>8127</v>
      </c>
      <c r="F597" s="634" t="s">
        <v>4345</v>
      </c>
      <c r="G597" s="634" t="s">
        <v>4348</v>
      </c>
      <c r="H597" s="634" t="s">
        <v>4346</v>
      </c>
      <c r="I597" s="634" t="s">
        <v>8785</v>
      </c>
      <c r="J597" s="634" t="s">
        <v>8786</v>
      </c>
      <c r="K597" s="635">
        <v>62903065260014</v>
      </c>
      <c r="L597" s="634" t="s">
        <v>8787</v>
      </c>
      <c r="M597" s="634" t="s">
        <v>4312</v>
      </c>
      <c r="N597" s="634" t="s">
        <v>2447</v>
      </c>
      <c r="O597" s="634" t="s">
        <v>7899</v>
      </c>
      <c r="P597" s="634" t="s">
        <v>8132</v>
      </c>
      <c r="Q597" s="634" t="s">
        <v>8133</v>
      </c>
      <c r="R597" s="634" t="s">
        <v>7205</v>
      </c>
      <c r="S597" s="634" t="s">
        <v>8135</v>
      </c>
      <c r="T597" s="634" t="s">
        <v>8745</v>
      </c>
      <c r="U597" s="634" t="s">
        <v>2426</v>
      </c>
      <c r="V597" s="634" t="s">
        <v>2383</v>
      </c>
      <c r="W597" s="634" t="s">
        <v>5559</v>
      </c>
      <c r="X597" s="634" t="s">
        <v>8788</v>
      </c>
      <c r="Y597" s="634" t="s">
        <v>8138</v>
      </c>
      <c r="Z597" s="634" t="s">
        <v>8139</v>
      </c>
      <c r="AE597" s="634" t="s">
        <v>20128</v>
      </c>
      <c r="AF597" s="634" t="s">
        <v>18576</v>
      </c>
      <c r="AI597" s="646" t="str">
        <f>VLOOKUP(K597,'1-kurs'!C:F,4,)</f>
        <v>1-kurs</v>
      </c>
      <c r="AJ597" s="634" t="str">
        <f t="shared" si="9"/>
        <v>438241102078</v>
      </c>
    </row>
    <row r="598" spans="1:36" hidden="1" x14ac:dyDescent="0.25">
      <c r="A598" s="634" t="s">
        <v>8773</v>
      </c>
      <c r="B598" s="634" t="s">
        <v>7810</v>
      </c>
      <c r="C598" s="634" t="s">
        <v>8125</v>
      </c>
      <c r="D598" s="634" t="s">
        <v>8126</v>
      </c>
      <c r="E598" s="634" t="s">
        <v>8127</v>
      </c>
      <c r="F598" s="634" t="s">
        <v>4345</v>
      </c>
      <c r="G598" s="634" t="s">
        <v>4347</v>
      </c>
      <c r="H598" s="634" t="s">
        <v>4344</v>
      </c>
      <c r="I598" s="634" t="s">
        <v>8774</v>
      </c>
      <c r="J598" s="634" t="s">
        <v>8775</v>
      </c>
      <c r="K598" s="635">
        <v>50610075260037</v>
      </c>
      <c r="L598" s="634" t="s">
        <v>8415</v>
      </c>
      <c r="M598" s="634" t="s">
        <v>4312</v>
      </c>
      <c r="N598" s="634" t="s">
        <v>2447</v>
      </c>
      <c r="O598" s="634" t="s">
        <v>7899</v>
      </c>
      <c r="P598" s="634" t="s">
        <v>8132</v>
      </c>
      <c r="Q598" s="634" t="s">
        <v>8133</v>
      </c>
      <c r="R598" s="634" t="s">
        <v>7205</v>
      </c>
      <c r="S598" s="634" t="s">
        <v>8135</v>
      </c>
      <c r="T598" s="634" t="s">
        <v>8745</v>
      </c>
      <c r="U598" s="634" t="s">
        <v>2426</v>
      </c>
      <c r="V598" s="634" t="s">
        <v>2383</v>
      </c>
      <c r="W598" s="634" t="s">
        <v>5559</v>
      </c>
      <c r="X598" s="634" t="s">
        <v>8175</v>
      </c>
      <c r="Y598" s="634" t="s">
        <v>8138</v>
      </c>
      <c r="Z598" s="634" t="s">
        <v>8139</v>
      </c>
      <c r="AB598" s="634" t="s">
        <v>8183</v>
      </c>
      <c r="AC598" s="634" t="s">
        <v>8184</v>
      </c>
      <c r="AE598" s="634" t="s">
        <v>20128</v>
      </c>
      <c r="AF598" s="634" t="s">
        <v>18576</v>
      </c>
      <c r="AI598" s="646" t="str">
        <f>VLOOKUP(K598,'1-kurs'!C:F,4,)</f>
        <v>1-kurs</v>
      </c>
      <c r="AJ598" s="634" t="str">
        <f t="shared" si="9"/>
        <v>438241100253</v>
      </c>
    </row>
    <row r="599" spans="1:36" hidden="1" x14ac:dyDescent="0.25">
      <c r="A599" s="634" t="s">
        <v>8746</v>
      </c>
      <c r="B599" s="634" t="s">
        <v>7589</v>
      </c>
      <c r="C599" s="634" t="s">
        <v>8125</v>
      </c>
      <c r="D599" s="634" t="s">
        <v>8126</v>
      </c>
      <c r="E599" s="634" t="s">
        <v>8127</v>
      </c>
      <c r="F599" s="634" t="s">
        <v>8637</v>
      </c>
      <c r="G599" s="634" t="s">
        <v>8747</v>
      </c>
      <c r="H599" s="634" t="s">
        <v>4344</v>
      </c>
      <c r="I599" s="634" t="s">
        <v>8748</v>
      </c>
      <c r="J599" s="634" t="s">
        <v>8749</v>
      </c>
      <c r="K599" s="635">
        <v>52301066970043</v>
      </c>
      <c r="L599" s="634" t="s">
        <v>8750</v>
      </c>
      <c r="M599" s="634" t="s">
        <v>4312</v>
      </c>
      <c r="N599" s="634" t="s">
        <v>2447</v>
      </c>
      <c r="O599" s="634" t="s">
        <v>7899</v>
      </c>
      <c r="P599" s="634" t="s">
        <v>8132</v>
      </c>
      <c r="Q599" s="634" t="s">
        <v>8133</v>
      </c>
      <c r="R599" s="634" t="s">
        <v>7205</v>
      </c>
      <c r="S599" s="634" t="s">
        <v>8135</v>
      </c>
      <c r="T599" s="634" t="s">
        <v>8745</v>
      </c>
      <c r="U599" s="634" t="s">
        <v>2426</v>
      </c>
      <c r="V599" s="634" t="s">
        <v>2383</v>
      </c>
      <c r="W599" s="634" t="s">
        <v>5559</v>
      </c>
      <c r="X599" s="634" t="s">
        <v>8175</v>
      </c>
      <c r="Y599" s="634" t="s">
        <v>8138</v>
      </c>
      <c r="Z599" s="634" t="s">
        <v>8139</v>
      </c>
      <c r="AE599" s="634" t="s">
        <v>20128</v>
      </c>
      <c r="AF599" s="634" t="s">
        <v>18576</v>
      </c>
      <c r="AI599" s="646" t="str">
        <f>VLOOKUP(K599,'1-kurs'!C:F,4,)</f>
        <v>1-kurs</v>
      </c>
      <c r="AJ599" s="634" t="str">
        <f t="shared" si="9"/>
        <v>438241100814</v>
      </c>
    </row>
    <row r="600" spans="1:36" hidden="1" x14ac:dyDescent="0.25">
      <c r="A600" s="634" t="s">
        <v>8751</v>
      </c>
      <c r="B600" s="634" t="s">
        <v>8752</v>
      </c>
      <c r="C600" s="634" t="s">
        <v>8125</v>
      </c>
      <c r="D600" s="634" t="s">
        <v>8126</v>
      </c>
      <c r="E600" s="634" t="s">
        <v>8127</v>
      </c>
      <c r="F600" s="634" t="s">
        <v>4345</v>
      </c>
      <c r="G600" s="634" t="s">
        <v>8186</v>
      </c>
      <c r="H600" s="634" t="s">
        <v>4344</v>
      </c>
      <c r="I600" s="634" t="s">
        <v>8753</v>
      </c>
      <c r="J600" s="634" t="s">
        <v>8754</v>
      </c>
      <c r="K600" s="635">
        <v>50712060005040</v>
      </c>
      <c r="L600" s="634" t="s">
        <v>8415</v>
      </c>
      <c r="M600" s="634" t="s">
        <v>4312</v>
      </c>
      <c r="N600" s="634" t="s">
        <v>2447</v>
      </c>
      <c r="O600" s="634" t="s">
        <v>7899</v>
      </c>
      <c r="P600" s="634" t="s">
        <v>8132</v>
      </c>
      <c r="Q600" s="634" t="s">
        <v>8133</v>
      </c>
      <c r="R600" s="634" t="s">
        <v>7205</v>
      </c>
      <c r="S600" s="634" t="s">
        <v>8135</v>
      </c>
      <c r="T600" s="634" t="s">
        <v>8745</v>
      </c>
      <c r="U600" s="634" t="s">
        <v>2426</v>
      </c>
      <c r="V600" s="634" t="s">
        <v>2383</v>
      </c>
      <c r="W600" s="634" t="s">
        <v>5559</v>
      </c>
      <c r="X600" s="634" t="s">
        <v>8175</v>
      </c>
      <c r="Y600" s="634" t="s">
        <v>8138</v>
      </c>
      <c r="Z600" s="634" t="s">
        <v>8139</v>
      </c>
      <c r="AE600" s="634" t="s">
        <v>20128</v>
      </c>
      <c r="AF600" s="634" t="s">
        <v>18576</v>
      </c>
      <c r="AI600" s="646" t="str">
        <f>VLOOKUP(K600,'1-kurs'!C:F,4,)</f>
        <v>1-kurs</v>
      </c>
      <c r="AJ600" s="634" t="str">
        <f t="shared" si="9"/>
        <v>438241102208</v>
      </c>
    </row>
    <row r="601" spans="1:36" hidden="1" x14ac:dyDescent="0.25">
      <c r="A601" s="634" t="s">
        <v>19217</v>
      </c>
      <c r="B601" s="634" t="s">
        <v>19218</v>
      </c>
      <c r="C601" s="634" t="s">
        <v>8125</v>
      </c>
      <c r="D601" s="634" t="s">
        <v>8126</v>
      </c>
      <c r="E601" s="634" t="s">
        <v>8127</v>
      </c>
      <c r="F601" s="634" t="s">
        <v>4345</v>
      </c>
      <c r="G601" s="634" t="s">
        <v>4347</v>
      </c>
      <c r="H601" s="634" t="s">
        <v>4344</v>
      </c>
      <c r="I601" s="634" t="s">
        <v>19219</v>
      </c>
      <c r="J601" s="634" t="s">
        <v>19220</v>
      </c>
      <c r="K601" s="635">
        <v>50409065260083</v>
      </c>
      <c r="L601" s="634" t="s">
        <v>19221</v>
      </c>
      <c r="M601" s="634" t="s">
        <v>4312</v>
      </c>
      <c r="N601" s="634" t="s">
        <v>2447</v>
      </c>
      <c r="O601" s="634" t="s">
        <v>7899</v>
      </c>
      <c r="P601" s="634" t="s">
        <v>8132</v>
      </c>
      <c r="Q601" s="634" t="s">
        <v>8133</v>
      </c>
      <c r="R601" s="634" t="s">
        <v>7205</v>
      </c>
      <c r="S601" s="634" t="s">
        <v>8135</v>
      </c>
      <c r="T601" s="634" t="s">
        <v>8745</v>
      </c>
      <c r="U601" s="634" t="s">
        <v>2426</v>
      </c>
      <c r="V601" s="634" t="s">
        <v>2383</v>
      </c>
      <c r="W601" s="634" t="s">
        <v>5559</v>
      </c>
      <c r="X601" s="634" t="s">
        <v>8175</v>
      </c>
      <c r="Y601" s="634" t="s">
        <v>8138</v>
      </c>
      <c r="Z601" s="634" t="s">
        <v>8139</v>
      </c>
      <c r="AE601" s="634" t="s">
        <v>20515</v>
      </c>
      <c r="AF601" s="634" t="s">
        <v>18576</v>
      </c>
      <c r="AI601" s="646" t="str">
        <f>VLOOKUP(K601,'1-kurs'!C:F,4,)</f>
        <v>1-kurs</v>
      </c>
      <c r="AJ601" s="634" t="str">
        <f t="shared" si="9"/>
        <v>438241101991</v>
      </c>
    </row>
    <row r="602" spans="1:36" hidden="1" x14ac:dyDescent="0.25">
      <c r="A602" s="634" t="s">
        <v>8776</v>
      </c>
      <c r="B602" s="634" t="s">
        <v>7489</v>
      </c>
      <c r="C602" s="634" t="s">
        <v>8125</v>
      </c>
      <c r="D602" s="634" t="s">
        <v>8126</v>
      </c>
      <c r="E602" s="634" t="s">
        <v>8127</v>
      </c>
      <c r="F602" s="634" t="s">
        <v>4345</v>
      </c>
      <c r="G602" s="634" t="s">
        <v>4349</v>
      </c>
      <c r="H602" s="634" t="s">
        <v>4346</v>
      </c>
      <c r="I602" s="634" t="s">
        <v>8777</v>
      </c>
      <c r="J602" s="634" t="s">
        <v>8778</v>
      </c>
      <c r="K602" s="635">
        <v>62607055380028</v>
      </c>
      <c r="L602" s="634" t="s">
        <v>8779</v>
      </c>
      <c r="M602" s="634" t="s">
        <v>4312</v>
      </c>
      <c r="N602" s="634" t="s">
        <v>2447</v>
      </c>
      <c r="O602" s="634" t="s">
        <v>7899</v>
      </c>
      <c r="P602" s="634" t="s">
        <v>8132</v>
      </c>
      <c r="Q602" s="634" t="s">
        <v>8133</v>
      </c>
      <c r="R602" s="634" t="s">
        <v>7205</v>
      </c>
      <c r="S602" s="634" t="s">
        <v>8135</v>
      </c>
      <c r="T602" s="634" t="s">
        <v>8745</v>
      </c>
      <c r="U602" s="634" t="s">
        <v>2426</v>
      </c>
      <c r="V602" s="634" t="s">
        <v>2383</v>
      </c>
      <c r="W602" s="634" t="s">
        <v>5559</v>
      </c>
      <c r="X602" s="634" t="s">
        <v>8175</v>
      </c>
      <c r="Y602" s="634" t="s">
        <v>8138</v>
      </c>
      <c r="Z602" s="634" t="s">
        <v>8139</v>
      </c>
      <c r="AB602" s="634" t="s">
        <v>8183</v>
      </c>
      <c r="AC602" s="634" t="s">
        <v>8184</v>
      </c>
      <c r="AE602" s="634" t="s">
        <v>20128</v>
      </c>
      <c r="AF602" s="634" t="s">
        <v>18576</v>
      </c>
      <c r="AI602" s="646" t="str">
        <f>VLOOKUP(K602,'1-kurs'!C:F,4,)</f>
        <v>1-kurs</v>
      </c>
      <c r="AJ602" s="634" t="str">
        <f t="shared" si="9"/>
        <v>438241100249</v>
      </c>
    </row>
    <row r="603" spans="1:36" hidden="1" x14ac:dyDescent="0.25">
      <c r="A603" s="634" t="s">
        <v>8802</v>
      </c>
      <c r="B603" s="634" t="s">
        <v>7341</v>
      </c>
      <c r="C603" s="634" t="s">
        <v>8125</v>
      </c>
      <c r="D603" s="634" t="s">
        <v>8126</v>
      </c>
      <c r="E603" s="634" t="s">
        <v>8127</v>
      </c>
      <c r="F603" s="634" t="s">
        <v>4345</v>
      </c>
      <c r="G603" s="634" t="s">
        <v>8163</v>
      </c>
      <c r="H603" s="634" t="s">
        <v>4346</v>
      </c>
      <c r="I603" s="634" t="s">
        <v>8803</v>
      </c>
      <c r="J603" s="634" t="s">
        <v>8804</v>
      </c>
      <c r="K603" s="635">
        <v>61807065320060</v>
      </c>
      <c r="L603" s="634" t="s">
        <v>8299</v>
      </c>
      <c r="M603" s="634" t="s">
        <v>4312</v>
      </c>
      <c r="N603" s="634" t="s">
        <v>2447</v>
      </c>
      <c r="O603" s="634" t="s">
        <v>7902</v>
      </c>
      <c r="P603" s="634" t="s">
        <v>8132</v>
      </c>
      <c r="Q603" s="634" t="s">
        <v>8133</v>
      </c>
      <c r="R603" s="634" t="s">
        <v>7205</v>
      </c>
      <c r="S603" s="634" t="s">
        <v>8135</v>
      </c>
      <c r="T603" s="634" t="s">
        <v>8792</v>
      </c>
      <c r="U603" s="634" t="s">
        <v>2426</v>
      </c>
      <c r="V603" s="634" t="s">
        <v>2383</v>
      </c>
      <c r="W603" s="634" t="s">
        <v>5559</v>
      </c>
      <c r="X603" s="634" t="s">
        <v>8161</v>
      </c>
      <c r="Y603" s="634" t="s">
        <v>8138</v>
      </c>
      <c r="Z603" s="634" t="s">
        <v>8139</v>
      </c>
      <c r="AE603" s="634" t="s">
        <v>20128</v>
      </c>
      <c r="AF603" s="634" t="s">
        <v>18576</v>
      </c>
      <c r="AI603" s="646" t="str">
        <f>VLOOKUP(K603,'1-kurs'!C:F,4,)</f>
        <v>1-kurs</v>
      </c>
      <c r="AJ603" s="634" t="str">
        <f t="shared" si="9"/>
        <v>438241101811</v>
      </c>
    </row>
    <row r="604" spans="1:36" hidden="1" x14ac:dyDescent="0.25">
      <c r="A604" s="634" t="s">
        <v>8856</v>
      </c>
      <c r="B604" s="634" t="s">
        <v>7269</v>
      </c>
      <c r="C604" s="634" t="s">
        <v>8125</v>
      </c>
      <c r="D604" s="634" t="s">
        <v>8126</v>
      </c>
      <c r="E604" s="634" t="s">
        <v>8127</v>
      </c>
      <c r="F604" s="634" t="s">
        <v>4345</v>
      </c>
      <c r="G604" s="634" t="s">
        <v>8186</v>
      </c>
      <c r="H604" s="634" t="s">
        <v>4346</v>
      </c>
      <c r="I604" s="634" t="s">
        <v>8857</v>
      </c>
      <c r="J604" s="634" t="s">
        <v>8858</v>
      </c>
      <c r="K604" s="635">
        <v>62504065360021</v>
      </c>
      <c r="L604" s="634" t="s">
        <v>8859</v>
      </c>
      <c r="M604" s="634" t="s">
        <v>4312</v>
      </c>
      <c r="N604" s="634" t="s">
        <v>2447</v>
      </c>
      <c r="O604" s="634" t="s">
        <v>7902</v>
      </c>
      <c r="P604" s="634" t="s">
        <v>8132</v>
      </c>
      <c r="Q604" s="634" t="s">
        <v>8133</v>
      </c>
      <c r="R604" s="634" t="s">
        <v>7205</v>
      </c>
      <c r="S604" s="634" t="s">
        <v>8135</v>
      </c>
      <c r="T604" s="634" t="s">
        <v>8792</v>
      </c>
      <c r="U604" s="634" t="s">
        <v>2426</v>
      </c>
      <c r="V604" s="634" t="s">
        <v>2383</v>
      </c>
      <c r="W604" s="634" t="s">
        <v>5559</v>
      </c>
      <c r="X604" s="634" t="s">
        <v>8175</v>
      </c>
      <c r="Y604" s="634" t="s">
        <v>8138</v>
      </c>
      <c r="Z604" s="634" t="s">
        <v>8139</v>
      </c>
      <c r="AB604" s="634" t="s">
        <v>8183</v>
      </c>
      <c r="AC604" s="634" t="s">
        <v>8184</v>
      </c>
      <c r="AE604" s="634" t="s">
        <v>20128</v>
      </c>
      <c r="AF604" s="634" t="s">
        <v>18576</v>
      </c>
      <c r="AI604" s="646" t="str">
        <f>VLOOKUP(K604,'1-kurs'!C:F,4,)</f>
        <v>1-kurs</v>
      </c>
      <c r="AJ604" s="634" t="str">
        <f t="shared" si="9"/>
        <v>438241100228</v>
      </c>
    </row>
    <row r="605" spans="1:36" hidden="1" x14ac:dyDescent="0.25">
      <c r="A605" s="634" t="s">
        <v>18597</v>
      </c>
      <c r="B605" s="634" t="s">
        <v>18598</v>
      </c>
      <c r="C605" s="634" t="s">
        <v>8125</v>
      </c>
      <c r="D605" s="634" t="s">
        <v>8126</v>
      </c>
      <c r="E605" s="634" t="s">
        <v>8127</v>
      </c>
      <c r="F605" s="634" t="s">
        <v>4345</v>
      </c>
      <c r="G605" s="634" t="s">
        <v>8332</v>
      </c>
      <c r="H605" s="634" t="s">
        <v>4346</v>
      </c>
      <c r="I605" s="634" t="s">
        <v>9000</v>
      </c>
      <c r="J605" s="634" t="s">
        <v>18599</v>
      </c>
      <c r="K605" s="635">
        <v>60201075280023</v>
      </c>
      <c r="L605" s="634" t="s">
        <v>10098</v>
      </c>
      <c r="M605" s="634" t="s">
        <v>4312</v>
      </c>
      <c r="N605" s="634" t="s">
        <v>2447</v>
      </c>
      <c r="O605" s="634" t="s">
        <v>7902</v>
      </c>
      <c r="P605" s="634" t="s">
        <v>8132</v>
      </c>
      <c r="Q605" s="634" t="s">
        <v>8133</v>
      </c>
      <c r="R605" s="634" t="s">
        <v>7205</v>
      </c>
      <c r="S605" s="634" t="s">
        <v>8135</v>
      </c>
      <c r="T605" s="634" t="s">
        <v>8792</v>
      </c>
      <c r="U605" s="634" t="s">
        <v>2426</v>
      </c>
      <c r="V605" s="634" t="s">
        <v>2383</v>
      </c>
      <c r="W605" s="634" t="s">
        <v>5559</v>
      </c>
      <c r="X605" s="634" t="s">
        <v>18600</v>
      </c>
      <c r="Y605" s="634" t="s">
        <v>8138</v>
      </c>
      <c r="Z605" s="634" t="s">
        <v>8139</v>
      </c>
      <c r="AE605" s="634" t="s">
        <v>20515</v>
      </c>
      <c r="AF605" s="634" t="s">
        <v>18576</v>
      </c>
      <c r="AI605" s="646" t="str">
        <f>VLOOKUP(K605,'1-kurs'!C:F,4,)</f>
        <v>1-kurs</v>
      </c>
      <c r="AJ605" s="634" t="str">
        <f t="shared" si="9"/>
        <v>438241102052</v>
      </c>
    </row>
    <row r="606" spans="1:36" hidden="1" x14ac:dyDescent="0.25">
      <c r="A606" s="634" t="s">
        <v>8829</v>
      </c>
      <c r="B606" s="634" t="s">
        <v>7780</v>
      </c>
      <c r="C606" s="634" t="s">
        <v>8125</v>
      </c>
      <c r="D606" s="634" t="s">
        <v>8126</v>
      </c>
      <c r="E606" s="634" t="s">
        <v>8127</v>
      </c>
      <c r="F606" s="634" t="s">
        <v>4345</v>
      </c>
      <c r="G606" s="634" t="s">
        <v>4352</v>
      </c>
      <c r="H606" s="634" t="s">
        <v>4346</v>
      </c>
      <c r="I606" s="634" t="s">
        <v>8830</v>
      </c>
      <c r="J606" s="634" t="s">
        <v>8831</v>
      </c>
      <c r="K606" s="635">
        <v>61306056600050</v>
      </c>
      <c r="L606" s="634" t="s">
        <v>8832</v>
      </c>
      <c r="M606" s="634" t="s">
        <v>4312</v>
      </c>
      <c r="N606" s="634" t="s">
        <v>2447</v>
      </c>
      <c r="O606" s="634" t="s">
        <v>7902</v>
      </c>
      <c r="P606" s="634" t="s">
        <v>8132</v>
      </c>
      <c r="Q606" s="634" t="s">
        <v>8133</v>
      </c>
      <c r="R606" s="634" t="s">
        <v>7205</v>
      </c>
      <c r="S606" s="634" t="s">
        <v>8135</v>
      </c>
      <c r="T606" s="634" t="s">
        <v>8792</v>
      </c>
      <c r="U606" s="634" t="s">
        <v>2426</v>
      </c>
      <c r="V606" s="634" t="s">
        <v>2383</v>
      </c>
      <c r="W606" s="634" t="s">
        <v>5559</v>
      </c>
      <c r="X606" s="634" t="s">
        <v>8137</v>
      </c>
      <c r="Y606" s="634" t="s">
        <v>8138</v>
      </c>
      <c r="Z606" s="634" t="s">
        <v>8139</v>
      </c>
      <c r="AE606" s="634" t="s">
        <v>20515</v>
      </c>
      <c r="AF606" s="634" t="s">
        <v>18576</v>
      </c>
      <c r="AI606" s="646" t="str">
        <f>VLOOKUP(K606,'1-kurs'!C:F,4,)</f>
        <v>1-kurs</v>
      </c>
      <c r="AJ606" s="634" t="str">
        <f t="shared" si="9"/>
        <v>438241102132</v>
      </c>
    </row>
    <row r="607" spans="1:36" hidden="1" x14ac:dyDescent="0.25">
      <c r="A607" s="634" t="s">
        <v>8837</v>
      </c>
      <c r="B607" s="634" t="s">
        <v>7314</v>
      </c>
      <c r="C607" s="634" t="s">
        <v>8125</v>
      </c>
      <c r="D607" s="634" t="s">
        <v>8126</v>
      </c>
      <c r="E607" s="634" t="s">
        <v>8127</v>
      </c>
      <c r="F607" s="634" t="s">
        <v>4345</v>
      </c>
      <c r="G607" s="634" t="s">
        <v>8598</v>
      </c>
      <c r="H607" s="634" t="s">
        <v>4346</v>
      </c>
      <c r="I607" s="634" t="s">
        <v>8838</v>
      </c>
      <c r="J607" s="634" t="s">
        <v>8839</v>
      </c>
      <c r="K607" s="635">
        <v>60511065330022</v>
      </c>
      <c r="L607" s="634" t="s">
        <v>8840</v>
      </c>
      <c r="M607" s="634" t="s">
        <v>4312</v>
      </c>
      <c r="N607" s="634" t="s">
        <v>2447</v>
      </c>
      <c r="O607" s="634" t="s">
        <v>7902</v>
      </c>
      <c r="P607" s="634" t="s">
        <v>8132</v>
      </c>
      <c r="Q607" s="634" t="s">
        <v>8133</v>
      </c>
      <c r="R607" s="634" t="s">
        <v>7205</v>
      </c>
      <c r="S607" s="634" t="s">
        <v>8135</v>
      </c>
      <c r="T607" s="634" t="s">
        <v>8792</v>
      </c>
      <c r="U607" s="634" t="s">
        <v>2426</v>
      </c>
      <c r="V607" s="634" t="s">
        <v>2383</v>
      </c>
      <c r="W607" s="634" t="s">
        <v>5559</v>
      </c>
      <c r="X607" s="634" t="s">
        <v>8175</v>
      </c>
      <c r="Y607" s="634" t="s">
        <v>8138</v>
      </c>
      <c r="Z607" s="634" t="s">
        <v>8139</v>
      </c>
      <c r="AB607" s="634" t="s">
        <v>8183</v>
      </c>
      <c r="AC607" s="634" t="s">
        <v>8184</v>
      </c>
      <c r="AE607" s="634" t="s">
        <v>20515</v>
      </c>
      <c r="AF607" s="634" t="s">
        <v>18576</v>
      </c>
      <c r="AI607" s="646" t="str">
        <f>VLOOKUP(K607,'1-kurs'!C:F,4,)</f>
        <v>1-kurs</v>
      </c>
      <c r="AJ607" s="634" t="str">
        <f t="shared" si="9"/>
        <v>438241100140</v>
      </c>
    </row>
    <row r="608" spans="1:36" hidden="1" x14ac:dyDescent="0.25">
      <c r="A608" s="634" t="s">
        <v>8844</v>
      </c>
      <c r="B608" s="634" t="s">
        <v>7445</v>
      </c>
      <c r="C608" s="634" t="s">
        <v>8125</v>
      </c>
      <c r="D608" s="634" t="s">
        <v>8126</v>
      </c>
      <c r="E608" s="634" t="s">
        <v>8127</v>
      </c>
      <c r="F608" s="634" t="s">
        <v>4345</v>
      </c>
      <c r="G608" s="634" t="s">
        <v>4352</v>
      </c>
      <c r="H608" s="634" t="s">
        <v>4346</v>
      </c>
      <c r="I608" s="634" t="s">
        <v>8845</v>
      </c>
      <c r="J608" s="634" t="s">
        <v>8846</v>
      </c>
      <c r="K608" s="635">
        <v>62203075290022</v>
      </c>
      <c r="L608" s="634" t="s">
        <v>8847</v>
      </c>
      <c r="M608" s="634" t="s">
        <v>4312</v>
      </c>
      <c r="N608" s="634" t="s">
        <v>2447</v>
      </c>
      <c r="O608" s="634" t="s">
        <v>7902</v>
      </c>
      <c r="P608" s="634" t="s">
        <v>8132</v>
      </c>
      <c r="Q608" s="634" t="s">
        <v>8133</v>
      </c>
      <c r="R608" s="634" t="s">
        <v>7205</v>
      </c>
      <c r="S608" s="634" t="s">
        <v>8135</v>
      </c>
      <c r="T608" s="634" t="s">
        <v>8792</v>
      </c>
      <c r="U608" s="634" t="s">
        <v>2426</v>
      </c>
      <c r="V608" s="634" t="s">
        <v>2383</v>
      </c>
      <c r="W608" s="634" t="s">
        <v>5559</v>
      </c>
      <c r="X608" s="634" t="s">
        <v>8137</v>
      </c>
      <c r="Y608" s="634" t="s">
        <v>8138</v>
      </c>
      <c r="Z608" s="634" t="s">
        <v>8139</v>
      </c>
      <c r="AE608" s="634" t="s">
        <v>20128</v>
      </c>
      <c r="AF608" s="634" t="s">
        <v>18576</v>
      </c>
      <c r="AI608" s="646" t="str">
        <f>VLOOKUP(K608,'1-kurs'!C:F,4,)</f>
        <v>1-kurs</v>
      </c>
      <c r="AJ608" s="634" t="str">
        <f t="shared" si="9"/>
        <v>438241100196</v>
      </c>
    </row>
    <row r="609" spans="1:36" hidden="1" x14ac:dyDescent="0.25">
      <c r="A609" s="634" t="s">
        <v>8806</v>
      </c>
      <c r="B609" s="634" t="s">
        <v>7707</v>
      </c>
      <c r="C609" s="634" t="s">
        <v>8125</v>
      </c>
      <c r="D609" s="634" t="s">
        <v>8126</v>
      </c>
      <c r="E609" s="634" t="s">
        <v>8127</v>
      </c>
      <c r="F609" s="634" t="s">
        <v>4345</v>
      </c>
      <c r="G609" s="634" t="s">
        <v>4352</v>
      </c>
      <c r="H609" s="634" t="s">
        <v>4346</v>
      </c>
      <c r="I609" s="634" t="s">
        <v>8807</v>
      </c>
      <c r="J609" s="634" t="s">
        <v>8808</v>
      </c>
      <c r="K609" s="635">
        <v>61101075290015</v>
      </c>
      <c r="L609" s="634" t="s">
        <v>8641</v>
      </c>
      <c r="M609" s="634" t="s">
        <v>4312</v>
      </c>
      <c r="N609" s="634" t="s">
        <v>2447</v>
      </c>
      <c r="O609" s="634" t="s">
        <v>7902</v>
      </c>
      <c r="P609" s="634" t="s">
        <v>8132</v>
      </c>
      <c r="Q609" s="634" t="s">
        <v>8133</v>
      </c>
      <c r="R609" s="634" t="s">
        <v>7205</v>
      </c>
      <c r="S609" s="634" t="s">
        <v>8135</v>
      </c>
      <c r="T609" s="634" t="s">
        <v>8792</v>
      </c>
      <c r="U609" s="634" t="s">
        <v>2426</v>
      </c>
      <c r="V609" s="634" t="s">
        <v>2383</v>
      </c>
      <c r="W609" s="634" t="s">
        <v>5559</v>
      </c>
      <c r="X609" s="634" t="s">
        <v>8175</v>
      </c>
      <c r="Y609" s="634" t="s">
        <v>8138</v>
      </c>
      <c r="Z609" s="634" t="s">
        <v>8139</v>
      </c>
      <c r="AB609" s="634" t="s">
        <v>8183</v>
      </c>
      <c r="AC609" s="634" t="s">
        <v>8184</v>
      </c>
      <c r="AE609" s="634" t="s">
        <v>20515</v>
      </c>
      <c r="AF609" s="634" t="s">
        <v>18576</v>
      </c>
      <c r="AI609" s="646" t="str">
        <f>VLOOKUP(K609,'1-kurs'!C:F,4,)</f>
        <v>1-kurs</v>
      </c>
      <c r="AJ609" s="634" t="str">
        <f t="shared" si="9"/>
        <v>438241100131</v>
      </c>
    </row>
    <row r="610" spans="1:36" hidden="1" x14ac:dyDescent="0.25">
      <c r="A610" s="634" t="s">
        <v>8833</v>
      </c>
      <c r="B610" s="634" t="s">
        <v>7696</v>
      </c>
      <c r="C610" s="634" t="s">
        <v>8125</v>
      </c>
      <c r="D610" s="634" t="s">
        <v>8126</v>
      </c>
      <c r="E610" s="634" t="s">
        <v>8127</v>
      </c>
      <c r="F610" s="634" t="s">
        <v>4345</v>
      </c>
      <c r="G610" s="634" t="s">
        <v>4348</v>
      </c>
      <c r="H610" s="634" t="s">
        <v>4346</v>
      </c>
      <c r="I610" s="634" t="s">
        <v>8834</v>
      </c>
      <c r="J610" s="634" t="s">
        <v>8835</v>
      </c>
      <c r="K610" s="635">
        <v>61509065300021</v>
      </c>
      <c r="L610" s="634" t="s">
        <v>8836</v>
      </c>
      <c r="M610" s="634" t="s">
        <v>4312</v>
      </c>
      <c r="N610" s="634" t="s">
        <v>2447</v>
      </c>
      <c r="O610" s="634" t="s">
        <v>7902</v>
      </c>
      <c r="P610" s="634" t="s">
        <v>8132</v>
      </c>
      <c r="Q610" s="634" t="s">
        <v>8133</v>
      </c>
      <c r="R610" s="634" t="s">
        <v>7205</v>
      </c>
      <c r="S610" s="634" t="s">
        <v>8135</v>
      </c>
      <c r="T610" s="634" t="s">
        <v>8792</v>
      </c>
      <c r="U610" s="634" t="s">
        <v>2426</v>
      </c>
      <c r="V610" s="634" t="s">
        <v>2383</v>
      </c>
      <c r="W610" s="634" t="s">
        <v>5559</v>
      </c>
      <c r="X610" s="634" t="s">
        <v>8175</v>
      </c>
      <c r="Y610" s="634" t="s">
        <v>8138</v>
      </c>
      <c r="Z610" s="634" t="s">
        <v>8139</v>
      </c>
      <c r="AB610" s="634" t="s">
        <v>8183</v>
      </c>
      <c r="AC610" s="634" t="s">
        <v>8184</v>
      </c>
      <c r="AE610" s="634" t="s">
        <v>20128</v>
      </c>
      <c r="AF610" s="634" t="s">
        <v>18576</v>
      </c>
      <c r="AI610" s="646" t="str">
        <f>VLOOKUP(K610,'1-kurs'!C:F,4,)</f>
        <v>1-kurs</v>
      </c>
      <c r="AJ610" s="634" t="str">
        <f t="shared" si="9"/>
        <v>438241100120</v>
      </c>
    </row>
    <row r="611" spans="1:36" hidden="1" x14ac:dyDescent="0.25">
      <c r="A611" s="634" t="s">
        <v>8809</v>
      </c>
      <c r="B611" s="634" t="s">
        <v>7656</v>
      </c>
      <c r="C611" s="634" t="s">
        <v>8125</v>
      </c>
      <c r="D611" s="634" t="s">
        <v>8126</v>
      </c>
      <c r="E611" s="634" t="s">
        <v>8127</v>
      </c>
      <c r="F611" s="634" t="s">
        <v>4345</v>
      </c>
      <c r="G611" s="634" t="s">
        <v>4352</v>
      </c>
      <c r="H611" s="634" t="s">
        <v>4346</v>
      </c>
      <c r="I611" s="634" t="s">
        <v>8810</v>
      </c>
      <c r="J611" s="634" t="s">
        <v>8811</v>
      </c>
      <c r="K611" s="635">
        <v>60507075290038</v>
      </c>
      <c r="L611" s="634" t="s">
        <v>8812</v>
      </c>
      <c r="M611" s="634" t="s">
        <v>4312</v>
      </c>
      <c r="N611" s="634" t="s">
        <v>2447</v>
      </c>
      <c r="O611" s="634" t="s">
        <v>7902</v>
      </c>
      <c r="P611" s="634" t="s">
        <v>8132</v>
      </c>
      <c r="Q611" s="634" t="s">
        <v>8133</v>
      </c>
      <c r="R611" s="634" t="s">
        <v>7205</v>
      </c>
      <c r="S611" s="634" t="s">
        <v>8135</v>
      </c>
      <c r="T611" s="634" t="s">
        <v>8792</v>
      </c>
      <c r="U611" s="634" t="s">
        <v>2426</v>
      </c>
      <c r="V611" s="634" t="s">
        <v>2383</v>
      </c>
      <c r="W611" s="634" t="s">
        <v>5559</v>
      </c>
      <c r="X611" s="634" t="s">
        <v>8207</v>
      </c>
      <c r="Y611" s="634" t="s">
        <v>8138</v>
      </c>
      <c r="Z611" s="634" t="s">
        <v>8139</v>
      </c>
      <c r="AE611" s="634" t="s">
        <v>20515</v>
      </c>
      <c r="AF611" s="634" t="s">
        <v>18576</v>
      </c>
      <c r="AI611" s="646" t="str">
        <f>VLOOKUP(K611,'1-kurs'!C:F,4,)</f>
        <v>1-kurs</v>
      </c>
      <c r="AJ611" s="634" t="str">
        <f t="shared" si="9"/>
        <v>438241102074</v>
      </c>
    </row>
    <row r="612" spans="1:36" hidden="1" x14ac:dyDescent="0.25">
      <c r="A612" s="634" t="s">
        <v>8797</v>
      </c>
      <c r="B612" s="634" t="s">
        <v>7634</v>
      </c>
      <c r="C612" s="634" t="s">
        <v>8125</v>
      </c>
      <c r="D612" s="634" t="s">
        <v>8126</v>
      </c>
      <c r="E612" s="634" t="s">
        <v>8127</v>
      </c>
      <c r="F612" s="634" t="s">
        <v>4345</v>
      </c>
      <c r="G612" s="634" t="s">
        <v>8332</v>
      </c>
      <c r="H612" s="634" t="s">
        <v>4346</v>
      </c>
      <c r="I612" s="634" t="s">
        <v>8798</v>
      </c>
      <c r="J612" s="634" t="s">
        <v>8799</v>
      </c>
      <c r="K612" s="635">
        <v>61210065300011</v>
      </c>
      <c r="L612" s="634" t="s">
        <v>8800</v>
      </c>
      <c r="M612" s="634" t="s">
        <v>4312</v>
      </c>
      <c r="N612" s="634" t="s">
        <v>2447</v>
      </c>
      <c r="O612" s="634" t="s">
        <v>7902</v>
      </c>
      <c r="P612" s="634" t="s">
        <v>8132</v>
      </c>
      <c r="Q612" s="634" t="s">
        <v>8133</v>
      </c>
      <c r="R612" s="634" t="s">
        <v>7205</v>
      </c>
      <c r="S612" s="634" t="s">
        <v>8135</v>
      </c>
      <c r="T612" s="634" t="s">
        <v>8792</v>
      </c>
      <c r="U612" s="634" t="s">
        <v>2426</v>
      </c>
      <c r="V612" s="634" t="s">
        <v>2383</v>
      </c>
      <c r="W612" s="634" t="s">
        <v>5559</v>
      </c>
      <c r="X612" s="634" t="s">
        <v>8801</v>
      </c>
      <c r="Y612" s="634" t="s">
        <v>8138</v>
      </c>
      <c r="Z612" s="634" t="s">
        <v>8139</v>
      </c>
      <c r="AE612" s="634" t="s">
        <v>20128</v>
      </c>
      <c r="AF612" s="634" t="s">
        <v>18576</v>
      </c>
      <c r="AI612" s="646" t="str">
        <f>VLOOKUP(K612,'1-kurs'!C:F,4,)</f>
        <v>1-kurs</v>
      </c>
      <c r="AJ612" s="634" t="str">
        <f t="shared" si="9"/>
        <v>438241102137</v>
      </c>
    </row>
    <row r="613" spans="1:36" hidden="1" x14ac:dyDescent="0.25">
      <c r="A613" s="634" t="s">
        <v>8848</v>
      </c>
      <c r="B613" s="634" t="s">
        <v>7545</v>
      </c>
      <c r="C613" s="634" t="s">
        <v>8125</v>
      </c>
      <c r="D613" s="634" t="s">
        <v>8126</v>
      </c>
      <c r="E613" s="634" t="s">
        <v>8127</v>
      </c>
      <c r="F613" s="634" t="s">
        <v>4345</v>
      </c>
      <c r="G613" s="634" t="s">
        <v>8186</v>
      </c>
      <c r="H613" s="634" t="s">
        <v>4346</v>
      </c>
      <c r="I613" s="634" t="s">
        <v>8849</v>
      </c>
      <c r="J613" s="634" t="s">
        <v>8850</v>
      </c>
      <c r="K613" s="635">
        <v>60206065360042</v>
      </c>
      <c r="L613" s="634" t="s">
        <v>8851</v>
      </c>
      <c r="M613" s="634" t="s">
        <v>4312</v>
      </c>
      <c r="N613" s="634" t="s">
        <v>2447</v>
      </c>
      <c r="O613" s="634" t="s">
        <v>7902</v>
      </c>
      <c r="P613" s="634" t="s">
        <v>8132</v>
      </c>
      <c r="Q613" s="634" t="s">
        <v>8133</v>
      </c>
      <c r="R613" s="634" t="s">
        <v>7205</v>
      </c>
      <c r="S613" s="634" t="s">
        <v>8135</v>
      </c>
      <c r="T613" s="634" t="s">
        <v>8792</v>
      </c>
      <c r="U613" s="634" t="s">
        <v>2426</v>
      </c>
      <c r="V613" s="634" t="s">
        <v>2383</v>
      </c>
      <c r="W613" s="634" t="s">
        <v>5559</v>
      </c>
      <c r="X613" s="634" t="s">
        <v>8175</v>
      </c>
      <c r="Y613" s="634" t="s">
        <v>8138</v>
      </c>
      <c r="Z613" s="634" t="s">
        <v>8139</v>
      </c>
      <c r="AB613" s="634" t="s">
        <v>8183</v>
      </c>
      <c r="AC613" s="634" t="s">
        <v>8184</v>
      </c>
      <c r="AE613" s="634" t="s">
        <v>20128</v>
      </c>
      <c r="AF613" s="634" t="s">
        <v>18576</v>
      </c>
      <c r="AI613" s="646" t="str">
        <f>VLOOKUP(K613,'1-kurs'!C:F,4,)</f>
        <v>1-kurs</v>
      </c>
      <c r="AJ613" s="634" t="str">
        <f t="shared" si="9"/>
        <v>438241100145</v>
      </c>
    </row>
    <row r="614" spans="1:36" hidden="1" x14ac:dyDescent="0.25">
      <c r="A614" s="634" t="s">
        <v>8825</v>
      </c>
      <c r="B614" s="634" t="s">
        <v>7359</v>
      </c>
      <c r="C614" s="634" t="s">
        <v>8125</v>
      </c>
      <c r="D614" s="634" t="s">
        <v>8126</v>
      </c>
      <c r="E614" s="634" t="s">
        <v>8127</v>
      </c>
      <c r="F614" s="634" t="s">
        <v>4345</v>
      </c>
      <c r="G614" s="634" t="s">
        <v>8221</v>
      </c>
      <c r="H614" s="634" t="s">
        <v>4346</v>
      </c>
      <c r="I614" s="634" t="s">
        <v>8826</v>
      </c>
      <c r="J614" s="634" t="s">
        <v>8827</v>
      </c>
      <c r="K614" s="635">
        <v>62212065350046</v>
      </c>
      <c r="L614" s="634" t="s">
        <v>8828</v>
      </c>
      <c r="M614" s="634" t="s">
        <v>4312</v>
      </c>
      <c r="N614" s="634" t="s">
        <v>2447</v>
      </c>
      <c r="O614" s="634" t="s">
        <v>7902</v>
      </c>
      <c r="P614" s="634" t="s">
        <v>8132</v>
      </c>
      <c r="Q614" s="634" t="s">
        <v>8133</v>
      </c>
      <c r="R614" s="634" t="s">
        <v>7205</v>
      </c>
      <c r="S614" s="634" t="s">
        <v>8135</v>
      </c>
      <c r="T614" s="634" t="s">
        <v>8792</v>
      </c>
      <c r="U614" s="634" t="s">
        <v>2426</v>
      </c>
      <c r="V614" s="634" t="s">
        <v>2383</v>
      </c>
      <c r="W614" s="634" t="s">
        <v>5559</v>
      </c>
      <c r="X614" s="634" t="s">
        <v>8175</v>
      </c>
      <c r="Y614" s="634" t="s">
        <v>8138</v>
      </c>
      <c r="Z614" s="634" t="s">
        <v>8139</v>
      </c>
      <c r="AB614" s="634" t="s">
        <v>8183</v>
      </c>
      <c r="AC614" s="634" t="s">
        <v>8184</v>
      </c>
      <c r="AE614" s="634" t="s">
        <v>20128</v>
      </c>
      <c r="AF614" s="634" t="s">
        <v>18576</v>
      </c>
      <c r="AI614" s="646" t="str">
        <f>VLOOKUP(K614,'1-kurs'!C:F,4,)</f>
        <v>1-kurs</v>
      </c>
      <c r="AJ614" s="634" t="str">
        <f t="shared" si="9"/>
        <v>438241100119</v>
      </c>
    </row>
    <row r="615" spans="1:36" hidden="1" x14ac:dyDescent="0.25">
      <c r="A615" s="634" t="s">
        <v>8789</v>
      </c>
      <c r="B615" s="634" t="s">
        <v>7538</v>
      </c>
      <c r="C615" s="634" t="s">
        <v>8125</v>
      </c>
      <c r="D615" s="634" t="s">
        <v>8126</v>
      </c>
      <c r="E615" s="634" t="s">
        <v>8127</v>
      </c>
      <c r="F615" s="634" t="s">
        <v>4345</v>
      </c>
      <c r="G615" s="634" t="s">
        <v>4352</v>
      </c>
      <c r="H615" s="634" t="s">
        <v>4346</v>
      </c>
      <c r="I615" s="634" t="s">
        <v>8357</v>
      </c>
      <c r="J615" s="634" t="s">
        <v>8790</v>
      </c>
      <c r="K615" s="635">
        <v>62406075290023</v>
      </c>
      <c r="L615" s="634" t="s">
        <v>8791</v>
      </c>
      <c r="M615" s="634" t="s">
        <v>4312</v>
      </c>
      <c r="N615" s="634" t="s">
        <v>2447</v>
      </c>
      <c r="O615" s="634" t="s">
        <v>7902</v>
      </c>
      <c r="P615" s="634" t="s">
        <v>8132</v>
      </c>
      <c r="Q615" s="634" t="s">
        <v>8133</v>
      </c>
      <c r="R615" s="634" t="s">
        <v>7205</v>
      </c>
      <c r="S615" s="634" t="s">
        <v>8135</v>
      </c>
      <c r="T615" s="634" t="s">
        <v>8792</v>
      </c>
      <c r="U615" s="634" t="s">
        <v>2426</v>
      </c>
      <c r="V615" s="634" t="s">
        <v>2383</v>
      </c>
      <c r="W615" s="634" t="s">
        <v>5559</v>
      </c>
      <c r="X615" s="634" t="s">
        <v>8137</v>
      </c>
      <c r="Y615" s="634" t="s">
        <v>8138</v>
      </c>
      <c r="Z615" s="634" t="s">
        <v>8139</v>
      </c>
      <c r="AE615" s="634" t="s">
        <v>20128</v>
      </c>
      <c r="AF615" s="634" t="s">
        <v>18576</v>
      </c>
      <c r="AI615" s="646" t="str">
        <f>VLOOKUP(K615,'1-kurs'!C:F,4,)</f>
        <v>1-kurs</v>
      </c>
      <c r="AJ615" s="634" t="str">
        <f t="shared" si="9"/>
        <v>438241102131</v>
      </c>
    </row>
    <row r="616" spans="1:36" hidden="1" x14ac:dyDescent="0.25">
      <c r="A616" s="634" t="s">
        <v>8813</v>
      </c>
      <c r="B616" s="634" t="s">
        <v>7536</v>
      </c>
      <c r="C616" s="634" t="s">
        <v>8125</v>
      </c>
      <c r="D616" s="634" t="s">
        <v>8126</v>
      </c>
      <c r="E616" s="634" t="s">
        <v>8127</v>
      </c>
      <c r="F616" s="634" t="s">
        <v>4345</v>
      </c>
      <c r="G616" s="634" t="s">
        <v>8332</v>
      </c>
      <c r="H616" s="634" t="s">
        <v>4346</v>
      </c>
      <c r="I616" s="634" t="s">
        <v>8814</v>
      </c>
      <c r="J616" s="634" t="s">
        <v>8815</v>
      </c>
      <c r="K616" s="635">
        <v>62706065280060</v>
      </c>
      <c r="L616" s="634" t="s">
        <v>8816</v>
      </c>
      <c r="M616" s="634" t="s">
        <v>4312</v>
      </c>
      <c r="N616" s="634" t="s">
        <v>2447</v>
      </c>
      <c r="O616" s="634" t="s">
        <v>7902</v>
      </c>
      <c r="P616" s="634" t="s">
        <v>8132</v>
      </c>
      <c r="Q616" s="634" t="s">
        <v>8133</v>
      </c>
      <c r="R616" s="634" t="s">
        <v>7205</v>
      </c>
      <c r="S616" s="634" t="s">
        <v>8135</v>
      </c>
      <c r="T616" s="634" t="s">
        <v>8792</v>
      </c>
      <c r="U616" s="634" t="s">
        <v>2426</v>
      </c>
      <c r="V616" s="634" t="s">
        <v>2383</v>
      </c>
      <c r="W616" s="634" t="s">
        <v>5559</v>
      </c>
      <c r="X616" s="634" t="s">
        <v>8175</v>
      </c>
      <c r="Y616" s="634" t="s">
        <v>8138</v>
      </c>
      <c r="Z616" s="634" t="s">
        <v>8139</v>
      </c>
      <c r="AB616" s="634" t="s">
        <v>8183</v>
      </c>
      <c r="AC616" s="634" t="s">
        <v>8184</v>
      </c>
      <c r="AE616" s="634" t="s">
        <v>20128</v>
      </c>
      <c r="AF616" s="634" t="s">
        <v>18576</v>
      </c>
      <c r="AI616" s="646" t="str">
        <f>VLOOKUP(K616,'1-kurs'!C:F,4,)</f>
        <v>1-kurs</v>
      </c>
      <c r="AJ616" s="634" t="str">
        <f t="shared" si="9"/>
        <v>438241100134</v>
      </c>
    </row>
    <row r="617" spans="1:36" hidden="1" x14ac:dyDescent="0.25">
      <c r="A617" s="634" t="s">
        <v>8852</v>
      </c>
      <c r="B617" s="634" t="s">
        <v>7415</v>
      </c>
      <c r="C617" s="634" t="s">
        <v>8125</v>
      </c>
      <c r="D617" s="634" t="s">
        <v>8126</v>
      </c>
      <c r="E617" s="634" t="s">
        <v>8127</v>
      </c>
      <c r="F617" s="634" t="s">
        <v>4345</v>
      </c>
      <c r="G617" s="634" t="s">
        <v>4348</v>
      </c>
      <c r="H617" s="634" t="s">
        <v>4346</v>
      </c>
      <c r="I617" s="634" t="s">
        <v>8853</v>
      </c>
      <c r="J617" s="634" t="s">
        <v>8854</v>
      </c>
      <c r="K617" s="635">
        <v>61205055280017</v>
      </c>
      <c r="L617" s="634" t="s">
        <v>8855</v>
      </c>
      <c r="M617" s="634" t="s">
        <v>4312</v>
      </c>
      <c r="N617" s="634" t="s">
        <v>2447</v>
      </c>
      <c r="O617" s="634" t="s">
        <v>7902</v>
      </c>
      <c r="P617" s="634" t="s">
        <v>8132</v>
      </c>
      <c r="Q617" s="634" t="s">
        <v>8133</v>
      </c>
      <c r="R617" s="634" t="s">
        <v>7205</v>
      </c>
      <c r="S617" s="634" t="s">
        <v>8135</v>
      </c>
      <c r="T617" s="634" t="s">
        <v>8792</v>
      </c>
      <c r="U617" s="634" t="s">
        <v>2426</v>
      </c>
      <c r="V617" s="634" t="s">
        <v>2383</v>
      </c>
      <c r="W617" s="634" t="s">
        <v>5559</v>
      </c>
      <c r="X617" s="634" t="s">
        <v>8182</v>
      </c>
      <c r="Y617" s="634" t="s">
        <v>8138</v>
      </c>
      <c r="Z617" s="634" t="s">
        <v>8139</v>
      </c>
      <c r="AB617" s="634" t="s">
        <v>8183</v>
      </c>
      <c r="AC617" s="634" t="s">
        <v>8184</v>
      </c>
      <c r="AE617" s="634" t="s">
        <v>20128</v>
      </c>
      <c r="AF617" s="634" t="s">
        <v>18576</v>
      </c>
      <c r="AI617" s="646" t="str">
        <f>VLOOKUP(K617,'1-kurs'!C:F,4,)</f>
        <v>1-kurs</v>
      </c>
      <c r="AJ617" s="634" t="str">
        <f t="shared" si="9"/>
        <v>438241100407</v>
      </c>
    </row>
    <row r="618" spans="1:36" hidden="1" x14ac:dyDescent="0.25">
      <c r="A618" s="634" t="s">
        <v>8821</v>
      </c>
      <c r="B618" s="634" t="s">
        <v>7395</v>
      </c>
      <c r="C618" s="634" t="s">
        <v>8125</v>
      </c>
      <c r="D618" s="634" t="s">
        <v>8126</v>
      </c>
      <c r="E618" s="634" t="s">
        <v>8127</v>
      </c>
      <c r="F618" s="634" t="s">
        <v>4345</v>
      </c>
      <c r="G618" s="634" t="s">
        <v>4352</v>
      </c>
      <c r="H618" s="634" t="s">
        <v>4346</v>
      </c>
      <c r="I618" s="634" t="s">
        <v>8822</v>
      </c>
      <c r="J618" s="634" t="s">
        <v>8823</v>
      </c>
      <c r="K618" s="635">
        <v>61205065290035</v>
      </c>
      <c r="L618" s="634" t="s">
        <v>8824</v>
      </c>
      <c r="M618" s="634" t="s">
        <v>4312</v>
      </c>
      <c r="N618" s="634" t="s">
        <v>2447</v>
      </c>
      <c r="O618" s="634" t="s">
        <v>7902</v>
      </c>
      <c r="P618" s="634" t="s">
        <v>8132</v>
      </c>
      <c r="Q618" s="634" t="s">
        <v>8133</v>
      </c>
      <c r="R618" s="634" t="s">
        <v>7205</v>
      </c>
      <c r="S618" s="634" t="s">
        <v>8135</v>
      </c>
      <c r="T618" s="634" t="s">
        <v>8792</v>
      </c>
      <c r="U618" s="634" t="s">
        <v>2426</v>
      </c>
      <c r="V618" s="634" t="s">
        <v>2383</v>
      </c>
      <c r="W618" s="634" t="s">
        <v>5559</v>
      </c>
      <c r="X618" s="634" t="s">
        <v>8175</v>
      </c>
      <c r="Y618" s="634" t="s">
        <v>8138</v>
      </c>
      <c r="Z618" s="634" t="s">
        <v>8139</v>
      </c>
      <c r="AB618" s="634" t="s">
        <v>8183</v>
      </c>
      <c r="AE618" s="634" t="s">
        <v>20128</v>
      </c>
      <c r="AF618" s="634" t="s">
        <v>18576</v>
      </c>
      <c r="AI618" s="646" t="str">
        <f>VLOOKUP(K618,'1-kurs'!C:F,4,)</f>
        <v>1-kurs</v>
      </c>
      <c r="AJ618" s="634" t="str">
        <f t="shared" si="9"/>
        <v>438241100113</v>
      </c>
    </row>
    <row r="619" spans="1:36" hidden="1" x14ac:dyDescent="0.25">
      <c r="A619" s="634" t="s">
        <v>8860</v>
      </c>
      <c r="B619" s="634" t="s">
        <v>7537</v>
      </c>
      <c r="C619" s="634" t="s">
        <v>8125</v>
      </c>
      <c r="D619" s="634" t="s">
        <v>8126</v>
      </c>
      <c r="E619" s="634" t="s">
        <v>8127</v>
      </c>
      <c r="F619" s="634" t="s">
        <v>4345</v>
      </c>
      <c r="G619" s="634" t="s">
        <v>4348</v>
      </c>
      <c r="H619" s="634" t="s">
        <v>4346</v>
      </c>
      <c r="I619" s="634" t="s">
        <v>8861</v>
      </c>
      <c r="J619" s="634" t="s">
        <v>8862</v>
      </c>
      <c r="K619" s="635">
        <v>61908065300015</v>
      </c>
      <c r="L619" s="634" t="s">
        <v>8863</v>
      </c>
      <c r="M619" s="634" t="s">
        <v>4312</v>
      </c>
      <c r="N619" s="634" t="s">
        <v>2447</v>
      </c>
      <c r="O619" s="634" t="s">
        <v>7902</v>
      </c>
      <c r="P619" s="634" t="s">
        <v>8132</v>
      </c>
      <c r="Q619" s="634" t="s">
        <v>8133</v>
      </c>
      <c r="R619" s="634" t="s">
        <v>7205</v>
      </c>
      <c r="S619" s="634" t="s">
        <v>8135</v>
      </c>
      <c r="T619" s="634" t="s">
        <v>8792</v>
      </c>
      <c r="U619" s="634" t="s">
        <v>2426</v>
      </c>
      <c r="V619" s="634" t="s">
        <v>2383</v>
      </c>
      <c r="W619" s="634" t="s">
        <v>5559</v>
      </c>
      <c r="X619" s="634" t="s">
        <v>8175</v>
      </c>
      <c r="Y619" s="634" t="s">
        <v>8138</v>
      </c>
      <c r="Z619" s="634" t="s">
        <v>8139</v>
      </c>
      <c r="AB619" s="634" t="s">
        <v>8183</v>
      </c>
      <c r="AC619" s="634" t="s">
        <v>8184</v>
      </c>
      <c r="AE619" s="634" t="s">
        <v>20128</v>
      </c>
      <c r="AF619" s="634" t="s">
        <v>18576</v>
      </c>
      <c r="AI619" s="646" t="str">
        <f>VLOOKUP(K619,'1-kurs'!C:F,4,)</f>
        <v>1-kurs</v>
      </c>
      <c r="AJ619" s="634" t="str">
        <f t="shared" si="9"/>
        <v>438241100142</v>
      </c>
    </row>
    <row r="620" spans="1:36" hidden="1" x14ac:dyDescent="0.25">
      <c r="A620" s="634" t="s">
        <v>8793</v>
      </c>
      <c r="B620" s="634" t="s">
        <v>7453</v>
      </c>
      <c r="C620" s="634" t="s">
        <v>8125</v>
      </c>
      <c r="D620" s="634" t="s">
        <v>8126</v>
      </c>
      <c r="E620" s="634" t="s">
        <v>8127</v>
      </c>
      <c r="F620" s="634" t="s">
        <v>4345</v>
      </c>
      <c r="G620" s="634" t="s">
        <v>4350</v>
      </c>
      <c r="H620" s="634" t="s">
        <v>4346</v>
      </c>
      <c r="I620" s="634" t="s">
        <v>8794</v>
      </c>
      <c r="J620" s="634" t="s">
        <v>8795</v>
      </c>
      <c r="K620" s="635">
        <v>62411065310085</v>
      </c>
      <c r="L620" s="634" t="s">
        <v>8796</v>
      </c>
      <c r="M620" s="634" t="s">
        <v>4312</v>
      </c>
      <c r="N620" s="634" t="s">
        <v>2447</v>
      </c>
      <c r="O620" s="634" t="s">
        <v>7902</v>
      </c>
      <c r="P620" s="634" t="s">
        <v>8132</v>
      </c>
      <c r="Q620" s="634" t="s">
        <v>8133</v>
      </c>
      <c r="R620" s="634" t="s">
        <v>7205</v>
      </c>
      <c r="S620" s="634" t="s">
        <v>8135</v>
      </c>
      <c r="T620" s="634" t="s">
        <v>8792</v>
      </c>
      <c r="U620" s="634" t="s">
        <v>2426</v>
      </c>
      <c r="V620" s="634" t="s">
        <v>2383</v>
      </c>
      <c r="W620" s="634" t="s">
        <v>5559</v>
      </c>
      <c r="X620" s="634" t="s">
        <v>8175</v>
      </c>
      <c r="Y620" s="634" t="s">
        <v>8138</v>
      </c>
      <c r="Z620" s="634" t="s">
        <v>8139</v>
      </c>
      <c r="AB620" s="634" t="s">
        <v>8183</v>
      </c>
      <c r="AC620" s="634" t="s">
        <v>8184</v>
      </c>
      <c r="AE620" s="634" t="s">
        <v>20515</v>
      </c>
      <c r="AF620" s="634" t="s">
        <v>18576</v>
      </c>
      <c r="AI620" s="646" t="str">
        <f>VLOOKUP(K620,'1-kurs'!C:F,4,)</f>
        <v>1-kurs</v>
      </c>
      <c r="AJ620" s="634" t="str">
        <f t="shared" si="9"/>
        <v>438241100136</v>
      </c>
    </row>
    <row r="621" spans="1:36" hidden="1" x14ac:dyDescent="0.25">
      <c r="A621" s="634" t="s">
        <v>8817</v>
      </c>
      <c r="B621" s="634" t="s">
        <v>7446</v>
      </c>
      <c r="C621" s="634" t="s">
        <v>8125</v>
      </c>
      <c r="D621" s="634" t="s">
        <v>8126</v>
      </c>
      <c r="E621" s="634" t="s">
        <v>8127</v>
      </c>
      <c r="F621" s="634" t="s">
        <v>4345</v>
      </c>
      <c r="G621" s="634" t="s">
        <v>8332</v>
      </c>
      <c r="H621" s="634" t="s">
        <v>4346</v>
      </c>
      <c r="I621" s="634" t="s">
        <v>8818</v>
      </c>
      <c r="J621" s="634" t="s">
        <v>8819</v>
      </c>
      <c r="K621" s="635">
        <v>61110075280029</v>
      </c>
      <c r="L621" s="634" t="s">
        <v>8820</v>
      </c>
      <c r="M621" s="634" t="s">
        <v>4312</v>
      </c>
      <c r="N621" s="634" t="s">
        <v>2447</v>
      </c>
      <c r="O621" s="634" t="s">
        <v>7902</v>
      </c>
      <c r="P621" s="634" t="s">
        <v>8132</v>
      </c>
      <c r="Q621" s="634" t="s">
        <v>8133</v>
      </c>
      <c r="R621" s="634" t="s">
        <v>7205</v>
      </c>
      <c r="S621" s="634" t="s">
        <v>8135</v>
      </c>
      <c r="T621" s="634" t="s">
        <v>8792</v>
      </c>
      <c r="U621" s="634" t="s">
        <v>2426</v>
      </c>
      <c r="V621" s="634" t="s">
        <v>2383</v>
      </c>
      <c r="W621" s="634" t="s">
        <v>5559</v>
      </c>
      <c r="X621" s="634" t="s">
        <v>8137</v>
      </c>
      <c r="Y621" s="634" t="s">
        <v>8138</v>
      </c>
      <c r="Z621" s="634" t="s">
        <v>8139</v>
      </c>
      <c r="AE621" s="634" t="s">
        <v>20128</v>
      </c>
      <c r="AF621" s="634" t="s">
        <v>18576</v>
      </c>
      <c r="AI621" s="646" t="str">
        <f>VLOOKUP(K621,'1-kurs'!C:F,4,)</f>
        <v>1-kurs</v>
      </c>
      <c r="AJ621" s="634" t="str">
        <f t="shared" si="9"/>
        <v>438241102163</v>
      </c>
    </row>
    <row r="622" spans="1:36" hidden="1" x14ac:dyDescent="0.25">
      <c r="A622" s="634" t="s">
        <v>8841</v>
      </c>
      <c r="B622" s="634" t="s">
        <v>7388</v>
      </c>
      <c r="C622" s="634" t="s">
        <v>8125</v>
      </c>
      <c r="D622" s="634" t="s">
        <v>8126</v>
      </c>
      <c r="E622" s="634" t="s">
        <v>8127</v>
      </c>
      <c r="F622" s="634" t="s">
        <v>4345</v>
      </c>
      <c r="G622" s="634" t="s">
        <v>4352</v>
      </c>
      <c r="H622" s="634" t="s">
        <v>4346</v>
      </c>
      <c r="I622" s="634" t="s">
        <v>8842</v>
      </c>
      <c r="J622" s="634" t="s">
        <v>8843</v>
      </c>
      <c r="K622" s="635">
        <v>61511065290019</v>
      </c>
      <c r="L622" s="634" t="s">
        <v>8415</v>
      </c>
      <c r="M622" s="634" t="s">
        <v>4312</v>
      </c>
      <c r="N622" s="634" t="s">
        <v>2447</v>
      </c>
      <c r="O622" s="634" t="s">
        <v>7902</v>
      </c>
      <c r="P622" s="634" t="s">
        <v>8132</v>
      </c>
      <c r="Q622" s="634" t="s">
        <v>8133</v>
      </c>
      <c r="R622" s="634" t="s">
        <v>7205</v>
      </c>
      <c r="S622" s="634" t="s">
        <v>8135</v>
      </c>
      <c r="T622" s="634" t="s">
        <v>8792</v>
      </c>
      <c r="U622" s="634" t="s">
        <v>2426</v>
      </c>
      <c r="V622" s="634" t="s">
        <v>2383</v>
      </c>
      <c r="W622" s="634" t="s">
        <v>5559</v>
      </c>
      <c r="X622" s="634" t="s">
        <v>8175</v>
      </c>
      <c r="Y622" s="634" t="s">
        <v>8138</v>
      </c>
      <c r="Z622" s="634" t="s">
        <v>8139</v>
      </c>
      <c r="AB622" s="634" t="s">
        <v>8183</v>
      </c>
      <c r="AE622" s="634" t="s">
        <v>20128</v>
      </c>
      <c r="AF622" s="634" t="s">
        <v>18576</v>
      </c>
      <c r="AI622" s="646" t="str">
        <f>VLOOKUP(K622,'1-kurs'!C:F,4,)</f>
        <v>1-kurs</v>
      </c>
      <c r="AJ622" s="634" t="str">
        <f t="shared" si="9"/>
        <v>438241100126</v>
      </c>
    </row>
    <row r="623" spans="1:36" hidden="1" x14ac:dyDescent="0.25">
      <c r="A623" s="634" t="s">
        <v>19651</v>
      </c>
      <c r="B623" s="634" t="s">
        <v>19652</v>
      </c>
      <c r="C623" s="634" t="s">
        <v>8125</v>
      </c>
      <c r="D623" s="634" t="s">
        <v>8126</v>
      </c>
      <c r="E623" s="634" t="s">
        <v>8127</v>
      </c>
      <c r="F623" s="634" t="s">
        <v>4345</v>
      </c>
      <c r="G623" s="634" t="s">
        <v>8598</v>
      </c>
      <c r="H623" s="634" t="s">
        <v>4346</v>
      </c>
      <c r="I623" s="634" t="s">
        <v>19653</v>
      </c>
      <c r="J623" s="634" t="s">
        <v>19654</v>
      </c>
      <c r="K623" s="635">
        <v>61401075330024</v>
      </c>
      <c r="L623" s="634" t="s">
        <v>8419</v>
      </c>
      <c r="M623" s="634" t="s">
        <v>4312</v>
      </c>
      <c r="N623" s="634" t="s">
        <v>2447</v>
      </c>
      <c r="O623" s="634" t="s">
        <v>7902</v>
      </c>
      <c r="P623" s="634" t="s">
        <v>8132</v>
      </c>
      <c r="Q623" s="634" t="s">
        <v>8133</v>
      </c>
      <c r="R623" s="634" t="s">
        <v>7205</v>
      </c>
      <c r="S623" s="634" t="s">
        <v>8135</v>
      </c>
      <c r="T623" s="634" t="s">
        <v>8792</v>
      </c>
      <c r="U623" s="634" t="s">
        <v>2426</v>
      </c>
      <c r="V623" s="634" t="s">
        <v>2383</v>
      </c>
      <c r="W623" s="634" t="s">
        <v>5559</v>
      </c>
      <c r="X623" s="634" t="s">
        <v>8175</v>
      </c>
      <c r="Y623" s="634" t="s">
        <v>8138</v>
      </c>
      <c r="Z623" s="634" t="s">
        <v>8139</v>
      </c>
      <c r="AE623" s="634" t="s">
        <v>20515</v>
      </c>
      <c r="AF623" s="634" t="s">
        <v>18576</v>
      </c>
      <c r="AI623" s="646" t="str">
        <f>VLOOKUP(K623,'1-kurs'!C:F,4,)</f>
        <v>1-kurs</v>
      </c>
      <c r="AJ623" s="634" t="str">
        <f t="shared" si="9"/>
        <v>438241102261</v>
      </c>
    </row>
    <row r="624" spans="1:36" hidden="1" x14ac:dyDescent="0.25">
      <c r="A624" s="634" t="s">
        <v>8946</v>
      </c>
      <c r="B624" s="634" t="s">
        <v>7520</v>
      </c>
      <c r="C624" s="634" t="s">
        <v>8125</v>
      </c>
      <c r="D624" s="634" t="s">
        <v>8126</v>
      </c>
      <c r="E624" s="634" t="s">
        <v>8127</v>
      </c>
      <c r="F624" s="634" t="s">
        <v>4345</v>
      </c>
      <c r="G624" s="634" t="s">
        <v>4352</v>
      </c>
      <c r="H624" s="634" t="s">
        <v>4346</v>
      </c>
      <c r="I624" s="634" t="s">
        <v>8476</v>
      </c>
      <c r="J624" s="634" t="s">
        <v>8947</v>
      </c>
      <c r="K624" s="635">
        <v>61506065310081</v>
      </c>
      <c r="L624" s="634" t="s">
        <v>8948</v>
      </c>
      <c r="M624" s="634" t="s">
        <v>4312</v>
      </c>
      <c r="N624" s="634" t="s">
        <v>2447</v>
      </c>
      <c r="O624" s="634" t="s">
        <v>7903</v>
      </c>
      <c r="P624" s="634" t="s">
        <v>8132</v>
      </c>
      <c r="Q624" s="634" t="s">
        <v>8133</v>
      </c>
      <c r="R624" s="634" t="s">
        <v>7205</v>
      </c>
      <c r="S624" s="634" t="s">
        <v>8135</v>
      </c>
      <c r="T624" s="634" t="s">
        <v>8867</v>
      </c>
      <c r="U624" s="634" t="s">
        <v>2426</v>
      </c>
      <c r="V624" s="634" t="s">
        <v>2383</v>
      </c>
      <c r="W624" s="634" t="s">
        <v>5559</v>
      </c>
      <c r="X624" s="634" t="s">
        <v>8137</v>
      </c>
      <c r="Y624" s="634" t="s">
        <v>8138</v>
      </c>
      <c r="Z624" s="634" t="s">
        <v>8139</v>
      </c>
      <c r="AE624" s="634" t="s">
        <v>20128</v>
      </c>
      <c r="AF624" s="634" t="s">
        <v>18576</v>
      </c>
      <c r="AI624" s="646" t="str">
        <f>VLOOKUP(K624,'1-kurs'!C:F,4,)</f>
        <v>1-kurs</v>
      </c>
      <c r="AJ624" s="634" t="str">
        <f t="shared" si="9"/>
        <v>438241100232</v>
      </c>
    </row>
    <row r="625" spans="1:36" hidden="1" x14ac:dyDescent="0.25">
      <c r="A625" s="634" t="s">
        <v>20146</v>
      </c>
      <c r="B625" s="634" t="s">
        <v>18562</v>
      </c>
      <c r="C625" s="634" t="s">
        <v>8125</v>
      </c>
      <c r="D625" s="634" t="s">
        <v>8126</v>
      </c>
      <c r="E625" s="634" t="s">
        <v>8127</v>
      </c>
      <c r="F625" s="634" t="s">
        <v>4345</v>
      </c>
      <c r="G625" s="634" t="s">
        <v>4347</v>
      </c>
      <c r="H625" s="634" t="s">
        <v>4346</v>
      </c>
      <c r="I625" s="634" t="s">
        <v>20147</v>
      </c>
      <c r="J625" s="634" t="s">
        <v>20148</v>
      </c>
      <c r="K625" s="635">
        <v>62211065260032</v>
      </c>
      <c r="L625" s="634" t="s">
        <v>8899</v>
      </c>
      <c r="M625" s="634" t="s">
        <v>4312</v>
      </c>
      <c r="N625" s="634" t="s">
        <v>2447</v>
      </c>
      <c r="O625" s="634" t="s">
        <v>7903</v>
      </c>
      <c r="P625" s="634" t="s">
        <v>8132</v>
      </c>
      <c r="Q625" s="634" t="s">
        <v>8133</v>
      </c>
      <c r="R625" s="634" t="s">
        <v>7205</v>
      </c>
      <c r="S625" s="634" t="s">
        <v>8135</v>
      </c>
      <c r="T625" s="634" t="s">
        <v>8867</v>
      </c>
      <c r="U625" s="634" t="s">
        <v>2426</v>
      </c>
      <c r="V625" s="634" t="s">
        <v>2383</v>
      </c>
      <c r="W625" s="634" t="s">
        <v>5559</v>
      </c>
      <c r="X625" s="634" t="s">
        <v>8175</v>
      </c>
      <c r="Y625" s="634" t="s">
        <v>8138</v>
      </c>
      <c r="Z625" s="634" t="s">
        <v>8139</v>
      </c>
      <c r="AE625" s="634" t="s">
        <v>20515</v>
      </c>
      <c r="AF625" s="634" t="s">
        <v>18576</v>
      </c>
      <c r="AI625" s="646" t="str">
        <f>VLOOKUP(K625,'1-kurs'!C:F,4,)</f>
        <v>1-kurs</v>
      </c>
      <c r="AJ625" s="634" t="str">
        <f t="shared" si="9"/>
        <v>438241102282</v>
      </c>
    </row>
    <row r="626" spans="1:36" hidden="1" x14ac:dyDescent="0.25">
      <c r="A626" s="634" t="s">
        <v>8949</v>
      </c>
      <c r="B626" s="634" t="s">
        <v>7926</v>
      </c>
      <c r="C626" s="634" t="s">
        <v>8125</v>
      </c>
      <c r="D626" s="634" t="s">
        <v>8126</v>
      </c>
      <c r="E626" s="634" t="s">
        <v>8127</v>
      </c>
      <c r="F626" s="634" t="s">
        <v>4345</v>
      </c>
      <c r="G626" s="634" t="s">
        <v>4350</v>
      </c>
      <c r="H626" s="634" t="s">
        <v>4346</v>
      </c>
      <c r="I626" s="634" t="s">
        <v>8950</v>
      </c>
      <c r="J626" s="634" t="s">
        <v>8951</v>
      </c>
      <c r="K626" s="635">
        <v>60808055310143</v>
      </c>
      <c r="L626" s="634" t="s">
        <v>8952</v>
      </c>
      <c r="M626" s="634" t="s">
        <v>4312</v>
      </c>
      <c r="N626" s="634" t="s">
        <v>2447</v>
      </c>
      <c r="O626" s="634" t="s">
        <v>7903</v>
      </c>
      <c r="P626" s="634" t="s">
        <v>8132</v>
      </c>
      <c r="Q626" s="634" t="s">
        <v>8133</v>
      </c>
      <c r="R626" s="634" t="s">
        <v>7205</v>
      </c>
      <c r="S626" s="634" t="s">
        <v>8135</v>
      </c>
      <c r="T626" s="634" t="s">
        <v>8867</v>
      </c>
      <c r="U626" s="634" t="s">
        <v>2426</v>
      </c>
      <c r="V626" s="634" t="s">
        <v>2383</v>
      </c>
      <c r="W626" s="634" t="s">
        <v>5559</v>
      </c>
      <c r="X626" s="634" t="s">
        <v>8137</v>
      </c>
      <c r="Y626" s="634" t="s">
        <v>8138</v>
      </c>
      <c r="Z626" s="634" t="s">
        <v>8139</v>
      </c>
      <c r="AE626" s="634" t="s">
        <v>20128</v>
      </c>
      <c r="AF626" s="634" t="s">
        <v>18576</v>
      </c>
      <c r="AI626" s="646" t="str">
        <f>VLOOKUP(K626,'1-kurs'!C:F,4,)</f>
        <v>1-kurs</v>
      </c>
      <c r="AJ626" s="634" t="str">
        <f t="shared" si="9"/>
        <v>438241100238</v>
      </c>
    </row>
    <row r="627" spans="1:36" hidden="1" x14ac:dyDescent="0.25">
      <c r="A627" s="634" t="s">
        <v>8900</v>
      </c>
      <c r="B627" s="634" t="s">
        <v>7479</v>
      </c>
      <c r="C627" s="634" t="s">
        <v>8125</v>
      </c>
      <c r="D627" s="634" t="s">
        <v>8126</v>
      </c>
      <c r="E627" s="634" t="s">
        <v>8127</v>
      </c>
      <c r="F627" s="634" t="s">
        <v>4345</v>
      </c>
      <c r="G627" s="634" t="s">
        <v>4347</v>
      </c>
      <c r="H627" s="634" t="s">
        <v>4346</v>
      </c>
      <c r="I627" s="634" t="s">
        <v>8901</v>
      </c>
      <c r="J627" s="634" t="s">
        <v>8902</v>
      </c>
      <c r="K627" s="635">
        <v>60101075260080</v>
      </c>
      <c r="L627" s="634" t="s">
        <v>8903</v>
      </c>
      <c r="M627" s="634" t="s">
        <v>4312</v>
      </c>
      <c r="N627" s="634" t="s">
        <v>2447</v>
      </c>
      <c r="O627" s="634" t="s">
        <v>7903</v>
      </c>
      <c r="P627" s="634" t="s">
        <v>8132</v>
      </c>
      <c r="Q627" s="634" t="s">
        <v>8133</v>
      </c>
      <c r="R627" s="634" t="s">
        <v>7205</v>
      </c>
      <c r="S627" s="634" t="s">
        <v>8135</v>
      </c>
      <c r="T627" s="634" t="s">
        <v>8867</v>
      </c>
      <c r="U627" s="634" t="s">
        <v>2426</v>
      </c>
      <c r="V627" s="634" t="s">
        <v>2383</v>
      </c>
      <c r="W627" s="634" t="s">
        <v>5559</v>
      </c>
      <c r="X627" s="634" t="s">
        <v>8175</v>
      </c>
      <c r="Y627" s="634" t="s">
        <v>8138</v>
      </c>
      <c r="Z627" s="634" t="s">
        <v>8139</v>
      </c>
      <c r="AE627" s="634" t="s">
        <v>20128</v>
      </c>
      <c r="AF627" s="634" t="s">
        <v>18576</v>
      </c>
      <c r="AI627" s="646" t="str">
        <f>VLOOKUP(K627,'1-kurs'!C:F,4,)</f>
        <v>1-kurs</v>
      </c>
      <c r="AJ627" s="634" t="str">
        <f t="shared" si="9"/>
        <v>438241102092</v>
      </c>
    </row>
    <row r="628" spans="1:36" hidden="1" x14ac:dyDescent="0.25">
      <c r="A628" s="634" t="s">
        <v>8914</v>
      </c>
      <c r="B628" s="634" t="s">
        <v>7457</v>
      </c>
      <c r="C628" s="634" t="s">
        <v>8125</v>
      </c>
      <c r="D628" s="634" t="s">
        <v>8126</v>
      </c>
      <c r="E628" s="634" t="s">
        <v>8127</v>
      </c>
      <c r="F628" s="634" t="s">
        <v>4345</v>
      </c>
      <c r="G628" s="634" t="s">
        <v>4350</v>
      </c>
      <c r="H628" s="634" t="s">
        <v>4346</v>
      </c>
      <c r="I628" s="634" t="s">
        <v>8915</v>
      </c>
      <c r="J628" s="634" t="s">
        <v>8916</v>
      </c>
      <c r="K628" s="635">
        <v>60806065310029</v>
      </c>
      <c r="L628" s="634" t="s">
        <v>8917</v>
      </c>
      <c r="M628" s="634" t="s">
        <v>4312</v>
      </c>
      <c r="N628" s="634" t="s">
        <v>2447</v>
      </c>
      <c r="O628" s="634" t="s">
        <v>7903</v>
      </c>
      <c r="P628" s="634" t="s">
        <v>8132</v>
      </c>
      <c r="Q628" s="634" t="s">
        <v>8133</v>
      </c>
      <c r="R628" s="634" t="s">
        <v>7205</v>
      </c>
      <c r="S628" s="634" t="s">
        <v>8135</v>
      </c>
      <c r="T628" s="634" t="s">
        <v>8867</v>
      </c>
      <c r="U628" s="634" t="s">
        <v>2426</v>
      </c>
      <c r="V628" s="634" t="s">
        <v>2383</v>
      </c>
      <c r="W628" s="634" t="s">
        <v>5559</v>
      </c>
      <c r="X628" s="634" t="s">
        <v>8175</v>
      </c>
      <c r="Y628" s="634" t="s">
        <v>8138</v>
      </c>
      <c r="Z628" s="634" t="s">
        <v>8139</v>
      </c>
      <c r="AE628" s="634" t="s">
        <v>20128</v>
      </c>
      <c r="AF628" s="634" t="s">
        <v>18576</v>
      </c>
      <c r="AI628" s="646" t="str">
        <f>VLOOKUP(K628,'1-kurs'!C:F,4,)</f>
        <v>1-kurs</v>
      </c>
      <c r="AJ628" s="634" t="str">
        <f t="shared" si="9"/>
        <v>438241100521</v>
      </c>
    </row>
    <row r="629" spans="1:36" hidden="1" x14ac:dyDescent="0.25">
      <c r="A629" s="634" t="s">
        <v>8924</v>
      </c>
      <c r="B629" s="634" t="s">
        <v>7430</v>
      </c>
      <c r="C629" s="634" t="s">
        <v>8125</v>
      </c>
      <c r="D629" s="634" t="s">
        <v>8126</v>
      </c>
      <c r="E629" s="634" t="s">
        <v>8127</v>
      </c>
      <c r="F629" s="634" t="s">
        <v>4345</v>
      </c>
      <c r="G629" s="634" t="s">
        <v>8128</v>
      </c>
      <c r="H629" s="634" t="s">
        <v>4346</v>
      </c>
      <c r="I629" s="634" t="s">
        <v>8388</v>
      </c>
      <c r="J629" s="634" t="s">
        <v>8925</v>
      </c>
      <c r="K629" s="635">
        <v>61911065340064</v>
      </c>
      <c r="L629" s="634" t="s">
        <v>8926</v>
      </c>
      <c r="M629" s="634" t="s">
        <v>4312</v>
      </c>
      <c r="N629" s="634" t="s">
        <v>2447</v>
      </c>
      <c r="O629" s="634" t="s">
        <v>7903</v>
      </c>
      <c r="P629" s="634" t="s">
        <v>8132</v>
      </c>
      <c r="Q629" s="634" t="s">
        <v>8133</v>
      </c>
      <c r="R629" s="634" t="s">
        <v>7205</v>
      </c>
      <c r="S629" s="634" t="s">
        <v>8135</v>
      </c>
      <c r="T629" s="634" t="s">
        <v>8867</v>
      </c>
      <c r="U629" s="634" t="s">
        <v>2426</v>
      </c>
      <c r="V629" s="634" t="s">
        <v>2383</v>
      </c>
      <c r="W629" s="634" t="s">
        <v>5559</v>
      </c>
      <c r="X629" s="634" t="s">
        <v>8137</v>
      </c>
      <c r="Y629" s="634" t="s">
        <v>8138</v>
      </c>
      <c r="Z629" s="634" t="s">
        <v>8139</v>
      </c>
      <c r="AE629" s="634" t="s">
        <v>20128</v>
      </c>
      <c r="AF629" s="634" t="s">
        <v>18576</v>
      </c>
      <c r="AI629" s="646" t="str">
        <f>VLOOKUP(K629,'1-kurs'!C:F,4,)</f>
        <v>1-kurs</v>
      </c>
      <c r="AJ629" s="634" t="str">
        <f t="shared" si="9"/>
        <v>438241100176</v>
      </c>
    </row>
    <row r="630" spans="1:36" hidden="1" x14ac:dyDescent="0.25">
      <c r="A630" s="634" t="s">
        <v>8918</v>
      </c>
      <c r="B630" s="634" t="s">
        <v>7414</v>
      </c>
      <c r="C630" s="634" t="s">
        <v>8125</v>
      </c>
      <c r="D630" s="634" t="s">
        <v>8126</v>
      </c>
      <c r="E630" s="634" t="s">
        <v>8127</v>
      </c>
      <c r="F630" s="634" t="s">
        <v>4345</v>
      </c>
      <c r="G630" s="634" t="s">
        <v>4347</v>
      </c>
      <c r="H630" s="634" t="s">
        <v>4346</v>
      </c>
      <c r="I630" s="634" t="s">
        <v>8468</v>
      </c>
      <c r="J630" s="634" t="s">
        <v>8919</v>
      </c>
      <c r="K630" s="635">
        <v>63009065340068</v>
      </c>
      <c r="L630" s="634" t="s">
        <v>8920</v>
      </c>
      <c r="M630" s="634" t="s">
        <v>4312</v>
      </c>
      <c r="N630" s="634" t="s">
        <v>2447</v>
      </c>
      <c r="O630" s="634" t="s">
        <v>7903</v>
      </c>
      <c r="P630" s="634" t="s">
        <v>8132</v>
      </c>
      <c r="Q630" s="634" t="s">
        <v>8133</v>
      </c>
      <c r="R630" s="634" t="s">
        <v>7205</v>
      </c>
      <c r="S630" s="634" t="s">
        <v>8135</v>
      </c>
      <c r="T630" s="634" t="s">
        <v>8867</v>
      </c>
      <c r="U630" s="634" t="s">
        <v>2426</v>
      </c>
      <c r="V630" s="634" t="s">
        <v>2383</v>
      </c>
      <c r="W630" s="634" t="s">
        <v>5559</v>
      </c>
      <c r="X630" s="634" t="s">
        <v>8137</v>
      </c>
      <c r="Y630" s="634" t="s">
        <v>8138</v>
      </c>
      <c r="Z630" s="634" t="s">
        <v>8139</v>
      </c>
      <c r="AE630" s="634" t="s">
        <v>20128</v>
      </c>
      <c r="AF630" s="634" t="s">
        <v>18576</v>
      </c>
      <c r="AI630" s="646" t="str">
        <f>VLOOKUP(K630,'1-kurs'!C:F,4,)</f>
        <v>1-kurs</v>
      </c>
      <c r="AJ630" s="634" t="str">
        <f t="shared" si="9"/>
        <v>438241100186</v>
      </c>
    </row>
    <row r="631" spans="1:36" hidden="1" x14ac:dyDescent="0.25">
      <c r="A631" s="634" t="s">
        <v>8961</v>
      </c>
      <c r="B631" s="634" t="s">
        <v>7317</v>
      </c>
      <c r="C631" s="634" t="s">
        <v>8125</v>
      </c>
      <c r="D631" s="634" t="s">
        <v>8126</v>
      </c>
      <c r="E631" s="634" t="s">
        <v>8127</v>
      </c>
      <c r="F631" s="634" t="s">
        <v>4345</v>
      </c>
      <c r="G631" s="634" t="s">
        <v>4347</v>
      </c>
      <c r="H631" s="634" t="s">
        <v>4346</v>
      </c>
      <c r="I631" s="634" t="s">
        <v>8962</v>
      </c>
      <c r="J631" s="634" t="s">
        <v>8963</v>
      </c>
      <c r="K631" s="635">
        <v>60706065260053</v>
      </c>
      <c r="L631" s="634" t="s">
        <v>8964</v>
      </c>
      <c r="M631" s="634" t="s">
        <v>4312</v>
      </c>
      <c r="N631" s="634" t="s">
        <v>2447</v>
      </c>
      <c r="O631" s="634" t="s">
        <v>7903</v>
      </c>
      <c r="P631" s="634" t="s">
        <v>8132</v>
      </c>
      <c r="Q631" s="634" t="s">
        <v>8133</v>
      </c>
      <c r="R631" s="634" t="s">
        <v>7205</v>
      </c>
      <c r="S631" s="634" t="s">
        <v>8135</v>
      </c>
      <c r="T631" s="634" t="s">
        <v>8867</v>
      </c>
      <c r="U631" s="634" t="s">
        <v>2426</v>
      </c>
      <c r="V631" s="634" t="s">
        <v>2383</v>
      </c>
      <c r="W631" s="634" t="s">
        <v>5559</v>
      </c>
      <c r="X631" s="634" t="s">
        <v>8137</v>
      </c>
      <c r="Y631" s="634" t="s">
        <v>8138</v>
      </c>
      <c r="Z631" s="634" t="s">
        <v>8139</v>
      </c>
      <c r="AE631" s="634" t="s">
        <v>20128</v>
      </c>
      <c r="AF631" s="634" t="s">
        <v>18576</v>
      </c>
      <c r="AI631" s="646" t="str">
        <f>VLOOKUP(K631,'1-kurs'!C:F,4,)</f>
        <v>1-kurs</v>
      </c>
      <c r="AJ631" s="634" t="str">
        <f t="shared" si="9"/>
        <v>438241102104</v>
      </c>
    </row>
    <row r="632" spans="1:36" hidden="1" x14ac:dyDescent="0.25">
      <c r="A632" s="634" t="s">
        <v>8931</v>
      </c>
      <c r="B632" s="634" t="s">
        <v>7573</v>
      </c>
      <c r="C632" s="634" t="s">
        <v>8125</v>
      </c>
      <c r="D632" s="634" t="s">
        <v>8126</v>
      </c>
      <c r="E632" s="634" t="s">
        <v>8127</v>
      </c>
      <c r="F632" s="634" t="s">
        <v>4345</v>
      </c>
      <c r="G632" s="634" t="s">
        <v>8221</v>
      </c>
      <c r="H632" s="634" t="s">
        <v>4346</v>
      </c>
      <c r="I632" s="634" t="s">
        <v>8932</v>
      </c>
      <c r="J632" s="634" t="s">
        <v>8933</v>
      </c>
      <c r="K632" s="635">
        <v>61301065350013</v>
      </c>
      <c r="L632" s="634" t="s">
        <v>8934</v>
      </c>
      <c r="M632" s="634" t="s">
        <v>4312</v>
      </c>
      <c r="N632" s="634" t="s">
        <v>2447</v>
      </c>
      <c r="O632" s="634" t="s">
        <v>7903</v>
      </c>
      <c r="P632" s="634" t="s">
        <v>8132</v>
      </c>
      <c r="Q632" s="634" t="s">
        <v>8133</v>
      </c>
      <c r="R632" s="634" t="s">
        <v>7205</v>
      </c>
      <c r="S632" s="634" t="s">
        <v>8135</v>
      </c>
      <c r="T632" s="634" t="s">
        <v>8867</v>
      </c>
      <c r="U632" s="634" t="s">
        <v>2426</v>
      </c>
      <c r="V632" s="634" t="s">
        <v>2383</v>
      </c>
      <c r="W632" s="634" t="s">
        <v>5559</v>
      </c>
      <c r="X632" s="634" t="s">
        <v>8137</v>
      </c>
      <c r="Y632" s="634" t="s">
        <v>8138</v>
      </c>
      <c r="Z632" s="634" t="s">
        <v>8139</v>
      </c>
      <c r="AE632" s="634" t="s">
        <v>20128</v>
      </c>
      <c r="AF632" s="634" t="s">
        <v>18576</v>
      </c>
      <c r="AI632" s="646" t="str">
        <f>VLOOKUP(K632,'1-kurs'!C:F,4,)</f>
        <v>1-kurs</v>
      </c>
      <c r="AJ632" s="634" t="str">
        <f t="shared" si="9"/>
        <v>438241100180</v>
      </c>
    </row>
    <row r="633" spans="1:36" hidden="1" x14ac:dyDescent="0.25">
      <c r="A633" s="634" t="s">
        <v>8957</v>
      </c>
      <c r="B633" s="634" t="s">
        <v>7860</v>
      </c>
      <c r="C633" s="634" t="s">
        <v>8125</v>
      </c>
      <c r="D633" s="634" t="s">
        <v>8126</v>
      </c>
      <c r="E633" s="634" t="s">
        <v>8127</v>
      </c>
      <c r="F633" s="634" t="s">
        <v>4345</v>
      </c>
      <c r="G633" s="634" t="s">
        <v>4348</v>
      </c>
      <c r="H633" s="634" t="s">
        <v>4346</v>
      </c>
      <c r="I633" s="634" t="s">
        <v>8958</v>
      </c>
      <c r="J633" s="634" t="s">
        <v>8959</v>
      </c>
      <c r="K633" s="635">
        <v>60705075300018</v>
      </c>
      <c r="L633" s="634" t="s">
        <v>8960</v>
      </c>
      <c r="M633" s="634" t="s">
        <v>4312</v>
      </c>
      <c r="N633" s="634" t="s">
        <v>2447</v>
      </c>
      <c r="O633" s="634" t="s">
        <v>7903</v>
      </c>
      <c r="P633" s="634" t="s">
        <v>8132</v>
      </c>
      <c r="Q633" s="634" t="s">
        <v>8133</v>
      </c>
      <c r="R633" s="634" t="s">
        <v>7205</v>
      </c>
      <c r="S633" s="634" t="s">
        <v>8135</v>
      </c>
      <c r="T633" s="634" t="s">
        <v>8867</v>
      </c>
      <c r="U633" s="634" t="s">
        <v>2426</v>
      </c>
      <c r="V633" s="634" t="s">
        <v>2383</v>
      </c>
      <c r="W633" s="634" t="s">
        <v>5559</v>
      </c>
      <c r="X633" s="634" t="s">
        <v>8137</v>
      </c>
      <c r="Y633" s="634" t="s">
        <v>8138</v>
      </c>
      <c r="Z633" s="634" t="s">
        <v>8139</v>
      </c>
      <c r="AE633" s="634" t="s">
        <v>20128</v>
      </c>
      <c r="AF633" s="634" t="s">
        <v>18576</v>
      </c>
      <c r="AI633" s="646" t="str">
        <f>VLOOKUP(K633,'1-kurs'!C:F,4,)</f>
        <v>1-kurs</v>
      </c>
      <c r="AJ633" s="634" t="str">
        <f t="shared" si="9"/>
        <v>438241100198</v>
      </c>
    </row>
    <row r="634" spans="1:36" hidden="1" x14ac:dyDescent="0.25">
      <c r="A634" s="634" t="s">
        <v>8892</v>
      </c>
      <c r="B634" s="634" t="s">
        <v>7843</v>
      </c>
      <c r="C634" s="634" t="s">
        <v>8125</v>
      </c>
      <c r="D634" s="634" t="s">
        <v>8126</v>
      </c>
      <c r="E634" s="634" t="s">
        <v>8127</v>
      </c>
      <c r="F634" s="634" t="s">
        <v>4345</v>
      </c>
      <c r="G634" s="634" t="s">
        <v>4350</v>
      </c>
      <c r="H634" s="634" t="s">
        <v>4346</v>
      </c>
      <c r="I634" s="634" t="s">
        <v>8376</v>
      </c>
      <c r="J634" s="634" t="s">
        <v>8893</v>
      </c>
      <c r="K634" s="635">
        <v>62105075310130</v>
      </c>
      <c r="L634" s="634" t="s">
        <v>8894</v>
      </c>
      <c r="M634" s="634" t="s">
        <v>4312</v>
      </c>
      <c r="N634" s="634" t="s">
        <v>2447</v>
      </c>
      <c r="O634" s="634" t="s">
        <v>7903</v>
      </c>
      <c r="P634" s="634" t="s">
        <v>8132</v>
      </c>
      <c r="Q634" s="634" t="s">
        <v>8133</v>
      </c>
      <c r="R634" s="634" t="s">
        <v>7205</v>
      </c>
      <c r="S634" s="634" t="s">
        <v>8135</v>
      </c>
      <c r="T634" s="634" t="s">
        <v>8867</v>
      </c>
      <c r="U634" s="634" t="s">
        <v>2426</v>
      </c>
      <c r="V634" s="634" t="s">
        <v>2383</v>
      </c>
      <c r="W634" s="634" t="s">
        <v>5559</v>
      </c>
      <c r="X634" s="634" t="s">
        <v>8175</v>
      </c>
      <c r="Y634" s="634" t="s">
        <v>8138</v>
      </c>
      <c r="Z634" s="634" t="s">
        <v>8139</v>
      </c>
      <c r="AE634" s="634" t="s">
        <v>20128</v>
      </c>
      <c r="AF634" s="634" t="s">
        <v>18576</v>
      </c>
      <c r="AI634" s="646" t="str">
        <f>VLOOKUP(K634,'1-kurs'!C:F,4,)</f>
        <v>1-kurs</v>
      </c>
      <c r="AJ634" s="634" t="str">
        <f t="shared" si="9"/>
        <v>438241102024</v>
      </c>
    </row>
    <row r="635" spans="1:36" hidden="1" x14ac:dyDescent="0.25">
      <c r="A635" s="634" t="s">
        <v>8888</v>
      </c>
      <c r="B635" s="634" t="s">
        <v>7816</v>
      </c>
      <c r="C635" s="634" t="s">
        <v>8125</v>
      </c>
      <c r="D635" s="634" t="s">
        <v>8126</v>
      </c>
      <c r="E635" s="634" t="s">
        <v>8127</v>
      </c>
      <c r="F635" s="634" t="s">
        <v>4345</v>
      </c>
      <c r="G635" s="634" t="s">
        <v>8332</v>
      </c>
      <c r="H635" s="634" t="s">
        <v>4346</v>
      </c>
      <c r="I635" s="634" t="s">
        <v>8889</v>
      </c>
      <c r="J635" s="634" t="s">
        <v>8890</v>
      </c>
      <c r="K635" s="635">
        <v>61708065280025</v>
      </c>
      <c r="L635" s="634" t="s">
        <v>8891</v>
      </c>
      <c r="M635" s="634" t="s">
        <v>4312</v>
      </c>
      <c r="N635" s="634" t="s">
        <v>2447</v>
      </c>
      <c r="O635" s="634" t="s">
        <v>7903</v>
      </c>
      <c r="P635" s="634" t="s">
        <v>8132</v>
      </c>
      <c r="Q635" s="634" t="s">
        <v>8133</v>
      </c>
      <c r="R635" s="634" t="s">
        <v>7205</v>
      </c>
      <c r="S635" s="634" t="s">
        <v>8135</v>
      </c>
      <c r="T635" s="634" t="s">
        <v>8867</v>
      </c>
      <c r="U635" s="634" t="s">
        <v>2426</v>
      </c>
      <c r="V635" s="634" t="s">
        <v>2383</v>
      </c>
      <c r="W635" s="634" t="s">
        <v>5559</v>
      </c>
      <c r="X635" s="634" t="s">
        <v>8225</v>
      </c>
      <c r="Y635" s="634" t="s">
        <v>8138</v>
      </c>
      <c r="Z635" s="634" t="s">
        <v>8139</v>
      </c>
      <c r="AE635" s="634" t="s">
        <v>20128</v>
      </c>
      <c r="AF635" s="634" t="s">
        <v>18576</v>
      </c>
      <c r="AI635" s="646" t="str">
        <f>VLOOKUP(K635,'1-kurs'!C:F,4,)</f>
        <v>1-kurs</v>
      </c>
      <c r="AJ635" s="634" t="str">
        <f t="shared" si="9"/>
        <v>438241102101</v>
      </c>
    </row>
    <row r="636" spans="1:36" hidden="1" x14ac:dyDescent="0.25">
      <c r="A636" s="634" t="s">
        <v>8880</v>
      </c>
      <c r="B636" s="634" t="s">
        <v>7711</v>
      </c>
      <c r="C636" s="634" t="s">
        <v>8125</v>
      </c>
      <c r="D636" s="634" t="s">
        <v>8126</v>
      </c>
      <c r="E636" s="634" t="s">
        <v>8127</v>
      </c>
      <c r="F636" s="634" t="s">
        <v>4345</v>
      </c>
      <c r="G636" s="634" t="s">
        <v>4347</v>
      </c>
      <c r="H636" s="634" t="s">
        <v>4346</v>
      </c>
      <c r="I636" s="634" t="s">
        <v>8881</v>
      </c>
      <c r="J636" s="634" t="s">
        <v>8882</v>
      </c>
      <c r="K636" s="635">
        <v>62710075260031</v>
      </c>
      <c r="L636" s="634" t="s">
        <v>8883</v>
      </c>
      <c r="M636" s="634" t="s">
        <v>4312</v>
      </c>
      <c r="N636" s="634" t="s">
        <v>2447</v>
      </c>
      <c r="O636" s="634" t="s">
        <v>7903</v>
      </c>
      <c r="P636" s="634" t="s">
        <v>8132</v>
      </c>
      <c r="Q636" s="634" t="s">
        <v>8133</v>
      </c>
      <c r="R636" s="634" t="s">
        <v>7205</v>
      </c>
      <c r="S636" s="634" t="s">
        <v>8135</v>
      </c>
      <c r="T636" s="634" t="s">
        <v>8867</v>
      </c>
      <c r="U636" s="634" t="s">
        <v>2426</v>
      </c>
      <c r="V636" s="634" t="s">
        <v>2383</v>
      </c>
      <c r="W636" s="634" t="s">
        <v>5559</v>
      </c>
      <c r="X636" s="634" t="s">
        <v>8137</v>
      </c>
      <c r="Y636" s="634" t="s">
        <v>8138</v>
      </c>
      <c r="Z636" s="634" t="s">
        <v>8139</v>
      </c>
      <c r="AE636" s="634" t="s">
        <v>20128</v>
      </c>
      <c r="AF636" s="634" t="s">
        <v>18576</v>
      </c>
      <c r="AI636" s="646" t="str">
        <f>VLOOKUP(K636,'1-kurs'!C:F,4,)</f>
        <v>1-kurs</v>
      </c>
      <c r="AJ636" s="634" t="str">
        <f t="shared" si="9"/>
        <v>438241100211</v>
      </c>
    </row>
    <row r="637" spans="1:36" hidden="1" x14ac:dyDescent="0.25">
      <c r="A637" s="634" t="s">
        <v>8904</v>
      </c>
      <c r="B637" s="634" t="s">
        <v>7665</v>
      </c>
      <c r="C637" s="634" t="s">
        <v>8125</v>
      </c>
      <c r="D637" s="634" t="s">
        <v>8126</v>
      </c>
      <c r="E637" s="634" t="s">
        <v>8127</v>
      </c>
      <c r="F637" s="634" t="s">
        <v>4345</v>
      </c>
      <c r="G637" s="634" t="s">
        <v>8332</v>
      </c>
      <c r="H637" s="634" t="s">
        <v>4346</v>
      </c>
      <c r="I637" s="634" t="s">
        <v>8905</v>
      </c>
      <c r="J637" s="634" t="s">
        <v>8906</v>
      </c>
      <c r="K637" s="635">
        <v>62303065260056</v>
      </c>
      <c r="L637" s="634" t="s">
        <v>8907</v>
      </c>
      <c r="M637" s="634" t="s">
        <v>4312</v>
      </c>
      <c r="N637" s="634" t="s">
        <v>2447</v>
      </c>
      <c r="O637" s="634" t="s">
        <v>7903</v>
      </c>
      <c r="P637" s="634" t="s">
        <v>8132</v>
      </c>
      <c r="Q637" s="634" t="s">
        <v>8133</v>
      </c>
      <c r="R637" s="634" t="s">
        <v>7205</v>
      </c>
      <c r="S637" s="634" t="s">
        <v>8135</v>
      </c>
      <c r="T637" s="634" t="s">
        <v>8867</v>
      </c>
      <c r="U637" s="634" t="s">
        <v>2426</v>
      </c>
      <c r="V637" s="634" t="s">
        <v>2383</v>
      </c>
      <c r="W637" s="634" t="s">
        <v>5559</v>
      </c>
      <c r="X637" s="634" t="s">
        <v>8161</v>
      </c>
      <c r="Y637" s="634" t="s">
        <v>8138</v>
      </c>
      <c r="Z637" s="634" t="s">
        <v>8139</v>
      </c>
      <c r="AE637" s="634" t="s">
        <v>20128</v>
      </c>
      <c r="AF637" s="634" t="s">
        <v>18576</v>
      </c>
      <c r="AI637" s="646" t="str">
        <f>VLOOKUP(K637,'1-kurs'!C:F,4,)</f>
        <v>1-kurs</v>
      </c>
      <c r="AJ637" s="634" t="str">
        <f t="shared" si="9"/>
        <v>438241100235</v>
      </c>
    </row>
    <row r="638" spans="1:36" hidden="1" x14ac:dyDescent="0.25">
      <c r="A638" s="634" t="s">
        <v>8921</v>
      </c>
      <c r="B638" s="634" t="s">
        <v>7316</v>
      </c>
      <c r="C638" s="634" t="s">
        <v>8125</v>
      </c>
      <c r="D638" s="634" t="s">
        <v>8126</v>
      </c>
      <c r="E638" s="634" t="s">
        <v>8361</v>
      </c>
      <c r="F638" s="634" t="s">
        <v>4345</v>
      </c>
      <c r="G638" s="634" t="s">
        <v>8332</v>
      </c>
      <c r="H638" s="634" t="s">
        <v>4346</v>
      </c>
      <c r="I638" s="634" t="s">
        <v>8922</v>
      </c>
      <c r="J638" s="634" t="s">
        <v>8923</v>
      </c>
      <c r="K638" s="635">
        <v>61007075280039</v>
      </c>
      <c r="L638" s="634" t="s">
        <v>8847</v>
      </c>
      <c r="M638" s="634" t="s">
        <v>4312</v>
      </c>
      <c r="N638" s="634" t="s">
        <v>2447</v>
      </c>
      <c r="O638" s="634" t="s">
        <v>7903</v>
      </c>
      <c r="P638" s="634" t="s">
        <v>8132</v>
      </c>
      <c r="Q638" s="634" t="s">
        <v>8133</v>
      </c>
      <c r="R638" s="634" t="s">
        <v>7205</v>
      </c>
      <c r="S638" s="634" t="s">
        <v>8135</v>
      </c>
      <c r="T638" s="634" t="s">
        <v>8867</v>
      </c>
      <c r="U638" s="634" t="s">
        <v>2426</v>
      </c>
      <c r="V638" s="634" t="s">
        <v>2383</v>
      </c>
      <c r="W638" s="634" t="s">
        <v>5559</v>
      </c>
      <c r="X638" s="634" t="s">
        <v>8137</v>
      </c>
      <c r="Y638" s="634" t="s">
        <v>8138</v>
      </c>
      <c r="Z638" s="634" t="s">
        <v>8139</v>
      </c>
      <c r="AE638" s="634" t="s">
        <v>20128</v>
      </c>
      <c r="AF638" s="634" t="s">
        <v>18576</v>
      </c>
      <c r="AI638" s="646" t="str">
        <f>VLOOKUP(K638,'1-kurs'!C:F,4,)</f>
        <v>1-kurs</v>
      </c>
      <c r="AJ638" s="634" t="str">
        <f t="shared" si="9"/>
        <v>438241100183</v>
      </c>
    </row>
    <row r="639" spans="1:36" hidden="1" x14ac:dyDescent="0.25">
      <c r="A639" s="634" t="s">
        <v>8939</v>
      </c>
      <c r="B639" s="634" t="s">
        <v>7552</v>
      </c>
      <c r="C639" s="634" t="s">
        <v>8125</v>
      </c>
      <c r="D639" s="634" t="s">
        <v>8126</v>
      </c>
      <c r="E639" s="634" t="s">
        <v>8127</v>
      </c>
      <c r="F639" s="634" t="s">
        <v>4345</v>
      </c>
      <c r="G639" s="634" t="s">
        <v>4348</v>
      </c>
      <c r="H639" s="634" t="s">
        <v>4346</v>
      </c>
      <c r="I639" s="634" t="s">
        <v>8785</v>
      </c>
      <c r="J639" s="634" t="s">
        <v>8940</v>
      </c>
      <c r="K639" s="635">
        <v>62903065300013</v>
      </c>
      <c r="L639" s="634" t="s">
        <v>8941</v>
      </c>
      <c r="M639" s="634" t="s">
        <v>4312</v>
      </c>
      <c r="N639" s="634" t="s">
        <v>2447</v>
      </c>
      <c r="O639" s="634" t="s">
        <v>7903</v>
      </c>
      <c r="P639" s="634" t="s">
        <v>8132</v>
      </c>
      <c r="Q639" s="634" t="s">
        <v>8133</v>
      </c>
      <c r="R639" s="634" t="s">
        <v>7205</v>
      </c>
      <c r="S639" s="634" t="s">
        <v>8135</v>
      </c>
      <c r="T639" s="634" t="s">
        <v>8867</v>
      </c>
      <c r="U639" s="634" t="s">
        <v>2426</v>
      </c>
      <c r="V639" s="634" t="s">
        <v>2383</v>
      </c>
      <c r="W639" s="634" t="s">
        <v>5559</v>
      </c>
      <c r="X639" s="634" t="s">
        <v>8175</v>
      </c>
      <c r="Y639" s="634" t="s">
        <v>8138</v>
      </c>
      <c r="Z639" s="634" t="s">
        <v>8139</v>
      </c>
      <c r="AB639" s="634" t="s">
        <v>8183</v>
      </c>
      <c r="AC639" s="634" t="s">
        <v>8184</v>
      </c>
      <c r="AE639" s="634" t="s">
        <v>20128</v>
      </c>
      <c r="AF639" s="634" t="s">
        <v>18576</v>
      </c>
      <c r="AI639" s="646" t="str">
        <f>VLOOKUP(K639,'1-kurs'!C:F,4,)</f>
        <v>1-kurs</v>
      </c>
      <c r="AJ639" s="634" t="str">
        <f t="shared" si="9"/>
        <v>438241102157</v>
      </c>
    </row>
    <row r="640" spans="1:36" hidden="1" x14ac:dyDescent="0.25">
      <c r="A640" s="634" t="s">
        <v>18601</v>
      </c>
      <c r="B640" s="634" t="s">
        <v>18602</v>
      </c>
      <c r="C640" s="634" t="s">
        <v>8125</v>
      </c>
      <c r="D640" s="634" t="s">
        <v>8126</v>
      </c>
      <c r="E640" s="634" t="s">
        <v>8127</v>
      </c>
      <c r="F640" s="634" t="s">
        <v>4345</v>
      </c>
      <c r="G640" s="634" t="s">
        <v>4350</v>
      </c>
      <c r="H640" s="634" t="s">
        <v>4346</v>
      </c>
      <c r="I640" s="634" t="s">
        <v>18603</v>
      </c>
      <c r="J640" s="634" t="s">
        <v>18604</v>
      </c>
      <c r="K640" s="635">
        <v>63103065310039</v>
      </c>
      <c r="L640" s="634" t="s">
        <v>18605</v>
      </c>
      <c r="M640" s="634" t="s">
        <v>4312</v>
      </c>
      <c r="N640" s="634" t="s">
        <v>2447</v>
      </c>
      <c r="O640" s="634" t="s">
        <v>7903</v>
      </c>
      <c r="P640" s="634" t="s">
        <v>8132</v>
      </c>
      <c r="Q640" s="634" t="s">
        <v>8133</v>
      </c>
      <c r="R640" s="634" t="s">
        <v>7205</v>
      </c>
      <c r="S640" s="634" t="s">
        <v>8135</v>
      </c>
      <c r="T640" s="634" t="s">
        <v>8867</v>
      </c>
      <c r="U640" s="634" t="s">
        <v>2426</v>
      </c>
      <c r="V640" s="634" t="s">
        <v>2383</v>
      </c>
      <c r="W640" s="634" t="s">
        <v>5559</v>
      </c>
      <c r="X640" s="634" t="s">
        <v>8175</v>
      </c>
      <c r="Y640" s="634" t="s">
        <v>8138</v>
      </c>
      <c r="Z640" s="634" t="s">
        <v>8139</v>
      </c>
      <c r="AE640" s="634" t="s">
        <v>20128</v>
      </c>
      <c r="AF640" s="634" t="s">
        <v>18576</v>
      </c>
      <c r="AI640" s="646" t="str">
        <f>VLOOKUP(K640,'1-kurs'!C:F,4,)</f>
        <v>1-kurs</v>
      </c>
      <c r="AJ640" s="634" t="str">
        <f t="shared" si="9"/>
        <v>438241102256</v>
      </c>
    </row>
    <row r="641" spans="1:36" hidden="1" x14ac:dyDescent="0.25">
      <c r="A641" s="634" t="s">
        <v>8868</v>
      </c>
      <c r="B641" s="634" t="s">
        <v>7309</v>
      </c>
      <c r="C641" s="634" t="s">
        <v>8125</v>
      </c>
      <c r="D641" s="634" t="s">
        <v>8126</v>
      </c>
      <c r="E641" s="634" t="s">
        <v>8127</v>
      </c>
      <c r="F641" s="634" t="s">
        <v>4345</v>
      </c>
      <c r="G641" s="634" t="s">
        <v>4348</v>
      </c>
      <c r="H641" s="634" t="s">
        <v>4346</v>
      </c>
      <c r="I641" s="634" t="s">
        <v>8869</v>
      </c>
      <c r="J641" s="634" t="s">
        <v>8870</v>
      </c>
      <c r="K641" s="635">
        <v>62601075260067</v>
      </c>
      <c r="L641" s="634" t="s">
        <v>8871</v>
      </c>
      <c r="M641" s="634" t="s">
        <v>4312</v>
      </c>
      <c r="N641" s="634" t="s">
        <v>2447</v>
      </c>
      <c r="O641" s="634" t="s">
        <v>7903</v>
      </c>
      <c r="P641" s="634" t="s">
        <v>8132</v>
      </c>
      <c r="Q641" s="634" t="s">
        <v>8133</v>
      </c>
      <c r="R641" s="634" t="s">
        <v>7205</v>
      </c>
      <c r="S641" s="634" t="s">
        <v>8135</v>
      </c>
      <c r="T641" s="634" t="s">
        <v>8867</v>
      </c>
      <c r="U641" s="634" t="s">
        <v>2426</v>
      </c>
      <c r="V641" s="634" t="s">
        <v>2383</v>
      </c>
      <c r="W641" s="634" t="s">
        <v>5559</v>
      </c>
      <c r="X641" s="634" t="s">
        <v>8137</v>
      </c>
      <c r="Y641" s="634" t="s">
        <v>8138</v>
      </c>
      <c r="Z641" s="634" t="s">
        <v>8139</v>
      </c>
      <c r="AE641" s="634" t="s">
        <v>20128</v>
      </c>
      <c r="AF641" s="634" t="s">
        <v>18576</v>
      </c>
      <c r="AI641" s="646" t="str">
        <f>VLOOKUP(K641,'1-kurs'!C:F,4,)</f>
        <v>1-kurs</v>
      </c>
      <c r="AJ641" s="634" t="str">
        <f t="shared" si="9"/>
        <v>438241100195</v>
      </c>
    </row>
    <row r="642" spans="1:36" hidden="1" x14ac:dyDescent="0.25">
      <c r="A642" s="634" t="s">
        <v>8876</v>
      </c>
      <c r="B642" s="634" t="s">
        <v>7658</v>
      </c>
      <c r="C642" s="634" t="s">
        <v>8125</v>
      </c>
      <c r="D642" s="634" t="s">
        <v>8126</v>
      </c>
      <c r="E642" s="634" t="s">
        <v>8127</v>
      </c>
      <c r="F642" s="634" t="s">
        <v>4345</v>
      </c>
      <c r="G642" s="634" t="s">
        <v>4352</v>
      </c>
      <c r="H642" s="634" t="s">
        <v>4346</v>
      </c>
      <c r="I642" s="634" t="s">
        <v>8877</v>
      </c>
      <c r="J642" s="634" t="s">
        <v>8878</v>
      </c>
      <c r="K642" s="635">
        <v>62101065290035</v>
      </c>
      <c r="L642" s="634" t="s">
        <v>8879</v>
      </c>
      <c r="M642" s="634" t="s">
        <v>4312</v>
      </c>
      <c r="N642" s="634" t="s">
        <v>2447</v>
      </c>
      <c r="O642" s="634" t="s">
        <v>7903</v>
      </c>
      <c r="P642" s="634" t="s">
        <v>8132</v>
      </c>
      <c r="Q642" s="634" t="s">
        <v>8133</v>
      </c>
      <c r="R642" s="634" t="s">
        <v>7205</v>
      </c>
      <c r="S642" s="634" t="s">
        <v>8135</v>
      </c>
      <c r="T642" s="634" t="s">
        <v>8867</v>
      </c>
      <c r="U642" s="634" t="s">
        <v>2426</v>
      </c>
      <c r="V642" s="634" t="s">
        <v>2383</v>
      </c>
      <c r="W642" s="634" t="s">
        <v>5559</v>
      </c>
      <c r="X642" s="634" t="s">
        <v>8137</v>
      </c>
      <c r="Y642" s="634" t="s">
        <v>8138</v>
      </c>
      <c r="Z642" s="634" t="s">
        <v>8139</v>
      </c>
      <c r="AE642" s="634" t="s">
        <v>20128</v>
      </c>
      <c r="AF642" s="634" t="s">
        <v>18576</v>
      </c>
      <c r="AI642" s="646" t="str">
        <f>VLOOKUP(K642,'1-kurs'!C:F,4,)</f>
        <v>1-kurs</v>
      </c>
      <c r="AJ642" s="634" t="str">
        <f t="shared" si="9"/>
        <v>438241100191</v>
      </c>
    </row>
    <row r="643" spans="1:36" hidden="1" x14ac:dyDescent="0.25">
      <c r="A643" s="634" t="s">
        <v>8864</v>
      </c>
      <c r="B643" s="634" t="s">
        <v>7655</v>
      </c>
      <c r="C643" s="634" t="s">
        <v>8125</v>
      </c>
      <c r="D643" s="634" t="s">
        <v>8126</v>
      </c>
      <c r="E643" s="634" t="s">
        <v>8127</v>
      </c>
      <c r="F643" s="634" t="s">
        <v>4345</v>
      </c>
      <c r="G643" s="634" t="s">
        <v>4348</v>
      </c>
      <c r="H643" s="634" t="s">
        <v>4346</v>
      </c>
      <c r="I643" s="634" t="s">
        <v>8865</v>
      </c>
      <c r="J643" s="634" t="s">
        <v>8866</v>
      </c>
      <c r="K643" s="635">
        <v>62605065300023</v>
      </c>
      <c r="L643" s="634" t="s">
        <v>8719</v>
      </c>
      <c r="M643" s="634" t="s">
        <v>4312</v>
      </c>
      <c r="N643" s="634" t="s">
        <v>2447</v>
      </c>
      <c r="O643" s="634" t="s">
        <v>7903</v>
      </c>
      <c r="P643" s="634" t="s">
        <v>8132</v>
      </c>
      <c r="Q643" s="634" t="s">
        <v>8133</v>
      </c>
      <c r="R643" s="634" t="s">
        <v>7205</v>
      </c>
      <c r="S643" s="634" t="s">
        <v>8135</v>
      </c>
      <c r="T643" s="634" t="s">
        <v>8867</v>
      </c>
      <c r="U643" s="634" t="s">
        <v>2426</v>
      </c>
      <c r="V643" s="634" t="s">
        <v>2383</v>
      </c>
      <c r="W643" s="634" t="s">
        <v>5559</v>
      </c>
      <c r="X643" s="634" t="s">
        <v>8202</v>
      </c>
      <c r="Y643" s="634" t="s">
        <v>8138</v>
      </c>
      <c r="Z643" s="634" t="s">
        <v>8139</v>
      </c>
      <c r="AE643" s="634" t="s">
        <v>20128</v>
      </c>
      <c r="AF643" s="634" t="s">
        <v>18576</v>
      </c>
      <c r="AI643" s="646" t="str">
        <f>VLOOKUP(K643,'1-kurs'!C:F,4,)</f>
        <v>1-kurs</v>
      </c>
      <c r="AJ643" s="634" t="str">
        <f t="shared" si="9"/>
        <v>438241102111</v>
      </c>
    </row>
    <row r="644" spans="1:36" hidden="1" x14ac:dyDescent="0.25">
      <c r="A644" s="634" t="s">
        <v>8884</v>
      </c>
      <c r="B644" s="634" t="s">
        <v>7651</v>
      </c>
      <c r="C644" s="634" t="s">
        <v>8125</v>
      </c>
      <c r="D644" s="634" t="s">
        <v>8126</v>
      </c>
      <c r="E644" s="634" t="s">
        <v>8127</v>
      </c>
      <c r="F644" s="634" t="s">
        <v>4345</v>
      </c>
      <c r="G644" s="634" t="s">
        <v>8332</v>
      </c>
      <c r="H644" s="634" t="s">
        <v>4346</v>
      </c>
      <c r="I644" s="634" t="s">
        <v>8885</v>
      </c>
      <c r="J644" s="634" t="s">
        <v>8886</v>
      </c>
      <c r="K644" s="635">
        <v>61010065280038</v>
      </c>
      <c r="L644" s="634" t="s">
        <v>8887</v>
      </c>
      <c r="M644" s="634" t="s">
        <v>4312</v>
      </c>
      <c r="N644" s="634" t="s">
        <v>2447</v>
      </c>
      <c r="O644" s="634" t="s">
        <v>7903</v>
      </c>
      <c r="P644" s="634" t="s">
        <v>8132</v>
      </c>
      <c r="Q644" s="634" t="s">
        <v>8133</v>
      </c>
      <c r="R644" s="634" t="s">
        <v>7205</v>
      </c>
      <c r="S644" s="634" t="s">
        <v>8135</v>
      </c>
      <c r="T644" s="634" t="s">
        <v>8867</v>
      </c>
      <c r="U644" s="634" t="s">
        <v>2426</v>
      </c>
      <c r="V644" s="634" t="s">
        <v>2383</v>
      </c>
      <c r="W644" s="634" t="s">
        <v>5559</v>
      </c>
      <c r="X644" s="634" t="s">
        <v>8137</v>
      </c>
      <c r="Y644" s="634" t="s">
        <v>8138</v>
      </c>
      <c r="Z644" s="634" t="s">
        <v>8139</v>
      </c>
      <c r="AE644" s="634" t="s">
        <v>20128</v>
      </c>
      <c r="AF644" s="634" t="s">
        <v>18576</v>
      </c>
      <c r="AI644" s="646" t="str">
        <f>VLOOKUP(K644,'1-kurs'!C:F,4,)</f>
        <v>1-kurs</v>
      </c>
      <c r="AJ644" s="634" t="str">
        <f t="shared" ref="AJ644:AJ707" si="10">A644</f>
        <v>438241100203</v>
      </c>
    </row>
    <row r="645" spans="1:36" hidden="1" x14ac:dyDescent="0.25">
      <c r="A645" s="634" t="s">
        <v>8895</v>
      </c>
      <c r="B645" s="634" t="s">
        <v>7645</v>
      </c>
      <c r="C645" s="634" t="s">
        <v>8125</v>
      </c>
      <c r="D645" s="634" t="s">
        <v>8126</v>
      </c>
      <c r="E645" s="634" t="s">
        <v>8127</v>
      </c>
      <c r="F645" s="634" t="s">
        <v>8552</v>
      </c>
      <c r="G645" s="634" t="s">
        <v>8896</v>
      </c>
      <c r="H645" s="634" t="s">
        <v>4346</v>
      </c>
      <c r="I645" s="634" t="s">
        <v>8897</v>
      </c>
      <c r="J645" s="634" t="s">
        <v>8898</v>
      </c>
      <c r="K645" s="635">
        <v>61210075660020</v>
      </c>
      <c r="L645" s="634" t="s">
        <v>8899</v>
      </c>
      <c r="M645" s="634" t="s">
        <v>4312</v>
      </c>
      <c r="N645" s="634" t="s">
        <v>2447</v>
      </c>
      <c r="O645" s="634" t="s">
        <v>7903</v>
      </c>
      <c r="P645" s="634" t="s">
        <v>8132</v>
      </c>
      <c r="Q645" s="634" t="s">
        <v>8133</v>
      </c>
      <c r="R645" s="634" t="s">
        <v>7205</v>
      </c>
      <c r="S645" s="634" t="s">
        <v>8135</v>
      </c>
      <c r="T645" s="634" t="s">
        <v>8867</v>
      </c>
      <c r="U645" s="634" t="s">
        <v>2426</v>
      </c>
      <c r="V645" s="634" t="s">
        <v>2383</v>
      </c>
      <c r="W645" s="634" t="s">
        <v>5559</v>
      </c>
      <c r="X645" s="634" t="s">
        <v>8137</v>
      </c>
      <c r="Y645" s="634" t="s">
        <v>8138</v>
      </c>
      <c r="Z645" s="634" t="s">
        <v>8139</v>
      </c>
      <c r="AE645" s="634" t="s">
        <v>20128</v>
      </c>
      <c r="AF645" s="634" t="s">
        <v>18576</v>
      </c>
      <c r="AI645" s="646" t="str">
        <f>VLOOKUP(K645,'1-kurs'!C:F,4,)</f>
        <v>1-kurs</v>
      </c>
      <c r="AJ645" s="634" t="str">
        <f t="shared" si="10"/>
        <v>438241102206</v>
      </c>
    </row>
    <row r="646" spans="1:36" hidden="1" x14ac:dyDescent="0.25">
      <c r="A646" s="634" t="s">
        <v>8965</v>
      </c>
      <c r="B646" s="634" t="s">
        <v>7559</v>
      </c>
      <c r="C646" s="634" t="s">
        <v>8125</v>
      </c>
      <c r="D646" s="634" t="s">
        <v>8126</v>
      </c>
      <c r="E646" s="634" t="s">
        <v>8127</v>
      </c>
      <c r="F646" s="634" t="s">
        <v>4345</v>
      </c>
      <c r="G646" s="634" t="s">
        <v>8332</v>
      </c>
      <c r="H646" s="634" t="s">
        <v>4346</v>
      </c>
      <c r="I646" s="634" t="s">
        <v>8966</v>
      </c>
      <c r="J646" s="634" t="s">
        <v>8967</v>
      </c>
      <c r="K646" s="635">
        <v>62402065280034</v>
      </c>
      <c r="L646" s="634" t="s">
        <v>8968</v>
      </c>
      <c r="M646" s="634" t="s">
        <v>4312</v>
      </c>
      <c r="N646" s="634" t="s">
        <v>2447</v>
      </c>
      <c r="O646" s="634" t="s">
        <v>7903</v>
      </c>
      <c r="P646" s="634" t="s">
        <v>8132</v>
      </c>
      <c r="Q646" s="634" t="s">
        <v>8133</v>
      </c>
      <c r="R646" s="634" t="s">
        <v>7205</v>
      </c>
      <c r="S646" s="634" t="s">
        <v>8135</v>
      </c>
      <c r="T646" s="634" t="s">
        <v>8867</v>
      </c>
      <c r="U646" s="634" t="s">
        <v>2426</v>
      </c>
      <c r="V646" s="634" t="s">
        <v>2383</v>
      </c>
      <c r="W646" s="634" t="s">
        <v>5559</v>
      </c>
      <c r="X646" s="634" t="s">
        <v>8137</v>
      </c>
      <c r="Y646" s="634" t="s">
        <v>8138</v>
      </c>
      <c r="Z646" s="634" t="s">
        <v>8139</v>
      </c>
      <c r="AE646" s="634" t="s">
        <v>20128</v>
      </c>
      <c r="AF646" s="634" t="s">
        <v>18576</v>
      </c>
      <c r="AI646" s="646" t="str">
        <f>VLOOKUP(K646,'1-kurs'!C:F,4,)</f>
        <v>1-kurs</v>
      </c>
      <c r="AJ646" s="634" t="str">
        <f t="shared" si="10"/>
        <v>438241100188</v>
      </c>
    </row>
    <row r="647" spans="1:36" hidden="1" x14ac:dyDescent="0.25">
      <c r="A647" s="634" t="s">
        <v>8910</v>
      </c>
      <c r="B647" s="634" t="s">
        <v>7705</v>
      </c>
      <c r="C647" s="634" t="s">
        <v>8125</v>
      </c>
      <c r="D647" s="634" t="s">
        <v>8126</v>
      </c>
      <c r="E647" s="634" t="s">
        <v>8127</v>
      </c>
      <c r="F647" s="634" t="s">
        <v>4345</v>
      </c>
      <c r="G647" s="634" t="s">
        <v>8332</v>
      </c>
      <c r="H647" s="634" t="s">
        <v>4346</v>
      </c>
      <c r="I647" s="634" t="s">
        <v>8911</v>
      </c>
      <c r="J647" s="634" t="s">
        <v>8912</v>
      </c>
      <c r="K647" s="635">
        <v>60309075280035</v>
      </c>
      <c r="L647" s="634" t="s">
        <v>8913</v>
      </c>
      <c r="M647" s="634" t="s">
        <v>4312</v>
      </c>
      <c r="N647" s="634" t="s">
        <v>2447</v>
      </c>
      <c r="O647" s="634" t="s">
        <v>7903</v>
      </c>
      <c r="P647" s="634" t="s">
        <v>8132</v>
      </c>
      <c r="Q647" s="634" t="s">
        <v>8133</v>
      </c>
      <c r="R647" s="634" t="s">
        <v>7205</v>
      </c>
      <c r="S647" s="634" t="s">
        <v>8135</v>
      </c>
      <c r="T647" s="634" t="s">
        <v>8867</v>
      </c>
      <c r="U647" s="634" t="s">
        <v>2426</v>
      </c>
      <c r="V647" s="634" t="s">
        <v>2383</v>
      </c>
      <c r="W647" s="634" t="s">
        <v>5559</v>
      </c>
      <c r="X647" s="634" t="s">
        <v>8137</v>
      </c>
      <c r="Y647" s="634" t="s">
        <v>8138</v>
      </c>
      <c r="Z647" s="634" t="s">
        <v>8139</v>
      </c>
      <c r="AE647" s="634" t="s">
        <v>20128</v>
      </c>
      <c r="AF647" s="634" t="s">
        <v>18576</v>
      </c>
      <c r="AI647" s="646" t="str">
        <f>VLOOKUP(K647,'1-kurs'!C:F,4,)</f>
        <v>1-kurs</v>
      </c>
      <c r="AJ647" s="634" t="str">
        <f t="shared" si="10"/>
        <v>438241102167</v>
      </c>
    </row>
    <row r="648" spans="1:36" hidden="1" x14ac:dyDescent="0.25">
      <c r="A648" s="634" t="s">
        <v>8953</v>
      </c>
      <c r="B648" s="634" t="s">
        <v>7569</v>
      </c>
      <c r="C648" s="634" t="s">
        <v>8125</v>
      </c>
      <c r="D648" s="634" t="s">
        <v>8126</v>
      </c>
      <c r="E648" s="634" t="s">
        <v>8127</v>
      </c>
      <c r="F648" s="634" t="s">
        <v>4345</v>
      </c>
      <c r="G648" s="634" t="s">
        <v>8332</v>
      </c>
      <c r="H648" s="634" t="s">
        <v>4346</v>
      </c>
      <c r="I648" s="634" t="s">
        <v>8954</v>
      </c>
      <c r="J648" s="634" t="s">
        <v>8955</v>
      </c>
      <c r="K648" s="635">
        <v>61807075280044</v>
      </c>
      <c r="L648" s="634" t="s">
        <v>8956</v>
      </c>
      <c r="M648" s="634" t="s">
        <v>4312</v>
      </c>
      <c r="N648" s="634" t="s">
        <v>2447</v>
      </c>
      <c r="O648" s="634" t="s">
        <v>7903</v>
      </c>
      <c r="P648" s="634" t="s">
        <v>8132</v>
      </c>
      <c r="Q648" s="634" t="s">
        <v>8133</v>
      </c>
      <c r="R648" s="634" t="s">
        <v>7205</v>
      </c>
      <c r="S648" s="634" t="s">
        <v>8135</v>
      </c>
      <c r="T648" s="634" t="s">
        <v>8867</v>
      </c>
      <c r="U648" s="634" t="s">
        <v>2426</v>
      </c>
      <c r="V648" s="634" t="s">
        <v>2383</v>
      </c>
      <c r="W648" s="634" t="s">
        <v>5559</v>
      </c>
      <c r="X648" s="634" t="s">
        <v>8175</v>
      </c>
      <c r="Y648" s="634" t="s">
        <v>8138</v>
      </c>
      <c r="Z648" s="634" t="s">
        <v>8139</v>
      </c>
      <c r="AE648" s="634" t="s">
        <v>20128</v>
      </c>
      <c r="AF648" s="634" t="s">
        <v>18576</v>
      </c>
      <c r="AI648" s="646" t="str">
        <f>VLOOKUP(K648,'1-kurs'!C:F,4,)</f>
        <v>1-kurs</v>
      </c>
      <c r="AJ648" s="634" t="str">
        <f t="shared" si="10"/>
        <v>438241100471</v>
      </c>
    </row>
    <row r="649" spans="1:36" hidden="1" x14ac:dyDescent="0.25">
      <c r="A649" s="634" t="s">
        <v>8872</v>
      </c>
      <c r="B649" s="634" t="s">
        <v>7607</v>
      </c>
      <c r="C649" s="634" t="s">
        <v>8125</v>
      </c>
      <c r="D649" s="634" t="s">
        <v>8126</v>
      </c>
      <c r="E649" s="634" t="s">
        <v>8127</v>
      </c>
      <c r="F649" s="634" t="s">
        <v>4345</v>
      </c>
      <c r="G649" s="634" t="s">
        <v>8163</v>
      </c>
      <c r="H649" s="634" t="s">
        <v>4346</v>
      </c>
      <c r="I649" s="634" t="s">
        <v>8873</v>
      </c>
      <c r="J649" s="634" t="s">
        <v>8874</v>
      </c>
      <c r="K649" s="635">
        <v>61907075320051</v>
      </c>
      <c r="L649" s="634" t="s">
        <v>8875</v>
      </c>
      <c r="M649" s="634" t="s">
        <v>4312</v>
      </c>
      <c r="N649" s="634" t="s">
        <v>2447</v>
      </c>
      <c r="O649" s="634" t="s">
        <v>7903</v>
      </c>
      <c r="P649" s="634" t="s">
        <v>8132</v>
      </c>
      <c r="Q649" s="634" t="s">
        <v>8133</v>
      </c>
      <c r="R649" s="634" t="s">
        <v>7205</v>
      </c>
      <c r="S649" s="634" t="s">
        <v>8135</v>
      </c>
      <c r="T649" s="634" t="s">
        <v>8867</v>
      </c>
      <c r="U649" s="634" t="s">
        <v>2426</v>
      </c>
      <c r="V649" s="634" t="s">
        <v>2383</v>
      </c>
      <c r="W649" s="634" t="s">
        <v>5559</v>
      </c>
      <c r="X649" s="634" t="s">
        <v>8137</v>
      </c>
      <c r="Y649" s="634" t="s">
        <v>8138</v>
      </c>
      <c r="Z649" s="634" t="s">
        <v>8139</v>
      </c>
      <c r="AE649" s="634" t="s">
        <v>20128</v>
      </c>
      <c r="AF649" s="634" t="s">
        <v>18576</v>
      </c>
      <c r="AI649" s="646" t="str">
        <f>VLOOKUP(K649,'1-kurs'!C:F,4,)</f>
        <v>1-kurs</v>
      </c>
      <c r="AJ649" s="634" t="str">
        <f t="shared" si="10"/>
        <v>438241100209</v>
      </c>
    </row>
    <row r="650" spans="1:36" hidden="1" x14ac:dyDescent="0.25">
      <c r="A650" s="634" t="s">
        <v>8935</v>
      </c>
      <c r="B650" s="634" t="s">
        <v>7577</v>
      </c>
      <c r="C650" s="634" t="s">
        <v>8125</v>
      </c>
      <c r="D650" s="634" t="s">
        <v>8126</v>
      </c>
      <c r="E650" s="634" t="s">
        <v>8127</v>
      </c>
      <c r="F650" s="634" t="s">
        <v>4345</v>
      </c>
      <c r="G650" s="634" t="s">
        <v>8221</v>
      </c>
      <c r="H650" s="634" t="s">
        <v>4346</v>
      </c>
      <c r="I650" s="634" t="s">
        <v>8936</v>
      </c>
      <c r="J650" s="634" t="s">
        <v>8937</v>
      </c>
      <c r="K650" s="635">
        <v>62207065350044</v>
      </c>
      <c r="L650" s="634" t="s">
        <v>8938</v>
      </c>
      <c r="M650" s="634" t="s">
        <v>4312</v>
      </c>
      <c r="N650" s="634" t="s">
        <v>2447</v>
      </c>
      <c r="O650" s="634" t="s">
        <v>7903</v>
      </c>
      <c r="P650" s="634" t="s">
        <v>8132</v>
      </c>
      <c r="Q650" s="634" t="s">
        <v>8133</v>
      </c>
      <c r="R650" s="634" t="s">
        <v>7205</v>
      </c>
      <c r="S650" s="634" t="s">
        <v>8135</v>
      </c>
      <c r="T650" s="634" t="s">
        <v>8867</v>
      </c>
      <c r="U650" s="634" t="s">
        <v>2426</v>
      </c>
      <c r="V650" s="634" t="s">
        <v>2383</v>
      </c>
      <c r="W650" s="634" t="s">
        <v>5559</v>
      </c>
      <c r="X650" s="634" t="s">
        <v>8137</v>
      </c>
      <c r="Y650" s="634" t="s">
        <v>8138</v>
      </c>
      <c r="Z650" s="634" t="s">
        <v>8139</v>
      </c>
      <c r="AE650" s="634" t="s">
        <v>20128</v>
      </c>
      <c r="AF650" s="634" t="s">
        <v>18576</v>
      </c>
      <c r="AI650" s="646" t="str">
        <f>VLOOKUP(K650,'1-kurs'!C:F,4,)</f>
        <v>1-kurs</v>
      </c>
      <c r="AJ650" s="634" t="str">
        <f t="shared" si="10"/>
        <v>438241100170</v>
      </c>
    </row>
    <row r="651" spans="1:36" hidden="1" x14ac:dyDescent="0.25">
      <c r="A651" s="634" t="s">
        <v>8942</v>
      </c>
      <c r="B651" s="634" t="s">
        <v>7548</v>
      </c>
      <c r="C651" s="634" t="s">
        <v>8125</v>
      </c>
      <c r="D651" s="634" t="s">
        <v>8126</v>
      </c>
      <c r="E651" s="634" t="s">
        <v>8127</v>
      </c>
      <c r="F651" s="634" t="s">
        <v>4345</v>
      </c>
      <c r="G651" s="634" t="s">
        <v>4348</v>
      </c>
      <c r="H651" s="634" t="s">
        <v>4346</v>
      </c>
      <c r="I651" s="634" t="s">
        <v>8943</v>
      </c>
      <c r="J651" s="634" t="s">
        <v>8944</v>
      </c>
      <c r="K651" s="635">
        <v>62711065260044</v>
      </c>
      <c r="L651" s="634" t="s">
        <v>8945</v>
      </c>
      <c r="M651" s="634" t="s">
        <v>4312</v>
      </c>
      <c r="N651" s="634" t="s">
        <v>2447</v>
      </c>
      <c r="O651" s="634" t="s">
        <v>7903</v>
      </c>
      <c r="P651" s="634" t="s">
        <v>8132</v>
      </c>
      <c r="Q651" s="634" t="s">
        <v>8133</v>
      </c>
      <c r="R651" s="634" t="s">
        <v>7205</v>
      </c>
      <c r="S651" s="634" t="s">
        <v>8135</v>
      </c>
      <c r="T651" s="634" t="s">
        <v>8867</v>
      </c>
      <c r="U651" s="634" t="s">
        <v>2426</v>
      </c>
      <c r="V651" s="634" t="s">
        <v>2383</v>
      </c>
      <c r="W651" s="634" t="s">
        <v>5559</v>
      </c>
      <c r="X651" s="634" t="s">
        <v>8137</v>
      </c>
      <c r="Y651" s="634" t="s">
        <v>8138</v>
      </c>
      <c r="Z651" s="634" t="s">
        <v>8139</v>
      </c>
      <c r="AE651" s="634" t="s">
        <v>20128</v>
      </c>
      <c r="AF651" s="634" t="s">
        <v>18576</v>
      </c>
      <c r="AI651" s="646" t="str">
        <f>VLOOKUP(K651,'1-kurs'!C:F,4,)</f>
        <v>1-kurs</v>
      </c>
      <c r="AJ651" s="634" t="str">
        <f t="shared" si="10"/>
        <v>438241100245</v>
      </c>
    </row>
    <row r="652" spans="1:36" hidden="1" x14ac:dyDescent="0.25">
      <c r="A652" s="634" t="s">
        <v>8927</v>
      </c>
      <c r="B652" s="634" t="s">
        <v>7524</v>
      </c>
      <c r="C652" s="634" t="s">
        <v>8125</v>
      </c>
      <c r="D652" s="634" t="s">
        <v>8126</v>
      </c>
      <c r="E652" s="634" t="s">
        <v>8127</v>
      </c>
      <c r="F652" s="634" t="s">
        <v>4345</v>
      </c>
      <c r="G652" s="634" t="s">
        <v>4352</v>
      </c>
      <c r="H652" s="634" t="s">
        <v>4346</v>
      </c>
      <c r="I652" s="634" t="s">
        <v>8928</v>
      </c>
      <c r="J652" s="634" t="s">
        <v>8929</v>
      </c>
      <c r="K652" s="635">
        <v>62010075290011</v>
      </c>
      <c r="L652" s="634" t="s">
        <v>8930</v>
      </c>
      <c r="M652" s="634" t="s">
        <v>4312</v>
      </c>
      <c r="N652" s="634" t="s">
        <v>2447</v>
      </c>
      <c r="O652" s="634" t="s">
        <v>7903</v>
      </c>
      <c r="P652" s="634" t="s">
        <v>8132</v>
      </c>
      <c r="Q652" s="634" t="s">
        <v>8133</v>
      </c>
      <c r="R652" s="634" t="s">
        <v>7205</v>
      </c>
      <c r="S652" s="634" t="s">
        <v>8135</v>
      </c>
      <c r="T652" s="634" t="s">
        <v>8867</v>
      </c>
      <c r="U652" s="634" t="s">
        <v>2426</v>
      </c>
      <c r="V652" s="634" t="s">
        <v>2383</v>
      </c>
      <c r="W652" s="634" t="s">
        <v>5559</v>
      </c>
      <c r="X652" s="634" t="s">
        <v>8137</v>
      </c>
      <c r="Y652" s="634" t="s">
        <v>8138</v>
      </c>
      <c r="Z652" s="634" t="s">
        <v>8139</v>
      </c>
      <c r="AE652" s="634" t="s">
        <v>20128</v>
      </c>
      <c r="AF652" s="634" t="s">
        <v>18576</v>
      </c>
      <c r="AI652" s="646" t="str">
        <f>VLOOKUP(K652,'1-kurs'!C:F,4,)</f>
        <v>1-kurs</v>
      </c>
      <c r="AJ652" s="634" t="str">
        <f t="shared" si="10"/>
        <v>438241100178</v>
      </c>
    </row>
    <row r="653" spans="1:36" hidden="1" x14ac:dyDescent="0.25">
      <c r="A653" s="634" t="s">
        <v>9049</v>
      </c>
      <c r="B653" s="634" t="s">
        <v>7304</v>
      </c>
      <c r="C653" s="634" t="s">
        <v>8125</v>
      </c>
      <c r="D653" s="634" t="s">
        <v>8126</v>
      </c>
      <c r="E653" s="634" t="s">
        <v>8127</v>
      </c>
      <c r="F653" s="634" t="s">
        <v>4345</v>
      </c>
      <c r="G653" s="634" t="s">
        <v>8332</v>
      </c>
      <c r="H653" s="634" t="s">
        <v>4346</v>
      </c>
      <c r="I653" s="634" t="s">
        <v>9050</v>
      </c>
      <c r="J653" s="634" t="s">
        <v>9051</v>
      </c>
      <c r="K653" s="635">
        <v>63105075280023</v>
      </c>
      <c r="L653" s="634" t="s">
        <v>9052</v>
      </c>
      <c r="M653" s="634" t="s">
        <v>4312</v>
      </c>
      <c r="N653" s="634" t="s">
        <v>2447</v>
      </c>
      <c r="O653" s="634" t="s">
        <v>7915</v>
      </c>
      <c r="P653" s="634" t="s">
        <v>8132</v>
      </c>
      <c r="Q653" s="634" t="s">
        <v>8133</v>
      </c>
      <c r="R653" s="634" t="s">
        <v>7205</v>
      </c>
      <c r="S653" s="634" t="s">
        <v>8135</v>
      </c>
      <c r="T653" s="634" t="s">
        <v>8867</v>
      </c>
      <c r="U653" s="634" t="s">
        <v>2426</v>
      </c>
      <c r="V653" s="634" t="s">
        <v>2383</v>
      </c>
      <c r="W653" s="634" t="s">
        <v>5559</v>
      </c>
      <c r="X653" s="634" t="s">
        <v>8175</v>
      </c>
      <c r="Y653" s="634" t="s">
        <v>8138</v>
      </c>
      <c r="Z653" s="634" t="s">
        <v>8139</v>
      </c>
      <c r="AE653" s="634" t="s">
        <v>20128</v>
      </c>
      <c r="AF653" s="634" t="s">
        <v>18576</v>
      </c>
      <c r="AI653" s="646" t="str">
        <f>VLOOKUP(K653,'1-kurs'!C:F,4,)</f>
        <v>1-kurs</v>
      </c>
      <c r="AJ653" s="634" t="str">
        <f t="shared" si="10"/>
        <v>438241100446</v>
      </c>
    </row>
    <row r="654" spans="1:36" hidden="1" x14ac:dyDescent="0.25">
      <c r="A654" s="634" t="s">
        <v>20519</v>
      </c>
      <c r="B654" s="634" t="s">
        <v>20520</v>
      </c>
      <c r="C654" s="634" t="s">
        <v>8125</v>
      </c>
      <c r="D654" s="634" t="s">
        <v>8126</v>
      </c>
      <c r="E654" s="634" t="s">
        <v>8127</v>
      </c>
      <c r="F654" s="634" t="s">
        <v>4345</v>
      </c>
      <c r="G654" s="634" t="s">
        <v>8598</v>
      </c>
      <c r="H654" s="634" t="s">
        <v>4346</v>
      </c>
      <c r="I654" s="634" t="s">
        <v>20521</v>
      </c>
      <c r="J654" s="634" t="s">
        <v>20522</v>
      </c>
      <c r="K654" s="635">
        <v>61909075330023</v>
      </c>
      <c r="L654" s="634" t="s">
        <v>20523</v>
      </c>
      <c r="M654" s="634" t="s">
        <v>4312</v>
      </c>
      <c r="N654" s="634" t="s">
        <v>2447</v>
      </c>
      <c r="O654" s="634" t="s">
        <v>7915</v>
      </c>
      <c r="P654" s="634" t="s">
        <v>8132</v>
      </c>
      <c r="Q654" s="634" t="s">
        <v>8133</v>
      </c>
      <c r="R654" s="634" t="s">
        <v>7205</v>
      </c>
      <c r="S654" s="634" t="s">
        <v>8135</v>
      </c>
      <c r="T654" s="634" t="s">
        <v>8867</v>
      </c>
      <c r="U654" s="634" t="s">
        <v>2426</v>
      </c>
      <c r="V654" s="634" t="s">
        <v>2383</v>
      </c>
      <c r="W654" s="634" t="s">
        <v>5559</v>
      </c>
      <c r="X654" s="634" t="s">
        <v>8175</v>
      </c>
      <c r="Y654" s="634" t="s">
        <v>8138</v>
      </c>
      <c r="Z654" s="634" t="s">
        <v>8139</v>
      </c>
      <c r="AE654" s="634" t="s">
        <v>8140</v>
      </c>
      <c r="AF654" s="634" t="s">
        <v>18576</v>
      </c>
      <c r="AI654" s="646" t="str">
        <f>VLOOKUP(K654,'1-kurs'!C:F,4,)</f>
        <v>1-kurs</v>
      </c>
      <c r="AJ654" s="634" t="str">
        <f t="shared" si="10"/>
        <v>438241101943</v>
      </c>
    </row>
    <row r="655" spans="1:36" hidden="1" x14ac:dyDescent="0.25">
      <c r="A655" s="634" t="s">
        <v>8999</v>
      </c>
      <c r="B655" s="634" t="s">
        <v>7315</v>
      </c>
      <c r="C655" s="634" t="s">
        <v>8125</v>
      </c>
      <c r="D655" s="634" t="s">
        <v>8126</v>
      </c>
      <c r="E655" s="634" t="s">
        <v>8127</v>
      </c>
      <c r="F655" s="634" t="s">
        <v>4345</v>
      </c>
      <c r="G655" s="634" t="s">
        <v>8186</v>
      </c>
      <c r="H655" s="634" t="s">
        <v>4346</v>
      </c>
      <c r="I655" s="634" t="s">
        <v>9000</v>
      </c>
      <c r="J655" s="634" t="s">
        <v>9001</v>
      </c>
      <c r="K655" s="635">
        <v>60201075360013</v>
      </c>
      <c r="L655" s="634" t="s">
        <v>8800</v>
      </c>
      <c r="M655" s="634" t="s">
        <v>4312</v>
      </c>
      <c r="N655" s="634" t="s">
        <v>2447</v>
      </c>
      <c r="O655" s="634" t="s">
        <v>7915</v>
      </c>
      <c r="P655" s="634" t="s">
        <v>8132</v>
      </c>
      <c r="Q655" s="634" t="s">
        <v>8133</v>
      </c>
      <c r="R655" s="634" t="s">
        <v>7205</v>
      </c>
      <c r="S655" s="634" t="s">
        <v>8135</v>
      </c>
      <c r="T655" s="634" t="s">
        <v>8867</v>
      </c>
      <c r="U655" s="634" t="s">
        <v>2426</v>
      </c>
      <c r="V655" s="634" t="s">
        <v>2383</v>
      </c>
      <c r="W655" s="634" t="s">
        <v>5559</v>
      </c>
      <c r="X655" s="634" t="s">
        <v>8137</v>
      </c>
      <c r="Y655" s="634" t="s">
        <v>8138</v>
      </c>
      <c r="Z655" s="634" t="s">
        <v>8139</v>
      </c>
      <c r="AE655" s="634" t="s">
        <v>20128</v>
      </c>
      <c r="AF655" s="634" t="s">
        <v>18576</v>
      </c>
      <c r="AI655" s="646" t="str">
        <f>VLOOKUP(K655,'1-kurs'!C:F,4,)</f>
        <v>1-kurs</v>
      </c>
      <c r="AJ655" s="634" t="str">
        <f t="shared" si="10"/>
        <v>438241100218</v>
      </c>
    </row>
    <row r="656" spans="1:36" hidden="1" x14ac:dyDescent="0.25">
      <c r="A656" s="634" t="s">
        <v>9005</v>
      </c>
      <c r="B656" s="634" t="s">
        <v>7323</v>
      </c>
      <c r="C656" s="634" t="s">
        <v>8125</v>
      </c>
      <c r="D656" s="634" t="s">
        <v>8126</v>
      </c>
      <c r="E656" s="634" t="s">
        <v>8127</v>
      </c>
      <c r="F656" s="634" t="s">
        <v>4345</v>
      </c>
      <c r="G656" s="634" t="s">
        <v>4350</v>
      </c>
      <c r="H656" s="634" t="s">
        <v>4346</v>
      </c>
      <c r="I656" s="634" t="s">
        <v>9006</v>
      </c>
      <c r="J656" s="634" t="s">
        <v>9007</v>
      </c>
      <c r="K656" s="635">
        <v>62712055310039</v>
      </c>
      <c r="L656" s="634" t="s">
        <v>9008</v>
      </c>
      <c r="M656" s="634" t="s">
        <v>4312</v>
      </c>
      <c r="N656" s="634" t="s">
        <v>2447</v>
      </c>
      <c r="O656" s="634" t="s">
        <v>7915</v>
      </c>
      <c r="P656" s="634" t="s">
        <v>8132</v>
      </c>
      <c r="Q656" s="634" t="s">
        <v>8133</v>
      </c>
      <c r="R656" s="634" t="s">
        <v>7205</v>
      </c>
      <c r="S656" s="634" t="s">
        <v>8135</v>
      </c>
      <c r="T656" s="634" t="s">
        <v>8867</v>
      </c>
      <c r="U656" s="634" t="s">
        <v>2426</v>
      </c>
      <c r="V656" s="634" t="s">
        <v>2383</v>
      </c>
      <c r="W656" s="634" t="s">
        <v>5559</v>
      </c>
      <c r="X656" s="634" t="s">
        <v>8137</v>
      </c>
      <c r="Y656" s="634" t="s">
        <v>8138</v>
      </c>
      <c r="Z656" s="634" t="s">
        <v>8139</v>
      </c>
      <c r="AE656" s="634" t="s">
        <v>8140</v>
      </c>
      <c r="AF656" s="634" t="s">
        <v>18576</v>
      </c>
      <c r="AI656" s="646" t="str">
        <f>VLOOKUP(K656,'1-kurs'!C:F,4,)</f>
        <v>1-kurs</v>
      </c>
      <c r="AJ656" s="634" t="str">
        <f t="shared" si="10"/>
        <v>438241100146</v>
      </c>
    </row>
    <row r="657" spans="1:36" hidden="1" x14ac:dyDescent="0.25">
      <c r="A657" s="634" t="s">
        <v>9041</v>
      </c>
      <c r="B657" s="634" t="s">
        <v>7330</v>
      </c>
      <c r="C657" s="634" t="s">
        <v>8125</v>
      </c>
      <c r="D657" s="634" t="s">
        <v>8126</v>
      </c>
      <c r="E657" s="634" t="s">
        <v>8127</v>
      </c>
      <c r="F657" s="634" t="s">
        <v>4345</v>
      </c>
      <c r="G657" s="634" t="s">
        <v>8128</v>
      </c>
      <c r="H657" s="634" t="s">
        <v>4346</v>
      </c>
      <c r="I657" s="634" t="s">
        <v>9042</v>
      </c>
      <c r="J657" s="634" t="s">
        <v>9043</v>
      </c>
      <c r="K657" s="635">
        <v>62208055340043</v>
      </c>
      <c r="L657" s="634" t="s">
        <v>9044</v>
      </c>
      <c r="M657" s="634" t="s">
        <v>4312</v>
      </c>
      <c r="N657" s="634" t="s">
        <v>2447</v>
      </c>
      <c r="O657" s="634" t="s">
        <v>7915</v>
      </c>
      <c r="P657" s="634" t="s">
        <v>8132</v>
      </c>
      <c r="Q657" s="634" t="s">
        <v>8133</v>
      </c>
      <c r="R657" s="634" t="s">
        <v>7205</v>
      </c>
      <c r="S657" s="634" t="s">
        <v>8135</v>
      </c>
      <c r="T657" s="634" t="s">
        <v>8867</v>
      </c>
      <c r="U657" s="634" t="s">
        <v>2426</v>
      </c>
      <c r="V657" s="634" t="s">
        <v>2383</v>
      </c>
      <c r="W657" s="634" t="s">
        <v>5559</v>
      </c>
      <c r="X657" s="634" t="s">
        <v>8137</v>
      </c>
      <c r="Y657" s="634" t="s">
        <v>8138</v>
      </c>
      <c r="Z657" s="634" t="s">
        <v>8139</v>
      </c>
      <c r="AE657" s="634" t="s">
        <v>20128</v>
      </c>
      <c r="AF657" s="634" t="s">
        <v>18576</v>
      </c>
      <c r="AI657" s="646" t="str">
        <f>VLOOKUP(K657,'1-kurs'!C:F,4,)</f>
        <v>1-kurs</v>
      </c>
      <c r="AJ657" s="634" t="str">
        <f t="shared" si="10"/>
        <v>438241100224</v>
      </c>
    </row>
    <row r="658" spans="1:36" hidden="1" x14ac:dyDescent="0.25">
      <c r="A658" s="634" t="s">
        <v>9009</v>
      </c>
      <c r="B658" s="634" t="s">
        <v>7335</v>
      </c>
      <c r="C658" s="634" t="s">
        <v>8125</v>
      </c>
      <c r="D658" s="634" t="s">
        <v>8126</v>
      </c>
      <c r="E658" s="634" t="s">
        <v>8127</v>
      </c>
      <c r="F658" s="634" t="s">
        <v>4345</v>
      </c>
      <c r="G658" s="634" t="s">
        <v>8128</v>
      </c>
      <c r="H658" s="634" t="s">
        <v>4346</v>
      </c>
      <c r="I658" s="634" t="s">
        <v>9010</v>
      </c>
      <c r="J658" s="634" t="s">
        <v>9011</v>
      </c>
      <c r="K658" s="635">
        <v>60108075340040</v>
      </c>
      <c r="L658" s="634" t="s">
        <v>9012</v>
      </c>
      <c r="M658" s="634" t="s">
        <v>4312</v>
      </c>
      <c r="N658" s="634" t="s">
        <v>2447</v>
      </c>
      <c r="O658" s="634" t="s">
        <v>7915</v>
      </c>
      <c r="P658" s="634" t="s">
        <v>8132</v>
      </c>
      <c r="Q658" s="634" t="s">
        <v>8133</v>
      </c>
      <c r="R658" s="634" t="s">
        <v>7205</v>
      </c>
      <c r="S658" s="634" t="s">
        <v>8135</v>
      </c>
      <c r="T658" s="634" t="s">
        <v>8867</v>
      </c>
      <c r="U658" s="634" t="s">
        <v>2426</v>
      </c>
      <c r="V658" s="634" t="s">
        <v>2383</v>
      </c>
      <c r="W658" s="634" t="s">
        <v>5559</v>
      </c>
      <c r="X658" s="634" t="s">
        <v>8175</v>
      </c>
      <c r="Y658" s="634" t="s">
        <v>8138</v>
      </c>
      <c r="Z658" s="634" t="s">
        <v>8139</v>
      </c>
      <c r="AE658" s="634" t="s">
        <v>20128</v>
      </c>
      <c r="AF658" s="634" t="s">
        <v>18576</v>
      </c>
      <c r="AI658" s="646" t="str">
        <f>VLOOKUP(K658,'1-kurs'!C:F,4,)</f>
        <v>1-kurs</v>
      </c>
      <c r="AJ658" s="634" t="str">
        <f t="shared" si="10"/>
        <v>438241100445</v>
      </c>
    </row>
    <row r="659" spans="1:36" hidden="1" x14ac:dyDescent="0.25">
      <c r="A659" s="634" t="s">
        <v>9066</v>
      </c>
      <c r="B659" s="634" t="s">
        <v>7927</v>
      </c>
      <c r="C659" s="634" t="s">
        <v>8125</v>
      </c>
      <c r="D659" s="634" t="s">
        <v>8126</v>
      </c>
      <c r="E659" s="634" t="s">
        <v>9067</v>
      </c>
      <c r="F659" s="634" t="s">
        <v>4345</v>
      </c>
      <c r="G659" s="634" t="s">
        <v>4348</v>
      </c>
      <c r="H659" s="634" t="s">
        <v>4346</v>
      </c>
      <c r="I659" s="634" t="s">
        <v>9068</v>
      </c>
      <c r="J659" s="634" t="s">
        <v>9069</v>
      </c>
      <c r="K659" s="635">
        <v>41208891140125</v>
      </c>
      <c r="L659" s="634" t="s">
        <v>9070</v>
      </c>
      <c r="M659" s="634" t="s">
        <v>4312</v>
      </c>
      <c r="N659" s="634" t="s">
        <v>2447</v>
      </c>
      <c r="O659" s="634" t="s">
        <v>7915</v>
      </c>
      <c r="P659" s="634" t="s">
        <v>8132</v>
      </c>
      <c r="Q659" s="634" t="s">
        <v>8133</v>
      </c>
      <c r="R659" s="634" t="s">
        <v>7205</v>
      </c>
      <c r="S659" s="634" t="s">
        <v>8135</v>
      </c>
      <c r="T659" s="634" t="s">
        <v>8867</v>
      </c>
      <c r="U659" s="634" t="s">
        <v>2426</v>
      </c>
      <c r="V659" s="634" t="s">
        <v>2383</v>
      </c>
      <c r="W659" s="634" t="s">
        <v>5559</v>
      </c>
      <c r="X659" s="634" t="s">
        <v>8137</v>
      </c>
      <c r="Y659" s="634" t="s">
        <v>8138</v>
      </c>
      <c r="Z659" s="634" t="s">
        <v>8139</v>
      </c>
      <c r="AE659" s="634" t="s">
        <v>20128</v>
      </c>
      <c r="AF659" s="634" t="s">
        <v>18576</v>
      </c>
      <c r="AI659" s="646" t="str">
        <f>VLOOKUP(K659,'1-kurs'!C:F,4,)</f>
        <v>1-kurs</v>
      </c>
      <c r="AJ659" s="634" t="str">
        <f t="shared" si="10"/>
        <v>438241102203</v>
      </c>
    </row>
    <row r="660" spans="1:36" hidden="1" x14ac:dyDescent="0.25">
      <c r="A660" s="634" t="s">
        <v>9016</v>
      </c>
      <c r="B660" s="634" t="s">
        <v>7387</v>
      </c>
      <c r="C660" s="634" t="s">
        <v>8125</v>
      </c>
      <c r="D660" s="634" t="s">
        <v>8126</v>
      </c>
      <c r="E660" s="634" t="s">
        <v>8127</v>
      </c>
      <c r="F660" s="634" t="s">
        <v>4345</v>
      </c>
      <c r="G660" s="634" t="s">
        <v>8186</v>
      </c>
      <c r="H660" s="634" t="s">
        <v>4346</v>
      </c>
      <c r="I660" s="634" t="s">
        <v>9017</v>
      </c>
      <c r="J660" s="634" t="s">
        <v>9018</v>
      </c>
      <c r="K660" s="635">
        <v>60703065360048</v>
      </c>
      <c r="L660" s="634" t="s">
        <v>9019</v>
      </c>
      <c r="M660" s="634" t="s">
        <v>4312</v>
      </c>
      <c r="N660" s="634" t="s">
        <v>2447</v>
      </c>
      <c r="O660" s="634" t="s">
        <v>7915</v>
      </c>
      <c r="P660" s="634" t="s">
        <v>8132</v>
      </c>
      <c r="Q660" s="634" t="s">
        <v>8133</v>
      </c>
      <c r="R660" s="634" t="s">
        <v>7205</v>
      </c>
      <c r="S660" s="634" t="s">
        <v>8135</v>
      </c>
      <c r="T660" s="634" t="s">
        <v>8867</v>
      </c>
      <c r="U660" s="634" t="s">
        <v>2426</v>
      </c>
      <c r="V660" s="634" t="s">
        <v>2383</v>
      </c>
      <c r="W660" s="634" t="s">
        <v>5559</v>
      </c>
      <c r="X660" s="634" t="s">
        <v>8137</v>
      </c>
      <c r="Y660" s="634" t="s">
        <v>8138</v>
      </c>
      <c r="Z660" s="634" t="s">
        <v>8139</v>
      </c>
      <c r="AE660" s="634" t="s">
        <v>20128</v>
      </c>
      <c r="AF660" s="634" t="s">
        <v>18576</v>
      </c>
      <c r="AI660" s="646" t="str">
        <f>VLOOKUP(K660,'1-kurs'!C:F,4,)</f>
        <v>1-kurs</v>
      </c>
      <c r="AJ660" s="634" t="str">
        <f t="shared" si="10"/>
        <v>438241100291</v>
      </c>
    </row>
    <row r="661" spans="1:36" hidden="1" x14ac:dyDescent="0.25">
      <c r="A661" s="634" t="s">
        <v>9013</v>
      </c>
      <c r="B661" s="634" t="s">
        <v>7407</v>
      </c>
      <c r="C661" s="634" t="s">
        <v>8125</v>
      </c>
      <c r="D661" s="634" t="s">
        <v>8126</v>
      </c>
      <c r="E661" s="634" t="s">
        <v>8127</v>
      </c>
      <c r="F661" s="634" t="s">
        <v>4345</v>
      </c>
      <c r="G661" s="634" t="s">
        <v>4350</v>
      </c>
      <c r="H661" s="634" t="s">
        <v>4346</v>
      </c>
      <c r="I661" s="634" t="s">
        <v>9014</v>
      </c>
      <c r="J661" s="634" t="s">
        <v>9015</v>
      </c>
      <c r="K661" s="635">
        <v>61609065310050</v>
      </c>
      <c r="L661" s="634" t="s">
        <v>8934</v>
      </c>
      <c r="M661" s="634" t="s">
        <v>4312</v>
      </c>
      <c r="N661" s="634" t="s">
        <v>2447</v>
      </c>
      <c r="O661" s="634" t="s">
        <v>7915</v>
      </c>
      <c r="P661" s="634" t="s">
        <v>8132</v>
      </c>
      <c r="Q661" s="634" t="s">
        <v>8133</v>
      </c>
      <c r="R661" s="634" t="s">
        <v>7205</v>
      </c>
      <c r="S661" s="634" t="s">
        <v>8135</v>
      </c>
      <c r="T661" s="634" t="s">
        <v>8867</v>
      </c>
      <c r="U661" s="634" t="s">
        <v>2426</v>
      </c>
      <c r="V661" s="634" t="s">
        <v>2383</v>
      </c>
      <c r="W661" s="634" t="s">
        <v>5559</v>
      </c>
      <c r="X661" s="634" t="s">
        <v>8137</v>
      </c>
      <c r="Y661" s="634" t="s">
        <v>8138</v>
      </c>
      <c r="Z661" s="634" t="s">
        <v>8139</v>
      </c>
      <c r="AE661" s="634" t="s">
        <v>20128</v>
      </c>
      <c r="AF661" s="634" t="s">
        <v>18576</v>
      </c>
      <c r="AI661" s="646" t="str">
        <f>VLOOKUP(K661,'1-kurs'!C:F,4,)</f>
        <v>1-kurs</v>
      </c>
      <c r="AJ661" s="634" t="str">
        <f t="shared" si="10"/>
        <v>438241100215</v>
      </c>
    </row>
    <row r="662" spans="1:36" hidden="1" x14ac:dyDescent="0.25">
      <c r="A662" s="634" t="s">
        <v>8976</v>
      </c>
      <c r="B662" s="634" t="s">
        <v>7429</v>
      </c>
      <c r="C662" s="634" t="s">
        <v>8125</v>
      </c>
      <c r="D662" s="634" t="s">
        <v>8126</v>
      </c>
      <c r="E662" s="634" t="s">
        <v>8127</v>
      </c>
      <c r="F662" s="634" t="s">
        <v>4345</v>
      </c>
      <c r="G662" s="634" t="s">
        <v>8163</v>
      </c>
      <c r="H662" s="634" t="s">
        <v>4346</v>
      </c>
      <c r="I662" s="634" t="s">
        <v>8977</v>
      </c>
      <c r="J662" s="634" t="s">
        <v>8978</v>
      </c>
      <c r="K662" s="635">
        <v>61202075320028</v>
      </c>
      <c r="L662" s="634" t="s">
        <v>8894</v>
      </c>
      <c r="M662" s="634" t="s">
        <v>4312</v>
      </c>
      <c r="N662" s="634" t="s">
        <v>2447</v>
      </c>
      <c r="O662" s="634" t="s">
        <v>7915</v>
      </c>
      <c r="P662" s="634" t="s">
        <v>8132</v>
      </c>
      <c r="Q662" s="634" t="s">
        <v>8133</v>
      </c>
      <c r="R662" s="634" t="s">
        <v>7205</v>
      </c>
      <c r="S662" s="634" t="s">
        <v>8135</v>
      </c>
      <c r="T662" s="634" t="s">
        <v>8867</v>
      </c>
      <c r="U662" s="634" t="s">
        <v>2426</v>
      </c>
      <c r="V662" s="634" t="s">
        <v>2383</v>
      </c>
      <c r="W662" s="634" t="s">
        <v>5559</v>
      </c>
      <c r="X662" s="634" t="s">
        <v>8137</v>
      </c>
      <c r="Y662" s="634" t="s">
        <v>8138</v>
      </c>
      <c r="Z662" s="634" t="s">
        <v>8139</v>
      </c>
      <c r="AE662" s="634" t="s">
        <v>20515</v>
      </c>
      <c r="AF662" s="634" t="s">
        <v>18576</v>
      </c>
      <c r="AI662" s="646" t="str">
        <f>VLOOKUP(K662,'1-kurs'!C:F,4,)</f>
        <v>1-kurs</v>
      </c>
      <c r="AJ662" s="634" t="str">
        <f t="shared" si="10"/>
        <v>438241102098</v>
      </c>
    </row>
    <row r="663" spans="1:36" hidden="1" x14ac:dyDescent="0.25">
      <c r="A663" s="634" t="s">
        <v>9074</v>
      </c>
      <c r="B663" s="634" t="s">
        <v>7480</v>
      </c>
      <c r="C663" s="634" t="s">
        <v>8125</v>
      </c>
      <c r="D663" s="634" t="s">
        <v>8126</v>
      </c>
      <c r="E663" s="634" t="s">
        <v>8127</v>
      </c>
      <c r="F663" s="634" t="s">
        <v>4345</v>
      </c>
      <c r="G663" s="634" t="s">
        <v>8327</v>
      </c>
      <c r="H663" s="634" t="s">
        <v>4346</v>
      </c>
      <c r="I663" s="634" t="s">
        <v>9075</v>
      </c>
      <c r="J663" s="634" t="s">
        <v>9076</v>
      </c>
      <c r="K663" s="635">
        <v>61305075270039</v>
      </c>
      <c r="L663" s="634" t="s">
        <v>9077</v>
      </c>
      <c r="M663" s="634" t="s">
        <v>4312</v>
      </c>
      <c r="N663" s="634" t="s">
        <v>2447</v>
      </c>
      <c r="O663" s="634" t="s">
        <v>7915</v>
      </c>
      <c r="P663" s="634" t="s">
        <v>8132</v>
      </c>
      <c r="Q663" s="634" t="s">
        <v>8133</v>
      </c>
      <c r="R663" s="634" t="s">
        <v>7205</v>
      </c>
      <c r="S663" s="634" t="s">
        <v>8135</v>
      </c>
      <c r="T663" s="634" t="s">
        <v>8867</v>
      </c>
      <c r="U663" s="634" t="s">
        <v>2426</v>
      </c>
      <c r="V663" s="634" t="s">
        <v>2383</v>
      </c>
      <c r="W663" s="634" t="s">
        <v>5559</v>
      </c>
      <c r="X663" s="634" t="s">
        <v>8175</v>
      </c>
      <c r="Y663" s="634" t="s">
        <v>8138</v>
      </c>
      <c r="Z663" s="634" t="s">
        <v>8139</v>
      </c>
      <c r="AE663" s="634" t="s">
        <v>20128</v>
      </c>
      <c r="AF663" s="634" t="s">
        <v>18576</v>
      </c>
      <c r="AI663" s="646" t="str">
        <f>VLOOKUP(K663,'1-kurs'!C:F,4,)</f>
        <v>1-kurs</v>
      </c>
      <c r="AJ663" s="634" t="str">
        <f t="shared" si="10"/>
        <v>438241100567</v>
      </c>
    </row>
    <row r="664" spans="1:36" hidden="1" x14ac:dyDescent="0.25">
      <c r="A664" s="634" t="s">
        <v>8979</v>
      </c>
      <c r="B664" s="634" t="s">
        <v>7499</v>
      </c>
      <c r="C664" s="634" t="s">
        <v>8125</v>
      </c>
      <c r="D664" s="634" t="s">
        <v>8126</v>
      </c>
      <c r="E664" s="634" t="s">
        <v>8127</v>
      </c>
      <c r="F664" s="634" t="s">
        <v>4345</v>
      </c>
      <c r="G664" s="634" t="s">
        <v>8128</v>
      </c>
      <c r="H664" s="634" t="s">
        <v>4346</v>
      </c>
      <c r="I664" s="634" t="s">
        <v>8436</v>
      </c>
      <c r="J664" s="634" t="s">
        <v>8980</v>
      </c>
      <c r="K664" s="635">
        <v>60708065340018</v>
      </c>
      <c r="L664" s="634" t="s">
        <v>8981</v>
      </c>
      <c r="M664" s="634" t="s">
        <v>4312</v>
      </c>
      <c r="N664" s="634" t="s">
        <v>2447</v>
      </c>
      <c r="O664" s="634" t="s">
        <v>7915</v>
      </c>
      <c r="P664" s="634" t="s">
        <v>8132</v>
      </c>
      <c r="Q664" s="634" t="s">
        <v>8133</v>
      </c>
      <c r="R664" s="634" t="s">
        <v>7205</v>
      </c>
      <c r="S664" s="634" t="s">
        <v>8135</v>
      </c>
      <c r="T664" s="634" t="s">
        <v>8867</v>
      </c>
      <c r="U664" s="634" t="s">
        <v>2426</v>
      </c>
      <c r="V664" s="634" t="s">
        <v>2383</v>
      </c>
      <c r="W664" s="634" t="s">
        <v>5559</v>
      </c>
      <c r="X664" s="634" t="s">
        <v>8137</v>
      </c>
      <c r="Y664" s="634" t="s">
        <v>8138</v>
      </c>
      <c r="Z664" s="634" t="s">
        <v>8139</v>
      </c>
      <c r="AE664" s="634" t="s">
        <v>20128</v>
      </c>
      <c r="AF664" s="634" t="s">
        <v>18576</v>
      </c>
      <c r="AI664" s="646" t="str">
        <f>VLOOKUP(K664,'1-kurs'!C:F,4,)</f>
        <v>1-kurs</v>
      </c>
      <c r="AJ664" s="634" t="str">
        <f t="shared" si="10"/>
        <v>438241100202</v>
      </c>
    </row>
    <row r="665" spans="1:36" hidden="1" x14ac:dyDescent="0.25">
      <c r="A665" s="634" t="s">
        <v>8986</v>
      </c>
      <c r="B665" s="634" t="s">
        <v>7533</v>
      </c>
      <c r="C665" s="634" t="s">
        <v>8125</v>
      </c>
      <c r="D665" s="634" t="s">
        <v>8126</v>
      </c>
      <c r="E665" s="634" t="s">
        <v>8127</v>
      </c>
      <c r="F665" s="634" t="s">
        <v>4345</v>
      </c>
      <c r="G665" s="634" t="s">
        <v>4347</v>
      </c>
      <c r="H665" s="634" t="s">
        <v>4346</v>
      </c>
      <c r="I665" s="634" t="s">
        <v>8721</v>
      </c>
      <c r="J665" s="634" t="s">
        <v>8987</v>
      </c>
      <c r="K665" s="635">
        <v>60607065260055</v>
      </c>
      <c r="L665" s="634" t="s">
        <v>8988</v>
      </c>
      <c r="M665" s="634" t="s">
        <v>4312</v>
      </c>
      <c r="N665" s="634" t="s">
        <v>2447</v>
      </c>
      <c r="O665" s="634" t="s">
        <v>7915</v>
      </c>
      <c r="P665" s="634" t="s">
        <v>8132</v>
      </c>
      <c r="Q665" s="634" t="s">
        <v>8133</v>
      </c>
      <c r="R665" s="634" t="s">
        <v>7205</v>
      </c>
      <c r="S665" s="634" t="s">
        <v>8135</v>
      </c>
      <c r="T665" s="634" t="s">
        <v>8867</v>
      </c>
      <c r="U665" s="634" t="s">
        <v>2426</v>
      </c>
      <c r="V665" s="634" t="s">
        <v>2383</v>
      </c>
      <c r="W665" s="634" t="s">
        <v>5559</v>
      </c>
      <c r="X665" s="634" t="s">
        <v>8175</v>
      </c>
      <c r="Y665" s="634" t="s">
        <v>8138</v>
      </c>
      <c r="Z665" s="634" t="s">
        <v>8139</v>
      </c>
      <c r="AE665" s="634" t="s">
        <v>20128</v>
      </c>
      <c r="AF665" s="634" t="s">
        <v>18576</v>
      </c>
      <c r="AI665" s="646" t="str">
        <f>VLOOKUP(K665,'1-kurs'!C:F,4,)</f>
        <v>1-kurs</v>
      </c>
      <c r="AJ665" s="634" t="str">
        <f t="shared" si="10"/>
        <v>438241100601</v>
      </c>
    </row>
    <row r="666" spans="1:36" hidden="1" x14ac:dyDescent="0.25">
      <c r="A666" s="634" t="s">
        <v>9002</v>
      </c>
      <c r="B666" s="634" t="s">
        <v>7543</v>
      </c>
      <c r="C666" s="634" t="s">
        <v>8125</v>
      </c>
      <c r="D666" s="634" t="s">
        <v>8126</v>
      </c>
      <c r="E666" s="634" t="s">
        <v>8127</v>
      </c>
      <c r="F666" s="634" t="s">
        <v>4345</v>
      </c>
      <c r="G666" s="634" t="s">
        <v>9003</v>
      </c>
      <c r="H666" s="634" t="s">
        <v>4346</v>
      </c>
      <c r="I666" s="634" t="s">
        <v>8810</v>
      </c>
      <c r="J666" s="634" t="s">
        <v>9004</v>
      </c>
      <c r="K666" s="635">
        <v>60507075370011</v>
      </c>
      <c r="L666" s="634" t="s">
        <v>8427</v>
      </c>
      <c r="M666" s="634" t="s">
        <v>4312</v>
      </c>
      <c r="N666" s="634" t="s">
        <v>2447</v>
      </c>
      <c r="O666" s="634" t="s">
        <v>7915</v>
      </c>
      <c r="P666" s="634" t="s">
        <v>8132</v>
      </c>
      <c r="Q666" s="634" t="s">
        <v>8133</v>
      </c>
      <c r="R666" s="634" t="s">
        <v>7205</v>
      </c>
      <c r="S666" s="634" t="s">
        <v>8135</v>
      </c>
      <c r="T666" s="634" t="s">
        <v>8867</v>
      </c>
      <c r="U666" s="634" t="s">
        <v>2426</v>
      </c>
      <c r="V666" s="634" t="s">
        <v>2383</v>
      </c>
      <c r="W666" s="634" t="s">
        <v>5559</v>
      </c>
      <c r="X666" s="634" t="s">
        <v>8137</v>
      </c>
      <c r="Y666" s="634" t="s">
        <v>8138</v>
      </c>
      <c r="Z666" s="634" t="s">
        <v>8139</v>
      </c>
      <c r="AE666" s="634" t="s">
        <v>20128</v>
      </c>
      <c r="AF666" s="634" t="s">
        <v>18576</v>
      </c>
      <c r="AI666" s="646" t="str">
        <f>VLOOKUP(K666,'1-kurs'!C:F,4,)</f>
        <v>1-kurs</v>
      </c>
      <c r="AJ666" s="634" t="str">
        <f t="shared" si="10"/>
        <v>438241100111</v>
      </c>
    </row>
    <row r="667" spans="1:36" hidden="1" x14ac:dyDescent="0.25">
      <c r="A667" s="634" t="s">
        <v>9032</v>
      </c>
      <c r="B667" s="634" t="s">
        <v>7582</v>
      </c>
      <c r="C667" s="634" t="s">
        <v>8125</v>
      </c>
      <c r="D667" s="634" t="s">
        <v>8126</v>
      </c>
      <c r="E667" s="634" t="s">
        <v>8127</v>
      </c>
      <c r="F667" s="634" t="s">
        <v>4345</v>
      </c>
      <c r="G667" s="634" t="s">
        <v>9003</v>
      </c>
      <c r="H667" s="634" t="s">
        <v>4346</v>
      </c>
      <c r="I667" s="634" t="s">
        <v>9033</v>
      </c>
      <c r="J667" s="634" t="s">
        <v>9034</v>
      </c>
      <c r="K667" s="635">
        <v>62005065370019</v>
      </c>
      <c r="L667" s="634" t="s">
        <v>9035</v>
      </c>
      <c r="M667" s="634" t="s">
        <v>4312</v>
      </c>
      <c r="N667" s="634" t="s">
        <v>2447</v>
      </c>
      <c r="O667" s="634" t="s">
        <v>7915</v>
      </c>
      <c r="P667" s="634" t="s">
        <v>8132</v>
      </c>
      <c r="Q667" s="634" t="s">
        <v>8133</v>
      </c>
      <c r="R667" s="634" t="s">
        <v>7205</v>
      </c>
      <c r="S667" s="634" t="s">
        <v>8135</v>
      </c>
      <c r="T667" s="634" t="s">
        <v>8867</v>
      </c>
      <c r="U667" s="634" t="s">
        <v>2426</v>
      </c>
      <c r="V667" s="634" t="s">
        <v>2383</v>
      </c>
      <c r="W667" s="634" t="s">
        <v>5559</v>
      </c>
      <c r="X667" s="634" t="s">
        <v>9036</v>
      </c>
      <c r="Y667" s="634" t="s">
        <v>8138</v>
      </c>
      <c r="Z667" s="634" t="s">
        <v>8139</v>
      </c>
      <c r="AE667" s="634" t="s">
        <v>20128</v>
      </c>
      <c r="AF667" s="634" t="s">
        <v>18576</v>
      </c>
      <c r="AI667" s="646" t="str">
        <f>VLOOKUP(K667,'1-kurs'!C:F,4,)</f>
        <v>1-kurs</v>
      </c>
      <c r="AJ667" s="634" t="str">
        <f t="shared" si="10"/>
        <v>438241102172</v>
      </c>
    </row>
    <row r="668" spans="1:36" hidden="1" x14ac:dyDescent="0.25">
      <c r="A668" s="634" t="s">
        <v>9020</v>
      </c>
      <c r="B668" s="634" t="s">
        <v>7588</v>
      </c>
      <c r="C668" s="634" t="s">
        <v>8125</v>
      </c>
      <c r="D668" s="634" t="s">
        <v>8126</v>
      </c>
      <c r="E668" s="634" t="s">
        <v>8127</v>
      </c>
      <c r="F668" s="634" t="s">
        <v>4345</v>
      </c>
      <c r="G668" s="634" t="s">
        <v>4348</v>
      </c>
      <c r="H668" s="634" t="s">
        <v>4346</v>
      </c>
      <c r="I668" s="634" t="s">
        <v>9021</v>
      </c>
      <c r="J668" s="634" t="s">
        <v>9022</v>
      </c>
      <c r="K668" s="635">
        <v>62209065300014</v>
      </c>
      <c r="L668" s="634" t="s">
        <v>9023</v>
      </c>
      <c r="M668" s="634" t="s">
        <v>4312</v>
      </c>
      <c r="N668" s="634" t="s">
        <v>2447</v>
      </c>
      <c r="O668" s="634" t="s">
        <v>7915</v>
      </c>
      <c r="P668" s="634" t="s">
        <v>8132</v>
      </c>
      <c r="Q668" s="634" t="s">
        <v>8133</v>
      </c>
      <c r="R668" s="634" t="s">
        <v>7205</v>
      </c>
      <c r="S668" s="634" t="s">
        <v>8135</v>
      </c>
      <c r="T668" s="634" t="s">
        <v>8867</v>
      </c>
      <c r="U668" s="634" t="s">
        <v>2426</v>
      </c>
      <c r="V668" s="634" t="s">
        <v>2383</v>
      </c>
      <c r="W668" s="634" t="s">
        <v>5559</v>
      </c>
      <c r="X668" s="634" t="s">
        <v>8137</v>
      </c>
      <c r="Y668" s="634" t="s">
        <v>8138</v>
      </c>
      <c r="Z668" s="634" t="s">
        <v>8139</v>
      </c>
      <c r="AE668" s="634" t="s">
        <v>20128</v>
      </c>
      <c r="AF668" s="634" t="s">
        <v>18576</v>
      </c>
      <c r="AI668" s="646" t="str">
        <f>VLOOKUP(K668,'1-kurs'!C:F,4,)</f>
        <v>1-kurs</v>
      </c>
      <c r="AJ668" s="634" t="str">
        <f t="shared" si="10"/>
        <v>438241100157</v>
      </c>
    </row>
    <row r="669" spans="1:36" hidden="1" x14ac:dyDescent="0.25">
      <c r="A669" s="634" t="s">
        <v>9057</v>
      </c>
      <c r="B669" s="634" t="s">
        <v>7623</v>
      </c>
      <c r="C669" s="634" t="s">
        <v>8125</v>
      </c>
      <c r="D669" s="634" t="s">
        <v>8126</v>
      </c>
      <c r="E669" s="634" t="s">
        <v>8127</v>
      </c>
      <c r="F669" s="634" t="s">
        <v>4345</v>
      </c>
      <c r="G669" s="634" t="s">
        <v>8128</v>
      </c>
      <c r="H669" s="634" t="s">
        <v>4346</v>
      </c>
      <c r="I669" s="634" t="s">
        <v>9058</v>
      </c>
      <c r="J669" s="634" t="s">
        <v>9059</v>
      </c>
      <c r="K669" s="635">
        <v>61302075340030</v>
      </c>
      <c r="L669" s="634" t="s">
        <v>9060</v>
      </c>
      <c r="M669" s="634" t="s">
        <v>4312</v>
      </c>
      <c r="N669" s="634" t="s">
        <v>2447</v>
      </c>
      <c r="O669" s="634" t="s">
        <v>7915</v>
      </c>
      <c r="P669" s="634" t="s">
        <v>8132</v>
      </c>
      <c r="Q669" s="634" t="s">
        <v>8133</v>
      </c>
      <c r="R669" s="634" t="s">
        <v>7205</v>
      </c>
      <c r="S669" s="634" t="s">
        <v>8135</v>
      </c>
      <c r="T669" s="634" t="s">
        <v>8867</v>
      </c>
      <c r="U669" s="634" t="s">
        <v>2426</v>
      </c>
      <c r="V669" s="634" t="s">
        <v>2383</v>
      </c>
      <c r="W669" s="634" t="s">
        <v>5559</v>
      </c>
      <c r="X669" s="634" t="s">
        <v>8137</v>
      </c>
      <c r="Y669" s="634" t="s">
        <v>8138</v>
      </c>
      <c r="Z669" s="634" t="s">
        <v>8139</v>
      </c>
      <c r="AE669" s="634" t="s">
        <v>20515</v>
      </c>
      <c r="AF669" s="634" t="s">
        <v>18576</v>
      </c>
      <c r="AI669" s="646" t="str">
        <f>VLOOKUP(K669,'1-kurs'!C:F,4,)</f>
        <v>1-kurs</v>
      </c>
      <c r="AJ669" s="634" t="str">
        <f t="shared" si="10"/>
        <v>438241100200</v>
      </c>
    </row>
    <row r="670" spans="1:36" hidden="1" x14ac:dyDescent="0.25">
      <c r="A670" s="634" t="s">
        <v>8991</v>
      </c>
      <c r="B670" s="634" t="s">
        <v>7627</v>
      </c>
      <c r="C670" s="634" t="s">
        <v>8125</v>
      </c>
      <c r="D670" s="634" t="s">
        <v>8126</v>
      </c>
      <c r="E670" s="634" t="s">
        <v>8127</v>
      </c>
      <c r="F670" s="634" t="s">
        <v>4345</v>
      </c>
      <c r="G670" s="634" t="s">
        <v>8128</v>
      </c>
      <c r="H670" s="634" t="s">
        <v>4346</v>
      </c>
      <c r="I670" s="634" t="s">
        <v>8992</v>
      </c>
      <c r="J670" s="634" t="s">
        <v>8993</v>
      </c>
      <c r="K670" s="635">
        <v>62411055340041</v>
      </c>
      <c r="L670" s="634" t="s">
        <v>8994</v>
      </c>
      <c r="M670" s="634" t="s">
        <v>4312</v>
      </c>
      <c r="N670" s="634" t="s">
        <v>2447</v>
      </c>
      <c r="O670" s="634" t="s">
        <v>7915</v>
      </c>
      <c r="P670" s="634" t="s">
        <v>8132</v>
      </c>
      <c r="Q670" s="634" t="s">
        <v>8133</v>
      </c>
      <c r="R670" s="634" t="s">
        <v>7205</v>
      </c>
      <c r="S670" s="634" t="s">
        <v>8135</v>
      </c>
      <c r="T670" s="634" t="s">
        <v>8867</v>
      </c>
      <c r="U670" s="634" t="s">
        <v>2426</v>
      </c>
      <c r="V670" s="634" t="s">
        <v>2383</v>
      </c>
      <c r="W670" s="634" t="s">
        <v>5559</v>
      </c>
      <c r="X670" s="634" t="s">
        <v>8175</v>
      </c>
      <c r="Y670" s="634" t="s">
        <v>8138</v>
      </c>
      <c r="Z670" s="634" t="s">
        <v>8139</v>
      </c>
      <c r="AE670" s="634" t="s">
        <v>20128</v>
      </c>
      <c r="AF670" s="634" t="s">
        <v>18576</v>
      </c>
      <c r="AI670" s="646" t="str">
        <f>VLOOKUP(K670,'1-kurs'!C:F,4,)</f>
        <v>1-kurs</v>
      </c>
      <c r="AJ670" s="634" t="str">
        <f t="shared" si="10"/>
        <v>438241101222</v>
      </c>
    </row>
    <row r="671" spans="1:36" hidden="1" x14ac:dyDescent="0.25">
      <c r="A671" s="634" t="s">
        <v>9024</v>
      </c>
      <c r="B671" s="634" t="s">
        <v>7653</v>
      </c>
      <c r="C671" s="634" t="s">
        <v>8125</v>
      </c>
      <c r="D671" s="634" t="s">
        <v>8126</v>
      </c>
      <c r="E671" s="634" t="s">
        <v>8127</v>
      </c>
      <c r="F671" s="634" t="s">
        <v>4345</v>
      </c>
      <c r="G671" s="634" t="s">
        <v>4352</v>
      </c>
      <c r="H671" s="634" t="s">
        <v>4346</v>
      </c>
      <c r="I671" s="634" t="s">
        <v>9025</v>
      </c>
      <c r="J671" s="634" t="s">
        <v>9026</v>
      </c>
      <c r="K671" s="635">
        <v>61408065290036</v>
      </c>
      <c r="L671" s="634" t="s">
        <v>9027</v>
      </c>
      <c r="M671" s="634" t="s">
        <v>4312</v>
      </c>
      <c r="N671" s="634" t="s">
        <v>2447</v>
      </c>
      <c r="O671" s="634" t="s">
        <v>7915</v>
      </c>
      <c r="P671" s="634" t="s">
        <v>8132</v>
      </c>
      <c r="Q671" s="634" t="s">
        <v>8133</v>
      </c>
      <c r="R671" s="634" t="s">
        <v>7205</v>
      </c>
      <c r="S671" s="634" t="s">
        <v>8135</v>
      </c>
      <c r="T671" s="634" t="s">
        <v>8867</v>
      </c>
      <c r="U671" s="634" t="s">
        <v>2426</v>
      </c>
      <c r="V671" s="634" t="s">
        <v>2383</v>
      </c>
      <c r="W671" s="634" t="s">
        <v>5559</v>
      </c>
      <c r="X671" s="634" t="s">
        <v>8137</v>
      </c>
      <c r="Y671" s="634" t="s">
        <v>8138</v>
      </c>
      <c r="Z671" s="634" t="s">
        <v>8139</v>
      </c>
      <c r="AE671" s="634" t="s">
        <v>20128</v>
      </c>
      <c r="AF671" s="634" t="s">
        <v>18576</v>
      </c>
      <c r="AI671" s="646" t="str">
        <f>VLOOKUP(K671,'1-kurs'!C:F,4,)</f>
        <v>1-kurs</v>
      </c>
      <c r="AJ671" s="634" t="str">
        <f t="shared" si="10"/>
        <v>438241100154</v>
      </c>
    </row>
    <row r="672" spans="1:36" hidden="1" x14ac:dyDescent="0.25">
      <c r="A672" s="634" t="s">
        <v>8995</v>
      </c>
      <c r="B672" s="634" t="s">
        <v>7661</v>
      </c>
      <c r="C672" s="634" t="s">
        <v>8125</v>
      </c>
      <c r="D672" s="634" t="s">
        <v>8126</v>
      </c>
      <c r="E672" s="634" t="s">
        <v>8127</v>
      </c>
      <c r="F672" s="634" t="s">
        <v>4345</v>
      </c>
      <c r="G672" s="634" t="s">
        <v>8221</v>
      </c>
      <c r="H672" s="634" t="s">
        <v>4346</v>
      </c>
      <c r="I672" s="634" t="s">
        <v>8996</v>
      </c>
      <c r="J672" s="634" t="s">
        <v>8997</v>
      </c>
      <c r="K672" s="635">
        <v>62510065350043</v>
      </c>
      <c r="L672" s="634" t="s">
        <v>8998</v>
      </c>
      <c r="M672" s="634" t="s">
        <v>4312</v>
      </c>
      <c r="N672" s="634" t="s">
        <v>2447</v>
      </c>
      <c r="O672" s="634" t="s">
        <v>7915</v>
      </c>
      <c r="P672" s="634" t="s">
        <v>8132</v>
      </c>
      <c r="Q672" s="634" t="s">
        <v>8133</v>
      </c>
      <c r="R672" s="634" t="s">
        <v>7205</v>
      </c>
      <c r="S672" s="634" t="s">
        <v>8135</v>
      </c>
      <c r="T672" s="634" t="s">
        <v>8867</v>
      </c>
      <c r="U672" s="634" t="s">
        <v>2426</v>
      </c>
      <c r="V672" s="634" t="s">
        <v>2383</v>
      </c>
      <c r="W672" s="634" t="s">
        <v>5559</v>
      </c>
      <c r="X672" s="634" t="s">
        <v>8137</v>
      </c>
      <c r="Y672" s="634" t="s">
        <v>8138</v>
      </c>
      <c r="Z672" s="634" t="s">
        <v>8139</v>
      </c>
      <c r="AE672" s="634" t="s">
        <v>20128</v>
      </c>
      <c r="AF672" s="634" t="s">
        <v>18576</v>
      </c>
      <c r="AI672" s="646" t="str">
        <f>VLOOKUP(K672,'1-kurs'!C:F,4,)</f>
        <v>1-kurs</v>
      </c>
      <c r="AJ672" s="634" t="str">
        <f t="shared" si="10"/>
        <v>438241100199</v>
      </c>
    </row>
    <row r="673" spans="1:36" hidden="1" x14ac:dyDescent="0.25">
      <c r="A673" s="634" t="s">
        <v>9071</v>
      </c>
      <c r="B673" s="634" t="s">
        <v>7669</v>
      </c>
      <c r="C673" s="634" t="s">
        <v>8125</v>
      </c>
      <c r="D673" s="634" t="s">
        <v>8126</v>
      </c>
      <c r="E673" s="634" t="s">
        <v>8127</v>
      </c>
      <c r="F673" s="634" t="s">
        <v>4345</v>
      </c>
      <c r="G673" s="634" t="s">
        <v>4352</v>
      </c>
      <c r="H673" s="634" t="s">
        <v>4346</v>
      </c>
      <c r="I673" s="634" t="s">
        <v>9072</v>
      </c>
      <c r="J673" s="634" t="s">
        <v>9073</v>
      </c>
      <c r="K673" s="635">
        <v>61201065290019</v>
      </c>
      <c r="L673" s="634" t="s">
        <v>8743</v>
      </c>
      <c r="M673" s="634" t="s">
        <v>4312</v>
      </c>
      <c r="N673" s="634" t="s">
        <v>2447</v>
      </c>
      <c r="O673" s="634" t="s">
        <v>7915</v>
      </c>
      <c r="P673" s="634" t="s">
        <v>8132</v>
      </c>
      <c r="Q673" s="634" t="s">
        <v>8133</v>
      </c>
      <c r="R673" s="634" t="s">
        <v>7205</v>
      </c>
      <c r="S673" s="634" t="s">
        <v>8135</v>
      </c>
      <c r="T673" s="634" t="s">
        <v>8867</v>
      </c>
      <c r="U673" s="634" t="s">
        <v>2426</v>
      </c>
      <c r="V673" s="634" t="s">
        <v>2383</v>
      </c>
      <c r="W673" s="634" t="s">
        <v>5559</v>
      </c>
      <c r="X673" s="634" t="s">
        <v>8137</v>
      </c>
      <c r="Y673" s="634" t="s">
        <v>8138</v>
      </c>
      <c r="Z673" s="634" t="s">
        <v>8139</v>
      </c>
      <c r="AE673" s="634" t="s">
        <v>20128</v>
      </c>
      <c r="AF673" s="634" t="s">
        <v>18576</v>
      </c>
      <c r="AI673" s="646" t="str">
        <f>VLOOKUP(K673,'1-kurs'!C:F,4,)</f>
        <v>1-kurs</v>
      </c>
      <c r="AJ673" s="634" t="str">
        <f t="shared" si="10"/>
        <v>438241102099</v>
      </c>
    </row>
    <row r="674" spans="1:36" hidden="1" x14ac:dyDescent="0.25">
      <c r="A674" s="634" t="s">
        <v>9053</v>
      </c>
      <c r="B674" s="634" t="s">
        <v>7727</v>
      </c>
      <c r="C674" s="634" t="s">
        <v>8125</v>
      </c>
      <c r="D674" s="634" t="s">
        <v>8126</v>
      </c>
      <c r="E674" s="634" t="s">
        <v>8127</v>
      </c>
      <c r="F674" s="634" t="s">
        <v>4345</v>
      </c>
      <c r="G674" s="634" t="s">
        <v>8332</v>
      </c>
      <c r="H674" s="634" t="s">
        <v>4346</v>
      </c>
      <c r="I674" s="634" t="s">
        <v>9054</v>
      </c>
      <c r="J674" s="634" t="s">
        <v>9055</v>
      </c>
      <c r="K674" s="635">
        <v>60209055260067</v>
      </c>
      <c r="L674" s="634" t="s">
        <v>9056</v>
      </c>
      <c r="M674" s="634" t="s">
        <v>4312</v>
      </c>
      <c r="N674" s="634" t="s">
        <v>2447</v>
      </c>
      <c r="O674" s="634" t="s">
        <v>7915</v>
      </c>
      <c r="P674" s="634" t="s">
        <v>8132</v>
      </c>
      <c r="Q674" s="634" t="s">
        <v>8133</v>
      </c>
      <c r="R674" s="634" t="s">
        <v>7205</v>
      </c>
      <c r="S674" s="634" t="s">
        <v>8135</v>
      </c>
      <c r="T674" s="634" t="s">
        <v>8867</v>
      </c>
      <c r="U674" s="634" t="s">
        <v>2426</v>
      </c>
      <c r="V674" s="634" t="s">
        <v>2383</v>
      </c>
      <c r="W674" s="634" t="s">
        <v>5559</v>
      </c>
      <c r="X674" s="634" t="s">
        <v>8175</v>
      </c>
      <c r="Y674" s="634" t="s">
        <v>8138</v>
      </c>
      <c r="Z674" s="634" t="s">
        <v>8139</v>
      </c>
      <c r="AE674" s="634" t="s">
        <v>20128</v>
      </c>
      <c r="AF674" s="634" t="s">
        <v>18576</v>
      </c>
      <c r="AI674" s="646" t="str">
        <f>VLOOKUP(K674,'1-kurs'!C:F,4,)</f>
        <v>1-kurs</v>
      </c>
      <c r="AJ674" s="634" t="str">
        <f t="shared" si="10"/>
        <v>438241100438</v>
      </c>
    </row>
    <row r="675" spans="1:36" hidden="1" x14ac:dyDescent="0.25">
      <c r="A675" s="634" t="s">
        <v>9037</v>
      </c>
      <c r="B675" s="634" t="s">
        <v>7730</v>
      </c>
      <c r="C675" s="634" t="s">
        <v>8125</v>
      </c>
      <c r="D675" s="634" t="s">
        <v>8126</v>
      </c>
      <c r="E675" s="634" t="s">
        <v>8127</v>
      </c>
      <c r="F675" s="634" t="s">
        <v>4345</v>
      </c>
      <c r="G675" s="634" t="s">
        <v>4352</v>
      </c>
      <c r="H675" s="634" t="s">
        <v>4346</v>
      </c>
      <c r="I675" s="634" t="s">
        <v>9038</v>
      </c>
      <c r="J675" s="634" t="s">
        <v>9039</v>
      </c>
      <c r="K675" s="635">
        <v>60411065290015</v>
      </c>
      <c r="L675" s="634" t="s">
        <v>9040</v>
      </c>
      <c r="M675" s="634" t="s">
        <v>4312</v>
      </c>
      <c r="N675" s="634" t="s">
        <v>2447</v>
      </c>
      <c r="O675" s="634" t="s">
        <v>7915</v>
      </c>
      <c r="P675" s="634" t="s">
        <v>8132</v>
      </c>
      <c r="Q675" s="634" t="s">
        <v>8133</v>
      </c>
      <c r="R675" s="634" t="s">
        <v>7205</v>
      </c>
      <c r="S675" s="634" t="s">
        <v>8135</v>
      </c>
      <c r="T675" s="634" t="s">
        <v>8867</v>
      </c>
      <c r="U675" s="634" t="s">
        <v>2426</v>
      </c>
      <c r="V675" s="634" t="s">
        <v>2383</v>
      </c>
      <c r="W675" s="634" t="s">
        <v>5559</v>
      </c>
      <c r="X675" s="634" t="s">
        <v>8137</v>
      </c>
      <c r="Y675" s="634" t="s">
        <v>8138</v>
      </c>
      <c r="Z675" s="634" t="s">
        <v>8139</v>
      </c>
      <c r="AE675" s="634" t="s">
        <v>20128</v>
      </c>
      <c r="AF675" s="634" t="s">
        <v>18576</v>
      </c>
      <c r="AI675" s="646" t="str">
        <f>VLOOKUP(K675,'1-kurs'!C:F,4,)</f>
        <v>1-kurs</v>
      </c>
      <c r="AJ675" s="634" t="str">
        <f t="shared" si="10"/>
        <v>438241100153</v>
      </c>
    </row>
    <row r="676" spans="1:36" hidden="1" x14ac:dyDescent="0.25">
      <c r="A676" s="634" t="s">
        <v>9028</v>
      </c>
      <c r="B676" s="634" t="s">
        <v>7744</v>
      </c>
      <c r="C676" s="634" t="s">
        <v>8125</v>
      </c>
      <c r="D676" s="634" t="s">
        <v>8126</v>
      </c>
      <c r="E676" s="634" t="s">
        <v>8127</v>
      </c>
      <c r="F676" s="634" t="s">
        <v>4345</v>
      </c>
      <c r="G676" s="634" t="s">
        <v>8186</v>
      </c>
      <c r="H676" s="634" t="s">
        <v>4346</v>
      </c>
      <c r="I676" s="634" t="s">
        <v>9029</v>
      </c>
      <c r="J676" s="634" t="s">
        <v>9030</v>
      </c>
      <c r="K676" s="635">
        <v>62607065360038</v>
      </c>
      <c r="L676" s="634" t="s">
        <v>9031</v>
      </c>
      <c r="M676" s="634" t="s">
        <v>4312</v>
      </c>
      <c r="N676" s="634" t="s">
        <v>2447</v>
      </c>
      <c r="O676" s="634" t="s">
        <v>7915</v>
      </c>
      <c r="P676" s="634" t="s">
        <v>8132</v>
      </c>
      <c r="Q676" s="634" t="s">
        <v>8133</v>
      </c>
      <c r="R676" s="634" t="s">
        <v>7205</v>
      </c>
      <c r="S676" s="634" t="s">
        <v>8135</v>
      </c>
      <c r="T676" s="634" t="s">
        <v>8867</v>
      </c>
      <c r="U676" s="634" t="s">
        <v>2426</v>
      </c>
      <c r="V676" s="634" t="s">
        <v>2383</v>
      </c>
      <c r="W676" s="634" t="s">
        <v>5559</v>
      </c>
      <c r="X676" s="634" t="s">
        <v>8137</v>
      </c>
      <c r="Y676" s="634" t="s">
        <v>8138</v>
      </c>
      <c r="Z676" s="634" t="s">
        <v>8139</v>
      </c>
      <c r="AE676" s="634" t="s">
        <v>20128</v>
      </c>
      <c r="AF676" s="634" t="s">
        <v>18576</v>
      </c>
      <c r="AI676" s="646" t="str">
        <f>VLOOKUP(K676,'1-kurs'!C:F,4,)</f>
        <v>1-kurs</v>
      </c>
      <c r="AJ676" s="634" t="str">
        <f t="shared" si="10"/>
        <v>438241100164</v>
      </c>
    </row>
    <row r="677" spans="1:36" hidden="1" x14ac:dyDescent="0.25">
      <c r="A677" s="634" t="s">
        <v>9045</v>
      </c>
      <c r="B677" s="634" t="s">
        <v>7773</v>
      </c>
      <c r="C677" s="634" t="s">
        <v>8125</v>
      </c>
      <c r="D677" s="634" t="s">
        <v>8126</v>
      </c>
      <c r="E677" s="634" t="s">
        <v>8127</v>
      </c>
      <c r="F677" s="634" t="s">
        <v>4345</v>
      </c>
      <c r="G677" s="634" t="s">
        <v>4352</v>
      </c>
      <c r="H677" s="634" t="s">
        <v>4346</v>
      </c>
      <c r="I677" s="634" t="s">
        <v>9046</v>
      </c>
      <c r="J677" s="634" t="s">
        <v>9047</v>
      </c>
      <c r="K677" s="635">
        <v>60308065290018</v>
      </c>
      <c r="L677" s="634" t="s">
        <v>9048</v>
      </c>
      <c r="M677" s="634" t="s">
        <v>4312</v>
      </c>
      <c r="N677" s="634" t="s">
        <v>2447</v>
      </c>
      <c r="O677" s="634" t="s">
        <v>7915</v>
      </c>
      <c r="P677" s="634" t="s">
        <v>8132</v>
      </c>
      <c r="Q677" s="634" t="s">
        <v>8133</v>
      </c>
      <c r="R677" s="634" t="s">
        <v>7205</v>
      </c>
      <c r="S677" s="634" t="s">
        <v>8135</v>
      </c>
      <c r="T677" s="634" t="s">
        <v>8867</v>
      </c>
      <c r="U677" s="634" t="s">
        <v>2426</v>
      </c>
      <c r="V677" s="634" t="s">
        <v>2383</v>
      </c>
      <c r="W677" s="634" t="s">
        <v>5559</v>
      </c>
      <c r="X677" s="634" t="s">
        <v>8137</v>
      </c>
      <c r="Y677" s="634" t="s">
        <v>8138</v>
      </c>
      <c r="Z677" s="634" t="s">
        <v>8139</v>
      </c>
      <c r="AE677" s="634" t="s">
        <v>20128</v>
      </c>
      <c r="AF677" s="634" t="s">
        <v>18576</v>
      </c>
      <c r="AI677" s="646" t="str">
        <f>VLOOKUP(K677,'1-kurs'!C:F,4,)</f>
        <v>1-kurs</v>
      </c>
      <c r="AJ677" s="634" t="str">
        <f t="shared" si="10"/>
        <v>438241100139</v>
      </c>
    </row>
    <row r="678" spans="1:36" hidden="1" x14ac:dyDescent="0.25">
      <c r="A678" s="634" t="s">
        <v>8982</v>
      </c>
      <c r="B678" s="634" t="s">
        <v>7820</v>
      </c>
      <c r="C678" s="634" t="s">
        <v>8125</v>
      </c>
      <c r="D678" s="634" t="s">
        <v>8126</v>
      </c>
      <c r="E678" s="634" t="s">
        <v>8127</v>
      </c>
      <c r="F678" s="634" t="s">
        <v>4345</v>
      </c>
      <c r="G678" s="634" t="s">
        <v>8163</v>
      </c>
      <c r="H678" s="634" t="s">
        <v>4346</v>
      </c>
      <c r="I678" s="634" t="s">
        <v>8983</v>
      </c>
      <c r="J678" s="634" t="s">
        <v>8984</v>
      </c>
      <c r="K678" s="635">
        <v>60202075320018</v>
      </c>
      <c r="L678" s="634" t="s">
        <v>8985</v>
      </c>
      <c r="M678" s="634" t="s">
        <v>4312</v>
      </c>
      <c r="N678" s="634" t="s">
        <v>2447</v>
      </c>
      <c r="O678" s="634" t="s">
        <v>7915</v>
      </c>
      <c r="P678" s="634" t="s">
        <v>8132</v>
      </c>
      <c r="Q678" s="634" t="s">
        <v>8133</v>
      </c>
      <c r="R678" s="634" t="s">
        <v>7205</v>
      </c>
      <c r="S678" s="634" t="s">
        <v>8135</v>
      </c>
      <c r="T678" s="634" t="s">
        <v>8867</v>
      </c>
      <c r="U678" s="634" t="s">
        <v>2426</v>
      </c>
      <c r="V678" s="634" t="s">
        <v>2383</v>
      </c>
      <c r="W678" s="634" t="s">
        <v>5559</v>
      </c>
      <c r="X678" s="634" t="s">
        <v>8182</v>
      </c>
      <c r="Y678" s="634" t="s">
        <v>8138</v>
      </c>
      <c r="Z678" s="634" t="s">
        <v>8139</v>
      </c>
      <c r="AE678" s="634" t="s">
        <v>20128</v>
      </c>
      <c r="AF678" s="634" t="s">
        <v>18576</v>
      </c>
      <c r="AI678" s="646" t="str">
        <f>VLOOKUP(K678,'1-kurs'!C:F,4,)</f>
        <v>1-kurs</v>
      </c>
      <c r="AJ678" s="634" t="str">
        <f t="shared" si="10"/>
        <v>438241102120</v>
      </c>
    </row>
    <row r="679" spans="1:36" hidden="1" x14ac:dyDescent="0.25">
      <c r="A679" s="634" t="s">
        <v>8973</v>
      </c>
      <c r="B679" s="634" t="s">
        <v>7839</v>
      </c>
      <c r="C679" s="634" t="s">
        <v>8125</v>
      </c>
      <c r="D679" s="634" t="s">
        <v>8126</v>
      </c>
      <c r="E679" s="634" t="s">
        <v>8127</v>
      </c>
      <c r="F679" s="634" t="s">
        <v>4345</v>
      </c>
      <c r="G679" s="634" t="s">
        <v>8332</v>
      </c>
      <c r="H679" s="634" t="s">
        <v>4346</v>
      </c>
      <c r="I679" s="634" t="s">
        <v>8974</v>
      </c>
      <c r="J679" s="634" t="s">
        <v>8975</v>
      </c>
      <c r="K679" s="635">
        <v>63001075260026</v>
      </c>
      <c r="L679" s="634" t="s">
        <v>8224</v>
      </c>
      <c r="M679" s="634" t="s">
        <v>4312</v>
      </c>
      <c r="N679" s="634" t="s">
        <v>2447</v>
      </c>
      <c r="O679" s="634" t="s">
        <v>7915</v>
      </c>
      <c r="P679" s="634" t="s">
        <v>8132</v>
      </c>
      <c r="Q679" s="634" t="s">
        <v>8133</v>
      </c>
      <c r="R679" s="634" t="s">
        <v>7205</v>
      </c>
      <c r="S679" s="634" t="s">
        <v>8135</v>
      </c>
      <c r="T679" s="634" t="s">
        <v>8867</v>
      </c>
      <c r="U679" s="634" t="s">
        <v>2426</v>
      </c>
      <c r="V679" s="634" t="s">
        <v>2383</v>
      </c>
      <c r="W679" s="634" t="s">
        <v>5559</v>
      </c>
      <c r="X679" s="634" t="s">
        <v>8137</v>
      </c>
      <c r="Y679" s="634" t="s">
        <v>8138</v>
      </c>
      <c r="Z679" s="634" t="s">
        <v>8139</v>
      </c>
      <c r="AE679" s="634" t="s">
        <v>20128</v>
      </c>
      <c r="AF679" s="634" t="s">
        <v>18576</v>
      </c>
      <c r="AI679" s="646" t="str">
        <f>VLOOKUP(K679,'1-kurs'!C:F,4,)</f>
        <v>1-kurs</v>
      </c>
      <c r="AJ679" s="634" t="str">
        <f t="shared" si="10"/>
        <v>438241100201</v>
      </c>
    </row>
    <row r="680" spans="1:36" hidden="1" x14ac:dyDescent="0.25">
      <c r="A680" s="634" t="s">
        <v>8969</v>
      </c>
      <c r="B680" s="634" t="s">
        <v>7857</v>
      </c>
      <c r="C680" s="634" t="s">
        <v>8125</v>
      </c>
      <c r="D680" s="634" t="s">
        <v>8126</v>
      </c>
      <c r="E680" s="634" t="s">
        <v>8127</v>
      </c>
      <c r="F680" s="634" t="s">
        <v>4345</v>
      </c>
      <c r="G680" s="634" t="s">
        <v>8186</v>
      </c>
      <c r="H680" s="634" t="s">
        <v>4346</v>
      </c>
      <c r="I680" s="634" t="s">
        <v>8970</v>
      </c>
      <c r="J680" s="634" t="s">
        <v>8971</v>
      </c>
      <c r="K680" s="635">
        <v>61307075360039</v>
      </c>
      <c r="L680" s="634" t="s">
        <v>8972</v>
      </c>
      <c r="M680" s="634" t="s">
        <v>4312</v>
      </c>
      <c r="N680" s="634" t="s">
        <v>2447</v>
      </c>
      <c r="O680" s="634" t="s">
        <v>7915</v>
      </c>
      <c r="P680" s="634" t="s">
        <v>8132</v>
      </c>
      <c r="Q680" s="634" t="s">
        <v>8133</v>
      </c>
      <c r="R680" s="634" t="s">
        <v>7205</v>
      </c>
      <c r="S680" s="634" t="s">
        <v>8135</v>
      </c>
      <c r="T680" s="634" t="s">
        <v>8867</v>
      </c>
      <c r="U680" s="634" t="s">
        <v>2426</v>
      </c>
      <c r="V680" s="634" t="s">
        <v>2383</v>
      </c>
      <c r="W680" s="634" t="s">
        <v>5559</v>
      </c>
      <c r="X680" s="634" t="s">
        <v>8137</v>
      </c>
      <c r="Y680" s="634" t="s">
        <v>8138</v>
      </c>
      <c r="Z680" s="634" t="s">
        <v>8139</v>
      </c>
      <c r="AE680" s="634" t="s">
        <v>20128</v>
      </c>
      <c r="AF680" s="634" t="s">
        <v>18576</v>
      </c>
      <c r="AI680" s="646" t="str">
        <f>VLOOKUP(K680,'1-kurs'!C:F,4,)</f>
        <v>1-kurs</v>
      </c>
      <c r="AJ680" s="634" t="str">
        <f t="shared" si="10"/>
        <v>438241100130</v>
      </c>
    </row>
    <row r="681" spans="1:36" hidden="1" x14ac:dyDescent="0.25">
      <c r="A681" s="634" t="s">
        <v>9061</v>
      </c>
      <c r="B681" s="634" t="s">
        <v>7318</v>
      </c>
      <c r="C681" s="634" t="s">
        <v>8125</v>
      </c>
      <c r="D681" s="634" t="s">
        <v>8126</v>
      </c>
      <c r="E681" s="634" t="s">
        <v>8127</v>
      </c>
      <c r="F681" s="634" t="s">
        <v>8253</v>
      </c>
      <c r="G681" s="634" t="s">
        <v>9062</v>
      </c>
      <c r="H681" s="634" t="s">
        <v>4346</v>
      </c>
      <c r="I681" s="634" t="s">
        <v>9063</v>
      </c>
      <c r="J681" s="634" t="s">
        <v>9064</v>
      </c>
      <c r="K681" s="635">
        <v>62508056090058</v>
      </c>
      <c r="L681" s="634" t="s">
        <v>9065</v>
      </c>
      <c r="M681" s="634" t="s">
        <v>4312</v>
      </c>
      <c r="N681" s="634" t="s">
        <v>2447</v>
      </c>
      <c r="O681" s="634" t="s">
        <v>7915</v>
      </c>
      <c r="P681" s="634" t="s">
        <v>8132</v>
      </c>
      <c r="Q681" s="634" t="s">
        <v>8133</v>
      </c>
      <c r="R681" s="634" t="s">
        <v>7205</v>
      </c>
      <c r="S681" s="634" t="s">
        <v>8135</v>
      </c>
      <c r="T681" s="634" t="s">
        <v>8867</v>
      </c>
      <c r="U681" s="634" t="s">
        <v>2426</v>
      </c>
      <c r="V681" s="634" t="s">
        <v>2383</v>
      </c>
      <c r="W681" s="634" t="s">
        <v>5559</v>
      </c>
      <c r="X681" s="634" t="s">
        <v>8175</v>
      </c>
      <c r="Y681" s="634" t="s">
        <v>8138</v>
      </c>
      <c r="Z681" s="634" t="s">
        <v>8139</v>
      </c>
      <c r="AE681" s="634" t="s">
        <v>20128</v>
      </c>
      <c r="AF681" s="634" t="s">
        <v>18576</v>
      </c>
      <c r="AI681" s="646" t="str">
        <f>VLOOKUP(K681,'1-kurs'!C:F,4,)</f>
        <v>1-kurs</v>
      </c>
      <c r="AJ681" s="634" t="str">
        <f t="shared" si="10"/>
        <v>438241102154</v>
      </c>
    </row>
    <row r="682" spans="1:36" hidden="1" x14ac:dyDescent="0.25">
      <c r="A682" s="634" t="s">
        <v>8740</v>
      </c>
      <c r="B682" s="634" t="s">
        <v>7273</v>
      </c>
      <c r="C682" s="634" t="s">
        <v>8125</v>
      </c>
      <c r="D682" s="634" t="s">
        <v>8126</v>
      </c>
      <c r="E682" s="634" t="s">
        <v>8127</v>
      </c>
      <c r="F682" s="634" t="s">
        <v>4345</v>
      </c>
      <c r="G682" s="634" t="s">
        <v>8186</v>
      </c>
      <c r="H682" s="634" t="s">
        <v>4344</v>
      </c>
      <c r="I682" s="634" t="s">
        <v>8741</v>
      </c>
      <c r="J682" s="634" t="s">
        <v>8742</v>
      </c>
      <c r="K682" s="635">
        <v>51602065360071</v>
      </c>
      <c r="L682" s="634" t="s">
        <v>8743</v>
      </c>
      <c r="M682" s="634" t="s">
        <v>4312</v>
      </c>
      <c r="N682" s="634" t="s">
        <v>2447</v>
      </c>
      <c r="O682" s="634" t="s">
        <v>7915</v>
      </c>
      <c r="P682" s="634" t="s">
        <v>8132</v>
      </c>
      <c r="Q682" s="634" t="s">
        <v>8133</v>
      </c>
      <c r="R682" s="634" t="s">
        <v>7205</v>
      </c>
      <c r="S682" s="634" t="s">
        <v>8135</v>
      </c>
      <c r="T682" s="634" t="s">
        <v>8867</v>
      </c>
      <c r="U682" s="634" t="s">
        <v>2426</v>
      </c>
      <c r="V682" s="634" t="s">
        <v>2383</v>
      </c>
      <c r="W682" s="634" t="s">
        <v>5559</v>
      </c>
      <c r="X682" s="634" t="s">
        <v>8161</v>
      </c>
      <c r="Y682" s="634" t="s">
        <v>8138</v>
      </c>
      <c r="Z682" s="634" t="s">
        <v>8139</v>
      </c>
      <c r="AE682" s="634" t="s">
        <v>20128</v>
      </c>
      <c r="AF682" s="634" t="s">
        <v>18576</v>
      </c>
      <c r="AI682" s="646" t="str">
        <f>VLOOKUP(K682,'1-kurs'!C:F,4,)</f>
        <v>1-kurs</v>
      </c>
      <c r="AJ682" s="634" t="str">
        <f t="shared" si="10"/>
        <v>438241100234</v>
      </c>
    </row>
    <row r="683" spans="1:36" hidden="1" x14ac:dyDescent="0.25">
      <c r="A683" s="634" t="s">
        <v>9091</v>
      </c>
      <c r="B683" s="634" t="s">
        <v>7697</v>
      </c>
      <c r="C683" s="634" t="s">
        <v>8125</v>
      </c>
      <c r="D683" s="634" t="s">
        <v>8126</v>
      </c>
      <c r="E683" s="634" t="s">
        <v>8127</v>
      </c>
      <c r="F683" s="634" t="s">
        <v>4345</v>
      </c>
      <c r="G683" s="634" t="s">
        <v>4350</v>
      </c>
      <c r="H683" s="634" t="s">
        <v>4346</v>
      </c>
      <c r="I683" s="634" t="s">
        <v>8966</v>
      </c>
      <c r="J683" s="634" t="s">
        <v>9092</v>
      </c>
      <c r="K683" s="635">
        <v>62402065310043</v>
      </c>
      <c r="L683" s="634" t="s">
        <v>8486</v>
      </c>
      <c r="M683" s="634" t="s">
        <v>4312</v>
      </c>
      <c r="N683" s="634" t="s">
        <v>2447</v>
      </c>
      <c r="O683" s="634" t="s">
        <v>7912</v>
      </c>
      <c r="P683" s="634" t="s">
        <v>8132</v>
      </c>
      <c r="Q683" s="634" t="s">
        <v>8133</v>
      </c>
      <c r="R683" s="634" t="s">
        <v>7205</v>
      </c>
      <c r="S683" s="634" t="s">
        <v>8135</v>
      </c>
      <c r="T683" s="634" t="s">
        <v>8867</v>
      </c>
      <c r="U683" s="634" t="s">
        <v>2426</v>
      </c>
      <c r="V683" s="634" t="s">
        <v>2383</v>
      </c>
      <c r="W683" s="634" t="s">
        <v>5559</v>
      </c>
      <c r="X683" s="634" t="s">
        <v>8137</v>
      </c>
      <c r="Y683" s="634" t="s">
        <v>8138</v>
      </c>
      <c r="Z683" s="634" t="s">
        <v>8139</v>
      </c>
      <c r="AE683" s="634" t="s">
        <v>20128</v>
      </c>
      <c r="AF683" s="634" t="s">
        <v>18576</v>
      </c>
      <c r="AI683" s="646" t="str">
        <f>VLOOKUP(K683,'1-kurs'!C:F,4,)</f>
        <v>1-kurs</v>
      </c>
      <c r="AJ683" s="634" t="str">
        <f t="shared" si="10"/>
        <v>438241102065</v>
      </c>
    </row>
    <row r="684" spans="1:36" hidden="1" x14ac:dyDescent="0.25">
      <c r="A684" s="634" t="s">
        <v>9082</v>
      </c>
      <c r="B684" s="634" t="s">
        <v>7684</v>
      </c>
      <c r="C684" s="634" t="s">
        <v>8125</v>
      </c>
      <c r="D684" s="634" t="s">
        <v>8126</v>
      </c>
      <c r="E684" s="634" t="s">
        <v>8127</v>
      </c>
      <c r="F684" s="634" t="s">
        <v>8142</v>
      </c>
      <c r="G684" s="634" t="s">
        <v>9083</v>
      </c>
      <c r="H684" s="634" t="s">
        <v>4346</v>
      </c>
      <c r="I684" s="634" t="s">
        <v>9084</v>
      </c>
      <c r="J684" s="634" t="s">
        <v>9085</v>
      </c>
      <c r="K684" s="635">
        <v>61601025800025</v>
      </c>
      <c r="L684" s="634" t="s">
        <v>9086</v>
      </c>
      <c r="M684" s="634" t="s">
        <v>4312</v>
      </c>
      <c r="N684" s="634" t="s">
        <v>2447</v>
      </c>
      <c r="O684" s="634" t="s">
        <v>7912</v>
      </c>
      <c r="P684" s="634" t="s">
        <v>8132</v>
      </c>
      <c r="Q684" s="634" t="s">
        <v>8133</v>
      </c>
      <c r="R684" s="634" t="s">
        <v>7205</v>
      </c>
      <c r="S684" s="634" t="s">
        <v>8135</v>
      </c>
      <c r="T684" s="634" t="s">
        <v>8867</v>
      </c>
      <c r="U684" s="634" t="s">
        <v>2426</v>
      </c>
      <c r="V684" s="634" t="s">
        <v>2383</v>
      </c>
      <c r="W684" s="634" t="s">
        <v>5559</v>
      </c>
      <c r="X684" s="634" t="s">
        <v>8137</v>
      </c>
      <c r="Y684" s="634" t="s">
        <v>8138</v>
      </c>
      <c r="Z684" s="634" t="s">
        <v>8139</v>
      </c>
      <c r="AE684" s="634" t="s">
        <v>20128</v>
      </c>
      <c r="AF684" s="634" t="s">
        <v>18576</v>
      </c>
      <c r="AI684" s="646" t="str">
        <f>VLOOKUP(K684,'1-kurs'!C:F,4,)</f>
        <v>1-kurs</v>
      </c>
      <c r="AJ684" s="634" t="str">
        <f t="shared" si="10"/>
        <v>438241102166</v>
      </c>
    </row>
    <row r="685" spans="1:36" hidden="1" x14ac:dyDescent="0.25">
      <c r="A685" s="634" t="s">
        <v>8691</v>
      </c>
      <c r="B685" s="634" t="s">
        <v>8094</v>
      </c>
      <c r="C685" s="634" t="s">
        <v>8125</v>
      </c>
      <c r="D685" s="634" t="s">
        <v>8126</v>
      </c>
      <c r="E685" s="634" t="s">
        <v>8127</v>
      </c>
      <c r="F685" s="634" t="s">
        <v>4345</v>
      </c>
      <c r="G685" s="634" t="s">
        <v>4347</v>
      </c>
      <c r="H685" s="634" t="s">
        <v>4346</v>
      </c>
      <c r="I685" s="634" t="s">
        <v>11032</v>
      </c>
      <c r="J685" s="634" t="s">
        <v>19229</v>
      </c>
      <c r="K685" s="635">
        <v>62212045260055</v>
      </c>
      <c r="L685" s="634" t="s">
        <v>19230</v>
      </c>
      <c r="M685" s="634" t="s">
        <v>4312</v>
      </c>
      <c r="N685" s="634" t="s">
        <v>2447</v>
      </c>
      <c r="O685" s="634" t="s">
        <v>7912</v>
      </c>
      <c r="P685" s="634" t="s">
        <v>8132</v>
      </c>
      <c r="Q685" s="634" t="s">
        <v>8133</v>
      </c>
      <c r="R685" s="634" t="s">
        <v>7205</v>
      </c>
      <c r="S685" s="634" t="s">
        <v>8135</v>
      </c>
      <c r="T685" s="634" t="s">
        <v>8867</v>
      </c>
      <c r="U685" s="634" t="s">
        <v>2426</v>
      </c>
      <c r="V685" s="634" t="s">
        <v>2383</v>
      </c>
      <c r="W685" s="634" t="s">
        <v>5559</v>
      </c>
      <c r="X685" s="634" t="s">
        <v>8161</v>
      </c>
      <c r="Y685" s="634" t="s">
        <v>8138</v>
      </c>
      <c r="Z685" s="634" t="s">
        <v>8139</v>
      </c>
      <c r="AB685" s="634" t="s">
        <v>8183</v>
      </c>
      <c r="AC685" s="634" t="s">
        <v>8184</v>
      </c>
      <c r="AE685" s="634" t="s">
        <v>20128</v>
      </c>
      <c r="AF685" s="634" t="s">
        <v>18576</v>
      </c>
      <c r="AI685" s="646" t="str">
        <f>VLOOKUP(K685,'1-kurs'!C:F,4,)</f>
        <v>1-kurs</v>
      </c>
      <c r="AJ685" s="634" t="str">
        <f t="shared" si="10"/>
        <v>438241102040</v>
      </c>
    </row>
    <row r="686" spans="1:36" hidden="1" x14ac:dyDescent="0.25">
      <c r="A686" s="634" t="s">
        <v>9136</v>
      </c>
      <c r="B686" s="634" t="s">
        <v>7413</v>
      </c>
      <c r="C686" s="634" t="s">
        <v>8125</v>
      </c>
      <c r="D686" s="634" t="s">
        <v>8126</v>
      </c>
      <c r="E686" s="634" t="s">
        <v>8127</v>
      </c>
      <c r="F686" s="634" t="s">
        <v>4345</v>
      </c>
      <c r="G686" s="634" t="s">
        <v>4348</v>
      </c>
      <c r="H686" s="634" t="s">
        <v>4346</v>
      </c>
      <c r="I686" s="634" t="s">
        <v>9137</v>
      </c>
      <c r="J686" s="634" t="s">
        <v>9138</v>
      </c>
      <c r="K686" s="635">
        <v>60309065300026</v>
      </c>
      <c r="L686" s="634" t="s">
        <v>9139</v>
      </c>
      <c r="M686" s="634" t="s">
        <v>4312</v>
      </c>
      <c r="N686" s="634" t="s">
        <v>2447</v>
      </c>
      <c r="O686" s="634" t="s">
        <v>7912</v>
      </c>
      <c r="P686" s="634" t="s">
        <v>8132</v>
      </c>
      <c r="Q686" s="634" t="s">
        <v>8133</v>
      </c>
      <c r="R686" s="634" t="s">
        <v>7205</v>
      </c>
      <c r="S686" s="634" t="s">
        <v>8135</v>
      </c>
      <c r="T686" s="634" t="s">
        <v>8867</v>
      </c>
      <c r="U686" s="634" t="s">
        <v>2426</v>
      </c>
      <c r="V686" s="634" t="s">
        <v>2383</v>
      </c>
      <c r="W686" s="634" t="s">
        <v>5559</v>
      </c>
      <c r="X686" s="634" t="s">
        <v>8137</v>
      </c>
      <c r="Y686" s="634" t="s">
        <v>8138</v>
      </c>
      <c r="Z686" s="634" t="s">
        <v>8139</v>
      </c>
      <c r="AE686" s="634" t="s">
        <v>20128</v>
      </c>
      <c r="AF686" s="634" t="s">
        <v>18576</v>
      </c>
      <c r="AI686" s="646" t="str">
        <f>VLOOKUP(K686,'1-kurs'!C:F,4,)</f>
        <v>1-kurs</v>
      </c>
      <c r="AJ686" s="634" t="str">
        <f t="shared" si="10"/>
        <v>438241100247</v>
      </c>
    </row>
    <row r="687" spans="1:36" hidden="1" x14ac:dyDescent="0.25">
      <c r="A687" s="634" t="s">
        <v>9087</v>
      </c>
      <c r="B687" s="634" t="s">
        <v>7492</v>
      </c>
      <c r="C687" s="634" t="s">
        <v>8125</v>
      </c>
      <c r="D687" s="634" t="s">
        <v>8126</v>
      </c>
      <c r="E687" s="634" t="s">
        <v>8127</v>
      </c>
      <c r="F687" s="634" t="s">
        <v>4345</v>
      </c>
      <c r="G687" s="634" t="s">
        <v>4347</v>
      </c>
      <c r="H687" s="634" t="s">
        <v>4346</v>
      </c>
      <c r="I687" s="634" t="s">
        <v>9088</v>
      </c>
      <c r="J687" s="634" t="s">
        <v>9089</v>
      </c>
      <c r="K687" s="635">
        <v>61504065260041</v>
      </c>
      <c r="L687" s="634" t="s">
        <v>9090</v>
      </c>
      <c r="M687" s="634" t="s">
        <v>4312</v>
      </c>
      <c r="N687" s="634" t="s">
        <v>2447</v>
      </c>
      <c r="O687" s="634" t="s">
        <v>7912</v>
      </c>
      <c r="P687" s="634" t="s">
        <v>8132</v>
      </c>
      <c r="Q687" s="634" t="s">
        <v>8133</v>
      </c>
      <c r="R687" s="634" t="s">
        <v>7205</v>
      </c>
      <c r="S687" s="634" t="s">
        <v>8135</v>
      </c>
      <c r="T687" s="634" t="s">
        <v>8867</v>
      </c>
      <c r="U687" s="634" t="s">
        <v>2426</v>
      </c>
      <c r="V687" s="634" t="s">
        <v>2383</v>
      </c>
      <c r="W687" s="634" t="s">
        <v>5559</v>
      </c>
      <c r="X687" s="634" t="s">
        <v>8161</v>
      </c>
      <c r="Y687" s="634" t="s">
        <v>8138</v>
      </c>
      <c r="Z687" s="634" t="s">
        <v>8139</v>
      </c>
      <c r="AE687" s="634" t="s">
        <v>20515</v>
      </c>
      <c r="AF687" s="634" t="s">
        <v>18576</v>
      </c>
      <c r="AI687" s="646" t="str">
        <f>VLOOKUP(K687,'1-kurs'!C:F,4,)</f>
        <v>1-kurs</v>
      </c>
      <c r="AJ687" s="634" t="str">
        <f t="shared" si="10"/>
        <v>438241101736</v>
      </c>
    </row>
    <row r="688" spans="1:36" hidden="1" x14ac:dyDescent="0.25">
      <c r="A688" s="634" t="s">
        <v>9122</v>
      </c>
      <c r="B688" s="634" t="s">
        <v>9123</v>
      </c>
      <c r="C688" s="634" t="s">
        <v>8125</v>
      </c>
      <c r="D688" s="634" t="s">
        <v>8126</v>
      </c>
      <c r="E688" s="634" t="s">
        <v>8127</v>
      </c>
      <c r="F688" s="634" t="s">
        <v>4345</v>
      </c>
      <c r="G688" s="634" t="s">
        <v>8186</v>
      </c>
      <c r="H688" s="634" t="s">
        <v>4346</v>
      </c>
      <c r="I688" s="634" t="s">
        <v>8436</v>
      </c>
      <c r="J688" s="634" t="s">
        <v>9124</v>
      </c>
      <c r="K688" s="635">
        <v>60708065360029</v>
      </c>
      <c r="L688" s="634" t="s">
        <v>9125</v>
      </c>
      <c r="M688" s="634" t="s">
        <v>4312</v>
      </c>
      <c r="N688" s="634" t="s">
        <v>2447</v>
      </c>
      <c r="O688" s="634" t="s">
        <v>7912</v>
      </c>
      <c r="P688" s="634" t="s">
        <v>8132</v>
      </c>
      <c r="Q688" s="634" t="s">
        <v>8133</v>
      </c>
      <c r="R688" s="634" t="s">
        <v>7205</v>
      </c>
      <c r="S688" s="634" t="s">
        <v>8135</v>
      </c>
      <c r="T688" s="634" t="s">
        <v>8867</v>
      </c>
      <c r="U688" s="634" t="s">
        <v>2426</v>
      </c>
      <c r="V688" s="634" t="s">
        <v>2383</v>
      </c>
      <c r="W688" s="634" t="s">
        <v>5559</v>
      </c>
      <c r="X688" s="634" t="s">
        <v>8137</v>
      </c>
      <c r="Y688" s="634" t="s">
        <v>8138</v>
      </c>
      <c r="Z688" s="634" t="s">
        <v>8139</v>
      </c>
      <c r="AE688" s="634" t="s">
        <v>20515</v>
      </c>
      <c r="AF688" s="634" t="s">
        <v>18576</v>
      </c>
      <c r="AI688" s="646" t="str">
        <f>VLOOKUP(K688,'1-kurs'!C:F,4,)</f>
        <v>1-kurs</v>
      </c>
      <c r="AJ688" s="634" t="str">
        <f t="shared" si="10"/>
        <v>438241100173</v>
      </c>
    </row>
    <row r="689" spans="1:36" hidden="1" x14ac:dyDescent="0.25">
      <c r="A689" s="634" t="s">
        <v>19222</v>
      </c>
      <c r="B689" s="634" t="s">
        <v>19223</v>
      </c>
      <c r="C689" s="634" t="s">
        <v>8125</v>
      </c>
      <c r="D689" s="634" t="s">
        <v>8126</v>
      </c>
      <c r="E689" s="634" t="s">
        <v>8127</v>
      </c>
      <c r="F689" s="634" t="s">
        <v>4345</v>
      </c>
      <c r="G689" s="634" t="s">
        <v>4348</v>
      </c>
      <c r="H689" s="634" t="s">
        <v>4346</v>
      </c>
      <c r="I689" s="634" t="s">
        <v>19224</v>
      </c>
      <c r="J689" s="634" t="s">
        <v>19225</v>
      </c>
      <c r="K689" s="635">
        <v>62312055300052</v>
      </c>
      <c r="L689" s="634" t="s">
        <v>19226</v>
      </c>
      <c r="M689" s="634" t="s">
        <v>4312</v>
      </c>
      <c r="N689" s="634" t="s">
        <v>2447</v>
      </c>
      <c r="O689" s="634" t="s">
        <v>7912</v>
      </c>
      <c r="P689" s="634" t="s">
        <v>8132</v>
      </c>
      <c r="Q689" s="634" t="s">
        <v>8133</v>
      </c>
      <c r="R689" s="634" t="s">
        <v>7205</v>
      </c>
      <c r="S689" s="634" t="s">
        <v>8135</v>
      </c>
      <c r="T689" s="634" t="s">
        <v>8867</v>
      </c>
      <c r="U689" s="634" t="s">
        <v>2426</v>
      </c>
      <c r="V689" s="634" t="s">
        <v>2383</v>
      </c>
      <c r="W689" s="634" t="s">
        <v>5559</v>
      </c>
      <c r="X689" s="634" t="s">
        <v>8161</v>
      </c>
      <c r="Y689" s="634" t="s">
        <v>8138</v>
      </c>
      <c r="Z689" s="634" t="s">
        <v>8139</v>
      </c>
      <c r="AB689" s="634" t="s">
        <v>8183</v>
      </c>
      <c r="AC689" s="634" t="s">
        <v>8184</v>
      </c>
      <c r="AE689" s="634" t="s">
        <v>8140</v>
      </c>
      <c r="AF689" s="634" t="s">
        <v>18576</v>
      </c>
      <c r="AI689" s="646" t="str">
        <f>VLOOKUP(K689,'1-kurs'!C:F,4,)</f>
        <v>1-kurs</v>
      </c>
      <c r="AJ689" s="634" t="str">
        <f t="shared" si="10"/>
        <v>438241102022</v>
      </c>
    </row>
    <row r="690" spans="1:36" hidden="1" x14ac:dyDescent="0.25">
      <c r="A690" s="634" t="s">
        <v>9156</v>
      </c>
      <c r="B690" s="634" t="s">
        <v>7587</v>
      </c>
      <c r="C690" s="634" t="s">
        <v>8125</v>
      </c>
      <c r="D690" s="634" t="s">
        <v>8126</v>
      </c>
      <c r="E690" s="634" t="s">
        <v>8127</v>
      </c>
      <c r="F690" s="634" t="s">
        <v>4345</v>
      </c>
      <c r="G690" s="634" t="s">
        <v>8332</v>
      </c>
      <c r="H690" s="634" t="s">
        <v>4346</v>
      </c>
      <c r="I690" s="634" t="s">
        <v>9157</v>
      </c>
      <c r="J690" s="634" t="s">
        <v>9158</v>
      </c>
      <c r="K690" s="635">
        <v>60505075280028</v>
      </c>
      <c r="L690" s="634" t="s">
        <v>8390</v>
      </c>
      <c r="M690" s="634" t="s">
        <v>4312</v>
      </c>
      <c r="N690" s="634" t="s">
        <v>2447</v>
      </c>
      <c r="O690" s="634" t="s">
        <v>7912</v>
      </c>
      <c r="P690" s="634" t="s">
        <v>8132</v>
      </c>
      <c r="Q690" s="634" t="s">
        <v>8133</v>
      </c>
      <c r="R690" s="634" t="s">
        <v>7205</v>
      </c>
      <c r="S690" s="634" t="s">
        <v>8135</v>
      </c>
      <c r="T690" s="634" t="s">
        <v>8867</v>
      </c>
      <c r="U690" s="634" t="s">
        <v>2426</v>
      </c>
      <c r="V690" s="634" t="s">
        <v>2383</v>
      </c>
      <c r="W690" s="634" t="s">
        <v>5559</v>
      </c>
      <c r="X690" s="634" t="s">
        <v>8137</v>
      </c>
      <c r="Y690" s="634" t="s">
        <v>8138</v>
      </c>
      <c r="Z690" s="634" t="s">
        <v>8139</v>
      </c>
      <c r="AE690" s="634" t="s">
        <v>20128</v>
      </c>
      <c r="AF690" s="634" t="s">
        <v>18576</v>
      </c>
      <c r="AI690" s="646" t="str">
        <f>VLOOKUP(K690,'1-kurs'!C:F,4,)</f>
        <v>1-kurs</v>
      </c>
      <c r="AJ690" s="634" t="str">
        <f t="shared" si="10"/>
        <v>438241100124</v>
      </c>
    </row>
    <row r="691" spans="1:36" hidden="1" x14ac:dyDescent="0.25">
      <c r="A691" s="634" t="s">
        <v>9152</v>
      </c>
      <c r="B691" s="634" t="s">
        <v>8075</v>
      </c>
      <c r="C691" s="634" t="s">
        <v>8125</v>
      </c>
      <c r="D691" s="634" t="s">
        <v>8126</v>
      </c>
      <c r="E691" s="634" t="s">
        <v>8127</v>
      </c>
      <c r="F691" s="634" t="s">
        <v>4345</v>
      </c>
      <c r="G691" s="634" t="s">
        <v>4349</v>
      </c>
      <c r="H691" s="634" t="s">
        <v>4346</v>
      </c>
      <c r="I691" s="634" t="s">
        <v>8455</v>
      </c>
      <c r="J691" s="634" t="s">
        <v>9153</v>
      </c>
      <c r="K691" s="635">
        <v>61902065380013</v>
      </c>
      <c r="L691" s="634" t="s">
        <v>9154</v>
      </c>
      <c r="M691" s="634" t="s">
        <v>4312</v>
      </c>
      <c r="N691" s="634" t="s">
        <v>2447</v>
      </c>
      <c r="O691" s="634" t="s">
        <v>7912</v>
      </c>
      <c r="P691" s="634" t="s">
        <v>8132</v>
      </c>
      <c r="Q691" s="634" t="s">
        <v>8133</v>
      </c>
      <c r="R691" s="634" t="s">
        <v>7205</v>
      </c>
      <c r="S691" s="634" t="s">
        <v>8135</v>
      </c>
      <c r="T691" s="634" t="s">
        <v>8867</v>
      </c>
      <c r="U691" s="634" t="s">
        <v>2426</v>
      </c>
      <c r="V691" s="634" t="s">
        <v>2383</v>
      </c>
      <c r="W691" s="634" t="s">
        <v>5559</v>
      </c>
      <c r="X691" s="634" t="s">
        <v>9155</v>
      </c>
      <c r="Y691" s="634" t="s">
        <v>8138</v>
      </c>
      <c r="Z691" s="634" t="s">
        <v>8139</v>
      </c>
      <c r="AE691" s="634" t="s">
        <v>20128</v>
      </c>
      <c r="AF691" s="634" t="s">
        <v>18576</v>
      </c>
      <c r="AI691" s="646" t="str">
        <f>VLOOKUP(K691,'1-kurs'!C:F,4,)</f>
        <v>1-kurs</v>
      </c>
      <c r="AJ691" s="634" t="str">
        <f t="shared" si="10"/>
        <v>438241102243</v>
      </c>
    </row>
    <row r="692" spans="1:36" hidden="1" x14ac:dyDescent="0.25">
      <c r="A692" s="634" t="s">
        <v>9114</v>
      </c>
      <c r="B692" s="634" t="s">
        <v>7292</v>
      </c>
      <c r="C692" s="634" t="s">
        <v>8125</v>
      </c>
      <c r="D692" s="634" t="s">
        <v>8126</v>
      </c>
      <c r="E692" s="634" t="s">
        <v>8127</v>
      </c>
      <c r="F692" s="634" t="s">
        <v>8142</v>
      </c>
      <c r="G692" s="634" t="s">
        <v>9115</v>
      </c>
      <c r="H692" s="634" t="s">
        <v>4346</v>
      </c>
      <c r="I692" s="634" t="s">
        <v>9116</v>
      </c>
      <c r="J692" s="634" t="s">
        <v>9117</v>
      </c>
      <c r="K692" s="635">
        <v>62110015850018</v>
      </c>
      <c r="L692" s="634" t="s">
        <v>9118</v>
      </c>
      <c r="M692" s="634" t="s">
        <v>4312</v>
      </c>
      <c r="N692" s="634" t="s">
        <v>2447</v>
      </c>
      <c r="O692" s="634" t="s">
        <v>7912</v>
      </c>
      <c r="P692" s="634" t="s">
        <v>8132</v>
      </c>
      <c r="Q692" s="634" t="s">
        <v>8133</v>
      </c>
      <c r="R692" s="634" t="s">
        <v>7205</v>
      </c>
      <c r="S692" s="634" t="s">
        <v>8135</v>
      </c>
      <c r="T692" s="634" t="s">
        <v>8867</v>
      </c>
      <c r="U692" s="634" t="s">
        <v>2426</v>
      </c>
      <c r="V692" s="634" t="s">
        <v>2383</v>
      </c>
      <c r="W692" s="634" t="s">
        <v>5559</v>
      </c>
      <c r="X692" s="634" t="s">
        <v>8137</v>
      </c>
      <c r="Y692" s="634" t="s">
        <v>8138</v>
      </c>
      <c r="Z692" s="634" t="s">
        <v>8139</v>
      </c>
      <c r="AE692" s="634" t="s">
        <v>20128</v>
      </c>
      <c r="AF692" s="634" t="s">
        <v>18576</v>
      </c>
      <c r="AI692" s="646" t="str">
        <f>VLOOKUP(K692,'1-kurs'!C:F,4,)</f>
        <v>1-kurs</v>
      </c>
      <c r="AJ692" s="634" t="str">
        <f t="shared" si="10"/>
        <v>438241100285</v>
      </c>
    </row>
    <row r="693" spans="1:36" hidden="1" x14ac:dyDescent="0.25">
      <c r="A693" s="634" t="s">
        <v>9110</v>
      </c>
      <c r="B693" s="634" t="s">
        <v>7786</v>
      </c>
      <c r="C693" s="634" t="s">
        <v>8125</v>
      </c>
      <c r="D693" s="634" t="s">
        <v>8126</v>
      </c>
      <c r="E693" s="634" t="s">
        <v>8127</v>
      </c>
      <c r="F693" s="634" t="s">
        <v>4345</v>
      </c>
      <c r="G693" s="634" t="s">
        <v>8332</v>
      </c>
      <c r="H693" s="634" t="s">
        <v>4344</v>
      </c>
      <c r="I693" s="634" t="s">
        <v>9111</v>
      </c>
      <c r="J693" s="634" t="s">
        <v>9112</v>
      </c>
      <c r="K693" s="635">
        <v>51908075280065</v>
      </c>
      <c r="L693" s="634" t="s">
        <v>9113</v>
      </c>
      <c r="M693" s="634" t="s">
        <v>4312</v>
      </c>
      <c r="N693" s="634" t="s">
        <v>2447</v>
      </c>
      <c r="O693" s="634" t="s">
        <v>7912</v>
      </c>
      <c r="P693" s="634" t="s">
        <v>8132</v>
      </c>
      <c r="Q693" s="634" t="s">
        <v>8133</v>
      </c>
      <c r="R693" s="634" t="s">
        <v>7205</v>
      </c>
      <c r="S693" s="634" t="s">
        <v>8135</v>
      </c>
      <c r="T693" s="634" t="s">
        <v>8867</v>
      </c>
      <c r="U693" s="634" t="s">
        <v>2426</v>
      </c>
      <c r="V693" s="634" t="s">
        <v>2383</v>
      </c>
      <c r="W693" s="634" t="s">
        <v>5559</v>
      </c>
      <c r="X693" s="634" t="s">
        <v>8137</v>
      </c>
      <c r="Y693" s="634" t="s">
        <v>8138</v>
      </c>
      <c r="Z693" s="634" t="s">
        <v>8139</v>
      </c>
      <c r="AE693" s="634" t="s">
        <v>20515</v>
      </c>
      <c r="AF693" s="634" t="s">
        <v>18576</v>
      </c>
      <c r="AI693" s="646" t="str">
        <f>VLOOKUP(K693,'1-kurs'!C:F,4,)</f>
        <v>1-kurs</v>
      </c>
      <c r="AJ693" s="634" t="str">
        <f t="shared" si="10"/>
        <v>438241100213</v>
      </c>
    </row>
    <row r="694" spans="1:36" hidden="1" x14ac:dyDescent="0.25">
      <c r="A694" s="634" t="s">
        <v>9162</v>
      </c>
      <c r="B694" s="634" t="s">
        <v>7846</v>
      </c>
      <c r="C694" s="634" t="s">
        <v>8125</v>
      </c>
      <c r="D694" s="634" t="s">
        <v>8126</v>
      </c>
      <c r="E694" s="634" t="s">
        <v>8127</v>
      </c>
      <c r="F694" s="634" t="s">
        <v>4345</v>
      </c>
      <c r="G694" s="634" t="s">
        <v>4352</v>
      </c>
      <c r="H694" s="634" t="s">
        <v>4344</v>
      </c>
      <c r="I694" s="634" t="s">
        <v>9163</v>
      </c>
      <c r="J694" s="634" t="s">
        <v>9164</v>
      </c>
      <c r="K694" s="635">
        <v>52108075290043</v>
      </c>
      <c r="L694" s="634" t="s">
        <v>9165</v>
      </c>
      <c r="M694" s="634" t="s">
        <v>4312</v>
      </c>
      <c r="N694" s="634" t="s">
        <v>2447</v>
      </c>
      <c r="O694" s="634" t="s">
        <v>7912</v>
      </c>
      <c r="P694" s="634" t="s">
        <v>8132</v>
      </c>
      <c r="Q694" s="634" t="s">
        <v>8133</v>
      </c>
      <c r="R694" s="634" t="s">
        <v>7205</v>
      </c>
      <c r="S694" s="634" t="s">
        <v>8135</v>
      </c>
      <c r="T694" s="634" t="s">
        <v>8867</v>
      </c>
      <c r="U694" s="634" t="s">
        <v>2426</v>
      </c>
      <c r="V694" s="634" t="s">
        <v>2383</v>
      </c>
      <c r="W694" s="634" t="s">
        <v>5559</v>
      </c>
      <c r="X694" s="634" t="s">
        <v>8137</v>
      </c>
      <c r="Y694" s="634" t="s">
        <v>8138</v>
      </c>
      <c r="Z694" s="634" t="s">
        <v>8139</v>
      </c>
      <c r="AE694" s="634" t="s">
        <v>20128</v>
      </c>
      <c r="AF694" s="634" t="s">
        <v>18576</v>
      </c>
      <c r="AI694" s="646" t="str">
        <f>VLOOKUP(K694,'1-kurs'!C:F,4,)</f>
        <v>1-kurs</v>
      </c>
      <c r="AJ694" s="634" t="str">
        <f t="shared" si="10"/>
        <v>438241100179</v>
      </c>
    </row>
    <row r="695" spans="1:36" hidden="1" x14ac:dyDescent="0.25">
      <c r="A695" s="634" t="s">
        <v>9166</v>
      </c>
      <c r="B695" s="634" t="s">
        <v>7563</v>
      </c>
      <c r="C695" s="634" t="s">
        <v>8125</v>
      </c>
      <c r="D695" s="634" t="s">
        <v>8126</v>
      </c>
      <c r="E695" s="634" t="s">
        <v>8127</v>
      </c>
      <c r="F695" s="634" t="s">
        <v>4345</v>
      </c>
      <c r="G695" s="634" t="s">
        <v>4350</v>
      </c>
      <c r="H695" s="634" t="s">
        <v>4344</v>
      </c>
      <c r="I695" s="634" t="s">
        <v>8744</v>
      </c>
      <c r="J695" s="634" t="s">
        <v>9167</v>
      </c>
      <c r="K695" s="635">
        <v>53010065310039</v>
      </c>
      <c r="L695" s="634" t="s">
        <v>9168</v>
      </c>
      <c r="M695" s="634" t="s">
        <v>4312</v>
      </c>
      <c r="N695" s="634" t="s">
        <v>2447</v>
      </c>
      <c r="O695" s="634" t="s">
        <v>7912</v>
      </c>
      <c r="P695" s="634" t="s">
        <v>8132</v>
      </c>
      <c r="Q695" s="634" t="s">
        <v>8133</v>
      </c>
      <c r="R695" s="634" t="s">
        <v>7205</v>
      </c>
      <c r="S695" s="634" t="s">
        <v>8135</v>
      </c>
      <c r="T695" s="634" t="s">
        <v>8867</v>
      </c>
      <c r="U695" s="634" t="s">
        <v>2426</v>
      </c>
      <c r="V695" s="634" t="s">
        <v>2383</v>
      </c>
      <c r="W695" s="634" t="s">
        <v>5559</v>
      </c>
      <c r="X695" s="634" t="s">
        <v>8137</v>
      </c>
      <c r="Y695" s="634" t="s">
        <v>8138</v>
      </c>
      <c r="Z695" s="634" t="s">
        <v>8139</v>
      </c>
      <c r="AE695" s="634" t="s">
        <v>8140</v>
      </c>
      <c r="AF695" s="634" t="s">
        <v>18576</v>
      </c>
      <c r="AI695" s="646" t="str">
        <f>VLOOKUP(K695,'1-kurs'!C:F,4,)</f>
        <v>1-kurs</v>
      </c>
      <c r="AJ695" s="634" t="str">
        <f t="shared" si="10"/>
        <v>438241100123</v>
      </c>
    </row>
    <row r="696" spans="1:36" hidden="1" x14ac:dyDescent="0.25">
      <c r="A696" s="634" t="s">
        <v>9078</v>
      </c>
      <c r="B696" s="634" t="s">
        <v>7424</v>
      </c>
      <c r="C696" s="634" t="s">
        <v>8125</v>
      </c>
      <c r="D696" s="634" t="s">
        <v>8126</v>
      </c>
      <c r="E696" s="634" t="s">
        <v>8127</v>
      </c>
      <c r="F696" s="634" t="s">
        <v>4345</v>
      </c>
      <c r="G696" s="634" t="s">
        <v>8327</v>
      </c>
      <c r="H696" s="634" t="s">
        <v>4346</v>
      </c>
      <c r="I696" s="634" t="s">
        <v>9079</v>
      </c>
      <c r="J696" s="634" t="s">
        <v>9080</v>
      </c>
      <c r="K696" s="635">
        <v>62307015270012</v>
      </c>
      <c r="L696" s="634" t="s">
        <v>9081</v>
      </c>
      <c r="M696" s="634" t="s">
        <v>4312</v>
      </c>
      <c r="N696" s="634" t="s">
        <v>2447</v>
      </c>
      <c r="O696" s="634" t="s">
        <v>7912</v>
      </c>
      <c r="P696" s="634" t="s">
        <v>8132</v>
      </c>
      <c r="Q696" s="634" t="s">
        <v>8133</v>
      </c>
      <c r="R696" s="634" t="s">
        <v>7205</v>
      </c>
      <c r="S696" s="634" t="s">
        <v>8135</v>
      </c>
      <c r="T696" s="634" t="s">
        <v>8867</v>
      </c>
      <c r="U696" s="634" t="s">
        <v>2426</v>
      </c>
      <c r="V696" s="634" t="s">
        <v>2383</v>
      </c>
      <c r="W696" s="634" t="s">
        <v>5559</v>
      </c>
      <c r="X696" s="634" t="s">
        <v>8175</v>
      </c>
      <c r="Y696" s="634" t="s">
        <v>8138</v>
      </c>
      <c r="Z696" s="634" t="s">
        <v>8139</v>
      </c>
      <c r="AC696" s="634" t="s">
        <v>8184</v>
      </c>
      <c r="AE696" s="634" t="s">
        <v>20128</v>
      </c>
      <c r="AF696" s="634" t="s">
        <v>18576</v>
      </c>
      <c r="AI696" s="646" t="str">
        <f>VLOOKUP(K696,'1-kurs'!C:F,4,)</f>
        <v>1-kurs</v>
      </c>
      <c r="AJ696" s="634" t="str">
        <f t="shared" si="10"/>
        <v>438241100505</v>
      </c>
    </row>
    <row r="697" spans="1:36" hidden="1" x14ac:dyDescent="0.25">
      <c r="A697" s="634" t="s">
        <v>9149</v>
      </c>
      <c r="B697" s="634" t="s">
        <v>7471</v>
      </c>
      <c r="C697" s="634" t="s">
        <v>8125</v>
      </c>
      <c r="D697" s="634" t="s">
        <v>8126</v>
      </c>
      <c r="E697" s="634" t="s">
        <v>8127</v>
      </c>
      <c r="F697" s="634" t="s">
        <v>4345</v>
      </c>
      <c r="G697" s="634" t="s">
        <v>8128</v>
      </c>
      <c r="H697" s="634" t="s">
        <v>4346</v>
      </c>
      <c r="I697" s="634" t="s">
        <v>9150</v>
      </c>
      <c r="J697" s="634" t="s">
        <v>9151</v>
      </c>
      <c r="K697" s="635">
        <v>61709075340028</v>
      </c>
      <c r="L697" s="634" t="s">
        <v>8840</v>
      </c>
      <c r="M697" s="634" t="s">
        <v>4312</v>
      </c>
      <c r="N697" s="634" t="s">
        <v>2447</v>
      </c>
      <c r="O697" s="634" t="s">
        <v>7912</v>
      </c>
      <c r="P697" s="634" t="s">
        <v>8132</v>
      </c>
      <c r="Q697" s="634" t="s">
        <v>8133</v>
      </c>
      <c r="R697" s="634" t="s">
        <v>7205</v>
      </c>
      <c r="S697" s="634" t="s">
        <v>8135</v>
      </c>
      <c r="T697" s="634" t="s">
        <v>8867</v>
      </c>
      <c r="U697" s="634" t="s">
        <v>2426</v>
      </c>
      <c r="V697" s="634" t="s">
        <v>2383</v>
      </c>
      <c r="W697" s="634" t="s">
        <v>5559</v>
      </c>
      <c r="X697" s="634" t="s">
        <v>8137</v>
      </c>
      <c r="Y697" s="634" t="s">
        <v>8138</v>
      </c>
      <c r="Z697" s="634" t="s">
        <v>8139</v>
      </c>
      <c r="AE697" s="634" t="s">
        <v>20128</v>
      </c>
      <c r="AF697" s="634" t="s">
        <v>18576</v>
      </c>
      <c r="AI697" s="646" t="str">
        <f>VLOOKUP(K697,'1-kurs'!C:F,4,)</f>
        <v>1-kurs</v>
      </c>
      <c r="AJ697" s="634" t="str">
        <f t="shared" si="10"/>
        <v>438241100162</v>
      </c>
    </row>
    <row r="698" spans="1:36" hidden="1" x14ac:dyDescent="0.25">
      <c r="A698" s="634" t="s">
        <v>9159</v>
      </c>
      <c r="B698" s="634" t="s">
        <v>7737</v>
      </c>
      <c r="C698" s="634" t="s">
        <v>8125</v>
      </c>
      <c r="D698" s="634" t="s">
        <v>8126</v>
      </c>
      <c r="E698" s="634" t="s">
        <v>8127</v>
      </c>
      <c r="F698" s="634" t="s">
        <v>4345</v>
      </c>
      <c r="G698" s="634" t="s">
        <v>4350</v>
      </c>
      <c r="H698" s="634" t="s">
        <v>4346</v>
      </c>
      <c r="I698" s="634" t="s">
        <v>8753</v>
      </c>
      <c r="J698" s="634" t="s">
        <v>9160</v>
      </c>
      <c r="K698" s="635">
        <v>60712065310016</v>
      </c>
      <c r="L698" s="634" t="s">
        <v>9161</v>
      </c>
      <c r="M698" s="634" t="s">
        <v>4312</v>
      </c>
      <c r="N698" s="634" t="s">
        <v>2447</v>
      </c>
      <c r="O698" s="634" t="s">
        <v>7912</v>
      </c>
      <c r="P698" s="634" t="s">
        <v>8132</v>
      </c>
      <c r="Q698" s="634" t="s">
        <v>8133</v>
      </c>
      <c r="R698" s="634" t="s">
        <v>7205</v>
      </c>
      <c r="S698" s="634" t="s">
        <v>8135</v>
      </c>
      <c r="T698" s="634" t="s">
        <v>8867</v>
      </c>
      <c r="U698" s="634" t="s">
        <v>2426</v>
      </c>
      <c r="V698" s="634" t="s">
        <v>2383</v>
      </c>
      <c r="W698" s="634" t="s">
        <v>5559</v>
      </c>
      <c r="X698" s="634" t="s">
        <v>8175</v>
      </c>
      <c r="Y698" s="634" t="s">
        <v>8138</v>
      </c>
      <c r="Z698" s="634" t="s">
        <v>8139</v>
      </c>
      <c r="AE698" s="634" t="s">
        <v>20128</v>
      </c>
      <c r="AF698" s="634" t="s">
        <v>18576</v>
      </c>
      <c r="AI698" s="646" t="str">
        <f>VLOOKUP(K698,'1-kurs'!C:F,4,)</f>
        <v>1-kurs</v>
      </c>
      <c r="AJ698" s="634" t="str">
        <f t="shared" si="10"/>
        <v>438241102152</v>
      </c>
    </row>
    <row r="699" spans="1:36" hidden="1" x14ac:dyDescent="0.25">
      <c r="A699" s="634" t="s">
        <v>9106</v>
      </c>
      <c r="B699" s="634" t="s">
        <v>7928</v>
      </c>
      <c r="C699" s="634" t="s">
        <v>8125</v>
      </c>
      <c r="D699" s="634" t="s">
        <v>8126</v>
      </c>
      <c r="E699" s="634" t="s">
        <v>8127</v>
      </c>
      <c r="F699" s="634" t="s">
        <v>4345</v>
      </c>
      <c r="G699" s="634" t="s">
        <v>8332</v>
      </c>
      <c r="H699" s="634" t="s">
        <v>4346</v>
      </c>
      <c r="I699" s="634" t="s">
        <v>9107</v>
      </c>
      <c r="J699" s="634" t="s">
        <v>9108</v>
      </c>
      <c r="K699" s="635">
        <v>62103075340010</v>
      </c>
      <c r="L699" s="634" t="s">
        <v>9109</v>
      </c>
      <c r="M699" s="634" t="s">
        <v>4312</v>
      </c>
      <c r="N699" s="634" t="s">
        <v>2447</v>
      </c>
      <c r="O699" s="634" t="s">
        <v>7912</v>
      </c>
      <c r="P699" s="634" t="s">
        <v>8132</v>
      </c>
      <c r="Q699" s="634" t="s">
        <v>8133</v>
      </c>
      <c r="R699" s="634" t="s">
        <v>7205</v>
      </c>
      <c r="S699" s="634" t="s">
        <v>8135</v>
      </c>
      <c r="T699" s="634" t="s">
        <v>8867</v>
      </c>
      <c r="U699" s="634" t="s">
        <v>2426</v>
      </c>
      <c r="V699" s="634" t="s">
        <v>2383</v>
      </c>
      <c r="W699" s="634" t="s">
        <v>5559</v>
      </c>
      <c r="X699" s="634" t="s">
        <v>8137</v>
      </c>
      <c r="Y699" s="634" t="s">
        <v>8138</v>
      </c>
      <c r="Z699" s="634" t="s">
        <v>8139</v>
      </c>
      <c r="AE699" s="634" t="s">
        <v>20128</v>
      </c>
      <c r="AF699" s="634" t="s">
        <v>18576</v>
      </c>
      <c r="AI699" s="646" t="str">
        <f>VLOOKUP(K699,'1-kurs'!C:F,4,)</f>
        <v>1-kurs</v>
      </c>
      <c r="AJ699" s="634" t="str">
        <f t="shared" si="10"/>
        <v>438241100147</v>
      </c>
    </row>
    <row r="700" spans="1:36" hidden="1" x14ac:dyDescent="0.25">
      <c r="A700" s="634" t="s">
        <v>9144</v>
      </c>
      <c r="B700" s="634" t="s">
        <v>7526</v>
      </c>
      <c r="C700" s="634" t="s">
        <v>8125</v>
      </c>
      <c r="D700" s="634" t="s">
        <v>8126</v>
      </c>
      <c r="E700" s="634" t="s">
        <v>8127</v>
      </c>
      <c r="F700" s="634" t="s">
        <v>8177</v>
      </c>
      <c r="G700" s="634" t="s">
        <v>9145</v>
      </c>
      <c r="H700" s="634" t="s">
        <v>4346</v>
      </c>
      <c r="I700" s="634" t="s">
        <v>9146</v>
      </c>
      <c r="J700" s="634" t="s">
        <v>9147</v>
      </c>
      <c r="K700" s="635">
        <v>61102075440084</v>
      </c>
      <c r="L700" s="634" t="s">
        <v>9148</v>
      </c>
      <c r="M700" s="634" t="s">
        <v>4312</v>
      </c>
      <c r="N700" s="634" t="s">
        <v>2447</v>
      </c>
      <c r="O700" s="634" t="s">
        <v>7912</v>
      </c>
      <c r="P700" s="634" t="s">
        <v>8132</v>
      </c>
      <c r="Q700" s="634" t="s">
        <v>8133</v>
      </c>
      <c r="R700" s="634" t="s">
        <v>7205</v>
      </c>
      <c r="S700" s="634" t="s">
        <v>8135</v>
      </c>
      <c r="T700" s="634" t="s">
        <v>8867</v>
      </c>
      <c r="U700" s="634" t="s">
        <v>2426</v>
      </c>
      <c r="V700" s="634" t="s">
        <v>2383</v>
      </c>
      <c r="W700" s="634" t="s">
        <v>5559</v>
      </c>
      <c r="X700" s="634" t="s">
        <v>8175</v>
      </c>
      <c r="Y700" s="634" t="s">
        <v>8138</v>
      </c>
      <c r="Z700" s="634" t="s">
        <v>8139</v>
      </c>
      <c r="AE700" s="634" t="s">
        <v>20128</v>
      </c>
      <c r="AF700" s="634" t="s">
        <v>18576</v>
      </c>
      <c r="AI700" s="646" t="str">
        <f>VLOOKUP(K700,'1-kurs'!C:F,4,)</f>
        <v>1-kurs</v>
      </c>
      <c r="AJ700" s="634" t="str">
        <f t="shared" si="10"/>
        <v>438241100580</v>
      </c>
    </row>
    <row r="701" spans="1:36" hidden="1" x14ac:dyDescent="0.25">
      <c r="A701" s="634" t="s">
        <v>9126</v>
      </c>
      <c r="B701" s="634" t="s">
        <v>7738</v>
      </c>
      <c r="C701" s="634" t="s">
        <v>8125</v>
      </c>
      <c r="D701" s="634" t="s">
        <v>8126</v>
      </c>
      <c r="E701" s="634" t="s">
        <v>8127</v>
      </c>
      <c r="F701" s="634" t="s">
        <v>4345</v>
      </c>
      <c r="G701" s="634" t="s">
        <v>4350</v>
      </c>
      <c r="H701" s="634" t="s">
        <v>4346</v>
      </c>
      <c r="I701" s="634" t="s">
        <v>9127</v>
      </c>
      <c r="J701" s="634" t="s">
        <v>9128</v>
      </c>
      <c r="K701" s="635">
        <v>61611076590051</v>
      </c>
      <c r="L701" s="634" t="s">
        <v>9129</v>
      </c>
      <c r="M701" s="634" t="s">
        <v>4312</v>
      </c>
      <c r="N701" s="634" t="s">
        <v>2447</v>
      </c>
      <c r="O701" s="634" t="s">
        <v>7912</v>
      </c>
      <c r="P701" s="634" t="s">
        <v>8132</v>
      </c>
      <c r="Q701" s="634" t="s">
        <v>8133</v>
      </c>
      <c r="R701" s="634" t="s">
        <v>7205</v>
      </c>
      <c r="S701" s="634" t="s">
        <v>8135</v>
      </c>
      <c r="T701" s="634" t="s">
        <v>8867</v>
      </c>
      <c r="U701" s="634" t="s">
        <v>2426</v>
      </c>
      <c r="V701" s="634" t="s">
        <v>2383</v>
      </c>
      <c r="W701" s="634" t="s">
        <v>5559</v>
      </c>
      <c r="X701" s="634" t="s">
        <v>8175</v>
      </c>
      <c r="Y701" s="634" t="s">
        <v>8138</v>
      </c>
      <c r="Z701" s="634" t="s">
        <v>8139</v>
      </c>
      <c r="AE701" s="634" t="s">
        <v>20128</v>
      </c>
      <c r="AF701" s="634" t="s">
        <v>18576</v>
      </c>
      <c r="AI701" s="646" t="str">
        <f>VLOOKUP(K701,'1-kurs'!C:F,4,)</f>
        <v>1-kurs</v>
      </c>
      <c r="AJ701" s="634" t="str">
        <f t="shared" si="10"/>
        <v>438241100456</v>
      </c>
    </row>
    <row r="702" spans="1:36" hidden="1" x14ac:dyDescent="0.25">
      <c r="A702" s="634" t="s">
        <v>9097</v>
      </c>
      <c r="B702" s="634" t="s">
        <v>7854</v>
      </c>
      <c r="C702" s="634" t="s">
        <v>8125</v>
      </c>
      <c r="D702" s="634" t="s">
        <v>8126</v>
      </c>
      <c r="E702" s="634" t="s">
        <v>8127</v>
      </c>
      <c r="F702" s="634" t="s">
        <v>4345</v>
      </c>
      <c r="G702" s="634" t="s">
        <v>4347</v>
      </c>
      <c r="H702" s="634" t="s">
        <v>4346</v>
      </c>
      <c r="I702" s="634" t="s">
        <v>9098</v>
      </c>
      <c r="J702" s="634" t="s">
        <v>9099</v>
      </c>
      <c r="K702" s="635">
        <v>62207055260029</v>
      </c>
      <c r="L702" s="634" t="s">
        <v>9100</v>
      </c>
      <c r="M702" s="634" t="s">
        <v>4312</v>
      </c>
      <c r="N702" s="634" t="s">
        <v>2447</v>
      </c>
      <c r="O702" s="634" t="s">
        <v>7912</v>
      </c>
      <c r="P702" s="634" t="s">
        <v>8132</v>
      </c>
      <c r="Q702" s="634" t="s">
        <v>8133</v>
      </c>
      <c r="R702" s="634" t="s">
        <v>7205</v>
      </c>
      <c r="S702" s="634" t="s">
        <v>8135</v>
      </c>
      <c r="T702" s="634" t="s">
        <v>8867</v>
      </c>
      <c r="U702" s="634" t="s">
        <v>2426</v>
      </c>
      <c r="V702" s="634" t="s">
        <v>2383</v>
      </c>
      <c r="W702" s="634" t="s">
        <v>5559</v>
      </c>
      <c r="X702" s="634" t="s">
        <v>8137</v>
      </c>
      <c r="Y702" s="634" t="s">
        <v>8138</v>
      </c>
      <c r="Z702" s="634" t="s">
        <v>8139</v>
      </c>
      <c r="AE702" s="634" t="s">
        <v>20128</v>
      </c>
      <c r="AF702" s="634" t="s">
        <v>18576</v>
      </c>
      <c r="AI702" s="646" t="str">
        <f>VLOOKUP(K702,'1-kurs'!C:F,4,)</f>
        <v>1-kurs</v>
      </c>
      <c r="AJ702" s="634" t="str">
        <f t="shared" si="10"/>
        <v>438241100225</v>
      </c>
    </row>
    <row r="703" spans="1:36" hidden="1" x14ac:dyDescent="0.25">
      <c r="A703" s="634" t="s">
        <v>9102</v>
      </c>
      <c r="B703" s="634" t="s">
        <v>7421</v>
      </c>
      <c r="C703" s="634" t="s">
        <v>8125</v>
      </c>
      <c r="D703" s="634" t="s">
        <v>8126</v>
      </c>
      <c r="E703" s="634" t="s">
        <v>8127</v>
      </c>
      <c r="F703" s="634" t="s">
        <v>4345</v>
      </c>
      <c r="G703" s="634" t="s">
        <v>8327</v>
      </c>
      <c r="H703" s="634" t="s">
        <v>4344</v>
      </c>
      <c r="I703" s="634" t="s">
        <v>9103</v>
      </c>
      <c r="J703" s="634" t="s">
        <v>9104</v>
      </c>
      <c r="K703" s="635">
        <v>51111055270031</v>
      </c>
      <c r="L703" s="634" t="s">
        <v>9105</v>
      </c>
      <c r="M703" s="634" t="s">
        <v>4312</v>
      </c>
      <c r="N703" s="634" t="s">
        <v>2447</v>
      </c>
      <c r="O703" s="634" t="s">
        <v>7912</v>
      </c>
      <c r="P703" s="634" t="s">
        <v>8132</v>
      </c>
      <c r="Q703" s="634" t="s">
        <v>8133</v>
      </c>
      <c r="R703" s="634" t="s">
        <v>7205</v>
      </c>
      <c r="S703" s="634" t="s">
        <v>8135</v>
      </c>
      <c r="T703" s="634" t="s">
        <v>8867</v>
      </c>
      <c r="U703" s="634" t="s">
        <v>2426</v>
      </c>
      <c r="V703" s="634" t="s">
        <v>2383</v>
      </c>
      <c r="W703" s="634" t="s">
        <v>5559</v>
      </c>
      <c r="X703" s="634" t="s">
        <v>8137</v>
      </c>
      <c r="Y703" s="634" t="s">
        <v>8138</v>
      </c>
      <c r="Z703" s="634" t="s">
        <v>8139</v>
      </c>
      <c r="AE703" s="634" t="s">
        <v>20128</v>
      </c>
      <c r="AF703" s="634" t="s">
        <v>18576</v>
      </c>
      <c r="AI703" s="646" t="str">
        <f>VLOOKUP(K703,'1-kurs'!C:F,4,)</f>
        <v>1-kurs</v>
      </c>
      <c r="AJ703" s="634" t="str">
        <f t="shared" si="10"/>
        <v>438241100227</v>
      </c>
    </row>
    <row r="704" spans="1:36" hidden="1" x14ac:dyDescent="0.25">
      <c r="A704" s="634" t="s">
        <v>9133</v>
      </c>
      <c r="B704" s="634" t="s">
        <v>7726</v>
      </c>
      <c r="C704" s="634" t="s">
        <v>8125</v>
      </c>
      <c r="D704" s="634" t="s">
        <v>8126</v>
      </c>
      <c r="E704" s="634" t="s">
        <v>8127</v>
      </c>
      <c r="F704" s="634" t="s">
        <v>4345</v>
      </c>
      <c r="G704" s="634" t="s">
        <v>4348</v>
      </c>
      <c r="H704" s="634" t="s">
        <v>4346</v>
      </c>
      <c r="I704" s="634" t="s">
        <v>9134</v>
      </c>
      <c r="J704" s="634" t="s">
        <v>9135</v>
      </c>
      <c r="K704" s="635">
        <v>62002065300035</v>
      </c>
      <c r="L704" s="634" t="s">
        <v>8968</v>
      </c>
      <c r="M704" s="634" t="s">
        <v>4312</v>
      </c>
      <c r="N704" s="634" t="s">
        <v>2447</v>
      </c>
      <c r="O704" s="634" t="s">
        <v>7912</v>
      </c>
      <c r="P704" s="634" t="s">
        <v>8132</v>
      </c>
      <c r="Q704" s="634" t="s">
        <v>8133</v>
      </c>
      <c r="R704" s="634" t="s">
        <v>7205</v>
      </c>
      <c r="S704" s="634" t="s">
        <v>8135</v>
      </c>
      <c r="T704" s="634" t="s">
        <v>8867</v>
      </c>
      <c r="U704" s="634" t="s">
        <v>2426</v>
      </c>
      <c r="V704" s="634" t="s">
        <v>2383</v>
      </c>
      <c r="W704" s="634" t="s">
        <v>5559</v>
      </c>
      <c r="X704" s="634" t="s">
        <v>8137</v>
      </c>
      <c r="Y704" s="634" t="s">
        <v>8138</v>
      </c>
      <c r="Z704" s="634" t="s">
        <v>8139</v>
      </c>
      <c r="AE704" s="634" t="s">
        <v>20128</v>
      </c>
      <c r="AF704" s="634" t="s">
        <v>18576</v>
      </c>
      <c r="AI704" s="646" t="str">
        <f>VLOOKUP(K704,'1-kurs'!C:F,4,)</f>
        <v>1-kurs</v>
      </c>
      <c r="AJ704" s="634" t="str">
        <f t="shared" si="10"/>
        <v>438241100242</v>
      </c>
    </row>
    <row r="705" spans="1:36" hidden="1" x14ac:dyDescent="0.25">
      <c r="A705" s="634" t="s">
        <v>9093</v>
      </c>
      <c r="B705" s="634" t="s">
        <v>7777</v>
      </c>
      <c r="C705" s="634" t="s">
        <v>8125</v>
      </c>
      <c r="D705" s="634" t="s">
        <v>8126</v>
      </c>
      <c r="E705" s="634" t="s">
        <v>8127</v>
      </c>
      <c r="F705" s="634" t="s">
        <v>4345</v>
      </c>
      <c r="G705" s="634" t="s">
        <v>8163</v>
      </c>
      <c r="H705" s="634" t="s">
        <v>4346</v>
      </c>
      <c r="I705" s="634" t="s">
        <v>9094</v>
      </c>
      <c r="J705" s="634" t="s">
        <v>9095</v>
      </c>
      <c r="K705" s="635">
        <v>60302045320025</v>
      </c>
      <c r="L705" s="634" t="s">
        <v>9096</v>
      </c>
      <c r="M705" s="634" t="s">
        <v>4312</v>
      </c>
      <c r="N705" s="634" t="s">
        <v>2447</v>
      </c>
      <c r="O705" s="634" t="s">
        <v>7912</v>
      </c>
      <c r="P705" s="634" t="s">
        <v>8132</v>
      </c>
      <c r="Q705" s="634" t="s">
        <v>8133</v>
      </c>
      <c r="R705" s="634" t="s">
        <v>7205</v>
      </c>
      <c r="S705" s="634" t="s">
        <v>8135</v>
      </c>
      <c r="T705" s="634" t="s">
        <v>8867</v>
      </c>
      <c r="U705" s="634" t="s">
        <v>2426</v>
      </c>
      <c r="V705" s="634" t="s">
        <v>2383</v>
      </c>
      <c r="W705" s="634" t="s">
        <v>5559</v>
      </c>
      <c r="X705" s="634" t="s">
        <v>8175</v>
      </c>
      <c r="Y705" s="634" t="s">
        <v>8138</v>
      </c>
      <c r="Z705" s="634" t="s">
        <v>8139</v>
      </c>
      <c r="AB705" s="634" t="s">
        <v>8183</v>
      </c>
      <c r="AC705" s="634" t="s">
        <v>8184</v>
      </c>
      <c r="AE705" s="634" t="s">
        <v>20128</v>
      </c>
      <c r="AF705" s="634" t="s">
        <v>18576</v>
      </c>
      <c r="AI705" s="646" t="str">
        <f>VLOOKUP(K705,'1-kurs'!C:F,4,)</f>
        <v>1-kurs</v>
      </c>
      <c r="AJ705" s="634" t="str">
        <f t="shared" si="10"/>
        <v>438241102156</v>
      </c>
    </row>
    <row r="706" spans="1:36" hidden="1" x14ac:dyDescent="0.25">
      <c r="A706" s="634" t="s">
        <v>9119</v>
      </c>
      <c r="B706" s="634" t="s">
        <v>7799</v>
      </c>
      <c r="C706" s="634" t="s">
        <v>8125</v>
      </c>
      <c r="D706" s="634" t="s">
        <v>8126</v>
      </c>
      <c r="E706" s="634" t="s">
        <v>8127</v>
      </c>
      <c r="F706" s="634" t="s">
        <v>8253</v>
      </c>
      <c r="G706" s="634" t="s">
        <v>8805</v>
      </c>
      <c r="H706" s="634" t="s">
        <v>4346</v>
      </c>
      <c r="I706" s="634" t="s">
        <v>8255</v>
      </c>
      <c r="J706" s="634" t="s">
        <v>9120</v>
      </c>
      <c r="K706" s="635">
        <v>62406066080020</v>
      </c>
      <c r="L706" s="634" t="s">
        <v>9121</v>
      </c>
      <c r="M706" s="634" t="s">
        <v>4312</v>
      </c>
      <c r="N706" s="634" t="s">
        <v>2447</v>
      </c>
      <c r="O706" s="634" t="s">
        <v>7912</v>
      </c>
      <c r="P706" s="634" t="s">
        <v>8132</v>
      </c>
      <c r="Q706" s="634" t="s">
        <v>8133</v>
      </c>
      <c r="R706" s="634" t="s">
        <v>7205</v>
      </c>
      <c r="S706" s="634" t="s">
        <v>8135</v>
      </c>
      <c r="T706" s="634" t="s">
        <v>8867</v>
      </c>
      <c r="U706" s="634" t="s">
        <v>2426</v>
      </c>
      <c r="V706" s="634" t="s">
        <v>2383</v>
      </c>
      <c r="W706" s="634" t="s">
        <v>5559</v>
      </c>
      <c r="X706" s="634" t="s">
        <v>8137</v>
      </c>
      <c r="Y706" s="634" t="s">
        <v>8138</v>
      </c>
      <c r="Z706" s="634" t="s">
        <v>8139</v>
      </c>
      <c r="AE706" s="634" t="s">
        <v>20128</v>
      </c>
      <c r="AF706" s="634" t="s">
        <v>18576</v>
      </c>
      <c r="AI706" s="646" t="str">
        <f>VLOOKUP(K706,'1-kurs'!C:F,4,)</f>
        <v>1-kurs</v>
      </c>
      <c r="AJ706" s="634" t="str">
        <f t="shared" si="10"/>
        <v>438241100221</v>
      </c>
    </row>
    <row r="707" spans="1:36" hidden="1" x14ac:dyDescent="0.25">
      <c r="A707" s="634" t="s">
        <v>9130</v>
      </c>
      <c r="B707" s="634" t="s">
        <v>7422</v>
      </c>
      <c r="C707" s="634" t="s">
        <v>8125</v>
      </c>
      <c r="D707" s="634" t="s">
        <v>8126</v>
      </c>
      <c r="E707" s="634" t="s">
        <v>8127</v>
      </c>
      <c r="F707" s="634" t="s">
        <v>4345</v>
      </c>
      <c r="G707" s="634" t="s">
        <v>4347</v>
      </c>
      <c r="H707" s="634" t="s">
        <v>4346</v>
      </c>
      <c r="I707" s="634" t="s">
        <v>9131</v>
      </c>
      <c r="J707" s="634" t="s">
        <v>9132</v>
      </c>
      <c r="K707" s="635">
        <v>60209065260057</v>
      </c>
      <c r="L707" s="634" t="s">
        <v>8913</v>
      </c>
      <c r="M707" s="634" t="s">
        <v>4312</v>
      </c>
      <c r="N707" s="634" t="s">
        <v>2447</v>
      </c>
      <c r="O707" s="634" t="s">
        <v>7912</v>
      </c>
      <c r="P707" s="634" t="s">
        <v>8132</v>
      </c>
      <c r="Q707" s="634" t="s">
        <v>8133</v>
      </c>
      <c r="R707" s="634" t="s">
        <v>7205</v>
      </c>
      <c r="S707" s="634" t="s">
        <v>8135</v>
      </c>
      <c r="T707" s="634" t="s">
        <v>8867</v>
      </c>
      <c r="U707" s="634" t="s">
        <v>2426</v>
      </c>
      <c r="V707" s="634" t="s">
        <v>2383</v>
      </c>
      <c r="W707" s="634" t="s">
        <v>5559</v>
      </c>
      <c r="X707" s="634" t="s">
        <v>8137</v>
      </c>
      <c r="Y707" s="634" t="s">
        <v>8138</v>
      </c>
      <c r="Z707" s="634" t="s">
        <v>8139</v>
      </c>
      <c r="AE707" s="634" t="s">
        <v>8140</v>
      </c>
      <c r="AF707" s="634" t="s">
        <v>18576</v>
      </c>
      <c r="AI707" s="646" t="str">
        <f>VLOOKUP(K707,'1-kurs'!C:F,4,)</f>
        <v>1-kurs</v>
      </c>
      <c r="AJ707" s="634" t="str">
        <f t="shared" si="10"/>
        <v>438241100220</v>
      </c>
    </row>
    <row r="708" spans="1:36" hidden="1" x14ac:dyDescent="0.25">
      <c r="A708" s="634" t="s">
        <v>9140</v>
      </c>
      <c r="B708" s="634" t="s">
        <v>7622</v>
      </c>
      <c r="C708" s="634" t="s">
        <v>8125</v>
      </c>
      <c r="D708" s="634" t="s">
        <v>8126</v>
      </c>
      <c r="E708" s="634" t="s">
        <v>8127</v>
      </c>
      <c r="F708" s="634" t="s">
        <v>4345</v>
      </c>
      <c r="G708" s="634" t="s">
        <v>4347</v>
      </c>
      <c r="H708" s="634" t="s">
        <v>4346</v>
      </c>
      <c r="I708" s="634" t="s">
        <v>9141</v>
      </c>
      <c r="J708" s="634" t="s">
        <v>9142</v>
      </c>
      <c r="K708" s="635">
        <v>62701075260044</v>
      </c>
      <c r="L708" s="634" t="s">
        <v>9143</v>
      </c>
      <c r="M708" s="634" t="s">
        <v>4312</v>
      </c>
      <c r="N708" s="634" t="s">
        <v>2447</v>
      </c>
      <c r="O708" s="634" t="s">
        <v>7912</v>
      </c>
      <c r="P708" s="634" t="s">
        <v>8132</v>
      </c>
      <c r="Q708" s="634" t="s">
        <v>8133</v>
      </c>
      <c r="R708" s="634" t="s">
        <v>7205</v>
      </c>
      <c r="S708" s="634" t="s">
        <v>8135</v>
      </c>
      <c r="T708" s="634" t="s">
        <v>8867</v>
      </c>
      <c r="U708" s="634" t="s">
        <v>2426</v>
      </c>
      <c r="V708" s="634" t="s">
        <v>2383</v>
      </c>
      <c r="W708" s="634" t="s">
        <v>5559</v>
      </c>
      <c r="X708" s="634" t="s">
        <v>8137</v>
      </c>
      <c r="Y708" s="634" t="s">
        <v>8138</v>
      </c>
      <c r="Z708" s="634" t="s">
        <v>8139</v>
      </c>
      <c r="AE708" s="634" t="s">
        <v>8140</v>
      </c>
      <c r="AF708" s="634" t="s">
        <v>18576</v>
      </c>
      <c r="AI708" s="646" t="str">
        <f>VLOOKUP(K708,'1-kurs'!C:F,4,)</f>
        <v>1-kurs</v>
      </c>
      <c r="AJ708" s="634" t="str">
        <f t="shared" ref="AJ708:AJ771" si="11">A708</f>
        <v>438241100287</v>
      </c>
    </row>
    <row r="709" spans="1:36" hidden="1" x14ac:dyDescent="0.25">
      <c r="A709" s="634" t="s">
        <v>19227</v>
      </c>
      <c r="B709" s="634" t="s">
        <v>18952</v>
      </c>
      <c r="C709" s="634" t="s">
        <v>8125</v>
      </c>
      <c r="D709" s="634" t="s">
        <v>8126</v>
      </c>
      <c r="E709" s="634" t="s">
        <v>8127</v>
      </c>
      <c r="F709" s="634" t="s">
        <v>4345</v>
      </c>
      <c r="G709" s="634" t="s">
        <v>8163</v>
      </c>
      <c r="H709" s="634" t="s">
        <v>4346</v>
      </c>
      <c r="I709" s="634" t="s">
        <v>11345</v>
      </c>
      <c r="J709" s="634" t="s">
        <v>19228</v>
      </c>
      <c r="K709" s="635">
        <v>62906065320100</v>
      </c>
      <c r="L709" s="634" t="s">
        <v>8406</v>
      </c>
      <c r="M709" s="634" t="s">
        <v>4312</v>
      </c>
      <c r="N709" s="634" t="s">
        <v>2447</v>
      </c>
      <c r="O709" s="634" t="s">
        <v>7912</v>
      </c>
      <c r="P709" s="634" t="s">
        <v>8132</v>
      </c>
      <c r="Q709" s="634" t="s">
        <v>8133</v>
      </c>
      <c r="R709" s="634" t="s">
        <v>7205</v>
      </c>
      <c r="S709" s="634" t="s">
        <v>8135</v>
      </c>
      <c r="T709" s="634" t="s">
        <v>8867</v>
      </c>
      <c r="U709" s="634" t="s">
        <v>2426</v>
      </c>
      <c r="V709" s="634" t="s">
        <v>2383</v>
      </c>
      <c r="W709" s="634" t="s">
        <v>5559</v>
      </c>
      <c r="X709" s="634" t="s">
        <v>8175</v>
      </c>
      <c r="Y709" s="634" t="s">
        <v>8138</v>
      </c>
      <c r="Z709" s="634" t="s">
        <v>8139</v>
      </c>
      <c r="AE709" s="634" t="s">
        <v>20128</v>
      </c>
      <c r="AF709" s="634" t="s">
        <v>18576</v>
      </c>
      <c r="AI709" s="646" t="str">
        <f>VLOOKUP(K709,'1-kurs'!C:F,4,)</f>
        <v>1-kurs</v>
      </c>
      <c r="AJ709" s="634" t="str">
        <f t="shared" si="11"/>
        <v>438241100493</v>
      </c>
    </row>
    <row r="710" spans="1:36" hidden="1" x14ac:dyDescent="0.25">
      <c r="A710" s="634" t="s">
        <v>9212</v>
      </c>
      <c r="B710" s="634" t="s">
        <v>7441</v>
      </c>
      <c r="C710" s="634" t="s">
        <v>8125</v>
      </c>
      <c r="D710" s="634" t="s">
        <v>8126</v>
      </c>
      <c r="E710" s="634" t="s">
        <v>8127</v>
      </c>
      <c r="F710" s="634" t="s">
        <v>4345</v>
      </c>
      <c r="G710" s="634" t="s">
        <v>4347</v>
      </c>
      <c r="H710" s="634" t="s">
        <v>4346</v>
      </c>
      <c r="I710" s="634" t="s">
        <v>9213</v>
      </c>
      <c r="J710" s="634" t="s">
        <v>9214</v>
      </c>
      <c r="K710" s="635">
        <v>61905075260052</v>
      </c>
      <c r="L710" s="634" t="s">
        <v>9215</v>
      </c>
      <c r="M710" s="634" t="s">
        <v>4312</v>
      </c>
      <c r="N710" s="634" t="s">
        <v>2447</v>
      </c>
      <c r="O710" s="634" t="s">
        <v>7892</v>
      </c>
      <c r="P710" s="634" t="s">
        <v>8132</v>
      </c>
      <c r="Q710" s="634" t="s">
        <v>8133</v>
      </c>
      <c r="R710" s="634" t="s">
        <v>7205</v>
      </c>
      <c r="S710" s="634" t="s">
        <v>8135</v>
      </c>
      <c r="T710" s="634" t="s">
        <v>9175</v>
      </c>
      <c r="U710" s="634" t="s">
        <v>2426</v>
      </c>
      <c r="V710" s="634" t="s">
        <v>2383</v>
      </c>
      <c r="W710" s="634" t="s">
        <v>5559</v>
      </c>
      <c r="X710" s="634" t="s">
        <v>9216</v>
      </c>
      <c r="Y710" s="634" t="s">
        <v>8138</v>
      </c>
      <c r="Z710" s="634" t="s">
        <v>8139</v>
      </c>
      <c r="AB710" s="634" t="s">
        <v>8183</v>
      </c>
      <c r="AC710" s="634" t="s">
        <v>8184</v>
      </c>
      <c r="AE710" s="634" t="s">
        <v>20128</v>
      </c>
      <c r="AF710" s="634" t="s">
        <v>18576</v>
      </c>
      <c r="AI710" s="646" t="str">
        <f>VLOOKUP(K710,'1-kurs'!C:F,4,)</f>
        <v>1-kurs</v>
      </c>
      <c r="AJ710" s="634" t="str">
        <f t="shared" si="11"/>
        <v>438241100074</v>
      </c>
    </row>
    <row r="711" spans="1:36" hidden="1" x14ac:dyDescent="0.25">
      <c r="A711" s="634" t="s">
        <v>9209</v>
      </c>
      <c r="B711" s="634" t="s">
        <v>7408</v>
      </c>
      <c r="C711" s="634" t="s">
        <v>8125</v>
      </c>
      <c r="D711" s="634" t="s">
        <v>8126</v>
      </c>
      <c r="E711" s="634" t="s">
        <v>8127</v>
      </c>
      <c r="F711" s="634" t="s">
        <v>4345</v>
      </c>
      <c r="G711" s="634" t="s">
        <v>8332</v>
      </c>
      <c r="H711" s="634" t="s">
        <v>4346</v>
      </c>
      <c r="I711" s="634" t="s">
        <v>8770</v>
      </c>
      <c r="J711" s="634" t="s">
        <v>9210</v>
      </c>
      <c r="K711" s="635">
        <v>61610065280027</v>
      </c>
      <c r="L711" s="634" t="s">
        <v>9211</v>
      </c>
      <c r="M711" s="634" t="s">
        <v>4312</v>
      </c>
      <c r="N711" s="634" t="s">
        <v>2447</v>
      </c>
      <c r="O711" s="634" t="s">
        <v>7892</v>
      </c>
      <c r="P711" s="634" t="s">
        <v>8132</v>
      </c>
      <c r="Q711" s="634" t="s">
        <v>8133</v>
      </c>
      <c r="R711" s="634" t="s">
        <v>7205</v>
      </c>
      <c r="S711" s="634" t="s">
        <v>8135</v>
      </c>
      <c r="T711" s="634" t="s">
        <v>9175</v>
      </c>
      <c r="U711" s="634" t="s">
        <v>2426</v>
      </c>
      <c r="V711" s="634" t="s">
        <v>2383</v>
      </c>
      <c r="W711" s="634" t="s">
        <v>5559</v>
      </c>
      <c r="X711" s="634" t="s">
        <v>8161</v>
      </c>
      <c r="Y711" s="634" t="s">
        <v>8138</v>
      </c>
      <c r="Z711" s="634" t="s">
        <v>8139</v>
      </c>
      <c r="AE711" s="634" t="s">
        <v>20128</v>
      </c>
      <c r="AF711" s="634" t="s">
        <v>18576</v>
      </c>
      <c r="AI711" s="646" t="str">
        <f>VLOOKUP(K711,'1-kurs'!C:F,4,)</f>
        <v>1-kurs</v>
      </c>
      <c r="AJ711" s="634" t="str">
        <f t="shared" si="11"/>
        <v>438241100217</v>
      </c>
    </row>
    <row r="712" spans="1:36" hidden="1" x14ac:dyDescent="0.25">
      <c r="A712" s="634" t="s">
        <v>9192</v>
      </c>
      <c r="B712" s="634" t="s">
        <v>7328</v>
      </c>
      <c r="C712" s="634" t="s">
        <v>8125</v>
      </c>
      <c r="D712" s="634" t="s">
        <v>8126</v>
      </c>
      <c r="E712" s="634" t="s">
        <v>8127</v>
      </c>
      <c r="F712" s="634" t="s">
        <v>4345</v>
      </c>
      <c r="G712" s="634" t="s">
        <v>8128</v>
      </c>
      <c r="H712" s="634" t="s">
        <v>4344</v>
      </c>
      <c r="I712" s="634" t="s">
        <v>9193</v>
      </c>
      <c r="J712" s="634" t="s">
        <v>9194</v>
      </c>
      <c r="K712" s="635">
        <v>51105025340059</v>
      </c>
      <c r="L712" s="634" t="s">
        <v>8764</v>
      </c>
      <c r="M712" s="634" t="s">
        <v>4312</v>
      </c>
      <c r="N712" s="634" t="s">
        <v>2447</v>
      </c>
      <c r="O712" s="634" t="s">
        <v>7892</v>
      </c>
      <c r="P712" s="634" t="s">
        <v>8132</v>
      </c>
      <c r="Q712" s="634" t="s">
        <v>8133</v>
      </c>
      <c r="R712" s="634" t="s">
        <v>7205</v>
      </c>
      <c r="S712" s="634" t="s">
        <v>8135</v>
      </c>
      <c r="T712" s="634" t="s">
        <v>9175</v>
      </c>
      <c r="U712" s="634" t="s">
        <v>2426</v>
      </c>
      <c r="V712" s="634" t="s">
        <v>2383</v>
      </c>
      <c r="W712" s="634" t="s">
        <v>5559</v>
      </c>
      <c r="X712" s="634" t="s">
        <v>8161</v>
      </c>
      <c r="Y712" s="634" t="s">
        <v>8138</v>
      </c>
      <c r="Z712" s="634" t="s">
        <v>8139</v>
      </c>
      <c r="AE712" s="634" t="s">
        <v>20128</v>
      </c>
      <c r="AF712" s="634" t="s">
        <v>18576</v>
      </c>
      <c r="AI712" s="646" t="str">
        <f>VLOOKUP(K712,'1-kurs'!C:F,4,)</f>
        <v>1-kurs</v>
      </c>
      <c r="AJ712" s="634" t="str">
        <f t="shared" si="11"/>
        <v>438241100212</v>
      </c>
    </row>
    <row r="713" spans="1:36" hidden="1" x14ac:dyDescent="0.25">
      <c r="A713" s="634" t="s">
        <v>9183</v>
      </c>
      <c r="B713" s="634" t="s">
        <v>7320</v>
      </c>
      <c r="C713" s="634" t="s">
        <v>8125</v>
      </c>
      <c r="D713" s="634" t="s">
        <v>8126</v>
      </c>
      <c r="E713" s="634" t="s">
        <v>8127</v>
      </c>
      <c r="F713" s="634" t="s">
        <v>8700</v>
      </c>
      <c r="G713" s="634" t="s">
        <v>9184</v>
      </c>
      <c r="H713" s="634" t="s">
        <v>4346</v>
      </c>
      <c r="I713" s="634" t="s">
        <v>9185</v>
      </c>
      <c r="J713" s="634" t="s">
        <v>9186</v>
      </c>
      <c r="K713" s="635">
        <v>61404067180049</v>
      </c>
      <c r="L713" s="634" t="s">
        <v>9187</v>
      </c>
      <c r="M713" s="634" t="s">
        <v>4312</v>
      </c>
      <c r="N713" s="634" t="s">
        <v>2447</v>
      </c>
      <c r="O713" s="634" t="s">
        <v>7892</v>
      </c>
      <c r="P713" s="634" t="s">
        <v>8132</v>
      </c>
      <c r="Q713" s="634" t="s">
        <v>8133</v>
      </c>
      <c r="R713" s="634" t="s">
        <v>7205</v>
      </c>
      <c r="S713" s="634" t="s">
        <v>8135</v>
      </c>
      <c r="T713" s="634" t="s">
        <v>9175</v>
      </c>
      <c r="U713" s="634" t="s">
        <v>2426</v>
      </c>
      <c r="V713" s="634" t="s">
        <v>2383</v>
      </c>
      <c r="W713" s="634" t="s">
        <v>5559</v>
      </c>
      <c r="X713" s="634" t="s">
        <v>8137</v>
      </c>
      <c r="Y713" s="634" t="s">
        <v>8138</v>
      </c>
      <c r="Z713" s="634" t="s">
        <v>8139</v>
      </c>
      <c r="AE713" s="634" t="s">
        <v>20128</v>
      </c>
      <c r="AF713" s="634" t="s">
        <v>18576</v>
      </c>
      <c r="AI713" s="646" t="str">
        <f>VLOOKUP(K713,'1-kurs'!C:F,4,)</f>
        <v>1-kurs</v>
      </c>
      <c r="AJ713" s="634" t="str">
        <f t="shared" si="11"/>
        <v>438241102100</v>
      </c>
    </row>
    <row r="714" spans="1:36" hidden="1" x14ac:dyDescent="0.25">
      <c r="A714" s="634" t="s">
        <v>9171</v>
      </c>
      <c r="B714" s="634" t="s">
        <v>7581</v>
      </c>
      <c r="C714" s="634" t="s">
        <v>8125</v>
      </c>
      <c r="D714" s="634" t="s">
        <v>8126</v>
      </c>
      <c r="E714" s="634" t="s">
        <v>8127</v>
      </c>
      <c r="F714" s="634" t="s">
        <v>4345</v>
      </c>
      <c r="G714" s="634" t="s">
        <v>8332</v>
      </c>
      <c r="H714" s="634" t="s">
        <v>4346</v>
      </c>
      <c r="I714" s="634" t="s">
        <v>9172</v>
      </c>
      <c r="J714" s="634" t="s">
        <v>9173</v>
      </c>
      <c r="K714" s="635">
        <v>61404055260043</v>
      </c>
      <c r="L714" s="634" t="s">
        <v>9174</v>
      </c>
      <c r="M714" s="634" t="s">
        <v>4312</v>
      </c>
      <c r="N714" s="634" t="s">
        <v>2447</v>
      </c>
      <c r="O714" s="634" t="s">
        <v>7892</v>
      </c>
      <c r="P714" s="634" t="s">
        <v>8132</v>
      </c>
      <c r="Q714" s="634" t="s">
        <v>8133</v>
      </c>
      <c r="R714" s="634" t="s">
        <v>7205</v>
      </c>
      <c r="S714" s="634" t="s">
        <v>8135</v>
      </c>
      <c r="T714" s="634" t="s">
        <v>9175</v>
      </c>
      <c r="U714" s="634" t="s">
        <v>2426</v>
      </c>
      <c r="V714" s="634" t="s">
        <v>2383</v>
      </c>
      <c r="W714" s="634" t="s">
        <v>5559</v>
      </c>
      <c r="X714" s="634" t="s">
        <v>8161</v>
      </c>
      <c r="Y714" s="634" t="s">
        <v>8138</v>
      </c>
      <c r="Z714" s="634" t="s">
        <v>8139</v>
      </c>
      <c r="AE714" s="634" t="s">
        <v>20128</v>
      </c>
      <c r="AF714" s="634" t="s">
        <v>18576</v>
      </c>
      <c r="AI714" s="646" t="str">
        <f>VLOOKUP(K714,'1-kurs'!C:F,4,)</f>
        <v>1-kurs</v>
      </c>
      <c r="AJ714" s="634" t="str">
        <f t="shared" si="11"/>
        <v>438241100210</v>
      </c>
    </row>
    <row r="715" spans="1:36" hidden="1" x14ac:dyDescent="0.25">
      <c r="A715" s="634" t="s">
        <v>9206</v>
      </c>
      <c r="B715" s="634" t="s">
        <v>7838</v>
      </c>
      <c r="C715" s="634" t="s">
        <v>8125</v>
      </c>
      <c r="D715" s="634" t="s">
        <v>8126</v>
      </c>
      <c r="E715" s="634" t="s">
        <v>8127</v>
      </c>
      <c r="F715" s="634" t="s">
        <v>4345</v>
      </c>
      <c r="G715" s="634" t="s">
        <v>8327</v>
      </c>
      <c r="H715" s="634" t="s">
        <v>4346</v>
      </c>
      <c r="I715" s="634" t="s">
        <v>9207</v>
      </c>
      <c r="J715" s="634" t="s">
        <v>9208</v>
      </c>
      <c r="K715" s="635">
        <v>61108065270046</v>
      </c>
      <c r="L715" s="634" t="s">
        <v>8948</v>
      </c>
      <c r="M715" s="634" t="s">
        <v>4312</v>
      </c>
      <c r="N715" s="634" t="s">
        <v>2447</v>
      </c>
      <c r="O715" s="634" t="s">
        <v>7892</v>
      </c>
      <c r="P715" s="634" t="s">
        <v>8132</v>
      </c>
      <c r="Q715" s="634" t="s">
        <v>8133</v>
      </c>
      <c r="R715" s="634" t="s">
        <v>7205</v>
      </c>
      <c r="S715" s="634" t="s">
        <v>8135</v>
      </c>
      <c r="T715" s="634" t="s">
        <v>9175</v>
      </c>
      <c r="U715" s="634" t="s">
        <v>2426</v>
      </c>
      <c r="V715" s="634" t="s">
        <v>2383</v>
      </c>
      <c r="W715" s="634" t="s">
        <v>5559</v>
      </c>
      <c r="X715" s="634" t="s">
        <v>8161</v>
      </c>
      <c r="Y715" s="634" t="s">
        <v>8138</v>
      </c>
      <c r="Z715" s="634" t="s">
        <v>8139</v>
      </c>
      <c r="AE715" s="634" t="s">
        <v>20128</v>
      </c>
      <c r="AF715" s="634" t="s">
        <v>18576</v>
      </c>
      <c r="AI715" s="646" t="str">
        <f>VLOOKUP(K715,'1-kurs'!C:F,4,)</f>
        <v>1-kurs</v>
      </c>
      <c r="AJ715" s="634" t="str">
        <f t="shared" si="11"/>
        <v>438241100214</v>
      </c>
    </row>
    <row r="716" spans="1:36" hidden="1" x14ac:dyDescent="0.25">
      <c r="A716" s="634" t="s">
        <v>9202</v>
      </c>
      <c r="B716" s="634" t="s">
        <v>7850</v>
      </c>
      <c r="C716" s="634" t="s">
        <v>8125</v>
      </c>
      <c r="D716" s="634" t="s">
        <v>8126</v>
      </c>
      <c r="E716" s="634" t="s">
        <v>8127</v>
      </c>
      <c r="F716" s="634" t="s">
        <v>4345</v>
      </c>
      <c r="G716" s="634" t="s">
        <v>8221</v>
      </c>
      <c r="H716" s="634" t="s">
        <v>4346</v>
      </c>
      <c r="I716" s="634" t="s">
        <v>9203</v>
      </c>
      <c r="J716" s="634" t="s">
        <v>9204</v>
      </c>
      <c r="K716" s="635">
        <v>61608065350017</v>
      </c>
      <c r="L716" s="634" t="s">
        <v>9205</v>
      </c>
      <c r="M716" s="634" t="s">
        <v>4312</v>
      </c>
      <c r="N716" s="634" t="s">
        <v>2447</v>
      </c>
      <c r="O716" s="634" t="s">
        <v>7892</v>
      </c>
      <c r="P716" s="634" t="s">
        <v>8132</v>
      </c>
      <c r="Q716" s="634" t="s">
        <v>8133</v>
      </c>
      <c r="R716" s="634" t="s">
        <v>7205</v>
      </c>
      <c r="S716" s="634" t="s">
        <v>8135</v>
      </c>
      <c r="T716" s="634" t="s">
        <v>9175</v>
      </c>
      <c r="U716" s="634" t="s">
        <v>2426</v>
      </c>
      <c r="V716" s="634" t="s">
        <v>2383</v>
      </c>
      <c r="W716" s="634" t="s">
        <v>5559</v>
      </c>
      <c r="X716" s="634" t="s">
        <v>8161</v>
      </c>
      <c r="Y716" s="634" t="s">
        <v>8138</v>
      </c>
      <c r="Z716" s="634" t="s">
        <v>8139</v>
      </c>
      <c r="AE716" s="634" t="s">
        <v>20515</v>
      </c>
      <c r="AF716" s="634" t="s">
        <v>18576</v>
      </c>
      <c r="AI716" s="646" t="str">
        <f>VLOOKUP(K716,'1-kurs'!C:F,4,)</f>
        <v>1-kurs</v>
      </c>
      <c r="AJ716" s="634" t="str">
        <f t="shared" si="11"/>
        <v>438241100219</v>
      </c>
    </row>
    <row r="717" spans="1:36" hidden="1" x14ac:dyDescent="0.25">
      <c r="A717" s="634" t="s">
        <v>9179</v>
      </c>
      <c r="B717" s="634" t="s">
        <v>7444</v>
      </c>
      <c r="C717" s="634" t="s">
        <v>8125</v>
      </c>
      <c r="D717" s="634" t="s">
        <v>8126</v>
      </c>
      <c r="E717" s="634" t="s">
        <v>8127</v>
      </c>
      <c r="F717" s="634" t="s">
        <v>4345</v>
      </c>
      <c r="G717" s="634" t="s">
        <v>4347</v>
      </c>
      <c r="H717" s="634" t="s">
        <v>4346</v>
      </c>
      <c r="I717" s="634" t="s">
        <v>9180</v>
      </c>
      <c r="J717" s="634" t="s">
        <v>9181</v>
      </c>
      <c r="K717" s="635">
        <v>42111925260014</v>
      </c>
      <c r="L717" s="634" t="s">
        <v>9182</v>
      </c>
      <c r="M717" s="634" t="s">
        <v>4312</v>
      </c>
      <c r="N717" s="634" t="s">
        <v>2447</v>
      </c>
      <c r="O717" s="634" t="s">
        <v>7892</v>
      </c>
      <c r="P717" s="634" t="s">
        <v>8132</v>
      </c>
      <c r="Q717" s="634" t="s">
        <v>8133</v>
      </c>
      <c r="R717" s="634" t="s">
        <v>7205</v>
      </c>
      <c r="S717" s="634" t="s">
        <v>8135</v>
      </c>
      <c r="T717" s="634" t="s">
        <v>9175</v>
      </c>
      <c r="U717" s="634" t="s">
        <v>2426</v>
      </c>
      <c r="V717" s="634" t="s">
        <v>2383</v>
      </c>
      <c r="W717" s="634" t="s">
        <v>5559</v>
      </c>
      <c r="X717" s="634" t="s">
        <v>8137</v>
      </c>
      <c r="Y717" s="634" t="s">
        <v>8138</v>
      </c>
      <c r="Z717" s="634" t="s">
        <v>8139</v>
      </c>
      <c r="AE717" s="634" t="s">
        <v>20128</v>
      </c>
      <c r="AF717" s="634" t="s">
        <v>18576</v>
      </c>
      <c r="AI717" s="646" t="str">
        <f>VLOOKUP(K717,'1-kurs'!C:F,4,)</f>
        <v>1-kurs</v>
      </c>
      <c r="AJ717" s="634" t="str">
        <f t="shared" si="11"/>
        <v>438241100272</v>
      </c>
    </row>
    <row r="718" spans="1:36" hidden="1" x14ac:dyDescent="0.25">
      <c r="A718" s="634" t="s">
        <v>9188</v>
      </c>
      <c r="B718" s="634" t="s">
        <v>7790</v>
      </c>
      <c r="C718" s="634" t="s">
        <v>8125</v>
      </c>
      <c r="D718" s="634" t="s">
        <v>8126</v>
      </c>
      <c r="E718" s="634" t="s">
        <v>8127</v>
      </c>
      <c r="F718" s="634" t="s">
        <v>4345</v>
      </c>
      <c r="G718" s="634" t="s">
        <v>8221</v>
      </c>
      <c r="H718" s="634" t="s">
        <v>4344</v>
      </c>
      <c r="I718" s="634" t="s">
        <v>9189</v>
      </c>
      <c r="J718" s="634" t="s">
        <v>9190</v>
      </c>
      <c r="K718" s="635">
        <v>52809065350087</v>
      </c>
      <c r="L718" s="634" t="s">
        <v>9191</v>
      </c>
      <c r="M718" s="634" t="s">
        <v>4312</v>
      </c>
      <c r="N718" s="634" t="s">
        <v>2447</v>
      </c>
      <c r="O718" s="634" t="s">
        <v>7892</v>
      </c>
      <c r="P718" s="634" t="s">
        <v>8132</v>
      </c>
      <c r="Q718" s="634" t="s">
        <v>8133</v>
      </c>
      <c r="R718" s="634" t="s">
        <v>7205</v>
      </c>
      <c r="S718" s="634" t="s">
        <v>8135</v>
      </c>
      <c r="T718" s="634" t="s">
        <v>9175</v>
      </c>
      <c r="U718" s="634" t="s">
        <v>2426</v>
      </c>
      <c r="V718" s="634" t="s">
        <v>2383</v>
      </c>
      <c r="W718" s="634" t="s">
        <v>5559</v>
      </c>
      <c r="X718" s="634" t="s">
        <v>8137</v>
      </c>
      <c r="Y718" s="634" t="s">
        <v>8138</v>
      </c>
      <c r="Z718" s="634" t="s">
        <v>8139</v>
      </c>
      <c r="AE718" s="634" t="s">
        <v>20128</v>
      </c>
      <c r="AF718" s="634" t="s">
        <v>18576</v>
      </c>
      <c r="AI718" s="646" t="str">
        <f>VLOOKUP(K718,'1-kurs'!C:F,4,)</f>
        <v>1-kurs</v>
      </c>
      <c r="AJ718" s="634" t="str">
        <f t="shared" si="11"/>
        <v>438241102008</v>
      </c>
    </row>
    <row r="719" spans="1:36" hidden="1" x14ac:dyDescent="0.25">
      <c r="A719" s="634" t="s">
        <v>9197</v>
      </c>
      <c r="B719" s="634" t="s">
        <v>7822</v>
      </c>
      <c r="C719" s="634" t="s">
        <v>8125</v>
      </c>
      <c r="D719" s="634" t="s">
        <v>8126</v>
      </c>
      <c r="E719" s="634" t="s">
        <v>8127</v>
      </c>
      <c r="F719" s="634" t="s">
        <v>8700</v>
      </c>
      <c r="G719" s="634" t="s">
        <v>9198</v>
      </c>
      <c r="H719" s="634" t="s">
        <v>4346</v>
      </c>
      <c r="I719" s="634" t="s">
        <v>9088</v>
      </c>
      <c r="J719" s="634" t="s">
        <v>9199</v>
      </c>
      <c r="K719" s="635">
        <v>61504067110027</v>
      </c>
      <c r="L719" s="634" t="s">
        <v>9200</v>
      </c>
      <c r="M719" s="634" t="s">
        <v>4312</v>
      </c>
      <c r="N719" s="634" t="s">
        <v>2447</v>
      </c>
      <c r="O719" s="634" t="s">
        <v>7892</v>
      </c>
      <c r="P719" s="634" t="s">
        <v>8132</v>
      </c>
      <c r="Q719" s="634" t="s">
        <v>8133</v>
      </c>
      <c r="R719" s="634" t="s">
        <v>7205</v>
      </c>
      <c r="S719" s="634" t="s">
        <v>8135</v>
      </c>
      <c r="T719" s="634" t="s">
        <v>9175</v>
      </c>
      <c r="U719" s="634" t="s">
        <v>2426</v>
      </c>
      <c r="V719" s="634" t="s">
        <v>2383</v>
      </c>
      <c r="W719" s="634" t="s">
        <v>5559</v>
      </c>
      <c r="X719" s="634" t="s">
        <v>8175</v>
      </c>
      <c r="Y719" s="634" t="s">
        <v>8138</v>
      </c>
      <c r="Z719" s="634" t="s">
        <v>8139</v>
      </c>
      <c r="AE719" s="634" t="s">
        <v>20128</v>
      </c>
      <c r="AF719" s="634" t="s">
        <v>18576</v>
      </c>
      <c r="AI719" s="646" t="str">
        <f>VLOOKUP(K719,'1-kurs'!C:F,4,)</f>
        <v>1-kurs</v>
      </c>
      <c r="AJ719" s="634" t="str">
        <f t="shared" si="11"/>
        <v>438241101659</v>
      </c>
    </row>
    <row r="720" spans="1:36" hidden="1" x14ac:dyDescent="0.25">
      <c r="A720" s="634" t="s">
        <v>9176</v>
      </c>
      <c r="B720" s="634" t="s">
        <v>7458</v>
      </c>
      <c r="C720" s="634" t="s">
        <v>8125</v>
      </c>
      <c r="D720" s="634" t="s">
        <v>8126</v>
      </c>
      <c r="E720" s="634" t="s">
        <v>8127</v>
      </c>
      <c r="F720" s="634" t="s">
        <v>4345</v>
      </c>
      <c r="G720" s="634" t="s">
        <v>8221</v>
      </c>
      <c r="H720" s="634" t="s">
        <v>4346</v>
      </c>
      <c r="I720" s="634" t="s">
        <v>8436</v>
      </c>
      <c r="J720" s="634" t="s">
        <v>9177</v>
      </c>
      <c r="K720" s="635">
        <v>60708065350046</v>
      </c>
      <c r="L720" s="634" t="s">
        <v>9178</v>
      </c>
      <c r="M720" s="634" t="s">
        <v>4312</v>
      </c>
      <c r="N720" s="634" t="s">
        <v>2447</v>
      </c>
      <c r="O720" s="634" t="s">
        <v>7892</v>
      </c>
      <c r="P720" s="634" t="s">
        <v>8132</v>
      </c>
      <c r="Q720" s="634" t="s">
        <v>8133</v>
      </c>
      <c r="R720" s="634" t="s">
        <v>7205</v>
      </c>
      <c r="S720" s="634" t="s">
        <v>8135</v>
      </c>
      <c r="T720" s="634" t="s">
        <v>9175</v>
      </c>
      <c r="U720" s="634" t="s">
        <v>2426</v>
      </c>
      <c r="V720" s="634" t="s">
        <v>2383</v>
      </c>
      <c r="W720" s="634" t="s">
        <v>5559</v>
      </c>
      <c r="X720" s="634" t="s">
        <v>8137</v>
      </c>
      <c r="Y720" s="634" t="s">
        <v>8138</v>
      </c>
      <c r="Z720" s="634" t="s">
        <v>8139</v>
      </c>
      <c r="AE720" s="634" t="s">
        <v>20128</v>
      </c>
      <c r="AF720" s="634" t="s">
        <v>18576</v>
      </c>
      <c r="AI720" s="646" t="str">
        <f>VLOOKUP(K720,'1-kurs'!C:F,4,)</f>
        <v>1-kurs</v>
      </c>
      <c r="AJ720" s="634" t="str">
        <f t="shared" si="11"/>
        <v>438241100273</v>
      </c>
    </row>
    <row r="721" spans="1:36" hidden="1" x14ac:dyDescent="0.25">
      <c r="A721" s="634" t="s">
        <v>9217</v>
      </c>
      <c r="B721" s="634" t="s">
        <v>7502</v>
      </c>
      <c r="C721" s="634" t="s">
        <v>8125</v>
      </c>
      <c r="D721" s="634" t="s">
        <v>8126</v>
      </c>
      <c r="E721" s="634" t="s">
        <v>8127</v>
      </c>
      <c r="F721" s="634" t="s">
        <v>4345</v>
      </c>
      <c r="G721" s="634" t="s">
        <v>4347</v>
      </c>
      <c r="H721" s="634" t="s">
        <v>4346</v>
      </c>
      <c r="I721" s="634" t="s">
        <v>9218</v>
      </c>
      <c r="J721" s="634" t="s">
        <v>9219</v>
      </c>
      <c r="K721" s="635">
        <v>61612075260033</v>
      </c>
      <c r="L721" s="634" t="s">
        <v>9220</v>
      </c>
      <c r="M721" s="634" t="s">
        <v>4312</v>
      </c>
      <c r="N721" s="634" t="s">
        <v>2447</v>
      </c>
      <c r="O721" s="634" t="s">
        <v>7892</v>
      </c>
      <c r="P721" s="634" t="s">
        <v>8132</v>
      </c>
      <c r="Q721" s="634" t="s">
        <v>8133</v>
      </c>
      <c r="R721" s="634" t="s">
        <v>7205</v>
      </c>
      <c r="S721" s="634" t="s">
        <v>8135</v>
      </c>
      <c r="T721" s="634" t="s">
        <v>9175</v>
      </c>
      <c r="U721" s="634" t="s">
        <v>2426</v>
      </c>
      <c r="V721" s="634" t="s">
        <v>2383</v>
      </c>
      <c r="W721" s="634" t="s">
        <v>5559</v>
      </c>
      <c r="X721" s="634" t="s">
        <v>8137</v>
      </c>
      <c r="Y721" s="634" t="s">
        <v>8138</v>
      </c>
      <c r="Z721" s="634" t="s">
        <v>8139</v>
      </c>
      <c r="AE721" s="634" t="s">
        <v>20515</v>
      </c>
      <c r="AF721" s="634" t="s">
        <v>18576</v>
      </c>
      <c r="AI721" s="646" t="str">
        <f>VLOOKUP(K721,'1-kurs'!C:F,4,)</f>
        <v>1-kurs</v>
      </c>
      <c r="AJ721" s="634" t="str">
        <f t="shared" si="11"/>
        <v>438241100274</v>
      </c>
    </row>
    <row r="722" spans="1:36" hidden="1" x14ac:dyDescent="0.25">
      <c r="A722" s="634" t="s">
        <v>11596</v>
      </c>
      <c r="B722" s="634" t="s">
        <v>11597</v>
      </c>
      <c r="C722" s="634" t="s">
        <v>8125</v>
      </c>
      <c r="D722" s="634" t="s">
        <v>8126</v>
      </c>
      <c r="E722" s="634" t="s">
        <v>8127</v>
      </c>
      <c r="F722" s="634" t="s">
        <v>4345</v>
      </c>
      <c r="G722" s="634" t="s">
        <v>4348</v>
      </c>
      <c r="H722" s="634" t="s">
        <v>4346</v>
      </c>
      <c r="I722" s="634" t="s">
        <v>11598</v>
      </c>
      <c r="J722" s="634" t="s">
        <v>11599</v>
      </c>
      <c r="K722" s="635">
        <v>40611871140072</v>
      </c>
      <c r="L722" s="634" t="s">
        <v>11600</v>
      </c>
      <c r="M722" s="634" t="s">
        <v>2423</v>
      </c>
      <c r="N722" s="634" t="s">
        <v>2459</v>
      </c>
      <c r="O722" s="634" t="s">
        <v>4332</v>
      </c>
      <c r="P722" s="634" t="s">
        <v>8132</v>
      </c>
      <c r="Q722" s="634" t="s">
        <v>8133</v>
      </c>
      <c r="R722" s="634" t="s">
        <v>7224</v>
      </c>
      <c r="S722" s="634" t="s">
        <v>8135</v>
      </c>
      <c r="T722" s="634" t="s">
        <v>11367</v>
      </c>
      <c r="U722" s="634" t="s">
        <v>1239</v>
      </c>
      <c r="V722" s="634" t="s">
        <v>2383</v>
      </c>
      <c r="W722" s="634" t="s">
        <v>5559</v>
      </c>
      <c r="X722" s="634" t="s">
        <v>11601</v>
      </c>
      <c r="Y722" s="634" t="s">
        <v>8138</v>
      </c>
      <c r="Z722" s="634" t="s">
        <v>8139</v>
      </c>
      <c r="AB722" s="634" t="s">
        <v>8183</v>
      </c>
      <c r="AC722" s="634" t="s">
        <v>8184</v>
      </c>
      <c r="AE722" s="634" t="s">
        <v>10625</v>
      </c>
      <c r="AF722" s="634" t="s">
        <v>19773</v>
      </c>
      <c r="AI722" s="646" t="str">
        <f>VLOOKUP(K722,'2-kurs'!C:F,4,)</f>
        <v>2-kurs</v>
      </c>
      <c r="AJ722" s="634" t="str">
        <f t="shared" si="11"/>
        <v>438231200013</v>
      </c>
    </row>
    <row r="723" spans="1:36" hidden="1" x14ac:dyDescent="0.25">
      <c r="A723" s="634" t="s">
        <v>11689</v>
      </c>
      <c r="B723" s="634" t="s">
        <v>5569</v>
      </c>
      <c r="C723" s="634" t="s">
        <v>8125</v>
      </c>
      <c r="D723" s="634" t="s">
        <v>8126</v>
      </c>
      <c r="E723" s="634" t="s">
        <v>8127</v>
      </c>
      <c r="F723" s="634" t="s">
        <v>4345</v>
      </c>
      <c r="G723" s="634" t="s">
        <v>4349</v>
      </c>
      <c r="H723" s="634" t="s">
        <v>4346</v>
      </c>
      <c r="I723" s="634" t="s">
        <v>11690</v>
      </c>
      <c r="J723" s="634" t="s">
        <v>11691</v>
      </c>
      <c r="K723" s="635">
        <v>41810881140071</v>
      </c>
      <c r="L723" s="634" t="s">
        <v>10670</v>
      </c>
      <c r="M723" s="634" t="s">
        <v>2423</v>
      </c>
      <c r="N723" s="634" t="s">
        <v>2459</v>
      </c>
      <c r="O723" s="634" t="s">
        <v>4332</v>
      </c>
      <c r="P723" s="634" t="s">
        <v>8132</v>
      </c>
      <c r="Q723" s="634" t="s">
        <v>8133</v>
      </c>
      <c r="R723" s="634" t="s">
        <v>7224</v>
      </c>
      <c r="S723" s="634" t="s">
        <v>8135</v>
      </c>
      <c r="T723" s="634" t="s">
        <v>11367</v>
      </c>
      <c r="U723" s="634" t="s">
        <v>1239</v>
      </c>
      <c r="V723" s="634" t="s">
        <v>2383</v>
      </c>
      <c r="W723" s="634" t="s">
        <v>5559</v>
      </c>
      <c r="X723" s="634" t="s">
        <v>11692</v>
      </c>
      <c r="Y723" s="634" t="s">
        <v>8138</v>
      </c>
      <c r="Z723" s="634" t="s">
        <v>8139</v>
      </c>
      <c r="AB723" s="634" t="s">
        <v>8183</v>
      </c>
      <c r="AC723" s="634" t="s">
        <v>8184</v>
      </c>
      <c r="AF723" s="634" t="s">
        <v>18733</v>
      </c>
      <c r="AI723" s="646" t="str">
        <f>VLOOKUP(K723,'2-kurs'!C:F,4,)</f>
        <v>2-kurs</v>
      </c>
      <c r="AJ723" s="634" t="str">
        <f t="shared" si="11"/>
        <v>438231200082</v>
      </c>
    </row>
    <row r="724" spans="1:36" hidden="1" x14ac:dyDescent="0.25">
      <c r="A724" s="634" t="s">
        <v>11538</v>
      </c>
      <c r="B724" s="634" t="s">
        <v>5154</v>
      </c>
      <c r="C724" s="634" t="s">
        <v>8125</v>
      </c>
      <c r="D724" s="634" t="s">
        <v>8126</v>
      </c>
      <c r="E724" s="634" t="s">
        <v>8127</v>
      </c>
      <c r="F724" s="634" t="s">
        <v>4345</v>
      </c>
      <c r="G724" s="634" t="s">
        <v>9003</v>
      </c>
      <c r="H724" s="634" t="s">
        <v>4346</v>
      </c>
      <c r="I724" s="634" t="s">
        <v>11539</v>
      </c>
      <c r="J724" s="634" t="s">
        <v>11540</v>
      </c>
      <c r="K724" s="635">
        <v>60701005370023</v>
      </c>
      <c r="L724" s="634" t="s">
        <v>11541</v>
      </c>
      <c r="M724" s="634" t="s">
        <v>2423</v>
      </c>
      <c r="N724" s="634" t="s">
        <v>2459</v>
      </c>
      <c r="O724" s="634" t="s">
        <v>4332</v>
      </c>
      <c r="P724" s="634" t="s">
        <v>8132</v>
      </c>
      <c r="Q724" s="634" t="s">
        <v>8133</v>
      </c>
      <c r="R724" s="634" t="s">
        <v>7224</v>
      </c>
      <c r="S724" s="634" t="s">
        <v>8135</v>
      </c>
      <c r="T724" s="634" t="s">
        <v>11367</v>
      </c>
      <c r="U724" s="634" t="s">
        <v>1239</v>
      </c>
      <c r="V724" s="634" t="s">
        <v>2383</v>
      </c>
      <c r="W724" s="634" t="s">
        <v>5559</v>
      </c>
      <c r="X724" s="634" t="s">
        <v>11542</v>
      </c>
      <c r="Y724" s="634" t="s">
        <v>8138</v>
      </c>
      <c r="Z724" s="634" t="s">
        <v>8139</v>
      </c>
      <c r="AB724" s="634" t="s">
        <v>8183</v>
      </c>
      <c r="AC724" s="634" t="s">
        <v>8184</v>
      </c>
      <c r="AE724" s="634" t="s">
        <v>10625</v>
      </c>
      <c r="AF724" s="634" t="s">
        <v>21190</v>
      </c>
      <c r="AI724" s="646" t="str">
        <f>VLOOKUP(K724,'2-kurs'!C:F,4,)</f>
        <v>2-kurs</v>
      </c>
      <c r="AJ724" s="634" t="str">
        <f t="shared" si="11"/>
        <v>438231200018</v>
      </c>
    </row>
    <row r="725" spans="1:36" hidden="1" x14ac:dyDescent="0.25">
      <c r="A725" s="634" t="s">
        <v>11543</v>
      </c>
      <c r="B725" s="634" t="s">
        <v>11544</v>
      </c>
      <c r="C725" s="634" t="s">
        <v>8125</v>
      </c>
      <c r="D725" s="634" t="s">
        <v>8126</v>
      </c>
      <c r="E725" s="634" t="s">
        <v>8127</v>
      </c>
      <c r="F725" s="634" t="s">
        <v>4345</v>
      </c>
      <c r="G725" s="634" t="s">
        <v>9003</v>
      </c>
      <c r="H725" s="634" t="s">
        <v>4344</v>
      </c>
      <c r="I725" s="634" t="s">
        <v>11545</v>
      </c>
      <c r="J725" s="634" t="s">
        <v>11546</v>
      </c>
      <c r="K725" s="635">
        <v>50110025370011</v>
      </c>
      <c r="L725" s="634" t="s">
        <v>11547</v>
      </c>
      <c r="M725" s="634" t="s">
        <v>2423</v>
      </c>
      <c r="N725" s="634" t="s">
        <v>2459</v>
      </c>
      <c r="O725" s="634" t="s">
        <v>4332</v>
      </c>
      <c r="P725" s="634" t="s">
        <v>8132</v>
      </c>
      <c r="Q725" s="634" t="s">
        <v>8133</v>
      </c>
      <c r="R725" s="634" t="s">
        <v>7224</v>
      </c>
      <c r="S725" s="634" t="s">
        <v>8135</v>
      </c>
      <c r="T725" s="634" t="s">
        <v>11367</v>
      </c>
      <c r="U725" s="634" t="s">
        <v>1239</v>
      </c>
      <c r="V725" s="634" t="s">
        <v>2383</v>
      </c>
      <c r="W725" s="634" t="s">
        <v>5559</v>
      </c>
      <c r="X725" s="634" t="s">
        <v>11548</v>
      </c>
      <c r="Y725" s="634" t="s">
        <v>8138</v>
      </c>
      <c r="Z725" s="634" t="s">
        <v>8139</v>
      </c>
      <c r="AB725" s="634" t="s">
        <v>8183</v>
      </c>
      <c r="AC725" s="634" t="s">
        <v>8184</v>
      </c>
      <c r="AE725" s="634" t="s">
        <v>10643</v>
      </c>
      <c r="AF725" s="634" t="s">
        <v>21190</v>
      </c>
      <c r="AI725" s="646" t="str">
        <f>VLOOKUP(K725,'2-kurs'!C:F,4,)</f>
        <v>2-kurs</v>
      </c>
      <c r="AJ725" s="634" t="str">
        <f t="shared" si="11"/>
        <v>438231200029</v>
      </c>
    </row>
    <row r="726" spans="1:36" hidden="1" x14ac:dyDescent="0.25">
      <c r="A726" s="634" t="s">
        <v>11572</v>
      </c>
      <c r="B726" s="634" t="s">
        <v>11573</v>
      </c>
      <c r="C726" s="634" t="s">
        <v>8125</v>
      </c>
      <c r="D726" s="634" t="s">
        <v>8126</v>
      </c>
      <c r="E726" s="634" t="s">
        <v>8127</v>
      </c>
      <c r="F726" s="634" t="s">
        <v>4345</v>
      </c>
      <c r="G726" s="634" t="s">
        <v>8163</v>
      </c>
      <c r="H726" s="634" t="s">
        <v>4344</v>
      </c>
      <c r="I726" s="634" t="s">
        <v>11574</v>
      </c>
      <c r="J726" s="634" t="s">
        <v>11575</v>
      </c>
      <c r="K726" s="635">
        <v>31912861080012</v>
      </c>
      <c r="L726" s="634" t="s">
        <v>10228</v>
      </c>
      <c r="M726" s="634" t="s">
        <v>2423</v>
      </c>
      <c r="N726" s="634" t="s">
        <v>2459</v>
      </c>
      <c r="O726" s="634" t="s">
        <v>4332</v>
      </c>
      <c r="P726" s="634" t="s">
        <v>8132</v>
      </c>
      <c r="Q726" s="634" t="s">
        <v>8133</v>
      </c>
      <c r="R726" s="634" t="s">
        <v>7224</v>
      </c>
      <c r="S726" s="634" t="s">
        <v>8135</v>
      </c>
      <c r="T726" s="634" t="s">
        <v>11367</v>
      </c>
      <c r="U726" s="634" t="s">
        <v>1239</v>
      </c>
      <c r="V726" s="634" t="s">
        <v>2383</v>
      </c>
      <c r="W726" s="634" t="s">
        <v>5559</v>
      </c>
      <c r="X726" s="634" t="s">
        <v>11576</v>
      </c>
      <c r="Y726" s="634" t="s">
        <v>8138</v>
      </c>
      <c r="Z726" s="634" t="s">
        <v>8139</v>
      </c>
      <c r="AB726" s="634" t="s">
        <v>8183</v>
      </c>
      <c r="AC726" s="634" t="s">
        <v>8184</v>
      </c>
      <c r="AE726" s="634" t="s">
        <v>10625</v>
      </c>
      <c r="AF726" s="634" t="s">
        <v>19687</v>
      </c>
      <c r="AI726" s="646" t="str">
        <f>VLOOKUP(K726,'2-kurs'!C:F,4,)</f>
        <v>2-kurs</v>
      </c>
      <c r="AJ726" s="634" t="str">
        <f t="shared" si="11"/>
        <v>438231200057</v>
      </c>
    </row>
    <row r="727" spans="1:36" hidden="1" x14ac:dyDescent="0.25">
      <c r="A727" s="634" t="s">
        <v>11523</v>
      </c>
      <c r="B727" s="634" t="s">
        <v>5455</v>
      </c>
      <c r="C727" s="634" t="s">
        <v>8125</v>
      </c>
      <c r="D727" s="634" t="s">
        <v>8126</v>
      </c>
      <c r="E727" s="634" t="s">
        <v>8127</v>
      </c>
      <c r="F727" s="634" t="s">
        <v>4345</v>
      </c>
      <c r="G727" s="634" t="s">
        <v>4348</v>
      </c>
      <c r="H727" s="634" t="s">
        <v>4346</v>
      </c>
      <c r="I727" s="634" t="s">
        <v>11524</v>
      </c>
      <c r="J727" s="634" t="s">
        <v>11525</v>
      </c>
      <c r="K727" s="635">
        <v>62809005340016</v>
      </c>
      <c r="L727" s="634" t="s">
        <v>9554</v>
      </c>
      <c r="M727" s="634" t="s">
        <v>2423</v>
      </c>
      <c r="N727" s="634" t="s">
        <v>2459</v>
      </c>
      <c r="O727" s="634" t="s">
        <v>4332</v>
      </c>
      <c r="P727" s="634" t="s">
        <v>8132</v>
      </c>
      <c r="Q727" s="634" t="s">
        <v>8133</v>
      </c>
      <c r="R727" s="634" t="s">
        <v>7224</v>
      </c>
      <c r="S727" s="634" t="s">
        <v>8135</v>
      </c>
      <c r="T727" s="634" t="s">
        <v>11367</v>
      </c>
      <c r="U727" s="634" t="s">
        <v>1239</v>
      </c>
      <c r="V727" s="634" t="s">
        <v>2383</v>
      </c>
      <c r="W727" s="634" t="s">
        <v>5559</v>
      </c>
      <c r="X727" s="634" t="s">
        <v>11526</v>
      </c>
      <c r="Y727" s="634" t="s">
        <v>8138</v>
      </c>
      <c r="Z727" s="634" t="s">
        <v>8139</v>
      </c>
      <c r="AF727" s="634" t="s">
        <v>21191</v>
      </c>
      <c r="AI727" s="646" t="str">
        <f>VLOOKUP(K727,'2-kurs'!C:F,4,)</f>
        <v>2-kurs</v>
      </c>
      <c r="AJ727" s="634" t="str">
        <f t="shared" si="11"/>
        <v>438231200071</v>
      </c>
    </row>
    <row r="728" spans="1:36" hidden="1" x14ac:dyDescent="0.25">
      <c r="A728" s="634" t="s">
        <v>11500</v>
      </c>
      <c r="B728" s="634" t="s">
        <v>5240</v>
      </c>
      <c r="C728" s="634" t="s">
        <v>8125</v>
      </c>
      <c r="D728" s="634" t="s">
        <v>8126</v>
      </c>
      <c r="E728" s="634" t="s">
        <v>8127</v>
      </c>
      <c r="F728" s="634" t="s">
        <v>4345</v>
      </c>
      <c r="G728" s="634" t="s">
        <v>4348</v>
      </c>
      <c r="H728" s="634" t="s">
        <v>4346</v>
      </c>
      <c r="I728" s="634" t="s">
        <v>11501</v>
      </c>
      <c r="J728" s="634" t="s">
        <v>11502</v>
      </c>
      <c r="K728" s="635">
        <v>42504841140030</v>
      </c>
      <c r="L728" s="634" t="s">
        <v>11503</v>
      </c>
      <c r="M728" s="634" t="s">
        <v>2423</v>
      </c>
      <c r="N728" s="634" t="s">
        <v>2459</v>
      </c>
      <c r="O728" s="634" t="s">
        <v>4332</v>
      </c>
      <c r="P728" s="634" t="s">
        <v>8132</v>
      </c>
      <c r="Q728" s="634" t="s">
        <v>8133</v>
      </c>
      <c r="R728" s="634" t="s">
        <v>7224</v>
      </c>
      <c r="S728" s="634" t="s">
        <v>8135</v>
      </c>
      <c r="T728" s="634" t="s">
        <v>11367</v>
      </c>
      <c r="U728" s="634" t="s">
        <v>1239</v>
      </c>
      <c r="V728" s="634" t="s">
        <v>2383</v>
      </c>
      <c r="W728" s="634" t="s">
        <v>5559</v>
      </c>
      <c r="X728" s="634" t="s">
        <v>11504</v>
      </c>
      <c r="Y728" s="634" t="s">
        <v>8138</v>
      </c>
      <c r="Z728" s="634" t="s">
        <v>8139</v>
      </c>
      <c r="AB728" s="634" t="s">
        <v>8183</v>
      </c>
      <c r="AC728" s="634" t="s">
        <v>8184</v>
      </c>
      <c r="AE728" s="634" t="s">
        <v>10625</v>
      </c>
      <c r="AF728" s="634" t="s">
        <v>19688</v>
      </c>
      <c r="AI728" s="646" t="str">
        <f>VLOOKUP(K728,'2-kurs'!C:F,4,)</f>
        <v>2-kurs</v>
      </c>
      <c r="AJ728" s="634" t="str">
        <f t="shared" si="11"/>
        <v>438231200038</v>
      </c>
    </row>
    <row r="729" spans="1:36" hidden="1" x14ac:dyDescent="0.25">
      <c r="A729" s="634" t="s">
        <v>11693</v>
      </c>
      <c r="B729" s="634" t="s">
        <v>11694</v>
      </c>
      <c r="C729" s="634" t="s">
        <v>8125</v>
      </c>
      <c r="D729" s="634" t="s">
        <v>8126</v>
      </c>
      <c r="E729" s="634" t="s">
        <v>8127</v>
      </c>
      <c r="F729" s="634" t="s">
        <v>4345</v>
      </c>
      <c r="G729" s="634" t="s">
        <v>4350</v>
      </c>
      <c r="H729" s="634" t="s">
        <v>4346</v>
      </c>
      <c r="I729" s="634" t="s">
        <v>11695</v>
      </c>
      <c r="J729" s="634" t="s">
        <v>11696</v>
      </c>
      <c r="K729" s="635">
        <v>41607975310049</v>
      </c>
      <c r="L729" s="634" t="s">
        <v>11697</v>
      </c>
      <c r="M729" s="634" t="s">
        <v>2423</v>
      </c>
      <c r="N729" s="634" t="s">
        <v>2459</v>
      </c>
      <c r="O729" s="634" t="s">
        <v>4332</v>
      </c>
      <c r="P729" s="634" t="s">
        <v>8132</v>
      </c>
      <c r="Q729" s="634" t="s">
        <v>8133</v>
      </c>
      <c r="R729" s="634" t="s">
        <v>7224</v>
      </c>
      <c r="S729" s="634" t="s">
        <v>8135</v>
      </c>
      <c r="T729" s="634" t="s">
        <v>11367</v>
      </c>
      <c r="U729" s="634" t="s">
        <v>1239</v>
      </c>
      <c r="V729" s="634" t="s">
        <v>2383</v>
      </c>
      <c r="W729" s="634" t="s">
        <v>5559</v>
      </c>
      <c r="X729" s="634" t="s">
        <v>11698</v>
      </c>
      <c r="Y729" s="634" t="s">
        <v>8138</v>
      </c>
      <c r="Z729" s="634" t="s">
        <v>8139</v>
      </c>
      <c r="AB729" s="634" t="s">
        <v>8183</v>
      </c>
      <c r="AC729" s="634" t="s">
        <v>8184</v>
      </c>
      <c r="AE729" s="634" t="s">
        <v>10643</v>
      </c>
      <c r="AF729" s="634" t="s">
        <v>18741</v>
      </c>
      <c r="AI729" s="646" t="str">
        <f>VLOOKUP(K729,'2-kurs'!C:F,4,)</f>
        <v>2-kurs</v>
      </c>
      <c r="AJ729" s="634" t="str">
        <f t="shared" si="11"/>
        <v>438231200061</v>
      </c>
    </row>
    <row r="730" spans="1:36" hidden="1" x14ac:dyDescent="0.25">
      <c r="A730" s="634" t="s">
        <v>11461</v>
      </c>
      <c r="B730" s="634" t="s">
        <v>11462</v>
      </c>
      <c r="C730" s="634" t="s">
        <v>8125</v>
      </c>
      <c r="D730" s="634" t="s">
        <v>8126</v>
      </c>
      <c r="E730" s="634" t="s">
        <v>8127</v>
      </c>
      <c r="F730" s="634" t="s">
        <v>4345</v>
      </c>
      <c r="G730" s="634" t="s">
        <v>8221</v>
      </c>
      <c r="H730" s="634" t="s">
        <v>4344</v>
      </c>
      <c r="I730" s="634" t="s">
        <v>11463</v>
      </c>
      <c r="J730" s="634" t="s">
        <v>11464</v>
      </c>
      <c r="K730" s="635">
        <v>50104025250011</v>
      </c>
      <c r="L730" s="634" t="s">
        <v>11465</v>
      </c>
      <c r="M730" s="634" t="s">
        <v>2423</v>
      </c>
      <c r="N730" s="634" t="s">
        <v>2459</v>
      </c>
      <c r="O730" s="634" t="s">
        <v>4332</v>
      </c>
      <c r="P730" s="634" t="s">
        <v>8132</v>
      </c>
      <c r="Q730" s="634" t="s">
        <v>8133</v>
      </c>
      <c r="R730" s="634" t="s">
        <v>7224</v>
      </c>
      <c r="S730" s="634" t="s">
        <v>8135</v>
      </c>
      <c r="T730" s="634" t="s">
        <v>11367</v>
      </c>
      <c r="U730" s="634" t="s">
        <v>1239</v>
      </c>
      <c r="V730" s="634" t="s">
        <v>2383</v>
      </c>
      <c r="W730" s="634" t="s">
        <v>5559</v>
      </c>
      <c r="X730" s="634" t="s">
        <v>11466</v>
      </c>
      <c r="Y730" s="634" t="s">
        <v>8138</v>
      </c>
      <c r="Z730" s="634" t="s">
        <v>8139</v>
      </c>
      <c r="AA730" s="634" t="s">
        <v>11467</v>
      </c>
      <c r="AB730" s="634" t="s">
        <v>8183</v>
      </c>
      <c r="AC730" s="634" t="s">
        <v>8184</v>
      </c>
      <c r="AE730" s="634" t="s">
        <v>10625</v>
      </c>
      <c r="AF730" s="634" t="s">
        <v>18743</v>
      </c>
      <c r="AI730" s="646" t="str">
        <f>VLOOKUP(K730,'2-kurs'!C:F,4,)</f>
        <v>2-kurs</v>
      </c>
      <c r="AJ730" s="634" t="str">
        <f t="shared" si="11"/>
        <v>438231200064</v>
      </c>
    </row>
    <row r="731" spans="1:36" hidden="1" x14ac:dyDescent="0.25">
      <c r="A731" s="634" t="s">
        <v>11560</v>
      </c>
      <c r="B731" s="634" t="s">
        <v>11561</v>
      </c>
      <c r="C731" s="634" t="s">
        <v>8125</v>
      </c>
      <c r="D731" s="634" t="s">
        <v>8126</v>
      </c>
      <c r="E731" s="634" t="s">
        <v>8127</v>
      </c>
      <c r="F731" s="634" t="s">
        <v>8700</v>
      </c>
      <c r="G731" s="634" t="s">
        <v>11562</v>
      </c>
      <c r="H731" s="634" t="s">
        <v>4344</v>
      </c>
      <c r="I731" s="634" t="s">
        <v>11524</v>
      </c>
      <c r="J731" s="634" t="s">
        <v>11563</v>
      </c>
      <c r="K731" s="635">
        <v>52809007170014</v>
      </c>
      <c r="L731" s="634" t="s">
        <v>11564</v>
      </c>
      <c r="M731" s="634" t="s">
        <v>2423</v>
      </c>
      <c r="N731" s="634" t="s">
        <v>2459</v>
      </c>
      <c r="O731" s="634" t="s">
        <v>4332</v>
      </c>
      <c r="P731" s="634" t="s">
        <v>8132</v>
      </c>
      <c r="Q731" s="634" t="s">
        <v>8133</v>
      </c>
      <c r="R731" s="634" t="s">
        <v>7224</v>
      </c>
      <c r="S731" s="634" t="s">
        <v>8135</v>
      </c>
      <c r="T731" s="634" t="s">
        <v>11367</v>
      </c>
      <c r="U731" s="634" t="s">
        <v>1239</v>
      </c>
      <c r="V731" s="634" t="s">
        <v>2383</v>
      </c>
      <c r="W731" s="634" t="s">
        <v>5559</v>
      </c>
      <c r="X731" s="634" t="s">
        <v>11565</v>
      </c>
      <c r="Y731" s="634" t="s">
        <v>8138</v>
      </c>
      <c r="Z731" s="634" t="s">
        <v>8139</v>
      </c>
      <c r="AB731" s="634" t="s">
        <v>8183</v>
      </c>
      <c r="AC731" s="634" t="s">
        <v>8184</v>
      </c>
      <c r="AF731" s="634" t="s">
        <v>19687</v>
      </c>
      <c r="AI731" s="646" t="str">
        <f>VLOOKUP(K731,'2-kurs'!C:F,4,)</f>
        <v>2-kurs</v>
      </c>
      <c r="AJ731" s="634" t="str">
        <f t="shared" si="11"/>
        <v>438231200062</v>
      </c>
    </row>
    <row r="732" spans="1:36" hidden="1" x14ac:dyDescent="0.25">
      <c r="A732" s="634" t="s">
        <v>11457</v>
      </c>
      <c r="B732" s="634" t="s">
        <v>5410</v>
      </c>
      <c r="C732" s="634" t="s">
        <v>8125</v>
      </c>
      <c r="D732" s="634" t="s">
        <v>8126</v>
      </c>
      <c r="E732" s="634" t="s">
        <v>8127</v>
      </c>
      <c r="F732" s="634" t="s">
        <v>4345</v>
      </c>
      <c r="G732" s="634" t="s">
        <v>4347</v>
      </c>
      <c r="H732" s="634" t="s">
        <v>4346</v>
      </c>
      <c r="I732" s="634" t="s">
        <v>11458</v>
      </c>
      <c r="J732" s="634" t="s">
        <v>11459</v>
      </c>
      <c r="K732" s="635">
        <v>41602965260010</v>
      </c>
      <c r="L732" s="634" t="s">
        <v>10173</v>
      </c>
      <c r="M732" s="634" t="s">
        <v>2423</v>
      </c>
      <c r="N732" s="634" t="s">
        <v>2459</v>
      </c>
      <c r="O732" s="634" t="s">
        <v>4332</v>
      </c>
      <c r="P732" s="634" t="s">
        <v>8132</v>
      </c>
      <c r="Q732" s="634" t="s">
        <v>8133</v>
      </c>
      <c r="R732" s="634" t="s">
        <v>7224</v>
      </c>
      <c r="S732" s="634" t="s">
        <v>8135</v>
      </c>
      <c r="T732" s="634" t="s">
        <v>11367</v>
      </c>
      <c r="U732" s="634" t="s">
        <v>1239</v>
      </c>
      <c r="V732" s="634" t="s">
        <v>2383</v>
      </c>
      <c r="W732" s="634" t="s">
        <v>5559</v>
      </c>
      <c r="X732" s="634" t="s">
        <v>11460</v>
      </c>
      <c r="Y732" s="634" t="s">
        <v>8138</v>
      </c>
      <c r="Z732" s="634" t="s">
        <v>8139</v>
      </c>
      <c r="AE732" s="634" t="s">
        <v>10643</v>
      </c>
      <c r="AF732" s="634" t="s">
        <v>18741</v>
      </c>
      <c r="AI732" s="646" t="str">
        <f>VLOOKUP(K732,'2-kurs'!C:F,4,)</f>
        <v>2-kurs</v>
      </c>
      <c r="AJ732" s="634" t="str">
        <f t="shared" si="11"/>
        <v>438231200070</v>
      </c>
    </row>
    <row r="733" spans="1:36" hidden="1" x14ac:dyDescent="0.25">
      <c r="A733" s="634" t="s">
        <v>11680</v>
      </c>
      <c r="B733" s="634" t="s">
        <v>5381</v>
      </c>
      <c r="C733" s="634" t="s">
        <v>8125</v>
      </c>
      <c r="D733" s="634" t="s">
        <v>8126</v>
      </c>
      <c r="E733" s="634" t="s">
        <v>8127</v>
      </c>
      <c r="F733" s="634" t="s">
        <v>8700</v>
      </c>
      <c r="G733" s="634" t="s">
        <v>8701</v>
      </c>
      <c r="H733" s="634" t="s">
        <v>4346</v>
      </c>
      <c r="I733" s="634" t="s">
        <v>11681</v>
      </c>
      <c r="J733" s="634" t="s">
        <v>11682</v>
      </c>
      <c r="K733" s="635">
        <v>61902017120034</v>
      </c>
      <c r="L733" s="634" t="s">
        <v>11683</v>
      </c>
      <c r="M733" s="634" t="s">
        <v>2423</v>
      </c>
      <c r="N733" s="634" t="s">
        <v>2459</v>
      </c>
      <c r="O733" s="634" t="s">
        <v>4332</v>
      </c>
      <c r="P733" s="634" t="s">
        <v>8132</v>
      </c>
      <c r="Q733" s="634" t="s">
        <v>8133</v>
      </c>
      <c r="R733" s="634" t="s">
        <v>7224</v>
      </c>
      <c r="S733" s="634" t="s">
        <v>8135</v>
      </c>
      <c r="T733" s="634" t="s">
        <v>11367</v>
      </c>
      <c r="U733" s="634" t="s">
        <v>1239</v>
      </c>
      <c r="V733" s="634" t="s">
        <v>2383</v>
      </c>
      <c r="W733" s="634" t="s">
        <v>5559</v>
      </c>
      <c r="X733" s="634" t="s">
        <v>11684</v>
      </c>
      <c r="Y733" s="634" t="s">
        <v>8138</v>
      </c>
      <c r="Z733" s="634" t="s">
        <v>8139</v>
      </c>
      <c r="AB733" s="634" t="s">
        <v>8183</v>
      </c>
      <c r="AC733" s="634" t="s">
        <v>8184</v>
      </c>
      <c r="AE733" s="634" t="s">
        <v>10625</v>
      </c>
      <c r="AF733" s="634" t="s">
        <v>18612</v>
      </c>
      <c r="AI733" s="646" t="str">
        <f>VLOOKUP(K733,'2-kurs'!C:F,4,)</f>
        <v>2-kurs</v>
      </c>
      <c r="AJ733" s="634" t="str">
        <f t="shared" si="11"/>
        <v>438231200068</v>
      </c>
    </row>
    <row r="734" spans="1:36" hidden="1" x14ac:dyDescent="0.25">
      <c r="A734" s="634" t="s">
        <v>11649</v>
      </c>
      <c r="B734" s="634" t="s">
        <v>11650</v>
      </c>
      <c r="C734" s="634" t="s">
        <v>8125</v>
      </c>
      <c r="D734" s="634" t="s">
        <v>8126</v>
      </c>
      <c r="E734" s="634" t="s">
        <v>8127</v>
      </c>
      <c r="F734" s="634" t="s">
        <v>4345</v>
      </c>
      <c r="G734" s="634" t="s">
        <v>4347</v>
      </c>
      <c r="H734" s="634" t="s">
        <v>4346</v>
      </c>
      <c r="I734" s="634" t="s">
        <v>11651</v>
      </c>
      <c r="J734" s="634" t="s">
        <v>11652</v>
      </c>
      <c r="K734" s="635">
        <v>41703891070024</v>
      </c>
      <c r="L734" s="634" t="s">
        <v>11653</v>
      </c>
      <c r="M734" s="634" t="s">
        <v>2423</v>
      </c>
      <c r="N734" s="634" t="s">
        <v>2459</v>
      </c>
      <c r="O734" s="634" t="s">
        <v>4332</v>
      </c>
      <c r="P734" s="634" t="s">
        <v>8132</v>
      </c>
      <c r="Q734" s="634" t="s">
        <v>8133</v>
      </c>
      <c r="R734" s="634" t="s">
        <v>7224</v>
      </c>
      <c r="S734" s="634" t="s">
        <v>8135</v>
      </c>
      <c r="T734" s="634" t="s">
        <v>11367</v>
      </c>
      <c r="U734" s="634" t="s">
        <v>1239</v>
      </c>
      <c r="V734" s="634" t="s">
        <v>2383</v>
      </c>
      <c r="W734" s="634" t="s">
        <v>5559</v>
      </c>
      <c r="X734" s="634" t="s">
        <v>11654</v>
      </c>
      <c r="Y734" s="634" t="s">
        <v>8138</v>
      </c>
      <c r="Z734" s="634" t="s">
        <v>8139</v>
      </c>
      <c r="AB734" s="634" t="s">
        <v>8183</v>
      </c>
      <c r="AC734" s="634" t="s">
        <v>8184</v>
      </c>
      <c r="AE734" s="634" t="s">
        <v>10625</v>
      </c>
      <c r="AF734" s="634" t="s">
        <v>19687</v>
      </c>
      <c r="AI734" s="646" t="str">
        <f>VLOOKUP(K734,'2-kurs'!C:F,4,)</f>
        <v>2-kurs</v>
      </c>
      <c r="AJ734" s="634" t="str">
        <f t="shared" si="11"/>
        <v>438231200052</v>
      </c>
    </row>
    <row r="735" spans="1:36" hidden="1" x14ac:dyDescent="0.25">
      <c r="A735" s="634" t="s">
        <v>11549</v>
      </c>
      <c r="B735" s="634" t="s">
        <v>5457</v>
      </c>
      <c r="C735" s="634" t="s">
        <v>8125</v>
      </c>
      <c r="D735" s="634" t="s">
        <v>8126</v>
      </c>
      <c r="E735" s="634" t="s">
        <v>8127</v>
      </c>
      <c r="F735" s="634" t="s">
        <v>4345</v>
      </c>
      <c r="G735" s="634" t="s">
        <v>4347</v>
      </c>
      <c r="H735" s="634" t="s">
        <v>4346</v>
      </c>
      <c r="I735" s="634" t="s">
        <v>11550</v>
      </c>
      <c r="J735" s="634" t="s">
        <v>11551</v>
      </c>
      <c r="K735" s="635">
        <v>41710875250011</v>
      </c>
      <c r="L735" s="634" t="s">
        <v>11552</v>
      </c>
      <c r="M735" s="634" t="s">
        <v>2423</v>
      </c>
      <c r="N735" s="634" t="s">
        <v>2459</v>
      </c>
      <c r="O735" s="634" t="s">
        <v>4332</v>
      </c>
      <c r="P735" s="634" t="s">
        <v>8132</v>
      </c>
      <c r="Q735" s="634" t="s">
        <v>8133</v>
      </c>
      <c r="R735" s="634" t="s">
        <v>7224</v>
      </c>
      <c r="S735" s="634" t="s">
        <v>8135</v>
      </c>
      <c r="T735" s="634" t="s">
        <v>11367</v>
      </c>
      <c r="U735" s="634" t="s">
        <v>1239</v>
      </c>
      <c r="V735" s="634" t="s">
        <v>2383</v>
      </c>
      <c r="W735" s="634" t="s">
        <v>5559</v>
      </c>
      <c r="X735" s="634" t="s">
        <v>11553</v>
      </c>
      <c r="Y735" s="634" t="s">
        <v>8138</v>
      </c>
      <c r="Z735" s="634" t="s">
        <v>8139</v>
      </c>
      <c r="AB735" s="634" t="s">
        <v>8183</v>
      </c>
      <c r="AC735" s="634" t="s">
        <v>8184</v>
      </c>
      <c r="AE735" s="634" t="s">
        <v>10643</v>
      </c>
      <c r="AF735" s="634" t="s">
        <v>19687</v>
      </c>
      <c r="AI735" s="646" t="str">
        <f>VLOOKUP(K735,'2-kurs'!C:F,4,)</f>
        <v>2-kurs</v>
      </c>
      <c r="AJ735" s="634" t="str">
        <f t="shared" si="11"/>
        <v>438231200031</v>
      </c>
    </row>
    <row r="736" spans="1:36" hidden="1" x14ac:dyDescent="0.25">
      <c r="A736" s="634" t="s">
        <v>11675</v>
      </c>
      <c r="B736" s="634" t="s">
        <v>5452</v>
      </c>
      <c r="C736" s="634" t="s">
        <v>8125</v>
      </c>
      <c r="D736" s="634" t="s">
        <v>8126</v>
      </c>
      <c r="E736" s="634" t="s">
        <v>8127</v>
      </c>
      <c r="F736" s="634" t="s">
        <v>4345</v>
      </c>
      <c r="G736" s="634" t="s">
        <v>4348</v>
      </c>
      <c r="H736" s="634" t="s">
        <v>4344</v>
      </c>
      <c r="I736" s="634" t="s">
        <v>11676</v>
      </c>
      <c r="J736" s="634" t="s">
        <v>11677</v>
      </c>
      <c r="K736" s="635">
        <v>30312965300020</v>
      </c>
      <c r="L736" s="634" t="s">
        <v>11678</v>
      </c>
      <c r="M736" s="634" t="s">
        <v>2423</v>
      </c>
      <c r="N736" s="634" t="s">
        <v>2459</v>
      </c>
      <c r="O736" s="634" t="s">
        <v>4332</v>
      </c>
      <c r="P736" s="634" t="s">
        <v>8132</v>
      </c>
      <c r="Q736" s="634" t="s">
        <v>8133</v>
      </c>
      <c r="R736" s="634" t="s">
        <v>7224</v>
      </c>
      <c r="S736" s="634" t="s">
        <v>8135</v>
      </c>
      <c r="T736" s="634" t="s">
        <v>11367</v>
      </c>
      <c r="U736" s="634" t="s">
        <v>1239</v>
      </c>
      <c r="V736" s="634" t="s">
        <v>2383</v>
      </c>
      <c r="W736" s="634" t="s">
        <v>5559</v>
      </c>
      <c r="X736" s="634" t="s">
        <v>11679</v>
      </c>
      <c r="Y736" s="634" t="s">
        <v>8138</v>
      </c>
      <c r="Z736" s="634" t="s">
        <v>8139</v>
      </c>
      <c r="AB736" s="634" t="s">
        <v>8183</v>
      </c>
      <c r="AC736" s="634" t="s">
        <v>8184</v>
      </c>
      <c r="AF736" s="634" t="s">
        <v>18612</v>
      </c>
      <c r="AI736" s="646" t="str">
        <f>VLOOKUP(K736,'2-kurs'!C:F,4,)</f>
        <v>2-kurs</v>
      </c>
      <c r="AJ736" s="634" t="str">
        <f t="shared" si="11"/>
        <v>438231200060</v>
      </c>
    </row>
    <row r="737" spans="1:36" hidden="1" x14ac:dyDescent="0.25">
      <c r="A737" s="634" t="s">
        <v>11670</v>
      </c>
      <c r="B737" s="634" t="s">
        <v>5351</v>
      </c>
      <c r="C737" s="634" t="s">
        <v>8125</v>
      </c>
      <c r="D737" s="634" t="s">
        <v>8126</v>
      </c>
      <c r="E737" s="634" t="s">
        <v>8127</v>
      </c>
      <c r="F737" s="634" t="s">
        <v>4345</v>
      </c>
      <c r="G737" s="634" t="s">
        <v>4352</v>
      </c>
      <c r="H737" s="634" t="s">
        <v>4346</v>
      </c>
      <c r="I737" s="634" t="s">
        <v>11671</v>
      </c>
      <c r="J737" s="634" t="s">
        <v>11672</v>
      </c>
      <c r="K737" s="635">
        <v>41508915290013</v>
      </c>
      <c r="L737" s="634" t="s">
        <v>11673</v>
      </c>
      <c r="M737" s="634" t="s">
        <v>2423</v>
      </c>
      <c r="N737" s="634" t="s">
        <v>2459</v>
      </c>
      <c r="O737" s="634" t="s">
        <v>4332</v>
      </c>
      <c r="P737" s="634" t="s">
        <v>8132</v>
      </c>
      <c r="Q737" s="634" t="s">
        <v>8133</v>
      </c>
      <c r="R737" s="634" t="s">
        <v>7224</v>
      </c>
      <c r="S737" s="634" t="s">
        <v>8135</v>
      </c>
      <c r="T737" s="634" t="s">
        <v>11367</v>
      </c>
      <c r="U737" s="634" t="s">
        <v>1239</v>
      </c>
      <c r="V737" s="634" t="s">
        <v>2383</v>
      </c>
      <c r="W737" s="634" t="s">
        <v>5559</v>
      </c>
      <c r="X737" s="634" t="s">
        <v>11674</v>
      </c>
      <c r="Y737" s="634" t="s">
        <v>8138</v>
      </c>
      <c r="Z737" s="634" t="s">
        <v>8139</v>
      </c>
      <c r="AB737" s="634" t="s">
        <v>8183</v>
      </c>
      <c r="AC737" s="634" t="s">
        <v>8184</v>
      </c>
      <c r="AE737" s="634" t="s">
        <v>19646</v>
      </c>
      <c r="AF737" s="634" t="s">
        <v>19687</v>
      </c>
      <c r="AI737" s="646" t="str">
        <f>VLOOKUP(K737,'2-kurs'!C:F,4,)</f>
        <v>2-kurs</v>
      </c>
      <c r="AJ737" s="634" t="str">
        <f t="shared" si="11"/>
        <v>438231200046</v>
      </c>
    </row>
    <row r="738" spans="1:36" hidden="1" x14ac:dyDescent="0.25">
      <c r="A738" s="634" t="s">
        <v>11476</v>
      </c>
      <c r="B738" s="634" t="s">
        <v>5421</v>
      </c>
      <c r="C738" s="634" t="s">
        <v>8125</v>
      </c>
      <c r="D738" s="634" t="s">
        <v>8126</v>
      </c>
      <c r="E738" s="634" t="s">
        <v>8127</v>
      </c>
      <c r="F738" s="634" t="s">
        <v>4345</v>
      </c>
      <c r="G738" s="634" t="s">
        <v>4347</v>
      </c>
      <c r="H738" s="634" t="s">
        <v>4344</v>
      </c>
      <c r="I738" s="634" t="s">
        <v>11477</v>
      </c>
      <c r="J738" s="634" t="s">
        <v>11478</v>
      </c>
      <c r="K738" s="635">
        <v>32111985260019</v>
      </c>
      <c r="L738" s="634" t="s">
        <v>11479</v>
      </c>
      <c r="M738" s="634" t="s">
        <v>2423</v>
      </c>
      <c r="N738" s="634" t="s">
        <v>2459</v>
      </c>
      <c r="O738" s="634" t="s">
        <v>4332</v>
      </c>
      <c r="P738" s="634" t="s">
        <v>8132</v>
      </c>
      <c r="Q738" s="634" t="s">
        <v>8133</v>
      </c>
      <c r="R738" s="634" t="s">
        <v>7224</v>
      </c>
      <c r="S738" s="634" t="s">
        <v>8135</v>
      </c>
      <c r="T738" s="634" t="s">
        <v>11367</v>
      </c>
      <c r="U738" s="634" t="s">
        <v>1239</v>
      </c>
      <c r="V738" s="634" t="s">
        <v>2383</v>
      </c>
      <c r="W738" s="634" t="s">
        <v>5559</v>
      </c>
      <c r="X738" s="634" t="s">
        <v>11480</v>
      </c>
      <c r="Y738" s="634" t="s">
        <v>8138</v>
      </c>
      <c r="Z738" s="634" t="s">
        <v>8139</v>
      </c>
      <c r="AE738" s="634" t="s">
        <v>10625</v>
      </c>
      <c r="AF738" s="634" t="s">
        <v>18612</v>
      </c>
      <c r="AI738" s="646" t="str">
        <f>VLOOKUP(K738,'2-kurs'!C:F,4,)</f>
        <v>2-kurs</v>
      </c>
      <c r="AJ738" s="634" t="str">
        <f t="shared" si="11"/>
        <v>438231200027</v>
      </c>
    </row>
    <row r="739" spans="1:36" hidden="1" x14ac:dyDescent="0.25">
      <c r="A739" s="634" t="s">
        <v>11481</v>
      </c>
      <c r="B739" s="634" t="s">
        <v>5423</v>
      </c>
      <c r="C739" s="634" t="s">
        <v>8125</v>
      </c>
      <c r="D739" s="634" t="s">
        <v>8126</v>
      </c>
      <c r="E739" s="634" t="s">
        <v>8127</v>
      </c>
      <c r="F739" s="634" t="s">
        <v>4345</v>
      </c>
      <c r="G739" s="634" t="s">
        <v>4347</v>
      </c>
      <c r="H739" s="634" t="s">
        <v>4346</v>
      </c>
      <c r="I739" s="634" t="s">
        <v>11482</v>
      </c>
      <c r="J739" s="634" t="s">
        <v>11483</v>
      </c>
      <c r="K739" s="635">
        <v>63105015260034</v>
      </c>
      <c r="L739" s="634" t="s">
        <v>11484</v>
      </c>
      <c r="M739" s="634" t="s">
        <v>2423</v>
      </c>
      <c r="N739" s="634" t="s">
        <v>2459</v>
      </c>
      <c r="O739" s="634" t="s">
        <v>4332</v>
      </c>
      <c r="P739" s="634" t="s">
        <v>8132</v>
      </c>
      <c r="Q739" s="634" t="s">
        <v>8133</v>
      </c>
      <c r="R739" s="634" t="s">
        <v>7224</v>
      </c>
      <c r="S739" s="634" t="s">
        <v>8135</v>
      </c>
      <c r="T739" s="634" t="s">
        <v>11367</v>
      </c>
      <c r="U739" s="634" t="s">
        <v>1239</v>
      </c>
      <c r="V739" s="634" t="s">
        <v>2383</v>
      </c>
      <c r="W739" s="634" t="s">
        <v>5559</v>
      </c>
      <c r="X739" s="634" t="s">
        <v>11485</v>
      </c>
      <c r="Y739" s="634" t="s">
        <v>8138</v>
      </c>
      <c r="Z739" s="634" t="s">
        <v>8139</v>
      </c>
      <c r="AB739" s="634" t="s">
        <v>8183</v>
      </c>
      <c r="AC739" s="634" t="s">
        <v>8184</v>
      </c>
      <c r="AE739" s="634" t="s">
        <v>10625</v>
      </c>
      <c r="AF739" s="634" t="s">
        <v>18731</v>
      </c>
      <c r="AI739" s="646" t="str">
        <f>VLOOKUP(K739,'2-kurs'!C:F,4,)</f>
        <v>2-kurs</v>
      </c>
      <c r="AJ739" s="634" t="str">
        <f t="shared" si="11"/>
        <v>438231200034</v>
      </c>
    </row>
    <row r="740" spans="1:36" hidden="1" x14ac:dyDescent="0.25">
      <c r="A740" s="634" t="s">
        <v>11396</v>
      </c>
      <c r="B740" s="634" t="s">
        <v>11397</v>
      </c>
      <c r="C740" s="634" t="s">
        <v>8125</v>
      </c>
      <c r="D740" s="634" t="s">
        <v>8126</v>
      </c>
      <c r="E740" s="634" t="s">
        <v>8127</v>
      </c>
      <c r="F740" s="634" t="s">
        <v>8142</v>
      </c>
      <c r="G740" s="634" t="s">
        <v>8143</v>
      </c>
      <c r="H740" s="634" t="s">
        <v>4344</v>
      </c>
      <c r="I740" s="634" t="s">
        <v>11398</v>
      </c>
      <c r="J740" s="634" t="s">
        <v>11399</v>
      </c>
      <c r="K740" s="635">
        <v>31204922330025</v>
      </c>
      <c r="L740" s="634" t="s">
        <v>11400</v>
      </c>
      <c r="M740" s="634" t="s">
        <v>2423</v>
      </c>
      <c r="N740" s="634" t="s">
        <v>2459</v>
      </c>
      <c r="O740" s="634" t="s">
        <v>4332</v>
      </c>
      <c r="P740" s="634" t="s">
        <v>8132</v>
      </c>
      <c r="Q740" s="634" t="s">
        <v>8133</v>
      </c>
      <c r="R740" s="634" t="s">
        <v>10622</v>
      </c>
      <c r="S740" s="634" t="s">
        <v>8135</v>
      </c>
      <c r="T740" s="634" t="s">
        <v>11367</v>
      </c>
      <c r="U740" s="634" t="s">
        <v>1239</v>
      </c>
      <c r="V740" s="634" t="s">
        <v>2383</v>
      </c>
      <c r="W740" s="634" t="s">
        <v>5559</v>
      </c>
      <c r="X740" s="634" t="s">
        <v>11401</v>
      </c>
      <c r="Y740" s="634" t="s">
        <v>8138</v>
      </c>
      <c r="Z740" s="634" t="s">
        <v>8139</v>
      </c>
      <c r="AB740" s="634" t="s">
        <v>8183</v>
      </c>
      <c r="AC740" s="634" t="s">
        <v>8184</v>
      </c>
      <c r="AE740" s="634" t="s">
        <v>10625</v>
      </c>
      <c r="AF740" s="634" t="s">
        <v>18731</v>
      </c>
      <c r="AI740" s="646" t="str">
        <f>VLOOKUP(K740,'2-kurs'!C:F,4,)</f>
        <v>2-kurs</v>
      </c>
      <c r="AJ740" s="634" t="str">
        <f t="shared" si="11"/>
        <v>438231200053</v>
      </c>
    </row>
    <row r="741" spans="1:36" hidden="1" x14ac:dyDescent="0.25">
      <c r="A741" s="634" t="s">
        <v>11468</v>
      </c>
      <c r="B741" s="634" t="s">
        <v>5454</v>
      </c>
      <c r="C741" s="634" t="s">
        <v>8125</v>
      </c>
      <c r="D741" s="634" t="s">
        <v>8126</v>
      </c>
      <c r="E741" s="634" t="s">
        <v>8127</v>
      </c>
      <c r="F741" s="634" t="s">
        <v>4345</v>
      </c>
      <c r="G741" s="634" t="s">
        <v>4347</v>
      </c>
      <c r="H741" s="634" t="s">
        <v>4344</v>
      </c>
      <c r="I741" s="634" t="s">
        <v>11469</v>
      </c>
      <c r="J741" s="634" t="s">
        <v>11470</v>
      </c>
      <c r="K741" s="635">
        <v>32709901000010</v>
      </c>
      <c r="L741" s="634" t="s">
        <v>9739</v>
      </c>
      <c r="M741" s="634" t="s">
        <v>2423</v>
      </c>
      <c r="N741" s="634" t="s">
        <v>2459</v>
      </c>
      <c r="O741" s="634" t="s">
        <v>4332</v>
      </c>
      <c r="P741" s="634" t="s">
        <v>8132</v>
      </c>
      <c r="Q741" s="634" t="s">
        <v>8133</v>
      </c>
      <c r="R741" s="634" t="s">
        <v>10622</v>
      </c>
      <c r="S741" s="634" t="s">
        <v>8135</v>
      </c>
      <c r="T741" s="634" t="s">
        <v>11367</v>
      </c>
      <c r="U741" s="634" t="s">
        <v>1239</v>
      </c>
      <c r="V741" s="634" t="s">
        <v>2383</v>
      </c>
      <c r="W741" s="634" t="s">
        <v>5559</v>
      </c>
      <c r="X741" s="634" t="s">
        <v>11471</v>
      </c>
      <c r="Y741" s="634" t="s">
        <v>8138</v>
      </c>
      <c r="Z741" s="634" t="s">
        <v>8139</v>
      </c>
      <c r="AB741" s="634" t="s">
        <v>8183</v>
      </c>
      <c r="AC741" s="634" t="s">
        <v>8184</v>
      </c>
      <c r="AE741" s="634" t="s">
        <v>10643</v>
      </c>
      <c r="AF741" s="634" t="s">
        <v>18612</v>
      </c>
      <c r="AI741" s="646" t="str">
        <f>VLOOKUP(K741,'2-kurs'!C:F,4,)</f>
        <v>2-kurs</v>
      </c>
      <c r="AJ741" s="634" t="str">
        <f t="shared" si="11"/>
        <v>438231200075</v>
      </c>
    </row>
    <row r="742" spans="1:36" hidden="1" x14ac:dyDescent="0.25">
      <c r="A742" s="634" t="s">
        <v>11486</v>
      </c>
      <c r="B742" s="634" t="s">
        <v>11487</v>
      </c>
      <c r="C742" s="634" t="s">
        <v>8125</v>
      </c>
      <c r="D742" s="634" t="s">
        <v>8126</v>
      </c>
      <c r="E742" s="634" t="s">
        <v>8127</v>
      </c>
      <c r="F742" s="634" t="s">
        <v>4345</v>
      </c>
      <c r="G742" s="634" t="s">
        <v>8128</v>
      </c>
      <c r="H742" s="634" t="s">
        <v>4344</v>
      </c>
      <c r="I742" s="634" t="s">
        <v>10767</v>
      </c>
      <c r="J742" s="634" t="s">
        <v>11488</v>
      </c>
      <c r="K742" s="635">
        <v>31308941100019</v>
      </c>
      <c r="L742" s="634" t="s">
        <v>11489</v>
      </c>
      <c r="M742" s="634" t="s">
        <v>2423</v>
      </c>
      <c r="N742" s="634" t="s">
        <v>2459</v>
      </c>
      <c r="O742" s="634" t="s">
        <v>4332</v>
      </c>
      <c r="P742" s="634" t="s">
        <v>8132</v>
      </c>
      <c r="Q742" s="634" t="s">
        <v>8133</v>
      </c>
      <c r="R742" s="634" t="s">
        <v>10622</v>
      </c>
      <c r="S742" s="634" t="s">
        <v>8135</v>
      </c>
      <c r="T742" s="634" t="s">
        <v>11367</v>
      </c>
      <c r="U742" s="634" t="s">
        <v>1239</v>
      </c>
      <c r="V742" s="634" t="s">
        <v>2383</v>
      </c>
      <c r="W742" s="634" t="s">
        <v>5559</v>
      </c>
      <c r="X742" s="634" t="s">
        <v>11490</v>
      </c>
      <c r="Y742" s="634" t="s">
        <v>8138</v>
      </c>
      <c r="Z742" s="634" t="s">
        <v>8139</v>
      </c>
      <c r="AB742" s="634" t="s">
        <v>8183</v>
      </c>
      <c r="AC742" s="634" t="s">
        <v>8184</v>
      </c>
      <c r="AF742" s="634" t="s">
        <v>18612</v>
      </c>
      <c r="AI742" s="646" t="str">
        <f>VLOOKUP(K742,'2-kurs'!C:F,4,)</f>
        <v>2-kurs</v>
      </c>
      <c r="AJ742" s="634" t="str">
        <f t="shared" si="11"/>
        <v>438231200050</v>
      </c>
    </row>
    <row r="743" spans="1:36" hidden="1" x14ac:dyDescent="0.25">
      <c r="A743" s="634" t="s">
        <v>11402</v>
      </c>
      <c r="B743" s="634" t="s">
        <v>11403</v>
      </c>
      <c r="C743" s="634" t="s">
        <v>8125</v>
      </c>
      <c r="D743" s="634" t="s">
        <v>8126</v>
      </c>
      <c r="E743" s="634" t="s">
        <v>8127</v>
      </c>
      <c r="F743" s="634" t="s">
        <v>4345</v>
      </c>
      <c r="G743" s="634" t="s">
        <v>8186</v>
      </c>
      <c r="H743" s="634" t="s">
        <v>4346</v>
      </c>
      <c r="I743" s="634" t="s">
        <v>11404</v>
      </c>
      <c r="J743" s="634" t="s">
        <v>11405</v>
      </c>
      <c r="K743" s="635">
        <v>41908851120043</v>
      </c>
      <c r="L743" s="634" t="s">
        <v>11406</v>
      </c>
      <c r="M743" s="634" t="s">
        <v>2423</v>
      </c>
      <c r="N743" s="634" t="s">
        <v>2459</v>
      </c>
      <c r="O743" s="634" t="s">
        <v>4332</v>
      </c>
      <c r="P743" s="634" t="s">
        <v>8132</v>
      </c>
      <c r="Q743" s="634" t="s">
        <v>8133</v>
      </c>
      <c r="R743" s="634" t="s">
        <v>7224</v>
      </c>
      <c r="S743" s="634" t="s">
        <v>8135</v>
      </c>
      <c r="T743" s="634" t="s">
        <v>11367</v>
      </c>
      <c r="U743" s="634" t="s">
        <v>1239</v>
      </c>
      <c r="V743" s="634" t="s">
        <v>2383</v>
      </c>
      <c r="W743" s="634" t="s">
        <v>5559</v>
      </c>
      <c r="X743" s="634" t="s">
        <v>11407</v>
      </c>
      <c r="Y743" s="634" t="s">
        <v>8138</v>
      </c>
      <c r="Z743" s="634" t="s">
        <v>8139</v>
      </c>
      <c r="AB743" s="634" t="s">
        <v>8183</v>
      </c>
      <c r="AC743" s="634" t="s">
        <v>8184</v>
      </c>
      <c r="AE743" s="634" t="s">
        <v>10625</v>
      </c>
      <c r="AF743" s="634" t="s">
        <v>21190</v>
      </c>
      <c r="AI743" s="646" t="str">
        <f>VLOOKUP(K743,'2-kurs'!C:F,4,)</f>
        <v>2-kurs</v>
      </c>
      <c r="AJ743" s="634" t="str">
        <f t="shared" si="11"/>
        <v>438231200015</v>
      </c>
    </row>
    <row r="744" spans="1:36" hidden="1" x14ac:dyDescent="0.25">
      <c r="A744" s="634" t="s">
        <v>11408</v>
      </c>
      <c r="B744" s="634" t="s">
        <v>5571</v>
      </c>
      <c r="C744" s="634" t="s">
        <v>8125</v>
      </c>
      <c r="D744" s="634" t="s">
        <v>8126</v>
      </c>
      <c r="E744" s="634" t="s">
        <v>8127</v>
      </c>
      <c r="F744" s="634" t="s">
        <v>8552</v>
      </c>
      <c r="G744" s="634" t="s">
        <v>11409</v>
      </c>
      <c r="H744" s="634" t="s">
        <v>4344</v>
      </c>
      <c r="I744" s="634" t="s">
        <v>11410</v>
      </c>
      <c r="J744" s="634" t="s">
        <v>11411</v>
      </c>
      <c r="K744" s="635">
        <v>32603852730030</v>
      </c>
      <c r="L744" s="634" t="s">
        <v>11412</v>
      </c>
      <c r="M744" s="634" t="s">
        <v>2423</v>
      </c>
      <c r="N744" s="634" t="s">
        <v>2459</v>
      </c>
      <c r="O744" s="634" t="s">
        <v>4332</v>
      </c>
      <c r="P744" s="634" t="s">
        <v>8132</v>
      </c>
      <c r="Q744" s="634" t="s">
        <v>8133</v>
      </c>
      <c r="R744" s="634" t="s">
        <v>7224</v>
      </c>
      <c r="S744" s="634" t="s">
        <v>8135</v>
      </c>
      <c r="T744" s="634" t="s">
        <v>11367</v>
      </c>
      <c r="U744" s="634" t="s">
        <v>1239</v>
      </c>
      <c r="V744" s="634" t="s">
        <v>2383</v>
      </c>
      <c r="W744" s="634" t="s">
        <v>5559</v>
      </c>
      <c r="X744" s="634" t="s">
        <v>11413</v>
      </c>
      <c r="Y744" s="634" t="s">
        <v>8138</v>
      </c>
      <c r="Z744" s="634" t="s">
        <v>8139</v>
      </c>
      <c r="AB744" s="634" t="s">
        <v>8183</v>
      </c>
      <c r="AC744" s="634" t="s">
        <v>8184</v>
      </c>
      <c r="AF744" s="634" t="s">
        <v>21190</v>
      </c>
      <c r="AI744" s="646" t="str">
        <f>VLOOKUP(K744,'2-kurs'!C:F,4,)</f>
        <v>2-kurs</v>
      </c>
      <c r="AJ744" s="634" t="str">
        <f t="shared" si="11"/>
        <v>438241200001</v>
      </c>
    </row>
    <row r="745" spans="1:36" hidden="1" x14ac:dyDescent="0.25">
      <c r="A745" s="634" t="s">
        <v>11414</v>
      </c>
      <c r="B745" s="634" t="s">
        <v>11415</v>
      </c>
      <c r="C745" s="634" t="s">
        <v>8125</v>
      </c>
      <c r="D745" s="634" t="s">
        <v>8126</v>
      </c>
      <c r="E745" s="634" t="s">
        <v>8127</v>
      </c>
      <c r="F745" s="634" t="s">
        <v>4345</v>
      </c>
      <c r="G745" s="634" t="s">
        <v>4350</v>
      </c>
      <c r="H745" s="634" t="s">
        <v>4344</v>
      </c>
      <c r="I745" s="634" t="s">
        <v>11416</v>
      </c>
      <c r="J745" s="634" t="s">
        <v>11417</v>
      </c>
      <c r="K745" s="635">
        <v>30402985310018</v>
      </c>
      <c r="L745" s="634" t="s">
        <v>11418</v>
      </c>
      <c r="M745" s="634" t="s">
        <v>2423</v>
      </c>
      <c r="N745" s="634" t="s">
        <v>2459</v>
      </c>
      <c r="O745" s="634" t="s">
        <v>4332</v>
      </c>
      <c r="P745" s="634" t="s">
        <v>8132</v>
      </c>
      <c r="Q745" s="634" t="s">
        <v>8133</v>
      </c>
      <c r="R745" s="634" t="s">
        <v>7224</v>
      </c>
      <c r="S745" s="634" t="s">
        <v>8135</v>
      </c>
      <c r="T745" s="634" t="s">
        <v>11367</v>
      </c>
      <c r="U745" s="634" t="s">
        <v>1239</v>
      </c>
      <c r="V745" s="634" t="s">
        <v>2383</v>
      </c>
      <c r="W745" s="634" t="s">
        <v>5559</v>
      </c>
      <c r="X745" s="634" t="s">
        <v>11419</v>
      </c>
      <c r="Y745" s="634" t="s">
        <v>8138</v>
      </c>
      <c r="Z745" s="634" t="s">
        <v>8139</v>
      </c>
      <c r="AB745" s="634" t="s">
        <v>8183</v>
      </c>
      <c r="AC745" s="634" t="s">
        <v>8184</v>
      </c>
      <c r="AF745" s="634" t="s">
        <v>19687</v>
      </c>
      <c r="AI745" s="646" t="str">
        <f>VLOOKUP(K745,'2-kurs'!C:F,4,)</f>
        <v>2-kurs</v>
      </c>
      <c r="AJ745" s="634" t="str">
        <f t="shared" si="11"/>
        <v>438231200039</v>
      </c>
    </row>
    <row r="746" spans="1:36" hidden="1" x14ac:dyDescent="0.25">
      <c r="A746" s="634" t="s">
        <v>11420</v>
      </c>
      <c r="B746" s="634" t="s">
        <v>5568</v>
      </c>
      <c r="C746" s="634" t="s">
        <v>8125</v>
      </c>
      <c r="D746" s="634" t="s">
        <v>8126</v>
      </c>
      <c r="E746" s="634" t="s">
        <v>8127</v>
      </c>
      <c r="F746" s="634" t="s">
        <v>4345</v>
      </c>
      <c r="G746" s="634" t="s">
        <v>4347</v>
      </c>
      <c r="H746" s="634" t="s">
        <v>4346</v>
      </c>
      <c r="I746" s="634" t="s">
        <v>11421</v>
      </c>
      <c r="J746" s="634" t="s">
        <v>11422</v>
      </c>
      <c r="K746" s="635">
        <v>40709921000039</v>
      </c>
      <c r="L746" s="634" t="s">
        <v>11423</v>
      </c>
      <c r="M746" s="634" t="s">
        <v>2423</v>
      </c>
      <c r="N746" s="634" t="s">
        <v>2459</v>
      </c>
      <c r="O746" s="634" t="s">
        <v>4332</v>
      </c>
      <c r="P746" s="634" t="s">
        <v>8132</v>
      </c>
      <c r="Q746" s="634" t="s">
        <v>8133</v>
      </c>
      <c r="R746" s="634" t="s">
        <v>7224</v>
      </c>
      <c r="S746" s="634" t="s">
        <v>8135</v>
      </c>
      <c r="T746" s="634" t="s">
        <v>11367</v>
      </c>
      <c r="U746" s="634" t="s">
        <v>1239</v>
      </c>
      <c r="V746" s="634" t="s">
        <v>2383</v>
      </c>
      <c r="W746" s="634" t="s">
        <v>5559</v>
      </c>
      <c r="X746" s="634" t="s">
        <v>11424</v>
      </c>
      <c r="Y746" s="634" t="s">
        <v>8138</v>
      </c>
      <c r="Z746" s="634" t="s">
        <v>8139</v>
      </c>
      <c r="AB746" s="634" t="s">
        <v>8183</v>
      </c>
      <c r="AC746" s="634" t="s">
        <v>8184</v>
      </c>
      <c r="AF746" s="634" t="s">
        <v>19688</v>
      </c>
      <c r="AI746" s="646" t="str">
        <f>VLOOKUP(K746,'2-kurs'!C:F,4,)</f>
        <v>2-kurs</v>
      </c>
      <c r="AJ746" s="634" t="str">
        <f t="shared" si="11"/>
        <v>438231200081</v>
      </c>
    </row>
    <row r="747" spans="1:36" hidden="1" x14ac:dyDescent="0.25">
      <c r="A747" s="634" t="s">
        <v>11425</v>
      </c>
      <c r="B747" s="634" t="s">
        <v>11426</v>
      </c>
      <c r="C747" s="634" t="s">
        <v>8125</v>
      </c>
      <c r="D747" s="634" t="s">
        <v>8126</v>
      </c>
      <c r="E747" s="634" t="s">
        <v>8127</v>
      </c>
      <c r="F747" s="634" t="s">
        <v>8552</v>
      </c>
      <c r="G747" s="634" t="s">
        <v>11427</v>
      </c>
      <c r="H747" s="634" t="s">
        <v>4346</v>
      </c>
      <c r="I747" s="634" t="s">
        <v>11428</v>
      </c>
      <c r="J747" s="634" t="s">
        <v>11429</v>
      </c>
      <c r="K747" s="635">
        <v>40512962700024</v>
      </c>
      <c r="L747" s="634" t="s">
        <v>11430</v>
      </c>
      <c r="M747" s="634" t="s">
        <v>2423</v>
      </c>
      <c r="N747" s="634" t="s">
        <v>2459</v>
      </c>
      <c r="O747" s="634" t="s">
        <v>4332</v>
      </c>
      <c r="P747" s="634" t="s">
        <v>8132</v>
      </c>
      <c r="Q747" s="634" t="s">
        <v>8133</v>
      </c>
      <c r="R747" s="634" t="s">
        <v>7224</v>
      </c>
      <c r="S747" s="634" t="s">
        <v>8135</v>
      </c>
      <c r="T747" s="634" t="s">
        <v>11367</v>
      </c>
      <c r="U747" s="634" t="s">
        <v>1239</v>
      </c>
      <c r="V747" s="634" t="s">
        <v>2383</v>
      </c>
      <c r="W747" s="634" t="s">
        <v>5559</v>
      </c>
      <c r="X747" s="634" t="s">
        <v>11431</v>
      </c>
      <c r="Y747" s="634" t="s">
        <v>8138</v>
      </c>
      <c r="Z747" s="634" t="s">
        <v>8139</v>
      </c>
      <c r="AB747" s="634" t="s">
        <v>8183</v>
      </c>
      <c r="AC747" s="634" t="s">
        <v>8184</v>
      </c>
      <c r="AE747" s="634" t="s">
        <v>10625</v>
      </c>
      <c r="AF747" s="634" t="s">
        <v>21190</v>
      </c>
      <c r="AI747" s="646" t="str">
        <f>VLOOKUP(K747,'2-kurs'!C:F,4,)</f>
        <v>2-kurs</v>
      </c>
      <c r="AJ747" s="634" t="str">
        <f t="shared" si="11"/>
        <v>438231200059</v>
      </c>
    </row>
    <row r="748" spans="1:36" hidden="1" x14ac:dyDescent="0.25">
      <c r="A748" s="634" t="s">
        <v>11436</v>
      </c>
      <c r="B748" s="634" t="s">
        <v>11437</v>
      </c>
      <c r="C748" s="634" t="s">
        <v>8125</v>
      </c>
      <c r="D748" s="634" t="s">
        <v>8126</v>
      </c>
      <c r="E748" s="634" t="s">
        <v>8127</v>
      </c>
      <c r="F748" s="634" t="s">
        <v>4345</v>
      </c>
      <c r="G748" s="634" t="s">
        <v>8332</v>
      </c>
      <c r="H748" s="634" t="s">
        <v>4344</v>
      </c>
      <c r="I748" s="634" t="s">
        <v>11438</v>
      </c>
      <c r="J748" s="634" t="s">
        <v>11439</v>
      </c>
      <c r="K748" s="635">
        <v>50809015280031</v>
      </c>
      <c r="L748" s="634" t="s">
        <v>11440</v>
      </c>
      <c r="M748" s="634" t="s">
        <v>2423</v>
      </c>
      <c r="N748" s="634" t="s">
        <v>2459</v>
      </c>
      <c r="O748" s="634" t="s">
        <v>4332</v>
      </c>
      <c r="P748" s="634" t="s">
        <v>8132</v>
      </c>
      <c r="Q748" s="634" t="s">
        <v>8133</v>
      </c>
      <c r="R748" s="634" t="s">
        <v>7224</v>
      </c>
      <c r="S748" s="634" t="s">
        <v>8135</v>
      </c>
      <c r="T748" s="634" t="s">
        <v>11367</v>
      </c>
      <c r="U748" s="634" t="s">
        <v>1239</v>
      </c>
      <c r="V748" s="634" t="s">
        <v>2383</v>
      </c>
      <c r="W748" s="634" t="s">
        <v>5559</v>
      </c>
      <c r="X748" s="634" t="s">
        <v>11441</v>
      </c>
      <c r="Y748" s="634" t="s">
        <v>8138</v>
      </c>
      <c r="Z748" s="634" t="s">
        <v>8139</v>
      </c>
      <c r="AB748" s="634" t="s">
        <v>8183</v>
      </c>
      <c r="AC748" s="634" t="s">
        <v>8184</v>
      </c>
      <c r="AE748" s="634" t="s">
        <v>10625</v>
      </c>
      <c r="AF748" s="634" t="s">
        <v>19687</v>
      </c>
      <c r="AI748" s="646" t="str">
        <f>VLOOKUP(K748,'2-kurs'!C:F,4,)</f>
        <v>2-kurs</v>
      </c>
      <c r="AJ748" s="634" t="str">
        <f t="shared" si="11"/>
        <v>438231200035</v>
      </c>
    </row>
    <row r="749" spans="1:36" hidden="1" x14ac:dyDescent="0.25">
      <c r="A749" s="634" t="s">
        <v>11447</v>
      </c>
      <c r="B749" s="634" t="s">
        <v>5516</v>
      </c>
      <c r="C749" s="634" t="s">
        <v>8125</v>
      </c>
      <c r="D749" s="634" t="s">
        <v>8126</v>
      </c>
      <c r="E749" s="634" t="s">
        <v>8127</v>
      </c>
      <c r="F749" s="634" t="s">
        <v>4345</v>
      </c>
      <c r="G749" s="634" t="s">
        <v>8221</v>
      </c>
      <c r="H749" s="634" t="s">
        <v>4344</v>
      </c>
      <c r="I749" s="634" t="s">
        <v>11448</v>
      </c>
      <c r="J749" s="634" t="s">
        <v>11449</v>
      </c>
      <c r="K749" s="635">
        <v>32309985350036</v>
      </c>
      <c r="L749" s="634" t="s">
        <v>11450</v>
      </c>
      <c r="M749" s="634" t="s">
        <v>2423</v>
      </c>
      <c r="N749" s="634" t="s">
        <v>2459</v>
      </c>
      <c r="O749" s="634" t="s">
        <v>4332</v>
      </c>
      <c r="P749" s="634" t="s">
        <v>8132</v>
      </c>
      <c r="Q749" s="634" t="s">
        <v>8133</v>
      </c>
      <c r="R749" s="634" t="s">
        <v>7224</v>
      </c>
      <c r="S749" s="634" t="s">
        <v>8135</v>
      </c>
      <c r="T749" s="634" t="s">
        <v>11367</v>
      </c>
      <c r="U749" s="634" t="s">
        <v>1239</v>
      </c>
      <c r="V749" s="634" t="s">
        <v>2383</v>
      </c>
      <c r="W749" s="634" t="s">
        <v>5559</v>
      </c>
      <c r="X749" s="634" t="s">
        <v>11451</v>
      </c>
      <c r="Y749" s="634" t="s">
        <v>8138</v>
      </c>
      <c r="Z749" s="634" t="s">
        <v>8139</v>
      </c>
      <c r="AB749" s="634" t="s">
        <v>8183</v>
      </c>
      <c r="AC749" s="634" t="s">
        <v>8184</v>
      </c>
      <c r="AF749" s="634" t="s">
        <v>19687</v>
      </c>
      <c r="AI749" s="646" t="str">
        <f>VLOOKUP(K749,'2-kurs'!C:F,4,)</f>
        <v>2-kurs</v>
      </c>
      <c r="AJ749" s="634" t="str">
        <f t="shared" si="11"/>
        <v>438231200077</v>
      </c>
    </row>
    <row r="750" spans="1:36" hidden="1" x14ac:dyDescent="0.25">
      <c r="A750" s="634" t="s">
        <v>11491</v>
      </c>
      <c r="B750" s="634" t="s">
        <v>5592</v>
      </c>
      <c r="C750" s="634" t="s">
        <v>8125</v>
      </c>
      <c r="D750" s="634" t="s">
        <v>8126</v>
      </c>
      <c r="E750" s="634" t="s">
        <v>8127</v>
      </c>
      <c r="F750" s="634" t="s">
        <v>4345</v>
      </c>
      <c r="G750" s="634" t="s">
        <v>4348</v>
      </c>
      <c r="H750" s="634" t="s">
        <v>4346</v>
      </c>
      <c r="I750" s="634" t="s">
        <v>9610</v>
      </c>
      <c r="J750" s="634" t="s">
        <v>11492</v>
      </c>
      <c r="K750" s="635">
        <v>43005901140058</v>
      </c>
      <c r="L750" s="634" t="s">
        <v>11493</v>
      </c>
      <c r="M750" s="634" t="s">
        <v>2423</v>
      </c>
      <c r="N750" s="634" t="s">
        <v>2459</v>
      </c>
      <c r="O750" s="634" t="s">
        <v>4332</v>
      </c>
      <c r="P750" s="634" t="s">
        <v>8132</v>
      </c>
      <c r="Q750" s="634" t="s">
        <v>8133</v>
      </c>
      <c r="R750" s="634" t="s">
        <v>7224</v>
      </c>
      <c r="S750" s="634" t="s">
        <v>8135</v>
      </c>
      <c r="T750" s="634" t="s">
        <v>11367</v>
      </c>
      <c r="U750" s="634" t="s">
        <v>1239</v>
      </c>
      <c r="V750" s="634" t="s">
        <v>2383</v>
      </c>
      <c r="W750" s="634" t="s">
        <v>5559</v>
      </c>
      <c r="X750" s="634" t="s">
        <v>11494</v>
      </c>
      <c r="Y750" s="634" t="s">
        <v>8138</v>
      </c>
      <c r="Z750" s="634" t="s">
        <v>8139</v>
      </c>
      <c r="AB750" s="634" t="s">
        <v>8183</v>
      </c>
      <c r="AC750" s="634" t="s">
        <v>8184</v>
      </c>
      <c r="AF750" s="634" t="s">
        <v>18725</v>
      </c>
      <c r="AI750" s="646" t="str">
        <f>VLOOKUP(K750,'2-kurs'!C:F,4,)</f>
        <v>2-kurs</v>
      </c>
      <c r="AJ750" s="634" t="str">
        <f t="shared" si="11"/>
        <v>438241200002</v>
      </c>
    </row>
    <row r="751" spans="1:36" hidden="1" x14ac:dyDescent="0.25">
      <c r="A751" s="634" t="s">
        <v>11515</v>
      </c>
      <c r="B751" s="634" t="s">
        <v>5208</v>
      </c>
      <c r="C751" s="634" t="s">
        <v>8125</v>
      </c>
      <c r="D751" s="634" t="s">
        <v>8126</v>
      </c>
      <c r="E751" s="634" t="s">
        <v>8127</v>
      </c>
      <c r="F751" s="634" t="s">
        <v>4345</v>
      </c>
      <c r="G751" s="634" t="s">
        <v>4347</v>
      </c>
      <c r="H751" s="634" t="s">
        <v>4346</v>
      </c>
      <c r="I751" s="634" t="s">
        <v>11516</v>
      </c>
      <c r="J751" s="634" t="s">
        <v>11517</v>
      </c>
      <c r="K751" s="635">
        <v>40909925260020</v>
      </c>
      <c r="L751" s="634" t="s">
        <v>8571</v>
      </c>
      <c r="M751" s="634" t="s">
        <v>2423</v>
      </c>
      <c r="N751" s="634" t="s">
        <v>2459</v>
      </c>
      <c r="O751" s="634" t="s">
        <v>4332</v>
      </c>
      <c r="P751" s="634" t="s">
        <v>8132</v>
      </c>
      <c r="Q751" s="634" t="s">
        <v>8133</v>
      </c>
      <c r="R751" s="634" t="s">
        <v>7224</v>
      </c>
      <c r="S751" s="634" t="s">
        <v>8135</v>
      </c>
      <c r="T751" s="634" t="s">
        <v>11367</v>
      </c>
      <c r="U751" s="634" t="s">
        <v>1239</v>
      </c>
      <c r="V751" s="634" t="s">
        <v>2383</v>
      </c>
      <c r="W751" s="634" t="s">
        <v>5559</v>
      </c>
      <c r="X751" s="634" t="s">
        <v>11518</v>
      </c>
      <c r="Y751" s="634" t="s">
        <v>8138</v>
      </c>
      <c r="Z751" s="634" t="s">
        <v>8139</v>
      </c>
      <c r="AB751" s="634" t="s">
        <v>8183</v>
      </c>
      <c r="AC751" s="634" t="s">
        <v>8184</v>
      </c>
      <c r="AE751" s="634" t="s">
        <v>10625</v>
      </c>
      <c r="AF751" s="634" t="s">
        <v>21192</v>
      </c>
      <c r="AI751" s="646" t="str">
        <f>VLOOKUP(K751,'2-kurs'!C:F,4,)</f>
        <v>2-kurs</v>
      </c>
      <c r="AJ751" s="634" t="str">
        <f t="shared" si="11"/>
        <v>438231200010</v>
      </c>
    </row>
    <row r="752" spans="1:36" hidden="1" x14ac:dyDescent="0.25">
      <c r="A752" s="634" t="s">
        <v>11533</v>
      </c>
      <c r="B752" s="634" t="s">
        <v>11534</v>
      </c>
      <c r="C752" s="634" t="s">
        <v>8125</v>
      </c>
      <c r="D752" s="634" t="s">
        <v>8126</v>
      </c>
      <c r="E752" s="634" t="s">
        <v>8127</v>
      </c>
      <c r="F752" s="634" t="s">
        <v>4345</v>
      </c>
      <c r="G752" s="634" t="s">
        <v>8221</v>
      </c>
      <c r="H752" s="634" t="s">
        <v>4344</v>
      </c>
      <c r="I752" s="634" t="s">
        <v>11535</v>
      </c>
      <c r="J752" s="634" t="s">
        <v>11536</v>
      </c>
      <c r="K752" s="635">
        <v>30804945350018</v>
      </c>
      <c r="L752" s="634" t="s">
        <v>10715</v>
      </c>
      <c r="M752" s="634" t="s">
        <v>2423</v>
      </c>
      <c r="N752" s="634" t="s">
        <v>2459</v>
      </c>
      <c r="O752" s="634" t="s">
        <v>4332</v>
      </c>
      <c r="P752" s="634" t="s">
        <v>8132</v>
      </c>
      <c r="Q752" s="634" t="s">
        <v>8133</v>
      </c>
      <c r="R752" s="634" t="s">
        <v>7224</v>
      </c>
      <c r="S752" s="634" t="s">
        <v>8135</v>
      </c>
      <c r="T752" s="634" t="s">
        <v>11367</v>
      </c>
      <c r="U752" s="634" t="s">
        <v>1239</v>
      </c>
      <c r="V752" s="634" t="s">
        <v>2383</v>
      </c>
      <c r="W752" s="634" t="s">
        <v>5559</v>
      </c>
      <c r="X752" s="634" t="s">
        <v>11537</v>
      </c>
      <c r="Y752" s="634" t="s">
        <v>8138</v>
      </c>
      <c r="Z752" s="634" t="s">
        <v>8139</v>
      </c>
      <c r="AB752" s="634" t="s">
        <v>8183</v>
      </c>
      <c r="AC752" s="634" t="s">
        <v>8184</v>
      </c>
      <c r="AE752" s="634" t="s">
        <v>10625</v>
      </c>
      <c r="AF752" s="634" t="s">
        <v>19688</v>
      </c>
      <c r="AI752" s="646" t="str">
        <f>VLOOKUP(K752,'2-kurs'!C:F,4,)</f>
        <v>2-kurs</v>
      </c>
      <c r="AJ752" s="634" t="str">
        <f t="shared" si="11"/>
        <v>438231200047</v>
      </c>
    </row>
    <row r="753" spans="1:36" hidden="1" x14ac:dyDescent="0.25">
      <c r="A753" s="634" t="s">
        <v>11527</v>
      </c>
      <c r="B753" s="634" t="s">
        <v>11528</v>
      </c>
      <c r="C753" s="634" t="s">
        <v>8125</v>
      </c>
      <c r="D753" s="634" t="s">
        <v>8126</v>
      </c>
      <c r="E753" s="634" t="s">
        <v>8127</v>
      </c>
      <c r="F753" s="634" t="s">
        <v>4345</v>
      </c>
      <c r="G753" s="634" t="s">
        <v>8598</v>
      </c>
      <c r="H753" s="634" t="s">
        <v>4344</v>
      </c>
      <c r="I753" s="634" t="s">
        <v>11529</v>
      </c>
      <c r="J753" s="634" t="s">
        <v>11530</v>
      </c>
      <c r="K753" s="635">
        <v>30101985330016</v>
      </c>
      <c r="L753" s="634" t="s">
        <v>11531</v>
      </c>
      <c r="M753" s="634" t="s">
        <v>2423</v>
      </c>
      <c r="N753" s="634" t="s">
        <v>2459</v>
      </c>
      <c r="O753" s="634" t="s">
        <v>4332</v>
      </c>
      <c r="P753" s="634" t="s">
        <v>8132</v>
      </c>
      <c r="Q753" s="634" t="s">
        <v>8133</v>
      </c>
      <c r="R753" s="634" t="s">
        <v>7224</v>
      </c>
      <c r="S753" s="634" t="s">
        <v>8135</v>
      </c>
      <c r="T753" s="634" t="s">
        <v>11367</v>
      </c>
      <c r="U753" s="634" t="s">
        <v>1239</v>
      </c>
      <c r="V753" s="634" t="s">
        <v>2383</v>
      </c>
      <c r="W753" s="634" t="s">
        <v>5559</v>
      </c>
      <c r="X753" s="634" t="s">
        <v>11532</v>
      </c>
      <c r="Y753" s="634" t="s">
        <v>8138</v>
      </c>
      <c r="Z753" s="634" t="s">
        <v>8139</v>
      </c>
      <c r="AB753" s="634" t="s">
        <v>8183</v>
      </c>
      <c r="AC753" s="634" t="s">
        <v>8184</v>
      </c>
      <c r="AE753" s="634" t="s">
        <v>10625</v>
      </c>
      <c r="AF753" s="634" t="s">
        <v>19687</v>
      </c>
      <c r="AI753" s="646" t="str">
        <f>VLOOKUP(K753,'2-kurs'!C:F,4,)</f>
        <v>2-kurs</v>
      </c>
      <c r="AJ753" s="634" t="str">
        <f t="shared" si="11"/>
        <v>438231200020</v>
      </c>
    </row>
    <row r="754" spans="1:36" hidden="1" x14ac:dyDescent="0.25">
      <c r="A754" s="634" t="s">
        <v>11380</v>
      </c>
      <c r="B754" s="634" t="s">
        <v>11381</v>
      </c>
      <c r="C754" s="634" t="s">
        <v>8125</v>
      </c>
      <c r="D754" s="634" t="s">
        <v>8126</v>
      </c>
      <c r="E754" s="634" t="s">
        <v>8127</v>
      </c>
      <c r="F754" s="634" t="s">
        <v>4345</v>
      </c>
      <c r="G754" s="634" t="s">
        <v>8186</v>
      </c>
      <c r="H754" s="634" t="s">
        <v>4346</v>
      </c>
      <c r="I754" s="634" t="s">
        <v>11382</v>
      </c>
      <c r="J754" s="634" t="s">
        <v>11383</v>
      </c>
      <c r="K754" s="635">
        <v>41301841120018</v>
      </c>
      <c r="L754" s="634" t="s">
        <v>11384</v>
      </c>
      <c r="M754" s="634" t="s">
        <v>2423</v>
      </c>
      <c r="N754" s="634" t="s">
        <v>2459</v>
      </c>
      <c r="O754" s="634" t="s">
        <v>4332</v>
      </c>
      <c r="P754" s="634" t="s">
        <v>8132</v>
      </c>
      <c r="Q754" s="634" t="s">
        <v>8133</v>
      </c>
      <c r="R754" s="634" t="s">
        <v>7224</v>
      </c>
      <c r="S754" s="634" t="s">
        <v>8135</v>
      </c>
      <c r="T754" s="634" t="s">
        <v>11367</v>
      </c>
      <c r="U754" s="634" t="s">
        <v>1239</v>
      </c>
      <c r="V754" s="634" t="s">
        <v>2383</v>
      </c>
      <c r="W754" s="634" t="s">
        <v>5559</v>
      </c>
      <c r="X754" s="634" t="s">
        <v>11385</v>
      </c>
      <c r="Y754" s="634" t="s">
        <v>8138</v>
      </c>
      <c r="Z754" s="634" t="s">
        <v>8139</v>
      </c>
      <c r="AB754" s="634" t="s">
        <v>8183</v>
      </c>
      <c r="AC754" s="634" t="s">
        <v>8184</v>
      </c>
      <c r="AF754" s="634" t="s">
        <v>21191</v>
      </c>
      <c r="AI754" s="646" t="str">
        <f>VLOOKUP(K754,'2-kurs'!C:F,4,)</f>
        <v>2-kurs</v>
      </c>
      <c r="AJ754" s="634" t="str">
        <f t="shared" si="11"/>
        <v>438241200004</v>
      </c>
    </row>
    <row r="755" spans="1:36" hidden="1" x14ac:dyDescent="0.25">
      <c r="A755" s="634" t="s">
        <v>11665</v>
      </c>
      <c r="B755" s="634" t="s">
        <v>11666</v>
      </c>
      <c r="C755" s="634" t="s">
        <v>8125</v>
      </c>
      <c r="D755" s="634" t="s">
        <v>8126</v>
      </c>
      <c r="E755" s="634" t="s">
        <v>8127</v>
      </c>
      <c r="F755" s="634" t="s">
        <v>4345</v>
      </c>
      <c r="G755" s="634" t="s">
        <v>4348</v>
      </c>
      <c r="H755" s="634" t="s">
        <v>4344</v>
      </c>
      <c r="I755" s="634" t="s">
        <v>11667</v>
      </c>
      <c r="J755" s="634" t="s">
        <v>11668</v>
      </c>
      <c r="K755" s="635">
        <v>32406995300023</v>
      </c>
      <c r="L755" s="634" t="s">
        <v>9446</v>
      </c>
      <c r="M755" s="634" t="s">
        <v>2423</v>
      </c>
      <c r="N755" s="634" t="s">
        <v>2459</v>
      </c>
      <c r="O755" s="634" t="s">
        <v>4332</v>
      </c>
      <c r="P755" s="634" t="s">
        <v>8132</v>
      </c>
      <c r="Q755" s="634" t="s">
        <v>8133</v>
      </c>
      <c r="R755" s="634" t="s">
        <v>7224</v>
      </c>
      <c r="S755" s="634" t="s">
        <v>8135</v>
      </c>
      <c r="T755" s="634" t="s">
        <v>11367</v>
      </c>
      <c r="U755" s="634" t="s">
        <v>1239</v>
      </c>
      <c r="V755" s="634" t="s">
        <v>2383</v>
      </c>
      <c r="W755" s="634" t="s">
        <v>5559</v>
      </c>
      <c r="X755" s="634" t="s">
        <v>11669</v>
      </c>
      <c r="Y755" s="634" t="s">
        <v>8138</v>
      </c>
      <c r="Z755" s="634" t="s">
        <v>8139</v>
      </c>
      <c r="AB755" s="634" t="s">
        <v>8183</v>
      </c>
      <c r="AC755" s="634" t="s">
        <v>8184</v>
      </c>
      <c r="AE755" s="634" t="s">
        <v>10625</v>
      </c>
      <c r="AF755" s="634" t="s">
        <v>19773</v>
      </c>
      <c r="AI755" s="646" t="str">
        <f>VLOOKUP(K755,'2-kurs'!C:F,4,)</f>
        <v>2-kurs</v>
      </c>
      <c r="AJ755" s="634" t="str">
        <f t="shared" si="11"/>
        <v>438231200067</v>
      </c>
    </row>
    <row r="756" spans="1:36" hidden="1" x14ac:dyDescent="0.25">
      <c r="A756" s="634" t="s">
        <v>11442</v>
      </c>
      <c r="B756" s="634" t="s">
        <v>5350</v>
      </c>
      <c r="C756" s="634" t="s">
        <v>8125</v>
      </c>
      <c r="D756" s="634" t="s">
        <v>8126</v>
      </c>
      <c r="E756" s="634" t="s">
        <v>8127</v>
      </c>
      <c r="F756" s="634" t="s">
        <v>4345</v>
      </c>
      <c r="G756" s="634" t="s">
        <v>8221</v>
      </c>
      <c r="H756" s="634" t="s">
        <v>4346</v>
      </c>
      <c r="I756" s="634" t="s">
        <v>11443</v>
      </c>
      <c r="J756" s="634" t="s">
        <v>11444</v>
      </c>
      <c r="K756" s="635">
        <v>41807781110059</v>
      </c>
      <c r="L756" s="634" t="s">
        <v>11445</v>
      </c>
      <c r="M756" s="634" t="s">
        <v>2423</v>
      </c>
      <c r="N756" s="634" t="s">
        <v>2459</v>
      </c>
      <c r="O756" s="634" t="s">
        <v>4332</v>
      </c>
      <c r="P756" s="634" t="s">
        <v>8132</v>
      </c>
      <c r="Q756" s="634" t="s">
        <v>8133</v>
      </c>
      <c r="R756" s="634" t="s">
        <v>10622</v>
      </c>
      <c r="S756" s="634" t="s">
        <v>8135</v>
      </c>
      <c r="T756" s="634" t="s">
        <v>11367</v>
      </c>
      <c r="U756" s="634" t="s">
        <v>1239</v>
      </c>
      <c r="V756" s="634" t="s">
        <v>2383</v>
      </c>
      <c r="W756" s="634" t="s">
        <v>5559</v>
      </c>
      <c r="X756" s="634" t="s">
        <v>11446</v>
      </c>
      <c r="Y756" s="634" t="s">
        <v>8138</v>
      </c>
      <c r="Z756" s="634" t="s">
        <v>8139</v>
      </c>
      <c r="AB756" s="634" t="s">
        <v>8183</v>
      </c>
      <c r="AC756" s="634" t="s">
        <v>8184</v>
      </c>
      <c r="AE756" s="634" t="s">
        <v>10625</v>
      </c>
      <c r="AF756" s="634" t="s">
        <v>18576</v>
      </c>
      <c r="AI756" s="646" t="str">
        <f>VLOOKUP(K756,'2-kurs'!C:F,4,)</f>
        <v>2-kurs</v>
      </c>
      <c r="AJ756" s="634" t="str">
        <f t="shared" si="11"/>
        <v>438231200066</v>
      </c>
    </row>
    <row r="757" spans="1:36" hidden="1" x14ac:dyDescent="0.25">
      <c r="A757" s="634" t="s">
        <v>11582</v>
      </c>
      <c r="B757" s="634" t="s">
        <v>5442</v>
      </c>
      <c r="C757" s="634" t="s">
        <v>8125</v>
      </c>
      <c r="D757" s="634" t="s">
        <v>8126</v>
      </c>
      <c r="E757" s="634" t="s">
        <v>8127</v>
      </c>
      <c r="F757" s="634" t="s">
        <v>4345</v>
      </c>
      <c r="G757" s="634" t="s">
        <v>8332</v>
      </c>
      <c r="H757" s="634" t="s">
        <v>4346</v>
      </c>
      <c r="I757" s="634" t="s">
        <v>11583</v>
      </c>
      <c r="J757" s="634" t="s">
        <v>11584</v>
      </c>
      <c r="K757" s="635">
        <v>40704905260029</v>
      </c>
      <c r="L757" s="634" t="s">
        <v>11027</v>
      </c>
      <c r="M757" s="634" t="s">
        <v>2423</v>
      </c>
      <c r="N757" s="634" t="s">
        <v>2459</v>
      </c>
      <c r="O757" s="634" t="s">
        <v>4332</v>
      </c>
      <c r="P757" s="634" t="s">
        <v>8132</v>
      </c>
      <c r="Q757" s="634" t="s">
        <v>8133</v>
      </c>
      <c r="R757" s="634" t="s">
        <v>7224</v>
      </c>
      <c r="S757" s="634" t="s">
        <v>8135</v>
      </c>
      <c r="T757" s="634" t="s">
        <v>11367</v>
      </c>
      <c r="U757" s="634" t="s">
        <v>1239</v>
      </c>
      <c r="V757" s="634" t="s">
        <v>2383</v>
      </c>
      <c r="W757" s="634" t="s">
        <v>5559</v>
      </c>
      <c r="X757" s="634" t="s">
        <v>11585</v>
      </c>
      <c r="Y757" s="634" t="s">
        <v>8138</v>
      </c>
      <c r="Z757" s="634" t="s">
        <v>8139</v>
      </c>
      <c r="AB757" s="634" t="s">
        <v>8183</v>
      </c>
      <c r="AC757" s="634" t="s">
        <v>8184</v>
      </c>
      <c r="AE757" s="634" t="s">
        <v>10643</v>
      </c>
      <c r="AF757" s="634" t="s">
        <v>18740</v>
      </c>
      <c r="AI757" s="646" t="str">
        <f>VLOOKUP(K757,'2-kurs'!C:F,4,)</f>
        <v>2-kurs</v>
      </c>
      <c r="AJ757" s="634" t="str">
        <f t="shared" si="11"/>
        <v>438231200056</v>
      </c>
    </row>
    <row r="758" spans="1:36" hidden="1" x14ac:dyDescent="0.25">
      <c r="A758" s="634" t="s">
        <v>11472</v>
      </c>
      <c r="B758" s="634" t="s">
        <v>5418</v>
      </c>
      <c r="C758" s="634" t="s">
        <v>8125</v>
      </c>
      <c r="D758" s="634" t="s">
        <v>8126</v>
      </c>
      <c r="E758" s="634" t="s">
        <v>8127</v>
      </c>
      <c r="F758" s="634" t="s">
        <v>4345</v>
      </c>
      <c r="G758" s="634" t="s">
        <v>4347</v>
      </c>
      <c r="H758" s="634" t="s">
        <v>4346</v>
      </c>
      <c r="I758" s="634" t="s">
        <v>11473</v>
      </c>
      <c r="J758" s="634" t="s">
        <v>11474</v>
      </c>
      <c r="K758" s="635">
        <v>60612025260011</v>
      </c>
      <c r="L758" s="634" t="s">
        <v>9403</v>
      </c>
      <c r="M758" s="634" t="s">
        <v>2423</v>
      </c>
      <c r="N758" s="634" t="s">
        <v>2459</v>
      </c>
      <c r="O758" s="634" t="s">
        <v>4332</v>
      </c>
      <c r="P758" s="634" t="s">
        <v>8132</v>
      </c>
      <c r="Q758" s="634" t="s">
        <v>8133</v>
      </c>
      <c r="R758" s="634" t="s">
        <v>7224</v>
      </c>
      <c r="S758" s="634" t="s">
        <v>8135</v>
      </c>
      <c r="T758" s="634" t="s">
        <v>11367</v>
      </c>
      <c r="U758" s="634" t="s">
        <v>1239</v>
      </c>
      <c r="V758" s="634" t="s">
        <v>2383</v>
      </c>
      <c r="W758" s="634" t="s">
        <v>5559</v>
      </c>
      <c r="X758" s="634" t="s">
        <v>11475</v>
      </c>
      <c r="Y758" s="634" t="s">
        <v>8138</v>
      </c>
      <c r="Z758" s="634" t="s">
        <v>8139</v>
      </c>
      <c r="AB758" s="634" t="s">
        <v>8183</v>
      </c>
      <c r="AC758" s="634" t="s">
        <v>8184</v>
      </c>
      <c r="AE758" s="634" t="s">
        <v>10625</v>
      </c>
      <c r="AF758" s="634" t="s">
        <v>18733</v>
      </c>
      <c r="AI758" s="646" t="str">
        <f>VLOOKUP(K758,'2-kurs'!C:F,4,)</f>
        <v>2-kurs</v>
      </c>
      <c r="AJ758" s="634" t="str">
        <f t="shared" si="11"/>
        <v>438231200042</v>
      </c>
    </row>
    <row r="759" spans="1:36" hidden="1" x14ac:dyDescent="0.25">
      <c r="A759" s="634" t="s">
        <v>11659</v>
      </c>
      <c r="B759" s="634" t="s">
        <v>11660</v>
      </c>
      <c r="C759" s="634" t="s">
        <v>8125</v>
      </c>
      <c r="D759" s="634" t="s">
        <v>8126</v>
      </c>
      <c r="E759" s="634" t="s">
        <v>8127</v>
      </c>
      <c r="F759" s="634" t="s">
        <v>4345</v>
      </c>
      <c r="G759" s="634" t="s">
        <v>4348</v>
      </c>
      <c r="H759" s="634" t="s">
        <v>4346</v>
      </c>
      <c r="I759" s="634" t="s">
        <v>11661</v>
      </c>
      <c r="J759" s="634" t="s">
        <v>11662</v>
      </c>
      <c r="K759" s="635">
        <v>40602851140029</v>
      </c>
      <c r="L759" s="634" t="s">
        <v>11663</v>
      </c>
      <c r="M759" s="634" t="s">
        <v>2423</v>
      </c>
      <c r="N759" s="634" t="s">
        <v>2459</v>
      </c>
      <c r="O759" s="634" t="s">
        <v>4332</v>
      </c>
      <c r="P759" s="634" t="s">
        <v>8132</v>
      </c>
      <c r="Q759" s="634" t="s">
        <v>8133</v>
      </c>
      <c r="R759" s="634" t="s">
        <v>7224</v>
      </c>
      <c r="S759" s="634" t="s">
        <v>8135</v>
      </c>
      <c r="T759" s="634" t="s">
        <v>11367</v>
      </c>
      <c r="U759" s="634" t="s">
        <v>1239</v>
      </c>
      <c r="V759" s="634" t="s">
        <v>2383</v>
      </c>
      <c r="W759" s="634" t="s">
        <v>5559</v>
      </c>
      <c r="X759" s="634" t="s">
        <v>11664</v>
      </c>
      <c r="Y759" s="634" t="s">
        <v>8138</v>
      </c>
      <c r="Z759" s="634" t="s">
        <v>8139</v>
      </c>
      <c r="AB759" s="634" t="s">
        <v>8183</v>
      </c>
      <c r="AC759" s="634" t="s">
        <v>8184</v>
      </c>
      <c r="AE759" s="634" t="s">
        <v>10625</v>
      </c>
      <c r="AF759" s="634" t="s">
        <v>21190</v>
      </c>
      <c r="AI759" s="646" t="str">
        <f>VLOOKUP(K759,'2-kurs'!C:F,4,)</f>
        <v>2-kurs</v>
      </c>
      <c r="AJ759" s="634" t="str">
        <f t="shared" si="11"/>
        <v>438231200016</v>
      </c>
    </row>
    <row r="760" spans="1:36" hidden="1" x14ac:dyDescent="0.25">
      <c r="A760" s="634" t="s">
        <v>11655</v>
      </c>
      <c r="B760" s="634" t="s">
        <v>5567</v>
      </c>
      <c r="C760" s="634" t="s">
        <v>8125</v>
      </c>
      <c r="D760" s="634" t="s">
        <v>8126</v>
      </c>
      <c r="E760" s="634" t="s">
        <v>8127</v>
      </c>
      <c r="F760" s="634" t="s">
        <v>4345</v>
      </c>
      <c r="G760" s="634" t="s">
        <v>8327</v>
      </c>
      <c r="H760" s="634" t="s">
        <v>4346</v>
      </c>
      <c r="I760" s="634" t="s">
        <v>9677</v>
      </c>
      <c r="J760" s="634" t="s">
        <v>11656</v>
      </c>
      <c r="K760" s="635">
        <v>60908005260028</v>
      </c>
      <c r="L760" s="634" t="s">
        <v>11657</v>
      </c>
      <c r="M760" s="634" t="s">
        <v>2423</v>
      </c>
      <c r="N760" s="634" t="s">
        <v>2459</v>
      </c>
      <c r="O760" s="634" t="s">
        <v>4332</v>
      </c>
      <c r="P760" s="634" t="s">
        <v>8132</v>
      </c>
      <c r="Q760" s="634" t="s">
        <v>8133</v>
      </c>
      <c r="R760" s="634" t="s">
        <v>7224</v>
      </c>
      <c r="S760" s="634" t="s">
        <v>8135</v>
      </c>
      <c r="T760" s="634" t="s">
        <v>11367</v>
      </c>
      <c r="U760" s="634" t="s">
        <v>1239</v>
      </c>
      <c r="V760" s="634" t="s">
        <v>2383</v>
      </c>
      <c r="W760" s="634" t="s">
        <v>5559</v>
      </c>
      <c r="X760" s="634" t="s">
        <v>11658</v>
      </c>
      <c r="Y760" s="634" t="s">
        <v>8138</v>
      </c>
      <c r="Z760" s="634" t="s">
        <v>8139</v>
      </c>
      <c r="AB760" s="634" t="s">
        <v>8183</v>
      </c>
      <c r="AC760" s="634" t="s">
        <v>8184</v>
      </c>
      <c r="AF760" s="634" t="s">
        <v>19687</v>
      </c>
      <c r="AI760" s="646" t="str">
        <f>VLOOKUP(K760,'2-kurs'!C:F,4,)</f>
        <v>2-kurs</v>
      </c>
      <c r="AJ760" s="634" t="str">
        <f t="shared" si="11"/>
        <v>438231200080</v>
      </c>
    </row>
    <row r="761" spans="1:36" hidden="1" x14ac:dyDescent="0.25">
      <c r="A761" s="634" t="s">
        <v>11554</v>
      </c>
      <c r="B761" s="634" t="s">
        <v>11555</v>
      </c>
      <c r="C761" s="634" t="s">
        <v>8125</v>
      </c>
      <c r="D761" s="634" t="s">
        <v>8126</v>
      </c>
      <c r="E761" s="634" t="s">
        <v>8127</v>
      </c>
      <c r="F761" s="634" t="s">
        <v>8142</v>
      </c>
      <c r="G761" s="634" t="s">
        <v>8673</v>
      </c>
      <c r="H761" s="634" t="s">
        <v>4346</v>
      </c>
      <c r="I761" s="634" t="s">
        <v>11556</v>
      </c>
      <c r="J761" s="634" t="s">
        <v>11557</v>
      </c>
      <c r="K761" s="635">
        <v>42903862340016</v>
      </c>
      <c r="L761" s="634" t="s">
        <v>11558</v>
      </c>
      <c r="M761" s="634" t="s">
        <v>2423</v>
      </c>
      <c r="N761" s="634" t="s">
        <v>2459</v>
      </c>
      <c r="O761" s="634" t="s">
        <v>4332</v>
      </c>
      <c r="P761" s="634" t="s">
        <v>8132</v>
      </c>
      <c r="Q761" s="634" t="s">
        <v>8133</v>
      </c>
      <c r="R761" s="634" t="s">
        <v>7224</v>
      </c>
      <c r="S761" s="634" t="s">
        <v>8135</v>
      </c>
      <c r="T761" s="634" t="s">
        <v>11367</v>
      </c>
      <c r="U761" s="634" t="s">
        <v>1239</v>
      </c>
      <c r="V761" s="634" t="s">
        <v>2383</v>
      </c>
      <c r="W761" s="634" t="s">
        <v>5559</v>
      </c>
      <c r="X761" s="634" t="s">
        <v>11559</v>
      </c>
      <c r="Y761" s="634" t="s">
        <v>8138</v>
      </c>
      <c r="Z761" s="634" t="s">
        <v>8139</v>
      </c>
      <c r="AB761" s="634" t="s">
        <v>8183</v>
      </c>
      <c r="AC761" s="634" t="s">
        <v>8184</v>
      </c>
      <c r="AE761" s="634" t="s">
        <v>10625</v>
      </c>
      <c r="AF761" s="634" t="s">
        <v>21190</v>
      </c>
      <c r="AI761" s="646" t="str">
        <f>VLOOKUP(K761,'2-kurs'!C:F,4,)</f>
        <v>2-kurs</v>
      </c>
      <c r="AJ761" s="634" t="str">
        <f t="shared" si="11"/>
        <v>438231200045</v>
      </c>
    </row>
    <row r="762" spans="1:36" hidden="1" x14ac:dyDescent="0.25">
      <c r="A762" s="634" t="s">
        <v>11509</v>
      </c>
      <c r="B762" s="634" t="s">
        <v>11510</v>
      </c>
      <c r="C762" s="634" t="s">
        <v>8125</v>
      </c>
      <c r="D762" s="634" t="s">
        <v>8126</v>
      </c>
      <c r="E762" s="634" t="s">
        <v>8127</v>
      </c>
      <c r="F762" s="634" t="s">
        <v>4345</v>
      </c>
      <c r="G762" s="634" t="s">
        <v>4348</v>
      </c>
      <c r="H762" s="634" t="s">
        <v>4346</v>
      </c>
      <c r="I762" s="634" t="s">
        <v>11511</v>
      </c>
      <c r="J762" s="634" t="s">
        <v>11512</v>
      </c>
      <c r="K762" s="635">
        <v>42307891140102</v>
      </c>
      <c r="L762" s="634" t="s">
        <v>11513</v>
      </c>
      <c r="M762" s="634" t="s">
        <v>2423</v>
      </c>
      <c r="N762" s="634" t="s">
        <v>2459</v>
      </c>
      <c r="O762" s="634" t="s">
        <v>4332</v>
      </c>
      <c r="P762" s="634" t="s">
        <v>8132</v>
      </c>
      <c r="Q762" s="634" t="s">
        <v>8133</v>
      </c>
      <c r="R762" s="634" t="s">
        <v>7224</v>
      </c>
      <c r="S762" s="634" t="s">
        <v>8135</v>
      </c>
      <c r="T762" s="634" t="s">
        <v>11367</v>
      </c>
      <c r="U762" s="634" t="s">
        <v>1239</v>
      </c>
      <c r="V762" s="634" t="s">
        <v>2383</v>
      </c>
      <c r="W762" s="634" t="s">
        <v>5559</v>
      </c>
      <c r="X762" s="634" t="s">
        <v>11514</v>
      </c>
      <c r="Y762" s="634" t="s">
        <v>8138</v>
      </c>
      <c r="Z762" s="634" t="s">
        <v>8139</v>
      </c>
      <c r="AB762" s="634" t="s">
        <v>8183</v>
      </c>
      <c r="AC762" s="634" t="s">
        <v>8184</v>
      </c>
      <c r="AE762" s="634" t="s">
        <v>10625</v>
      </c>
      <c r="AF762" s="634" t="s">
        <v>19773</v>
      </c>
      <c r="AI762" s="646" t="str">
        <f>VLOOKUP(K762,'2-kurs'!C:F,4,)</f>
        <v>2-kurs</v>
      </c>
      <c r="AJ762" s="634" t="str">
        <f t="shared" si="11"/>
        <v>438231200008</v>
      </c>
    </row>
    <row r="763" spans="1:36" hidden="1" x14ac:dyDescent="0.25">
      <c r="A763" s="634" t="s">
        <v>11639</v>
      </c>
      <c r="B763" s="634" t="s">
        <v>5336</v>
      </c>
      <c r="C763" s="634" t="s">
        <v>8125</v>
      </c>
      <c r="D763" s="634" t="s">
        <v>8126</v>
      </c>
      <c r="E763" s="634" t="s">
        <v>8127</v>
      </c>
      <c r="F763" s="634" t="s">
        <v>4345</v>
      </c>
      <c r="G763" s="634" t="s">
        <v>4347</v>
      </c>
      <c r="H763" s="634" t="s">
        <v>4346</v>
      </c>
      <c r="I763" s="634" t="s">
        <v>11640</v>
      </c>
      <c r="J763" s="634" t="s">
        <v>11641</v>
      </c>
      <c r="K763" s="635">
        <v>42310931110098</v>
      </c>
      <c r="L763" s="634" t="s">
        <v>11642</v>
      </c>
      <c r="M763" s="634" t="s">
        <v>2423</v>
      </c>
      <c r="N763" s="634" t="s">
        <v>2459</v>
      </c>
      <c r="O763" s="634" t="s">
        <v>4332</v>
      </c>
      <c r="P763" s="634" t="s">
        <v>8132</v>
      </c>
      <c r="Q763" s="634" t="s">
        <v>8133</v>
      </c>
      <c r="R763" s="634" t="s">
        <v>7224</v>
      </c>
      <c r="S763" s="634" t="s">
        <v>8135</v>
      </c>
      <c r="T763" s="634" t="s">
        <v>11367</v>
      </c>
      <c r="U763" s="634" t="s">
        <v>1239</v>
      </c>
      <c r="V763" s="634" t="s">
        <v>2383</v>
      </c>
      <c r="W763" s="634" t="s">
        <v>5559</v>
      </c>
      <c r="X763" s="634" t="s">
        <v>11643</v>
      </c>
      <c r="Y763" s="634" t="s">
        <v>8138</v>
      </c>
      <c r="Z763" s="634" t="s">
        <v>8139</v>
      </c>
      <c r="AB763" s="634" t="s">
        <v>8183</v>
      </c>
      <c r="AC763" s="634" t="s">
        <v>8184</v>
      </c>
      <c r="AF763" s="634" t="s">
        <v>19773</v>
      </c>
      <c r="AI763" s="646" t="str">
        <f>VLOOKUP(K763,'2-kurs'!C:F,4,)</f>
        <v>2-kurs</v>
      </c>
      <c r="AJ763" s="634" t="str">
        <f t="shared" si="11"/>
        <v>438231200049</v>
      </c>
    </row>
    <row r="764" spans="1:36" hidden="1" x14ac:dyDescent="0.25">
      <c r="A764" s="634" t="s">
        <v>11505</v>
      </c>
      <c r="B764" s="634" t="s">
        <v>5233</v>
      </c>
      <c r="C764" s="634" t="s">
        <v>8125</v>
      </c>
      <c r="D764" s="634" t="s">
        <v>8126</v>
      </c>
      <c r="E764" s="634" t="s">
        <v>8127</v>
      </c>
      <c r="F764" s="634" t="s">
        <v>4345</v>
      </c>
      <c r="G764" s="634" t="s">
        <v>4347</v>
      </c>
      <c r="H764" s="634" t="s">
        <v>4346</v>
      </c>
      <c r="I764" s="634" t="s">
        <v>11506</v>
      </c>
      <c r="J764" s="634" t="s">
        <v>11507</v>
      </c>
      <c r="K764" s="635">
        <v>43105951000055</v>
      </c>
      <c r="L764" s="634" t="s">
        <v>9825</v>
      </c>
      <c r="M764" s="634" t="s">
        <v>2423</v>
      </c>
      <c r="N764" s="634" t="s">
        <v>2459</v>
      </c>
      <c r="O764" s="634" t="s">
        <v>4332</v>
      </c>
      <c r="P764" s="634" t="s">
        <v>8132</v>
      </c>
      <c r="Q764" s="634" t="s">
        <v>8133</v>
      </c>
      <c r="R764" s="634" t="s">
        <v>7224</v>
      </c>
      <c r="S764" s="634" t="s">
        <v>8135</v>
      </c>
      <c r="T764" s="634" t="s">
        <v>11367</v>
      </c>
      <c r="U764" s="634" t="s">
        <v>1239</v>
      </c>
      <c r="V764" s="634" t="s">
        <v>2383</v>
      </c>
      <c r="W764" s="634" t="s">
        <v>5559</v>
      </c>
      <c r="X764" s="634" t="s">
        <v>11508</v>
      </c>
      <c r="Y764" s="634" t="s">
        <v>8138</v>
      </c>
      <c r="Z764" s="634" t="s">
        <v>8139</v>
      </c>
      <c r="AB764" s="634" t="s">
        <v>8183</v>
      </c>
      <c r="AC764" s="634" t="s">
        <v>8184</v>
      </c>
      <c r="AE764" s="634" t="s">
        <v>10643</v>
      </c>
      <c r="AF764" s="634" t="s">
        <v>19687</v>
      </c>
      <c r="AI764" s="646" t="str">
        <f>VLOOKUP(K764,'2-kurs'!C:F,4,)</f>
        <v>2-kurs</v>
      </c>
      <c r="AJ764" s="634" t="str">
        <f t="shared" si="11"/>
        <v>438231200040</v>
      </c>
    </row>
    <row r="765" spans="1:36" hidden="1" x14ac:dyDescent="0.25">
      <c r="A765" s="634" t="s">
        <v>11495</v>
      </c>
      <c r="B765" s="634" t="s">
        <v>5570</v>
      </c>
      <c r="C765" s="634" t="s">
        <v>8125</v>
      </c>
      <c r="D765" s="634" t="s">
        <v>8126</v>
      </c>
      <c r="E765" s="634" t="s">
        <v>8127</v>
      </c>
      <c r="F765" s="634" t="s">
        <v>4345</v>
      </c>
      <c r="G765" s="634" t="s">
        <v>8163</v>
      </c>
      <c r="H765" s="634" t="s">
        <v>4344</v>
      </c>
      <c r="I765" s="634" t="s">
        <v>11496</v>
      </c>
      <c r="J765" s="634" t="s">
        <v>11497</v>
      </c>
      <c r="K765" s="635">
        <v>32509975320016</v>
      </c>
      <c r="L765" s="634" t="s">
        <v>11498</v>
      </c>
      <c r="M765" s="634" t="s">
        <v>2423</v>
      </c>
      <c r="N765" s="634" t="s">
        <v>2459</v>
      </c>
      <c r="O765" s="634" t="s">
        <v>4332</v>
      </c>
      <c r="P765" s="634" t="s">
        <v>8132</v>
      </c>
      <c r="Q765" s="634" t="s">
        <v>8133</v>
      </c>
      <c r="R765" s="634" t="s">
        <v>7224</v>
      </c>
      <c r="S765" s="634" t="s">
        <v>8135</v>
      </c>
      <c r="T765" s="634" t="s">
        <v>11367</v>
      </c>
      <c r="U765" s="634" t="s">
        <v>1239</v>
      </c>
      <c r="V765" s="634" t="s">
        <v>2383</v>
      </c>
      <c r="W765" s="634" t="s">
        <v>5559</v>
      </c>
      <c r="X765" s="634" t="s">
        <v>11499</v>
      </c>
      <c r="Y765" s="634" t="s">
        <v>8138</v>
      </c>
      <c r="Z765" s="634" t="s">
        <v>8139</v>
      </c>
      <c r="AB765" s="634" t="s">
        <v>8183</v>
      </c>
      <c r="AC765" s="634" t="s">
        <v>8184</v>
      </c>
      <c r="AF765" s="634" t="s">
        <v>21190</v>
      </c>
      <c r="AI765" s="646" t="str">
        <f>VLOOKUP(K765,'2-kurs'!C:F,4,)</f>
        <v>2-kurs</v>
      </c>
      <c r="AJ765" s="634" t="str">
        <f t="shared" si="11"/>
        <v>438231200083</v>
      </c>
    </row>
    <row r="766" spans="1:36" hidden="1" x14ac:dyDescent="0.25">
      <c r="A766" s="634" t="s">
        <v>11635</v>
      </c>
      <c r="B766" s="634" t="s">
        <v>5327</v>
      </c>
      <c r="C766" s="634" t="s">
        <v>8125</v>
      </c>
      <c r="D766" s="634" t="s">
        <v>8126</v>
      </c>
      <c r="E766" s="634" t="s">
        <v>8127</v>
      </c>
      <c r="F766" s="634" t="s">
        <v>4345</v>
      </c>
      <c r="G766" s="634" t="s">
        <v>4348</v>
      </c>
      <c r="H766" s="634" t="s">
        <v>4346</v>
      </c>
      <c r="I766" s="634" t="s">
        <v>11636</v>
      </c>
      <c r="J766" s="634" t="s">
        <v>11637</v>
      </c>
      <c r="K766" s="635">
        <v>43010841140033</v>
      </c>
      <c r="L766" s="634" t="s">
        <v>8279</v>
      </c>
      <c r="M766" s="634" t="s">
        <v>2423</v>
      </c>
      <c r="N766" s="634" t="s">
        <v>2459</v>
      </c>
      <c r="O766" s="634" t="s">
        <v>4332</v>
      </c>
      <c r="P766" s="634" t="s">
        <v>8132</v>
      </c>
      <c r="Q766" s="634" t="s">
        <v>8133</v>
      </c>
      <c r="R766" s="634" t="s">
        <v>7224</v>
      </c>
      <c r="S766" s="634" t="s">
        <v>8135</v>
      </c>
      <c r="T766" s="634" t="s">
        <v>11367</v>
      </c>
      <c r="U766" s="634" t="s">
        <v>1239</v>
      </c>
      <c r="V766" s="634" t="s">
        <v>2383</v>
      </c>
      <c r="W766" s="634" t="s">
        <v>5559</v>
      </c>
      <c r="X766" s="634" t="s">
        <v>11638</v>
      </c>
      <c r="Y766" s="634" t="s">
        <v>8138</v>
      </c>
      <c r="Z766" s="634" t="s">
        <v>8139</v>
      </c>
      <c r="AB766" s="634" t="s">
        <v>8183</v>
      </c>
      <c r="AC766" s="634" t="s">
        <v>8184</v>
      </c>
      <c r="AE766" s="634" t="s">
        <v>10625</v>
      </c>
      <c r="AF766" s="634" t="s">
        <v>21190</v>
      </c>
      <c r="AI766" s="646" t="str">
        <f>VLOOKUP(K766,'2-kurs'!C:F,4,)</f>
        <v>2-kurs</v>
      </c>
      <c r="AJ766" s="634" t="str">
        <f t="shared" si="11"/>
        <v>438231200014</v>
      </c>
    </row>
    <row r="767" spans="1:36" hidden="1" x14ac:dyDescent="0.25">
      <c r="A767" s="634" t="s">
        <v>11386</v>
      </c>
      <c r="B767" s="634" t="s">
        <v>5316</v>
      </c>
      <c r="C767" s="634" t="s">
        <v>8125</v>
      </c>
      <c r="D767" s="634" t="s">
        <v>8126</v>
      </c>
      <c r="E767" s="634" t="s">
        <v>8127</v>
      </c>
      <c r="F767" s="634" t="s">
        <v>4345</v>
      </c>
      <c r="G767" s="634" t="s">
        <v>8163</v>
      </c>
      <c r="H767" s="634" t="s">
        <v>4344</v>
      </c>
      <c r="I767" s="634" t="s">
        <v>11387</v>
      </c>
      <c r="J767" s="634" t="s">
        <v>11388</v>
      </c>
      <c r="K767" s="635">
        <v>32210881080054</v>
      </c>
      <c r="L767" s="634" t="s">
        <v>11389</v>
      </c>
      <c r="M767" s="634" t="s">
        <v>2423</v>
      </c>
      <c r="N767" s="634" t="s">
        <v>2459</v>
      </c>
      <c r="O767" s="634" t="s">
        <v>4332</v>
      </c>
      <c r="P767" s="634" t="s">
        <v>8132</v>
      </c>
      <c r="Q767" s="634" t="s">
        <v>8133</v>
      </c>
      <c r="R767" s="634" t="s">
        <v>7224</v>
      </c>
      <c r="S767" s="634" t="s">
        <v>8135</v>
      </c>
      <c r="T767" s="634" t="s">
        <v>11367</v>
      </c>
      <c r="U767" s="634" t="s">
        <v>1239</v>
      </c>
      <c r="V767" s="634" t="s">
        <v>2383</v>
      </c>
      <c r="W767" s="634" t="s">
        <v>5559</v>
      </c>
      <c r="X767" s="634" t="s">
        <v>11390</v>
      </c>
      <c r="Y767" s="634" t="s">
        <v>8138</v>
      </c>
      <c r="Z767" s="634" t="s">
        <v>8139</v>
      </c>
      <c r="AB767" s="634" t="s">
        <v>8183</v>
      </c>
      <c r="AC767" s="634" t="s">
        <v>8184</v>
      </c>
      <c r="AF767" s="634" t="s">
        <v>21193</v>
      </c>
      <c r="AI767" s="646" t="str">
        <f>VLOOKUP(K767,'2-kurs'!C:F,4,)</f>
        <v>2-kurs</v>
      </c>
      <c r="AJ767" s="634" t="str">
        <f t="shared" si="11"/>
        <v>438231200076</v>
      </c>
    </row>
    <row r="768" spans="1:36" hidden="1" x14ac:dyDescent="0.25">
      <c r="A768" s="634" t="s">
        <v>11644</v>
      </c>
      <c r="B768" s="634" t="s">
        <v>5591</v>
      </c>
      <c r="C768" s="634" t="s">
        <v>8125</v>
      </c>
      <c r="D768" s="634" t="s">
        <v>8126</v>
      </c>
      <c r="E768" s="634" t="s">
        <v>8127</v>
      </c>
      <c r="F768" s="634" t="s">
        <v>4345</v>
      </c>
      <c r="G768" s="634" t="s">
        <v>8332</v>
      </c>
      <c r="H768" s="634" t="s">
        <v>4344</v>
      </c>
      <c r="I768" s="634" t="s">
        <v>11645</v>
      </c>
      <c r="J768" s="634" t="s">
        <v>11646</v>
      </c>
      <c r="K768" s="635">
        <v>30903831110023</v>
      </c>
      <c r="L768" s="634" t="s">
        <v>11647</v>
      </c>
      <c r="M768" s="634" t="s">
        <v>2423</v>
      </c>
      <c r="N768" s="634" t="s">
        <v>2459</v>
      </c>
      <c r="O768" s="634" t="s">
        <v>4332</v>
      </c>
      <c r="P768" s="634" t="s">
        <v>8132</v>
      </c>
      <c r="Q768" s="634" t="s">
        <v>8133</v>
      </c>
      <c r="R768" s="634" t="s">
        <v>7224</v>
      </c>
      <c r="S768" s="634" t="s">
        <v>8135</v>
      </c>
      <c r="T768" s="634" t="s">
        <v>11367</v>
      </c>
      <c r="U768" s="634" t="s">
        <v>1239</v>
      </c>
      <c r="V768" s="634" t="s">
        <v>2383</v>
      </c>
      <c r="W768" s="634" t="s">
        <v>5559</v>
      </c>
      <c r="X768" s="634" t="s">
        <v>11648</v>
      </c>
      <c r="Y768" s="634" t="s">
        <v>8138</v>
      </c>
      <c r="Z768" s="634" t="s">
        <v>8139</v>
      </c>
      <c r="AB768" s="634" t="s">
        <v>8183</v>
      </c>
      <c r="AC768" s="634" t="s">
        <v>8184</v>
      </c>
      <c r="AF768" s="634" t="s">
        <v>19688</v>
      </c>
      <c r="AI768" s="646" t="str">
        <f>VLOOKUP(K768,'2-kurs'!C:F,4,)</f>
        <v>2-kurs</v>
      </c>
      <c r="AJ768" s="634" t="str">
        <f t="shared" si="11"/>
        <v>438241200003</v>
      </c>
    </row>
    <row r="769" spans="1:36" hidden="1" x14ac:dyDescent="0.25">
      <c r="A769" s="634" t="s">
        <v>11630</v>
      </c>
      <c r="B769" s="634" t="s">
        <v>5310</v>
      </c>
      <c r="C769" s="634" t="s">
        <v>8125</v>
      </c>
      <c r="D769" s="634" t="s">
        <v>8126</v>
      </c>
      <c r="E769" s="634" t="s">
        <v>8127</v>
      </c>
      <c r="F769" s="634" t="s">
        <v>4345</v>
      </c>
      <c r="G769" s="634" t="s">
        <v>4347</v>
      </c>
      <c r="H769" s="634" t="s">
        <v>4346</v>
      </c>
      <c r="I769" s="634" t="s">
        <v>11631</v>
      </c>
      <c r="J769" s="634" t="s">
        <v>11632</v>
      </c>
      <c r="K769" s="635">
        <v>41105941040012</v>
      </c>
      <c r="L769" s="634" t="s">
        <v>11633</v>
      </c>
      <c r="M769" s="634" t="s">
        <v>2423</v>
      </c>
      <c r="N769" s="634" t="s">
        <v>2459</v>
      </c>
      <c r="O769" s="634" t="s">
        <v>4332</v>
      </c>
      <c r="P769" s="634" t="s">
        <v>8132</v>
      </c>
      <c r="Q769" s="634" t="s">
        <v>8133</v>
      </c>
      <c r="R769" s="634" t="s">
        <v>7224</v>
      </c>
      <c r="S769" s="634" t="s">
        <v>8135</v>
      </c>
      <c r="T769" s="634" t="s">
        <v>11367</v>
      </c>
      <c r="U769" s="634" t="s">
        <v>1239</v>
      </c>
      <c r="V769" s="634" t="s">
        <v>2383</v>
      </c>
      <c r="W769" s="634" t="s">
        <v>5559</v>
      </c>
      <c r="X769" s="634" t="s">
        <v>11634</v>
      </c>
      <c r="Y769" s="634" t="s">
        <v>8138</v>
      </c>
      <c r="Z769" s="634" t="s">
        <v>8139</v>
      </c>
      <c r="AB769" s="634" t="s">
        <v>8183</v>
      </c>
      <c r="AC769" s="634" t="s">
        <v>8184</v>
      </c>
      <c r="AE769" s="634" t="s">
        <v>10625</v>
      </c>
      <c r="AF769" s="634" t="s">
        <v>21190</v>
      </c>
      <c r="AI769" s="646" t="str">
        <f>VLOOKUP(K769,'2-kurs'!C:F,4,)</f>
        <v>2-kurs</v>
      </c>
      <c r="AJ769" s="634" t="str">
        <f t="shared" si="11"/>
        <v>438231200007</v>
      </c>
    </row>
    <row r="770" spans="1:36" hidden="1" x14ac:dyDescent="0.25">
      <c r="A770" s="634" t="s">
        <v>11452</v>
      </c>
      <c r="B770" s="634" t="s">
        <v>11453</v>
      </c>
      <c r="C770" s="634" t="s">
        <v>8125</v>
      </c>
      <c r="D770" s="634" t="s">
        <v>8126</v>
      </c>
      <c r="E770" s="634" t="s">
        <v>8127</v>
      </c>
      <c r="F770" s="634" t="s">
        <v>4345</v>
      </c>
      <c r="G770" s="634" t="s">
        <v>4352</v>
      </c>
      <c r="H770" s="634" t="s">
        <v>4344</v>
      </c>
      <c r="I770" s="634" t="s">
        <v>11454</v>
      </c>
      <c r="J770" s="634" t="s">
        <v>11455</v>
      </c>
      <c r="K770" s="635">
        <v>52609015290025</v>
      </c>
      <c r="L770" s="634" t="s">
        <v>10210</v>
      </c>
      <c r="M770" s="634" t="s">
        <v>2423</v>
      </c>
      <c r="N770" s="634" t="s">
        <v>2459</v>
      </c>
      <c r="O770" s="634" t="s">
        <v>4332</v>
      </c>
      <c r="P770" s="634" t="s">
        <v>8132</v>
      </c>
      <c r="Q770" s="634" t="s">
        <v>8133</v>
      </c>
      <c r="R770" s="634" t="s">
        <v>7224</v>
      </c>
      <c r="S770" s="634" t="s">
        <v>8135</v>
      </c>
      <c r="T770" s="634" t="s">
        <v>11367</v>
      </c>
      <c r="U770" s="634" t="s">
        <v>1239</v>
      </c>
      <c r="V770" s="634" t="s">
        <v>2383</v>
      </c>
      <c r="W770" s="634" t="s">
        <v>5559</v>
      </c>
      <c r="X770" s="634" t="s">
        <v>11456</v>
      </c>
      <c r="Y770" s="634" t="s">
        <v>8138</v>
      </c>
      <c r="Z770" s="634" t="s">
        <v>8139</v>
      </c>
      <c r="AF770" s="634" t="s">
        <v>19687</v>
      </c>
      <c r="AI770" s="646" t="str">
        <f>VLOOKUP(K770,'2-kurs'!C:F,4,)</f>
        <v>2-kurs</v>
      </c>
      <c r="AJ770" s="634" t="str">
        <f t="shared" si="11"/>
        <v>438231200024</v>
      </c>
    </row>
    <row r="771" spans="1:36" hidden="1" x14ac:dyDescent="0.25">
      <c r="A771" s="634" t="s">
        <v>11685</v>
      </c>
      <c r="B771" s="634" t="s">
        <v>5459</v>
      </c>
      <c r="C771" s="634" t="s">
        <v>8125</v>
      </c>
      <c r="D771" s="634" t="s">
        <v>8126</v>
      </c>
      <c r="E771" s="634" t="s">
        <v>8127</v>
      </c>
      <c r="F771" s="634" t="s">
        <v>4345</v>
      </c>
      <c r="G771" s="634" t="s">
        <v>4347</v>
      </c>
      <c r="H771" s="634" t="s">
        <v>4346</v>
      </c>
      <c r="I771" s="634" t="s">
        <v>11686</v>
      </c>
      <c r="J771" s="634" t="s">
        <v>11687</v>
      </c>
      <c r="K771" s="635">
        <v>40306901000133</v>
      </c>
      <c r="L771" s="634" t="s">
        <v>9645</v>
      </c>
      <c r="M771" s="634" t="s">
        <v>2423</v>
      </c>
      <c r="N771" s="634" t="s">
        <v>2459</v>
      </c>
      <c r="O771" s="634" t="s">
        <v>4332</v>
      </c>
      <c r="P771" s="634" t="s">
        <v>8132</v>
      </c>
      <c r="Q771" s="634" t="s">
        <v>8133</v>
      </c>
      <c r="R771" s="634" t="s">
        <v>7224</v>
      </c>
      <c r="S771" s="634" t="s">
        <v>8135</v>
      </c>
      <c r="T771" s="634" t="s">
        <v>11367</v>
      </c>
      <c r="U771" s="634" t="s">
        <v>1239</v>
      </c>
      <c r="V771" s="634" t="s">
        <v>2383</v>
      </c>
      <c r="W771" s="634" t="s">
        <v>5559</v>
      </c>
      <c r="X771" s="634" t="s">
        <v>11688</v>
      </c>
      <c r="Y771" s="634" t="s">
        <v>8138</v>
      </c>
      <c r="Z771" s="634" t="s">
        <v>8139</v>
      </c>
      <c r="AE771" s="634" t="s">
        <v>10643</v>
      </c>
      <c r="AF771" s="634" t="s">
        <v>18725</v>
      </c>
      <c r="AI771" s="646" t="str">
        <f>VLOOKUP(K771,'2-kurs'!C:F,4,)</f>
        <v>2-kurs</v>
      </c>
      <c r="AJ771" s="634" t="str">
        <f t="shared" si="11"/>
        <v>438231200069</v>
      </c>
    </row>
    <row r="772" spans="1:36" hidden="1" x14ac:dyDescent="0.25">
      <c r="A772" s="634" t="s">
        <v>11374</v>
      </c>
      <c r="B772" s="634" t="s">
        <v>11375</v>
      </c>
      <c r="C772" s="634" t="s">
        <v>8125</v>
      </c>
      <c r="D772" s="634" t="s">
        <v>8126</v>
      </c>
      <c r="E772" s="634" t="s">
        <v>8127</v>
      </c>
      <c r="F772" s="634" t="s">
        <v>4345</v>
      </c>
      <c r="G772" s="634" t="s">
        <v>8332</v>
      </c>
      <c r="H772" s="634" t="s">
        <v>4346</v>
      </c>
      <c r="I772" s="634" t="s">
        <v>11376</v>
      </c>
      <c r="J772" s="634" t="s">
        <v>11377</v>
      </c>
      <c r="K772" s="635">
        <v>61612005280038</v>
      </c>
      <c r="L772" s="634" t="s">
        <v>11378</v>
      </c>
      <c r="M772" s="634" t="s">
        <v>2423</v>
      </c>
      <c r="N772" s="634" t="s">
        <v>2459</v>
      </c>
      <c r="O772" s="634" t="s">
        <v>4332</v>
      </c>
      <c r="P772" s="634" t="s">
        <v>8132</v>
      </c>
      <c r="Q772" s="634" t="s">
        <v>8133</v>
      </c>
      <c r="R772" s="634" t="s">
        <v>7224</v>
      </c>
      <c r="S772" s="634" t="s">
        <v>8135</v>
      </c>
      <c r="T772" s="634" t="s">
        <v>11367</v>
      </c>
      <c r="U772" s="634" t="s">
        <v>1239</v>
      </c>
      <c r="V772" s="634" t="s">
        <v>2383</v>
      </c>
      <c r="W772" s="634" t="s">
        <v>5559</v>
      </c>
      <c r="X772" s="634" t="s">
        <v>11379</v>
      </c>
      <c r="Y772" s="634" t="s">
        <v>8138</v>
      </c>
      <c r="Z772" s="634" t="s">
        <v>8139</v>
      </c>
      <c r="AB772" s="634" t="s">
        <v>8183</v>
      </c>
      <c r="AC772" s="634" t="s">
        <v>8184</v>
      </c>
      <c r="AE772" s="634" t="s">
        <v>10625</v>
      </c>
      <c r="AF772" s="634" t="s">
        <v>19688</v>
      </c>
      <c r="AI772" s="646" t="str">
        <f>VLOOKUP(K772,'2-kurs'!C:F,4,)</f>
        <v>2-kurs</v>
      </c>
      <c r="AJ772" s="634" t="str">
        <f t="shared" ref="AJ772:AJ835" si="12">A772</f>
        <v>438231200043</v>
      </c>
    </row>
    <row r="773" spans="1:36" hidden="1" x14ac:dyDescent="0.25">
      <c r="A773" s="634" t="s">
        <v>11369</v>
      </c>
      <c r="B773" s="634" t="s">
        <v>11370</v>
      </c>
      <c r="C773" s="634" t="s">
        <v>8125</v>
      </c>
      <c r="D773" s="634" t="s">
        <v>8126</v>
      </c>
      <c r="E773" s="634" t="s">
        <v>8127</v>
      </c>
      <c r="F773" s="634" t="s">
        <v>4345</v>
      </c>
      <c r="G773" s="634" t="s">
        <v>4347</v>
      </c>
      <c r="H773" s="634" t="s">
        <v>4346</v>
      </c>
      <c r="I773" s="634" t="s">
        <v>11371</v>
      </c>
      <c r="J773" s="634" t="s">
        <v>11372</v>
      </c>
      <c r="K773" s="635">
        <v>41207975310014</v>
      </c>
      <c r="L773" s="634" t="s">
        <v>8350</v>
      </c>
      <c r="M773" s="634" t="s">
        <v>2423</v>
      </c>
      <c r="N773" s="634" t="s">
        <v>2459</v>
      </c>
      <c r="O773" s="634" t="s">
        <v>4332</v>
      </c>
      <c r="P773" s="634" t="s">
        <v>8132</v>
      </c>
      <c r="Q773" s="634" t="s">
        <v>8133</v>
      </c>
      <c r="R773" s="634" t="s">
        <v>7224</v>
      </c>
      <c r="S773" s="634" t="s">
        <v>8135</v>
      </c>
      <c r="T773" s="634" t="s">
        <v>11367</v>
      </c>
      <c r="U773" s="634" t="s">
        <v>1239</v>
      </c>
      <c r="V773" s="634" t="s">
        <v>2383</v>
      </c>
      <c r="W773" s="634" t="s">
        <v>5559</v>
      </c>
      <c r="X773" s="634" t="s">
        <v>11373</v>
      </c>
      <c r="Y773" s="634" t="s">
        <v>8138</v>
      </c>
      <c r="Z773" s="634" t="s">
        <v>8139</v>
      </c>
      <c r="AB773" s="634" t="s">
        <v>8183</v>
      </c>
      <c r="AC773" s="634" t="s">
        <v>8184</v>
      </c>
      <c r="AE773" s="634" t="s">
        <v>10625</v>
      </c>
      <c r="AF773" s="634" t="s">
        <v>21193</v>
      </c>
      <c r="AI773" s="646" t="str">
        <f>VLOOKUP(K773,'2-kurs'!C:F,4,)</f>
        <v>2-kurs</v>
      </c>
      <c r="AJ773" s="634" t="str">
        <f t="shared" si="12"/>
        <v>438231200019</v>
      </c>
    </row>
    <row r="774" spans="1:36" hidden="1" x14ac:dyDescent="0.25">
      <c r="A774" s="634" t="s">
        <v>11519</v>
      </c>
      <c r="B774" s="634" t="s">
        <v>5202</v>
      </c>
      <c r="C774" s="634" t="s">
        <v>8125</v>
      </c>
      <c r="D774" s="634" t="s">
        <v>8126</v>
      </c>
      <c r="E774" s="634" t="s">
        <v>8127</v>
      </c>
      <c r="F774" s="634" t="s">
        <v>4345</v>
      </c>
      <c r="G774" s="634" t="s">
        <v>4349</v>
      </c>
      <c r="H774" s="634" t="s">
        <v>4346</v>
      </c>
      <c r="I774" s="634" t="s">
        <v>11520</v>
      </c>
      <c r="J774" s="634" t="s">
        <v>11521</v>
      </c>
      <c r="K774" s="635">
        <v>41703851140033</v>
      </c>
      <c r="L774" s="634" t="s">
        <v>11027</v>
      </c>
      <c r="M774" s="634" t="s">
        <v>2423</v>
      </c>
      <c r="N774" s="634" t="s">
        <v>2459</v>
      </c>
      <c r="O774" s="634" t="s">
        <v>4332</v>
      </c>
      <c r="P774" s="634" t="s">
        <v>8132</v>
      </c>
      <c r="Q774" s="634" t="s">
        <v>8133</v>
      </c>
      <c r="R774" s="634" t="s">
        <v>7224</v>
      </c>
      <c r="S774" s="634" t="s">
        <v>8135</v>
      </c>
      <c r="T774" s="634" t="s">
        <v>11367</v>
      </c>
      <c r="U774" s="634" t="s">
        <v>1239</v>
      </c>
      <c r="V774" s="634" t="s">
        <v>2383</v>
      </c>
      <c r="W774" s="634" t="s">
        <v>5559</v>
      </c>
      <c r="X774" s="634" t="s">
        <v>11522</v>
      </c>
      <c r="Y774" s="634" t="s">
        <v>8138</v>
      </c>
      <c r="Z774" s="634" t="s">
        <v>8139</v>
      </c>
      <c r="AB774" s="634" t="s">
        <v>8183</v>
      </c>
      <c r="AC774" s="634" t="s">
        <v>8184</v>
      </c>
      <c r="AE774" s="634" t="s">
        <v>10625</v>
      </c>
      <c r="AF774" s="634" t="s">
        <v>21190</v>
      </c>
      <c r="AI774" s="646" t="str">
        <f>VLOOKUP(K774,'2-kurs'!C:F,4,)</f>
        <v>2-kurs</v>
      </c>
      <c r="AJ774" s="634" t="str">
        <f t="shared" si="12"/>
        <v>438231200054</v>
      </c>
    </row>
    <row r="775" spans="1:36" hidden="1" x14ac:dyDescent="0.25">
      <c r="A775" s="634" t="s">
        <v>11363</v>
      </c>
      <c r="B775" s="634" t="s">
        <v>5104</v>
      </c>
      <c r="C775" s="634" t="s">
        <v>8125</v>
      </c>
      <c r="D775" s="634" t="s">
        <v>8126</v>
      </c>
      <c r="E775" s="634" t="s">
        <v>8127</v>
      </c>
      <c r="F775" s="634" t="s">
        <v>4345</v>
      </c>
      <c r="G775" s="634" t="s">
        <v>4347</v>
      </c>
      <c r="H775" s="634" t="s">
        <v>4346</v>
      </c>
      <c r="I775" s="634" t="s">
        <v>11364</v>
      </c>
      <c r="J775" s="634" t="s">
        <v>11365</v>
      </c>
      <c r="K775" s="635">
        <v>42709921000042</v>
      </c>
      <c r="L775" s="634" t="s">
        <v>11366</v>
      </c>
      <c r="M775" s="634" t="s">
        <v>2423</v>
      </c>
      <c r="N775" s="634" t="s">
        <v>2459</v>
      </c>
      <c r="O775" s="634" t="s">
        <v>4332</v>
      </c>
      <c r="P775" s="634" t="s">
        <v>8132</v>
      </c>
      <c r="Q775" s="634" t="s">
        <v>8133</v>
      </c>
      <c r="R775" s="634" t="s">
        <v>7224</v>
      </c>
      <c r="S775" s="634" t="s">
        <v>8135</v>
      </c>
      <c r="T775" s="634" t="s">
        <v>11367</v>
      </c>
      <c r="U775" s="634" t="s">
        <v>1239</v>
      </c>
      <c r="V775" s="634" t="s">
        <v>2383</v>
      </c>
      <c r="W775" s="634" t="s">
        <v>5559</v>
      </c>
      <c r="X775" s="634" t="s">
        <v>11368</v>
      </c>
      <c r="Y775" s="634" t="s">
        <v>8138</v>
      </c>
      <c r="Z775" s="634" t="s">
        <v>8139</v>
      </c>
      <c r="AB775" s="634" t="s">
        <v>8183</v>
      </c>
      <c r="AC775" s="634" t="s">
        <v>8184</v>
      </c>
      <c r="AE775" s="634" t="s">
        <v>10625</v>
      </c>
      <c r="AF775" s="634" t="s">
        <v>21190</v>
      </c>
      <c r="AI775" s="646" t="str">
        <f>VLOOKUP(K775,'2-kurs'!C:F,4,)</f>
        <v>2-kurs</v>
      </c>
      <c r="AJ775" s="634" t="str">
        <f t="shared" si="12"/>
        <v>438231200009</v>
      </c>
    </row>
    <row r="776" spans="1:36" hidden="1" x14ac:dyDescent="0.25">
      <c r="A776" s="634" t="s">
        <v>11586</v>
      </c>
      <c r="B776" s="634" t="s">
        <v>8037</v>
      </c>
      <c r="C776" s="634" t="s">
        <v>8125</v>
      </c>
      <c r="D776" s="634" t="s">
        <v>8126</v>
      </c>
      <c r="E776" s="634" t="s">
        <v>8127</v>
      </c>
      <c r="F776" s="634" t="s">
        <v>8346</v>
      </c>
      <c r="G776" s="634" t="s">
        <v>10357</v>
      </c>
      <c r="H776" s="634" t="s">
        <v>4346</v>
      </c>
      <c r="I776" s="634" t="s">
        <v>11587</v>
      </c>
      <c r="J776" s="634" t="s">
        <v>11588</v>
      </c>
      <c r="K776" s="635">
        <v>41904791220119</v>
      </c>
      <c r="L776" s="634" t="s">
        <v>11589</v>
      </c>
      <c r="M776" s="634" t="s">
        <v>2423</v>
      </c>
      <c r="N776" s="634" t="s">
        <v>2459</v>
      </c>
      <c r="O776" s="634" t="s">
        <v>4332</v>
      </c>
      <c r="P776" s="634" t="s">
        <v>8132</v>
      </c>
      <c r="Q776" s="634" t="s">
        <v>8133</v>
      </c>
      <c r="R776" s="634" t="s">
        <v>7224</v>
      </c>
      <c r="S776" s="634" t="s">
        <v>8135</v>
      </c>
      <c r="T776" s="634" t="s">
        <v>11367</v>
      </c>
      <c r="U776" s="634" t="s">
        <v>1239</v>
      </c>
      <c r="V776" s="634" t="s">
        <v>2383</v>
      </c>
      <c r="W776" s="634" t="s">
        <v>5559</v>
      </c>
      <c r="X776" s="634" t="s">
        <v>11590</v>
      </c>
      <c r="Y776" s="634" t="s">
        <v>8138</v>
      </c>
      <c r="Z776" s="634" t="s">
        <v>8139</v>
      </c>
      <c r="AB776" s="634" t="s">
        <v>8183</v>
      </c>
      <c r="AC776" s="634" t="s">
        <v>8184</v>
      </c>
      <c r="AF776" s="634" t="s">
        <v>21193</v>
      </c>
      <c r="AI776" s="646" t="str">
        <f>VLOOKUP(K776,'2-kurs'!C:F,4,)</f>
        <v>2-kurs</v>
      </c>
      <c r="AJ776" s="634" t="str">
        <f t="shared" si="12"/>
        <v>438241200005</v>
      </c>
    </row>
    <row r="777" spans="1:36" hidden="1" x14ac:dyDescent="0.25">
      <c r="A777" s="634" t="s">
        <v>11391</v>
      </c>
      <c r="B777" s="634" t="s">
        <v>5191</v>
      </c>
      <c r="C777" s="634" t="s">
        <v>8125</v>
      </c>
      <c r="D777" s="634" t="s">
        <v>8126</v>
      </c>
      <c r="E777" s="634" t="s">
        <v>8127</v>
      </c>
      <c r="F777" s="634" t="s">
        <v>4345</v>
      </c>
      <c r="G777" s="634" t="s">
        <v>8128</v>
      </c>
      <c r="H777" s="634" t="s">
        <v>4344</v>
      </c>
      <c r="I777" s="634" t="s">
        <v>11392</v>
      </c>
      <c r="J777" s="634" t="s">
        <v>11393</v>
      </c>
      <c r="K777" s="635">
        <v>31304881100021</v>
      </c>
      <c r="L777" s="634" t="s">
        <v>11394</v>
      </c>
      <c r="M777" s="634" t="s">
        <v>2423</v>
      </c>
      <c r="N777" s="634" t="s">
        <v>2459</v>
      </c>
      <c r="O777" s="634" t="s">
        <v>4332</v>
      </c>
      <c r="P777" s="634" t="s">
        <v>8132</v>
      </c>
      <c r="Q777" s="634" t="s">
        <v>8133</v>
      </c>
      <c r="R777" s="634" t="s">
        <v>7224</v>
      </c>
      <c r="S777" s="634" t="s">
        <v>8135</v>
      </c>
      <c r="T777" s="634" t="s">
        <v>11367</v>
      </c>
      <c r="U777" s="634" t="s">
        <v>1239</v>
      </c>
      <c r="V777" s="634" t="s">
        <v>2383</v>
      </c>
      <c r="W777" s="634" t="s">
        <v>5559</v>
      </c>
      <c r="X777" s="634" t="s">
        <v>11395</v>
      </c>
      <c r="Y777" s="634" t="s">
        <v>8138</v>
      </c>
      <c r="Z777" s="634" t="s">
        <v>8139</v>
      </c>
      <c r="AB777" s="634" t="s">
        <v>8183</v>
      </c>
      <c r="AC777" s="634" t="s">
        <v>8184</v>
      </c>
      <c r="AE777" s="634" t="s">
        <v>10625</v>
      </c>
      <c r="AF777" s="634" t="s">
        <v>21190</v>
      </c>
      <c r="AI777" s="646" t="str">
        <f>VLOOKUP(K777,'2-kurs'!C:F,4,)</f>
        <v>2-kurs</v>
      </c>
      <c r="AJ777" s="634" t="str">
        <f t="shared" si="12"/>
        <v>438231200032</v>
      </c>
    </row>
    <row r="778" spans="1:36" hidden="1" x14ac:dyDescent="0.25">
      <c r="A778" s="634" t="s">
        <v>11627</v>
      </c>
      <c r="B778" s="634" t="s">
        <v>5458</v>
      </c>
      <c r="C778" s="634" t="s">
        <v>8125</v>
      </c>
      <c r="D778" s="634" t="s">
        <v>8126</v>
      </c>
      <c r="E778" s="634" t="s">
        <v>8127</v>
      </c>
      <c r="F778" s="634" t="s">
        <v>4345</v>
      </c>
      <c r="G778" s="634" t="s">
        <v>8332</v>
      </c>
      <c r="H778" s="634" t="s">
        <v>4346</v>
      </c>
      <c r="I778" s="634" t="s">
        <v>9789</v>
      </c>
      <c r="J778" s="634" t="s">
        <v>11628</v>
      </c>
      <c r="K778" s="635">
        <v>40305861050112</v>
      </c>
      <c r="L778" s="634" t="s">
        <v>8465</v>
      </c>
      <c r="M778" s="634" t="s">
        <v>2423</v>
      </c>
      <c r="N778" s="634" t="s">
        <v>2459</v>
      </c>
      <c r="O778" s="634" t="s">
        <v>4332</v>
      </c>
      <c r="P778" s="634" t="s">
        <v>8132</v>
      </c>
      <c r="Q778" s="634" t="s">
        <v>8133</v>
      </c>
      <c r="R778" s="634" t="s">
        <v>7224</v>
      </c>
      <c r="S778" s="634" t="s">
        <v>8135</v>
      </c>
      <c r="T778" s="634" t="s">
        <v>11367</v>
      </c>
      <c r="U778" s="634" t="s">
        <v>1239</v>
      </c>
      <c r="V778" s="634" t="s">
        <v>2383</v>
      </c>
      <c r="W778" s="634" t="s">
        <v>5559</v>
      </c>
      <c r="X778" s="634" t="s">
        <v>11629</v>
      </c>
      <c r="Y778" s="634" t="s">
        <v>8138</v>
      </c>
      <c r="Z778" s="634" t="s">
        <v>8139</v>
      </c>
      <c r="AB778" s="634" t="s">
        <v>8183</v>
      </c>
      <c r="AC778" s="634" t="s">
        <v>8184</v>
      </c>
      <c r="AE778" s="634" t="s">
        <v>10643</v>
      </c>
      <c r="AF778" s="634" t="s">
        <v>19688</v>
      </c>
      <c r="AI778" s="646" t="str">
        <f>VLOOKUP(K778,'2-kurs'!C:F,4,)</f>
        <v>2-kurs</v>
      </c>
      <c r="AJ778" s="634" t="str">
        <f t="shared" si="12"/>
        <v>438231200074</v>
      </c>
    </row>
    <row r="779" spans="1:36" hidden="1" x14ac:dyDescent="0.25">
      <c r="A779" s="634" t="s">
        <v>11622</v>
      </c>
      <c r="B779" s="634" t="s">
        <v>5453</v>
      </c>
      <c r="C779" s="634" t="s">
        <v>8125</v>
      </c>
      <c r="D779" s="634" t="s">
        <v>8126</v>
      </c>
      <c r="E779" s="634" t="s">
        <v>8127</v>
      </c>
      <c r="F779" s="634" t="s">
        <v>4345</v>
      </c>
      <c r="G779" s="634" t="s">
        <v>8221</v>
      </c>
      <c r="H779" s="634" t="s">
        <v>4344</v>
      </c>
      <c r="I779" s="634" t="s">
        <v>11623</v>
      </c>
      <c r="J779" s="634" t="s">
        <v>11624</v>
      </c>
      <c r="K779" s="635">
        <v>31708941110027</v>
      </c>
      <c r="L779" s="634" t="s">
        <v>11625</v>
      </c>
      <c r="M779" s="634" t="s">
        <v>2423</v>
      </c>
      <c r="N779" s="634" t="s">
        <v>2459</v>
      </c>
      <c r="O779" s="634" t="s">
        <v>4332</v>
      </c>
      <c r="P779" s="634" t="s">
        <v>8132</v>
      </c>
      <c r="Q779" s="634" t="s">
        <v>8133</v>
      </c>
      <c r="R779" s="634" t="s">
        <v>7224</v>
      </c>
      <c r="S779" s="634" t="s">
        <v>8135</v>
      </c>
      <c r="T779" s="634" t="s">
        <v>11367</v>
      </c>
      <c r="U779" s="634" t="s">
        <v>1239</v>
      </c>
      <c r="V779" s="634" t="s">
        <v>2383</v>
      </c>
      <c r="W779" s="634" t="s">
        <v>5559</v>
      </c>
      <c r="X779" s="634" t="s">
        <v>11626</v>
      </c>
      <c r="Y779" s="634" t="s">
        <v>8138</v>
      </c>
      <c r="Z779" s="634" t="s">
        <v>8139</v>
      </c>
      <c r="AB779" s="634" t="s">
        <v>8183</v>
      </c>
      <c r="AC779" s="634" t="s">
        <v>8184</v>
      </c>
      <c r="AE779" s="634" t="s">
        <v>10625</v>
      </c>
      <c r="AF779" s="634" t="s">
        <v>21190</v>
      </c>
      <c r="AI779" s="646" t="str">
        <f>VLOOKUP(K779,'2-kurs'!C:F,4,)</f>
        <v>2-kurs</v>
      </c>
      <c r="AJ779" s="634" t="str">
        <f t="shared" si="12"/>
        <v>438231200017</v>
      </c>
    </row>
    <row r="780" spans="1:36" hidden="1" x14ac:dyDescent="0.25">
      <c r="A780" s="634" t="s">
        <v>11566</v>
      </c>
      <c r="B780" s="634" t="s">
        <v>5122</v>
      </c>
      <c r="C780" s="634" t="s">
        <v>8125</v>
      </c>
      <c r="D780" s="634" t="s">
        <v>8126</v>
      </c>
      <c r="E780" s="634" t="s">
        <v>8127</v>
      </c>
      <c r="F780" s="634" t="s">
        <v>8552</v>
      </c>
      <c r="G780" s="634" t="s">
        <v>11567</v>
      </c>
      <c r="H780" s="634" t="s">
        <v>4346</v>
      </c>
      <c r="I780" s="634" t="s">
        <v>11568</v>
      </c>
      <c r="J780" s="634" t="s">
        <v>11569</v>
      </c>
      <c r="K780" s="635">
        <v>61712015730029</v>
      </c>
      <c r="L780" s="634" t="s">
        <v>11570</v>
      </c>
      <c r="M780" s="634" t="s">
        <v>2423</v>
      </c>
      <c r="N780" s="634" t="s">
        <v>2459</v>
      </c>
      <c r="O780" s="634" t="s">
        <v>4332</v>
      </c>
      <c r="P780" s="634" t="s">
        <v>8132</v>
      </c>
      <c r="Q780" s="634" t="s">
        <v>8133</v>
      </c>
      <c r="R780" s="634" t="s">
        <v>7224</v>
      </c>
      <c r="S780" s="634" t="s">
        <v>8135</v>
      </c>
      <c r="T780" s="634" t="s">
        <v>11367</v>
      </c>
      <c r="U780" s="634" t="s">
        <v>1239</v>
      </c>
      <c r="V780" s="634" t="s">
        <v>2383</v>
      </c>
      <c r="W780" s="634" t="s">
        <v>5559</v>
      </c>
      <c r="X780" s="634" t="s">
        <v>11571</v>
      </c>
      <c r="Y780" s="634" t="s">
        <v>8138</v>
      </c>
      <c r="Z780" s="634" t="s">
        <v>8139</v>
      </c>
      <c r="AF780" s="634" t="s">
        <v>19687</v>
      </c>
      <c r="AI780" s="646" t="str">
        <f>VLOOKUP(K780,'2-kurs'!C:F,4,)</f>
        <v>2-kurs</v>
      </c>
      <c r="AJ780" s="634" t="str">
        <f t="shared" si="12"/>
        <v>438231200022</v>
      </c>
    </row>
    <row r="781" spans="1:36" hidden="1" x14ac:dyDescent="0.25">
      <c r="A781" s="634" t="s">
        <v>11616</v>
      </c>
      <c r="B781" s="634" t="s">
        <v>11617</v>
      </c>
      <c r="C781" s="634" t="s">
        <v>8125</v>
      </c>
      <c r="D781" s="634" t="s">
        <v>8126</v>
      </c>
      <c r="E781" s="634" t="s">
        <v>8127</v>
      </c>
      <c r="F781" s="634" t="s">
        <v>4345</v>
      </c>
      <c r="G781" s="634" t="s">
        <v>4350</v>
      </c>
      <c r="H781" s="634" t="s">
        <v>4344</v>
      </c>
      <c r="I781" s="634" t="s">
        <v>11618</v>
      </c>
      <c r="J781" s="634" t="s">
        <v>11619</v>
      </c>
      <c r="K781" s="635">
        <v>51507015310068</v>
      </c>
      <c r="L781" s="634" t="s">
        <v>11620</v>
      </c>
      <c r="M781" s="634" t="s">
        <v>2423</v>
      </c>
      <c r="N781" s="634" t="s">
        <v>2459</v>
      </c>
      <c r="O781" s="634" t="s">
        <v>4332</v>
      </c>
      <c r="P781" s="634" t="s">
        <v>8132</v>
      </c>
      <c r="Q781" s="634" t="s">
        <v>8133</v>
      </c>
      <c r="R781" s="634" t="s">
        <v>7224</v>
      </c>
      <c r="S781" s="634" t="s">
        <v>8135</v>
      </c>
      <c r="T781" s="634" t="s">
        <v>11367</v>
      </c>
      <c r="U781" s="634" t="s">
        <v>1239</v>
      </c>
      <c r="V781" s="634" t="s">
        <v>2383</v>
      </c>
      <c r="W781" s="634" t="s">
        <v>5559</v>
      </c>
      <c r="X781" s="634" t="s">
        <v>11621</v>
      </c>
      <c r="Y781" s="634" t="s">
        <v>8138</v>
      </c>
      <c r="Z781" s="634" t="s">
        <v>8139</v>
      </c>
      <c r="AB781" s="634" t="s">
        <v>8183</v>
      </c>
      <c r="AC781" s="634" t="s">
        <v>8184</v>
      </c>
      <c r="AE781" s="634" t="s">
        <v>10625</v>
      </c>
      <c r="AF781" s="634" t="s">
        <v>21190</v>
      </c>
      <c r="AI781" s="646" t="str">
        <f>VLOOKUP(K781,'2-kurs'!C:F,4,)</f>
        <v>2-kurs</v>
      </c>
      <c r="AJ781" s="634" t="str">
        <f t="shared" si="12"/>
        <v>438231200051</v>
      </c>
    </row>
    <row r="782" spans="1:36" hidden="1" x14ac:dyDescent="0.25">
      <c r="A782" s="634" t="s">
        <v>11611</v>
      </c>
      <c r="B782" s="634" t="s">
        <v>5283</v>
      </c>
      <c r="C782" s="634" t="s">
        <v>8125</v>
      </c>
      <c r="D782" s="634" t="s">
        <v>8126</v>
      </c>
      <c r="E782" s="634" t="s">
        <v>8127</v>
      </c>
      <c r="F782" s="634" t="s">
        <v>4345</v>
      </c>
      <c r="G782" s="634" t="s">
        <v>4347</v>
      </c>
      <c r="H782" s="634" t="s">
        <v>4346</v>
      </c>
      <c r="I782" s="634" t="s">
        <v>11612</v>
      </c>
      <c r="J782" s="634" t="s">
        <v>11613</v>
      </c>
      <c r="K782" s="635">
        <v>43108931120062</v>
      </c>
      <c r="L782" s="634" t="s">
        <v>11614</v>
      </c>
      <c r="M782" s="634" t="s">
        <v>2423</v>
      </c>
      <c r="N782" s="634" t="s">
        <v>2459</v>
      </c>
      <c r="O782" s="634" t="s">
        <v>4332</v>
      </c>
      <c r="P782" s="634" t="s">
        <v>8132</v>
      </c>
      <c r="Q782" s="634" t="s">
        <v>8133</v>
      </c>
      <c r="R782" s="634" t="s">
        <v>7224</v>
      </c>
      <c r="S782" s="634" t="s">
        <v>8135</v>
      </c>
      <c r="T782" s="634" t="s">
        <v>11367</v>
      </c>
      <c r="U782" s="634" t="s">
        <v>1239</v>
      </c>
      <c r="V782" s="634" t="s">
        <v>2383</v>
      </c>
      <c r="W782" s="634" t="s">
        <v>5559</v>
      </c>
      <c r="X782" s="634" t="s">
        <v>11615</v>
      </c>
      <c r="Y782" s="634" t="s">
        <v>8138</v>
      </c>
      <c r="Z782" s="634" t="s">
        <v>8139</v>
      </c>
      <c r="AB782" s="634" t="s">
        <v>8183</v>
      </c>
      <c r="AC782" s="634" t="s">
        <v>8184</v>
      </c>
      <c r="AE782" s="634" t="s">
        <v>10625</v>
      </c>
      <c r="AF782" s="634" t="s">
        <v>21190</v>
      </c>
      <c r="AI782" s="646" t="str">
        <f>VLOOKUP(K782,'2-kurs'!C:F,4,)</f>
        <v>2-kurs</v>
      </c>
      <c r="AJ782" s="634" t="str">
        <f t="shared" si="12"/>
        <v>438231200030</v>
      </c>
    </row>
    <row r="783" spans="1:36" hidden="1" x14ac:dyDescent="0.25">
      <c r="A783" s="634" t="s">
        <v>11608</v>
      </c>
      <c r="B783" s="634" t="s">
        <v>5566</v>
      </c>
      <c r="C783" s="634" t="s">
        <v>8125</v>
      </c>
      <c r="D783" s="634" t="s">
        <v>8126</v>
      </c>
      <c r="E783" s="634" t="s">
        <v>8127</v>
      </c>
      <c r="F783" s="634" t="s">
        <v>4345</v>
      </c>
      <c r="G783" s="634" t="s">
        <v>8332</v>
      </c>
      <c r="H783" s="634" t="s">
        <v>4346</v>
      </c>
      <c r="I783" s="634" t="s">
        <v>8442</v>
      </c>
      <c r="J783" s="634" t="s">
        <v>11609</v>
      </c>
      <c r="K783" s="635">
        <v>60701015280019</v>
      </c>
      <c r="L783" s="634" t="s">
        <v>9399</v>
      </c>
      <c r="M783" s="634" t="s">
        <v>2423</v>
      </c>
      <c r="N783" s="634" t="s">
        <v>2459</v>
      </c>
      <c r="O783" s="634" t="s">
        <v>4332</v>
      </c>
      <c r="P783" s="634" t="s">
        <v>8132</v>
      </c>
      <c r="Q783" s="634" t="s">
        <v>8133</v>
      </c>
      <c r="R783" s="634" t="s">
        <v>7224</v>
      </c>
      <c r="S783" s="634" t="s">
        <v>8135</v>
      </c>
      <c r="T783" s="634" t="s">
        <v>11367</v>
      </c>
      <c r="U783" s="634" t="s">
        <v>1239</v>
      </c>
      <c r="V783" s="634" t="s">
        <v>2383</v>
      </c>
      <c r="W783" s="634" t="s">
        <v>5559</v>
      </c>
      <c r="X783" s="634" t="s">
        <v>11610</v>
      </c>
      <c r="Y783" s="634" t="s">
        <v>8138</v>
      </c>
      <c r="Z783" s="634" t="s">
        <v>8139</v>
      </c>
      <c r="AE783" s="634" t="s">
        <v>19646</v>
      </c>
      <c r="AF783" s="634" t="s">
        <v>19773</v>
      </c>
      <c r="AI783" s="646" t="str">
        <f>VLOOKUP(K783,'2-kurs'!C:F,4,)</f>
        <v>2-kurs</v>
      </c>
      <c r="AJ783" s="634" t="str">
        <f t="shared" si="12"/>
        <v>438231200079</v>
      </c>
    </row>
    <row r="784" spans="1:36" hidden="1" x14ac:dyDescent="0.25">
      <c r="A784" s="634" t="s">
        <v>11577</v>
      </c>
      <c r="B784" s="634" t="s">
        <v>5456</v>
      </c>
      <c r="C784" s="634" t="s">
        <v>8125</v>
      </c>
      <c r="D784" s="634" t="s">
        <v>8126</v>
      </c>
      <c r="E784" s="634" t="s">
        <v>8127</v>
      </c>
      <c r="F784" s="634" t="s">
        <v>4345</v>
      </c>
      <c r="G784" s="634" t="s">
        <v>4347</v>
      </c>
      <c r="H784" s="634" t="s">
        <v>4346</v>
      </c>
      <c r="I784" s="634" t="s">
        <v>11578</v>
      </c>
      <c r="J784" s="634" t="s">
        <v>11579</v>
      </c>
      <c r="K784" s="635">
        <v>42703985330011</v>
      </c>
      <c r="L784" s="634" t="s">
        <v>11580</v>
      </c>
      <c r="M784" s="634" t="s">
        <v>2423</v>
      </c>
      <c r="N784" s="634" t="s">
        <v>2459</v>
      </c>
      <c r="O784" s="634" t="s">
        <v>4332</v>
      </c>
      <c r="P784" s="634" t="s">
        <v>8132</v>
      </c>
      <c r="Q784" s="634" t="s">
        <v>8133</v>
      </c>
      <c r="R784" s="634" t="s">
        <v>7224</v>
      </c>
      <c r="S784" s="634" t="s">
        <v>8135</v>
      </c>
      <c r="T784" s="634" t="s">
        <v>11367</v>
      </c>
      <c r="U784" s="634" t="s">
        <v>1239</v>
      </c>
      <c r="V784" s="634" t="s">
        <v>2383</v>
      </c>
      <c r="W784" s="634" t="s">
        <v>5559</v>
      </c>
      <c r="X784" s="634" t="s">
        <v>11581</v>
      </c>
      <c r="Y784" s="634" t="s">
        <v>8138</v>
      </c>
      <c r="Z784" s="634" t="s">
        <v>8139</v>
      </c>
      <c r="AE784" s="634" t="s">
        <v>10643</v>
      </c>
      <c r="AF784" s="634" t="s">
        <v>19687</v>
      </c>
      <c r="AI784" s="646" t="str">
        <f>VLOOKUP(K784,'2-kurs'!C:F,4,)</f>
        <v>2-kurs</v>
      </c>
      <c r="AJ784" s="634" t="str">
        <f t="shared" si="12"/>
        <v>438231200072</v>
      </c>
    </row>
    <row r="785" spans="1:36" hidden="1" x14ac:dyDescent="0.25">
      <c r="A785" s="634" t="s">
        <v>11602</v>
      </c>
      <c r="B785" s="634" t="s">
        <v>11603</v>
      </c>
      <c r="C785" s="634" t="s">
        <v>8125</v>
      </c>
      <c r="D785" s="634" t="s">
        <v>8126</v>
      </c>
      <c r="E785" s="634" t="s">
        <v>8127</v>
      </c>
      <c r="F785" s="634" t="s">
        <v>4345</v>
      </c>
      <c r="G785" s="634" t="s">
        <v>4350</v>
      </c>
      <c r="H785" s="634" t="s">
        <v>4344</v>
      </c>
      <c r="I785" s="634" t="s">
        <v>11604</v>
      </c>
      <c r="J785" s="634" t="s">
        <v>11605</v>
      </c>
      <c r="K785" s="635">
        <v>50607015310011</v>
      </c>
      <c r="L785" s="634" t="s">
        <v>11606</v>
      </c>
      <c r="M785" s="634" t="s">
        <v>2423</v>
      </c>
      <c r="N785" s="634" t="s">
        <v>2459</v>
      </c>
      <c r="O785" s="634" t="s">
        <v>4332</v>
      </c>
      <c r="P785" s="634" t="s">
        <v>8132</v>
      </c>
      <c r="Q785" s="634" t="s">
        <v>8133</v>
      </c>
      <c r="R785" s="634" t="s">
        <v>7224</v>
      </c>
      <c r="S785" s="634" t="s">
        <v>8135</v>
      </c>
      <c r="T785" s="634" t="s">
        <v>11367</v>
      </c>
      <c r="U785" s="634" t="s">
        <v>1239</v>
      </c>
      <c r="V785" s="634" t="s">
        <v>2383</v>
      </c>
      <c r="W785" s="634" t="s">
        <v>5559</v>
      </c>
      <c r="X785" s="634" t="s">
        <v>11607</v>
      </c>
      <c r="Y785" s="634" t="s">
        <v>8138</v>
      </c>
      <c r="Z785" s="634" t="s">
        <v>8139</v>
      </c>
      <c r="AB785" s="634" t="s">
        <v>8183</v>
      </c>
      <c r="AC785" s="634" t="s">
        <v>8184</v>
      </c>
      <c r="AE785" s="634" t="s">
        <v>10625</v>
      </c>
      <c r="AF785" s="634" t="s">
        <v>19687</v>
      </c>
      <c r="AI785" s="646" t="str">
        <f>VLOOKUP(K785,'2-kurs'!C:F,4,)</f>
        <v>2-kurs</v>
      </c>
      <c r="AJ785" s="634" t="str">
        <f t="shared" si="12"/>
        <v>438231200055</v>
      </c>
    </row>
    <row r="786" spans="1:36" hidden="1" x14ac:dyDescent="0.25">
      <c r="A786" s="634" t="s">
        <v>11591</v>
      </c>
      <c r="B786" s="634" t="s">
        <v>11592</v>
      </c>
      <c r="C786" s="634" t="s">
        <v>8125</v>
      </c>
      <c r="D786" s="634" t="s">
        <v>8126</v>
      </c>
      <c r="E786" s="634" t="s">
        <v>8127</v>
      </c>
      <c r="F786" s="634" t="s">
        <v>4345</v>
      </c>
      <c r="G786" s="634" t="s">
        <v>4348</v>
      </c>
      <c r="H786" s="634" t="s">
        <v>4346</v>
      </c>
      <c r="I786" s="634" t="s">
        <v>11593</v>
      </c>
      <c r="J786" s="634" t="s">
        <v>11594</v>
      </c>
      <c r="K786" s="635">
        <v>41112901140020</v>
      </c>
      <c r="L786" s="634" t="s">
        <v>10032</v>
      </c>
      <c r="M786" s="634" t="s">
        <v>2423</v>
      </c>
      <c r="N786" s="634" t="s">
        <v>2459</v>
      </c>
      <c r="O786" s="634" t="s">
        <v>4332</v>
      </c>
      <c r="P786" s="634" t="s">
        <v>8132</v>
      </c>
      <c r="Q786" s="634" t="s">
        <v>8133</v>
      </c>
      <c r="R786" s="634" t="s">
        <v>7224</v>
      </c>
      <c r="S786" s="634" t="s">
        <v>8135</v>
      </c>
      <c r="T786" s="634" t="s">
        <v>11367</v>
      </c>
      <c r="U786" s="634" t="s">
        <v>1239</v>
      </c>
      <c r="V786" s="634" t="s">
        <v>2383</v>
      </c>
      <c r="W786" s="634" t="s">
        <v>5559</v>
      </c>
      <c r="X786" s="634" t="s">
        <v>11595</v>
      </c>
      <c r="Y786" s="634" t="s">
        <v>8138</v>
      </c>
      <c r="Z786" s="634" t="s">
        <v>8139</v>
      </c>
      <c r="AB786" s="634" t="s">
        <v>8183</v>
      </c>
      <c r="AC786" s="634" t="s">
        <v>8184</v>
      </c>
      <c r="AE786" s="634" t="s">
        <v>10625</v>
      </c>
      <c r="AF786" s="634" t="s">
        <v>21194</v>
      </c>
      <c r="AI786" s="646" t="str">
        <f>VLOOKUP(K786,'2-kurs'!C:F,4,)</f>
        <v>2-kurs</v>
      </c>
      <c r="AJ786" s="634" t="str">
        <f t="shared" si="12"/>
        <v>438231200012</v>
      </c>
    </row>
    <row r="787" spans="1:36" hidden="1" x14ac:dyDescent="0.25">
      <c r="A787" s="634" t="s">
        <v>9249</v>
      </c>
      <c r="B787" s="634" t="s">
        <v>7448</v>
      </c>
      <c r="C787" s="634" t="s">
        <v>8125</v>
      </c>
      <c r="D787" s="634" t="s">
        <v>8126</v>
      </c>
      <c r="E787" s="634" t="s">
        <v>9067</v>
      </c>
      <c r="F787" s="634" t="s">
        <v>4345</v>
      </c>
      <c r="G787" s="634" t="s">
        <v>4349</v>
      </c>
      <c r="H787" s="634" t="s">
        <v>4346</v>
      </c>
      <c r="I787" s="634" t="s">
        <v>9250</v>
      </c>
      <c r="J787" s="634" t="s">
        <v>9251</v>
      </c>
      <c r="K787" s="635">
        <v>41904995380015</v>
      </c>
      <c r="L787" s="634" t="s">
        <v>9252</v>
      </c>
      <c r="M787" s="634" t="s">
        <v>4312</v>
      </c>
      <c r="N787" s="634" t="s">
        <v>2459</v>
      </c>
      <c r="O787" s="634" t="s">
        <v>7909</v>
      </c>
      <c r="P787" s="634" t="s">
        <v>8132</v>
      </c>
      <c r="Q787" s="634" t="s">
        <v>8133</v>
      </c>
      <c r="R787" s="634" t="s">
        <v>7205</v>
      </c>
      <c r="S787" s="634" t="s">
        <v>8135</v>
      </c>
      <c r="T787" s="634" t="s">
        <v>9221</v>
      </c>
      <c r="U787" s="634" t="s">
        <v>1239</v>
      </c>
      <c r="V787" s="634" t="s">
        <v>2383</v>
      </c>
      <c r="W787" s="634" t="s">
        <v>5559</v>
      </c>
      <c r="X787" s="634" t="s">
        <v>8271</v>
      </c>
      <c r="Y787" s="634" t="s">
        <v>8138</v>
      </c>
      <c r="Z787" s="634" t="s">
        <v>8139</v>
      </c>
      <c r="AE787" s="634" t="s">
        <v>20128</v>
      </c>
      <c r="AF787" s="634" t="s">
        <v>21122</v>
      </c>
      <c r="AI787" s="646" t="str">
        <f>VLOOKUP(K787,'1-kurs'!C:F,4,)</f>
        <v>1-kurs</v>
      </c>
      <c r="AJ787" s="634" t="str">
        <f t="shared" si="12"/>
        <v>438241200012</v>
      </c>
    </row>
    <row r="788" spans="1:36" hidden="1" x14ac:dyDescent="0.25">
      <c r="A788" s="634" t="s">
        <v>20632</v>
      </c>
      <c r="B788" s="634" t="s">
        <v>20633</v>
      </c>
      <c r="C788" s="634" t="s">
        <v>8125</v>
      </c>
      <c r="D788" s="634" t="s">
        <v>8126</v>
      </c>
      <c r="E788" s="634" t="s">
        <v>8127</v>
      </c>
      <c r="F788" s="634" t="s">
        <v>4345</v>
      </c>
      <c r="G788" s="634" t="s">
        <v>4349</v>
      </c>
      <c r="H788" s="634" t="s">
        <v>4344</v>
      </c>
      <c r="I788" s="634" t="s">
        <v>20634</v>
      </c>
      <c r="J788" s="634" t="s">
        <v>20635</v>
      </c>
      <c r="K788" s="635">
        <v>51806005380046</v>
      </c>
      <c r="L788" s="634" t="s">
        <v>10266</v>
      </c>
      <c r="M788" s="634" t="s">
        <v>4312</v>
      </c>
      <c r="N788" s="634" t="s">
        <v>2459</v>
      </c>
      <c r="O788" s="634" t="s">
        <v>7909</v>
      </c>
      <c r="P788" s="634" t="s">
        <v>8132</v>
      </c>
      <c r="Q788" s="634" t="s">
        <v>8133</v>
      </c>
      <c r="R788" s="634" t="s">
        <v>7205</v>
      </c>
      <c r="S788" s="634" t="s">
        <v>8135</v>
      </c>
      <c r="T788" s="634" t="s">
        <v>9221</v>
      </c>
      <c r="U788" s="634" t="s">
        <v>1239</v>
      </c>
      <c r="V788" s="634" t="s">
        <v>2383</v>
      </c>
      <c r="W788" s="634" t="s">
        <v>5559</v>
      </c>
      <c r="X788" s="634" t="s">
        <v>8175</v>
      </c>
      <c r="Y788" s="634" t="s">
        <v>8138</v>
      </c>
      <c r="Z788" s="634" t="s">
        <v>8139</v>
      </c>
      <c r="AE788" s="634" t="s">
        <v>20515</v>
      </c>
      <c r="AF788" s="634" t="s">
        <v>19688</v>
      </c>
      <c r="AI788" s="646" t="str">
        <f>VLOOKUP(K788,'1-kurs'!C:F,4,)</f>
        <v>1-kurs</v>
      </c>
      <c r="AJ788" s="634" t="str">
        <f t="shared" si="12"/>
        <v>438241200386</v>
      </c>
    </row>
    <row r="789" spans="1:36" hidden="1" x14ac:dyDescent="0.25">
      <c r="A789" s="634" t="s">
        <v>9222</v>
      </c>
      <c r="B789" s="634" t="s">
        <v>7644</v>
      </c>
      <c r="C789" s="634" t="s">
        <v>8125</v>
      </c>
      <c r="D789" s="634" t="s">
        <v>8126</v>
      </c>
      <c r="E789" s="634" t="s">
        <v>8127</v>
      </c>
      <c r="F789" s="634" t="s">
        <v>4345</v>
      </c>
      <c r="G789" s="634" t="s">
        <v>4347</v>
      </c>
      <c r="H789" s="634" t="s">
        <v>4344</v>
      </c>
      <c r="I789" s="634" t="s">
        <v>9223</v>
      </c>
      <c r="J789" s="634" t="s">
        <v>9224</v>
      </c>
      <c r="K789" s="635">
        <v>52001025260021</v>
      </c>
      <c r="L789" s="634" t="s">
        <v>9225</v>
      </c>
      <c r="M789" s="634" t="s">
        <v>4312</v>
      </c>
      <c r="N789" s="634" t="s">
        <v>2459</v>
      </c>
      <c r="O789" s="634" t="s">
        <v>7909</v>
      </c>
      <c r="P789" s="634" t="s">
        <v>8132</v>
      </c>
      <c r="Q789" s="634" t="s">
        <v>8133</v>
      </c>
      <c r="R789" s="634" t="s">
        <v>7205</v>
      </c>
      <c r="S789" s="634" t="s">
        <v>8135</v>
      </c>
      <c r="T789" s="634" t="s">
        <v>9221</v>
      </c>
      <c r="U789" s="634" t="s">
        <v>1239</v>
      </c>
      <c r="V789" s="634" t="s">
        <v>2383</v>
      </c>
      <c r="W789" s="634" t="s">
        <v>5559</v>
      </c>
      <c r="X789" s="634" t="s">
        <v>8271</v>
      </c>
      <c r="Y789" s="634" t="s">
        <v>8138</v>
      </c>
      <c r="Z789" s="634" t="s">
        <v>8139</v>
      </c>
      <c r="AF789" s="634" t="s">
        <v>21195</v>
      </c>
      <c r="AI789" s="646" t="str">
        <f>VLOOKUP(K789,'1-kurs'!C:F,4,)</f>
        <v>1-kurs</v>
      </c>
      <c r="AJ789" s="634" t="str">
        <f t="shared" si="12"/>
        <v>438241200015</v>
      </c>
    </row>
    <row r="790" spans="1:36" hidden="1" x14ac:dyDescent="0.25">
      <c r="A790" s="634" t="s">
        <v>19932</v>
      </c>
      <c r="B790" s="634" t="s">
        <v>19933</v>
      </c>
      <c r="C790" s="634" t="s">
        <v>8125</v>
      </c>
      <c r="D790" s="634" t="s">
        <v>8126</v>
      </c>
      <c r="E790" s="634" t="s">
        <v>8127</v>
      </c>
      <c r="F790" s="634" t="s">
        <v>9349</v>
      </c>
      <c r="G790" s="634" t="s">
        <v>9350</v>
      </c>
      <c r="H790" s="634" t="s">
        <v>4344</v>
      </c>
      <c r="I790" s="634" t="s">
        <v>19934</v>
      </c>
      <c r="J790" s="634" t="s">
        <v>19935</v>
      </c>
      <c r="K790" s="635">
        <v>32404921120011</v>
      </c>
      <c r="L790" s="634" t="s">
        <v>12716</v>
      </c>
      <c r="M790" s="634" t="s">
        <v>4312</v>
      </c>
      <c r="N790" s="634" t="s">
        <v>2459</v>
      </c>
      <c r="O790" s="634" t="s">
        <v>7909</v>
      </c>
      <c r="P790" s="634" t="s">
        <v>8132</v>
      </c>
      <c r="Q790" s="634" t="s">
        <v>8133</v>
      </c>
      <c r="R790" s="634" t="s">
        <v>7205</v>
      </c>
      <c r="S790" s="634" t="s">
        <v>8135</v>
      </c>
      <c r="T790" s="634" t="s">
        <v>9221</v>
      </c>
      <c r="U790" s="634" t="s">
        <v>1239</v>
      </c>
      <c r="V790" s="634" t="s">
        <v>2383</v>
      </c>
      <c r="W790" s="634" t="s">
        <v>5559</v>
      </c>
      <c r="X790" s="634" t="s">
        <v>8175</v>
      </c>
      <c r="Y790" s="634" t="s">
        <v>8138</v>
      </c>
      <c r="Z790" s="634" t="s">
        <v>8139</v>
      </c>
      <c r="AE790" s="634" t="s">
        <v>20128</v>
      </c>
      <c r="AF790" s="634" t="s">
        <v>19687</v>
      </c>
      <c r="AI790" s="646" t="str">
        <f>VLOOKUP(K790,'1-kurs'!C:F,4,)</f>
        <v>1-kurs</v>
      </c>
      <c r="AJ790" s="634" t="str">
        <f t="shared" si="12"/>
        <v>438241200315</v>
      </c>
    </row>
    <row r="791" spans="1:36" hidden="1" x14ac:dyDescent="0.25">
      <c r="A791" s="634" t="s">
        <v>9226</v>
      </c>
      <c r="B791" s="634" t="s">
        <v>7647</v>
      </c>
      <c r="C791" s="634" t="s">
        <v>8125</v>
      </c>
      <c r="D791" s="634" t="s">
        <v>8126</v>
      </c>
      <c r="E791" s="634" t="s">
        <v>8127</v>
      </c>
      <c r="F791" s="634" t="s">
        <v>4345</v>
      </c>
      <c r="G791" s="634" t="s">
        <v>4347</v>
      </c>
      <c r="H791" s="634" t="s">
        <v>4346</v>
      </c>
      <c r="I791" s="634" t="s">
        <v>9227</v>
      </c>
      <c r="J791" s="634" t="s">
        <v>9228</v>
      </c>
      <c r="K791" s="635">
        <v>41507975290029</v>
      </c>
      <c r="L791" s="634" t="s">
        <v>9229</v>
      </c>
      <c r="M791" s="634" t="s">
        <v>4312</v>
      </c>
      <c r="N791" s="634" t="s">
        <v>2459</v>
      </c>
      <c r="O791" s="634" t="s">
        <v>7909</v>
      </c>
      <c r="P791" s="634" t="s">
        <v>8132</v>
      </c>
      <c r="Q791" s="634" t="s">
        <v>8133</v>
      </c>
      <c r="R791" s="634" t="s">
        <v>7205</v>
      </c>
      <c r="S791" s="634" t="s">
        <v>8135</v>
      </c>
      <c r="T791" s="634" t="s">
        <v>9221</v>
      </c>
      <c r="U791" s="634" t="s">
        <v>1239</v>
      </c>
      <c r="V791" s="634" t="s">
        <v>2383</v>
      </c>
      <c r="W791" s="634" t="s">
        <v>5559</v>
      </c>
      <c r="X791" s="634" t="s">
        <v>8271</v>
      </c>
      <c r="Y791" s="634" t="s">
        <v>8138</v>
      </c>
      <c r="Z791" s="634" t="s">
        <v>8139</v>
      </c>
      <c r="AE791" s="634" t="s">
        <v>20128</v>
      </c>
      <c r="AF791" s="634" t="s">
        <v>21196</v>
      </c>
      <c r="AI791" s="646" t="str">
        <f>VLOOKUP(K791,'1-kurs'!C:F,4,)</f>
        <v>1-kurs</v>
      </c>
      <c r="AJ791" s="634" t="str">
        <f t="shared" si="12"/>
        <v>438241200020</v>
      </c>
    </row>
    <row r="792" spans="1:36" hidden="1" x14ac:dyDescent="0.25">
      <c r="A792" s="634" t="s">
        <v>20524</v>
      </c>
      <c r="B792" s="634" t="s">
        <v>20525</v>
      </c>
      <c r="C792" s="634" t="s">
        <v>8125</v>
      </c>
      <c r="D792" s="634" t="s">
        <v>8126</v>
      </c>
      <c r="E792" s="634" t="s">
        <v>8127</v>
      </c>
      <c r="F792" s="634" t="s">
        <v>4345</v>
      </c>
      <c r="G792" s="634" t="s">
        <v>8332</v>
      </c>
      <c r="H792" s="634" t="s">
        <v>4346</v>
      </c>
      <c r="I792" s="634" t="s">
        <v>20526</v>
      </c>
      <c r="J792" s="634" t="s">
        <v>20527</v>
      </c>
      <c r="K792" s="635">
        <v>42301921000082</v>
      </c>
      <c r="L792" s="634" t="s">
        <v>15133</v>
      </c>
      <c r="M792" s="634" t="s">
        <v>4312</v>
      </c>
      <c r="N792" s="634" t="s">
        <v>2459</v>
      </c>
      <c r="O792" s="634" t="s">
        <v>7909</v>
      </c>
      <c r="P792" s="634" t="s">
        <v>8132</v>
      </c>
      <c r="Q792" s="634" t="s">
        <v>8133</v>
      </c>
      <c r="R792" s="634" t="s">
        <v>7205</v>
      </c>
      <c r="S792" s="634" t="s">
        <v>8135</v>
      </c>
      <c r="T792" s="634" t="s">
        <v>9221</v>
      </c>
      <c r="U792" s="634" t="s">
        <v>1239</v>
      </c>
      <c r="V792" s="634" t="s">
        <v>2383</v>
      </c>
      <c r="W792" s="634" t="s">
        <v>5559</v>
      </c>
      <c r="X792" s="634" t="s">
        <v>8175</v>
      </c>
      <c r="Y792" s="634" t="s">
        <v>8138</v>
      </c>
      <c r="Z792" s="634" t="s">
        <v>8139</v>
      </c>
      <c r="AE792" s="634" t="s">
        <v>20515</v>
      </c>
      <c r="AF792" s="634" t="s">
        <v>21197</v>
      </c>
      <c r="AI792" s="646" t="str">
        <f>VLOOKUP(K792,'1-kurs'!C:F,4,)</f>
        <v>1-kurs</v>
      </c>
      <c r="AJ792" s="634" t="str">
        <f t="shared" si="12"/>
        <v>438241200363</v>
      </c>
    </row>
    <row r="793" spans="1:36" hidden="1" x14ac:dyDescent="0.25">
      <c r="A793" s="634" t="s">
        <v>9230</v>
      </c>
      <c r="B793" s="634" t="s">
        <v>7681</v>
      </c>
      <c r="C793" s="634" t="s">
        <v>8125</v>
      </c>
      <c r="D793" s="634" t="s">
        <v>8126</v>
      </c>
      <c r="E793" s="634" t="s">
        <v>8127</v>
      </c>
      <c r="F793" s="634" t="s">
        <v>8142</v>
      </c>
      <c r="G793" s="634" t="s">
        <v>9115</v>
      </c>
      <c r="H793" s="634" t="s">
        <v>4346</v>
      </c>
      <c r="I793" s="634" t="s">
        <v>9231</v>
      </c>
      <c r="J793" s="634" t="s">
        <v>9232</v>
      </c>
      <c r="K793" s="635">
        <v>42903902400032</v>
      </c>
      <c r="L793" s="634" t="s">
        <v>9233</v>
      </c>
      <c r="M793" s="634" t="s">
        <v>4312</v>
      </c>
      <c r="N793" s="634" t="s">
        <v>2459</v>
      </c>
      <c r="O793" s="634" t="s">
        <v>7909</v>
      </c>
      <c r="P793" s="634" t="s">
        <v>8132</v>
      </c>
      <c r="Q793" s="634" t="s">
        <v>8133</v>
      </c>
      <c r="R793" s="634" t="s">
        <v>7205</v>
      </c>
      <c r="S793" s="634" t="s">
        <v>8135</v>
      </c>
      <c r="T793" s="634" t="s">
        <v>9221</v>
      </c>
      <c r="U793" s="634" t="s">
        <v>1239</v>
      </c>
      <c r="V793" s="634" t="s">
        <v>2383</v>
      </c>
      <c r="W793" s="634" t="s">
        <v>5559</v>
      </c>
      <c r="X793" s="634" t="s">
        <v>8271</v>
      </c>
      <c r="Y793" s="634" t="s">
        <v>8138</v>
      </c>
      <c r="Z793" s="634" t="s">
        <v>8139</v>
      </c>
      <c r="AE793" s="634" t="s">
        <v>20128</v>
      </c>
      <c r="AF793" s="634" t="s">
        <v>21198</v>
      </c>
      <c r="AI793" s="646" t="str">
        <f>VLOOKUP(K793,'1-kurs'!C:F,4,)</f>
        <v>1-kurs</v>
      </c>
      <c r="AJ793" s="634" t="str">
        <f t="shared" si="12"/>
        <v>438241200016</v>
      </c>
    </row>
    <row r="794" spans="1:36" hidden="1" x14ac:dyDescent="0.25">
      <c r="A794" s="634" t="s">
        <v>19238</v>
      </c>
      <c r="B794" s="634" t="s">
        <v>18941</v>
      </c>
      <c r="C794" s="634" t="s">
        <v>8125</v>
      </c>
      <c r="D794" s="634" t="s">
        <v>8126</v>
      </c>
      <c r="E794" s="634" t="s">
        <v>8127</v>
      </c>
      <c r="F794" s="634" t="s">
        <v>4345</v>
      </c>
      <c r="G794" s="634" t="s">
        <v>4348</v>
      </c>
      <c r="H794" s="634" t="s">
        <v>4344</v>
      </c>
      <c r="I794" s="634" t="s">
        <v>11726</v>
      </c>
      <c r="J794" s="634" t="s">
        <v>19239</v>
      </c>
      <c r="K794" s="635">
        <v>31401935780016</v>
      </c>
      <c r="L794" s="634" t="s">
        <v>10670</v>
      </c>
      <c r="M794" s="634" t="s">
        <v>4312</v>
      </c>
      <c r="N794" s="634" t="s">
        <v>2459</v>
      </c>
      <c r="O794" s="634" t="s">
        <v>7909</v>
      </c>
      <c r="P794" s="634" t="s">
        <v>8132</v>
      </c>
      <c r="Q794" s="634" t="s">
        <v>8133</v>
      </c>
      <c r="R794" s="634" t="s">
        <v>7205</v>
      </c>
      <c r="S794" s="634" t="s">
        <v>8135</v>
      </c>
      <c r="T794" s="634" t="s">
        <v>9221</v>
      </c>
      <c r="U794" s="634" t="s">
        <v>1239</v>
      </c>
      <c r="V794" s="634" t="s">
        <v>2383</v>
      </c>
      <c r="W794" s="634" t="s">
        <v>5559</v>
      </c>
      <c r="X794" s="634" t="s">
        <v>19240</v>
      </c>
      <c r="Y794" s="634" t="s">
        <v>8138</v>
      </c>
      <c r="Z794" s="634" t="s">
        <v>8139</v>
      </c>
      <c r="AE794" s="634" t="s">
        <v>20128</v>
      </c>
      <c r="AF794" s="634" t="s">
        <v>21199</v>
      </c>
      <c r="AI794" s="646" t="str">
        <f>VLOOKUP(K794,'1-kurs'!C:F,4,)</f>
        <v>1-kurs</v>
      </c>
      <c r="AJ794" s="634" t="str">
        <f t="shared" si="12"/>
        <v>438241200272</v>
      </c>
    </row>
    <row r="795" spans="1:36" hidden="1" x14ac:dyDescent="0.25">
      <c r="A795" s="634" t="s">
        <v>21200</v>
      </c>
      <c r="B795" s="634" t="s">
        <v>21159</v>
      </c>
      <c r="C795" s="634" t="s">
        <v>8125</v>
      </c>
      <c r="D795" s="634" t="s">
        <v>8126</v>
      </c>
      <c r="E795" s="634" t="s">
        <v>8127</v>
      </c>
      <c r="F795" s="634" t="s">
        <v>4345</v>
      </c>
      <c r="G795" s="634" t="s">
        <v>4349</v>
      </c>
      <c r="H795" s="634" t="s">
        <v>4344</v>
      </c>
      <c r="I795" s="634" t="s">
        <v>21201</v>
      </c>
      <c r="J795" s="634" t="s">
        <v>21202</v>
      </c>
      <c r="K795" s="635">
        <v>32811871140011</v>
      </c>
      <c r="L795" s="634" t="s">
        <v>21203</v>
      </c>
      <c r="M795" s="634" t="s">
        <v>4312</v>
      </c>
      <c r="N795" s="634" t="s">
        <v>2459</v>
      </c>
      <c r="O795" s="634" t="s">
        <v>7909</v>
      </c>
      <c r="P795" s="634" t="s">
        <v>8132</v>
      </c>
      <c r="Q795" s="634" t="s">
        <v>8133</v>
      </c>
      <c r="R795" s="634" t="s">
        <v>7205</v>
      </c>
      <c r="S795" s="634" t="s">
        <v>8135</v>
      </c>
      <c r="T795" s="634" t="s">
        <v>9221</v>
      </c>
      <c r="U795" s="634" t="s">
        <v>1239</v>
      </c>
      <c r="V795" s="634" t="s">
        <v>2383</v>
      </c>
      <c r="W795" s="634" t="s">
        <v>5559</v>
      </c>
      <c r="X795" s="634" t="s">
        <v>8175</v>
      </c>
      <c r="Y795" s="634" t="s">
        <v>8138</v>
      </c>
      <c r="Z795" s="634" t="s">
        <v>8139</v>
      </c>
      <c r="AE795" s="634" t="s">
        <v>20515</v>
      </c>
      <c r="AF795" s="634" t="s">
        <v>18576</v>
      </c>
      <c r="AI795" s="646" t="str">
        <f>VLOOKUP(K795,'1-kurs'!C:F,4,)</f>
        <v>1-kurs</v>
      </c>
      <c r="AJ795" s="634" t="str">
        <f t="shared" si="12"/>
        <v>438241200392</v>
      </c>
    </row>
    <row r="796" spans="1:36" hidden="1" x14ac:dyDescent="0.25">
      <c r="A796" s="634" t="s">
        <v>19241</v>
      </c>
      <c r="B796" s="634" t="s">
        <v>19242</v>
      </c>
      <c r="C796" s="634" t="s">
        <v>8125</v>
      </c>
      <c r="D796" s="634" t="s">
        <v>8126</v>
      </c>
      <c r="E796" s="634" t="s">
        <v>8127</v>
      </c>
      <c r="F796" s="634" t="s">
        <v>4345</v>
      </c>
      <c r="G796" s="634" t="s">
        <v>4347</v>
      </c>
      <c r="H796" s="634" t="s">
        <v>4346</v>
      </c>
      <c r="I796" s="634" t="s">
        <v>19243</v>
      </c>
      <c r="J796" s="634" t="s">
        <v>19244</v>
      </c>
      <c r="K796" s="635">
        <v>40207975260060</v>
      </c>
      <c r="L796" s="634" t="s">
        <v>8883</v>
      </c>
      <c r="M796" s="634" t="s">
        <v>4312</v>
      </c>
      <c r="N796" s="634" t="s">
        <v>2459</v>
      </c>
      <c r="O796" s="634" t="s">
        <v>7909</v>
      </c>
      <c r="P796" s="634" t="s">
        <v>8132</v>
      </c>
      <c r="Q796" s="634" t="s">
        <v>8133</v>
      </c>
      <c r="R796" s="634" t="s">
        <v>7205</v>
      </c>
      <c r="S796" s="634" t="s">
        <v>8135</v>
      </c>
      <c r="T796" s="634" t="s">
        <v>9221</v>
      </c>
      <c r="U796" s="634" t="s">
        <v>1239</v>
      </c>
      <c r="V796" s="634" t="s">
        <v>2383</v>
      </c>
      <c r="W796" s="634" t="s">
        <v>5559</v>
      </c>
      <c r="X796" s="634" t="s">
        <v>8175</v>
      </c>
      <c r="Y796" s="634" t="s">
        <v>8138</v>
      </c>
      <c r="Z796" s="634" t="s">
        <v>8139</v>
      </c>
      <c r="AE796" s="634" t="s">
        <v>20515</v>
      </c>
      <c r="AF796" s="634" t="s">
        <v>21122</v>
      </c>
      <c r="AI796" s="646" t="str">
        <f>VLOOKUP(K796,'1-kurs'!C:F,4,)</f>
        <v>1-kurs</v>
      </c>
      <c r="AJ796" s="634" t="str">
        <f t="shared" si="12"/>
        <v>438241200286</v>
      </c>
    </row>
    <row r="797" spans="1:36" hidden="1" x14ac:dyDescent="0.25">
      <c r="A797" s="634" t="s">
        <v>21026</v>
      </c>
      <c r="B797" s="634" t="s">
        <v>21027</v>
      </c>
      <c r="C797" s="634" t="s">
        <v>8125</v>
      </c>
      <c r="D797" s="634" t="s">
        <v>8126</v>
      </c>
      <c r="E797" s="634" t="s">
        <v>8127</v>
      </c>
      <c r="F797" s="634" t="s">
        <v>4345</v>
      </c>
      <c r="G797" s="634" t="s">
        <v>4350</v>
      </c>
      <c r="H797" s="634" t="s">
        <v>4344</v>
      </c>
      <c r="I797" s="634" t="s">
        <v>14864</v>
      </c>
      <c r="J797" s="634" t="s">
        <v>21028</v>
      </c>
      <c r="K797" s="635">
        <v>31412911070030</v>
      </c>
      <c r="L797" s="634" t="s">
        <v>21029</v>
      </c>
      <c r="M797" s="634" t="s">
        <v>4312</v>
      </c>
      <c r="N797" s="634" t="s">
        <v>2459</v>
      </c>
      <c r="O797" s="634" t="s">
        <v>7909</v>
      </c>
      <c r="P797" s="634" t="s">
        <v>8132</v>
      </c>
      <c r="Q797" s="634" t="s">
        <v>8133</v>
      </c>
      <c r="R797" s="634" t="s">
        <v>8134</v>
      </c>
      <c r="S797" s="634" t="s">
        <v>8135</v>
      </c>
      <c r="T797" s="634" t="s">
        <v>9221</v>
      </c>
      <c r="U797" s="634" t="s">
        <v>1239</v>
      </c>
      <c r="V797" s="634" t="s">
        <v>2383</v>
      </c>
      <c r="W797" s="634" t="s">
        <v>5559</v>
      </c>
      <c r="X797" s="634" t="s">
        <v>8175</v>
      </c>
      <c r="Y797" s="634" t="s">
        <v>8138</v>
      </c>
      <c r="Z797" s="634" t="s">
        <v>8139</v>
      </c>
      <c r="AE797" s="634" t="s">
        <v>8140</v>
      </c>
      <c r="AF797" s="634" t="s">
        <v>21204</v>
      </c>
      <c r="AI797" s="646" t="str">
        <f>VLOOKUP(K797,'1-kurs'!C:F,4,)</f>
        <v>1-kurs</v>
      </c>
      <c r="AJ797" s="634" t="str">
        <f t="shared" si="12"/>
        <v>438241200366</v>
      </c>
    </row>
    <row r="798" spans="1:36" hidden="1" x14ac:dyDescent="0.25">
      <c r="A798" s="634" t="s">
        <v>20791</v>
      </c>
      <c r="B798" s="634" t="s">
        <v>20792</v>
      </c>
      <c r="C798" s="634" t="s">
        <v>8125</v>
      </c>
      <c r="D798" s="634" t="s">
        <v>8126</v>
      </c>
      <c r="E798" s="634" t="s">
        <v>8127</v>
      </c>
      <c r="F798" s="634" t="s">
        <v>4345</v>
      </c>
      <c r="G798" s="634" t="s">
        <v>8221</v>
      </c>
      <c r="H798" s="634" t="s">
        <v>4344</v>
      </c>
      <c r="I798" s="634" t="s">
        <v>20793</v>
      </c>
      <c r="J798" s="634" t="s">
        <v>20794</v>
      </c>
      <c r="K798" s="635">
        <v>32012911110014</v>
      </c>
      <c r="L798" s="634" t="s">
        <v>11049</v>
      </c>
      <c r="M798" s="634" t="s">
        <v>4312</v>
      </c>
      <c r="N798" s="634" t="s">
        <v>2459</v>
      </c>
      <c r="O798" s="634" t="s">
        <v>7909</v>
      </c>
      <c r="P798" s="634" t="s">
        <v>8132</v>
      </c>
      <c r="Q798" s="634" t="s">
        <v>8133</v>
      </c>
      <c r="R798" s="634" t="s">
        <v>7205</v>
      </c>
      <c r="S798" s="634" t="s">
        <v>8135</v>
      </c>
      <c r="T798" s="634" t="s">
        <v>9221</v>
      </c>
      <c r="U798" s="634" t="s">
        <v>1239</v>
      </c>
      <c r="V798" s="634" t="s">
        <v>2383</v>
      </c>
      <c r="W798" s="634" t="s">
        <v>5559</v>
      </c>
      <c r="X798" s="634" t="s">
        <v>8175</v>
      </c>
      <c r="Y798" s="634" t="s">
        <v>8138</v>
      </c>
      <c r="Z798" s="634" t="s">
        <v>8139</v>
      </c>
      <c r="AE798" s="634" t="s">
        <v>20515</v>
      </c>
      <c r="AF798" s="634" t="s">
        <v>21199</v>
      </c>
      <c r="AI798" s="646" t="str">
        <f>VLOOKUP(K798,'1-kurs'!C:F,4,)</f>
        <v>1-kurs</v>
      </c>
      <c r="AJ798" s="634" t="str">
        <f t="shared" si="12"/>
        <v>438241200388</v>
      </c>
    </row>
    <row r="799" spans="1:36" hidden="1" x14ac:dyDescent="0.25">
      <c r="A799" s="634" t="s">
        <v>21205</v>
      </c>
      <c r="B799" s="634" t="s">
        <v>21206</v>
      </c>
      <c r="C799" s="634" t="s">
        <v>8125</v>
      </c>
      <c r="D799" s="634" t="s">
        <v>8126</v>
      </c>
      <c r="E799" s="634" t="s">
        <v>8127</v>
      </c>
      <c r="F799" s="634" t="s">
        <v>8142</v>
      </c>
      <c r="G799" s="634" t="s">
        <v>8673</v>
      </c>
      <c r="H799" s="634" t="s">
        <v>4344</v>
      </c>
      <c r="I799" s="634" t="s">
        <v>21207</v>
      </c>
      <c r="J799" s="634" t="s">
        <v>21208</v>
      </c>
      <c r="K799" s="635">
        <v>32006932420016</v>
      </c>
      <c r="L799" s="634" t="s">
        <v>8514</v>
      </c>
      <c r="M799" s="634" t="s">
        <v>4312</v>
      </c>
      <c r="N799" s="634" t="s">
        <v>2459</v>
      </c>
      <c r="O799" s="634" t="s">
        <v>7909</v>
      </c>
      <c r="P799" s="634" t="s">
        <v>8132</v>
      </c>
      <c r="Q799" s="634" t="s">
        <v>8133</v>
      </c>
      <c r="R799" s="634" t="s">
        <v>7205</v>
      </c>
      <c r="S799" s="634" t="s">
        <v>8135</v>
      </c>
      <c r="T799" s="634" t="s">
        <v>9221</v>
      </c>
      <c r="U799" s="634" t="s">
        <v>1239</v>
      </c>
      <c r="V799" s="634" t="s">
        <v>2383</v>
      </c>
      <c r="W799" s="634" t="s">
        <v>5559</v>
      </c>
      <c r="X799" s="634" t="s">
        <v>8175</v>
      </c>
      <c r="Y799" s="634" t="s">
        <v>8138</v>
      </c>
      <c r="Z799" s="634" t="s">
        <v>8139</v>
      </c>
      <c r="AE799" s="634" t="s">
        <v>8140</v>
      </c>
      <c r="AF799" s="634" t="s">
        <v>18576</v>
      </c>
      <c r="AI799" s="646" t="str">
        <f>VLOOKUP(K799,'1-kurs'!C:F,4,)</f>
        <v>1-kurs</v>
      </c>
      <c r="AJ799" s="634" t="str">
        <f t="shared" si="12"/>
        <v>438241200395</v>
      </c>
    </row>
    <row r="800" spans="1:36" hidden="1" x14ac:dyDescent="0.25">
      <c r="A800" s="634" t="s">
        <v>9242</v>
      </c>
      <c r="B800" s="634" t="s">
        <v>7848</v>
      </c>
      <c r="C800" s="634" t="s">
        <v>8125</v>
      </c>
      <c r="D800" s="634" t="s">
        <v>8126</v>
      </c>
      <c r="E800" s="634" t="s">
        <v>8127</v>
      </c>
      <c r="F800" s="634" t="s">
        <v>4345</v>
      </c>
      <c r="G800" s="634" t="s">
        <v>8186</v>
      </c>
      <c r="H800" s="634" t="s">
        <v>4344</v>
      </c>
      <c r="I800" s="634" t="s">
        <v>9243</v>
      </c>
      <c r="J800" s="634" t="s">
        <v>9244</v>
      </c>
      <c r="K800" s="635">
        <v>31612985360039</v>
      </c>
      <c r="L800" s="634" t="s">
        <v>9245</v>
      </c>
      <c r="M800" s="634" t="s">
        <v>4312</v>
      </c>
      <c r="N800" s="634" t="s">
        <v>2459</v>
      </c>
      <c r="O800" s="634" t="s">
        <v>7909</v>
      </c>
      <c r="P800" s="634" t="s">
        <v>8132</v>
      </c>
      <c r="Q800" s="634" t="s">
        <v>8133</v>
      </c>
      <c r="R800" s="634" t="s">
        <v>7205</v>
      </c>
      <c r="S800" s="634" t="s">
        <v>8135</v>
      </c>
      <c r="T800" s="634" t="s">
        <v>9221</v>
      </c>
      <c r="U800" s="634" t="s">
        <v>1239</v>
      </c>
      <c r="V800" s="634" t="s">
        <v>2383</v>
      </c>
      <c r="W800" s="634" t="s">
        <v>5559</v>
      </c>
      <c r="X800" s="634" t="s">
        <v>8271</v>
      </c>
      <c r="Y800" s="634" t="s">
        <v>8138</v>
      </c>
      <c r="Z800" s="634" t="s">
        <v>8139</v>
      </c>
      <c r="AE800" s="634" t="s">
        <v>20128</v>
      </c>
      <c r="AF800" s="634" t="s">
        <v>21122</v>
      </c>
      <c r="AI800" s="646" t="str">
        <f>VLOOKUP(K800,'1-kurs'!C:F,4,)</f>
        <v>1-kurs</v>
      </c>
      <c r="AJ800" s="634" t="str">
        <f t="shared" si="12"/>
        <v>438241200021</v>
      </c>
    </row>
    <row r="801" spans="1:36" hidden="1" x14ac:dyDescent="0.25">
      <c r="A801" s="634" t="s">
        <v>21020</v>
      </c>
      <c r="B801" s="634" t="s">
        <v>21021</v>
      </c>
      <c r="C801" s="634" t="s">
        <v>8125</v>
      </c>
      <c r="D801" s="634" t="s">
        <v>8126</v>
      </c>
      <c r="E801" s="634" t="s">
        <v>8127</v>
      </c>
      <c r="F801" s="634" t="s">
        <v>8142</v>
      </c>
      <c r="G801" s="634" t="s">
        <v>21022</v>
      </c>
      <c r="H801" s="634" t="s">
        <v>4344</v>
      </c>
      <c r="I801" s="634" t="s">
        <v>21023</v>
      </c>
      <c r="J801" s="634" t="s">
        <v>21024</v>
      </c>
      <c r="K801" s="635">
        <v>32005892350076</v>
      </c>
      <c r="L801" s="634" t="s">
        <v>21025</v>
      </c>
      <c r="M801" s="634" t="s">
        <v>4312</v>
      </c>
      <c r="N801" s="634" t="s">
        <v>2459</v>
      </c>
      <c r="O801" s="634" t="s">
        <v>7909</v>
      </c>
      <c r="P801" s="634" t="s">
        <v>8132</v>
      </c>
      <c r="Q801" s="634" t="s">
        <v>8133</v>
      </c>
      <c r="R801" s="634" t="s">
        <v>7205</v>
      </c>
      <c r="S801" s="634" t="s">
        <v>8135</v>
      </c>
      <c r="T801" s="634" t="s">
        <v>9221</v>
      </c>
      <c r="U801" s="634" t="s">
        <v>1239</v>
      </c>
      <c r="V801" s="634" t="s">
        <v>2383</v>
      </c>
      <c r="W801" s="634" t="s">
        <v>5559</v>
      </c>
      <c r="X801" s="634" t="s">
        <v>8175</v>
      </c>
      <c r="Y801" s="634" t="s">
        <v>8138</v>
      </c>
      <c r="Z801" s="634" t="s">
        <v>8139</v>
      </c>
      <c r="AE801" s="634" t="s">
        <v>8140</v>
      </c>
      <c r="AF801" s="634" t="s">
        <v>19687</v>
      </c>
      <c r="AI801" s="646" t="str">
        <f>VLOOKUP(K801,'1-kurs'!C:F,4,)</f>
        <v>1-kurs</v>
      </c>
      <c r="AJ801" s="634" t="str">
        <f t="shared" si="12"/>
        <v>438241200380</v>
      </c>
    </row>
    <row r="802" spans="1:36" hidden="1" x14ac:dyDescent="0.25">
      <c r="A802" s="634" t="s">
        <v>19235</v>
      </c>
      <c r="B802" s="634" t="s">
        <v>8087</v>
      </c>
      <c r="C802" s="634" t="s">
        <v>8125</v>
      </c>
      <c r="D802" s="634" t="s">
        <v>8126</v>
      </c>
      <c r="E802" s="634" t="s">
        <v>8127</v>
      </c>
      <c r="F802" s="634" t="s">
        <v>4345</v>
      </c>
      <c r="G802" s="634" t="s">
        <v>8598</v>
      </c>
      <c r="H802" s="634" t="s">
        <v>4344</v>
      </c>
      <c r="I802" s="634" t="s">
        <v>11079</v>
      </c>
      <c r="J802" s="634" t="s">
        <v>19236</v>
      </c>
      <c r="K802" s="635">
        <v>31001791090058</v>
      </c>
      <c r="L802" s="634" t="s">
        <v>13932</v>
      </c>
      <c r="M802" s="634" t="s">
        <v>4312</v>
      </c>
      <c r="N802" s="634" t="s">
        <v>2459</v>
      </c>
      <c r="O802" s="634" t="s">
        <v>7909</v>
      </c>
      <c r="P802" s="634" t="s">
        <v>8132</v>
      </c>
      <c r="Q802" s="634" t="s">
        <v>8133</v>
      </c>
      <c r="R802" s="634" t="s">
        <v>7205</v>
      </c>
      <c r="S802" s="634" t="s">
        <v>8135</v>
      </c>
      <c r="T802" s="634" t="s">
        <v>9221</v>
      </c>
      <c r="U802" s="634" t="s">
        <v>1239</v>
      </c>
      <c r="V802" s="634" t="s">
        <v>2383</v>
      </c>
      <c r="W802" s="634" t="s">
        <v>5559</v>
      </c>
      <c r="X802" s="634" t="s">
        <v>19237</v>
      </c>
      <c r="Y802" s="634" t="s">
        <v>8138</v>
      </c>
      <c r="Z802" s="634" t="s">
        <v>8139</v>
      </c>
      <c r="AE802" s="634" t="s">
        <v>20128</v>
      </c>
      <c r="AF802" s="634" t="s">
        <v>21122</v>
      </c>
      <c r="AI802" s="646" t="str">
        <f>VLOOKUP(K802,'1-kurs'!C:F,4,)</f>
        <v>1-kurs</v>
      </c>
      <c r="AJ802" s="634" t="str">
        <f t="shared" si="12"/>
        <v>438241200282</v>
      </c>
    </row>
    <row r="803" spans="1:36" hidden="1" x14ac:dyDescent="0.25">
      <c r="A803" s="634" t="s">
        <v>20421</v>
      </c>
      <c r="B803" s="634" t="s">
        <v>20422</v>
      </c>
      <c r="C803" s="634" t="s">
        <v>8125</v>
      </c>
      <c r="D803" s="634" t="s">
        <v>8126</v>
      </c>
      <c r="E803" s="634" t="s">
        <v>8127</v>
      </c>
      <c r="F803" s="634" t="s">
        <v>8142</v>
      </c>
      <c r="G803" s="634" t="s">
        <v>8660</v>
      </c>
      <c r="H803" s="634" t="s">
        <v>4344</v>
      </c>
      <c r="I803" s="634" t="s">
        <v>20423</v>
      </c>
      <c r="J803" s="634" t="s">
        <v>20424</v>
      </c>
      <c r="K803" s="635">
        <v>32104882390068</v>
      </c>
      <c r="L803" s="634" t="s">
        <v>9545</v>
      </c>
      <c r="M803" s="634" t="s">
        <v>4312</v>
      </c>
      <c r="N803" s="634" t="s">
        <v>2459</v>
      </c>
      <c r="O803" s="634" t="s">
        <v>7909</v>
      </c>
      <c r="P803" s="634" t="s">
        <v>8132</v>
      </c>
      <c r="Q803" s="634" t="s">
        <v>8133</v>
      </c>
      <c r="R803" s="634" t="s">
        <v>7205</v>
      </c>
      <c r="S803" s="634" t="s">
        <v>8135</v>
      </c>
      <c r="T803" s="634" t="s">
        <v>9221</v>
      </c>
      <c r="U803" s="634" t="s">
        <v>1239</v>
      </c>
      <c r="V803" s="634" t="s">
        <v>2383</v>
      </c>
      <c r="W803" s="634" t="s">
        <v>5559</v>
      </c>
      <c r="X803" s="634" t="s">
        <v>8175</v>
      </c>
      <c r="Y803" s="634" t="s">
        <v>8138</v>
      </c>
      <c r="Z803" s="634" t="s">
        <v>8139</v>
      </c>
      <c r="AE803" s="634" t="s">
        <v>8140</v>
      </c>
      <c r="AF803" s="634" t="s">
        <v>21197</v>
      </c>
      <c r="AI803" s="646" t="str">
        <f>VLOOKUP(K803,'1-kurs'!C:F,4,)</f>
        <v>1-kurs</v>
      </c>
      <c r="AJ803" s="634" t="str">
        <f t="shared" si="12"/>
        <v>438241200355</v>
      </c>
    </row>
    <row r="804" spans="1:36" hidden="1" x14ac:dyDescent="0.25">
      <c r="A804" s="634" t="s">
        <v>20640</v>
      </c>
      <c r="B804" s="634" t="s">
        <v>20641</v>
      </c>
      <c r="C804" s="634" t="s">
        <v>8125</v>
      </c>
      <c r="D804" s="634" t="s">
        <v>8126</v>
      </c>
      <c r="E804" s="634" t="s">
        <v>8127</v>
      </c>
      <c r="F804" s="634" t="s">
        <v>4345</v>
      </c>
      <c r="G804" s="634" t="s">
        <v>4348</v>
      </c>
      <c r="H804" s="634" t="s">
        <v>4344</v>
      </c>
      <c r="I804" s="634" t="s">
        <v>20642</v>
      </c>
      <c r="J804" s="634" t="s">
        <v>20643</v>
      </c>
      <c r="K804" s="635">
        <v>33101861140037</v>
      </c>
      <c r="L804" s="634" t="s">
        <v>8930</v>
      </c>
      <c r="M804" s="634" t="s">
        <v>4312</v>
      </c>
      <c r="N804" s="634" t="s">
        <v>2459</v>
      </c>
      <c r="O804" s="634" t="s">
        <v>7909</v>
      </c>
      <c r="P804" s="634" t="s">
        <v>8132</v>
      </c>
      <c r="Q804" s="634" t="s">
        <v>8133</v>
      </c>
      <c r="R804" s="634" t="s">
        <v>7205</v>
      </c>
      <c r="S804" s="634" t="s">
        <v>8135</v>
      </c>
      <c r="T804" s="634" t="s">
        <v>9221</v>
      </c>
      <c r="U804" s="634" t="s">
        <v>1239</v>
      </c>
      <c r="V804" s="634" t="s">
        <v>2383</v>
      </c>
      <c r="W804" s="634" t="s">
        <v>5559</v>
      </c>
      <c r="X804" s="634" t="s">
        <v>8175</v>
      </c>
      <c r="Y804" s="634" t="s">
        <v>8138</v>
      </c>
      <c r="Z804" s="634" t="s">
        <v>8139</v>
      </c>
      <c r="AE804" s="634" t="s">
        <v>20515</v>
      </c>
      <c r="AF804" s="634" t="s">
        <v>21195</v>
      </c>
      <c r="AI804" s="646" t="str">
        <f>VLOOKUP(K804,'1-kurs'!C:F,4,)</f>
        <v>1-kurs</v>
      </c>
      <c r="AJ804" s="634" t="str">
        <f t="shared" si="12"/>
        <v>438241200377</v>
      </c>
    </row>
    <row r="805" spans="1:36" hidden="1" x14ac:dyDescent="0.25">
      <c r="A805" s="634" t="s">
        <v>19928</v>
      </c>
      <c r="B805" s="634" t="s">
        <v>19929</v>
      </c>
      <c r="C805" s="634" t="s">
        <v>8125</v>
      </c>
      <c r="D805" s="634" t="s">
        <v>8126</v>
      </c>
      <c r="E805" s="634" t="s">
        <v>8127</v>
      </c>
      <c r="F805" s="634" t="s">
        <v>8142</v>
      </c>
      <c r="G805" s="634" t="s">
        <v>8143</v>
      </c>
      <c r="H805" s="634" t="s">
        <v>4344</v>
      </c>
      <c r="I805" s="634" t="s">
        <v>19930</v>
      </c>
      <c r="J805" s="634" t="s">
        <v>19931</v>
      </c>
      <c r="K805" s="635">
        <v>31711922330042</v>
      </c>
      <c r="L805" s="634" t="s">
        <v>8390</v>
      </c>
      <c r="M805" s="634" t="s">
        <v>4312</v>
      </c>
      <c r="N805" s="634" t="s">
        <v>2459</v>
      </c>
      <c r="O805" s="634" t="s">
        <v>7909</v>
      </c>
      <c r="P805" s="634" t="s">
        <v>8132</v>
      </c>
      <c r="Q805" s="634" t="s">
        <v>8133</v>
      </c>
      <c r="R805" s="634" t="s">
        <v>7205</v>
      </c>
      <c r="S805" s="634" t="s">
        <v>8135</v>
      </c>
      <c r="T805" s="634" t="s">
        <v>9221</v>
      </c>
      <c r="U805" s="634" t="s">
        <v>1239</v>
      </c>
      <c r="V805" s="634" t="s">
        <v>2383</v>
      </c>
      <c r="W805" s="634" t="s">
        <v>5559</v>
      </c>
      <c r="X805" s="634" t="s">
        <v>8175</v>
      </c>
      <c r="Y805" s="634" t="s">
        <v>8138</v>
      </c>
      <c r="Z805" s="634" t="s">
        <v>8139</v>
      </c>
      <c r="AE805" s="634" t="s">
        <v>20515</v>
      </c>
      <c r="AF805" s="634" t="s">
        <v>18576</v>
      </c>
      <c r="AI805" s="646" t="str">
        <f>VLOOKUP(K805,'1-kurs'!C:F,4,)</f>
        <v>1-kurs</v>
      </c>
      <c r="AJ805" s="634" t="str">
        <f t="shared" si="12"/>
        <v>438241200299</v>
      </c>
    </row>
    <row r="806" spans="1:36" hidden="1" x14ac:dyDescent="0.25">
      <c r="A806" s="634" t="s">
        <v>9238</v>
      </c>
      <c r="B806" s="634" t="s">
        <v>7833</v>
      </c>
      <c r="C806" s="634" t="s">
        <v>8125</v>
      </c>
      <c r="D806" s="634" t="s">
        <v>8126</v>
      </c>
      <c r="E806" s="634" t="s">
        <v>8127</v>
      </c>
      <c r="F806" s="634" t="s">
        <v>4345</v>
      </c>
      <c r="G806" s="634" t="s">
        <v>4347</v>
      </c>
      <c r="H806" s="634" t="s">
        <v>4346</v>
      </c>
      <c r="I806" s="634" t="s">
        <v>9239</v>
      </c>
      <c r="J806" s="634" t="s">
        <v>9240</v>
      </c>
      <c r="K806" s="635">
        <v>61908015260066</v>
      </c>
      <c r="L806" s="634" t="s">
        <v>9241</v>
      </c>
      <c r="M806" s="634" t="s">
        <v>4312</v>
      </c>
      <c r="N806" s="634" t="s">
        <v>2459</v>
      </c>
      <c r="O806" s="634" t="s">
        <v>7909</v>
      </c>
      <c r="P806" s="634" t="s">
        <v>8132</v>
      </c>
      <c r="Q806" s="634" t="s">
        <v>8133</v>
      </c>
      <c r="R806" s="634" t="s">
        <v>7205</v>
      </c>
      <c r="S806" s="634" t="s">
        <v>8135</v>
      </c>
      <c r="T806" s="634" t="s">
        <v>9221</v>
      </c>
      <c r="U806" s="634" t="s">
        <v>1239</v>
      </c>
      <c r="V806" s="634" t="s">
        <v>2383</v>
      </c>
      <c r="W806" s="634" t="s">
        <v>5559</v>
      </c>
      <c r="X806" s="634" t="s">
        <v>8271</v>
      </c>
      <c r="Y806" s="634" t="s">
        <v>8138</v>
      </c>
      <c r="Z806" s="634" t="s">
        <v>8139</v>
      </c>
      <c r="AE806" s="634" t="s">
        <v>20128</v>
      </c>
      <c r="AF806" s="634" t="s">
        <v>19688</v>
      </c>
      <c r="AI806" s="646" t="str">
        <f>VLOOKUP(K806,'1-kurs'!C:F,4,)</f>
        <v>1-kurs</v>
      </c>
      <c r="AJ806" s="634" t="str">
        <f t="shared" si="12"/>
        <v>438241200011</v>
      </c>
    </row>
    <row r="807" spans="1:36" hidden="1" x14ac:dyDescent="0.25">
      <c r="A807" s="634" t="s">
        <v>20150</v>
      </c>
      <c r="B807" s="634" t="s">
        <v>20072</v>
      </c>
      <c r="C807" s="634" t="s">
        <v>8125</v>
      </c>
      <c r="D807" s="634" t="s">
        <v>8126</v>
      </c>
      <c r="E807" s="634" t="s">
        <v>8127</v>
      </c>
      <c r="F807" s="634" t="s">
        <v>4345</v>
      </c>
      <c r="G807" s="634" t="s">
        <v>4347</v>
      </c>
      <c r="H807" s="634" t="s">
        <v>4346</v>
      </c>
      <c r="I807" s="634" t="s">
        <v>20151</v>
      </c>
      <c r="J807" s="634" t="s">
        <v>20152</v>
      </c>
      <c r="K807" s="635">
        <v>60709035260020</v>
      </c>
      <c r="L807" s="634" t="s">
        <v>20154</v>
      </c>
      <c r="M807" s="634" t="s">
        <v>4312</v>
      </c>
      <c r="N807" s="634" t="s">
        <v>2459</v>
      </c>
      <c r="O807" s="634" t="s">
        <v>7909</v>
      </c>
      <c r="P807" s="634" t="s">
        <v>8132</v>
      </c>
      <c r="Q807" s="634" t="s">
        <v>8133</v>
      </c>
      <c r="R807" s="634" t="s">
        <v>7205</v>
      </c>
      <c r="S807" s="634" t="s">
        <v>8135</v>
      </c>
      <c r="T807" s="634" t="s">
        <v>9221</v>
      </c>
      <c r="U807" s="634" t="s">
        <v>1239</v>
      </c>
      <c r="V807" s="634" t="s">
        <v>2383</v>
      </c>
      <c r="W807" s="634" t="s">
        <v>5559</v>
      </c>
      <c r="X807" s="634" t="s">
        <v>8175</v>
      </c>
      <c r="Y807" s="634" t="s">
        <v>8138</v>
      </c>
      <c r="Z807" s="634" t="s">
        <v>8139</v>
      </c>
      <c r="AE807" s="634" t="s">
        <v>20515</v>
      </c>
      <c r="AF807" s="634" t="s">
        <v>21195</v>
      </c>
      <c r="AI807" s="646" t="str">
        <f>VLOOKUP(K807,'1-kurs'!C:F,4,)</f>
        <v>1-kurs</v>
      </c>
      <c r="AJ807" s="634" t="str">
        <f t="shared" si="12"/>
        <v>438241102277</v>
      </c>
    </row>
    <row r="808" spans="1:36" hidden="1" x14ac:dyDescent="0.25">
      <c r="A808" s="634" t="s">
        <v>9263</v>
      </c>
      <c r="B808" s="634" t="s">
        <v>7686</v>
      </c>
      <c r="C808" s="634" t="s">
        <v>8125</v>
      </c>
      <c r="D808" s="634" t="s">
        <v>8126</v>
      </c>
      <c r="E808" s="634" t="s">
        <v>8127</v>
      </c>
      <c r="F808" s="634" t="s">
        <v>8142</v>
      </c>
      <c r="G808" s="634" t="s">
        <v>8660</v>
      </c>
      <c r="H808" s="634" t="s">
        <v>4346</v>
      </c>
      <c r="I808" s="634" t="s">
        <v>9264</v>
      </c>
      <c r="J808" s="634" t="s">
        <v>9265</v>
      </c>
      <c r="K808" s="635">
        <v>40407942540023</v>
      </c>
      <c r="L808" s="634" t="s">
        <v>9266</v>
      </c>
      <c r="M808" s="634" t="s">
        <v>4312</v>
      </c>
      <c r="N808" s="634" t="s">
        <v>2459</v>
      </c>
      <c r="O808" s="634" t="s">
        <v>7909</v>
      </c>
      <c r="P808" s="634" t="s">
        <v>8132</v>
      </c>
      <c r="Q808" s="634" t="s">
        <v>8133</v>
      </c>
      <c r="R808" s="634" t="s">
        <v>7205</v>
      </c>
      <c r="S808" s="634" t="s">
        <v>8135</v>
      </c>
      <c r="T808" s="634" t="s">
        <v>9221</v>
      </c>
      <c r="U808" s="634" t="s">
        <v>1239</v>
      </c>
      <c r="V808" s="634" t="s">
        <v>2383</v>
      </c>
      <c r="W808" s="634" t="s">
        <v>5559</v>
      </c>
      <c r="X808" s="634" t="s">
        <v>8271</v>
      </c>
      <c r="Y808" s="634" t="s">
        <v>8138</v>
      </c>
      <c r="Z808" s="634" t="s">
        <v>8139</v>
      </c>
      <c r="AE808" s="634" t="s">
        <v>20515</v>
      </c>
      <c r="AF808" s="634" t="s">
        <v>21195</v>
      </c>
      <c r="AI808" s="646" t="str">
        <f>VLOOKUP(K808,'1-kurs'!C:F,4,)</f>
        <v>1-kurs</v>
      </c>
      <c r="AJ808" s="634" t="str">
        <f t="shared" si="12"/>
        <v>438241200018</v>
      </c>
    </row>
    <row r="809" spans="1:36" hidden="1" x14ac:dyDescent="0.25">
      <c r="A809" s="634" t="s">
        <v>9253</v>
      </c>
      <c r="B809" s="634" t="s">
        <v>7745</v>
      </c>
      <c r="C809" s="634" t="s">
        <v>8125</v>
      </c>
      <c r="D809" s="634" t="s">
        <v>8126</v>
      </c>
      <c r="E809" s="634" t="s">
        <v>8127</v>
      </c>
      <c r="F809" s="634" t="s">
        <v>4345</v>
      </c>
      <c r="G809" s="634" t="s">
        <v>4350</v>
      </c>
      <c r="H809" s="634" t="s">
        <v>4344</v>
      </c>
      <c r="I809" s="634" t="s">
        <v>9254</v>
      </c>
      <c r="J809" s="634" t="s">
        <v>9255</v>
      </c>
      <c r="K809" s="635">
        <v>50409005310056</v>
      </c>
      <c r="L809" s="634" t="s">
        <v>9256</v>
      </c>
      <c r="M809" s="634" t="s">
        <v>4312</v>
      </c>
      <c r="N809" s="634" t="s">
        <v>2459</v>
      </c>
      <c r="O809" s="634" t="s">
        <v>7909</v>
      </c>
      <c r="P809" s="634" t="s">
        <v>8132</v>
      </c>
      <c r="Q809" s="634" t="s">
        <v>8133</v>
      </c>
      <c r="R809" s="634" t="s">
        <v>7205</v>
      </c>
      <c r="S809" s="634" t="s">
        <v>8135</v>
      </c>
      <c r="T809" s="634" t="s">
        <v>9221</v>
      </c>
      <c r="U809" s="634" t="s">
        <v>1239</v>
      </c>
      <c r="V809" s="634" t="s">
        <v>2383</v>
      </c>
      <c r="W809" s="634" t="s">
        <v>5559</v>
      </c>
      <c r="X809" s="634" t="s">
        <v>8271</v>
      </c>
      <c r="Y809" s="634" t="s">
        <v>8138</v>
      </c>
      <c r="Z809" s="634" t="s">
        <v>8139</v>
      </c>
      <c r="AE809" s="634" t="s">
        <v>20515</v>
      </c>
      <c r="AF809" s="634" t="s">
        <v>21197</v>
      </c>
      <c r="AI809" s="646" t="str">
        <f>VLOOKUP(K809,'1-kurs'!C:F,4,)</f>
        <v>1-kurs</v>
      </c>
      <c r="AJ809" s="634" t="str">
        <f t="shared" si="12"/>
        <v>438241200019</v>
      </c>
    </row>
    <row r="810" spans="1:36" hidden="1" x14ac:dyDescent="0.25">
      <c r="A810" s="634" t="s">
        <v>9234</v>
      </c>
      <c r="B810" s="634" t="s">
        <v>7757</v>
      </c>
      <c r="C810" s="634" t="s">
        <v>8125</v>
      </c>
      <c r="D810" s="634" t="s">
        <v>8126</v>
      </c>
      <c r="E810" s="634" t="s">
        <v>8127</v>
      </c>
      <c r="F810" s="634" t="s">
        <v>4345</v>
      </c>
      <c r="G810" s="634" t="s">
        <v>8186</v>
      </c>
      <c r="H810" s="634" t="s">
        <v>4344</v>
      </c>
      <c r="I810" s="634" t="s">
        <v>9235</v>
      </c>
      <c r="J810" s="634" t="s">
        <v>9236</v>
      </c>
      <c r="K810" s="635">
        <v>33008995360044</v>
      </c>
      <c r="L810" s="634" t="s">
        <v>9237</v>
      </c>
      <c r="M810" s="634" t="s">
        <v>4312</v>
      </c>
      <c r="N810" s="634" t="s">
        <v>2459</v>
      </c>
      <c r="O810" s="634" t="s">
        <v>7909</v>
      </c>
      <c r="P810" s="634" t="s">
        <v>8132</v>
      </c>
      <c r="Q810" s="634" t="s">
        <v>8133</v>
      </c>
      <c r="R810" s="634" t="s">
        <v>7205</v>
      </c>
      <c r="S810" s="634" t="s">
        <v>8135</v>
      </c>
      <c r="T810" s="634" t="s">
        <v>9221</v>
      </c>
      <c r="U810" s="634" t="s">
        <v>1239</v>
      </c>
      <c r="V810" s="634" t="s">
        <v>2383</v>
      </c>
      <c r="W810" s="634" t="s">
        <v>5559</v>
      </c>
      <c r="X810" s="634" t="s">
        <v>8271</v>
      </c>
      <c r="Y810" s="634" t="s">
        <v>8138</v>
      </c>
      <c r="Z810" s="634" t="s">
        <v>8139</v>
      </c>
      <c r="AE810" s="634" t="s">
        <v>20128</v>
      </c>
      <c r="AF810" s="634" t="s">
        <v>21197</v>
      </c>
      <c r="AI810" s="646" t="str">
        <f>VLOOKUP(K810,'1-kurs'!C:F,4,)</f>
        <v>1-kurs</v>
      </c>
      <c r="AJ810" s="634" t="str">
        <f t="shared" si="12"/>
        <v>438241200008</v>
      </c>
    </row>
    <row r="811" spans="1:36" hidden="1" x14ac:dyDescent="0.25">
      <c r="A811" s="634" t="s">
        <v>20155</v>
      </c>
      <c r="B811" s="634" t="s">
        <v>20073</v>
      </c>
      <c r="C811" s="634" t="s">
        <v>8125</v>
      </c>
      <c r="D811" s="634" t="s">
        <v>8126</v>
      </c>
      <c r="E811" s="634" t="s">
        <v>8127</v>
      </c>
      <c r="F811" s="634" t="s">
        <v>4345</v>
      </c>
      <c r="G811" s="634" t="s">
        <v>4348</v>
      </c>
      <c r="H811" s="634" t="s">
        <v>4346</v>
      </c>
      <c r="I811" s="634" t="s">
        <v>20156</v>
      </c>
      <c r="J811" s="634" t="s">
        <v>20157</v>
      </c>
      <c r="K811" s="635">
        <v>42112821140033</v>
      </c>
      <c r="L811" s="634" t="s">
        <v>8851</v>
      </c>
      <c r="M811" s="634" t="s">
        <v>4312</v>
      </c>
      <c r="N811" s="634" t="s">
        <v>2459</v>
      </c>
      <c r="O811" s="634" t="s">
        <v>7909</v>
      </c>
      <c r="P811" s="634" t="s">
        <v>8132</v>
      </c>
      <c r="Q811" s="634" t="s">
        <v>8133</v>
      </c>
      <c r="R811" s="634" t="s">
        <v>7205</v>
      </c>
      <c r="S811" s="634" t="s">
        <v>8135</v>
      </c>
      <c r="T811" s="634" t="s">
        <v>9221</v>
      </c>
      <c r="U811" s="634" t="s">
        <v>1239</v>
      </c>
      <c r="V811" s="634" t="s">
        <v>2383</v>
      </c>
      <c r="W811" s="634" t="s">
        <v>5559</v>
      </c>
      <c r="X811" s="634" t="s">
        <v>8175</v>
      </c>
      <c r="Y811" s="634" t="s">
        <v>8138</v>
      </c>
      <c r="Z811" s="634" t="s">
        <v>8139</v>
      </c>
      <c r="AE811" s="634" t="s">
        <v>20515</v>
      </c>
      <c r="AF811" s="634" t="s">
        <v>19769</v>
      </c>
      <c r="AI811" s="646" t="str">
        <f>VLOOKUP(K811,'1-kurs'!C:F,4,)</f>
        <v>1-kurs</v>
      </c>
      <c r="AJ811" s="634" t="str">
        <f t="shared" si="12"/>
        <v>438241200344</v>
      </c>
    </row>
    <row r="812" spans="1:36" hidden="1" x14ac:dyDescent="0.25">
      <c r="A812" s="634" t="s">
        <v>20644</v>
      </c>
      <c r="B812" s="634" t="s">
        <v>20645</v>
      </c>
      <c r="C812" s="634" t="s">
        <v>8125</v>
      </c>
      <c r="D812" s="634" t="s">
        <v>8126</v>
      </c>
      <c r="E812" s="634" t="s">
        <v>8127</v>
      </c>
      <c r="F812" s="634" t="s">
        <v>4345</v>
      </c>
      <c r="G812" s="634" t="s">
        <v>4350</v>
      </c>
      <c r="H812" s="634" t="s">
        <v>4344</v>
      </c>
      <c r="I812" s="634" t="s">
        <v>20646</v>
      </c>
      <c r="J812" s="634" t="s">
        <v>20647</v>
      </c>
      <c r="K812" s="635">
        <v>30907965310038</v>
      </c>
      <c r="L812" s="634" t="s">
        <v>20648</v>
      </c>
      <c r="M812" s="634" t="s">
        <v>4312</v>
      </c>
      <c r="N812" s="634" t="s">
        <v>2459</v>
      </c>
      <c r="O812" s="634" t="s">
        <v>7909</v>
      </c>
      <c r="P812" s="634" t="s">
        <v>8132</v>
      </c>
      <c r="Q812" s="634" t="s">
        <v>8133</v>
      </c>
      <c r="R812" s="634" t="s">
        <v>7205</v>
      </c>
      <c r="S812" s="634" t="s">
        <v>8135</v>
      </c>
      <c r="T812" s="634" t="s">
        <v>9221</v>
      </c>
      <c r="U812" s="634" t="s">
        <v>1239</v>
      </c>
      <c r="V812" s="634" t="s">
        <v>2383</v>
      </c>
      <c r="W812" s="634" t="s">
        <v>5559</v>
      </c>
      <c r="X812" s="634" t="s">
        <v>8175</v>
      </c>
      <c r="Y812" s="634" t="s">
        <v>8138</v>
      </c>
      <c r="Z812" s="634" t="s">
        <v>8139</v>
      </c>
      <c r="AE812" s="634" t="s">
        <v>20515</v>
      </c>
      <c r="AF812" s="634" t="s">
        <v>21209</v>
      </c>
      <c r="AI812" s="646" t="str">
        <f>VLOOKUP(K812,'1-kurs'!C:F,4,)</f>
        <v>1-kurs</v>
      </c>
      <c r="AJ812" s="634" t="str">
        <f t="shared" si="12"/>
        <v>438241200364</v>
      </c>
    </row>
    <row r="813" spans="1:36" hidden="1" x14ac:dyDescent="0.25">
      <c r="A813" s="634" t="s">
        <v>20418</v>
      </c>
      <c r="B813" s="634" t="s">
        <v>20419</v>
      </c>
      <c r="C813" s="634" t="s">
        <v>8125</v>
      </c>
      <c r="D813" s="634" t="s">
        <v>8126</v>
      </c>
      <c r="E813" s="634" t="s">
        <v>8127</v>
      </c>
      <c r="F813" s="634" t="s">
        <v>8142</v>
      </c>
      <c r="G813" s="634" t="s">
        <v>8660</v>
      </c>
      <c r="H813" s="634" t="s">
        <v>4344</v>
      </c>
      <c r="I813" s="634" t="s">
        <v>9550</v>
      </c>
      <c r="J813" s="634" t="s">
        <v>20420</v>
      </c>
      <c r="K813" s="635">
        <v>31105832340044</v>
      </c>
      <c r="L813" s="634" t="s">
        <v>8875</v>
      </c>
      <c r="M813" s="634" t="s">
        <v>4312</v>
      </c>
      <c r="N813" s="634" t="s">
        <v>2459</v>
      </c>
      <c r="O813" s="634" t="s">
        <v>7909</v>
      </c>
      <c r="P813" s="634" t="s">
        <v>8132</v>
      </c>
      <c r="Q813" s="634" t="s">
        <v>8133</v>
      </c>
      <c r="R813" s="634" t="s">
        <v>7205</v>
      </c>
      <c r="S813" s="634" t="s">
        <v>8135</v>
      </c>
      <c r="T813" s="634" t="s">
        <v>9221</v>
      </c>
      <c r="U813" s="634" t="s">
        <v>1239</v>
      </c>
      <c r="V813" s="634" t="s">
        <v>2383</v>
      </c>
      <c r="W813" s="634" t="s">
        <v>5559</v>
      </c>
      <c r="X813" s="634" t="s">
        <v>8175</v>
      </c>
      <c r="Y813" s="634" t="s">
        <v>8138</v>
      </c>
      <c r="Z813" s="634" t="s">
        <v>8139</v>
      </c>
      <c r="AE813" s="634" t="s">
        <v>20515</v>
      </c>
      <c r="AF813" s="634" t="s">
        <v>21197</v>
      </c>
      <c r="AI813" s="646" t="str">
        <f>VLOOKUP(K813,'1-kurs'!C:F,4,)</f>
        <v>1-kurs</v>
      </c>
      <c r="AJ813" s="634" t="str">
        <f t="shared" si="12"/>
        <v>438241200354</v>
      </c>
    </row>
    <row r="814" spans="1:36" hidden="1" x14ac:dyDescent="0.25">
      <c r="A814" s="634" t="s">
        <v>20636</v>
      </c>
      <c r="B814" s="634" t="s">
        <v>20637</v>
      </c>
      <c r="C814" s="634" t="s">
        <v>8125</v>
      </c>
      <c r="D814" s="634" t="s">
        <v>8126</v>
      </c>
      <c r="E814" s="634" t="s">
        <v>8127</v>
      </c>
      <c r="F814" s="634" t="s">
        <v>4345</v>
      </c>
      <c r="G814" s="634" t="s">
        <v>4349</v>
      </c>
      <c r="H814" s="634" t="s">
        <v>4344</v>
      </c>
      <c r="I814" s="634" t="s">
        <v>20638</v>
      </c>
      <c r="J814" s="634" t="s">
        <v>20639</v>
      </c>
      <c r="K814" s="635">
        <v>30309925380015</v>
      </c>
      <c r="L814" s="634" t="s">
        <v>10604</v>
      </c>
      <c r="M814" s="634" t="s">
        <v>4312</v>
      </c>
      <c r="N814" s="634" t="s">
        <v>2459</v>
      </c>
      <c r="O814" s="634" t="s">
        <v>7909</v>
      </c>
      <c r="P814" s="634" t="s">
        <v>8132</v>
      </c>
      <c r="Q814" s="634" t="s">
        <v>8133</v>
      </c>
      <c r="R814" s="634" t="s">
        <v>7205</v>
      </c>
      <c r="S814" s="634" t="s">
        <v>8135</v>
      </c>
      <c r="T814" s="634" t="s">
        <v>9221</v>
      </c>
      <c r="U814" s="634" t="s">
        <v>1239</v>
      </c>
      <c r="V814" s="634" t="s">
        <v>2383</v>
      </c>
      <c r="W814" s="634" t="s">
        <v>5559</v>
      </c>
      <c r="X814" s="634" t="s">
        <v>8175</v>
      </c>
      <c r="Y814" s="634" t="s">
        <v>8138</v>
      </c>
      <c r="Z814" s="634" t="s">
        <v>8139</v>
      </c>
      <c r="AE814" s="634" t="s">
        <v>20515</v>
      </c>
      <c r="AF814" s="634" t="s">
        <v>21195</v>
      </c>
      <c r="AI814" s="646" t="str">
        <f>VLOOKUP(K814,'1-kurs'!C:F,4,)</f>
        <v>1-kurs</v>
      </c>
      <c r="AJ814" s="634" t="str">
        <f t="shared" si="12"/>
        <v>438241200379</v>
      </c>
    </row>
    <row r="815" spans="1:36" hidden="1" x14ac:dyDescent="0.25">
      <c r="A815" s="634" t="s">
        <v>18613</v>
      </c>
      <c r="B815" s="634" t="s">
        <v>8067</v>
      </c>
      <c r="C815" s="634" t="s">
        <v>8125</v>
      </c>
      <c r="D815" s="634" t="s">
        <v>8126</v>
      </c>
      <c r="E815" s="634" t="s">
        <v>8127</v>
      </c>
      <c r="F815" s="634" t="s">
        <v>4345</v>
      </c>
      <c r="G815" s="634" t="s">
        <v>4348</v>
      </c>
      <c r="H815" s="634" t="s">
        <v>4344</v>
      </c>
      <c r="I815" s="634" t="s">
        <v>16325</v>
      </c>
      <c r="J815" s="634" t="s">
        <v>18614</v>
      </c>
      <c r="K815" s="635">
        <v>51307015300014</v>
      </c>
      <c r="L815" s="634" t="s">
        <v>18615</v>
      </c>
      <c r="M815" s="634" t="s">
        <v>4312</v>
      </c>
      <c r="N815" s="634" t="s">
        <v>2459</v>
      </c>
      <c r="O815" s="634" t="s">
        <v>7909</v>
      </c>
      <c r="P815" s="634" t="s">
        <v>8132</v>
      </c>
      <c r="Q815" s="634" t="s">
        <v>8133</v>
      </c>
      <c r="R815" s="634" t="s">
        <v>7205</v>
      </c>
      <c r="S815" s="634" t="s">
        <v>8135</v>
      </c>
      <c r="T815" s="634" t="s">
        <v>9221</v>
      </c>
      <c r="U815" s="634" t="s">
        <v>1239</v>
      </c>
      <c r="V815" s="634" t="s">
        <v>2383</v>
      </c>
      <c r="W815" s="634" t="s">
        <v>5559</v>
      </c>
      <c r="X815" s="634" t="s">
        <v>18616</v>
      </c>
      <c r="Y815" s="634" t="s">
        <v>8138</v>
      </c>
      <c r="Z815" s="634" t="s">
        <v>8139</v>
      </c>
      <c r="AE815" s="634" t="s">
        <v>20128</v>
      </c>
      <c r="AF815" s="634" t="s">
        <v>21196</v>
      </c>
      <c r="AI815" s="646" t="str">
        <f>VLOOKUP(K815,'1-kurs'!C:F,4,)</f>
        <v>1-kurs</v>
      </c>
      <c r="AJ815" s="634" t="str">
        <f t="shared" si="12"/>
        <v>438241200270</v>
      </c>
    </row>
    <row r="816" spans="1:36" hidden="1" x14ac:dyDescent="0.25">
      <c r="A816" s="634" t="s">
        <v>11432</v>
      </c>
      <c r="B816" s="634" t="s">
        <v>5515</v>
      </c>
      <c r="C816" s="634" t="s">
        <v>8125</v>
      </c>
      <c r="D816" s="634" t="s">
        <v>8126</v>
      </c>
      <c r="E816" s="634" t="s">
        <v>8127</v>
      </c>
      <c r="F816" s="634" t="s">
        <v>4345</v>
      </c>
      <c r="G816" s="634" t="s">
        <v>4350</v>
      </c>
      <c r="H816" s="634" t="s">
        <v>4344</v>
      </c>
      <c r="I816" s="634" t="s">
        <v>11433</v>
      </c>
      <c r="J816" s="634" t="s">
        <v>11434</v>
      </c>
      <c r="K816" s="635">
        <v>30801871070032</v>
      </c>
      <c r="L816" s="634" t="s">
        <v>8917</v>
      </c>
      <c r="M816" s="634" t="s">
        <v>4312</v>
      </c>
      <c r="N816" s="634" t="s">
        <v>2459</v>
      </c>
      <c r="O816" s="634" t="s">
        <v>7909</v>
      </c>
      <c r="P816" s="634" t="s">
        <v>8132</v>
      </c>
      <c r="Q816" s="634" t="s">
        <v>8133</v>
      </c>
      <c r="R816" s="634" t="s">
        <v>7205</v>
      </c>
      <c r="S816" s="634" t="s">
        <v>8135</v>
      </c>
      <c r="T816" s="634" t="s">
        <v>9221</v>
      </c>
      <c r="U816" s="634" t="s">
        <v>1239</v>
      </c>
      <c r="V816" s="634" t="s">
        <v>2383</v>
      </c>
      <c r="W816" s="634" t="s">
        <v>5559</v>
      </c>
      <c r="X816" s="634" t="s">
        <v>11435</v>
      </c>
      <c r="Y816" s="634" t="s">
        <v>8138</v>
      </c>
      <c r="Z816" s="634" t="s">
        <v>8139</v>
      </c>
      <c r="AF816" s="634" t="s">
        <v>21196</v>
      </c>
      <c r="AI816" s="646" t="str">
        <f>VLOOKUP(K816,'1-kurs'!C:F,4,)</f>
        <v>1-kurs</v>
      </c>
      <c r="AJ816" s="634" t="str">
        <f t="shared" si="12"/>
        <v>438231200078</v>
      </c>
    </row>
    <row r="817" spans="1:36" hidden="1" x14ac:dyDescent="0.25">
      <c r="A817" s="634" t="s">
        <v>9260</v>
      </c>
      <c r="B817" s="634" t="s">
        <v>7281</v>
      </c>
      <c r="C817" s="634" t="s">
        <v>8125</v>
      </c>
      <c r="D817" s="634" t="s">
        <v>8126</v>
      </c>
      <c r="E817" s="634" t="s">
        <v>8127</v>
      </c>
      <c r="F817" s="634" t="s">
        <v>4345</v>
      </c>
      <c r="G817" s="634" t="s">
        <v>4350</v>
      </c>
      <c r="H817" s="634" t="s">
        <v>4346</v>
      </c>
      <c r="I817" s="634" t="s">
        <v>9261</v>
      </c>
      <c r="J817" s="634" t="s">
        <v>9262</v>
      </c>
      <c r="K817" s="635">
        <v>40205931170039</v>
      </c>
      <c r="L817" s="634" t="s">
        <v>8614</v>
      </c>
      <c r="M817" s="634" t="s">
        <v>4312</v>
      </c>
      <c r="N817" s="634" t="s">
        <v>2459</v>
      </c>
      <c r="O817" s="634" t="s">
        <v>7909</v>
      </c>
      <c r="P817" s="634" t="s">
        <v>8132</v>
      </c>
      <c r="Q817" s="634" t="s">
        <v>8133</v>
      </c>
      <c r="R817" s="634" t="s">
        <v>7205</v>
      </c>
      <c r="S817" s="634" t="s">
        <v>8135</v>
      </c>
      <c r="T817" s="634" t="s">
        <v>9221</v>
      </c>
      <c r="U817" s="634" t="s">
        <v>1239</v>
      </c>
      <c r="V817" s="634" t="s">
        <v>2383</v>
      </c>
      <c r="W817" s="634" t="s">
        <v>5559</v>
      </c>
      <c r="X817" s="634" t="s">
        <v>8271</v>
      </c>
      <c r="Y817" s="634" t="s">
        <v>8138</v>
      </c>
      <c r="Z817" s="634" t="s">
        <v>8139</v>
      </c>
      <c r="AE817" s="634" t="s">
        <v>20515</v>
      </c>
      <c r="AF817" s="634" t="s">
        <v>21195</v>
      </c>
      <c r="AI817" s="646" t="str">
        <f>VLOOKUP(K817,'1-kurs'!C:F,4,)</f>
        <v>1-kurs</v>
      </c>
      <c r="AJ817" s="634" t="str">
        <f t="shared" si="12"/>
        <v>438241200022</v>
      </c>
    </row>
    <row r="818" spans="1:36" hidden="1" x14ac:dyDescent="0.25">
      <c r="A818" s="634" t="s">
        <v>20412</v>
      </c>
      <c r="B818" s="634" t="s">
        <v>20413</v>
      </c>
      <c r="C818" s="634" t="s">
        <v>8125</v>
      </c>
      <c r="D818" s="634" t="s">
        <v>8126</v>
      </c>
      <c r="E818" s="634" t="s">
        <v>8127</v>
      </c>
      <c r="F818" s="634" t="s">
        <v>4345</v>
      </c>
      <c r="G818" s="634" t="s">
        <v>4347</v>
      </c>
      <c r="H818" s="634" t="s">
        <v>4344</v>
      </c>
      <c r="I818" s="634" t="s">
        <v>20414</v>
      </c>
      <c r="J818" s="634" t="s">
        <v>20415</v>
      </c>
      <c r="K818" s="635">
        <v>31005961000010</v>
      </c>
      <c r="L818" s="634" t="s">
        <v>20417</v>
      </c>
      <c r="M818" s="634" t="s">
        <v>4312</v>
      </c>
      <c r="N818" s="634" t="s">
        <v>2459</v>
      </c>
      <c r="O818" s="634" t="s">
        <v>7909</v>
      </c>
      <c r="P818" s="634" t="s">
        <v>8132</v>
      </c>
      <c r="Q818" s="634" t="s">
        <v>8133</v>
      </c>
      <c r="R818" s="634" t="s">
        <v>7205</v>
      </c>
      <c r="S818" s="634" t="s">
        <v>8135</v>
      </c>
      <c r="T818" s="634" t="s">
        <v>9221</v>
      </c>
      <c r="U818" s="634" t="s">
        <v>1239</v>
      </c>
      <c r="V818" s="634" t="s">
        <v>2383</v>
      </c>
      <c r="W818" s="634" t="s">
        <v>5559</v>
      </c>
      <c r="X818" s="634" t="s">
        <v>8175</v>
      </c>
      <c r="Y818" s="634" t="s">
        <v>8138</v>
      </c>
      <c r="Z818" s="634" t="s">
        <v>8139</v>
      </c>
      <c r="AE818" s="634" t="s">
        <v>20515</v>
      </c>
      <c r="AF818" s="634" t="s">
        <v>21196</v>
      </c>
      <c r="AI818" s="646" t="str">
        <f>VLOOKUP(K818,'1-kurs'!C:F,4,)</f>
        <v>1-kurs</v>
      </c>
      <c r="AJ818" s="634" t="str">
        <f t="shared" si="12"/>
        <v>438241200358</v>
      </c>
    </row>
    <row r="819" spans="1:36" hidden="1" x14ac:dyDescent="0.25">
      <c r="A819" s="634" t="s">
        <v>9274</v>
      </c>
      <c r="B819" s="634" t="s">
        <v>7353</v>
      </c>
      <c r="C819" s="634" t="s">
        <v>8125</v>
      </c>
      <c r="D819" s="634" t="s">
        <v>8126</v>
      </c>
      <c r="E819" s="634" t="s">
        <v>8127</v>
      </c>
      <c r="F819" s="634" t="s">
        <v>4345</v>
      </c>
      <c r="G819" s="634" t="s">
        <v>8163</v>
      </c>
      <c r="H819" s="634" t="s">
        <v>4344</v>
      </c>
      <c r="I819" s="634" t="s">
        <v>4405</v>
      </c>
      <c r="J819" s="634" t="s">
        <v>9275</v>
      </c>
      <c r="K819" s="635">
        <v>51709035320029</v>
      </c>
      <c r="L819" s="634" t="s">
        <v>9276</v>
      </c>
      <c r="M819" s="634" t="s">
        <v>4312</v>
      </c>
      <c r="N819" s="634" t="s">
        <v>2459</v>
      </c>
      <c r="O819" s="634" t="s">
        <v>7910</v>
      </c>
      <c r="P819" s="634" t="s">
        <v>8132</v>
      </c>
      <c r="Q819" s="634" t="s">
        <v>8133</v>
      </c>
      <c r="R819" s="634" t="s">
        <v>8134</v>
      </c>
      <c r="S819" s="634" t="s">
        <v>8135</v>
      </c>
      <c r="T819" s="634" t="s">
        <v>9269</v>
      </c>
      <c r="U819" s="634" t="s">
        <v>1239</v>
      </c>
      <c r="V819" s="634" t="s">
        <v>2383</v>
      </c>
      <c r="W819" s="634" t="s">
        <v>5559</v>
      </c>
      <c r="X819" s="634" t="s">
        <v>8271</v>
      </c>
      <c r="Y819" s="634" t="s">
        <v>8138</v>
      </c>
      <c r="Z819" s="634" t="s">
        <v>8139</v>
      </c>
      <c r="AF819" s="634" t="s">
        <v>18576</v>
      </c>
      <c r="AI819" s="646" t="str">
        <f>VLOOKUP(K819,'1-kurs'!C:F,4,)</f>
        <v>1-kurs</v>
      </c>
      <c r="AJ819" s="634" t="str">
        <f t="shared" si="12"/>
        <v>438241200033</v>
      </c>
    </row>
    <row r="820" spans="1:36" hidden="1" x14ac:dyDescent="0.25">
      <c r="A820" s="634" t="s">
        <v>9317</v>
      </c>
      <c r="B820" s="634" t="s">
        <v>7712</v>
      </c>
      <c r="C820" s="634" t="s">
        <v>8125</v>
      </c>
      <c r="D820" s="634" t="s">
        <v>8126</v>
      </c>
      <c r="E820" s="634" t="s">
        <v>8127</v>
      </c>
      <c r="F820" s="634" t="s">
        <v>4345</v>
      </c>
      <c r="G820" s="634" t="s">
        <v>8221</v>
      </c>
      <c r="H820" s="634" t="s">
        <v>4344</v>
      </c>
      <c r="I820" s="634" t="s">
        <v>9318</v>
      </c>
      <c r="J820" s="634" t="s">
        <v>9319</v>
      </c>
      <c r="K820" s="635">
        <v>33110931110016</v>
      </c>
      <c r="L820" s="634" t="s">
        <v>9320</v>
      </c>
      <c r="M820" s="634" t="s">
        <v>4312</v>
      </c>
      <c r="N820" s="634" t="s">
        <v>2459</v>
      </c>
      <c r="O820" s="634" t="s">
        <v>7910</v>
      </c>
      <c r="P820" s="634" t="s">
        <v>8132</v>
      </c>
      <c r="Q820" s="634" t="s">
        <v>8133</v>
      </c>
      <c r="R820" s="634" t="s">
        <v>7205</v>
      </c>
      <c r="S820" s="634" t="s">
        <v>8135</v>
      </c>
      <c r="T820" s="634" t="s">
        <v>9269</v>
      </c>
      <c r="U820" s="634" t="s">
        <v>1239</v>
      </c>
      <c r="V820" s="634" t="s">
        <v>2383</v>
      </c>
      <c r="W820" s="634" t="s">
        <v>5559</v>
      </c>
      <c r="X820" s="634" t="s">
        <v>8271</v>
      </c>
      <c r="Y820" s="634" t="s">
        <v>8138</v>
      </c>
      <c r="Z820" s="634" t="s">
        <v>8139</v>
      </c>
      <c r="AE820" s="634" t="s">
        <v>20515</v>
      </c>
      <c r="AF820" s="634" t="s">
        <v>21122</v>
      </c>
      <c r="AI820" s="646" t="str">
        <f>VLOOKUP(K820,'1-kurs'!C:F,4,)</f>
        <v>1-kurs</v>
      </c>
      <c r="AJ820" s="634" t="str">
        <f t="shared" si="12"/>
        <v>438241200026</v>
      </c>
    </row>
    <row r="821" spans="1:36" hidden="1" x14ac:dyDescent="0.25">
      <c r="A821" s="634" t="s">
        <v>9321</v>
      </c>
      <c r="B821" s="634" t="s">
        <v>7929</v>
      </c>
      <c r="C821" s="634" t="s">
        <v>8125</v>
      </c>
      <c r="D821" s="634" t="s">
        <v>8126</v>
      </c>
      <c r="E821" s="634" t="s">
        <v>8127</v>
      </c>
      <c r="F821" s="634" t="s">
        <v>4345</v>
      </c>
      <c r="G821" s="634" t="s">
        <v>8221</v>
      </c>
      <c r="H821" s="634" t="s">
        <v>4344</v>
      </c>
      <c r="I821" s="634" t="s">
        <v>9322</v>
      </c>
      <c r="J821" s="634" t="s">
        <v>9323</v>
      </c>
      <c r="K821" s="635">
        <v>30610871110019</v>
      </c>
      <c r="L821" s="634" t="s">
        <v>9324</v>
      </c>
      <c r="M821" s="634" t="s">
        <v>4312</v>
      </c>
      <c r="N821" s="634" t="s">
        <v>2459</v>
      </c>
      <c r="O821" s="634" t="s">
        <v>7910</v>
      </c>
      <c r="P821" s="634" t="s">
        <v>8132</v>
      </c>
      <c r="Q821" s="634" t="s">
        <v>8133</v>
      </c>
      <c r="R821" s="634" t="s">
        <v>7205</v>
      </c>
      <c r="S821" s="634" t="s">
        <v>8135</v>
      </c>
      <c r="T821" s="634" t="s">
        <v>9269</v>
      </c>
      <c r="U821" s="634" t="s">
        <v>1239</v>
      </c>
      <c r="V821" s="634" t="s">
        <v>2383</v>
      </c>
      <c r="W821" s="634" t="s">
        <v>5559</v>
      </c>
      <c r="X821" s="634" t="s">
        <v>8801</v>
      </c>
      <c r="Y821" s="634" t="s">
        <v>8138</v>
      </c>
      <c r="Z821" s="634" t="s">
        <v>8139</v>
      </c>
      <c r="AE821" s="634" t="s">
        <v>20128</v>
      </c>
      <c r="AF821" s="634" t="s">
        <v>21122</v>
      </c>
      <c r="AI821" s="646" t="str">
        <f>VLOOKUP(K821,'1-kurs'!C:F,4,)</f>
        <v>1-kurs</v>
      </c>
      <c r="AJ821" s="634" t="str">
        <f t="shared" si="12"/>
        <v>438241200173</v>
      </c>
    </row>
    <row r="822" spans="1:36" hidden="1" x14ac:dyDescent="0.25">
      <c r="A822" s="634" t="s">
        <v>9312</v>
      </c>
      <c r="B822" s="634" t="s">
        <v>7741</v>
      </c>
      <c r="C822" s="634" t="s">
        <v>8125</v>
      </c>
      <c r="D822" s="634" t="s">
        <v>8126</v>
      </c>
      <c r="E822" s="634" t="s">
        <v>8127</v>
      </c>
      <c r="F822" s="634" t="s">
        <v>4345</v>
      </c>
      <c r="G822" s="634" t="s">
        <v>8186</v>
      </c>
      <c r="H822" s="634" t="s">
        <v>4344</v>
      </c>
      <c r="I822" s="634" t="s">
        <v>9313</v>
      </c>
      <c r="J822" s="634" t="s">
        <v>9314</v>
      </c>
      <c r="K822" s="635">
        <v>32804891120114</v>
      </c>
      <c r="L822" s="634" t="s">
        <v>9315</v>
      </c>
      <c r="M822" s="634" t="s">
        <v>4312</v>
      </c>
      <c r="N822" s="634" t="s">
        <v>2459</v>
      </c>
      <c r="O822" s="634" t="s">
        <v>7910</v>
      </c>
      <c r="P822" s="634" t="s">
        <v>8132</v>
      </c>
      <c r="Q822" s="634" t="s">
        <v>8133</v>
      </c>
      <c r="R822" s="634" t="s">
        <v>7205</v>
      </c>
      <c r="S822" s="634" t="s">
        <v>8135</v>
      </c>
      <c r="T822" s="634" t="s">
        <v>9269</v>
      </c>
      <c r="U822" s="634" t="s">
        <v>1239</v>
      </c>
      <c r="V822" s="634" t="s">
        <v>2383</v>
      </c>
      <c r="W822" s="634" t="s">
        <v>5559</v>
      </c>
      <c r="X822" s="634" t="s">
        <v>8137</v>
      </c>
      <c r="Y822" s="634" t="s">
        <v>8138</v>
      </c>
      <c r="Z822" s="634" t="s">
        <v>8139</v>
      </c>
      <c r="AE822" s="634" t="s">
        <v>20515</v>
      </c>
      <c r="AF822" s="634" t="s">
        <v>19688</v>
      </c>
      <c r="AI822" s="646" t="str">
        <f>VLOOKUP(K822,'1-kurs'!C:F,4,)</f>
        <v>1-kurs</v>
      </c>
      <c r="AJ822" s="634" t="str">
        <f t="shared" si="12"/>
        <v>438241200212</v>
      </c>
    </row>
    <row r="823" spans="1:36" hidden="1" x14ac:dyDescent="0.25">
      <c r="A823" s="634" t="s">
        <v>21030</v>
      </c>
      <c r="B823" s="634" t="s">
        <v>21031</v>
      </c>
      <c r="C823" s="634" t="s">
        <v>8125</v>
      </c>
      <c r="D823" s="634" t="s">
        <v>8126</v>
      </c>
      <c r="E823" s="634" t="s">
        <v>8127</v>
      </c>
      <c r="F823" s="634" t="s">
        <v>4345</v>
      </c>
      <c r="G823" s="634" t="s">
        <v>4348</v>
      </c>
      <c r="H823" s="634" t="s">
        <v>4344</v>
      </c>
      <c r="I823" s="634" t="s">
        <v>10593</v>
      </c>
      <c r="J823" s="634" t="s">
        <v>21032</v>
      </c>
      <c r="K823" s="635">
        <v>30309985300011</v>
      </c>
      <c r="L823" s="634" t="s">
        <v>21033</v>
      </c>
      <c r="M823" s="634" t="s">
        <v>4312</v>
      </c>
      <c r="N823" s="634" t="s">
        <v>2459</v>
      </c>
      <c r="O823" s="634" t="s">
        <v>7910</v>
      </c>
      <c r="P823" s="634" t="s">
        <v>8132</v>
      </c>
      <c r="Q823" s="634" t="s">
        <v>8133</v>
      </c>
      <c r="R823" s="634" t="s">
        <v>7205</v>
      </c>
      <c r="S823" s="634" t="s">
        <v>8135</v>
      </c>
      <c r="T823" s="634" t="s">
        <v>9269</v>
      </c>
      <c r="U823" s="634" t="s">
        <v>1239</v>
      </c>
      <c r="V823" s="634" t="s">
        <v>2383</v>
      </c>
      <c r="W823" s="634" t="s">
        <v>5559</v>
      </c>
      <c r="X823" s="634" t="s">
        <v>8175</v>
      </c>
      <c r="Y823" s="634" t="s">
        <v>8138</v>
      </c>
      <c r="Z823" s="634" t="s">
        <v>8139</v>
      </c>
      <c r="AE823" s="634" t="s">
        <v>8140</v>
      </c>
      <c r="AF823" s="634" t="s">
        <v>19688</v>
      </c>
      <c r="AI823" s="646" t="str">
        <f>VLOOKUP(K823,'1-kurs'!C:F,4,)</f>
        <v>1-kurs</v>
      </c>
      <c r="AJ823" s="634" t="str">
        <f t="shared" si="12"/>
        <v>438251200006</v>
      </c>
    </row>
    <row r="824" spans="1:36" hidden="1" x14ac:dyDescent="0.25">
      <c r="A824" s="634" t="s">
        <v>20659</v>
      </c>
      <c r="B824" s="634" t="s">
        <v>20660</v>
      </c>
      <c r="C824" s="634" t="s">
        <v>8125</v>
      </c>
      <c r="D824" s="634" t="s">
        <v>8126</v>
      </c>
      <c r="E824" s="634" t="s">
        <v>8127</v>
      </c>
      <c r="F824" s="634" t="s">
        <v>4345</v>
      </c>
      <c r="G824" s="634" t="s">
        <v>4347</v>
      </c>
      <c r="H824" s="634" t="s">
        <v>4344</v>
      </c>
      <c r="I824" s="634" t="s">
        <v>20661</v>
      </c>
      <c r="J824" s="634" t="s">
        <v>20662</v>
      </c>
      <c r="K824" s="635">
        <v>31406820920025</v>
      </c>
      <c r="L824" s="634" t="s">
        <v>20663</v>
      </c>
      <c r="M824" s="634" t="s">
        <v>4312</v>
      </c>
      <c r="N824" s="634" t="s">
        <v>2459</v>
      </c>
      <c r="O824" s="634" t="s">
        <v>7910</v>
      </c>
      <c r="P824" s="634" t="s">
        <v>8132</v>
      </c>
      <c r="Q824" s="634" t="s">
        <v>8133</v>
      </c>
      <c r="R824" s="634" t="s">
        <v>7205</v>
      </c>
      <c r="S824" s="634" t="s">
        <v>8135</v>
      </c>
      <c r="T824" s="634" t="s">
        <v>9269</v>
      </c>
      <c r="U824" s="634" t="s">
        <v>1239</v>
      </c>
      <c r="V824" s="634" t="s">
        <v>2383</v>
      </c>
      <c r="W824" s="634" t="s">
        <v>5559</v>
      </c>
      <c r="X824" s="634" t="s">
        <v>8175</v>
      </c>
      <c r="Y824" s="634" t="s">
        <v>8138</v>
      </c>
      <c r="Z824" s="634" t="s">
        <v>8139</v>
      </c>
      <c r="AE824" s="634" t="s">
        <v>20515</v>
      </c>
      <c r="AF824" s="634" t="s">
        <v>19688</v>
      </c>
      <c r="AI824" s="646" t="str">
        <f>VLOOKUP(K824,'1-kurs'!C:F,4,)</f>
        <v>1-kurs</v>
      </c>
      <c r="AJ824" s="634" t="str">
        <f t="shared" si="12"/>
        <v>438241200385</v>
      </c>
    </row>
    <row r="825" spans="1:36" hidden="1" x14ac:dyDescent="0.25">
      <c r="A825" s="634" t="s">
        <v>9299</v>
      </c>
      <c r="B825" s="634" t="s">
        <v>7663</v>
      </c>
      <c r="C825" s="634" t="s">
        <v>8125</v>
      </c>
      <c r="D825" s="634" t="s">
        <v>8126</v>
      </c>
      <c r="E825" s="634" t="s">
        <v>8127</v>
      </c>
      <c r="F825" s="634" t="s">
        <v>4345</v>
      </c>
      <c r="G825" s="634" t="s">
        <v>4352</v>
      </c>
      <c r="H825" s="634" t="s">
        <v>4346</v>
      </c>
      <c r="I825" s="634" t="s">
        <v>9300</v>
      </c>
      <c r="J825" s="634" t="s">
        <v>9301</v>
      </c>
      <c r="K825" s="635">
        <v>60112005280030</v>
      </c>
      <c r="L825" s="634" t="s">
        <v>8170</v>
      </c>
      <c r="M825" s="634" t="s">
        <v>4312</v>
      </c>
      <c r="N825" s="634" t="s">
        <v>2459</v>
      </c>
      <c r="O825" s="634" t="s">
        <v>7910</v>
      </c>
      <c r="P825" s="634" t="s">
        <v>8132</v>
      </c>
      <c r="Q825" s="634" t="s">
        <v>8133</v>
      </c>
      <c r="R825" s="634" t="s">
        <v>7205</v>
      </c>
      <c r="S825" s="634" t="s">
        <v>8135</v>
      </c>
      <c r="T825" s="634" t="s">
        <v>9269</v>
      </c>
      <c r="U825" s="634" t="s">
        <v>1239</v>
      </c>
      <c r="V825" s="634" t="s">
        <v>2383</v>
      </c>
      <c r="W825" s="634" t="s">
        <v>5559</v>
      </c>
      <c r="X825" s="634" t="s">
        <v>8137</v>
      </c>
      <c r="Y825" s="634" t="s">
        <v>8138</v>
      </c>
      <c r="Z825" s="634" t="s">
        <v>8139</v>
      </c>
      <c r="AE825" s="634" t="s">
        <v>20128</v>
      </c>
      <c r="AF825" s="634" t="s">
        <v>21196</v>
      </c>
      <c r="AI825" s="646" t="str">
        <f>VLOOKUP(K825,'1-kurs'!C:F,4,)</f>
        <v>1-kurs</v>
      </c>
      <c r="AJ825" s="634" t="str">
        <f t="shared" si="12"/>
        <v>438241200198</v>
      </c>
    </row>
    <row r="826" spans="1:36" hidden="1" x14ac:dyDescent="0.25">
      <c r="A826" s="634" t="s">
        <v>9302</v>
      </c>
      <c r="B826" s="634" t="s">
        <v>7611</v>
      </c>
      <c r="C826" s="634" t="s">
        <v>8125</v>
      </c>
      <c r="D826" s="634" t="s">
        <v>8126</v>
      </c>
      <c r="E826" s="634" t="s">
        <v>8127</v>
      </c>
      <c r="F826" s="634" t="s">
        <v>4345</v>
      </c>
      <c r="G826" s="634" t="s">
        <v>8221</v>
      </c>
      <c r="H826" s="634" t="s">
        <v>4344</v>
      </c>
      <c r="I826" s="634" t="s">
        <v>9303</v>
      </c>
      <c r="J826" s="634" t="s">
        <v>9304</v>
      </c>
      <c r="K826" s="635">
        <v>30311911110032</v>
      </c>
      <c r="L826" s="634" t="s">
        <v>9305</v>
      </c>
      <c r="M826" s="634" t="s">
        <v>4312</v>
      </c>
      <c r="N826" s="634" t="s">
        <v>2459</v>
      </c>
      <c r="O826" s="634" t="s">
        <v>7910</v>
      </c>
      <c r="P826" s="634" t="s">
        <v>8132</v>
      </c>
      <c r="Q826" s="634" t="s">
        <v>8133</v>
      </c>
      <c r="R826" s="634" t="s">
        <v>7205</v>
      </c>
      <c r="S826" s="634" t="s">
        <v>8135</v>
      </c>
      <c r="T826" s="634" t="s">
        <v>9269</v>
      </c>
      <c r="U826" s="634" t="s">
        <v>1239</v>
      </c>
      <c r="V826" s="634" t="s">
        <v>2383</v>
      </c>
      <c r="W826" s="634" t="s">
        <v>5559</v>
      </c>
      <c r="X826" s="634" t="s">
        <v>8271</v>
      </c>
      <c r="Y826" s="634" t="s">
        <v>8138</v>
      </c>
      <c r="Z826" s="634" t="s">
        <v>8139</v>
      </c>
      <c r="AE826" s="634" t="s">
        <v>20515</v>
      </c>
      <c r="AF826" s="634" t="s">
        <v>19688</v>
      </c>
      <c r="AI826" s="646" t="str">
        <f>VLOOKUP(K826,'1-kurs'!C:F,4,)</f>
        <v>1-kurs</v>
      </c>
      <c r="AJ826" s="634" t="str">
        <f t="shared" si="12"/>
        <v>438241200025</v>
      </c>
    </row>
    <row r="827" spans="1:36" hidden="1" x14ac:dyDescent="0.25">
      <c r="A827" s="634" t="s">
        <v>20159</v>
      </c>
      <c r="B827" s="634" t="s">
        <v>20077</v>
      </c>
      <c r="C827" s="634" t="s">
        <v>8125</v>
      </c>
      <c r="D827" s="634" t="s">
        <v>8126</v>
      </c>
      <c r="E827" s="634" t="s">
        <v>8127</v>
      </c>
      <c r="F827" s="634" t="s">
        <v>4345</v>
      </c>
      <c r="G827" s="634" t="s">
        <v>8163</v>
      </c>
      <c r="H827" s="634" t="s">
        <v>4344</v>
      </c>
      <c r="I827" s="634" t="s">
        <v>20160</v>
      </c>
      <c r="J827" s="634" t="s">
        <v>20161</v>
      </c>
      <c r="K827" s="635">
        <v>32803811080015</v>
      </c>
      <c r="L827" s="634" t="s">
        <v>20162</v>
      </c>
      <c r="M827" s="634" t="s">
        <v>4312</v>
      </c>
      <c r="N827" s="634" t="s">
        <v>2459</v>
      </c>
      <c r="O827" s="634" t="s">
        <v>7910</v>
      </c>
      <c r="P827" s="634" t="s">
        <v>8132</v>
      </c>
      <c r="Q827" s="634" t="s">
        <v>8133</v>
      </c>
      <c r="R827" s="634" t="s">
        <v>7205</v>
      </c>
      <c r="S827" s="634" t="s">
        <v>8135</v>
      </c>
      <c r="T827" s="634" t="s">
        <v>9269</v>
      </c>
      <c r="U827" s="634" t="s">
        <v>1239</v>
      </c>
      <c r="V827" s="634" t="s">
        <v>2383</v>
      </c>
      <c r="W827" s="634" t="s">
        <v>5559</v>
      </c>
      <c r="X827" s="634" t="s">
        <v>8182</v>
      </c>
      <c r="Y827" s="634" t="s">
        <v>8138</v>
      </c>
      <c r="Z827" s="634" t="s">
        <v>8139</v>
      </c>
      <c r="AE827" s="634" t="s">
        <v>20515</v>
      </c>
      <c r="AF827" s="634" t="s">
        <v>21122</v>
      </c>
      <c r="AI827" s="646" t="str">
        <f>VLOOKUP(K827,'1-kurs'!C:F,4,)</f>
        <v>1-kurs</v>
      </c>
      <c r="AJ827" s="634" t="str">
        <f t="shared" si="12"/>
        <v>438241200341</v>
      </c>
    </row>
    <row r="828" spans="1:36" hidden="1" x14ac:dyDescent="0.25">
      <c r="A828" s="634" t="s">
        <v>9339</v>
      </c>
      <c r="B828" s="634" t="s">
        <v>7464</v>
      </c>
      <c r="C828" s="634" t="s">
        <v>8125</v>
      </c>
      <c r="D828" s="634" t="s">
        <v>8126</v>
      </c>
      <c r="E828" s="634" t="s">
        <v>8127</v>
      </c>
      <c r="F828" s="634" t="s">
        <v>4345</v>
      </c>
      <c r="G828" s="634" t="s">
        <v>4348</v>
      </c>
      <c r="H828" s="634" t="s">
        <v>4346</v>
      </c>
      <c r="I828" s="634" t="s">
        <v>9340</v>
      </c>
      <c r="J828" s="634" t="s">
        <v>9341</v>
      </c>
      <c r="K828" s="635">
        <v>60105025300017</v>
      </c>
      <c r="L828" s="634" t="s">
        <v>9342</v>
      </c>
      <c r="M828" s="634" t="s">
        <v>4312</v>
      </c>
      <c r="N828" s="634" t="s">
        <v>2459</v>
      </c>
      <c r="O828" s="634" t="s">
        <v>7910</v>
      </c>
      <c r="P828" s="634" t="s">
        <v>8132</v>
      </c>
      <c r="Q828" s="634" t="s">
        <v>8133</v>
      </c>
      <c r="R828" s="634" t="s">
        <v>8134</v>
      </c>
      <c r="S828" s="634" t="s">
        <v>8135</v>
      </c>
      <c r="T828" s="634" t="s">
        <v>9269</v>
      </c>
      <c r="U828" s="634" t="s">
        <v>1239</v>
      </c>
      <c r="V828" s="634" t="s">
        <v>2383</v>
      </c>
      <c r="W828" s="634" t="s">
        <v>5559</v>
      </c>
      <c r="X828" s="634" t="s">
        <v>8271</v>
      </c>
      <c r="Y828" s="634" t="s">
        <v>8138</v>
      </c>
      <c r="Z828" s="634" t="s">
        <v>8139</v>
      </c>
      <c r="AE828" s="634" t="s">
        <v>8140</v>
      </c>
      <c r="AF828" s="634" t="s">
        <v>18576</v>
      </c>
      <c r="AI828" s="646" t="str">
        <f>VLOOKUP(K828,'1-kurs'!C:F,4,)</f>
        <v>1-kurs</v>
      </c>
      <c r="AJ828" s="634" t="str">
        <f t="shared" si="12"/>
        <v>438241200036</v>
      </c>
    </row>
    <row r="829" spans="1:36" hidden="1" x14ac:dyDescent="0.25">
      <c r="A829" s="634" t="s">
        <v>20562</v>
      </c>
      <c r="B829" s="634" t="s">
        <v>20563</v>
      </c>
      <c r="C829" s="634" t="s">
        <v>8125</v>
      </c>
      <c r="D829" s="634" t="s">
        <v>8126</v>
      </c>
      <c r="E829" s="634" t="s">
        <v>8127</v>
      </c>
      <c r="F829" s="634" t="s">
        <v>4345</v>
      </c>
      <c r="G829" s="634" t="s">
        <v>4348</v>
      </c>
      <c r="H829" s="634" t="s">
        <v>4344</v>
      </c>
      <c r="I829" s="634" t="s">
        <v>11991</v>
      </c>
      <c r="J829" s="634" t="s">
        <v>20564</v>
      </c>
      <c r="K829" s="635">
        <v>30604941010044</v>
      </c>
      <c r="L829" s="634" t="s">
        <v>10351</v>
      </c>
      <c r="M829" s="634" t="s">
        <v>4312</v>
      </c>
      <c r="N829" s="634" t="s">
        <v>2459</v>
      </c>
      <c r="O829" s="634" t="s">
        <v>7910</v>
      </c>
      <c r="P829" s="634" t="s">
        <v>8132</v>
      </c>
      <c r="Q829" s="634" t="s">
        <v>8133</v>
      </c>
      <c r="R829" s="634" t="s">
        <v>7205</v>
      </c>
      <c r="S829" s="634" t="s">
        <v>8135</v>
      </c>
      <c r="T829" s="634" t="s">
        <v>9269</v>
      </c>
      <c r="U829" s="634" t="s">
        <v>1239</v>
      </c>
      <c r="V829" s="634" t="s">
        <v>2383</v>
      </c>
      <c r="W829" s="634" t="s">
        <v>5559</v>
      </c>
      <c r="X829" s="634" t="s">
        <v>8175</v>
      </c>
      <c r="Y829" s="634" t="s">
        <v>8138</v>
      </c>
      <c r="Z829" s="634" t="s">
        <v>8139</v>
      </c>
      <c r="AE829" s="634" t="s">
        <v>20515</v>
      </c>
      <c r="AF829" s="634" t="s">
        <v>19688</v>
      </c>
      <c r="AI829" s="646" t="str">
        <f>VLOOKUP(K829,'1-kurs'!C:F,4,)</f>
        <v>1-kurs</v>
      </c>
      <c r="AJ829" s="634" t="str">
        <f t="shared" si="12"/>
        <v>438241200370</v>
      </c>
    </row>
    <row r="830" spans="1:36" hidden="1" x14ac:dyDescent="0.25">
      <c r="A830" s="634" t="s">
        <v>18618</v>
      </c>
      <c r="B830" s="634" t="s">
        <v>18619</v>
      </c>
      <c r="C830" s="634" t="s">
        <v>8125</v>
      </c>
      <c r="D830" s="634" t="s">
        <v>8126</v>
      </c>
      <c r="E830" s="634" t="s">
        <v>8127</v>
      </c>
      <c r="F830" s="634" t="s">
        <v>8142</v>
      </c>
      <c r="G830" s="634" t="s">
        <v>8143</v>
      </c>
      <c r="H830" s="634" t="s">
        <v>4346</v>
      </c>
      <c r="I830" s="634" t="s">
        <v>18620</v>
      </c>
      <c r="J830" s="634" t="s">
        <v>18621</v>
      </c>
      <c r="K830" s="635">
        <v>41504902330045</v>
      </c>
      <c r="L830" s="634" t="s">
        <v>18622</v>
      </c>
      <c r="M830" s="634" t="s">
        <v>4312</v>
      </c>
      <c r="N830" s="634" t="s">
        <v>2459</v>
      </c>
      <c r="O830" s="634" t="s">
        <v>7910</v>
      </c>
      <c r="P830" s="634" t="s">
        <v>8132</v>
      </c>
      <c r="Q830" s="634" t="s">
        <v>8133</v>
      </c>
      <c r="R830" s="634" t="s">
        <v>7205</v>
      </c>
      <c r="S830" s="634" t="s">
        <v>8135</v>
      </c>
      <c r="T830" s="634" t="s">
        <v>9269</v>
      </c>
      <c r="U830" s="634" t="s">
        <v>1239</v>
      </c>
      <c r="V830" s="634" t="s">
        <v>2383</v>
      </c>
      <c r="W830" s="634" t="s">
        <v>5559</v>
      </c>
      <c r="X830" s="634" t="s">
        <v>8175</v>
      </c>
      <c r="Y830" s="634" t="s">
        <v>8138</v>
      </c>
      <c r="Z830" s="634" t="s">
        <v>8139</v>
      </c>
      <c r="AE830" s="634" t="s">
        <v>20128</v>
      </c>
      <c r="AF830" s="634" t="s">
        <v>21196</v>
      </c>
      <c r="AI830" s="646" t="str">
        <f>VLOOKUP(K830,'1-kurs'!C:F,4,)</f>
        <v>1-kurs</v>
      </c>
      <c r="AJ830" s="634" t="str">
        <f t="shared" si="12"/>
        <v>438241200275</v>
      </c>
    </row>
    <row r="831" spans="1:36" hidden="1" x14ac:dyDescent="0.25">
      <c r="A831" s="634" t="s">
        <v>9284</v>
      </c>
      <c r="B831" s="634" t="s">
        <v>7484</v>
      </c>
      <c r="C831" s="634" t="s">
        <v>8125</v>
      </c>
      <c r="D831" s="634" t="s">
        <v>8126</v>
      </c>
      <c r="E831" s="634" t="s">
        <v>8127</v>
      </c>
      <c r="F831" s="634" t="s">
        <v>8700</v>
      </c>
      <c r="G831" s="634" t="s">
        <v>9285</v>
      </c>
      <c r="H831" s="634" t="s">
        <v>4344</v>
      </c>
      <c r="I831" s="634" t="s">
        <v>9286</v>
      </c>
      <c r="J831" s="634" t="s">
        <v>9287</v>
      </c>
      <c r="K831" s="635">
        <v>32810837090012</v>
      </c>
      <c r="L831" s="634" t="s">
        <v>8618</v>
      </c>
      <c r="M831" s="634" t="s">
        <v>4312</v>
      </c>
      <c r="N831" s="634" t="s">
        <v>2459</v>
      </c>
      <c r="O831" s="634" t="s">
        <v>7910</v>
      </c>
      <c r="P831" s="634" t="s">
        <v>8132</v>
      </c>
      <c r="Q831" s="634" t="s">
        <v>8133</v>
      </c>
      <c r="R831" s="634" t="s">
        <v>7205</v>
      </c>
      <c r="S831" s="634" t="s">
        <v>8135</v>
      </c>
      <c r="T831" s="634" t="s">
        <v>9269</v>
      </c>
      <c r="U831" s="634" t="s">
        <v>1239</v>
      </c>
      <c r="V831" s="634" t="s">
        <v>2383</v>
      </c>
      <c r="W831" s="634" t="s">
        <v>5559</v>
      </c>
      <c r="X831" s="634" t="s">
        <v>8271</v>
      </c>
      <c r="Y831" s="634" t="s">
        <v>8138</v>
      </c>
      <c r="Z831" s="634" t="s">
        <v>8139</v>
      </c>
      <c r="AE831" s="634" t="s">
        <v>20128</v>
      </c>
      <c r="AF831" s="634" t="s">
        <v>21122</v>
      </c>
      <c r="AI831" s="646" t="str">
        <f>VLOOKUP(K831,'1-kurs'!C:F,4,)</f>
        <v>1-kurs</v>
      </c>
      <c r="AJ831" s="634" t="str">
        <f t="shared" si="12"/>
        <v>438241200038</v>
      </c>
    </row>
    <row r="832" spans="1:36" hidden="1" x14ac:dyDescent="0.25">
      <c r="A832" s="634" t="s">
        <v>9294</v>
      </c>
      <c r="B832" s="634" t="s">
        <v>9295</v>
      </c>
      <c r="C832" s="634" t="s">
        <v>8125</v>
      </c>
      <c r="D832" s="634" t="s">
        <v>8126</v>
      </c>
      <c r="E832" s="634" t="s">
        <v>8127</v>
      </c>
      <c r="F832" s="634" t="s">
        <v>4345</v>
      </c>
      <c r="G832" s="634" t="s">
        <v>8598</v>
      </c>
      <c r="H832" s="634" t="s">
        <v>4344</v>
      </c>
      <c r="I832" s="634" t="s">
        <v>9296</v>
      </c>
      <c r="J832" s="634" t="s">
        <v>9297</v>
      </c>
      <c r="K832" s="635">
        <v>30811851090039</v>
      </c>
      <c r="L832" s="634" t="s">
        <v>8693</v>
      </c>
      <c r="M832" s="634" t="s">
        <v>4312</v>
      </c>
      <c r="N832" s="634" t="s">
        <v>2459</v>
      </c>
      <c r="O832" s="634" t="s">
        <v>7910</v>
      </c>
      <c r="P832" s="634" t="s">
        <v>8132</v>
      </c>
      <c r="Q832" s="634" t="s">
        <v>8133</v>
      </c>
      <c r="R832" s="634" t="s">
        <v>7205</v>
      </c>
      <c r="S832" s="634" t="s">
        <v>8135</v>
      </c>
      <c r="T832" s="634" t="s">
        <v>9269</v>
      </c>
      <c r="U832" s="634" t="s">
        <v>1239</v>
      </c>
      <c r="V832" s="634" t="s">
        <v>2383</v>
      </c>
      <c r="W832" s="634" t="s">
        <v>5559</v>
      </c>
      <c r="X832" s="634" t="s">
        <v>9298</v>
      </c>
      <c r="Y832" s="634" t="s">
        <v>8138</v>
      </c>
      <c r="Z832" s="634" t="s">
        <v>8139</v>
      </c>
      <c r="AE832" s="634" t="s">
        <v>20128</v>
      </c>
      <c r="AF832" s="634" t="s">
        <v>21210</v>
      </c>
      <c r="AI832" s="646" t="str">
        <f>VLOOKUP(K832,'1-kurs'!C:F,4,)</f>
        <v>1-kurs</v>
      </c>
      <c r="AJ832" s="634" t="str">
        <f t="shared" si="12"/>
        <v>438241200263</v>
      </c>
    </row>
    <row r="833" spans="1:36" hidden="1" x14ac:dyDescent="0.25">
      <c r="A833" s="634" t="s">
        <v>9277</v>
      </c>
      <c r="B833" s="634" t="s">
        <v>7410</v>
      </c>
      <c r="C833" s="634" t="s">
        <v>8125</v>
      </c>
      <c r="D833" s="634" t="s">
        <v>8126</v>
      </c>
      <c r="E833" s="634" t="s">
        <v>8127</v>
      </c>
      <c r="F833" s="634" t="s">
        <v>4345</v>
      </c>
      <c r="G833" s="634" t="s">
        <v>4352</v>
      </c>
      <c r="H833" s="634" t="s">
        <v>4344</v>
      </c>
      <c r="I833" s="634" t="s">
        <v>9278</v>
      </c>
      <c r="J833" s="634" t="s">
        <v>9279</v>
      </c>
      <c r="K833" s="635">
        <v>30109995290032</v>
      </c>
      <c r="L833" s="634" t="s">
        <v>9280</v>
      </c>
      <c r="M833" s="634" t="s">
        <v>4312</v>
      </c>
      <c r="N833" s="634" t="s">
        <v>2459</v>
      </c>
      <c r="O833" s="634" t="s">
        <v>7910</v>
      </c>
      <c r="P833" s="634" t="s">
        <v>8132</v>
      </c>
      <c r="Q833" s="634" t="s">
        <v>8133</v>
      </c>
      <c r="R833" s="634" t="s">
        <v>7205</v>
      </c>
      <c r="S833" s="634" t="s">
        <v>8135</v>
      </c>
      <c r="T833" s="634" t="s">
        <v>9269</v>
      </c>
      <c r="U833" s="634" t="s">
        <v>1239</v>
      </c>
      <c r="V833" s="634" t="s">
        <v>2383</v>
      </c>
      <c r="W833" s="634" t="s">
        <v>5559</v>
      </c>
      <c r="X833" s="634" t="s">
        <v>8271</v>
      </c>
      <c r="Y833" s="634" t="s">
        <v>8138</v>
      </c>
      <c r="Z833" s="634" t="s">
        <v>8139</v>
      </c>
      <c r="AE833" s="634" t="s">
        <v>20128</v>
      </c>
      <c r="AF833" s="634" t="s">
        <v>19688</v>
      </c>
      <c r="AI833" s="646" t="str">
        <f>VLOOKUP(K833,'1-kurs'!C:F,4,)</f>
        <v>1-kurs</v>
      </c>
      <c r="AJ833" s="634" t="str">
        <f t="shared" si="12"/>
        <v>438241200030</v>
      </c>
    </row>
    <row r="834" spans="1:36" hidden="1" x14ac:dyDescent="0.25">
      <c r="A834" s="634" t="s">
        <v>9325</v>
      </c>
      <c r="B834" s="634" t="s">
        <v>7401</v>
      </c>
      <c r="C834" s="634" t="s">
        <v>8125</v>
      </c>
      <c r="D834" s="634" t="s">
        <v>8126</v>
      </c>
      <c r="E834" s="634" t="s">
        <v>8127</v>
      </c>
      <c r="F834" s="634" t="s">
        <v>4345</v>
      </c>
      <c r="G834" s="634" t="s">
        <v>8332</v>
      </c>
      <c r="H834" s="634" t="s">
        <v>4344</v>
      </c>
      <c r="I834" s="634" t="s">
        <v>9326</v>
      </c>
      <c r="J834" s="634" t="s">
        <v>9327</v>
      </c>
      <c r="K834" s="635">
        <v>50807025280025</v>
      </c>
      <c r="L834" s="634" t="s">
        <v>9328</v>
      </c>
      <c r="M834" s="634" t="s">
        <v>4312</v>
      </c>
      <c r="N834" s="634" t="s">
        <v>2459</v>
      </c>
      <c r="O834" s="634" t="s">
        <v>7910</v>
      </c>
      <c r="P834" s="634" t="s">
        <v>8132</v>
      </c>
      <c r="Q834" s="634" t="s">
        <v>8133</v>
      </c>
      <c r="R834" s="634" t="s">
        <v>7205</v>
      </c>
      <c r="S834" s="634" t="s">
        <v>8135</v>
      </c>
      <c r="T834" s="634" t="s">
        <v>9269</v>
      </c>
      <c r="U834" s="634" t="s">
        <v>1239</v>
      </c>
      <c r="V834" s="634" t="s">
        <v>2383</v>
      </c>
      <c r="W834" s="634" t="s">
        <v>5559</v>
      </c>
      <c r="X834" s="634" t="s">
        <v>8137</v>
      </c>
      <c r="Y834" s="634" t="s">
        <v>8138</v>
      </c>
      <c r="Z834" s="634" t="s">
        <v>8139</v>
      </c>
      <c r="AE834" s="634" t="s">
        <v>20128</v>
      </c>
      <c r="AF834" s="634" t="s">
        <v>19688</v>
      </c>
      <c r="AI834" s="646" t="str">
        <f>VLOOKUP(K834,'1-kurs'!C:F,4,)</f>
        <v>1-kurs</v>
      </c>
      <c r="AJ834" s="634" t="str">
        <f t="shared" si="12"/>
        <v>438241200197</v>
      </c>
    </row>
    <row r="835" spans="1:36" hidden="1" x14ac:dyDescent="0.25">
      <c r="A835" s="634" t="s">
        <v>19936</v>
      </c>
      <c r="B835" s="634" t="s">
        <v>19937</v>
      </c>
      <c r="C835" s="634" t="s">
        <v>8125</v>
      </c>
      <c r="D835" s="634" t="s">
        <v>8126</v>
      </c>
      <c r="E835" s="634" t="s">
        <v>8127</v>
      </c>
      <c r="F835" s="634" t="s">
        <v>4345</v>
      </c>
      <c r="G835" s="634" t="s">
        <v>8186</v>
      </c>
      <c r="H835" s="634" t="s">
        <v>4346</v>
      </c>
      <c r="I835" s="634" t="s">
        <v>19938</v>
      </c>
      <c r="J835" s="634" t="s">
        <v>19939</v>
      </c>
      <c r="K835" s="635">
        <v>41810975360028</v>
      </c>
      <c r="L835" s="634" t="s">
        <v>19940</v>
      </c>
      <c r="M835" s="634" t="s">
        <v>4312</v>
      </c>
      <c r="N835" s="634" t="s">
        <v>2459</v>
      </c>
      <c r="O835" s="634" t="s">
        <v>7910</v>
      </c>
      <c r="P835" s="634" t="s">
        <v>8132</v>
      </c>
      <c r="Q835" s="634" t="s">
        <v>8133</v>
      </c>
      <c r="R835" s="634" t="s">
        <v>7205</v>
      </c>
      <c r="S835" s="634" t="s">
        <v>8135</v>
      </c>
      <c r="T835" s="634" t="s">
        <v>9269</v>
      </c>
      <c r="U835" s="634" t="s">
        <v>1239</v>
      </c>
      <c r="V835" s="634" t="s">
        <v>2383</v>
      </c>
      <c r="W835" s="634" t="s">
        <v>5559</v>
      </c>
      <c r="X835" s="634" t="s">
        <v>8175</v>
      </c>
      <c r="Y835" s="634" t="s">
        <v>8138</v>
      </c>
      <c r="Z835" s="634" t="s">
        <v>8139</v>
      </c>
      <c r="AE835" s="634" t="s">
        <v>20515</v>
      </c>
      <c r="AF835" s="634" t="s">
        <v>19687</v>
      </c>
      <c r="AI835" s="646" t="str">
        <f>VLOOKUP(K835,'1-kurs'!C:F,4,)</f>
        <v>1-kurs</v>
      </c>
      <c r="AJ835" s="634" t="str">
        <f t="shared" si="12"/>
        <v>438241200296</v>
      </c>
    </row>
    <row r="836" spans="1:36" hidden="1" x14ac:dyDescent="0.25">
      <c r="A836" s="634" t="s">
        <v>19659</v>
      </c>
      <c r="B836" s="634" t="s">
        <v>19660</v>
      </c>
      <c r="C836" s="634" t="s">
        <v>8125</v>
      </c>
      <c r="D836" s="634" t="s">
        <v>8126</v>
      </c>
      <c r="E836" s="634" t="s">
        <v>8127</v>
      </c>
      <c r="F836" s="634" t="s">
        <v>4345</v>
      </c>
      <c r="G836" s="634" t="s">
        <v>8221</v>
      </c>
      <c r="H836" s="634" t="s">
        <v>4344</v>
      </c>
      <c r="I836" s="634" t="s">
        <v>19661</v>
      </c>
      <c r="J836" s="634" t="s">
        <v>19662</v>
      </c>
      <c r="K836" s="635">
        <v>52710005350015</v>
      </c>
      <c r="L836" s="634" t="s">
        <v>14144</v>
      </c>
      <c r="M836" s="634" t="s">
        <v>4312</v>
      </c>
      <c r="N836" s="634" t="s">
        <v>2459</v>
      </c>
      <c r="O836" s="634" t="s">
        <v>7910</v>
      </c>
      <c r="P836" s="634" t="s">
        <v>8132</v>
      </c>
      <c r="Q836" s="634" t="s">
        <v>8133</v>
      </c>
      <c r="R836" s="634" t="s">
        <v>7205</v>
      </c>
      <c r="S836" s="634" t="s">
        <v>8135</v>
      </c>
      <c r="T836" s="634" t="s">
        <v>9269</v>
      </c>
      <c r="U836" s="634" t="s">
        <v>1239</v>
      </c>
      <c r="V836" s="634" t="s">
        <v>2383</v>
      </c>
      <c r="W836" s="634" t="s">
        <v>5559</v>
      </c>
      <c r="X836" s="634" t="s">
        <v>8175</v>
      </c>
      <c r="Y836" s="634" t="s">
        <v>8138</v>
      </c>
      <c r="Z836" s="634" t="s">
        <v>8139</v>
      </c>
      <c r="AE836" s="634" t="s">
        <v>20128</v>
      </c>
      <c r="AF836" s="634" t="s">
        <v>21210</v>
      </c>
      <c r="AI836" s="646" t="str">
        <f>VLOOKUP(K836,'1-kurs'!C:F,4,)</f>
        <v>1-kurs</v>
      </c>
      <c r="AJ836" s="634" t="str">
        <f t="shared" ref="AJ836:AJ899" si="13">A836</f>
        <v>438241200303</v>
      </c>
    </row>
    <row r="837" spans="1:36" hidden="1" x14ac:dyDescent="0.25">
      <c r="A837" s="634" t="s">
        <v>9329</v>
      </c>
      <c r="B837" s="634" t="s">
        <v>7319</v>
      </c>
      <c r="C837" s="634" t="s">
        <v>8125</v>
      </c>
      <c r="D837" s="634" t="s">
        <v>8126</v>
      </c>
      <c r="E837" s="634" t="s">
        <v>8356</v>
      </c>
      <c r="F837" s="634" t="s">
        <v>8156</v>
      </c>
      <c r="G837" s="634" t="s">
        <v>9330</v>
      </c>
      <c r="H837" s="634" t="s">
        <v>4346</v>
      </c>
      <c r="I837" s="634" t="s">
        <v>9331</v>
      </c>
      <c r="J837" s="634" t="s">
        <v>9332</v>
      </c>
      <c r="K837" s="635">
        <v>40508853500066</v>
      </c>
      <c r="L837" s="634" t="s">
        <v>9333</v>
      </c>
      <c r="M837" s="634" t="s">
        <v>4312</v>
      </c>
      <c r="N837" s="634" t="s">
        <v>2459</v>
      </c>
      <c r="O837" s="634" t="s">
        <v>7910</v>
      </c>
      <c r="P837" s="634" t="s">
        <v>8132</v>
      </c>
      <c r="Q837" s="634" t="s">
        <v>8133</v>
      </c>
      <c r="R837" s="634" t="s">
        <v>7205</v>
      </c>
      <c r="S837" s="634" t="s">
        <v>8135</v>
      </c>
      <c r="T837" s="634" t="s">
        <v>9269</v>
      </c>
      <c r="U837" s="634" t="s">
        <v>1239</v>
      </c>
      <c r="V837" s="634" t="s">
        <v>2383</v>
      </c>
      <c r="W837" s="634" t="s">
        <v>5559</v>
      </c>
      <c r="X837" s="634" t="s">
        <v>8137</v>
      </c>
      <c r="Y837" s="634" t="s">
        <v>8138</v>
      </c>
      <c r="Z837" s="634" t="s">
        <v>8139</v>
      </c>
      <c r="AE837" s="634" t="s">
        <v>20515</v>
      </c>
      <c r="AF837" s="634" t="s">
        <v>21211</v>
      </c>
      <c r="AI837" s="646" t="str">
        <f>VLOOKUP(K837,'1-kurs'!C:F,4,)</f>
        <v>1-kurs</v>
      </c>
      <c r="AJ837" s="634" t="str">
        <f t="shared" si="13"/>
        <v>438241200211</v>
      </c>
    </row>
    <row r="838" spans="1:36" hidden="1" x14ac:dyDescent="0.25">
      <c r="A838" s="634" t="s">
        <v>20529</v>
      </c>
      <c r="B838" s="634" t="s">
        <v>20530</v>
      </c>
      <c r="C838" s="634" t="s">
        <v>8125</v>
      </c>
      <c r="D838" s="634" t="s">
        <v>8126</v>
      </c>
      <c r="E838" s="634" t="s">
        <v>8127</v>
      </c>
      <c r="F838" s="634" t="s">
        <v>4345</v>
      </c>
      <c r="G838" s="634" t="s">
        <v>4349</v>
      </c>
      <c r="H838" s="634" t="s">
        <v>4344</v>
      </c>
      <c r="I838" s="634" t="s">
        <v>20531</v>
      </c>
      <c r="J838" s="634" t="s">
        <v>20532</v>
      </c>
      <c r="K838" s="635">
        <v>30603871140029</v>
      </c>
      <c r="L838" s="634" t="s">
        <v>8571</v>
      </c>
      <c r="M838" s="634" t="s">
        <v>4312</v>
      </c>
      <c r="N838" s="634" t="s">
        <v>2459</v>
      </c>
      <c r="O838" s="634" t="s">
        <v>7910</v>
      </c>
      <c r="P838" s="634" t="s">
        <v>8132</v>
      </c>
      <c r="Q838" s="634" t="s">
        <v>8133</v>
      </c>
      <c r="R838" s="634" t="s">
        <v>7205</v>
      </c>
      <c r="S838" s="634" t="s">
        <v>8135</v>
      </c>
      <c r="T838" s="634" t="s">
        <v>9269</v>
      </c>
      <c r="U838" s="634" t="s">
        <v>1239</v>
      </c>
      <c r="V838" s="634" t="s">
        <v>2383</v>
      </c>
      <c r="W838" s="634" t="s">
        <v>5559</v>
      </c>
      <c r="X838" s="634" t="s">
        <v>8175</v>
      </c>
      <c r="Y838" s="634" t="s">
        <v>8138</v>
      </c>
      <c r="Z838" s="634" t="s">
        <v>8139</v>
      </c>
      <c r="AE838" s="634" t="s">
        <v>20515</v>
      </c>
      <c r="AF838" s="634" t="s">
        <v>21212</v>
      </c>
      <c r="AI838" s="646" t="str">
        <f>VLOOKUP(K838,'1-kurs'!C:F,4,)</f>
        <v>1-kurs</v>
      </c>
      <c r="AJ838" s="634" t="str">
        <f t="shared" si="13"/>
        <v>438241200369</v>
      </c>
    </row>
    <row r="839" spans="1:36" hidden="1" x14ac:dyDescent="0.25">
      <c r="A839" s="634" t="s">
        <v>9270</v>
      </c>
      <c r="B839" s="634" t="s">
        <v>7282</v>
      </c>
      <c r="C839" s="634" t="s">
        <v>8125</v>
      </c>
      <c r="D839" s="634" t="s">
        <v>8126</v>
      </c>
      <c r="E839" s="634" t="s">
        <v>8127</v>
      </c>
      <c r="F839" s="634" t="s">
        <v>4345</v>
      </c>
      <c r="G839" s="634" t="s">
        <v>4350</v>
      </c>
      <c r="H839" s="634" t="s">
        <v>4346</v>
      </c>
      <c r="I839" s="634" t="s">
        <v>9271</v>
      </c>
      <c r="J839" s="634" t="s">
        <v>9272</v>
      </c>
      <c r="K839" s="635">
        <v>61001005310041</v>
      </c>
      <c r="L839" s="634" t="s">
        <v>9273</v>
      </c>
      <c r="M839" s="634" t="s">
        <v>4312</v>
      </c>
      <c r="N839" s="634" t="s">
        <v>2459</v>
      </c>
      <c r="O839" s="634" t="s">
        <v>7910</v>
      </c>
      <c r="P839" s="634" t="s">
        <v>8132</v>
      </c>
      <c r="Q839" s="634" t="s">
        <v>8133</v>
      </c>
      <c r="R839" s="634" t="s">
        <v>7205</v>
      </c>
      <c r="S839" s="634" t="s">
        <v>8135</v>
      </c>
      <c r="T839" s="634" t="s">
        <v>9269</v>
      </c>
      <c r="U839" s="634" t="s">
        <v>1239</v>
      </c>
      <c r="V839" s="634" t="s">
        <v>2383</v>
      </c>
      <c r="W839" s="634" t="s">
        <v>5559</v>
      </c>
      <c r="X839" s="634" t="s">
        <v>8271</v>
      </c>
      <c r="Y839" s="634" t="s">
        <v>8138</v>
      </c>
      <c r="Z839" s="634" t="s">
        <v>8139</v>
      </c>
      <c r="AE839" s="634" t="s">
        <v>20515</v>
      </c>
      <c r="AF839" s="634" t="s">
        <v>19688</v>
      </c>
      <c r="AI839" s="646" t="str">
        <f>VLOOKUP(K839,'1-kurs'!C:F,4,)</f>
        <v>1-kurs</v>
      </c>
      <c r="AJ839" s="634" t="str">
        <f t="shared" si="13"/>
        <v>438241200039</v>
      </c>
    </row>
    <row r="840" spans="1:36" hidden="1" x14ac:dyDescent="0.25">
      <c r="A840" s="634" t="s">
        <v>20654</v>
      </c>
      <c r="B840" s="634" t="s">
        <v>20655</v>
      </c>
      <c r="C840" s="634" t="s">
        <v>8125</v>
      </c>
      <c r="D840" s="634" t="s">
        <v>8126</v>
      </c>
      <c r="E840" s="634" t="s">
        <v>8127</v>
      </c>
      <c r="F840" s="634" t="s">
        <v>4345</v>
      </c>
      <c r="G840" s="634" t="s">
        <v>4347</v>
      </c>
      <c r="H840" s="634" t="s">
        <v>4344</v>
      </c>
      <c r="I840" s="634" t="s">
        <v>20656</v>
      </c>
      <c r="J840" s="634" t="s">
        <v>20657</v>
      </c>
      <c r="K840" s="635">
        <v>52702025260021</v>
      </c>
      <c r="L840" s="634" t="s">
        <v>20658</v>
      </c>
      <c r="M840" s="634" t="s">
        <v>4312</v>
      </c>
      <c r="N840" s="634" t="s">
        <v>2459</v>
      </c>
      <c r="O840" s="634" t="s">
        <v>7910</v>
      </c>
      <c r="P840" s="634" t="s">
        <v>8132</v>
      </c>
      <c r="Q840" s="634" t="s">
        <v>8133</v>
      </c>
      <c r="R840" s="634" t="s">
        <v>7205</v>
      </c>
      <c r="S840" s="634" t="s">
        <v>8135</v>
      </c>
      <c r="T840" s="634" t="s">
        <v>9269</v>
      </c>
      <c r="U840" s="634" t="s">
        <v>1239</v>
      </c>
      <c r="V840" s="634" t="s">
        <v>2383</v>
      </c>
      <c r="W840" s="634" t="s">
        <v>5559</v>
      </c>
      <c r="X840" s="634" t="s">
        <v>8175</v>
      </c>
      <c r="Y840" s="634" t="s">
        <v>8138</v>
      </c>
      <c r="Z840" s="634" t="s">
        <v>8139</v>
      </c>
      <c r="AE840" s="634" t="s">
        <v>20515</v>
      </c>
      <c r="AF840" s="634" t="s">
        <v>19688</v>
      </c>
      <c r="AI840" s="646" t="str">
        <f>VLOOKUP(K840,'1-kurs'!C:F,4,)</f>
        <v>1-kurs</v>
      </c>
      <c r="AJ840" s="634" t="str">
        <f t="shared" si="13"/>
        <v>438241200382</v>
      </c>
    </row>
    <row r="841" spans="1:36" hidden="1" x14ac:dyDescent="0.25">
      <c r="A841" s="634" t="s">
        <v>9334</v>
      </c>
      <c r="B841" s="634" t="s">
        <v>7749</v>
      </c>
      <c r="C841" s="634" t="s">
        <v>8125</v>
      </c>
      <c r="D841" s="634" t="s">
        <v>8126</v>
      </c>
      <c r="E841" s="634" t="s">
        <v>8127</v>
      </c>
      <c r="F841" s="634" t="s">
        <v>4345</v>
      </c>
      <c r="G841" s="634" t="s">
        <v>4347</v>
      </c>
      <c r="H841" s="634" t="s">
        <v>4344</v>
      </c>
      <c r="I841" s="634" t="s">
        <v>8341</v>
      </c>
      <c r="J841" s="634" t="s">
        <v>9335</v>
      </c>
      <c r="K841" s="635">
        <v>52106035250010</v>
      </c>
      <c r="L841" s="634" t="s">
        <v>8524</v>
      </c>
      <c r="M841" s="634" t="s">
        <v>4312</v>
      </c>
      <c r="N841" s="634" t="s">
        <v>2459</v>
      </c>
      <c r="O841" s="634" t="s">
        <v>7910</v>
      </c>
      <c r="P841" s="634" t="s">
        <v>8132</v>
      </c>
      <c r="Q841" s="634" t="s">
        <v>8133</v>
      </c>
      <c r="R841" s="634" t="s">
        <v>7205</v>
      </c>
      <c r="S841" s="634" t="s">
        <v>8135</v>
      </c>
      <c r="T841" s="634" t="s">
        <v>9269</v>
      </c>
      <c r="U841" s="634" t="s">
        <v>1239</v>
      </c>
      <c r="V841" s="634" t="s">
        <v>2383</v>
      </c>
      <c r="W841" s="634" t="s">
        <v>5559</v>
      </c>
      <c r="X841" s="634" t="s">
        <v>8137</v>
      </c>
      <c r="Y841" s="634" t="s">
        <v>8138</v>
      </c>
      <c r="Z841" s="634" t="s">
        <v>8139</v>
      </c>
      <c r="AE841" s="634" t="s">
        <v>20128</v>
      </c>
      <c r="AF841" s="634" t="s">
        <v>21211</v>
      </c>
      <c r="AI841" s="646" t="str">
        <f>VLOOKUP(K841,'1-kurs'!C:F,4,)</f>
        <v>1-kurs</v>
      </c>
      <c r="AJ841" s="634" t="str">
        <f t="shared" si="13"/>
        <v>438241200184</v>
      </c>
    </row>
    <row r="842" spans="1:36" hidden="1" x14ac:dyDescent="0.25">
      <c r="A842" s="634" t="s">
        <v>9290</v>
      </c>
      <c r="B842" s="634" t="s">
        <v>7770</v>
      </c>
      <c r="C842" s="634" t="s">
        <v>8125</v>
      </c>
      <c r="D842" s="634" t="s">
        <v>8126</v>
      </c>
      <c r="E842" s="634" t="s">
        <v>8127</v>
      </c>
      <c r="F842" s="634" t="s">
        <v>4345</v>
      </c>
      <c r="G842" s="634" t="s">
        <v>4347</v>
      </c>
      <c r="H842" s="634" t="s">
        <v>4344</v>
      </c>
      <c r="I842" s="634" t="s">
        <v>9291</v>
      </c>
      <c r="J842" s="634" t="s">
        <v>9292</v>
      </c>
      <c r="K842" s="635">
        <v>50505005260011</v>
      </c>
      <c r="L842" s="634" t="s">
        <v>9293</v>
      </c>
      <c r="M842" s="634" t="s">
        <v>4312</v>
      </c>
      <c r="N842" s="634" t="s">
        <v>2459</v>
      </c>
      <c r="O842" s="634" t="s">
        <v>7910</v>
      </c>
      <c r="P842" s="634" t="s">
        <v>8132</v>
      </c>
      <c r="Q842" s="634" t="s">
        <v>8133</v>
      </c>
      <c r="R842" s="634" t="s">
        <v>7205</v>
      </c>
      <c r="S842" s="634" t="s">
        <v>8135</v>
      </c>
      <c r="T842" s="634" t="s">
        <v>9269</v>
      </c>
      <c r="U842" s="634" t="s">
        <v>1239</v>
      </c>
      <c r="V842" s="634" t="s">
        <v>2383</v>
      </c>
      <c r="W842" s="634" t="s">
        <v>5559</v>
      </c>
      <c r="X842" s="634" t="s">
        <v>8271</v>
      </c>
      <c r="Y842" s="634" t="s">
        <v>8138</v>
      </c>
      <c r="Z842" s="634" t="s">
        <v>8139</v>
      </c>
      <c r="AE842" s="634" t="s">
        <v>20128</v>
      </c>
      <c r="AF842" s="634" t="s">
        <v>21211</v>
      </c>
      <c r="AI842" s="646" t="str">
        <f>VLOOKUP(K842,'1-kurs'!C:F,4,)</f>
        <v>1-kurs</v>
      </c>
      <c r="AJ842" s="634" t="str">
        <f t="shared" si="13"/>
        <v>438241200029</v>
      </c>
    </row>
    <row r="843" spans="1:36" hidden="1" x14ac:dyDescent="0.25">
      <c r="A843" s="634" t="s">
        <v>9306</v>
      </c>
      <c r="B843" s="634" t="s">
        <v>7957</v>
      </c>
      <c r="C843" s="634" t="s">
        <v>8125</v>
      </c>
      <c r="D843" s="634" t="s">
        <v>8126</v>
      </c>
      <c r="E843" s="634" t="s">
        <v>8127</v>
      </c>
      <c r="F843" s="634" t="s">
        <v>4345</v>
      </c>
      <c r="G843" s="634" t="s">
        <v>4347</v>
      </c>
      <c r="H843" s="634" t="s">
        <v>4344</v>
      </c>
      <c r="I843" s="634" t="s">
        <v>9307</v>
      </c>
      <c r="J843" s="634" t="s">
        <v>9308</v>
      </c>
      <c r="K843" s="635">
        <v>31705951110049</v>
      </c>
      <c r="L843" s="634" t="s">
        <v>9309</v>
      </c>
      <c r="M843" s="634" t="s">
        <v>4312</v>
      </c>
      <c r="N843" s="634" t="s">
        <v>2459</v>
      </c>
      <c r="O843" s="634" t="s">
        <v>7910</v>
      </c>
      <c r="P843" s="634" t="s">
        <v>8132</v>
      </c>
      <c r="Q843" s="634" t="s">
        <v>8133</v>
      </c>
      <c r="R843" s="634" t="s">
        <v>7205</v>
      </c>
      <c r="S843" s="634" t="s">
        <v>8135</v>
      </c>
      <c r="T843" s="634" t="s">
        <v>9269</v>
      </c>
      <c r="U843" s="634" t="s">
        <v>1239</v>
      </c>
      <c r="V843" s="634" t="s">
        <v>2383</v>
      </c>
      <c r="W843" s="634" t="s">
        <v>5559</v>
      </c>
      <c r="X843" s="634" t="s">
        <v>8182</v>
      </c>
      <c r="Y843" s="634" t="s">
        <v>8138</v>
      </c>
      <c r="Z843" s="634" t="s">
        <v>8139</v>
      </c>
      <c r="AB843" s="634" t="s">
        <v>8183</v>
      </c>
      <c r="AC843" s="634" t="s">
        <v>8184</v>
      </c>
      <c r="AE843" s="634" t="s">
        <v>20128</v>
      </c>
      <c r="AF843" s="634" t="s">
        <v>19688</v>
      </c>
      <c r="AI843" s="646" t="str">
        <f>VLOOKUP(K843,'1-kurs'!C:F,4,)</f>
        <v>1-kurs</v>
      </c>
      <c r="AJ843" s="634" t="str">
        <f t="shared" si="13"/>
        <v>438241200269</v>
      </c>
    </row>
    <row r="844" spans="1:36" hidden="1" x14ac:dyDescent="0.25">
      <c r="A844" s="634" t="s">
        <v>9336</v>
      </c>
      <c r="B844" s="634" t="s">
        <v>7930</v>
      </c>
      <c r="C844" s="634" t="s">
        <v>8125</v>
      </c>
      <c r="D844" s="634" t="s">
        <v>8126</v>
      </c>
      <c r="E844" s="634" t="s">
        <v>8127</v>
      </c>
      <c r="F844" s="634" t="s">
        <v>4345</v>
      </c>
      <c r="G844" s="634" t="s">
        <v>8332</v>
      </c>
      <c r="H844" s="634" t="s">
        <v>4346</v>
      </c>
      <c r="I844" s="634" t="s">
        <v>9337</v>
      </c>
      <c r="J844" s="634" t="s">
        <v>9338</v>
      </c>
      <c r="K844" s="635">
        <v>42003851050011</v>
      </c>
      <c r="L844" s="634" t="s">
        <v>8438</v>
      </c>
      <c r="M844" s="634" t="s">
        <v>4312</v>
      </c>
      <c r="N844" s="634" t="s">
        <v>2459</v>
      </c>
      <c r="O844" s="634" t="s">
        <v>7910</v>
      </c>
      <c r="P844" s="634" t="s">
        <v>8132</v>
      </c>
      <c r="Q844" s="634" t="s">
        <v>8133</v>
      </c>
      <c r="R844" s="634" t="s">
        <v>7205</v>
      </c>
      <c r="S844" s="634" t="s">
        <v>8135</v>
      </c>
      <c r="T844" s="634" t="s">
        <v>9269</v>
      </c>
      <c r="U844" s="634" t="s">
        <v>1239</v>
      </c>
      <c r="V844" s="634" t="s">
        <v>2383</v>
      </c>
      <c r="W844" s="634" t="s">
        <v>5559</v>
      </c>
      <c r="X844" s="634" t="s">
        <v>8175</v>
      </c>
      <c r="Y844" s="634" t="s">
        <v>8138</v>
      </c>
      <c r="Z844" s="634" t="s">
        <v>8139</v>
      </c>
      <c r="AE844" s="634" t="s">
        <v>20128</v>
      </c>
      <c r="AF844" s="634" t="s">
        <v>18576</v>
      </c>
      <c r="AI844" s="646" t="str">
        <f>VLOOKUP(K844,'1-kurs'!C:F,4,)</f>
        <v>1-kurs</v>
      </c>
      <c r="AJ844" s="634" t="str">
        <f t="shared" si="13"/>
        <v>438241200243</v>
      </c>
    </row>
    <row r="845" spans="1:36" hidden="1" x14ac:dyDescent="0.25">
      <c r="A845" s="634" t="s">
        <v>21034</v>
      </c>
      <c r="B845" s="634" t="s">
        <v>21035</v>
      </c>
      <c r="C845" s="634" t="s">
        <v>8125</v>
      </c>
      <c r="D845" s="634" t="s">
        <v>8126</v>
      </c>
      <c r="E845" s="634" t="s">
        <v>8127</v>
      </c>
      <c r="F845" s="634" t="s">
        <v>8253</v>
      </c>
      <c r="G845" s="634" t="s">
        <v>8654</v>
      </c>
      <c r="H845" s="634" t="s">
        <v>4344</v>
      </c>
      <c r="I845" s="634" t="s">
        <v>11903</v>
      </c>
      <c r="J845" s="634" t="s">
        <v>21036</v>
      </c>
      <c r="K845" s="635">
        <v>52606026170014</v>
      </c>
      <c r="L845" s="634" t="s">
        <v>21037</v>
      </c>
      <c r="M845" s="634" t="s">
        <v>4312</v>
      </c>
      <c r="N845" s="634" t="s">
        <v>2459</v>
      </c>
      <c r="O845" s="634" t="s">
        <v>7910</v>
      </c>
      <c r="P845" s="634" t="s">
        <v>8132</v>
      </c>
      <c r="Q845" s="634" t="s">
        <v>8133</v>
      </c>
      <c r="R845" s="634" t="s">
        <v>7205</v>
      </c>
      <c r="S845" s="634" t="s">
        <v>8135</v>
      </c>
      <c r="T845" s="634" t="s">
        <v>9269</v>
      </c>
      <c r="U845" s="634" t="s">
        <v>1239</v>
      </c>
      <c r="V845" s="634" t="s">
        <v>2383</v>
      </c>
      <c r="W845" s="634" t="s">
        <v>5559</v>
      </c>
      <c r="X845" s="634" t="s">
        <v>8175</v>
      </c>
      <c r="Y845" s="634" t="s">
        <v>8138</v>
      </c>
      <c r="Z845" s="634" t="s">
        <v>8139</v>
      </c>
      <c r="AE845" s="634" t="s">
        <v>20515</v>
      </c>
      <c r="AF845" s="634" t="s">
        <v>19688</v>
      </c>
      <c r="AI845" s="646" t="str">
        <f>VLOOKUP(K845,'1-kurs'!C:F,4,)</f>
        <v>1-kurs</v>
      </c>
      <c r="AJ845" s="634" t="str">
        <f t="shared" si="13"/>
        <v>438251200009</v>
      </c>
    </row>
    <row r="846" spans="1:36" hidden="1" x14ac:dyDescent="0.25">
      <c r="A846" s="634" t="s">
        <v>20649</v>
      </c>
      <c r="B846" s="634" t="s">
        <v>20650</v>
      </c>
      <c r="C846" s="634" t="s">
        <v>8125</v>
      </c>
      <c r="D846" s="634" t="s">
        <v>8126</v>
      </c>
      <c r="E846" s="634" t="s">
        <v>8127</v>
      </c>
      <c r="F846" s="634" t="s">
        <v>8142</v>
      </c>
      <c r="G846" s="634" t="s">
        <v>8143</v>
      </c>
      <c r="H846" s="634" t="s">
        <v>4344</v>
      </c>
      <c r="I846" s="634" t="s">
        <v>20651</v>
      </c>
      <c r="J846" s="634" t="s">
        <v>20652</v>
      </c>
      <c r="K846" s="635">
        <v>32808842330074</v>
      </c>
      <c r="L846" s="634" t="s">
        <v>20653</v>
      </c>
      <c r="M846" s="634" t="s">
        <v>4312</v>
      </c>
      <c r="N846" s="634" t="s">
        <v>2459</v>
      </c>
      <c r="O846" s="634" t="s">
        <v>7910</v>
      </c>
      <c r="P846" s="634" t="s">
        <v>8132</v>
      </c>
      <c r="Q846" s="634" t="s">
        <v>8133</v>
      </c>
      <c r="R846" s="634" t="s">
        <v>7205</v>
      </c>
      <c r="S846" s="634" t="s">
        <v>8135</v>
      </c>
      <c r="T846" s="634" t="s">
        <v>9269</v>
      </c>
      <c r="U846" s="634" t="s">
        <v>1239</v>
      </c>
      <c r="V846" s="634" t="s">
        <v>2383</v>
      </c>
      <c r="W846" s="634" t="s">
        <v>5559</v>
      </c>
      <c r="X846" s="634" t="s">
        <v>8175</v>
      </c>
      <c r="Y846" s="634" t="s">
        <v>8138</v>
      </c>
      <c r="Z846" s="634" t="s">
        <v>8139</v>
      </c>
      <c r="AE846" s="634" t="s">
        <v>20515</v>
      </c>
      <c r="AF846" s="634" t="s">
        <v>21211</v>
      </c>
      <c r="AI846" s="646" t="str">
        <f>VLOOKUP(K846,'1-kurs'!C:F,4,)</f>
        <v>1-kurs</v>
      </c>
      <c r="AJ846" s="634" t="str">
        <f t="shared" si="13"/>
        <v>438251200001</v>
      </c>
    </row>
    <row r="847" spans="1:36" hidden="1" x14ac:dyDescent="0.25">
      <c r="A847" s="634" t="s">
        <v>20425</v>
      </c>
      <c r="B847" s="634" t="s">
        <v>20426</v>
      </c>
      <c r="C847" s="634" t="s">
        <v>8125</v>
      </c>
      <c r="D847" s="634" t="s">
        <v>8126</v>
      </c>
      <c r="E847" s="634" t="s">
        <v>8127</v>
      </c>
      <c r="F847" s="634" t="s">
        <v>4345</v>
      </c>
      <c r="G847" s="634" t="s">
        <v>8221</v>
      </c>
      <c r="H847" s="634" t="s">
        <v>4344</v>
      </c>
      <c r="I847" s="634" t="s">
        <v>20427</v>
      </c>
      <c r="J847" s="634" t="s">
        <v>20428</v>
      </c>
      <c r="K847" s="635">
        <v>52405015350017</v>
      </c>
      <c r="L847" s="634" t="s">
        <v>9440</v>
      </c>
      <c r="M847" s="634" t="s">
        <v>4312</v>
      </c>
      <c r="N847" s="634" t="s">
        <v>2459</v>
      </c>
      <c r="O847" s="634" t="s">
        <v>7910</v>
      </c>
      <c r="P847" s="634" t="s">
        <v>8132</v>
      </c>
      <c r="Q847" s="634" t="s">
        <v>8133</v>
      </c>
      <c r="R847" s="634" t="s">
        <v>7205</v>
      </c>
      <c r="S847" s="634" t="s">
        <v>8135</v>
      </c>
      <c r="T847" s="634" t="s">
        <v>9269</v>
      </c>
      <c r="U847" s="634" t="s">
        <v>1239</v>
      </c>
      <c r="V847" s="634" t="s">
        <v>2383</v>
      </c>
      <c r="W847" s="634" t="s">
        <v>5559</v>
      </c>
      <c r="X847" s="634" t="s">
        <v>20430</v>
      </c>
      <c r="Y847" s="634" t="s">
        <v>8138</v>
      </c>
      <c r="Z847" s="634" t="s">
        <v>8139</v>
      </c>
      <c r="AE847" s="634" t="s">
        <v>20515</v>
      </c>
      <c r="AF847" s="634" t="s">
        <v>19688</v>
      </c>
      <c r="AI847" s="646" t="str">
        <f>VLOOKUP(K847,'1-kurs'!C:F,4,)</f>
        <v>1-kurs</v>
      </c>
      <c r="AJ847" s="634" t="str">
        <f t="shared" si="13"/>
        <v>438241200353</v>
      </c>
    </row>
    <row r="848" spans="1:36" hidden="1" x14ac:dyDescent="0.25">
      <c r="A848" s="634" t="s">
        <v>20796</v>
      </c>
      <c r="B848" s="634" t="s">
        <v>20797</v>
      </c>
      <c r="C848" s="634" t="s">
        <v>8125</v>
      </c>
      <c r="D848" s="634" t="s">
        <v>8126</v>
      </c>
      <c r="E848" s="634" t="s">
        <v>8127</v>
      </c>
      <c r="F848" s="634" t="s">
        <v>8156</v>
      </c>
      <c r="G848" s="634" t="s">
        <v>9330</v>
      </c>
      <c r="H848" s="634" t="s">
        <v>4344</v>
      </c>
      <c r="I848" s="634" t="s">
        <v>20798</v>
      </c>
      <c r="J848" s="634" t="s">
        <v>20799</v>
      </c>
      <c r="K848" s="635">
        <v>32311863500011</v>
      </c>
      <c r="L848" s="634" t="s">
        <v>20800</v>
      </c>
      <c r="M848" s="634" t="s">
        <v>4312</v>
      </c>
      <c r="N848" s="634" t="s">
        <v>2459</v>
      </c>
      <c r="O848" s="634" t="s">
        <v>7910</v>
      </c>
      <c r="P848" s="634" t="s">
        <v>8132</v>
      </c>
      <c r="Q848" s="634" t="s">
        <v>8133</v>
      </c>
      <c r="R848" s="634" t="s">
        <v>7205</v>
      </c>
      <c r="S848" s="634" t="s">
        <v>8135</v>
      </c>
      <c r="T848" s="634" t="s">
        <v>9269</v>
      </c>
      <c r="U848" s="634" t="s">
        <v>1239</v>
      </c>
      <c r="V848" s="634" t="s">
        <v>2383</v>
      </c>
      <c r="W848" s="634" t="s">
        <v>5559</v>
      </c>
      <c r="X848" s="634" t="s">
        <v>8175</v>
      </c>
      <c r="Y848" s="634" t="s">
        <v>8138</v>
      </c>
      <c r="Z848" s="634" t="s">
        <v>8139</v>
      </c>
      <c r="AE848" s="634" t="s">
        <v>20515</v>
      </c>
      <c r="AF848" s="634" t="s">
        <v>21210</v>
      </c>
      <c r="AI848" s="646" t="str">
        <f>VLOOKUP(K848,'1-kurs'!C:F,4,)</f>
        <v>1-kurs</v>
      </c>
      <c r="AJ848" s="634" t="str">
        <f t="shared" si="13"/>
        <v>438241200393</v>
      </c>
    </row>
    <row r="849" spans="1:36" hidden="1" x14ac:dyDescent="0.25">
      <c r="A849" s="634" t="s">
        <v>20576</v>
      </c>
      <c r="B849" s="634" t="s">
        <v>20577</v>
      </c>
      <c r="C849" s="634" t="s">
        <v>8125</v>
      </c>
      <c r="D849" s="634" t="s">
        <v>8126</v>
      </c>
      <c r="E849" s="634" t="s">
        <v>8127</v>
      </c>
      <c r="F849" s="634" t="s">
        <v>4345</v>
      </c>
      <c r="G849" s="634" t="s">
        <v>4350</v>
      </c>
      <c r="H849" s="634" t="s">
        <v>4344</v>
      </c>
      <c r="I849" s="634" t="s">
        <v>15800</v>
      </c>
      <c r="J849" s="634" t="s">
        <v>20578</v>
      </c>
      <c r="K849" s="635">
        <v>52309035310045</v>
      </c>
      <c r="L849" s="634" t="s">
        <v>9706</v>
      </c>
      <c r="M849" s="634" t="s">
        <v>4312</v>
      </c>
      <c r="N849" s="634" t="s">
        <v>2459</v>
      </c>
      <c r="O849" s="634" t="s">
        <v>7905</v>
      </c>
      <c r="P849" s="634" t="s">
        <v>8132</v>
      </c>
      <c r="Q849" s="634" t="s">
        <v>8133</v>
      </c>
      <c r="R849" s="634" t="s">
        <v>7205</v>
      </c>
      <c r="S849" s="634" t="s">
        <v>8135</v>
      </c>
      <c r="T849" s="634" t="s">
        <v>9344</v>
      </c>
      <c r="U849" s="634" t="s">
        <v>1239</v>
      </c>
      <c r="V849" s="634" t="s">
        <v>2383</v>
      </c>
      <c r="W849" s="634" t="s">
        <v>5559</v>
      </c>
      <c r="X849" s="634" t="s">
        <v>8175</v>
      </c>
      <c r="Y849" s="634" t="s">
        <v>8138</v>
      </c>
      <c r="Z849" s="634" t="s">
        <v>8139</v>
      </c>
      <c r="AE849" s="634" t="s">
        <v>20515</v>
      </c>
      <c r="AF849" s="634" t="s">
        <v>21122</v>
      </c>
      <c r="AI849" s="646" t="str">
        <f>VLOOKUP(K849,'1-kurs'!C:F,4,)</f>
        <v>1-kurs</v>
      </c>
      <c r="AJ849" s="634" t="str">
        <f t="shared" si="13"/>
        <v>438241200372</v>
      </c>
    </row>
    <row r="850" spans="1:36" hidden="1" x14ac:dyDescent="0.25">
      <c r="A850" s="634" t="s">
        <v>9366</v>
      </c>
      <c r="B850" s="634" t="s">
        <v>7626</v>
      </c>
      <c r="C850" s="634" t="s">
        <v>8125</v>
      </c>
      <c r="D850" s="634" t="s">
        <v>8126</v>
      </c>
      <c r="E850" s="634" t="s">
        <v>8127</v>
      </c>
      <c r="F850" s="634" t="s">
        <v>4345</v>
      </c>
      <c r="G850" s="634" t="s">
        <v>4347</v>
      </c>
      <c r="H850" s="634" t="s">
        <v>4346</v>
      </c>
      <c r="I850" s="634" t="s">
        <v>9367</v>
      </c>
      <c r="J850" s="634" t="s">
        <v>9368</v>
      </c>
      <c r="K850" s="635">
        <v>60606035260020</v>
      </c>
      <c r="L850" s="634" t="s">
        <v>9369</v>
      </c>
      <c r="M850" s="634" t="s">
        <v>4312</v>
      </c>
      <c r="N850" s="634" t="s">
        <v>2459</v>
      </c>
      <c r="O850" s="634" t="s">
        <v>7905</v>
      </c>
      <c r="P850" s="634" t="s">
        <v>8132</v>
      </c>
      <c r="Q850" s="634" t="s">
        <v>8133</v>
      </c>
      <c r="R850" s="634" t="s">
        <v>7205</v>
      </c>
      <c r="S850" s="634" t="s">
        <v>8135</v>
      </c>
      <c r="T850" s="634" t="s">
        <v>9344</v>
      </c>
      <c r="U850" s="634" t="s">
        <v>1239</v>
      </c>
      <c r="V850" s="634" t="s">
        <v>2383</v>
      </c>
      <c r="W850" s="634" t="s">
        <v>5559</v>
      </c>
      <c r="X850" s="634" t="s">
        <v>8271</v>
      </c>
      <c r="Y850" s="634" t="s">
        <v>8138</v>
      </c>
      <c r="Z850" s="634" t="s">
        <v>8139</v>
      </c>
      <c r="AE850" s="634" t="s">
        <v>20128</v>
      </c>
      <c r="AF850" s="634" t="s">
        <v>21213</v>
      </c>
      <c r="AI850" s="646" t="str">
        <f>VLOOKUP(K850,'1-kurs'!C:F,4,)</f>
        <v>1-kurs</v>
      </c>
      <c r="AJ850" s="634" t="str">
        <f t="shared" si="13"/>
        <v>438241200053</v>
      </c>
    </row>
    <row r="851" spans="1:36" hidden="1" x14ac:dyDescent="0.25">
      <c r="A851" s="634" t="s">
        <v>20179</v>
      </c>
      <c r="B851" s="634" t="s">
        <v>20083</v>
      </c>
      <c r="C851" s="634" t="s">
        <v>8125</v>
      </c>
      <c r="D851" s="634" t="s">
        <v>8126</v>
      </c>
      <c r="E851" s="634" t="s">
        <v>8127</v>
      </c>
      <c r="F851" s="634" t="s">
        <v>8142</v>
      </c>
      <c r="G851" s="634" t="s">
        <v>8660</v>
      </c>
      <c r="H851" s="634" t="s">
        <v>4344</v>
      </c>
      <c r="I851" s="634" t="s">
        <v>20180</v>
      </c>
      <c r="J851" s="634" t="s">
        <v>20181</v>
      </c>
      <c r="K851" s="635">
        <v>30601851070036</v>
      </c>
      <c r="L851" s="634" t="s">
        <v>9205</v>
      </c>
      <c r="M851" s="634" t="s">
        <v>4312</v>
      </c>
      <c r="N851" s="634" t="s">
        <v>2459</v>
      </c>
      <c r="O851" s="634" t="s">
        <v>7905</v>
      </c>
      <c r="P851" s="634" t="s">
        <v>8132</v>
      </c>
      <c r="Q851" s="634" t="s">
        <v>8133</v>
      </c>
      <c r="R851" s="634" t="s">
        <v>7205</v>
      </c>
      <c r="S851" s="634" t="s">
        <v>8135</v>
      </c>
      <c r="T851" s="634" t="s">
        <v>9344</v>
      </c>
      <c r="U851" s="634" t="s">
        <v>1239</v>
      </c>
      <c r="V851" s="634" t="s">
        <v>2383</v>
      </c>
      <c r="W851" s="634" t="s">
        <v>5559</v>
      </c>
      <c r="X851" s="634" t="s">
        <v>8175</v>
      </c>
      <c r="Y851" s="634" t="s">
        <v>8138</v>
      </c>
      <c r="Z851" s="634" t="s">
        <v>8139</v>
      </c>
      <c r="AE851" s="634" t="s">
        <v>20515</v>
      </c>
      <c r="AF851" s="634" t="s">
        <v>19689</v>
      </c>
      <c r="AI851" s="646" t="str">
        <f>VLOOKUP(K851,'1-kurs'!C:F,4,)</f>
        <v>1-kurs</v>
      </c>
      <c r="AJ851" s="634" t="str">
        <f t="shared" si="13"/>
        <v>438241200302</v>
      </c>
    </row>
    <row r="852" spans="1:36" hidden="1" x14ac:dyDescent="0.25">
      <c r="A852" s="634" t="s">
        <v>9348</v>
      </c>
      <c r="B852" s="634" t="s">
        <v>7550</v>
      </c>
      <c r="C852" s="634" t="s">
        <v>8125</v>
      </c>
      <c r="D852" s="634" t="s">
        <v>8126</v>
      </c>
      <c r="E852" s="634" t="s">
        <v>8127</v>
      </c>
      <c r="F852" s="634" t="s">
        <v>9349</v>
      </c>
      <c r="G852" s="634" t="s">
        <v>9350</v>
      </c>
      <c r="H852" s="634" t="s">
        <v>4346</v>
      </c>
      <c r="I852" s="634" t="s">
        <v>9351</v>
      </c>
      <c r="J852" s="634" t="s">
        <v>9352</v>
      </c>
      <c r="K852" s="635">
        <v>42907841070134</v>
      </c>
      <c r="L852" s="634" t="s">
        <v>9353</v>
      </c>
      <c r="M852" s="634" t="s">
        <v>4312</v>
      </c>
      <c r="N852" s="634" t="s">
        <v>2459</v>
      </c>
      <c r="O852" s="634" t="s">
        <v>7905</v>
      </c>
      <c r="P852" s="634" t="s">
        <v>8132</v>
      </c>
      <c r="Q852" s="634" t="s">
        <v>8133</v>
      </c>
      <c r="R852" s="634" t="s">
        <v>7205</v>
      </c>
      <c r="S852" s="634" t="s">
        <v>8135</v>
      </c>
      <c r="T852" s="634" t="s">
        <v>9344</v>
      </c>
      <c r="U852" s="634" t="s">
        <v>1239</v>
      </c>
      <c r="V852" s="634" t="s">
        <v>2383</v>
      </c>
      <c r="W852" s="634" t="s">
        <v>5559</v>
      </c>
      <c r="X852" s="634" t="s">
        <v>8271</v>
      </c>
      <c r="Y852" s="634" t="s">
        <v>8138</v>
      </c>
      <c r="Z852" s="634" t="s">
        <v>8139</v>
      </c>
      <c r="AE852" s="634" t="s">
        <v>20128</v>
      </c>
      <c r="AF852" s="634" t="s">
        <v>19689</v>
      </c>
      <c r="AI852" s="646" t="str">
        <f>VLOOKUP(K852,'1-kurs'!C:F,4,)</f>
        <v>1-kurs</v>
      </c>
      <c r="AJ852" s="634" t="str">
        <f t="shared" si="13"/>
        <v>438241200047</v>
      </c>
    </row>
    <row r="853" spans="1:36" hidden="1" x14ac:dyDescent="0.25">
      <c r="A853" s="634" t="s">
        <v>9404</v>
      </c>
      <c r="B853" s="634" t="s">
        <v>7500</v>
      </c>
      <c r="C853" s="634" t="s">
        <v>8125</v>
      </c>
      <c r="D853" s="634" t="s">
        <v>8126</v>
      </c>
      <c r="E853" s="634" t="s">
        <v>8127</v>
      </c>
      <c r="F853" s="634" t="s">
        <v>4345</v>
      </c>
      <c r="G853" s="634" t="s">
        <v>8186</v>
      </c>
      <c r="H853" s="634" t="s">
        <v>4346</v>
      </c>
      <c r="I853" s="634" t="s">
        <v>9405</v>
      </c>
      <c r="J853" s="634" t="s">
        <v>9406</v>
      </c>
      <c r="K853" s="635">
        <v>41302891120023</v>
      </c>
      <c r="L853" s="634" t="s">
        <v>9012</v>
      </c>
      <c r="M853" s="634" t="s">
        <v>4312</v>
      </c>
      <c r="N853" s="634" t="s">
        <v>2459</v>
      </c>
      <c r="O853" s="634" t="s">
        <v>7905</v>
      </c>
      <c r="P853" s="634" t="s">
        <v>8132</v>
      </c>
      <c r="Q853" s="634" t="s">
        <v>8133</v>
      </c>
      <c r="R853" s="634" t="s">
        <v>7205</v>
      </c>
      <c r="S853" s="634" t="s">
        <v>8135</v>
      </c>
      <c r="T853" s="634" t="s">
        <v>9344</v>
      </c>
      <c r="U853" s="634" t="s">
        <v>1239</v>
      </c>
      <c r="V853" s="634" t="s">
        <v>2383</v>
      </c>
      <c r="W853" s="634" t="s">
        <v>5559</v>
      </c>
      <c r="X853" s="634" t="s">
        <v>8225</v>
      </c>
      <c r="Y853" s="634" t="s">
        <v>8138</v>
      </c>
      <c r="Z853" s="634" t="s">
        <v>8139</v>
      </c>
      <c r="AE853" s="634" t="s">
        <v>20128</v>
      </c>
      <c r="AF853" s="634" t="s">
        <v>19687</v>
      </c>
      <c r="AI853" s="646" t="str">
        <f>VLOOKUP(K853,'1-kurs'!C:F,4,)</f>
        <v>1-kurs</v>
      </c>
      <c r="AJ853" s="634" t="str">
        <f t="shared" si="13"/>
        <v>438241200182</v>
      </c>
    </row>
    <row r="854" spans="1:36" hidden="1" x14ac:dyDescent="0.25">
      <c r="A854" s="634" t="s">
        <v>19250</v>
      </c>
      <c r="B854" s="634" t="s">
        <v>8005</v>
      </c>
      <c r="C854" s="634" t="s">
        <v>8125</v>
      </c>
      <c r="D854" s="634" t="s">
        <v>8126</v>
      </c>
      <c r="E854" s="634" t="s">
        <v>8127</v>
      </c>
      <c r="F854" s="634" t="s">
        <v>4345</v>
      </c>
      <c r="G854" s="634" t="s">
        <v>8598</v>
      </c>
      <c r="H854" s="634" t="s">
        <v>4346</v>
      </c>
      <c r="I854" s="634" t="s">
        <v>19251</v>
      </c>
      <c r="J854" s="634" t="s">
        <v>19252</v>
      </c>
      <c r="K854" s="635">
        <v>42611985330042</v>
      </c>
      <c r="L854" s="634" t="s">
        <v>19253</v>
      </c>
      <c r="M854" s="634" t="s">
        <v>4312</v>
      </c>
      <c r="N854" s="634" t="s">
        <v>2459</v>
      </c>
      <c r="O854" s="634" t="s">
        <v>7905</v>
      </c>
      <c r="P854" s="634" t="s">
        <v>8132</v>
      </c>
      <c r="Q854" s="634" t="s">
        <v>8133</v>
      </c>
      <c r="R854" s="634" t="s">
        <v>7205</v>
      </c>
      <c r="S854" s="634" t="s">
        <v>8135</v>
      </c>
      <c r="T854" s="634" t="s">
        <v>9344</v>
      </c>
      <c r="U854" s="634" t="s">
        <v>1239</v>
      </c>
      <c r="V854" s="634" t="s">
        <v>2383</v>
      </c>
      <c r="W854" s="634" t="s">
        <v>5559</v>
      </c>
      <c r="X854" s="634" t="s">
        <v>8175</v>
      </c>
      <c r="Y854" s="634" t="s">
        <v>8138</v>
      </c>
      <c r="Z854" s="634" t="s">
        <v>8139</v>
      </c>
      <c r="AE854" s="634" t="s">
        <v>20128</v>
      </c>
      <c r="AF854" s="634" t="s">
        <v>19687</v>
      </c>
      <c r="AI854" s="646" t="str">
        <f>VLOOKUP(K854,'1-kurs'!C:F,4,)</f>
        <v>1-kurs</v>
      </c>
      <c r="AJ854" s="634" t="str">
        <f t="shared" si="13"/>
        <v>438241200254</v>
      </c>
    </row>
    <row r="855" spans="1:36" hidden="1" x14ac:dyDescent="0.25">
      <c r="A855" s="634" t="s">
        <v>9362</v>
      </c>
      <c r="B855" s="634" t="s">
        <v>7482</v>
      </c>
      <c r="C855" s="634" t="s">
        <v>8125</v>
      </c>
      <c r="D855" s="634" t="s">
        <v>8126</v>
      </c>
      <c r="E855" s="634" t="s">
        <v>8127</v>
      </c>
      <c r="F855" s="634" t="s">
        <v>4345</v>
      </c>
      <c r="G855" s="634" t="s">
        <v>8332</v>
      </c>
      <c r="H855" s="634" t="s">
        <v>4346</v>
      </c>
      <c r="I855" s="634" t="s">
        <v>9363</v>
      </c>
      <c r="J855" s="634" t="s">
        <v>9364</v>
      </c>
      <c r="K855" s="635">
        <v>62106025280011</v>
      </c>
      <c r="L855" s="634" t="s">
        <v>9365</v>
      </c>
      <c r="M855" s="634" t="s">
        <v>4312</v>
      </c>
      <c r="N855" s="634" t="s">
        <v>2459</v>
      </c>
      <c r="O855" s="634" t="s">
        <v>7905</v>
      </c>
      <c r="P855" s="634" t="s">
        <v>8132</v>
      </c>
      <c r="Q855" s="634" t="s">
        <v>8133</v>
      </c>
      <c r="R855" s="634" t="s">
        <v>7205</v>
      </c>
      <c r="S855" s="634" t="s">
        <v>8135</v>
      </c>
      <c r="T855" s="634" t="s">
        <v>9344</v>
      </c>
      <c r="U855" s="634" t="s">
        <v>1239</v>
      </c>
      <c r="V855" s="634" t="s">
        <v>2383</v>
      </c>
      <c r="W855" s="634" t="s">
        <v>5559</v>
      </c>
      <c r="X855" s="634" t="s">
        <v>8271</v>
      </c>
      <c r="Y855" s="634" t="s">
        <v>8138</v>
      </c>
      <c r="Z855" s="634" t="s">
        <v>8139</v>
      </c>
      <c r="AE855" s="634" t="s">
        <v>20128</v>
      </c>
      <c r="AF855" s="634" t="s">
        <v>21214</v>
      </c>
      <c r="AI855" s="646" t="str">
        <f>VLOOKUP(K855,'1-kurs'!C:F,4,)</f>
        <v>1-kurs</v>
      </c>
      <c r="AJ855" s="634" t="str">
        <f t="shared" si="13"/>
        <v>438241200061</v>
      </c>
    </row>
    <row r="856" spans="1:36" hidden="1" x14ac:dyDescent="0.25">
      <c r="A856" s="634" t="s">
        <v>9418</v>
      </c>
      <c r="B856" s="634" t="s">
        <v>7842</v>
      </c>
      <c r="C856" s="634" t="s">
        <v>8125</v>
      </c>
      <c r="D856" s="634" t="s">
        <v>8126</v>
      </c>
      <c r="E856" s="634" t="s">
        <v>8127</v>
      </c>
      <c r="F856" s="634" t="s">
        <v>8142</v>
      </c>
      <c r="G856" s="634" t="s">
        <v>8673</v>
      </c>
      <c r="H856" s="634" t="s">
        <v>4346</v>
      </c>
      <c r="I856" s="634" t="s">
        <v>9419</v>
      </c>
      <c r="J856" s="634" t="s">
        <v>9420</v>
      </c>
      <c r="K856" s="635">
        <v>43008842340042</v>
      </c>
      <c r="L856" s="634" t="s">
        <v>9012</v>
      </c>
      <c r="M856" s="634" t="s">
        <v>4312</v>
      </c>
      <c r="N856" s="634" t="s">
        <v>2459</v>
      </c>
      <c r="O856" s="634" t="s">
        <v>7905</v>
      </c>
      <c r="P856" s="634" t="s">
        <v>8132</v>
      </c>
      <c r="Q856" s="634" t="s">
        <v>8133</v>
      </c>
      <c r="R856" s="634" t="s">
        <v>7205</v>
      </c>
      <c r="S856" s="634" t="s">
        <v>8135</v>
      </c>
      <c r="T856" s="634" t="s">
        <v>9344</v>
      </c>
      <c r="U856" s="634" t="s">
        <v>1239</v>
      </c>
      <c r="V856" s="634" t="s">
        <v>2383</v>
      </c>
      <c r="W856" s="634" t="s">
        <v>5559</v>
      </c>
      <c r="X856" s="634" t="s">
        <v>8271</v>
      </c>
      <c r="Y856" s="634" t="s">
        <v>8138</v>
      </c>
      <c r="Z856" s="634" t="s">
        <v>8139</v>
      </c>
      <c r="AE856" s="634" t="s">
        <v>20128</v>
      </c>
      <c r="AF856" s="634" t="s">
        <v>19689</v>
      </c>
      <c r="AI856" s="646" t="str">
        <f>VLOOKUP(K856,'1-kurs'!C:F,4,)</f>
        <v>1-kurs</v>
      </c>
      <c r="AJ856" s="634" t="str">
        <f t="shared" si="13"/>
        <v>438241200048</v>
      </c>
    </row>
    <row r="857" spans="1:36" hidden="1" x14ac:dyDescent="0.25">
      <c r="A857" s="634" t="s">
        <v>9414</v>
      </c>
      <c r="B857" s="634" t="s">
        <v>7851</v>
      </c>
      <c r="C857" s="634" t="s">
        <v>8125</v>
      </c>
      <c r="D857" s="634" t="s">
        <v>8126</v>
      </c>
      <c r="E857" s="634" t="s">
        <v>8127</v>
      </c>
      <c r="F857" s="634" t="s">
        <v>4345</v>
      </c>
      <c r="G857" s="634" t="s">
        <v>4347</v>
      </c>
      <c r="H857" s="634" t="s">
        <v>4346</v>
      </c>
      <c r="I857" s="634" t="s">
        <v>9415</v>
      </c>
      <c r="J857" s="634" t="s">
        <v>9416</v>
      </c>
      <c r="K857" s="635">
        <v>42402995350016</v>
      </c>
      <c r="L857" s="634" t="s">
        <v>9417</v>
      </c>
      <c r="M857" s="634" t="s">
        <v>4312</v>
      </c>
      <c r="N857" s="634" t="s">
        <v>2459</v>
      </c>
      <c r="O857" s="634" t="s">
        <v>7905</v>
      </c>
      <c r="P857" s="634" t="s">
        <v>8132</v>
      </c>
      <c r="Q857" s="634" t="s">
        <v>8133</v>
      </c>
      <c r="R857" s="634" t="s">
        <v>7205</v>
      </c>
      <c r="S857" s="634" t="s">
        <v>8135</v>
      </c>
      <c r="T857" s="634" t="s">
        <v>9344</v>
      </c>
      <c r="U857" s="634" t="s">
        <v>1239</v>
      </c>
      <c r="V857" s="634" t="s">
        <v>2383</v>
      </c>
      <c r="W857" s="634" t="s">
        <v>5559</v>
      </c>
      <c r="X857" s="634" t="s">
        <v>8271</v>
      </c>
      <c r="Y857" s="634" t="s">
        <v>8138</v>
      </c>
      <c r="Z857" s="634" t="s">
        <v>8139</v>
      </c>
      <c r="AE857" s="634" t="s">
        <v>20515</v>
      </c>
      <c r="AF857" s="634" t="s">
        <v>19769</v>
      </c>
      <c r="AI857" s="646" t="str">
        <f>VLOOKUP(K857,'1-kurs'!C:F,4,)</f>
        <v>1-kurs</v>
      </c>
      <c r="AJ857" s="634" t="str">
        <f t="shared" si="13"/>
        <v>438241200054</v>
      </c>
    </row>
    <row r="858" spans="1:36" hidden="1" x14ac:dyDescent="0.25">
      <c r="A858" s="634" t="s">
        <v>9379</v>
      </c>
      <c r="B858" s="634" t="s">
        <v>7459</v>
      </c>
      <c r="C858" s="634" t="s">
        <v>8125</v>
      </c>
      <c r="D858" s="634" t="s">
        <v>8126</v>
      </c>
      <c r="E858" s="634" t="s">
        <v>8127</v>
      </c>
      <c r="F858" s="634" t="s">
        <v>4345</v>
      </c>
      <c r="G858" s="634" t="s">
        <v>8598</v>
      </c>
      <c r="H858" s="634" t="s">
        <v>4346</v>
      </c>
      <c r="I858" s="634" t="s">
        <v>9380</v>
      </c>
      <c r="J858" s="634" t="s">
        <v>9381</v>
      </c>
      <c r="K858" s="635">
        <v>62905035330019</v>
      </c>
      <c r="L858" s="634" t="s">
        <v>9382</v>
      </c>
      <c r="M858" s="634" t="s">
        <v>4312</v>
      </c>
      <c r="N858" s="634" t="s">
        <v>2459</v>
      </c>
      <c r="O858" s="634" t="s">
        <v>7905</v>
      </c>
      <c r="P858" s="634" t="s">
        <v>8132</v>
      </c>
      <c r="Q858" s="634" t="s">
        <v>8133</v>
      </c>
      <c r="R858" s="634" t="s">
        <v>7205</v>
      </c>
      <c r="S858" s="634" t="s">
        <v>8135</v>
      </c>
      <c r="T858" s="634" t="s">
        <v>9344</v>
      </c>
      <c r="U858" s="634" t="s">
        <v>1239</v>
      </c>
      <c r="V858" s="634" t="s">
        <v>2383</v>
      </c>
      <c r="W858" s="634" t="s">
        <v>5559</v>
      </c>
      <c r="X858" s="634" t="s">
        <v>8271</v>
      </c>
      <c r="Y858" s="634" t="s">
        <v>8138</v>
      </c>
      <c r="Z858" s="634" t="s">
        <v>8139</v>
      </c>
      <c r="AE858" s="634" t="s">
        <v>20515</v>
      </c>
      <c r="AF858" s="634" t="s">
        <v>19689</v>
      </c>
      <c r="AI858" s="646" t="str">
        <f>VLOOKUP(K858,'1-kurs'!C:F,4,)</f>
        <v>1-kurs</v>
      </c>
      <c r="AJ858" s="634" t="str">
        <f t="shared" si="13"/>
        <v>438241200052</v>
      </c>
    </row>
    <row r="859" spans="1:36" hidden="1" x14ac:dyDescent="0.25">
      <c r="A859" s="634" t="s">
        <v>9358</v>
      </c>
      <c r="B859" s="634" t="s">
        <v>7436</v>
      </c>
      <c r="C859" s="634" t="s">
        <v>8125</v>
      </c>
      <c r="D859" s="634" t="s">
        <v>8126</v>
      </c>
      <c r="E859" s="634" t="s">
        <v>8127</v>
      </c>
      <c r="F859" s="634" t="s">
        <v>4345</v>
      </c>
      <c r="G859" s="634" t="s">
        <v>4352</v>
      </c>
      <c r="H859" s="634" t="s">
        <v>4346</v>
      </c>
      <c r="I859" s="634" t="s">
        <v>9359</v>
      </c>
      <c r="J859" s="634" t="s">
        <v>9360</v>
      </c>
      <c r="K859" s="635">
        <v>41108995290039</v>
      </c>
      <c r="L859" s="634" t="s">
        <v>9361</v>
      </c>
      <c r="M859" s="634" t="s">
        <v>4312</v>
      </c>
      <c r="N859" s="634" t="s">
        <v>2459</v>
      </c>
      <c r="O859" s="634" t="s">
        <v>7905</v>
      </c>
      <c r="P859" s="634" t="s">
        <v>8132</v>
      </c>
      <c r="Q859" s="634" t="s">
        <v>8133</v>
      </c>
      <c r="R859" s="634" t="s">
        <v>7205</v>
      </c>
      <c r="S859" s="634" t="s">
        <v>8135</v>
      </c>
      <c r="T859" s="634" t="s">
        <v>9344</v>
      </c>
      <c r="U859" s="634" t="s">
        <v>1239</v>
      </c>
      <c r="V859" s="634" t="s">
        <v>2383</v>
      </c>
      <c r="W859" s="634" t="s">
        <v>5559</v>
      </c>
      <c r="X859" s="634" t="s">
        <v>8271</v>
      </c>
      <c r="Y859" s="634" t="s">
        <v>8138</v>
      </c>
      <c r="Z859" s="634" t="s">
        <v>8139</v>
      </c>
      <c r="AE859" s="634" t="s">
        <v>20128</v>
      </c>
      <c r="AF859" s="634" t="s">
        <v>21214</v>
      </c>
      <c r="AI859" s="646" t="str">
        <f>VLOOKUP(K859,'1-kurs'!C:F,4,)</f>
        <v>1-kurs</v>
      </c>
      <c r="AJ859" s="634" t="str">
        <f t="shared" si="13"/>
        <v>438241200060</v>
      </c>
    </row>
    <row r="860" spans="1:36" hidden="1" x14ac:dyDescent="0.25">
      <c r="A860" s="634" t="s">
        <v>9383</v>
      </c>
      <c r="B860" s="634" t="s">
        <v>7393</v>
      </c>
      <c r="C860" s="634" t="s">
        <v>8125</v>
      </c>
      <c r="D860" s="634" t="s">
        <v>8126</v>
      </c>
      <c r="E860" s="634" t="s">
        <v>8127</v>
      </c>
      <c r="F860" s="634" t="s">
        <v>4345</v>
      </c>
      <c r="G860" s="634" t="s">
        <v>8186</v>
      </c>
      <c r="H860" s="634" t="s">
        <v>4346</v>
      </c>
      <c r="I860" s="634" t="s">
        <v>9384</v>
      </c>
      <c r="J860" s="634" t="s">
        <v>9385</v>
      </c>
      <c r="K860" s="635">
        <v>40802975360024</v>
      </c>
      <c r="L860" s="634" t="s">
        <v>9386</v>
      </c>
      <c r="M860" s="634" t="s">
        <v>4312</v>
      </c>
      <c r="N860" s="634" t="s">
        <v>2459</v>
      </c>
      <c r="O860" s="634" t="s">
        <v>7905</v>
      </c>
      <c r="P860" s="634" t="s">
        <v>8132</v>
      </c>
      <c r="Q860" s="634" t="s">
        <v>8133</v>
      </c>
      <c r="R860" s="634" t="s">
        <v>7205</v>
      </c>
      <c r="S860" s="634" t="s">
        <v>8135</v>
      </c>
      <c r="T860" s="634" t="s">
        <v>9344</v>
      </c>
      <c r="U860" s="634" t="s">
        <v>1239</v>
      </c>
      <c r="V860" s="634" t="s">
        <v>2383</v>
      </c>
      <c r="W860" s="634" t="s">
        <v>5559</v>
      </c>
      <c r="X860" s="634" t="s">
        <v>8271</v>
      </c>
      <c r="Y860" s="634" t="s">
        <v>8138</v>
      </c>
      <c r="Z860" s="634" t="s">
        <v>8139</v>
      </c>
      <c r="AE860" s="634" t="s">
        <v>20515</v>
      </c>
      <c r="AF860" s="634" t="s">
        <v>19689</v>
      </c>
      <c r="AI860" s="646" t="str">
        <f>VLOOKUP(K860,'1-kurs'!C:F,4,)</f>
        <v>1-kurs</v>
      </c>
      <c r="AJ860" s="634" t="str">
        <f t="shared" si="13"/>
        <v>438241200044</v>
      </c>
    </row>
    <row r="861" spans="1:36" hidden="1" x14ac:dyDescent="0.25">
      <c r="A861" s="634" t="s">
        <v>18623</v>
      </c>
      <c r="B861" s="634" t="s">
        <v>18624</v>
      </c>
      <c r="C861" s="634" t="s">
        <v>8125</v>
      </c>
      <c r="D861" s="634" t="s">
        <v>8126</v>
      </c>
      <c r="E861" s="634" t="s">
        <v>8127</v>
      </c>
      <c r="F861" s="634" t="s">
        <v>4345</v>
      </c>
      <c r="G861" s="634" t="s">
        <v>8221</v>
      </c>
      <c r="H861" s="634" t="s">
        <v>4346</v>
      </c>
      <c r="I861" s="634" t="s">
        <v>18625</v>
      </c>
      <c r="J861" s="634" t="s">
        <v>18626</v>
      </c>
      <c r="K861" s="635">
        <v>61712025350019</v>
      </c>
      <c r="L861" s="634" t="s">
        <v>13280</v>
      </c>
      <c r="M861" s="634" t="s">
        <v>4312</v>
      </c>
      <c r="N861" s="634" t="s">
        <v>2459</v>
      </c>
      <c r="O861" s="634" t="s">
        <v>7905</v>
      </c>
      <c r="P861" s="634" t="s">
        <v>8132</v>
      </c>
      <c r="Q861" s="634" t="s">
        <v>8133</v>
      </c>
      <c r="R861" s="634" t="s">
        <v>7205</v>
      </c>
      <c r="S861" s="634" t="s">
        <v>8135</v>
      </c>
      <c r="T861" s="634" t="s">
        <v>9344</v>
      </c>
      <c r="U861" s="634" t="s">
        <v>1239</v>
      </c>
      <c r="V861" s="634" t="s">
        <v>2383</v>
      </c>
      <c r="W861" s="634" t="s">
        <v>5559</v>
      </c>
      <c r="X861" s="634" t="s">
        <v>8137</v>
      </c>
      <c r="Y861" s="634" t="s">
        <v>8138</v>
      </c>
      <c r="Z861" s="634" t="s">
        <v>8139</v>
      </c>
      <c r="AE861" s="634" t="s">
        <v>20128</v>
      </c>
      <c r="AF861" s="634" t="s">
        <v>21214</v>
      </c>
      <c r="AI861" s="646" t="str">
        <f>VLOOKUP(K861,'1-kurs'!C:F,4,)</f>
        <v>1-kurs</v>
      </c>
      <c r="AJ861" s="634" t="str">
        <f t="shared" si="13"/>
        <v>438241200279</v>
      </c>
    </row>
    <row r="862" spans="1:36" hidden="1" x14ac:dyDescent="0.25">
      <c r="A862" s="634" t="s">
        <v>9441</v>
      </c>
      <c r="B862" s="634" t="s">
        <v>7303</v>
      </c>
      <c r="C862" s="634" t="s">
        <v>8125</v>
      </c>
      <c r="D862" s="634" t="s">
        <v>8126</v>
      </c>
      <c r="E862" s="634" t="s">
        <v>8127</v>
      </c>
      <c r="F862" s="634" t="s">
        <v>4345</v>
      </c>
      <c r="G862" s="634" t="s">
        <v>8128</v>
      </c>
      <c r="H862" s="634" t="s">
        <v>4346</v>
      </c>
      <c r="I862" s="634" t="s">
        <v>9442</v>
      </c>
      <c r="J862" s="634" t="s">
        <v>9443</v>
      </c>
      <c r="K862" s="635">
        <v>41905861100016</v>
      </c>
      <c r="L862" s="634" t="s">
        <v>9444</v>
      </c>
      <c r="M862" s="634" t="s">
        <v>4312</v>
      </c>
      <c r="N862" s="634" t="s">
        <v>2459</v>
      </c>
      <c r="O862" s="634" t="s">
        <v>7905</v>
      </c>
      <c r="P862" s="634" t="s">
        <v>8132</v>
      </c>
      <c r="Q862" s="634" t="s">
        <v>8133</v>
      </c>
      <c r="R862" s="634" t="s">
        <v>7205</v>
      </c>
      <c r="S862" s="634" t="s">
        <v>8135</v>
      </c>
      <c r="T862" s="634" t="s">
        <v>9344</v>
      </c>
      <c r="U862" s="634" t="s">
        <v>1239</v>
      </c>
      <c r="V862" s="634" t="s">
        <v>2383</v>
      </c>
      <c r="W862" s="634" t="s">
        <v>5559</v>
      </c>
      <c r="X862" s="634" t="s">
        <v>8175</v>
      </c>
      <c r="Y862" s="634" t="s">
        <v>8138</v>
      </c>
      <c r="Z862" s="634" t="s">
        <v>8139</v>
      </c>
      <c r="AE862" s="634" t="s">
        <v>20128</v>
      </c>
      <c r="AF862" s="634" t="s">
        <v>21215</v>
      </c>
      <c r="AI862" s="646" t="str">
        <f>VLOOKUP(K862,'1-kurs'!C:F,4,)</f>
        <v>1-kurs</v>
      </c>
      <c r="AJ862" s="634" t="str">
        <f t="shared" si="13"/>
        <v>438241200222</v>
      </c>
    </row>
    <row r="863" spans="1:36" hidden="1" x14ac:dyDescent="0.25">
      <c r="A863" s="634" t="s">
        <v>19246</v>
      </c>
      <c r="B863" s="634" t="s">
        <v>19247</v>
      </c>
      <c r="C863" s="634" t="s">
        <v>8125</v>
      </c>
      <c r="D863" s="634" t="s">
        <v>8126</v>
      </c>
      <c r="E863" s="634" t="s">
        <v>8127</v>
      </c>
      <c r="F863" s="634" t="s">
        <v>4345</v>
      </c>
      <c r="G863" s="634" t="s">
        <v>4352</v>
      </c>
      <c r="H863" s="634" t="s">
        <v>4346</v>
      </c>
      <c r="I863" s="634" t="s">
        <v>19248</v>
      </c>
      <c r="J863" s="634" t="s">
        <v>19249</v>
      </c>
      <c r="K863" s="635">
        <v>41308891060042</v>
      </c>
      <c r="L863" s="634" t="s">
        <v>9799</v>
      </c>
      <c r="M863" s="634" t="s">
        <v>4312</v>
      </c>
      <c r="N863" s="634" t="s">
        <v>2459</v>
      </c>
      <c r="O863" s="634" t="s">
        <v>7905</v>
      </c>
      <c r="P863" s="634" t="s">
        <v>8132</v>
      </c>
      <c r="Q863" s="634" t="s">
        <v>8133</v>
      </c>
      <c r="R863" s="634" t="s">
        <v>7205</v>
      </c>
      <c r="S863" s="634" t="s">
        <v>8135</v>
      </c>
      <c r="T863" s="634" t="s">
        <v>9344</v>
      </c>
      <c r="U863" s="634" t="s">
        <v>1239</v>
      </c>
      <c r="V863" s="634" t="s">
        <v>2383</v>
      </c>
      <c r="W863" s="634" t="s">
        <v>5559</v>
      </c>
      <c r="X863" s="634" t="s">
        <v>8175</v>
      </c>
      <c r="Y863" s="634" t="s">
        <v>8138</v>
      </c>
      <c r="Z863" s="634" t="s">
        <v>8139</v>
      </c>
      <c r="AE863" s="634" t="s">
        <v>20515</v>
      </c>
      <c r="AF863" s="634" t="s">
        <v>21122</v>
      </c>
      <c r="AI863" s="646" t="str">
        <f>VLOOKUP(K863,'1-kurs'!C:F,4,)</f>
        <v>1-kurs</v>
      </c>
      <c r="AJ863" s="634" t="str">
        <f t="shared" si="13"/>
        <v>438241200283</v>
      </c>
    </row>
    <row r="864" spans="1:36" hidden="1" x14ac:dyDescent="0.25">
      <c r="A864" s="634" t="s">
        <v>20571</v>
      </c>
      <c r="B864" s="634" t="s">
        <v>20572</v>
      </c>
      <c r="C864" s="634" t="s">
        <v>8125</v>
      </c>
      <c r="D864" s="634" t="s">
        <v>8126</v>
      </c>
      <c r="E864" s="634" t="s">
        <v>8127</v>
      </c>
      <c r="F864" s="634" t="s">
        <v>4345</v>
      </c>
      <c r="G864" s="634" t="s">
        <v>4347</v>
      </c>
      <c r="H864" s="634" t="s">
        <v>4346</v>
      </c>
      <c r="I864" s="634" t="s">
        <v>20573</v>
      </c>
      <c r="J864" s="634" t="s">
        <v>20574</v>
      </c>
      <c r="K864" s="635">
        <v>41103931000028</v>
      </c>
      <c r="L864" s="634" t="s">
        <v>20575</v>
      </c>
      <c r="M864" s="634" t="s">
        <v>4312</v>
      </c>
      <c r="N864" s="634" t="s">
        <v>2459</v>
      </c>
      <c r="O864" s="634" t="s">
        <v>7905</v>
      </c>
      <c r="P864" s="634" t="s">
        <v>8132</v>
      </c>
      <c r="Q864" s="634" t="s">
        <v>8133</v>
      </c>
      <c r="R864" s="634" t="s">
        <v>7205</v>
      </c>
      <c r="S864" s="634" t="s">
        <v>8135</v>
      </c>
      <c r="T864" s="634" t="s">
        <v>9344</v>
      </c>
      <c r="U864" s="634" t="s">
        <v>1239</v>
      </c>
      <c r="V864" s="634" t="s">
        <v>2383</v>
      </c>
      <c r="W864" s="634" t="s">
        <v>5559</v>
      </c>
      <c r="X864" s="634" t="s">
        <v>8175</v>
      </c>
      <c r="Y864" s="634" t="s">
        <v>8138</v>
      </c>
      <c r="Z864" s="634" t="s">
        <v>8139</v>
      </c>
      <c r="AE864" s="634" t="s">
        <v>20515</v>
      </c>
      <c r="AF864" s="634" t="s">
        <v>19687</v>
      </c>
      <c r="AI864" s="646" t="str">
        <f>VLOOKUP(K864,'1-kurs'!C:F,4,)</f>
        <v>1-kurs</v>
      </c>
      <c r="AJ864" s="634" t="str">
        <f t="shared" si="13"/>
        <v>438241200375</v>
      </c>
    </row>
    <row r="865" spans="1:36" hidden="1" x14ac:dyDescent="0.25">
      <c r="A865" s="634" t="s">
        <v>9345</v>
      </c>
      <c r="B865" s="634" t="s">
        <v>7286</v>
      </c>
      <c r="C865" s="634" t="s">
        <v>8125</v>
      </c>
      <c r="D865" s="634" t="s">
        <v>8126</v>
      </c>
      <c r="E865" s="634" t="s">
        <v>8127</v>
      </c>
      <c r="F865" s="634" t="s">
        <v>8700</v>
      </c>
      <c r="G865" s="634" t="s">
        <v>9198</v>
      </c>
      <c r="H865" s="634" t="s">
        <v>4346</v>
      </c>
      <c r="I865" s="634" t="s">
        <v>9346</v>
      </c>
      <c r="J865" s="634" t="s">
        <v>9347</v>
      </c>
      <c r="K865" s="635">
        <v>61311027200012</v>
      </c>
      <c r="L865" s="634" t="s">
        <v>9316</v>
      </c>
      <c r="M865" s="634" t="s">
        <v>4312</v>
      </c>
      <c r="N865" s="634" t="s">
        <v>2459</v>
      </c>
      <c r="O865" s="634" t="s">
        <v>7905</v>
      </c>
      <c r="P865" s="634" t="s">
        <v>8132</v>
      </c>
      <c r="Q865" s="634" t="s">
        <v>8133</v>
      </c>
      <c r="R865" s="634" t="s">
        <v>7205</v>
      </c>
      <c r="S865" s="634" t="s">
        <v>8135</v>
      </c>
      <c r="T865" s="634" t="s">
        <v>9344</v>
      </c>
      <c r="U865" s="634" t="s">
        <v>1239</v>
      </c>
      <c r="V865" s="634" t="s">
        <v>2383</v>
      </c>
      <c r="W865" s="634" t="s">
        <v>5559</v>
      </c>
      <c r="X865" s="634" t="s">
        <v>8137</v>
      </c>
      <c r="Y865" s="634" t="s">
        <v>8138</v>
      </c>
      <c r="Z865" s="634" t="s">
        <v>8139</v>
      </c>
      <c r="AE865" s="634" t="s">
        <v>20128</v>
      </c>
      <c r="AF865" s="634" t="s">
        <v>19687</v>
      </c>
      <c r="AI865" s="646" t="str">
        <f>VLOOKUP(K865,'1-kurs'!C:F,4,)</f>
        <v>1-kurs</v>
      </c>
      <c r="AJ865" s="634" t="str">
        <f t="shared" si="13"/>
        <v>438241200183</v>
      </c>
    </row>
    <row r="866" spans="1:36" hidden="1" x14ac:dyDescent="0.25">
      <c r="A866" s="634" t="s">
        <v>9432</v>
      </c>
      <c r="B866" s="634" t="s">
        <v>7284</v>
      </c>
      <c r="C866" s="634" t="s">
        <v>8125</v>
      </c>
      <c r="D866" s="634" t="s">
        <v>8126</v>
      </c>
      <c r="E866" s="634" t="s">
        <v>8127</v>
      </c>
      <c r="F866" s="634" t="s">
        <v>4345</v>
      </c>
      <c r="G866" s="634" t="s">
        <v>4347</v>
      </c>
      <c r="H866" s="634" t="s">
        <v>4346</v>
      </c>
      <c r="I866" s="634" t="s">
        <v>9433</v>
      </c>
      <c r="J866" s="634" t="s">
        <v>9434</v>
      </c>
      <c r="K866" s="635">
        <v>41606985260047</v>
      </c>
      <c r="L866" s="634" t="s">
        <v>9435</v>
      </c>
      <c r="M866" s="634" t="s">
        <v>4312</v>
      </c>
      <c r="N866" s="634" t="s">
        <v>2459</v>
      </c>
      <c r="O866" s="634" t="s">
        <v>7905</v>
      </c>
      <c r="P866" s="634" t="s">
        <v>8132</v>
      </c>
      <c r="Q866" s="634" t="s">
        <v>8133</v>
      </c>
      <c r="R866" s="634" t="s">
        <v>7205</v>
      </c>
      <c r="S866" s="634" t="s">
        <v>8135</v>
      </c>
      <c r="T866" s="634" t="s">
        <v>9344</v>
      </c>
      <c r="U866" s="634" t="s">
        <v>1239</v>
      </c>
      <c r="V866" s="634" t="s">
        <v>2383</v>
      </c>
      <c r="W866" s="634" t="s">
        <v>5559</v>
      </c>
      <c r="X866" s="634" t="s">
        <v>8225</v>
      </c>
      <c r="Y866" s="634" t="s">
        <v>8138</v>
      </c>
      <c r="Z866" s="634" t="s">
        <v>8139</v>
      </c>
      <c r="AE866" s="634" t="s">
        <v>20128</v>
      </c>
      <c r="AF866" s="634" t="s">
        <v>21216</v>
      </c>
      <c r="AI866" s="646" t="str">
        <f>VLOOKUP(K866,'1-kurs'!C:F,4,)</f>
        <v>1-kurs</v>
      </c>
      <c r="AJ866" s="634" t="str">
        <f t="shared" si="13"/>
        <v>438241200199</v>
      </c>
    </row>
    <row r="867" spans="1:36" hidden="1" x14ac:dyDescent="0.25">
      <c r="A867" s="634" t="s">
        <v>20163</v>
      </c>
      <c r="B867" s="634" t="s">
        <v>20078</v>
      </c>
      <c r="C867" s="634" t="s">
        <v>8125</v>
      </c>
      <c r="D867" s="634" t="s">
        <v>8126</v>
      </c>
      <c r="E867" s="634" t="s">
        <v>8127</v>
      </c>
      <c r="F867" s="634" t="s">
        <v>4345</v>
      </c>
      <c r="G867" s="634" t="s">
        <v>8332</v>
      </c>
      <c r="H867" s="634" t="s">
        <v>4346</v>
      </c>
      <c r="I867" s="634" t="s">
        <v>20164</v>
      </c>
      <c r="J867" s="634" t="s">
        <v>20165</v>
      </c>
      <c r="K867" s="635">
        <v>41306975280027</v>
      </c>
      <c r="L867" s="634" t="s">
        <v>10968</v>
      </c>
      <c r="M867" s="634" t="s">
        <v>4312</v>
      </c>
      <c r="N867" s="634" t="s">
        <v>2459</v>
      </c>
      <c r="O867" s="634" t="s">
        <v>7905</v>
      </c>
      <c r="P867" s="634" t="s">
        <v>8132</v>
      </c>
      <c r="Q867" s="634" t="s">
        <v>8133</v>
      </c>
      <c r="R867" s="634" t="s">
        <v>7205</v>
      </c>
      <c r="S867" s="634" t="s">
        <v>8135</v>
      </c>
      <c r="T867" s="634" t="s">
        <v>9344</v>
      </c>
      <c r="U867" s="634" t="s">
        <v>1239</v>
      </c>
      <c r="V867" s="634" t="s">
        <v>2383</v>
      </c>
      <c r="W867" s="634" t="s">
        <v>5559</v>
      </c>
      <c r="X867" s="634" t="s">
        <v>8175</v>
      </c>
      <c r="Y867" s="634" t="s">
        <v>8138</v>
      </c>
      <c r="Z867" s="634" t="s">
        <v>8139</v>
      </c>
      <c r="AE867" s="634" t="s">
        <v>20515</v>
      </c>
      <c r="AF867" s="634" t="s">
        <v>21122</v>
      </c>
      <c r="AI867" s="646" t="str">
        <f>VLOOKUP(K867,'1-kurs'!C:F,4,)</f>
        <v>1-kurs</v>
      </c>
      <c r="AJ867" s="634" t="str">
        <f t="shared" si="13"/>
        <v>438241200335</v>
      </c>
    </row>
    <row r="868" spans="1:36" hidden="1" x14ac:dyDescent="0.25">
      <c r="A868" s="634" t="s">
        <v>20664</v>
      </c>
      <c r="B868" s="634" t="s">
        <v>20665</v>
      </c>
      <c r="C868" s="634" t="s">
        <v>8125</v>
      </c>
      <c r="D868" s="634" t="s">
        <v>8126</v>
      </c>
      <c r="E868" s="634" t="s">
        <v>8127</v>
      </c>
      <c r="F868" s="634" t="s">
        <v>4345</v>
      </c>
      <c r="G868" s="634" t="s">
        <v>4349</v>
      </c>
      <c r="H868" s="634" t="s">
        <v>4346</v>
      </c>
      <c r="I868" s="634" t="s">
        <v>20666</v>
      </c>
      <c r="J868" s="634" t="s">
        <v>20667</v>
      </c>
      <c r="K868" s="635">
        <v>41210831140049</v>
      </c>
      <c r="L868" s="634" t="s">
        <v>19292</v>
      </c>
      <c r="M868" s="634" t="s">
        <v>4312</v>
      </c>
      <c r="N868" s="634" t="s">
        <v>2459</v>
      </c>
      <c r="O868" s="634" t="s">
        <v>7905</v>
      </c>
      <c r="P868" s="634" t="s">
        <v>8132</v>
      </c>
      <c r="Q868" s="634" t="s">
        <v>8133</v>
      </c>
      <c r="R868" s="634" t="s">
        <v>7205</v>
      </c>
      <c r="S868" s="634" t="s">
        <v>8135</v>
      </c>
      <c r="T868" s="634" t="s">
        <v>9344</v>
      </c>
      <c r="U868" s="634" t="s">
        <v>1239</v>
      </c>
      <c r="V868" s="634" t="s">
        <v>2383</v>
      </c>
      <c r="W868" s="634" t="s">
        <v>5559</v>
      </c>
      <c r="X868" s="634" t="s">
        <v>8175</v>
      </c>
      <c r="Y868" s="634" t="s">
        <v>8138</v>
      </c>
      <c r="Z868" s="634" t="s">
        <v>8139</v>
      </c>
      <c r="AE868" s="634" t="s">
        <v>20515</v>
      </c>
      <c r="AF868" s="634" t="s">
        <v>19766</v>
      </c>
      <c r="AI868" s="646" t="str">
        <f>VLOOKUP(K868,'1-kurs'!C:F,4,)</f>
        <v>1-kurs</v>
      </c>
      <c r="AJ868" s="634" t="str">
        <f t="shared" si="13"/>
        <v>438241200378</v>
      </c>
    </row>
    <row r="869" spans="1:36" hidden="1" x14ac:dyDescent="0.25">
      <c r="A869" s="634" t="s">
        <v>9396</v>
      </c>
      <c r="B869" s="634" t="s">
        <v>7274</v>
      </c>
      <c r="C869" s="634" t="s">
        <v>8125</v>
      </c>
      <c r="D869" s="634" t="s">
        <v>8126</v>
      </c>
      <c r="E869" s="634" t="s">
        <v>8127</v>
      </c>
      <c r="F869" s="634" t="s">
        <v>4345</v>
      </c>
      <c r="G869" s="634" t="s">
        <v>8186</v>
      </c>
      <c r="H869" s="634" t="s">
        <v>4346</v>
      </c>
      <c r="I869" s="634" t="s">
        <v>9397</v>
      </c>
      <c r="J869" s="634" t="s">
        <v>9398</v>
      </c>
      <c r="K869" s="635">
        <v>60509005360035</v>
      </c>
      <c r="L869" s="634" t="s">
        <v>9399</v>
      </c>
      <c r="M869" s="634" t="s">
        <v>4312</v>
      </c>
      <c r="N869" s="634" t="s">
        <v>2459</v>
      </c>
      <c r="O869" s="634" t="s">
        <v>7905</v>
      </c>
      <c r="P869" s="634" t="s">
        <v>8132</v>
      </c>
      <c r="Q869" s="634" t="s">
        <v>8133</v>
      </c>
      <c r="R869" s="634" t="s">
        <v>7205</v>
      </c>
      <c r="S869" s="634" t="s">
        <v>8135</v>
      </c>
      <c r="T869" s="634" t="s">
        <v>9344</v>
      </c>
      <c r="U869" s="634" t="s">
        <v>1239</v>
      </c>
      <c r="V869" s="634" t="s">
        <v>2383</v>
      </c>
      <c r="W869" s="634" t="s">
        <v>5559</v>
      </c>
      <c r="X869" s="634" t="s">
        <v>8271</v>
      </c>
      <c r="Y869" s="634" t="s">
        <v>8138</v>
      </c>
      <c r="Z869" s="634" t="s">
        <v>8139</v>
      </c>
      <c r="AE869" s="634" t="s">
        <v>20515</v>
      </c>
      <c r="AF869" s="634" t="s">
        <v>21212</v>
      </c>
      <c r="AI869" s="646" t="str">
        <f>VLOOKUP(K869,'1-kurs'!C:F,4,)</f>
        <v>1-kurs</v>
      </c>
      <c r="AJ869" s="634" t="str">
        <f t="shared" si="13"/>
        <v>438241200058</v>
      </c>
    </row>
    <row r="870" spans="1:36" hidden="1" x14ac:dyDescent="0.25">
      <c r="A870" s="634" t="s">
        <v>20801</v>
      </c>
      <c r="B870" s="634" t="s">
        <v>20802</v>
      </c>
      <c r="C870" s="634" t="s">
        <v>8125</v>
      </c>
      <c r="D870" s="634" t="s">
        <v>8126</v>
      </c>
      <c r="E870" s="634" t="s">
        <v>8127</v>
      </c>
      <c r="F870" s="634" t="s">
        <v>4345</v>
      </c>
      <c r="G870" s="634" t="s">
        <v>8186</v>
      </c>
      <c r="H870" s="634" t="s">
        <v>4346</v>
      </c>
      <c r="I870" s="634" t="s">
        <v>13779</v>
      </c>
      <c r="J870" s="634" t="s">
        <v>20803</v>
      </c>
      <c r="K870" s="635">
        <v>62908035360019</v>
      </c>
      <c r="L870" s="634" t="s">
        <v>10578</v>
      </c>
      <c r="M870" s="634" t="s">
        <v>4312</v>
      </c>
      <c r="N870" s="634" t="s">
        <v>2459</v>
      </c>
      <c r="O870" s="634" t="s">
        <v>7905</v>
      </c>
      <c r="P870" s="634" t="s">
        <v>8132</v>
      </c>
      <c r="Q870" s="634" t="s">
        <v>8133</v>
      </c>
      <c r="R870" s="634" t="s">
        <v>7205</v>
      </c>
      <c r="S870" s="634" t="s">
        <v>8135</v>
      </c>
      <c r="T870" s="634" t="s">
        <v>9344</v>
      </c>
      <c r="U870" s="634" t="s">
        <v>1239</v>
      </c>
      <c r="V870" s="634" t="s">
        <v>2383</v>
      </c>
      <c r="W870" s="634" t="s">
        <v>5559</v>
      </c>
      <c r="X870" s="634" t="s">
        <v>8137</v>
      </c>
      <c r="Y870" s="634" t="s">
        <v>8138</v>
      </c>
      <c r="Z870" s="634" t="s">
        <v>8139</v>
      </c>
      <c r="AE870" s="634" t="s">
        <v>8140</v>
      </c>
      <c r="AF870" s="634" t="s">
        <v>19687</v>
      </c>
      <c r="AI870" s="646" t="str">
        <f>VLOOKUP(K870,'1-kurs'!C:F,4,)</f>
        <v>1-kurs</v>
      </c>
      <c r="AJ870" s="634" t="str">
        <f t="shared" si="13"/>
        <v>438251200007</v>
      </c>
    </row>
    <row r="871" spans="1:36" hidden="1" x14ac:dyDescent="0.25">
      <c r="A871" s="634" t="s">
        <v>9422</v>
      </c>
      <c r="B871" s="634" t="s">
        <v>7834</v>
      </c>
      <c r="C871" s="634" t="s">
        <v>8125</v>
      </c>
      <c r="D871" s="634" t="s">
        <v>8126</v>
      </c>
      <c r="E871" s="634" t="s">
        <v>8127</v>
      </c>
      <c r="F871" s="634" t="s">
        <v>8700</v>
      </c>
      <c r="G871" s="634" t="s">
        <v>9423</v>
      </c>
      <c r="H871" s="634" t="s">
        <v>4344</v>
      </c>
      <c r="I871" s="634" t="s">
        <v>9424</v>
      </c>
      <c r="J871" s="634" t="s">
        <v>9425</v>
      </c>
      <c r="K871" s="635">
        <v>51704027110031</v>
      </c>
      <c r="L871" s="634" t="s">
        <v>9426</v>
      </c>
      <c r="M871" s="634" t="s">
        <v>4312</v>
      </c>
      <c r="N871" s="634" t="s">
        <v>2459</v>
      </c>
      <c r="O871" s="634" t="s">
        <v>7905</v>
      </c>
      <c r="P871" s="634" t="s">
        <v>8132</v>
      </c>
      <c r="Q871" s="634" t="s">
        <v>8133</v>
      </c>
      <c r="R871" s="634" t="s">
        <v>7205</v>
      </c>
      <c r="S871" s="634" t="s">
        <v>8135</v>
      </c>
      <c r="T871" s="634" t="s">
        <v>9344</v>
      </c>
      <c r="U871" s="634" t="s">
        <v>1239</v>
      </c>
      <c r="V871" s="634" t="s">
        <v>2383</v>
      </c>
      <c r="W871" s="634" t="s">
        <v>5559</v>
      </c>
      <c r="X871" s="634" t="s">
        <v>8271</v>
      </c>
      <c r="Y871" s="634" t="s">
        <v>8138</v>
      </c>
      <c r="Z871" s="634" t="s">
        <v>8139</v>
      </c>
      <c r="AF871" s="634" t="s">
        <v>18576</v>
      </c>
      <c r="AI871" s="646" t="str">
        <f>VLOOKUP(K871,'1-kurs'!C:F,4,)</f>
        <v>1-kurs</v>
      </c>
      <c r="AJ871" s="634" t="str">
        <f t="shared" si="13"/>
        <v>438241200050</v>
      </c>
    </row>
    <row r="872" spans="1:36" hidden="1" x14ac:dyDescent="0.25">
      <c r="A872" s="634" t="s">
        <v>21217</v>
      </c>
      <c r="B872" s="634" t="s">
        <v>21218</v>
      </c>
      <c r="C872" s="634" t="s">
        <v>8125</v>
      </c>
      <c r="D872" s="634" t="s">
        <v>8126</v>
      </c>
      <c r="E872" s="634" t="s">
        <v>8127</v>
      </c>
      <c r="F872" s="634" t="s">
        <v>8253</v>
      </c>
      <c r="G872" s="634" t="s">
        <v>8511</v>
      </c>
      <c r="H872" s="634" t="s">
        <v>4346</v>
      </c>
      <c r="I872" s="634" t="s">
        <v>21219</v>
      </c>
      <c r="J872" s="634" t="s">
        <v>21220</v>
      </c>
      <c r="K872" s="635">
        <v>42709996070069</v>
      </c>
      <c r="L872" s="634" t="s">
        <v>21221</v>
      </c>
      <c r="M872" s="634" t="s">
        <v>4312</v>
      </c>
      <c r="N872" s="634" t="s">
        <v>2459</v>
      </c>
      <c r="O872" s="634" t="s">
        <v>7905</v>
      </c>
      <c r="P872" s="634" t="s">
        <v>8132</v>
      </c>
      <c r="Q872" s="634" t="s">
        <v>8133</v>
      </c>
      <c r="R872" s="634" t="s">
        <v>8134</v>
      </c>
      <c r="S872" s="634" t="s">
        <v>8135</v>
      </c>
      <c r="T872" s="634" t="s">
        <v>9344</v>
      </c>
      <c r="U872" s="634" t="s">
        <v>1239</v>
      </c>
      <c r="V872" s="634" t="s">
        <v>2383</v>
      </c>
      <c r="W872" s="634" t="s">
        <v>5559</v>
      </c>
      <c r="X872" s="634" t="s">
        <v>8175</v>
      </c>
      <c r="Y872" s="634" t="s">
        <v>8138</v>
      </c>
      <c r="Z872" s="634" t="s">
        <v>8139</v>
      </c>
      <c r="AE872" s="634" t="s">
        <v>20515</v>
      </c>
      <c r="AF872" s="634" t="s">
        <v>18576</v>
      </c>
      <c r="AI872" s="646" t="str">
        <f>VLOOKUP(K872,'1-kurs'!C:F,4,)</f>
        <v>1-kurs</v>
      </c>
      <c r="AJ872" s="634" t="str">
        <f t="shared" si="13"/>
        <v>438251200017</v>
      </c>
    </row>
    <row r="873" spans="1:36" hidden="1" x14ac:dyDescent="0.25">
      <c r="A873" s="634" t="s">
        <v>21222</v>
      </c>
      <c r="B873" s="634" t="s">
        <v>21170</v>
      </c>
      <c r="C873" s="634" t="s">
        <v>8125</v>
      </c>
      <c r="D873" s="634" t="s">
        <v>8126</v>
      </c>
      <c r="E873" s="634" t="s">
        <v>8127</v>
      </c>
      <c r="F873" s="634" t="s">
        <v>9349</v>
      </c>
      <c r="G873" s="634" t="s">
        <v>9350</v>
      </c>
      <c r="H873" s="634" t="s">
        <v>4346</v>
      </c>
      <c r="I873" s="634" t="s">
        <v>14585</v>
      </c>
      <c r="J873" s="634" t="s">
        <v>21223</v>
      </c>
      <c r="K873" s="635">
        <v>40109955260023</v>
      </c>
      <c r="L873" s="634" t="s">
        <v>9748</v>
      </c>
      <c r="M873" s="634" t="s">
        <v>4312</v>
      </c>
      <c r="N873" s="634" t="s">
        <v>2459</v>
      </c>
      <c r="O873" s="634" t="s">
        <v>7905</v>
      </c>
      <c r="P873" s="634" t="s">
        <v>8132</v>
      </c>
      <c r="Q873" s="634" t="s">
        <v>8133</v>
      </c>
      <c r="R873" s="634" t="s">
        <v>7205</v>
      </c>
      <c r="S873" s="634" t="s">
        <v>8135</v>
      </c>
      <c r="T873" s="634" t="s">
        <v>9344</v>
      </c>
      <c r="U873" s="634" t="s">
        <v>1239</v>
      </c>
      <c r="V873" s="634" t="s">
        <v>2383</v>
      </c>
      <c r="W873" s="634" t="s">
        <v>5559</v>
      </c>
      <c r="X873" s="634" t="s">
        <v>8175</v>
      </c>
      <c r="Y873" s="634" t="s">
        <v>8138</v>
      </c>
      <c r="Z873" s="634" t="s">
        <v>8139</v>
      </c>
      <c r="AE873" s="634" t="s">
        <v>8140</v>
      </c>
      <c r="AF873" s="634" t="s">
        <v>19688</v>
      </c>
      <c r="AI873" s="646" t="str">
        <f>VLOOKUP(K873,'1-kurs'!C:F,4,)</f>
        <v>1-kurs</v>
      </c>
      <c r="AJ873" s="634" t="str">
        <f t="shared" si="13"/>
        <v>438251200013</v>
      </c>
    </row>
    <row r="874" spans="1:36" hidden="1" x14ac:dyDescent="0.25">
      <c r="A874" s="634" t="s">
        <v>21224</v>
      </c>
      <c r="B874" s="634" t="s">
        <v>21163</v>
      </c>
      <c r="C874" s="634" t="s">
        <v>8125</v>
      </c>
      <c r="D874" s="634" t="s">
        <v>8126</v>
      </c>
      <c r="E874" s="634" t="s">
        <v>8127</v>
      </c>
      <c r="F874" s="634" t="s">
        <v>4345</v>
      </c>
      <c r="G874" s="634" t="s">
        <v>4347</v>
      </c>
      <c r="H874" s="634" t="s">
        <v>4346</v>
      </c>
      <c r="I874" s="634" t="s">
        <v>21225</v>
      </c>
      <c r="J874" s="634" t="s">
        <v>21226</v>
      </c>
      <c r="K874" s="635">
        <v>41202891000089</v>
      </c>
      <c r="L874" s="634" t="s">
        <v>21227</v>
      </c>
      <c r="M874" s="634" t="s">
        <v>4312</v>
      </c>
      <c r="N874" s="634" t="s">
        <v>2459</v>
      </c>
      <c r="O874" s="634" t="s">
        <v>7905</v>
      </c>
      <c r="P874" s="634" t="s">
        <v>8132</v>
      </c>
      <c r="Q874" s="634" t="s">
        <v>8133</v>
      </c>
      <c r="R874" s="634" t="s">
        <v>7205</v>
      </c>
      <c r="S874" s="634" t="s">
        <v>8135</v>
      </c>
      <c r="T874" s="634" t="s">
        <v>9344</v>
      </c>
      <c r="U874" s="634" t="s">
        <v>1239</v>
      </c>
      <c r="V874" s="634" t="s">
        <v>2383</v>
      </c>
      <c r="W874" s="634" t="s">
        <v>5559</v>
      </c>
      <c r="X874" s="634" t="s">
        <v>8175</v>
      </c>
      <c r="Y874" s="634" t="s">
        <v>8138</v>
      </c>
      <c r="Z874" s="634" t="s">
        <v>8139</v>
      </c>
      <c r="AE874" s="634" t="s">
        <v>20515</v>
      </c>
      <c r="AF874" s="634" t="s">
        <v>18576</v>
      </c>
      <c r="AI874" s="646" t="str">
        <f>VLOOKUP(K874,'1-kurs'!C:F,4,)</f>
        <v>1-kurs</v>
      </c>
      <c r="AJ874" s="634" t="str">
        <f t="shared" si="13"/>
        <v>438241200396</v>
      </c>
    </row>
    <row r="875" spans="1:36" hidden="1" x14ac:dyDescent="0.25">
      <c r="A875" s="634" t="s">
        <v>20171</v>
      </c>
      <c r="B875" s="634" t="s">
        <v>20081</v>
      </c>
      <c r="C875" s="634" t="s">
        <v>8125</v>
      </c>
      <c r="D875" s="634" t="s">
        <v>8126</v>
      </c>
      <c r="E875" s="634" t="s">
        <v>13787</v>
      </c>
      <c r="F875" s="634" t="s">
        <v>4345</v>
      </c>
      <c r="G875" s="634" t="s">
        <v>4348</v>
      </c>
      <c r="H875" s="634" t="s">
        <v>4346</v>
      </c>
      <c r="I875" s="634" t="s">
        <v>20172</v>
      </c>
      <c r="J875" s="634" t="s">
        <v>20173</v>
      </c>
      <c r="K875" s="635">
        <v>40205941050031</v>
      </c>
      <c r="L875" s="634" t="s">
        <v>11503</v>
      </c>
      <c r="M875" s="634" t="s">
        <v>4312</v>
      </c>
      <c r="N875" s="634" t="s">
        <v>2459</v>
      </c>
      <c r="O875" s="634" t="s">
        <v>7905</v>
      </c>
      <c r="P875" s="634" t="s">
        <v>8132</v>
      </c>
      <c r="Q875" s="634" t="s">
        <v>8133</v>
      </c>
      <c r="R875" s="634" t="s">
        <v>7205</v>
      </c>
      <c r="S875" s="634" t="s">
        <v>8135</v>
      </c>
      <c r="T875" s="634" t="s">
        <v>9344</v>
      </c>
      <c r="U875" s="634" t="s">
        <v>1239</v>
      </c>
      <c r="V875" s="634" t="s">
        <v>2383</v>
      </c>
      <c r="W875" s="634" t="s">
        <v>5559</v>
      </c>
      <c r="X875" s="634" t="s">
        <v>8175</v>
      </c>
      <c r="Y875" s="634" t="s">
        <v>8138</v>
      </c>
      <c r="Z875" s="634" t="s">
        <v>8139</v>
      </c>
      <c r="AE875" s="634" t="s">
        <v>8140</v>
      </c>
      <c r="AF875" s="634" t="s">
        <v>19769</v>
      </c>
      <c r="AI875" s="646" t="str">
        <f>VLOOKUP(K875,'1-kurs'!C:F,4,)</f>
        <v>1-kurs</v>
      </c>
      <c r="AJ875" s="634" t="str">
        <f t="shared" si="13"/>
        <v>438241200298</v>
      </c>
    </row>
    <row r="876" spans="1:36" hidden="1" x14ac:dyDescent="0.25">
      <c r="A876" s="634" t="s">
        <v>20168</v>
      </c>
      <c r="B876" s="634" t="s">
        <v>20080</v>
      </c>
      <c r="C876" s="634" t="s">
        <v>8125</v>
      </c>
      <c r="D876" s="634" t="s">
        <v>8126</v>
      </c>
      <c r="E876" s="634" t="s">
        <v>8127</v>
      </c>
      <c r="F876" s="634" t="s">
        <v>8142</v>
      </c>
      <c r="G876" s="634" t="s">
        <v>9817</v>
      </c>
      <c r="H876" s="634" t="s">
        <v>4346</v>
      </c>
      <c r="I876" s="634" t="s">
        <v>11952</v>
      </c>
      <c r="J876" s="634" t="s">
        <v>20169</v>
      </c>
      <c r="K876" s="635">
        <v>42806862380043</v>
      </c>
      <c r="L876" s="634" t="s">
        <v>8917</v>
      </c>
      <c r="M876" s="634" t="s">
        <v>4312</v>
      </c>
      <c r="N876" s="634" t="s">
        <v>2459</v>
      </c>
      <c r="O876" s="634" t="s">
        <v>7905</v>
      </c>
      <c r="P876" s="634" t="s">
        <v>8132</v>
      </c>
      <c r="Q876" s="634" t="s">
        <v>8133</v>
      </c>
      <c r="R876" s="634" t="s">
        <v>7205</v>
      </c>
      <c r="S876" s="634" t="s">
        <v>8135</v>
      </c>
      <c r="T876" s="634" t="s">
        <v>9344</v>
      </c>
      <c r="U876" s="634" t="s">
        <v>1239</v>
      </c>
      <c r="V876" s="634" t="s">
        <v>2383</v>
      </c>
      <c r="W876" s="634" t="s">
        <v>5559</v>
      </c>
      <c r="X876" s="634" t="s">
        <v>20170</v>
      </c>
      <c r="Y876" s="634" t="s">
        <v>8138</v>
      </c>
      <c r="Z876" s="634" t="s">
        <v>8139</v>
      </c>
      <c r="AE876" s="634" t="s">
        <v>20515</v>
      </c>
      <c r="AF876" s="634" t="s">
        <v>19766</v>
      </c>
      <c r="AI876" s="646" t="str">
        <f>VLOOKUP(K876,'1-kurs'!C:F,4,)</f>
        <v>1-kurs</v>
      </c>
      <c r="AJ876" s="634" t="str">
        <f t="shared" si="13"/>
        <v>438241200340</v>
      </c>
    </row>
    <row r="877" spans="1:36" hidden="1" x14ac:dyDescent="0.25">
      <c r="A877" s="634" t="s">
        <v>9392</v>
      </c>
      <c r="B877" s="634" t="s">
        <v>9393</v>
      </c>
      <c r="C877" s="634" t="s">
        <v>8125</v>
      </c>
      <c r="D877" s="634" t="s">
        <v>8126</v>
      </c>
      <c r="E877" s="634" t="s">
        <v>8127</v>
      </c>
      <c r="F877" s="634" t="s">
        <v>8142</v>
      </c>
      <c r="G877" s="634" t="s">
        <v>8660</v>
      </c>
      <c r="H877" s="634" t="s">
        <v>4346</v>
      </c>
      <c r="I877" s="634" t="s">
        <v>9394</v>
      </c>
      <c r="J877" s="634" t="s">
        <v>9395</v>
      </c>
      <c r="K877" s="635">
        <v>40901885820018</v>
      </c>
      <c r="L877" s="634" t="s">
        <v>8930</v>
      </c>
      <c r="M877" s="634" t="s">
        <v>4312</v>
      </c>
      <c r="N877" s="634" t="s">
        <v>2459</v>
      </c>
      <c r="O877" s="634" t="s">
        <v>7905</v>
      </c>
      <c r="P877" s="634" t="s">
        <v>8132</v>
      </c>
      <c r="Q877" s="634" t="s">
        <v>8133</v>
      </c>
      <c r="R877" s="634" t="s">
        <v>7205</v>
      </c>
      <c r="S877" s="634" t="s">
        <v>8135</v>
      </c>
      <c r="T877" s="634" t="s">
        <v>9344</v>
      </c>
      <c r="U877" s="634" t="s">
        <v>1239</v>
      </c>
      <c r="V877" s="634" t="s">
        <v>2383</v>
      </c>
      <c r="W877" s="634" t="s">
        <v>5559</v>
      </c>
      <c r="X877" s="634" t="s">
        <v>8175</v>
      </c>
      <c r="Y877" s="634" t="s">
        <v>8138</v>
      </c>
      <c r="Z877" s="634" t="s">
        <v>8139</v>
      </c>
      <c r="AE877" s="634" t="s">
        <v>20128</v>
      </c>
      <c r="AF877" s="634" t="s">
        <v>19687</v>
      </c>
      <c r="AI877" s="646" t="str">
        <f>VLOOKUP(K877,'1-kurs'!C:F,4,)</f>
        <v>1-kurs</v>
      </c>
      <c r="AJ877" s="634" t="str">
        <f t="shared" si="13"/>
        <v>438241200262</v>
      </c>
    </row>
    <row r="878" spans="1:36" hidden="1" x14ac:dyDescent="0.25">
      <c r="A878" s="634" t="s">
        <v>20183</v>
      </c>
      <c r="B878" s="634" t="s">
        <v>20084</v>
      </c>
      <c r="C878" s="634" t="s">
        <v>8125</v>
      </c>
      <c r="D878" s="634" t="s">
        <v>8126</v>
      </c>
      <c r="E878" s="634" t="s">
        <v>8127</v>
      </c>
      <c r="F878" s="634" t="s">
        <v>4345</v>
      </c>
      <c r="G878" s="634" t="s">
        <v>4347</v>
      </c>
      <c r="H878" s="634" t="s">
        <v>4346</v>
      </c>
      <c r="I878" s="634" t="s">
        <v>20184</v>
      </c>
      <c r="J878" s="634" t="s">
        <v>20185</v>
      </c>
      <c r="K878" s="635">
        <v>41912871110032</v>
      </c>
      <c r="L878" s="634" t="s">
        <v>8377</v>
      </c>
      <c r="M878" s="634" t="s">
        <v>4312</v>
      </c>
      <c r="N878" s="634" t="s">
        <v>2459</v>
      </c>
      <c r="O878" s="634" t="s">
        <v>7905</v>
      </c>
      <c r="P878" s="634" t="s">
        <v>8132</v>
      </c>
      <c r="Q878" s="634" t="s">
        <v>8133</v>
      </c>
      <c r="R878" s="634" t="s">
        <v>7205</v>
      </c>
      <c r="S878" s="634" t="s">
        <v>8135</v>
      </c>
      <c r="T878" s="634" t="s">
        <v>9344</v>
      </c>
      <c r="U878" s="634" t="s">
        <v>1239</v>
      </c>
      <c r="V878" s="634" t="s">
        <v>2383</v>
      </c>
      <c r="W878" s="634" t="s">
        <v>5559</v>
      </c>
      <c r="X878" s="634" t="s">
        <v>8175</v>
      </c>
      <c r="Y878" s="634" t="s">
        <v>8138</v>
      </c>
      <c r="Z878" s="634" t="s">
        <v>8139</v>
      </c>
      <c r="AE878" s="634" t="s">
        <v>8140</v>
      </c>
      <c r="AF878" s="634" t="s">
        <v>21212</v>
      </c>
      <c r="AI878" s="646" t="str">
        <f>VLOOKUP(K878,'1-kurs'!C:F,4,)</f>
        <v>1-kurs</v>
      </c>
      <c r="AJ878" s="634" t="str">
        <f t="shared" si="13"/>
        <v>438241200295</v>
      </c>
    </row>
    <row r="879" spans="1:36" hidden="1" x14ac:dyDescent="0.25">
      <c r="A879" s="634" t="s">
        <v>20186</v>
      </c>
      <c r="B879" s="634" t="s">
        <v>20085</v>
      </c>
      <c r="C879" s="634" t="s">
        <v>8125</v>
      </c>
      <c r="D879" s="634" t="s">
        <v>8126</v>
      </c>
      <c r="E879" s="634" t="s">
        <v>8127</v>
      </c>
      <c r="F879" s="634" t="s">
        <v>4345</v>
      </c>
      <c r="G879" s="634" t="s">
        <v>4347</v>
      </c>
      <c r="H879" s="634" t="s">
        <v>4344</v>
      </c>
      <c r="I879" s="634" t="s">
        <v>20187</v>
      </c>
      <c r="J879" s="634" t="s">
        <v>20188</v>
      </c>
      <c r="K879" s="635">
        <v>32811881000110</v>
      </c>
      <c r="L879" s="634" t="s">
        <v>10158</v>
      </c>
      <c r="M879" s="634" t="s">
        <v>4312</v>
      </c>
      <c r="N879" s="634" t="s">
        <v>2459</v>
      </c>
      <c r="O879" s="634" t="s">
        <v>7905</v>
      </c>
      <c r="P879" s="634" t="s">
        <v>8132</v>
      </c>
      <c r="Q879" s="634" t="s">
        <v>8133</v>
      </c>
      <c r="R879" s="634" t="s">
        <v>7205</v>
      </c>
      <c r="S879" s="634" t="s">
        <v>8135</v>
      </c>
      <c r="T879" s="634" t="s">
        <v>9344</v>
      </c>
      <c r="U879" s="634" t="s">
        <v>1239</v>
      </c>
      <c r="V879" s="634" t="s">
        <v>2383</v>
      </c>
      <c r="W879" s="634" t="s">
        <v>5559</v>
      </c>
      <c r="X879" s="634" t="s">
        <v>8175</v>
      </c>
      <c r="Y879" s="634" t="s">
        <v>8138</v>
      </c>
      <c r="Z879" s="634" t="s">
        <v>8139</v>
      </c>
      <c r="AE879" s="634" t="s">
        <v>8140</v>
      </c>
      <c r="AF879" s="634" t="s">
        <v>21122</v>
      </c>
      <c r="AI879" s="646" t="str">
        <f>VLOOKUP(K879,'1-kurs'!C:F,4,)</f>
        <v>1-kurs</v>
      </c>
      <c r="AJ879" s="634" t="str">
        <f t="shared" si="13"/>
        <v>438241200297</v>
      </c>
    </row>
    <row r="880" spans="1:36" hidden="1" x14ac:dyDescent="0.25">
      <c r="A880" s="634" t="s">
        <v>9451</v>
      </c>
      <c r="B880" s="634" t="s">
        <v>7811</v>
      </c>
      <c r="C880" s="634" t="s">
        <v>8125</v>
      </c>
      <c r="D880" s="634" t="s">
        <v>8126</v>
      </c>
      <c r="E880" s="634" t="s">
        <v>8127</v>
      </c>
      <c r="F880" s="634" t="s">
        <v>4345</v>
      </c>
      <c r="G880" s="634" t="s">
        <v>4347</v>
      </c>
      <c r="H880" s="634" t="s">
        <v>4346</v>
      </c>
      <c r="I880" s="634" t="s">
        <v>9452</v>
      </c>
      <c r="J880" s="634" t="s">
        <v>9453</v>
      </c>
      <c r="K880" s="635">
        <v>41403881000119</v>
      </c>
      <c r="L880" s="634" t="s">
        <v>9454</v>
      </c>
      <c r="M880" s="634" t="s">
        <v>4312</v>
      </c>
      <c r="N880" s="634" t="s">
        <v>2459</v>
      </c>
      <c r="O880" s="634" t="s">
        <v>7905</v>
      </c>
      <c r="P880" s="634" t="s">
        <v>8132</v>
      </c>
      <c r="Q880" s="634" t="s">
        <v>8133</v>
      </c>
      <c r="R880" s="634" t="s">
        <v>7205</v>
      </c>
      <c r="S880" s="634" t="s">
        <v>8135</v>
      </c>
      <c r="T880" s="634" t="s">
        <v>9344</v>
      </c>
      <c r="U880" s="634" t="s">
        <v>1239</v>
      </c>
      <c r="V880" s="634" t="s">
        <v>2383</v>
      </c>
      <c r="W880" s="634" t="s">
        <v>5559</v>
      </c>
      <c r="X880" s="634" t="s">
        <v>9455</v>
      </c>
      <c r="Y880" s="634" t="s">
        <v>8138</v>
      </c>
      <c r="Z880" s="634" t="s">
        <v>8139</v>
      </c>
      <c r="AE880" s="634" t="s">
        <v>20128</v>
      </c>
      <c r="AF880" s="634" t="s">
        <v>21214</v>
      </c>
      <c r="AI880" s="646" t="str">
        <f>VLOOKUP(K880,'1-kurs'!C:F,4,)</f>
        <v>1-kurs</v>
      </c>
      <c r="AJ880" s="634" t="str">
        <f t="shared" si="13"/>
        <v>438241200164</v>
      </c>
    </row>
    <row r="881" spans="1:36" hidden="1" x14ac:dyDescent="0.25">
      <c r="A881" s="634" t="s">
        <v>9411</v>
      </c>
      <c r="B881" s="634" t="s">
        <v>7808</v>
      </c>
      <c r="C881" s="634" t="s">
        <v>8125</v>
      </c>
      <c r="D881" s="634" t="s">
        <v>8126</v>
      </c>
      <c r="E881" s="634" t="s">
        <v>8127</v>
      </c>
      <c r="F881" s="634" t="s">
        <v>4345</v>
      </c>
      <c r="G881" s="634" t="s">
        <v>8128</v>
      </c>
      <c r="H881" s="634" t="s">
        <v>4346</v>
      </c>
      <c r="I881" s="634" t="s">
        <v>9412</v>
      </c>
      <c r="J881" s="634" t="s">
        <v>9413</v>
      </c>
      <c r="K881" s="635">
        <v>43009851100032</v>
      </c>
      <c r="L881" s="634" t="s">
        <v>8847</v>
      </c>
      <c r="M881" s="634" t="s">
        <v>4312</v>
      </c>
      <c r="N881" s="634" t="s">
        <v>2459</v>
      </c>
      <c r="O881" s="634" t="s">
        <v>7905</v>
      </c>
      <c r="P881" s="634" t="s">
        <v>8132</v>
      </c>
      <c r="Q881" s="634" t="s">
        <v>8133</v>
      </c>
      <c r="R881" s="634" t="s">
        <v>7205</v>
      </c>
      <c r="S881" s="634" t="s">
        <v>8135</v>
      </c>
      <c r="T881" s="634" t="s">
        <v>9344</v>
      </c>
      <c r="U881" s="634" t="s">
        <v>1239</v>
      </c>
      <c r="V881" s="634" t="s">
        <v>2383</v>
      </c>
      <c r="W881" s="634" t="s">
        <v>5559</v>
      </c>
      <c r="X881" s="634" t="s">
        <v>8739</v>
      </c>
      <c r="Y881" s="634" t="s">
        <v>8138</v>
      </c>
      <c r="Z881" s="634" t="s">
        <v>8139</v>
      </c>
      <c r="AE881" s="634" t="s">
        <v>20128</v>
      </c>
      <c r="AF881" s="634" t="s">
        <v>19687</v>
      </c>
      <c r="AI881" s="646" t="str">
        <f>VLOOKUP(K881,'1-kurs'!C:F,4,)</f>
        <v>1-kurs</v>
      </c>
      <c r="AJ881" s="634" t="str">
        <f t="shared" si="13"/>
        <v>438241200163</v>
      </c>
    </row>
    <row r="882" spans="1:36" hidden="1" x14ac:dyDescent="0.25">
      <c r="A882" s="634" t="s">
        <v>9375</v>
      </c>
      <c r="B882" s="634" t="s">
        <v>7778</v>
      </c>
      <c r="C882" s="634" t="s">
        <v>8125</v>
      </c>
      <c r="D882" s="634" t="s">
        <v>8126</v>
      </c>
      <c r="E882" s="634" t="s">
        <v>8127</v>
      </c>
      <c r="F882" s="634" t="s">
        <v>4345</v>
      </c>
      <c r="G882" s="634" t="s">
        <v>4347</v>
      </c>
      <c r="H882" s="634" t="s">
        <v>4344</v>
      </c>
      <c r="I882" s="634" t="s">
        <v>9376</v>
      </c>
      <c r="J882" s="634" t="s">
        <v>9377</v>
      </c>
      <c r="K882" s="635">
        <v>51801005260046</v>
      </c>
      <c r="L882" s="634" t="s">
        <v>9378</v>
      </c>
      <c r="M882" s="634" t="s">
        <v>4312</v>
      </c>
      <c r="N882" s="634" t="s">
        <v>2459</v>
      </c>
      <c r="O882" s="634" t="s">
        <v>7905</v>
      </c>
      <c r="P882" s="634" t="s">
        <v>8132</v>
      </c>
      <c r="Q882" s="634" t="s">
        <v>8133</v>
      </c>
      <c r="R882" s="634" t="s">
        <v>7205</v>
      </c>
      <c r="S882" s="634" t="s">
        <v>8135</v>
      </c>
      <c r="T882" s="634" t="s">
        <v>9344</v>
      </c>
      <c r="U882" s="634" t="s">
        <v>1239</v>
      </c>
      <c r="V882" s="634" t="s">
        <v>2383</v>
      </c>
      <c r="W882" s="634" t="s">
        <v>5559</v>
      </c>
      <c r="X882" s="634" t="s">
        <v>8225</v>
      </c>
      <c r="Y882" s="634" t="s">
        <v>8138</v>
      </c>
      <c r="Z882" s="634" t="s">
        <v>8139</v>
      </c>
      <c r="AE882" s="634" t="s">
        <v>20128</v>
      </c>
      <c r="AF882" s="634" t="s">
        <v>19687</v>
      </c>
      <c r="AI882" s="646" t="str">
        <f>VLOOKUP(K882,'1-kurs'!C:F,4,)</f>
        <v>1-kurs</v>
      </c>
      <c r="AJ882" s="634" t="str">
        <f t="shared" si="13"/>
        <v>438241200207</v>
      </c>
    </row>
    <row r="883" spans="1:36" hidden="1" x14ac:dyDescent="0.25">
      <c r="A883" s="634" t="s">
        <v>9427</v>
      </c>
      <c r="B883" s="634" t="s">
        <v>7830</v>
      </c>
      <c r="C883" s="634" t="s">
        <v>8125</v>
      </c>
      <c r="D883" s="634" t="s">
        <v>8126</v>
      </c>
      <c r="E883" s="634" t="s">
        <v>8127</v>
      </c>
      <c r="F883" s="634" t="s">
        <v>4345</v>
      </c>
      <c r="G883" s="634" t="s">
        <v>4347</v>
      </c>
      <c r="H883" s="634" t="s">
        <v>4346</v>
      </c>
      <c r="I883" s="634" t="s">
        <v>9428</v>
      </c>
      <c r="J883" s="634" t="s">
        <v>9429</v>
      </c>
      <c r="K883" s="635">
        <v>42812921000056</v>
      </c>
      <c r="L883" s="634" t="s">
        <v>9430</v>
      </c>
      <c r="M883" s="634" t="s">
        <v>4312</v>
      </c>
      <c r="N883" s="634" t="s">
        <v>2459</v>
      </c>
      <c r="O883" s="634" t="s">
        <v>7905</v>
      </c>
      <c r="P883" s="634" t="s">
        <v>8132</v>
      </c>
      <c r="Q883" s="634" t="s">
        <v>8133</v>
      </c>
      <c r="R883" s="634" t="s">
        <v>7205</v>
      </c>
      <c r="S883" s="634" t="s">
        <v>8135</v>
      </c>
      <c r="T883" s="634" t="s">
        <v>9344</v>
      </c>
      <c r="U883" s="634" t="s">
        <v>1239</v>
      </c>
      <c r="V883" s="634" t="s">
        <v>2383</v>
      </c>
      <c r="W883" s="634" t="s">
        <v>5559</v>
      </c>
      <c r="X883" s="634" t="s">
        <v>8271</v>
      </c>
      <c r="Y883" s="634" t="s">
        <v>8138</v>
      </c>
      <c r="Z883" s="634" t="s">
        <v>8139</v>
      </c>
      <c r="AE883" s="634" t="s">
        <v>20128</v>
      </c>
      <c r="AF883" s="634" t="s">
        <v>19689</v>
      </c>
      <c r="AI883" s="646" t="str">
        <f>VLOOKUP(K883,'1-kurs'!C:F,4,)</f>
        <v>1-kurs</v>
      </c>
      <c r="AJ883" s="634" t="str">
        <f t="shared" si="13"/>
        <v>438241200042</v>
      </c>
    </row>
    <row r="884" spans="1:36" hidden="1" x14ac:dyDescent="0.25">
      <c r="A884" s="634" t="s">
        <v>20174</v>
      </c>
      <c r="B884" s="634" t="s">
        <v>20082</v>
      </c>
      <c r="C884" s="634" t="s">
        <v>8125</v>
      </c>
      <c r="D884" s="634" t="s">
        <v>8126</v>
      </c>
      <c r="E884" s="634" t="s">
        <v>8127</v>
      </c>
      <c r="F884" s="634" t="s">
        <v>4345</v>
      </c>
      <c r="G884" s="634" t="s">
        <v>8128</v>
      </c>
      <c r="H884" s="634" t="s">
        <v>4346</v>
      </c>
      <c r="I884" s="634" t="s">
        <v>20175</v>
      </c>
      <c r="J884" s="634" t="s">
        <v>20176</v>
      </c>
      <c r="K884" s="635">
        <v>41407985340052</v>
      </c>
      <c r="L884" s="634" t="s">
        <v>20178</v>
      </c>
      <c r="M884" s="634" t="s">
        <v>4312</v>
      </c>
      <c r="N884" s="634" t="s">
        <v>2459</v>
      </c>
      <c r="O884" s="634" t="s">
        <v>7905</v>
      </c>
      <c r="P884" s="634" t="s">
        <v>8132</v>
      </c>
      <c r="Q884" s="634" t="s">
        <v>8133</v>
      </c>
      <c r="R884" s="634" t="s">
        <v>7205</v>
      </c>
      <c r="S884" s="634" t="s">
        <v>8135</v>
      </c>
      <c r="T884" s="634" t="s">
        <v>9344</v>
      </c>
      <c r="U884" s="634" t="s">
        <v>1239</v>
      </c>
      <c r="V884" s="634" t="s">
        <v>2383</v>
      </c>
      <c r="W884" s="634" t="s">
        <v>5559</v>
      </c>
      <c r="X884" s="634" t="s">
        <v>8182</v>
      </c>
      <c r="Y884" s="634" t="s">
        <v>8138</v>
      </c>
      <c r="Z884" s="634" t="s">
        <v>8139</v>
      </c>
      <c r="AE884" s="634" t="s">
        <v>20515</v>
      </c>
      <c r="AF884" s="634" t="s">
        <v>21122</v>
      </c>
      <c r="AI884" s="646" t="str">
        <f>VLOOKUP(K884,'1-kurs'!C:F,4,)</f>
        <v>1-kurs</v>
      </c>
      <c r="AJ884" s="634" t="str">
        <f t="shared" si="13"/>
        <v>438241200322</v>
      </c>
    </row>
    <row r="885" spans="1:36" hidden="1" x14ac:dyDescent="0.25">
      <c r="A885" s="634" t="s">
        <v>9400</v>
      </c>
      <c r="B885" s="634" t="s">
        <v>7932</v>
      </c>
      <c r="C885" s="634" t="s">
        <v>8125</v>
      </c>
      <c r="D885" s="634" t="s">
        <v>8126</v>
      </c>
      <c r="E885" s="634" t="s">
        <v>8127</v>
      </c>
      <c r="F885" s="634" t="s">
        <v>4345</v>
      </c>
      <c r="G885" s="634" t="s">
        <v>4347</v>
      </c>
      <c r="H885" s="634" t="s">
        <v>4346</v>
      </c>
      <c r="I885" s="634" t="s">
        <v>9401</v>
      </c>
      <c r="J885" s="634" t="s">
        <v>9402</v>
      </c>
      <c r="K885" s="635">
        <v>60512025250020</v>
      </c>
      <c r="L885" s="634" t="s">
        <v>9403</v>
      </c>
      <c r="M885" s="634" t="s">
        <v>4312</v>
      </c>
      <c r="N885" s="634" t="s">
        <v>2459</v>
      </c>
      <c r="O885" s="634" t="s">
        <v>7905</v>
      </c>
      <c r="P885" s="634" t="s">
        <v>8132</v>
      </c>
      <c r="Q885" s="634" t="s">
        <v>8133</v>
      </c>
      <c r="R885" s="634" t="s">
        <v>7205</v>
      </c>
      <c r="S885" s="634" t="s">
        <v>8135</v>
      </c>
      <c r="T885" s="634" t="s">
        <v>9344</v>
      </c>
      <c r="U885" s="634" t="s">
        <v>1239</v>
      </c>
      <c r="V885" s="634" t="s">
        <v>2383</v>
      </c>
      <c r="W885" s="634" t="s">
        <v>5559</v>
      </c>
      <c r="X885" s="634" t="s">
        <v>8175</v>
      </c>
      <c r="Y885" s="634" t="s">
        <v>8138</v>
      </c>
      <c r="Z885" s="634" t="s">
        <v>8139</v>
      </c>
      <c r="AE885" s="634" t="s">
        <v>20128</v>
      </c>
      <c r="AF885" s="634" t="s">
        <v>21214</v>
      </c>
      <c r="AI885" s="646" t="str">
        <f>VLOOKUP(K885,'1-kurs'!C:F,4,)</f>
        <v>1-kurs</v>
      </c>
      <c r="AJ885" s="634" t="str">
        <f t="shared" si="13"/>
        <v>438241200250</v>
      </c>
    </row>
    <row r="886" spans="1:36" hidden="1" x14ac:dyDescent="0.25">
      <c r="A886" s="634" t="s">
        <v>9407</v>
      </c>
      <c r="B886" s="634" t="s">
        <v>7721</v>
      </c>
      <c r="C886" s="634" t="s">
        <v>8125</v>
      </c>
      <c r="D886" s="634" t="s">
        <v>8126</v>
      </c>
      <c r="E886" s="634" t="s">
        <v>8127</v>
      </c>
      <c r="F886" s="634" t="s">
        <v>4345</v>
      </c>
      <c r="G886" s="634" t="s">
        <v>4347</v>
      </c>
      <c r="H886" s="634" t="s">
        <v>4346</v>
      </c>
      <c r="I886" s="634" t="s">
        <v>9408</v>
      </c>
      <c r="J886" s="634" t="s">
        <v>9409</v>
      </c>
      <c r="K886" s="635">
        <v>41103861120016</v>
      </c>
      <c r="L886" s="634" t="s">
        <v>9410</v>
      </c>
      <c r="M886" s="634" t="s">
        <v>4312</v>
      </c>
      <c r="N886" s="634" t="s">
        <v>2459</v>
      </c>
      <c r="O886" s="634" t="s">
        <v>7905</v>
      </c>
      <c r="P886" s="634" t="s">
        <v>8132</v>
      </c>
      <c r="Q886" s="634" t="s">
        <v>8133</v>
      </c>
      <c r="R886" s="634" t="s">
        <v>7205</v>
      </c>
      <c r="S886" s="634" t="s">
        <v>8135</v>
      </c>
      <c r="T886" s="634" t="s">
        <v>9344</v>
      </c>
      <c r="U886" s="634" t="s">
        <v>1239</v>
      </c>
      <c r="V886" s="634" t="s">
        <v>2383</v>
      </c>
      <c r="W886" s="634" t="s">
        <v>5559</v>
      </c>
      <c r="X886" s="634" t="s">
        <v>8271</v>
      </c>
      <c r="Y886" s="634" t="s">
        <v>8138</v>
      </c>
      <c r="Z886" s="634" t="s">
        <v>8139</v>
      </c>
      <c r="AE886" s="634" t="s">
        <v>20128</v>
      </c>
      <c r="AF886" s="634" t="s">
        <v>19687</v>
      </c>
      <c r="AI886" s="646" t="str">
        <f>VLOOKUP(K886,'1-kurs'!C:F,4,)</f>
        <v>1-kurs</v>
      </c>
      <c r="AJ886" s="634" t="str">
        <f t="shared" si="13"/>
        <v>438241200045</v>
      </c>
    </row>
    <row r="887" spans="1:36" hidden="1" x14ac:dyDescent="0.25">
      <c r="A887" s="634" t="s">
        <v>20166</v>
      </c>
      <c r="B887" s="634" t="s">
        <v>20079</v>
      </c>
      <c r="C887" s="634" t="s">
        <v>8125</v>
      </c>
      <c r="D887" s="634" t="s">
        <v>8126</v>
      </c>
      <c r="E887" s="634" t="s">
        <v>8127</v>
      </c>
      <c r="F887" s="634" t="s">
        <v>4345</v>
      </c>
      <c r="G887" s="634" t="s">
        <v>8128</v>
      </c>
      <c r="H887" s="634" t="s">
        <v>4346</v>
      </c>
      <c r="I887" s="634" t="s">
        <v>11438</v>
      </c>
      <c r="J887" s="634" t="s">
        <v>20167</v>
      </c>
      <c r="K887" s="635">
        <v>60809015340055</v>
      </c>
      <c r="L887" s="634" t="s">
        <v>18888</v>
      </c>
      <c r="M887" s="634" t="s">
        <v>4312</v>
      </c>
      <c r="N887" s="634" t="s">
        <v>2459</v>
      </c>
      <c r="O887" s="634" t="s">
        <v>7905</v>
      </c>
      <c r="P887" s="634" t="s">
        <v>8132</v>
      </c>
      <c r="Q887" s="634" t="s">
        <v>8133</v>
      </c>
      <c r="R887" s="634" t="s">
        <v>7205</v>
      </c>
      <c r="S887" s="634" t="s">
        <v>8135</v>
      </c>
      <c r="T887" s="634" t="s">
        <v>9344</v>
      </c>
      <c r="U887" s="634" t="s">
        <v>1239</v>
      </c>
      <c r="V887" s="634" t="s">
        <v>2383</v>
      </c>
      <c r="W887" s="634" t="s">
        <v>5559</v>
      </c>
      <c r="X887" s="634" t="s">
        <v>8175</v>
      </c>
      <c r="Y887" s="634" t="s">
        <v>8138</v>
      </c>
      <c r="Z887" s="634" t="s">
        <v>8139</v>
      </c>
      <c r="AE887" s="634" t="s">
        <v>20515</v>
      </c>
      <c r="AF887" s="634" t="s">
        <v>19687</v>
      </c>
      <c r="AI887" s="646" t="str">
        <f>VLOOKUP(K887,'1-kurs'!C:F,4,)</f>
        <v>1-kurs</v>
      </c>
      <c r="AJ887" s="634" t="str">
        <f t="shared" si="13"/>
        <v>438241200319</v>
      </c>
    </row>
    <row r="888" spans="1:36" hidden="1" x14ac:dyDescent="0.25">
      <c r="A888" s="634" t="s">
        <v>9447</v>
      </c>
      <c r="B888" s="634" t="s">
        <v>7704</v>
      </c>
      <c r="C888" s="634" t="s">
        <v>8125</v>
      </c>
      <c r="D888" s="634" t="s">
        <v>8126</v>
      </c>
      <c r="E888" s="634" t="s">
        <v>8127</v>
      </c>
      <c r="F888" s="634" t="s">
        <v>4345</v>
      </c>
      <c r="G888" s="634" t="s">
        <v>4347</v>
      </c>
      <c r="H888" s="634" t="s">
        <v>4346</v>
      </c>
      <c r="I888" s="634" t="s">
        <v>9448</v>
      </c>
      <c r="J888" s="634" t="s">
        <v>9449</v>
      </c>
      <c r="K888" s="635">
        <v>42208975260045</v>
      </c>
      <c r="L888" s="634" t="s">
        <v>8836</v>
      </c>
      <c r="M888" s="634" t="s">
        <v>4312</v>
      </c>
      <c r="N888" s="634" t="s">
        <v>2459</v>
      </c>
      <c r="O888" s="634" t="s">
        <v>7905</v>
      </c>
      <c r="P888" s="634" t="s">
        <v>8132</v>
      </c>
      <c r="Q888" s="634" t="s">
        <v>8133</v>
      </c>
      <c r="R888" s="634" t="s">
        <v>7205</v>
      </c>
      <c r="S888" s="634" t="s">
        <v>8135</v>
      </c>
      <c r="T888" s="634" t="s">
        <v>9344</v>
      </c>
      <c r="U888" s="634" t="s">
        <v>1239</v>
      </c>
      <c r="V888" s="634" t="s">
        <v>2383</v>
      </c>
      <c r="W888" s="634" t="s">
        <v>5559</v>
      </c>
      <c r="X888" s="634" t="s">
        <v>8175</v>
      </c>
      <c r="Y888" s="634" t="s">
        <v>8138</v>
      </c>
      <c r="Z888" s="634" t="s">
        <v>8139</v>
      </c>
      <c r="AE888" s="634" t="s">
        <v>20128</v>
      </c>
      <c r="AF888" s="634" t="s">
        <v>21212</v>
      </c>
      <c r="AI888" s="646" t="str">
        <f>VLOOKUP(K888,'1-kurs'!C:F,4,)</f>
        <v>1-kurs</v>
      </c>
      <c r="AJ888" s="634" t="str">
        <f t="shared" si="13"/>
        <v>438241200162</v>
      </c>
    </row>
    <row r="889" spans="1:36" hidden="1" x14ac:dyDescent="0.25">
      <c r="A889" s="634" t="s">
        <v>20431</v>
      </c>
      <c r="B889" s="634" t="s">
        <v>20566</v>
      </c>
      <c r="C889" s="634" t="s">
        <v>8125</v>
      </c>
      <c r="D889" s="634" t="s">
        <v>8126</v>
      </c>
      <c r="E889" s="634" t="s">
        <v>8127</v>
      </c>
      <c r="F889" s="634" t="s">
        <v>4345</v>
      </c>
      <c r="G889" s="634" t="s">
        <v>4352</v>
      </c>
      <c r="H889" s="634" t="s">
        <v>4346</v>
      </c>
      <c r="I889" s="634" t="s">
        <v>20567</v>
      </c>
      <c r="J889" s="634" t="s">
        <v>20568</v>
      </c>
      <c r="K889" s="635">
        <v>60603025290025</v>
      </c>
      <c r="L889" s="634" t="s">
        <v>20570</v>
      </c>
      <c r="M889" s="634" t="s">
        <v>4312</v>
      </c>
      <c r="N889" s="634" t="s">
        <v>2459</v>
      </c>
      <c r="O889" s="634" t="s">
        <v>7905</v>
      </c>
      <c r="P889" s="634" t="s">
        <v>8132</v>
      </c>
      <c r="Q889" s="634" t="s">
        <v>8133</v>
      </c>
      <c r="R889" s="634" t="s">
        <v>7205</v>
      </c>
      <c r="S889" s="634" t="s">
        <v>8135</v>
      </c>
      <c r="T889" s="634" t="s">
        <v>9344</v>
      </c>
      <c r="U889" s="634" t="s">
        <v>1239</v>
      </c>
      <c r="V889" s="634" t="s">
        <v>2383</v>
      </c>
      <c r="W889" s="634" t="s">
        <v>5559</v>
      </c>
      <c r="X889" s="634" t="s">
        <v>8175</v>
      </c>
      <c r="Y889" s="634" t="s">
        <v>8138</v>
      </c>
      <c r="Z889" s="634" t="s">
        <v>8139</v>
      </c>
      <c r="AE889" s="634" t="s">
        <v>20515</v>
      </c>
      <c r="AF889" s="634" t="s">
        <v>19687</v>
      </c>
      <c r="AI889" s="646" t="str">
        <f>VLOOKUP(K889,'1-kurs'!C:F,4,)</f>
        <v>1-kurs</v>
      </c>
      <c r="AJ889" s="634" t="str">
        <f t="shared" si="13"/>
        <v>438241200362</v>
      </c>
    </row>
    <row r="890" spans="1:36" hidden="1" x14ac:dyDescent="0.25">
      <c r="A890" s="634" t="s">
        <v>9387</v>
      </c>
      <c r="B890" s="634" t="s">
        <v>7677</v>
      </c>
      <c r="C890" s="634" t="s">
        <v>8125</v>
      </c>
      <c r="D890" s="634" t="s">
        <v>8126</v>
      </c>
      <c r="E890" s="634" t="s">
        <v>8127</v>
      </c>
      <c r="F890" s="634" t="s">
        <v>8700</v>
      </c>
      <c r="G890" s="634" t="s">
        <v>9388</v>
      </c>
      <c r="H890" s="634" t="s">
        <v>4346</v>
      </c>
      <c r="I890" s="634" t="s">
        <v>9389</v>
      </c>
      <c r="J890" s="634" t="s">
        <v>9390</v>
      </c>
      <c r="K890" s="635">
        <v>61305007130020</v>
      </c>
      <c r="L890" s="634" t="s">
        <v>9391</v>
      </c>
      <c r="M890" s="634" t="s">
        <v>4312</v>
      </c>
      <c r="N890" s="634" t="s">
        <v>2459</v>
      </c>
      <c r="O890" s="634" t="s">
        <v>7905</v>
      </c>
      <c r="P890" s="634" t="s">
        <v>8132</v>
      </c>
      <c r="Q890" s="634" t="s">
        <v>8133</v>
      </c>
      <c r="R890" s="634" t="s">
        <v>7205</v>
      </c>
      <c r="S890" s="634" t="s">
        <v>8135</v>
      </c>
      <c r="T890" s="634" t="s">
        <v>9344</v>
      </c>
      <c r="U890" s="634" t="s">
        <v>1239</v>
      </c>
      <c r="V890" s="634" t="s">
        <v>2383</v>
      </c>
      <c r="W890" s="634" t="s">
        <v>5559</v>
      </c>
      <c r="X890" s="634" t="s">
        <v>8137</v>
      </c>
      <c r="Y890" s="634" t="s">
        <v>8138</v>
      </c>
      <c r="Z890" s="634" t="s">
        <v>8139</v>
      </c>
      <c r="AE890" s="634" t="s">
        <v>20515</v>
      </c>
      <c r="AF890" s="634" t="s">
        <v>21215</v>
      </c>
      <c r="AI890" s="646" t="str">
        <f>VLOOKUP(K890,'1-kurs'!C:F,4,)</f>
        <v>1-kurs</v>
      </c>
      <c r="AJ890" s="634" t="str">
        <f t="shared" si="13"/>
        <v>438241200217</v>
      </c>
    </row>
    <row r="891" spans="1:36" hidden="1" x14ac:dyDescent="0.25">
      <c r="A891" s="634" t="s">
        <v>9354</v>
      </c>
      <c r="B891" s="634" t="s">
        <v>7676</v>
      </c>
      <c r="C891" s="634" t="s">
        <v>8125</v>
      </c>
      <c r="D891" s="634" t="s">
        <v>8126</v>
      </c>
      <c r="E891" s="634" t="s">
        <v>8127</v>
      </c>
      <c r="F891" s="634" t="s">
        <v>4345</v>
      </c>
      <c r="G891" s="634" t="s">
        <v>4347</v>
      </c>
      <c r="H891" s="634" t="s">
        <v>4346</v>
      </c>
      <c r="I891" s="634" t="s">
        <v>9355</v>
      </c>
      <c r="J891" s="634" t="s">
        <v>9356</v>
      </c>
      <c r="K891" s="635">
        <v>42510861000030</v>
      </c>
      <c r="L891" s="634" t="s">
        <v>9324</v>
      </c>
      <c r="M891" s="634" t="s">
        <v>4312</v>
      </c>
      <c r="N891" s="634" t="s">
        <v>2459</v>
      </c>
      <c r="O891" s="634" t="s">
        <v>7905</v>
      </c>
      <c r="P891" s="634" t="s">
        <v>8132</v>
      </c>
      <c r="Q891" s="634" t="s">
        <v>8133</v>
      </c>
      <c r="R891" s="634" t="s">
        <v>7205</v>
      </c>
      <c r="S891" s="634" t="s">
        <v>8135</v>
      </c>
      <c r="T891" s="634" t="s">
        <v>9344</v>
      </c>
      <c r="U891" s="634" t="s">
        <v>1239</v>
      </c>
      <c r="V891" s="634" t="s">
        <v>2383</v>
      </c>
      <c r="W891" s="634" t="s">
        <v>5559</v>
      </c>
      <c r="X891" s="634" t="s">
        <v>8271</v>
      </c>
      <c r="Y891" s="634" t="s">
        <v>8138</v>
      </c>
      <c r="Z891" s="634" t="s">
        <v>8139</v>
      </c>
      <c r="AE891" s="634" t="s">
        <v>20128</v>
      </c>
      <c r="AF891" s="634" t="s">
        <v>21215</v>
      </c>
      <c r="AI891" s="646" t="str">
        <f>VLOOKUP(K891,'1-kurs'!C:F,4,)</f>
        <v>1-kurs</v>
      </c>
      <c r="AJ891" s="634" t="str">
        <f t="shared" si="13"/>
        <v>438241200046</v>
      </c>
    </row>
    <row r="892" spans="1:36" hidden="1" x14ac:dyDescent="0.25">
      <c r="A892" s="634" t="s">
        <v>9437</v>
      </c>
      <c r="B892" s="634" t="s">
        <v>7672</v>
      </c>
      <c r="C892" s="634" t="s">
        <v>8125</v>
      </c>
      <c r="D892" s="634" t="s">
        <v>8126</v>
      </c>
      <c r="E892" s="634" t="s">
        <v>8127</v>
      </c>
      <c r="F892" s="634" t="s">
        <v>4345</v>
      </c>
      <c r="G892" s="634" t="s">
        <v>8128</v>
      </c>
      <c r="H892" s="634" t="s">
        <v>4346</v>
      </c>
      <c r="I892" s="634" t="s">
        <v>9438</v>
      </c>
      <c r="J892" s="634" t="s">
        <v>9439</v>
      </c>
      <c r="K892" s="635">
        <v>42004871120119</v>
      </c>
      <c r="L892" s="634" t="s">
        <v>9440</v>
      </c>
      <c r="M892" s="634" t="s">
        <v>4312</v>
      </c>
      <c r="N892" s="634" t="s">
        <v>2459</v>
      </c>
      <c r="O892" s="634" t="s">
        <v>7905</v>
      </c>
      <c r="P892" s="634" t="s">
        <v>8132</v>
      </c>
      <c r="Q892" s="634" t="s">
        <v>8133</v>
      </c>
      <c r="R892" s="634" t="s">
        <v>7205</v>
      </c>
      <c r="S892" s="634" t="s">
        <v>8135</v>
      </c>
      <c r="T892" s="634" t="s">
        <v>9344</v>
      </c>
      <c r="U892" s="634" t="s">
        <v>1239</v>
      </c>
      <c r="V892" s="634" t="s">
        <v>2383</v>
      </c>
      <c r="W892" s="634" t="s">
        <v>5559</v>
      </c>
      <c r="X892" s="634" t="s">
        <v>8271</v>
      </c>
      <c r="Y892" s="634" t="s">
        <v>8138</v>
      </c>
      <c r="Z892" s="634" t="s">
        <v>8139</v>
      </c>
      <c r="AE892" s="634" t="s">
        <v>20128</v>
      </c>
      <c r="AF892" s="634" t="s">
        <v>19687</v>
      </c>
      <c r="AI892" s="646" t="str">
        <f>VLOOKUP(K892,'1-kurs'!C:F,4,)</f>
        <v>1-kurs</v>
      </c>
      <c r="AJ892" s="634" t="str">
        <f t="shared" si="13"/>
        <v>438241200043</v>
      </c>
    </row>
    <row r="893" spans="1:36" hidden="1" x14ac:dyDescent="0.25">
      <c r="A893" s="634" t="s">
        <v>20668</v>
      </c>
      <c r="B893" s="634" t="s">
        <v>20669</v>
      </c>
      <c r="C893" s="634" t="s">
        <v>8125</v>
      </c>
      <c r="D893" s="634" t="s">
        <v>8126</v>
      </c>
      <c r="E893" s="634" t="s">
        <v>8127</v>
      </c>
      <c r="F893" s="634" t="s">
        <v>4345</v>
      </c>
      <c r="G893" s="634" t="s">
        <v>4347</v>
      </c>
      <c r="H893" s="634" t="s">
        <v>4346</v>
      </c>
      <c r="I893" s="634" t="s">
        <v>20670</v>
      </c>
      <c r="J893" s="634" t="s">
        <v>20671</v>
      </c>
      <c r="K893" s="635">
        <v>41204911000112</v>
      </c>
      <c r="L893" s="634" t="s">
        <v>20672</v>
      </c>
      <c r="M893" s="634" t="s">
        <v>4312</v>
      </c>
      <c r="N893" s="634" t="s">
        <v>2459</v>
      </c>
      <c r="O893" s="634" t="s">
        <v>7895</v>
      </c>
      <c r="P893" s="634" t="s">
        <v>8132</v>
      </c>
      <c r="Q893" s="634" t="s">
        <v>8133</v>
      </c>
      <c r="R893" s="634" t="s">
        <v>7205</v>
      </c>
      <c r="S893" s="634" t="s">
        <v>8135</v>
      </c>
      <c r="T893" s="634" t="s">
        <v>9460</v>
      </c>
      <c r="U893" s="634" t="s">
        <v>1239</v>
      </c>
      <c r="V893" s="634" t="s">
        <v>2383</v>
      </c>
      <c r="W893" s="634" t="s">
        <v>5559</v>
      </c>
      <c r="X893" s="634" t="s">
        <v>8175</v>
      </c>
      <c r="Y893" s="634" t="s">
        <v>8138</v>
      </c>
      <c r="Z893" s="634" t="s">
        <v>8139</v>
      </c>
      <c r="AE893" s="634" t="s">
        <v>20515</v>
      </c>
      <c r="AF893" s="634" t="s">
        <v>19766</v>
      </c>
      <c r="AI893" s="646" t="str">
        <f>VLOOKUP(K893,'1-kurs'!C:F,4,)</f>
        <v>1-kurs</v>
      </c>
      <c r="AJ893" s="634" t="str">
        <f t="shared" si="13"/>
        <v>438241200381</v>
      </c>
    </row>
    <row r="894" spans="1:36" hidden="1" x14ac:dyDescent="0.25">
      <c r="A894" s="634" t="s">
        <v>9523</v>
      </c>
      <c r="B894" s="634" t="s">
        <v>7742</v>
      </c>
      <c r="C894" s="634" t="s">
        <v>8125</v>
      </c>
      <c r="D894" s="634" t="s">
        <v>8126</v>
      </c>
      <c r="E894" s="634" t="s">
        <v>8127</v>
      </c>
      <c r="F894" s="634" t="s">
        <v>4345</v>
      </c>
      <c r="G894" s="634" t="s">
        <v>8186</v>
      </c>
      <c r="H894" s="634" t="s">
        <v>4344</v>
      </c>
      <c r="I894" s="634" t="s">
        <v>9524</v>
      </c>
      <c r="J894" s="634" t="s">
        <v>9525</v>
      </c>
      <c r="K894" s="635">
        <v>32906965360043</v>
      </c>
      <c r="L894" s="634" t="s">
        <v>9526</v>
      </c>
      <c r="M894" s="634" t="s">
        <v>4312</v>
      </c>
      <c r="N894" s="634" t="s">
        <v>2459</v>
      </c>
      <c r="O894" s="634" t="s">
        <v>7895</v>
      </c>
      <c r="P894" s="634" t="s">
        <v>8132</v>
      </c>
      <c r="Q894" s="634" t="s">
        <v>8133</v>
      </c>
      <c r="R894" s="634" t="s">
        <v>7205</v>
      </c>
      <c r="S894" s="634" t="s">
        <v>8135</v>
      </c>
      <c r="T894" s="634" t="s">
        <v>9460</v>
      </c>
      <c r="U894" s="634" t="s">
        <v>1239</v>
      </c>
      <c r="V894" s="634" t="s">
        <v>2383</v>
      </c>
      <c r="W894" s="634" t="s">
        <v>5559</v>
      </c>
      <c r="X894" s="634" t="s">
        <v>8271</v>
      </c>
      <c r="Y894" s="634" t="s">
        <v>8138</v>
      </c>
      <c r="Z894" s="634" t="s">
        <v>8139</v>
      </c>
      <c r="AE894" s="634" t="s">
        <v>20128</v>
      </c>
      <c r="AF894" s="634" t="s">
        <v>21228</v>
      </c>
      <c r="AI894" s="646" t="str">
        <f>VLOOKUP(K894,'1-kurs'!C:F,4,)</f>
        <v>1-kurs</v>
      </c>
      <c r="AJ894" s="634" t="str">
        <f t="shared" si="13"/>
        <v>438241200082</v>
      </c>
    </row>
    <row r="895" spans="1:36" hidden="1" x14ac:dyDescent="0.25">
      <c r="A895" s="634" t="s">
        <v>9519</v>
      </c>
      <c r="B895" s="634" t="s">
        <v>7767</v>
      </c>
      <c r="C895" s="634" t="s">
        <v>8125</v>
      </c>
      <c r="D895" s="634" t="s">
        <v>8126</v>
      </c>
      <c r="E895" s="634" t="s">
        <v>8127</v>
      </c>
      <c r="F895" s="634" t="s">
        <v>4345</v>
      </c>
      <c r="G895" s="634" t="s">
        <v>4348</v>
      </c>
      <c r="H895" s="634" t="s">
        <v>4346</v>
      </c>
      <c r="I895" s="634" t="s">
        <v>9520</v>
      </c>
      <c r="J895" s="634" t="s">
        <v>9521</v>
      </c>
      <c r="K895" s="635">
        <v>40404961010029</v>
      </c>
      <c r="L895" s="634" t="s">
        <v>9522</v>
      </c>
      <c r="M895" s="634" t="s">
        <v>4312</v>
      </c>
      <c r="N895" s="634" t="s">
        <v>2459</v>
      </c>
      <c r="O895" s="634" t="s">
        <v>7895</v>
      </c>
      <c r="P895" s="634" t="s">
        <v>8132</v>
      </c>
      <c r="Q895" s="634" t="s">
        <v>8133</v>
      </c>
      <c r="R895" s="634" t="s">
        <v>7205</v>
      </c>
      <c r="S895" s="634" t="s">
        <v>8135</v>
      </c>
      <c r="T895" s="634" t="s">
        <v>9460</v>
      </c>
      <c r="U895" s="634" t="s">
        <v>1239</v>
      </c>
      <c r="V895" s="634" t="s">
        <v>2383</v>
      </c>
      <c r="W895" s="634" t="s">
        <v>5559</v>
      </c>
      <c r="X895" s="634" t="s">
        <v>8271</v>
      </c>
      <c r="Y895" s="634" t="s">
        <v>8138</v>
      </c>
      <c r="Z895" s="634" t="s">
        <v>8139</v>
      </c>
      <c r="AE895" s="634" t="s">
        <v>20128</v>
      </c>
      <c r="AF895" s="634" t="s">
        <v>21229</v>
      </c>
      <c r="AI895" s="646" t="str">
        <f>VLOOKUP(K895,'1-kurs'!C:F,4,)</f>
        <v>1-kurs</v>
      </c>
      <c r="AJ895" s="634" t="str">
        <f t="shared" si="13"/>
        <v>438241200093</v>
      </c>
    </row>
    <row r="896" spans="1:36" hidden="1" x14ac:dyDescent="0.25">
      <c r="A896" s="634" t="s">
        <v>19263</v>
      </c>
      <c r="B896" s="634" t="s">
        <v>18956</v>
      </c>
      <c r="C896" s="634" t="s">
        <v>8125</v>
      </c>
      <c r="D896" s="634" t="s">
        <v>8126</v>
      </c>
      <c r="E896" s="634" t="s">
        <v>8127</v>
      </c>
      <c r="F896" s="634" t="s">
        <v>8317</v>
      </c>
      <c r="G896" s="634" t="s">
        <v>19264</v>
      </c>
      <c r="H896" s="634" t="s">
        <v>4346</v>
      </c>
      <c r="I896" s="634" t="s">
        <v>14661</v>
      </c>
      <c r="J896" s="634" t="s">
        <v>19265</v>
      </c>
      <c r="K896" s="635">
        <v>41908840470034</v>
      </c>
      <c r="L896" s="634" t="s">
        <v>19266</v>
      </c>
      <c r="M896" s="634" t="s">
        <v>4312</v>
      </c>
      <c r="N896" s="634" t="s">
        <v>2459</v>
      </c>
      <c r="O896" s="634" t="s">
        <v>7895</v>
      </c>
      <c r="P896" s="634" t="s">
        <v>8132</v>
      </c>
      <c r="Q896" s="634" t="s">
        <v>8133</v>
      </c>
      <c r="R896" s="634" t="s">
        <v>7205</v>
      </c>
      <c r="S896" s="634" t="s">
        <v>8135</v>
      </c>
      <c r="T896" s="634" t="s">
        <v>9460</v>
      </c>
      <c r="U896" s="634" t="s">
        <v>1239</v>
      </c>
      <c r="V896" s="634" t="s">
        <v>2383</v>
      </c>
      <c r="W896" s="634" t="s">
        <v>5559</v>
      </c>
      <c r="X896" s="634" t="s">
        <v>8175</v>
      </c>
      <c r="Y896" s="634" t="s">
        <v>8138</v>
      </c>
      <c r="Z896" s="634" t="s">
        <v>8139</v>
      </c>
      <c r="AE896" s="634" t="s">
        <v>20128</v>
      </c>
      <c r="AF896" s="634" t="s">
        <v>19773</v>
      </c>
      <c r="AI896" s="646" t="str">
        <f>VLOOKUP(K896,'1-kurs'!C:F,4,)</f>
        <v>1-kurs</v>
      </c>
      <c r="AJ896" s="634" t="str">
        <f t="shared" si="13"/>
        <v>438241200287</v>
      </c>
    </row>
    <row r="897" spans="1:36" hidden="1" x14ac:dyDescent="0.25">
      <c r="A897" s="634" t="s">
        <v>9535</v>
      </c>
      <c r="B897" s="634" t="s">
        <v>7345</v>
      </c>
      <c r="C897" s="634" t="s">
        <v>8125</v>
      </c>
      <c r="D897" s="634" t="s">
        <v>8126</v>
      </c>
      <c r="E897" s="634" t="s">
        <v>8127</v>
      </c>
      <c r="F897" s="634" t="s">
        <v>4345</v>
      </c>
      <c r="G897" s="634" t="s">
        <v>8332</v>
      </c>
      <c r="H897" s="634" t="s">
        <v>4346</v>
      </c>
      <c r="I897" s="634" t="s">
        <v>9536</v>
      </c>
      <c r="J897" s="634" t="s">
        <v>9537</v>
      </c>
      <c r="K897" s="635">
        <v>62302005260013</v>
      </c>
      <c r="L897" s="634" t="s">
        <v>9538</v>
      </c>
      <c r="M897" s="634" t="s">
        <v>4312</v>
      </c>
      <c r="N897" s="634" t="s">
        <v>2459</v>
      </c>
      <c r="O897" s="634" t="s">
        <v>7895</v>
      </c>
      <c r="P897" s="634" t="s">
        <v>8132</v>
      </c>
      <c r="Q897" s="634" t="s">
        <v>8133</v>
      </c>
      <c r="R897" s="634" t="s">
        <v>7205</v>
      </c>
      <c r="S897" s="634" t="s">
        <v>8135</v>
      </c>
      <c r="T897" s="634" t="s">
        <v>9460</v>
      </c>
      <c r="U897" s="634" t="s">
        <v>1239</v>
      </c>
      <c r="V897" s="634" t="s">
        <v>2383</v>
      </c>
      <c r="W897" s="634" t="s">
        <v>5559</v>
      </c>
      <c r="X897" s="634" t="s">
        <v>8271</v>
      </c>
      <c r="Y897" s="634" t="s">
        <v>8138</v>
      </c>
      <c r="Z897" s="634" t="s">
        <v>8139</v>
      </c>
      <c r="AE897" s="634" t="s">
        <v>20128</v>
      </c>
      <c r="AF897" s="634" t="s">
        <v>21230</v>
      </c>
      <c r="AI897" s="646" t="str">
        <f>VLOOKUP(K897,'1-kurs'!C:F,4,)</f>
        <v>1-kurs</v>
      </c>
      <c r="AJ897" s="634" t="str">
        <f t="shared" si="13"/>
        <v>438241200072</v>
      </c>
    </row>
    <row r="898" spans="1:36" hidden="1" x14ac:dyDescent="0.25">
      <c r="A898" s="634" t="s">
        <v>9500</v>
      </c>
      <c r="B898" s="634" t="s">
        <v>9501</v>
      </c>
      <c r="C898" s="634" t="s">
        <v>8125</v>
      </c>
      <c r="D898" s="634" t="s">
        <v>8126</v>
      </c>
      <c r="E898" s="634" t="s">
        <v>8127</v>
      </c>
      <c r="F898" s="634" t="s">
        <v>4345</v>
      </c>
      <c r="G898" s="634" t="s">
        <v>8332</v>
      </c>
      <c r="H898" s="634" t="s">
        <v>4346</v>
      </c>
      <c r="I898" s="634" t="s">
        <v>9502</v>
      </c>
      <c r="J898" s="634" t="s">
        <v>9503</v>
      </c>
      <c r="K898" s="635">
        <v>40804851050047</v>
      </c>
      <c r="L898" s="634" t="s">
        <v>9504</v>
      </c>
      <c r="M898" s="634" t="s">
        <v>4312</v>
      </c>
      <c r="N898" s="634" t="s">
        <v>2459</v>
      </c>
      <c r="O898" s="634" t="s">
        <v>7895</v>
      </c>
      <c r="P898" s="634" t="s">
        <v>8132</v>
      </c>
      <c r="Q898" s="634" t="s">
        <v>8133</v>
      </c>
      <c r="R898" s="634" t="s">
        <v>7205</v>
      </c>
      <c r="S898" s="634" t="s">
        <v>8135</v>
      </c>
      <c r="T898" s="634" t="s">
        <v>9460</v>
      </c>
      <c r="U898" s="634" t="s">
        <v>1239</v>
      </c>
      <c r="V898" s="634" t="s">
        <v>2383</v>
      </c>
      <c r="W898" s="634" t="s">
        <v>5559</v>
      </c>
      <c r="X898" s="634" t="s">
        <v>8175</v>
      </c>
      <c r="Y898" s="634" t="s">
        <v>8138</v>
      </c>
      <c r="Z898" s="634" t="s">
        <v>8139</v>
      </c>
      <c r="AE898" s="634" t="s">
        <v>20128</v>
      </c>
      <c r="AF898" s="634" t="s">
        <v>21229</v>
      </c>
      <c r="AI898" s="646" t="str">
        <f>VLOOKUP(K898,'1-kurs'!C:F,4,)</f>
        <v>1-kurs</v>
      </c>
      <c r="AJ898" s="634" t="str">
        <f t="shared" si="13"/>
        <v>438241200260</v>
      </c>
    </row>
    <row r="899" spans="1:36" hidden="1" x14ac:dyDescent="0.25">
      <c r="A899" s="634" t="s">
        <v>20439</v>
      </c>
      <c r="B899" s="634" t="s">
        <v>20322</v>
      </c>
      <c r="C899" s="634" t="s">
        <v>8125</v>
      </c>
      <c r="D899" s="634" t="s">
        <v>8126</v>
      </c>
      <c r="E899" s="634" t="s">
        <v>8127</v>
      </c>
      <c r="F899" s="634" t="s">
        <v>8142</v>
      </c>
      <c r="G899" s="634" t="s">
        <v>8673</v>
      </c>
      <c r="H899" s="634" t="s">
        <v>4346</v>
      </c>
      <c r="I899" s="634" t="s">
        <v>20440</v>
      </c>
      <c r="J899" s="634" t="s">
        <v>20441</v>
      </c>
      <c r="K899" s="635">
        <v>40212995840020</v>
      </c>
      <c r="L899" s="634" t="s">
        <v>20442</v>
      </c>
      <c r="M899" s="634" t="s">
        <v>4312</v>
      </c>
      <c r="N899" s="634" t="s">
        <v>2459</v>
      </c>
      <c r="O899" s="634" t="s">
        <v>7895</v>
      </c>
      <c r="P899" s="634" t="s">
        <v>8132</v>
      </c>
      <c r="Q899" s="634" t="s">
        <v>8133</v>
      </c>
      <c r="R899" s="634" t="s">
        <v>7205</v>
      </c>
      <c r="S899" s="634" t="s">
        <v>8135</v>
      </c>
      <c r="T899" s="634" t="s">
        <v>9460</v>
      </c>
      <c r="U899" s="634" t="s">
        <v>1239</v>
      </c>
      <c r="V899" s="634" t="s">
        <v>2383</v>
      </c>
      <c r="W899" s="634" t="s">
        <v>5559</v>
      </c>
      <c r="X899" s="634" t="s">
        <v>8175</v>
      </c>
      <c r="Y899" s="634" t="s">
        <v>8138</v>
      </c>
      <c r="Z899" s="634" t="s">
        <v>8139</v>
      </c>
      <c r="AE899" s="634" t="s">
        <v>20515</v>
      </c>
      <c r="AF899" s="634" t="s">
        <v>21231</v>
      </c>
      <c r="AI899" s="646" t="str">
        <f>VLOOKUP(K899,'1-kurs'!C:F,4,)</f>
        <v>1-kurs</v>
      </c>
      <c r="AJ899" s="634" t="str">
        <f t="shared" si="13"/>
        <v>438241200351</v>
      </c>
    </row>
    <row r="900" spans="1:36" hidden="1" x14ac:dyDescent="0.25">
      <c r="A900" s="634" t="s">
        <v>21038</v>
      </c>
      <c r="B900" s="634" t="s">
        <v>21039</v>
      </c>
      <c r="C900" s="634" t="s">
        <v>8125</v>
      </c>
      <c r="D900" s="634" t="s">
        <v>8126</v>
      </c>
      <c r="E900" s="634" t="s">
        <v>8127</v>
      </c>
      <c r="F900" s="634" t="s">
        <v>4345</v>
      </c>
      <c r="G900" s="634" t="s">
        <v>4350</v>
      </c>
      <c r="H900" s="634" t="s">
        <v>4344</v>
      </c>
      <c r="I900" s="634" t="s">
        <v>8692</v>
      </c>
      <c r="J900" s="634" t="s">
        <v>21040</v>
      </c>
      <c r="K900" s="635">
        <v>32209965310026</v>
      </c>
      <c r="L900" s="634" t="s">
        <v>8934</v>
      </c>
      <c r="M900" s="634" t="s">
        <v>4312</v>
      </c>
      <c r="N900" s="634" t="s">
        <v>2459</v>
      </c>
      <c r="O900" s="634" t="s">
        <v>7895</v>
      </c>
      <c r="P900" s="634" t="s">
        <v>8132</v>
      </c>
      <c r="Q900" s="634" t="s">
        <v>8133</v>
      </c>
      <c r="R900" s="634" t="s">
        <v>7205</v>
      </c>
      <c r="S900" s="634" t="s">
        <v>8135</v>
      </c>
      <c r="T900" s="634" t="s">
        <v>9460</v>
      </c>
      <c r="U900" s="634" t="s">
        <v>1239</v>
      </c>
      <c r="V900" s="634" t="s">
        <v>2383</v>
      </c>
      <c r="W900" s="634" t="s">
        <v>5559</v>
      </c>
      <c r="X900" s="634" t="s">
        <v>8175</v>
      </c>
      <c r="Y900" s="634" t="s">
        <v>8138</v>
      </c>
      <c r="Z900" s="634" t="s">
        <v>8139</v>
      </c>
      <c r="AE900" s="634" t="s">
        <v>8140</v>
      </c>
      <c r="AF900" s="634" t="s">
        <v>19772</v>
      </c>
      <c r="AI900" s="646" t="str">
        <f>VLOOKUP(K900,'1-kurs'!C:F,4,)</f>
        <v>1-kurs</v>
      </c>
      <c r="AJ900" s="634" t="str">
        <f t="shared" ref="AJ900:AJ963" si="14">A900</f>
        <v>438241200359</v>
      </c>
    </row>
    <row r="901" spans="1:36" hidden="1" x14ac:dyDescent="0.25">
      <c r="A901" s="634" t="s">
        <v>9542</v>
      </c>
      <c r="B901" s="634" t="s">
        <v>7397</v>
      </c>
      <c r="C901" s="634" t="s">
        <v>8125</v>
      </c>
      <c r="D901" s="634" t="s">
        <v>8126</v>
      </c>
      <c r="E901" s="634" t="s">
        <v>8127</v>
      </c>
      <c r="F901" s="634" t="s">
        <v>4345</v>
      </c>
      <c r="G901" s="634" t="s">
        <v>4348</v>
      </c>
      <c r="H901" s="634" t="s">
        <v>4344</v>
      </c>
      <c r="I901" s="634" t="s">
        <v>9543</v>
      </c>
      <c r="J901" s="634" t="s">
        <v>9544</v>
      </c>
      <c r="K901" s="635">
        <v>31208931010017</v>
      </c>
      <c r="L901" s="634" t="s">
        <v>9545</v>
      </c>
      <c r="M901" s="634" t="s">
        <v>4312</v>
      </c>
      <c r="N901" s="634" t="s">
        <v>2459</v>
      </c>
      <c r="O901" s="634" t="s">
        <v>7895</v>
      </c>
      <c r="P901" s="634" t="s">
        <v>8132</v>
      </c>
      <c r="Q901" s="634" t="s">
        <v>8133</v>
      </c>
      <c r="R901" s="634" t="s">
        <v>7205</v>
      </c>
      <c r="S901" s="634" t="s">
        <v>8135</v>
      </c>
      <c r="T901" s="634" t="s">
        <v>9460</v>
      </c>
      <c r="U901" s="634" t="s">
        <v>1239</v>
      </c>
      <c r="V901" s="634" t="s">
        <v>2383</v>
      </c>
      <c r="W901" s="634" t="s">
        <v>5559</v>
      </c>
      <c r="X901" s="634" t="s">
        <v>8271</v>
      </c>
      <c r="Y901" s="634" t="s">
        <v>8138</v>
      </c>
      <c r="Z901" s="634" t="s">
        <v>8139</v>
      </c>
      <c r="AE901" s="634" t="s">
        <v>20128</v>
      </c>
      <c r="AF901" s="634" t="s">
        <v>19766</v>
      </c>
      <c r="AI901" s="646" t="str">
        <f>VLOOKUP(K901,'1-kurs'!C:F,4,)</f>
        <v>1-kurs</v>
      </c>
      <c r="AJ901" s="634" t="str">
        <f t="shared" si="14"/>
        <v>438241200088</v>
      </c>
    </row>
    <row r="902" spans="1:36" hidden="1" x14ac:dyDescent="0.25">
      <c r="A902" s="634" t="s">
        <v>9613</v>
      </c>
      <c r="B902" s="634" t="s">
        <v>7783</v>
      </c>
      <c r="C902" s="634" t="s">
        <v>8125</v>
      </c>
      <c r="D902" s="634" t="s">
        <v>8126</v>
      </c>
      <c r="E902" s="634" t="s">
        <v>8127</v>
      </c>
      <c r="F902" s="634" t="s">
        <v>4345</v>
      </c>
      <c r="G902" s="634" t="s">
        <v>8128</v>
      </c>
      <c r="H902" s="634" t="s">
        <v>4346</v>
      </c>
      <c r="I902" s="634" t="s">
        <v>9614</v>
      </c>
      <c r="J902" s="634" t="s">
        <v>9615</v>
      </c>
      <c r="K902" s="635">
        <v>60305005280027</v>
      </c>
      <c r="L902" s="634" t="s">
        <v>8591</v>
      </c>
      <c r="M902" s="634" t="s">
        <v>4312</v>
      </c>
      <c r="N902" s="634" t="s">
        <v>2459</v>
      </c>
      <c r="O902" s="634" t="s">
        <v>7895</v>
      </c>
      <c r="P902" s="634" t="s">
        <v>8132</v>
      </c>
      <c r="Q902" s="634" t="s">
        <v>8133</v>
      </c>
      <c r="R902" s="634" t="s">
        <v>7205</v>
      </c>
      <c r="S902" s="634" t="s">
        <v>8135</v>
      </c>
      <c r="T902" s="634" t="s">
        <v>9460</v>
      </c>
      <c r="U902" s="634" t="s">
        <v>1239</v>
      </c>
      <c r="V902" s="634" t="s">
        <v>2383</v>
      </c>
      <c r="W902" s="634" t="s">
        <v>5559</v>
      </c>
      <c r="X902" s="634" t="s">
        <v>8161</v>
      </c>
      <c r="Y902" s="634" t="s">
        <v>8138</v>
      </c>
      <c r="Z902" s="634" t="s">
        <v>8139</v>
      </c>
      <c r="AE902" s="634" t="s">
        <v>20128</v>
      </c>
      <c r="AF902" s="634" t="s">
        <v>21216</v>
      </c>
      <c r="AI902" s="646" t="str">
        <f>VLOOKUP(K902,'1-kurs'!C:F,4,)</f>
        <v>1-kurs</v>
      </c>
      <c r="AJ902" s="634" t="str">
        <f t="shared" si="14"/>
        <v>438241200167</v>
      </c>
    </row>
    <row r="903" spans="1:36" hidden="1" x14ac:dyDescent="0.25">
      <c r="A903" s="634" t="s">
        <v>20808</v>
      </c>
      <c r="B903" s="634" t="s">
        <v>20809</v>
      </c>
      <c r="C903" s="634" t="s">
        <v>8125</v>
      </c>
      <c r="D903" s="634" t="s">
        <v>8126</v>
      </c>
      <c r="E903" s="634" t="s">
        <v>8127</v>
      </c>
      <c r="F903" s="634" t="s">
        <v>4345</v>
      </c>
      <c r="G903" s="634" t="s">
        <v>8598</v>
      </c>
      <c r="H903" s="634" t="s">
        <v>4346</v>
      </c>
      <c r="I903" s="634" t="s">
        <v>20810</v>
      </c>
      <c r="J903" s="634" t="s">
        <v>20811</v>
      </c>
      <c r="K903" s="635">
        <v>40504851090035</v>
      </c>
      <c r="L903" s="634" t="s">
        <v>19980</v>
      </c>
      <c r="M903" s="634" t="s">
        <v>4312</v>
      </c>
      <c r="N903" s="634" t="s">
        <v>2459</v>
      </c>
      <c r="O903" s="634" t="s">
        <v>7895</v>
      </c>
      <c r="P903" s="634" t="s">
        <v>8132</v>
      </c>
      <c r="Q903" s="634" t="s">
        <v>8133</v>
      </c>
      <c r="R903" s="634" t="s">
        <v>7205</v>
      </c>
      <c r="S903" s="634" t="s">
        <v>8135</v>
      </c>
      <c r="T903" s="634" t="s">
        <v>9460</v>
      </c>
      <c r="U903" s="634" t="s">
        <v>1239</v>
      </c>
      <c r="V903" s="634" t="s">
        <v>2383</v>
      </c>
      <c r="W903" s="634" t="s">
        <v>5559</v>
      </c>
      <c r="X903" s="634" t="s">
        <v>8175</v>
      </c>
      <c r="Y903" s="634" t="s">
        <v>8138</v>
      </c>
      <c r="Z903" s="634" t="s">
        <v>8139</v>
      </c>
      <c r="AE903" s="634" t="s">
        <v>20515</v>
      </c>
      <c r="AF903" s="634" t="s">
        <v>19687</v>
      </c>
      <c r="AI903" s="646" t="str">
        <f>VLOOKUP(K903,'1-kurs'!C:F,4,)</f>
        <v>1-kurs</v>
      </c>
      <c r="AJ903" s="634" t="str">
        <f t="shared" si="14"/>
        <v>438241200391</v>
      </c>
    </row>
    <row r="904" spans="1:36" hidden="1" x14ac:dyDescent="0.25">
      <c r="A904" s="634" t="s">
        <v>19663</v>
      </c>
      <c r="B904" s="634" t="s">
        <v>19664</v>
      </c>
      <c r="C904" s="634" t="s">
        <v>8125</v>
      </c>
      <c r="D904" s="634" t="s">
        <v>8126</v>
      </c>
      <c r="E904" s="634" t="s">
        <v>8127</v>
      </c>
      <c r="F904" s="634" t="s">
        <v>8142</v>
      </c>
      <c r="G904" s="634" t="s">
        <v>8673</v>
      </c>
      <c r="H904" s="634" t="s">
        <v>4346</v>
      </c>
      <c r="I904" s="634" t="s">
        <v>19665</v>
      </c>
      <c r="J904" s="634" t="s">
        <v>19666</v>
      </c>
      <c r="K904" s="635">
        <v>42512872330092</v>
      </c>
      <c r="L904" s="634" t="s">
        <v>8377</v>
      </c>
      <c r="M904" s="634" t="s">
        <v>4312</v>
      </c>
      <c r="N904" s="634" t="s">
        <v>2459</v>
      </c>
      <c r="O904" s="634" t="s">
        <v>7895</v>
      </c>
      <c r="P904" s="634" t="s">
        <v>8132</v>
      </c>
      <c r="Q904" s="634" t="s">
        <v>8133</v>
      </c>
      <c r="R904" s="634" t="s">
        <v>8134</v>
      </c>
      <c r="S904" s="634" t="s">
        <v>8135</v>
      </c>
      <c r="T904" s="634" t="s">
        <v>9460</v>
      </c>
      <c r="U904" s="634" t="s">
        <v>1239</v>
      </c>
      <c r="V904" s="634" t="s">
        <v>2383</v>
      </c>
      <c r="W904" s="634" t="s">
        <v>5559</v>
      </c>
      <c r="X904" s="634" t="s">
        <v>8175</v>
      </c>
      <c r="Y904" s="634" t="s">
        <v>8138</v>
      </c>
      <c r="Z904" s="634" t="s">
        <v>8139</v>
      </c>
      <c r="AE904" s="634" t="s">
        <v>8140</v>
      </c>
      <c r="AF904" s="634" t="s">
        <v>21232</v>
      </c>
      <c r="AI904" s="646" t="str">
        <f>VLOOKUP(K904,'1-kurs'!C:F,4,)</f>
        <v>1-kurs</v>
      </c>
      <c r="AJ904" s="634" t="str">
        <f t="shared" si="14"/>
        <v>438241200305</v>
      </c>
    </row>
    <row r="905" spans="1:36" hidden="1" x14ac:dyDescent="0.25">
      <c r="A905" s="634" t="s">
        <v>9642</v>
      </c>
      <c r="B905" s="634" t="s">
        <v>7417</v>
      </c>
      <c r="C905" s="634" t="s">
        <v>8125</v>
      </c>
      <c r="D905" s="634" t="s">
        <v>8126</v>
      </c>
      <c r="E905" s="634" t="s">
        <v>8127</v>
      </c>
      <c r="F905" s="634" t="s">
        <v>4345</v>
      </c>
      <c r="G905" s="634" t="s">
        <v>4352</v>
      </c>
      <c r="H905" s="634" t="s">
        <v>4344</v>
      </c>
      <c r="I905" s="634" t="s">
        <v>9643</v>
      </c>
      <c r="J905" s="634" t="s">
        <v>9644</v>
      </c>
      <c r="K905" s="635">
        <v>32204941060010</v>
      </c>
      <c r="L905" s="634" t="s">
        <v>9645</v>
      </c>
      <c r="M905" s="634" t="s">
        <v>4312</v>
      </c>
      <c r="N905" s="634" t="s">
        <v>2459</v>
      </c>
      <c r="O905" s="634" t="s">
        <v>7895</v>
      </c>
      <c r="P905" s="634" t="s">
        <v>8132</v>
      </c>
      <c r="Q905" s="634" t="s">
        <v>8133</v>
      </c>
      <c r="R905" s="634" t="s">
        <v>7205</v>
      </c>
      <c r="S905" s="634" t="s">
        <v>8135</v>
      </c>
      <c r="T905" s="634" t="s">
        <v>9460</v>
      </c>
      <c r="U905" s="634" t="s">
        <v>1239</v>
      </c>
      <c r="V905" s="634" t="s">
        <v>2383</v>
      </c>
      <c r="W905" s="634" t="s">
        <v>5559</v>
      </c>
      <c r="X905" s="634" t="s">
        <v>8225</v>
      </c>
      <c r="Y905" s="634" t="s">
        <v>8138</v>
      </c>
      <c r="Z905" s="634" t="s">
        <v>8139</v>
      </c>
      <c r="AE905" s="634" t="s">
        <v>20128</v>
      </c>
      <c r="AF905" s="634" t="s">
        <v>21216</v>
      </c>
      <c r="AI905" s="646" t="str">
        <f>VLOOKUP(K905,'1-kurs'!C:F,4,)</f>
        <v>1-kurs</v>
      </c>
      <c r="AJ905" s="634" t="str">
        <f t="shared" si="14"/>
        <v>438241200195</v>
      </c>
    </row>
    <row r="906" spans="1:36" hidden="1" x14ac:dyDescent="0.25">
      <c r="A906" s="634" t="s">
        <v>19945</v>
      </c>
      <c r="B906" s="634" t="s">
        <v>8092</v>
      </c>
      <c r="C906" s="634" t="s">
        <v>8125</v>
      </c>
      <c r="D906" s="634" t="s">
        <v>8126</v>
      </c>
      <c r="E906" s="634" t="s">
        <v>8127</v>
      </c>
      <c r="F906" s="634" t="s">
        <v>8253</v>
      </c>
      <c r="G906" s="634" t="s">
        <v>8805</v>
      </c>
      <c r="H906" s="634" t="s">
        <v>4346</v>
      </c>
      <c r="I906" s="634" t="s">
        <v>19946</v>
      </c>
      <c r="J906" s="634" t="s">
        <v>19947</v>
      </c>
      <c r="K906" s="635">
        <v>41803843940017</v>
      </c>
      <c r="L906" s="634" t="s">
        <v>19948</v>
      </c>
      <c r="M906" s="634" t="s">
        <v>4312</v>
      </c>
      <c r="N906" s="634" t="s">
        <v>2459</v>
      </c>
      <c r="O906" s="634" t="s">
        <v>7895</v>
      </c>
      <c r="P906" s="634" t="s">
        <v>8132</v>
      </c>
      <c r="Q906" s="634" t="s">
        <v>8133</v>
      </c>
      <c r="R906" s="634" t="s">
        <v>7205</v>
      </c>
      <c r="S906" s="634" t="s">
        <v>8135</v>
      </c>
      <c r="T906" s="634" t="s">
        <v>9460</v>
      </c>
      <c r="U906" s="634" t="s">
        <v>1239</v>
      </c>
      <c r="V906" s="634" t="s">
        <v>2383</v>
      </c>
      <c r="W906" s="634" t="s">
        <v>5559</v>
      </c>
      <c r="X906" s="634" t="s">
        <v>19949</v>
      </c>
      <c r="Y906" s="634" t="s">
        <v>8138</v>
      </c>
      <c r="Z906" s="634" t="s">
        <v>8139</v>
      </c>
      <c r="AE906" s="634" t="s">
        <v>20128</v>
      </c>
      <c r="AF906" s="634" t="s">
        <v>19773</v>
      </c>
      <c r="AI906" s="646" t="str">
        <f>VLOOKUP(K906,'1-kurs'!C:F,4,)</f>
        <v>1-kurs</v>
      </c>
      <c r="AJ906" s="634" t="str">
        <f t="shared" si="14"/>
        <v>438241200266</v>
      </c>
    </row>
    <row r="907" spans="1:36" hidden="1" x14ac:dyDescent="0.25">
      <c r="A907" s="634" t="s">
        <v>19941</v>
      </c>
      <c r="B907" s="634" t="s">
        <v>19942</v>
      </c>
      <c r="C907" s="634" t="s">
        <v>8125</v>
      </c>
      <c r="D907" s="634" t="s">
        <v>8126</v>
      </c>
      <c r="E907" s="634" t="s">
        <v>8127</v>
      </c>
      <c r="F907" s="634" t="s">
        <v>4345</v>
      </c>
      <c r="G907" s="634" t="s">
        <v>4347</v>
      </c>
      <c r="H907" s="634" t="s">
        <v>4346</v>
      </c>
      <c r="I907" s="634" t="s">
        <v>19943</v>
      </c>
      <c r="J907" s="634" t="s">
        <v>19944</v>
      </c>
      <c r="K907" s="635">
        <v>41103911000170</v>
      </c>
      <c r="L907" s="634" t="s">
        <v>9803</v>
      </c>
      <c r="M907" s="634" t="s">
        <v>4312</v>
      </c>
      <c r="N907" s="634" t="s">
        <v>2459</v>
      </c>
      <c r="O907" s="634" t="s">
        <v>7895</v>
      </c>
      <c r="P907" s="634" t="s">
        <v>8132</v>
      </c>
      <c r="Q907" s="634" t="s">
        <v>8133</v>
      </c>
      <c r="R907" s="634" t="s">
        <v>7205</v>
      </c>
      <c r="S907" s="634" t="s">
        <v>8135</v>
      </c>
      <c r="T907" s="634" t="s">
        <v>9460</v>
      </c>
      <c r="U907" s="634" t="s">
        <v>1239</v>
      </c>
      <c r="V907" s="634" t="s">
        <v>2383</v>
      </c>
      <c r="W907" s="634" t="s">
        <v>5559</v>
      </c>
      <c r="X907" s="634" t="s">
        <v>8175</v>
      </c>
      <c r="Y907" s="634" t="s">
        <v>8138</v>
      </c>
      <c r="Z907" s="634" t="s">
        <v>8139</v>
      </c>
      <c r="AE907" s="634" t="s">
        <v>20128</v>
      </c>
      <c r="AF907" s="634" t="s">
        <v>19769</v>
      </c>
      <c r="AI907" s="646" t="str">
        <f>VLOOKUP(K907,'1-kurs'!C:F,4,)</f>
        <v>1-kurs</v>
      </c>
      <c r="AJ907" s="634" t="str">
        <f t="shared" si="14"/>
        <v>438241200300</v>
      </c>
    </row>
    <row r="908" spans="1:36" hidden="1" x14ac:dyDescent="0.25">
      <c r="A908" s="634" t="s">
        <v>9546</v>
      </c>
      <c r="B908" s="634" t="s">
        <v>7425</v>
      </c>
      <c r="C908" s="634" t="s">
        <v>8125</v>
      </c>
      <c r="D908" s="634" t="s">
        <v>8126</v>
      </c>
      <c r="E908" s="634" t="s">
        <v>8127</v>
      </c>
      <c r="F908" s="634" t="s">
        <v>4345</v>
      </c>
      <c r="G908" s="634" t="s">
        <v>4347</v>
      </c>
      <c r="H908" s="634" t="s">
        <v>4344</v>
      </c>
      <c r="I908" s="634" t="s">
        <v>9547</v>
      </c>
      <c r="J908" s="634" t="s">
        <v>9548</v>
      </c>
      <c r="K908" s="635">
        <v>32009985260053</v>
      </c>
      <c r="L908" s="634" t="s">
        <v>9549</v>
      </c>
      <c r="M908" s="634" t="s">
        <v>4312</v>
      </c>
      <c r="N908" s="634" t="s">
        <v>2459</v>
      </c>
      <c r="O908" s="634" t="s">
        <v>7895</v>
      </c>
      <c r="P908" s="634" t="s">
        <v>8132</v>
      </c>
      <c r="Q908" s="634" t="s">
        <v>8133</v>
      </c>
      <c r="R908" s="634" t="s">
        <v>7205</v>
      </c>
      <c r="S908" s="634" t="s">
        <v>8135</v>
      </c>
      <c r="T908" s="634" t="s">
        <v>9460</v>
      </c>
      <c r="U908" s="634" t="s">
        <v>1239</v>
      </c>
      <c r="V908" s="634" t="s">
        <v>2383</v>
      </c>
      <c r="W908" s="634" t="s">
        <v>5559</v>
      </c>
      <c r="X908" s="634" t="s">
        <v>8271</v>
      </c>
      <c r="Y908" s="634" t="s">
        <v>8138</v>
      </c>
      <c r="Z908" s="634" t="s">
        <v>8139</v>
      </c>
      <c r="AE908" s="634" t="s">
        <v>20128</v>
      </c>
      <c r="AF908" s="634" t="s">
        <v>19687</v>
      </c>
      <c r="AI908" s="646" t="str">
        <f>VLOOKUP(K908,'1-kurs'!C:F,4,)</f>
        <v>1-kurs</v>
      </c>
      <c r="AJ908" s="634" t="str">
        <f t="shared" si="14"/>
        <v>438241200091</v>
      </c>
    </row>
    <row r="909" spans="1:36" hidden="1" x14ac:dyDescent="0.25">
      <c r="A909" s="634" t="s">
        <v>9456</v>
      </c>
      <c r="B909" s="634" t="s">
        <v>7440</v>
      </c>
      <c r="C909" s="634" t="s">
        <v>8125</v>
      </c>
      <c r="D909" s="634" t="s">
        <v>8126</v>
      </c>
      <c r="E909" s="634" t="s">
        <v>8127</v>
      </c>
      <c r="F909" s="634" t="s">
        <v>4345</v>
      </c>
      <c r="G909" s="634" t="s">
        <v>4347</v>
      </c>
      <c r="H909" s="634" t="s">
        <v>4346</v>
      </c>
      <c r="I909" s="634" t="s">
        <v>9457</v>
      </c>
      <c r="J909" s="634" t="s">
        <v>9458</v>
      </c>
      <c r="K909" s="635">
        <v>42711901000135</v>
      </c>
      <c r="L909" s="634" t="s">
        <v>9459</v>
      </c>
      <c r="M909" s="634" t="s">
        <v>4312</v>
      </c>
      <c r="N909" s="634" t="s">
        <v>2459</v>
      </c>
      <c r="O909" s="634" t="s">
        <v>7895</v>
      </c>
      <c r="P909" s="634" t="s">
        <v>8132</v>
      </c>
      <c r="Q909" s="634" t="s">
        <v>8133</v>
      </c>
      <c r="R909" s="634" t="s">
        <v>7205</v>
      </c>
      <c r="S909" s="634" t="s">
        <v>8135</v>
      </c>
      <c r="T909" s="634" t="s">
        <v>9460</v>
      </c>
      <c r="U909" s="634" t="s">
        <v>1239</v>
      </c>
      <c r="V909" s="634" t="s">
        <v>2383</v>
      </c>
      <c r="W909" s="634" t="s">
        <v>5559</v>
      </c>
      <c r="X909" s="634" t="s">
        <v>9461</v>
      </c>
      <c r="Y909" s="634" t="s">
        <v>8138</v>
      </c>
      <c r="Z909" s="634" t="s">
        <v>8139</v>
      </c>
      <c r="AE909" s="634" t="s">
        <v>20128</v>
      </c>
      <c r="AF909" s="634" t="s">
        <v>19766</v>
      </c>
      <c r="AI909" s="646" t="str">
        <f>VLOOKUP(K909,'1-kurs'!C:F,4,)</f>
        <v>1-kurs</v>
      </c>
      <c r="AJ909" s="634" t="str">
        <f t="shared" si="14"/>
        <v>438241102159</v>
      </c>
    </row>
    <row r="910" spans="1:36" hidden="1" x14ac:dyDescent="0.25">
      <c r="A910" s="634" t="s">
        <v>9478</v>
      </c>
      <c r="B910" s="634" t="s">
        <v>7442</v>
      </c>
      <c r="C910" s="634" t="s">
        <v>8125</v>
      </c>
      <c r="D910" s="634" t="s">
        <v>8126</v>
      </c>
      <c r="E910" s="634" t="s">
        <v>8127</v>
      </c>
      <c r="F910" s="634" t="s">
        <v>4345</v>
      </c>
      <c r="G910" s="634" t="s">
        <v>4350</v>
      </c>
      <c r="H910" s="634" t="s">
        <v>4346</v>
      </c>
      <c r="I910" s="634" t="s">
        <v>9479</v>
      </c>
      <c r="J910" s="634" t="s">
        <v>9480</v>
      </c>
      <c r="K910" s="635">
        <v>62607035310018</v>
      </c>
      <c r="L910" s="634" t="s">
        <v>9481</v>
      </c>
      <c r="M910" s="634" t="s">
        <v>4312</v>
      </c>
      <c r="N910" s="634" t="s">
        <v>2459</v>
      </c>
      <c r="O910" s="634" t="s">
        <v>7895</v>
      </c>
      <c r="P910" s="634" t="s">
        <v>8132</v>
      </c>
      <c r="Q910" s="634" t="s">
        <v>8133</v>
      </c>
      <c r="R910" s="634" t="s">
        <v>7205</v>
      </c>
      <c r="S910" s="634" t="s">
        <v>8135</v>
      </c>
      <c r="T910" s="634" t="s">
        <v>9460</v>
      </c>
      <c r="U910" s="634" t="s">
        <v>1239</v>
      </c>
      <c r="V910" s="634" t="s">
        <v>2383</v>
      </c>
      <c r="W910" s="634" t="s">
        <v>5559</v>
      </c>
      <c r="X910" s="634" t="s">
        <v>8271</v>
      </c>
      <c r="Y910" s="634" t="s">
        <v>8138</v>
      </c>
      <c r="Z910" s="634" t="s">
        <v>8139</v>
      </c>
      <c r="AE910" s="634" t="s">
        <v>20128</v>
      </c>
      <c r="AF910" s="634" t="s">
        <v>19766</v>
      </c>
      <c r="AI910" s="646" t="str">
        <f>VLOOKUP(K910,'1-kurs'!C:F,4,)</f>
        <v>1-kurs</v>
      </c>
      <c r="AJ910" s="634" t="str">
        <f t="shared" si="14"/>
        <v>438241200077</v>
      </c>
    </row>
    <row r="911" spans="1:36" hidden="1" x14ac:dyDescent="0.25">
      <c r="A911" s="634" t="s">
        <v>20673</v>
      </c>
      <c r="B911" s="634" t="s">
        <v>20674</v>
      </c>
      <c r="C911" s="634" t="s">
        <v>8125</v>
      </c>
      <c r="D911" s="634" t="s">
        <v>8126</v>
      </c>
      <c r="E911" s="634" t="s">
        <v>8127</v>
      </c>
      <c r="F911" s="634" t="s">
        <v>4345</v>
      </c>
      <c r="G911" s="634" t="s">
        <v>4348</v>
      </c>
      <c r="H911" s="634" t="s">
        <v>4344</v>
      </c>
      <c r="I911" s="634" t="s">
        <v>20675</v>
      </c>
      <c r="J911" s="634" t="s">
        <v>20676</v>
      </c>
      <c r="K911" s="635">
        <v>30311881140024</v>
      </c>
      <c r="L911" s="634" t="s">
        <v>20677</v>
      </c>
      <c r="M911" s="634" t="s">
        <v>4312</v>
      </c>
      <c r="N911" s="634" t="s">
        <v>2459</v>
      </c>
      <c r="O911" s="634" t="s">
        <v>7895</v>
      </c>
      <c r="P911" s="634" t="s">
        <v>8132</v>
      </c>
      <c r="Q911" s="634" t="s">
        <v>8133</v>
      </c>
      <c r="R911" s="634" t="s">
        <v>7205</v>
      </c>
      <c r="S911" s="634" t="s">
        <v>8135</v>
      </c>
      <c r="T911" s="634" t="s">
        <v>9460</v>
      </c>
      <c r="U911" s="634" t="s">
        <v>1239</v>
      </c>
      <c r="V911" s="634" t="s">
        <v>2383</v>
      </c>
      <c r="W911" s="634" t="s">
        <v>5559</v>
      </c>
      <c r="X911" s="634" t="s">
        <v>8175</v>
      </c>
      <c r="Y911" s="634" t="s">
        <v>8138</v>
      </c>
      <c r="Z911" s="634" t="s">
        <v>8139</v>
      </c>
      <c r="AE911" s="634" t="s">
        <v>20515</v>
      </c>
      <c r="AF911" s="634" t="s">
        <v>19689</v>
      </c>
      <c r="AI911" s="646" t="str">
        <f>VLOOKUP(K911,'1-kurs'!C:F,4,)</f>
        <v>1-kurs</v>
      </c>
      <c r="AJ911" s="634" t="str">
        <f t="shared" si="14"/>
        <v>438251200004</v>
      </c>
    </row>
    <row r="912" spans="1:36" hidden="1" x14ac:dyDescent="0.25">
      <c r="A912" s="634" t="s">
        <v>9638</v>
      </c>
      <c r="B912" s="634" t="s">
        <v>7476</v>
      </c>
      <c r="C912" s="634" t="s">
        <v>8125</v>
      </c>
      <c r="D912" s="634" t="s">
        <v>8126</v>
      </c>
      <c r="E912" s="634" t="s">
        <v>8127</v>
      </c>
      <c r="F912" s="634" t="s">
        <v>4345</v>
      </c>
      <c r="G912" s="634" t="s">
        <v>4348</v>
      </c>
      <c r="H912" s="634" t="s">
        <v>4344</v>
      </c>
      <c r="I912" s="634" t="s">
        <v>9639</v>
      </c>
      <c r="J912" s="634" t="s">
        <v>9640</v>
      </c>
      <c r="K912" s="635">
        <v>31610961010022</v>
      </c>
      <c r="L912" s="634" t="s">
        <v>8641</v>
      </c>
      <c r="M912" s="634" t="s">
        <v>4312</v>
      </c>
      <c r="N912" s="634" t="s">
        <v>2459</v>
      </c>
      <c r="O912" s="634" t="s">
        <v>7895</v>
      </c>
      <c r="P912" s="634" t="s">
        <v>8132</v>
      </c>
      <c r="Q912" s="634" t="s">
        <v>8133</v>
      </c>
      <c r="R912" s="634" t="s">
        <v>7205</v>
      </c>
      <c r="S912" s="634" t="s">
        <v>8135</v>
      </c>
      <c r="T912" s="634" t="s">
        <v>9460</v>
      </c>
      <c r="U912" s="634" t="s">
        <v>1239</v>
      </c>
      <c r="V912" s="634" t="s">
        <v>2383</v>
      </c>
      <c r="W912" s="634" t="s">
        <v>5559</v>
      </c>
      <c r="X912" s="634" t="s">
        <v>9641</v>
      </c>
      <c r="Y912" s="634" t="s">
        <v>8138</v>
      </c>
      <c r="Z912" s="634" t="s">
        <v>8139</v>
      </c>
      <c r="AB912" s="634" t="s">
        <v>8183</v>
      </c>
      <c r="AC912" s="634" t="s">
        <v>8184</v>
      </c>
      <c r="AE912" s="634" t="s">
        <v>20128</v>
      </c>
      <c r="AF912" s="634" t="s">
        <v>19687</v>
      </c>
      <c r="AI912" s="646" t="str">
        <f>VLOOKUP(K912,'1-kurs'!C:F,4,)</f>
        <v>1-kurs</v>
      </c>
      <c r="AJ912" s="634" t="str">
        <f t="shared" si="14"/>
        <v>438241200189</v>
      </c>
    </row>
    <row r="913" spans="1:36" hidden="1" x14ac:dyDescent="0.25">
      <c r="A913" s="634" t="s">
        <v>9551</v>
      </c>
      <c r="B913" s="634" t="s">
        <v>7481</v>
      </c>
      <c r="C913" s="634" t="s">
        <v>8125</v>
      </c>
      <c r="D913" s="634" t="s">
        <v>8126</v>
      </c>
      <c r="E913" s="634" t="s">
        <v>8127</v>
      </c>
      <c r="F913" s="634" t="s">
        <v>4345</v>
      </c>
      <c r="G913" s="634" t="s">
        <v>8128</v>
      </c>
      <c r="H913" s="634" t="s">
        <v>4346</v>
      </c>
      <c r="I913" s="634" t="s">
        <v>9552</v>
      </c>
      <c r="J913" s="634" t="s">
        <v>9553</v>
      </c>
      <c r="K913" s="635">
        <v>61701005340032</v>
      </c>
      <c r="L913" s="634" t="s">
        <v>9554</v>
      </c>
      <c r="M913" s="634" t="s">
        <v>4312</v>
      </c>
      <c r="N913" s="634" t="s">
        <v>2459</v>
      </c>
      <c r="O913" s="634" t="s">
        <v>7895</v>
      </c>
      <c r="P913" s="634" t="s">
        <v>8132</v>
      </c>
      <c r="Q913" s="634" t="s">
        <v>8133</v>
      </c>
      <c r="R913" s="634" t="s">
        <v>7205</v>
      </c>
      <c r="S913" s="634" t="s">
        <v>8135</v>
      </c>
      <c r="T913" s="634" t="s">
        <v>9460</v>
      </c>
      <c r="U913" s="634" t="s">
        <v>1239</v>
      </c>
      <c r="V913" s="634" t="s">
        <v>2383</v>
      </c>
      <c r="W913" s="634" t="s">
        <v>5559</v>
      </c>
      <c r="X913" s="634" t="s">
        <v>8271</v>
      </c>
      <c r="Y913" s="634" t="s">
        <v>8138</v>
      </c>
      <c r="Z913" s="634" t="s">
        <v>8139</v>
      </c>
      <c r="AE913" s="634" t="s">
        <v>20128</v>
      </c>
      <c r="AF913" s="634" t="s">
        <v>21229</v>
      </c>
      <c r="AI913" s="646" t="str">
        <f>VLOOKUP(K913,'1-kurs'!C:F,4,)</f>
        <v>1-kurs</v>
      </c>
      <c r="AJ913" s="634" t="str">
        <f t="shared" si="14"/>
        <v>438241200092</v>
      </c>
    </row>
    <row r="914" spans="1:36" hidden="1" x14ac:dyDescent="0.25">
      <c r="A914" s="634" t="s">
        <v>20804</v>
      </c>
      <c r="B914" s="634" t="s">
        <v>20805</v>
      </c>
      <c r="C914" s="634" t="s">
        <v>8125</v>
      </c>
      <c r="D914" s="634" t="s">
        <v>8126</v>
      </c>
      <c r="E914" s="634" t="s">
        <v>8127</v>
      </c>
      <c r="F914" s="634" t="s">
        <v>4345</v>
      </c>
      <c r="G914" s="634" t="s">
        <v>4347</v>
      </c>
      <c r="H914" s="634" t="s">
        <v>4346</v>
      </c>
      <c r="I914" s="634" t="s">
        <v>20806</v>
      </c>
      <c r="J914" s="634" t="s">
        <v>20807</v>
      </c>
      <c r="K914" s="635">
        <v>42211851000057</v>
      </c>
      <c r="L914" s="634" t="s">
        <v>18798</v>
      </c>
      <c r="M914" s="634" t="s">
        <v>4312</v>
      </c>
      <c r="N914" s="634" t="s">
        <v>2459</v>
      </c>
      <c r="O914" s="634" t="s">
        <v>7895</v>
      </c>
      <c r="P914" s="634" t="s">
        <v>8132</v>
      </c>
      <c r="Q914" s="634" t="s">
        <v>8133</v>
      </c>
      <c r="R914" s="634" t="s">
        <v>7205</v>
      </c>
      <c r="S914" s="634" t="s">
        <v>8135</v>
      </c>
      <c r="T914" s="634" t="s">
        <v>9460</v>
      </c>
      <c r="U914" s="634" t="s">
        <v>1239</v>
      </c>
      <c r="V914" s="634" t="s">
        <v>2383</v>
      </c>
      <c r="W914" s="634" t="s">
        <v>5559</v>
      </c>
      <c r="X914" s="634" t="s">
        <v>8175</v>
      </c>
      <c r="Y914" s="634" t="s">
        <v>8138</v>
      </c>
      <c r="Z914" s="634" t="s">
        <v>8139</v>
      </c>
      <c r="AE914" s="634" t="s">
        <v>20515</v>
      </c>
      <c r="AF914" s="634" t="s">
        <v>19687</v>
      </c>
      <c r="AI914" s="646" t="str">
        <f>VLOOKUP(K914,'1-kurs'!C:F,4,)</f>
        <v>1-kurs</v>
      </c>
      <c r="AJ914" s="634" t="str">
        <f t="shared" si="14"/>
        <v>438251200005</v>
      </c>
    </row>
    <row r="915" spans="1:36" hidden="1" x14ac:dyDescent="0.25">
      <c r="A915" s="634" t="s">
        <v>21233</v>
      </c>
      <c r="B915" s="634" t="s">
        <v>9518</v>
      </c>
      <c r="C915" s="634" t="s">
        <v>8125</v>
      </c>
      <c r="D915" s="634" t="s">
        <v>8126</v>
      </c>
      <c r="E915" s="634" t="s">
        <v>8127</v>
      </c>
      <c r="F915" s="634" t="s">
        <v>4345</v>
      </c>
      <c r="G915" s="634" t="s">
        <v>4348</v>
      </c>
      <c r="H915" s="634" t="s">
        <v>4346</v>
      </c>
      <c r="I915" s="634" t="s">
        <v>21234</v>
      </c>
      <c r="J915" s="634" t="s">
        <v>21235</v>
      </c>
      <c r="K915" s="635">
        <v>41406941010017</v>
      </c>
      <c r="L915" s="634" t="s">
        <v>8215</v>
      </c>
      <c r="M915" s="634" t="s">
        <v>4312</v>
      </c>
      <c r="N915" s="634" t="s">
        <v>2459</v>
      </c>
      <c r="O915" s="634" t="s">
        <v>7895</v>
      </c>
      <c r="P915" s="634" t="s">
        <v>8132</v>
      </c>
      <c r="Q915" s="634" t="s">
        <v>8133</v>
      </c>
      <c r="R915" s="634" t="s">
        <v>8134</v>
      </c>
      <c r="S915" s="634" t="s">
        <v>8135</v>
      </c>
      <c r="T915" s="634" t="s">
        <v>9460</v>
      </c>
      <c r="U915" s="634" t="s">
        <v>1239</v>
      </c>
      <c r="V915" s="634" t="s">
        <v>2383</v>
      </c>
      <c r="W915" s="634" t="s">
        <v>5559</v>
      </c>
      <c r="X915" s="634" t="s">
        <v>8175</v>
      </c>
      <c r="Y915" s="634" t="s">
        <v>8138</v>
      </c>
      <c r="Z915" s="634" t="s">
        <v>8139</v>
      </c>
      <c r="AE915" s="634" t="s">
        <v>8140</v>
      </c>
      <c r="AF915" s="634" t="s">
        <v>18576</v>
      </c>
      <c r="AI915" s="646" t="str">
        <f>VLOOKUP(K915,'1-kurs'!C:F,4,)</f>
        <v>1-kurs</v>
      </c>
      <c r="AJ915" s="634" t="str">
        <f t="shared" si="14"/>
        <v>438241200390</v>
      </c>
    </row>
    <row r="916" spans="1:36" hidden="1" x14ac:dyDescent="0.25">
      <c r="A916" s="634" t="s">
        <v>19259</v>
      </c>
      <c r="B916" s="634" t="s">
        <v>19260</v>
      </c>
      <c r="C916" s="634" t="s">
        <v>8125</v>
      </c>
      <c r="D916" s="634" t="s">
        <v>8126</v>
      </c>
      <c r="E916" s="634" t="s">
        <v>8127</v>
      </c>
      <c r="F916" s="634" t="s">
        <v>4345</v>
      </c>
      <c r="G916" s="634" t="s">
        <v>8598</v>
      </c>
      <c r="H916" s="634" t="s">
        <v>4346</v>
      </c>
      <c r="I916" s="634" t="s">
        <v>19261</v>
      </c>
      <c r="J916" s="634" t="s">
        <v>19262</v>
      </c>
      <c r="K916" s="635">
        <v>42811975330016</v>
      </c>
      <c r="L916" s="634" t="s">
        <v>10889</v>
      </c>
      <c r="M916" s="634" t="s">
        <v>4312</v>
      </c>
      <c r="N916" s="634" t="s">
        <v>2459</v>
      </c>
      <c r="O916" s="634" t="s">
        <v>7895</v>
      </c>
      <c r="P916" s="634" t="s">
        <v>8132</v>
      </c>
      <c r="Q916" s="634" t="s">
        <v>8133</v>
      </c>
      <c r="R916" s="634" t="s">
        <v>7205</v>
      </c>
      <c r="S916" s="634" t="s">
        <v>8135</v>
      </c>
      <c r="T916" s="634" t="s">
        <v>9460</v>
      </c>
      <c r="U916" s="634" t="s">
        <v>1239</v>
      </c>
      <c r="V916" s="634" t="s">
        <v>2383</v>
      </c>
      <c r="W916" s="634" t="s">
        <v>5559</v>
      </c>
      <c r="X916" s="634" t="s">
        <v>8175</v>
      </c>
      <c r="Y916" s="634" t="s">
        <v>8138</v>
      </c>
      <c r="Z916" s="634" t="s">
        <v>8139</v>
      </c>
      <c r="AE916" s="634" t="s">
        <v>20515</v>
      </c>
      <c r="AF916" s="634" t="s">
        <v>21209</v>
      </c>
      <c r="AI916" s="646" t="str">
        <f>VLOOKUP(K916,'1-kurs'!C:F,4,)</f>
        <v>1-kurs</v>
      </c>
      <c r="AJ916" s="634" t="str">
        <f t="shared" si="14"/>
        <v>438241200278</v>
      </c>
    </row>
    <row r="917" spans="1:36" hidden="1" x14ac:dyDescent="0.25">
      <c r="A917" s="634" t="s">
        <v>9604</v>
      </c>
      <c r="B917" s="634" t="s">
        <v>7827</v>
      </c>
      <c r="C917" s="634" t="s">
        <v>8125</v>
      </c>
      <c r="D917" s="634" t="s">
        <v>8126</v>
      </c>
      <c r="E917" s="634" t="s">
        <v>8127</v>
      </c>
      <c r="F917" s="634" t="s">
        <v>8520</v>
      </c>
      <c r="G917" s="634" t="s">
        <v>9605</v>
      </c>
      <c r="H917" s="634" t="s">
        <v>4346</v>
      </c>
      <c r="I917" s="634" t="s">
        <v>9606</v>
      </c>
      <c r="J917" s="634" t="s">
        <v>9607</v>
      </c>
      <c r="K917" s="635">
        <v>40101741940083</v>
      </c>
      <c r="L917" s="634" t="s">
        <v>9608</v>
      </c>
      <c r="M917" s="634" t="s">
        <v>4312</v>
      </c>
      <c r="N917" s="634" t="s">
        <v>2459</v>
      </c>
      <c r="O917" s="634" t="s">
        <v>7895</v>
      </c>
      <c r="P917" s="634" t="s">
        <v>8132</v>
      </c>
      <c r="Q917" s="634" t="s">
        <v>8133</v>
      </c>
      <c r="R917" s="634" t="s">
        <v>7205</v>
      </c>
      <c r="S917" s="634" t="s">
        <v>8135</v>
      </c>
      <c r="T917" s="634" t="s">
        <v>9460</v>
      </c>
      <c r="U917" s="634" t="s">
        <v>1239</v>
      </c>
      <c r="V917" s="634" t="s">
        <v>2383</v>
      </c>
      <c r="W917" s="634" t="s">
        <v>5559</v>
      </c>
      <c r="X917" s="634" t="s">
        <v>8271</v>
      </c>
      <c r="Y917" s="634" t="s">
        <v>8138</v>
      </c>
      <c r="Z917" s="634" t="s">
        <v>8139</v>
      </c>
      <c r="AE917" s="634" t="s">
        <v>20515</v>
      </c>
      <c r="AF917" s="634" t="s">
        <v>21229</v>
      </c>
      <c r="AI917" s="646" t="str">
        <f>VLOOKUP(K917,'1-kurs'!C:F,4,)</f>
        <v>1-kurs</v>
      </c>
      <c r="AJ917" s="634" t="str">
        <f t="shared" si="14"/>
        <v>438241200101</v>
      </c>
    </row>
    <row r="918" spans="1:36" hidden="1" x14ac:dyDescent="0.25">
      <c r="A918" s="634" t="s">
        <v>20545</v>
      </c>
      <c r="B918" s="634" t="s">
        <v>20546</v>
      </c>
      <c r="C918" s="634" t="s">
        <v>8125</v>
      </c>
      <c r="D918" s="634" t="s">
        <v>8126</v>
      </c>
      <c r="E918" s="634" t="s">
        <v>8127</v>
      </c>
      <c r="F918" s="634" t="s">
        <v>4345</v>
      </c>
      <c r="G918" s="634" t="s">
        <v>8163</v>
      </c>
      <c r="H918" s="634" t="s">
        <v>4344</v>
      </c>
      <c r="I918" s="634" t="s">
        <v>14657</v>
      </c>
      <c r="J918" s="634" t="s">
        <v>20547</v>
      </c>
      <c r="K918" s="635">
        <v>33112995320039</v>
      </c>
      <c r="L918" s="634" t="s">
        <v>12559</v>
      </c>
      <c r="M918" s="634" t="s">
        <v>4312</v>
      </c>
      <c r="N918" s="634" t="s">
        <v>2459</v>
      </c>
      <c r="O918" s="634" t="s">
        <v>7895</v>
      </c>
      <c r="P918" s="634" t="s">
        <v>8132</v>
      </c>
      <c r="Q918" s="634" t="s">
        <v>8133</v>
      </c>
      <c r="R918" s="634" t="s">
        <v>7205</v>
      </c>
      <c r="S918" s="634" t="s">
        <v>8135</v>
      </c>
      <c r="T918" s="634" t="s">
        <v>9460</v>
      </c>
      <c r="U918" s="634" t="s">
        <v>1239</v>
      </c>
      <c r="V918" s="634" t="s">
        <v>2383</v>
      </c>
      <c r="W918" s="634" t="s">
        <v>5559</v>
      </c>
      <c r="X918" s="634" t="s">
        <v>8175</v>
      </c>
      <c r="Y918" s="634" t="s">
        <v>8138</v>
      </c>
      <c r="Z918" s="634" t="s">
        <v>8139</v>
      </c>
      <c r="AE918" s="634" t="s">
        <v>20515</v>
      </c>
      <c r="AF918" s="634" t="s">
        <v>19687</v>
      </c>
      <c r="AI918" s="646" t="str">
        <f>VLOOKUP(K918,'1-kurs'!C:F,4,)</f>
        <v>1-kurs</v>
      </c>
      <c r="AJ918" s="634" t="str">
        <f t="shared" si="14"/>
        <v>438241200360</v>
      </c>
    </row>
    <row r="919" spans="1:36" hidden="1" x14ac:dyDescent="0.25">
      <c r="A919" s="634" t="s">
        <v>9482</v>
      </c>
      <c r="B919" s="634" t="s">
        <v>7512</v>
      </c>
      <c r="C919" s="634" t="s">
        <v>8125</v>
      </c>
      <c r="D919" s="634" t="s">
        <v>8126</v>
      </c>
      <c r="E919" s="634" t="s">
        <v>8127</v>
      </c>
      <c r="F919" s="634" t="s">
        <v>4345</v>
      </c>
      <c r="G919" s="634" t="s">
        <v>8332</v>
      </c>
      <c r="H919" s="634" t="s">
        <v>4346</v>
      </c>
      <c r="I919" s="634" t="s">
        <v>9483</v>
      </c>
      <c r="J919" s="634" t="s">
        <v>9484</v>
      </c>
      <c r="K919" s="635">
        <v>42509825350018</v>
      </c>
      <c r="L919" s="634" t="s">
        <v>9485</v>
      </c>
      <c r="M919" s="634" t="s">
        <v>4312</v>
      </c>
      <c r="N919" s="634" t="s">
        <v>2459</v>
      </c>
      <c r="O919" s="634" t="s">
        <v>7895</v>
      </c>
      <c r="P919" s="634" t="s">
        <v>8132</v>
      </c>
      <c r="Q919" s="634" t="s">
        <v>8133</v>
      </c>
      <c r="R919" s="634" t="s">
        <v>7205</v>
      </c>
      <c r="S919" s="634" t="s">
        <v>8135</v>
      </c>
      <c r="T919" s="634" t="s">
        <v>9460</v>
      </c>
      <c r="U919" s="634" t="s">
        <v>1239</v>
      </c>
      <c r="V919" s="634" t="s">
        <v>2383</v>
      </c>
      <c r="W919" s="634" t="s">
        <v>5559</v>
      </c>
      <c r="X919" s="634" t="s">
        <v>8271</v>
      </c>
      <c r="Y919" s="634" t="s">
        <v>8138</v>
      </c>
      <c r="Z919" s="634" t="s">
        <v>8139</v>
      </c>
      <c r="AE919" s="634" t="s">
        <v>20128</v>
      </c>
      <c r="AF919" s="634" t="s">
        <v>21228</v>
      </c>
      <c r="AI919" s="646" t="str">
        <f>VLOOKUP(K919,'1-kurs'!C:F,4,)</f>
        <v>1-kurs</v>
      </c>
      <c r="AJ919" s="634" t="str">
        <f t="shared" si="14"/>
        <v>438241200103</v>
      </c>
    </row>
    <row r="920" spans="1:36" hidden="1" x14ac:dyDescent="0.25">
      <c r="A920" s="634" t="s">
        <v>9620</v>
      </c>
      <c r="B920" s="634" t="s">
        <v>7522</v>
      </c>
      <c r="C920" s="634" t="s">
        <v>8125</v>
      </c>
      <c r="D920" s="634" t="s">
        <v>8126</v>
      </c>
      <c r="E920" s="634" t="s">
        <v>8127</v>
      </c>
      <c r="F920" s="634" t="s">
        <v>4345</v>
      </c>
      <c r="G920" s="634" t="s">
        <v>8128</v>
      </c>
      <c r="H920" s="634" t="s">
        <v>4346</v>
      </c>
      <c r="I920" s="634" t="s">
        <v>9621</v>
      </c>
      <c r="J920" s="634" t="s">
        <v>9622</v>
      </c>
      <c r="K920" s="635">
        <v>40611925340010</v>
      </c>
      <c r="L920" s="634" t="s">
        <v>9623</v>
      </c>
      <c r="M920" s="634" t="s">
        <v>4312</v>
      </c>
      <c r="N920" s="634" t="s">
        <v>2459</v>
      </c>
      <c r="O920" s="634" t="s">
        <v>7895</v>
      </c>
      <c r="P920" s="634" t="s">
        <v>8132</v>
      </c>
      <c r="Q920" s="634" t="s">
        <v>8133</v>
      </c>
      <c r="R920" s="634" t="s">
        <v>8134</v>
      </c>
      <c r="S920" s="634" t="s">
        <v>8135</v>
      </c>
      <c r="T920" s="634" t="s">
        <v>9460</v>
      </c>
      <c r="U920" s="634" t="s">
        <v>1239</v>
      </c>
      <c r="V920" s="634" t="s">
        <v>2383</v>
      </c>
      <c r="W920" s="634" t="s">
        <v>5559</v>
      </c>
      <c r="X920" s="634" t="s">
        <v>8137</v>
      </c>
      <c r="Y920" s="634" t="s">
        <v>8138</v>
      </c>
      <c r="Z920" s="634" t="s">
        <v>8139</v>
      </c>
      <c r="AE920" s="634" t="s">
        <v>8140</v>
      </c>
      <c r="AF920" s="634" t="s">
        <v>18576</v>
      </c>
      <c r="AI920" s="646" t="str">
        <f>VLOOKUP(K920,'1-kurs'!C:F,4,)</f>
        <v>1-kurs</v>
      </c>
      <c r="AJ920" s="634" t="str">
        <f t="shared" si="14"/>
        <v>438241200172</v>
      </c>
    </row>
    <row r="921" spans="1:36" hidden="1" x14ac:dyDescent="0.25">
      <c r="A921" s="634" t="s">
        <v>9556</v>
      </c>
      <c r="B921" s="634" t="s">
        <v>7518</v>
      </c>
      <c r="C921" s="634" t="s">
        <v>8125</v>
      </c>
      <c r="D921" s="634" t="s">
        <v>8126</v>
      </c>
      <c r="E921" s="634" t="s">
        <v>8127</v>
      </c>
      <c r="F921" s="634" t="s">
        <v>8700</v>
      </c>
      <c r="G921" s="634" t="s">
        <v>9388</v>
      </c>
      <c r="H921" s="634" t="s">
        <v>4344</v>
      </c>
      <c r="I921" s="634" t="s">
        <v>9557</v>
      </c>
      <c r="J921" s="634" t="s">
        <v>9558</v>
      </c>
      <c r="K921" s="635">
        <v>52708037130020</v>
      </c>
      <c r="L921" s="634" t="s">
        <v>9559</v>
      </c>
      <c r="M921" s="634" t="s">
        <v>4312</v>
      </c>
      <c r="N921" s="634" t="s">
        <v>2459</v>
      </c>
      <c r="O921" s="634" t="s">
        <v>7895</v>
      </c>
      <c r="P921" s="634" t="s">
        <v>8132</v>
      </c>
      <c r="Q921" s="634" t="s">
        <v>8133</v>
      </c>
      <c r="R921" s="634" t="s">
        <v>7205</v>
      </c>
      <c r="S921" s="634" t="s">
        <v>8135</v>
      </c>
      <c r="T921" s="634" t="s">
        <v>9460</v>
      </c>
      <c r="U921" s="634" t="s">
        <v>1239</v>
      </c>
      <c r="V921" s="634" t="s">
        <v>2383</v>
      </c>
      <c r="W921" s="634" t="s">
        <v>5559</v>
      </c>
      <c r="X921" s="634" t="s">
        <v>8271</v>
      </c>
      <c r="Y921" s="634" t="s">
        <v>8138</v>
      </c>
      <c r="Z921" s="634" t="s">
        <v>8139</v>
      </c>
      <c r="AE921" s="634" t="s">
        <v>20515</v>
      </c>
      <c r="AF921" s="634" t="s">
        <v>19773</v>
      </c>
      <c r="AI921" s="646" t="str">
        <f>VLOOKUP(K921,'1-kurs'!C:F,4,)</f>
        <v>1-kurs</v>
      </c>
      <c r="AJ921" s="634" t="str">
        <f t="shared" si="14"/>
        <v>438241200098</v>
      </c>
    </row>
    <row r="922" spans="1:36" hidden="1" x14ac:dyDescent="0.25">
      <c r="A922" s="634" t="s">
        <v>20434</v>
      </c>
      <c r="B922" s="634" t="s">
        <v>20435</v>
      </c>
      <c r="C922" s="634" t="s">
        <v>8125</v>
      </c>
      <c r="D922" s="634" t="s">
        <v>8126</v>
      </c>
      <c r="E922" s="634" t="s">
        <v>8127</v>
      </c>
      <c r="F922" s="634" t="s">
        <v>8142</v>
      </c>
      <c r="G922" s="634" t="s">
        <v>8673</v>
      </c>
      <c r="H922" s="634" t="s">
        <v>4346</v>
      </c>
      <c r="I922" s="634" t="s">
        <v>20436</v>
      </c>
      <c r="J922" s="634" t="s">
        <v>20437</v>
      </c>
      <c r="K922" s="635">
        <v>43007865760019</v>
      </c>
      <c r="L922" s="634" t="s">
        <v>10789</v>
      </c>
      <c r="M922" s="634" t="s">
        <v>4312</v>
      </c>
      <c r="N922" s="634" t="s">
        <v>2459</v>
      </c>
      <c r="O922" s="634" t="s">
        <v>7895</v>
      </c>
      <c r="P922" s="634" t="s">
        <v>8132</v>
      </c>
      <c r="Q922" s="634" t="s">
        <v>8133</v>
      </c>
      <c r="R922" s="634" t="s">
        <v>7205</v>
      </c>
      <c r="S922" s="634" t="s">
        <v>8135</v>
      </c>
      <c r="T922" s="634" t="s">
        <v>9460</v>
      </c>
      <c r="U922" s="634" t="s">
        <v>1239</v>
      </c>
      <c r="V922" s="634" t="s">
        <v>2383</v>
      </c>
      <c r="W922" s="634" t="s">
        <v>5559</v>
      </c>
      <c r="X922" s="634" t="s">
        <v>8175</v>
      </c>
      <c r="Y922" s="634" t="s">
        <v>8138</v>
      </c>
      <c r="Z922" s="634" t="s">
        <v>8139</v>
      </c>
      <c r="AE922" s="634" t="s">
        <v>20515</v>
      </c>
      <c r="AF922" s="634" t="s">
        <v>21228</v>
      </c>
      <c r="AI922" s="646" t="str">
        <f>VLOOKUP(K922,'1-kurs'!C:F,4,)</f>
        <v>1-kurs</v>
      </c>
      <c r="AJ922" s="634" t="str">
        <f t="shared" si="14"/>
        <v>438241200346</v>
      </c>
    </row>
    <row r="923" spans="1:36" hidden="1" x14ac:dyDescent="0.25">
      <c r="A923" s="634" t="s">
        <v>9510</v>
      </c>
      <c r="B923" s="634" t="s">
        <v>7936</v>
      </c>
      <c r="C923" s="634" t="s">
        <v>8125</v>
      </c>
      <c r="D923" s="634" t="s">
        <v>8126</v>
      </c>
      <c r="E923" s="634" t="s">
        <v>8127</v>
      </c>
      <c r="F923" s="634" t="s">
        <v>4345</v>
      </c>
      <c r="G923" s="634" t="s">
        <v>4347</v>
      </c>
      <c r="H923" s="634" t="s">
        <v>4346</v>
      </c>
      <c r="I923" s="634" t="s">
        <v>9511</v>
      </c>
      <c r="J923" s="634" t="s">
        <v>9512</v>
      </c>
      <c r="K923" s="635">
        <v>42703995850024</v>
      </c>
      <c r="L923" s="634" t="s">
        <v>8197</v>
      </c>
      <c r="M923" s="634" t="s">
        <v>4312</v>
      </c>
      <c r="N923" s="634" t="s">
        <v>2459</v>
      </c>
      <c r="O923" s="634" t="s">
        <v>7895</v>
      </c>
      <c r="P923" s="634" t="s">
        <v>8132</v>
      </c>
      <c r="Q923" s="634" t="s">
        <v>8133</v>
      </c>
      <c r="R923" s="634" t="s">
        <v>7205</v>
      </c>
      <c r="S923" s="634" t="s">
        <v>8135</v>
      </c>
      <c r="T923" s="634" t="s">
        <v>9460</v>
      </c>
      <c r="U923" s="634" t="s">
        <v>1239</v>
      </c>
      <c r="V923" s="634" t="s">
        <v>2383</v>
      </c>
      <c r="W923" s="634" t="s">
        <v>5559</v>
      </c>
      <c r="X923" s="634" t="s">
        <v>9513</v>
      </c>
      <c r="Y923" s="634" t="s">
        <v>8138</v>
      </c>
      <c r="Z923" s="634" t="s">
        <v>8139</v>
      </c>
      <c r="AE923" s="634" t="s">
        <v>20128</v>
      </c>
      <c r="AF923" s="634" t="s">
        <v>19687</v>
      </c>
      <c r="AI923" s="646" t="str">
        <f>VLOOKUP(K923,'1-kurs'!C:F,4,)</f>
        <v>1-kurs</v>
      </c>
      <c r="AJ923" s="634" t="str">
        <f t="shared" si="14"/>
        <v>438241200255</v>
      </c>
    </row>
    <row r="924" spans="1:36" hidden="1" x14ac:dyDescent="0.25">
      <c r="A924" s="634" t="s">
        <v>9246</v>
      </c>
      <c r="B924" s="634" t="s">
        <v>7551</v>
      </c>
      <c r="C924" s="634" t="s">
        <v>8125</v>
      </c>
      <c r="D924" s="634" t="s">
        <v>8126</v>
      </c>
      <c r="E924" s="634" t="s">
        <v>8127</v>
      </c>
      <c r="F924" s="634" t="s">
        <v>4345</v>
      </c>
      <c r="G924" s="634" t="s">
        <v>8598</v>
      </c>
      <c r="H924" s="634" t="s">
        <v>4344</v>
      </c>
      <c r="I924" s="634" t="s">
        <v>9247</v>
      </c>
      <c r="J924" s="634" t="s">
        <v>9248</v>
      </c>
      <c r="K924" s="635">
        <v>30104995330029</v>
      </c>
      <c r="L924" s="634" t="s">
        <v>8646</v>
      </c>
      <c r="M924" s="634" t="s">
        <v>4312</v>
      </c>
      <c r="N924" s="634" t="s">
        <v>2459</v>
      </c>
      <c r="O924" s="634" t="s">
        <v>7895</v>
      </c>
      <c r="P924" s="634" t="s">
        <v>8132</v>
      </c>
      <c r="Q924" s="634" t="s">
        <v>8133</v>
      </c>
      <c r="R924" s="634" t="s">
        <v>7205</v>
      </c>
      <c r="S924" s="634" t="s">
        <v>8135</v>
      </c>
      <c r="T924" s="634" t="s">
        <v>9460</v>
      </c>
      <c r="U924" s="634" t="s">
        <v>1239</v>
      </c>
      <c r="V924" s="634" t="s">
        <v>2383</v>
      </c>
      <c r="W924" s="634" t="s">
        <v>5559</v>
      </c>
      <c r="X924" s="634" t="s">
        <v>8271</v>
      </c>
      <c r="Y924" s="634" t="s">
        <v>8138</v>
      </c>
      <c r="Z924" s="634" t="s">
        <v>8139</v>
      </c>
      <c r="AE924" s="634" t="s">
        <v>20128</v>
      </c>
      <c r="AF924" s="634" t="s">
        <v>21229</v>
      </c>
      <c r="AI924" s="646" t="str">
        <f>VLOOKUP(K924,'1-kurs'!C:F,4,)</f>
        <v>1-kurs</v>
      </c>
      <c r="AJ924" s="634" t="str">
        <f t="shared" si="14"/>
        <v>438241200023</v>
      </c>
    </row>
    <row r="925" spans="1:36" hidden="1" x14ac:dyDescent="0.25">
      <c r="A925" s="634" t="s">
        <v>9560</v>
      </c>
      <c r="B925" s="634" t="s">
        <v>7575</v>
      </c>
      <c r="C925" s="634" t="s">
        <v>8125</v>
      </c>
      <c r="D925" s="634" t="s">
        <v>8126</v>
      </c>
      <c r="E925" s="634" t="s">
        <v>8127</v>
      </c>
      <c r="F925" s="634" t="s">
        <v>4345</v>
      </c>
      <c r="G925" s="634" t="s">
        <v>8332</v>
      </c>
      <c r="H925" s="634" t="s">
        <v>4344</v>
      </c>
      <c r="I925" s="634" t="s">
        <v>9561</v>
      </c>
      <c r="J925" s="634" t="s">
        <v>9562</v>
      </c>
      <c r="K925" s="635">
        <v>30908995280047</v>
      </c>
      <c r="L925" s="634" t="s">
        <v>9563</v>
      </c>
      <c r="M925" s="634" t="s">
        <v>4312</v>
      </c>
      <c r="N925" s="634" t="s">
        <v>2459</v>
      </c>
      <c r="O925" s="634" t="s">
        <v>7895</v>
      </c>
      <c r="P925" s="634" t="s">
        <v>8132</v>
      </c>
      <c r="Q925" s="634" t="s">
        <v>8133</v>
      </c>
      <c r="R925" s="634" t="s">
        <v>7205</v>
      </c>
      <c r="S925" s="634" t="s">
        <v>8135</v>
      </c>
      <c r="T925" s="634" t="s">
        <v>9460</v>
      </c>
      <c r="U925" s="634" t="s">
        <v>1239</v>
      </c>
      <c r="V925" s="634" t="s">
        <v>2383</v>
      </c>
      <c r="W925" s="634" t="s">
        <v>5559</v>
      </c>
      <c r="X925" s="634" t="s">
        <v>8271</v>
      </c>
      <c r="Y925" s="634" t="s">
        <v>8138</v>
      </c>
      <c r="Z925" s="634" t="s">
        <v>8139</v>
      </c>
      <c r="AE925" s="634" t="s">
        <v>20128</v>
      </c>
      <c r="AF925" s="634" t="s">
        <v>19766</v>
      </c>
      <c r="AI925" s="646" t="str">
        <f>VLOOKUP(K925,'1-kurs'!C:F,4,)</f>
        <v>1-kurs</v>
      </c>
      <c r="AJ925" s="634" t="str">
        <f t="shared" si="14"/>
        <v>438241200090</v>
      </c>
    </row>
    <row r="926" spans="1:36" hidden="1" x14ac:dyDescent="0.25">
      <c r="A926" s="634" t="s">
        <v>20193</v>
      </c>
      <c r="B926" s="634" t="s">
        <v>20087</v>
      </c>
      <c r="C926" s="634" t="s">
        <v>8125</v>
      </c>
      <c r="D926" s="634" t="s">
        <v>8126</v>
      </c>
      <c r="E926" s="634" t="s">
        <v>8127</v>
      </c>
      <c r="F926" s="634" t="s">
        <v>4345</v>
      </c>
      <c r="G926" s="634" t="s">
        <v>8128</v>
      </c>
      <c r="H926" s="634" t="s">
        <v>4346</v>
      </c>
      <c r="I926" s="634" t="s">
        <v>20194</v>
      </c>
      <c r="J926" s="634" t="s">
        <v>20195</v>
      </c>
      <c r="K926" s="635">
        <v>60504035340013</v>
      </c>
      <c r="L926" s="634" t="s">
        <v>20196</v>
      </c>
      <c r="M926" s="634" t="s">
        <v>4312</v>
      </c>
      <c r="N926" s="634" t="s">
        <v>2459</v>
      </c>
      <c r="O926" s="634" t="s">
        <v>7895</v>
      </c>
      <c r="P926" s="634" t="s">
        <v>8132</v>
      </c>
      <c r="Q926" s="634" t="s">
        <v>8133</v>
      </c>
      <c r="R926" s="634" t="s">
        <v>7205</v>
      </c>
      <c r="S926" s="634" t="s">
        <v>8135</v>
      </c>
      <c r="T926" s="634" t="s">
        <v>9460</v>
      </c>
      <c r="U926" s="634" t="s">
        <v>1239</v>
      </c>
      <c r="V926" s="634" t="s">
        <v>2383</v>
      </c>
      <c r="W926" s="634" t="s">
        <v>5559</v>
      </c>
      <c r="X926" s="634" t="s">
        <v>8175</v>
      </c>
      <c r="Y926" s="634" t="s">
        <v>8138</v>
      </c>
      <c r="Z926" s="634" t="s">
        <v>8139</v>
      </c>
      <c r="AE926" s="634" t="s">
        <v>20515</v>
      </c>
      <c r="AF926" s="634" t="s">
        <v>21229</v>
      </c>
      <c r="AI926" s="646" t="str">
        <f>VLOOKUP(K926,'1-kurs'!C:F,4,)</f>
        <v>1-kurs</v>
      </c>
      <c r="AJ926" s="634" t="str">
        <f t="shared" si="14"/>
        <v>438241200348</v>
      </c>
    </row>
    <row r="927" spans="1:36" hidden="1" x14ac:dyDescent="0.25">
      <c r="A927" s="634" t="s">
        <v>21041</v>
      </c>
      <c r="B927" s="634" t="s">
        <v>21042</v>
      </c>
      <c r="C927" s="634" t="s">
        <v>8125</v>
      </c>
      <c r="D927" s="634" t="s">
        <v>8126</v>
      </c>
      <c r="E927" s="634" t="s">
        <v>8127</v>
      </c>
      <c r="F927" s="634" t="s">
        <v>4345</v>
      </c>
      <c r="G927" s="634" t="s">
        <v>4348</v>
      </c>
      <c r="H927" s="634" t="s">
        <v>4344</v>
      </c>
      <c r="I927" s="634" t="s">
        <v>21043</v>
      </c>
      <c r="J927" s="634" t="s">
        <v>21044</v>
      </c>
      <c r="K927" s="635">
        <v>30608951010036</v>
      </c>
      <c r="L927" s="634" t="s">
        <v>9161</v>
      </c>
      <c r="M927" s="634" t="s">
        <v>4312</v>
      </c>
      <c r="N927" s="634" t="s">
        <v>2459</v>
      </c>
      <c r="O927" s="634" t="s">
        <v>7895</v>
      </c>
      <c r="P927" s="634" t="s">
        <v>8132</v>
      </c>
      <c r="Q927" s="634" t="s">
        <v>8133</v>
      </c>
      <c r="R927" s="634" t="s">
        <v>7205</v>
      </c>
      <c r="S927" s="634" t="s">
        <v>8135</v>
      </c>
      <c r="T927" s="634" t="s">
        <v>9460</v>
      </c>
      <c r="U927" s="634" t="s">
        <v>1239</v>
      </c>
      <c r="V927" s="634" t="s">
        <v>2383</v>
      </c>
      <c r="W927" s="634" t="s">
        <v>5559</v>
      </c>
      <c r="X927" s="634" t="s">
        <v>8175</v>
      </c>
      <c r="Y927" s="634" t="s">
        <v>8138</v>
      </c>
      <c r="Z927" s="634" t="s">
        <v>8139</v>
      </c>
      <c r="AE927" s="634" t="s">
        <v>8140</v>
      </c>
      <c r="AF927" s="634" t="s">
        <v>19769</v>
      </c>
      <c r="AI927" s="646" t="str">
        <f>VLOOKUP(K927,'1-kurs'!C:F,4,)</f>
        <v>1-kurs</v>
      </c>
      <c r="AJ927" s="634" t="str">
        <f t="shared" si="14"/>
        <v>438251200012</v>
      </c>
    </row>
    <row r="928" spans="1:36" hidden="1" x14ac:dyDescent="0.25">
      <c r="A928" s="634" t="s">
        <v>9634</v>
      </c>
      <c r="B928" s="634" t="s">
        <v>7576</v>
      </c>
      <c r="C928" s="634" t="s">
        <v>8125</v>
      </c>
      <c r="D928" s="634" t="s">
        <v>8126</v>
      </c>
      <c r="E928" s="634" t="s">
        <v>8127</v>
      </c>
      <c r="F928" s="634" t="s">
        <v>4345</v>
      </c>
      <c r="G928" s="634" t="s">
        <v>8332</v>
      </c>
      <c r="H928" s="634" t="s">
        <v>4346</v>
      </c>
      <c r="I928" s="634" t="s">
        <v>9635</v>
      </c>
      <c r="J928" s="634" t="s">
        <v>9636</v>
      </c>
      <c r="K928" s="635">
        <v>41904975300039</v>
      </c>
      <c r="L928" s="634" t="s">
        <v>9637</v>
      </c>
      <c r="M928" s="634" t="s">
        <v>4312</v>
      </c>
      <c r="N928" s="634" t="s">
        <v>2459</v>
      </c>
      <c r="O928" s="634" t="s">
        <v>7895</v>
      </c>
      <c r="P928" s="634" t="s">
        <v>8132</v>
      </c>
      <c r="Q928" s="634" t="s">
        <v>8133</v>
      </c>
      <c r="R928" s="634" t="s">
        <v>7205</v>
      </c>
      <c r="S928" s="634" t="s">
        <v>8135</v>
      </c>
      <c r="T928" s="634" t="s">
        <v>9460</v>
      </c>
      <c r="U928" s="634" t="s">
        <v>1239</v>
      </c>
      <c r="V928" s="634" t="s">
        <v>2383</v>
      </c>
      <c r="W928" s="634" t="s">
        <v>5559</v>
      </c>
      <c r="X928" s="634" t="s">
        <v>8225</v>
      </c>
      <c r="Y928" s="634" t="s">
        <v>8138</v>
      </c>
      <c r="Z928" s="634" t="s">
        <v>8139</v>
      </c>
      <c r="AE928" s="634" t="s">
        <v>20515</v>
      </c>
      <c r="AF928" s="634" t="s">
        <v>19766</v>
      </c>
      <c r="AI928" s="646" t="str">
        <f>VLOOKUP(K928,'1-kurs'!C:F,4,)</f>
        <v>1-kurs</v>
      </c>
      <c r="AJ928" s="634" t="str">
        <f t="shared" si="14"/>
        <v>438241200186</v>
      </c>
    </row>
    <row r="929" spans="1:36" hidden="1" x14ac:dyDescent="0.25">
      <c r="A929" s="634" t="s">
        <v>20540</v>
      </c>
      <c r="B929" s="634" t="s">
        <v>20502</v>
      </c>
      <c r="C929" s="634" t="s">
        <v>8125</v>
      </c>
      <c r="D929" s="634" t="s">
        <v>8126</v>
      </c>
      <c r="E929" s="634" t="s">
        <v>8127</v>
      </c>
      <c r="F929" s="634" t="s">
        <v>10077</v>
      </c>
      <c r="G929" s="634" t="s">
        <v>20541</v>
      </c>
      <c r="H929" s="634" t="s">
        <v>4344</v>
      </c>
      <c r="I929" s="634" t="s">
        <v>11676</v>
      </c>
      <c r="J929" s="634" t="s">
        <v>20542</v>
      </c>
      <c r="K929" s="635">
        <v>30312966390026</v>
      </c>
      <c r="L929" s="634" t="s">
        <v>20543</v>
      </c>
      <c r="M929" s="634" t="s">
        <v>4312</v>
      </c>
      <c r="N929" s="634" t="s">
        <v>2459</v>
      </c>
      <c r="O929" s="634" t="s">
        <v>7895</v>
      </c>
      <c r="P929" s="634" t="s">
        <v>8132</v>
      </c>
      <c r="Q929" s="634" t="s">
        <v>8133</v>
      </c>
      <c r="R929" s="634" t="s">
        <v>7205</v>
      </c>
      <c r="S929" s="634" t="s">
        <v>8135</v>
      </c>
      <c r="T929" s="634" t="s">
        <v>9460</v>
      </c>
      <c r="U929" s="634" t="s">
        <v>1239</v>
      </c>
      <c r="V929" s="634" t="s">
        <v>2383</v>
      </c>
      <c r="W929" s="634" t="s">
        <v>5559</v>
      </c>
      <c r="X929" s="634" t="s">
        <v>20544</v>
      </c>
      <c r="Y929" s="634" t="s">
        <v>8138</v>
      </c>
      <c r="Z929" s="634" t="s">
        <v>8139</v>
      </c>
      <c r="AE929" s="634" t="s">
        <v>8140</v>
      </c>
      <c r="AF929" s="634" t="s">
        <v>19767</v>
      </c>
      <c r="AI929" s="646" t="str">
        <f>VLOOKUP(K929,'1-kurs'!C:F,4,)</f>
        <v>1-kurs</v>
      </c>
      <c r="AJ929" s="634" t="str">
        <f t="shared" si="14"/>
        <v>438241102298</v>
      </c>
    </row>
    <row r="930" spans="1:36" hidden="1" x14ac:dyDescent="0.25">
      <c r="A930" s="634" t="s">
        <v>21045</v>
      </c>
      <c r="B930" s="634" t="s">
        <v>7801</v>
      </c>
      <c r="C930" s="634" t="s">
        <v>8125</v>
      </c>
      <c r="D930" s="634" t="s">
        <v>8126</v>
      </c>
      <c r="E930" s="634" t="s">
        <v>8127</v>
      </c>
      <c r="F930" s="634" t="s">
        <v>4345</v>
      </c>
      <c r="G930" s="634" t="s">
        <v>4350</v>
      </c>
      <c r="H930" s="634" t="s">
        <v>4344</v>
      </c>
      <c r="I930" s="634" t="s">
        <v>8644</v>
      </c>
      <c r="J930" s="634" t="s">
        <v>21046</v>
      </c>
      <c r="K930" s="635">
        <v>30105901060025</v>
      </c>
      <c r="L930" s="634" t="s">
        <v>21047</v>
      </c>
      <c r="M930" s="634" t="s">
        <v>4312</v>
      </c>
      <c r="N930" s="634" t="s">
        <v>2459</v>
      </c>
      <c r="O930" s="634" t="s">
        <v>7895</v>
      </c>
      <c r="P930" s="634" t="s">
        <v>8132</v>
      </c>
      <c r="Q930" s="634" t="s">
        <v>8133</v>
      </c>
      <c r="R930" s="634" t="s">
        <v>7205</v>
      </c>
      <c r="S930" s="634" t="s">
        <v>8135</v>
      </c>
      <c r="T930" s="634" t="s">
        <v>9460</v>
      </c>
      <c r="U930" s="634" t="s">
        <v>1239</v>
      </c>
      <c r="V930" s="634" t="s">
        <v>2383</v>
      </c>
      <c r="W930" s="634" t="s">
        <v>5559</v>
      </c>
      <c r="X930" s="634" t="s">
        <v>8271</v>
      </c>
      <c r="Y930" s="634" t="s">
        <v>8138</v>
      </c>
      <c r="Z930" s="634" t="s">
        <v>8139</v>
      </c>
      <c r="AE930" s="634" t="s">
        <v>20515</v>
      </c>
      <c r="AF930" s="634" t="s">
        <v>19688</v>
      </c>
      <c r="AI930" s="646" t="str">
        <f>VLOOKUP(K930,'1-kurs'!C:F,4,)</f>
        <v>1-kurs</v>
      </c>
      <c r="AJ930" s="634" t="str">
        <f t="shared" si="14"/>
        <v>438241200383</v>
      </c>
    </row>
    <row r="931" spans="1:36" hidden="1" x14ac:dyDescent="0.25">
      <c r="A931" s="634" t="s">
        <v>9494</v>
      </c>
      <c r="B931" s="634" t="s">
        <v>7784</v>
      </c>
      <c r="C931" s="634" t="s">
        <v>8125</v>
      </c>
      <c r="D931" s="634" t="s">
        <v>8126</v>
      </c>
      <c r="E931" s="634" t="s">
        <v>8127</v>
      </c>
      <c r="F931" s="634" t="s">
        <v>8552</v>
      </c>
      <c r="G931" s="634" t="s">
        <v>9495</v>
      </c>
      <c r="H931" s="634" t="s">
        <v>4344</v>
      </c>
      <c r="I931" s="634" t="s">
        <v>9496</v>
      </c>
      <c r="J931" s="634" t="s">
        <v>9497</v>
      </c>
      <c r="K931" s="635">
        <v>30609995630046</v>
      </c>
      <c r="L931" s="634" t="s">
        <v>9498</v>
      </c>
      <c r="M931" s="634" t="s">
        <v>4312</v>
      </c>
      <c r="N931" s="634" t="s">
        <v>2459</v>
      </c>
      <c r="O931" s="634" t="s">
        <v>7895</v>
      </c>
      <c r="P931" s="634" t="s">
        <v>8132</v>
      </c>
      <c r="Q931" s="634" t="s">
        <v>8133</v>
      </c>
      <c r="R931" s="634" t="s">
        <v>7205</v>
      </c>
      <c r="S931" s="634" t="s">
        <v>8135</v>
      </c>
      <c r="T931" s="634" t="s">
        <v>9460</v>
      </c>
      <c r="U931" s="634" t="s">
        <v>1239</v>
      </c>
      <c r="V931" s="634" t="s">
        <v>2383</v>
      </c>
      <c r="W931" s="634" t="s">
        <v>5559</v>
      </c>
      <c r="X931" s="634" t="s">
        <v>8137</v>
      </c>
      <c r="Y931" s="634" t="s">
        <v>8138</v>
      </c>
      <c r="Z931" s="634" t="s">
        <v>8139</v>
      </c>
      <c r="AE931" s="634" t="s">
        <v>20128</v>
      </c>
      <c r="AF931" s="634" t="s">
        <v>19773</v>
      </c>
      <c r="AI931" s="646" t="str">
        <f>VLOOKUP(K931,'1-kurs'!C:F,4,)</f>
        <v>1-kurs</v>
      </c>
      <c r="AJ931" s="634" t="str">
        <f t="shared" si="14"/>
        <v>438241200169</v>
      </c>
    </row>
    <row r="932" spans="1:36" hidden="1" x14ac:dyDescent="0.25">
      <c r="A932" s="634" t="s">
        <v>9564</v>
      </c>
      <c r="B932" s="634" t="s">
        <v>7586</v>
      </c>
      <c r="C932" s="634" t="s">
        <v>8125</v>
      </c>
      <c r="D932" s="634" t="s">
        <v>8126</v>
      </c>
      <c r="E932" s="634" t="s">
        <v>8127</v>
      </c>
      <c r="F932" s="634" t="s">
        <v>4345</v>
      </c>
      <c r="G932" s="634" t="s">
        <v>4347</v>
      </c>
      <c r="H932" s="634" t="s">
        <v>4346</v>
      </c>
      <c r="I932" s="634" t="s">
        <v>9565</v>
      </c>
      <c r="J932" s="634" t="s">
        <v>9566</v>
      </c>
      <c r="K932" s="635">
        <v>42109830980020</v>
      </c>
      <c r="L932" s="634" t="s">
        <v>9567</v>
      </c>
      <c r="M932" s="634" t="s">
        <v>4312</v>
      </c>
      <c r="N932" s="634" t="s">
        <v>2459</v>
      </c>
      <c r="O932" s="634" t="s">
        <v>7895</v>
      </c>
      <c r="P932" s="634" t="s">
        <v>8132</v>
      </c>
      <c r="Q932" s="634" t="s">
        <v>8133</v>
      </c>
      <c r="R932" s="634" t="s">
        <v>7205</v>
      </c>
      <c r="S932" s="634" t="s">
        <v>8135</v>
      </c>
      <c r="T932" s="634" t="s">
        <v>9460</v>
      </c>
      <c r="U932" s="634" t="s">
        <v>1239</v>
      </c>
      <c r="V932" s="634" t="s">
        <v>2383</v>
      </c>
      <c r="W932" s="634" t="s">
        <v>5559</v>
      </c>
      <c r="X932" s="634" t="s">
        <v>8271</v>
      </c>
      <c r="Y932" s="634" t="s">
        <v>8138</v>
      </c>
      <c r="Z932" s="634" t="s">
        <v>8139</v>
      </c>
      <c r="AE932" s="634" t="s">
        <v>20128</v>
      </c>
      <c r="AF932" s="634" t="s">
        <v>19766</v>
      </c>
      <c r="AI932" s="646" t="str">
        <f>VLOOKUP(K932,'1-kurs'!C:F,4,)</f>
        <v>1-kurs</v>
      </c>
      <c r="AJ932" s="634" t="str">
        <f t="shared" si="14"/>
        <v>438241200068</v>
      </c>
    </row>
    <row r="933" spans="1:36" hidden="1" x14ac:dyDescent="0.25">
      <c r="A933" s="634" t="s">
        <v>9568</v>
      </c>
      <c r="B933" s="634" t="s">
        <v>7585</v>
      </c>
      <c r="C933" s="634" t="s">
        <v>8125</v>
      </c>
      <c r="D933" s="634" t="s">
        <v>8126</v>
      </c>
      <c r="E933" s="634" t="s">
        <v>8127</v>
      </c>
      <c r="F933" s="634" t="s">
        <v>4345</v>
      </c>
      <c r="G933" s="634" t="s">
        <v>4347</v>
      </c>
      <c r="H933" s="634" t="s">
        <v>4346</v>
      </c>
      <c r="I933" s="634" t="s">
        <v>9569</v>
      </c>
      <c r="J933" s="634" t="s">
        <v>9570</v>
      </c>
      <c r="K933" s="635">
        <v>40705830940037</v>
      </c>
      <c r="L933" s="634" t="s">
        <v>9571</v>
      </c>
      <c r="M933" s="634" t="s">
        <v>4312</v>
      </c>
      <c r="N933" s="634" t="s">
        <v>2459</v>
      </c>
      <c r="O933" s="634" t="s">
        <v>7895</v>
      </c>
      <c r="P933" s="634" t="s">
        <v>8132</v>
      </c>
      <c r="Q933" s="634" t="s">
        <v>8133</v>
      </c>
      <c r="R933" s="634" t="s">
        <v>7205</v>
      </c>
      <c r="S933" s="634" t="s">
        <v>8135</v>
      </c>
      <c r="T933" s="634" t="s">
        <v>9460</v>
      </c>
      <c r="U933" s="634" t="s">
        <v>1239</v>
      </c>
      <c r="V933" s="634" t="s">
        <v>2383</v>
      </c>
      <c r="W933" s="634" t="s">
        <v>5559</v>
      </c>
      <c r="X933" s="634" t="s">
        <v>8271</v>
      </c>
      <c r="Y933" s="634" t="s">
        <v>8138</v>
      </c>
      <c r="Z933" s="634" t="s">
        <v>8139</v>
      </c>
      <c r="AE933" s="634" t="s">
        <v>20128</v>
      </c>
      <c r="AF933" s="634" t="s">
        <v>19687</v>
      </c>
      <c r="AI933" s="646" t="str">
        <f>VLOOKUP(K933,'1-kurs'!C:F,4,)</f>
        <v>1-kurs</v>
      </c>
      <c r="AJ933" s="634" t="str">
        <f t="shared" si="14"/>
        <v>438241200071</v>
      </c>
    </row>
    <row r="934" spans="1:36" hidden="1" x14ac:dyDescent="0.25">
      <c r="A934" s="634" t="s">
        <v>9505</v>
      </c>
      <c r="B934" s="634" t="s">
        <v>9506</v>
      </c>
      <c r="C934" s="634" t="s">
        <v>8125</v>
      </c>
      <c r="D934" s="634" t="s">
        <v>8126</v>
      </c>
      <c r="E934" s="634" t="s">
        <v>8127</v>
      </c>
      <c r="F934" s="634" t="s">
        <v>4345</v>
      </c>
      <c r="G934" s="634" t="s">
        <v>4349</v>
      </c>
      <c r="H934" s="634" t="s">
        <v>4346</v>
      </c>
      <c r="I934" s="634" t="s">
        <v>9507</v>
      </c>
      <c r="J934" s="634" t="s">
        <v>9508</v>
      </c>
      <c r="K934" s="635">
        <v>42307841090017</v>
      </c>
      <c r="L934" s="634" t="s">
        <v>9509</v>
      </c>
      <c r="M934" s="634" t="s">
        <v>4312</v>
      </c>
      <c r="N934" s="634" t="s">
        <v>2459</v>
      </c>
      <c r="O934" s="634" t="s">
        <v>7895</v>
      </c>
      <c r="P934" s="634" t="s">
        <v>8132</v>
      </c>
      <c r="Q934" s="634" t="s">
        <v>8133</v>
      </c>
      <c r="R934" s="634" t="s">
        <v>7205</v>
      </c>
      <c r="S934" s="634" t="s">
        <v>8135</v>
      </c>
      <c r="T934" s="634" t="s">
        <v>9460</v>
      </c>
      <c r="U934" s="634" t="s">
        <v>1239</v>
      </c>
      <c r="V934" s="634" t="s">
        <v>2383</v>
      </c>
      <c r="W934" s="634" t="s">
        <v>5559</v>
      </c>
      <c r="X934" s="634" t="s">
        <v>8175</v>
      </c>
      <c r="Y934" s="634" t="s">
        <v>8138</v>
      </c>
      <c r="Z934" s="634" t="s">
        <v>8139</v>
      </c>
      <c r="AE934" s="634" t="s">
        <v>20515</v>
      </c>
      <c r="AF934" s="634" t="s">
        <v>19766</v>
      </c>
      <c r="AI934" s="646" t="str">
        <f>VLOOKUP(K934,'1-kurs'!C:F,4,)</f>
        <v>1-kurs</v>
      </c>
      <c r="AJ934" s="634" t="str">
        <f t="shared" si="14"/>
        <v>438241200259</v>
      </c>
    </row>
    <row r="935" spans="1:36" hidden="1" x14ac:dyDescent="0.25">
      <c r="A935" s="634" t="s">
        <v>21048</v>
      </c>
      <c r="B935" s="634" t="s">
        <v>21049</v>
      </c>
      <c r="C935" s="634" t="s">
        <v>8125</v>
      </c>
      <c r="D935" s="634" t="s">
        <v>8126</v>
      </c>
      <c r="E935" s="634" t="s">
        <v>8127</v>
      </c>
      <c r="F935" s="634" t="s">
        <v>9349</v>
      </c>
      <c r="G935" s="634" t="s">
        <v>9487</v>
      </c>
      <c r="H935" s="634" t="s">
        <v>4346</v>
      </c>
      <c r="I935" s="634" t="s">
        <v>21050</v>
      </c>
      <c r="J935" s="634" t="s">
        <v>21051</v>
      </c>
      <c r="K935" s="635">
        <v>42205911140030</v>
      </c>
      <c r="L935" s="634" t="s">
        <v>20404</v>
      </c>
      <c r="M935" s="634" t="s">
        <v>4312</v>
      </c>
      <c r="N935" s="634" t="s">
        <v>2459</v>
      </c>
      <c r="O935" s="634" t="s">
        <v>7895</v>
      </c>
      <c r="P935" s="634" t="s">
        <v>8132</v>
      </c>
      <c r="Q935" s="634" t="s">
        <v>8133</v>
      </c>
      <c r="R935" s="634" t="s">
        <v>7205</v>
      </c>
      <c r="S935" s="634" t="s">
        <v>8135</v>
      </c>
      <c r="T935" s="634" t="s">
        <v>9460</v>
      </c>
      <c r="U935" s="634" t="s">
        <v>1239</v>
      </c>
      <c r="V935" s="634" t="s">
        <v>2383</v>
      </c>
      <c r="W935" s="634" t="s">
        <v>5559</v>
      </c>
      <c r="X935" s="634" t="s">
        <v>8137</v>
      </c>
      <c r="Y935" s="634" t="s">
        <v>8138</v>
      </c>
      <c r="Z935" s="634" t="s">
        <v>8139</v>
      </c>
      <c r="AE935" s="634" t="s">
        <v>8140</v>
      </c>
      <c r="AF935" s="634" t="s">
        <v>18576</v>
      </c>
      <c r="AI935" s="646" t="str">
        <f>VLOOKUP(K935,'1-kurs'!C:F,4,)</f>
        <v>1-kurs</v>
      </c>
      <c r="AJ935" s="634" t="str">
        <f t="shared" si="14"/>
        <v>438241200365</v>
      </c>
    </row>
    <row r="936" spans="1:36" hidden="1" x14ac:dyDescent="0.25">
      <c r="A936" s="634" t="s">
        <v>9466</v>
      </c>
      <c r="B936" s="634" t="s">
        <v>7342</v>
      </c>
      <c r="C936" s="634" t="s">
        <v>8125</v>
      </c>
      <c r="D936" s="634" t="s">
        <v>8126</v>
      </c>
      <c r="E936" s="634" t="s">
        <v>8127</v>
      </c>
      <c r="F936" s="634" t="s">
        <v>4345</v>
      </c>
      <c r="G936" s="634" t="s">
        <v>4348</v>
      </c>
      <c r="H936" s="634" t="s">
        <v>4346</v>
      </c>
      <c r="I936" s="634" t="s">
        <v>9467</v>
      </c>
      <c r="J936" s="634" t="s">
        <v>9468</v>
      </c>
      <c r="K936" s="635">
        <v>61603015840015</v>
      </c>
      <c r="L936" s="634" t="s">
        <v>9469</v>
      </c>
      <c r="M936" s="634" t="s">
        <v>4312</v>
      </c>
      <c r="N936" s="634" t="s">
        <v>2459</v>
      </c>
      <c r="O936" s="634" t="s">
        <v>7895</v>
      </c>
      <c r="P936" s="634" t="s">
        <v>8132</v>
      </c>
      <c r="Q936" s="634" t="s">
        <v>8133</v>
      </c>
      <c r="R936" s="634" t="s">
        <v>7205</v>
      </c>
      <c r="S936" s="634" t="s">
        <v>8135</v>
      </c>
      <c r="T936" s="634" t="s">
        <v>9460</v>
      </c>
      <c r="U936" s="634" t="s">
        <v>1239</v>
      </c>
      <c r="V936" s="634" t="s">
        <v>2383</v>
      </c>
      <c r="W936" s="634" t="s">
        <v>5559</v>
      </c>
      <c r="X936" s="634" t="s">
        <v>8137</v>
      </c>
      <c r="Y936" s="634" t="s">
        <v>8138</v>
      </c>
      <c r="Z936" s="634" t="s">
        <v>8139</v>
      </c>
      <c r="AE936" s="634" t="s">
        <v>20128</v>
      </c>
      <c r="AF936" s="634" t="s">
        <v>19689</v>
      </c>
      <c r="AI936" s="646" t="str">
        <f>VLOOKUP(K936,'1-kurs'!C:F,4,)</f>
        <v>1-kurs</v>
      </c>
      <c r="AJ936" s="634" t="str">
        <f t="shared" si="14"/>
        <v>438241200200</v>
      </c>
    </row>
    <row r="937" spans="1:36" hidden="1" x14ac:dyDescent="0.25">
      <c r="A937" s="634" t="s">
        <v>9462</v>
      </c>
      <c r="B937" s="634" t="s">
        <v>7938</v>
      </c>
      <c r="C937" s="634" t="s">
        <v>8125</v>
      </c>
      <c r="D937" s="634" t="s">
        <v>8126</v>
      </c>
      <c r="E937" s="634" t="s">
        <v>8127</v>
      </c>
      <c r="F937" s="634" t="s">
        <v>4345</v>
      </c>
      <c r="G937" s="634" t="s">
        <v>4347</v>
      </c>
      <c r="H937" s="634" t="s">
        <v>4344</v>
      </c>
      <c r="I937" s="634" t="s">
        <v>9463</v>
      </c>
      <c r="J937" s="634" t="s">
        <v>9464</v>
      </c>
      <c r="K937" s="635">
        <v>30501831802315</v>
      </c>
      <c r="L937" s="634" t="s">
        <v>9465</v>
      </c>
      <c r="M937" s="634" t="s">
        <v>4312</v>
      </c>
      <c r="N937" s="634" t="s">
        <v>2459</v>
      </c>
      <c r="O937" s="634" t="s">
        <v>7895</v>
      </c>
      <c r="P937" s="634" t="s">
        <v>8132</v>
      </c>
      <c r="Q937" s="634" t="s">
        <v>8133</v>
      </c>
      <c r="R937" s="634" t="s">
        <v>7205</v>
      </c>
      <c r="S937" s="634" t="s">
        <v>8135</v>
      </c>
      <c r="T937" s="634" t="s">
        <v>9460</v>
      </c>
      <c r="U937" s="634" t="s">
        <v>1239</v>
      </c>
      <c r="V937" s="634" t="s">
        <v>2383</v>
      </c>
      <c r="W937" s="634" t="s">
        <v>5559</v>
      </c>
      <c r="X937" s="634" t="s">
        <v>8175</v>
      </c>
      <c r="Y937" s="634" t="s">
        <v>8138</v>
      </c>
      <c r="Z937" s="634" t="s">
        <v>8139</v>
      </c>
      <c r="AE937" s="634" t="s">
        <v>20128</v>
      </c>
      <c r="AF937" s="634" t="s">
        <v>21236</v>
      </c>
      <c r="AI937" s="646" t="str">
        <f>VLOOKUP(K937,'1-kurs'!C:F,4,)</f>
        <v>1-kurs</v>
      </c>
      <c r="AJ937" s="634" t="str">
        <f t="shared" si="14"/>
        <v>438241200252</v>
      </c>
    </row>
    <row r="938" spans="1:36" hidden="1" x14ac:dyDescent="0.25">
      <c r="A938" s="634" t="s">
        <v>9486</v>
      </c>
      <c r="B938" s="634" t="s">
        <v>7598</v>
      </c>
      <c r="C938" s="634" t="s">
        <v>8125</v>
      </c>
      <c r="D938" s="634" t="s">
        <v>8126</v>
      </c>
      <c r="E938" s="634" t="s">
        <v>8127</v>
      </c>
      <c r="F938" s="634" t="s">
        <v>9349</v>
      </c>
      <c r="G938" s="634" t="s">
        <v>9487</v>
      </c>
      <c r="H938" s="634" t="s">
        <v>4346</v>
      </c>
      <c r="I938" s="634" t="s">
        <v>9488</v>
      </c>
      <c r="J938" s="634" t="s">
        <v>9489</v>
      </c>
      <c r="K938" s="635">
        <v>42209996610051</v>
      </c>
      <c r="L938" s="634" t="s">
        <v>9490</v>
      </c>
      <c r="M938" s="634" t="s">
        <v>4312</v>
      </c>
      <c r="N938" s="634" t="s">
        <v>2459</v>
      </c>
      <c r="O938" s="634" t="s">
        <v>7895</v>
      </c>
      <c r="P938" s="634" t="s">
        <v>8132</v>
      </c>
      <c r="Q938" s="634" t="s">
        <v>8133</v>
      </c>
      <c r="R938" s="634" t="s">
        <v>7205</v>
      </c>
      <c r="S938" s="634" t="s">
        <v>8135</v>
      </c>
      <c r="T938" s="634" t="s">
        <v>9460</v>
      </c>
      <c r="U938" s="634" t="s">
        <v>1239</v>
      </c>
      <c r="V938" s="634" t="s">
        <v>2383</v>
      </c>
      <c r="W938" s="634" t="s">
        <v>5559</v>
      </c>
      <c r="X938" s="634" t="s">
        <v>8271</v>
      </c>
      <c r="Y938" s="634" t="s">
        <v>8138</v>
      </c>
      <c r="Z938" s="634" t="s">
        <v>8139</v>
      </c>
      <c r="AE938" s="634" t="s">
        <v>20128</v>
      </c>
      <c r="AF938" s="634" t="s">
        <v>21237</v>
      </c>
      <c r="AI938" s="646" t="str">
        <f>VLOOKUP(K938,'1-kurs'!C:F,4,)</f>
        <v>1-kurs</v>
      </c>
      <c r="AJ938" s="634" t="str">
        <f t="shared" si="14"/>
        <v>438241200094</v>
      </c>
    </row>
    <row r="939" spans="1:36" hidden="1" x14ac:dyDescent="0.25">
      <c r="A939" s="634" t="s">
        <v>9572</v>
      </c>
      <c r="B939" s="634" t="s">
        <v>7604</v>
      </c>
      <c r="C939" s="634" t="s">
        <v>8125</v>
      </c>
      <c r="D939" s="634" t="s">
        <v>8126</v>
      </c>
      <c r="E939" s="634" t="s">
        <v>8127</v>
      </c>
      <c r="F939" s="634" t="s">
        <v>4345</v>
      </c>
      <c r="G939" s="634" t="s">
        <v>8332</v>
      </c>
      <c r="H939" s="634" t="s">
        <v>4346</v>
      </c>
      <c r="I939" s="634" t="s">
        <v>9573</v>
      </c>
      <c r="J939" s="634" t="s">
        <v>9574</v>
      </c>
      <c r="K939" s="635">
        <v>42009851050019</v>
      </c>
      <c r="L939" s="634" t="s">
        <v>9575</v>
      </c>
      <c r="M939" s="634" t="s">
        <v>4312</v>
      </c>
      <c r="N939" s="634" t="s">
        <v>2459</v>
      </c>
      <c r="O939" s="634" t="s">
        <v>7895</v>
      </c>
      <c r="P939" s="634" t="s">
        <v>8132</v>
      </c>
      <c r="Q939" s="634" t="s">
        <v>8133</v>
      </c>
      <c r="R939" s="634" t="s">
        <v>7205</v>
      </c>
      <c r="S939" s="634" t="s">
        <v>8135</v>
      </c>
      <c r="T939" s="634" t="s">
        <v>9460</v>
      </c>
      <c r="U939" s="634" t="s">
        <v>1239</v>
      </c>
      <c r="V939" s="634" t="s">
        <v>2383</v>
      </c>
      <c r="W939" s="634" t="s">
        <v>5559</v>
      </c>
      <c r="X939" s="634" t="s">
        <v>8271</v>
      </c>
      <c r="Y939" s="634" t="s">
        <v>8138</v>
      </c>
      <c r="Z939" s="634" t="s">
        <v>8139</v>
      </c>
      <c r="AE939" s="634" t="s">
        <v>20128</v>
      </c>
      <c r="AF939" s="634" t="s">
        <v>21228</v>
      </c>
      <c r="AI939" s="646" t="str">
        <f>VLOOKUP(K939,'1-kurs'!C:F,4,)</f>
        <v>1-kurs</v>
      </c>
      <c r="AJ939" s="634" t="str">
        <f t="shared" si="14"/>
        <v>438241200089</v>
      </c>
    </row>
    <row r="940" spans="1:36" hidden="1" x14ac:dyDescent="0.25">
      <c r="A940" s="634" t="s">
        <v>20535</v>
      </c>
      <c r="B940" s="634" t="s">
        <v>20536</v>
      </c>
      <c r="C940" s="634" t="s">
        <v>8125</v>
      </c>
      <c r="D940" s="634" t="s">
        <v>8126</v>
      </c>
      <c r="E940" s="634" t="s">
        <v>8127</v>
      </c>
      <c r="F940" s="634" t="s">
        <v>8317</v>
      </c>
      <c r="G940" s="634" t="s">
        <v>19264</v>
      </c>
      <c r="H940" s="634" t="s">
        <v>4346</v>
      </c>
      <c r="I940" s="634" t="s">
        <v>20537</v>
      </c>
      <c r="J940" s="634" t="s">
        <v>20538</v>
      </c>
      <c r="K940" s="635">
        <v>42801836860019</v>
      </c>
      <c r="L940" s="634" t="s">
        <v>20539</v>
      </c>
      <c r="M940" s="634" t="s">
        <v>4312</v>
      </c>
      <c r="N940" s="634" t="s">
        <v>2459</v>
      </c>
      <c r="O940" s="634" t="s">
        <v>7895</v>
      </c>
      <c r="P940" s="634" t="s">
        <v>8132</v>
      </c>
      <c r="Q940" s="634" t="s">
        <v>8133</v>
      </c>
      <c r="R940" s="634" t="s">
        <v>7205</v>
      </c>
      <c r="S940" s="634" t="s">
        <v>8135</v>
      </c>
      <c r="T940" s="634" t="s">
        <v>9460</v>
      </c>
      <c r="U940" s="634" t="s">
        <v>1239</v>
      </c>
      <c r="V940" s="634" t="s">
        <v>2383</v>
      </c>
      <c r="W940" s="634" t="s">
        <v>5559</v>
      </c>
      <c r="X940" s="634" t="s">
        <v>8175</v>
      </c>
      <c r="Y940" s="634" t="s">
        <v>8138</v>
      </c>
      <c r="Z940" s="634" t="s">
        <v>8139</v>
      </c>
      <c r="AE940" s="634" t="s">
        <v>20515</v>
      </c>
      <c r="AF940" s="634" t="s">
        <v>21228</v>
      </c>
      <c r="AI940" s="646" t="str">
        <f>VLOOKUP(K940,'1-kurs'!C:F,4,)</f>
        <v>1-kurs</v>
      </c>
      <c r="AJ940" s="634" t="str">
        <f t="shared" si="14"/>
        <v>438241200368</v>
      </c>
    </row>
    <row r="941" spans="1:36" hidden="1" x14ac:dyDescent="0.25">
      <c r="A941" s="634" t="s">
        <v>9593</v>
      </c>
      <c r="B941" s="634" t="s">
        <v>7935</v>
      </c>
      <c r="C941" s="634" t="s">
        <v>8125</v>
      </c>
      <c r="D941" s="634" t="s">
        <v>8126</v>
      </c>
      <c r="E941" s="634" t="s">
        <v>8127</v>
      </c>
      <c r="F941" s="634" t="s">
        <v>4345</v>
      </c>
      <c r="G941" s="634" t="s">
        <v>4349</v>
      </c>
      <c r="H941" s="634" t="s">
        <v>4346</v>
      </c>
      <c r="I941" s="634" t="s">
        <v>9594</v>
      </c>
      <c r="J941" s="634" t="s">
        <v>9595</v>
      </c>
      <c r="K941" s="635">
        <v>40511841140018</v>
      </c>
      <c r="L941" s="634" t="s">
        <v>9596</v>
      </c>
      <c r="M941" s="634" t="s">
        <v>4312</v>
      </c>
      <c r="N941" s="634" t="s">
        <v>2459</v>
      </c>
      <c r="O941" s="634" t="s">
        <v>7895</v>
      </c>
      <c r="P941" s="634" t="s">
        <v>8132</v>
      </c>
      <c r="Q941" s="634" t="s">
        <v>8133</v>
      </c>
      <c r="R941" s="634" t="s">
        <v>7205</v>
      </c>
      <c r="S941" s="634" t="s">
        <v>8135</v>
      </c>
      <c r="T941" s="634" t="s">
        <v>9460</v>
      </c>
      <c r="U941" s="634" t="s">
        <v>1239</v>
      </c>
      <c r="V941" s="634" t="s">
        <v>2383</v>
      </c>
      <c r="W941" s="634" t="s">
        <v>5559</v>
      </c>
      <c r="X941" s="634" t="s">
        <v>8271</v>
      </c>
      <c r="Y941" s="634" t="s">
        <v>8138</v>
      </c>
      <c r="Z941" s="634" t="s">
        <v>8139</v>
      </c>
      <c r="AE941" s="634" t="s">
        <v>20515</v>
      </c>
      <c r="AF941" s="634" t="s">
        <v>18732</v>
      </c>
      <c r="AI941" s="646" t="str">
        <f>VLOOKUP(K941,'1-kurs'!C:F,4,)</f>
        <v>1-kurs</v>
      </c>
      <c r="AJ941" s="634" t="str">
        <f t="shared" si="14"/>
        <v>438241200069</v>
      </c>
    </row>
    <row r="942" spans="1:36" hidden="1" x14ac:dyDescent="0.25">
      <c r="A942" s="634" t="s">
        <v>9576</v>
      </c>
      <c r="B942" s="634" t="s">
        <v>7637</v>
      </c>
      <c r="C942" s="634" t="s">
        <v>8125</v>
      </c>
      <c r="D942" s="634" t="s">
        <v>8126</v>
      </c>
      <c r="E942" s="634" t="s">
        <v>8127</v>
      </c>
      <c r="F942" s="634" t="s">
        <v>4345</v>
      </c>
      <c r="G942" s="634" t="s">
        <v>4347</v>
      </c>
      <c r="H942" s="634" t="s">
        <v>4346</v>
      </c>
      <c r="I942" s="634" t="s">
        <v>9577</v>
      </c>
      <c r="J942" s="634" t="s">
        <v>9578</v>
      </c>
      <c r="K942" s="635">
        <v>42105851090016</v>
      </c>
      <c r="L942" s="634" t="s">
        <v>9579</v>
      </c>
      <c r="M942" s="634" t="s">
        <v>4312</v>
      </c>
      <c r="N942" s="634" t="s">
        <v>2459</v>
      </c>
      <c r="O942" s="634" t="s">
        <v>7895</v>
      </c>
      <c r="P942" s="634" t="s">
        <v>8132</v>
      </c>
      <c r="Q942" s="634" t="s">
        <v>8133</v>
      </c>
      <c r="R942" s="634" t="s">
        <v>7205</v>
      </c>
      <c r="S942" s="634" t="s">
        <v>8135</v>
      </c>
      <c r="T942" s="634" t="s">
        <v>9460</v>
      </c>
      <c r="U942" s="634" t="s">
        <v>1239</v>
      </c>
      <c r="V942" s="634" t="s">
        <v>2383</v>
      </c>
      <c r="W942" s="634" t="s">
        <v>5559</v>
      </c>
      <c r="X942" s="634" t="s">
        <v>8271</v>
      </c>
      <c r="Y942" s="634" t="s">
        <v>8138</v>
      </c>
      <c r="Z942" s="634" t="s">
        <v>8139</v>
      </c>
      <c r="AE942" s="634" t="s">
        <v>20515</v>
      </c>
      <c r="AF942" s="634" t="s">
        <v>21122</v>
      </c>
      <c r="AI942" s="646" t="str">
        <f>VLOOKUP(K942,'1-kurs'!C:F,4,)</f>
        <v>1-kurs</v>
      </c>
      <c r="AJ942" s="634" t="str">
        <f t="shared" si="14"/>
        <v>438241200078</v>
      </c>
    </row>
    <row r="943" spans="1:36" hidden="1" x14ac:dyDescent="0.25">
      <c r="A943" s="634" t="s">
        <v>9609</v>
      </c>
      <c r="B943" s="634" t="s">
        <v>7639</v>
      </c>
      <c r="C943" s="634" t="s">
        <v>8125</v>
      </c>
      <c r="D943" s="634" t="s">
        <v>8126</v>
      </c>
      <c r="E943" s="634" t="s">
        <v>8127</v>
      </c>
      <c r="F943" s="634" t="s">
        <v>4345</v>
      </c>
      <c r="G943" s="634" t="s">
        <v>4347</v>
      </c>
      <c r="H943" s="634" t="s">
        <v>4346</v>
      </c>
      <c r="I943" s="634" t="s">
        <v>9610</v>
      </c>
      <c r="J943" s="634" t="s">
        <v>9611</v>
      </c>
      <c r="K943" s="635">
        <v>43005905260017</v>
      </c>
      <c r="L943" s="634" t="s">
        <v>8779</v>
      </c>
      <c r="M943" s="634" t="s">
        <v>4312</v>
      </c>
      <c r="N943" s="634" t="s">
        <v>2459</v>
      </c>
      <c r="O943" s="634" t="s">
        <v>7895</v>
      </c>
      <c r="P943" s="634" t="s">
        <v>8132</v>
      </c>
      <c r="Q943" s="634" t="s">
        <v>8133</v>
      </c>
      <c r="R943" s="634" t="s">
        <v>7205</v>
      </c>
      <c r="S943" s="634" t="s">
        <v>8135</v>
      </c>
      <c r="T943" s="634" t="s">
        <v>9460</v>
      </c>
      <c r="U943" s="634" t="s">
        <v>1239</v>
      </c>
      <c r="V943" s="634" t="s">
        <v>2383</v>
      </c>
      <c r="W943" s="634" t="s">
        <v>5559</v>
      </c>
      <c r="X943" s="634" t="s">
        <v>9612</v>
      </c>
      <c r="Y943" s="634" t="s">
        <v>8138</v>
      </c>
      <c r="Z943" s="634" t="s">
        <v>8139</v>
      </c>
      <c r="AB943" s="634" t="s">
        <v>8183</v>
      </c>
      <c r="AC943" s="634" t="s">
        <v>8184</v>
      </c>
      <c r="AE943" s="634" t="s">
        <v>20128</v>
      </c>
      <c r="AF943" s="634" t="s">
        <v>21229</v>
      </c>
      <c r="AI943" s="646" t="str">
        <f>VLOOKUP(K943,'1-kurs'!C:F,4,)</f>
        <v>1-kurs</v>
      </c>
      <c r="AJ943" s="634" t="str">
        <f t="shared" si="14"/>
        <v>438241200006</v>
      </c>
    </row>
    <row r="944" spans="1:36" hidden="1" x14ac:dyDescent="0.25">
      <c r="A944" s="634" t="s">
        <v>9474</v>
      </c>
      <c r="B944" s="634" t="s">
        <v>7380</v>
      </c>
      <c r="C944" s="634" t="s">
        <v>8125</v>
      </c>
      <c r="D944" s="634" t="s">
        <v>8126</v>
      </c>
      <c r="E944" s="634" t="s">
        <v>8127</v>
      </c>
      <c r="F944" s="634" t="s">
        <v>8142</v>
      </c>
      <c r="G944" s="634" t="s">
        <v>8673</v>
      </c>
      <c r="H944" s="634" t="s">
        <v>4346</v>
      </c>
      <c r="I944" s="634" t="s">
        <v>9475</v>
      </c>
      <c r="J944" s="634" t="s">
        <v>9476</v>
      </c>
      <c r="K944" s="635">
        <v>43004922390073</v>
      </c>
      <c r="L944" s="634" t="s">
        <v>9477</v>
      </c>
      <c r="M944" s="634" t="s">
        <v>4312</v>
      </c>
      <c r="N944" s="634" t="s">
        <v>2459</v>
      </c>
      <c r="O944" s="634" t="s">
        <v>7895</v>
      </c>
      <c r="P944" s="634" t="s">
        <v>8132</v>
      </c>
      <c r="Q944" s="634" t="s">
        <v>8133</v>
      </c>
      <c r="R944" s="634" t="s">
        <v>8134</v>
      </c>
      <c r="S944" s="634" t="s">
        <v>8135</v>
      </c>
      <c r="T944" s="634" t="s">
        <v>9460</v>
      </c>
      <c r="U944" s="634" t="s">
        <v>1239</v>
      </c>
      <c r="V944" s="634" t="s">
        <v>2383</v>
      </c>
      <c r="W944" s="634" t="s">
        <v>5559</v>
      </c>
      <c r="X944" s="634" t="s">
        <v>8271</v>
      </c>
      <c r="Y944" s="634" t="s">
        <v>8138</v>
      </c>
      <c r="Z944" s="634" t="s">
        <v>8139</v>
      </c>
      <c r="AE944" s="634" t="s">
        <v>20515</v>
      </c>
      <c r="AF944" s="634" t="s">
        <v>18576</v>
      </c>
      <c r="AI944" s="646" t="str">
        <f>VLOOKUP(K944,'1-kurs'!C:F,4,)</f>
        <v>1-kurs</v>
      </c>
      <c r="AJ944" s="634" t="str">
        <f t="shared" si="14"/>
        <v>438241200075</v>
      </c>
    </row>
    <row r="945" spans="1:36" hidden="1" x14ac:dyDescent="0.25">
      <c r="A945" s="634" t="s">
        <v>9624</v>
      </c>
      <c r="B945" s="634" t="s">
        <v>7258</v>
      </c>
      <c r="C945" s="634" t="s">
        <v>8125</v>
      </c>
      <c r="D945" s="634" t="s">
        <v>8126</v>
      </c>
      <c r="E945" s="634" t="s">
        <v>8127</v>
      </c>
      <c r="F945" s="634" t="s">
        <v>8908</v>
      </c>
      <c r="G945" s="634" t="s">
        <v>9625</v>
      </c>
      <c r="H945" s="634" t="s">
        <v>4346</v>
      </c>
      <c r="I945" s="634" t="s">
        <v>9626</v>
      </c>
      <c r="J945" s="634" t="s">
        <v>9627</v>
      </c>
      <c r="K945" s="635">
        <v>62601005910039</v>
      </c>
      <c r="L945" s="634" t="s">
        <v>9628</v>
      </c>
      <c r="M945" s="634" t="s">
        <v>4312</v>
      </c>
      <c r="N945" s="634" t="s">
        <v>2459</v>
      </c>
      <c r="O945" s="634" t="s">
        <v>7895</v>
      </c>
      <c r="P945" s="634" t="s">
        <v>8132</v>
      </c>
      <c r="Q945" s="634" t="s">
        <v>8133</v>
      </c>
      <c r="R945" s="634" t="s">
        <v>7205</v>
      </c>
      <c r="S945" s="634" t="s">
        <v>8135</v>
      </c>
      <c r="T945" s="634" t="s">
        <v>9460</v>
      </c>
      <c r="U945" s="634" t="s">
        <v>1239</v>
      </c>
      <c r="V945" s="634" t="s">
        <v>2383</v>
      </c>
      <c r="W945" s="634" t="s">
        <v>5559</v>
      </c>
      <c r="X945" s="634" t="s">
        <v>9629</v>
      </c>
      <c r="Y945" s="634" t="s">
        <v>8138</v>
      </c>
      <c r="Z945" s="634" t="s">
        <v>8139</v>
      </c>
      <c r="AE945" s="634" t="s">
        <v>20128</v>
      </c>
      <c r="AF945" s="634" t="s">
        <v>19687</v>
      </c>
      <c r="AI945" s="646" t="str">
        <f>VLOOKUP(K945,'1-kurs'!C:F,4,)</f>
        <v>1-kurs</v>
      </c>
      <c r="AJ945" s="634" t="str">
        <f t="shared" si="14"/>
        <v>438241200187</v>
      </c>
    </row>
    <row r="946" spans="1:36" hidden="1" x14ac:dyDescent="0.25">
      <c r="A946" s="634" t="s">
        <v>20189</v>
      </c>
      <c r="B946" s="634" t="s">
        <v>20086</v>
      </c>
      <c r="C946" s="634" t="s">
        <v>8125</v>
      </c>
      <c r="D946" s="634" t="s">
        <v>8126</v>
      </c>
      <c r="E946" s="634" t="s">
        <v>8127</v>
      </c>
      <c r="F946" s="634" t="s">
        <v>8253</v>
      </c>
      <c r="G946" s="634" t="s">
        <v>14345</v>
      </c>
      <c r="H946" s="634" t="s">
        <v>4346</v>
      </c>
      <c r="I946" s="634" t="s">
        <v>13167</v>
      </c>
      <c r="J946" s="634" t="s">
        <v>20190</v>
      </c>
      <c r="K946" s="635">
        <v>62206026030032</v>
      </c>
      <c r="L946" s="634" t="s">
        <v>20192</v>
      </c>
      <c r="M946" s="634" t="s">
        <v>4312</v>
      </c>
      <c r="N946" s="634" t="s">
        <v>2459</v>
      </c>
      <c r="O946" s="634" t="s">
        <v>7895</v>
      </c>
      <c r="P946" s="634" t="s">
        <v>8132</v>
      </c>
      <c r="Q946" s="634" t="s">
        <v>8133</v>
      </c>
      <c r="R946" s="634" t="s">
        <v>7205</v>
      </c>
      <c r="S946" s="634" t="s">
        <v>8135</v>
      </c>
      <c r="T946" s="634" t="s">
        <v>9460</v>
      </c>
      <c r="U946" s="634" t="s">
        <v>1239</v>
      </c>
      <c r="V946" s="634" t="s">
        <v>2383</v>
      </c>
      <c r="W946" s="634" t="s">
        <v>5559</v>
      </c>
      <c r="X946" s="634" t="s">
        <v>8175</v>
      </c>
      <c r="Y946" s="634" t="s">
        <v>8138</v>
      </c>
      <c r="Z946" s="634" t="s">
        <v>8139</v>
      </c>
      <c r="AE946" s="634" t="s">
        <v>20515</v>
      </c>
      <c r="AF946" s="634" t="s">
        <v>19687</v>
      </c>
      <c r="AI946" s="646" t="str">
        <f>VLOOKUP(K946,'1-kurs'!C:F,4,)</f>
        <v>1-kurs</v>
      </c>
      <c r="AJ946" s="634" t="str">
        <f t="shared" si="14"/>
        <v>438241200334</v>
      </c>
    </row>
    <row r="947" spans="1:36" hidden="1" x14ac:dyDescent="0.25">
      <c r="A947" s="634" t="s">
        <v>9527</v>
      </c>
      <c r="B947" s="634" t="s">
        <v>7276</v>
      </c>
      <c r="C947" s="634" t="s">
        <v>8125</v>
      </c>
      <c r="D947" s="634" t="s">
        <v>8126</v>
      </c>
      <c r="E947" s="634" t="s">
        <v>8127</v>
      </c>
      <c r="F947" s="634" t="s">
        <v>4345</v>
      </c>
      <c r="G947" s="634" t="s">
        <v>4349</v>
      </c>
      <c r="H947" s="634" t="s">
        <v>4346</v>
      </c>
      <c r="I947" s="634" t="s">
        <v>9528</v>
      </c>
      <c r="J947" s="634" t="s">
        <v>9529</v>
      </c>
      <c r="K947" s="635">
        <v>40408961140016</v>
      </c>
      <c r="L947" s="634" t="s">
        <v>9530</v>
      </c>
      <c r="M947" s="634" t="s">
        <v>4312</v>
      </c>
      <c r="N947" s="634" t="s">
        <v>2459</v>
      </c>
      <c r="O947" s="634" t="s">
        <v>7895</v>
      </c>
      <c r="P947" s="634" t="s">
        <v>8132</v>
      </c>
      <c r="Q947" s="634" t="s">
        <v>8133</v>
      </c>
      <c r="R947" s="634" t="s">
        <v>7205</v>
      </c>
      <c r="S947" s="634" t="s">
        <v>8135</v>
      </c>
      <c r="T947" s="634" t="s">
        <v>9460</v>
      </c>
      <c r="U947" s="634" t="s">
        <v>1239</v>
      </c>
      <c r="V947" s="634" t="s">
        <v>2383</v>
      </c>
      <c r="W947" s="634" t="s">
        <v>5559</v>
      </c>
      <c r="X947" s="634" t="s">
        <v>8271</v>
      </c>
      <c r="Y947" s="634" t="s">
        <v>8138</v>
      </c>
      <c r="Z947" s="634" t="s">
        <v>8139</v>
      </c>
      <c r="AE947" s="634" t="s">
        <v>20515</v>
      </c>
      <c r="AF947" s="634" t="s">
        <v>21237</v>
      </c>
      <c r="AI947" s="646" t="str">
        <f>VLOOKUP(K947,'1-kurs'!C:F,4,)</f>
        <v>1-kurs</v>
      </c>
      <c r="AJ947" s="634" t="str">
        <f t="shared" si="14"/>
        <v>438241200083</v>
      </c>
    </row>
    <row r="948" spans="1:36" hidden="1" x14ac:dyDescent="0.25">
      <c r="A948" s="634" t="s">
        <v>9514</v>
      </c>
      <c r="B948" s="634" t="s">
        <v>7934</v>
      </c>
      <c r="C948" s="634" t="s">
        <v>8125</v>
      </c>
      <c r="D948" s="634" t="s">
        <v>8126</v>
      </c>
      <c r="E948" s="634" t="s">
        <v>8127</v>
      </c>
      <c r="F948" s="634" t="s">
        <v>4345</v>
      </c>
      <c r="G948" s="634" t="s">
        <v>4352</v>
      </c>
      <c r="H948" s="634" t="s">
        <v>4346</v>
      </c>
      <c r="I948" s="634" t="s">
        <v>9515</v>
      </c>
      <c r="J948" s="634" t="s">
        <v>9516</v>
      </c>
      <c r="K948" s="635">
        <v>62809025290038</v>
      </c>
      <c r="L948" s="634" t="s">
        <v>9517</v>
      </c>
      <c r="M948" s="634" t="s">
        <v>4312</v>
      </c>
      <c r="N948" s="634" t="s">
        <v>2459</v>
      </c>
      <c r="O948" s="634" t="s">
        <v>7895</v>
      </c>
      <c r="P948" s="634" t="s">
        <v>8132</v>
      </c>
      <c r="Q948" s="634" t="s">
        <v>8133</v>
      </c>
      <c r="R948" s="634" t="s">
        <v>7205</v>
      </c>
      <c r="S948" s="634" t="s">
        <v>8135</v>
      </c>
      <c r="T948" s="634" t="s">
        <v>9460</v>
      </c>
      <c r="U948" s="634" t="s">
        <v>1239</v>
      </c>
      <c r="V948" s="634" t="s">
        <v>2383</v>
      </c>
      <c r="W948" s="634" t="s">
        <v>5559</v>
      </c>
      <c r="X948" s="634" t="s">
        <v>8175</v>
      </c>
      <c r="Y948" s="634" t="s">
        <v>8138</v>
      </c>
      <c r="Z948" s="634" t="s">
        <v>8139</v>
      </c>
      <c r="AE948" s="634" t="s">
        <v>20128</v>
      </c>
      <c r="AF948" s="634" t="s">
        <v>19689</v>
      </c>
      <c r="AI948" s="646" t="str">
        <f>VLOOKUP(K948,'1-kurs'!C:F,4,)</f>
        <v>1-kurs</v>
      </c>
      <c r="AJ948" s="634" t="str">
        <f t="shared" si="14"/>
        <v>438241200257</v>
      </c>
    </row>
    <row r="949" spans="1:36" hidden="1" x14ac:dyDescent="0.25">
      <c r="A949" s="634" t="s">
        <v>20678</v>
      </c>
      <c r="B949" s="634" t="s">
        <v>20679</v>
      </c>
      <c r="C949" s="634" t="s">
        <v>8125</v>
      </c>
      <c r="D949" s="634" t="s">
        <v>8126</v>
      </c>
      <c r="E949" s="634" t="s">
        <v>8127</v>
      </c>
      <c r="F949" s="634" t="s">
        <v>4345</v>
      </c>
      <c r="G949" s="634" t="s">
        <v>4348</v>
      </c>
      <c r="H949" s="634" t="s">
        <v>4346</v>
      </c>
      <c r="I949" s="634" t="s">
        <v>20680</v>
      </c>
      <c r="J949" s="634" t="s">
        <v>20681</v>
      </c>
      <c r="K949" s="635">
        <v>42008851000035</v>
      </c>
      <c r="L949" s="634" t="s">
        <v>20682</v>
      </c>
      <c r="M949" s="634" t="s">
        <v>4312</v>
      </c>
      <c r="N949" s="634" t="s">
        <v>2459</v>
      </c>
      <c r="O949" s="634" t="s">
        <v>7895</v>
      </c>
      <c r="P949" s="634" t="s">
        <v>8132</v>
      </c>
      <c r="Q949" s="634" t="s">
        <v>8133</v>
      </c>
      <c r="R949" s="634" t="s">
        <v>7205</v>
      </c>
      <c r="S949" s="634" t="s">
        <v>8135</v>
      </c>
      <c r="T949" s="634" t="s">
        <v>9460</v>
      </c>
      <c r="U949" s="634" t="s">
        <v>1239</v>
      </c>
      <c r="V949" s="634" t="s">
        <v>2383</v>
      </c>
      <c r="W949" s="634" t="s">
        <v>5559</v>
      </c>
      <c r="X949" s="634" t="s">
        <v>8175</v>
      </c>
      <c r="Y949" s="634" t="s">
        <v>8138</v>
      </c>
      <c r="Z949" s="634" t="s">
        <v>8139</v>
      </c>
      <c r="AE949" s="634" t="s">
        <v>20515</v>
      </c>
      <c r="AF949" s="634" t="s">
        <v>19773</v>
      </c>
      <c r="AI949" s="646" t="str">
        <f>VLOOKUP(K949,'1-kurs'!C:F,4,)</f>
        <v>1-kurs</v>
      </c>
      <c r="AJ949" s="634" t="str">
        <f t="shared" si="14"/>
        <v>438241200387</v>
      </c>
    </row>
    <row r="950" spans="1:36" hidden="1" x14ac:dyDescent="0.25">
      <c r="A950" s="634" t="s">
        <v>9470</v>
      </c>
      <c r="B950" s="634" t="s">
        <v>7937</v>
      </c>
      <c r="C950" s="634" t="s">
        <v>8125</v>
      </c>
      <c r="D950" s="634" t="s">
        <v>8126</v>
      </c>
      <c r="E950" s="634" t="s">
        <v>8127</v>
      </c>
      <c r="F950" s="634" t="s">
        <v>4345</v>
      </c>
      <c r="G950" s="634" t="s">
        <v>4347</v>
      </c>
      <c r="H950" s="634" t="s">
        <v>4346</v>
      </c>
      <c r="I950" s="634" t="s">
        <v>9471</v>
      </c>
      <c r="J950" s="634" t="s">
        <v>9472</v>
      </c>
      <c r="K950" s="635">
        <v>40204985260020</v>
      </c>
      <c r="L950" s="634" t="s">
        <v>9473</v>
      </c>
      <c r="M950" s="634" t="s">
        <v>4312</v>
      </c>
      <c r="N950" s="634" t="s">
        <v>2459</v>
      </c>
      <c r="O950" s="634" t="s">
        <v>7895</v>
      </c>
      <c r="P950" s="634" t="s">
        <v>8132</v>
      </c>
      <c r="Q950" s="634" t="s">
        <v>8133</v>
      </c>
      <c r="R950" s="634" t="s">
        <v>7205</v>
      </c>
      <c r="S950" s="634" t="s">
        <v>8135</v>
      </c>
      <c r="T950" s="634" t="s">
        <v>9460</v>
      </c>
      <c r="U950" s="634" t="s">
        <v>1239</v>
      </c>
      <c r="V950" s="634" t="s">
        <v>2383</v>
      </c>
      <c r="W950" s="634" t="s">
        <v>5559</v>
      </c>
      <c r="X950" s="634" t="s">
        <v>8137</v>
      </c>
      <c r="Y950" s="634" t="s">
        <v>8138</v>
      </c>
      <c r="Z950" s="634" t="s">
        <v>8139</v>
      </c>
      <c r="AE950" s="634" t="s">
        <v>20128</v>
      </c>
      <c r="AF950" s="634" t="s">
        <v>19766</v>
      </c>
      <c r="AI950" s="646" t="str">
        <f>VLOOKUP(K950,'1-kurs'!C:F,4,)</f>
        <v>1-kurs</v>
      </c>
      <c r="AJ950" s="634" t="str">
        <f t="shared" si="14"/>
        <v>438241200245</v>
      </c>
    </row>
    <row r="951" spans="1:36" hidden="1" x14ac:dyDescent="0.25">
      <c r="A951" s="634" t="s">
        <v>9580</v>
      </c>
      <c r="B951" s="634" t="s">
        <v>7657</v>
      </c>
      <c r="C951" s="634" t="s">
        <v>8125</v>
      </c>
      <c r="D951" s="634" t="s">
        <v>8126</v>
      </c>
      <c r="E951" s="634" t="s">
        <v>8127</v>
      </c>
      <c r="F951" s="634" t="s">
        <v>4345</v>
      </c>
      <c r="G951" s="634" t="s">
        <v>8332</v>
      </c>
      <c r="H951" s="634" t="s">
        <v>4344</v>
      </c>
      <c r="I951" s="634" t="s">
        <v>9581</v>
      </c>
      <c r="J951" s="634" t="s">
        <v>9582</v>
      </c>
      <c r="K951" s="635">
        <v>50111025280034</v>
      </c>
      <c r="L951" s="634" t="s">
        <v>9583</v>
      </c>
      <c r="M951" s="634" t="s">
        <v>4312</v>
      </c>
      <c r="N951" s="634" t="s">
        <v>2459</v>
      </c>
      <c r="O951" s="634" t="s">
        <v>7895</v>
      </c>
      <c r="P951" s="634" t="s">
        <v>8132</v>
      </c>
      <c r="Q951" s="634" t="s">
        <v>8133</v>
      </c>
      <c r="R951" s="634" t="s">
        <v>7205</v>
      </c>
      <c r="S951" s="634" t="s">
        <v>8135</v>
      </c>
      <c r="T951" s="634" t="s">
        <v>9460</v>
      </c>
      <c r="U951" s="634" t="s">
        <v>1239</v>
      </c>
      <c r="V951" s="634" t="s">
        <v>2383</v>
      </c>
      <c r="W951" s="634" t="s">
        <v>5559</v>
      </c>
      <c r="X951" s="634" t="s">
        <v>8271</v>
      </c>
      <c r="Y951" s="634" t="s">
        <v>8138</v>
      </c>
      <c r="Z951" s="634" t="s">
        <v>8139</v>
      </c>
      <c r="AE951" s="634" t="s">
        <v>20128</v>
      </c>
      <c r="AF951" s="634" t="s">
        <v>19689</v>
      </c>
      <c r="AI951" s="646" t="str">
        <f>VLOOKUP(K951,'1-kurs'!C:F,4,)</f>
        <v>1-kurs</v>
      </c>
      <c r="AJ951" s="634" t="str">
        <f t="shared" si="14"/>
        <v>438241200102</v>
      </c>
    </row>
    <row r="952" spans="1:36" hidden="1" x14ac:dyDescent="0.25">
      <c r="A952" s="634" t="s">
        <v>9584</v>
      </c>
      <c r="B952" s="634" t="s">
        <v>7688</v>
      </c>
      <c r="C952" s="634" t="s">
        <v>8125</v>
      </c>
      <c r="D952" s="634" t="s">
        <v>8126</v>
      </c>
      <c r="E952" s="634" t="s">
        <v>8127</v>
      </c>
      <c r="F952" s="634" t="s">
        <v>4345</v>
      </c>
      <c r="G952" s="634" t="s">
        <v>4347</v>
      </c>
      <c r="H952" s="634" t="s">
        <v>4344</v>
      </c>
      <c r="I952" s="634" t="s">
        <v>9585</v>
      </c>
      <c r="J952" s="634" t="s">
        <v>9586</v>
      </c>
      <c r="K952" s="635">
        <v>33011881000076</v>
      </c>
      <c r="L952" s="634" t="s">
        <v>9587</v>
      </c>
      <c r="M952" s="634" t="s">
        <v>4312</v>
      </c>
      <c r="N952" s="634" t="s">
        <v>2459</v>
      </c>
      <c r="O952" s="634" t="s">
        <v>7895</v>
      </c>
      <c r="P952" s="634" t="s">
        <v>8132</v>
      </c>
      <c r="Q952" s="634" t="s">
        <v>8133</v>
      </c>
      <c r="R952" s="634" t="s">
        <v>7205</v>
      </c>
      <c r="S952" s="634" t="s">
        <v>8135</v>
      </c>
      <c r="T952" s="634" t="s">
        <v>9460</v>
      </c>
      <c r="U952" s="634" t="s">
        <v>1239</v>
      </c>
      <c r="V952" s="634" t="s">
        <v>2383</v>
      </c>
      <c r="W952" s="634" t="s">
        <v>5559</v>
      </c>
      <c r="X952" s="634" t="s">
        <v>8271</v>
      </c>
      <c r="Y952" s="634" t="s">
        <v>8138</v>
      </c>
      <c r="Z952" s="634" t="s">
        <v>8139</v>
      </c>
      <c r="AE952" s="634" t="s">
        <v>20128</v>
      </c>
      <c r="AF952" s="634" t="s">
        <v>19687</v>
      </c>
      <c r="AI952" s="646" t="str">
        <f>VLOOKUP(K952,'1-kurs'!C:F,4,)</f>
        <v>1-kurs</v>
      </c>
      <c r="AJ952" s="634" t="str">
        <f t="shared" si="14"/>
        <v>438241200097</v>
      </c>
    </row>
    <row r="953" spans="1:36" hidden="1" x14ac:dyDescent="0.25">
      <c r="A953" s="634" t="s">
        <v>9588</v>
      </c>
      <c r="B953" s="634" t="s">
        <v>7689</v>
      </c>
      <c r="C953" s="634" t="s">
        <v>8125</v>
      </c>
      <c r="D953" s="634" t="s">
        <v>8126</v>
      </c>
      <c r="E953" s="634" t="s">
        <v>8127</v>
      </c>
      <c r="F953" s="634" t="s">
        <v>4345</v>
      </c>
      <c r="G953" s="634" t="s">
        <v>8163</v>
      </c>
      <c r="H953" s="634" t="s">
        <v>4346</v>
      </c>
      <c r="I953" s="634" t="s">
        <v>9589</v>
      </c>
      <c r="J953" s="634" t="s">
        <v>9590</v>
      </c>
      <c r="K953" s="635">
        <v>40111891080061</v>
      </c>
      <c r="L953" s="634" t="s">
        <v>9591</v>
      </c>
      <c r="M953" s="634" t="s">
        <v>4312</v>
      </c>
      <c r="N953" s="634" t="s">
        <v>2459</v>
      </c>
      <c r="O953" s="634" t="s">
        <v>7895</v>
      </c>
      <c r="P953" s="634" t="s">
        <v>8132</v>
      </c>
      <c r="Q953" s="634" t="s">
        <v>8133</v>
      </c>
      <c r="R953" s="634" t="s">
        <v>7205</v>
      </c>
      <c r="S953" s="634" t="s">
        <v>8135</v>
      </c>
      <c r="T953" s="634" t="s">
        <v>9460</v>
      </c>
      <c r="U953" s="634" t="s">
        <v>1239</v>
      </c>
      <c r="V953" s="634" t="s">
        <v>2383</v>
      </c>
      <c r="W953" s="634" t="s">
        <v>5559</v>
      </c>
      <c r="X953" s="634" t="s">
        <v>8271</v>
      </c>
      <c r="Y953" s="634" t="s">
        <v>8138</v>
      </c>
      <c r="Z953" s="634" t="s">
        <v>8139</v>
      </c>
      <c r="AE953" s="634" t="s">
        <v>20515</v>
      </c>
      <c r="AF953" s="634" t="s">
        <v>19773</v>
      </c>
      <c r="AI953" s="646" t="str">
        <f>VLOOKUP(K953,'1-kurs'!C:F,4,)</f>
        <v>1-kurs</v>
      </c>
      <c r="AJ953" s="634" t="str">
        <f t="shared" si="14"/>
        <v>438241200087</v>
      </c>
    </row>
    <row r="954" spans="1:36" hidden="1" x14ac:dyDescent="0.25">
      <c r="A954" s="634" t="s">
        <v>9597</v>
      </c>
      <c r="B954" s="634" t="s">
        <v>7788</v>
      </c>
      <c r="C954" s="634" t="s">
        <v>8125</v>
      </c>
      <c r="D954" s="634" t="s">
        <v>8126</v>
      </c>
      <c r="E954" s="634" t="s">
        <v>8127</v>
      </c>
      <c r="F954" s="634" t="s">
        <v>9349</v>
      </c>
      <c r="G954" s="634" t="s">
        <v>9350</v>
      </c>
      <c r="H954" s="634" t="s">
        <v>4346</v>
      </c>
      <c r="I954" s="634" t="s">
        <v>9598</v>
      </c>
      <c r="J954" s="634" t="s">
        <v>9599</v>
      </c>
      <c r="K954" s="635">
        <v>41104965320038</v>
      </c>
      <c r="L954" s="634" t="s">
        <v>9070</v>
      </c>
      <c r="M954" s="634" t="s">
        <v>4312</v>
      </c>
      <c r="N954" s="634" t="s">
        <v>2459</v>
      </c>
      <c r="O954" s="634" t="s">
        <v>7895</v>
      </c>
      <c r="P954" s="634" t="s">
        <v>8132</v>
      </c>
      <c r="Q954" s="634" t="s">
        <v>8133</v>
      </c>
      <c r="R954" s="634" t="s">
        <v>7205</v>
      </c>
      <c r="S954" s="634" t="s">
        <v>8135</v>
      </c>
      <c r="T954" s="634" t="s">
        <v>9460</v>
      </c>
      <c r="U954" s="634" t="s">
        <v>1239</v>
      </c>
      <c r="V954" s="634" t="s">
        <v>2383</v>
      </c>
      <c r="W954" s="634" t="s">
        <v>5559</v>
      </c>
      <c r="X954" s="634" t="s">
        <v>8271</v>
      </c>
      <c r="Y954" s="634" t="s">
        <v>8138</v>
      </c>
      <c r="Z954" s="634" t="s">
        <v>8139</v>
      </c>
      <c r="AE954" s="634" t="s">
        <v>20128</v>
      </c>
      <c r="AF954" s="634" t="s">
        <v>19773</v>
      </c>
      <c r="AI954" s="646" t="str">
        <f>VLOOKUP(K954,'1-kurs'!C:F,4,)</f>
        <v>1-kurs</v>
      </c>
      <c r="AJ954" s="634" t="str">
        <f t="shared" si="14"/>
        <v>438241200084</v>
      </c>
    </row>
    <row r="955" spans="1:36" hidden="1" x14ac:dyDescent="0.25">
      <c r="A955" s="634" t="s">
        <v>9531</v>
      </c>
      <c r="B955" s="634" t="s">
        <v>7283</v>
      </c>
      <c r="C955" s="634" t="s">
        <v>8125</v>
      </c>
      <c r="D955" s="634" t="s">
        <v>8126</v>
      </c>
      <c r="E955" s="634" t="s">
        <v>8127</v>
      </c>
      <c r="F955" s="634" t="s">
        <v>4345</v>
      </c>
      <c r="G955" s="634" t="s">
        <v>8332</v>
      </c>
      <c r="H955" s="634" t="s">
        <v>4344</v>
      </c>
      <c r="I955" s="634" t="s">
        <v>9532</v>
      </c>
      <c r="J955" s="634" t="s">
        <v>9533</v>
      </c>
      <c r="K955" s="635">
        <v>30403941050016</v>
      </c>
      <c r="L955" s="634" t="s">
        <v>9534</v>
      </c>
      <c r="M955" s="634" t="s">
        <v>4312</v>
      </c>
      <c r="N955" s="634" t="s">
        <v>2459</v>
      </c>
      <c r="O955" s="634" t="s">
        <v>7895</v>
      </c>
      <c r="P955" s="634" t="s">
        <v>8132</v>
      </c>
      <c r="Q955" s="634" t="s">
        <v>8133</v>
      </c>
      <c r="R955" s="634" t="s">
        <v>7205</v>
      </c>
      <c r="S955" s="634" t="s">
        <v>8135</v>
      </c>
      <c r="T955" s="634" t="s">
        <v>9460</v>
      </c>
      <c r="U955" s="634" t="s">
        <v>1239</v>
      </c>
      <c r="V955" s="634" t="s">
        <v>2383</v>
      </c>
      <c r="W955" s="634" t="s">
        <v>5559</v>
      </c>
      <c r="X955" s="634" t="s">
        <v>8271</v>
      </c>
      <c r="Y955" s="634" t="s">
        <v>8138</v>
      </c>
      <c r="Z955" s="634" t="s">
        <v>8139</v>
      </c>
      <c r="AE955" s="634" t="s">
        <v>20128</v>
      </c>
      <c r="AF955" s="634" t="s">
        <v>21229</v>
      </c>
      <c r="AI955" s="646" t="str">
        <f>VLOOKUP(K955,'1-kurs'!C:F,4,)</f>
        <v>1-kurs</v>
      </c>
      <c r="AJ955" s="634" t="str">
        <f t="shared" si="14"/>
        <v>438241200081</v>
      </c>
    </row>
    <row r="956" spans="1:36" hidden="1" x14ac:dyDescent="0.25">
      <c r="A956" s="634" t="s">
        <v>9630</v>
      </c>
      <c r="B956" s="634" t="s">
        <v>7312</v>
      </c>
      <c r="C956" s="634" t="s">
        <v>8125</v>
      </c>
      <c r="D956" s="634" t="s">
        <v>8126</v>
      </c>
      <c r="E956" s="634" t="s">
        <v>8127</v>
      </c>
      <c r="F956" s="634" t="s">
        <v>8142</v>
      </c>
      <c r="G956" s="634" t="s">
        <v>8673</v>
      </c>
      <c r="H956" s="634" t="s">
        <v>4346</v>
      </c>
      <c r="I956" s="634" t="s">
        <v>9631</v>
      </c>
      <c r="J956" s="634" t="s">
        <v>9632</v>
      </c>
      <c r="K956" s="635">
        <v>40208942390010</v>
      </c>
      <c r="L956" s="634" t="s">
        <v>9633</v>
      </c>
      <c r="M956" s="634" t="s">
        <v>4312</v>
      </c>
      <c r="N956" s="634" t="s">
        <v>2459</v>
      </c>
      <c r="O956" s="634" t="s">
        <v>7895</v>
      </c>
      <c r="P956" s="634" t="s">
        <v>8132</v>
      </c>
      <c r="Q956" s="634" t="s">
        <v>8133</v>
      </c>
      <c r="R956" s="634" t="s">
        <v>7205</v>
      </c>
      <c r="S956" s="634" t="s">
        <v>8135</v>
      </c>
      <c r="T956" s="634" t="s">
        <v>9460</v>
      </c>
      <c r="U956" s="634" t="s">
        <v>1239</v>
      </c>
      <c r="V956" s="634" t="s">
        <v>2383</v>
      </c>
      <c r="W956" s="634" t="s">
        <v>5559</v>
      </c>
      <c r="X956" s="634" t="s">
        <v>8137</v>
      </c>
      <c r="Y956" s="634" t="s">
        <v>8138</v>
      </c>
      <c r="Z956" s="634" t="s">
        <v>8139</v>
      </c>
      <c r="AE956" s="634" t="s">
        <v>20128</v>
      </c>
      <c r="AF956" s="634" t="s">
        <v>19769</v>
      </c>
      <c r="AI956" s="646" t="str">
        <f>VLOOKUP(K956,'1-kurs'!C:F,4,)</f>
        <v>1-kurs</v>
      </c>
      <c r="AJ956" s="634" t="str">
        <f t="shared" si="14"/>
        <v>438241200188</v>
      </c>
    </row>
    <row r="957" spans="1:36" hidden="1" x14ac:dyDescent="0.25">
      <c r="A957" s="634" t="s">
        <v>19254</v>
      </c>
      <c r="B957" s="634" t="s">
        <v>19255</v>
      </c>
      <c r="C957" s="634" t="s">
        <v>8125</v>
      </c>
      <c r="D957" s="634" t="s">
        <v>8126</v>
      </c>
      <c r="E957" s="634" t="s">
        <v>8127</v>
      </c>
      <c r="F957" s="634" t="s">
        <v>4345</v>
      </c>
      <c r="G957" s="634" t="s">
        <v>4350</v>
      </c>
      <c r="H957" s="634" t="s">
        <v>4344</v>
      </c>
      <c r="I957" s="634" t="s">
        <v>19256</v>
      </c>
      <c r="J957" s="634" t="s">
        <v>19257</v>
      </c>
      <c r="K957" s="635">
        <v>53007015310153</v>
      </c>
      <c r="L957" s="634" t="s">
        <v>14623</v>
      </c>
      <c r="M957" s="634" t="s">
        <v>4312</v>
      </c>
      <c r="N957" s="634" t="s">
        <v>2459</v>
      </c>
      <c r="O957" s="634" t="s">
        <v>7895</v>
      </c>
      <c r="P957" s="634" t="s">
        <v>8132</v>
      </c>
      <c r="Q957" s="634" t="s">
        <v>8133</v>
      </c>
      <c r="R957" s="634" t="s">
        <v>7205</v>
      </c>
      <c r="S957" s="634" t="s">
        <v>8135</v>
      </c>
      <c r="T957" s="634" t="s">
        <v>9460</v>
      </c>
      <c r="U957" s="634" t="s">
        <v>1239</v>
      </c>
      <c r="V957" s="634" t="s">
        <v>2383</v>
      </c>
      <c r="W957" s="634" t="s">
        <v>5559</v>
      </c>
      <c r="X957" s="634" t="s">
        <v>8175</v>
      </c>
      <c r="Y957" s="634" t="s">
        <v>8138</v>
      </c>
      <c r="Z957" s="634" t="s">
        <v>8139</v>
      </c>
      <c r="AE957" s="634" t="s">
        <v>20128</v>
      </c>
      <c r="AF957" s="634" t="s">
        <v>19766</v>
      </c>
      <c r="AI957" s="646" t="str">
        <f>VLOOKUP(K957,'1-kurs'!C:F,4,)</f>
        <v>1-kurs</v>
      </c>
      <c r="AJ957" s="634" t="str">
        <f t="shared" si="14"/>
        <v>438241200293</v>
      </c>
    </row>
    <row r="958" spans="1:36" hidden="1" x14ac:dyDescent="0.25">
      <c r="A958" s="634" t="s">
        <v>9539</v>
      </c>
      <c r="B958" s="634" t="s">
        <v>7361</v>
      </c>
      <c r="C958" s="634" t="s">
        <v>8125</v>
      </c>
      <c r="D958" s="634" t="s">
        <v>8126</v>
      </c>
      <c r="E958" s="634" t="s">
        <v>8127</v>
      </c>
      <c r="F958" s="634" t="s">
        <v>4345</v>
      </c>
      <c r="G958" s="634" t="s">
        <v>4347</v>
      </c>
      <c r="H958" s="634" t="s">
        <v>4346</v>
      </c>
      <c r="I958" s="634" t="s">
        <v>4361</v>
      </c>
      <c r="J958" s="634" t="s">
        <v>9540</v>
      </c>
      <c r="K958" s="635">
        <v>62807005260082</v>
      </c>
      <c r="L958" s="634" t="s">
        <v>9541</v>
      </c>
      <c r="M958" s="634" t="s">
        <v>4312</v>
      </c>
      <c r="N958" s="634" t="s">
        <v>2459</v>
      </c>
      <c r="O958" s="634" t="s">
        <v>7895</v>
      </c>
      <c r="P958" s="634" t="s">
        <v>8132</v>
      </c>
      <c r="Q958" s="634" t="s">
        <v>8133</v>
      </c>
      <c r="R958" s="634" t="s">
        <v>8134</v>
      </c>
      <c r="S958" s="634" t="s">
        <v>8135</v>
      </c>
      <c r="T958" s="634" t="s">
        <v>9460</v>
      </c>
      <c r="U958" s="634" t="s">
        <v>1239</v>
      </c>
      <c r="V958" s="634" t="s">
        <v>2383</v>
      </c>
      <c r="W958" s="634" t="s">
        <v>5559</v>
      </c>
      <c r="X958" s="634" t="s">
        <v>8271</v>
      </c>
      <c r="Y958" s="634" t="s">
        <v>8138</v>
      </c>
      <c r="Z958" s="634" t="s">
        <v>8139</v>
      </c>
      <c r="AE958" s="634" t="s">
        <v>20128</v>
      </c>
      <c r="AF958" s="634" t="s">
        <v>18576</v>
      </c>
      <c r="AI958" s="646" t="str">
        <f>VLOOKUP(K958,'1-kurs'!C:F,4,)</f>
        <v>1-kurs</v>
      </c>
      <c r="AJ958" s="634" t="str">
        <f t="shared" si="14"/>
        <v>438241200099</v>
      </c>
    </row>
    <row r="959" spans="1:36" hidden="1" x14ac:dyDescent="0.25">
      <c r="A959" s="634" t="s">
        <v>9616</v>
      </c>
      <c r="B959" s="634" t="s">
        <v>7939</v>
      </c>
      <c r="C959" s="634" t="s">
        <v>8125</v>
      </c>
      <c r="D959" s="634" t="s">
        <v>8126</v>
      </c>
      <c r="E959" s="634" t="s">
        <v>8127</v>
      </c>
      <c r="F959" s="634" t="s">
        <v>4345</v>
      </c>
      <c r="G959" s="634" t="s">
        <v>4347</v>
      </c>
      <c r="H959" s="634" t="s">
        <v>4346</v>
      </c>
      <c r="I959" s="634" t="s">
        <v>9617</v>
      </c>
      <c r="J959" s="634" t="s">
        <v>9618</v>
      </c>
      <c r="K959" s="635">
        <v>62311005260017</v>
      </c>
      <c r="L959" s="634" t="s">
        <v>9619</v>
      </c>
      <c r="M959" s="634" t="s">
        <v>4312</v>
      </c>
      <c r="N959" s="634" t="s">
        <v>2459</v>
      </c>
      <c r="O959" s="634" t="s">
        <v>7895</v>
      </c>
      <c r="P959" s="634" t="s">
        <v>8132</v>
      </c>
      <c r="Q959" s="634" t="s">
        <v>8133</v>
      </c>
      <c r="R959" s="634" t="s">
        <v>7205</v>
      </c>
      <c r="S959" s="634" t="s">
        <v>8135</v>
      </c>
      <c r="T959" s="634" t="s">
        <v>9460</v>
      </c>
      <c r="U959" s="634" t="s">
        <v>1239</v>
      </c>
      <c r="V959" s="634" t="s">
        <v>2383</v>
      </c>
      <c r="W959" s="634" t="s">
        <v>5559</v>
      </c>
      <c r="X959" s="634" t="s">
        <v>8175</v>
      </c>
      <c r="Y959" s="634" t="s">
        <v>8138</v>
      </c>
      <c r="Z959" s="634" t="s">
        <v>8139</v>
      </c>
      <c r="AE959" s="634" t="s">
        <v>20128</v>
      </c>
      <c r="AF959" s="634" t="s">
        <v>21216</v>
      </c>
      <c r="AI959" s="646" t="str">
        <f>VLOOKUP(K959,'1-kurs'!C:F,4,)</f>
        <v>1-kurs</v>
      </c>
      <c r="AJ959" s="634" t="str">
        <f t="shared" si="14"/>
        <v>438241200251</v>
      </c>
    </row>
    <row r="960" spans="1:36" hidden="1" x14ac:dyDescent="0.25">
      <c r="A960" s="634" t="s">
        <v>9657</v>
      </c>
      <c r="B960" s="634" t="s">
        <v>7280</v>
      </c>
      <c r="C960" s="634" t="s">
        <v>8125</v>
      </c>
      <c r="D960" s="634" t="s">
        <v>8126</v>
      </c>
      <c r="E960" s="634" t="s">
        <v>8127</v>
      </c>
      <c r="F960" s="634" t="s">
        <v>4345</v>
      </c>
      <c r="G960" s="634" t="s">
        <v>4347</v>
      </c>
      <c r="H960" s="634" t="s">
        <v>4346</v>
      </c>
      <c r="I960" s="634" t="s">
        <v>9658</v>
      </c>
      <c r="J960" s="634" t="s">
        <v>9659</v>
      </c>
      <c r="K960" s="635">
        <v>40308811140026</v>
      </c>
      <c r="L960" s="634" t="s">
        <v>9283</v>
      </c>
      <c r="M960" s="634" t="s">
        <v>4312</v>
      </c>
      <c r="N960" s="634" t="s">
        <v>2459</v>
      </c>
      <c r="O960" s="634" t="s">
        <v>7900</v>
      </c>
      <c r="P960" s="634" t="s">
        <v>8132</v>
      </c>
      <c r="Q960" s="634" t="s">
        <v>8133</v>
      </c>
      <c r="R960" s="634" t="s">
        <v>7205</v>
      </c>
      <c r="S960" s="634" t="s">
        <v>8135</v>
      </c>
      <c r="T960" s="634" t="s">
        <v>9650</v>
      </c>
      <c r="U960" s="634" t="s">
        <v>1239</v>
      </c>
      <c r="V960" s="634" t="s">
        <v>2383</v>
      </c>
      <c r="W960" s="634" t="s">
        <v>5559</v>
      </c>
      <c r="X960" s="634" t="s">
        <v>8137</v>
      </c>
      <c r="Y960" s="634" t="s">
        <v>8138</v>
      </c>
      <c r="Z960" s="634" t="s">
        <v>8139</v>
      </c>
      <c r="AE960" s="634" t="s">
        <v>20128</v>
      </c>
      <c r="AF960" s="634" t="s">
        <v>19688</v>
      </c>
      <c r="AI960" s="646" t="str">
        <f>VLOOKUP(K960,'1-kurs'!C:F,4,)</f>
        <v>1-kurs</v>
      </c>
      <c r="AJ960" s="634" t="str">
        <f t="shared" si="14"/>
        <v>438241200191</v>
      </c>
    </row>
    <row r="961" spans="1:36" hidden="1" x14ac:dyDescent="0.25">
      <c r="A961" s="634" t="s">
        <v>9646</v>
      </c>
      <c r="B961" s="634" t="s">
        <v>7263</v>
      </c>
      <c r="C961" s="634" t="s">
        <v>8125</v>
      </c>
      <c r="D961" s="634" t="s">
        <v>8126</v>
      </c>
      <c r="E961" s="634" t="s">
        <v>8127</v>
      </c>
      <c r="F961" s="634" t="s">
        <v>4345</v>
      </c>
      <c r="G961" s="634" t="s">
        <v>8332</v>
      </c>
      <c r="H961" s="634" t="s">
        <v>4346</v>
      </c>
      <c r="I961" s="634" t="s">
        <v>9647</v>
      </c>
      <c r="J961" s="634" t="s">
        <v>9648</v>
      </c>
      <c r="K961" s="635">
        <v>60208015280046</v>
      </c>
      <c r="L961" s="634" t="s">
        <v>9649</v>
      </c>
      <c r="M961" s="634" t="s">
        <v>4312</v>
      </c>
      <c r="N961" s="634" t="s">
        <v>2459</v>
      </c>
      <c r="O961" s="634" t="s">
        <v>7900</v>
      </c>
      <c r="P961" s="634" t="s">
        <v>8132</v>
      </c>
      <c r="Q961" s="634" t="s">
        <v>8133</v>
      </c>
      <c r="R961" s="634" t="s">
        <v>7205</v>
      </c>
      <c r="S961" s="634" t="s">
        <v>8135</v>
      </c>
      <c r="T961" s="634" t="s">
        <v>9650</v>
      </c>
      <c r="U961" s="634" t="s">
        <v>1239</v>
      </c>
      <c r="V961" s="634" t="s">
        <v>2383</v>
      </c>
      <c r="W961" s="634" t="s">
        <v>5559</v>
      </c>
      <c r="X961" s="634" t="s">
        <v>8271</v>
      </c>
      <c r="Y961" s="634" t="s">
        <v>8138</v>
      </c>
      <c r="Z961" s="634" t="s">
        <v>8139</v>
      </c>
      <c r="AE961" s="634" t="s">
        <v>20515</v>
      </c>
      <c r="AF961" s="634" t="s">
        <v>21238</v>
      </c>
      <c r="AI961" s="646" t="str">
        <f>VLOOKUP(K961,'1-kurs'!C:F,4,)</f>
        <v>1-kurs</v>
      </c>
      <c r="AJ961" s="634" t="str">
        <f t="shared" si="14"/>
        <v>438241200111</v>
      </c>
    </row>
    <row r="962" spans="1:36" hidden="1" x14ac:dyDescent="0.25">
      <c r="A962" s="634" t="s">
        <v>19272</v>
      </c>
      <c r="B962" s="634" t="s">
        <v>7462</v>
      </c>
      <c r="C962" s="634" t="s">
        <v>8125</v>
      </c>
      <c r="D962" s="634" t="s">
        <v>8126</v>
      </c>
      <c r="E962" s="634" t="s">
        <v>8127</v>
      </c>
      <c r="F962" s="634" t="s">
        <v>4345</v>
      </c>
      <c r="G962" s="634" t="s">
        <v>4348</v>
      </c>
      <c r="H962" s="634" t="s">
        <v>4346</v>
      </c>
      <c r="I962" s="634" t="s">
        <v>9674</v>
      </c>
      <c r="J962" s="634" t="s">
        <v>9675</v>
      </c>
      <c r="K962" s="635">
        <v>41006995300030</v>
      </c>
      <c r="L962" s="634" t="s">
        <v>8215</v>
      </c>
      <c r="M962" s="634" t="s">
        <v>4312</v>
      </c>
      <c r="N962" s="634" t="s">
        <v>2459</v>
      </c>
      <c r="O962" s="634" t="s">
        <v>7900</v>
      </c>
      <c r="P962" s="634" t="s">
        <v>8132</v>
      </c>
      <c r="Q962" s="634" t="s">
        <v>8133</v>
      </c>
      <c r="R962" s="634" t="s">
        <v>7205</v>
      </c>
      <c r="S962" s="634" t="s">
        <v>8135</v>
      </c>
      <c r="T962" s="634" t="s">
        <v>9650</v>
      </c>
      <c r="U962" s="634" t="s">
        <v>1239</v>
      </c>
      <c r="V962" s="634" t="s">
        <v>2383</v>
      </c>
      <c r="W962" s="634" t="s">
        <v>5559</v>
      </c>
      <c r="X962" s="634" t="s">
        <v>8161</v>
      </c>
      <c r="Y962" s="634" t="s">
        <v>8138</v>
      </c>
      <c r="Z962" s="634" t="s">
        <v>8139</v>
      </c>
      <c r="AE962" s="634" t="s">
        <v>20128</v>
      </c>
      <c r="AF962" s="634" t="s">
        <v>21199</v>
      </c>
      <c r="AI962" s="646" t="str">
        <f>VLOOKUP(K962,'1-kurs'!C:F,4,)</f>
        <v>1-kurs</v>
      </c>
      <c r="AJ962" s="634" t="str">
        <f t="shared" si="14"/>
        <v>438241200285</v>
      </c>
    </row>
    <row r="963" spans="1:36" hidden="1" x14ac:dyDescent="0.25">
      <c r="A963" s="634" t="s">
        <v>20579</v>
      </c>
      <c r="B963" s="634" t="s">
        <v>7826</v>
      </c>
      <c r="C963" s="634" t="s">
        <v>8125</v>
      </c>
      <c r="D963" s="634" t="s">
        <v>8126</v>
      </c>
      <c r="E963" s="634" t="s">
        <v>8127</v>
      </c>
      <c r="F963" s="634" t="s">
        <v>8142</v>
      </c>
      <c r="G963" s="634" t="s">
        <v>9373</v>
      </c>
      <c r="H963" s="634" t="s">
        <v>4346</v>
      </c>
      <c r="I963" s="634" t="s">
        <v>20580</v>
      </c>
      <c r="J963" s="634" t="s">
        <v>20581</v>
      </c>
      <c r="K963" s="635">
        <v>42408882380070</v>
      </c>
      <c r="L963" s="634" t="s">
        <v>9493</v>
      </c>
      <c r="M963" s="634" t="s">
        <v>4312</v>
      </c>
      <c r="N963" s="634" t="s">
        <v>2459</v>
      </c>
      <c r="O963" s="634" t="s">
        <v>7900</v>
      </c>
      <c r="P963" s="634" t="s">
        <v>8132</v>
      </c>
      <c r="Q963" s="634" t="s">
        <v>8133</v>
      </c>
      <c r="R963" s="634" t="s">
        <v>7205</v>
      </c>
      <c r="S963" s="634" t="s">
        <v>8135</v>
      </c>
      <c r="T963" s="634" t="s">
        <v>9650</v>
      </c>
      <c r="U963" s="634" t="s">
        <v>1239</v>
      </c>
      <c r="V963" s="634" t="s">
        <v>2383</v>
      </c>
      <c r="W963" s="634" t="s">
        <v>5559</v>
      </c>
      <c r="X963" s="634" t="s">
        <v>8175</v>
      </c>
      <c r="Y963" s="634" t="s">
        <v>8138</v>
      </c>
      <c r="Z963" s="634" t="s">
        <v>8139</v>
      </c>
      <c r="AE963" s="634" t="s">
        <v>20515</v>
      </c>
      <c r="AF963" s="634" t="s">
        <v>21210</v>
      </c>
      <c r="AI963" s="646" t="str">
        <f>VLOOKUP(K963,'1-kurs'!C:F,4,)</f>
        <v>1-kurs</v>
      </c>
      <c r="AJ963" s="634" t="str">
        <f t="shared" si="14"/>
        <v>438241200373</v>
      </c>
    </row>
    <row r="964" spans="1:36" hidden="1" x14ac:dyDescent="0.25">
      <c r="A964" s="634" t="s">
        <v>9670</v>
      </c>
      <c r="B964" s="634" t="s">
        <v>7374</v>
      </c>
      <c r="C964" s="634" t="s">
        <v>8125</v>
      </c>
      <c r="D964" s="634" t="s">
        <v>8126</v>
      </c>
      <c r="E964" s="634" t="s">
        <v>8127</v>
      </c>
      <c r="F964" s="634" t="s">
        <v>8142</v>
      </c>
      <c r="G964" s="634" t="s">
        <v>8143</v>
      </c>
      <c r="H964" s="634" t="s">
        <v>4346</v>
      </c>
      <c r="I964" s="634" t="s">
        <v>9671</v>
      </c>
      <c r="J964" s="634" t="s">
        <v>9672</v>
      </c>
      <c r="K964" s="635">
        <v>42611922330010</v>
      </c>
      <c r="L964" s="634" t="s">
        <v>9673</v>
      </c>
      <c r="M964" s="634" t="s">
        <v>4312</v>
      </c>
      <c r="N964" s="634" t="s">
        <v>2459</v>
      </c>
      <c r="O964" s="634" t="s">
        <v>7900</v>
      </c>
      <c r="P964" s="634" t="s">
        <v>8132</v>
      </c>
      <c r="Q964" s="634" t="s">
        <v>8133</v>
      </c>
      <c r="R964" s="634" t="s">
        <v>7205</v>
      </c>
      <c r="S964" s="634" t="s">
        <v>8135</v>
      </c>
      <c r="T964" s="634" t="s">
        <v>9650</v>
      </c>
      <c r="U964" s="634" t="s">
        <v>1239</v>
      </c>
      <c r="V964" s="634" t="s">
        <v>2383</v>
      </c>
      <c r="W964" s="634" t="s">
        <v>5559</v>
      </c>
      <c r="X964" s="634" t="s">
        <v>8271</v>
      </c>
      <c r="Y964" s="634" t="s">
        <v>8138</v>
      </c>
      <c r="Z964" s="634" t="s">
        <v>8139</v>
      </c>
      <c r="AE964" s="634" t="s">
        <v>20515</v>
      </c>
      <c r="AF964" s="634" t="s">
        <v>21122</v>
      </c>
      <c r="AI964" s="646" t="str">
        <f>VLOOKUP(K964,'1-kurs'!C:F,4,)</f>
        <v>1-kurs</v>
      </c>
      <c r="AJ964" s="634" t="str">
        <f t="shared" ref="AJ964:AJ1027" si="15">A964</f>
        <v>438241200109</v>
      </c>
    </row>
    <row r="965" spans="1:36" hidden="1" x14ac:dyDescent="0.25">
      <c r="A965" s="634" t="s">
        <v>20206</v>
      </c>
      <c r="B965" s="634" t="s">
        <v>20090</v>
      </c>
      <c r="C965" s="634" t="s">
        <v>8125</v>
      </c>
      <c r="D965" s="634" t="s">
        <v>8126</v>
      </c>
      <c r="E965" s="634" t="s">
        <v>8127</v>
      </c>
      <c r="F965" s="634" t="s">
        <v>4345</v>
      </c>
      <c r="G965" s="634" t="s">
        <v>8186</v>
      </c>
      <c r="H965" s="634" t="s">
        <v>4346</v>
      </c>
      <c r="I965" s="634" t="s">
        <v>20207</v>
      </c>
      <c r="J965" s="634" t="s">
        <v>20208</v>
      </c>
      <c r="K965" s="635">
        <v>60406015360087</v>
      </c>
      <c r="L965" s="634" t="s">
        <v>18615</v>
      </c>
      <c r="M965" s="634" t="s">
        <v>4312</v>
      </c>
      <c r="N965" s="634" t="s">
        <v>2459</v>
      </c>
      <c r="O965" s="634" t="s">
        <v>7900</v>
      </c>
      <c r="P965" s="634" t="s">
        <v>8132</v>
      </c>
      <c r="Q965" s="634" t="s">
        <v>8133</v>
      </c>
      <c r="R965" s="634" t="s">
        <v>7205</v>
      </c>
      <c r="S965" s="634" t="s">
        <v>8135</v>
      </c>
      <c r="T965" s="634" t="s">
        <v>9650</v>
      </c>
      <c r="U965" s="634" t="s">
        <v>1239</v>
      </c>
      <c r="V965" s="634" t="s">
        <v>2383</v>
      </c>
      <c r="W965" s="634" t="s">
        <v>5559</v>
      </c>
      <c r="X965" s="634" t="s">
        <v>8175</v>
      </c>
      <c r="Y965" s="634" t="s">
        <v>8138</v>
      </c>
      <c r="Z965" s="634" t="s">
        <v>8139</v>
      </c>
      <c r="AE965" s="634" t="s">
        <v>20515</v>
      </c>
      <c r="AF965" s="634" t="s">
        <v>21122</v>
      </c>
      <c r="AI965" s="646" t="str">
        <f>VLOOKUP(K965,'1-kurs'!C:F,4,)</f>
        <v>1-kurs</v>
      </c>
      <c r="AJ965" s="634" t="str">
        <f t="shared" si="15"/>
        <v>438241200332</v>
      </c>
    </row>
    <row r="966" spans="1:36" hidden="1" x14ac:dyDescent="0.25">
      <c r="A966" s="634" t="s">
        <v>20202</v>
      </c>
      <c r="B966" s="634" t="s">
        <v>20089</v>
      </c>
      <c r="C966" s="634" t="s">
        <v>8125</v>
      </c>
      <c r="D966" s="634" t="s">
        <v>8126</v>
      </c>
      <c r="E966" s="634" t="s">
        <v>10406</v>
      </c>
      <c r="F966" s="634" t="s">
        <v>8142</v>
      </c>
      <c r="G966" s="634" t="s">
        <v>9796</v>
      </c>
      <c r="H966" s="634" t="s">
        <v>4346</v>
      </c>
      <c r="I966" s="634" t="s">
        <v>20203</v>
      </c>
      <c r="J966" s="634" t="s">
        <v>20204</v>
      </c>
      <c r="K966" s="635">
        <v>41703952320011</v>
      </c>
      <c r="L966" s="634" t="s">
        <v>20205</v>
      </c>
      <c r="M966" s="634" t="s">
        <v>4312</v>
      </c>
      <c r="N966" s="634" t="s">
        <v>2459</v>
      </c>
      <c r="O966" s="634" t="s">
        <v>7900</v>
      </c>
      <c r="P966" s="634" t="s">
        <v>8132</v>
      </c>
      <c r="Q966" s="634" t="s">
        <v>8133</v>
      </c>
      <c r="R966" s="634" t="s">
        <v>7205</v>
      </c>
      <c r="S966" s="634" t="s">
        <v>8135</v>
      </c>
      <c r="T966" s="634" t="s">
        <v>9650</v>
      </c>
      <c r="U966" s="634" t="s">
        <v>1239</v>
      </c>
      <c r="V966" s="634" t="s">
        <v>2383</v>
      </c>
      <c r="W966" s="634" t="s">
        <v>5559</v>
      </c>
      <c r="X966" s="634" t="s">
        <v>8137</v>
      </c>
      <c r="Y966" s="634" t="s">
        <v>8138</v>
      </c>
      <c r="Z966" s="634" t="s">
        <v>8139</v>
      </c>
      <c r="AE966" s="634" t="s">
        <v>8140</v>
      </c>
      <c r="AF966" s="634" t="s">
        <v>19687</v>
      </c>
      <c r="AI966" s="646" t="str">
        <f>VLOOKUP(K966,'1-kurs'!C:F,4,)</f>
        <v>1-kurs</v>
      </c>
      <c r="AJ966" s="634" t="str">
        <f t="shared" si="15"/>
        <v>438241200337</v>
      </c>
    </row>
    <row r="967" spans="1:36" hidden="1" x14ac:dyDescent="0.25">
      <c r="A967" s="634" t="s">
        <v>19267</v>
      </c>
      <c r="B967" s="634" t="s">
        <v>19268</v>
      </c>
      <c r="C967" s="634" t="s">
        <v>8125</v>
      </c>
      <c r="D967" s="634" t="s">
        <v>8126</v>
      </c>
      <c r="E967" s="634" t="s">
        <v>8127</v>
      </c>
      <c r="F967" s="634" t="s">
        <v>4345</v>
      </c>
      <c r="G967" s="634" t="s">
        <v>4350</v>
      </c>
      <c r="H967" s="634" t="s">
        <v>4346</v>
      </c>
      <c r="I967" s="634" t="s">
        <v>19269</v>
      </c>
      <c r="J967" s="634" t="s">
        <v>19270</v>
      </c>
      <c r="K967" s="635">
        <v>61309015310045</v>
      </c>
      <c r="L967" s="634" t="s">
        <v>19271</v>
      </c>
      <c r="M967" s="634" t="s">
        <v>4312</v>
      </c>
      <c r="N967" s="634" t="s">
        <v>2459</v>
      </c>
      <c r="O967" s="634" t="s">
        <v>7900</v>
      </c>
      <c r="P967" s="634" t="s">
        <v>8132</v>
      </c>
      <c r="Q967" s="634" t="s">
        <v>8133</v>
      </c>
      <c r="R967" s="634" t="s">
        <v>7205</v>
      </c>
      <c r="S967" s="634" t="s">
        <v>8135</v>
      </c>
      <c r="T967" s="634" t="s">
        <v>9650</v>
      </c>
      <c r="U967" s="634" t="s">
        <v>1239</v>
      </c>
      <c r="V967" s="634" t="s">
        <v>2383</v>
      </c>
      <c r="W967" s="634" t="s">
        <v>5559</v>
      </c>
      <c r="X967" s="634" t="s">
        <v>8137</v>
      </c>
      <c r="Y967" s="634" t="s">
        <v>8138</v>
      </c>
      <c r="Z967" s="634" t="s">
        <v>8139</v>
      </c>
      <c r="AE967" s="634" t="s">
        <v>20128</v>
      </c>
      <c r="AF967" s="634" t="s">
        <v>21212</v>
      </c>
      <c r="AI967" s="646" t="str">
        <f>VLOOKUP(K967,'1-kurs'!C:F,4,)</f>
        <v>1-kurs</v>
      </c>
      <c r="AJ967" s="634" t="str">
        <f t="shared" si="15"/>
        <v>438241200289</v>
      </c>
    </row>
    <row r="968" spans="1:36" hidden="1" x14ac:dyDescent="0.25">
      <c r="A968" s="634" t="s">
        <v>9660</v>
      </c>
      <c r="B968" s="634" t="s">
        <v>7940</v>
      </c>
      <c r="C968" s="634" t="s">
        <v>8125</v>
      </c>
      <c r="D968" s="634" t="s">
        <v>8126</v>
      </c>
      <c r="E968" s="634" t="s">
        <v>8127</v>
      </c>
      <c r="F968" s="634" t="s">
        <v>8142</v>
      </c>
      <c r="G968" s="634" t="s">
        <v>8143</v>
      </c>
      <c r="H968" s="634" t="s">
        <v>4346</v>
      </c>
      <c r="I968" s="634" t="s">
        <v>9661</v>
      </c>
      <c r="J968" s="634" t="s">
        <v>9662</v>
      </c>
      <c r="K968" s="635">
        <v>42602862330068</v>
      </c>
      <c r="L968" s="634" t="s">
        <v>9663</v>
      </c>
      <c r="M968" s="634" t="s">
        <v>4312</v>
      </c>
      <c r="N968" s="634" t="s">
        <v>2459</v>
      </c>
      <c r="O968" s="634" t="s">
        <v>7900</v>
      </c>
      <c r="P968" s="634" t="s">
        <v>8132</v>
      </c>
      <c r="Q968" s="634" t="s">
        <v>8133</v>
      </c>
      <c r="R968" s="634" t="s">
        <v>7205</v>
      </c>
      <c r="S968" s="634" t="s">
        <v>8135</v>
      </c>
      <c r="T968" s="634" t="s">
        <v>9650</v>
      </c>
      <c r="U968" s="634" t="s">
        <v>1239</v>
      </c>
      <c r="V968" s="634" t="s">
        <v>2383</v>
      </c>
      <c r="W968" s="634" t="s">
        <v>5559</v>
      </c>
      <c r="X968" s="634" t="s">
        <v>8175</v>
      </c>
      <c r="Y968" s="634" t="s">
        <v>8138</v>
      </c>
      <c r="Z968" s="634" t="s">
        <v>8139</v>
      </c>
      <c r="AE968" s="634" t="s">
        <v>20128</v>
      </c>
      <c r="AF968" s="634" t="s">
        <v>21122</v>
      </c>
      <c r="AI968" s="646" t="str">
        <f>VLOOKUP(K968,'1-kurs'!C:F,4,)</f>
        <v>1-kurs</v>
      </c>
      <c r="AJ968" s="634" t="str">
        <f t="shared" si="15"/>
        <v>438241200256</v>
      </c>
    </row>
    <row r="969" spans="1:36" hidden="1" x14ac:dyDescent="0.25">
      <c r="A969" s="634" t="s">
        <v>20198</v>
      </c>
      <c r="B969" s="634" t="s">
        <v>20088</v>
      </c>
      <c r="C969" s="634" t="s">
        <v>8125</v>
      </c>
      <c r="D969" s="634" t="s">
        <v>8126</v>
      </c>
      <c r="E969" s="634" t="s">
        <v>8127</v>
      </c>
      <c r="F969" s="634" t="s">
        <v>8142</v>
      </c>
      <c r="G969" s="634" t="s">
        <v>8673</v>
      </c>
      <c r="H969" s="634" t="s">
        <v>4346</v>
      </c>
      <c r="I969" s="634" t="s">
        <v>20199</v>
      </c>
      <c r="J969" s="634" t="s">
        <v>20200</v>
      </c>
      <c r="K969" s="635">
        <v>40208872330102</v>
      </c>
      <c r="L969" s="634" t="s">
        <v>20201</v>
      </c>
      <c r="M969" s="634" t="s">
        <v>4312</v>
      </c>
      <c r="N969" s="634" t="s">
        <v>2459</v>
      </c>
      <c r="O969" s="634" t="s">
        <v>7900</v>
      </c>
      <c r="P969" s="634" t="s">
        <v>8132</v>
      </c>
      <c r="Q969" s="634" t="s">
        <v>8133</v>
      </c>
      <c r="R969" s="634" t="s">
        <v>7205</v>
      </c>
      <c r="S969" s="634" t="s">
        <v>8135</v>
      </c>
      <c r="T969" s="634" t="s">
        <v>9650</v>
      </c>
      <c r="U969" s="634" t="s">
        <v>1239</v>
      </c>
      <c r="V969" s="634" t="s">
        <v>2383</v>
      </c>
      <c r="W969" s="634" t="s">
        <v>5559</v>
      </c>
      <c r="X969" s="634" t="s">
        <v>8175</v>
      </c>
      <c r="Y969" s="634" t="s">
        <v>8138</v>
      </c>
      <c r="Z969" s="634" t="s">
        <v>8139</v>
      </c>
      <c r="AE969" s="634" t="s">
        <v>20515</v>
      </c>
      <c r="AF969" s="634" t="s">
        <v>21122</v>
      </c>
      <c r="AI969" s="646" t="str">
        <f>VLOOKUP(K969,'1-kurs'!C:F,4,)</f>
        <v>1-kurs</v>
      </c>
      <c r="AJ969" s="634" t="str">
        <f t="shared" si="15"/>
        <v>438241200336</v>
      </c>
    </row>
    <row r="970" spans="1:36" hidden="1" x14ac:dyDescent="0.25">
      <c r="A970" s="634" t="s">
        <v>21052</v>
      </c>
      <c r="B970" s="634" t="s">
        <v>21053</v>
      </c>
      <c r="C970" s="634" t="s">
        <v>8125</v>
      </c>
      <c r="D970" s="634" t="s">
        <v>8126</v>
      </c>
      <c r="E970" s="634" t="s">
        <v>8127</v>
      </c>
      <c r="F970" s="634" t="s">
        <v>4345</v>
      </c>
      <c r="G970" s="634" t="s">
        <v>8186</v>
      </c>
      <c r="H970" s="634" t="s">
        <v>4346</v>
      </c>
      <c r="I970" s="634" t="s">
        <v>21054</v>
      </c>
      <c r="J970" s="634" t="s">
        <v>21055</v>
      </c>
      <c r="K970" s="635">
        <v>41308975360013</v>
      </c>
      <c r="L970" s="634" t="s">
        <v>11875</v>
      </c>
      <c r="M970" s="634" t="s">
        <v>4312</v>
      </c>
      <c r="N970" s="634" t="s">
        <v>2459</v>
      </c>
      <c r="O970" s="634" t="s">
        <v>7900</v>
      </c>
      <c r="P970" s="634" t="s">
        <v>8132</v>
      </c>
      <c r="Q970" s="634" t="s">
        <v>8133</v>
      </c>
      <c r="R970" s="634" t="s">
        <v>7205</v>
      </c>
      <c r="S970" s="634" t="s">
        <v>8135</v>
      </c>
      <c r="T970" s="634" t="s">
        <v>9650</v>
      </c>
      <c r="U970" s="634" t="s">
        <v>1239</v>
      </c>
      <c r="V970" s="634" t="s">
        <v>2383</v>
      </c>
      <c r="W970" s="634" t="s">
        <v>5559</v>
      </c>
      <c r="X970" s="634" t="s">
        <v>8175</v>
      </c>
      <c r="Y970" s="634" t="s">
        <v>8138</v>
      </c>
      <c r="Z970" s="634" t="s">
        <v>8139</v>
      </c>
      <c r="AE970" s="634" t="s">
        <v>8140</v>
      </c>
      <c r="AF970" s="634" t="s">
        <v>18576</v>
      </c>
      <c r="AI970" s="646" t="str">
        <f>VLOOKUP(K970,'1-kurs'!C:F,4,)</f>
        <v>1-kurs</v>
      </c>
      <c r="AJ970" s="634" t="str">
        <f t="shared" si="15"/>
        <v>438251200008</v>
      </c>
    </row>
    <row r="971" spans="1:36" hidden="1" x14ac:dyDescent="0.25">
      <c r="A971" s="634" t="s">
        <v>9761</v>
      </c>
      <c r="B971" s="634" t="s">
        <v>7403</v>
      </c>
      <c r="C971" s="634" t="s">
        <v>8125</v>
      </c>
      <c r="D971" s="634" t="s">
        <v>8126</v>
      </c>
      <c r="E971" s="634" t="s">
        <v>8127</v>
      </c>
      <c r="F971" s="634" t="s">
        <v>4345</v>
      </c>
      <c r="G971" s="634" t="s">
        <v>4352</v>
      </c>
      <c r="H971" s="634" t="s">
        <v>4346</v>
      </c>
      <c r="I971" s="634" t="s">
        <v>9762</v>
      </c>
      <c r="J971" s="634" t="s">
        <v>9763</v>
      </c>
      <c r="K971" s="635">
        <v>61907035290020</v>
      </c>
      <c r="L971" s="634" t="s">
        <v>9764</v>
      </c>
      <c r="M971" s="634" t="s">
        <v>4312</v>
      </c>
      <c r="N971" s="634" t="s">
        <v>2459</v>
      </c>
      <c r="O971" s="634" t="s">
        <v>7911</v>
      </c>
      <c r="P971" s="634" t="s">
        <v>8132</v>
      </c>
      <c r="Q971" s="634" t="s">
        <v>8133</v>
      </c>
      <c r="R971" s="634" t="s">
        <v>7205</v>
      </c>
      <c r="S971" s="634" t="s">
        <v>8135</v>
      </c>
      <c r="T971" s="634" t="s">
        <v>9678</v>
      </c>
      <c r="U971" s="634" t="s">
        <v>1239</v>
      </c>
      <c r="V971" s="634" t="s">
        <v>2383</v>
      </c>
      <c r="W971" s="634" t="s">
        <v>5559</v>
      </c>
      <c r="X971" s="634" t="s">
        <v>9765</v>
      </c>
      <c r="Y971" s="634" t="s">
        <v>8138</v>
      </c>
      <c r="Z971" s="634" t="s">
        <v>8139</v>
      </c>
      <c r="AE971" s="634" t="s">
        <v>20128</v>
      </c>
      <c r="AF971" s="634" t="s">
        <v>19687</v>
      </c>
      <c r="AI971" s="646" t="str">
        <f>VLOOKUP(K971,'1-kurs'!C:F,4,)</f>
        <v>1-kurs</v>
      </c>
      <c r="AJ971" s="634" t="str">
        <f t="shared" si="15"/>
        <v>438241200179</v>
      </c>
    </row>
    <row r="972" spans="1:36" hidden="1" x14ac:dyDescent="0.25">
      <c r="A972" s="634" t="s">
        <v>20548</v>
      </c>
      <c r="B972" s="634" t="s">
        <v>20499</v>
      </c>
      <c r="C972" s="634" t="s">
        <v>8125</v>
      </c>
      <c r="D972" s="634" t="s">
        <v>8126</v>
      </c>
      <c r="E972" s="634" t="s">
        <v>8127</v>
      </c>
      <c r="F972" s="634" t="s">
        <v>4345</v>
      </c>
      <c r="G972" s="634" t="s">
        <v>4348</v>
      </c>
      <c r="H972" s="634" t="s">
        <v>4344</v>
      </c>
      <c r="I972" s="634" t="s">
        <v>9193</v>
      </c>
      <c r="J972" s="634" t="s">
        <v>20549</v>
      </c>
      <c r="K972" s="635">
        <v>51105025300013</v>
      </c>
      <c r="L972" s="634" t="s">
        <v>9267</v>
      </c>
      <c r="M972" s="634" t="s">
        <v>4312</v>
      </c>
      <c r="N972" s="634" t="s">
        <v>2459</v>
      </c>
      <c r="O972" s="634" t="s">
        <v>7911</v>
      </c>
      <c r="P972" s="634" t="s">
        <v>8132</v>
      </c>
      <c r="Q972" s="634" t="s">
        <v>8133</v>
      </c>
      <c r="R972" s="634" t="s">
        <v>7205</v>
      </c>
      <c r="S972" s="634" t="s">
        <v>8135</v>
      </c>
      <c r="T972" s="634" t="s">
        <v>9678</v>
      </c>
      <c r="U972" s="634" t="s">
        <v>1239</v>
      </c>
      <c r="V972" s="634" t="s">
        <v>2383</v>
      </c>
      <c r="W972" s="634" t="s">
        <v>5559</v>
      </c>
      <c r="X972" s="634" t="s">
        <v>8175</v>
      </c>
      <c r="Y972" s="634" t="s">
        <v>8138</v>
      </c>
      <c r="Z972" s="634" t="s">
        <v>8139</v>
      </c>
      <c r="AE972" s="634" t="s">
        <v>20515</v>
      </c>
      <c r="AF972" s="634" t="s">
        <v>21196</v>
      </c>
      <c r="AI972" s="646" t="str">
        <f>VLOOKUP(K972,'1-kurs'!C:F,4,)</f>
        <v>1-kurs</v>
      </c>
      <c r="AJ972" s="634" t="str">
        <f t="shared" si="15"/>
        <v>438241200357</v>
      </c>
    </row>
    <row r="973" spans="1:36" hidden="1" x14ac:dyDescent="0.25">
      <c r="A973" s="634" t="s">
        <v>9703</v>
      </c>
      <c r="B973" s="634" t="s">
        <v>7603</v>
      </c>
      <c r="C973" s="634" t="s">
        <v>8125</v>
      </c>
      <c r="D973" s="634" t="s">
        <v>8126</v>
      </c>
      <c r="E973" s="634" t="s">
        <v>8127</v>
      </c>
      <c r="F973" s="634" t="s">
        <v>4345</v>
      </c>
      <c r="G973" s="634" t="s">
        <v>8221</v>
      </c>
      <c r="H973" s="634" t="s">
        <v>4346</v>
      </c>
      <c r="I973" s="634" t="s">
        <v>9704</v>
      </c>
      <c r="J973" s="634" t="s">
        <v>9705</v>
      </c>
      <c r="K973" s="635">
        <v>60508035350029</v>
      </c>
      <c r="L973" s="634" t="s">
        <v>9706</v>
      </c>
      <c r="M973" s="634" t="s">
        <v>4312</v>
      </c>
      <c r="N973" s="634" t="s">
        <v>2459</v>
      </c>
      <c r="O973" s="634" t="s">
        <v>7911</v>
      </c>
      <c r="P973" s="634" t="s">
        <v>8132</v>
      </c>
      <c r="Q973" s="634" t="s">
        <v>8133</v>
      </c>
      <c r="R973" s="634" t="s">
        <v>7205</v>
      </c>
      <c r="S973" s="634" t="s">
        <v>8135</v>
      </c>
      <c r="T973" s="634" t="s">
        <v>9678</v>
      </c>
      <c r="U973" s="634" t="s">
        <v>1239</v>
      </c>
      <c r="V973" s="634" t="s">
        <v>2383</v>
      </c>
      <c r="W973" s="634" t="s">
        <v>5559</v>
      </c>
      <c r="X973" s="634" t="s">
        <v>8271</v>
      </c>
      <c r="Y973" s="634" t="s">
        <v>8138</v>
      </c>
      <c r="Z973" s="634" t="s">
        <v>8139</v>
      </c>
      <c r="AE973" s="634" t="s">
        <v>20128</v>
      </c>
      <c r="AF973" s="634" t="s">
        <v>21239</v>
      </c>
      <c r="AI973" s="646" t="str">
        <f>VLOOKUP(K973,'1-kurs'!C:F,4,)</f>
        <v>1-kurs</v>
      </c>
      <c r="AJ973" s="634" t="str">
        <f t="shared" si="15"/>
        <v>438241200121</v>
      </c>
    </row>
    <row r="974" spans="1:36" hidden="1" x14ac:dyDescent="0.25">
      <c r="A974" s="634" t="s">
        <v>21056</v>
      </c>
      <c r="B974" s="634" t="s">
        <v>21057</v>
      </c>
      <c r="C974" s="634" t="s">
        <v>8125</v>
      </c>
      <c r="D974" s="634" t="s">
        <v>8126</v>
      </c>
      <c r="E974" s="634" t="s">
        <v>8127</v>
      </c>
      <c r="F974" s="634" t="s">
        <v>4345</v>
      </c>
      <c r="G974" s="634" t="s">
        <v>8186</v>
      </c>
      <c r="H974" s="634" t="s">
        <v>4346</v>
      </c>
      <c r="I974" s="634" t="s">
        <v>21058</v>
      </c>
      <c r="J974" s="634" t="s">
        <v>21059</v>
      </c>
      <c r="K974" s="635">
        <v>40103901090089</v>
      </c>
      <c r="L974" s="634" t="s">
        <v>21060</v>
      </c>
      <c r="M974" s="634" t="s">
        <v>4312</v>
      </c>
      <c r="N974" s="634" t="s">
        <v>2459</v>
      </c>
      <c r="O974" s="634" t="s">
        <v>7911</v>
      </c>
      <c r="P974" s="634" t="s">
        <v>8132</v>
      </c>
      <c r="Q974" s="634" t="s">
        <v>8133</v>
      </c>
      <c r="R974" s="634" t="s">
        <v>7205</v>
      </c>
      <c r="S974" s="634" t="s">
        <v>8135</v>
      </c>
      <c r="T974" s="634" t="s">
        <v>9678</v>
      </c>
      <c r="U974" s="634" t="s">
        <v>1239</v>
      </c>
      <c r="V974" s="634" t="s">
        <v>2383</v>
      </c>
      <c r="W974" s="634" t="s">
        <v>5559</v>
      </c>
      <c r="X974" s="634" t="s">
        <v>8175</v>
      </c>
      <c r="Y974" s="634" t="s">
        <v>8138</v>
      </c>
      <c r="Z974" s="634" t="s">
        <v>8139</v>
      </c>
      <c r="AE974" s="634" t="s">
        <v>8140</v>
      </c>
      <c r="AF974" s="634" t="s">
        <v>19687</v>
      </c>
      <c r="AI974" s="646" t="str">
        <f>VLOOKUP(K974,'1-kurs'!C:F,4,)</f>
        <v>1-kurs</v>
      </c>
      <c r="AJ974" s="634" t="str">
        <f t="shared" si="15"/>
        <v>438251200010</v>
      </c>
    </row>
    <row r="975" spans="1:36" hidden="1" x14ac:dyDescent="0.25">
      <c r="A975" s="634" t="s">
        <v>20812</v>
      </c>
      <c r="B975" s="634" t="s">
        <v>20813</v>
      </c>
      <c r="C975" s="634" t="s">
        <v>8125</v>
      </c>
      <c r="D975" s="634" t="s">
        <v>8126</v>
      </c>
      <c r="E975" s="634" t="s">
        <v>8127</v>
      </c>
      <c r="F975" s="634" t="s">
        <v>4345</v>
      </c>
      <c r="G975" s="634" t="s">
        <v>4347</v>
      </c>
      <c r="H975" s="634" t="s">
        <v>4346</v>
      </c>
      <c r="I975" s="634" t="s">
        <v>20814</v>
      </c>
      <c r="J975" s="634" t="s">
        <v>20815</v>
      </c>
      <c r="K975" s="635">
        <v>42409871040010</v>
      </c>
      <c r="L975" s="634" t="s">
        <v>8453</v>
      </c>
      <c r="M975" s="634" t="s">
        <v>4312</v>
      </c>
      <c r="N975" s="634" t="s">
        <v>2459</v>
      </c>
      <c r="O975" s="634" t="s">
        <v>7911</v>
      </c>
      <c r="P975" s="634" t="s">
        <v>8132</v>
      </c>
      <c r="Q975" s="634" t="s">
        <v>8133</v>
      </c>
      <c r="R975" s="634" t="s">
        <v>8134</v>
      </c>
      <c r="S975" s="634" t="s">
        <v>8135</v>
      </c>
      <c r="T975" s="634" t="s">
        <v>9678</v>
      </c>
      <c r="U975" s="634" t="s">
        <v>1239</v>
      </c>
      <c r="V975" s="634" t="s">
        <v>2383</v>
      </c>
      <c r="W975" s="634" t="s">
        <v>5559</v>
      </c>
      <c r="X975" s="634" t="s">
        <v>20816</v>
      </c>
      <c r="Y975" s="634" t="s">
        <v>8138</v>
      </c>
      <c r="Z975" s="634" t="s">
        <v>8139</v>
      </c>
      <c r="AE975" s="634" t="s">
        <v>20515</v>
      </c>
      <c r="AF975" s="634" t="s">
        <v>18576</v>
      </c>
      <c r="AI975" s="646" t="str">
        <f>VLOOKUP(K975,'1-kurs'!C:F,4,)</f>
        <v>1-kurs</v>
      </c>
      <c r="AJ975" s="634" t="str">
        <f t="shared" si="15"/>
        <v>438241200273</v>
      </c>
    </row>
    <row r="976" spans="1:36" hidden="1" x14ac:dyDescent="0.25">
      <c r="A976" s="634" t="s">
        <v>9711</v>
      </c>
      <c r="B976" s="634" t="s">
        <v>7307</v>
      </c>
      <c r="C976" s="634" t="s">
        <v>8125</v>
      </c>
      <c r="D976" s="634" t="s">
        <v>8126</v>
      </c>
      <c r="E976" s="634" t="s">
        <v>8127</v>
      </c>
      <c r="F976" s="634" t="s">
        <v>4345</v>
      </c>
      <c r="G976" s="634" t="s">
        <v>4350</v>
      </c>
      <c r="H976" s="634" t="s">
        <v>4346</v>
      </c>
      <c r="I976" s="634" t="s">
        <v>9712</v>
      </c>
      <c r="J976" s="634" t="s">
        <v>9713</v>
      </c>
      <c r="K976" s="635">
        <v>62306015310025</v>
      </c>
      <c r="L976" s="634" t="s">
        <v>9714</v>
      </c>
      <c r="M976" s="634" t="s">
        <v>4312</v>
      </c>
      <c r="N976" s="634" t="s">
        <v>2459</v>
      </c>
      <c r="O976" s="634" t="s">
        <v>7911</v>
      </c>
      <c r="P976" s="634" t="s">
        <v>8132</v>
      </c>
      <c r="Q976" s="634" t="s">
        <v>8133</v>
      </c>
      <c r="R976" s="634" t="s">
        <v>7205</v>
      </c>
      <c r="S976" s="634" t="s">
        <v>8135</v>
      </c>
      <c r="T976" s="634" t="s">
        <v>9678</v>
      </c>
      <c r="U976" s="634" t="s">
        <v>1239</v>
      </c>
      <c r="V976" s="634" t="s">
        <v>2383</v>
      </c>
      <c r="W976" s="634" t="s">
        <v>5559</v>
      </c>
      <c r="X976" s="634" t="s">
        <v>8175</v>
      </c>
      <c r="Y976" s="634" t="s">
        <v>8138</v>
      </c>
      <c r="Z976" s="634" t="s">
        <v>8139</v>
      </c>
      <c r="AE976" s="634" t="s">
        <v>20515</v>
      </c>
      <c r="AF976" s="634" t="s">
        <v>19687</v>
      </c>
      <c r="AI976" s="646" t="str">
        <f>VLOOKUP(K976,'1-kurs'!C:F,4,)</f>
        <v>1-kurs</v>
      </c>
      <c r="AJ976" s="634" t="str">
        <f t="shared" si="15"/>
        <v>438241200165</v>
      </c>
    </row>
    <row r="977" spans="1:36" hidden="1" x14ac:dyDescent="0.25">
      <c r="A977" s="634" t="s">
        <v>9736</v>
      </c>
      <c r="B977" s="634" t="s">
        <v>7348</v>
      </c>
      <c r="C977" s="634" t="s">
        <v>8125</v>
      </c>
      <c r="D977" s="634" t="s">
        <v>8126</v>
      </c>
      <c r="E977" s="634" t="s">
        <v>8127</v>
      </c>
      <c r="F977" s="634" t="s">
        <v>4345</v>
      </c>
      <c r="G977" s="634" t="s">
        <v>4347</v>
      </c>
      <c r="H977" s="634" t="s">
        <v>4346</v>
      </c>
      <c r="I977" s="634" t="s">
        <v>9737</v>
      </c>
      <c r="J977" s="634" t="s">
        <v>9738</v>
      </c>
      <c r="K977" s="635">
        <v>41106830920019</v>
      </c>
      <c r="L977" s="634" t="s">
        <v>9739</v>
      </c>
      <c r="M977" s="634" t="s">
        <v>4312</v>
      </c>
      <c r="N977" s="634" t="s">
        <v>2459</v>
      </c>
      <c r="O977" s="634" t="s">
        <v>7911</v>
      </c>
      <c r="P977" s="634" t="s">
        <v>8132</v>
      </c>
      <c r="Q977" s="634" t="s">
        <v>8133</v>
      </c>
      <c r="R977" s="634" t="s">
        <v>7205</v>
      </c>
      <c r="S977" s="634" t="s">
        <v>8135</v>
      </c>
      <c r="T977" s="634" t="s">
        <v>9678</v>
      </c>
      <c r="U977" s="634" t="s">
        <v>1239</v>
      </c>
      <c r="V977" s="634" t="s">
        <v>2383</v>
      </c>
      <c r="W977" s="634" t="s">
        <v>5559</v>
      </c>
      <c r="X977" s="634" t="s">
        <v>8271</v>
      </c>
      <c r="Y977" s="634" t="s">
        <v>8138</v>
      </c>
      <c r="Z977" s="634" t="s">
        <v>8139</v>
      </c>
      <c r="AE977" s="634" t="s">
        <v>20515</v>
      </c>
      <c r="AF977" s="634" t="s">
        <v>19687</v>
      </c>
      <c r="AI977" s="646" t="str">
        <f>VLOOKUP(K977,'1-kurs'!C:F,4,)</f>
        <v>1-kurs</v>
      </c>
      <c r="AJ977" s="634" t="str">
        <f t="shared" si="15"/>
        <v>438241200123</v>
      </c>
    </row>
    <row r="978" spans="1:36" hidden="1" x14ac:dyDescent="0.25">
      <c r="A978" s="634" t="s">
        <v>9733</v>
      </c>
      <c r="B978" s="634" t="s">
        <v>7364</v>
      </c>
      <c r="C978" s="634" t="s">
        <v>8125</v>
      </c>
      <c r="D978" s="634" t="s">
        <v>8126</v>
      </c>
      <c r="E978" s="634" t="s">
        <v>8127</v>
      </c>
      <c r="F978" s="634" t="s">
        <v>4345</v>
      </c>
      <c r="G978" s="634" t="s">
        <v>4347</v>
      </c>
      <c r="H978" s="634" t="s">
        <v>4346</v>
      </c>
      <c r="I978" s="634" t="s">
        <v>9491</v>
      </c>
      <c r="J978" s="634" t="s">
        <v>9734</v>
      </c>
      <c r="K978" s="635">
        <v>41104985260022</v>
      </c>
      <c r="L978" s="634" t="s">
        <v>9735</v>
      </c>
      <c r="M978" s="634" t="s">
        <v>4312</v>
      </c>
      <c r="N978" s="634" t="s">
        <v>2459</v>
      </c>
      <c r="O978" s="634" t="s">
        <v>7911</v>
      </c>
      <c r="P978" s="634" t="s">
        <v>8132</v>
      </c>
      <c r="Q978" s="634" t="s">
        <v>8133</v>
      </c>
      <c r="R978" s="634" t="s">
        <v>7205</v>
      </c>
      <c r="S978" s="634" t="s">
        <v>8135</v>
      </c>
      <c r="T978" s="634" t="s">
        <v>9678</v>
      </c>
      <c r="U978" s="634" t="s">
        <v>1239</v>
      </c>
      <c r="V978" s="634" t="s">
        <v>2383</v>
      </c>
      <c r="W978" s="634" t="s">
        <v>5559</v>
      </c>
      <c r="X978" s="634" t="s">
        <v>8271</v>
      </c>
      <c r="Y978" s="634" t="s">
        <v>8138</v>
      </c>
      <c r="Z978" s="634" t="s">
        <v>8139</v>
      </c>
      <c r="AE978" s="634" t="s">
        <v>20128</v>
      </c>
      <c r="AF978" s="634" t="s">
        <v>19687</v>
      </c>
      <c r="AI978" s="646" t="str">
        <f>VLOOKUP(K978,'1-kurs'!C:F,4,)</f>
        <v>1-kurs</v>
      </c>
      <c r="AJ978" s="634" t="str">
        <f t="shared" si="15"/>
        <v>438241200125</v>
      </c>
    </row>
    <row r="979" spans="1:36" hidden="1" x14ac:dyDescent="0.25">
      <c r="A979" s="634" t="s">
        <v>9749</v>
      </c>
      <c r="B979" s="634" t="s">
        <v>7375</v>
      </c>
      <c r="C979" s="634" t="s">
        <v>8125</v>
      </c>
      <c r="D979" s="634" t="s">
        <v>8126</v>
      </c>
      <c r="E979" s="634" t="s">
        <v>8127</v>
      </c>
      <c r="F979" s="634" t="s">
        <v>4345</v>
      </c>
      <c r="G979" s="634" t="s">
        <v>8186</v>
      </c>
      <c r="H979" s="634" t="s">
        <v>4346</v>
      </c>
      <c r="I979" s="634" t="s">
        <v>9750</v>
      </c>
      <c r="J979" s="634" t="s">
        <v>9751</v>
      </c>
      <c r="K979" s="635">
        <v>41208955360018</v>
      </c>
      <c r="L979" s="634" t="s">
        <v>9752</v>
      </c>
      <c r="M979" s="634" t="s">
        <v>4312</v>
      </c>
      <c r="N979" s="634" t="s">
        <v>2459</v>
      </c>
      <c r="O979" s="634" t="s">
        <v>7911</v>
      </c>
      <c r="P979" s="634" t="s">
        <v>8132</v>
      </c>
      <c r="Q979" s="634" t="s">
        <v>8133</v>
      </c>
      <c r="R979" s="634" t="s">
        <v>7205</v>
      </c>
      <c r="S979" s="634" t="s">
        <v>8135</v>
      </c>
      <c r="T979" s="634" t="s">
        <v>9678</v>
      </c>
      <c r="U979" s="634" t="s">
        <v>1239</v>
      </c>
      <c r="V979" s="634" t="s">
        <v>2383</v>
      </c>
      <c r="W979" s="634" t="s">
        <v>5559</v>
      </c>
      <c r="X979" s="634" t="s">
        <v>8344</v>
      </c>
      <c r="Y979" s="634" t="s">
        <v>8138</v>
      </c>
      <c r="Z979" s="634" t="s">
        <v>8139</v>
      </c>
      <c r="AE979" s="634" t="s">
        <v>20128</v>
      </c>
      <c r="AF979" s="634" t="s">
        <v>19687</v>
      </c>
      <c r="AI979" s="646" t="str">
        <f>VLOOKUP(K979,'1-kurs'!C:F,4,)</f>
        <v>1-kurs</v>
      </c>
      <c r="AJ979" s="634" t="str">
        <f t="shared" si="15"/>
        <v>438241200185</v>
      </c>
    </row>
    <row r="980" spans="1:36" hidden="1" x14ac:dyDescent="0.25">
      <c r="A980" s="634" t="s">
        <v>9695</v>
      </c>
      <c r="B980" s="634" t="s">
        <v>7383</v>
      </c>
      <c r="C980" s="634" t="s">
        <v>8125</v>
      </c>
      <c r="D980" s="634" t="s">
        <v>8126</v>
      </c>
      <c r="E980" s="634" t="s">
        <v>8127</v>
      </c>
      <c r="F980" s="634" t="s">
        <v>4345</v>
      </c>
      <c r="G980" s="634" t="s">
        <v>4347</v>
      </c>
      <c r="H980" s="634" t="s">
        <v>4346</v>
      </c>
      <c r="I980" s="634" t="s">
        <v>9696</v>
      </c>
      <c r="J980" s="634" t="s">
        <v>9697</v>
      </c>
      <c r="K980" s="635">
        <v>40511965260027</v>
      </c>
      <c r="L980" s="634" t="s">
        <v>9698</v>
      </c>
      <c r="M980" s="634" t="s">
        <v>4312</v>
      </c>
      <c r="N980" s="634" t="s">
        <v>2459</v>
      </c>
      <c r="O980" s="634" t="s">
        <v>7911</v>
      </c>
      <c r="P980" s="634" t="s">
        <v>8132</v>
      </c>
      <c r="Q980" s="634" t="s">
        <v>8133</v>
      </c>
      <c r="R980" s="634" t="s">
        <v>7205</v>
      </c>
      <c r="S980" s="634" t="s">
        <v>8135</v>
      </c>
      <c r="T980" s="634" t="s">
        <v>9678</v>
      </c>
      <c r="U980" s="634" t="s">
        <v>1239</v>
      </c>
      <c r="V980" s="634" t="s">
        <v>2383</v>
      </c>
      <c r="W980" s="634" t="s">
        <v>5559</v>
      </c>
      <c r="X980" s="634" t="s">
        <v>8137</v>
      </c>
      <c r="Y980" s="634" t="s">
        <v>8138</v>
      </c>
      <c r="Z980" s="634" t="s">
        <v>8139</v>
      </c>
      <c r="AE980" s="634" t="s">
        <v>20128</v>
      </c>
      <c r="AF980" s="634" t="s">
        <v>19687</v>
      </c>
      <c r="AI980" s="646" t="str">
        <f>VLOOKUP(K980,'1-kurs'!C:F,4,)</f>
        <v>1-kurs</v>
      </c>
      <c r="AJ980" s="634" t="str">
        <f t="shared" si="15"/>
        <v>438241200194</v>
      </c>
    </row>
    <row r="981" spans="1:36" hidden="1" x14ac:dyDescent="0.25">
      <c r="A981" s="634" t="s">
        <v>9684</v>
      </c>
      <c r="B981" s="634" t="s">
        <v>7423</v>
      </c>
      <c r="C981" s="634" t="s">
        <v>8125</v>
      </c>
      <c r="D981" s="634" t="s">
        <v>8126</v>
      </c>
      <c r="E981" s="634" t="s">
        <v>8127</v>
      </c>
      <c r="F981" s="634" t="s">
        <v>4345</v>
      </c>
      <c r="G981" s="634" t="s">
        <v>4350</v>
      </c>
      <c r="H981" s="634" t="s">
        <v>4346</v>
      </c>
      <c r="I981" s="634" t="s">
        <v>9685</v>
      </c>
      <c r="J981" s="634" t="s">
        <v>9686</v>
      </c>
      <c r="K981" s="635">
        <v>42210941170111</v>
      </c>
      <c r="L981" s="634" t="s">
        <v>9687</v>
      </c>
      <c r="M981" s="634" t="s">
        <v>4312</v>
      </c>
      <c r="N981" s="634" t="s">
        <v>2459</v>
      </c>
      <c r="O981" s="634" t="s">
        <v>7911</v>
      </c>
      <c r="P981" s="634" t="s">
        <v>8132</v>
      </c>
      <c r="Q981" s="634" t="s">
        <v>8133</v>
      </c>
      <c r="R981" s="634" t="s">
        <v>7205</v>
      </c>
      <c r="S981" s="634" t="s">
        <v>8135</v>
      </c>
      <c r="T981" s="634" t="s">
        <v>9678</v>
      </c>
      <c r="U981" s="634" t="s">
        <v>1239</v>
      </c>
      <c r="V981" s="634" t="s">
        <v>2383</v>
      </c>
      <c r="W981" s="634" t="s">
        <v>5559</v>
      </c>
      <c r="X981" s="634" t="s">
        <v>8271</v>
      </c>
      <c r="Y981" s="634" t="s">
        <v>8138</v>
      </c>
      <c r="Z981" s="634" t="s">
        <v>8139</v>
      </c>
      <c r="AE981" s="634" t="s">
        <v>20128</v>
      </c>
      <c r="AF981" s="634" t="s">
        <v>19687</v>
      </c>
      <c r="AI981" s="646" t="str">
        <f>VLOOKUP(K981,'1-kurs'!C:F,4,)</f>
        <v>1-kurs</v>
      </c>
      <c r="AJ981" s="634" t="str">
        <f t="shared" si="15"/>
        <v>438241200118</v>
      </c>
    </row>
    <row r="982" spans="1:36" hidden="1" x14ac:dyDescent="0.25">
      <c r="A982" s="634" t="s">
        <v>19950</v>
      </c>
      <c r="B982" s="634" t="s">
        <v>19951</v>
      </c>
      <c r="C982" s="634" t="s">
        <v>8125</v>
      </c>
      <c r="D982" s="634" t="s">
        <v>8126</v>
      </c>
      <c r="E982" s="634" t="s">
        <v>8127</v>
      </c>
      <c r="F982" s="634" t="s">
        <v>4345</v>
      </c>
      <c r="G982" s="634" t="s">
        <v>4350</v>
      </c>
      <c r="H982" s="634" t="s">
        <v>4346</v>
      </c>
      <c r="I982" s="634" t="s">
        <v>19952</v>
      </c>
      <c r="J982" s="634" t="s">
        <v>19953</v>
      </c>
      <c r="K982" s="635">
        <v>61003025310010</v>
      </c>
      <c r="L982" s="634" t="s">
        <v>19954</v>
      </c>
      <c r="M982" s="634" t="s">
        <v>4312</v>
      </c>
      <c r="N982" s="634" t="s">
        <v>2459</v>
      </c>
      <c r="O982" s="634" t="s">
        <v>7911</v>
      </c>
      <c r="P982" s="634" t="s">
        <v>8132</v>
      </c>
      <c r="Q982" s="634" t="s">
        <v>8133</v>
      </c>
      <c r="R982" s="634" t="s">
        <v>7205</v>
      </c>
      <c r="S982" s="634" t="s">
        <v>8135</v>
      </c>
      <c r="T982" s="634" t="s">
        <v>9678</v>
      </c>
      <c r="U982" s="634" t="s">
        <v>1239</v>
      </c>
      <c r="V982" s="634" t="s">
        <v>2383</v>
      </c>
      <c r="W982" s="634" t="s">
        <v>5559</v>
      </c>
      <c r="X982" s="634" t="s">
        <v>8175</v>
      </c>
      <c r="Y982" s="634" t="s">
        <v>8138</v>
      </c>
      <c r="Z982" s="634" t="s">
        <v>8139</v>
      </c>
      <c r="AE982" s="634" t="s">
        <v>20515</v>
      </c>
      <c r="AF982" s="634" t="s">
        <v>19687</v>
      </c>
      <c r="AI982" s="646" t="str">
        <f>VLOOKUP(K982,'1-kurs'!C:F,4,)</f>
        <v>1-kurs</v>
      </c>
      <c r="AJ982" s="634" t="str">
        <f t="shared" si="15"/>
        <v>438241200294</v>
      </c>
    </row>
    <row r="983" spans="1:36" hidden="1" x14ac:dyDescent="0.25">
      <c r="A983" s="634" t="s">
        <v>9724</v>
      </c>
      <c r="B983" s="634" t="s">
        <v>7467</v>
      </c>
      <c r="C983" s="634" t="s">
        <v>8125</v>
      </c>
      <c r="D983" s="634" t="s">
        <v>8126</v>
      </c>
      <c r="E983" s="634" t="s">
        <v>8127</v>
      </c>
      <c r="F983" s="634" t="s">
        <v>4345</v>
      </c>
      <c r="G983" s="634" t="s">
        <v>8332</v>
      </c>
      <c r="H983" s="634" t="s">
        <v>4344</v>
      </c>
      <c r="I983" s="634" t="s">
        <v>9725</v>
      </c>
      <c r="J983" s="634" t="s">
        <v>9726</v>
      </c>
      <c r="K983" s="635">
        <v>31009961050024</v>
      </c>
      <c r="L983" s="634" t="s">
        <v>9727</v>
      </c>
      <c r="M983" s="634" t="s">
        <v>4312</v>
      </c>
      <c r="N983" s="634" t="s">
        <v>2459</v>
      </c>
      <c r="O983" s="634" t="s">
        <v>7911</v>
      </c>
      <c r="P983" s="634" t="s">
        <v>8132</v>
      </c>
      <c r="Q983" s="634" t="s">
        <v>8133</v>
      </c>
      <c r="R983" s="634" t="s">
        <v>7205</v>
      </c>
      <c r="S983" s="634" t="s">
        <v>8135</v>
      </c>
      <c r="T983" s="634" t="s">
        <v>9678</v>
      </c>
      <c r="U983" s="634" t="s">
        <v>1239</v>
      </c>
      <c r="V983" s="634" t="s">
        <v>2383</v>
      </c>
      <c r="W983" s="634" t="s">
        <v>5559</v>
      </c>
      <c r="X983" s="634" t="s">
        <v>8271</v>
      </c>
      <c r="Y983" s="634" t="s">
        <v>8138</v>
      </c>
      <c r="Z983" s="634" t="s">
        <v>8139</v>
      </c>
      <c r="AE983" s="634" t="s">
        <v>20128</v>
      </c>
      <c r="AF983" s="634" t="s">
        <v>19687</v>
      </c>
      <c r="AI983" s="646" t="str">
        <f>VLOOKUP(K983,'1-kurs'!C:F,4,)</f>
        <v>1-kurs</v>
      </c>
      <c r="AJ983" s="634" t="str">
        <f t="shared" si="15"/>
        <v>438241200126</v>
      </c>
    </row>
    <row r="984" spans="1:36" hidden="1" x14ac:dyDescent="0.25">
      <c r="A984" s="634" t="s">
        <v>9728</v>
      </c>
      <c r="B984" s="634" t="s">
        <v>7495</v>
      </c>
      <c r="C984" s="634" t="s">
        <v>8125</v>
      </c>
      <c r="D984" s="634" t="s">
        <v>8126</v>
      </c>
      <c r="E984" s="634" t="s">
        <v>9067</v>
      </c>
      <c r="F984" s="634" t="s">
        <v>8908</v>
      </c>
      <c r="G984" s="634" t="s">
        <v>9729</v>
      </c>
      <c r="H984" s="634" t="s">
        <v>4346</v>
      </c>
      <c r="I984" s="634" t="s">
        <v>9730</v>
      </c>
      <c r="J984" s="634" t="s">
        <v>9731</v>
      </c>
      <c r="K984" s="635">
        <v>43101954310108</v>
      </c>
      <c r="L984" s="634" t="s">
        <v>9732</v>
      </c>
      <c r="M984" s="634" t="s">
        <v>4312</v>
      </c>
      <c r="N984" s="634" t="s">
        <v>2459</v>
      </c>
      <c r="O984" s="634" t="s">
        <v>7911</v>
      </c>
      <c r="P984" s="634" t="s">
        <v>8132</v>
      </c>
      <c r="Q984" s="634" t="s">
        <v>8133</v>
      </c>
      <c r="R984" s="634" t="s">
        <v>7205</v>
      </c>
      <c r="S984" s="634" t="s">
        <v>8135</v>
      </c>
      <c r="T984" s="634" t="s">
        <v>9678</v>
      </c>
      <c r="U984" s="634" t="s">
        <v>1239</v>
      </c>
      <c r="V984" s="634" t="s">
        <v>2383</v>
      </c>
      <c r="W984" s="634" t="s">
        <v>5559</v>
      </c>
      <c r="X984" s="634" t="s">
        <v>8137</v>
      </c>
      <c r="Y984" s="634" t="s">
        <v>8138</v>
      </c>
      <c r="Z984" s="634" t="s">
        <v>8139</v>
      </c>
      <c r="AE984" s="634" t="s">
        <v>20128</v>
      </c>
      <c r="AF984" s="634" t="s">
        <v>19687</v>
      </c>
      <c r="AI984" s="646" t="str">
        <f>VLOOKUP(K984,'1-kurs'!C:F,4,)</f>
        <v>1-kurs</v>
      </c>
      <c r="AJ984" s="634" t="str">
        <f t="shared" si="15"/>
        <v>438241200193</v>
      </c>
    </row>
    <row r="985" spans="1:36" hidden="1" x14ac:dyDescent="0.25">
      <c r="A985" s="634" t="s">
        <v>9715</v>
      </c>
      <c r="B985" s="634" t="s">
        <v>7505</v>
      </c>
      <c r="C985" s="634" t="s">
        <v>8125</v>
      </c>
      <c r="D985" s="634" t="s">
        <v>8126</v>
      </c>
      <c r="E985" s="634" t="s">
        <v>8127</v>
      </c>
      <c r="F985" s="634" t="s">
        <v>8520</v>
      </c>
      <c r="G985" s="634" t="s">
        <v>9716</v>
      </c>
      <c r="H985" s="634" t="s">
        <v>4346</v>
      </c>
      <c r="I985" s="634" t="s">
        <v>9717</v>
      </c>
      <c r="J985" s="634" t="s">
        <v>9718</v>
      </c>
      <c r="K985" s="635">
        <v>41405891931069</v>
      </c>
      <c r="L985" s="634" t="s">
        <v>9719</v>
      </c>
      <c r="M985" s="634" t="s">
        <v>4312</v>
      </c>
      <c r="N985" s="634" t="s">
        <v>2459</v>
      </c>
      <c r="O985" s="634" t="s">
        <v>7911</v>
      </c>
      <c r="P985" s="634" t="s">
        <v>8132</v>
      </c>
      <c r="Q985" s="634" t="s">
        <v>8133</v>
      </c>
      <c r="R985" s="634" t="s">
        <v>7205</v>
      </c>
      <c r="S985" s="634" t="s">
        <v>8135</v>
      </c>
      <c r="T985" s="634" t="s">
        <v>9678</v>
      </c>
      <c r="U985" s="634" t="s">
        <v>1239</v>
      </c>
      <c r="V985" s="634" t="s">
        <v>2383</v>
      </c>
      <c r="W985" s="634" t="s">
        <v>5559</v>
      </c>
      <c r="X985" s="634" t="s">
        <v>8271</v>
      </c>
      <c r="Y985" s="634" t="s">
        <v>8138</v>
      </c>
      <c r="Z985" s="634" t="s">
        <v>8139</v>
      </c>
      <c r="AE985" s="634" t="s">
        <v>20128</v>
      </c>
      <c r="AF985" s="634" t="s">
        <v>21239</v>
      </c>
      <c r="AI985" s="646" t="str">
        <f>VLOOKUP(K985,'1-kurs'!C:F,4,)</f>
        <v>1-kurs</v>
      </c>
      <c r="AJ985" s="634" t="str">
        <f t="shared" si="15"/>
        <v>438241200120</v>
      </c>
    </row>
    <row r="986" spans="1:36" hidden="1" x14ac:dyDescent="0.25">
      <c r="A986" s="634" t="s">
        <v>9699</v>
      </c>
      <c r="B986" s="634" t="s">
        <v>7506</v>
      </c>
      <c r="C986" s="634" t="s">
        <v>8125</v>
      </c>
      <c r="D986" s="634" t="s">
        <v>8126</v>
      </c>
      <c r="E986" s="634" t="s">
        <v>8361</v>
      </c>
      <c r="F986" s="634" t="s">
        <v>4345</v>
      </c>
      <c r="G986" s="634" t="s">
        <v>4348</v>
      </c>
      <c r="H986" s="634" t="s">
        <v>4346</v>
      </c>
      <c r="I986" s="634" t="s">
        <v>9700</v>
      </c>
      <c r="J986" s="634" t="s">
        <v>9701</v>
      </c>
      <c r="K986" s="635">
        <v>40708821050023</v>
      </c>
      <c r="L986" s="634" t="s">
        <v>9702</v>
      </c>
      <c r="M986" s="634" t="s">
        <v>4312</v>
      </c>
      <c r="N986" s="634" t="s">
        <v>2459</v>
      </c>
      <c r="O986" s="634" t="s">
        <v>7911</v>
      </c>
      <c r="P986" s="634" t="s">
        <v>8132</v>
      </c>
      <c r="Q986" s="634" t="s">
        <v>8133</v>
      </c>
      <c r="R986" s="634" t="s">
        <v>7205</v>
      </c>
      <c r="S986" s="634" t="s">
        <v>8135</v>
      </c>
      <c r="T986" s="634" t="s">
        <v>9678</v>
      </c>
      <c r="U986" s="634" t="s">
        <v>1239</v>
      </c>
      <c r="V986" s="634" t="s">
        <v>2383</v>
      </c>
      <c r="W986" s="634" t="s">
        <v>5559</v>
      </c>
      <c r="X986" s="634" t="s">
        <v>8271</v>
      </c>
      <c r="Y986" s="634" t="s">
        <v>8138</v>
      </c>
      <c r="Z986" s="634" t="s">
        <v>8139</v>
      </c>
      <c r="AE986" s="634" t="s">
        <v>20128</v>
      </c>
      <c r="AF986" s="634" t="s">
        <v>19687</v>
      </c>
      <c r="AI986" s="646" t="str">
        <f>VLOOKUP(K986,'1-kurs'!C:F,4,)</f>
        <v>1-kurs</v>
      </c>
      <c r="AJ986" s="634" t="str">
        <f t="shared" si="15"/>
        <v>438241200115</v>
      </c>
    </row>
    <row r="987" spans="1:36" hidden="1" x14ac:dyDescent="0.25">
      <c r="A987" s="634" t="s">
        <v>20210</v>
      </c>
      <c r="B987" s="634" t="s">
        <v>20091</v>
      </c>
      <c r="C987" s="634" t="s">
        <v>8125</v>
      </c>
      <c r="D987" s="634" t="s">
        <v>8126</v>
      </c>
      <c r="E987" s="634" t="s">
        <v>8127</v>
      </c>
      <c r="F987" s="634" t="s">
        <v>8142</v>
      </c>
      <c r="G987" s="634" t="s">
        <v>8660</v>
      </c>
      <c r="H987" s="634" t="s">
        <v>4344</v>
      </c>
      <c r="I987" s="634" t="s">
        <v>20211</v>
      </c>
      <c r="J987" s="634" t="s">
        <v>20212</v>
      </c>
      <c r="K987" s="635">
        <v>31801873930056</v>
      </c>
      <c r="L987" s="634" t="s">
        <v>20214</v>
      </c>
      <c r="M987" s="634" t="s">
        <v>4312</v>
      </c>
      <c r="N987" s="634" t="s">
        <v>2459</v>
      </c>
      <c r="O987" s="634" t="s">
        <v>7911</v>
      </c>
      <c r="P987" s="634" t="s">
        <v>8132</v>
      </c>
      <c r="Q987" s="634" t="s">
        <v>8133</v>
      </c>
      <c r="R987" s="634" t="s">
        <v>7205</v>
      </c>
      <c r="S987" s="634" t="s">
        <v>8135</v>
      </c>
      <c r="T987" s="634" t="s">
        <v>9678</v>
      </c>
      <c r="U987" s="634" t="s">
        <v>1239</v>
      </c>
      <c r="V987" s="634" t="s">
        <v>2383</v>
      </c>
      <c r="W987" s="634" t="s">
        <v>5559</v>
      </c>
      <c r="X987" s="634" t="s">
        <v>8175</v>
      </c>
      <c r="Y987" s="634" t="s">
        <v>8138</v>
      </c>
      <c r="Z987" s="634" t="s">
        <v>8139</v>
      </c>
      <c r="AE987" s="634" t="s">
        <v>20515</v>
      </c>
      <c r="AF987" s="634" t="s">
        <v>21210</v>
      </c>
      <c r="AI987" s="646" t="str">
        <f>VLOOKUP(K987,'1-kurs'!C:F,4,)</f>
        <v>1-kurs</v>
      </c>
      <c r="AJ987" s="634" t="str">
        <f t="shared" si="15"/>
        <v>438241200326</v>
      </c>
    </row>
    <row r="988" spans="1:36" hidden="1" x14ac:dyDescent="0.25">
      <c r="A988" s="634" t="s">
        <v>9742</v>
      </c>
      <c r="B988" s="634" t="s">
        <v>7540</v>
      </c>
      <c r="C988" s="634" t="s">
        <v>8125</v>
      </c>
      <c r="D988" s="634" t="s">
        <v>8126</v>
      </c>
      <c r="E988" s="634" t="s">
        <v>8127</v>
      </c>
      <c r="F988" s="634" t="s">
        <v>4345</v>
      </c>
      <c r="G988" s="634" t="s">
        <v>4347</v>
      </c>
      <c r="H988" s="634" t="s">
        <v>4346</v>
      </c>
      <c r="I988" s="634" t="s">
        <v>9743</v>
      </c>
      <c r="J988" s="634" t="s">
        <v>9744</v>
      </c>
      <c r="K988" s="635">
        <v>43012985280015</v>
      </c>
      <c r="L988" s="634" t="s">
        <v>8704</v>
      </c>
      <c r="M988" s="634" t="s">
        <v>4312</v>
      </c>
      <c r="N988" s="634" t="s">
        <v>2459</v>
      </c>
      <c r="O988" s="634" t="s">
        <v>7911</v>
      </c>
      <c r="P988" s="634" t="s">
        <v>8132</v>
      </c>
      <c r="Q988" s="634" t="s">
        <v>8133</v>
      </c>
      <c r="R988" s="634" t="s">
        <v>7205</v>
      </c>
      <c r="S988" s="634" t="s">
        <v>8135</v>
      </c>
      <c r="T988" s="634" t="s">
        <v>9678</v>
      </c>
      <c r="U988" s="634" t="s">
        <v>1239</v>
      </c>
      <c r="V988" s="634" t="s">
        <v>2383</v>
      </c>
      <c r="W988" s="634" t="s">
        <v>5559</v>
      </c>
      <c r="X988" s="634" t="s">
        <v>8137</v>
      </c>
      <c r="Y988" s="634" t="s">
        <v>8138</v>
      </c>
      <c r="Z988" s="634" t="s">
        <v>8139</v>
      </c>
      <c r="AA988" s="634" t="s">
        <v>15744</v>
      </c>
      <c r="AB988" s="634" t="s">
        <v>8183</v>
      </c>
      <c r="AE988" s="634" t="s">
        <v>20515</v>
      </c>
      <c r="AF988" s="634" t="s">
        <v>21122</v>
      </c>
      <c r="AI988" s="646" t="str">
        <f>VLOOKUP(K988,'1-kurs'!C:F,4,)</f>
        <v>1-kurs</v>
      </c>
      <c r="AJ988" s="634" t="str">
        <f t="shared" si="15"/>
        <v>438241200181</v>
      </c>
    </row>
    <row r="989" spans="1:36" hidden="1" x14ac:dyDescent="0.25">
      <c r="A989" s="634" t="s">
        <v>9707</v>
      </c>
      <c r="B989" s="634" t="s">
        <v>7546</v>
      </c>
      <c r="C989" s="634" t="s">
        <v>8125</v>
      </c>
      <c r="D989" s="634" t="s">
        <v>8126</v>
      </c>
      <c r="E989" s="634" t="s">
        <v>8127</v>
      </c>
      <c r="F989" s="634" t="s">
        <v>4345</v>
      </c>
      <c r="G989" s="634" t="s">
        <v>4347</v>
      </c>
      <c r="H989" s="634" t="s">
        <v>4346</v>
      </c>
      <c r="I989" s="634" t="s">
        <v>9708</v>
      </c>
      <c r="J989" s="634" t="s">
        <v>9709</v>
      </c>
      <c r="K989" s="635">
        <v>40906961000016</v>
      </c>
      <c r="L989" s="634" t="s">
        <v>9710</v>
      </c>
      <c r="M989" s="634" t="s">
        <v>4312</v>
      </c>
      <c r="N989" s="634" t="s">
        <v>2459</v>
      </c>
      <c r="O989" s="634" t="s">
        <v>7911</v>
      </c>
      <c r="P989" s="634" t="s">
        <v>8132</v>
      </c>
      <c r="Q989" s="634" t="s">
        <v>8133</v>
      </c>
      <c r="R989" s="634" t="s">
        <v>7205</v>
      </c>
      <c r="S989" s="634" t="s">
        <v>8135</v>
      </c>
      <c r="T989" s="634" t="s">
        <v>9678</v>
      </c>
      <c r="U989" s="634" t="s">
        <v>1239</v>
      </c>
      <c r="V989" s="634" t="s">
        <v>2383</v>
      </c>
      <c r="W989" s="634" t="s">
        <v>5559</v>
      </c>
      <c r="X989" s="634" t="s">
        <v>8225</v>
      </c>
      <c r="Y989" s="634" t="s">
        <v>8138</v>
      </c>
      <c r="Z989" s="634" t="s">
        <v>8139</v>
      </c>
      <c r="AE989" s="634" t="s">
        <v>20515</v>
      </c>
      <c r="AF989" s="634" t="s">
        <v>19688</v>
      </c>
      <c r="AI989" s="646" t="str">
        <f>VLOOKUP(K989,'1-kurs'!C:F,4,)</f>
        <v>1-kurs</v>
      </c>
      <c r="AJ989" s="634" t="str">
        <f t="shared" si="15"/>
        <v>438241200203</v>
      </c>
    </row>
    <row r="990" spans="1:36" hidden="1" x14ac:dyDescent="0.25">
      <c r="A990" s="634" t="s">
        <v>9688</v>
      </c>
      <c r="B990" s="634" t="s">
        <v>7583</v>
      </c>
      <c r="C990" s="634" t="s">
        <v>8125</v>
      </c>
      <c r="D990" s="634" t="s">
        <v>8126</v>
      </c>
      <c r="E990" s="634" t="s">
        <v>8127</v>
      </c>
      <c r="F990" s="634" t="s">
        <v>8142</v>
      </c>
      <c r="G990" s="634" t="s">
        <v>8660</v>
      </c>
      <c r="H990" s="634" t="s">
        <v>4346</v>
      </c>
      <c r="I990" s="634" t="s">
        <v>9689</v>
      </c>
      <c r="J990" s="634" t="s">
        <v>9690</v>
      </c>
      <c r="K990" s="635">
        <v>42808891120067</v>
      </c>
      <c r="L990" s="634" t="s">
        <v>9691</v>
      </c>
      <c r="M990" s="634" t="s">
        <v>4312</v>
      </c>
      <c r="N990" s="634" t="s">
        <v>2459</v>
      </c>
      <c r="O990" s="634" t="s">
        <v>7911</v>
      </c>
      <c r="P990" s="634" t="s">
        <v>8132</v>
      </c>
      <c r="Q990" s="634" t="s">
        <v>8133</v>
      </c>
      <c r="R990" s="634" t="s">
        <v>7205</v>
      </c>
      <c r="S990" s="634" t="s">
        <v>8135</v>
      </c>
      <c r="T990" s="634" t="s">
        <v>9678</v>
      </c>
      <c r="U990" s="634" t="s">
        <v>1239</v>
      </c>
      <c r="V990" s="634" t="s">
        <v>2383</v>
      </c>
      <c r="W990" s="634" t="s">
        <v>5559</v>
      </c>
      <c r="X990" s="634" t="s">
        <v>8271</v>
      </c>
      <c r="Y990" s="634" t="s">
        <v>8138</v>
      </c>
      <c r="Z990" s="634" t="s">
        <v>8139</v>
      </c>
      <c r="AE990" s="634" t="s">
        <v>20128</v>
      </c>
      <c r="AF990" s="634" t="s">
        <v>19687</v>
      </c>
      <c r="AI990" s="646" t="str">
        <f>VLOOKUP(K990,'1-kurs'!C:F,4,)</f>
        <v>1-kurs</v>
      </c>
      <c r="AJ990" s="634" t="str">
        <f t="shared" si="15"/>
        <v>438241200116</v>
      </c>
    </row>
    <row r="991" spans="1:36" hidden="1" x14ac:dyDescent="0.25">
      <c r="A991" s="634" t="s">
        <v>20443</v>
      </c>
      <c r="B991" s="634" t="s">
        <v>20444</v>
      </c>
      <c r="C991" s="634" t="s">
        <v>8125</v>
      </c>
      <c r="D991" s="634" t="s">
        <v>8126</v>
      </c>
      <c r="E991" s="634" t="s">
        <v>8127</v>
      </c>
      <c r="F991" s="634" t="s">
        <v>8156</v>
      </c>
      <c r="G991" s="634" t="s">
        <v>20445</v>
      </c>
      <c r="H991" s="634" t="s">
        <v>4346</v>
      </c>
      <c r="I991" s="634" t="s">
        <v>20446</v>
      </c>
      <c r="J991" s="634" t="s">
        <v>20447</v>
      </c>
      <c r="K991" s="635">
        <v>42806933450060</v>
      </c>
      <c r="L991" s="634" t="s">
        <v>20448</v>
      </c>
      <c r="M991" s="634" t="s">
        <v>4312</v>
      </c>
      <c r="N991" s="634" t="s">
        <v>2459</v>
      </c>
      <c r="O991" s="634" t="s">
        <v>7911</v>
      </c>
      <c r="P991" s="634" t="s">
        <v>8132</v>
      </c>
      <c r="Q991" s="634" t="s">
        <v>8133</v>
      </c>
      <c r="R991" s="634" t="s">
        <v>7205</v>
      </c>
      <c r="S991" s="634" t="s">
        <v>8135</v>
      </c>
      <c r="T991" s="634" t="s">
        <v>9678</v>
      </c>
      <c r="U991" s="634" t="s">
        <v>1239</v>
      </c>
      <c r="V991" s="634" t="s">
        <v>2383</v>
      </c>
      <c r="W991" s="634" t="s">
        <v>5559</v>
      </c>
      <c r="X991" s="634" t="s">
        <v>8225</v>
      </c>
      <c r="Y991" s="634" t="s">
        <v>8138</v>
      </c>
      <c r="Z991" s="634" t="s">
        <v>8139</v>
      </c>
      <c r="AE991" s="634" t="s">
        <v>20515</v>
      </c>
      <c r="AF991" s="634" t="s">
        <v>21210</v>
      </c>
      <c r="AI991" s="646" t="str">
        <f>VLOOKUP(K991,'1-kurs'!C:F,4,)</f>
        <v>1-kurs</v>
      </c>
      <c r="AJ991" s="634" t="str">
        <f t="shared" si="15"/>
        <v>438241200352</v>
      </c>
    </row>
    <row r="992" spans="1:36" hidden="1" x14ac:dyDescent="0.25">
      <c r="A992" s="634" t="s">
        <v>9753</v>
      </c>
      <c r="B992" s="634" t="s">
        <v>7616</v>
      </c>
      <c r="C992" s="634" t="s">
        <v>8125</v>
      </c>
      <c r="D992" s="634" t="s">
        <v>8126</v>
      </c>
      <c r="E992" s="634" t="s">
        <v>8127</v>
      </c>
      <c r="F992" s="634" t="s">
        <v>8253</v>
      </c>
      <c r="G992" s="634" t="s">
        <v>8511</v>
      </c>
      <c r="H992" s="634" t="s">
        <v>4346</v>
      </c>
      <c r="I992" s="634" t="s">
        <v>9754</v>
      </c>
      <c r="J992" s="634" t="s">
        <v>9755</v>
      </c>
      <c r="K992" s="635">
        <v>62204016070044</v>
      </c>
      <c r="L992" s="634" t="s">
        <v>9756</v>
      </c>
      <c r="M992" s="634" t="s">
        <v>4312</v>
      </c>
      <c r="N992" s="634" t="s">
        <v>2459</v>
      </c>
      <c r="O992" s="634" t="s">
        <v>7911</v>
      </c>
      <c r="P992" s="634" t="s">
        <v>8132</v>
      </c>
      <c r="Q992" s="634" t="s">
        <v>8133</v>
      </c>
      <c r="R992" s="634" t="s">
        <v>7205</v>
      </c>
      <c r="S992" s="634" t="s">
        <v>8135</v>
      </c>
      <c r="T992" s="634" t="s">
        <v>9678</v>
      </c>
      <c r="U992" s="634" t="s">
        <v>1239</v>
      </c>
      <c r="V992" s="634" t="s">
        <v>2383</v>
      </c>
      <c r="W992" s="634" t="s">
        <v>5559</v>
      </c>
      <c r="X992" s="634" t="s">
        <v>8271</v>
      </c>
      <c r="Y992" s="634" t="s">
        <v>8138</v>
      </c>
      <c r="Z992" s="634" t="s">
        <v>8139</v>
      </c>
      <c r="AE992" s="634" t="s">
        <v>20128</v>
      </c>
      <c r="AF992" s="634" t="s">
        <v>19687</v>
      </c>
      <c r="AI992" s="646" t="str">
        <f>VLOOKUP(K992,'1-kurs'!C:F,4,)</f>
        <v>1-kurs</v>
      </c>
      <c r="AJ992" s="634" t="str">
        <f t="shared" si="15"/>
        <v>438241200041</v>
      </c>
    </row>
    <row r="993" spans="1:36" hidden="1" x14ac:dyDescent="0.25">
      <c r="A993" s="634" t="s">
        <v>20215</v>
      </c>
      <c r="B993" s="634" t="s">
        <v>20092</v>
      </c>
      <c r="C993" s="634" t="s">
        <v>8125</v>
      </c>
      <c r="D993" s="634" t="s">
        <v>8126</v>
      </c>
      <c r="E993" s="634" t="s">
        <v>8127</v>
      </c>
      <c r="F993" s="634" t="s">
        <v>4345</v>
      </c>
      <c r="G993" s="634" t="s">
        <v>4350</v>
      </c>
      <c r="H993" s="634" t="s">
        <v>4344</v>
      </c>
      <c r="I993" s="634" t="s">
        <v>20216</v>
      </c>
      <c r="J993" s="634" t="s">
        <v>20217</v>
      </c>
      <c r="K993" s="635">
        <v>32811931170022</v>
      </c>
      <c r="L993" s="634" t="s">
        <v>8934</v>
      </c>
      <c r="M993" s="634" t="s">
        <v>4312</v>
      </c>
      <c r="N993" s="634" t="s">
        <v>2459</v>
      </c>
      <c r="O993" s="634" t="s">
        <v>7911</v>
      </c>
      <c r="P993" s="634" t="s">
        <v>8132</v>
      </c>
      <c r="Q993" s="634" t="s">
        <v>8133</v>
      </c>
      <c r="R993" s="634" t="s">
        <v>7205</v>
      </c>
      <c r="S993" s="634" t="s">
        <v>8135</v>
      </c>
      <c r="T993" s="634" t="s">
        <v>9678</v>
      </c>
      <c r="U993" s="634" t="s">
        <v>1239</v>
      </c>
      <c r="V993" s="634" t="s">
        <v>2383</v>
      </c>
      <c r="W993" s="634" t="s">
        <v>5559</v>
      </c>
      <c r="X993" s="634" t="s">
        <v>8175</v>
      </c>
      <c r="Y993" s="634" t="s">
        <v>8138</v>
      </c>
      <c r="Z993" s="634" t="s">
        <v>8139</v>
      </c>
      <c r="AE993" s="634" t="s">
        <v>20515</v>
      </c>
      <c r="AF993" s="634" t="s">
        <v>21212</v>
      </c>
      <c r="AI993" s="646" t="str">
        <f>VLOOKUP(K993,'1-kurs'!C:F,4,)</f>
        <v>1-kurs</v>
      </c>
      <c r="AJ993" s="634" t="str">
        <f t="shared" si="15"/>
        <v>438241200324</v>
      </c>
    </row>
    <row r="994" spans="1:36" hidden="1" x14ac:dyDescent="0.25">
      <c r="A994" s="634" t="s">
        <v>20209</v>
      </c>
      <c r="B994" s="634" t="s">
        <v>7649</v>
      </c>
      <c r="C994" s="634" t="s">
        <v>8125</v>
      </c>
      <c r="D994" s="634" t="s">
        <v>8126</v>
      </c>
      <c r="E994" s="634" t="s">
        <v>8127</v>
      </c>
      <c r="F994" s="634" t="s">
        <v>4345</v>
      </c>
      <c r="G994" s="634" t="s">
        <v>4347</v>
      </c>
      <c r="H994" s="634" t="s">
        <v>4346</v>
      </c>
      <c r="I994" s="634" t="s">
        <v>9757</v>
      </c>
      <c r="J994" s="634" t="s">
        <v>9758</v>
      </c>
      <c r="K994" s="635">
        <v>41612881090048</v>
      </c>
      <c r="L994" s="634" t="s">
        <v>9759</v>
      </c>
      <c r="M994" s="634" t="s">
        <v>4312</v>
      </c>
      <c r="N994" s="634" t="s">
        <v>2459</v>
      </c>
      <c r="O994" s="634" t="s">
        <v>7911</v>
      </c>
      <c r="P994" s="634" t="s">
        <v>8132</v>
      </c>
      <c r="Q994" s="634" t="s">
        <v>8133</v>
      </c>
      <c r="R994" s="634" t="s">
        <v>7205</v>
      </c>
      <c r="S994" s="634" t="s">
        <v>8135</v>
      </c>
      <c r="T994" s="634" t="s">
        <v>9678</v>
      </c>
      <c r="U994" s="634" t="s">
        <v>1239</v>
      </c>
      <c r="V994" s="634" t="s">
        <v>2383</v>
      </c>
      <c r="W994" s="634" t="s">
        <v>5559</v>
      </c>
      <c r="X994" s="634" t="s">
        <v>8175</v>
      </c>
      <c r="Y994" s="634" t="s">
        <v>8138</v>
      </c>
      <c r="Z994" s="634" t="s">
        <v>8139</v>
      </c>
      <c r="AE994" s="634" t="s">
        <v>20128</v>
      </c>
      <c r="AF994" s="634" t="s">
        <v>21238</v>
      </c>
      <c r="AI994" s="646" t="str">
        <f>VLOOKUP(K994,'1-kurs'!C:F,4,)</f>
        <v>1-kurs</v>
      </c>
      <c r="AJ994" s="634" t="str">
        <f t="shared" si="15"/>
        <v>438241200345</v>
      </c>
    </row>
    <row r="995" spans="1:36" hidden="1" x14ac:dyDescent="0.25">
      <c r="A995" s="634" t="s">
        <v>18637</v>
      </c>
      <c r="B995" s="634" t="s">
        <v>18563</v>
      </c>
      <c r="C995" s="634" t="s">
        <v>8125</v>
      </c>
      <c r="D995" s="634" t="s">
        <v>8126</v>
      </c>
      <c r="E995" s="634" t="s">
        <v>8127</v>
      </c>
      <c r="F995" s="634" t="s">
        <v>4345</v>
      </c>
      <c r="G995" s="634" t="s">
        <v>4352</v>
      </c>
      <c r="H995" s="634" t="s">
        <v>4346</v>
      </c>
      <c r="I995" s="634" t="s">
        <v>18638</v>
      </c>
      <c r="J995" s="634" t="s">
        <v>18639</v>
      </c>
      <c r="K995" s="635">
        <v>60408005290017</v>
      </c>
      <c r="L995" s="634" t="s">
        <v>10266</v>
      </c>
      <c r="M995" s="634" t="s">
        <v>4312</v>
      </c>
      <c r="N995" s="634" t="s">
        <v>2459</v>
      </c>
      <c r="O995" s="634" t="s">
        <v>7911</v>
      </c>
      <c r="P995" s="634" t="s">
        <v>8132</v>
      </c>
      <c r="Q995" s="634" t="s">
        <v>8133</v>
      </c>
      <c r="R995" s="634" t="s">
        <v>7205</v>
      </c>
      <c r="S995" s="634" t="s">
        <v>8135</v>
      </c>
      <c r="T995" s="634" t="s">
        <v>9678</v>
      </c>
      <c r="U995" s="634" t="s">
        <v>1239</v>
      </c>
      <c r="V995" s="634" t="s">
        <v>2383</v>
      </c>
      <c r="W995" s="634" t="s">
        <v>5559</v>
      </c>
      <c r="X995" s="634" t="s">
        <v>18641</v>
      </c>
      <c r="Y995" s="634" t="s">
        <v>8138</v>
      </c>
      <c r="Z995" s="634" t="s">
        <v>8139</v>
      </c>
      <c r="AE995" s="634" t="s">
        <v>20128</v>
      </c>
      <c r="AF995" s="634" t="s">
        <v>19687</v>
      </c>
      <c r="AI995" s="646" t="str">
        <f>VLOOKUP(K995,'1-kurs'!C:F,4,)</f>
        <v>1-kurs</v>
      </c>
      <c r="AJ995" s="634" t="str">
        <f t="shared" si="15"/>
        <v>438241200268</v>
      </c>
    </row>
    <row r="996" spans="1:36" hidden="1" x14ac:dyDescent="0.25">
      <c r="A996" s="634" t="s">
        <v>9720</v>
      </c>
      <c r="B996" s="634" t="s">
        <v>7673</v>
      </c>
      <c r="C996" s="634" t="s">
        <v>8125</v>
      </c>
      <c r="D996" s="634" t="s">
        <v>8126</v>
      </c>
      <c r="E996" s="634" t="s">
        <v>8127</v>
      </c>
      <c r="F996" s="634" t="s">
        <v>4345</v>
      </c>
      <c r="G996" s="634" t="s">
        <v>8163</v>
      </c>
      <c r="H996" s="634" t="s">
        <v>4346</v>
      </c>
      <c r="I996" s="634" t="s">
        <v>9721</v>
      </c>
      <c r="J996" s="634" t="s">
        <v>9722</v>
      </c>
      <c r="K996" s="635">
        <v>41112831040036</v>
      </c>
      <c r="L996" s="634" t="s">
        <v>9723</v>
      </c>
      <c r="M996" s="634" t="s">
        <v>4312</v>
      </c>
      <c r="N996" s="634" t="s">
        <v>2459</v>
      </c>
      <c r="O996" s="634" t="s">
        <v>7911</v>
      </c>
      <c r="P996" s="634" t="s">
        <v>8132</v>
      </c>
      <c r="Q996" s="634" t="s">
        <v>8133</v>
      </c>
      <c r="R996" s="634" t="s">
        <v>7205</v>
      </c>
      <c r="S996" s="634" t="s">
        <v>8135</v>
      </c>
      <c r="T996" s="634" t="s">
        <v>9678</v>
      </c>
      <c r="U996" s="634" t="s">
        <v>1239</v>
      </c>
      <c r="V996" s="634" t="s">
        <v>2383</v>
      </c>
      <c r="W996" s="634" t="s">
        <v>5559</v>
      </c>
      <c r="X996" s="634" t="s">
        <v>8271</v>
      </c>
      <c r="Y996" s="634" t="s">
        <v>8138</v>
      </c>
      <c r="Z996" s="634" t="s">
        <v>8139</v>
      </c>
      <c r="AE996" s="634" t="s">
        <v>20515</v>
      </c>
      <c r="AF996" s="634" t="s">
        <v>19687</v>
      </c>
      <c r="AI996" s="646" t="str">
        <f>VLOOKUP(K996,'1-kurs'!C:F,4,)</f>
        <v>1-kurs</v>
      </c>
      <c r="AJ996" s="634" t="str">
        <f t="shared" si="15"/>
        <v>438241200124</v>
      </c>
    </row>
    <row r="997" spans="1:36" hidden="1" x14ac:dyDescent="0.25">
      <c r="A997" s="634" t="s">
        <v>9680</v>
      </c>
      <c r="B997" s="634" t="s">
        <v>7722</v>
      </c>
      <c r="C997" s="634" t="s">
        <v>8125</v>
      </c>
      <c r="D997" s="634" t="s">
        <v>8126</v>
      </c>
      <c r="E997" s="634" t="s">
        <v>8127</v>
      </c>
      <c r="F997" s="634" t="s">
        <v>4345</v>
      </c>
      <c r="G997" s="634" t="s">
        <v>4347</v>
      </c>
      <c r="H997" s="634" t="s">
        <v>4346</v>
      </c>
      <c r="I997" s="634" t="s">
        <v>9681</v>
      </c>
      <c r="J997" s="634" t="s">
        <v>9682</v>
      </c>
      <c r="K997" s="635">
        <v>40510825260018</v>
      </c>
      <c r="L997" s="634" t="s">
        <v>9683</v>
      </c>
      <c r="M997" s="634" t="s">
        <v>4312</v>
      </c>
      <c r="N997" s="634" t="s">
        <v>2459</v>
      </c>
      <c r="O997" s="634" t="s">
        <v>7911</v>
      </c>
      <c r="P997" s="634" t="s">
        <v>8132</v>
      </c>
      <c r="Q997" s="634" t="s">
        <v>8133</v>
      </c>
      <c r="R997" s="634" t="s">
        <v>7205</v>
      </c>
      <c r="S997" s="634" t="s">
        <v>8135</v>
      </c>
      <c r="T997" s="634" t="s">
        <v>9678</v>
      </c>
      <c r="U997" s="634" t="s">
        <v>1239</v>
      </c>
      <c r="V997" s="634" t="s">
        <v>2383</v>
      </c>
      <c r="W997" s="634" t="s">
        <v>5559</v>
      </c>
      <c r="X997" s="634" t="s">
        <v>8182</v>
      </c>
      <c r="Y997" s="634" t="s">
        <v>8138</v>
      </c>
      <c r="Z997" s="634" t="s">
        <v>8139</v>
      </c>
      <c r="AE997" s="634" t="s">
        <v>20128</v>
      </c>
      <c r="AF997" s="634" t="s">
        <v>21212</v>
      </c>
      <c r="AI997" s="646" t="str">
        <f>VLOOKUP(K997,'1-kurs'!C:F,4,)</f>
        <v>1-kurs</v>
      </c>
      <c r="AJ997" s="634" t="str">
        <f t="shared" si="15"/>
        <v>438241200196</v>
      </c>
    </row>
    <row r="998" spans="1:36" hidden="1" x14ac:dyDescent="0.25">
      <c r="A998" s="634" t="s">
        <v>18628</v>
      </c>
      <c r="B998" s="634" t="s">
        <v>18629</v>
      </c>
      <c r="C998" s="634" t="s">
        <v>8125</v>
      </c>
      <c r="D998" s="634" t="s">
        <v>8126</v>
      </c>
      <c r="E998" s="634" t="s">
        <v>8127</v>
      </c>
      <c r="F998" s="634" t="s">
        <v>4345</v>
      </c>
      <c r="G998" s="634" t="s">
        <v>8186</v>
      </c>
      <c r="H998" s="634" t="s">
        <v>4346</v>
      </c>
      <c r="I998" s="634" t="s">
        <v>18630</v>
      </c>
      <c r="J998" s="634" t="s">
        <v>18631</v>
      </c>
      <c r="K998" s="635">
        <v>40805941120099</v>
      </c>
      <c r="L998" s="634" t="s">
        <v>8571</v>
      </c>
      <c r="M998" s="634" t="s">
        <v>4312</v>
      </c>
      <c r="N998" s="634" t="s">
        <v>2459</v>
      </c>
      <c r="O998" s="634" t="s">
        <v>7911</v>
      </c>
      <c r="P998" s="634" t="s">
        <v>8132</v>
      </c>
      <c r="Q998" s="634" t="s">
        <v>8133</v>
      </c>
      <c r="R998" s="634" t="s">
        <v>7205</v>
      </c>
      <c r="S998" s="634" t="s">
        <v>8135</v>
      </c>
      <c r="T998" s="634" t="s">
        <v>9678</v>
      </c>
      <c r="U998" s="634" t="s">
        <v>1239</v>
      </c>
      <c r="V998" s="634" t="s">
        <v>2383</v>
      </c>
      <c r="W998" s="634" t="s">
        <v>5559</v>
      </c>
      <c r="X998" s="634" t="s">
        <v>18632</v>
      </c>
      <c r="Y998" s="634" t="s">
        <v>8138</v>
      </c>
      <c r="Z998" s="634" t="s">
        <v>8139</v>
      </c>
      <c r="AE998" s="634" t="s">
        <v>20515</v>
      </c>
      <c r="AF998" s="634" t="s">
        <v>19687</v>
      </c>
      <c r="AI998" s="646" t="str">
        <f>VLOOKUP(K998,'1-kurs'!C:F,4,)</f>
        <v>1-kurs</v>
      </c>
      <c r="AJ998" s="634" t="str">
        <f t="shared" si="15"/>
        <v>438241200281</v>
      </c>
    </row>
    <row r="999" spans="1:36" hidden="1" x14ac:dyDescent="0.25">
      <c r="A999" s="634" t="s">
        <v>19273</v>
      </c>
      <c r="B999" s="634" t="s">
        <v>7812</v>
      </c>
      <c r="C999" s="634" t="s">
        <v>8125</v>
      </c>
      <c r="D999" s="634" t="s">
        <v>8126</v>
      </c>
      <c r="E999" s="634" t="s">
        <v>8127</v>
      </c>
      <c r="F999" s="634" t="s">
        <v>9349</v>
      </c>
      <c r="G999" s="634" t="s">
        <v>9600</v>
      </c>
      <c r="H999" s="634" t="s">
        <v>4346</v>
      </c>
      <c r="I999" s="634" t="s">
        <v>9601</v>
      </c>
      <c r="J999" s="634" t="s">
        <v>9602</v>
      </c>
      <c r="K999" s="635">
        <v>62504006520064</v>
      </c>
      <c r="L999" s="634" t="s">
        <v>9603</v>
      </c>
      <c r="M999" s="634" t="s">
        <v>4312</v>
      </c>
      <c r="N999" s="634" t="s">
        <v>2459</v>
      </c>
      <c r="O999" s="634" t="s">
        <v>7911</v>
      </c>
      <c r="P999" s="634" t="s">
        <v>8132</v>
      </c>
      <c r="Q999" s="634" t="s">
        <v>8133</v>
      </c>
      <c r="R999" s="634" t="s">
        <v>7205</v>
      </c>
      <c r="S999" s="634" t="s">
        <v>8135</v>
      </c>
      <c r="T999" s="634" t="s">
        <v>9678</v>
      </c>
      <c r="U999" s="634" t="s">
        <v>1239</v>
      </c>
      <c r="V999" s="634" t="s">
        <v>2383</v>
      </c>
      <c r="W999" s="634" t="s">
        <v>5559</v>
      </c>
      <c r="X999" s="634" t="s">
        <v>8175</v>
      </c>
      <c r="Y999" s="634" t="s">
        <v>8138</v>
      </c>
      <c r="Z999" s="634" t="s">
        <v>8139</v>
      </c>
      <c r="AE999" s="634" t="s">
        <v>20515</v>
      </c>
      <c r="AF999" s="634" t="s">
        <v>21196</v>
      </c>
      <c r="AI999" s="646" t="str">
        <f>VLOOKUP(K999,'1-kurs'!C:F,4,)</f>
        <v>1-kurs</v>
      </c>
      <c r="AJ999" s="634" t="str">
        <f t="shared" si="15"/>
        <v>438241200291</v>
      </c>
    </row>
    <row r="1000" spans="1:36" hidden="1" x14ac:dyDescent="0.25">
      <c r="A1000" s="634" t="s">
        <v>9692</v>
      </c>
      <c r="B1000" s="634" t="s">
        <v>7828</v>
      </c>
      <c r="C1000" s="634" t="s">
        <v>8125</v>
      </c>
      <c r="D1000" s="634" t="s">
        <v>8126</v>
      </c>
      <c r="E1000" s="634" t="s">
        <v>8127</v>
      </c>
      <c r="F1000" s="634" t="s">
        <v>4345</v>
      </c>
      <c r="G1000" s="634" t="s">
        <v>4347</v>
      </c>
      <c r="H1000" s="634" t="s">
        <v>4346</v>
      </c>
      <c r="I1000" s="634" t="s">
        <v>9693</v>
      </c>
      <c r="J1000" s="634" t="s">
        <v>9694</v>
      </c>
      <c r="K1000" s="635">
        <v>40507891000161</v>
      </c>
      <c r="L1000" s="634" t="s">
        <v>8206</v>
      </c>
      <c r="M1000" s="634" t="s">
        <v>4312</v>
      </c>
      <c r="N1000" s="634" t="s">
        <v>2459</v>
      </c>
      <c r="O1000" s="634" t="s">
        <v>7911</v>
      </c>
      <c r="P1000" s="634" t="s">
        <v>8132</v>
      </c>
      <c r="Q1000" s="634" t="s">
        <v>8133</v>
      </c>
      <c r="R1000" s="634" t="s">
        <v>7205</v>
      </c>
      <c r="S1000" s="634" t="s">
        <v>8135</v>
      </c>
      <c r="T1000" s="634" t="s">
        <v>9678</v>
      </c>
      <c r="U1000" s="634" t="s">
        <v>1239</v>
      </c>
      <c r="V1000" s="634" t="s">
        <v>2383</v>
      </c>
      <c r="W1000" s="634" t="s">
        <v>5559</v>
      </c>
      <c r="X1000" s="634" t="s">
        <v>8137</v>
      </c>
      <c r="Y1000" s="634" t="s">
        <v>8138</v>
      </c>
      <c r="Z1000" s="634" t="s">
        <v>8139</v>
      </c>
      <c r="AE1000" s="634" t="s">
        <v>20128</v>
      </c>
      <c r="AF1000" s="634" t="s">
        <v>21212</v>
      </c>
      <c r="AI1000" s="646" t="str">
        <f>VLOOKUP(K1000,'1-kurs'!C:F,4,)</f>
        <v>1-kurs</v>
      </c>
      <c r="AJ1000" s="634" t="str">
        <f t="shared" si="15"/>
        <v>438241200216</v>
      </c>
    </row>
    <row r="1001" spans="1:36" hidden="1" x14ac:dyDescent="0.25">
      <c r="A1001" s="634" t="s">
        <v>19668</v>
      </c>
      <c r="B1001" s="634" t="s">
        <v>19669</v>
      </c>
      <c r="C1001" s="634" t="s">
        <v>8125</v>
      </c>
      <c r="D1001" s="634" t="s">
        <v>8126</v>
      </c>
      <c r="E1001" s="634" t="s">
        <v>8127</v>
      </c>
      <c r="F1001" s="634" t="s">
        <v>4345</v>
      </c>
      <c r="G1001" s="634" t="s">
        <v>8332</v>
      </c>
      <c r="H1001" s="634" t="s">
        <v>4346</v>
      </c>
      <c r="I1001" s="634" t="s">
        <v>19670</v>
      </c>
      <c r="J1001" s="634" t="s">
        <v>19671</v>
      </c>
      <c r="K1001" s="635">
        <v>62212025280024</v>
      </c>
      <c r="L1001" s="634" t="s">
        <v>19672</v>
      </c>
      <c r="M1001" s="634" t="s">
        <v>4312</v>
      </c>
      <c r="N1001" s="634" t="s">
        <v>2459</v>
      </c>
      <c r="O1001" s="634" t="s">
        <v>7911</v>
      </c>
      <c r="P1001" s="634" t="s">
        <v>8132</v>
      </c>
      <c r="Q1001" s="634" t="s">
        <v>8133</v>
      </c>
      <c r="R1001" s="634" t="s">
        <v>7205</v>
      </c>
      <c r="S1001" s="634" t="s">
        <v>8135</v>
      </c>
      <c r="T1001" s="634" t="s">
        <v>9678</v>
      </c>
      <c r="U1001" s="634" t="s">
        <v>1239</v>
      </c>
      <c r="V1001" s="634" t="s">
        <v>2383</v>
      </c>
      <c r="W1001" s="634" t="s">
        <v>5559</v>
      </c>
      <c r="X1001" s="634" t="s">
        <v>8175</v>
      </c>
      <c r="Y1001" s="634" t="s">
        <v>8138</v>
      </c>
      <c r="Z1001" s="634" t="s">
        <v>8139</v>
      </c>
      <c r="AE1001" s="634" t="s">
        <v>20515</v>
      </c>
      <c r="AF1001" s="634" t="s">
        <v>19687</v>
      </c>
      <c r="AI1001" s="646" t="str">
        <f>VLOOKUP(K1001,'1-kurs'!C:F,4,)</f>
        <v>1-kurs</v>
      </c>
      <c r="AJ1001" s="634" t="str">
        <f t="shared" si="15"/>
        <v>438241200304</v>
      </c>
    </row>
    <row r="1002" spans="1:36" hidden="1" x14ac:dyDescent="0.25">
      <c r="A1002" s="634" t="s">
        <v>9745</v>
      </c>
      <c r="B1002" s="634" t="s">
        <v>7844</v>
      </c>
      <c r="C1002" s="634" t="s">
        <v>8125</v>
      </c>
      <c r="D1002" s="634" t="s">
        <v>8126</v>
      </c>
      <c r="E1002" s="634" t="s">
        <v>8127</v>
      </c>
      <c r="F1002" s="634" t="s">
        <v>4345</v>
      </c>
      <c r="G1002" s="634" t="s">
        <v>4347</v>
      </c>
      <c r="H1002" s="634" t="s">
        <v>4346</v>
      </c>
      <c r="I1002" s="634" t="s">
        <v>9746</v>
      </c>
      <c r="J1002" s="634" t="s">
        <v>9747</v>
      </c>
      <c r="K1002" s="635">
        <v>42609861080044</v>
      </c>
      <c r="L1002" s="634" t="s">
        <v>9748</v>
      </c>
      <c r="M1002" s="634" t="s">
        <v>4312</v>
      </c>
      <c r="N1002" s="634" t="s">
        <v>2459</v>
      </c>
      <c r="O1002" s="634" t="s">
        <v>7911</v>
      </c>
      <c r="P1002" s="634" t="s">
        <v>8132</v>
      </c>
      <c r="Q1002" s="634" t="s">
        <v>8133</v>
      </c>
      <c r="R1002" s="634" t="s">
        <v>7205</v>
      </c>
      <c r="S1002" s="634" t="s">
        <v>8135</v>
      </c>
      <c r="T1002" s="634" t="s">
        <v>9678</v>
      </c>
      <c r="U1002" s="634" t="s">
        <v>1239</v>
      </c>
      <c r="V1002" s="634" t="s">
        <v>2383</v>
      </c>
      <c r="W1002" s="634" t="s">
        <v>5559</v>
      </c>
      <c r="X1002" s="634" t="s">
        <v>8271</v>
      </c>
      <c r="Y1002" s="634" t="s">
        <v>8138</v>
      </c>
      <c r="Z1002" s="634" t="s">
        <v>8139</v>
      </c>
      <c r="AE1002" s="634" t="s">
        <v>20128</v>
      </c>
      <c r="AF1002" s="634" t="s">
        <v>21196</v>
      </c>
      <c r="AI1002" s="646" t="str">
        <f>VLOOKUP(K1002,'1-kurs'!C:F,4,)</f>
        <v>1-kurs</v>
      </c>
      <c r="AJ1002" s="634" t="str">
        <f t="shared" si="15"/>
        <v>438241200127</v>
      </c>
    </row>
    <row r="1003" spans="1:36" hidden="1" x14ac:dyDescent="0.25">
      <c r="A1003" s="634" t="s">
        <v>18633</v>
      </c>
      <c r="B1003" s="634" t="s">
        <v>18634</v>
      </c>
      <c r="C1003" s="634" t="s">
        <v>8125</v>
      </c>
      <c r="D1003" s="634" t="s">
        <v>8126</v>
      </c>
      <c r="E1003" s="634" t="s">
        <v>8127</v>
      </c>
      <c r="F1003" s="634" t="s">
        <v>4345</v>
      </c>
      <c r="G1003" s="634" t="s">
        <v>4347</v>
      </c>
      <c r="H1003" s="634" t="s">
        <v>4346</v>
      </c>
      <c r="I1003" s="634" t="s">
        <v>18635</v>
      </c>
      <c r="J1003" s="634" t="s">
        <v>18636</v>
      </c>
      <c r="K1003" s="635">
        <v>42107951100011</v>
      </c>
      <c r="L1003" s="634" t="s">
        <v>8398</v>
      </c>
      <c r="M1003" s="634" t="s">
        <v>4312</v>
      </c>
      <c r="N1003" s="634" t="s">
        <v>2459</v>
      </c>
      <c r="O1003" s="634" t="s">
        <v>7911</v>
      </c>
      <c r="P1003" s="634" t="s">
        <v>8132</v>
      </c>
      <c r="Q1003" s="634" t="s">
        <v>8133</v>
      </c>
      <c r="R1003" s="634" t="s">
        <v>7205</v>
      </c>
      <c r="S1003" s="634" t="s">
        <v>8135</v>
      </c>
      <c r="T1003" s="634" t="s">
        <v>9678</v>
      </c>
      <c r="U1003" s="634" t="s">
        <v>1239</v>
      </c>
      <c r="V1003" s="634" t="s">
        <v>2383</v>
      </c>
      <c r="W1003" s="634" t="s">
        <v>5559</v>
      </c>
      <c r="X1003" s="634" t="s">
        <v>8175</v>
      </c>
      <c r="Y1003" s="634" t="s">
        <v>8138</v>
      </c>
      <c r="Z1003" s="634" t="s">
        <v>8139</v>
      </c>
      <c r="AE1003" s="634" t="s">
        <v>20128</v>
      </c>
      <c r="AF1003" s="634" t="s">
        <v>21196</v>
      </c>
      <c r="AI1003" s="646" t="str">
        <f>VLOOKUP(K1003,'1-kurs'!C:F,4,)</f>
        <v>1-kurs</v>
      </c>
      <c r="AJ1003" s="634" t="str">
        <f t="shared" si="15"/>
        <v>438241200277</v>
      </c>
    </row>
    <row r="1004" spans="1:36" hidden="1" x14ac:dyDescent="0.25">
      <c r="A1004" s="634" t="s">
        <v>20449</v>
      </c>
      <c r="B1004" s="634" t="s">
        <v>20450</v>
      </c>
      <c r="C1004" s="634" t="s">
        <v>8125</v>
      </c>
      <c r="D1004" s="634" t="s">
        <v>8126</v>
      </c>
      <c r="E1004" s="634" t="s">
        <v>8127</v>
      </c>
      <c r="F1004" s="634" t="s">
        <v>4345</v>
      </c>
      <c r="G1004" s="634" t="s">
        <v>4347</v>
      </c>
      <c r="H1004" s="634" t="s">
        <v>4344</v>
      </c>
      <c r="I1004" s="634" t="s">
        <v>20451</v>
      </c>
      <c r="J1004" s="634" t="s">
        <v>20452</v>
      </c>
      <c r="K1004" s="635">
        <v>32001951000083</v>
      </c>
      <c r="L1004" s="634" t="s">
        <v>12776</v>
      </c>
      <c r="M1004" s="634" t="s">
        <v>4312</v>
      </c>
      <c r="N1004" s="634" t="s">
        <v>2459</v>
      </c>
      <c r="O1004" s="634" t="s">
        <v>7896</v>
      </c>
      <c r="P1004" s="634" t="s">
        <v>8132</v>
      </c>
      <c r="Q1004" s="634" t="s">
        <v>8133</v>
      </c>
      <c r="R1004" s="634" t="s">
        <v>7205</v>
      </c>
      <c r="S1004" s="634" t="s">
        <v>8135</v>
      </c>
      <c r="T1004" s="634" t="s">
        <v>9767</v>
      </c>
      <c r="U1004" s="634" t="s">
        <v>1239</v>
      </c>
      <c r="V1004" s="634" t="s">
        <v>2383</v>
      </c>
      <c r="W1004" s="634" t="s">
        <v>5559</v>
      </c>
      <c r="X1004" s="634" t="s">
        <v>18616</v>
      </c>
      <c r="Y1004" s="634" t="s">
        <v>8138</v>
      </c>
      <c r="Z1004" s="634" t="s">
        <v>8139</v>
      </c>
      <c r="AE1004" s="634" t="s">
        <v>20515</v>
      </c>
      <c r="AF1004" s="634" t="s">
        <v>19687</v>
      </c>
      <c r="AI1004" s="646" t="str">
        <f>VLOOKUP(K1004,'1-kurs'!C:F,4,)</f>
        <v>1-kurs</v>
      </c>
      <c r="AJ1004" s="634" t="str">
        <f t="shared" si="15"/>
        <v>438241200356</v>
      </c>
    </row>
    <row r="1005" spans="1:36" hidden="1" x14ac:dyDescent="0.25">
      <c r="A1005" s="634" t="s">
        <v>20231</v>
      </c>
      <c r="B1005" s="634" t="s">
        <v>20098</v>
      </c>
      <c r="C1005" s="634" t="s">
        <v>8125</v>
      </c>
      <c r="D1005" s="634" t="s">
        <v>8126</v>
      </c>
      <c r="E1005" s="634" t="s">
        <v>8127</v>
      </c>
      <c r="F1005" s="634" t="s">
        <v>4345</v>
      </c>
      <c r="G1005" s="634" t="s">
        <v>8332</v>
      </c>
      <c r="H1005" s="634" t="s">
        <v>4346</v>
      </c>
      <c r="I1005" s="634" t="s">
        <v>20232</v>
      </c>
      <c r="J1005" s="634" t="s">
        <v>20233</v>
      </c>
      <c r="K1005" s="635">
        <v>40705790940014</v>
      </c>
      <c r="L1005" s="634" t="s">
        <v>20234</v>
      </c>
      <c r="M1005" s="634" t="s">
        <v>4312</v>
      </c>
      <c r="N1005" s="634" t="s">
        <v>2459</v>
      </c>
      <c r="O1005" s="634" t="s">
        <v>7896</v>
      </c>
      <c r="P1005" s="634" t="s">
        <v>8132</v>
      </c>
      <c r="Q1005" s="634" t="s">
        <v>8133</v>
      </c>
      <c r="R1005" s="634" t="s">
        <v>7205</v>
      </c>
      <c r="S1005" s="634" t="s">
        <v>8135</v>
      </c>
      <c r="T1005" s="634" t="s">
        <v>9767</v>
      </c>
      <c r="U1005" s="634" t="s">
        <v>1239</v>
      </c>
      <c r="V1005" s="634" t="s">
        <v>2383</v>
      </c>
      <c r="W1005" s="634" t="s">
        <v>5559</v>
      </c>
      <c r="X1005" s="634" t="s">
        <v>8175</v>
      </c>
      <c r="Y1005" s="634" t="s">
        <v>8138</v>
      </c>
      <c r="Z1005" s="634" t="s">
        <v>8139</v>
      </c>
      <c r="AE1005" s="634" t="s">
        <v>8140</v>
      </c>
      <c r="AF1005" s="634" t="s">
        <v>21239</v>
      </c>
      <c r="AI1005" s="646" t="str">
        <f>VLOOKUP(K1005,'1-kurs'!C:F,4,)</f>
        <v>1-kurs</v>
      </c>
      <c r="AJ1005" s="634" t="str">
        <f t="shared" si="15"/>
        <v>438241200330</v>
      </c>
    </row>
    <row r="1006" spans="1:36" hidden="1" x14ac:dyDescent="0.25">
      <c r="A1006" s="634" t="s">
        <v>20218</v>
      </c>
      <c r="B1006" s="634" t="s">
        <v>20094</v>
      </c>
      <c r="C1006" s="634" t="s">
        <v>8125</v>
      </c>
      <c r="D1006" s="634" t="s">
        <v>8126</v>
      </c>
      <c r="E1006" s="634" t="s">
        <v>10406</v>
      </c>
      <c r="F1006" s="634" t="s">
        <v>8156</v>
      </c>
      <c r="G1006" s="634" t="s">
        <v>9330</v>
      </c>
      <c r="H1006" s="634" t="s">
        <v>4346</v>
      </c>
      <c r="I1006" s="634" t="s">
        <v>18875</v>
      </c>
      <c r="J1006" s="634" t="s">
        <v>20219</v>
      </c>
      <c r="K1006" s="635">
        <v>41710813490013</v>
      </c>
      <c r="L1006" s="634" t="s">
        <v>19384</v>
      </c>
      <c r="M1006" s="634" t="s">
        <v>4312</v>
      </c>
      <c r="N1006" s="634" t="s">
        <v>2459</v>
      </c>
      <c r="O1006" s="634" t="s">
        <v>7896</v>
      </c>
      <c r="P1006" s="634" t="s">
        <v>8132</v>
      </c>
      <c r="Q1006" s="634" t="s">
        <v>8133</v>
      </c>
      <c r="R1006" s="634" t="s">
        <v>7205</v>
      </c>
      <c r="S1006" s="634" t="s">
        <v>8135</v>
      </c>
      <c r="T1006" s="634" t="s">
        <v>9767</v>
      </c>
      <c r="U1006" s="634" t="s">
        <v>1239</v>
      </c>
      <c r="V1006" s="634" t="s">
        <v>2383</v>
      </c>
      <c r="W1006" s="634" t="s">
        <v>5559</v>
      </c>
      <c r="X1006" s="634" t="s">
        <v>8175</v>
      </c>
      <c r="Y1006" s="634" t="s">
        <v>8138</v>
      </c>
      <c r="Z1006" s="634" t="s">
        <v>8139</v>
      </c>
      <c r="AE1006" s="634" t="s">
        <v>20515</v>
      </c>
      <c r="AF1006" s="634" t="s">
        <v>21211</v>
      </c>
      <c r="AI1006" s="646" t="str">
        <f>VLOOKUP(K1006,'1-kurs'!C:F,4,)</f>
        <v>1-kurs</v>
      </c>
      <c r="AJ1006" s="634" t="str">
        <f t="shared" si="15"/>
        <v>438241200342</v>
      </c>
    </row>
    <row r="1007" spans="1:36" hidden="1" x14ac:dyDescent="0.25">
      <c r="A1007" s="634" t="s">
        <v>9768</v>
      </c>
      <c r="B1007" s="634" t="s">
        <v>7554</v>
      </c>
      <c r="C1007" s="634" t="s">
        <v>8125</v>
      </c>
      <c r="D1007" s="634" t="s">
        <v>8126</v>
      </c>
      <c r="E1007" s="634" t="s">
        <v>8127</v>
      </c>
      <c r="F1007" s="634" t="s">
        <v>4345</v>
      </c>
      <c r="G1007" s="634" t="s">
        <v>4350</v>
      </c>
      <c r="H1007" s="634" t="s">
        <v>4346</v>
      </c>
      <c r="I1007" s="634" t="s">
        <v>9769</v>
      </c>
      <c r="J1007" s="634" t="s">
        <v>9770</v>
      </c>
      <c r="K1007" s="635">
        <v>60708035310016</v>
      </c>
      <c r="L1007" s="634" t="s">
        <v>9276</v>
      </c>
      <c r="M1007" s="634" t="s">
        <v>4312</v>
      </c>
      <c r="N1007" s="634" t="s">
        <v>2459</v>
      </c>
      <c r="O1007" s="634" t="s">
        <v>7896</v>
      </c>
      <c r="P1007" s="634" t="s">
        <v>8132</v>
      </c>
      <c r="Q1007" s="634" t="s">
        <v>8133</v>
      </c>
      <c r="R1007" s="634" t="s">
        <v>7205</v>
      </c>
      <c r="S1007" s="634" t="s">
        <v>8135</v>
      </c>
      <c r="T1007" s="634" t="s">
        <v>9767</v>
      </c>
      <c r="U1007" s="634" t="s">
        <v>1239</v>
      </c>
      <c r="V1007" s="634" t="s">
        <v>2383</v>
      </c>
      <c r="W1007" s="634" t="s">
        <v>5559</v>
      </c>
      <c r="X1007" s="634" t="s">
        <v>9741</v>
      </c>
      <c r="Y1007" s="634" t="s">
        <v>8138</v>
      </c>
      <c r="Z1007" s="634" t="s">
        <v>8139</v>
      </c>
      <c r="AE1007" s="634" t="s">
        <v>20515</v>
      </c>
      <c r="AF1007" s="634" t="s">
        <v>19688</v>
      </c>
      <c r="AI1007" s="646" t="str">
        <f>VLOOKUP(K1007,'1-kurs'!C:F,4,)</f>
        <v>1-kurs</v>
      </c>
      <c r="AJ1007" s="634" t="str">
        <f t="shared" si="15"/>
        <v>438241200215</v>
      </c>
    </row>
    <row r="1008" spans="1:36" hidden="1" x14ac:dyDescent="0.25">
      <c r="A1008" s="634" t="s">
        <v>18607</v>
      </c>
      <c r="B1008" s="634" t="s">
        <v>18608</v>
      </c>
      <c r="C1008" s="634" t="s">
        <v>8125</v>
      </c>
      <c r="D1008" s="634" t="s">
        <v>8126</v>
      </c>
      <c r="E1008" s="634" t="s">
        <v>8127</v>
      </c>
      <c r="F1008" s="634" t="s">
        <v>4345</v>
      </c>
      <c r="G1008" s="634" t="s">
        <v>4348</v>
      </c>
      <c r="H1008" s="634" t="s">
        <v>4344</v>
      </c>
      <c r="I1008" s="634" t="s">
        <v>18609</v>
      </c>
      <c r="J1008" s="634" t="s">
        <v>18610</v>
      </c>
      <c r="K1008" s="635">
        <v>32907881140089</v>
      </c>
      <c r="L1008" s="634" t="s">
        <v>12276</v>
      </c>
      <c r="M1008" s="634" t="s">
        <v>4312</v>
      </c>
      <c r="N1008" s="634" t="s">
        <v>2459</v>
      </c>
      <c r="O1008" s="634" t="s">
        <v>7896</v>
      </c>
      <c r="P1008" s="634" t="s">
        <v>8132</v>
      </c>
      <c r="Q1008" s="634" t="s">
        <v>8133</v>
      </c>
      <c r="R1008" s="634" t="s">
        <v>7205</v>
      </c>
      <c r="S1008" s="634" t="s">
        <v>8135</v>
      </c>
      <c r="T1008" s="634" t="s">
        <v>9767</v>
      </c>
      <c r="U1008" s="634" t="s">
        <v>1239</v>
      </c>
      <c r="V1008" s="634" t="s">
        <v>2383</v>
      </c>
      <c r="W1008" s="634" t="s">
        <v>5559</v>
      </c>
      <c r="X1008" s="634" t="s">
        <v>18611</v>
      </c>
      <c r="Y1008" s="634" t="s">
        <v>8138</v>
      </c>
      <c r="Z1008" s="634" t="s">
        <v>8139</v>
      </c>
      <c r="AB1008" s="634" t="s">
        <v>8183</v>
      </c>
      <c r="AC1008" s="634" t="s">
        <v>8184</v>
      </c>
      <c r="AE1008" s="634" t="s">
        <v>10625</v>
      </c>
      <c r="AF1008" s="634" t="s">
        <v>21196</v>
      </c>
      <c r="AI1008" s="646" t="str">
        <f>VLOOKUP(K1008,'1-kurs'!C:F,4,)</f>
        <v>1-kurs</v>
      </c>
      <c r="AJ1008" s="634" t="str">
        <f t="shared" si="15"/>
        <v>438231200065</v>
      </c>
    </row>
    <row r="1009" spans="1:36" hidden="1" x14ac:dyDescent="0.25">
      <c r="A1009" s="634" t="s">
        <v>9776</v>
      </c>
      <c r="B1009" s="634" t="s">
        <v>7265</v>
      </c>
      <c r="C1009" s="634" t="s">
        <v>8125</v>
      </c>
      <c r="D1009" s="634" t="s">
        <v>8126</v>
      </c>
      <c r="E1009" s="634" t="s">
        <v>8127</v>
      </c>
      <c r="F1009" s="634" t="s">
        <v>4345</v>
      </c>
      <c r="G1009" s="634" t="s">
        <v>4347</v>
      </c>
      <c r="H1009" s="634" t="s">
        <v>4346</v>
      </c>
      <c r="I1009" s="634" t="s">
        <v>9777</v>
      </c>
      <c r="J1009" s="634" t="s">
        <v>9778</v>
      </c>
      <c r="K1009" s="635">
        <v>61403005260014</v>
      </c>
      <c r="L1009" s="634" t="s">
        <v>9779</v>
      </c>
      <c r="M1009" s="634" t="s">
        <v>4312</v>
      </c>
      <c r="N1009" s="634" t="s">
        <v>2459</v>
      </c>
      <c r="O1009" s="634" t="s">
        <v>7896</v>
      </c>
      <c r="P1009" s="634" t="s">
        <v>8132</v>
      </c>
      <c r="Q1009" s="634" t="s">
        <v>8133</v>
      </c>
      <c r="R1009" s="634" t="s">
        <v>7205</v>
      </c>
      <c r="S1009" s="634" t="s">
        <v>8135</v>
      </c>
      <c r="T1009" s="634" t="s">
        <v>9767</v>
      </c>
      <c r="U1009" s="634" t="s">
        <v>1239</v>
      </c>
      <c r="V1009" s="634" t="s">
        <v>2383</v>
      </c>
      <c r="W1009" s="634" t="s">
        <v>5559</v>
      </c>
      <c r="X1009" s="634" t="s">
        <v>8271</v>
      </c>
      <c r="Y1009" s="634" t="s">
        <v>8138</v>
      </c>
      <c r="Z1009" s="634" t="s">
        <v>8139</v>
      </c>
      <c r="AE1009" s="634" t="s">
        <v>20128</v>
      </c>
      <c r="AF1009" s="634" t="s">
        <v>21212</v>
      </c>
      <c r="AI1009" s="646" t="str">
        <f>VLOOKUP(K1009,'1-kurs'!C:F,4,)</f>
        <v>1-kurs</v>
      </c>
      <c r="AJ1009" s="634" t="str">
        <f t="shared" si="15"/>
        <v>438241200134</v>
      </c>
    </row>
    <row r="1010" spans="1:36" hidden="1" x14ac:dyDescent="0.25">
      <c r="A1010" s="634" t="s">
        <v>9804</v>
      </c>
      <c r="B1010" s="634" t="s">
        <v>7756</v>
      </c>
      <c r="C1010" s="634" t="s">
        <v>8125</v>
      </c>
      <c r="D1010" s="634" t="s">
        <v>8126</v>
      </c>
      <c r="E1010" s="634" t="s">
        <v>8127</v>
      </c>
      <c r="F1010" s="634" t="s">
        <v>4345</v>
      </c>
      <c r="G1010" s="634" t="s">
        <v>8186</v>
      </c>
      <c r="H1010" s="634" t="s">
        <v>4344</v>
      </c>
      <c r="I1010" s="634" t="s">
        <v>9805</v>
      </c>
      <c r="J1010" s="634" t="s">
        <v>9806</v>
      </c>
      <c r="K1010" s="635">
        <v>51107025360066</v>
      </c>
      <c r="L1010" s="634" t="s">
        <v>8261</v>
      </c>
      <c r="M1010" s="634" t="s">
        <v>4312</v>
      </c>
      <c r="N1010" s="634" t="s">
        <v>2459</v>
      </c>
      <c r="O1010" s="634" t="s">
        <v>7896</v>
      </c>
      <c r="P1010" s="634" t="s">
        <v>8132</v>
      </c>
      <c r="Q1010" s="634" t="s">
        <v>8133</v>
      </c>
      <c r="R1010" s="634" t="s">
        <v>7205</v>
      </c>
      <c r="S1010" s="634" t="s">
        <v>8135</v>
      </c>
      <c r="T1010" s="634" t="s">
        <v>9767</v>
      </c>
      <c r="U1010" s="634" t="s">
        <v>1239</v>
      </c>
      <c r="V1010" s="634" t="s">
        <v>2383</v>
      </c>
      <c r="W1010" s="634" t="s">
        <v>5559</v>
      </c>
      <c r="X1010" s="634" t="s">
        <v>8271</v>
      </c>
      <c r="Y1010" s="634" t="s">
        <v>8138</v>
      </c>
      <c r="Z1010" s="634" t="s">
        <v>8139</v>
      </c>
      <c r="AE1010" s="634" t="s">
        <v>20128</v>
      </c>
      <c r="AF1010" s="634" t="s">
        <v>19687</v>
      </c>
      <c r="AI1010" s="646" t="str">
        <f>VLOOKUP(K1010,'1-kurs'!C:F,4,)</f>
        <v>1-kurs</v>
      </c>
      <c r="AJ1010" s="634" t="str">
        <f t="shared" si="15"/>
        <v>438241200131</v>
      </c>
    </row>
    <row r="1011" spans="1:36" hidden="1" x14ac:dyDescent="0.25">
      <c r="A1011" s="634" t="s">
        <v>9791</v>
      </c>
      <c r="B1011" s="634" t="s">
        <v>7785</v>
      </c>
      <c r="C1011" s="634" t="s">
        <v>8125</v>
      </c>
      <c r="D1011" s="634" t="s">
        <v>8126</v>
      </c>
      <c r="E1011" s="634" t="s">
        <v>8127</v>
      </c>
      <c r="F1011" s="634" t="s">
        <v>4345</v>
      </c>
      <c r="G1011" s="634" t="s">
        <v>4347</v>
      </c>
      <c r="H1011" s="634" t="s">
        <v>4344</v>
      </c>
      <c r="I1011" s="634" t="s">
        <v>9792</v>
      </c>
      <c r="J1011" s="634" t="s">
        <v>9793</v>
      </c>
      <c r="K1011" s="635">
        <v>32510975260013</v>
      </c>
      <c r="L1011" s="634" t="s">
        <v>8131</v>
      </c>
      <c r="M1011" s="634" t="s">
        <v>4312</v>
      </c>
      <c r="N1011" s="634" t="s">
        <v>2459</v>
      </c>
      <c r="O1011" s="634" t="s">
        <v>7896</v>
      </c>
      <c r="P1011" s="634" t="s">
        <v>8132</v>
      </c>
      <c r="Q1011" s="634" t="s">
        <v>8133</v>
      </c>
      <c r="R1011" s="634" t="s">
        <v>7205</v>
      </c>
      <c r="S1011" s="634" t="s">
        <v>8135</v>
      </c>
      <c r="T1011" s="634" t="s">
        <v>9767</v>
      </c>
      <c r="U1011" s="634" t="s">
        <v>1239</v>
      </c>
      <c r="V1011" s="634" t="s">
        <v>2383</v>
      </c>
      <c r="W1011" s="634" t="s">
        <v>5559</v>
      </c>
      <c r="X1011" s="634" t="s">
        <v>8137</v>
      </c>
      <c r="Y1011" s="634" t="s">
        <v>8138</v>
      </c>
      <c r="Z1011" s="634" t="s">
        <v>8139</v>
      </c>
      <c r="AE1011" s="634" t="s">
        <v>20128</v>
      </c>
      <c r="AF1011" s="634" t="s">
        <v>21212</v>
      </c>
      <c r="AI1011" s="646" t="str">
        <f>VLOOKUP(K1011,'1-kurs'!C:F,4,)</f>
        <v>1-kurs</v>
      </c>
      <c r="AJ1011" s="634" t="str">
        <f t="shared" si="15"/>
        <v>438241200248</v>
      </c>
    </row>
    <row r="1012" spans="1:36" hidden="1" x14ac:dyDescent="0.25">
      <c r="A1012" s="634" t="s">
        <v>9794</v>
      </c>
      <c r="B1012" s="634" t="s">
        <v>7803</v>
      </c>
      <c r="C1012" s="634" t="s">
        <v>8125</v>
      </c>
      <c r="D1012" s="634" t="s">
        <v>8126</v>
      </c>
      <c r="E1012" s="634" t="s">
        <v>9795</v>
      </c>
      <c r="F1012" s="634" t="s">
        <v>8142</v>
      </c>
      <c r="G1012" s="634" t="s">
        <v>9796</v>
      </c>
      <c r="H1012" s="634" t="s">
        <v>4346</v>
      </c>
      <c r="I1012" s="634" t="s">
        <v>9797</v>
      </c>
      <c r="J1012" s="634" t="s">
        <v>9798</v>
      </c>
      <c r="K1012" s="635">
        <v>40804955310076</v>
      </c>
      <c r="L1012" s="634" t="s">
        <v>9799</v>
      </c>
      <c r="M1012" s="634" t="s">
        <v>4312</v>
      </c>
      <c r="N1012" s="634" t="s">
        <v>2459</v>
      </c>
      <c r="O1012" s="634" t="s">
        <v>7896</v>
      </c>
      <c r="P1012" s="634" t="s">
        <v>8132</v>
      </c>
      <c r="Q1012" s="634" t="s">
        <v>8133</v>
      </c>
      <c r="R1012" s="634" t="s">
        <v>7205</v>
      </c>
      <c r="S1012" s="634" t="s">
        <v>8135</v>
      </c>
      <c r="T1012" s="634" t="s">
        <v>9767</v>
      </c>
      <c r="U1012" s="634" t="s">
        <v>1239</v>
      </c>
      <c r="V1012" s="634" t="s">
        <v>2383</v>
      </c>
      <c r="W1012" s="634" t="s">
        <v>5559</v>
      </c>
      <c r="X1012" s="634" t="s">
        <v>8271</v>
      </c>
      <c r="Y1012" s="634" t="s">
        <v>8138</v>
      </c>
      <c r="Z1012" s="634" t="s">
        <v>8139</v>
      </c>
      <c r="AE1012" s="634" t="s">
        <v>20128</v>
      </c>
      <c r="AF1012" s="634" t="s">
        <v>21212</v>
      </c>
      <c r="AI1012" s="646" t="str">
        <f>VLOOKUP(K1012,'1-kurs'!C:F,4,)</f>
        <v>1-kurs</v>
      </c>
      <c r="AJ1012" s="634" t="str">
        <f t="shared" si="15"/>
        <v>438241200141</v>
      </c>
    </row>
    <row r="1013" spans="1:36" hidden="1" x14ac:dyDescent="0.25">
      <c r="A1013" s="634" t="s">
        <v>20687</v>
      </c>
      <c r="B1013" s="634" t="s">
        <v>20688</v>
      </c>
      <c r="C1013" s="634" t="s">
        <v>8125</v>
      </c>
      <c r="D1013" s="634" t="s">
        <v>8126</v>
      </c>
      <c r="E1013" s="634" t="s">
        <v>8127</v>
      </c>
      <c r="F1013" s="634" t="s">
        <v>8142</v>
      </c>
      <c r="G1013" s="634" t="s">
        <v>8143</v>
      </c>
      <c r="H1013" s="634" t="s">
        <v>4344</v>
      </c>
      <c r="I1013" s="634" t="s">
        <v>20689</v>
      </c>
      <c r="J1013" s="634" t="s">
        <v>20690</v>
      </c>
      <c r="K1013" s="635">
        <v>30104852330076</v>
      </c>
      <c r="L1013" s="634" t="s">
        <v>20653</v>
      </c>
      <c r="M1013" s="634" t="s">
        <v>4312</v>
      </c>
      <c r="N1013" s="634" t="s">
        <v>2459</v>
      </c>
      <c r="O1013" s="634" t="s">
        <v>7896</v>
      </c>
      <c r="P1013" s="634" t="s">
        <v>8132</v>
      </c>
      <c r="Q1013" s="634" t="s">
        <v>8133</v>
      </c>
      <c r="R1013" s="634" t="s">
        <v>7205</v>
      </c>
      <c r="S1013" s="634" t="s">
        <v>8135</v>
      </c>
      <c r="T1013" s="634" t="s">
        <v>9767</v>
      </c>
      <c r="U1013" s="634" t="s">
        <v>1239</v>
      </c>
      <c r="V1013" s="634" t="s">
        <v>2383</v>
      </c>
      <c r="W1013" s="634" t="s">
        <v>5559</v>
      </c>
      <c r="X1013" s="634" t="s">
        <v>8175</v>
      </c>
      <c r="Y1013" s="634" t="s">
        <v>8138</v>
      </c>
      <c r="Z1013" s="634" t="s">
        <v>8139</v>
      </c>
      <c r="AE1013" s="634" t="s">
        <v>8140</v>
      </c>
      <c r="AF1013" s="634" t="s">
        <v>21196</v>
      </c>
      <c r="AI1013" s="646" t="str">
        <f>VLOOKUP(K1013,'1-kurs'!C:F,4,)</f>
        <v>1-kurs</v>
      </c>
      <c r="AJ1013" s="634" t="str">
        <f t="shared" si="15"/>
        <v>438241200384</v>
      </c>
    </row>
    <row r="1014" spans="1:36" hidden="1" x14ac:dyDescent="0.25">
      <c r="A1014" s="634" t="s">
        <v>9784</v>
      </c>
      <c r="B1014" s="634" t="s">
        <v>7580</v>
      </c>
      <c r="C1014" s="634" t="s">
        <v>8125</v>
      </c>
      <c r="D1014" s="634" t="s">
        <v>8126</v>
      </c>
      <c r="E1014" s="634" t="s">
        <v>8127</v>
      </c>
      <c r="F1014" s="634" t="s">
        <v>8142</v>
      </c>
      <c r="G1014" s="634" t="s">
        <v>8143</v>
      </c>
      <c r="H1014" s="634" t="s">
        <v>4346</v>
      </c>
      <c r="I1014" s="634" t="s">
        <v>9785</v>
      </c>
      <c r="J1014" s="634" t="s">
        <v>9786</v>
      </c>
      <c r="K1014" s="635">
        <v>40306872330037</v>
      </c>
      <c r="L1014" s="634" t="s">
        <v>9787</v>
      </c>
      <c r="M1014" s="634" t="s">
        <v>4312</v>
      </c>
      <c r="N1014" s="634" t="s">
        <v>2459</v>
      </c>
      <c r="O1014" s="634" t="s">
        <v>7896</v>
      </c>
      <c r="P1014" s="634" t="s">
        <v>8132</v>
      </c>
      <c r="Q1014" s="634" t="s">
        <v>8133</v>
      </c>
      <c r="R1014" s="634" t="s">
        <v>7205</v>
      </c>
      <c r="S1014" s="634" t="s">
        <v>8135</v>
      </c>
      <c r="T1014" s="634" t="s">
        <v>9767</v>
      </c>
      <c r="U1014" s="634" t="s">
        <v>1239</v>
      </c>
      <c r="V1014" s="634" t="s">
        <v>2383</v>
      </c>
      <c r="W1014" s="634" t="s">
        <v>5559</v>
      </c>
      <c r="X1014" s="634" t="s">
        <v>8271</v>
      </c>
      <c r="Y1014" s="634" t="s">
        <v>8138</v>
      </c>
      <c r="Z1014" s="634" t="s">
        <v>8139</v>
      </c>
      <c r="AE1014" s="634" t="s">
        <v>20128</v>
      </c>
      <c r="AF1014" s="634" t="s">
        <v>21199</v>
      </c>
      <c r="AI1014" s="646" t="str">
        <f>VLOOKUP(K1014,'1-kurs'!C:F,4,)</f>
        <v>1-kurs</v>
      </c>
      <c r="AJ1014" s="634" t="str">
        <f t="shared" si="15"/>
        <v>438241200142</v>
      </c>
    </row>
    <row r="1015" spans="1:36" hidden="1" x14ac:dyDescent="0.25">
      <c r="A1015" s="634" t="s">
        <v>9788</v>
      </c>
      <c r="B1015" s="634" t="s">
        <v>7568</v>
      </c>
      <c r="C1015" s="634" t="s">
        <v>8125</v>
      </c>
      <c r="D1015" s="634" t="s">
        <v>8126</v>
      </c>
      <c r="E1015" s="634" t="s">
        <v>8127</v>
      </c>
      <c r="F1015" s="634" t="s">
        <v>4345</v>
      </c>
      <c r="G1015" s="634" t="s">
        <v>4347</v>
      </c>
      <c r="H1015" s="634" t="s">
        <v>4346</v>
      </c>
      <c r="I1015" s="634" t="s">
        <v>9789</v>
      </c>
      <c r="J1015" s="634" t="s">
        <v>21061</v>
      </c>
      <c r="K1015" s="635">
        <v>40305861150012</v>
      </c>
      <c r="L1015" s="634" t="s">
        <v>9790</v>
      </c>
      <c r="M1015" s="634" t="s">
        <v>4312</v>
      </c>
      <c r="N1015" s="634" t="s">
        <v>2459</v>
      </c>
      <c r="O1015" s="634" t="s">
        <v>7896</v>
      </c>
      <c r="P1015" s="634" t="s">
        <v>8132</v>
      </c>
      <c r="Q1015" s="634" t="s">
        <v>8133</v>
      </c>
      <c r="R1015" s="634" t="s">
        <v>7205</v>
      </c>
      <c r="S1015" s="634" t="s">
        <v>8135</v>
      </c>
      <c r="T1015" s="634" t="s">
        <v>9767</v>
      </c>
      <c r="U1015" s="634" t="s">
        <v>1239</v>
      </c>
      <c r="V1015" s="634" t="s">
        <v>2383</v>
      </c>
      <c r="W1015" s="634" t="s">
        <v>5559</v>
      </c>
      <c r="X1015" s="634" t="s">
        <v>8137</v>
      </c>
      <c r="Y1015" s="634" t="s">
        <v>8138</v>
      </c>
      <c r="Z1015" s="634" t="s">
        <v>8139</v>
      </c>
      <c r="AE1015" s="634" t="s">
        <v>8140</v>
      </c>
      <c r="AF1015" s="634" t="s">
        <v>21240</v>
      </c>
      <c r="AI1015" s="646" t="str">
        <f>VLOOKUP(K1015,'1-kurs'!C:F,4,)</f>
        <v>1-kurs</v>
      </c>
      <c r="AJ1015" s="634" t="str">
        <f t="shared" si="15"/>
        <v>438241200175</v>
      </c>
    </row>
    <row r="1016" spans="1:36" hidden="1" x14ac:dyDescent="0.25">
      <c r="A1016" s="634" t="s">
        <v>9816</v>
      </c>
      <c r="B1016" s="634" t="s">
        <v>7420</v>
      </c>
      <c r="C1016" s="634" t="s">
        <v>8125</v>
      </c>
      <c r="D1016" s="634" t="s">
        <v>8126</v>
      </c>
      <c r="E1016" s="634" t="s">
        <v>8127</v>
      </c>
      <c r="F1016" s="634" t="s">
        <v>8142</v>
      </c>
      <c r="G1016" s="634" t="s">
        <v>9817</v>
      </c>
      <c r="H1016" s="634" t="s">
        <v>4346</v>
      </c>
      <c r="I1016" s="634" t="s">
        <v>9818</v>
      </c>
      <c r="J1016" s="634" t="s">
        <v>9819</v>
      </c>
      <c r="K1016" s="635">
        <v>42204975830017</v>
      </c>
      <c r="L1016" s="634" t="s">
        <v>9820</v>
      </c>
      <c r="M1016" s="634" t="s">
        <v>4312</v>
      </c>
      <c r="N1016" s="634" t="s">
        <v>2459</v>
      </c>
      <c r="O1016" s="634" t="s">
        <v>7896</v>
      </c>
      <c r="P1016" s="634" t="s">
        <v>8132</v>
      </c>
      <c r="Q1016" s="634" t="s">
        <v>8133</v>
      </c>
      <c r="R1016" s="634" t="s">
        <v>8134</v>
      </c>
      <c r="S1016" s="634" t="s">
        <v>8135</v>
      </c>
      <c r="T1016" s="634" t="s">
        <v>9767</v>
      </c>
      <c r="U1016" s="634" t="s">
        <v>1239</v>
      </c>
      <c r="V1016" s="634" t="s">
        <v>2383</v>
      </c>
      <c r="W1016" s="634" t="s">
        <v>5559</v>
      </c>
      <c r="X1016" s="634" t="s">
        <v>8271</v>
      </c>
      <c r="Y1016" s="634" t="s">
        <v>8138</v>
      </c>
      <c r="Z1016" s="634" t="s">
        <v>8139</v>
      </c>
      <c r="AF1016" s="634" t="s">
        <v>18576</v>
      </c>
      <c r="AI1016" s="646" t="str">
        <f>VLOOKUP(K1016,'1-kurs'!C:F,4,)</f>
        <v>1-kurs</v>
      </c>
      <c r="AJ1016" s="634" t="str">
        <f t="shared" si="15"/>
        <v>438241200145</v>
      </c>
    </row>
    <row r="1017" spans="1:36" hidden="1" x14ac:dyDescent="0.25">
      <c r="A1017" s="634" t="s">
        <v>9809</v>
      </c>
      <c r="B1017" s="634" t="s">
        <v>7600</v>
      </c>
      <c r="C1017" s="634" t="s">
        <v>8125</v>
      </c>
      <c r="D1017" s="634" t="s">
        <v>8126</v>
      </c>
      <c r="E1017" s="634" t="s">
        <v>8127</v>
      </c>
      <c r="F1017" s="634" t="s">
        <v>4345</v>
      </c>
      <c r="G1017" s="634" t="s">
        <v>8332</v>
      </c>
      <c r="H1017" s="634" t="s">
        <v>4346</v>
      </c>
      <c r="I1017" s="634" t="s">
        <v>9810</v>
      </c>
      <c r="J1017" s="634" t="s">
        <v>9811</v>
      </c>
      <c r="K1017" s="635">
        <v>62501005280016</v>
      </c>
      <c r="L1017" s="634" t="s">
        <v>9812</v>
      </c>
      <c r="M1017" s="634" t="s">
        <v>4312</v>
      </c>
      <c r="N1017" s="634" t="s">
        <v>2459</v>
      </c>
      <c r="O1017" s="634" t="s">
        <v>7896</v>
      </c>
      <c r="P1017" s="634" t="s">
        <v>8132</v>
      </c>
      <c r="Q1017" s="634" t="s">
        <v>8133</v>
      </c>
      <c r="R1017" s="634" t="s">
        <v>8134</v>
      </c>
      <c r="S1017" s="634" t="s">
        <v>8135</v>
      </c>
      <c r="T1017" s="634" t="s">
        <v>9767</v>
      </c>
      <c r="U1017" s="634" t="s">
        <v>1239</v>
      </c>
      <c r="V1017" s="634" t="s">
        <v>2383</v>
      </c>
      <c r="W1017" s="634" t="s">
        <v>5559</v>
      </c>
      <c r="X1017" s="634" t="s">
        <v>8271</v>
      </c>
      <c r="Y1017" s="634" t="s">
        <v>8138</v>
      </c>
      <c r="Z1017" s="634" t="s">
        <v>8139</v>
      </c>
      <c r="AF1017" s="634" t="s">
        <v>18576</v>
      </c>
      <c r="AI1017" s="646" t="str">
        <f>VLOOKUP(K1017,'1-kurs'!C:F,4,)</f>
        <v>1-kurs</v>
      </c>
      <c r="AJ1017" s="634" t="str">
        <f t="shared" si="15"/>
        <v>438241200146</v>
      </c>
    </row>
    <row r="1018" spans="1:36" hidden="1" x14ac:dyDescent="0.25">
      <c r="A1018" s="634" t="s">
        <v>20229</v>
      </c>
      <c r="B1018" s="634" t="s">
        <v>20097</v>
      </c>
      <c r="C1018" s="634" t="s">
        <v>8125</v>
      </c>
      <c r="D1018" s="634" t="s">
        <v>8126</v>
      </c>
      <c r="E1018" s="634" t="s">
        <v>8127</v>
      </c>
      <c r="F1018" s="634" t="s">
        <v>8520</v>
      </c>
      <c r="G1018" s="634" t="s">
        <v>8521</v>
      </c>
      <c r="H1018" s="634" t="s">
        <v>4346</v>
      </c>
      <c r="I1018" s="634" t="s">
        <v>12317</v>
      </c>
      <c r="J1018" s="634" t="s">
        <v>20230</v>
      </c>
      <c r="K1018" s="635">
        <v>41012871921101</v>
      </c>
      <c r="L1018" s="634" t="s">
        <v>12533</v>
      </c>
      <c r="M1018" s="634" t="s">
        <v>4312</v>
      </c>
      <c r="N1018" s="634" t="s">
        <v>2459</v>
      </c>
      <c r="O1018" s="634" t="s">
        <v>7896</v>
      </c>
      <c r="P1018" s="634" t="s">
        <v>8132</v>
      </c>
      <c r="Q1018" s="634" t="s">
        <v>8133</v>
      </c>
      <c r="R1018" s="634" t="s">
        <v>7205</v>
      </c>
      <c r="S1018" s="634" t="s">
        <v>8135</v>
      </c>
      <c r="T1018" s="634" t="s">
        <v>9767</v>
      </c>
      <c r="U1018" s="634" t="s">
        <v>1239</v>
      </c>
      <c r="V1018" s="634" t="s">
        <v>2383</v>
      </c>
      <c r="W1018" s="634" t="s">
        <v>5559</v>
      </c>
      <c r="X1018" s="634" t="s">
        <v>8182</v>
      </c>
      <c r="Y1018" s="634" t="s">
        <v>8138</v>
      </c>
      <c r="Z1018" s="634" t="s">
        <v>8139</v>
      </c>
      <c r="AE1018" s="634" t="s">
        <v>8140</v>
      </c>
      <c r="AF1018" s="634" t="s">
        <v>21196</v>
      </c>
      <c r="AI1018" s="646" t="str">
        <f>VLOOKUP(K1018,'1-kurs'!C:F,4,)</f>
        <v>1-kurs</v>
      </c>
      <c r="AJ1018" s="634" t="str">
        <f t="shared" si="15"/>
        <v>438241200328</v>
      </c>
    </row>
    <row r="1019" spans="1:36" hidden="1" x14ac:dyDescent="0.25">
      <c r="A1019" s="634" t="s">
        <v>21241</v>
      </c>
      <c r="B1019" s="634" t="s">
        <v>21166</v>
      </c>
      <c r="C1019" s="634" t="s">
        <v>8125</v>
      </c>
      <c r="D1019" s="634" t="s">
        <v>8126</v>
      </c>
      <c r="E1019" s="634" t="s">
        <v>8127</v>
      </c>
      <c r="F1019" s="634" t="s">
        <v>8253</v>
      </c>
      <c r="G1019" s="634" t="s">
        <v>21242</v>
      </c>
      <c r="H1019" s="634" t="s">
        <v>4344</v>
      </c>
      <c r="I1019" s="634" t="s">
        <v>21243</v>
      </c>
      <c r="J1019" s="634" t="s">
        <v>21244</v>
      </c>
      <c r="K1019" s="635">
        <v>31309833710044</v>
      </c>
      <c r="L1019" s="634" t="s">
        <v>9702</v>
      </c>
      <c r="M1019" s="634" t="s">
        <v>4312</v>
      </c>
      <c r="N1019" s="634" t="s">
        <v>2459</v>
      </c>
      <c r="O1019" s="634" t="s">
        <v>7896</v>
      </c>
      <c r="P1019" s="634" t="s">
        <v>8132</v>
      </c>
      <c r="Q1019" s="634" t="s">
        <v>8133</v>
      </c>
      <c r="R1019" s="634" t="s">
        <v>8134</v>
      </c>
      <c r="S1019" s="634" t="s">
        <v>8135</v>
      </c>
      <c r="T1019" s="634" t="s">
        <v>9767</v>
      </c>
      <c r="U1019" s="634" t="s">
        <v>1239</v>
      </c>
      <c r="V1019" s="634" t="s">
        <v>2383</v>
      </c>
      <c r="W1019" s="634" t="s">
        <v>5559</v>
      </c>
      <c r="X1019" s="634" t="s">
        <v>8175</v>
      </c>
      <c r="Y1019" s="634" t="s">
        <v>8138</v>
      </c>
      <c r="Z1019" s="634" t="s">
        <v>8139</v>
      </c>
      <c r="AE1019" s="634" t="s">
        <v>20515</v>
      </c>
      <c r="AF1019" s="634" t="s">
        <v>18576</v>
      </c>
      <c r="AI1019" s="646" t="str">
        <f>VLOOKUP(K1019,'1-kurs'!C:F,4,)</f>
        <v>1-kurs</v>
      </c>
      <c r="AJ1019" s="634" t="str">
        <f t="shared" si="15"/>
        <v>438251200016</v>
      </c>
    </row>
    <row r="1020" spans="1:36" hidden="1" x14ac:dyDescent="0.25">
      <c r="A1020" s="634" t="s">
        <v>20224</v>
      </c>
      <c r="B1020" s="634" t="s">
        <v>20096</v>
      </c>
      <c r="C1020" s="634" t="s">
        <v>8125</v>
      </c>
      <c r="D1020" s="634" t="s">
        <v>8126</v>
      </c>
      <c r="E1020" s="634" t="s">
        <v>8127</v>
      </c>
      <c r="F1020" s="634" t="s">
        <v>4345</v>
      </c>
      <c r="G1020" s="634" t="s">
        <v>4347</v>
      </c>
      <c r="H1020" s="634" t="s">
        <v>4344</v>
      </c>
      <c r="I1020" s="634" t="s">
        <v>20225</v>
      </c>
      <c r="J1020" s="634" t="s">
        <v>20226</v>
      </c>
      <c r="K1020" s="635">
        <v>51204015260015</v>
      </c>
      <c r="L1020" s="634" t="s">
        <v>20228</v>
      </c>
      <c r="M1020" s="634" t="s">
        <v>4312</v>
      </c>
      <c r="N1020" s="634" t="s">
        <v>2459</v>
      </c>
      <c r="O1020" s="634" t="s">
        <v>7896</v>
      </c>
      <c r="P1020" s="634" t="s">
        <v>8132</v>
      </c>
      <c r="Q1020" s="634" t="s">
        <v>8133</v>
      </c>
      <c r="R1020" s="634" t="s">
        <v>7205</v>
      </c>
      <c r="S1020" s="634" t="s">
        <v>8135</v>
      </c>
      <c r="T1020" s="634" t="s">
        <v>9767</v>
      </c>
      <c r="U1020" s="634" t="s">
        <v>1239</v>
      </c>
      <c r="V1020" s="634" t="s">
        <v>2383</v>
      </c>
      <c r="W1020" s="634" t="s">
        <v>5559</v>
      </c>
      <c r="X1020" s="634" t="s">
        <v>8175</v>
      </c>
      <c r="Y1020" s="634" t="s">
        <v>8138</v>
      </c>
      <c r="Z1020" s="634" t="s">
        <v>8139</v>
      </c>
      <c r="AE1020" s="634" t="s">
        <v>20515</v>
      </c>
      <c r="AF1020" s="634" t="s">
        <v>21212</v>
      </c>
      <c r="AI1020" s="646" t="str">
        <f>VLOOKUP(K1020,'1-kurs'!C:F,4,)</f>
        <v>1-kurs</v>
      </c>
      <c r="AJ1020" s="634" t="str">
        <f t="shared" si="15"/>
        <v>438241200331</v>
      </c>
    </row>
    <row r="1021" spans="1:36" hidden="1" x14ac:dyDescent="0.25">
      <c r="A1021" s="634" t="s">
        <v>20221</v>
      </c>
      <c r="B1021" s="634" t="s">
        <v>20095</v>
      </c>
      <c r="C1021" s="634" t="s">
        <v>8125</v>
      </c>
      <c r="D1021" s="634" t="s">
        <v>8126</v>
      </c>
      <c r="E1021" s="634" t="s">
        <v>8127</v>
      </c>
      <c r="F1021" s="634" t="s">
        <v>4345</v>
      </c>
      <c r="G1021" s="634" t="s">
        <v>4347</v>
      </c>
      <c r="H1021" s="634" t="s">
        <v>4344</v>
      </c>
      <c r="I1021" s="634" t="s">
        <v>20222</v>
      </c>
      <c r="J1021" s="634" t="s">
        <v>20223</v>
      </c>
      <c r="K1021" s="635">
        <v>52903015260029</v>
      </c>
      <c r="L1021" s="634" t="s">
        <v>9628</v>
      </c>
      <c r="M1021" s="634" t="s">
        <v>4312</v>
      </c>
      <c r="N1021" s="634" t="s">
        <v>2459</v>
      </c>
      <c r="O1021" s="634" t="s">
        <v>7896</v>
      </c>
      <c r="P1021" s="634" t="s">
        <v>8132</v>
      </c>
      <c r="Q1021" s="634" t="s">
        <v>8133</v>
      </c>
      <c r="R1021" s="634" t="s">
        <v>7205</v>
      </c>
      <c r="S1021" s="634" t="s">
        <v>8135</v>
      </c>
      <c r="T1021" s="634" t="s">
        <v>9767</v>
      </c>
      <c r="U1021" s="634" t="s">
        <v>1239</v>
      </c>
      <c r="V1021" s="634" t="s">
        <v>2383</v>
      </c>
      <c r="W1021" s="634" t="s">
        <v>5559</v>
      </c>
      <c r="X1021" s="634" t="s">
        <v>8175</v>
      </c>
      <c r="Y1021" s="634" t="s">
        <v>8138</v>
      </c>
      <c r="Z1021" s="634" t="s">
        <v>8139</v>
      </c>
      <c r="AE1021" s="634" t="s">
        <v>8140</v>
      </c>
      <c r="AF1021" s="634" t="s">
        <v>21239</v>
      </c>
      <c r="AI1021" s="646" t="str">
        <f>VLOOKUP(K1021,'1-kurs'!C:F,4,)</f>
        <v>1-kurs</v>
      </c>
      <c r="AJ1021" s="634" t="str">
        <f t="shared" si="15"/>
        <v>438241200329</v>
      </c>
    </row>
    <row r="1022" spans="1:36" hidden="1" x14ac:dyDescent="0.25">
      <c r="A1022" s="634" t="s">
        <v>9813</v>
      </c>
      <c r="B1022" s="634" t="s">
        <v>7491</v>
      </c>
      <c r="C1022" s="634" t="s">
        <v>8125</v>
      </c>
      <c r="D1022" s="634" t="s">
        <v>8126</v>
      </c>
      <c r="E1022" s="634" t="s">
        <v>8127</v>
      </c>
      <c r="F1022" s="634" t="s">
        <v>4345</v>
      </c>
      <c r="G1022" s="634" t="s">
        <v>4347</v>
      </c>
      <c r="H1022" s="634" t="s">
        <v>4344</v>
      </c>
      <c r="I1022" s="634" t="s">
        <v>9814</v>
      </c>
      <c r="J1022" s="634" t="s">
        <v>9815</v>
      </c>
      <c r="K1022" s="635">
        <v>31903975260016</v>
      </c>
      <c r="L1022" s="634" t="s">
        <v>8406</v>
      </c>
      <c r="M1022" s="634" t="s">
        <v>4312</v>
      </c>
      <c r="N1022" s="634" t="s">
        <v>2459</v>
      </c>
      <c r="O1022" s="634" t="s">
        <v>7896</v>
      </c>
      <c r="P1022" s="634" t="s">
        <v>8132</v>
      </c>
      <c r="Q1022" s="634" t="s">
        <v>8133</v>
      </c>
      <c r="R1022" s="634" t="s">
        <v>7205</v>
      </c>
      <c r="S1022" s="634" t="s">
        <v>8135</v>
      </c>
      <c r="T1022" s="634" t="s">
        <v>9767</v>
      </c>
      <c r="U1022" s="634" t="s">
        <v>1239</v>
      </c>
      <c r="V1022" s="634" t="s">
        <v>2383</v>
      </c>
      <c r="W1022" s="634" t="s">
        <v>5559</v>
      </c>
      <c r="X1022" s="634" t="s">
        <v>8271</v>
      </c>
      <c r="Y1022" s="634" t="s">
        <v>8138</v>
      </c>
      <c r="Z1022" s="634" t="s">
        <v>8139</v>
      </c>
      <c r="AE1022" s="634" t="s">
        <v>20128</v>
      </c>
      <c r="AF1022" s="634" t="s">
        <v>21212</v>
      </c>
      <c r="AI1022" s="646" t="str">
        <f>VLOOKUP(K1022,'1-kurs'!C:F,4,)</f>
        <v>1-kurs</v>
      </c>
      <c r="AJ1022" s="634" t="str">
        <f t="shared" si="15"/>
        <v>438241200136</v>
      </c>
    </row>
    <row r="1023" spans="1:36" hidden="1" x14ac:dyDescent="0.25">
      <c r="A1023" s="634" t="s">
        <v>9800</v>
      </c>
      <c r="B1023" s="634" t="s">
        <v>7290</v>
      </c>
      <c r="C1023" s="634" t="s">
        <v>8125</v>
      </c>
      <c r="D1023" s="634" t="s">
        <v>8126</v>
      </c>
      <c r="E1023" s="634" t="s">
        <v>8127</v>
      </c>
      <c r="F1023" s="634" t="s">
        <v>8142</v>
      </c>
      <c r="G1023" s="634" t="s">
        <v>8673</v>
      </c>
      <c r="H1023" s="634" t="s">
        <v>4346</v>
      </c>
      <c r="I1023" s="634" t="s">
        <v>9801</v>
      </c>
      <c r="J1023" s="634" t="s">
        <v>9802</v>
      </c>
      <c r="K1023" s="635">
        <v>41710952310012</v>
      </c>
      <c r="L1023" s="634" t="s">
        <v>9803</v>
      </c>
      <c r="M1023" s="634" t="s">
        <v>4312</v>
      </c>
      <c r="N1023" s="634" t="s">
        <v>2459</v>
      </c>
      <c r="O1023" s="634" t="s">
        <v>7896</v>
      </c>
      <c r="P1023" s="634" t="s">
        <v>8132</v>
      </c>
      <c r="Q1023" s="634" t="s">
        <v>8133</v>
      </c>
      <c r="R1023" s="634" t="s">
        <v>7205</v>
      </c>
      <c r="S1023" s="634" t="s">
        <v>8135</v>
      </c>
      <c r="T1023" s="634" t="s">
        <v>9767</v>
      </c>
      <c r="U1023" s="634" t="s">
        <v>1239</v>
      </c>
      <c r="V1023" s="634" t="s">
        <v>2383</v>
      </c>
      <c r="W1023" s="634" t="s">
        <v>5559</v>
      </c>
      <c r="X1023" s="634" t="s">
        <v>8271</v>
      </c>
      <c r="Y1023" s="634" t="s">
        <v>8138</v>
      </c>
      <c r="Z1023" s="634" t="s">
        <v>8139</v>
      </c>
      <c r="AE1023" s="634" t="s">
        <v>20128</v>
      </c>
      <c r="AF1023" s="634" t="s">
        <v>21210</v>
      </c>
      <c r="AI1023" s="646" t="str">
        <f>VLOOKUP(K1023,'1-kurs'!C:F,4,)</f>
        <v>1-kurs</v>
      </c>
      <c r="AJ1023" s="634" t="str">
        <f t="shared" si="15"/>
        <v>438241200144</v>
      </c>
    </row>
    <row r="1024" spans="1:36" hidden="1" x14ac:dyDescent="0.25">
      <c r="A1024" s="634" t="s">
        <v>21245</v>
      </c>
      <c r="B1024" s="634" t="s">
        <v>21154</v>
      </c>
      <c r="C1024" s="634" t="s">
        <v>8125</v>
      </c>
      <c r="D1024" s="634" t="s">
        <v>8126</v>
      </c>
      <c r="E1024" s="634" t="s">
        <v>8127</v>
      </c>
      <c r="F1024" s="634" t="s">
        <v>8253</v>
      </c>
      <c r="G1024" s="634" t="s">
        <v>21242</v>
      </c>
      <c r="H1024" s="634" t="s">
        <v>4346</v>
      </c>
      <c r="I1024" s="634" t="s">
        <v>21246</v>
      </c>
      <c r="J1024" s="634" t="s">
        <v>21247</v>
      </c>
      <c r="K1024" s="635">
        <v>40504803950068</v>
      </c>
      <c r="L1024" s="634" t="s">
        <v>9702</v>
      </c>
      <c r="M1024" s="634" t="s">
        <v>4312</v>
      </c>
      <c r="N1024" s="634" t="s">
        <v>2459</v>
      </c>
      <c r="O1024" s="634" t="s">
        <v>7896</v>
      </c>
      <c r="P1024" s="634" t="s">
        <v>8132</v>
      </c>
      <c r="Q1024" s="634" t="s">
        <v>8133</v>
      </c>
      <c r="R1024" s="634" t="s">
        <v>8134</v>
      </c>
      <c r="S1024" s="634" t="s">
        <v>8135</v>
      </c>
      <c r="T1024" s="634" t="s">
        <v>9767</v>
      </c>
      <c r="U1024" s="634" t="s">
        <v>1239</v>
      </c>
      <c r="V1024" s="634" t="s">
        <v>2383</v>
      </c>
      <c r="W1024" s="634" t="s">
        <v>5559</v>
      </c>
      <c r="X1024" s="634" t="s">
        <v>8175</v>
      </c>
      <c r="Y1024" s="634" t="s">
        <v>8138</v>
      </c>
      <c r="Z1024" s="634" t="s">
        <v>8139</v>
      </c>
      <c r="AE1024" s="634" t="s">
        <v>20515</v>
      </c>
      <c r="AF1024" s="634" t="s">
        <v>18576</v>
      </c>
      <c r="AI1024" s="646" t="str">
        <f>VLOOKUP(K1024,'1-kurs'!C:F,4,)</f>
        <v>1-kurs</v>
      </c>
      <c r="AJ1024" s="634" t="str">
        <f t="shared" si="15"/>
        <v>438251200015</v>
      </c>
    </row>
    <row r="1025" spans="1:36" hidden="1" x14ac:dyDescent="0.25">
      <c r="A1025" s="634" t="s">
        <v>20683</v>
      </c>
      <c r="B1025" s="634" t="s">
        <v>20684</v>
      </c>
      <c r="C1025" s="634" t="s">
        <v>8125</v>
      </c>
      <c r="D1025" s="634" t="s">
        <v>8126</v>
      </c>
      <c r="E1025" s="634" t="s">
        <v>8127</v>
      </c>
      <c r="F1025" s="634" t="s">
        <v>8700</v>
      </c>
      <c r="G1025" s="634" t="s">
        <v>9388</v>
      </c>
      <c r="H1025" s="634" t="s">
        <v>4344</v>
      </c>
      <c r="I1025" s="634" t="s">
        <v>20685</v>
      </c>
      <c r="J1025" s="634" t="s">
        <v>20686</v>
      </c>
      <c r="K1025" s="635">
        <v>30709863160014</v>
      </c>
      <c r="L1025" s="634" t="s">
        <v>19683</v>
      </c>
      <c r="M1025" s="634" t="s">
        <v>4312</v>
      </c>
      <c r="N1025" s="634" t="s">
        <v>2459</v>
      </c>
      <c r="O1025" s="634" t="s">
        <v>7896</v>
      </c>
      <c r="P1025" s="634" t="s">
        <v>8132</v>
      </c>
      <c r="Q1025" s="634" t="s">
        <v>8133</v>
      </c>
      <c r="R1025" s="634" t="s">
        <v>7205</v>
      </c>
      <c r="S1025" s="634" t="s">
        <v>8135</v>
      </c>
      <c r="T1025" s="634" t="s">
        <v>9767</v>
      </c>
      <c r="U1025" s="634" t="s">
        <v>1239</v>
      </c>
      <c r="V1025" s="634" t="s">
        <v>2383</v>
      </c>
      <c r="W1025" s="634" t="s">
        <v>5559</v>
      </c>
      <c r="X1025" s="634" t="s">
        <v>8175</v>
      </c>
      <c r="Y1025" s="634" t="s">
        <v>8138</v>
      </c>
      <c r="Z1025" s="634" t="s">
        <v>8139</v>
      </c>
      <c r="AE1025" s="634" t="s">
        <v>8140</v>
      </c>
      <c r="AF1025" s="634" t="s">
        <v>21196</v>
      </c>
      <c r="AI1025" s="646" t="str">
        <f>VLOOKUP(K1025,'1-kurs'!C:F,4,)</f>
        <v>1-kurs</v>
      </c>
      <c r="AJ1025" s="634" t="str">
        <f t="shared" si="15"/>
        <v>438241200349</v>
      </c>
    </row>
    <row r="1026" spans="1:36" hidden="1" x14ac:dyDescent="0.25">
      <c r="A1026" s="634" t="s">
        <v>9822</v>
      </c>
      <c r="B1026" s="634" t="s">
        <v>7293</v>
      </c>
      <c r="C1026" s="634" t="s">
        <v>8125</v>
      </c>
      <c r="D1026" s="634" t="s">
        <v>8126</v>
      </c>
      <c r="E1026" s="634" t="s">
        <v>8127</v>
      </c>
      <c r="F1026" s="634" t="s">
        <v>4345</v>
      </c>
      <c r="G1026" s="634" t="s">
        <v>4348</v>
      </c>
      <c r="H1026" s="634" t="s">
        <v>4344</v>
      </c>
      <c r="I1026" s="634" t="s">
        <v>9823</v>
      </c>
      <c r="J1026" s="634" t="s">
        <v>9824</v>
      </c>
      <c r="K1026" s="635">
        <v>32706941010061</v>
      </c>
      <c r="L1026" s="634" t="s">
        <v>9825</v>
      </c>
      <c r="M1026" s="634" t="s">
        <v>4312</v>
      </c>
      <c r="N1026" s="634" t="s">
        <v>2459</v>
      </c>
      <c r="O1026" s="634" t="s">
        <v>7896</v>
      </c>
      <c r="P1026" s="634" t="s">
        <v>8132</v>
      </c>
      <c r="Q1026" s="634" t="s">
        <v>8133</v>
      </c>
      <c r="R1026" s="634" t="s">
        <v>7205</v>
      </c>
      <c r="S1026" s="634" t="s">
        <v>8135</v>
      </c>
      <c r="T1026" s="634" t="s">
        <v>9767</v>
      </c>
      <c r="U1026" s="634" t="s">
        <v>1239</v>
      </c>
      <c r="V1026" s="634" t="s">
        <v>2383</v>
      </c>
      <c r="W1026" s="634" t="s">
        <v>5559</v>
      </c>
      <c r="X1026" s="634" t="s">
        <v>8137</v>
      </c>
      <c r="Y1026" s="634" t="s">
        <v>8138</v>
      </c>
      <c r="Z1026" s="634" t="s">
        <v>8139</v>
      </c>
      <c r="AE1026" s="634" t="s">
        <v>20128</v>
      </c>
      <c r="AF1026" s="634" t="s">
        <v>21212</v>
      </c>
      <c r="AI1026" s="646" t="str">
        <f>VLOOKUP(K1026,'1-kurs'!C:F,4,)</f>
        <v>1-kurs</v>
      </c>
      <c r="AJ1026" s="634" t="str">
        <f t="shared" si="15"/>
        <v>438241200214</v>
      </c>
    </row>
    <row r="1027" spans="1:36" hidden="1" x14ac:dyDescent="0.25">
      <c r="A1027" s="634" t="s">
        <v>9780</v>
      </c>
      <c r="B1027" s="634" t="s">
        <v>7305</v>
      </c>
      <c r="C1027" s="634" t="s">
        <v>8125</v>
      </c>
      <c r="D1027" s="634" t="s">
        <v>8126</v>
      </c>
      <c r="E1027" s="634" t="s">
        <v>8127</v>
      </c>
      <c r="F1027" s="634" t="s">
        <v>4345</v>
      </c>
      <c r="G1027" s="634" t="s">
        <v>4347</v>
      </c>
      <c r="H1027" s="634" t="s">
        <v>4346</v>
      </c>
      <c r="I1027" s="634" t="s">
        <v>9781</v>
      </c>
      <c r="J1027" s="634" t="s">
        <v>9782</v>
      </c>
      <c r="K1027" s="635">
        <v>42303995260038</v>
      </c>
      <c r="L1027" s="634" t="s">
        <v>9783</v>
      </c>
      <c r="M1027" s="634" t="s">
        <v>4312</v>
      </c>
      <c r="N1027" s="634" t="s">
        <v>2459</v>
      </c>
      <c r="O1027" s="634" t="s">
        <v>7896</v>
      </c>
      <c r="P1027" s="634" t="s">
        <v>8132</v>
      </c>
      <c r="Q1027" s="634" t="s">
        <v>8133</v>
      </c>
      <c r="R1027" s="634" t="s">
        <v>7205</v>
      </c>
      <c r="S1027" s="634" t="s">
        <v>8135</v>
      </c>
      <c r="T1027" s="634" t="s">
        <v>9767</v>
      </c>
      <c r="U1027" s="634" t="s">
        <v>1239</v>
      </c>
      <c r="V1027" s="634" t="s">
        <v>2383</v>
      </c>
      <c r="W1027" s="634" t="s">
        <v>5559</v>
      </c>
      <c r="X1027" s="634" t="s">
        <v>8271</v>
      </c>
      <c r="Y1027" s="634" t="s">
        <v>8138</v>
      </c>
      <c r="Z1027" s="634" t="s">
        <v>8139</v>
      </c>
      <c r="AE1027" s="634" t="s">
        <v>20128</v>
      </c>
      <c r="AF1027" s="634" t="s">
        <v>21212</v>
      </c>
      <c r="AI1027" s="646" t="str">
        <f>VLOOKUP(K1027,'1-kurs'!C:F,4,)</f>
        <v>1-kurs</v>
      </c>
      <c r="AJ1027" s="634" t="str">
        <f t="shared" si="15"/>
        <v>438241200140</v>
      </c>
    </row>
    <row r="1028" spans="1:36" hidden="1" x14ac:dyDescent="0.25">
      <c r="A1028" s="634" t="s">
        <v>9771</v>
      </c>
      <c r="B1028" s="634" t="s">
        <v>7355</v>
      </c>
      <c r="C1028" s="634" t="s">
        <v>8125</v>
      </c>
      <c r="D1028" s="634" t="s">
        <v>8126</v>
      </c>
      <c r="E1028" s="634" t="s">
        <v>8127</v>
      </c>
      <c r="F1028" s="634" t="s">
        <v>4345</v>
      </c>
      <c r="G1028" s="634" t="s">
        <v>8221</v>
      </c>
      <c r="H1028" s="634" t="s">
        <v>4344</v>
      </c>
      <c r="I1028" s="634" t="s">
        <v>9772</v>
      </c>
      <c r="J1028" s="634" t="s">
        <v>9773</v>
      </c>
      <c r="K1028" s="635">
        <v>50905035350010</v>
      </c>
      <c r="L1028" s="634" t="s">
        <v>9774</v>
      </c>
      <c r="M1028" s="634" t="s">
        <v>4312</v>
      </c>
      <c r="N1028" s="634" t="s">
        <v>2459</v>
      </c>
      <c r="O1028" s="634" t="s">
        <v>7896</v>
      </c>
      <c r="P1028" s="634" t="s">
        <v>8132</v>
      </c>
      <c r="Q1028" s="634" t="s">
        <v>8133</v>
      </c>
      <c r="R1028" s="634" t="s">
        <v>7205</v>
      </c>
      <c r="S1028" s="634" t="s">
        <v>8135</v>
      </c>
      <c r="T1028" s="634" t="s">
        <v>9767</v>
      </c>
      <c r="U1028" s="634" t="s">
        <v>1239</v>
      </c>
      <c r="V1028" s="634" t="s">
        <v>2383</v>
      </c>
      <c r="W1028" s="634" t="s">
        <v>5559</v>
      </c>
      <c r="X1028" s="634" t="s">
        <v>8271</v>
      </c>
      <c r="Y1028" s="634" t="s">
        <v>8138</v>
      </c>
      <c r="Z1028" s="634" t="s">
        <v>8139</v>
      </c>
      <c r="AE1028" s="634" t="s">
        <v>20128</v>
      </c>
      <c r="AF1028" s="634" t="s">
        <v>21196</v>
      </c>
      <c r="AI1028" s="646" t="str">
        <f>VLOOKUP(K1028,'1-kurs'!C:F,4,)</f>
        <v>1-kurs</v>
      </c>
      <c r="AJ1028" s="634" t="str">
        <f t="shared" ref="AJ1028:AJ1091" si="16">A1028</f>
        <v>438241200133</v>
      </c>
    </row>
    <row r="1029" spans="1:36" hidden="1" x14ac:dyDescent="0.25">
      <c r="A1029" s="634" t="s">
        <v>9826</v>
      </c>
      <c r="B1029" s="634" t="s">
        <v>7360</v>
      </c>
      <c r="C1029" s="634" t="s">
        <v>8125</v>
      </c>
      <c r="D1029" s="634" t="s">
        <v>8126</v>
      </c>
      <c r="E1029" s="634" t="s">
        <v>8127</v>
      </c>
      <c r="F1029" s="634" t="s">
        <v>4345</v>
      </c>
      <c r="G1029" s="634" t="s">
        <v>8332</v>
      </c>
      <c r="H1029" s="634" t="s">
        <v>4346</v>
      </c>
      <c r="I1029" s="634" t="s">
        <v>9827</v>
      </c>
      <c r="J1029" s="634" t="s">
        <v>9828</v>
      </c>
      <c r="K1029" s="635">
        <v>60107015280028</v>
      </c>
      <c r="L1029" s="634" t="s">
        <v>9829</v>
      </c>
      <c r="M1029" s="634" t="s">
        <v>4312</v>
      </c>
      <c r="N1029" s="634" t="s">
        <v>2459</v>
      </c>
      <c r="O1029" s="634" t="s">
        <v>7918</v>
      </c>
      <c r="P1029" s="634" t="s">
        <v>8132</v>
      </c>
      <c r="Q1029" s="634" t="s">
        <v>8133</v>
      </c>
      <c r="R1029" s="634" t="s">
        <v>7205</v>
      </c>
      <c r="S1029" s="634" t="s">
        <v>8135</v>
      </c>
      <c r="T1029" s="634" t="s">
        <v>9830</v>
      </c>
      <c r="U1029" s="634" t="s">
        <v>1239</v>
      </c>
      <c r="V1029" s="634" t="s">
        <v>2383</v>
      </c>
      <c r="W1029" s="634" t="s">
        <v>5559</v>
      </c>
      <c r="X1029" s="634" t="s">
        <v>8182</v>
      </c>
      <c r="Y1029" s="634" t="s">
        <v>8138</v>
      </c>
      <c r="Z1029" s="634" t="s">
        <v>8139</v>
      </c>
      <c r="AB1029" s="634" t="s">
        <v>8183</v>
      </c>
      <c r="AC1029" s="634" t="s">
        <v>8184</v>
      </c>
      <c r="AE1029" s="634" t="s">
        <v>20128</v>
      </c>
      <c r="AF1029" s="634" t="s">
        <v>21122</v>
      </c>
      <c r="AI1029" s="646" t="str">
        <f>VLOOKUP(K1029,'1-kurs'!C:F,4,)</f>
        <v>1-kurs</v>
      </c>
      <c r="AJ1029" s="634" t="str">
        <f t="shared" si="16"/>
        <v>438241200264</v>
      </c>
    </row>
    <row r="1030" spans="1:36" hidden="1" x14ac:dyDescent="0.25">
      <c r="A1030" s="634" t="s">
        <v>9848</v>
      </c>
      <c r="B1030" s="634" t="s">
        <v>7525</v>
      </c>
      <c r="C1030" s="634" t="s">
        <v>8125</v>
      </c>
      <c r="D1030" s="634" t="s">
        <v>8126</v>
      </c>
      <c r="E1030" s="634" t="s">
        <v>8127</v>
      </c>
      <c r="F1030" s="634" t="s">
        <v>8908</v>
      </c>
      <c r="G1030" s="634" t="s">
        <v>9625</v>
      </c>
      <c r="H1030" s="634" t="s">
        <v>4346</v>
      </c>
      <c r="I1030" s="634" t="s">
        <v>9849</v>
      </c>
      <c r="J1030" s="634" t="s">
        <v>9850</v>
      </c>
      <c r="K1030" s="635">
        <v>42310955910016</v>
      </c>
      <c r="L1030" s="634" t="s">
        <v>9851</v>
      </c>
      <c r="M1030" s="634" t="s">
        <v>4312</v>
      </c>
      <c r="N1030" s="634" t="s">
        <v>2459</v>
      </c>
      <c r="O1030" s="634" t="s">
        <v>7918</v>
      </c>
      <c r="P1030" s="634" t="s">
        <v>8132</v>
      </c>
      <c r="Q1030" s="634" t="s">
        <v>8133</v>
      </c>
      <c r="R1030" s="634" t="s">
        <v>7205</v>
      </c>
      <c r="S1030" s="634" t="s">
        <v>8135</v>
      </c>
      <c r="T1030" s="634" t="s">
        <v>9830</v>
      </c>
      <c r="U1030" s="634" t="s">
        <v>1239</v>
      </c>
      <c r="V1030" s="634" t="s">
        <v>2383</v>
      </c>
      <c r="W1030" s="634" t="s">
        <v>5559</v>
      </c>
      <c r="X1030" s="634" t="s">
        <v>8271</v>
      </c>
      <c r="Y1030" s="634" t="s">
        <v>8138</v>
      </c>
      <c r="Z1030" s="634" t="s">
        <v>8139</v>
      </c>
      <c r="AE1030" s="634" t="s">
        <v>20128</v>
      </c>
      <c r="AF1030" s="634" t="s">
        <v>21210</v>
      </c>
      <c r="AI1030" s="646" t="str">
        <f>VLOOKUP(K1030,'1-kurs'!C:F,4,)</f>
        <v>1-kurs</v>
      </c>
      <c r="AJ1030" s="634" t="str">
        <f t="shared" si="16"/>
        <v>438241200152</v>
      </c>
    </row>
    <row r="1031" spans="1:36" hidden="1" x14ac:dyDescent="0.25">
      <c r="A1031" s="634" t="s">
        <v>9831</v>
      </c>
      <c r="B1031" s="634" t="s">
        <v>7694</v>
      </c>
      <c r="C1031" s="634" t="s">
        <v>8125</v>
      </c>
      <c r="D1031" s="634" t="s">
        <v>8126</v>
      </c>
      <c r="E1031" s="634" t="s">
        <v>8127</v>
      </c>
      <c r="F1031" s="634" t="s">
        <v>9349</v>
      </c>
      <c r="G1031" s="634" t="s">
        <v>9832</v>
      </c>
      <c r="H1031" s="634" t="s">
        <v>4346</v>
      </c>
      <c r="I1031" s="634" t="s">
        <v>9833</v>
      </c>
      <c r="J1031" s="634" t="s">
        <v>9834</v>
      </c>
      <c r="K1031" s="635">
        <v>42105901040048</v>
      </c>
      <c r="L1031" s="634" t="s">
        <v>9835</v>
      </c>
      <c r="M1031" s="634" t="s">
        <v>4312</v>
      </c>
      <c r="N1031" s="634" t="s">
        <v>2459</v>
      </c>
      <c r="O1031" s="634" t="s">
        <v>7918</v>
      </c>
      <c r="P1031" s="634" t="s">
        <v>8132</v>
      </c>
      <c r="Q1031" s="634" t="s">
        <v>8133</v>
      </c>
      <c r="R1031" s="634" t="s">
        <v>7205</v>
      </c>
      <c r="S1031" s="634" t="s">
        <v>8135</v>
      </c>
      <c r="T1031" s="634" t="s">
        <v>9830</v>
      </c>
      <c r="U1031" s="634" t="s">
        <v>1239</v>
      </c>
      <c r="V1031" s="634" t="s">
        <v>2383</v>
      </c>
      <c r="W1031" s="634" t="s">
        <v>5559</v>
      </c>
      <c r="X1031" s="634" t="s">
        <v>8271</v>
      </c>
      <c r="Y1031" s="634" t="s">
        <v>8138</v>
      </c>
      <c r="Z1031" s="634" t="s">
        <v>8139</v>
      </c>
      <c r="AE1031" s="634" t="s">
        <v>20128</v>
      </c>
      <c r="AF1031" s="634" t="s">
        <v>21122</v>
      </c>
      <c r="AI1031" s="646" t="str">
        <f>VLOOKUP(K1031,'1-kurs'!C:F,4,)</f>
        <v>1-kurs</v>
      </c>
      <c r="AJ1031" s="634" t="str">
        <f t="shared" si="16"/>
        <v>438241200149</v>
      </c>
    </row>
    <row r="1032" spans="1:36" hidden="1" x14ac:dyDescent="0.25">
      <c r="A1032" s="634" t="s">
        <v>9836</v>
      </c>
      <c r="B1032" s="634" t="s">
        <v>7434</v>
      </c>
      <c r="C1032" s="634" t="s">
        <v>8125</v>
      </c>
      <c r="D1032" s="634" t="s">
        <v>8126</v>
      </c>
      <c r="E1032" s="634" t="s">
        <v>8127</v>
      </c>
      <c r="F1032" s="634" t="s">
        <v>4345</v>
      </c>
      <c r="G1032" s="634" t="s">
        <v>8332</v>
      </c>
      <c r="H1032" s="634" t="s">
        <v>4346</v>
      </c>
      <c r="I1032" s="634" t="s">
        <v>9837</v>
      </c>
      <c r="J1032" s="634" t="s">
        <v>9838</v>
      </c>
      <c r="K1032" s="635">
        <v>41411861100054</v>
      </c>
      <c r="L1032" s="634" t="s">
        <v>9839</v>
      </c>
      <c r="M1032" s="634" t="s">
        <v>4312</v>
      </c>
      <c r="N1032" s="634" t="s">
        <v>2459</v>
      </c>
      <c r="O1032" s="634" t="s">
        <v>7918</v>
      </c>
      <c r="P1032" s="634" t="s">
        <v>8132</v>
      </c>
      <c r="Q1032" s="634" t="s">
        <v>8133</v>
      </c>
      <c r="R1032" s="634" t="s">
        <v>7205</v>
      </c>
      <c r="S1032" s="634" t="s">
        <v>8135</v>
      </c>
      <c r="T1032" s="634" t="s">
        <v>9830</v>
      </c>
      <c r="U1032" s="634" t="s">
        <v>1239</v>
      </c>
      <c r="V1032" s="634" t="s">
        <v>2383</v>
      </c>
      <c r="W1032" s="634" t="s">
        <v>5559</v>
      </c>
      <c r="X1032" s="634" t="s">
        <v>8271</v>
      </c>
      <c r="Y1032" s="634" t="s">
        <v>8138</v>
      </c>
      <c r="Z1032" s="634" t="s">
        <v>8139</v>
      </c>
      <c r="AE1032" s="634" t="s">
        <v>20128</v>
      </c>
      <c r="AF1032" s="634" t="s">
        <v>21210</v>
      </c>
      <c r="AI1032" s="646" t="str">
        <f>VLOOKUP(K1032,'1-kurs'!C:F,4,)</f>
        <v>1-kurs</v>
      </c>
      <c r="AJ1032" s="634" t="str">
        <f t="shared" si="16"/>
        <v>438241200148</v>
      </c>
    </row>
    <row r="1033" spans="1:36" hidden="1" x14ac:dyDescent="0.25">
      <c r="A1033" s="634" t="s">
        <v>20454</v>
      </c>
      <c r="B1033" s="634" t="s">
        <v>20455</v>
      </c>
      <c r="C1033" s="634" t="s">
        <v>8125</v>
      </c>
      <c r="D1033" s="634" t="s">
        <v>8126</v>
      </c>
      <c r="E1033" s="634" t="s">
        <v>8127</v>
      </c>
      <c r="F1033" s="634" t="s">
        <v>9349</v>
      </c>
      <c r="G1033" s="634" t="s">
        <v>9600</v>
      </c>
      <c r="H1033" s="634" t="s">
        <v>4346</v>
      </c>
      <c r="I1033" s="634" t="s">
        <v>20456</v>
      </c>
      <c r="J1033" s="634" t="s">
        <v>20457</v>
      </c>
      <c r="K1033" s="635">
        <v>41107910190010</v>
      </c>
      <c r="L1033" s="634" t="s">
        <v>20459</v>
      </c>
      <c r="M1033" s="634" t="s">
        <v>4312</v>
      </c>
      <c r="N1033" s="634" t="s">
        <v>2459</v>
      </c>
      <c r="O1033" s="634" t="s">
        <v>7918</v>
      </c>
      <c r="P1033" s="634" t="s">
        <v>8132</v>
      </c>
      <c r="Q1033" s="634" t="s">
        <v>8133</v>
      </c>
      <c r="R1033" s="634" t="s">
        <v>7205</v>
      </c>
      <c r="S1033" s="634" t="s">
        <v>8135</v>
      </c>
      <c r="T1033" s="634" t="s">
        <v>9830</v>
      </c>
      <c r="U1033" s="634" t="s">
        <v>1239</v>
      </c>
      <c r="V1033" s="634" t="s">
        <v>2383</v>
      </c>
      <c r="W1033" s="634" t="s">
        <v>5559</v>
      </c>
      <c r="X1033" s="634" t="s">
        <v>8175</v>
      </c>
      <c r="Y1033" s="634" t="s">
        <v>8138</v>
      </c>
      <c r="Z1033" s="634" t="s">
        <v>8139</v>
      </c>
      <c r="AE1033" s="634" t="s">
        <v>20515</v>
      </c>
      <c r="AF1033" s="634" t="s">
        <v>19687</v>
      </c>
      <c r="AI1033" s="646" t="str">
        <f>VLOOKUP(K1033,'1-kurs'!C:F,4,)</f>
        <v>1-kurs</v>
      </c>
      <c r="AJ1033" s="634" t="str">
        <f t="shared" si="16"/>
        <v>438241200280</v>
      </c>
    </row>
    <row r="1034" spans="1:36" hidden="1" x14ac:dyDescent="0.25">
      <c r="A1034" s="634" t="s">
        <v>20246</v>
      </c>
      <c r="B1034" s="634" t="s">
        <v>20101</v>
      </c>
      <c r="C1034" s="634" t="s">
        <v>8125</v>
      </c>
      <c r="D1034" s="634" t="s">
        <v>8126</v>
      </c>
      <c r="E1034" s="634" t="s">
        <v>8127</v>
      </c>
      <c r="F1034" s="634" t="s">
        <v>4345</v>
      </c>
      <c r="G1034" s="634" t="s">
        <v>8332</v>
      </c>
      <c r="H1034" s="634" t="s">
        <v>4346</v>
      </c>
      <c r="I1034" s="634" t="s">
        <v>20247</v>
      </c>
      <c r="J1034" s="634" t="s">
        <v>20248</v>
      </c>
      <c r="K1034" s="635">
        <v>42512841050020</v>
      </c>
      <c r="L1034" s="634" t="s">
        <v>12215</v>
      </c>
      <c r="M1034" s="634" t="s">
        <v>4312</v>
      </c>
      <c r="N1034" s="634" t="s">
        <v>2459</v>
      </c>
      <c r="O1034" s="634" t="s">
        <v>7918</v>
      </c>
      <c r="P1034" s="634" t="s">
        <v>8132</v>
      </c>
      <c r="Q1034" s="634" t="s">
        <v>8133</v>
      </c>
      <c r="R1034" s="634" t="s">
        <v>7205</v>
      </c>
      <c r="S1034" s="634" t="s">
        <v>8135</v>
      </c>
      <c r="T1034" s="634" t="s">
        <v>9830</v>
      </c>
      <c r="U1034" s="634" t="s">
        <v>1239</v>
      </c>
      <c r="V1034" s="634" t="s">
        <v>2383</v>
      </c>
      <c r="W1034" s="634" t="s">
        <v>5559</v>
      </c>
      <c r="X1034" s="634" t="s">
        <v>8182</v>
      </c>
      <c r="Y1034" s="634" t="s">
        <v>8138</v>
      </c>
      <c r="Z1034" s="634" t="s">
        <v>8139</v>
      </c>
      <c r="AE1034" s="634" t="s">
        <v>20515</v>
      </c>
      <c r="AF1034" s="634" t="s">
        <v>21238</v>
      </c>
      <c r="AI1034" s="646" t="str">
        <f>VLOOKUP(K1034,'1-kurs'!C:F,4,)</f>
        <v>1-kurs</v>
      </c>
      <c r="AJ1034" s="634" t="str">
        <f t="shared" si="16"/>
        <v>438241200321</v>
      </c>
    </row>
    <row r="1035" spans="1:36" hidden="1" x14ac:dyDescent="0.25">
      <c r="A1035" s="634" t="s">
        <v>21067</v>
      </c>
      <c r="B1035" s="634" t="s">
        <v>21068</v>
      </c>
      <c r="C1035" s="634" t="s">
        <v>8125</v>
      </c>
      <c r="D1035" s="634" t="s">
        <v>8126</v>
      </c>
      <c r="E1035" s="634" t="s">
        <v>8127</v>
      </c>
      <c r="F1035" s="634" t="s">
        <v>8142</v>
      </c>
      <c r="G1035" s="634" t="s">
        <v>8673</v>
      </c>
      <c r="H1035" s="634" t="s">
        <v>4346</v>
      </c>
      <c r="I1035" s="634" t="s">
        <v>21069</v>
      </c>
      <c r="J1035" s="634" t="s">
        <v>21070</v>
      </c>
      <c r="K1035" s="635">
        <v>41905892330044</v>
      </c>
      <c r="L1035" s="634" t="s">
        <v>21071</v>
      </c>
      <c r="M1035" s="634" t="s">
        <v>4312</v>
      </c>
      <c r="N1035" s="634" t="s">
        <v>2459</v>
      </c>
      <c r="O1035" s="634" t="s">
        <v>7918</v>
      </c>
      <c r="P1035" s="634" t="s">
        <v>8132</v>
      </c>
      <c r="Q1035" s="634" t="s">
        <v>8133</v>
      </c>
      <c r="R1035" s="634" t="s">
        <v>7205</v>
      </c>
      <c r="S1035" s="634" t="s">
        <v>8135</v>
      </c>
      <c r="T1035" s="634" t="s">
        <v>9830</v>
      </c>
      <c r="U1035" s="634" t="s">
        <v>1239</v>
      </c>
      <c r="V1035" s="634" t="s">
        <v>2383</v>
      </c>
      <c r="W1035" s="634" t="s">
        <v>5559</v>
      </c>
      <c r="X1035" s="634" t="s">
        <v>8175</v>
      </c>
      <c r="Y1035" s="634" t="s">
        <v>8138</v>
      </c>
      <c r="Z1035" s="634" t="s">
        <v>8139</v>
      </c>
      <c r="AE1035" s="634" t="s">
        <v>8140</v>
      </c>
      <c r="AF1035" s="634" t="s">
        <v>19688</v>
      </c>
      <c r="AI1035" s="646" t="str">
        <f>VLOOKUP(K1035,'1-kurs'!C:F,4,)</f>
        <v>1-kurs</v>
      </c>
      <c r="AJ1035" s="634" t="str">
        <f t="shared" si="16"/>
        <v>438241200394</v>
      </c>
    </row>
    <row r="1036" spans="1:36" hidden="1" x14ac:dyDescent="0.25">
      <c r="A1036" s="634" t="s">
        <v>20588</v>
      </c>
      <c r="B1036" s="634" t="s">
        <v>20589</v>
      </c>
      <c r="C1036" s="634" t="s">
        <v>8125</v>
      </c>
      <c r="D1036" s="634" t="s">
        <v>8126</v>
      </c>
      <c r="E1036" s="634" t="s">
        <v>8127</v>
      </c>
      <c r="F1036" s="634" t="s">
        <v>4345</v>
      </c>
      <c r="G1036" s="634" t="s">
        <v>4347</v>
      </c>
      <c r="H1036" s="634" t="s">
        <v>4344</v>
      </c>
      <c r="I1036" s="634" t="s">
        <v>20590</v>
      </c>
      <c r="J1036" s="634" t="s">
        <v>20591</v>
      </c>
      <c r="K1036" s="635">
        <v>30208861150044</v>
      </c>
      <c r="L1036" s="634" t="s">
        <v>20593</v>
      </c>
      <c r="M1036" s="634" t="s">
        <v>4312</v>
      </c>
      <c r="N1036" s="634" t="s">
        <v>2459</v>
      </c>
      <c r="O1036" s="634" t="s">
        <v>7918</v>
      </c>
      <c r="P1036" s="634" t="s">
        <v>8132</v>
      </c>
      <c r="Q1036" s="634" t="s">
        <v>8133</v>
      </c>
      <c r="R1036" s="634" t="s">
        <v>7205</v>
      </c>
      <c r="S1036" s="634" t="s">
        <v>8135</v>
      </c>
      <c r="T1036" s="634" t="s">
        <v>9830</v>
      </c>
      <c r="U1036" s="634" t="s">
        <v>1239</v>
      </c>
      <c r="V1036" s="634" t="s">
        <v>2383</v>
      </c>
      <c r="W1036" s="634" t="s">
        <v>5559</v>
      </c>
      <c r="X1036" s="634" t="s">
        <v>8225</v>
      </c>
      <c r="Y1036" s="634" t="s">
        <v>8138</v>
      </c>
      <c r="Z1036" s="634" t="s">
        <v>8139</v>
      </c>
      <c r="AE1036" s="634" t="s">
        <v>20515</v>
      </c>
      <c r="AF1036" s="634" t="s">
        <v>21212</v>
      </c>
      <c r="AI1036" s="646" t="str">
        <f>VLOOKUP(K1036,'1-kurs'!C:F,4,)</f>
        <v>1-kurs</v>
      </c>
      <c r="AJ1036" s="634" t="str">
        <f t="shared" si="16"/>
        <v>438241200371</v>
      </c>
    </row>
    <row r="1037" spans="1:36" hidden="1" x14ac:dyDescent="0.25">
      <c r="A1037" s="634" t="s">
        <v>20594</v>
      </c>
      <c r="B1037" s="634" t="s">
        <v>20595</v>
      </c>
      <c r="C1037" s="634" t="s">
        <v>8125</v>
      </c>
      <c r="D1037" s="634" t="s">
        <v>8126</v>
      </c>
      <c r="E1037" s="634" t="s">
        <v>8127</v>
      </c>
      <c r="F1037" s="634" t="s">
        <v>4345</v>
      </c>
      <c r="G1037" s="634" t="s">
        <v>4348</v>
      </c>
      <c r="H1037" s="634" t="s">
        <v>4346</v>
      </c>
      <c r="I1037" s="634" t="s">
        <v>20596</v>
      </c>
      <c r="J1037" s="634" t="s">
        <v>20597</v>
      </c>
      <c r="K1037" s="635">
        <v>42902881140036</v>
      </c>
      <c r="L1037" s="634" t="s">
        <v>9040</v>
      </c>
      <c r="M1037" s="634" t="s">
        <v>4312</v>
      </c>
      <c r="N1037" s="634" t="s">
        <v>2459</v>
      </c>
      <c r="O1037" s="634" t="s">
        <v>7918</v>
      </c>
      <c r="P1037" s="634" t="s">
        <v>8132</v>
      </c>
      <c r="Q1037" s="634" t="s">
        <v>8133</v>
      </c>
      <c r="R1037" s="634" t="s">
        <v>7205</v>
      </c>
      <c r="S1037" s="634" t="s">
        <v>8135</v>
      </c>
      <c r="T1037" s="634" t="s">
        <v>9830</v>
      </c>
      <c r="U1037" s="634" t="s">
        <v>1239</v>
      </c>
      <c r="V1037" s="634" t="s">
        <v>2383</v>
      </c>
      <c r="W1037" s="634" t="s">
        <v>5559</v>
      </c>
      <c r="X1037" s="634" t="s">
        <v>8175</v>
      </c>
      <c r="Y1037" s="634" t="s">
        <v>8138</v>
      </c>
      <c r="Z1037" s="634" t="s">
        <v>8139</v>
      </c>
      <c r="AE1037" s="634" t="s">
        <v>20515</v>
      </c>
      <c r="AF1037" s="634" t="s">
        <v>21211</v>
      </c>
      <c r="AI1037" s="646" t="str">
        <f>VLOOKUP(K1037,'1-kurs'!C:F,4,)</f>
        <v>1-kurs</v>
      </c>
      <c r="AJ1037" s="634" t="str">
        <f t="shared" si="16"/>
        <v>438241200374</v>
      </c>
    </row>
    <row r="1038" spans="1:36" hidden="1" x14ac:dyDescent="0.25">
      <c r="A1038" s="634" t="s">
        <v>20238</v>
      </c>
      <c r="B1038" s="634" t="s">
        <v>19829</v>
      </c>
      <c r="C1038" s="634" t="s">
        <v>8125</v>
      </c>
      <c r="D1038" s="634" t="s">
        <v>8126</v>
      </c>
      <c r="E1038" s="634" t="s">
        <v>8127</v>
      </c>
      <c r="F1038" s="634" t="s">
        <v>9349</v>
      </c>
      <c r="G1038" s="634" t="s">
        <v>13384</v>
      </c>
      <c r="H1038" s="634" t="s">
        <v>4346</v>
      </c>
      <c r="I1038" s="634" t="s">
        <v>20239</v>
      </c>
      <c r="J1038" s="634" t="s">
        <v>20240</v>
      </c>
      <c r="K1038" s="635">
        <v>40904783160011</v>
      </c>
      <c r="L1038" s="634" t="s">
        <v>8646</v>
      </c>
      <c r="M1038" s="634" t="s">
        <v>4312</v>
      </c>
      <c r="N1038" s="634" t="s">
        <v>2459</v>
      </c>
      <c r="O1038" s="634" t="s">
        <v>7918</v>
      </c>
      <c r="P1038" s="634" t="s">
        <v>8132</v>
      </c>
      <c r="Q1038" s="634" t="s">
        <v>8133</v>
      </c>
      <c r="R1038" s="634" t="s">
        <v>7205</v>
      </c>
      <c r="S1038" s="634" t="s">
        <v>8135</v>
      </c>
      <c r="T1038" s="634" t="s">
        <v>9830</v>
      </c>
      <c r="U1038" s="634" t="s">
        <v>1239</v>
      </c>
      <c r="V1038" s="634" t="s">
        <v>2383</v>
      </c>
      <c r="W1038" s="634" t="s">
        <v>5559</v>
      </c>
      <c r="X1038" s="634" t="s">
        <v>8182</v>
      </c>
      <c r="Y1038" s="634" t="s">
        <v>8138</v>
      </c>
      <c r="Z1038" s="634" t="s">
        <v>8139</v>
      </c>
      <c r="AB1038" s="634" t="s">
        <v>8183</v>
      </c>
      <c r="AC1038" s="634" t="s">
        <v>8184</v>
      </c>
      <c r="AE1038" s="634" t="s">
        <v>20515</v>
      </c>
      <c r="AF1038" s="634" t="s">
        <v>21239</v>
      </c>
      <c r="AI1038" s="646" t="str">
        <f>VLOOKUP(K1038,'1-kurs'!C:F,4,)</f>
        <v>1-kurs</v>
      </c>
      <c r="AJ1038" s="634" t="str">
        <f t="shared" si="16"/>
        <v>438241200292</v>
      </c>
    </row>
    <row r="1039" spans="1:36" hidden="1" x14ac:dyDescent="0.25">
      <c r="A1039" s="634" t="s">
        <v>20241</v>
      </c>
      <c r="B1039" s="634" t="s">
        <v>20100</v>
      </c>
      <c r="C1039" s="634" t="s">
        <v>8125</v>
      </c>
      <c r="D1039" s="634" t="s">
        <v>8126</v>
      </c>
      <c r="E1039" s="634" t="s">
        <v>8127</v>
      </c>
      <c r="F1039" s="634" t="s">
        <v>4345</v>
      </c>
      <c r="G1039" s="634" t="s">
        <v>4347</v>
      </c>
      <c r="H1039" s="634" t="s">
        <v>4346</v>
      </c>
      <c r="I1039" s="634" t="s">
        <v>20242</v>
      </c>
      <c r="J1039" s="634" t="s">
        <v>20243</v>
      </c>
      <c r="K1039" s="635">
        <v>41302901120038</v>
      </c>
      <c r="L1039" s="634" t="s">
        <v>20245</v>
      </c>
      <c r="M1039" s="634" t="s">
        <v>4312</v>
      </c>
      <c r="N1039" s="634" t="s">
        <v>2459</v>
      </c>
      <c r="O1039" s="634" t="s">
        <v>7918</v>
      </c>
      <c r="P1039" s="634" t="s">
        <v>8132</v>
      </c>
      <c r="Q1039" s="634" t="s">
        <v>8133</v>
      </c>
      <c r="R1039" s="634" t="s">
        <v>7205</v>
      </c>
      <c r="S1039" s="634" t="s">
        <v>8135</v>
      </c>
      <c r="T1039" s="634" t="s">
        <v>9830</v>
      </c>
      <c r="U1039" s="634" t="s">
        <v>1239</v>
      </c>
      <c r="V1039" s="634" t="s">
        <v>2383</v>
      </c>
      <c r="W1039" s="634" t="s">
        <v>5559</v>
      </c>
      <c r="X1039" s="634" t="s">
        <v>8175</v>
      </c>
      <c r="Y1039" s="634" t="s">
        <v>8138</v>
      </c>
      <c r="Z1039" s="634" t="s">
        <v>8139</v>
      </c>
      <c r="AE1039" s="634" t="s">
        <v>20515</v>
      </c>
      <c r="AF1039" s="634" t="s">
        <v>19688</v>
      </c>
      <c r="AI1039" s="646" t="str">
        <f>VLOOKUP(K1039,'1-kurs'!C:F,4,)</f>
        <v>1-kurs</v>
      </c>
      <c r="AJ1039" s="634" t="str">
        <f t="shared" si="16"/>
        <v>438241200327</v>
      </c>
    </row>
    <row r="1040" spans="1:36" hidden="1" x14ac:dyDescent="0.25">
      <c r="A1040" s="634" t="s">
        <v>19274</v>
      </c>
      <c r="B1040" s="634" t="s">
        <v>7728</v>
      </c>
      <c r="C1040" s="634" t="s">
        <v>8125</v>
      </c>
      <c r="D1040" s="634" t="s">
        <v>8126</v>
      </c>
      <c r="E1040" s="634" t="s">
        <v>8127</v>
      </c>
      <c r="F1040" s="634" t="s">
        <v>4345</v>
      </c>
      <c r="G1040" s="634" t="s">
        <v>4348</v>
      </c>
      <c r="H1040" s="634" t="s">
        <v>4346</v>
      </c>
      <c r="I1040" s="634" t="s">
        <v>9666</v>
      </c>
      <c r="J1040" s="634" t="s">
        <v>9667</v>
      </c>
      <c r="K1040" s="635">
        <v>62201025300012</v>
      </c>
      <c r="L1040" s="634" t="s">
        <v>9668</v>
      </c>
      <c r="M1040" s="634" t="s">
        <v>4312</v>
      </c>
      <c r="N1040" s="634" t="s">
        <v>2459</v>
      </c>
      <c r="O1040" s="634" t="s">
        <v>7918</v>
      </c>
      <c r="P1040" s="634" t="s">
        <v>8132</v>
      </c>
      <c r="Q1040" s="634" t="s">
        <v>8133</v>
      </c>
      <c r="R1040" s="634" t="s">
        <v>7205</v>
      </c>
      <c r="S1040" s="634" t="s">
        <v>8135</v>
      </c>
      <c r="T1040" s="634" t="s">
        <v>9830</v>
      </c>
      <c r="U1040" s="634" t="s">
        <v>1239</v>
      </c>
      <c r="V1040" s="634" t="s">
        <v>2383</v>
      </c>
      <c r="W1040" s="634" t="s">
        <v>5559</v>
      </c>
      <c r="X1040" s="634" t="s">
        <v>8175</v>
      </c>
      <c r="Y1040" s="634" t="s">
        <v>8138</v>
      </c>
      <c r="Z1040" s="634" t="s">
        <v>8139</v>
      </c>
      <c r="AE1040" s="634" t="s">
        <v>20128</v>
      </c>
      <c r="AF1040" s="634" t="s">
        <v>21196</v>
      </c>
      <c r="AI1040" s="646" t="str">
        <f>VLOOKUP(K1040,'1-kurs'!C:F,4,)</f>
        <v>1-kurs</v>
      </c>
      <c r="AJ1040" s="634" t="str">
        <f t="shared" si="16"/>
        <v>438241200301</v>
      </c>
    </row>
    <row r="1041" spans="1:36" hidden="1" x14ac:dyDescent="0.25">
      <c r="A1041" s="634" t="s">
        <v>18642</v>
      </c>
      <c r="B1041" s="634" t="s">
        <v>18643</v>
      </c>
      <c r="C1041" s="634" t="s">
        <v>8125</v>
      </c>
      <c r="D1041" s="634" t="s">
        <v>8126</v>
      </c>
      <c r="E1041" s="634" t="s">
        <v>8127</v>
      </c>
      <c r="F1041" s="634" t="s">
        <v>4345</v>
      </c>
      <c r="G1041" s="634" t="s">
        <v>4347</v>
      </c>
      <c r="H1041" s="634" t="s">
        <v>4346</v>
      </c>
      <c r="I1041" s="634" t="s">
        <v>16052</v>
      </c>
      <c r="J1041" s="634" t="s">
        <v>18644</v>
      </c>
      <c r="K1041" s="635">
        <v>60509025350018</v>
      </c>
      <c r="L1041" s="634" t="s">
        <v>18645</v>
      </c>
      <c r="M1041" s="634" t="s">
        <v>4312</v>
      </c>
      <c r="N1041" s="634" t="s">
        <v>2459</v>
      </c>
      <c r="O1041" s="634" t="s">
        <v>7918</v>
      </c>
      <c r="P1041" s="634" t="s">
        <v>8132</v>
      </c>
      <c r="Q1041" s="634" t="s">
        <v>8133</v>
      </c>
      <c r="R1041" s="634" t="s">
        <v>7205</v>
      </c>
      <c r="S1041" s="634" t="s">
        <v>8135</v>
      </c>
      <c r="T1041" s="634" t="s">
        <v>9830</v>
      </c>
      <c r="U1041" s="634" t="s">
        <v>1239</v>
      </c>
      <c r="V1041" s="634" t="s">
        <v>2383</v>
      </c>
      <c r="W1041" s="634" t="s">
        <v>5559</v>
      </c>
      <c r="X1041" s="634" t="s">
        <v>18646</v>
      </c>
      <c r="Y1041" s="634" t="s">
        <v>8138</v>
      </c>
      <c r="Z1041" s="634" t="s">
        <v>8139</v>
      </c>
      <c r="AE1041" s="634" t="s">
        <v>20128</v>
      </c>
      <c r="AF1041" s="634" t="s">
        <v>21210</v>
      </c>
      <c r="AI1041" s="646" t="str">
        <f>VLOOKUP(K1041,'1-kurs'!C:F,4,)</f>
        <v>1-kurs</v>
      </c>
      <c r="AJ1041" s="634" t="str">
        <f t="shared" si="16"/>
        <v>438241200271</v>
      </c>
    </row>
    <row r="1042" spans="1:36" hidden="1" x14ac:dyDescent="0.25">
      <c r="A1042" s="634" t="s">
        <v>20582</v>
      </c>
      <c r="B1042" s="634" t="s">
        <v>20583</v>
      </c>
      <c r="C1042" s="634" t="s">
        <v>8125</v>
      </c>
      <c r="D1042" s="634" t="s">
        <v>8126</v>
      </c>
      <c r="E1042" s="634" t="s">
        <v>8127</v>
      </c>
      <c r="F1042" s="634" t="s">
        <v>8317</v>
      </c>
      <c r="G1042" s="634" t="s">
        <v>19264</v>
      </c>
      <c r="H1042" s="634" t="s">
        <v>4344</v>
      </c>
      <c r="I1042" s="634" t="s">
        <v>20584</v>
      </c>
      <c r="J1042" s="634" t="s">
        <v>20585</v>
      </c>
      <c r="K1042" s="635">
        <v>32003785360016</v>
      </c>
      <c r="L1042" s="634" t="s">
        <v>20587</v>
      </c>
      <c r="M1042" s="634" t="s">
        <v>4312</v>
      </c>
      <c r="N1042" s="634" t="s">
        <v>2459</v>
      </c>
      <c r="O1042" s="634" t="s">
        <v>7918</v>
      </c>
      <c r="P1042" s="634" t="s">
        <v>8132</v>
      </c>
      <c r="Q1042" s="634" t="s">
        <v>8133</v>
      </c>
      <c r="R1042" s="634" t="s">
        <v>7205</v>
      </c>
      <c r="S1042" s="634" t="s">
        <v>8135</v>
      </c>
      <c r="T1042" s="634" t="s">
        <v>9830</v>
      </c>
      <c r="U1042" s="634" t="s">
        <v>1239</v>
      </c>
      <c r="V1042" s="634" t="s">
        <v>2383</v>
      </c>
      <c r="W1042" s="634" t="s">
        <v>5559</v>
      </c>
      <c r="X1042" s="634" t="s">
        <v>8175</v>
      </c>
      <c r="Y1042" s="634" t="s">
        <v>8138</v>
      </c>
      <c r="Z1042" s="634" t="s">
        <v>8139</v>
      </c>
      <c r="AE1042" s="634" t="s">
        <v>20515</v>
      </c>
      <c r="AF1042" s="634" t="s">
        <v>21196</v>
      </c>
      <c r="AI1042" s="646" t="str">
        <f>VLOOKUP(K1042,'1-kurs'!C:F,4,)</f>
        <v>1-kurs</v>
      </c>
      <c r="AJ1042" s="634" t="str">
        <f t="shared" si="16"/>
        <v>438241200376</v>
      </c>
    </row>
    <row r="1043" spans="1:36" hidden="1" x14ac:dyDescent="0.25">
      <c r="A1043" s="634" t="s">
        <v>20235</v>
      </c>
      <c r="B1043" s="634" t="s">
        <v>20099</v>
      </c>
      <c r="C1043" s="634" t="s">
        <v>8125</v>
      </c>
      <c r="D1043" s="634" t="s">
        <v>8126</v>
      </c>
      <c r="E1043" s="634" t="s">
        <v>8127</v>
      </c>
      <c r="F1043" s="634" t="s">
        <v>4345</v>
      </c>
      <c r="G1043" s="634" t="s">
        <v>8163</v>
      </c>
      <c r="H1043" s="634" t="s">
        <v>4346</v>
      </c>
      <c r="I1043" s="634" t="s">
        <v>20236</v>
      </c>
      <c r="J1043" s="634" t="s">
        <v>20237</v>
      </c>
      <c r="K1043" s="635">
        <v>41406831080025</v>
      </c>
      <c r="L1043" s="634" t="s">
        <v>9840</v>
      </c>
      <c r="M1043" s="634" t="s">
        <v>4312</v>
      </c>
      <c r="N1043" s="634" t="s">
        <v>2459</v>
      </c>
      <c r="O1043" s="634" t="s">
        <v>7918</v>
      </c>
      <c r="P1043" s="634" t="s">
        <v>8132</v>
      </c>
      <c r="Q1043" s="634" t="s">
        <v>8133</v>
      </c>
      <c r="R1043" s="634" t="s">
        <v>7205</v>
      </c>
      <c r="S1043" s="634" t="s">
        <v>8135</v>
      </c>
      <c r="T1043" s="634" t="s">
        <v>9830</v>
      </c>
      <c r="U1043" s="634" t="s">
        <v>1239</v>
      </c>
      <c r="V1043" s="634" t="s">
        <v>2383</v>
      </c>
      <c r="W1043" s="634" t="s">
        <v>5559</v>
      </c>
      <c r="X1043" s="634" t="s">
        <v>8175</v>
      </c>
      <c r="Y1043" s="634" t="s">
        <v>8138</v>
      </c>
      <c r="Z1043" s="634" t="s">
        <v>8139</v>
      </c>
      <c r="AE1043" s="634" t="s">
        <v>20515</v>
      </c>
      <c r="AF1043" s="634" t="s">
        <v>21210</v>
      </c>
      <c r="AI1043" s="646" t="str">
        <f>VLOOKUP(K1043,'1-kurs'!C:F,4,)</f>
        <v>1-kurs</v>
      </c>
      <c r="AJ1043" s="634" t="str">
        <f t="shared" si="16"/>
        <v>438241200343</v>
      </c>
    </row>
    <row r="1044" spans="1:36" hidden="1" x14ac:dyDescent="0.25">
      <c r="A1044" s="634" t="s">
        <v>19955</v>
      </c>
      <c r="B1044" s="634" t="s">
        <v>19086</v>
      </c>
      <c r="C1044" s="634" t="s">
        <v>8125</v>
      </c>
      <c r="D1044" s="634" t="s">
        <v>8126</v>
      </c>
      <c r="E1044" s="634" t="s">
        <v>8127</v>
      </c>
      <c r="F1044" s="634" t="s">
        <v>4345</v>
      </c>
      <c r="G1044" s="634" t="s">
        <v>4347</v>
      </c>
      <c r="H1044" s="634" t="s">
        <v>4346</v>
      </c>
      <c r="I1044" s="634" t="s">
        <v>19956</v>
      </c>
      <c r="J1044" s="634" t="s">
        <v>19957</v>
      </c>
      <c r="K1044" s="635">
        <v>40610901000072</v>
      </c>
      <c r="L1044" s="634" t="s">
        <v>19948</v>
      </c>
      <c r="M1044" s="634" t="s">
        <v>4312</v>
      </c>
      <c r="N1044" s="634" t="s">
        <v>2459</v>
      </c>
      <c r="O1044" s="634" t="s">
        <v>7918</v>
      </c>
      <c r="P1044" s="634" t="s">
        <v>8132</v>
      </c>
      <c r="Q1044" s="634" t="s">
        <v>8133</v>
      </c>
      <c r="R1044" s="634" t="s">
        <v>7205</v>
      </c>
      <c r="S1044" s="634" t="s">
        <v>8135</v>
      </c>
      <c r="T1044" s="634" t="s">
        <v>9830</v>
      </c>
      <c r="U1044" s="634" t="s">
        <v>1239</v>
      </c>
      <c r="V1044" s="634" t="s">
        <v>2383</v>
      </c>
      <c r="W1044" s="634" t="s">
        <v>5559</v>
      </c>
      <c r="X1044" s="634" t="s">
        <v>8137</v>
      </c>
      <c r="Y1044" s="634" t="s">
        <v>8138</v>
      </c>
      <c r="Z1044" s="634" t="s">
        <v>8139</v>
      </c>
      <c r="AE1044" s="634" t="s">
        <v>20128</v>
      </c>
      <c r="AF1044" s="634" t="s">
        <v>19688</v>
      </c>
      <c r="AI1044" s="646" t="str">
        <f>VLOOKUP(K1044,'1-kurs'!C:F,4,)</f>
        <v>1-kurs</v>
      </c>
      <c r="AJ1044" s="634" t="str">
        <f t="shared" si="16"/>
        <v>438241200267</v>
      </c>
    </row>
    <row r="1045" spans="1:36" hidden="1" x14ac:dyDescent="0.25">
      <c r="A1045" s="634" t="s">
        <v>20691</v>
      </c>
      <c r="B1045" s="634" t="s">
        <v>20692</v>
      </c>
      <c r="C1045" s="634" t="s">
        <v>8125</v>
      </c>
      <c r="D1045" s="634" t="s">
        <v>8126</v>
      </c>
      <c r="E1045" s="634" t="s">
        <v>8127</v>
      </c>
      <c r="F1045" s="634" t="s">
        <v>4345</v>
      </c>
      <c r="G1045" s="634" t="s">
        <v>4349</v>
      </c>
      <c r="H1045" s="634" t="s">
        <v>4346</v>
      </c>
      <c r="I1045" s="634" t="s">
        <v>20693</v>
      </c>
      <c r="J1045" s="634" t="s">
        <v>20694</v>
      </c>
      <c r="K1045" s="635">
        <v>61710005380034</v>
      </c>
      <c r="L1045" s="634" t="s">
        <v>10266</v>
      </c>
      <c r="M1045" s="634" t="s">
        <v>4312</v>
      </c>
      <c r="N1045" s="634" t="s">
        <v>2459</v>
      </c>
      <c r="O1045" s="634" t="s">
        <v>7918</v>
      </c>
      <c r="P1045" s="634" t="s">
        <v>8132</v>
      </c>
      <c r="Q1045" s="634" t="s">
        <v>8133</v>
      </c>
      <c r="R1045" s="634" t="s">
        <v>7205</v>
      </c>
      <c r="S1045" s="634" t="s">
        <v>8135</v>
      </c>
      <c r="T1045" s="634" t="s">
        <v>9830</v>
      </c>
      <c r="U1045" s="634" t="s">
        <v>1239</v>
      </c>
      <c r="V1045" s="634" t="s">
        <v>2383</v>
      </c>
      <c r="W1045" s="634" t="s">
        <v>5559</v>
      </c>
      <c r="X1045" s="634" t="s">
        <v>8175</v>
      </c>
      <c r="Y1045" s="634" t="s">
        <v>8138</v>
      </c>
      <c r="Z1045" s="634" t="s">
        <v>8139</v>
      </c>
      <c r="AE1045" s="634" t="s">
        <v>20515</v>
      </c>
      <c r="AF1045" s="634" t="s">
        <v>19688</v>
      </c>
      <c r="AI1045" s="646" t="str">
        <f>VLOOKUP(K1045,'1-kurs'!C:F,4,)</f>
        <v>1-kurs</v>
      </c>
      <c r="AJ1045" s="634" t="str">
        <f t="shared" si="16"/>
        <v>438251200003</v>
      </c>
    </row>
    <row r="1046" spans="1:36" hidden="1" x14ac:dyDescent="0.25">
      <c r="A1046" s="634" t="s">
        <v>9857</v>
      </c>
      <c r="B1046" s="634" t="s">
        <v>7454</v>
      </c>
      <c r="C1046" s="634" t="s">
        <v>8125</v>
      </c>
      <c r="D1046" s="634" t="s">
        <v>8126</v>
      </c>
      <c r="E1046" s="634" t="s">
        <v>8127</v>
      </c>
      <c r="F1046" s="634" t="s">
        <v>4345</v>
      </c>
      <c r="G1046" s="634" t="s">
        <v>4347</v>
      </c>
      <c r="H1046" s="634" t="s">
        <v>4346</v>
      </c>
      <c r="I1046" s="634" t="s">
        <v>9858</v>
      </c>
      <c r="J1046" s="634" t="s">
        <v>9859</v>
      </c>
      <c r="K1046" s="635">
        <v>60412015260012</v>
      </c>
      <c r="L1046" s="634" t="s">
        <v>9860</v>
      </c>
      <c r="M1046" s="634" t="s">
        <v>4312</v>
      </c>
      <c r="N1046" s="634" t="s">
        <v>2459</v>
      </c>
      <c r="O1046" s="634" t="s">
        <v>7918</v>
      </c>
      <c r="P1046" s="634" t="s">
        <v>8132</v>
      </c>
      <c r="Q1046" s="634" t="s">
        <v>8133</v>
      </c>
      <c r="R1046" s="634" t="s">
        <v>7205</v>
      </c>
      <c r="S1046" s="634" t="s">
        <v>8135</v>
      </c>
      <c r="T1046" s="634" t="s">
        <v>9830</v>
      </c>
      <c r="U1046" s="634" t="s">
        <v>1239</v>
      </c>
      <c r="V1046" s="634" t="s">
        <v>2383</v>
      </c>
      <c r="W1046" s="634" t="s">
        <v>5559</v>
      </c>
      <c r="X1046" s="634" t="s">
        <v>8271</v>
      </c>
      <c r="Y1046" s="634" t="s">
        <v>8138</v>
      </c>
      <c r="Z1046" s="634" t="s">
        <v>8139</v>
      </c>
      <c r="AE1046" s="634" t="s">
        <v>20128</v>
      </c>
      <c r="AF1046" s="634" t="s">
        <v>21212</v>
      </c>
      <c r="AI1046" s="646" t="str">
        <f>VLOOKUP(K1046,'1-kurs'!C:F,4,)</f>
        <v>1-kurs</v>
      </c>
      <c r="AJ1046" s="634" t="str">
        <f t="shared" si="16"/>
        <v>438241200154</v>
      </c>
    </row>
    <row r="1047" spans="1:36" hidden="1" x14ac:dyDescent="0.25">
      <c r="A1047" s="634" t="s">
        <v>9852</v>
      </c>
      <c r="B1047" s="634" t="s">
        <v>7708</v>
      </c>
      <c r="C1047" s="634" t="s">
        <v>8125</v>
      </c>
      <c r="D1047" s="634" t="s">
        <v>8126</v>
      </c>
      <c r="E1047" s="634" t="s">
        <v>8127</v>
      </c>
      <c r="F1047" s="634" t="s">
        <v>9349</v>
      </c>
      <c r="G1047" s="634" t="s">
        <v>9853</v>
      </c>
      <c r="H1047" s="634" t="s">
        <v>4344</v>
      </c>
      <c r="I1047" s="634" t="s">
        <v>9854</v>
      </c>
      <c r="J1047" s="634" t="s">
        <v>9855</v>
      </c>
      <c r="K1047" s="635">
        <v>52403015310020</v>
      </c>
      <c r="L1047" s="634" t="s">
        <v>9856</v>
      </c>
      <c r="M1047" s="634" t="s">
        <v>4312</v>
      </c>
      <c r="N1047" s="634" t="s">
        <v>2459</v>
      </c>
      <c r="O1047" s="634" t="s">
        <v>7918</v>
      </c>
      <c r="P1047" s="634" t="s">
        <v>8132</v>
      </c>
      <c r="Q1047" s="634" t="s">
        <v>8133</v>
      </c>
      <c r="R1047" s="634" t="s">
        <v>7205</v>
      </c>
      <c r="S1047" s="634" t="s">
        <v>8135</v>
      </c>
      <c r="T1047" s="634" t="s">
        <v>9830</v>
      </c>
      <c r="U1047" s="634" t="s">
        <v>1239</v>
      </c>
      <c r="V1047" s="634" t="s">
        <v>2383</v>
      </c>
      <c r="W1047" s="634" t="s">
        <v>5559</v>
      </c>
      <c r="X1047" s="634" t="s">
        <v>8271</v>
      </c>
      <c r="Y1047" s="634" t="s">
        <v>8138</v>
      </c>
      <c r="Z1047" s="634" t="s">
        <v>8139</v>
      </c>
      <c r="AE1047" s="634" t="s">
        <v>20128</v>
      </c>
      <c r="AF1047" s="634" t="s">
        <v>21210</v>
      </c>
      <c r="AI1047" s="646" t="str">
        <f>VLOOKUP(K1047,'1-kurs'!C:F,4,)</f>
        <v>1-kurs</v>
      </c>
      <c r="AJ1047" s="634" t="str">
        <f t="shared" si="16"/>
        <v>438241200155</v>
      </c>
    </row>
    <row r="1048" spans="1:36" hidden="1" x14ac:dyDescent="0.25">
      <c r="A1048" s="634" t="s">
        <v>20817</v>
      </c>
      <c r="B1048" s="634" t="s">
        <v>20818</v>
      </c>
      <c r="C1048" s="634" t="s">
        <v>8125</v>
      </c>
      <c r="D1048" s="634" t="s">
        <v>8126</v>
      </c>
      <c r="E1048" s="634" t="s">
        <v>8127</v>
      </c>
      <c r="F1048" s="634" t="s">
        <v>4345</v>
      </c>
      <c r="G1048" s="634" t="s">
        <v>8332</v>
      </c>
      <c r="H1048" s="634" t="s">
        <v>4344</v>
      </c>
      <c r="I1048" s="634" t="s">
        <v>20819</v>
      </c>
      <c r="J1048" s="634" t="s">
        <v>20820</v>
      </c>
      <c r="K1048" s="635">
        <v>30812931050055</v>
      </c>
      <c r="L1048" s="634" t="s">
        <v>20821</v>
      </c>
      <c r="M1048" s="634" t="s">
        <v>4312</v>
      </c>
      <c r="N1048" s="634" t="s">
        <v>2459</v>
      </c>
      <c r="O1048" s="634" t="s">
        <v>7918</v>
      </c>
      <c r="P1048" s="634" t="s">
        <v>8132</v>
      </c>
      <c r="Q1048" s="634" t="s">
        <v>8133</v>
      </c>
      <c r="R1048" s="634" t="s">
        <v>7205</v>
      </c>
      <c r="S1048" s="634" t="s">
        <v>8135</v>
      </c>
      <c r="T1048" s="634" t="s">
        <v>9830</v>
      </c>
      <c r="U1048" s="634" t="s">
        <v>1239</v>
      </c>
      <c r="V1048" s="634" t="s">
        <v>2383</v>
      </c>
      <c r="W1048" s="634" t="s">
        <v>5559</v>
      </c>
      <c r="X1048" s="634" t="s">
        <v>8175</v>
      </c>
      <c r="Y1048" s="634" t="s">
        <v>8138</v>
      </c>
      <c r="Z1048" s="634" t="s">
        <v>8139</v>
      </c>
      <c r="AE1048" s="634" t="s">
        <v>20515</v>
      </c>
      <c r="AF1048" s="634" t="s">
        <v>19687</v>
      </c>
      <c r="AI1048" s="646" t="str">
        <f>VLOOKUP(K1048,'1-kurs'!C:F,4,)</f>
        <v>1-kurs</v>
      </c>
      <c r="AJ1048" s="634" t="str">
        <f t="shared" si="16"/>
        <v>438241200389</v>
      </c>
    </row>
    <row r="1049" spans="1:36" hidden="1" x14ac:dyDescent="0.25">
      <c r="A1049" s="634" t="s">
        <v>9844</v>
      </c>
      <c r="B1049" s="634" t="s">
        <v>7570</v>
      </c>
      <c r="C1049" s="634" t="s">
        <v>8125</v>
      </c>
      <c r="D1049" s="634" t="s">
        <v>8126</v>
      </c>
      <c r="E1049" s="634" t="s">
        <v>8127</v>
      </c>
      <c r="F1049" s="634" t="s">
        <v>4345</v>
      </c>
      <c r="G1049" s="634" t="s">
        <v>4352</v>
      </c>
      <c r="H1049" s="634" t="s">
        <v>4346</v>
      </c>
      <c r="I1049" s="634" t="s">
        <v>9845</v>
      </c>
      <c r="J1049" s="634" t="s">
        <v>9846</v>
      </c>
      <c r="K1049" s="635">
        <v>60504005290016</v>
      </c>
      <c r="L1049" s="634" t="s">
        <v>9847</v>
      </c>
      <c r="M1049" s="634" t="s">
        <v>4312</v>
      </c>
      <c r="N1049" s="634" t="s">
        <v>2459</v>
      </c>
      <c r="O1049" s="634" t="s">
        <v>7918</v>
      </c>
      <c r="P1049" s="634" t="s">
        <v>8132</v>
      </c>
      <c r="Q1049" s="634" t="s">
        <v>8133</v>
      </c>
      <c r="R1049" s="634" t="s">
        <v>7205</v>
      </c>
      <c r="S1049" s="634" t="s">
        <v>8135</v>
      </c>
      <c r="T1049" s="634" t="s">
        <v>9830</v>
      </c>
      <c r="U1049" s="634" t="s">
        <v>1239</v>
      </c>
      <c r="V1049" s="634" t="s">
        <v>2383</v>
      </c>
      <c r="W1049" s="634" t="s">
        <v>5559</v>
      </c>
      <c r="X1049" s="634" t="s">
        <v>8271</v>
      </c>
      <c r="Y1049" s="634" t="s">
        <v>8138</v>
      </c>
      <c r="Z1049" s="634" t="s">
        <v>8139</v>
      </c>
      <c r="AE1049" s="634" t="s">
        <v>20128</v>
      </c>
      <c r="AF1049" s="634" t="s">
        <v>21248</v>
      </c>
      <c r="AI1049" s="646" t="str">
        <f>VLOOKUP(K1049,'1-kurs'!C:F,4,)</f>
        <v>1-kurs</v>
      </c>
      <c r="AJ1049" s="634" t="str">
        <f t="shared" si="16"/>
        <v>438241200150</v>
      </c>
    </row>
    <row r="1050" spans="1:36" hidden="1" x14ac:dyDescent="0.25">
      <c r="A1050" s="634" t="s">
        <v>9841</v>
      </c>
      <c r="B1050" s="634" t="s">
        <v>7648</v>
      </c>
      <c r="C1050" s="634" t="s">
        <v>8125</v>
      </c>
      <c r="D1050" s="634" t="s">
        <v>8126</v>
      </c>
      <c r="E1050" s="634" t="s">
        <v>8127</v>
      </c>
      <c r="F1050" s="634" t="s">
        <v>4345</v>
      </c>
      <c r="G1050" s="634" t="s">
        <v>4347</v>
      </c>
      <c r="H1050" s="634" t="s">
        <v>4344</v>
      </c>
      <c r="I1050" s="634" t="s">
        <v>9842</v>
      </c>
      <c r="J1050" s="634" t="s">
        <v>9843</v>
      </c>
      <c r="K1050" s="635">
        <v>32810985260044</v>
      </c>
      <c r="L1050" s="634" t="s">
        <v>9289</v>
      </c>
      <c r="M1050" s="634" t="s">
        <v>4312</v>
      </c>
      <c r="N1050" s="634" t="s">
        <v>2459</v>
      </c>
      <c r="O1050" s="634" t="s">
        <v>7918</v>
      </c>
      <c r="P1050" s="634" t="s">
        <v>8132</v>
      </c>
      <c r="Q1050" s="634" t="s">
        <v>8133</v>
      </c>
      <c r="R1050" s="634" t="s">
        <v>7205</v>
      </c>
      <c r="S1050" s="634" t="s">
        <v>8135</v>
      </c>
      <c r="T1050" s="634" t="s">
        <v>9830</v>
      </c>
      <c r="U1050" s="634" t="s">
        <v>1239</v>
      </c>
      <c r="V1050" s="634" t="s">
        <v>2383</v>
      </c>
      <c r="W1050" s="634" t="s">
        <v>5559</v>
      </c>
      <c r="X1050" s="634" t="s">
        <v>8271</v>
      </c>
      <c r="Y1050" s="634" t="s">
        <v>8138</v>
      </c>
      <c r="Z1050" s="634" t="s">
        <v>8139</v>
      </c>
      <c r="AE1050" s="634" t="s">
        <v>20128</v>
      </c>
      <c r="AF1050" s="634" t="s">
        <v>19688</v>
      </c>
      <c r="AI1050" s="646" t="str">
        <f>VLOOKUP(K1050,'1-kurs'!C:F,4,)</f>
        <v>1-kurs</v>
      </c>
      <c r="AJ1050" s="634" t="str">
        <f t="shared" si="16"/>
        <v>438241200156</v>
      </c>
    </row>
    <row r="1051" spans="1:36" hidden="1" x14ac:dyDescent="0.25">
      <c r="A1051" s="634" t="s">
        <v>9652</v>
      </c>
      <c r="B1051" s="634" t="s">
        <v>7674</v>
      </c>
      <c r="C1051" s="634" t="s">
        <v>8125</v>
      </c>
      <c r="D1051" s="634" t="s">
        <v>8126</v>
      </c>
      <c r="E1051" s="634" t="s">
        <v>8127</v>
      </c>
      <c r="F1051" s="634" t="s">
        <v>4345</v>
      </c>
      <c r="G1051" s="634" t="s">
        <v>4348</v>
      </c>
      <c r="H1051" s="634" t="s">
        <v>4346</v>
      </c>
      <c r="I1051" s="634" t="s">
        <v>9653</v>
      </c>
      <c r="J1051" s="634" t="s">
        <v>9654</v>
      </c>
      <c r="K1051" s="635">
        <v>60911025300010</v>
      </c>
      <c r="L1051" s="634" t="s">
        <v>9655</v>
      </c>
      <c r="M1051" s="634" t="s">
        <v>4312</v>
      </c>
      <c r="N1051" s="634" t="s">
        <v>2459</v>
      </c>
      <c r="O1051" s="634" t="s">
        <v>7918</v>
      </c>
      <c r="P1051" s="634" t="s">
        <v>8132</v>
      </c>
      <c r="Q1051" s="634" t="s">
        <v>8133</v>
      </c>
      <c r="R1051" s="634" t="s">
        <v>7205</v>
      </c>
      <c r="S1051" s="634" t="s">
        <v>8135</v>
      </c>
      <c r="T1051" s="634" t="s">
        <v>9830</v>
      </c>
      <c r="U1051" s="634" t="s">
        <v>1239</v>
      </c>
      <c r="V1051" s="634" t="s">
        <v>2383</v>
      </c>
      <c r="W1051" s="634" t="s">
        <v>5559</v>
      </c>
      <c r="X1051" s="634" t="s">
        <v>8271</v>
      </c>
      <c r="Y1051" s="634" t="s">
        <v>8138</v>
      </c>
      <c r="Z1051" s="634" t="s">
        <v>8139</v>
      </c>
      <c r="AE1051" s="634" t="s">
        <v>20128</v>
      </c>
      <c r="AF1051" s="634" t="s">
        <v>21210</v>
      </c>
      <c r="AI1051" s="646" t="str">
        <f>VLOOKUP(K1051,'1-kurs'!C:F,4,)</f>
        <v>1-kurs</v>
      </c>
      <c r="AJ1051" s="634" t="str">
        <f t="shared" si="16"/>
        <v>438241200112</v>
      </c>
    </row>
    <row r="1052" spans="1:36" hidden="1" x14ac:dyDescent="0.25">
      <c r="A1052" s="634" t="s">
        <v>19958</v>
      </c>
      <c r="B1052" s="634" t="s">
        <v>19959</v>
      </c>
      <c r="C1052" s="634" t="s">
        <v>8125</v>
      </c>
      <c r="D1052" s="634" t="s">
        <v>8126</v>
      </c>
      <c r="E1052" s="634" t="s">
        <v>8127</v>
      </c>
      <c r="F1052" s="634" t="s">
        <v>4345</v>
      </c>
      <c r="G1052" s="634" t="s">
        <v>8221</v>
      </c>
      <c r="H1052" s="634" t="s">
        <v>4346</v>
      </c>
      <c r="I1052" s="634" t="s">
        <v>19960</v>
      </c>
      <c r="J1052" s="634" t="s">
        <v>19961</v>
      </c>
      <c r="K1052" s="635">
        <v>42904975350013</v>
      </c>
      <c r="L1052" s="634" t="s">
        <v>10050</v>
      </c>
      <c r="M1052" s="634" t="s">
        <v>4312</v>
      </c>
      <c r="N1052" s="634" t="s">
        <v>2459</v>
      </c>
      <c r="O1052" s="634" t="s">
        <v>7918</v>
      </c>
      <c r="P1052" s="634" t="s">
        <v>8132</v>
      </c>
      <c r="Q1052" s="634" t="s">
        <v>8133</v>
      </c>
      <c r="R1052" s="634" t="s">
        <v>7205</v>
      </c>
      <c r="S1052" s="634" t="s">
        <v>8135</v>
      </c>
      <c r="T1052" s="634" t="s">
        <v>9830</v>
      </c>
      <c r="U1052" s="634" t="s">
        <v>1239</v>
      </c>
      <c r="V1052" s="634" t="s">
        <v>2383</v>
      </c>
      <c r="W1052" s="634" t="s">
        <v>5559</v>
      </c>
      <c r="X1052" s="634" t="s">
        <v>8175</v>
      </c>
      <c r="Y1052" s="634" t="s">
        <v>8138</v>
      </c>
      <c r="Z1052" s="634" t="s">
        <v>8139</v>
      </c>
      <c r="AE1052" s="634" t="s">
        <v>20515</v>
      </c>
      <c r="AF1052" s="634" t="s">
        <v>21122</v>
      </c>
      <c r="AI1052" s="646" t="str">
        <f>VLOOKUP(K1052,'1-kurs'!C:F,4,)</f>
        <v>1-kurs</v>
      </c>
      <c r="AJ1052" s="634" t="str">
        <f t="shared" si="16"/>
        <v>438241200317</v>
      </c>
    </row>
    <row r="1053" spans="1:36" hidden="1" x14ac:dyDescent="0.25">
      <c r="A1053" s="634" t="s">
        <v>21062</v>
      </c>
      <c r="B1053" s="634" t="s">
        <v>21063</v>
      </c>
      <c r="C1053" s="634" t="s">
        <v>8125</v>
      </c>
      <c r="D1053" s="634" t="s">
        <v>8126</v>
      </c>
      <c r="E1053" s="634" t="s">
        <v>8361</v>
      </c>
      <c r="F1053" s="634" t="s">
        <v>8142</v>
      </c>
      <c r="G1053" s="634" t="s">
        <v>8660</v>
      </c>
      <c r="H1053" s="634" t="s">
        <v>4346</v>
      </c>
      <c r="I1053" s="634" t="s">
        <v>10708</v>
      </c>
      <c r="J1053" s="634" t="s">
        <v>21064</v>
      </c>
      <c r="K1053" s="635">
        <v>41906912340087</v>
      </c>
      <c r="L1053" s="634" t="s">
        <v>21065</v>
      </c>
      <c r="M1053" s="634" t="s">
        <v>4312</v>
      </c>
      <c r="N1053" s="634" t="s">
        <v>2459</v>
      </c>
      <c r="O1053" s="634" t="s">
        <v>7918</v>
      </c>
      <c r="P1053" s="634" t="s">
        <v>8132</v>
      </c>
      <c r="Q1053" s="634" t="s">
        <v>8133</v>
      </c>
      <c r="R1053" s="634" t="s">
        <v>7205</v>
      </c>
      <c r="S1053" s="634" t="s">
        <v>8135</v>
      </c>
      <c r="T1053" s="634" t="s">
        <v>9830</v>
      </c>
      <c r="U1053" s="634" t="s">
        <v>1239</v>
      </c>
      <c r="V1053" s="634" t="s">
        <v>2383</v>
      </c>
      <c r="W1053" s="634" t="s">
        <v>5559</v>
      </c>
      <c r="X1053" s="634" t="s">
        <v>21066</v>
      </c>
      <c r="Y1053" s="634" t="s">
        <v>8138</v>
      </c>
      <c r="Z1053" s="634" t="s">
        <v>8139</v>
      </c>
      <c r="AB1053" s="634" t="s">
        <v>8183</v>
      </c>
      <c r="AC1053" s="634" t="s">
        <v>8184</v>
      </c>
      <c r="AE1053" s="634" t="s">
        <v>8140</v>
      </c>
      <c r="AF1053" s="634" t="s">
        <v>21122</v>
      </c>
      <c r="AI1053" s="646" t="str">
        <f>VLOOKUP(K1053,'1-kurs'!C:F,4,)</f>
        <v>1-kurs</v>
      </c>
      <c r="AJ1053" s="634" t="str">
        <f t="shared" si="16"/>
        <v>438251200011</v>
      </c>
    </row>
    <row r="1054" spans="1:36" hidden="1" x14ac:dyDescent="0.25">
      <c r="A1054" s="634" t="s">
        <v>11755</v>
      </c>
      <c r="B1054" s="634" t="s">
        <v>11756</v>
      </c>
      <c r="C1054" s="634" t="s">
        <v>8125</v>
      </c>
      <c r="D1054" s="634" t="s">
        <v>8126</v>
      </c>
      <c r="E1054" s="634" t="s">
        <v>8127</v>
      </c>
      <c r="F1054" s="634" t="s">
        <v>4345</v>
      </c>
      <c r="G1054" s="634" t="s">
        <v>4347</v>
      </c>
      <c r="H1054" s="634" t="s">
        <v>4344</v>
      </c>
      <c r="I1054" s="634" t="s">
        <v>11757</v>
      </c>
      <c r="J1054" s="634" t="s">
        <v>11758</v>
      </c>
      <c r="K1054" s="635">
        <v>51701025260063</v>
      </c>
      <c r="L1054" s="634" t="s">
        <v>11759</v>
      </c>
      <c r="M1054" s="634" t="s">
        <v>2423</v>
      </c>
      <c r="N1054" s="634" t="s">
        <v>2459</v>
      </c>
      <c r="O1054" s="634" t="s">
        <v>11708</v>
      </c>
      <c r="P1054" s="634" t="s">
        <v>8132</v>
      </c>
      <c r="Q1054" s="634" t="s">
        <v>8133</v>
      </c>
      <c r="R1054" s="634" t="s">
        <v>7224</v>
      </c>
      <c r="S1054" s="634" t="s">
        <v>8135</v>
      </c>
      <c r="T1054" s="634" t="s">
        <v>11709</v>
      </c>
      <c r="U1054" s="634" t="s">
        <v>1239</v>
      </c>
      <c r="V1054" s="634" t="s">
        <v>2383</v>
      </c>
      <c r="W1054" s="634" t="s">
        <v>5559</v>
      </c>
      <c r="X1054" s="634" t="s">
        <v>21072</v>
      </c>
      <c r="Y1054" s="634" t="s">
        <v>8138</v>
      </c>
      <c r="Z1054" s="634" t="s">
        <v>8139</v>
      </c>
      <c r="AE1054" s="634" t="s">
        <v>20514</v>
      </c>
      <c r="AF1054" s="634" t="s">
        <v>20742</v>
      </c>
      <c r="AI1054" s="646" t="str">
        <f>VLOOKUP(K1054,'2-kurs'!C:F,4,)</f>
        <v>2-kurs</v>
      </c>
      <c r="AJ1054" s="634" t="str">
        <f t="shared" si="16"/>
        <v>438231200133</v>
      </c>
    </row>
    <row r="1055" spans="1:36" hidden="1" x14ac:dyDescent="0.25">
      <c r="A1055" s="634" t="s">
        <v>11710</v>
      </c>
      <c r="B1055" s="634" t="s">
        <v>11711</v>
      </c>
      <c r="C1055" s="634" t="s">
        <v>8125</v>
      </c>
      <c r="D1055" s="634" t="s">
        <v>8126</v>
      </c>
      <c r="E1055" s="634" t="s">
        <v>8127</v>
      </c>
      <c r="F1055" s="634" t="s">
        <v>8317</v>
      </c>
      <c r="G1055" s="634" t="s">
        <v>11712</v>
      </c>
      <c r="H1055" s="634" t="s">
        <v>4346</v>
      </c>
      <c r="I1055" s="634" t="s">
        <v>11713</v>
      </c>
      <c r="J1055" s="634" t="s">
        <v>11714</v>
      </c>
      <c r="K1055" s="635">
        <v>41405950610014</v>
      </c>
      <c r="L1055" s="634" t="s">
        <v>11715</v>
      </c>
      <c r="M1055" s="634" t="s">
        <v>2423</v>
      </c>
      <c r="N1055" s="634" t="s">
        <v>2459</v>
      </c>
      <c r="O1055" s="634" t="s">
        <v>11708</v>
      </c>
      <c r="P1055" s="634" t="s">
        <v>8132</v>
      </c>
      <c r="Q1055" s="634" t="s">
        <v>8133</v>
      </c>
      <c r="R1055" s="634" t="s">
        <v>7224</v>
      </c>
      <c r="S1055" s="634" t="s">
        <v>8135</v>
      </c>
      <c r="T1055" s="634" t="s">
        <v>11709</v>
      </c>
      <c r="U1055" s="634" t="s">
        <v>1239</v>
      </c>
      <c r="V1055" s="634" t="s">
        <v>2383</v>
      </c>
      <c r="W1055" s="634" t="s">
        <v>5559</v>
      </c>
      <c r="X1055" s="634" t="s">
        <v>21081</v>
      </c>
      <c r="Y1055" s="634" t="s">
        <v>8138</v>
      </c>
      <c r="Z1055" s="634" t="s">
        <v>8139</v>
      </c>
      <c r="AE1055" s="634" t="s">
        <v>20514</v>
      </c>
      <c r="AF1055" s="634" t="s">
        <v>20719</v>
      </c>
      <c r="AI1055" s="646" t="str">
        <f>VLOOKUP(K1055,'2-kurs'!C:F,4,)</f>
        <v>2-kurs</v>
      </c>
      <c r="AJ1055" s="634" t="str">
        <f t="shared" si="16"/>
        <v>438231200141</v>
      </c>
    </row>
    <row r="1056" spans="1:36" hidden="1" x14ac:dyDescent="0.25">
      <c r="A1056" s="634" t="s">
        <v>11704</v>
      </c>
      <c r="B1056" s="634" t="s">
        <v>11705</v>
      </c>
      <c r="C1056" s="634" t="s">
        <v>8125</v>
      </c>
      <c r="D1056" s="634" t="s">
        <v>8126</v>
      </c>
      <c r="E1056" s="634" t="s">
        <v>8127</v>
      </c>
      <c r="F1056" s="634" t="s">
        <v>8552</v>
      </c>
      <c r="G1056" s="634" t="s">
        <v>8607</v>
      </c>
      <c r="H1056" s="634" t="s">
        <v>4346</v>
      </c>
      <c r="I1056" s="634" t="s">
        <v>11706</v>
      </c>
      <c r="J1056" s="634" t="s">
        <v>11707</v>
      </c>
      <c r="K1056" s="635">
        <v>42903942700040</v>
      </c>
      <c r="L1056" s="634" t="s">
        <v>9070</v>
      </c>
      <c r="M1056" s="634" t="s">
        <v>2423</v>
      </c>
      <c r="N1056" s="634" t="s">
        <v>2459</v>
      </c>
      <c r="O1056" s="634" t="s">
        <v>11708</v>
      </c>
      <c r="P1056" s="634" t="s">
        <v>8132</v>
      </c>
      <c r="Q1056" s="634" t="s">
        <v>8133</v>
      </c>
      <c r="R1056" s="634" t="s">
        <v>7224</v>
      </c>
      <c r="S1056" s="634" t="s">
        <v>8135</v>
      </c>
      <c r="T1056" s="634" t="s">
        <v>11709</v>
      </c>
      <c r="U1056" s="634" t="s">
        <v>1239</v>
      </c>
      <c r="V1056" s="634" t="s">
        <v>2383</v>
      </c>
      <c r="W1056" s="634" t="s">
        <v>5559</v>
      </c>
      <c r="X1056" s="634" t="s">
        <v>21077</v>
      </c>
      <c r="Y1056" s="634" t="s">
        <v>8138</v>
      </c>
      <c r="Z1056" s="634" t="s">
        <v>8139</v>
      </c>
      <c r="AE1056" s="634" t="s">
        <v>20514</v>
      </c>
      <c r="AF1056" s="634" t="s">
        <v>20733</v>
      </c>
      <c r="AI1056" s="646" t="str">
        <f>VLOOKUP(K1056,'2-kurs'!C:F,4,)</f>
        <v>2-kurs</v>
      </c>
      <c r="AJ1056" s="634" t="str">
        <f t="shared" si="16"/>
        <v>438241200242</v>
      </c>
    </row>
    <row r="1057" spans="1:36" hidden="1" x14ac:dyDescent="0.25">
      <c r="A1057" s="634" t="s">
        <v>11733</v>
      </c>
      <c r="B1057" s="634" t="s">
        <v>11734</v>
      </c>
      <c r="C1057" s="634" t="s">
        <v>8125</v>
      </c>
      <c r="D1057" s="634" t="s">
        <v>8126</v>
      </c>
      <c r="E1057" s="634" t="s">
        <v>8127</v>
      </c>
      <c r="F1057" s="634" t="s">
        <v>4345</v>
      </c>
      <c r="G1057" s="634" t="s">
        <v>4350</v>
      </c>
      <c r="H1057" s="634" t="s">
        <v>4346</v>
      </c>
      <c r="I1057" s="634" t="s">
        <v>11735</v>
      </c>
      <c r="J1057" s="634" t="s">
        <v>11736</v>
      </c>
      <c r="K1057" s="635">
        <v>62802005310038</v>
      </c>
      <c r="L1057" s="634" t="s">
        <v>11737</v>
      </c>
      <c r="M1057" s="634" t="s">
        <v>2423</v>
      </c>
      <c r="N1057" s="634" t="s">
        <v>2459</v>
      </c>
      <c r="O1057" s="634" t="s">
        <v>11708</v>
      </c>
      <c r="P1057" s="634" t="s">
        <v>8132</v>
      </c>
      <c r="Q1057" s="634" t="s">
        <v>8133</v>
      </c>
      <c r="R1057" s="634" t="s">
        <v>7224</v>
      </c>
      <c r="S1057" s="634" t="s">
        <v>8135</v>
      </c>
      <c r="T1057" s="634" t="s">
        <v>11709</v>
      </c>
      <c r="U1057" s="634" t="s">
        <v>1239</v>
      </c>
      <c r="V1057" s="634" t="s">
        <v>2383</v>
      </c>
      <c r="W1057" s="634" t="s">
        <v>5559</v>
      </c>
      <c r="X1057" s="634" t="s">
        <v>21080</v>
      </c>
      <c r="Y1057" s="634" t="s">
        <v>8138</v>
      </c>
      <c r="Z1057" s="634" t="s">
        <v>8139</v>
      </c>
      <c r="AE1057" s="634" t="s">
        <v>20514</v>
      </c>
      <c r="AF1057" s="634" t="s">
        <v>20733</v>
      </c>
      <c r="AI1057" s="646" t="str">
        <f>VLOOKUP(K1057,'2-kurs'!C:F,4,)</f>
        <v>2-kurs</v>
      </c>
      <c r="AJ1057" s="634" t="str">
        <f t="shared" si="16"/>
        <v>438231200140</v>
      </c>
    </row>
    <row r="1058" spans="1:36" hidden="1" x14ac:dyDescent="0.25">
      <c r="A1058" s="634" t="s">
        <v>11728</v>
      </c>
      <c r="B1058" s="634" t="s">
        <v>11729</v>
      </c>
      <c r="C1058" s="634" t="s">
        <v>8125</v>
      </c>
      <c r="D1058" s="634" t="s">
        <v>8126</v>
      </c>
      <c r="E1058" s="634" t="s">
        <v>8127</v>
      </c>
      <c r="F1058" s="634" t="s">
        <v>4345</v>
      </c>
      <c r="G1058" s="634" t="s">
        <v>8332</v>
      </c>
      <c r="H1058" s="634" t="s">
        <v>4344</v>
      </c>
      <c r="I1058" s="634" t="s">
        <v>11730</v>
      </c>
      <c r="J1058" s="634" t="s">
        <v>11731</v>
      </c>
      <c r="K1058" s="635">
        <v>51509035280011</v>
      </c>
      <c r="L1058" s="634" t="s">
        <v>11732</v>
      </c>
      <c r="M1058" s="634" t="s">
        <v>2423</v>
      </c>
      <c r="N1058" s="634" t="s">
        <v>2459</v>
      </c>
      <c r="O1058" s="634" t="s">
        <v>11708</v>
      </c>
      <c r="P1058" s="634" t="s">
        <v>8132</v>
      </c>
      <c r="Q1058" s="634" t="s">
        <v>8133</v>
      </c>
      <c r="R1058" s="634" t="s">
        <v>7224</v>
      </c>
      <c r="S1058" s="634" t="s">
        <v>8135</v>
      </c>
      <c r="T1058" s="634" t="s">
        <v>11709</v>
      </c>
      <c r="U1058" s="634" t="s">
        <v>1239</v>
      </c>
      <c r="V1058" s="634" t="s">
        <v>2383</v>
      </c>
      <c r="W1058" s="634" t="s">
        <v>5559</v>
      </c>
      <c r="X1058" s="634" t="s">
        <v>21076</v>
      </c>
      <c r="Y1058" s="634" t="s">
        <v>8138</v>
      </c>
      <c r="Z1058" s="634" t="s">
        <v>8139</v>
      </c>
      <c r="AE1058" s="634" t="s">
        <v>20514</v>
      </c>
      <c r="AF1058" s="634" t="s">
        <v>19299</v>
      </c>
      <c r="AI1058" s="646" t="str">
        <f>VLOOKUP(K1058,'2-kurs'!C:F,4,)</f>
        <v>2-kurs</v>
      </c>
      <c r="AJ1058" s="634" t="str">
        <f t="shared" si="16"/>
        <v>438231200127</v>
      </c>
    </row>
    <row r="1059" spans="1:36" hidden="1" x14ac:dyDescent="0.25">
      <c r="A1059" s="634" t="s">
        <v>18809</v>
      </c>
      <c r="B1059" s="634" t="s">
        <v>18810</v>
      </c>
      <c r="C1059" s="634" t="s">
        <v>8125</v>
      </c>
      <c r="D1059" s="634" t="s">
        <v>8126</v>
      </c>
      <c r="E1059" s="634" t="s">
        <v>8127</v>
      </c>
      <c r="F1059" s="634" t="s">
        <v>4345</v>
      </c>
      <c r="G1059" s="634" t="s">
        <v>8221</v>
      </c>
      <c r="H1059" s="634" t="s">
        <v>4344</v>
      </c>
      <c r="I1059" s="634" t="s">
        <v>18811</v>
      </c>
      <c r="J1059" s="634" t="s">
        <v>18812</v>
      </c>
      <c r="K1059" s="635">
        <v>30707975350031</v>
      </c>
      <c r="L1059" s="634" t="s">
        <v>18813</v>
      </c>
      <c r="M1059" s="634" t="s">
        <v>2423</v>
      </c>
      <c r="N1059" s="634" t="s">
        <v>2459</v>
      </c>
      <c r="O1059" s="634" t="s">
        <v>11708</v>
      </c>
      <c r="P1059" s="634" t="s">
        <v>8132</v>
      </c>
      <c r="Q1059" s="634" t="s">
        <v>8133</v>
      </c>
      <c r="R1059" s="634" t="s">
        <v>7224</v>
      </c>
      <c r="S1059" s="634" t="s">
        <v>8135</v>
      </c>
      <c r="T1059" s="634" t="s">
        <v>11709</v>
      </c>
      <c r="U1059" s="634" t="s">
        <v>1239</v>
      </c>
      <c r="V1059" s="634" t="s">
        <v>2383</v>
      </c>
      <c r="W1059" s="634" t="s">
        <v>5559</v>
      </c>
      <c r="X1059" s="634" t="s">
        <v>21075</v>
      </c>
      <c r="Y1059" s="634" t="s">
        <v>8138</v>
      </c>
      <c r="Z1059" s="634" t="s">
        <v>8139</v>
      </c>
      <c r="AE1059" s="634" t="s">
        <v>20514</v>
      </c>
      <c r="AF1059" s="634" t="s">
        <v>21249</v>
      </c>
      <c r="AI1059" s="646" t="str">
        <f>VLOOKUP(K1059,'2-kurs'!C:F,4,)</f>
        <v>2-kurs</v>
      </c>
      <c r="AJ1059" s="634" t="str">
        <f t="shared" si="16"/>
        <v>438231200130</v>
      </c>
    </row>
    <row r="1060" spans="1:36" hidden="1" x14ac:dyDescent="0.25">
      <c r="A1060" s="634" t="s">
        <v>11716</v>
      </c>
      <c r="B1060" s="634" t="s">
        <v>8014</v>
      </c>
      <c r="C1060" s="634" t="s">
        <v>8125</v>
      </c>
      <c r="D1060" s="634" t="s">
        <v>8126</v>
      </c>
      <c r="E1060" s="634" t="s">
        <v>8127</v>
      </c>
      <c r="F1060" s="634" t="s">
        <v>8552</v>
      </c>
      <c r="G1060" s="634" t="s">
        <v>8607</v>
      </c>
      <c r="H1060" s="634" t="s">
        <v>4344</v>
      </c>
      <c r="I1060" s="634" t="s">
        <v>11717</v>
      </c>
      <c r="J1060" s="634" t="s">
        <v>11718</v>
      </c>
      <c r="K1060" s="635">
        <v>32306862680051</v>
      </c>
      <c r="L1060" s="634" t="s">
        <v>10135</v>
      </c>
      <c r="M1060" s="634" t="s">
        <v>2423</v>
      </c>
      <c r="N1060" s="634" t="s">
        <v>2459</v>
      </c>
      <c r="O1060" s="634" t="s">
        <v>11708</v>
      </c>
      <c r="P1060" s="634" t="s">
        <v>8132</v>
      </c>
      <c r="Q1060" s="634" t="s">
        <v>8133</v>
      </c>
      <c r="R1060" s="634" t="s">
        <v>7224</v>
      </c>
      <c r="S1060" s="634" t="s">
        <v>8135</v>
      </c>
      <c r="T1060" s="634" t="s">
        <v>11709</v>
      </c>
      <c r="U1060" s="634" t="s">
        <v>1239</v>
      </c>
      <c r="V1060" s="634" t="s">
        <v>2383</v>
      </c>
      <c r="W1060" s="634" t="s">
        <v>5559</v>
      </c>
      <c r="X1060" s="634" t="s">
        <v>21079</v>
      </c>
      <c r="Y1060" s="634" t="s">
        <v>8138</v>
      </c>
      <c r="Z1060" s="634" t="s">
        <v>8139</v>
      </c>
      <c r="AE1060" s="634" t="s">
        <v>20514</v>
      </c>
      <c r="AF1060" s="634" t="s">
        <v>20733</v>
      </c>
      <c r="AI1060" s="646" t="str">
        <f>VLOOKUP(K1060,'2-kurs'!C:F,4,)</f>
        <v>2-kurs</v>
      </c>
      <c r="AJ1060" s="634" t="str">
        <f t="shared" si="16"/>
        <v>438231200115</v>
      </c>
    </row>
    <row r="1061" spans="1:36" hidden="1" x14ac:dyDescent="0.25">
      <c r="A1061" s="634" t="s">
        <v>11760</v>
      </c>
      <c r="B1061" s="634" t="s">
        <v>11761</v>
      </c>
      <c r="C1061" s="634" t="s">
        <v>8125</v>
      </c>
      <c r="D1061" s="634" t="s">
        <v>8126</v>
      </c>
      <c r="E1061" s="634" t="s">
        <v>8127</v>
      </c>
      <c r="F1061" s="634" t="s">
        <v>8700</v>
      </c>
      <c r="G1061" s="634" t="s">
        <v>9285</v>
      </c>
      <c r="H1061" s="634" t="s">
        <v>4344</v>
      </c>
      <c r="I1061" s="634" t="s">
        <v>11762</v>
      </c>
      <c r="J1061" s="634" t="s">
        <v>11763</v>
      </c>
      <c r="K1061" s="635">
        <v>30410713120024</v>
      </c>
      <c r="L1061" s="634" t="s">
        <v>9504</v>
      </c>
      <c r="M1061" s="634" t="s">
        <v>2423</v>
      </c>
      <c r="N1061" s="634" t="s">
        <v>2459</v>
      </c>
      <c r="O1061" s="634" t="s">
        <v>11708</v>
      </c>
      <c r="P1061" s="634" t="s">
        <v>8132</v>
      </c>
      <c r="Q1061" s="634" t="s">
        <v>8133</v>
      </c>
      <c r="R1061" s="634" t="s">
        <v>7224</v>
      </c>
      <c r="S1061" s="634" t="s">
        <v>8135</v>
      </c>
      <c r="T1061" s="634" t="s">
        <v>11709</v>
      </c>
      <c r="U1061" s="634" t="s">
        <v>1239</v>
      </c>
      <c r="V1061" s="634" t="s">
        <v>2383</v>
      </c>
      <c r="W1061" s="634" t="s">
        <v>5559</v>
      </c>
      <c r="X1061" s="634" t="s">
        <v>21073</v>
      </c>
      <c r="Y1061" s="634" t="s">
        <v>8138</v>
      </c>
      <c r="Z1061" s="634" t="s">
        <v>8139</v>
      </c>
      <c r="AE1061" s="634" t="s">
        <v>20514</v>
      </c>
      <c r="AF1061" s="634" t="s">
        <v>20733</v>
      </c>
      <c r="AI1061" s="646" t="str">
        <f>VLOOKUP(K1061,'2-kurs'!C:F,4,)</f>
        <v>2-kurs</v>
      </c>
      <c r="AJ1061" s="634" t="str">
        <f t="shared" si="16"/>
        <v>438231200137</v>
      </c>
    </row>
    <row r="1062" spans="1:36" hidden="1" x14ac:dyDescent="0.25">
      <c r="A1062" s="634" t="s">
        <v>11748</v>
      </c>
      <c r="B1062" s="634" t="s">
        <v>11749</v>
      </c>
      <c r="C1062" s="634" t="s">
        <v>8125</v>
      </c>
      <c r="D1062" s="634" t="s">
        <v>8126</v>
      </c>
      <c r="E1062" s="634" t="s">
        <v>8127</v>
      </c>
      <c r="F1062" s="634" t="s">
        <v>4345</v>
      </c>
      <c r="G1062" s="634" t="s">
        <v>4348</v>
      </c>
      <c r="H1062" s="634" t="s">
        <v>4344</v>
      </c>
      <c r="I1062" s="634" t="s">
        <v>8628</v>
      </c>
      <c r="J1062" s="634" t="s">
        <v>11750</v>
      </c>
      <c r="K1062" s="635">
        <v>31010925300019</v>
      </c>
      <c r="L1062" s="634" t="s">
        <v>9309</v>
      </c>
      <c r="M1062" s="634" t="s">
        <v>2423</v>
      </c>
      <c r="N1062" s="634" t="s">
        <v>2459</v>
      </c>
      <c r="O1062" s="634" t="s">
        <v>11708</v>
      </c>
      <c r="P1062" s="634" t="s">
        <v>8132</v>
      </c>
      <c r="Q1062" s="634" t="s">
        <v>8133</v>
      </c>
      <c r="R1062" s="634" t="s">
        <v>7224</v>
      </c>
      <c r="S1062" s="634" t="s">
        <v>8135</v>
      </c>
      <c r="T1062" s="634" t="s">
        <v>11709</v>
      </c>
      <c r="U1062" s="634" t="s">
        <v>1239</v>
      </c>
      <c r="V1062" s="634" t="s">
        <v>2383</v>
      </c>
      <c r="W1062" s="634" t="s">
        <v>5559</v>
      </c>
      <c r="X1062" s="634" t="s">
        <v>21083</v>
      </c>
      <c r="Y1062" s="634" t="s">
        <v>8138</v>
      </c>
      <c r="Z1062" s="634" t="s">
        <v>8139</v>
      </c>
      <c r="AE1062" s="634" t="s">
        <v>20514</v>
      </c>
      <c r="AF1062" s="634" t="s">
        <v>21250</v>
      </c>
      <c r="AI1062" s="646" t="str">
        <f>VLOOKUP(K1062,'2-kurs'!C:F,4,)</f>
        <v>2-kurs</v>
      </c>
      <c r="AJ1062" s="634" t="str">
        <f t="shared" si="16"/>
        <v>438241200244</v>
      </c>
    </row>
    <row r="1063" spans="1:36" hidden="1" x14ac:dyDescent="0.25">
      <c r="A1063" s="634" t="s">
        <v>11724</v>
      </c>
      <c r="B1063" s="634" t="s">
        <v>11725</v>
      </c>
      <c r="C1063" s="634" t="s">
        <v>8125</v>
      </c>
      <c r="D1063" s="634" t="s">
        <v>8126</v>
      </c>
      <c r="E1063" s="634" t="s">
        <v>8127</v>
      </c>
      <c r="F1063" s="634" t="s">
        <v>4345</v>
      </c>
      <c r="G1063" s="634" t="s">
        <v>4349</v>
      </c>
      <c r="H1063" s="634" t="s">
        <v>4344</v>
      </c>
      <c r="I1063" s="634" t="s">
        <v>11726</v>
      </c>
      <c r="J1063" s="634" t="s">
        <v>11727</v>
      </c>
      <c r="K1063" s="635">
        <v>31401935380012</v>
      </c>
      <c r="L1063" s="634" t="s">
        <v>8166</v>
      </c>
      <c r="M1063" s="634" t="s">
        <v>2423</v>
      </c>
      <c r="N1063" s="634" t="s">
        <v>2459</v>
      </c>
      <c r="O1063" s="634" t="s">
        <v>11708</v>
      </c>
      <c r="P1063" s="634" t="s">
        <v>8132</v>
      </c>
      <c r="Q1063" s="634" t="s">
        <v>8133</v>
      </c>
      <c r="R1063" s="634" t="s">
        <v>7224</v>
      </c>
      <c r="S1063" s="634" t="s">
        <v>8135</v>
      </c>
      <c r="T1063" s="634" t="s">
        <v>11709</v>
      </c>
      <c r="U1063" s="634" t="s">
        <v>1239</v>
      </c>
      <c r="V1063" s="634" t="s">
        <v>2383</v>
      </c>
      <c r="W1063" s="634" t="s">
        <v>5559</v>
      </c>
      <c r="X1063" s="634" t="s">
        <v>21085</v>
      </c>
      <c r="Y1063" s="634" t="s">
        <v>8138</v>
      </c>
      <c r="Z1063" s="634" t="s">
        <v>8139</v>
      </c>
      <c r="AE1063" s="634" t="s">
        <v>20514</v>
      </c>
      <c r="AF1063" s="634" t="s">
        <v>20720</v>
      </c>
      <c r="AI1063" s="646" t="str">
        <f>VLOOKUP(K1063,'2-kurs'!C:F,4,)</f>
        <v>2-kurs</v>
      </c>
      <c r="AJ1063" s="634" t="str">
        <f t="shared" si="16"/>
        <v>438231200126</v>
      </c>
    </row>
    <row r="1064" spans="1:36" hidden="1" x14ac:dyDescent="0.25">
      <c r="A1064" s="634" t="s">
        <v>11765</v>
      </c>
      <c r="B1064" s="634" t="s">
        <v>11766</v>
      </c>
      <c r="C1064" s="634" t="s">
        <v>8125</v>
      </c>
      <c r="D1064" s="634" t="s">
        <v>8126</v>
      </c>
      <c r="E1064" s="634" t="s">
        <v>8127</v>
      </c>
      <c r="F1064" s="634" t="s">
        <v>4345</v>
      </c>
      <c r="G1064" s="634" t="s">
        <v>4347</v>
      </c>
      <c r="H1064" s="634" t="s">
        <v>4344</v>
      </c>
      <c r="I1064" s="634" t="s">
        <v>9617</v>
      </c>
      <c r="J1064" s="634" t="s">
        <v>11767</v>
      </c>
      <c r="K1064" s="635">
        <v>52311005260027</v>
      </c>
      <c r="L1064" s="634" t="s">
        <v>8390</v>
      </c>
      <c r="M1064" s="634" t="s">
        <v>2423</v>
      </c>
      <c r="N1064" s="634" t="s">
        <v>2459</v>
      </c>
      <c r="O1064" s="634" t="s">
        <v>11708</v>
      </c>
      <c r="P1064" s="634" t="s">
        <v>8132</v>
      </c>
      <c r="Q1064" s="634" t="s">
        <v>8133</v>
      </c>
      <c r="R1064" s="634" t="s">
        <v>7224</v>
      </c>
      <c r="S1064" s="634" t="s">
        <v>8135</v>
      </c>
      <c r="T1064" s="634" t="s">
        <v>11709</v>
      </c>
      <c r="U1064" s="634" t="s">
        <v>1239</v>
      </c>
      <c r="V1064" s="634" t="s">
        <v>2383</v>
      </c>
      <c r="W1064" s="634" t="s">
        <v>5559</v>
      </c>
      <c r="X1064" s="634" t="s">
        <v>21074</v>
      </c>
      <c r="Y1064" s="634" t="s">
        <v>8138</v>
      </c>
      <c r="Z1064" s="634" t="s">
        <v>8139</v>
      </c>
      <c r="AE1064" s="634" t="s">
        <v>20514</v>
      </c>
      <c r="AF1064" s="634" t="s">
        <v>20733</v>
      </c>
      <c r="AI1064" s="646" t="str">
        <f>VLOOKUP(K1064,'2-kurs'!C:F,4,)</f>
        <v>2-kurs</v>
      </c>
      <c r="AJ1064" s="634" t="str">
        <f t="shared" si="16"/>
        <v>438231200136</v>
      </c>
    </row>
    <row r="1065" spans="1:36" hidden="1" x14ac:dyDescent="0.25">
      <c r="A1065" s="634" t="s">
        <v>11738</v>
      </c>
      <c r="B1065" s="634" t="s">
        <v>11739</v>
      </c>
      <c r="C1065" s="634" t="s">
        <v>8125</v>
      </c>
      <c r="D1065" s="634" t="s">
        <v>8126</v>
      </c>
      <c r="E1065" s="634" t="s">
        <v>8127</v>
      </c>
      <c r="F1065" s="634" t="s">
        <v>8700</v>
      </c>
      <c r="G1065" s="634" t="s">
        <v>11740</v>
      </c>
      <c r="H1065" s="634" t="s">
        <v>4344</v>
      </c>
      <c r="I1065" s="634" t="s">
        <v>11741</v>
      </c>
      <c r="J1065" s="634" t="s">
        <v>11742</v>
      </c>
      <c r="K1065" s="635">
        <v>53112017100052</v>
      </c>
      <c r="L1065" s="634" t="s">
        <v>11743</v>
      </c>
      <c r="M1065" s="634" t="s">
        <v>2423</v>
      </c>
      <c r="N1065" s="634" t="s">
        <v>2459</v>
      </c>
      <c r="O1065" s="634" t="s">
        <v>11708</v>
      </c>
      <c r="P1065" s="634" t="s">
        <v>8132</v>
      </c>
      <c r="Q1065" s="634" t="s">
        <v>8133</v>
      </c>
      <c r="R1065" s="634" t="s">
        <v>7224</v>
      </c>
      <c r="S1065" s="634" t="s">
        <v>8135</v>
      </c>
      <c r="T1065" s="634" t="s">
        <v>11709</v>
      </c>
      <c r="U1065" s="634" t="s">
        <v>1239</v>
      </c>
      <c r="V1065" s="634" t="s">
        <v>2383</v>
      </c>
      <c r="W1065" s="634" t="s">
        <v>5559</v>
      </c>
      <c r="X1065" s="634" t="s">
        <v>21084</v>
      </c>
      <c r="Y1065" s="634" t="s">
        <v>8138</v>
      </c>
      <c r="Z1065" s="634" t="s">
        <v>8139</v>
      </c>
      <c r="AE1065" s="634" t="s">
        <v>20514</v>
      </c>
      <c r="AF1065" s="634" t="s">
        <v>18729</v>
      </c>
      <c r="AI1065" s="646" t="str">
        <f>VLOOKUP(K1065,'2-kurs'!C:F,4,)</f>
        <v>2-kurs</v>
      </c>
      <c r="AJ1065" s="634" t="str">
        <f t="shared" si="16"/>
        <v>438231200139</v>
      </c>
    </row>
    <row r="1066" spans="1:36" hidden="1" x14ac:dyDescent="0.25">
      <c r="A1066" s="634" t="s">
        <v>11744</v>
      </c>
      <c r="B1066" s="634" t="s">
        <v>11745</v>
      </c>
      <c r="C1066" s="634" t="s">
        <v>8125</v>
      </c>
      <c r="D1066" s="634" t="s">
        <v>8126</v>
      </c>
      <c r="E1066" s="634" t="s">
        <v>8127</v>
      </c>
      <c r="F1066" s="634" t="s">
        <v>8346</v>
      </c>
      <c r="G1066" s="634" t="s">
        <v>8375</v>
      </c>
      <c r="H1066" s="634" t="s">
        <v>4346</v>
      </c>
      <c r="I1066" s="634" t="s">
        <v>11746</v>
      </c>
      <c r="J1066" s="634" t="s">
        <v>11747</v>
      </c>
      <c r="K1066" s="635">
        <v>42405711440019</v>
      </c>
      <c r="L1066" s="634" t="s">
        <v>8474</v>
      </c>
      <c r="M1066" s="634" t="s">
        <v>2423</v>
      </c>
      <c r="N1066" s="634" t="s">
        <v>2459</v>
      </c>
      <c r="O1066" s="634" t="s">
        <v>11708</v>
      </c>
      <c r="P1066" s="634" t="s">
        <v>8132</v>
      </c>
      <c r="Q1066" s="634" t="s">
        <v>8133</v>
      </c>
      <c r="R1066" s="634" t="s">
        <v>7224</v>
      </c>
      <c r="S1066" s="634" t="s">
        <v>8135</v>
      </c>
      <c r="T1066" s="634" t="s">
        <v>11709</v>
      </c>
      <c r="U1066" s="634" t="s">
        <v>1239</v>
      </c>
      <c r="V1066" s="634" t="s">
        <v>2383</v>
      </c>
      <c r="W1066" s="634" t="s">
        <v>5559</v>
      </c>
      <c r="X1066" s="634" t="s">
        <v>21086</v>
      </c>
      <c r="Y1066" s="634" t="s">
        <v>8138</v>
      </c>
      <c r="Z1066" s="634" t="s">
        <v>8139</v>
      </c>
      <c r="AE1066" s="634" t="s">
        <v>20514</v>
      </c>
      <c r="AF1066" s="634" t="s">
        <v>20719</v>
      </c>
      <c r="AI1066" s="646" t="str">
        <f>VLOOKUP(K1066,'2-kurs'!C:F,4,)</f>
        <v>2-kurs</v>
      </c>
      <c r="AJ1066" s="634" t="str">
        <f t="shared" si="16"/>
        <v>438231200142</v>
      </c>
    </row>
    <row r="1067" spans="1:36" hidden="1" x14ac:dyDescent="0.25">
      <c r="A1067" s="634" t="s">
        <v>11751</v>
      </c>
      <c r="B1067" s="634" t="s">
        <v>11752</v>
      </c>
      <c r="C1067" s="634" t="s">
        <v>8125</v>
      </c>
      <c r="D1067" s="634" t="s">
        <v>8126</v>
      </c>
      <c r="E1067" s="634" t="s">
        <v>8127</v>
      </c>
      <c r="F1067" s="634" t="s">
        <v>4345</v>
      </c>
      <c r="G1067" s="634" t="s">
        <v>4347</v>
      </c>
      <c r="H1067" s="634" t="s">
        <v>4344</v>
      </c>
      <c r="I1067" s="634" t="s">
        <v>11753</v>
      </c>
      <c r="J1067" s="634" t="s">
        <v>11754</v>
      </c>
      <c r="K1067" s="635">
        <v>52812015260015</v>
      </c>
      <c r="L1067" s="634" t="s">
        <v>8251</v>
      </c>
      <c r="M1067" s="634" t="s">
        <v>2423</v>
      </c>
      <c r="N1067" s="634" t="s">
        <v>2459</v>
      </c>
      <c r="O1067" s="634" t="s">
        <v>11708</v>
      </c>
      <c r="P1067" s="634" t="s">
        <v>8132</v>
      </c>
      <c r="Q1067" s="634" t="s">
        <v>8133</v>
      </c>
      <c r="R1067" s="634" t="s">
        <v>7224</v>
      </c>
      <c r="S1067" s="634" t="s">
        <v>8135</v>
      </c>
      <c r="T1067" s="634" t="s">
        <v>11709</v>
      </c>
      <c r="U1067" s="634" t="s">
        <v>1239</v>
      </c>
      <c r="V1067" s="634" t="s">
        <v>2383</v>
      </c>
      <c r="W1067" s="634" t="s">
        <v>5559</v>
      </c>
      <c r="X1067" s="634" t="s">
        <v>21078</v>
      </c>
      <c r="Y1067" s="634" t="s">
        <v>8138</v>
      </c>
      <c r="Z1067" s="634" t="s">
        <v>8139</v>
      </c>
      <c r="AE1067" s="634" t="s">
        <v>20514</v>
      </c>
      <c r="AF1067" s="634" t="s">
        <v>20733</v>
      </c>
      <c r="AI1067" s="646" t="str">
        <f>VLOOKUP(K1067,'2-kurs'!C:F,4,)</f>
        <v>2-kurs</v>
      </c>
      <c r="AJ1067" s="634" t="str">
        <f t="shared" si="16"/>
        <v>438231200129</v>
      </c>
    </row>
    <row r="1068" spans="1:36" hidden="1" x14ac:dyDescent="0.25">
      <c r="A1068" s="634" t="s">
        <v>19275</v>
      </c>
      <c r="B1068" s="634" t="s">
        <v>19276</v>
      </c>
      <c r="C1068" s="634" t="s">
        <v>8125</v>
      </c>
      <c r="D1068" s="634" t="s">
        <v>8126</v>
      </c>
      <c r="E1068" s="634" t="s">
        <v>8127</v>
      </c>
      <c r="F1068" s="634" t="s">
        <v>4345</v>
      </c>
      <c r="G1068" s="634" t="s">
        <v>4348</v>
      </c>
      <c r="H1068" s="634" t="s">
        <v>4346</v>
      </c>
      <c r="I1068" s="634" t="s">
        <v>19277</v>
      </c>
      <c r="J1068" s="634" t="s">
        <v>19278</v>
      </c>
      <c r="K1068" s="635">
        <v>41611861140023</v>
      </c>
      <c r="L1068" s="634" t="s">
        <v>12491</v>
      </c>
      <c r="M1068" s="634" t="s">
        <v>2423</v>
      </c>
      <c r="N1068" s="634" t="s">
        <v>2459</v>
      </c>
      <c r="O1068" s="634" t="s">
        <v>11708</v>
      </c>
      <c r="P1068" s="634" t="s">
        <v>8132</v>
      </c>
      <c r="Q1068" s="634" t="s">
        <v>8133</v>
      </c>
      <c r="R1068" s="634" t="s">
        <v>7224</v>
      </c>
      <c r="S1068" s="634" t="s">
        <v>8135</v>
      </c>
      <c r="T1068" s="634" t="s">
        <v>11709</v>
      </c>
      <c r="U1068" s="634" t="s">
        <v>1239</v>
      </c>
      <c r="V1068" s="634" t="s">
        <v>2383</v>
      </c>
      <c r="W1068" s="634" t="s">
        <v>5559</v>
      </c>
      <c r="X1068" s="634" t="s">
        <v>21087</v>
      </c>
      <c r="Y1068" s="634" t="s">
        <v>8138</v>
      </c>
      <c r="Z1068" s="634" t="s">
        <v>8139</v>
      </c>
      <c r="AE1068" s="634" t="s">
        <v>20514</v>
      </c>
      <c r="AF1068" s="634" t="s">
        <v>19635</v>
      </c>
      <c r="AI1068" s="646" t="str">
        <f>VLOOKUP(K1068,'2-kurs'!C:F,4,)</f>
        <v>2-kurs</v>
      </c>
      <c r="AJ1068" s="634" t="str">
        <f t="shared" si="16"/>
        <v>438231200151</v>
      </c>
    </row>
    <row r="1069" spans="1:36" hidden="1" x14ac:dyDescent="0.25">
      <c r="A1069" s="634" t="s">
        <v>11719</v>
      </c>
      <c r="B1069" s="634" t="s">
        <v>11720</v>
      </c>
      <c r="C1069" s="634" t="s">
        <v>8125</v>
      </c>
      <c r="D1069" s="634" t="s">
        <v>8126</v>
      </c>
      <c r="E1069" s="634" t="s">
        <v>8127</v>
      </c>
      <c r="F1069" s="634" t="s">
        <v>4345</v>
      </c>
      <c r="G1069" s="634" t="s">
        <v>4349</v>
      </c>
      <c r="H1069" s="634" t="s">
        <v>4346</v>
      </c>
      <c r="I1069" s="634" t="s">
        <v>11721</v>
      </c>
      <c r="J1069" s="634" t="s">
        <v>11722</v>
      </c>
      <c r="K1069" s="635">
        <v>40502891140019</v>
      </c>
      <c r="L1069" s="634" t="s">
        <v>11723</v>
      </c>
      <c r="M1069" s="634" t="s">
        <v>2423</v>
      </c>
      <c r="N1069" s="634" t="s">
        <v>2459</v>
      </c>
      <c r="O1069" s="634" t="s">
        <v>11708</v>
      </c>
      <c r="P1069" s="634" t="s">
        <v>8132</v>
      </c>
      <c r="Q1069" s="634" t="s">
        <v>8133</v>
      </c>
      <c r="R1069" s="634" t="s">
        <v>7224</v>
      </c>
      <c r="S1069" s="634" t="s">
        <v>8135</v>
      </c>
      <c r="T1069" s="634" t="s">
        <v>11709</v>
      </c>
      <c r="U1069" s="634" t="s">
        <v>1239</v>
      </c>
      <c r="V1069" s="634" t="s">
        <v>2383</v>
      </c>
      <c r="W1069" s="634" t="s">
        <v>5559</v>
      </c>
      <c r="X1069" s="634" t="s">
        <v>21082</v>
      </c>
      <c r="Y1069" s="634" t="s">
        <v>8138</v>
      </c>
      <c r="Z1069" s="634" t="s">
        <v>8139</v>
      </c>
      <c r="AE1069" s="634" t="s">
        <v>20514</v>
      </c>
      <c r="AF1069" s="634" t="s">
        <v>20737</v>
      </c>
      <c r="AI1069" s="646" t="str">
        <f>VLOOKUP(K1069,'2-kurs'!C:F,4,)</f>
        <v>2-kurs</v>
      </c>
      <c r="AJ1069" s="634" t="str">
        <f t="shared" si="16"/>
        <v>438231200124</v>
      </c>
    </row>
    <row r="1070" spans="1:36" hidden="1" x14ac:dyDescent="0.25">
      <c r="A1070" s="634" t="s">
        <v>11777</v>
      </c>
      <c r="B1070" s="634" t="s">
        <v>11778</v>
      </c>
      <c r="C1070" s="634" t="s">
        <v>8125</v>
      </c>
      <c r="D1070" s="634" t="s">
        <v>8126</v>
      </c>
      <c r="E1070" s="634" t="s">
        <v>8127</v>
      </c>
      <c r="F1070" s="634" t="s">
        <v>4345</v>
      </c>
      <c r="G1070" s="634" t="s">
        <v>4348</v>
      </c>
      <c r="H1070" s="634" t="s">
        <v>4344</v>
      </c>
      <c r="I1070" s="634" t="s">
        <v>11779</v>
      </c>
      <c r="J1070" s="634" t="s">
        <v>11780</v>
      </c>
      <c r="K1070" s="635">
        <v>32702951010011</v>
      </c>
      <c r="L1070" s="634" t="s">
        <v>11781</v>
      </c>
      <c r="M1070" s="634" t="s">
        <v>2423</v>
      </c>
      <c r="N1070" s="634" t="s">
        <v>2459</v>
      </c>
      <c r="O1070" s="634" t="s">
        <v>11769</v>
      </c>
      <c r="P1070" s="634" t="s">
        <v>8132</v>
      </c>
      <c r="Q1070" s="634" t="s">
        <v>8133</v>
      </c>
      <c r="R1070" s="634" t="s">
        <v>7224</v>
      </c>
      <c r="S1070" s="634" t="s">
        <v>20822</v>
      </c>
      <c r="T1070" s="634" t="s">
        <v>11709</v>
      </c>
      <c r="U1070" s="634" t="s">
        <v>1239</v>
      </c>
      <c r="V1070" s="634" t="s">
        <v>2383</v>
      </c>
      <c r="W1070" s="634" t="s">
        <v>5559</v>
      </c>
      <c r="X1070" s="634" t="s">
        <v>20696</v>
      </c>
      <c r="Y1070" s="634" t="s">
        <v>8138</v>
      </c>
      <c r="Z1070" s="634" t="s">
        <v>8139</v>
      </c>
      <c r="AB1070" s="634" t="s">
        <v>8183</v>
      </c>
      <c r="AC1070" s="634" t="s">
        <v>8184</v>
      </c>
      <c r="AE1070" s="634" t="s">
        <v>20514</v>
      </c>
      <c r="AF1070" s="634" t="s">
        <v>20823</v>
      </c>
      <c r="AI1070" s="646" t="str">
        <f>VLOOKUP(K1070,'2-kurs'!C:F,4,)</f>
        <v>2-kurs</v>
      </c>
      <c r="AJ1070" s="634" t="str">
        <f t="shared" si="16"/>
        <v>438231200123</v>
      </c>
    </row>
    <row r="1071" spans="1:36" hidden="1" x14ac:dyDescent="0.25">
      <c r="A1071" s="634" t="s">
        <v>11837</v>
      </c>
      <c r="B1071" s="634" t="s">
        <v>11838</v>
      </c>
      <c r="C1071" s="634" t="s">
        <v>8125</v>
      </c>
      <c r="D1071" s="634" t="s">
        <v>8126</v>
      </c>
      <c r="E1071" s="634" t="s">
        <v>8127</v>
      </c>
      <c r="F1071" s="634" t="s">
        <v>4345</v>
      </c>
      <c r="G1071" s="634" t="s">
        <v>4347</v>
      </c>
      <c r="H1071" s="634" t="s">
        <v>4344</v>
      </c>
      <c r="I1071" s="634" t="s">
        <v>10146</v>
      </c>
      <c r="J1071" s="634" t="s">
        <v>11839</v>
      </c>
      <c r="K1071" s="635">
        <v>30706961000062</v>
      </c>
      <c r="L1071" s="634" t="s">
        <v>11840</v>
      </c>
      <c r="M1071" s="634" t="s">
        <v>2423</v>
      </c>
      <c r="N1071" s="634" t="s">
        <v>2459</v>
      </c>
      <c r="O1071" s="634" t="s">
        <v>11703</v>
      </c>
      <c r="P1071" s="634" t="s">
        <v>8132</v>
      </c>
      <c r="Q1071" s="634" t="s">
        <v>8133</v>
      </c>
      <c r="R1071" s="634" t="s">
        <v>7224</v>
      </c>
      <c r="S1071" s="634" t="s">
        <v>8135</v>
      </c>
      <c r="T1071" s="634" t="s">
        <v>9864</v>
      </c>
      <c r="U1071" s="634" t="s">
        <v>1239</v>
      </c>
      <c r="V1071" s="634" t="s">
        <v>2383</v>
      </c>
      <c r="W1071" s="634" t="s">
        <v>5559</v>
      </c>
      <c r="X1071" s="634" t="s">
        <v>21092</v>
      </c>
      <c r="Y1071" s="634" t="s">
        <v>8138</v>
      </c>
      <c r="Z1071" s="634" t="s">
        <v>8139</v>
      </c>
      <c r="AE1071" s="634" t="s">
        <v>20514</v>
      </c>
      <c r="AF1071" s="634" t="s">
        <v>20740</v>
      </c>
      <c r="AI1071" s="646" t="str">
        <f>VLOOKUP(K1071,'2-kurs'!C:F,4,)</f>
        <v>2-kurs</v>
      </c>
      <c r="AJ1071" s="634" t="str">
        <f t="shared" si="16"/>
        <v>438241200227</v>
      </c>
    </row>
    <row r="1072" spans="1:36" hidden="1" x14ac:dyDescent="0.25">
      <c r="A1072" s="634" t="s">
        <v>11863</v>
      </c>
      <c r="B1072" s="634" t="s">
        <v>11864</v>
      </c>
      <c r="C1072" s="634" t="s">
        <v>8125</v>
      </c>
      <c r="D1072" s="634" t="s">
        <v>8126</v>
      </c>
      <c r="E1072" s="634" t="s">
        <v>8127</v>
      </c>
      <c r="F1072" s="634" t="s">
        <v>8552</v>
      </c>
      <c r="G1072" s="634" t="s">
        <v>8553</v>
      </c>
      <c r="H1072" s="634" t="s">
        <v>4344</v>
      </c>
      <c r="I1072" s="634" t="s">
        <v>11865</v>
      </c>
      <c r="J1072" s="634" t="s">
        <v>11866</v>
      </c>
      <c r="K1072" s="635">
        <v>30612995700042</v>
      </c>
      <c r="L1072" s="634" t="s">
        <v>11867</v>
      </c>
      <c r="M1072" s="634" t="s">
        <v>2423</v>
      </c>
      <c r="N1072" s="634" t="s">
        <v>2459</v>
      </c>
      <c r="O1072" s="634" t="s">
        <v>11703</v>
      </c>
      <c r="P1072" s="634" t="s">
        <v>8132</v>
      </c>
      <c r="Q1072" s="634" t="s">
        <v>8133</v>
      </c>
      <c r="R1072" s="634" t="s">
        <v>7224</v>
      </c>
      <c r="S1072" s="634" t="s">
        <v>8135</v>
      </c>
      <c r="T1072" s="634" t="s">
        <v>9864</v>
      </c>
      <c r="U1072" s="634" t="s">
        <v>1239</v>
      </c>
      <c r="V1072" s="634" t="s">
        <v>2383</v>
      </c>
      <c r="W1072" s="634" t="s">
        <v>5559</v>
      </c>
      <c r="X1072" s="634" t="s">
        <v>21103</v>
      </c>
      <c r="Y1072" s="634" t="s">
        <v>8138</v>
      </c>
      <c r="Z1072" s="634" t="s">
        <v>8139</v>
      </c>
      <c r="AE1072" s="634" t="s">
        <v>20514</v>
      </c>
      <c r="AF1072" s="634" t="s">
        <v>20742</v>
      </c>
      <c r="AI1072" s="646" t="str">
        <f>VLOOKUP(K1072,'2-kurs'!C:F,4,)</f>
        <v>2-kurs</v>
      </c>
      <c r="AJ1072" s="634" t="str">
        <f t="shared" si="16"/>
        <v>438231200094</v>
      </c>
    </row>
    <row r="1073" spans="1:36" hidden="1" x14ac:dyDescent="0.25">
      <c r="A1073" s="634" t="s">
        <v>11810</v>
      </c>
      <c r="B1073" s="634" t="s">
        <v>11811</v>
      </c>
      <c r="C1073" s="634" t="s">
        <v>8125</v>
      </c>
      <c r="D1073" s="634" t="s">
        <v>8126</v>
      </c>
      <c r="E1073" s="634" t="s">
        <v>8127</v>
      </c>
      <c r="F1073" s="634" t="s">
        <v>4345</v>
      </c>
      <c r="G1073" s="634" t="s">
        <v>8163</v>
      </c>
      <c r="H1073" s="634" t="s">
        <v>4344</v>
      </c>
      <c r="I1073" s="634" t="s">
        <v>11812</v>
      </c>
      <c r="J1073" s="634" t="s">
        <v>11813</v>
      </c>
      <c r="K1073" s="635">
        <v>33004801080016</v>
      </c>
      <c r="L1073" s="634" t="s">
        <v>8934</v>
      </c>
      <c r="M1073" s="634" t="s">
        <v>2423</v>
      </c>
      <c r="N1073" s="634" t="s">
        <v>2459</v>
      </c>
      <c r="O1073" s="634" t="s">
        <v>11703</v>
      </c>
      <c r="P1073" s="634" t="s">
        <v>8132</v>
      </c>
      <c r="Q1073" s="634" t="s">
        <v>8133</v>
      </c>
      <c r="R1073" s="634" t="s">
        <v>7224</v>
      </c>
      <c r="S1073" s="634" t="s">
        <v>8135</v>
      </c>
      <c r="T1073" s="634" t="s">
        <v>9864</v>
      </c>
      <c r="U1073" s="634" t="s">
        <v>1239</v>
      </c>
      <c r="V1073" s="634" t="s">
        <v>2383</v>
      </c>
      <c r="W1073" s="634" t="s">
        <v>5559</v>
      </c>
      <c r="X1073" s="634" t="s">
        <v>21091</v>
      </c>
      <c r="Y1073" s="634" t="s">
        <v>8138</v>
      </c>
      <c r="Z1073" s="634" t="s">
        <v>8139</v>
      </c>
      <c r="AE1073" s="634" t="s">
        <v>20514</v>
      </c>
      <c r="AF1073" s="634" t="s">
        <v>19135</v>
      </c>
      <c r="AI1073" s="646" t="str">
        <f>VLOOKUP(K1073,'2-kurs'!C:F,4,)</f>
        <v>2-kurs</v>
      </c>
      <c r="AJ1073" s="634" t="str">
        <f t="shared" si="16"/>
        <v>438231200084</v>
      </c>
    </row>
    <row r="1074" spans="1:36" hidden="1" x14ac:dyDescent="0.25">
      <c r="A1074" s="634" t="s">
        <v>11845</v>
      </c>
      <c r="B1074" s="634" t="s">
        <v>8032</v>
      </c>
      <c r="C1074" s="634" t="s">
        <v>8125</v>
      </c>
      <c r="D1074" s="634" t="s">
        <v>8126</v>
      </c>
      <c r="E1074" s="634" t="s">
        <v>8127</v>
      </c>
      <c r="F1074" s="634" t="s">
        <v>8552</v>
      </c>
      <c r="G1074" s="634" t="s">
        <v>8607</v>
      </c>
      <c r="H1074" s="634" t="s">
        <v>4344</v>
      </c>
      <c r="I1074" s="634" t="s">
        <v>11846</v>
      </c>
      <c r="J1074" s="634" t="s">
        <v>11847</v>
      </c>
      <c r="K1074" s="635">
        <v>32412985740016</v>
      </c>
      <c r="L1074" s="634" t="s">
        <v>11848</v>
      </c>
      <c r="M1074" s="634" t="s">
        <v>2423</v>
      </c>
      <c r="N1074" s="634" t="s">
        <v>2459</v>
      </c>
      <c r="O1074" s="634" t="s">
        <v>11703</v>
      </c>
      <c r="P1074" s="634" t="s">
        <v>8132</v>
      </c>
      <c r="Q1074" s="634" t="s">
        <v>8133</v>
      </c>
      <c r="R1074" s="634" t="s">
        <v>7224</v>
      </c>
      <c r="S1074" s="634" t="s">
        <v>8135</v>
      </c>
      <c r="T1074" s="634" t="s">
        <v>9864</v>
      </c>
      <c r="U1074" s="634" t="s">
        <v>1239</v>
      </c>
      <c r="V1074" s="634" t="s">
        <v>2383</v>
      </c>
      <c r="W1074" s="634" t="s">
        <v>5559</v>
      </c>
      <c r="X1074" s="634" t="s">
        <v>21100</v>
      </c>
      <c r="Y1074" s="634" t="s">
        <v>8138</v>
      </c>
      <c r="Z1074" s="634" t="s">
        <v>8139</v>
      </c>
      <c r="AE1074" s="634" t="s">
        <v>20514</v>
      </c>
      <c r="AF1074" s="634" t="s">
        <v>21251</v>
      </c>
      <c r="AI1074" s="646" t="str">
        <f>VLOOKUP(K1074,'2-kurs'!C:F,4,)</f>
        <v>2-kurs</v>
      </c>
      <c r="AJ1074" s="634" t="str">
        <f t="shared" si="16"/>
        <v>438241200220</v>
      </c>
    </row>
    <row r="1075" spans="1:36" hidden="1" x14ac:dyDescent="0.25">
      <c r="A1075" s="634" t="s">
        <v>11797</v>
      </c>
      <c r="B1075" s="634" t="s">
        <v>11798</v>
      </c>
      <c r="C1075" s="634" t="s">
        <v>8125</v>
      </c>
      <c r="D1075" s="634" t="s">
        <v>8126</v>
      </c>
      <c r="E1075" s="634" t="s">
        <v>8127</v>
      </c>
      <c r="F1075" s="634" t="s">
        <v>8700</v>
      </c>
      <c r="G1075" s="634" t="s">
        <v>9285</v>
      </c>
      <c r="H1075" s="634" t="s">
        <v>4344</v>
      </c>
      <c r="I1075" s="634" t="s">
        <v>11799</v>
      </c>
      <c r="J1075" s="634" t="s">
        <v>11800</v>
      </c>
      <c r="K1075" s="635">
        <v>30405863160040</v>
      </c>
      <c r="L1075" s="634" t="s">
        <v>11801</v>
      </c>
      <c r="M1075" s="634" t="s">
        <v>2423</v>
      </c>
      <c r="N1075" s="634" t="s">
        <v>2459</v>
      </c>
      <c r="O1075" s="634" t="s">
        <v>11703</v>
      </c>
      <c r="P1075" s="634" t="s">
        <v>8132</v>
      </c>
      <c r="Q1075" s="634" t="s">
        <v>8133</v>
      </c>
      <c r="R1075" s="634" t="s">
        <v>7224</v>
      </c>
      <c r="S1075" s="634" t="s">
        <v>8135</v>
      </c>
      <c r="T1075" s="634" t="s">
        <v>9864</v>
      </c>
      <c r="U1075" s="634" t="s">
        <v>1239</v>
      </c>
      <c r="V1075" s="634" t="s">
        <v>2383</v>
      </c>
      <c r="W1075" s="634" t="s">
        <v>5559</v>
      </c>
      <c r="X1075" s="634" t="s">
        <v>21105</v>
      </c>
      <c r="Y1075" s="634" t="s">
        <v>8138</v>
      </c>
      <c r="Z1075" s="634" t="s">
        <v>8139</v>
      </c>
      <c r="AE1075" s="634" t="s">
        <v>20514</v>
      </c>
      <c r="AF1075" s="634" t="s">
        <v>21252</v>
      </c>
      <c r="AI1075" s="646" t="str">
        <f>VLOOKUP(K1075,'2-kurs'!C:F,4,)</f>
        <v>2-kurs</v>
      </c>
      <c r="AJ1075" s="634" t="str">
        <f t="shared" si="16"/>
        <v>438231200099</v>
      </c>
    </row>
    <row r="1076" spans="1:36" hidden="1" x14ac:dyDescent="0.25">
      <c r="A1076" s="634" t="s">
        <v>11793</v>
      </c>
      <c r="B1076" s="634" t="s">
        <v>11794</v>
      </c>
      <c r="C1076" s="634" t="s">
        <v>8125</v>
      </c>
      <c r="D1076" s="634" t="s">
        <v>8126</v>
      </c>
      <c r="E1076" s="634" t="s">
        <v>8127</v>
      </c>
      <c r="F1076" s="634" t="s">
        <v>4345</v>
      </c>
      <c r="G1076" s="634" t="s">
        <v>8128</v>
      </c>
      <c r="H1076" s="634" t="s">
        <v>4346</v>
      </c>
      <c r="I1076" s="634" t="s">
        <v>10103</v>
      </c>
      <c r="J1076" s="634" t="s">
        <v>11795</v>
      </c>
      <c r="K1076" s="635">
        <v>62204025340033</v>
      </c>
      <c r="L1076" s="634" t="s">
        <v>11796</v>
      </c>
      <c r="M1076" s="634" t="s">
        <v>2423</v>
      </c>
      <c r="N1076" s="634" t="s">
        <v>2459</v>
      </c>
      <c r="O1076" s="634" t="s">
        <v>11703</v>
      </c>
      <c r="P1076" s="634" t="s">
        <v>8132</v>
      </c>
      <c r="Q1076" s="634" t="s">
        <v>8133</v>
      </c>
      <c r="R1076" s="634" t="s">
        <v>7224</v>
      </c>
      <c r="S1076" s="634" t="s">
        <v>8135</v>
      </c>
      <c r="T1076" s="634" t="s">
        <v>9864</v>
      </c>
      <c r="U1076" s="634" t="s">
        <v>1239</v>
      </c>
      <c r="V1076" s="634" t="s">
        <v>2383</v>
      </c>
      <c r="W1076" s="634" t="s">
        <v>5559</v>
      </c>
      <c r="X1076" s="634" t="s">
        <v>21093</v>
      </c>
      <c r="Y1076" s="634" t="s">
        <v>8138</v>
      </c>
      <c r="Z1076" s="634" t="s">
        <v>8139</v>
      </c>
      <c r="AE1076" s="634" t="s">
        <v>20514</v>
      </c>
      <c r="AF1076" s="634" t="s">
        <v>21253</v>
      </c>
      <c r="AI1076" s="646" t="str">
        <f>VLOOKUP(K1076,'2-kurs'!C:F,4,)</f>
        <v>2-kurs</v>
      </c>
      <c r="AJ1076" s="634" t="str">
        <f t="shared" si="16"/>
        <v>438231200096</v>
      </c>
    </row>
    <row r="1077" spans="1:36" hidden="1" x14ac:dyDescent="0.25">
      <c r="A1077" s="634" t="s">
        <v>19676</v>
      </c>
      <c r="B1077" s="634" t="s">
        <v>19677</v>
      </c>
      <c r="C1077" s="634" t="s">
        <v>8125</v>
      </c>
      <c r="D1077" s="634" t="s">
        <v>8126</v>
      </c>
      <c r="E1077" s="634" t="s">
        <v>8127</v>
      </c>
      <c r="F1077" s="634" t="s">
        <v>8552</v>
      </c>
      <c r="G1077" s="634" t="s">
        <v>8607</v>
      </c>
      <c r="H1077" s="634" t="s">
        <v>4344</v>
      </c>
      <c r="I1077" s="634" t="s">
        <v>19678</v>
      </c>
      <c r="J1077" s="634" t="s">
        <v>19679</v>
      </c>
      <c r="K1077" s="635">
        <v>30702902580132</v>
      </c>
      <c r="L1077" s="634" t="s">
        <v>9732</v>
      </c>
      <c r="M1077" s="634" t="s">
        <v>2423</v>
      </c>
      <c r="N1077" s="634" t="s">
        <v>2459</v>
      </c>
      <c r="O1077" s="634" t="s">
        <v>11703</v>
      </c>
      <c r="P1077" s="634" t="s">
        <v>8132</v>
      </c>
      <c r="Q1077" s="634" t="s">
        <v>8133</v>
      </c>
      <c r="R1077" s="634" t="s">
        <v>7224</v>
      </c>
      <c r="S1077" s="634" t="s">
        <v>8135</v>
      </c>
      <c r="T1077" s="634" t="s">
        <v>9864</v>
      </c>
      <c r="U1077" s="634" t="s">
        <v>1239</v>
      </c>
      <c r="V1077" s="634" t="s">
        <v>2383</v>
      </c>
      <c r="W1077" s="634" t="s">
        <v>5559</v>
      </c>
      <c r="X1077" s="634" t="s">
        <v>21098</v>
      </c>
      <c r="Y1077" s="634" t="s">
        <v>8138</v>
      </c>
      <c r="Z1077" s="634" t="s">
        <v>8139</v>
      </c>
      <c r="AE1077" s="634" t="s">
        <v>20514</v>
      </c>
      <c r="AF1077" s="634" t="s">
        <v>20740</v>
      </c>
      <c r="AI1077" s="646" t="str">
        <f>VLOOKUP(K1077,'2-kurs'!C:F,4,)</f>
        <v>2-kurs</v>
      </c>
      <c r="AJ1077" s="634" t="str">
        <f t="shared" si="16"/>
        <v>438241200313</v>
      </c>
    </row>
    <row r="1078" spans="1:36" hidden="1" x14ac:dyDescent="0.25">
      <c r="A1078" s="634" t="s">
        <v>11823</v>
      </c>
      <c r="B1078" s="634" t="s">
        <v>8049</v>
      </c>
      <c r="C1078" s="634" t="s">
        <v>8125</v>
      </c>
      <c r="D1078" s="634" t="s">
        <v>8126</v>
      </c>
      <c r="E1078" s="634" t="s">
        <v>8127</v>
      </c>
      <c r="F1078" s="634" t="s">
        <v>8552</v>
      </c>
      <c r="G1078" s="634" t="s">
        <v>8607</v>
      </c>
      <c r="H1078" s="634" t="s">
        <v>4344</v>
      </c>
      <c r="I1078" s="634" t="s">
        <v>11824</v>
      </c>
      <c r="J1078" s="634" t="s">
        <v>11825</v>
      </c>
      <c r="K1078" s="635">
        <v>30402852520016</v>
      </c>
      <c r="L1078" s="634" t="s">
        <v>8956</v>
      </c>
      <c r="M1078" s="634" t="s">
        <v>2423</v>
      </c>
      <c r="N1078" s="634" t="s">
        <v>2459</v>
      </c>
      <c r="O1078" s="634" t="s">
        <v>11703</v>
      </c>
      <c r="P1078" s="634" t="s">
        <v>8132</v>
      </c>
      <c r="Q1078" s="634" t="s">
        <v>8133</v>
      </c>
      <c r="R1078" s="634" t="s">
        <v>7224</v>
      </c>
      <c r="S1078" s="634" t="s">
        <v>8135</v>
      </c>
      <c r="T1078" s="634" t="s">
        <v>9864</v>
      </c>
      <c r="U1078" s="634" t="s">
        <v>1239</v>
      </c>
      <c r="V1078" s="634" t="s">
        <v>2383</v>
      </c>
      <c r="W1078" s="634" t="s">
        <v>5559</v>
      </c>
      <c r="X1078" s="634" t="s">
        <v>21095</v>
      </c>
      <c r="Y1078" s="634" t="s">
        <v>8138</v>
      </c>
      <c r="Z1078" s="634" t="s">
        <v>8139</v>
      </c>
      <c r="AE1078" s="634" t="s">
        <v>20514</v>
      </c>
      <c r="AF1078" s="634" t="s">
        <v>20762</v>
      </c>
      <c r="AI1078" s="646" t="str">
        <f>VLOOKUP(K1078,'2-kurs'!C:F,4,)</f>
        <v>2-kurs</v>
      </c>
      <c r="AJ1078" s="634" t="str">
        <f t="shared" si="16"/>
        <v>438241200228</v>
      </c>
    </row>
    <row r="1079" spans="1:36" hidden="1" x14ac:dyDescent="0.25">
      <c r="A1079" s="634" t="s">
        <v>11841</v>
      </c>
      <c r="B1079" s="634" t="s">
        <v>11842</v>
      </c>
      <c r="C1079" s="634" t="s">
        <v>8125</v>
      </c>
      <c r="D1079" s="634" t="s">
        <v>8126</v>
      </c>
      <c r="E1079" s="634" t="s">
        <v>8127</v>
      </c>
      <c r="F1079" s="634" t="s">
        <v>4345</v>
      </c>
      <c r="G1079" s="634" t="s">
        <v>8332</v>
      </c>
      <c r="H1079" s="634" t="s">
        <v>4344</v>
      </c>
      <c r="I1079" s="634" t="s">
        <v>11843</v>
      </c>
      <c r="J1079" s="634" t="s">
        <v>11844</v>
      </c>
      <c r="K1079" s="635">
        <v>31202821050019</v>
      </c>
      <c r="L1079" s="634" t="s">
        <v>8279</v>
      </c>
      <c r="M1079" s="634" t="s">
        <v>2423</v>
      </c>
      <c r="N1079" s="634" t="s">
        <v>2459</v>
      </c>
      <c r="O1079" s="634" t="s">
        <v>11703</v>
      </c>
      <c r="P1079" s="634" t="s">
        <v>8132</v>
      </c>
      <c r="Q1079" s="634" t="s">
        <v>8133</v>
      </c>
      <c r="R1079" s="634" t="s">
        <v>7224</v>
      </c>
      <c r="S1079" s="634" t="s">
        <v>8135</v>
      </c>
      <c r="T1079" s="634" t="s">
        <v>9864</v>
      </c>
      <c r="U1079" s="634" t="s">
        <v>1239</v>
      </c>
      <c r="V1079" s="634" t="s">
        <v>2383</v>
      </c>
      <c r="W1079" s="634" t="s">
        <v>5559</v>
      </c>
      <c r="X1079" s="634" t="s">
        <v>21102</v>
      </c>
      <c r="Y1079" s="634" t="s">
        <v>8138</v>
      </c>
      <c r="Z1079" s="634" t="s">
        <v>8139</v>
      </c>
      <c r="AE1079" s="634" t="s">
        <v>20514</v>
      </c>
      <c r="AF1079" s="634" t="s">
        <v>20728</v>
      </c>
      <c r="AI1079" s="646" t="str">
        <f>VLOOKUP(K1079,'2-kurs'!C:F,4,)</f>
        <v>2-kurs</v>
      </c>
      <c r="AJ1079" s="634" t="str">
        <f t="shared" si="16"/>
        <v>438231200101</v>
      </c>
    </row>
    <row r="1080" spans="1:36" hidden="1" x14ac:dyDescent="0.25">
      <c r="A1080" s="634" t="s">
        <v>19681</v>
      </c>
      <c r="B1080" s="634" t="s">
        <v>7571</v>
      </c>
      <c r="C1080" s="634" t="s">
        <v>8125</v>
      </c>
      <c r="D1080" s="634" t="s">
        <v>8126</v>
      </c>
      <c r="E1080" s="634" t="s">
        <v>8356</v>
      </c>
      <c r="F1080" s="634" t="s">
        <v>8253</v>
      </c>
      <c r="G1080" s="634" t="s">
        <v>8805</v>
      </c>
      <c r="H1080" s="634" t="s">
        <v>4344</v>
      </c>
      <c r="I1080" s="634" t="s">
        <v>9861</v>
      </c>
      <c r="J1080" s="634" t="s">
        <v>9862</v>
      </c>
      <c r="K1080" s="635">
        <v>30403963940018</v>
      </c>
      <c r="L1080" s="634" t="s">
        <v>9863</v>
      </c>
      <c r="M1080" s="634" t="s">
        <v>2423</v>
      </c>
      <c r="N1080" s="634" t="s">
        <v>2459</v>
      </c>
      <c r="O1080" s="634" t="s">
        <v>11703</v>
      </c>
      <c r="P1080" s="634" t="s">
        <v>8132</v>
      </c>
      <c r="Q1080" s="634" t="s">
        <v>8133</v>
      </c>
      <c r="R1080" s="634" t="s">
        <v>7224</v>
      </c>
      <c r="S1080" s="634" t="s">
        <v>8135</v>
      </c>
      <c r="T1080" s="634" t="s">
        <v>9864</v>
      </c>
      <c r="U1080" s="634" t="s">
        <v>1239</v>
      </c>
      <c r="V1080" s="634" t="s">
        <v>2383</v>
      </c>
      <c r="W1080" s="634" t="s">
        <v>5559</v>
      </c>
      <c r="X1080" s="634" t="s">
        <v>21111</v>
      </c>
      <c r="Y1080" s="634" t="s">
        <v>8138</v>
      </c>
      <c r="Z1080" s="634" t="s">
        <v>8139</v>
      </c>
      <c r="AE1080" s="634" t="s">
        <v>20514</v>
      </c>
      <c r="AF1080" s="634" t="s">
        <v>20774</v>
      </c>
      <c r="AI1080" s="646" t="str">
        <f>VLOOKUP(K1080,'2-kurs'!C:F,4,)</f>
        <v>2-kurs</v>
      </c>
      <c r="AJ1080" s="634" t="str">
        <f t="shared" si="16"/>
        <v>438241200306</v>
      </c>
    </row>
    <row r="1081" spans="1:36" hidden="1" x14ac:dyDescent="0.25">
      <c r="A1081" s="634" t="s">
        <v>11699</v>
      </c>
      <c r="B1081" s="634" t="s">
        <v>11700</v>
      </c>
      <c r="C1081" s="634" t="s">
        <v>8125</v>
      </c>
      <c r="D1081" s="634" t="s">
        <v>8126</v>
      </c>
      <c r="E1081" s="634" t="s">
        <v>8127</v>
      </c>
      <c r="F1081" s="634" t="s">
        <v>4345</v>
      </c>
      <c r="G1081" s="634" t="s">
        <v>8221</v>
      </c>
      <c r="H1081" s="634" t="s">
        <v>4346</v>
      </c>
      <c r="I1081" s="634" t="s">
        <v>11701</v>
      </c>
      <c r="J1081" s="634" t="s">
        <v>11702</v>
      </c>
      <c r="K1081" s="635">
        <v>62801015350016</v>
      </c>
      <c r="L1081" s="634" t="s">
        <v>9090</v>
      </c>
      <c r="M1081" s="634" t="s">
        <v>2423</v>
      </c>
      <c r="N1081" s="634" t="s">
        <v>2459</v>
      </c>
      <c r="O1081" s="634" t="s">
        <v>11703</v>
      </c>
      <c r="P1081" s="634" t="s">
        <v>8132</v>
      </c>
      <c r="Q1081" s="634" t="s">
        <v>8133</v>
      </c>
      <c r="R1081" s="634" t="s">
        <v>7224</v>
      </c>
      <c r="S1081" s="634" t="s">
        <v>8135</v>
      </c>
      <c r="T1081" s="634" t="s">
        <v>9864</v>
      </c>
      <c r="U1081" s="634" t="s">
        <v>1239</v>
      </c>
      <c r="V1081" s="634" t="s">
        <v>2383</v>
      </c>
      <c r="W1081" s="634" t="s">
        <v>5559</v>
      </c>
      <c r="X1081" s="634" t="s">
        <v>21097</v>
      </c>
      <c r="Y1081" s="634" t="s">
        <v>8138</v>
      </c>
      <c r="Z1081" s="634" t="s">
        <v>8139</v>
      </c>
      <c r="AE1081" s="634" t="s">
        <v>20514</v>
      </c>
      <c r="AF1081" s="634" t="s">
        <v>21253</v>
      </c>
      <c r="AI1081" s="646" t="str">
        <f>VLOOKUP(K1081,'2-kurs'!C:F,4,)</f>
        <v>2-kurs</v>
      </c>
      <c r="AJ1081" s="634" t="str">
        <f t="shared" si="16"/>
        <v>438241200224</v>
      </c>
    </row>
    <row r="1082" spans="1:36" hidden="1" x14ac:dyDescent="0.25">
      <c r="A1082" s="634" t="s">
        <v>11849</v>
      </c>
      <c r="B1082" s="634" t="s">
        <v>11850</v>
      </c>
      <c r="C1082" s="634" t="s">
        <v>8125</v>
      </c>
      <c r="D1082" s="634" t="s">
        <v>8126</v>
      </c>
      <c r="E1082" s="634" t="s">
        <v>8127</v>
      </c>
      <c r="F1082" s="634" t="s">
        <v>4345</v>
      </c>
      <c r="G1082" s="634" t="s">
        <v>8163</v>
      </c>
      <c r="H1082" s="634" t="s">
        <v>4344</v>
      </c>
      <c r="I1082" s="634" t="s">
        <v>11851</v>
      </c>
      <c r="J1082" s="634" t="s">
        <v>11852</v>
      </c>
      <c r="K1082" s="635">
        <v>50607025320039</v>
      </c>
      <c r="L1082" s="634" t="s">
        <v>9440</v>
      </c>
      <c r="M1082" s="634" t="s">
        <v>2423</v>
      </c>
      <c r="N1082" s="634" t="s">
        <v>2459</v>
      </c>
      <c r="O1082" s="634" t="s">
        <v>11703</v>
      </c>
      <c r="P1082" s="634" t="s">
        <v>8132</v>
      </c>
      <c r="Q1082" s="634" t="s">
        <v>8133</v>
      </c>
      <c r="R1082" s="634" t="s">
        <v>7224</v>
      </c>
      <c r="S1082" s="634" t="s">
        <v>8135</v>
      </c>
      <c r="T1082" s="634" t="s">
        <v>9864</v>
      </c>
      <c r="U1082" s="634" t="s">
        <v>1239</v>
      </c>
      <c r="V1082" s="634" t="s">
        <v>2383</v>
      </c>
      <c r="W1082" s="634" t="s">
        <v>5559</v>
      </c>
      <c r="X1082" s="634" t="s">
        <v>11853</v>
      </c>
      <c r="Y1082" s="634" t="s">
        <v>8138</v>
      </c>
      <c r="Z1082" s="634" t="s">
        <v>8139</v>
      </c>
      <c r="AB1082" s="634" t="s">
        <v>8183</v>
      </c>
      <c r="AC1082" s="634" t="s">
        <v>8184</v>
      </c>
      <c r="AE1082" s="634" t="s">
        <v>20514</v>
      </c>
      <c r="AF1082" s="634" t="s">
        <v>21254</v>
      </c>
      <c r="AI1082" s="646" t="str">
        <f>VLOOKUP(K1082,'2-kurs'!C:F,4,)</f>
        <v>2-kurs</v>
      </c>
      <c r="AJ1082" s="634" t="str">
        <f t="shared" si="16"/>
        <v>438231200148</v>
      </c>
    </row>
    <row r="1083" spans="1:36" hidden="1" x14ac:dyDescent="0.25">
      <c r="A1083" s="634" t="s">
        <v>11826</v>
      </c>
      <c r="B1083" s="634" t="s">
        <v>11827</v>
      </c>
      <c r="C1083" s="634" t="s">
        <v>8125</v>
      </c>
      <c r="D1083" s="634" t="s">
        <v>8126</v>
      </c>
      <c r="E1083" s="634" t="s">
        <v>8127</v>
      </c>
      <c r="F1083" s="634" t="s">
        <v>4345</v>
      </c>
      <c r="G1083" s="634" t="s">
        <v>4348</v>
      </c>
      <c r="H1083" s="634" t="s">
        <v>4344</v>
      </c>
      <c r="I1083" s="634" t="s">
        <v>11828</v>
      </c>
      <c r="J1083" s="634" t="s">
        <v>11829</v>
      </c>
      <c r="K1083" s="635">
        <v>30901915300014</v>
      </c>
      <c r="L1083" s="634" t="s">
        <v>11830</v>
      </c>
      <c r="M1083" s="634" t="s">
        <v>2423</v>
      </c>
      <c r="N1083" s="634" t="s">
        <v>2459</v>
      </c>
      <c r="O1083" s="634" t="s">
        <v>11703</v>
      </c>
      <c r="P1083" s="634" t="s">
        <v>8132</v>
      </c>
      <c r="Q1083" s="634" t="s">
        <v>8133</v>
      </c>
      <c r="R1083" s="634" t="s">
        <v>7224</v>
      </c>
      <c r="S1083" s="634" t="s">
        <v>8135</v>
      </c>
      <c r="T1083" s="634" t="s">
        <v>9864</v>
      </c>
      <c r="U1083" s="634" t="s">
        <v>1239</v>
      </c>
      <c r="V1083" s="634" t="s">
        <v>2383</v>
      </c>
      <c r="W1083" s="634" t="s">
        <v>5559</v>
      </c>
      <c r="X1083" s="634" t="s">
        <v>21104</v>
      </c>
      <c r="Y1083" s="634" t="s">
        <v>8138</v>
      </c>
      <c r="Z1083" s="634" t="s">
        <v>8139</v>
      </c>
      <c r="AE1083" s="634" t="s">
        <v>20514</v>
      </c>
      <c r="AF1083" s="634" t="s">
        <v>18729</v>
      </c>
      <c r="AI1083" s="646" t="str">
        <f>VLOOKUP(K1083,'2-kurs'!C:F,4,)</f>
        <v>2-kurs</v>
      </c>
      <c r="AJ1083" s="634" t="str">
        <f t="shared" si="16"/>
        <v>438241200226</v>
      </c>
    </row>
    <row r="1084" spans="1:36" hidden="1" x14ac:dyDescent="0.25">
      <c r="A1084" s="634" t="s">
        <v>11879</v>
      </c>
      <c r="B1084" s="634" t="s">
        <v>11880</v>
      </c>
      <c r="C1084" s="634" t="s">
        <v>8125</v>
      </c>
      <c r="D1084" s="634" t="s">
        <v>8126</v>
      </c>
      <c r="E1084" s="634" t="s">
        <v>8127</v>
      </c>
      <c r="F1084" s="634" t="s">
        <v>4345</v>
      </c>
      <c r="G1084" s="634" t="s">
        <v>4347</v>
      </c>
      <c r="H1084" s="634" t="s">
        <v>4346</v>
      </c>
      <c r="I1084" s="634" t="s">
        <v>11881</v>
      </c>
      <c r="J1084" s="634" t="s">
        <v>11882</v>
      </c>
      <c r="K1084" s="635">
        <v>61909025260028</v>
      </c>
      <c r="L1084" s="634" t="s">
        <v>11883</v>
      </c>
      <c r="M1084" s="634" t="s">
        <v>2423</v>
      </c>
      <c r="N1084" s="634" t="s">
        <v>2459</v>
      </c>
      <c r="O1084" s="634" t="s">
        <v>11703</v>
      </c>
      <c r="P1084" s="634" t="s">
        <v>8132</v>
      </c>
      <c r="Q1084" s="634" t="s">
        <v>8133</v>
      </c>
      <c r="R1084" s="634" t="s">
        <v>10622</v>
      </c>
      <c r="S1084" s="634" t="s">
        <v>8135</v>
      </c>
      <c r="T1084" s="634" t="s">
        <v>9864</v>
      </c>
      <c r="U1084" s="634" t="s">
        <v>1239</v>
      </c>
      <c r="V1084" s="634" t="s">
        <v>2383</v>
      </c>
      <c r="W1084" s="634" t="s">
        <v>5559</v>
      </c>
      <c r="X1084" s="634" t="s">
        <v>8225</v>
      </c>
      <c r="Y1084" s="634" t="s">
        <v>8138</v>
      </c>
      <c r="Z1084" s="634" t="s">
        <v>8139</v>
      </c>
      <c r="AE1084" s="634" t="s">
        <v>8140</v>
      </c>
      <c r="AF1084" s="634" t="s">
        <v>21255</v>
      </c>
      <c r="AI1084" s="646" t="str">
        <f>VLOOKUP(K1084,'2-kurs'!C:F,4,)</f>
        <v>2-kurs</v>
      </c>
      <c r="AJ1084" s="634" t="str">
        <f t="shared" si="16"/>
        <v>438231200095</v>
      </c>
    </row>
    <row r="1085" spans="1:36" hidden="1" x14ac:dyDescent="0.25">
      <c r="A1085" s="634" t="s">
        <v>19680</v>
      </c>
      <c r="B1085" s="634" t="s">
        <v>18648</v>
      </c>
      <c r="C1085" s="634" t="s">
        <v>8125</v>
      </c>
      <c r="D1085" s="634" t="s">
        <v>8126</v>
      </c>
      <c r="E1085" s="634" t="s">
        <v>8127</v>
      </c>
      <c r="F1085" s="634" t="s">
        <v>8637</v>
      </c>
      <c r="G1085" s="634" t="s">
        <v>18649</v>
      </c>
      <c r="H1085" s="634" t="s">
        <v>4344</v>
      </c>
      <c r="I1085" s="634" t="s">
        <v>15884</v>
      </c>
      <c r="J1085" s="634" t="s">
        <v>18650</v>
      </c>
      <c r="K1085" s="635">
        <v>50608026890022</v>
      </c>
      <c r="L1085" s="634" t="s">
        <v>18651</v>
      </c>
      <c r="M1085" s="634" t="s">
        <v>2423</v>
      </c>
      <c r="N1085" s="634" t="s">
        <v>2459</v>
      </c>
      <c r="O1085" s="634" t="s">
        <v>11703</v>
      </c>
      <c r="P1085" s="634" t="s">
        <v>8132</v>
      </c>
      <c r="Q1085" s="634" t="s">
        <v>8133</v>
      </c>
      <c r="R1085" s="634" t="s">
        <v>10622</v>
      </c>
      <c r="S1085" s="634" t="s">
        <v>8135</v>
      </c>
      <c r="T1085" s="634" t="s">
        <v>9864</v>
      </c>
      <c r="U1085" s="634" t="s">
        <v>1239</v>
      </c>
      <c r="V1085" s="634" t="s">
        <v>2383</v>
      </c>
      <c r="W1085" s="634" t="s">
        <v>5559</v>
      </c>
      <c r="X1085" s="634" t="s">
        <v>21107</v>
      </c>
      <c r="Y1085" s="634" t="s">
        <v>8138</v>
      </c>
      <c r="Z1085" s="634" t="s">
        <v>8139</v>
      </c>
      <c r="AE1085" s="634" t="s">
        <v>20514</v>
      </c>
      <c r="AF1085" s="634" t="s">
        <v>18576</v>
      </c>
      <c r="AI1085" s="646" t="str">
        <f>VLOOKUP(K1085,'2-kurs'!C:F,4,)</f>
        <v>2-kurs</v>
      </c>
      <c r="AJ1085" s="634" t="str">
        <f t="shared" si="16"/>
        <v>438241200307</v>
      </c>
    </row>
    <row r="1086" spans="1:36" hidden="1" x14ac:dyDescent="0.25">
      <c r="A1086" s="634" t="s">
        <v>11871</v>
      </c>
      <c r="B1086" s="634" t="s">
        <v>11872</v>
      </c>
      <c r="C1086" s="634" t="s">
        <v>8125</v>
      </c>
      <c r="D1086" s="634" t="s">
        <v>8126</v>
      </c>
      <c r="E1086" s="634" t="s">
        <v>8127</v>
      </c>
      <c r="F1086" s="634" t="s">
        <v>4345</v>
      </c>
      <c r="G1086" s="634" t="s">
        <v>4347</v>
      </c>
      <c r="H1086" s="634" t="s">
        <v>4346</v>
      </c>
      <c r="I1086" s="634" t="s">
        <v>11873</v>
      </c>
      <c r="J1086" s="634" t="s">
        <v>11874</v>
      </c>
      <c r="K1086" s="635">
        <v>43001995260018</v>
      </c>
      <c r="L1086" s="634" t="s">
        <v>11875</v>
      </c>
      <c r="M1086" s="634" t="s">
        <v>2423</v>
      </c>
      <c r="N1086" s="634" t="s">
        <v>2459</v>
      </c>
      <c r="O1086" s="634" t="s">
        <v>11703</v>
      </c>
      <c r="P1086" s="634" t="s">
        <v>8132</v>
      </c>
      <c r="Q1086" s="634" t="s">
        <v>8133</v>
      </c>
      <c r="R1086" s="634" t="s">
        <v>7224</v>
      </c>
      <c r="S1086" s="634" t="s">
        <v>8135</v>
      </c>
      <c r="T1086" s="634" t="s">
        <v>9864</v>
      </c>
      <c r="U1086" s="634" t="s">
        <v>1239</v>
      </c>
      <c r="V1086" s="634" t="s">
        <v>2383</v>
      </c>
      <c r="W1086" s="634" t="s">
        <v>5559</v>
      </c>
      <c r="X1086" s="634" t="s">
        <v>21094</v>
      </c>
      <c r="Y1086" s="634" t="s">
        <v>8138</v>
      </c>
      <c r="Z1086" s="634" t="s">
        <v>8139</v>
      </c>
      <c r="AE1086" s="634" t="s">
        <v>8140</v>
      </c>
      <c r="AF1086" s="634" t="s">
        <v>20733</v>
      </c>
      <c r="AI1086" s="646" t="str">
        <f>VLOOKUP(K1086,'2-kurs'!C:F,4,)</f>
        <v>2-kurs</v>
      </c>
      <c r="AJ1086" s="634" t="str">
        <f t="shared" si="16"/>
        <v>438231200097</v>
      </c>
    </row>
    <row r="1087" spans="1:36" hidden="1" x14ac:dyDescent="0.25">
      <c r="A1087" s="634" t="s">
        <v>11876</v>
      </c>
      <c r="B1087" s="634" t="s">
        <v>8034</v>
      </c>
      <c r="C1087" s="634" t="s">
        <v>8125</v>
      </c>
      <c r="D1087" s="634" t="s">
        <v>8126</v>
      </c>
      <c r="E1087" s="634" t="s">
        <v>8127</v>
      </c>
      <c r="F1087" s="634" t="s">
        <v>4345</v>
      </c>
      <c r="G1087" s="634" t="s">
        <v>4349</v>
      </c>
      <c r="H1087" s="634" t="s">
        <v>4344</v>
      </c>
      <c r="I1087" s="634" t="s">
        <v>11877</v>
      </c>
      <c r="J1087" s="634" t="s">
        <v>11878</v>
      </c>
      <c r="K1087" s="635">
        <v>52805005380015</v>
      </c>
      <c r="L1087" s="634" t="s">
        <v>9499</v>
      </c>
      <c r="M1087" s="634" t="s">
        <v>2423</v>
      </c>
      <c r="N1087" s="634" t="s">
        <v>2459</v>
      </c>
      <c r="O1087" s="634" t="s">
        <v>11703</v>
      </c>
      <c r="P1087" s="634" t="s">
        <v>8132</v>
      </c>
      <c r="Q1087" s="634" t="s">
        <v>8133</v>
      </c>
      <c r="R1087" s="634" t="s">
        <v>7224</v>
      </c>
      <c r="S1087" s="634" t="s">
        <v>8135</v>
      </c>
      <c r="T1087" s="634" t="s">
        <v>9864</v>
      </c>
      <c r="U1087" s="634" t="s">
        <v>1239</v>
      </c>
      <c r="V1087" s="634" t="s">
        <v>2383</v>
      </c>
      <c r="W1087" s="634" t="s">
        <v>5559</v>
      </c>
      <c r="X1087" s="634" t="s">
        <v>21101</v>
      </c>
      <c r="Y1087" s="634" t="s">
        <v>8138</v>
      </c>
      <c r="Z1087" s="634" t="s">
        <v>8139</v>
      </c>
      <c r="AE1087" s="634" t="s">
        <v>20514</v>
      </c>
      <c r="AF1087" s="634" t="s">
        <v>20733</v>
      </c>
      <c r="AI1087" s="646" t="str">
        <f>VLOOKUP(K1087,'2-kurs'!C:F,4,)</f>
        <v>2-kurs</v>
      </c>
      <c r="AJ1087" s="634" t="str">
        <f t="shared" si="16"/>
        <v>438241200234</v>
      </c>
    </row>
    <row r="1088" spans="1:36" hidden="1" x14ac:dyDescent="0.25">
      <c r="A1088" s="634" t="s">
        <v>11854</v>
      </c>
      <c r="B1088" s="634" t="s">
        <v>11855</v>
      </c>
      <c r="C1088" s="634" t="s">
        <v>8125</v>
      </c>
      <c r="D1088" s="634" t="s">
        <v>8126</v>
      </c>
      <c r="E1088" s="634" t="s">
        <v>8127</v>
      </c>
      <c r="F1088" s="634" t="s">
        <v>4345</v>
      </c>
      <c r="G1088" s="634" t="s">
        <v>4347</v>
      </c>
      <c r="H1088" s="634" t="s">
        <v>4344</v>
      </c>
      <c r="I1088" s="634" t="s">
        <v>11856</v>
      </c>
      <c r="J1088" s="634" t="s">
        <v>11857</v>
      </c>
      <c r="K1088" s="635">
        <v>30506950910011</v>
      </c>
      <c r="L1088" s="634" t="s">
        <v>11858</v>
      </c>
      <c r="M1088" s="634" t="s">
        <v>2423</v>
      </c>
      <c r="N1088" s="634" t="s">
        <v>2459</v>
      </c>
      <c r="O1088" s="634" t="s">
        <v>11703</v>
      </c>
      <c r="P1088" s="634" t="s">
        <v>8132</v>
      </c>
      <c r="Q1088" s="634" t="s">
        <v>8133</v>
      </c>
      <c r="R1088" s="634" t="s">
        <v>10622</v>
      </c>
      <c r="S1088" s="634" t="s">
        <v>8135</v>
      </c>
      <c r="T1088" s="634" t="s">
        <v>9864</v>
      </c>
      <c r="U1088" s="634" t="s">
        <v>1239</v>
      </c>
      <c r="V1088" s="634" t="s">
        <v>2383</v>
      </c>
      <c r="W1088" s="634" t="s">
        <v>5559</v>
      </c>
      <c r="X1088" s="634" t="s">
        <v>8225</v>
      </c>
      <c r="Y1088" s="634" t="s">
        <v>8138</v>
      </c>
      <c r="Z1088" s="634" t="s">
        <v>8139</v>
      </c>
      <c r="AE1088" s="634" t="s">
        <v>8140</v>
      </c>
      <c r="AF1088" s="634" t="s">
        <v>21256</v>
      </c>
      <c r="AI1088" s="646" t="str">
        <f>VLOOKUP(K1088,'2-kurs'!C:F,4,)</f>
        <v>2-kurs</v>
      </c>
      <c r="AJ1088" s="634" t="str">
        <f t="shared" si="16"/>
        <v>438231200098</v>
      </c>
    </row>
    <row r="1089" spans="1:36" hidden="1" x14ac:dyDescent="0.25">
      <c r="A1089" s="634" t="s">
        <v>11859</v>
      </c>
      <c r="B1089" s="634" t="s">
        <v>8068</v>
      </c>
      <c r="C1089" s="634" t="s">
        <v>8125</v>
      </c>
      <c r="D1089" s="634" t="s">
        <v>8126</v>
      </c>
      <c r="E1089" s="634" t="s">
        <v>8127</v>
      </c>
      <c r="F1089" s="634" t="s">
        <v>4345</v>
      </c>
      <c r="G1089" s="634" t="s">
        <v>8186</v>
      </c>
      <c r="H1089" s="634" t="s">
        <v>4344</v>
      </c>
      <c r="I1089" s="634" t="s">
        <v>11860</v>
      </c>
      <c r="J1089" s="634" t="s">
        <v>11861</v>
      </c>
      <c r="K1089" s="635">
        <v>30704911120035</v>
      </c>
      <c r="L1089" s="634" t="s">
        <v>11862</v>
      </c>
      <c r="M1089" s="634" t="s">
        <v>2423</v>
      </c>
      <c r="N1089" s="634" t="s">
        <v>2459</v>
      </c>
      <c r="O1089" s="634" t="s">
        <v>11703</v>
      </c>
      <c r="P1089" s="634" t="s">
        <v>8132</v>
      </c>
      <c r="Q1089" s="634" t="s">
        <v>8133</v>
      </c>
      <c r="R1089" s="634" t="s">
        <v>7224</v>
      </c>
      <c r="S1089" s="634" t="s">
        <v>8135</v>
      </c>
      <c r="T1089" s="634" t="s">
        <v>9864</v>
      </c>
      <c r="U1089" s="634" t="s">
        <v>1239</v>
      </c>
      <c r="V1089" s="634" t="s">
        <v>2383</v>
      </c>
      <c r="W1089" s="634" t="s">
        <v>5559</v>
      </c>
      <c r="X1089" s="634" t="s">
        <v>21109</v>
      </c>
      <c r="Y1089" s="634" t="s">
        <v>8138</v>
      </c>
      <c r="Z1089" s="634" t="s">
        <v>8139</v>
      </c>
      <c r="AE1089" s="634" t="s">
        <v>20514</v>
      </c>
      <c r="AF1089" s="634" t="s">
        <v>18729</v>
      </c>
      <c r="AI1089" s="646" t="str">
        <f>VLOOKUP(K1089,'2-kurs'!C:F,4,)</f>
        <v>2-kurs</v>
      </c>
      <c r="AJ1089" s="634" t="str">
        <f t="shared" si="16"/>
        <v>438231200100</v>
      </c>
    </row>
    <row r="1090" spans="1:36" hidden="1" x14ac:dyDescent="0.25">
      <c r="A1090" s="634" t="s">
        <v>11884</v>
      </c>
      <c r="B1090" s="634" t="s">
        <v>11885</v>
      </c>
      <c r="C1090" s="634" t="s">
        <v>8125</v>
      </c>
      <c r="D1090" s="634" t="s">
        <v>8126</v>
      </c>
      <c r="E1090" s="634" t="s">
        <v>8127</v>
      </c>
      <c r="F1090" s="634" t="s">
        <v>8552</v>
      </c>
      <c r="G1090" s="634" t="s">
        <v>8607</v>
      </c>
      <c r="H1090" s="634" t="s">
        <v>4344</v>
      </c>
      <c r="I1090" s="634" t="s">
        <v>11783</v>
      </c>
      <c r="J1090" s="634" t="s">
        <v>11886</v>
      </c>
      <c r="K1090" s="635">
        <v>30401995740017</v>
      </c>
      <c r="L1090" s="634" t="s">
        <v>10820</v>
      </c>
      <c r="M1090" s="634" t="s">
        <v>2423</v>
      </c>
      <c r="N1090" s="634" t="s">
        <v>2459</v>
      </c>
      <c r="O1090" s="634" t="s">
        <v>11703</v>
      </c>
      <c r="P1090" s="634" t="s">
        <v>8132</v>
      </c>
      <c r="Q1090" s="634" t="s">
        <v>8133</v>
      </c>
      <c r="R1090" s="634" t="s">
        <v>7224</v>
      </c>
      <c r="S1090" s="634" t="s">
        <v>8135</v>
      </c>
      <c r="T1090" s="634" t="s">
        <v>9864</v>
      </c>
      <c r="U1090" s="634" t="s">
        <v>1239</v>
      </c>
      <c r="V1090" s="634" t="s">
        <v>2383</v>
      </c>
      <c r="W1090" s="634" t="s">
        <v>5559</v>
      </c>
      <c r="X1090" s="634" t="s">
        <v>21099</v>
      </c>
      <c r="Y1090" s="634" t="s">
        <v>8138</v>
      </c>
      <c r="Z1090" s="634" t="s">
        <v>8139</v>
      </c>
      <c r="AE1090" s="634" t="s">
        <v>20514</v>
      </c>
      <c r="AF1090" s="634" t="s">
        <v>20755</v>
      </c>
      <c r="AI1090" s="646" t="str">
        <f>VLOOKUP(K1090,'2-kurs'!C:F,4,)</f>
        <v>2-kurs</v>
      </c>
      <c r="AJ1090" s="634" t="str">
        <f t="shared" si="16"/>
        <v>438241200219</v>
      </c>
    </row>
    <row r="1091" spans="1:36" hidden="1" x14ac:dyDescent="0.25">
      <c r="A1091" s="634" t="s">
        <v>11818</v>
      </c>
      <c r="B1091" s="634" t="s">
        <v>11819</v>
      </c>
      <c r="C1091" s="634" t="s">
        <v>8125</v>
      </c>
      <c r="D1091" s="634" t="s">
        <v>8126</v>
      </c>
      <c r="E1091" s="634" t="s">
        <v>8127</v>
      </c>
      <c r="F1091" s="634" t="s">
        <v>4345</v>
      </c>
      <c r="G1091" s="634" t="s">
        <v>4352</v>
      </c>
      <c r="H1091" s="634" t="s">
        <v>4344</v>
      </c>
      <c r="I1091" s="634" t="s">
        <v>11820</v>
      </c>
      <c r="J1091" s="634" t="s">
        <v>11821</v>
      </c>
      <c r="K1091" s="635">
        <v>53107015290058</v>
      </c>
      <c r="L1091" s="634" t="s">
        <v>11822</v>
      </c>
      <c r="M1091" s="634" t="s">
        <v>2423</v>
      </c>
      <c r="N1091" s="634" t="s">
        <v>2459</v>
      </c>
      <c r="O1091" s="634" t="s">
        <v>11703</v>
      </c>
      <c r="P1091" s="634" t="s">
        <v>8132</v>
      </c>
      <c r="Q1091" s="634" t="s">
        <v>8133</v>
      </c>
      <c r="R1091" s="634" t="s">
        <v>7224</v>
      </c>
      <c r="S1091" s="634" t="s">
        <v>8135</v>
      </c>
      <c r="T1091" s="634" t="s">
        <v>9864</v>
      </c>
      <c r="U1091" s="634" t="s">
        <v>1239</v>
      </c>
      <c r="V1091" s="634" t="s">
        <v>2383</v>
      </c>
      <c r="W1091" s="634" t="s">
        <v>5559</v>
      </c>
      <c r="X1091" s="634" t="s">
        <v>8225</v>
      </c>
      <c r="Y1091" s="634" t="s">
        <v>8138</v>
      </c>
      <c r="Z1091" s="634" t="s">
        <v>8139</v>
      </c>
      <c r="AE1091" s="634" t="s">
        <v>20514</v>
      </c>
      <c r="AF1091" s="634" t="s">
        <v>20738</v>
      </c>
      <c r="AI1091" s="646" t="str">
        <f>VLOOKUP(K1091,'2-kurs'!C:F,4,)</f>
        <v>2-kurs</v>
      </c>
      <c r="AJ1091" s="634" t="str">
        <f t="shared" si="16"/>
        <v>438231200088</v>
      </c>
    </row>
    <row r="1092" spans="1:36" hidden="1" x14ac:dyDescent="0.25">
      <c r="A1092" s="634" t="s">
        <v>20258</v>
      </c>
      <c r="B1092" s="634" t="s">
        <v>20259</v>
      </c>
      <c r="C1092" s="634" t="s">
        <v>8125</v>
      </c>
      <c r="D1092" s="634" t="s">
        <v>8126</v>
      </c>
      <c r="E1092" s="634" t="s">
        <v>8127</v>
      </c>
      <c r="F1092" s="634" t="s">
        <v>4345</v>
      </c>
      <c r="G1092" s="634" t="s">
        <v>4347</v>
      </c>
      <c r="H1092" s="634" t="s">
        <v>4344</v>
      </c>
      <c r="I1092" s="634" t="s">
        <v>20260</v>
      </c>
      <c r="J1092" s="634" t="s">
        <v>20261</v>
      </c>
      <c r="K1092" s="635">
        <v>52208025260048</v>
      </c>
      <c r="L1092" s="634" t="s">
        <v>11883</v>
      </c>
      <c r="M1092" s="634" t="s">
        <v>2423</v>
      </c>
      <c r="N1092" s="634" t="s">
        <v>2459</v>
      </c>
      <c r="O1092" s="634" t="s">
        <v>11703</v>
      </c>
      <c r="P1092" s="634" t="s">
        <v>8132</v>
      </c>
      <c r="Q1092" s="634" t="s">
        <v>8133</v>
      </c>
      <c r="R1092" s="634" t="s">
        <v>7224</v>
      </c>
      <c r="S1092" s="634" t="s">
        <v>8135</v>
      </c>
      <c r="T1092" s="634" t="s">
        <v>9864</v>
      </c>
      <c r="U1092" s="634" t="s">
        <v>1239</v>
      </c>
      <c r="V1092" s="634" t="s">
        <v>2383</v>
      </c>
      <c r="W1092" s="634" t="s">
        <v>5559</v>
      </c>
      <c r="X1092" s="634" t="s">
        <v>21088</v>
      </c>
      <c r="Y1092" s="634" t="s">
        <v>8138</v>
      </c>
      <c r="Z1092" s="634" t="s">
        <v>8139</v>
      </c>
      <c r="AE1092" s="634" t="s">
        <v>20514</v>
      </c>
      <c r="AF1092" s="634" t="s">
        <v>20753</v>
      </c>
      <c r="AI1092" s="646" t="str">
        <f>VLOOKUP(K1092,'2-kurs'!C:F,4,)</f>
        <v>2-kurs</v>
      </c>
      <c r="AJ1092" s="634" t="str">
        <f t="shared" ref="AJ1092:AJ1155" si="17">A1092</f>
        <v>438241200338</v>
      </c>
    </row>
    <row r="1093" spans="1:36" hidden="1" x14ac:dyDescent="0.25">
      <c r="A1093" s="634" t="s">
        <v>11806</v>
      </c>
      <c r="B1093" s="634" t="s">
        <v>11807</v>
      </c>
      <c r="C1093" s="634" t="s">
        <v>8125</v>
      </c>
      <c r="D1093" s="634" t="s">
        <v>8126</v>
      </c>
      <c r="E1093" s="634" t="s">
        <v>8127</v>
      </c>
      <c r="F1093" s="634" t="s">
        <v>4345</v>
      </c>
      <c r="G1093" s="634" t="s">
        <v>8598</v>
      </c>
      <c r="H1093" s="634" t="s">
        <v>4344</v>
      </c>
      <c r="I1093" s="634" t="s">
        <v>11808</v>
      </c>
      <c r="J1093" s="634" t="s">
        <v>11809</v>
      </c>
      <c r="K1093" s="635">
        <v>51503015330039</v>
      </c>
      <c r="L1093" s="634" t="s">
        <v>9391</v>
      </c>
      <c r="M1093" s="634" t="s">
        <v>2423</v>
      </c>
      <c r="N1093" s="634" t="s">
        <v>2459</v>
      </c>
      <c r="O1093" s="634" t="s">
        <v>11703</v>
      </c>
      <c r="P1093" s="634" t="s">
        <v>8132</v>
      </c>
      <c r="Q1093" s="634" t="s">
        <v>8133</v>
      </c>
      <c r="R1093" s="634" t="s">
        <v>7224</v>
      </c>
      <c r="S1093" s="634" t="s">
        <v>8135</v>
      </c>
      <c r="T1093" s="634" t="s">
        <v>9864</v>
      </c>
      <c r="U1093" s="634" t="s">
        <v>1239</v>
      </c>
      <c r="V1093" s="634" t="s">
        <v>2383</v>
      </c>
      <c r="W1093" s="634" t="s">
        <v>5559</v>
      </c>
      <c r="X1093" s="634" t="s">
        <v>21108</v>
      </c>
      <c r="Y1093" s="634" t="s">
        <v>8138</v>
      </c>
      <c r="Z1093" s="634" t="s">
        <v>8139</v>
      </c>
      <c r="AE1093" s="634" t="s">
        <v>20514</v>
      </c>
      <c r="AF1093" s="634" t="s">
        <v>20743</v>
      </c>
      <c r="AI1093" s="646" t="str">
        <f>VLOOKUP(K1093,'2-kurs'!C:F,4,)</f>
        <v>2-kurs</v>
      </c>
      <c r="AJ1093" s="634" t="str">
        <f t="shared" si="17"/>
        <v>438231200085</v>
      </c>
    </row>
    <row r="1094" spans="1:36" hidden="1" x14ac:dyDescent="0.25">
      <c r="A1094" s="634" t="s">
        <v>11868</v>
      </c>
      <c r="B1094" s="634" t="s">
        <v>8040</v>
      </c>
      <c r="C1094" s="634" t="s">
        <v>8125</v>
      </c>
      <c r="D1094" s="634" t="s">
        <v>8126</v>
      </c>
      <c r="E1094" s="634" t="s">
        <v>8127</v>
      </c>
      <c r="F1094" s="634" t="s">
        <v>4345</v>
      </c>
      <c r="G1094" s="634" t="s">
        <v>4347</v>
      </c>
      <c r="H1094" s="634" t="s">
        <v>4344</v>
      </c>
      <c r="I1094" s="634" t="s">
        <v>11869</v>
      </c>
      <c r="J1094" s="634" t="s">
        <v>11870</v>
      </c>
      <c r="K1094" s="635">
        <v>33003941110045</v>
      </c>
      <c r="L1094" s="634" t="s">
        <v>9493</v>
      </c>
      <c r="M1094" s="634" t="s">
        <v>2423</v>
      </c>
      <c r="N1094" s="634" t="s">
        <v>2459</v>
      </c>
      <c r="O1094" s="634" t="s">
        <v>11703</v>
      </c>
      <c r="P1094" s="634" t="s">
        <v>8132</v>
      </c>
      <c r="Q1094" s="634" t="s">
        <v>8133</v>
      </c>
      <c r="R1094" s="634" t="s">
        <v>7224</v>
      </c>
      <c r="S1094" s="634" t="s">
        <v>8135</v>
      </c>
      <c r="T1094" s="634" t="s">
        <v>9864</v>
      </c>
      <c r="U1094" s="634" t="s">
        <v>1239</v>
      </c>
      <c r="V1094" s="634" t="s">
        <v>2383</v>
      </c>
      <c r="W1094" s="634" t="s">
        <v>5559</v>
      </c>
      <c r="X1094" s="634" t="s">
        <v>21090</v>
      </c>
      <c r="Y1094" s="634" t="s">
        <v>8138</v>
      </c>
      <c r="Z1094" s="634" t="s">
        <v>8139</v>
      </c>
      <c r="AE1094" s="634" t="s">
        <v>20514</v>
      </c>
      <c r="AF1094" s="634" t="s">
        <v>18729</v>
      </c>
      <c r="AI1094" s="646" t="str">
        <f>VLOOKUP(K1094,'2-kurs'!C:F,4,)</f>
        <v>2-kurs</v>
      </c>
      <c r="AJ1094" s="634" t="str">
        <f t="shared" si="17"/>
        <v>438241200237</v>
      </c>
    </row>
    <row r="1095" spans="1:36" hidden="1" x14ac:dyDescent="0.25">
      <c r="A1095" s="634" t="s">
        <v>11802</v>
      </c>
      <c r="B1095" s="634" t="s">
        <v>11803</v>
      </c>
      <c r="C1095" s="634" t="s">
        <v>8125</v>
      </c>
      <c r="D1095" s="634" t="s">
        <v>8126</v>
      </c>
      <c r="E1095" s="634" t="s">
        <v>8127</v>
      </c>
      <c r="F1095" s="634" t="s">
        <v>4345</v>
      </c>
      <c r="G1095" s="634" t="s">
        <v>9003</v>
      </c>
      <c r="H1095" s="634" t="s">
        <v>4344</v>
      </c>
      <c r="I1095" s="634" t="s">
        <v>11804</v>
      </c>
      <c r="J1095" s="634" t="s">
        <v>11805</v>
      </c>
      <c r="K1095" s="635">
        <v>31105975370012</v>
      </c>
      <c r="L1095" s="634" t="s">
        <v>8571</v>
      </c>
      <c r="M1095" s="634" t="s">
        <v>2423</v>
      </c>
      <c r="N1095" s="634" t="s">
        <v>2459</v>
      </c>
      <c r="O1095" s="634" t="s">
        <v>11703</v>
      </c>
      <c r="P1095" s="634" t="s">
        <v>8132</v>
      </c>
      <c r="Q1095" s="634" t="s">
        <v>8133</v>
      </c>
      <c r="R1095" s="634" t="s">
        <v>7224</v>
      </c>
      <c r="S1095" s="634" t="s">
        <v>8135</v>
      </c>
      <c r="T1095" s="634" t="s">
        <v>9864</v>
      </c>
      <c r="U1095" s="634" t="s">
        <v>1239</v>
      </c>
      <c r="V1095" s="634" t="s">
        <v>2383</v>
      </c>
      <c r="W1095" s="634" t="s">
        <v>5559</v>
      </c>
      <c r="X1095" s="634" t="s">
        <v>21106</v>
      </c>
      <c r="Y1095" s="634" t="s">
        <v>8138</v>
      </c>
      <c r="Z1095" s="634" t="s">
        <v>8139</v>
      </c>
      <c r="AE1095" s="634" t="s">
        <v>20514</v>
      </c>
      <c r="AF1095" s="634" t="s">
        <v>20728</v>
      </c>
      <c r="AI1095" s="646" t="str">
        <f>VLOOKUP(K1095,'2-kurs'!C:F,4,)</f>
        <v>2-kurs</v>
      </c>
      <c r="AJ1095" s="634" t="str">
        <f t="shared" si="17"/>
        <v>438241200225</v>
      </c>
    </row>
    <row r="1096" spans="1:36" hidden="1" x14ac:dyDescent="0.25">
      <c r="A1096" s="634" t="s">
        <v>19282</v>
      </c>
      <c r="B1096" s="634" t="s">
        <v>18955</v>
      </c>
      <c r="C1096" s="634" t="s">
        <v>8125</v>
      </c>
      <c r="D1096" s="634" t="s">
        <v>8126</v>
      </c>
      <c r="E1096" s="634" t="s">
        <v>8127</v>
      </c>
      <c r="F1096" s="634" t="s">
        <v>4345</v>
      </c>
      <c r="G1096" s="634" t="s">
        <v>4352</v>
      </c>
      <c r="H1096" s="634" t="s">
        <v>4344</v>
      </c>
      <c r="I1096" s="634" t="s">
        <v>11789</v>
      </c>
      <c r="J1096" s="634" t="s">
        <v>19283</v>
      </c>
      <c r="K1096" s="635">
        <v>31808995290022</v>
      </c>
      <c r="L1096" s="634" t="s">
        <v>9913</v>
      </c>
      <c r="M1096" s="634" t="s">
        <v>2423</v>
      </c>
      <c r="N1096" s="634" t="s">
        <v>2459</v>
      </c>
      <c r="O1096" s="634" t="s">
        <v>11703</v>
      </c>
      <c r="P1096" s="634" t="s">
        <v>8132</v>
      </c>
      <c r="Q1096" s="634" t="s">
        <v>8133</v>
      </c>
      <c r="R1096" s="634" t="s">
        <v>7224</v>
      </c>
      <c r="S1096" s="634" t="s">
        <v>8135</v>
      </c>
      <c r="T1096" s="634" t="s">
        <v>9864</v>
      </c>
      <c r="U1096" s="634" t="s">
        <v>1239</v>
      </c>
      <c r="V1096" s="634" t="s">
        <v>2383</v>
      </c>
      <c r="W1096" s="634" t="s">
        <v>5559</v>
      </c>
      <c r="X1096" s="634" t="s">
        <v>21096</v>
      </c>
      <c r="Y1096" s="634" t="s">
        <v>8138</v>
      </c>
      <c r="Z1096" s="634" t="s">
        <v>8139</v>
      </c>
      <c r="AE1096" s="634" t="s">
        <v>20514</v>
      </c>
      <c r="AF1096" s="634" t="s">
        <v>21249</v>
      </c>
      <c r="AI1096" s="646" t="str">
        <f>VLOOKUP(K1096,'2-kurs'!C:F,4,)</f>
        <v>2-kurs</v>
      </c>
      <c r="AJ1096" s="634" t="str">
        <f t="shared" si="17"/>
        <v>438231200152</v>
      </c>
    </row>
    <row r="1097" spans="1:36" hidden="1" x14ac:dyDescent="0.25">
      <c r="A1097" s="634" t="s">
        <v>11831</v>
      </c>
      <c r="B1097" s="634" t="s">
        <v>11832</v>
      </c>
      <c r="C1097" s="634" t="s">
        <v>8125</v>
      </c>
      <c r="D1097" s="634" t="s">
        <v>8126</v>
      </c>
      <c r="E1097" s="634" t="s">
        <v>8127</v>
      </c>
      <c r="F1097" s="634" t="s">
        <v>8700</v>
      </c>
      <c r="G1097" s="634" t="s">
        <v>9285</v>
      </c>
      <c r="H1097" s="634" t="s">
        <v>4344</v>
      </c>
      <c r="I1097" s="634" t="s">
        <v>11833</v>
      </c>
      <c r="J1097" s="634" t="s">
        <v>11834</v>
      </c>
      <c r="K1097" s="635">
        <v>31210853160060</v>
      </c>
      <c r="L1097" s="634" t="s">
        <v>11835</v>
      </c>
      <c r="M1097" s="634" t="s">
        <v>2423</v>
      </c>
      <c r="N1097" s="634" t="s">
        <v>2459</v>
      </c>
      <c r="O1097" s="634" t="s">
        <v>11703</v>
      </c>
      <c r="P1097" s="634" t="s">
        <v>8132</v>
      </c>
      <c r="Q1097" s="634" t="s">
        <v>8133</v>
      </c>
      <c r="R1097" s="634" t="s">
        <v>7224</v>
      </c>
      <c r="S1097" s="634" t="s">
        <v>8135</v>
      </c>
      <c r="T1097" s="634" t="s">
        <v>9864</v>
      </c>
      <c r="U1097" s="634" t="s">
        <v>1239</v>
      </c>
      <c r="V1097" s="634" t="s">
        <v>2383</v>
      </c>
      <c r="W1097" s="634" t="s">
        <v>5559</v>
      </c>
      <c r="X1097" s="634" t="s">
        <v>11836</v>
      </c>
      <c r="Y1097" s="634" t="s">
        <v>8138</v>
      </c>
      <c r="Z1097" s="634" t="s">
        <v>8139</v>
      </c>
      <c r="AB1097" s="634" t="s">
        <v>8183</v>
      </c>
      <c r="AE1097" s="634" t="s">
        <v>20514</v>
      </c>
      <c r="AF1097" s="634" t="s">
        <v>20742</v>
      </c>
      <c r="AI1097" s="646" t="str">
        <f>VLOOKUP(K1097,'2-kurs'!C:F,4,)</f>
        <v>2-kurs</v>
      </c>
      <c r="AJ1097" s="634" t="str">
        <f t="shared" si="17"/>
        <v>438231200143</v>
      </c>
    </row>
    <row r="1098" spans="1:36" hidden="1" x14ac:dyDescent="0.25">
      <c r="A1098" s="634" t="s">
        <v>11814</v>
      </c>
      <c r="B1098" s="634" t="s">
        <v>11815</v>
      </c>
      <c r="C1098" s="634" t="s">
        <v>8125</v>
      </c>
      <c r="D1098" s="634" t="s">
        <v>8126</v>
      </c>
      <c r="E1098" s="634" t="s">
        <v>8127</v>
      </c>
      <c r="F1098" s="634" t="s">
        <v>8552</v>
      </c>
      <c r="G1098" s="634" t="s">
        <v>8607</v>
      </c>
      <c r="H1098" s="634" t="s">
        <v>4344</v>
      </c>
      <c r="I1098" s="634" t="s">
        <v>11816</v>
      </c>
      <c r="J1098" s="634" t="s">
        <v>11817</v>
      </c>
      <c r="K1098" s="635">
        <v>32508942720086</v>
      </c>
      <c r="L1098" s="634" t="s">
        <v>9571</v>
      </c>
      <c r="M1098" s="634" t="s">
        <v>2423</v>
      </c>
      <c r="N1098" s="634" t="s">
        <v>2459</v>
      </c>
      <c r="O1098" s="634" t="s">
        <v>11703</v>
      </c>
      <c r="P1098" s="634" t="s">
        <v>8132</v>
      </c>
      <c r="Q1098" s="634" t="s">
        <v>8133</v>
      </c>
      <c r="R1098" s="634" t="s">
        <v>7224</v>
      </c>
      <c r="S1098" s="634" t="s">
        <v>8135</v>
      </c>
      <c r="T1098" s="634" t="s">
        <v>9864</v>
      </c>
      <c r="U1098" s="634" t="s">
        <v>1239</v>
      </c>
      <c r="V1098" s="634" t="s">
        <v>2383</v>
      </c>
      <c r="W1098" s="634" t="s">
        <v>5559</v>
      </c>
      <c r="X1098" s="634" t="s">
        <v>21110</v>
      </c>
      <c r="Y1098" s="634" t="s">
        <v>8138</v>
      </c>
      <c r="Z1098" s="634" t="s">
        <v>8139</v>
      </c>
      <c r="AE1098" s="634" t="s">
        <v>20514</v>
      </c>
      <c r="AF1098" s="634" t="s">
        <v>18729</v>
      </c>
      <c r="AI1098" s="646" t="str">
        <f>VLOOKUP(K1098,'2-kurs'!C:F,4,)</f>
        <v>2-kurs</v>
      </c>
      <c r="AJ1098" s="634" t="str">
        <f t="shared" si="17"/>
        <v>438241200221</v>
      </c>
    </row>
    <row r="1099" spans="1:36" hidden="1" x14ac:dyDescent="0.25">
      <c r="A1099" s="634" t="s">
        <v>20253</v>
      </c>
      <c r="B1099" s="634" t="s">
        <v>20254</v>
      </c>
      <c r="C1099" s="634" t="s">
        <v>8125</v>
      </c>
      <c r="D1099" s="634" t="s">
        <v>8126</v>
      </c>
      <c r="E1099" s="634" t="s">
        <v>8127</v>
      </c>
      <c r="F1099" s="634" t="s">
        <v>4345</v>
      </c>
      <c r="G1099" s="634" t="s">
        <v>4347</v>
      </c>
      <c r="H1099" s="634" t="s">
        <v>4344</v>
      </c>
      <c r="I1099" s="634" t="s">
        <v>20255</v>
      </c>
      <c r="J1099" s="634" t="s">
        <v>20256</v>
      </c>
      <c r="K1099" s="635">
        <v>53008035260015</v>
      </c>
      <c r="L1099" s="634" t="s">
        <v>16279</v>
      </c>
      <c r="M1099" s="634" t="s">
        <v>2423</v>
      </c>
      <c r="N1099" s="634" t="s">
        <v>2459</v>
      </c>
      <c r="O1099" s="634" t="s">
        <v>11703</v>
      </c>
      <c r="P1099" s="634" t="s">
        <v>8132</v>
      </c>
      <c r="Q1099" s="634" t="s">
        <v>8133</v>
      </c>
      <c r="R1099" s="634" t="s">
        <v>7224</v>
      </c>
      <c r="S1099" s="634" t="s">
        <v>8135</v>
      </c>
      <c r="T1099" s="634" t="s">
        <v>9864</v>
      </c>
      <c r="U1099" s="634" t="s">
        <v>1239</v>
      </c>
      <c r="V1099" s="634" t="s">
        <v>2383</v>
      </c>
      <c r="W1099" s="634" t="s">
        <v>5559</v>
      </c>
      <c r="X1099" s="634" t="s">
        <v>21089</v>
      </c>
      <c r="Y1099" s="634" t="s">
        <v>8138</v>
      </c>
      <c r="Z1099" s="634" t="s">
        <v>8139</v>
      </c>
      <c r="AE1099" s="634" t="s">
        <v>20514</v>
      </c>
      <c r="AF1099" s="634" t="s">
        <v>19637</v>
      </c>
      <c r="AI1099" s="646" t="str">
        <f>VLOOKUP(K1099,'2-kurs'!C:F,4,)</f>
        <v>2-kurs</v>
      </c>
      <c r="AJ1099" s="634" t="str">
        <f t="shared" si="17"/>
        <v>438241200339</v>
      </c>
    </row>
    <row r="1100" spans="1:36" x14ac:dyDescent="0.25">
      <c r="A1100" s="634" t="s">
        <v>15957</v>
      </c>
      <c r="B1100" s="634" t="s">
        <v>1542</v>
      </c>
      <c r="C1100" s="634" t="s">
        <v>8125</v>
      </c>
      <c r="D1100" s="634" t="s">
        <v>8126</v>
      </c>
      <c r="E1100" s="634" t="s">
        <v>8127</v>
      </c>
      <c r="F1100" s="634" t="s">
        <v>4345</v>
      </c>
      <c r="G1100" s="634" t="s">
        <v>8186</v>
      </c>
      <c r="H1100" s="634" t="s">
        <v>4346</v>
      </c>
      <c r="I1100" s="634" t="s">
        <v>15958</v>
      </c>
      <c r="J1100" s="634" t="s">
        <v>15959</v>
      </c>
      <c r="K1100" s="635">
        <v>42610911120056</v>
      </c>
      <c r="M1100" s="634" t="s">
        <v>13198</v>
      </c>
      <c r="N1100" s="634" t="s">
        <v>2424</v>
      </c>
      <c r="O1100" s="634" t="s">
        <v>4013</v>
      </c>
      <c r="P1100" s="634" t="s">
        <v>8132</v>
      </c>
      <c r="Q1100" s="634" t="s">
        <v>8133</v>
      </c>
      <c r="R1100" s="634" t="s">
        <v>20716</v>
      </c>
      <c r="S1100" s="634" t="s">
        <v>8135</v>
      </c>
      <c r="T1100" s="634" t="s">
        <v>10605</v>
      </c>
      <c r="U1100" s="634" t="s">
        <v>2426</v>
      </c>
      <c r="V1100" s="634" t="s">
        <v>470</v>
      </c>
      <c r="W1100" s="634" t="s">
        <v>5559</v>
      </c>
      <c r="X1100" s="634" t="s">
        <v>15960</v>
      </c>
      <c r="Y1100" s="634" t="s">
        <v>8138</v>
      </c>
      <c r="Z1100" s="634" t="s">
        <v>8139</v>
      </c>
      <c r="AE1100" s="634" t="s">
        <v>13199</v>
      </c>
      <c r="AF1100" s="634" t="s">
        <v>18742</v>
      </c>
      <c r="AI1100" s="646" t="str">
        <f>VLOOKUP(K1100,'4-kurs'!C:F,4,)</f>
        <v>4-kurs</v>
      </c>
      <c r="AJ1100" s="634" t="str">
        <f t="shared" si="17"/>
        <v>438211100279</v>
      </c>
    </row>
    <row r="1101" spans="1:36" x14ac:dyDescent="0.25">
      <c r="A1101" s="634" t="s">
        <v>16051</v>
      </c>
      <c r="B1101" s="634" t="s">
        <v>1360</v>
      </c>
      <c r="C1101" s="634" t="s">
        <v>8125</v>
      </c>
      <c r="D1101" s="634" t="s">
        <v>8126</v>
      </c>
      <c r="E1101" s="634" t="s">
        <v>8127</v>
      </c>
      <c r="F1101" s="634" t="s">
        <v>4345</v>
      </c>
      <c r="G1101" s="634" t="s">
        <v>4347</v>
      </c>
      <c r="H1101" s="634" t="s">
        <v>4344</v>
      </c>
      <c r="I1101" s="634" t="s">
        <v>16052</v>
      </c>
      <c r="J1101" s="634" t="s">
        <v>16053</v>
      </c>
      <c r="K1101" s="635">
        <v>50509025260031</v>
      </c>
      <c r="M1101" s="634" t="s">
        <v>13198</v>
      </c>
      <c r="N1101" s="634" t="s">
        <v>2424</v>
      </c>
      <c r="O1101" s="634" t="s">
        <v>4013</v>
      </c>
      <c r="P1101" s="634" t="s">
        <v>8132</v>
      </c>
      <c r="Q1101" s="634" t="s">
        <v>8133</v>
      </c>
      <c r="R1101" s="634" t="s">
        <v>20716</v>
      </c>
      <c r="S1101" s="634" t="s">
        <v>8135</v>
      </c>
      <c r="T1101" s="634" t="s">
        <v>10605</v>
      </c>
      <c r="U1101" s="634" t="s">
        <v>2426</v>
      </c>
      <c r="V1101" s="634" t="s">
        <v>470</v>
      </c>
      <c r="W1101" s="634" t="s">
        <v>5559</v>
      </c>
      <c r="X1101" s="634" t="s">
        <v>16054</v>
      </c>
      <c r="Y1101" s="634" t="s">
        <v>8138</v>
      </c>
      <c r="Z1101" s="634" t="s">
        <v>8139</v>
      </c>
      <c r="AB1101" s="634" t="s">
        <v>8183</v>
      </c>
      <c r="AC1101" s="634" t="s">
        <v>8184</v>
      </c>
      <c r="AE1101" s="634" t="s">
        <v>13199</v>
      </c>
      <c r="AF1101" s="634" t="s">
        <v>18714</v>
      </c>
      <c r="AI1101" s="646" t="str">
        <f>VLOOKUP(K1101,'4-kurs'!C:F,4,)</f>
        <v>4-kurs</v>
      </c>
      <c r="AJ1101" s="634" t="str">
        <f t="shared" si="17"/>
        <v>438211100176</v>
      </c>
    </row>
    <row r="1102" spans="1:36" x14ac:dyDescent="0.25">
      <c r="A1102" s="634" t="s">
        <v>15977</v>
      </c>
      <c r="B1102" s="634" t="s">
        <v>1709</v>
      </c>
      <c r="C1102" s="634" t="s">
        <v>8125</v>
      </c>
      <c r="D1102" s="634" t="s">
        <v>8126</v>
      </c>
      <c r="E1102" s="634" t="s">
        <v>9067</v>
      </c>
      <c r="F1102" s="634" t="s">
        <v>8552</v>
      </c>
      <c r="G1102" s="634" t="s">
        <v>8896</v>
      </c>
      <c r="H1102" s="634" t="s">
        <v>4344</v>
      </c>
      <c r="I1102" s="634" t="s">
        <v>15978</v>
      </c>
      <c r="J1102" s="634" t="s">
        <v>15979</v>
      </c>
      <c r="K1102" s="635">
        <v>50309025660019</v>
      </c>
      <c r="L1102" s="634" t="s">
        <v>15980</v>
      </c>
      <c r="M1102" s="634" t="s">
        <v>13198</v>
      </c>
      <c r="N1102" s="634" t="s">
        <v>2424</v>
      </c>
      <c r="O1102" s="634" t="s">
        <v>4013</v>
      </c>
      <c r="P1102" s="634" t="s">
        <v>8132</v>
      </c>
      <c r="Q1102" s="634" t="s">
        <v>8133</v>
      </c>
      <c r="R1102" s="634" t="s">
        <v>20716</v>
      </c>
      <c r="S1102" s="634" t="s">
        <v>8135</v>
      </c>
      <c r="T1102" s="634" t="s">
        <v>10605</v>
      </c>
      <c r="U1102" s="634" t="s">
        <v>2426</v>
      </c>
      <c r="V1102" s="634" t="s">
        <v>470</v>
      </c>
      <c r="W1102" s="634" t="s">
        <v>5559</v>
      </c>
      <c r="X1102" s="634" t="s">
        <v>15981</v>
      </c>
      <c r="Y1102" s="634" t="s">
        <v>8138</v>
      </c>
      <c r="Z1102" s="634" t="s">
        <v>8139</v>
      </c>
      <c r="AB1102" s="634" t="s">
        <v>8183</v>
      </c>
      <c r="AC1102" s="634" t="s">
        <v>8184</v>
      </c>
      <c r="AE1102" s="634" t="s">
        <v>13199</v>
      </c>
      <c r="AF1102" s="634" t="s">
        <v>18802</v>
      </c>
      <c r="AI1102" s="646" t="str">
        <f>VLOOKUP(K1102,'4-kurs'!C:F,4,)</f>
        <v>4-kurs</v>
      </c>
      <c r="AJ1102" s="634" t="str">
        <f t="shared" si="17"/>
        <v>438211100224</v>
      </c>
    </row>
    <row r="1103" spans="1:36" x14ac:dyDescent="0.25">
      <c r="A1103" s="634" t="s">
        <v>15973</v>
      </c>
      <c r="B1103" s="634" t="s">
        <v>1706</v>
      </c>
      <c r="C1103" s="634" t="s">
        <v>8125</v>
      </c>
      <c r="D1103" s="634" t="s">
        <v>8126</v>
      </c>
      <c r="E1103" s="634" t="s">
        <v>8127</v>
      </c>
      <c r="F1103" s="634" t="s">
        <v>4345</v>
      </c>
      <c r="G1103" s="634" t="s">
        <v>4349</v>
      </c>
      <c r="H1103" s="634" t="s">
        <v>4346</v>
      </c>
      <c r="I1103" s="634" t="s">
        <v>15974</v>
      </c>
      <c r="J1103" s="634" t="s">
        <v>15975</v>
      </c>
      <c r="K1103" s="635">
        <v>41010951140028</v>
      </c>
      <c r="M1103" s="634" t="s">
        <v>13198</v>
      </c>
      <c r="N1103" s="634" t="s">
        <v>2424</v>
      </c>
      <c r="O1103" s="634" t="s">
        <v>4013</v>
      </c>
      <c r="P1103" s="634" t="s">
        <v>8132</v>
      </c>
      <c r="Q1103" s="634" t="s">
        <v>8133</v>
      </c>
      <c r="R1103" s="634" t="s">
        <v>20716</v>
      </c>
      <c r="S1103" s="634" t="s">
        <v>8135</v>
      </c>
      <c r="T1103" s="634" t="s">
        <v>10605</v>
      </c>
      <c r="U1103" s="634" t="s">
        <v>2426</v>
      </c>
      <c r="V1103" s="634" t="s">
        <v>470</v>
      </c>
      <c r="W1103" s="634" t="s">
        <v>5559</v>
      </c>
      <c r="X1103" s="634" t="s">
        <v>15976</v>
      </c>
      <c r="Y1103" s="634" t="s">
        <v>8138</v>
      </c>
      <c r="Z1103" s="634" t="s">
        <v>8139</v>
      </c>
      <c r="AB1103" s="634" t="s">
        <v>8183</v>
      </c>
      <c r="AC1103" s="634" t="s">
        <v>8184</v>
      </c>
      <c r="AE1103" s="634" t="s">
        <v>13199</v>
      </c>
      <c r="AF1103" s="634" t="s">
        <v>18740</v>
      </c>
      <c r="AI1103" s="646" t="str">
        <f>VLOOKUP(K1103,'4-kurs'!C:F,4,)</f>
        <v>4-kurs</v>
      </c>
      <c r="AJ1103" s="634" t="str">
        <f t="shared" si="17"/>
        <v>438211100219</v>
      </c>
    </row>
    <row r="1104" spans="1:36" x14ac:dyDescent="0.25">
      <c r="A1104" s="634" t="s">
        <v>16026</v>
      </c>
      <c r="B1104" s="634" t="s">
        <v>1697</v>
      </c>
      <c r="C1104" s="634" t="s">
        <v>8125</v>
      </c>
      <c r="D1104" s="634" t="s">
        <v>8126</v>
      </c>
      <c r="E1104" s="634" t="s">
        <v>8127</v>
      </c>
      <c r="F1104" s="634" t="s">
        <v>4345</v>
      </c>
      <c r="G1104" s="634" t="s">
        <v>8221</v>
      </c>
      <c r="H1104" s="634" t="s">
        <v>4344</v>
      </c>
      <c r="I1104" s="634" t="s">
        <v>16027</v>
      </c>
      <c r="J1104" s="634" t="s">
        <v>16028</v>
      </c>
      <c r="K1104" s="635">
        <v>31009871110085</v>
      </c>
      <c r="L1104" s="634" t="s">
        <v>16029</v>
      </c>
      <c r="M1104" s="634" t="s">
        <v>13198</v>
      </c>
      <c r="N1104" s="634" t="s">
        <v>2424</v>
      </c>
      <c r="O1104" s="634" t="s">
        <v>4013</v>
      </c>
      <c r="P1104" s="634" t="s">
        <v>8132</v>
      </c>
      <c r="Q1104" s="634" t="s">
        <v>8133</v>
      </c>
      <c r="R1104" s="634" t="s">
        <v>20716</v>
      </c>
      <c r="S1104" s="634" t="s">
        <v>8135</v>
      </c>
      <c r="T1104" s="634" t="s">
        <v>10605</v>
      </c>
      <c r="U1104" s="634" t="s">
        <v>2426</v>
      </c>
      <c r="V1104" s="634" t="s">
        <v>470</v>
      </c>
      <c r="W1104" s="634" t="s">
        <v>5559</v>
      </c>
      <c r="X1104" s="634" t="s">
        <v>16030</v>
      </c>
      <c r="Y1104" s="634" t="s">
        <v>8138</v>
      </c>
      <c r="Z1104" s="634" t="s">
        <v>8139</v>
      </c>
      <c r="AB1104" s="634" t="s">
        <v>8183</v>
      </c>
      <c r="AC1104" s="634" t="s">
        <v>8184</v>
      </c>
      <c r="AE1104" s="634" t="s">
        <v>13199</v>
      </c>
      <c r="AF1104" s="634" t="s">
        <v>18733</v>
      </c>
      <c r="AI1104" s="646" t="str">
        <f>VLOOKUP(K1104,'4-kurs'!C:F,4,)</f>
        <v>4-kurs</v>
      </c>
      <c r="AJ1104" s="634" t="str">
        <f t="shared" si="17"/>
        <v>438211100213</v>
      </c>
    </row>
    <row r="1105" spans="1:36" x14ac:dyDescent="0.25">
      <c r="A1105" s="634" t="s">
        <v>16022</v>
      </c>
      <c r="B1105" s="634" t="s">
        <v>1458</v>
      </c>
      <c r="C1105" s="634" t="s">
        <v>8125</v>
      </c>
      <c r="D1105" s="634" t="s">
        <v>8126</v>
      </c>
      <c r="E1105" s="634" t="s">
        <v>8127</v>
      </c>
      <c r="F1105" s="634" t="s">
        <v>4345</v>
      </c>
      <c r="G1105" s="634" t="s">
        <v>4348</v>
      </c>
      <c r="H1105" s="634" t="s">
        <v>4346</v>
      </c>
      <c r="I1105" s="634" t="s">
        <v>16023</v>
      </c>
      <c r="J1105" s="634" t="s">
        <v>16024</v>
      </c>
      <c r="K1105" s="635">
        <v>40402911140037</v>
      </c>
      <c r="M1105" s="634" t="s">
        <v>13198</v>
      </c>
      <c r="N1105" s="634" t="s">
        <v>2424</v>
      </c>
      <c r="O1105" s="634" t="s">
        <v>4013</v>
      </c>
      <c r="P1105" s="634" t="s">
        <v>8132</v>
      </c>
      <c r="Q1105" s="634" t="s">
        <v>8133</v>
      </c>
      <c r="R1105" s="634" t="s">
        <v>20716</v>
      </c>
      <c r="S1105" s="634" t="s">
        <v>8135</v>
      </c>
      <c r="T1105" s="634" t="s">
        <v>10605</v>
      </c>
      <c r="U1105" s="634" t="s">
        <v>2426</v>
      </c>
      <c r="V1105" s="634" t="s">
        <v>470</v>
      </c>
      <c r="W1105" s="634" t="s">
        <v>5559</v>
      </c>
      <c r="X1105" s="634" t="s">
        <v>16025</v>
      </c>
      <c r="Y1105" s="634" t="s">
        <v>8138</v>
      </c>
      <c r="Z1105" s="634" t="s">
        <v>8139</v>
      </c>
      <c r="AE1105" s="634" t="s">
        <v>13199</v>
      </c>
      <c r="AF1105" s="634" t="s">
        <v>18733</v>
      </c>
      <c r="AI1105" s="646" t="str">
        <f>VLOOKUP(K1105,'4-kurs'!C:F,4,)</f>
        <v>4-kurs</v>
      </c>
      <c r="AJ1105" s="634" t="str">
        <f t="shared" si="17"/>
        <v>438211100193</v>
      </c>
    </row>
    <row r="1106" spans="1:36" x14ac:dyDescent="0.25">
      <c r="A1106" s="634" t="s">
        <v>16018</v>
      </c>
      <c r="B1106" s="634" t="s">
        <v>1447</v>
      </c>
      <c r="C1106" s="634" t="s">
        <v>8125</v>
      </c>
      <c r="D1106" s="634" t="s">
        <v>8126</v>
      </c>
      <c r="E1106" s="634" t="s">
        <v>8127</v>
      </c>
      <c r="F1106" s="634" t="s">
        <v>4345</v>
      </c>
      <c r="G1106" s="634" t="s">
        <v>4347</v>
      </c>
      <c r="H1106" s="634" t="s">
        <v>4346</v>
      </c>
      <c r="I1106" s="634" t="s">
        <v>16019</v>
      </c>
      <c r="J1106" s="634" t="s">
        <v>16020</v>
      </c>
      <c r="K1106" s="635">
        <v>40201970910014</v>
      </c>
      <c r="M1106" s="634" t="s">
        <v>13198</v>
      </c>
      <c r="N1106" s="634" t="s">
        <v>2424</v>
      </c>
      <c r="O1106" s="634" t="s">
        <v>4013</v>
      </c>
      <c r="P1106" s="634" t="s">
        <v>8132</v>
      </c>
      <c r="Q1106" s="634" t="s">
        <v>8133</v>
      </c>
      <c r="R1106" s="634" t="s">
        <v>20716</v>
      </c>
      <c r="S1106" s="634" t="s">
        <v>8135</v>
      </c>
      <c r="T1106" s="634" t="s">
        <v>10605</v>
      </c>
      <c r="U1106" s="634" t="s">
        <v>2426</v>
      </c>
      <c r="V1106" s="634" t="s">
        <v>470</v>
      </c>
      <c r="W1106" s="634" t="s">
        <v>5559</v>
      </c>
      <c r="X1106" s="634" t="s">
        <v>16021</v>
      </c>
      <c r="Y1106" s="634" t="s">
        <v>8138</v>
      </c>
      <c r="Z1106" s="634" t="s">
        <v>8139</v>
      </c>
      <c r="AB1106" s="634" t="s">
        <v>8183</v>
      </c>
      <c r="AC1106" s="634" t="s">
        <v>8184</v>
      </c>
      <c r="AE1106" s="634" t="s">
        <v>13199</v>
      </c>
      <c r="AF1106" s="634" t="s">
        <v>18733</v>
      </c>
      <c r="AI1106" s="646" t="str">
        <f>VLOOKUP(K1106,'4-kurs'!C:F,4,)</f>
        <v>4-kurs</v>
      </c>
      <c r="AJ1106" s="634" t="str">
        <f t="shared" si="17"/>
        <v>438211100191</v>
      </c>
    </row>
    <row r="1107" spans="1:36" x14ac:dyDescent="0.25">
      <c r="A1107" s="634" t="s">
        <v>16062</v>
      </c>
      <c r="B1107" s="634" t="s">
        <v>1999</v>
      </c>
      <c r="C1107" s="634" t="s">
        <v>8125</v>
      </c>
      <c r="D1107" s="634" t="s">
        <v>8126</v>
      </c>
      <c r="E1107" s="634" t="s">
        <v>8127</v>
      </c>
      <c r="F1107" s="634" t="s">
        <v>4345</v>
      </c>
      <c r="G1107" s="634" t="s">
        <v>8128</v>
      </c>
      <c r="H1107" s="634" t="s">
        <v>4344</v>
      </c>
      <c r="I1107" s="634" t="s">
        <v>16063</v>
      </c>
      <c r="J1107" s="634" t="s">
        <v>16064</v>
      </c>
      <c r="K1107" s="635">
        <v>50805015340063</v>
      </c>
      <c r="M1107" s="634" t="s">
        <v>13198</v>
      </c>
      <c r="N1107" s="634" t="s">
        <v>2424</v>
      </c>
      <c r="O1107" s="634" t="s">
        <v>4013</v>
      </c>
      <c r="P1107" s="634" t="s">
        <v>8132</v>
      </c>
      <c r="Q1107" s="634" t="s">
        <v>8133</v>
      </c>
      <c r="R1107" s="634" t="s">
        <v>15580</v>
      </c>
      <c r="S1107" s="634" t="s">
        <v>8135</v>
      </c>
      <c r="T1107" s="634" t="s">
        <v>10605</v>
      </c>
      <c r="U1107" s="634" t="s">
        <v>2426</v>
      </c>
      <c r="V1107" s="634" t="s">
        <v>470</v>
      </c>
      <c r="W1107" s="634" t="s">
        <v>5559</v>
      </c>
      <c r="X1107" s="634" t="s">
        <v>16065</v>
      </c>
      <c r="Y1107" s="634" t="s">
        <v>8138</v>
      </c>
      <c r="Z1107" s="634" t="s">
        <v>8139</v>
      </c>
      <c r="AE1107" s="634" t="s">
        <v>13199</v>
      </c>
      <c r="AF1107" s="634" t="s">
        <v>18731</v>
      </c>
      <c r="AI1107" s="646" t="str">
        <f>VLOOKUP(K1107,'4-kurs'!C:F,4,)</f>
        <v>4-kurs</v>
      </c>
      <c r="AJ1107" s="634" t="str">
        <f t="shared" si="17"/>
        <v>438211100165</v>
      </c>
    </row>
    <row r="1108" spans="1:36" x14ac:dyDescent="0.25">
      <c r="A1108" s="634" t="s">
        <v>16073</v>
      </c>
      <c r="B1108" s="634" t="s">
        <v>1524</v>
      </c>
      <c r="C1108" s="634" t="s">
        <v>8125</v>
      </c>
      <c r="D1108" s="634" t="s">
        <v>8126</v>
      </c>
      <c r="E1108" s="634" t="s">
        <v>8127</v>
      </c>
      <c r="F1108" s="634" t="s">
        <v>4345</v>
      </c>
      <c r="G1108" s="634" t="s">
        <v>4347</v>
      </c>
      <c r="H1108" s="634" t="s">
        <v>4344</v>
      </c>
      <c r="I1108" s="634" t="s">
        <v>16074</v>
      </c>
      <c r="J1108" s="634" t="s">
        <v>16075</v>
      </c>
      <c r="K1108" s="635">
        <v>30903901140024</v>
      </c>
      <c r="M1108" s="634" t="s">
        <v>13198</v>
      </c>
      <c r="N1108" s="634" t="s">
        <v>2424</v>
      </c>
      <c r="O1108" s="634" t="s">
        <v>4013</v>
      </c>
      <c r="P1108" s="634" t="s">
        <v>8132</v>
      </c>
      <c r="Q1108" s="634" t="s">
        <v>8133</v>
      </c>
      <c r="R1108" s="634" t="s">
        <v>20716</v>
      </c>
      <c r="S1108" s="634" t="s">
        <v>8135</v>
      </c>
      <c r="T1108" s="634" t="s">
        <v>10605</v>
      </c>
      <c r="U1108" s="634" t="s">
        <v>2426</v>
      </c>
      <c r="V1108" s="634" t="s">
        <v>470</v>
      </c>
      <c r="W1108" s="634" t="s">
        <v>5559</v>
      </c>
      <c r="X1108" s="634" t="s">
        <v>16076</v>
      </c>
      <c r="Y1108" s="634" t="s">
        <v>8138</v>
      </c>
      <c r="Z1108" s="634" t="s">
        <v>8139</v>
      </c>
      <c r="AB1108" s="634" t="s">
        <v>8183</v>
      </c>
      <c r="AC1108" s="634" t="s">
        <v>8184</v>
      </c>
      <c r="AE1108" s="634" t="s">
        <v>13199</v>
      </c>
      <c r="AF1108" s="634" t="s">
        <v>18725</v>
      </c>
      <c r="AI1108" s="646" t="str">
        <f>VLOOKUP(K1108,'4-kurs'!C:F,4,)</f>
        <v>4-kurs</v>
      </c>
      <c r="AJ1108" s="634" t="str">
        <f t="shared" si="17"/>
        <v>438211100198</v>
      </c>
    </row>
    <row r="1109" spans="1:36" x14ac:dyDescent="0.25">
      <c r="A1109" s="634" t="s">
        <v>16014</v>
      </c>
      <c r="B1109" s="634" t="s">
        <v>1430</v>
      </c>
      <c r="C1109" s="634" t="s">
        <v>8125</v>
      </c>
      <c r="D1109" s="634" t="s">
        <v>8126</v>
      </c>
      <c r="E1109" s="634" t="s">
        <v>8127</v>
      </c>
      <c r="F1109" s="634" t="s">
        <v>4345</v>
      </c>
      <c r="G1109" s="634" t="s">
        <v>4349</v>
      </c>
      <c r="H1109" s="634" t="s">
        <v>4346</v>
      </c>
      <c r="I1109" s="634" t="s">
        <v>16015</v>
      </c>
      <c r="J1109" s="634" t="s">
        <v>16016</v>
      </c>
      <c r="K1109" s="635">
        <v>40303935380011</v>
      </c>
      <c r="M1109" s="634" t="s">
        <v>13198</v>
      </c>
      <c r="N1109" s="634" t="s">
        <v>2424</v>
      </c>
      <c r="O1109" s="634" t="s">
        <v>4013</v>
      </c>
      <c r="P1109" s="634" t="s">
        <v>8132</v>
      </c>
      <c r="Q1109" s="634" t="s">
        <v>8133</v>
      </c>
      <c r="R1109" s="634" t="s">
        <v>20716</v>
      </c>
      <c r="S1109" s="634" t="s">
        <v>8135</v>
      </c>
      <c r="T1109" s="634" t="s">
        <v>10605</v>
      </c>
      <c r="U1109" s="634" t="s">
        <v>2426</v>
      </c>
      <c r="V1109" s="634" t="s">
        <v>470</v>
      </c>
      <c r="W1109" s="634" t="s">
        <v>5559</v>
      </c>
      <c r="X1109" s="634" t="s">
        <v>16017</v>
      </c>
      <c r="Y1109" s="634" t="s">
        <v>8138</v>
      </c>
      <c r="Z1109" s="634" t="s">
        <v>8139</v>
      </c>
      <c r="AB1109" s="634" t="s">
        <v>8183</v>
      </c>
      <c r="AC1109" s="634" t="s">
        <v>8184</v>
      </c>
      <c r="AE1109" s="634" t="s">
        <v>13199</v>
      </c>
      <c r="AF1109" s="634" t="s">
        <v>18742</v>
      </c>
      <c r="AI1109" s="646" t="str">
        <f>VLOOKUP(K1109,'4-kurs'!C:F,4,)</f>
        <v>4-kurs</v>
      </c>
      <c r="AJ1109" s="634" t="str">
        <f t="shared" si="17"/>
        <v>438211100185</v>
      </c>
    </row>
    <row r="1110" spans="1:36" x14ac:dyDescent="0.25">
      <c r="A1110" s="634" t="s">
        <v>16031</v>
      </c>
      <c r="B1110" s="634" t="s">
        <v>1398</v>
      </c>
      <c r="C1110" s="634" t="s">
        <v>8125</v>
      </c>
      <c r="D1110" s="634" t="s">
        <v>8126</v>
      </c>
      <c r="E1110" s="634" t="s">
        <v>8127</v>
      </c>
      <c r="F1110" s="634" t="s">
        <v>4345</v>
      </c>
      <c r="G1110" s="634" t="s">
        <v>8332</v>
      </c>
      <c r="H1110" s="634" t="s">
        <v>4346</v>
      </c>
      <c r="I1110" s="634" t="s">
        <v>16032</v>
      </c>
      <c r="J1110" s="634" t="s">
        <v>16033</v>
      </c>
      <c r="K1110" s="635">
        <v>40512921050014</v>
      </c>
      <c r="M1110" s="634" t="s">
        <v>13198</v>
      </c>
      <c r="N1110" s="634" t="s">
        <v>2424</v>
      </c>
      <c r="O1110" s="634" t="s">
        <v>4013</v>
      </c>
      <c r="P1110" s="634" t="s">
        <v>8132</v>
      </c>
      <c r="Q1110" s="634" t="s">
        <v>8133</v>
      </c>
      <c r="R1110" s="634" t="s">
        <v>20716</v>
      </c>
      <c r="S1110" s="634" t="s">
        <v>8135</v>
      </c>
      <c r="T1110" s="634" t="s">
        <v>10605</v>
      </c>
      <c r="U1110" s="634" t="s">
        <v>2426</v>
      </c>
      <c r="V1110" s="634" t="s">
        <v>470</v>
      </c>
      <c r="W1110" s="634" t="s">
        <v>5559</v>
      </c>
      <c r="X1110" s="634" t="s">
        <v>16034</v>
      </c>
      <c r="Y1110" s="634" t="s">
        <v>8138</v>
      </c>
      <c r="Z1110" s="634" t="s">
        <v>8139</v>
      </c>
      <c r="AB1110" s="634" t="s">
        <v>8183</v>
      </c>
      <c r="AC1110" s="634" t="s">
        <v>8184</v>
      </c>
      <c r="AE1110" s="634" t="s">
        <v>13199</v>
      </c>
      <c r="AF1110" s="634" t="s">
        <v>18612</v>
      </c>
      <c r="AI1110" s="646" t="str">
        <f>VLOOKUP(K1110,'4-kurs'!C:F,4,)</f>
        <v>4-kurs</v>
      </c>
      <c r="AJ1110" s="634" t="str">
        <f t="shared" si="17"/>
        <v>438211100182</v>
      </c>
    </row>
    <row r="1111" spans="1:36" x14ac:dyDescent="0.25">
      <c r="A1111" s="634" t="s">
        <v>16059</v>
      </c>
      <c r="B1111" s="634" t="s">
        <v>4031</v>
      </c>
      <c r="C1111" s="634" t="s">
        <v>8125</v>
      </c>
      <c r="D1111" s="634" t="s">
        <v>8126</v>
      </c>
      <c r="E1111" s="634" t="s">
        <v>8127</v>
      </c>
      <c r="F1111" s="634" t="s">
        <v>4345</v>
      </c>
      <c r="G1111" s="634" t="s">
        <v>8186</v>
      </c>
      <c r="H1111" s="634" t="s">
        <v>4346</v>
      </c>
      <c r="I1111" s="634" t="s">
        <v>15941</v>
      </c>
      <c r="J1111" s="634" t="s">
        <v>16060</v>
      </c>
      <c r="K1111" s="635">
        <v>62310035360016</v>
      </c>
      <c r="L1111" s="634" t="s">
        <v>8275</v>
      </c>
      <c r="M1111" s="634" t="s">
        <v>13198</v>
      </c>
      <c r="N1111" s="634" t="s">
        <v>2424</v>
      </c>
      <c r="O1111" s="634" t="s">
        <v>4013</v>
      </c>
      <c r="P1111" s="634" t="s">
        <v>8132</v>
      </c>
      <c r="Q1111" s="634" t="s">
        <v>8133</v>
      </c>
      <c r="R1111" s="634" t="s">
        <v>20716</v>
      </c>
      <c r="S1111" s="634" t="s">
        <v>8135</v>
      </c>
      <c r="T1111" s="634" t="s">
        <v>10605</v>
      </c>
      <c r="U1111" s="634" t="s">
        <v>2426</v>
      </c>
      <c r="V1111" s="634" t="s">
        <v>470</v>
      </c>
      <c r="W1111" s="634" t="s">
        <v>5559</v>
      </c>
      <c r="X1111" s="634" t="s">
        <v>16061</v>
      </c>
      <c r="Y1111" s="634" t="s">
        <v>8138</v>
      </c>
      <c r="Z1111" s="634" t="s">
        <v>8139</v>
      </c>
      <c r="AB1111" s="634" t="s">
        <v>8183</v>
      </c>
      <c r="AC1111" s="634" t="s">
        <v>8184</v>
      </c>
      <c r="AE1111" s="634" t="s">
        <v>13199</v>
      </c>
      <c r="AF1111" s="634" t="s">
        <v>18742</v>
      </c>
      <c r="AI1111" s="646" t="str">
        <f>VLOOKUP(K1111,'4-kurs'!C:F,4,)</f>
        <v>4-kurs</v>
      </c>
      <c r="AJ1111" s="634" t="str">
        <f t="shared" si="17"/>
        <v>438211100304</v>
      </c>
    </row>
    <row r="1112" spans="1:36" x14ac:dyDescent="0.25">
      <c r="A1112" s="634" t="s">
        <v>16040</v>
      </c>
      <c r="B1112" s="634" t="s">
        <v>1678</v>
      </c>
      <c r="C1112" s="634" t="s">
        <v>8125</v>
      </c>
      <c r="D1112" s="634" t="s">
        <v>8126</v>
      </c>
      <c r="E1112" s="634" t="s">
        <v>8127</v>
      </c>
      <c r="F1112" s="634" t="s">
        <v>4345</v>
      </c>
      <c r="G1112" s="634" t="s">
        <v>4349</v>
      </c>
      <c r="H1112" s="634" t="s">
        <v>4344</v>
      </c>
      <c r="I1112" s="634" t="s">
        <v>16041</v>
      </c>
      <c r="J1112" s="634" t="s">
        <v>16042</v>
      </c>
      <c r="K1112" s="635">
        <v>32706965250012</v>
      </c>
      <c r="M1112" s="634" t="s">
        <v>13198</v>
      </c>
      <c r="N1112" s="634" t="s">
        <v>2424</v>
      </c>
      <c r="O1112" s="634" t="s">
        <v>4013</v>
      </c>
      <c r="P1112" s="634" t="s">
        <v>8132</v>
      </c>
      <c r="Q1112" s="634" t="s">
        <v>8133</v>
      </c>
      <c r="R1112" s="634" t="s">
        <v>20716</v>
      </c>
      <c r="S1112" s="634" t="s">
        <v>8135</v>
      </c>
      <c r="T1112" s="634" t="s">
        <v>10605</v>
      </c>
      <c r="U1112" s="634" t="s">
        <v>2426</v>
      </c>
      <c r="V1112" s="634" t="s">
        <v>470</v>
      </c>
      <c r="W1112" s="634" t="s">
        <v>5559</v>
      </c>
      <c r="X1112" s="634" t="s">
        <v>15956</v>
      </c>
      <c r="Y1112" s="634" t="s">
        <v>8138</v>
      </c>
      <c r="Z1112" s="634" t="s">
        <v>8139</v>
      </c>
      <c r="AB1112" s="634" t="s">
        <v>8183</v>
      </c>
      <c r="AC1112" s="634" t="s">
        <v>8184</v>
      </c>
      <c r="AE1112" s="634" t="s">
        <v>13199</v>
      </c>
      <c r="AF1112" s="634" t="s">
        <v>18740</v>
      </c>
      <c r="AI1112" s="646" t="str">
        <f>VLOOKUP(K1112,'4-kurs'!C:F,4,)</f>
        <v>4-kurs</v>
      </c>
      <c r="AJ1112" s="634" t="str">
        <f t="shared" si="17"/>
        <v>438211100211</v>
      </c>
    </row>
    <row r="1113" spans="1:36" x14ac:dyDescent="0.25">
      <c r="A1113" s="634" t="s">
        <v>15982</v>
      </c>
      <c r="B1113" s="634" t="s">
        <v>1727</v>
      </c>
      <c r="C1113" s="634" t="s">
        <v>8125</v>
      </c>
      <c r="D1113" s="634" t="s">
        <v>8126</v>
      </c>
      <c r="E1113" s="634" t="s">
        <v>8127</v>
      </c>
      <c r="F1113" s="634" t="s">
        <v>4345</v>
      </c>
      <c r="G1113" s="634" t="s">
        <v>4347</v>
      </c>
      <c r="H1113" s="634" t="s">
        <v>4346</v>
      </c>
      <c r="I1113" s="634" t="s">
        <v>15983</v>
      </c>
      <c r="J1113" s="634" t="s">
        <v>15984</v>
      </c>
      <c r="K1113" s="635">
        <v>42003801150017</v>
      </c>
      <c r="L1113" s="634" t="s">
        <v>15985</v>
      </c>
      <c r="M1113" s="634" t="s">
        <v>13198</v>
      </c>
      <c r="N1113" s="634" t="s">
        <v>2424</v>
      </c>
      <c r="O1113" s="634" t="s">
        <v>4013</v>
      </c>
      <c r="P1113" s="634" t="s">
        <v>8132</v>
      </c>
      <c r="Q1113" s="634" t="s">
        <v>8133</v>
      </c>
      <c r="R1113" s="634" t="s">
        <v>20716</v>
      </c>
      <c r="S1113" s="634" t="s">
        <v>8135</v>
      </c>
      <c r="T1113" s="634" t="s">
        <v>10605</v>
      </c>
      <c r="U1113" s="634" t="s">
        <v>2426</v>
      </c>
      <c r="V1113" s="634" t="s">
        <v>470</v>
      </c>
      <c r="W1113" s="634" t="s">
        <v>5559</v>
      </c>
      <c r="X1113" s="634" t="s">
        <v>15986</v>
      </c>
      <c r="Y1113" s="634" t="s">
        <v>8138</v>
      </c>
      <c r="Z1113" s="634" t="s">
        <v>8139</v>
      </c>
      <c r="AB1113" s="634" t="s">
        <v>8183</v>
      </c>
      <c r="AC1113" s="634" t="s">
        <v>8184</v>
      </c>
      <c r="AE1113" s="634" t="s">
        <v>13199</v>
      </c>
      <c r="AF1113" s="634" t="s">
        <v>18752</v>
      </c>
      <c r="AI1113" s="646" t="str">
        <f>VLOOKUP(K1113,'4-kurs'!C:F,4,)</f>
        <v>4-kurs</v>
      </c>
      <c r="AJ1113" s="634" t="str">
        <f t="shared" si="17"/>
        <v>438211100228</v>
      </c>
    </row>
    <row r="1114" spans="1:36" x14ac:dyDescent="0.25">
      <c r="A1114" s="634" t="s">
        <v>15987</v>
      </c>
      <c r="B1114" s="634" t="s">
        <v>4128</v>
      </c>
      <c r="C1114" s="634" t="s">
        <v>8125</v>
      </c>
      <c r="D1114" s="634" t="s">
        <v>8126</v>
      </c>
      <c r="E1114" s="634" t="s">
        <v>8127</v>
      </c>
      <c r="F1114" s="634" t="s">
        <v>4345</v>
      </c>
      <c r="G1114" s="634" t="s">
        <v>4347</v>
      </c>
      <c r="H1114" s="634" t="s">
        <v>4346</v>
      </c>
      <c r="I1114" s="634" t="s">
        <v>10160</v>
      </c>
      <c r="J1114" s="634" t="s">
        <v>15988</v>
      </c>
      <c r="K1114" s="635">
        <v>40708901000070</v>
      </c>
      <c r="M1114" s="634" t="s">
        <v>13198</v>
      </c>
      <c r="N1114" s="634" t="s">
        <v>2424</v>
      </c>
      <c r="O1114" s="634" t="s">
        <v>4013</v>
      </c>
      <c r="P1114" s="634" t="s">
        <v>8132</v>
      </c>
      <c r="Q1114" s="634" t="s">
        <v>8133</v>
      </c>
      <c r="R1114" s="634" t="s">
        <v>20716</v>
      </c>
      <c r="S1114" s="634" t="s">
        <v>8135</v>
      </c>
      <c r="T1114" s="634" t="s">
        <v>10605</v>
      </c>
      <c r="U1114" s="634" t="s">
        <v>2426</v>
      </c>
      <c r="V1114" s="634" t="s">
        <v>470</v>
      </c>
      <c r="W1114" s="634" t="s">
        <v>5559</v>
      </c>
      <c r="X1114" s="634" t="s">
        <v>15989</v>
      </c>
      <c r="Y1114" s="634" t="s">
        <v>8138</v>
      </c>
      <c r="Z1114" s="634" t="s">
        <v>8139</v>
      </c>
      <c r="AB1114" s="634" t="s">
        <v>8183</v>
      </c>
      <c r="AC1114" s="634" t="s">
        <v>8184</v>
      </c>
      <c r="AE1114" s="634" t="s">
        <v>13199</v>
      </c>
      <c r="AF1114" s="634" t="s">
        <v>18612</v>
      </c>
      <c r="AI1114" s="646" t="str">
        <f>VLOOKUP(K1114,'4-kurs'!C:F,4,)</f>
        <v>4-kurs</v>
      </c>
      <c r="AJ1114" s="634" t="str">
        <f t="shared" si="17"/>
        <v>438211100232</v>
      </c>
    </row>
    <row r="1115" spans="1:36" x14ac:dyDescent="0.25">
      <c r="A1115" s="634" t="s">
        <v>15990</v>
      </c>
      <c r="B1115" s="634" t="s">
        <v>1740</v>
      </c>
      <c r="C1115" s="634" t="s">
        <v>8125</v>
      </c>
      <c r="D1115" s="634" t="s">
        <v>8126</v>
      </c>
      <c r="E1115" s="634" t="s">
        <v>8127</v>
      </c>
      <c r="F1115" s="634" t="s">
        <v>8520</v>
      </c>
      <c r="G1115" s="634" t="s">
        <v>10342</v>
      </c>
      <c r="H1115" s="634" t="s">
        <v>4344</v>
      </c>
      <c r="I1115" s="634" t="s">
        <v>15991</v>
      </c>
      <c r="J1115" s="634" t="s">
        <v>15992</v>
      </c>
      <c r="K1115" s="635">
        <v>50401036300035</v>
      </c>
      <c r="M1115" s="634" t="s">
        <v>13198</v>
      </c>
      <c r="N1115" s="634" t="s">
        <v>2424</v>
      </c>
      <c r="O1115" s="634" t="s">
        <v>4013</v>
      </c>
      <c r="P1115" s="634" t="s">
        <v>8132</v>
      </c>
      <c r="Q1115" s="634" t="s">
        <v>8133</v>
      </c>
      <c r="R1115" s="634" t="s">
        <v>20716</v>
      </c>
      <c r="S1115" s="634" t="s">
        <v>8135</v>
      </c>
      <c r="T1115" s="634" t="s">
        <v>10605</v>
      </c>
      <c r="U1115" s="634" t="s">
        <v>2426</v>
      </c>
      <c r="V1115" s="634" t="s">
        <v>470</v>
      </c>
      <c r="W1115" s="634" t="s">
        <v>5559</v>
      </c>
      <c r="X1115" s="634" t="s">
        <v>15993</v>
      </c>
      <c r="Y1115" s="634" t="s">
        <v>8138</v>
      </c>
      <c r="Z1115" s="634" t="s">
        <v>8139</v>
      </c>
      <c r="AB1115" s="634" t="s">
        <v>13230</v>
      </c>
      <c r="AC1115" s="634" t="s">
        <v>8184</v>
      </c>
      <c r="AE1115" s="634" t="s">
        <v>13199</v>
      </c>
      <c r="AF1115" s="634" t="s">
        <v>18725</v>
      </c>
      <c r="AI1115" s="646" t="str">
        <f>VLOOKUP(K1115,'4-kurs'!C:F,4,)</f>
        <v>4-kurs</v>
      </c>
      <c r="AJ1115" s="634" t="str">
        <f t="shared" si="17"/>
        <v>438211100139</v>
      </c>
    </row>
    <row r="1116" spans="1:36" x14ac:dyDescent="0.25">
      <c r="A1116" s="634" t="s">
        <v>15969</v>
      </c>
      <c r="B1116" s="634" t="s">
        <v>1619</v>
      </c>
      <c r="C1116" s="634" t="s">
        <v>8125</v>
      </c>
      <c r="D1116" s="634" t="s">
        <v>8126</v>
      </c>
      <c r="E1116" s="634" t="s">
        <v>8127</v>
      </c>
      <c r="F1116" s="634" t="s">
        <v>4345</v>
      </c>
      <c r="G1116" s="634" t="s">
        <v>4348</v>
      </c>
      <c r="H1116" s="634" t="s">
        <v>4346</v>
      </c>
      <c r="I1116" s="634" t="s">
        <v>15970</v>
      </c>
      <c r="J1116" s="634" t="s">
        <v>15971</v>
      </c>
      <c r="K1116" s="635">
        <v>42106935300018</v>
      </c>
      <c r="M1116" s="634" t="s">
        <v>13198</v>
      </c>
      <c r="N1116" s="634" t="s">
        <v>2424</v>
      </c>
      <c r="O1116" s="634" t="s">
        <v>4013</v>
      </c>
      <c r="P1116" s="634" t="s">
        <v>8132</v>
      </c>
      <c r="Q1116" s="634" t="s">
        <v>8133</v>
      </c>
      <c r="R1116" s="634" t="s">
        <v>20716</v>
      </c>
      <c r="S1116" s="634" t="s">
        <v>8135</v>
      </c>
      <c r="T1116" s="634" t="s">
        <v>10605</v>
      </c>
      <c r="U1116" s="634" t="s">
        <v>2426</v>
      </c>
      <c r="V1116" s="634" t="s">
        <v>470</v>
      </c>
      <c r="W1116" s="634" t="s">
        <v>5559</v>
      </c>
      <c r="X1116" s="634" t="s">
        <v>15972</v>
      </c>
      <c r="Y1116" s="634" t="s">
        <v>8138</v>
      </c>
      <c r="Z1116" s="634" t="s">
        <v>8139</v>
      </c>
      <c r="AB1116" s="634" t="s">
        <v>8183</v>
      </c>
      <c r="AC1116" s="634" t="s">
        <v>8184</v>
      </c>
      <c r="AE1116" s="634" t="s">
        <v>13199</v>
      </c>
      <c r="AF1116" s="634" t="s">
        <v>18612</v>
      </c>
      <c r="AI1116" s="646" t="str">
        <f>VLOOKUP(K1116,'4-kurs'!C:F,4,)</f>
        <v>4-kurs</v>
      </c>
      <c r="AJ1116" s="634" t="str">
        <f t="shared" si="17"/>
        <v>438211100209</v>
      </c>
    </row>
    <row r="1117" spans="1:36" x14ac:dyDescent="0.25">
      <c r="A1117" s="634" t="s">
        <v>15994</v>
      </c>
      <c r="B1117" s="634" t="s">
        <v>1757</v>
      </c>
      <c r="C1117" s="634" t="s">
        <v>8125</v>
      </c>
      <c r="D1117" s="634" t="s">
        <v>8126</v>
      </c>
      <c r="E1117" s="634" t="s">
        <v>8127</v>
      </c>
      <c r="F1117" s="634" t="s">
        <v>4345</v>
      </c>
      <c r="G1117" s="634" t="s">
        <v>4350</v>
      </c>
      <c r="H1117" s="634" t="s">
        <v>4346</v>
      </c>
      <c r="I1117" s="634" t="s">
        <v>15995</v>
      </c>
      <c r="J1117" s="634" t="s">
        <v>15996</v>
      </c>
      <c r="K1117" s="635">
        <v>40602912400020</v>
      </c>
      <c r="M1117" s="634" t="s">
        <v>13198</v>
      </c>
      <c r="N1117" s="634" t="s">
        <v>2424</v>
      </c>
      <c r="O1117" s="634" t="s">
        <v>4013</v>
      </c>
      <c r="P1117" s="634" t="s">
        <v>8132</v>
      </c>
      <c r="Q1117" s="634" t="s">
        <v>8133</v>
      </c>
      <c r="R1117" s="634" t="s">
        <v>20716</v>
      </c>
      <c r="S1117" s="634" t="s">
        <v>8135</v>
      </c>
      <c r="T1117" s="634" t="s">
        <v>10605</v>
      </c>
      <c r="U1117" s="634" t="s">
        <v>2426</v>
      </c>
      <c r="V1117" s="634" t="s">
        <v>470</v>
      </c>
      <c r="W1117" s="634" t="s">
        <v>5559</v>
      </c>
      <c r="X1117" s="634" t="s">
        <v>15997</v>
      </c>
      <c r="Y1117" s="634" t="s">
        <v>8138</v>
      </c>
      <c r="Z1117" s="634" t="s">
        <v>8139</v>
      </c>
      <c r="AE1117" s="634" t="s">
        <v>13199</v>
      </c>
      <c r="AF1117" s="634" t="s">
        <v>18739</v>
      </c>
      <c r="AI1117" s="646" t="str">
        <f>VLOOKUP(K1117,'4-kurs'!C:F,4,)</f>
        <v>4-kurs</v>
      </c>
      <c r="AJ1117" s="634" t="str">
        <f t="shared" si="17"/>
        <v>438211100157</v>
      </c>
    </row>
    <row r="1118" spans="1:36" x14ac:dyDescent="0.25">
      <c r="A1118" s="634" t="s">
        <v>15998</v>
      </c>
      <c r="B1118" s="634" t="s">
        <v>1817</v>
      </c>
      <c r="C1118" s="634" t="s">
        <v>8125</v>
      </c>
      <c r="D1118" s="634" t="s">
        <v>8126</v>
      </c>
      <c r="E1118" s="634" t="s">
        <v>8127</v>
      </c>
      <c r="F1118" s="634" t="s">
        <v>4345</v>
      </c>
      <c r="G1118" s="634" t="s">
        <v>8598</v>
      </c>
      <c r="H1118" s="634" t="s">
        <v>4344</v>
      </c>
      <c r="I1118" s="634" t="s">
        <v>15999</v>
      </c>
      <c r="J1118" s="634" t="s">
        <v>16000</v>
      </c>
      <c r="K1118" s="635">
        <v>30306861090039</v>
      </c>
      <c r="L1118" s="634" t="s">
        <v>4351</v>
      </c>
      <c r="M1118" s="634" t="s">
        <v>13198</v>
      </c>
      <c r="N1118" s="634" t="s">
        <v>2424</v>
      </c>
      <c r="O1118" s="634" t="s">
        <v>4013</v>
      </c>
      <c r="P1118" s="634" t="s">
        <v>8132</v>
      </c>
      <c r="Q1118" s="634" t="s">
        <v>8133</v>
      </c>
      <c r="R1118" s="634" t="s">
        <v>20716</v>
      </c>
      <c r="S1118" s="634" t="s">
        <v>8135</v>
      </c>
      <c r="T1118" s="634" t="s">
        <v>10605</v>
      </c>
      <c r="U1118" s="634" t="s">
        <v>2426</v>
      </c>
      <c r="V1118" s="634" t="s">
        <v>470</v>
      </c>
      <c r="W1118" s="634" t="s">
        <v>5559</v>
      </c>
      <c r="X1118" s="634" t="s">
        <v>16001</v>
      </c>
      <c r="Y1118" s="634" t="s">
        <v>8138</v>
      </c>
      <c r="Z1118" s="634" t="s">
        <v>8139</v>
      </c>
      <c r="AB1118" s="634" t="s">
        <v>8183</v>
      </c>
      <c r="AC1118" s="634" t="s">
        <v>8184</v>
      </c>
      <c r="AE1118" s="634" t="s">
        <v>13199</v>
      </c>
      <c r="AF1118" s="634" t="s">
        <v>18725</v>
      </c>
      <c r="AI1118" s="646" t="str">
        <f>VLOOKUP(K1118,'4-kurs'!C:F,4,)</f>
        <v>4-kurs</v>
      </c>
      <c r="AJ1118" s="634" t="str">
        <f t="shared" si="17"/>
        <v>438211100234</v>
      </c>
    </row>
    <row r="1119" spans="1:36" x14ac:dyDescent="0.25">
      <c r="A1119" s="634" t="s">
        <v>16002</v>
      </c>
      <c r="B1119" s="634" t="s">
        <v>1834</v>
      </c>
      <c r="C1119" s="634" t="s">
        <v>8125</v>
      </c>
      <c r="D1119" s="634" t="s">
        <v>8126</v>
      </c>
      <c r="E1119" s="634" t="s">
        <v>8127</v>
      </c>
      <c r="F1119" s="634" t="s">
        <v>4345</v>
      </c>
      <c r="G1119" s="634" t="s">
        <v>8221</v>
      </c>
      <c r="H1119" s="634" t="s">
        <v>4344</v>
      </c>
      <c r="I1119" s="634" t="s">
        <v>16003</v>
      </c>
      <c r="J1119" s="634" t="s">
        <v>16004</v>
      </c>
      <c r="K1119" s="635">
        <v>31011931110029</v>
      </c>
      <c r="M1119" s="634" t="s">
        <v>13198</v>
      </c>
      <c r="N1119" s="634" t="s">
        <v>2424</v>
      </c>
      <c r="O1119" s="634" t="s">
        <v>4013</v>
      </c>
      <c r="P1119" s="634" t="s">
        <v>8132</v>
      </c>
      <c r="Q1119" s="634" t="s">
        <v>8133</v>
      </c>
      <c r="R1119" s="634" t="s">
        <v>20716</v>
      </c>
      <c r="S1119" s="634" t="s">
        <v>8135</v>
      </c>
      <c r="T1119" s="634" t="s">
        <v>10605</v>
      </c>
      <c r="U1119" s="634" t="s">
        <v>2426</v>
      </c>
      <c r="V1119" s="634" t="s">
        <v>470</v>
      </c>
      <c r="W1119" s="634" t="s">
        <v>5559</v>
      </c>
      <c r="X1119" s="634" t="s">
        <v>16005</v>
      </c>
      <c r="Y1119" s="634" t="s">
        <v>8138</v>
      </c>
      <c r="Z1119" s="634" t="s">
        <v>8139</v>
      </c>
      <c r="AB1119" s="634" t="s">
        <v>8183</v>
      </c>
      <c r="AC1119" s="634" t="s">
        <v>8184</v>
      </c>
      <c r="AE1119" s="634" t="s">
        <v>13199</v>
      </c>
      <c r="AF1119" s="634" t="s">
        <v>18731</v>
      </c>
      <c r="AI1119" s="646" t="str">
        <f>VLOOKUP(K1119,'4-kurs'!C:F,4,)</f>
        <v>4-kurs</v>
      </c>
      <c r="AJ1119" s="634" t="str">
        <f t="shared" si="17"/>
        <v>438211100236</v>
      </c>
    </row>
    <row r="1120" spans="1:36" x14ac:dyDescent="0.25">
      <c r="A1120" s="634" t="s">
        <v>16006</v>
      </c>
      <c r="B1120" s="634" t="s">
        <v>1880</v>
      </c>
      <c r="C1120" s="634" t="s">
        <v>8125</v>
      </c>
      <c r="D1120" s="634" t="s">
        <v>8126</v>
      </c>
      <c r="E1120" s="634" t="s">
        <v>8127</v>
      </c>
      <c r="F1120" s="634" t="s">
        <v>4345</v>
      </c>
      <c r="G1120" s="634" t="s">
        <v>8128</v>
      </c>
      <c r="H1120" s="634" t="s">
        <v>4344</v>
      </c>
      <c r="I1120" s="634" t="s">
        <v>16007</v>
      </c>
      <c r="J1120" s="634" t="s">
        <v>16008</v>
      </c>
      <c r="K1120" s="635">
        <v>30804995340016</v>
      </c>
      <c r="M1120" s="634" t="s">
        <v>13198</v>
      </c>
      <c r="N1120" s="634" t="s">
        <v>2424</v>
      </c>
      <c r="O1120" s="634" t="s">
        <v>4013</v>
      </c>
      <c r="P1120" s="634" t="s">
        <v>8132</v>
      </c>
      <c r="Q1120" s="634" t="s">
        <v>8133</v>
      </c>
      <c r="R1120" s="634" t="s">
        <v>20716</v>
      </c>
      <c r="S1120" s="634" t="s">
        <v>8135</v>
      </c>
      <c r="T1120" s="634" t="s">
        <v>10605</v>
      </c>
      <c r="U1120" s="634" t="s">
        <v>2426</v>
      </c>
      <c r="V1120" s="634" t="s">
        <v>470</v>
      </c>
      <c r="W1120" s="634" t="s">
        <v>5559</v>
      </c>
      <c r="X1120" s="634" t="s">
        <v>16009</v>
      </c>
      <c r="Y1120" s="634" t="s">
        <v>8138</v>
      </c>
      <c r="Z1120" s="634" t="s">
        <v>8139</v>
      </c>
      <c r="AB1120" s="634" t="s">
        <v>8183</v>
      </c>
      <c r="AC1120" s="634" t="s">
        <v>8184</v>
      </c>
      <c r="AE1120" s="634" t="s">
        <v>13199</v>
      </c>
      <c r="AF1120" s="634" t="s">
        <v>18714</v>
      </c>
      <c r="AI1120" s="646" t="str">
        <f>VLOOKUP(K1120,'4-kurs'!C:F,4,)</f>
        <v>4-kurs</v>
      </c>
      <c r="AJ1120" s="634" t="str">
        <f t="shared" si="17"/>
        <v>438211100277</v>
      </c>
    </row>
    <row r="1121" spans="1:36" x14ac:dyDescent="0.25">
      <c r="A1121" s="634" t="s">
        <v>16070</v>
      </c>
      <c r="B1121" s="634" t="s">
        <v>1913</v>
      </c>
      <c r="C1121" s="634" t="s">
        <v>8125</v>
      </c>
      <c r="D1121" s="634" t="s">
        <v>8126</v>
      </c>
      <c r="E1121" s="634" t="s">
        <v>8127</v>
      </c>
      <c r="F1121" s="634" t="s">
        <v>4345</v>
      </c>
      <c r="G1121" s="634" t="s">
        <v>4352</v>
      </c>
      <c r="H1121" s="634" t="s">
        <v>4346</v>
      </c>
      <c r="I1121" s="634" t="s">
        <v>9854</v>
      </c>
      <c r="J1121" s="634" t="s">
        <v>16071</v>
      </c>
      <c r="K1121" s="635">
        <v>62403015290015</v>
      </c>
      <c r="M1121" s="634" t="s">
        <v>13198</v>
      </c>
      <c r="N1121" s="634" t="s">
        <v>2424</v>
      </c>
      <c r="O1121" s="634" t="s">
        <v>4013</v>
      </c>
      <c r="P1121" s="634" t="s">
        <v>8132</v>
      </c>
      <c r="Q1121" s="634" t="s">
        <v>8133</v>
      </c>
      <c r="R1121" s="634" t="s">
        <v>20716</v>
      </c>
      <c r="S1121" s="634" t="s">
        <v>8135</v>
      </c>
      <c r="T1121" s="634" t="s">
        <v>10605</v>
      </c>
      <c r="U1121" s="634" t="s">
        <v>2426</v>
      </c>
      <c r="V1121" s="634" t="s">
        <v>470</v>
      </c>
      <c r="W1121" s="634" t="s">
        <v>5559</v>
      </c>
      <c r="X1121" s="634" t="s">
        <v>16072</v>
      </c>
      <c r="Y1121" s="634" t="s">
        <v>8138</v>
      </c>
      <c r="Z1121" s="634" t="s">
        <v>8139</v>
      </c>
      <c r="AB1121" s="634" t="s">
        <v>8183</v>
      </c>
      <c r="AC1121" s="634" t="s">
        <v>8184</v>
      </c>
      <c r="AE1121" s="634" t="s">
        <v>13199</v>
      </c>
      <c r="AF1121" s="634" t="s">
        <v>18739</v>
      </c>
      <c r="AI1121" s="646" t="str">
        <f>VLOOKUP(K1121,'4-kurs'!C:F,4,)</f>
        <v>4-kurs</v>
      </c>
      <c r="AJ1121" s="634" t="str">
        <f t="shared" si="17"/>
        <v>438211100240</v>
      </c>
    </row>
    <row r="1122" spans="1:36" x14ac:dyDescent="0.25">
      <c r="A1122" s="634" t="s">
        <v>15965</v>
      </c>
      <c r="B1122" s="634" t="s">
        <v>1606</v>
      </c>
      <c r="C1122" s="634" t="s">
        <v>8125</v>
      </c>
      <c r="D1122" s="634" t="s">
        <v>8126</v>
      </c>
      <c r="E1122" s="634" t="s">
        <v>8127</v>
      </c>
      <c r="F1122" s="634" t="s">
        <v>4345</v>
      </c>
      <c r="G1122" s="634" t="s">
        <v>4349</v>
      </c>
      <c r="H1122" s="634" t="s">
        <v>4346</v>
      </c>
      <c r="I1122" s="634" t="s">
        <v>15966</v>
      </c>
      <c r="J1122" s="634" t="s">
        <v>15967</v>
      </c>
      <c r="K1122" s="635">
        <v>61306005300011</v>
      </c>
      <c r="M1122" s="634" t="s">
        <v>13198</v>
      </c>
      <c r="N1122" s="634" t="s">
        <v>2424</v>
      </c>
      <c r="O1122" s="634" t="s">
        <v>4013</v>
      </c>
      <c r="P1122" s="634" t="s">
        <v>8132</v>
      </c>
      <c r="Q1122" s="634" t="s">
        <v>8133</v>
      </c>
      <c r="R1122" s="634" t="s">
        <v>20716</v>
      </c>
      <c r="S1122" s="634" t="s">
        <v>8135</v>
      </c>
      <c r="T1122" s="634" t="s">
        <v>10605</v>
      </c>
      <c r="U1122" s="634" t="s">
        <v>2426</v>
      </c>
      <c r="V1122" s="634" t="s">
        <v>470</v>
      </c>
      <c r="W1122" s="634" t="s">
        <v>5559</v>
      </c>
      <c r="X1122" s="634" t="s">
        <v>15968</v>
      </c>
      <c r="Y1122" s="634" t="s">
        <v>8138</v>
      </c>
      <c r="Z1122" s="634" t="s">
        <v>8139</v>
      </c>
      <c r="AB1122" s="634" t="s">
        <v>8183</v>
      </c>
      <c r="AC1122" s="634" t="s">
        <v>8184</v>
      </c>
      <c r="AE1122" s="634" t="s">
        <v>13199</v>
      </c>
      <c r="AF1122" s="634" t="s">
        <v>18733</v>
      </c>
      <c r="AI1122" s="646" t="str">
        <f>VLOOKUP(K1122,'4-kurs'!C:F,4,)</f>
        <v>4-kurs</v>
      </c>
      <c r="AJ1122" s="634" t="str">
        <f t="shared" si="17"/>
        <v>438211100303</v>
      </c>
    </row>
    <row r="1123" spans="1:36" x14ac:dyDescent="0.25">
      <c r="A1123" s="634" t="s">
        <v>16066</v>
      </c>
      <c r="B1123" s="634" t="s">
        <v>1970</v>
      </c>
      <c r="C1123" s="634" t="s">
        <v>8125</v>
      </c>
      <c r="D1123" s="634" t="s">
        <v>8126</v>
      </c>
      <c r="E1123" s="634" t="s">
        <v>8127</v>
      </c>
      <c r="F1123" s="634" t="s">
        <v>4345</v>
      </c>
      <c r="G1123" s="634" t="s">
        <v>4352</v>
      </c>
      <c r="H1123" s="634" t="s">
        <v>4346</v>
      </c>
      <c r="I1123" s="634" t="s">
        <v>16067</v>
      </c>
      <c r="J1123" s="634" t="s">
        <v>16068</v>
      </c>
      <c r="K1123" s="635">
        <v>41505951060024</v>
      </c>
      <c r="M1123" s="634" t="s">
        <v>13198</v>
      </c>
      <c r="N1123" s="634" t="s">
        <v>2424</v>
      </c>
      <c r="O1123" s="634" t="s">
        <v>4013</v>
      </c>
      <c r="P1123" s="634" t="s">
        <v>8132</v>
      </c>
      <c r="Q1123" s="634" t="s">
        <v>8133</v>
      </c>
      <c r="R1123" s="634" t="s">
        <v>20716</v>
      </c>
      <c r="S1123" s="634" t="s">
        <v>8135</v>
      </c>
      <c r="T1123" s="634" t="s">
        <v>10605</v>
      </c>
      <c r="U1123" s="634" t="s">
        <v>2426</v>
      </c>
      <c r="V1123" s="634" t="s">
        <v>470</v>
      </c>
      <c r="W1123" s="634" t="s">
        <v>5559</v>
      </c>
      <c r="X1123" s="634" t="s">
        <v>16069</v>
      </c>
      <c r="Y1123" s="634" t="s">
        <v>8138</v>
      </c>
      <c r="Z1123" s="634" t="s">
        <v>8139</v>
      </c>
      <c r="AB1123" s="634" t="s">
        <v>8183</v>
      </c>
      <c r="AC1123" s="634" t="s">
        <v>8184</v>
      </c>
      <c r="AE1123" s="634" t="s">
        <v>13199</v>
      </c>
      <c r="AF1123" s="634" t="s">
        <v>18725</v>
      </c>
      <c r="AI1123" s="646" t="str">
        <f>VLOOKUP(K1123,'4-kurs'!C:F,4,)</f>
        <v>4-kurs</v>
      </c>
      <c r="AJ1123" s="634" t="str">
        <f t="shared" si="17"/>
        <v>438211100251</v>
      </c>
    </row>
    <row r="1124" spans="1:36" x14ac:dyDescent="0.25">
      <c r="A1124" s="634" t="s">
        <v>16043</v>
      </c>
      <c r="B1124" s="634" t="s">
        <v>2013</v>
      </c>
      <c r="C1124" s="634" t="s">
        <v>8125</v>
      </c>
      <c r="D1124" s="634" t="s">
        <v>8126</v>
      </c>
      <c r="E1124" s="634" t="s">
        <v>8127</v>
      </c>
      <c r="F1124" s="634" t="s">
        <v>4345</v>
      </c>
      <c r="G1124" s="634" t="s">
        <v>4350</v>
      </c>
      <c r="H1124" s="634" t="s">
        <v>4346</v>
      </c>
      <c r="I1124" s="634" t="s">
        <v>16044</v>
      </c>
      <c r="J1124" s="634" t="s">
        <v>16045</v>
      </c>
      <c r="K1124" s="635">
        <v>41407935310018</v>
      </c>
      <c r="M1124" s="634" t="s">
        <v>13198</v>
      </c>
      <c r="N1124" s="634" t="s">
        <v>2424</v>
      </c>
      <c r="O1124" s="634" t="s">
        <v>4013</v>
      </c>
      <c r="P1124" s="634" t="s">
        <v>8132</v>
      </c>
      <c r="Q1124" s="634" t="s">
        <v>8133</v>
      </c>
      <c r="R1124" s="634" t="s">
        <v>20716</v>
      </c>
      <c r="S1124" s="634" t="s">
        <v>8135</v>
      </c>
      <c r="T1124" s="634" t="s">
        <v>10605</v>
      </c>
      <c r="U1124" s="634" t="s">
        <v>2426</v>
      </c>
      <c r="V1124" s="634" t="s">
        <v>470</v>
      </c>
      <c r="W1124" s="634" t="s">
        <v>5559</v>
      </c>
      <c r="X1124" s="634" t="s">
        <v>16046</v>
      </c>
      <c r="Y1124" s="634" t="s">
        <v>8138</v>
      </c>
      <c r="Z1124" s="634" t="s">
        <v>8139</v>
      </c>
      <c r="AE1124" s="634" t="s">
        <v>13199</v>
      </c>
      <c r="AF1124" s="634" t="s">
        <v>18741</v>
      </c>
      <c r="AI1124" s="646" t="str">
        <f>VLOOKUP(K1124,'4-kurs'!C:F,4,)</f>
        <v>4-kurs</v>
      </c>
      <c r="AJ1124" s="634" t="str">
        <f t="shared" si="17"/>
        <v>438211100255</v>
      </c>
    </row>
    <row r="1125" spans="1:36" x14ac:dyDescent="0.25">
      <c r="A1125" s="634" t="s">
        <v>16035</v>
      </c>
      <c r="B1125" s="634" t="s">
        <v>2194</v>
      </c>
      <c r="C1125" s="634" t="s">
        <v>8125</v>
      </c>
      <c r="D1125" s="634" t="s">
        <v>8126</v>
      </c>
      <c r="E1125" s="634" t="s">
        <v>8127</v>
      </c>
      <c r="F1125" s="634" t="s">
        <v>4345</v>
      </c>
      <c r="G1125" s="634" t="s">
        <v>4349</v>
      </c>
      <c r="H1125" s="634" t="s">
        <v>4346</v>
      </c>
      <c r="I1125" s="634" t="s">
        <v>16036</v>
      </c>
      <c r="J1125" s="634" t="s">
        <v>16037</v>
      </c>
      <c r="K1125" s="635">
        <v>62709005380013</v>
      </c>
      <c r="L1125" s="634" t="s">
        <v>16038</v>
      </c>
      <c r="M1125" s="634" t="s">
        <v>13198</v>
      </c>
      <c r="N1125" s="634" t="s">
        <v>2424</v>
      </c>
      <c r="O1125" s="634" t="s">
        <v>4013</v>
      </c>
      <c r="P1125" s="634" t="s">
        <v>8132</v>
      </c>
      <c r="Q1125" s="634" t="s">
        <v>8133</v>
      </c>
      <c r="R1125" s="634" t="s">
        <v>20716</v>
      </c>
      <c r="S1125" s="634" t="s">
        <v>8135</v>
      </c>
      <c r="T1125" s="634" t="s">
        <v>10605</v>
      </c>
      <c r="U1125" s="634" t="s">
        <v>2426</v>
      </c>
      <c r="V1125" s="634" t="s">
        <v>470</v>
      </c>
      <c r="W1125" s="634" t="s">
        <v>5559</v>
      </c>
      <c r="X1125" s="634" t="s">
        <v>16039</v>
      </c>
      <c r="Y1125" s="634" t="s">
        <v>8138</v>
      </c>
      <c r="Z1125" s="634" t="s">
        <v>8139</v>
      </c>
      <c r="AB1125" s="634" t="s">
        <v>8183</v>
      </c>
      <c r="AC1125" s="634" t="s">
        <v>8184</v>
      </c>
      <c r="AE1125" s="634" t="s">
        <v>13199</v>
      </c>
      <c r="AF1125" s="634" t="s">
        <v>18739</v>
      </c>
      <c r="AI1125" s="646" t="str">
        <f>VLOOKUP(K1125,'4-kurs'!C:F,4,)</f>
        <v>4-kurs</v>
      </c>
      <c r="AJ1125" s="634" t="str">
        <f t="shared" si="17"/>
        <v>438211100161</v>
      </c>
    </row>
    <row r="1126" spans="1:36" x14ac:dyDescent="0.25">
      <c r="A1126" s="634" t="s">
        <v>15961</v>
      </c>
      <c r="B1126" s="634" t="s">
        <v>1603</v>
      </c>
      <c r="C1126" s="634" t="s">
        <v>8125</v>
      </c>
      <c r="D1126" s="634" t="s">
        <v>8126</v>
      </c>
      <c r="E1126" s="634" t="s">
        <v>8127</v>
      </c>
      <c r="F1126" s="634" t="s">
        <v>4345</v>
      </c>
      <c r="G1126" s="634" t="s">
        <v>8221</v>
      </c>
      <c r="H1126" s="634" t="s">
        <v>4346</v>
      </c>
      <c r="I1126" s="634" t="s">
        <v>15962</v>
      </c>
      <c r="J1126" s="634" t="s">
        <v>15963</v>
      </c>
      <c r="K1126" s="635">
        <v>62605005350019</v>
      </c>
      <c r="M1126" s="634" t="s">
        <v>13198</v>
      </c>
      <c r="N1126" s="634" t="s">
        <v>2424</v>
      </c>
      <c r="O1126" s="634" t="s">
        <v>4013</v>
      </c>
      <c r="P1126" s="634" t="s">
        <v>8132</v>
      </c>
      <c r="Q1126" s="634" t="s">
        <v>8133</v>
      </c>
      <c r="R1126" s="634" t="s">
        <v>20716</v>
      </c>
      <c r="S1126" s="634" t="s">
        <v>8135</v>
      </c>
      <c r="T1126" s="634" t="s">
        <v>10605</v>
      </c>
      <c r="U1126" s="634" t="s">
        <v>2426</v>
      </c>
      <c r="V1126" s="634" t="s">
        <v>470</v>
      </c>
      <c r="W1126" s="634" t="s">
        <v>5559</v>
      </c>
      <c r="X1126" s="634" t="s">
        <v>15964</v>
      </c>
      <c r="Y1126" s="634" t="s">
        <v>8138</v>
      </c>
      <c r="Z1126" s="634" t="s">
        <v>8139</v>
      </c>
      <c r="AB1126" s="634" t="s">
        <v>8183</v>
      </c>
      <c r="AC1126" s="634" t="s">
        <v>8184</v>
      </c>
      <c r="AE1126" s="634" t="s">
        <v>13199</v>
      </c>
      <c r="AF1126" s="634" t="s">
        <v>18714</v>
      </c>
      <c r="AI1126" s="646" t="str">
        <f>VLOOKUP(K1126,'4-kurs'!C:F,4,)</f>
        <v>4-kurs</v>
      </c>
      <c r="AJ1126" s="634" t="str">
        <f t="shared" si="17"/>
        <v>438211100204</v>
      </c>
    </row>
    <row r="1127" spans="1:36" x14ac:dyDescent="0.25">
      <c r="A1127" s="634" t="s">
        <v>16010</v>
      </c>
      <c r="B1127" s="634" t="s">
        <v>1906</v>
      </c>
      <c r="C1127" s="634" t="s">
        <v>8125</v>
      </c>
      <c r="D1127" s="634" t="s">
        <v>8126</v>
      </c>
      <c r="E1127" s="634" t="s">
        <v>8127</v>
      </c>
      <c r="F1127" s="634" t="s">
        <v>4345</v>
      </c>
      <c r="G1127" s="634" t="s">
        <v>8332</v>
      </c>
      <c r="H1127" s="634" t="s">
        <v>4346</v>
      </c>
      <c r="I1127" s="634" t="s">
        <v>16011</v>
      </c>
      <c r="J1127" s="634" t="s">
        <v>16012</v>
      </c>
      <c r="K1127" s="635">
        <v>61612035300027</v>
      </c>
      <c r="L1127" s="634" t="s">
        <v>21257</v>
      </c>
      <c r="M1127" s="634" t="s">
        <v>13198</v>
      </c>
      <c r="N1127" s="634" t="s">
        <v>2424</v>
      </c>
      <c r="O1127" s="634" t="s">
        <v>4013</v>
      </c>
      <c r="P1127" s="634" t="s">
        <v>8132</v>
      </c>
      <c r="Q1127" s="634" t="s">
        <v>8133</v>
      </c>
      <c r="R1127" s="634" t="s">
        <v>20716</v>
      </c>
      <c r="S1127" s="634" t="s">
        <v>8135</v>
      </c>
      <c r="T1127" s="634" t="s">
        <v>10605</v>
      </c>
      <c r="U1127" s="634" t="s">
        <v>2426</v>
      </c>
      <c r="V1127" s="634" t="s">
        <v>470</v>
      </c>
      <c r="W1127" s="634" t="s">
        <v>5559</v>
      </c>
      <c r="X1127" s="634" t="s">
        <v>16013</v>
      </c>
      <c r="Y1127" s="634" t="s">
        <v>8138</v>
      </c>
      <c r="Z1127" s="634" t="s">
        <v>8139</v>
      </c>
      <c r="AB1127" s="634" t="s">
        <v>8183</v>
      </c>
      <c r="AC1127" s="634" t="s">
        <v>8184</v>
      </c>
      <c r="AE1127" s="634" t="s">
        <v>13199</v>
      </c>
      <c r="AF1127" s="634" t="s">
        <v>18731</v>
      </c>
      <c r="AI1127" s="646" t="str">
        <f>VLOOKUP(K1127,'4-kurs'!C:F,4,)</f>
        <v>4-kurs</v>
      </c>
      <c r="AJ1127" s="634" t="str">
        <f t="shared" si="17"/>
        <v>438211100238</v>
      </c>
    </row>
    <row r="1128" spans="1:36" x14ac:dyDescent="0.25">
      <c r="A1128" s="634" t="s">
        <v>16047</v>
      </c>
      <c r="B1128" s="634" t="s">
        <v>1341</v>
      </c>
      <c r="C1128" s="634" t="s">
        <v>8125</v>
      </c>
      <c r="D1128" s="634" t="s">
        <v>8126</v>
      </c>
      <c r="E1128" s="634" t="s">
        <v>8127</v>
      </c>
      <c r="F1128" s="634" t="s">
        <v>4345</v>
      </c>
      <c r="G1128" s="634" t="s">
        <v>4349</v>
      </c>
      <c r="H1128" s="634" t="s">
        <v>4344</v>
      </c>
      <c r="I1128" s="634" t="s">
        <v>16048</v>
      </c>
      <c r="J1128" s="634" t="s">
        <v>16049</v>
      </c>
      <c r="K1128" s="635">
        <v>51205035380017</v>
      </c>
      <c r="M1128" s="634" t="s">
        <v>13198</v>
      </c>
      <c r="N1128" s="634" t="s">
        <v>2424</v>
      </c>
      <c r="O1128" s="634" t="s">
        <v>4013</v>
      </c>
      <c r="P1128" s="634" t="s">
        <v>8132</v>
      </c>
      <c r="Q1128" s="634" t="s">
        <v>8133</v>
      </c>
      <c r="R1128" s="634" t="s">
        <v>20716</v>
      </c>
      <c r="S1128" s="634" t="s">
        <v>8135</v>
      </c>
      <c r="T1128" s="634" t="s">
        <v>10605</v>
      </c>
      <c r="U1128" s="634" t="s">
        <v>2426</v>
      </c>
      <c r="V1128" s="634" t="s">
        <v>470</v>
      </c>
      <c r="W1128" s="634" t="s">
        <v>5559</v>
      </c>
      <c r="X1128" s="634" t="s">
        <v>16050</v>
      </c>
      <c r="Y1128" s="634" t="s">
        <v>8138</v>
      </c>
      <c r="Z1128" s="634" t="s">
        <v>8139</v>
      </c>
      <c r="AB1128" s="634" t="s">
        <v>8183</v>
      </c>
      <c r="AC1128" s="634" t="s">
        <v>8184</v>
      </c>
      <c r="AE1128" s="634" t="s">
        <v>13199</v>
      </c>
      <c r="AF1128" s="634" t="s">
        <v>18725</v>
      </c>
      <c r="AI1128" s="646" t="str">
        <f>VLOOKUP(K1128,'4-kurs'!C:F,4,)</f>
        <v>4-kurs</v>
      </c>
      <c r="AJ1128" s="634" t="str">
        <f t="shared" si="17"/>
        <v>438211100171</v>
      </c>
    </row>
    <row r="1129" spans="1:36" x14ac:dyDescent="0.25">
      <c r="A1129" s="634" t="s">
        <v>15953</v>
      </c>
      <c r="B1129" s="634" t="s">
        <v>1534</v>
      </c>
      <c r="C1129" s="634" t="s">
        <v>8125</v>
      </c>
      <c r="D1129" s="634" t="s">
        <v>8126</v>
      </c>
      <c r="E1129" s="634" t="s">
        <v>8127</v>
      </c>
      <c r="F1129" s="634" t="s">
        <v>4345</v>
      </c>
      <c r="G1129" s="634" t="s">
        <v>4348</v>
      </c>
      <c r="H1129" s="634" t="s">
        <v>4344</v>
      </c>
      <c r="I1129" s="634" t="s">
        <v>15954</v>
      </c>
      <c r="J1129" s="634" t="s">
        <v>15955</v>
      </c>
      <c r="K1129" s="635">
        <v>30504961010054</v>
      </c>
      <c r="M1129" s="634" t="s">
        <v>13198</v>
      </c>
      <c r="N1129" s="634" t="s">
        <v>2424</v>
      </c>
      <c r="O1129" s="634" t="s">
        <v>4013</v>
      </c>
      <c r="P1129" s="634" t="s">
        <v>8132</v>
      </c>
      <c r="Q1129" s="634" t="s">
        <v>8133</v>
      </c>
      <c r="R1129" s="634" t="s">
        <v>20716</v>
      </c>
      <c r="S1129" s="634" t="s">
        <v>8135</v>
      </c>
      <c r="T1129" s="634" t="s">
        <v>10605</v>
      </c>
      <c r="U1129" s="634" t="s">
        <v>2426</v>
      </c>
      <c r="V1129" s="634" t="s">
        <v>470</v>
      </c>
      <c r="W1129" s="634" t="s">
        <v>5559</v>
      </c>
      <c r="X1129" s="634" t="s">
        <v>15956</v>
      </c>
      <c r="Y1129" s="634" t="s">
        <v>8138</v>
      </c>
      <c r="Z1129" s="634" t="s">
        <v>8139</v>
      </c>
      <c r="AB1129" s="634" t="s">
        <v>8183</v>
      </c>
      <c r="AC1129" s="634" t="s">
        <v>8184</v>
      </c>
      <c r="AE1129" s="634" t="s">
        <v>13199</v>
      </c>
      <c r="AF1129" s="634" t="s">
        <v>18742</v>
      </c>
      <c r="AI1129" s="646" t="str">
        <f>VLOOKUP(K1129,'4-kurs'!C:F,4,)</f>
        <v>4-kurs</v>
      </c>
      <c r="AJ1129" s="634" t="str">
        <f t="shared" si="17"/>
        <v>438211100201</v>
      </c>
    </row>
    <row r="1130" spans="1:36" x14ac:dyDescent="0.25">
      <c r="A1130" s="634" t="s">
        <v>16055</v>
      </c>
      <c r="B1130" s="634" t="s">
        <v>1381</v>
      </c>
      <c r="C1130" s="634" t="s">
        <v>8125</v>
      </c>
      <c r="D1130" s="634" t="s">
        <v>8126</v>
      </c>
      <c r="E1130" s="634" t="s">
        <v>8127</v>
      </c>
      <c r="F1130" s="634" t="s">
        <v>4345</v>
      </c>
      <c r="G1130" s="634" t="s">
        <v>4348</v>
      </c>
      <c r="H1130" s="634" t="s">
        <v>4344</v>
      </c>
      <c r="I1130" s="634" t="s">
        <v>16056</v>
      </c>
      <c r="J1130" s="634" t="s">
        <v>16057</v>
      </c>
      <c r="K1130" s="635">
        <v>30304975300019</v>
      </c>
      <c r="M1130" s="634" t="s">
        <v>13198</v>
      </c>
      <c r="N1130" s="634" t="s">
        <v>2424</v>
      </c>
      <c r="O1130" s="634" t="s">
        <v>4013</v>
      </c>
      <c r="P1130" s="634" t="s">
        <v>8132</v>
      </c>
      <c r="Q1130" s="634" t="s">
        <v>8133</v>
      </c>
      <c r="R1130" s="634" t="s">
        <v>20716</v>
      </c>
      <c r="S1130" s="634" t="s">
        <v>8135</v>
      </c>
      <c r="T1130" s="634" t="s">
        <v>10605</v>
      </c>
      <c r="U1130" s="634" t="s">
        <v>2426</v>
      </c>
      <c r="V1130" s="634" t="s">
        <v>470</v>
      </c>
      <c r="W1130" s="634" t="s">
        <v>5559</v>
      </c>
      <c r="X1130" s="634" t="s">
        <v>16058</v>
      </c>
      <c r="Y1130" s="634" t="s">
        <v>8138</v>
      </c>
      <c r="Z1130" s="634" t="s">
        <v>8139</v>
      </c>
      <c r="AB1130" s="634" t="s">
        <v>8183</v>
      </c>
      <c r="AC1130" s="634" t="s">
        <v>8184</v>
      </c>
      <c r="AE1130" s="634" t="s">
        <v>13199</v>
      </c>
      <c r="AF1130" s="634" t="s">
        <v>18742</v>
      </c>
      <c r="AI1130" s="646" t="str">
        <f>VLOOKUP(K1130,'4-kurs'!C:F,4,)</f>
        <v>4-kurs</v>
      </c>
      <c r="AJ1130" s="634" t="str">
        <f t="shared" si="17"/>
        <v>438211100179</v>
      </c>
    </row>
    <row r="1131" spans="1:36" x14ac:dyDescent="0.25">
      <c r="A1131" s="634" t="s">
        <v>16085</v>
      </c>
      <c r="B1131" s="634" t="s">
        <v>1391</v>
      </c>
      <c r="C1131" s="634" t="s">
        <v>8125</v>
      </c>
      <c r="D1131" s="634" t="s">
        <v>8126</v>
      </c>
      <c r="E1131" s="634" t="s">
        <v>8127</v>
      </c>
      <c r="F1131" s="634" t="s">
        <v>4345</v>
      </c>
      <c r="G1131" s="634" t="s">
        <v>8163</v>
      </c>
      <c r="H1131" s="634" t="s">
        <v>4344</v>
      </c>
      <c r="I1131" s="634" t="s">
        <v>16086</v>
      </c>
      <c r="J1131" s="634" t="s">
        <v>16087</v>
      </c>
      <c r="K1131" s="635">
        <v>51812005320018</v>
      </c>
      <c r="M1131" s="634" t="s">
        <v>13198</v>
      </c>
      <c r="N1131" s="634" t="s">
        <v>2424</v>
      </c>
      <c r="O1131" s="634" t="s">
        <v>2910</v>
      </c>
      <c r="P1131" s="634" t="s">
        <v>8132</v>
      </c>
      <c r="Q1131" s="634" t="s">
        <v>8133</v>
      </c>
      <c r="R1131" s="634" t="s">
        <v>20716</v>
      </c>
      <c r="S1131" s="634" t="s">
        <v>8135</v>
      </c>
      <c r="T1131" s="634" t="s">
        <v>10605</v>
      </c>
      <c r="U1131" s="634" t="s">
        <v>2426</v>
      </c>
      <c r="V1131" s="634" t="s">
        <v>470</v>
      </c>
      <c r="W1131" s="634" t="s">
        <v>5559</v>
      </c>
      <c r="X1131" s="634" t="s">
        <v>16088</v>
      </c>
      <c r="Y1131" s="634" t="s">
        <v>8138</v>
      </c>
      <c r="Z1131" s="634" t="s">
        <v>8139</v>
      </c>
      <c r="AB1131" s="634" t="s">
        <v>8183</v>
      </c>
      <c r="AC1131" s="634" t="s">
        <v>8184</v>
      </c>
      <c r="AE1131" s="634" t="s">
        <v>13199</v>
      </c>
      <c r="AF1131" s="634" t="s">
        <v>18738</v>
      </c>
      <c r="AI1131" s="646" t="str">
        <f>VLOOKUP(K1131,'4-kurs'!C:F,4,)</f>
        <v>4-kurs</v>
      </c>
      <c r="AJ1131" s="634" t="str">
        <f t="shared" si="17"/>
        <v>438211100214</v>
      </c>
    </row>
    <row r="1132" spans="1:36" x14ac:dyDescent="0.25">
      <c r="A1132" s="634" t="s">
        <v>16093</v>
      </c>
      <c r="B1132" s="634" t="s">
        <v>1334</v>
      </c>
      <c r="C1132" s="634" t="s">
        <v>8125</v>
      </c>
      <c r="D1132" s="634" t="s">
        <v>8126</v>
      </c>
      <c r="E1132" s="634" t="s">
        <v>8127</v>
      </c>
      <c r="F1132" s="634" t="s">
        <v>10077</v>
      </c>
      <c r="G1132" s="634" t="s">
        <v>16094</v>
      </c>
      <c r="H1132" s="634" t="s">
        <v>4346</v>
      </c>
      <c r="I1132" s="634" t="s">
        <v>11820</v>
      </c>
      <c r="J1132" s="634" t="s">
        <v>16095</v>
      </c>
      <c r="K1132" s="635">
        <v>63107016380014</v>
      </c>
      <c r="M1132" s="634" t="s">
        <v>13198</v>
      </c>
      <c r="N1132" s="634" t="s">
        <v>2424</v>
      </c>
      <c r="O1132" s="634" t="s">
        <v>2910</v>
      </c>
      <c r="P1132" s="634" t="s">
        <v>8132</v>
      </c>
      <c r="Q1132" s="634" t="s">
        <v>8133</v>
      </c>
      <c r="R1132" s="634" t="s">
        <v>20716</v>
      </c>
      <c r="S1132" s="634" t="s">
        <v>8135</v>
      </c>
      <c r="T1132" s="634" t="s">
        <v>10605</v>
      </c>
      <c r="U1132" s="634" t="s">
        <v>2426</v>
      </c>
      <c r="V1132" s="634" t="s">
        <v>470</v>
      </c>
      <c r="W1132" s="634" t="s">
        <v>5559</v>
      </c>
      <c r="X1132" s="634" t="s">
        <v>16096</v>
      </c>
      <c r="Y1132" s="634" t="s">
        <v>8138</v>
      </c>
      <c r="Z1132" s="634" t="s">
        <v>8139</v>
      </c>
      <c r="AB1132" s="634" t="s">
        <v>8183</v>
      </c>
      <c r="AC1132" s="634" t="s">
        <v>8184</v>
      </c>
      <c r="AE1132" s="634" t="s">
        <v>13199</v>
      </c>
      <c r="AF1132" s="634" t="s">
        <v>18612</v>
      </c>
      <c r="AI1132" s="646" t="str">
        <f>VLOOKUP(K1132,'4-kurs'!C:F,4,)</f>
        <v>4-kurs</v>
      </c>
      <c r="AJ1132" s="634" t="str">
        <f t="shared" si="17"/>
        <v>438211100207</v>
      </c>
    </row>
    <row r="1133" spans="1:36" x14ac:dyDescent="0.25">
      <c r="A1133" s="634" t="s">
        <v>16110</v>
      </c>
      <c r="B1133" s="634" t="s">
        <v>1420</v>
      </c>
      <c r="C1133" s="634" t="s">
        <v>8125</v>
      </c>
      <c r="D1133" s="634" t="s">
        <v>8126</v>
      </c>
      <c r="E1133" s="634" t="s">
        <v>8127</v>
      </c>
      <c r="F1133" s="634" t="s">
        <v>4345</v>
      </c>
      <c r="G1133" s="634" t="s">
        <v>8221</v>
      </c>
      <c r="H1133" s="634" t="s">
        <v>4346</v>
      </c>
      <c r="I1133" s="634" t="s">
        <v>16111</v>
      </c>
      <c r="J1133" s="634" t="s">
        <v>16112</v>
      </c>
      <c r="K1133" s="635">
        <v>43005995350021</v>
      </c>
      <c r="L1133" s="634" t="s">
        <v>9378</v>
      </c>
      <c r="M1133" s="634" t="s">
        <v>13198</v>
      </c>
      <c r="N1133" s="634" t="s">
        <v>2424</v>
      </c>
      <c r="O1133" s="634" t="s">
        <v>2910</v>
      </c>
      <c r="P1133" s="634" t="s">
        <v>8132</v>
      </c>
      <c r="Q1133" s="634" t="s">
        <v>8133</v>
      </c>
      <c r="R1133" s="634" t="s">
        <v>20716</v>
      </c>
      <c r="S1133" s="634" t="s">
        <v>8135</v>
      </c>
      <c r="T1133" s="634" t="s">
        <v>10605</v>
      </c>
      <c r="U1133" s="634" t="s">
        <v>2426</v>
      </c>
      <c r="V1133" s="634" t="s">
        <v>470</v>
      </c>
      <c r="W1133" s="634" t="s">
        <v>5559</v>
      </c>
      <c r="X1133" s="634" t="s">
        <v>16113</v>
      </c>
      <c r="Y1133" s="634" t="s">
        <v>8138</v>
      </c>
      <c r="Z1133" s="634" t="s">
        <v>8139</v>
      </c>
      <c r="AB1133" s="634" t="s">
        <v>8183</v>
      </c>
      <c r="AC1133" s="634" t="s">
        <v>8184</v>
      </c>
      <c r="AE1133" s="634" t="s">
        <v>13199</v>
      </c>
      <c r="AF1133" s="634" t="s">
        <v>18612</v>
      </c>
      <c r="AI1133" s="646" t="str">
        <f>VLOOKUP(K1133,'4-kurs'!C:F,4,)</f>
        <v>4-kurs</v>
      </c>
      <c r="AJ1133" s="634" t="str">
        <f t="shared" si="17"/>
        <v>438211100316</v>
      </c>
    </row>
    <row r="1134" spans="1:36" x14ac:dyDescent="0.25">
      <c r="A1134" s="634" t="s">
        <v>16106</v>
      </c>
      <c r="B1134" s="634" t="s">
        <v>1522</v>
      </c>
      <c r="C1134" s="634" t="s">
        <v>8125</v>
      </c>
      <c r="D1134" s="634" t="s">
        <v>8126</v>
      </c>
      <c r="E1134" s="634" t="s">
        <v>8127</v>
      </c>
      <c r="F1134" s="634" t="s">
        <v>4345</v>
      </c>
      <c r="G1134" s="634" t="s">
        <v>4348</v>
      </c>
      <c r="H1134" s="634" t="s">
        <v>4344</v>
      </c>
      <c r="I1134" s="634" t="s">
        <v>16107</v>
      </c>
      <c r="J1134" s="634" t="s">
        <v>16108</v>
      </c>
      <c r="K1134" s="635">
        <v>31811891140036</v>
      </c>
      <c r="M1134" s="634" t="s">
        <v>13198</v>
      </c>
      <c r="N1134" s="634" t="s">
        <v>2424</v>
      </c>
      <c r="O1134" s="634" t="s">
        <v>2910</v>
      </c>
      <c r="P1134" s="634" t="s">
        <v>8132</v>
      </c>
      <c r="Q1134" s="634" t="s">
        <v>8133</v>
      </c>
      <c r="R1134" s="634" t="s">
        <v>20716</v>
      </c>
      <c r="S1134" s="634" t="s">
        <v>8135</v>
      </c>
      <c r="T1134" s="634" t="s">
        <v>10605</v>
      </c>
      <c r="U1134" s="634" t="s">
        <v>2426</v>
      </c>
      <c r="V1134" s="634" t="s">
        <v>470</v>
      </c>
      <c r="W1134" s="634" t="s">
        <v>5559</v>
      </c>
      <c r="X1134" s="634" t="s">
        <v>16109</v>
      </c>
      <c r="Y1134" s="634" t="s">
        <v>8138</v>
      </c>
      <c r="Z1134" s="634" t="s">
        <v>8139</v>
      </c>
      <c r="AB1134" s="634" t="s">
        <v>8183</v>
      </c>
      <c r="AC1134" s="634" t="s">
        <v>8184</v>
      </c>
      <c r="AE1134" s="634" t="s">
        <v>13199</v>
      </c>
      <c r="AF1134" s="634" t="s">
        <v>18731</v>
      </c>
      <c r="AI1134" s="646" t="str">
        <f>VLOOKUP(K1134,'4-kurs'!C:F,4,)</f>
        <v>4-kurs</v>
      </c>
      <c r="AJ1134" s="634" t="str">
        <f t="shared" si="17"/>
        <v>438211100294</v>
      </c>
    </row>
    <row r="1135" spans="1:36" x14ac:dyDescent="0.25">
      <c r="A1135" s="634" t="s">
        <v>16089</v>
      </c>
      <c r="B1135" s="634" t="s">
        <v>1389</v>
      </c>
      <c r="C1135" s="634" t="s">
        <v>8125</v>
      </c>
      <c r="D1135" s="634" t="s">
        <v>8126</v>
      </c>
      <c r="E1135" s="634" t="s">
        <v>8127</v>
      </c>
      <c r="F1135" s="634" t="s">
        <v>4345</v>
      </c>
      <c r="G1135" s="634" t="s">
        <v>8221</v>
      </c>
      <c r="H1135" s="634" t="s">
        <v>4346</v>
      </c>
      <c r="I1135" s="634" t="s">
        <v>16090</v>
      </c>
      <c r="J1135" s="634" t="s">
        <v>16091</v>
      </c>
      <c r="K1135" s="635">
        <v>60509035350060</v>
      </c>
      <c r="M1135" s="634" t="s">
        <v>13198</v>
      </c>
      <c r="N1135" s="634" t="s">
        <v>2424</v>
      </c>
      <c r="O1135" s="634" t="s">
        <v>2910</v>
      </c>
      <c r="P1135" s="634" t="s">
        <v>8132</v>
      </c>
      <c r="Q1135" s="634" t="s">
        <v>8133</v>
      </c>
      <c r="R1135" s="634" t="s">
        <v>20716</v>
      </c>
      <c r="S1135" s="634" t="s">
        <v>8135</v>
      </c>
      <c r="T1135" s="634" t="s">
        <v>10605</v>
      </c>
      <c r="U1135" s="634" t="s">
        <v>2426</v>
      </c>
      <c r="V1135" s="634" t="s">
        <v>470</v>
      </c>
      <c r="W1135" s="634" t="s">
        <v>5559</v>
      </c>
      <c r="X1135" s="634" t="s">
        <v>16092</v>
      </c>
      <c r="Y1135" s="634" t="s">
        <v>8138</v>
      </c>
      <c r="Z1135" s="634" t="s">
        <v>8139</v>
      </c>
      <c r="AB1135" s="634" t="s">
        <v>8183</v>
      </c>
      <c r="AC1135" s="634" t="s">
        <v>8184</v>
      </c>
      <c r="AE1135" s="634" t="s">
        <v>13199</v>
      </c>
      <c r="AF1135" s="634" t="s">
        <v>18612</v>
      </c>
      <c r="AI1135" s="646" t="str">
        <f>VLOOKUP(K1135,'4-kurs'!C:F,4,)</f>
        <v>4-kurs</v>
      </c>
      <c r="AJ1135" s="634" t="str">
        <f t="shared" si="17"/>
        <v>438211100210</v>
      </c>
    </row>
    <row r="1136" spans="1:36" x14ac:dyDescent="0.25">
      <c r="A1136" s="634" t="s">
        <v>16101</v>
      </c>
      <c r="B1136" s="634" t="s">
        <v>1529</v>
      </c>
      <c r="C1136" s="634" t="s">
        <v>8125</v>
      </c>
      <c r="D1136" s="634" t="s">
        <v>8126</v>
      </c>
      <c r="E1136" s="634" t="s">
        <v>8127</v>
      </c>
      <c r="F1136" s="634" t="s">
        <v>4345</v>
      </c>
      <c r="G1136" s="634" t="s">
        <v>4348</v>
      </c>
      <c r="H1136" s="634" t="s">
        <v>4346</v>
      </c>
      <c r="I1136" s="634" t="s">
        <v>16102</v>
      </c>
      <c r="J1136" s="634" t="s">
        <v>16103</v>
      </c>
      <c r="K1136" s="635">
        <v>40807891140079</v>
      </c>
      <c r="L1136" s="634" t="s">
        <v>16104</v>
      </c>
      <c r="M1136" s="634" t="s">
        <v>13198</v>
      </c>
      <c r="N1136" s="634" t="s">
        <v>2424</v>
      </c>
      <c r="O1136" s="634" t="s">
        <v>2910</v>
      </c>
      <c r="P1136" s="634" t="s">
        <v>8132</v>
      </c>
      <c r="Q1136" s="634" t="s">
        <v>8133</v>
      </c>
      <c r="R1136" s="634" t="s">
        <v>20716</v>
      </c>
      <c r="S1136" s="634" t="s">
        <v>8135</v>
      </c>
      <c r="T1136" s="634" t="s">
        <v>10605</v>
      </c>
      <c r="U1136" s="634" t="s">
        <v>2426</v>
      </c>
      <c r="V1136" s="634" t="s">
        <v>470</v>
      </c>
      <c r="W1136" s="634" t="s">
        <v>5559</v>
      </c>
      <c r="X1136" s="634" t="s">
        <v>16105</v>
      </c>
      <c r="Y1136" s="634" t="s">
        <v>8138</v>
      </c>
      <c r="Z1136" s="634" t="s">
        <v>8139</v>
      </c>
      <c r="AB1136" s="634" t="s">
        <v>8183</v>
      </c>
      <c r="AC1136" s="634" t="s">
        <v>8184</v>
      </c>
      <c r="AE1136" s="634" t="s">
        <v>13199</v>
      </c>
      <c r="AF1136" s="634" t="s">
        <v>18740</v>
      </c>
      <c r="AI1136" s="646" t="str">
        <f>VLOOKUP(K1136,'4-kurs'!C:F,4,)</f>
        <v>4-kurs</v>
      </c>
      <c r="AJ1136" s="634" t="str">
        <f t="shared" si="17"/>
        <v>438211100295</v>
      </c>
    </row>
    <row r="1137" spans="1:36" x14ac:dyDescent="0.25">
      <c r="A1137" s="634" t="s">
        <v>16097</v>
      </c>
      <c r="B1137" s="634" t="s">
        <v>1543</v>
      </c>
      <c r="C1137" s="634" t="s">
        <v>8125</v>
      </c>
      <c r="D1137" s="634" t="s">
        <v>8126</v>
      </c>
      <c r="E1137" s="634" t="s">
        <v>8127</v>
      </c>
      <c r="F1137" s="634" t="s">
        <v>4345</v>
      </c>
      <c r="G1137" s="634" t="s">
        <v>4348</v>
      </c>
      <c r="H1137" s="634" t="s">
        <v>4344</v>
      </c>
      <c r="I1137" s="634" t="s">
        <v>16098</v>
      </c>
      <c r="J1137" s="634" t="s">
        <v>16099</v>
      </c>
      <c r="K1137" s="635">
        <v>32509881140050</v>
      </c>
      <c r="M1137" s="634" t="s">
        <v>13198</v>
      </c>
      <c r="N1137" s="634" t="s">
        <v>2424</v>
      </c>
      <c r="O1137" s="634" t="s">
        <v>2910</v>
      </c>
      <c r="P1137" s="634" t="s">
        <v>8132</v>
      </c>
      <c r="Q1137" s="634" t="s">
        <v>8133</v>
      </c>
      <c r="R1137" s="634" t="s">
        <v>20716</v>
      </c>
      <c r="S1137" s="634" t="s">
        <v>8135</v>
      </c>
      <c r="T1137" s="634" t="s">
        <v>10605</v>
      </c>
      <c r="U1137" s="634" t="s">
        <v>2426</v>
      </c>
      <c r="V1137" s="634" t="s">
        <v>470</v>
      </c>
      <c r="W1137" s="634" t="s">
        <v>5559</v>
      </c>
      <c r="X1137" s="634" t="s">
        <v>16100</v>
      </c>
      <c r="Y1137" s="634" t="s">
        <v>8138</v>
      </c>
      <c r="Z1137" s="634" t="s">
        <v>8139</v>
      </c>
      <c r="AB1137" s="634" t="s">
        <v>8183</v>
      </c>
      <c r="AC1137" s="634" t="s">
        <v>8184</v>
      </c>
      <c r="AE1137" s="634" t="s">
        <v>13199</v>
      </c>
      <c r="AF1137" s="634" t="s">
        <v>18738</v>
      </c>
      <c r="AI1137" s="646" t="str">
        <f>VLOOKUP(K1137,'4-kurs'!C:F,4,)</f>
        <v>4-kurs</v>
      </c>
      <c r="AJ1137" s="634" t="str">
        <f t="shared" si="17"/>
        <v>438211100315</v>
      </c>
    </row>
    <row r="1138" spans="1:36" x14ac:dyDescent="0.25">
      <c r="A1138" s="634" t="s">
        <v>16169</v>
      </c>
      <c r="B1138" s="634" t="s">
        <v>1617</v>
      </c>
      <c r="C1138" s="634" t="s">
        <v>8125</v>
      </c>
      <c r="D1138" s="634" t="s">
        <v>8126</v>
      </c>
      <c r="E1138" s="634" t="s">
        <v>8127</v>
      </c>
      <c r="F1138" s="634" t="s">
        <v>8253</v>
      </c>
      <c r="G1138" s="634" t="s">
        <v>8654</v>
      </c>
      <c r="H1138" s="634" t="s">
        <v>4346</v>
      </c>
      <c r="I1138" s="634" t="s">
        <v>16170</v>
      </c>
      <c r="J1138" s="634" t="s">
        <v>16171</v>
      </c>
      <c r="K1138" s="635">
        <v>61911016060063</v>
      </c>
      <c r="M1138" s="634" t="s">
        <v>13198</v>
      </c>
      <c r="N1138" s="634" t="s">
        <v>2424</v>
      </c>
      <c r="O1138" s="634" t="s">
        <v>2910</v>
      </c>
      <c r="P1138" s="634" t="s">
        <v>8132</v>
      </c>
      <c r="Q1138" s="634" t="s">
        <v>8133</v>
      </c>
      <c r="R1138" s="634" t="s">
        <v>20716</v>
      </c>
      <c r="S1138" s="634" t="s">
        <v>8135</v>
      </c>
      <c r="T1138" s="634" t="s">
        <v>10605</v>
      </c>
      <c r="U1138" s="634" t="s">
        <v>2426</v>
      </c>
      <c r="V1138" s="634" t="s">
        <v>470</v>
      </c>
      <c r="W1138" s="634" t="s">
        <v>5559</v>
      </c>
      <c r="X1138" s="634" t="s">
        <v>16172</v>
      </c>
      <c r="Y1138" s="634" t="s">
        <v>8138</v>
      </c>
      <c r="Z1138" s="634" t="s">
        <v>8139</v>
      </c>
      <c r="AB1138" s="634" t="s">
        <v>8183</v>
      </c>
      <c r="AC1138" s="634" t="s">
        <v>8184</v>
      </c>
      <c r="AE1138" s="634" t="s">
        <v>13199</v>
      </c>
      <c r="AF1138" s="634" t="s">
        <v>18733</v>
      </c>
      <c r="AI1138" s="646" t="str">
        <f>VLOOKUP(K1138,'4-kurs'!C:F,4,)</f>
        <v>4-kurs</v>
      </c>
      <c r="AJ1138" s="634" t="str">
        <f t="shared" si="17"/>
        <v>438211100225</v>
      </c>
    </row>
    <row r="1139" spans="1:36" x14ac:dyDescent="0.25">
      <c r="A1139" s="634" t="s">
        <v>13700</v>
      </c>
      <c r="B1139" s="634" t="s">
        <v>1631</v>
      </c>
      <c r="C1139" s="634" t="s">
        <v>8125</v>
      </c>
      <c r="D1139" s="634" t="s">
        <v>8126</v>
      </c>
      <c r="E1139" s="634" t="s">
        <v>8127</v>
      </c>
      <c r="F1139" s="634" t="s">
        <v>4345</v>
      </c>
      <c r="G1139" s="634" t="s">
        <v>8128</v>
      </c>
      <c r="H1139" s="634" t="s">
        <v>4344</v>
      </c>
      <c r="I1139" s="634" t="s">
        <v>13643</v>
      </c>
      <c r="J1139" s="634" t="s">
        <v>13701</v>
      </c>
      <c r="K1139" s="635">
        <v>51004045340011</v>
      </c>
      <c r="M1139" s="634" t="s">
        <v>13198</v>
      </c>
      <c r="N1139" s="634" t="s">
        <v>2424</v>
      </c>
      <c r="O1139" s="634" t="s">
        <v>2910</v>
      </c>
      <c r="P1139" s="634" t="s">
        <v>8132</v>
      </c>
      <c r="Q1139" s="634" t="s">
        <v>8133</v>
      </c>
      <c r="R1139" s="634" t="s">
        <v>20716</v>
      </c>
      <c r="S1139" s="634" t="s">
        <v>8135</v>
      </c>
      <c r="T1139" s="634" t="s">
        <v>10605</v>
      </c>
      <c r="U1139" s="634" t="s">
        <v>2426</v>
      </c>
      <c r="V1139" s="634" t="s">
        <v>470</v>
      </c>
      <c r="W1139" s="634" t="s">
        <v>5559</v>
      </c>
      <c r="X1139" s="634" t="s">
        <v>13702</v>
      </c>
      <c r="Y1139" s="634" t="s">
        <v>8138</v>
      </c>
      <c r="Z1139" s="634" t="s">
        <v>8139</v>
      </c>
      <c r="AB1139" s="634" t="s">
        <v>8183</v>
      </c>
      <c r="AC1139" s="634" t="s">
        <v>8184</v>
      </c>
      <c r="AE1139" s="634" t="s">
        <v>13199</v>
      </c>
      <c r="AF1139" s="634" t="s">
        <v>19299</v>
      </c>
      <c r="AI1139" s="646" t="str">
        <f>VLOOKUP(K1139,'4-kurs'!C:F,4,)</f>
        <v>4-kurs</v>
      </c>
      <c r="AJ1139" s="634" t="str">
        <f t="shared" si="17"/>
        <v>438211100162</v>
      </c>
    </row>
    <row r="1140" spans="1:36" x14ac:dyDescent="0.25">
      <c r="A1140" s="634" t="s">
        <v>16077</v>
      </c>
      <c r="B1140" s="634" t="s">
        <v>1639</v>
      </c>
      <c r="C1140" s="634" t="s">
        <v>8125</v>
      </c>
      <c r="D1140" s="634" t="s">
        <v>8126</v>
      </c>
      <c r="E1140" s="634" t="s">
        <v>8127</v>
      </c>
      <c r="F1140" s="634" t="s">
        <v>4345</v>
      </c>
      <c r="G1140" s="634" t="s">
        <v>4348</v>
      </c>
      <c r="H1140" s="634" t="s">
        <v>4346</v>
      </c>
      <c r="I1140" s="634" t="s">
        <v>16078</v>
      </c>
      <c r="J1140" s="634" t="s">
        <v>16079</v>
      </c>
      <c r="K1140" s="635">
        <v>62110005380024</v>
      </c>
      <c r="M1140" s="634" t="s">
        <v>13198</v>
      </c>
      <c r="N1140" s="634" t="s">
        <v>2424</v>
      </c>
      <c r="O1140" s="634" t="s">
        <v>2910</v>
      </c>
      <c r="P1140" s="634" t="s">
        <v>8132</v>
      </c>
      <c r="Q1140" s="634" t="s">
        <v>8133</v>
      </c>
      <c r="R1140" s="634" t="s">
        <v>20716</v>
      </c>
      <c r="S1140" s="634" t="s">
        <v>8135</v>
      </c>
      <c r="T1140" s="634" t="s">
        <v>10605</v>
      </c>
      <c r="U1140" s="634" t="s">
        <v>2426</v>
      </c>
      <c r="V1140" s="634" t="s">
        <v>470</v>
      </c>
      <c r="W1140" s="634" t="s">
        <v>5559</v>
      </c>
      <c r="X1140" s="634" t="s">
        <v>16080</v>
      </c>
      <c r="Y1140" s="634" t="s">
        <v>8138</v>
      </c>
      <c r="Z1140" s="634" t="s">
        <v>8139</v>
      </c>
      <c r="AB1140" s="634" t="s">
        <v>8183</v>
      </c>
      <c r="AC1140" s="634" t="s">
        <v>8184</v>
      </c>
      <c r="AE1140" s="634" t="s">
        <v>13199</v>
      </c>
      <c r="AF1140" s="634" t="s">
        <v>18740</v>
      </c>
      <c r="AI1140" s="646" t="str">
        <f>VLOOKUP(K1140,'4-kurs'!C:F,4,)</f>
        <v>4-kurs</v>
      </c>
      <c r="AJ1140" s="634" t="str">
        <f t="shared" si="17"/>
        <v>438211100296</v>
      </c>
    </row>
    <row r="1141" spans="1:36" x14ac:dyDescent="0.25">
      <c r="A1141" s="634" t="s">
        <v>16166</v>
      </c>
      <c r="B1141" s="634" t="s">
        <v>1652</v>
      </c>
      <c r="C1141" s="634" t="s">
        <v>8125</v>
      </c>
      <c r="D1141" s="634" t="s">
        <v>8126</v>
      </c>
      <c r="E1141" s="634" t="s">
        <v>8127</v>
      </c>
      <c r="F1141" s="634" t="s">
        <v>4345</v>
      </c>
      <c r="G1141" s="634" t="s">
        <v>4348</v>
      </c>
      <c r="H1141" s="634" t="s">
        <v>4344</v>
      </c>
      <c r="I1141" s="634" t="s">
        <v>11753</v>
      </c>
      <c r="J1141" s="634" t="s">
        <v>16167</v>
      </c>
      <c r="K1141" s="635">
        <v>52812015300021</v>
      </c>
      <c r="M1141" s="634" t="s">
        <v>13198</v>
      </c>
      <c r="N1141" s="634" t="s">
        <v>2424</v>
      </c>
      <c r="O1141" s="634" t="s">
        <v>2910</v>
      </c>
      <c r="P1141" s="634" t="s">
        <v>8132</v>
      </c>
      <c r="Q1141" s="634" t="s">
        <v>8133</v>
      </c>
      <c r="R1141" s="634" t="s">
        <v>20716</v>
      </c>
      <c r="S1141" s="634" t="s">
        <v>8135</v>
      </c>
      <c r="T1141" s="634" t="s">
        <v>10605</v>
      </c>
      <c r="U1141" s="634" t="s">
        <v>2426</v>
      </c>
      <c r="V1141" s="634" t="s">
        <v>470</v>
      </c>
      <c r="W1141" s="634" t="s">
        <v>5559</v>
      </c>
      <c r="X1141" s="634" t="s">
        <v>16168</v>
      </c>
      <c r="Y1141" s="634" t="s">
        <v>8138</v>
      </c>
      <c r="Z1141" s="634" t="s">
        <v>8139</v>
      </c>
      <c r="AB1141" s="634" t="s">
        <v>8183</v>
      </c>
      <c r="AC1141" s="634" t="s">
        <v>8184</v>
      </c>
      <c r="AE1141" s="634" t="s">
        <v>13199</v>
      </c>
      <c r="AF1141" s="634" t="s">
        <v>18738</v>
      </c>
      <c r="AI1141" s="646" t="str">
        <f>VLOOKUP(K1141,'4-kurs'!C:F,4,)</f>
        <v>4-kurs</v>
      </c>
      <c r="AJ1141" s="634" t="str">
        <f t="shared" si="17"/>
        <v>438211100230</v>
      </c>
    </row>
    <row r="1142" spans="1:36" x14ac:dyDescent="0.25">
      <c r="A1142" s="634" t="s">
        <v>16163</v>
      </c>
      <c r="B1142" s="634" t="s">
        <v>1687</v>
      </c>
      <c r="C1142" s="634" t="s">
        <v>8125</v>
      </c>
      <c r="D1142" s="634" t="s">
        <v>8126</v>
      </c>
      <c r="E1142" s="634" t="s">
        <v>8127</v>
      </c>
      <c r="F1142" s="634" t="s">
        <v>4345</v>
      </c>
      <c r="G1142" s="634" t="s">
        <v>4347</v>
      </c>
      <c r="H1142" s="634" t="s">
        <v>4346</v>
      </c>
      <c r="I1142" s="634" t="s">
        <v>10035</v>
      </c>
      <c r="J1142" s="634" t="s">
        <v>16164</v>
      </c>
      <c r="K1142" s="635">
        <v>41907905250019</v>
      </c>
      <c r="M1142" s="634" t="s">
        <v>13198</v>
      </c>
      <c r="N1142" s="634" t="s">
        <v>2424</v>
      </c>
      <c r="O1142" s="634" t="s">
        <v>2910</v>
      </c>
      <c r="P1142" s="634" t="s">
        <v>8132</v>
      </c>
      <c r="Q1142" s="634" t="s">
        <v>8133</v>
      </c>
      <c r="R1142" s="634" t="s">
        <v>20716</v>
      </c>
      <c r="S1142" s="634" t="s">
        <v>8135</v>
      </c>
      <c r="T1142" s="634" t="s">
        <v>10605</v>
      </c>
      <c r="U1142" s="634" t="s">
        <v>2426</v>
      </c>
      <c r="V1142" s="634" t="s">
        <v>470</v>
      </c>
      <c r="W1142" s="634" t="s">
        <v>5559</v>
      </c>
      <c r="X1142" s="634" t="s">
        <v>16165</v>
      </c>
      <c r="Y1142" s="634" t="s">
        <v>8138</v>
      </c>
      <c r="Z1142" s="634" t="s">
        <v>8139</v>
      </c>
      <c r="AB1142" s="634" t="s">
        <v>8183</v>
      </c>
      <c r="AC1142" s="634" t="s">
        <v>8184</v>
      </c>
      <c r="AE1142" s="634" t="s">
        <v>13199</v>
      </c>
      <c r="AF1142" s="634" t="s">
        <v>18612</v>
      </c>
      <c r="AI1142" s="646" t="str">
        <f>VLOOKUP(K1142,'4-kurs'!C:F,4,)</f>
        <v>4-kurs</v>
      </c>
      <c r="AJ1142" s="634" t="str">
        <f t="shared" si="17"/>
        <v>438211100235</v>
      </c>
    </row>
    <row r="1143" spans="1:36" x14ac:dyDescent="0.25">
      <c r="A1143" s="634" t="s">
        <v>16159</v>
      </c>
      <c r="B1143" s="634" t="s">
        <v>1745</v>
      </c>
      <c r="C1143" s="634" t="s">
        <v>8125</v>
      </c>
      <c r="D1143" s="634" t="s">
        <v>8126</v>
      </c>
      <c r="E1143" s="634" t="s">
        <v>8127</v>
      </c>
      <c r="F1143" s="634" t="s">
        <v>4345</v>
      </c>
      <c r="G1143" s="634" t="s">
        <v>8221</v>
      </c>
      <c r="H1143" s="634" t="s">
        <v>4344</v>
      </c>
      <c r="I1143" s="634" t="s">
        <v>16160</v>
      </c>
      <c r="J1143" s="634" t="s">
        <v>16161</v>
      </c>
      <c r="K1143" s="635">
        <v>30809921110024</v>
      </c>
      <c r="M1143" s="634" t="s">
        <v>13198</v>
      </c>
      <c r="N1143" s="634" t="s">
        <v>2424</v>
      </c>
      <c r="O1143" s="634" t="s">
        <v>2910</v>
      </c>
      <c r="P1143" s="634" t="s">
        <v>8132</v>
      </c>
      <c r="Q1143" s="634" t="s">
        <v>8133</v>
      </c>
      <c r="R1143" s="634" t="s">
        <v>20716</v>
      </c>
      <c r="S1143" s="634" t="s">
        <v>8135</v>
      </c>
      <c r="T1143" s="634" t="s">
        <v>10605</v>
      </c>
      <c r="U1143" s="634" t="s">
        <v>2426</v>
      </c>
      <c r="V1143" s="634" t="s">
        <v>470</v>
      </c>
      <c r="W1143" s="634" t="s">
        <v>5559</v>
      </c>
      <c r="X1143" s="634" t="s">
        <v>16162</v>
      </c>
      <c r="Y1143" s="634" t="s">
        <v>8138</v>
      </c>
      <c r="Z1143" s="634" t="s">
        <v>8139</v>
      </c>
      <c r="AB1143" s="634" t="s">
        <v>8183</v>
      </c>
      <c r="AC1143" s="634" t="s">
        <v>8184</v>
      </c>
      <c r="AE1143" s="634" t="s">
        <v>13199</v>
      </c>
      <c r="AF1143" s="634" t="s">
        <v>18714</v>
      </c>
      <c r="AI1143" s="646" t="str">
        <f>VLOOKUP(K1143,'4-kurs'!C:F,4,)</f>
        <v>4-kurs</v>
      </c>
      <c r="AJ1143" s="634" t="str">
        <f t="shared" si="17"/>
        <v>438211100239</v>
      </c>
    </row>
    <row r="1144" spans="1:36" x14ac:dyDescent="0.25">
      <c r="A1144" s="634" t="s">
        <v>16155</v>
      </c>
      <c r="B1144" s="634" t="s">
        <v>1810</v>
      </c>
      <c r="C1144" s="634" t="s">
        <v>8125</v>
      </c>
      <c r="D1144" s="634" t="s">
        <v>8126</v>
      </c>
      <c r="E1144" s="634" t="s">
        <v>8127</v>
      </c>
      <c r="F1144" s="634" t="s">
        <v>4345</v>
      </c>
      <c r="G1144" s="634" t="s">
        <v>4347</v>
      </c>
      <c r="H1144" s="634" t="s">
        <v>4346</v>
      </c>
      <c r="I1144" s="634" t="s">
        <v>16156</v>
      </c>
      <c r="J1144" s="634" t="s">
        <v>16157</v>
      </c>
      <c r="K1144" s="635">
        <v>61609035260015</v>
      </c>
      <c r="M1144" s="634" t="s">
        <v>13198</v>
      </c>
      <c r="N1144" s="634" t="s">
        <v>2424</v>
      </c>
      <c r="O1144" s="634" t="s">
        <v>2910</v>
      </c>
      <c r="P1144" s="634" t="s">
        <v>8132</v>
      </c>
      <c r="Q1144" s="634" t="s">
        <v>8133</v>
      </c>
      <c r="R1144" s="634" t="s">
        <v>20716</v>
      </c>
      <c r="S1144" s="634" t="s">
        <v>8135</v>
      </c>
      <c r="T1144" s="634" t="s">
        <v>10605</v>
      </c>
      <c r="U1144" s="634" t="s">
        <v>2426</v>
      </c>
      <c r="V1144" s="634" t="s">
        <v>470</v>
      </c>
      <c r="W1144" s="634" t="s">
        <v>5559</v>
      </c>
      <c r="X1144" s="634" t="s">
        <v>16158</v>
      </c>
      <c r="Y1144" s="634" t="s">
        <v>8138</v>
      </c>
      <c r="Z1144" s="634" t="s">
        <v>8139</v>
      </c>
      <c r="AB1144" s="634" t="s">
        <v>8183</v>
      </c>
      <c r="AC1144" s="634" t="s">
        <v>8184</v>
      </c>
      <c r="AE1144" s="634" t="s">
        <v>13199</v>
      </c>
      <c r="AF1144" s="634" t="s">
        <v>18714</v>
      </c>
      <c r="AI1144" s="646" t="str">
        <f>VLOOKUP(K1144,'4-kurs'!C:F,4,)</f>
        <v>4-kurs</v>
      </c>
      <c r="AJ1144" s="634" t="str">
        <f t="shared" si="17"/>
        <v>438211100244</v>
      </c>
    </row>
    <row r="1145" spans="1:36" x14ac:dyDescent="0.25">
      <c r="A1145" s="634" t="s">
        <v>16151</v>
      </c>
      <c r="B1145" s="634" t="s">
        <v>1827</v>
      </c>
      <c r="C1145" s="634" t="s">
        <v>8125</v>
      </c>
      <c r="D1145" s="634" t="s">
        <v>8126</v>
      </c>
      <c r="E1145" s="634" t="s">
        <v>8127</v>
      </c>
      <c r="F1145" s="634" t="s">
        <v>4345</v>
      </c>
      <c r="G1145" s="634" t="s">
        <v>8186</v>
      </c>
      <c r="H1145" s="634" t="s">
        <v>4344</v>
      </c>
      <c r="I1145" s="634" t="s">
        <v>16152</v>
      </c>
      <c r="J1145" s="634" t="s">
        <v>16153</v>
      </c>
      <c r="K1145" s="635">
        <v>32707881120021</v>
      </c>
      <c r="M1145" s="634" t="s">
        <v>13198</v>
      </c>
      <c r="N1145" s="634" t="s">
        <v>2424</v>
      </c>
      <c r="O1145" s="634" t="s">
        <v>2910</v>
      </c>
      <c r="P1145" s="634" t="s">
        <v>8132</v>
      </c>
      <c r="Q1145" s="634" t="s">
        <v>8133</v>
      </c>
      <c r="R1145" s="634" t="s">
        <v>20716</v>
      </c>
      <c r="S1145" s="634" t="s">
        <v>8135</v>
      </c>
      <c r="T1145" s="634" t="s">
        <v>10605</v>
      </c>
      <c r="U1145" s="634" t="s">
        <v>2426</v>
      </c>
      <c r="V1145" s="634" t="s">
        <v>470</v>
      </c>
      <c r="W1145" s="634" t="s">
        <v>5559</v>
      </c>
      <c r="X1145" s="634" t="s">
        <v>16154</v>
      </c>
      <c r="Y1145" s="634" t="s">
        <v>8138</v>
      </c>
      <c r="Z1145" s="634" t="s">
        <v>8139</v>
      </c>
      <c r="AB1145" s="634" t="s">
        <v>8183</v>
      </c>
      <c r="AC1145" s="634" t="s">
        <v>8184</v>
      </c>
      <c r="AE1145" s="634" t="s">
        <v>13199</v>
      </c>
      <c r="AF1145" s="634" t="s">
        <v>18714</v>
      </c>
      <c r="AI1145" s="646" t="str">
        <f>VLOOKUP(K1145,'4-kurs'!C:F,4,)</f>
        <v>4-kurs</v>
      </c>
      <c r="AJ1145" s="634" t="str">
        <f t="shared" si="17"/>
        <v>438211100245</v>
      </c>
    </row>
    <row r="1146" spans="1:36" x14ac:dyDescent="0.25">
      <c r="A1146" s="634" t="s">
        <v>16147</v>
      </c>
      <c r="B1146" s="634" t="s">
        <v>1829</v>
      </c>
      <c r="C1146" s="634" t="s">
        <v>8125</v>
      </c>
      <c r="D1146" s="634" t="s">
        <v>8126</v>
      </c>
      <c r="E1146" s="634" t="s">
        <v>8127</v>
      </c>
      <c r="F1146" s="634" t="s">
        <v>4345</v>
      </c>
      <c r="G1146" s="634" t="s">
        <v>4347</v>
      </c>
      <c r="H1146" s="634" t="s">
        <v>4346</v>
      </c>
      <c r="I1146" s="634" t="s">
        <v>16148</v>
      </c>
      <c r="J1146" s="634" t="s">
        <v>16149</v>
      </c>
      <c r="K1146" s="635">
        <v>40108951000079</v>
      </c>
      <c r="M1146" s="634" t="s">
        <v>13198</v>
      </c>
      <c r="N1146" s="634" t="s">
        <v>2424</v>
      </c>
      <c r="O1146" s="634" t="s">
        <v>2910</v>
      </c>
      <c r="P1146" s="634" t="s">
        <v>8132</v>
      </c>
      <c r="Q1146" s="634" t="s">
        <v>8133</v>
      </c>
      <c r="R1146" s="634" t="s">
        <v>20716</v>
      </c>
      <c r="S1146" s="634" t="s">
        <v>8135</v>
      </c>
      <c r="T1146" s="634" t="s">
        <v>10605</v>
      </c>
      <c r="U1146" s="634" t="s">
        <v>2426</v>
      </c>
      <c r="V1146" s="634" t="s">
        <v>470</v>
      </c>
      <c r="W1146" s="634" t="s">
        <v>5559</v>
      </c>
      <c r="X1146" s="634" t="s">
        <v>16150</v>
      </c>
      <c r="Y1146" s="634" t="s">
        <v>8138</v>
      </c>
      <c r="Z1146" s="634" t="s">
        <v>8139</v>
      </c>
      <c r="AB1146" s="634" t="s">
        <v>8183</v>
      </c>
      <c r="AC1146" s="634" t="s">
        <v>8184</v>
      </c>
      <c r="AE1146" s="634" t="s">
        <v>13199</v>
      </c>
      <c r="AF1146" s="634" t="s">
        <v>18742</v>
      </c>
      <c r="AI1146" s="646" t="str">
        <f>VLOOKUP(K1146,'4-kurs'!C:F,4,)</f>
        <v>4-kurs</v>
      </c>
      <c r="AJ1146" s="634" t="str">
        <f t="shared" si="17"/>
        <v>438211100246</v>
      </c>
    </row>
    <row r="1147" spans="1:36" x14ac:dyDescent="0.25">
      <c r="A1147" s="634" t="s">
        <v>16143</v>
      </c>
      <c r="B1147" s="634" t="s">
        <v>1849</v>
      </c>
      <c r="C1147" s="634" t="s">
        <v>8125</v>
      </c>
      <c r="D1147" s="634" t="s">
        <v>8126</v>
      </c>
      <c r="E1147" s="634" t="s">
        <v>8127</v>
      </c>
      <c r="F1147" s="634" t="s">
        <v>4345</v>
      </c>
      <c r="G1147" s="634" t="s">
        <v>4347</v>
      </c>
      <c r="H1147" s="634" t="s">
        <v>4344</v>
      </c>
      <c r="I1147" s="634" t="s">
        <v>16144</v>
      </c>
      <c r="J1147" s="634" t="s">
        <v>16145</v>
      </c>
      <c r="K1147" s="635">
        <v>32108995260010</v>
      </c>
      <c r="M1147" s="634" t="s">
        <v>13198</v>
      </c>
      <c r="N1147" s="634" t="s">
        <v>2424</v>
      </c>
      <c r="O1147" s="634" t="s">
        <v>2910</v>
      </c>
      <c r="P1147" s="634" t="s">
        <v>8132</v>
      </c>
      <c r="Q1147" s="634" t="s">
        <v>8133</v>
      </c>
      <c r="R1147" s="634" t="s">
        <v>20716</v>
      </c>
      <c r="S1147" s="634" t="s">
        <v>8135</v>
      </c>
      <c r="T1147" s="634" t="s">
        <v>10605</v>
      </c>
      <c r="U1147" s="634" t="s">
        <v>2426</v>
      </c>
      <c r="V1147" s="634" t="s">
        <v>470</v>
      </c>
      <c r="W1147" s="634" t="s">
        <v>5559</v>
      </c>
      <c r="X1147" s="634" t="s">
        <v>16146</v>
      </c>
      <c r="Y1147" s="634" t="s">
        <v>8138</v>
      </c>
      <c r="Z1147" s="634" t="s">
        <v>8139</v>
      </c>
      <c r="AB1147" s="634" t="s">
        <v>8183</v>
      </c>
      <c r="AC1147" s="634" t="s">
        <v>8184</v>
      </c>
      <c r="AE1147" s="634" t="s">
        <v>13199</v>
      </c>
      <c r="AF1147" s="634" t="s">
        <v>18740</v>
      </c>
      <c r="AI1147" s="646" t="str">
        <f>VLOOKUP(K1147,'4-kurs'!C:F,4,)</f>
        <v>4-kurs</v>
      </c>
      <c r="AJ1147" s="634" t="str">
        <f t="shared" si="17"/>
        <v>438211100247</v>
      </c>
    </row>
    <row r="1148" spans="1:36" x14ac:dyDescent="0.25">
      <c r="A1148" s="634" t="s">
        <v>16139</v>
      </c>
      <c r="B1148" s="634" t="s">
        <v>1857</v>
      </c>
      <c r="C1148" s="634" t="s">
        <v>8125</v>
      </c>
      <c r="D1148" s="634" t="s">
        <v>8126</v>
      </c>
      <c r="E1148" s="634" t="s">
        <v>8127</v>
      </c>
      <c r="F1148" s="634" t="s">
        <v>4345</v>
      </c>
      <c r="G1148" s="634" t="s">
        <v>4350</v>
      </c>
      <c r="H1148" s="634" t="s">
        <v>4346</v>
      </c>
      <c r="I1148" s="634" t="s">
        <v>16140</v>
      </c>
      <c r="J1148" s="634" t="s">
        <v>16141</v>
      </c>
      <c r="K1148" s="635">
        <v>40709791070097</v>
      </c>
      <c r="M1148" s="634" t="s">
        <v>13198</v>
      </c>
      <c r="N1148" s="634" t="s">
        <v>2424</v>
      </c>
      <c r="O1148" s="634" t="s">
        <v>2910</v>
      </c>
      <c r="P1148" s="634" t="s">
        <v>8132</v>
      </c>
      <c r="Q1148" s="634" t="s">
        <v>8133</v>
      </c>
      <c r="R1148" s="634" t="s">
        <v>20716</v>
      </c>
      <c r="S1148" s="634" t="s">
        <v>8135</v>
      </c>
      <c r="T1148" s="634" t="s">
        <v>10605</v>
      </c>
      <c r="U1148" s="634" t="s">
        <v>2426</v>
      </c>
      <c r="V1148" s="634" t="s">
        <v>470</v>
      </c>
      <c r="W1148" s="634" t="s">
        <v>5559</v>
      </c>
      <c r="X1148" s="634" t="s">
        <v>16142</v>
      </c>
      <c r="Y1148" s="634" t="s">
        <v>8138</v>
      </c>
      <c r="Z1148" s="634" t="s">
        <v>8139</v>
      </c>
      <c r="AB1148" s="634" t="s">
        <v>8183</v>
      </c>
      <c r="AC1148" s="634" t="s">
        <v>8184</v>
      </c>
      <c r="AE1148" s="634" t="s">
        <v>13199</v>
      </c>
      <c r="AF1148" s="634" t="s">
        <v>18742</v>
      </c>
      <c r="AI1148" s="646" t="str">
        <f>VLOOKUP(K1148,'4-kurs'!C:F,4,)</f>
        <v>4-kurs</v>
      </c>
      <c r="AJ1148" s="634" t="str">
        <f t="shared" si="17"/>
        <v>438211100248</v>
      </c>
    </row>
    <row r="1149" spans="1:36" x14ac:dyDescent="0.25">
      <c r="A1149" s="634" t="s">
        <v>16136</v>
      </c>
      <c r="B1149" s="634" t="s">
        <v>1859</v>
      </c>
      <c r="C1149" s="634" t="s">
        <v>8125</v>
      </c>
      <c r="D1149" s="634" t="s">
        <v>8126</v>
      </c>
      <c r="E1149" s="634" t="s">
        <v>8127</v>
      </c>
      <c r="F1149" s="634" t="s">
        <v>4345</v>
      </c>
      <c r="G1149" s="634" t="s">
        <v>8221</v>
      </c>
      <c r="H1149" s="634" t="s">
        <v>4344</v>
      </c>
      <c r="I1149" s="634" t="s">
        <v>9581</v>
      </c>
      <c r="J1149" s="634" t="s">
        <v>16137</v>
      </c>
      <c r="K1149" s="635">
        <v>50111025350065</v>
      </c>
      <c r="M1149" s="634" t="s">
        <v>13198</v>
      </c>
      <c r="N1149" s="634" t="s">
        <v>2424</v>
      </c>
      <c r="O1149" s="634" t="s">
        <v>2910</v>
      </c>
      <c r="P1149" s="634" t="s">
        <v>8132</v>
      </c>
      <c r="Q1149" s="634" t="s">
        <v>8133</v>
      </c>
      <c r="R1149" s="634" t="s">
        <v>20716</v>
      </c>
      <c r="S1149" s="634" t="s">
        <v>8135</v>
      </c>
      <c r="T1149" s="634" t="s">
        <v>10605</v>
      </c>
      <c r="U1149" s="634" t="s">
        <v>2426</v>
      </c>
      <c r="V1149" s="634" t="s">
        <v>470</v>
      </c>
      <c r="W1149" s="634" t="s">
        <v>5559</v>
      </c>
      <c r="X1149" s="634" t="s">
        <v>16138</v>
      </c>
      <c r="Y1149" s="634" t="s">
        <v>8138</v>
      </c>
      <c r="Z1149" s="634" t="s">
        <v>8139</v>
      </c>
      <c r="AB1149" s="634" t="s">
        <v>8183</v>
      </c>
      <c r="AC1149" s="634" t="s">
        <v>8184</v>
      </c>
      <c r="AE1149" s="634" t="s">
        <v>13199</v>
      </c>
      <c r="AF1149" s="634" t="s">
        <v>18740</v>
      </c>
      <c r="AI1149" s="646" t="str">
        <f>VLOOKUP(K1149,'4-kurs'!C:F,4,)</f>
        <v>4-kurs</v>
      </c>
      <c r="AJ1149" s="634" t="str">
        <f t="shared" si="17"/>
        <v>438211100299</v>
      </c>
    </row>
    <row r="1150" spans="1:36" x14ac:dyDescent="0.25">
      <c r="A1150" s="634" t="s">
        <v>16132</v>
      </c>
      <c r="B1150" s="634" t="s">
        <v>1865</v>
      </c>
      <c r="C1150" s="634" t="s">
        <v>8125</v>
      </c>
      <c r="D1150" s="634" t="s">
        <v>8126</v>
      </c>
      <c r="E1150" s="634" t="s">
        <v>8127</v>
      </c>
      <c r="F1150" s="634" t="s">
        <v>4345</v>
      </c>
      <c r="G1150" s="634" t="s">
        <v>8332</v>
      </c>
      <c r="H1150" s="634" t="s">
        <v>4344</v>
      </c>
      <c r="I1150" s="634" t="s">
        <v>16133</v>
      </c>
      <c r="J1150" s="634" t="s">
        <v>16134</v>
      </c>
      <c r="K1150" s="635">
        <v>50302015280028</v>
      </c>
      <c r="M1150" s="634" t="s">
        <v>13198</v>
      </c>
      <c r="N1150" s="634" t="s">
        <v>2424</v>
      </c>
      <c r="O1150" s="634" t="s">
        <v>2910</v>
      </c>
      <c r="P1150" s="634" t="s">
        <v>8132</v>
      </c>
      <c r="Q1150" s="634" t="s">
        <v>8133</v>
      </c>
      <c r="R1150" s="634" t="s">
        <v>20716</v>
      </c>
      <c r="S1150" s="634" t="s">
        <v>8135</v>
      </c>
      <c r="T1150" s="634" t="s">
        <v>10605</v>
      </c>
      <c r="U1150" s="634" t="s">
        <v>2426</v>
      </c>
      <c r="V1150" s="634" t="s">
        <v>470</v>
      </c>
      <c r="W1150" s="634" t="s">
        <v>5559</v>
      </c>
      <c r="X1150" s="634" t="s">
        <v>16135</v>
      </c>
      <c r="Y1150" s="634" t="s">
        <v>8138</v>
      </c>
      <c r="Z1150" s="634" t="s">
        <v>8139</v>
      </c>
      <c r="AB1150" s="634" t="s">
        <v>8183</v>
      </c>
      <c r="AC1150" s="634" t="s">
        <v>8184</v>
      </c>
      <c r="AE1150" s="634" t="s">
        <v>13199</v>
      </c>
      <c r="AF1150" s="634" t="s">
        <v>18714</v>
      </c>
      <c r="AI1150" s="646" t="str">
        <f>VLOOKUP(K1150,'4-kurs'!C:F,4,)</f>
        <v>4-kurs</v>
      </c>
      <c r="AJ1150" s="634" t="str">
        <f t="shared" si="17"/>
        <v>438211100249</v>
      </c>
    </row>
    <row r="1151" spans="1:36" x14ac:dyDescent="0.25">
      <c r="A1151" s="634" t="s">
        <v>16173</v>
      </c>
      <c r="B1151" s="634" t="s">
        <v>1892</v>
      </c>
      <c r="C1151" s="634" t="s">
        <v>8125</v>
      </c>
      <c r="D1151" s="634" t="s">
        <v>8126</v>
      </c>
      <c r="E1151" s="634" t="s">
        <v>8127</v>
      </c>
      <c r="F1151" s="634" t="s">
        <v>4345</v>
      </c>
      <c r="G1151" s="634" t="s">
        <v>8186</v>
      </c>
      <c r="H1151" s="634" t="s">
        <v>4346</v>
      </c>
      <c r="I1151" s="634" t="s">
        <v>16174</v>
      </c>
      <c r="J1151" s="634" t="s">
        <v>16175</v>
      </c>
      <c r="K1151" s="635">
        <v>40307985360038</v>
      </c>
      <c r="M1151" s="634" t="s">
        <v>13198</v>
      </c>
      <c r="N1151" s="634" t="s">
        <v>2424</v>
      </c>
      <c r="O1151" s="634" t="s">
        <v>2910</v>
      </c>
      <c r="P1151" s="634" t="s">
        <v>8132</v>
      </c>
      <c r="Q1151" s="634" t="s">
        <v>8133</v>
      </c>
      <c r="R1151" s="634" t="s">
        <v>20716</v>
      </c>
      <c r="S1151" s="634" t="s">
        <v>8135</v>
      </c>
      <c r="T1151" s="634" t="s">
        <v>10605</v>
      </c>
      <c r="U1151" s="634" t="s">
        <v>2426</v>
      </c>
      <c r="V1151" s="634" t="s">
        <v>470</v>
      </c>
      <c r="W1151" s="634" t="s">
        <v>5559</v>
      </c>
      <c r="X1151" s="634" t="s">
        <v>16176</v>
      </c>
      <c r="Y1151" s="634" t="s">
        <v>8138</v>
      </c>
      <c r="Z1151" s="634" t="s">
        <v>8139</v>
      </c>
      <c r="AB1151" s="634" t="s">
        <v>8183</v>
      </c>
      <c r="AC1151" s="634" t="s">
        <v>8184</v>
      </c>
      <c r="AE1151" s="634" t="s">
        <v>13199</v>
      </c>
      <c r="AF1151" s="634" t="s">
        <v>18731</v>
      </c>
      <c r="AI1151" s="646" t="str">
        <f>VLOOKUP(K1151,'4-kurs'!C:F,4,)</f>
        <v>4-kurs</v>
      </c>
      <c r="AJ1151" s="634" t="str">
        <f t="shared" si="17"/>
        <v>438211100309</v>
      </c>
    </row>
    <row r="1152" spans="1:36" x14ac:dyDescent="0.25">
      <c r="A1152" s="634" t="s">
        <v>16128</v>
      </c>
      <c r="B1152" s="634" t="s">
        <v>1881</v>
      </c>
      <c r="C1152" s="634" t="s">
        <v>8125</v>
      </c>
      <c r="D1152" s="634" t="s">
        <v>8126</v>
      </c>
      <c r="E1152" s="634" t="s">
        <v>8127</v>
      </c>
      <c r="F1152" s="634" t="s">
        <v>4345</v>
      </c>
      <c r="G1152" s="634" t="s">
        <v>4348</v>
      </c>
      <c r="H1152" s="634" t="s">
        <v>4346</v>
      </c>
      <c r="I1152" s="634" t="s">
        <v>16129</v>
      </c>
      <c r="J1152" s="634" t="s">
        <v>16130</v>
      </c>
      <c r="K1152" s="635">
        <v>41109901140086</v>
      </c>
      <c r="M1152" s="634" t="s">
        <v>13198</v>
      </c>
      <c r="N1152" s="634" t="s">
        <v>2424</v>
      </c>
      <c r="O1152" s="634" t="s">
        <v>2910</v>
      </c>
      <c r="P1152" s="634" t="s">
        <v>8132</v>
      </c>
      <c r="Q1152" s="634" t="s">
        <v>8133</v>
      </c>
      <c r="R1152" s="634" t="s">
        <v>20716</v>
      </c>
      <c r="S1152" s="634" t="s">
        <v>8135</v>
      </c>
      <c r="T1152" s="634" t="s">
        <v>10605</v>
      </c>
      <c r="U1152" s="634" t="s">
        <v>2426</v>
      </c>
      <c r="V1152" s="634" t="s">
        <v>470</v>
      </c>
      <c r="W1152" s="634" t="s">
        <v>5559</v>
      </c>
      <c r="X1152" s="634" t="s">
        <v>16131</v>
      </c>
      <c r="Y1152" s="634" t="s">
        <v>8138</v>
      </c>
      <c r="Z1152" s="634" t="s">
        <v>8139</v>
      </c>
      <c r="AB1152" s="634" t="s">
        <v>8183</v>
      </c>
      <c r="AC1152" s="634" t="s">
        <v>8184</v>
      </c>
      <c r="AE1152" s="634" t="s">
        <v>13199</v>
      </c>
      <c r="AF1152" s="634" t="s">
        <v>18725</v>
      </c>
      <c r="AI1152" s="646" t="str">
        <f>VLOOKUP(K1152,'4-kurs'!C:F,4,)</f>
        <v>4-kurs</v>
      </c>
      <c r="AJ1152" s="634" t="str">
        <f t="shared" si="17"/>
        <v>438211100287</v>
      </c>
    </row>
    <row r="1153" spans="1:36" x14ac:dyDescent="0.25">
      <c r="A1153" s="634" t="s">
        <v>16125</v>
      </c>
      <c r="B1153" s="634" t="s">
        <v>2005</v>
      </c>
      <c r="C1153" s="634" t="s">
        <v>8125</v>
      </c>
      <c r="D1153" s="634" t="s">
        <v>8126</v>
      </c>
      <c r="E1153" s="634" t="s">
        <v>8127</v>
      </c>
      <c r="F1153" s="634" t="s">
        <v>4345</v>
      </c>
      <c r="G1153" s="634" t="s">
        <v>8332</v>
      </c>
      <c r="H1153" s="634" t="s">
        <v>4344</v>
      </c>
      <c r="I1153" s="634" t="s">
        <v>14585</v>
      </c>
      <c r="J1153" s="634" t="s">
        <v>16126</v>
      </c>
      <c r="K1153" s="635">
        <v>30109951000044</v>
      </c>
      <c r="M1153" s="634" t="s">
        <v>13198</v>
      </c>
      <c r="N1153" s="634" t="s">
        <v>2424</v>
      </c>
      <c r="O1153" s="634" t="s">
        <v>2910</v>
      </c>
      <c r="P1153" s="634" t="s">
        <v>8132</v>
      </c>
      <c r="Q1153" s="634" t="s">
        <v>8133</v>
      </c>
      <c r="R1153" s="634" t="s">
        <v>20716</v>
      </c>
      <c r="S1153" s="634" t="s">
        <v>8135</v>
      </c>
      <c r="T1153" s="634" t="s">
        <v>10605</v>
      </c>
      <c r="U1153" s="634" t="s">
        <v>2426</v>
      </c>
      <c r="V1153" s="634" t="s">
        <v>470</v>
      </c>
      <c r="W1153" s="634" t="s">
        <v>5559</v>
      </c>
      <c r="X1153" s="634" t="s">
        <v>16127</v>
      </c>
      <c r="Y1153" s="634" t="s">
        <v>8138</v>
      </c>
      <c r="Z1153" s="634" t="s">
        <v>8139</v>
      </c>
      <c r="AB1153" s="634" t="s">
        <v>8183</v>
      </c>
      <c r="AC1153" s="634" t="s">
        <v>8184</v>
      </c>
      <c r="AE1153" s="634" t="s">
        <v>13199</v>
      </c>
      <c r="AF1153" s="634" t="s">
        <v>18725</v>
      </c>
      <c r="AI1153" s="646" t="str">
        <f>VLOOKUP(K1153,'4-kurs'!C:F,4,)</f>
        <v>4-kurs</v>
      </c>
      <c r="AJ1153" s="634" t="str">
        <f t="shared" si="17"/>
        <v>438211100256</v>
      </c>
    </row>
    <row r="1154" spans="1:36" x14ac:dyDescent="0.25">
      <c r="A1154" s="634" t="s">
        <v>16122</v>
      </c>
      <c r="B1154" s="634" t="s">
        <v>2018</v>
      </c>
      <c r="C1154" s="634" t="s">
        <v>8125</v>
      </c>
      <c r="D1154" s="634" t="s">
        <v>8126</v>
      </c>
      <c r="E1154" s="634" t="s">
        <v>8127</v>
      </c>
      <c r="F1154" s="634" t="s">
        <v>4345</v>
      </c>
      <c r="G1154" s="634" t="s">
        <v>4348</v>
      </c>
      <c r="H1154" s="634" t="s">
        <v>4346</v>
      </c>
      <c r="I1154" s="634" t="s">
        <v>16123</v>
      </c>
      <c r="J1154" s="634" t="s">
        <v>16124</v>
      </c>
      <c r="K1154" s="635">
        <v>41803935300013</v>
      </c>
      <c r="M1154" s="634" t="s">
        <v>13198</v>
      </c>
      <c r="N1154" s="634" t="s">
        <v>2424</v>
      </c>
      <c r="O1154" s="634" t="s">
        <v>2910</v>
      </c>
      <c r="P1154" s="634" t="s">
        <v>8132</v>
      </c>
      <c r="Q1154" s="634" t="s">
        <v>8133</v>
      </c>
      <c r="R1154" s="634" t="s">
        <v>20716</v>
      </c>
      <c r="S1154" s="634" t="s">
        <v>8135</v>
      </c>
      <c r="T1154" s="634" t="s">
        <v>10605</v>
      </c>
      <c r="U1154" s="634" t="s">
        <v>2426</v>
      </c>
      <c r="V1154" s="634" t="s">
        <v>470</v>
      </c>
      <c r="W1154" s="634" t="s">
        <v>5559</v>
      </c>
      <c r="X1154" s="634" t="s">
        <v>13683</v>
      </c>
      <c r="Y1154" s="634" t="s">
        <v>8138</v>
      </c>
      <c r="Z1154" s="634" t="s">
        <v>8139</v>
      </c>
      <c r="AB1154" s="634" t="s">
        <v>8183</v>
      </c>
      <c r="AC1154" s="634" t="s">
        <v>8184</v>
      </c>
      <c r="AE1154" s="634" t="s">
        <v>13199</v>
      </c>
      <c r="AF1154" s="634" t="s">
        <v>18731</v>
      </c>
      <c r="AI1154" s="646" t="str">
        <f>VLOOKUP(K1154,'4-kurs'!C:F,4,)</f>
        <v>4-kurs</v>
      </c>
      <c r="AJ1154" s="634" t="str">
        <f t="shared" si="17"/>
        <v>438211100297</v>
      </c>
    </row>
    <row r="1155" spans="1:36" x14ac:dyDescent="0.25">
      <c r="A1155" s="634" t="s">
        <v>16118</v>
      </c>
      <c r="B1155" s="634" t="s">
        <v>2021</v>
      </c>
      <c r="C1155" s="634" t="s">
        <v>8125</v>
      </c>
      <c r="D1155" s="634" t="s">
        <v>8126</v>
      </c>
      <c r="E1155" s="634" t="s">
        <v>8127</v>
      </c>
      <c r="F1155" s="634" t="s">
        <v>4345</v>
      </c>
      <c r="G1155" s="634" t="s">
        <v>8221</v>
      </c>
      <c r="H1155" s="634" t="s">
        <v>4344</v>
      </c>
      <c r="I1155" s="634" t="s">
        <v>16119</v>
      </c>
      <c r="J1155" s="634" t="s">
        <v>16120</v>
      </c>
      <c r="K1155" s="635">
        <v>31905941110121</v>
      </c>
      <c r="M1155" s="634" t="s">
        <v>13198</v>
      </c>
      <c r="N1155" s="634" t="s">
        <v>2424</v>
      </c>
      <c r="O1155" s="634" t="s">
        <v>2910</v>
      </c>
      <c r="P1155" s="634" t="s">
        <v>8132</v>
      </c>
      <c r="Q1155" s="634" t="s">
        <v>8133</v>
      </c>
      <c r="R1155" s="634" t="s">
        <v>20716</v>
      </c>
      <c r="S1155" s="634" t="s">
        <v>8135</v>
      </c>
      <c r="T1155" s="634" t="s">
        <v>10605</v>
      </c>
      <c r="U1155" s="634" t="s">
        <v>2426</v>
      </c>
      <c r="V1155" s="634" t="s">
        <v>470</v>
      </c>
      <c r="W1155" s="634" t="s">
        <v>5559</v>
      </c>
      <c r="X1155" s="634" t="s">
        <v>16121</v>
      </c>
      <c r="Y1155" s="634" t="s">
        <v>8138</v>
      </c>
      <c r="Z1155" s="634" t="s">
        <v>8139</v>
      </c>
      <c r="AB1155" s="634" t="s">
        <v>8183</v>
      </c>
      <c r="AC1155" s="634" t="s">
        <v>8184</v>
      </c>
      <c r="AE1155" s="634" t="s">
        <v>13199</v>
      </c>
      <c r="AF1155" s="634" t="s">
        <v>18714</v>
      </c>
      <c r="AI1155" s="646" t="str">
        <f>VLOOKUP(K1155,'4-kurs'!C:F,4,)</f>
        <v>4-kurs</v>
      </c>
      <c r="AJ1155" s="634" t="str">
        <f t="shared" si="17"/>
        <v>438211100260</v>
      </c>
    </row>
    <row r="1156" spans="1:36" x14ac:dyDescent="0.25">
      <c r="A1156" s="634" t="s">
        <v>16114</v>
      </c>
      <c r="B1156" s="634" t="s">
        <v>2037</v>
      </c>
      <c r="C1156" s="634" t="s">
        <v>8125</v>
      </c>
      <c r="D1156" s="634" t="s">
        <v>8126</v>
      </c>
      <c r="E1156" s="634" t="s">
        <v>8127</v>
      </c>
      <c r="F1156" s="634" t="s">
        <v>9349</v>
      </c>
      <c r="G1156" s="634" t="s">
        <v>9600</v>
      </c>
      <c r="H1156" s="634" t="s">
        <v>4346</v>
      </c>
      <c r="I1156" s="634" t="s">
        <v>16115</v>
      </c>
      <c r="J1156" s="634" t="s">
        <v>16116</v>
      </c>
      <c r="K1156" s="635">
        <v>43101931000011</v>
      </c>
      <c r="L1156" s="634" t="s">
        <v>20265</v>
      </c>
      <c r="M1156" s="634" t="s">
        <v>13198</v>
      </c>
      <c r="N1156" s="634" t="s">
        <v>2424</v>
      </c>
      <c r="O1156" s="634" t="s">
        <v>2910</v>
      </c>
      <c r="P1156" s="634" t="s">
        <v>8132</v>
      </c>
      <c r="Q1156" s="634" t="s">
        <v>8133</v>
      </c>
      <c r="R1156" s="634" t="s">
        <v>20716</v>
      </c>
      <c r="S1156" s="634" t="s">
        <v>8135</v>
      </c>
      <c r="T1156" s="634" t="s">
        <v>10605</v>
      </c>
      <c r="U1156" s="634" t="s">
        <v>2426</v>
      </c>
      <c r="V1156" s="634" t="s">
        <v>470</v>
      </c>
      <c r="W1156" s="634" t="s">
        <v>5559</v>
      </c>
      <c r="X1156" s="634" t="s">
        <v>16117</v>
      </c>
      <c r="Y1156" s="634" t="s">
        <v>8138</v>
      </c>
      <c r="Z1156" s="634" t="s">
        <v>8139</v>
      </c>
      <c r="AB1156" s="634" t="s">
        <v>8183</v>
      </c>
      <c r="AC1156" s="634" t="s">
        <v>8184</v>
      </c>
      <c r="AE1156" s="634" t="s">
        <v>13199</v>
      </c>
      <c r="AF1156" s="634" t="s">
        <v>18731</v>
      </c>
      <c r="AI1156" s="646" t="str">
        <f>VLOOKUP(K1156,'4-kurs'!C:F,4,)</f>
        <v>4-kurs</v>
      </c>
      <c r="AJ1156" s="634" t="str">
        <f t="shared" ref="AJ1156:AJ1219" si="18">A1156</f>
        <v>438211100265</v>
      </c>
    </row>
    <row r="1157" spans="1:36" x14ac:dyDescent="0.25">
      <c r="A1157" s="634" t="s">
        <v>4362</v>
      </c>
      <c r="B1157" s="634" t="s">
        <v>3123</v>
      </c>
      <c r="C1157" s="634" t="s">
        <v>8125</v>
      </c>
      <c r="D1157" s="634" t="s">
        <v>8126</v>
      </c>
      <c r="E1157" s="634" t="s">
        <v>8127</v>
      </c>
      <c r="F1157" s="634" t="s">
        <v>4345</v>
      </c>
      <c r="G1157" s="634" t="s">
        <v>4352</v>
      </c>
      <c r="H1157" s="634" t="s">
        <v>4346</v>
      </c>
      <c r="I1157" s="634" t="s">
        <v>4363</v>
      </c>
      <c r="J1157" s="634" t="s">
        <v>4364</v>
      </c>
      <c r="K1157" s="635">
        <v>41903881060046</v>
      </c>
      <c r="M1157" s="634" t="s">
        <v>13198</v>
      </c>
      <c r="N1157" s="634" t="s">
        <v>2424</v>
      </c>
      <c r="O1157" s="634" t="s">
        <v>2910</v>
      </c>
      <c r="P1157" s="634" t="s">
        <v>8132</v>
      </c>
      <c r="Q1157" s="634" t="s">
        <v>8133</v>
      </c>
      <c r="R1157" s="634" t="s">
        <v>15580</v>
      </c>
      <c r="S1157" s="634" t="s">
        <v>8135</v>
      </c>
      <c r="T1157" s="634" t="s">
        <v>10605</v>
      </c>
      <c r="U1157" s="634" t="s">
        <v>2426</v>
      </c>
      <c r="V1157" s="634" t="s">
        <v>470</v>
      </c>
      <c r="W1157" s="634" t="s">
        <v>5559</v>
      </c>
      <c r="X1157" s="634" t="s">
        <v>13703</v>
      </c>
      <c r="Y1157" s="634" t="s">
        <v>8138</v>
      </c>
      <c r="Z1157" s="634" t="s">
        <v>8139</v>
      </c>
      <c r="AB1157" s="634" t="s">
        <v>8183</v>
      </c>
      <c r="AC1157" s="634" t="s">
        <v>8184</v>
      </c>
      <c r="AE1157" s="634" t="s">
        <v>13199</v>
      </c>
      <c r="AF1157" s="634" t="s">
        <v>18824</v>
      </c>
      <c r="AI1157" s="646" t="str">
        <f>VLOOKUP(K1157,'4-kurs'!C:F,4,)</f>
        <v>4-kurs</v>
      </c>
      <c r="AJ1157" s="634" t="str">
        <f t="shared" si="18"/>
        <v>438211100310</v>
      </c>
    </row>
    <row r="1158" spans="1:36" x14ac:dyDescent="0.25">
      <c r="A1158" s="634" t="s">
        <v>16081</v>
      </c>
      <c r="B1158" s="634" t="s">
        <v>1402</v>
      </c>
      <c r="C1158" s="634" t="s">
        <v>8125</v>
      </c>
      <c r="D1158" s="634" t="s">
        <v>8126</v>
      </c>
      <c r="E1158" s="634" t="s">
        <v>8127</v>
      </c>
      <c r="F1158" s="634" t="s">
        <v>4345</v>
      </c>
      <c r="G1158" s="634" t="s">
        <v>8332</v>
      </c>
      <c r="H1158" s="634" t="s">
        <v>4346</v>
      </c>
      <c r="I1158" s="634" t="s">
        <v>16082</v>
      </c>
      <c r="J1158" s="634" t="s">
        <v>16083</v>
      </c>
      <c r="K1158" s="635">
        <v>60901025280049</v>
      </c>
      <c r="M1158" s="634" t="s">
        <v>13198</v>
      </c>
      <c r="N1158" s="634" t="s">
        <v>2424</v>
      </c>
      <c r="O1158" s="634" t="s">
        <v>2910</v>
      </c>
      <c r="P1158" s="634" t="s">
        <v>8132</v>
      </c>
      <c r="Q1158" s="634" t="s">
        <v>8133</v>
      </c>
      <c r="R1158" s="634" t="s">
        <v>20716</v>
      </c>
      <c r="S1158" s="634" t="s">
        <v>8135</v>
      </c>
      <c r="T1158" s="634" t="s">
        <v>10605</v>
      </c>
      <c r="U1158" s="634" t="s">
        <v>2426</v>
      </c>
      <c r="V1158" s="634" t="s">
        <v>470</v>
      </c>
      <c r="W1158" s="634" t="s">
        <v>5559</v>
      </c>
      <c r="X1158" s="634" t="s">
        <v>16084</v>
      </c>
      <c r="Y1158" s="634" t="s">
        <v>8138</v>
      </c>
      <c r="Z1158" s="634" t="s">
        <v>8139</v>
      </c>
      <c r="AB1158" s="634" t="s">
        <v>8183</v>
      </c>
      <c r="AC1158" s="634" t="s">
        <v>8184</v>
      </c>
      <c r="AE1158" s="634" t="s">
        <v>13199</v>
      </c>
      <c r="AF1158" s="634" t="s">
        <v>18732</v>
      </c>
      <c r="AI1158" s="646" t="str">
        <f>VLOOKUP(K1158,'4-kurs'!C:F,4,)</f>
        <v>4-kurs</v>
      </c>
      <c r="AJ1158" s="634" t="str">
        <f t="shared" si="18"/>
        <v>438211100312</v>
      </c>
    </row>
    <row r="1159" spans="1:36" x14ac:dyDescent="0.25">
      <c r="A1159" s="634" t="s">
        <v>16299</v>
      </c>
      <c r="B1159" s="634" t="s">
        <v>2332</v>
      </c>
      <c r="C1159" s="634" t="s">
        <v>8125</v>
      </c>
      <c r="D1159" s="634" t="s">
        <v>8126</v>
      </c>
      <c r="E1159" s="634" t="s">
        <v>8127</v>
      </c>
      <c r="F1159" s="634" t="s">
        <v>4345</v>
      </c>
      <c r="G1159" s="634" t="s">
        <v>4348</v>
      </c>
      <c r="H1159" s="634" t="s">
        <v>4344</v>
      </c>
      <c r="I1159" s="634" t="s">
        <v>16300</v>
      </c>
      <c r="J1159" s="634" t="s">
        <v>16301</v>
      </c>
      <c r="K1159" s="635">
        <v>50204035300046</v>
      </c>
      <c r="L1159" s="634" t="s">
        <v>16302</v>
      </c>
      <c r="M1159" s="634" t="s">
        <v>13198</v>
      </c>
      <c r="N1159" s="634" t="s">
        <v>2424</v>
      </c>
      <c r="O1159" s="634" t="s">
        <v>3398</v>
      </c>
      <c r="P1159" s="634" t="s">
        <v>8132</v>
      </c>
      <c r="Q1159" s="634" t="s">
        <v>8133</v>
      </c>
      <c r="R1159" s="634" t="s">
        <v>20716</v>
      </c>
      <c r="S1159" s="634" t="s">
        <v>8135</v>
      </c>
      <c r="T1159" s="634" t="s">
        <v>10605</v>
      </c>
      <c r="U1159" s="634" t="s">
        <v>2426</v>
      </c>
      <c r="V1159" s="634" t="s">
        <v>470</v>
      </c>
      <c r="W1159" s="634" t="s">
        <v>5559</v>
      </c>
      <c r="X1159" s="634" t="s">
        <v>16303</v>
      </c>
      <c r="Y1159" s="634" t="s">
        <v>8138</v>
      </c>
      <c r="Z1159" s="634" t="s">
        <v>8139</v>
      </c>
      <c r="AB1159" s="634" t="s">
        <v>8183</v>
      </c>
      <c r="AC1159" s="634" t="s">
        <v>8184</v>
      </c>
      <c r="AE1159" s="634" t="s">
        <v>13199</v>
      </c>
      <c r="AF1159" s="634" t="s">
        <v>18742</v>
      </c>
      <c r="AI1159" s="646" t="str">
        <f>VLOOKUP(K1159,'4-kurs'!C:F,4,)</f>
        <v>4-kurs</v>
      </c>
      <c r="AJ1159" s="634" t="str">
        <f t="shared" si="18"/>
        <v>438211100286</v>
      </c>
    </row>
    <row r="1160" spans="1:36" x14ac:dyDescent="0.25">
      <c r="A1160" s="634" t="s">
        <v>16295</v>
      </c>
      <c r="B1160" s="634" t="s">
        <v>4282</v>
      </c>
      <c r="C1160" s="634" t="s">
        <v>8125</v>
      </c>
      <c r="D1160" s="634" t="s">
        <v>8126</v>
      </c>
      <c r="E1160" s="634" t="s">
        <v>8127</v>
      </c>
      <c r="F1160" s="634" t="s">
        <v>4345</v>
      </c>
      <c r="G1160" s="634" t="s">
        <v>8332</v>
      </c>
      <c r="H1160" s="634" t="s">
        <v>4346</v>
      </c>
      <c r="I1160" s="634" t="s">
        <v>13201</v>
      </c>
      <c r="J1160" s="634" t="s">
        <v>16296</v>
      </c>
      <c r="K1160" s="635">
        <v>63112025280019</v>
      </c>
      <c r="L1160" s="634" t="s">
        <v>12787</v>
      </c>
      <c r="M1160" s="634" t="s">
        <v>13198</v>
      </c>
      <c r="N1160" s="634" t="s">
        <v>2424</v>
      </c>
      <c r="O1160" s="634" t="s">
        <v>3398</v>
      </c>
      <c r="P1160" s="634" t="s">
        <v>8132</v>
      </c>
      <c r="Q1160" s="634" t="s">
        <v>8133</v>
      </c>
      <c r="R1160" s="634" t="s">
        <v>20716</v>
      </c>
      <c r="S1160" s="634" t="s">
        <v>8135</v>
      </c>
      <c r="T1160" s="634" t="s">
        <v>10605</v>
      </c>
      <c r="U1160" s="634" t="s">
        <v>2426</v>
      </c>
      <c r="V1160" s="634" t="s">
        <v>470</v>
      </c>
      <c r="W1160" s="634" t="s">
        <v>5559</v>
      </c>
      <c r="X1160" s="634" t="s">
        <v>16297</v>
      </c>
      <c r="Y1160" s="634" t="s">
        <v>8138</v>
      </c>
      <c r="Z1160" s="634" t="s">
        <v>8139</v>
      </c>
      <c r="AE1160" s="634" t="s">
        <v>16298</v>
      </c>
      <c r="AF1160" s="634" t="s">
        <v>18742</v>
      </c>
      <c r="AI1160" s="646" t="str">
        <f>VLOOKUP(K1160,'4-kurs'!C:F,4,)</f>
        <v>4-kurs</v>
      </c>
      <c r="AJ1160" s="634" t="str">
        <f t="shared" si="18"/>
        <v>438231100485</v>
      </c>
    </row>
    <row r="1161" spans="1:36" x14ac:dyDescent="0.25">
      <c r="A1161" s="634" t="s">
        <v>16291</v>
      </c>
      <c r="B1161" s="634" t="s">
        <v>2286</v>
      </c>
      <c r="C1161" s="634" t="s">
        <v>8125</v>
      </c>
      <c r="D1161" s="634" t="s">
        <v>8126</v>
      </c>
      <c r="E1161" s="634" t="s">
        <v>8127</v>
      </c>
      <c r="F1161" s="634" t="s">
        <v>4345</v>
      </c>
      <c r="G1161" s="634" t="s">
        <v>4347</v>
      </c>
      <c r="H1161" s="634" t="s">
        <v>4344</v>
      </c>
      <c r="I1161" s="634" t="s">
        <v>8565</v>
      </c>
      <c r="J1161" s="634" t="s">
        <v>16292</v>
      </c>
      <c r="K1161" s="635">
        <v>32810891140012</v>
      </c>
      <c r="L1161" s="634" t="s">
        <v>16293</v>
      </c>
      <c r="M1161" s="634" t="s">
        <v>13198</v>
      </c>
      <c r="N1161" s="634" t="s">
        <v>2424</v>
      </c>
      <c r="O1161" s="634" t="s">
        <v>3398</v>
      </c>
      <c r="P1161" s="634" t="s">
        <v>8132</v>
      </c>
      <c r="Q1161" s="634" t="s">
        <v>8133</v>
      </c>
      <c r="R1161" s="634" t="s">
        <v>20716</v>
      </c>
      <c r="S1161" s="634" t="s">
        <v>8135</v>
      </c>
      <c r="T1161" s="634" t="s">
        <v>10605</v>
      </c>
      <c r="U1161" s="634" t="s">
        <v>2426</v>
      </c>
      <c r="V1161" s="634" t="s">
        <v>470</v>
      </c>
      <c r="W1161" s="634" t="s">
        <v>5559</v>
      </c>
      <c r="X1161" s="634" t="s">
        <v>16294</v>
      </c>
      <c r="Y1161" s="634" t="s">
        <v>8138</v>
      </c>
      <c r="Z1161" s="634" t="s">
        <v>8139</v>
      </c>
      <c r="AB1161" s="634" t="s">
        <v>8183</v>
      </c>
      <c r="AC1161" s="634" t="s">
        <v>8184</v>
      </c>
      <c r="AE1161" s="634" t="s">
        <v>13199</v>
      </c>
      <c r="AF1161" s="634" t="s">
        <v>18740</v>
      </c>
      <c r="AI1161" s="646" t="str">
        <f>VLOOKUP(K1161,'4-kurs'!C:F,4,)</f>
        <v>4-kurs</v>
      </c>
      <c r="AJ1161" s="634" t="str">
        <f t="shared" si="18"/>
        <v>438211100275</v>
      </c>
    </row>
    <row r="1162" spans="1:36" x14ac:dyDescent="0.25">
      <c r="A1162" s="634" t="s">
        <v>16286</v>
      </c>
      <c r="B1162" s="634" t="s">
        <v>2277</v>
      </c>
      <c r="C1162" s="634" t="s">
        <v>8125</v>
      </c>
      <c r="D1162" s="634" t="s">
        <v>8126</v>
      </c>
      <c r="E1162" s="634" t="s">
        <v>8127</v>
      </c>
      <c r="F1162" s="634" t="s">
        <v>4345</v>
      </c>
      <c r="G1162" s="634" t="s">
        <v>4348</v>
      </c>
      <c r="H1162" s="634" t="s">
        <v>4346</v>
      </c>
      <c r="I1162" s="634" t="s">
        <v>16287</v>
      </c>
      <c r="J1162" s="634" t="s">
        <v>16288</v>
      </c>
      <c r="K1162" s="635">
        <v>40803891140053</v>
      </c>
      <c r="L1162" s="634" t="s">
        <v>16289</v>
      </c>
      <c r="M1162" s="634" t="s">
        <v>13198</v>
      </c>
      <c r="N1162" s="634" t="s">
        <v>2424</v>
      </c>
      <c r="O1162" s="634" t="s">
        <v>3398</v>
      </c>
      <c r="P1162" s="634" t="s">
        <v>8132</v>
      </c>
      <c r="Q1162" s="634" t="s">
        <v>8133</v>
      </c>
      <c r="R1162" s="634" t="s">
        <v>20716</v>
      </c>
      <c r="S1162" s="634" t="s">
        <v>8135</v>
      </c>
      <c r="T1162" s="634" t="s">
        <v>10605</v>
      </c>
      <c r="U1162" s="634" t="s">
        <v>2426</v>
      </c>
      <c r="V1162" s="634" t="s">
        <v>470</v>
      </c>
      <c r="W1162" s="634" t="s">
        <v>5559</v>
      </c>
      <c r="X1162" s="634" t="s">
        <v>16290</v>
      </c>
      <c r="Y1162" s="634" t="s">
        <v>8138</v>
      </c>
      <c r="Z1162" s="634" t="s">
        <v>8139</v>
      </c>
      <c r="AB1162" s="634" t="s">
        <v>8183</v>
      </c>
      <c r="AC1162" s="634" t="s">
        <v>8184</v>
      </c>
      <c r="AE1162" s="634" t="s">
        <v>13199</v>
      </c>
      <c r="AF1162" s="634" t="s">
        <v>18612</v>
      </c>
      <c r="AI1162" s="646" t="str">
        <f>VLOOKUP(K1162,'4-kurs'!C:F,4,)</f>
        <v>4-kurs</v>
      </c>
      <c r="AJ1162" s="634" t="str">
        <f t="shared" si="18"/>
        <v>438221100003</v>
      </c>
    </row>
    <row r="1163" spans="1:36" x14ac:dyDescent="0.25">
      <c r="A1163" s="634" t="s">
        <v>16281</v>
      </c>
      <c r="B1163" s="634" t="s">
        <v>2269</v>
      </c>
      <c r="C1163" s="634" t="s">
        <v>8125</v>
      </c>
      <c r="D1163" s="634" t="s">
        <v>8126</v>
      </c>
      <c r="E1163" s="634" t="s">
        <v>8127</v>
      </c>
      <c r="F1163" s="634" t="s">
        <v>4345</v>
      </c>
      <c r="G1163" s="634" t="s">
        <v>4347</v>
      </c>
      <c r="H1163" s="634" t="s">
        <v>4344</v>
      </c>
      <c r="I1163" s="634" t="s">
        <v>16282</v>
      </c>
      <c r="J1163" s="634" t="s">
        <v>16283</v>
      </c>
      <c r="K1163" s="635">
        <v>32705881000190</v>
      </c>
      <c r="L1163" s="634" t="s">
        <v>16284</v>
      </c>
      <c r="M1163" s="634" t="s">
        <v>13198</v>
      </c>
      <c r="N1163" s="634" t="s">
        <v>2424</v>
      </c>
      <c r="O1163" s="634" t="s">
        <v>3398</v>
      </c>
      <c r="P1163" s="634" t="s">
        <v>8132</v>
      </c>
      <c r="Q1163" s="634" t="s">
        <v>8133</v>
      </c>
      <c r="R1163" s="634" t="s">
        <v>20716</v>
      </c>
      <c r="S1163" s="634" t="s">
        <v>8135</v>
      </c>
      <c r="T1163" s="634" t="s">
        <v>10605</v>
      </c>
      <c r="U1163" s="634" t="s">
        <v>2426</v>
      </c>
      <c r="V1163" s="634" t="s">
        <v>470</v>
      </c>
      <c r="W1163" s="634" t="s">
        <v>5559</v>
      </c>
      <c r="X1163" s="634" t="s">
        <v>16285</v>
      </c>
      <c r="Y1163" s="634" t="s">
        <v>8138</v>
      </c>
      <c r="Z1163" s="634" t="s">
        <v>8139</v>
      </c>
      <c r="AB1163" s="634" t="s">
        <v>8183</v>
      </c>
      <c r="AC1163" s="634" t="s">
        <v>8184</v>
      </c>
      <c r="AE1163" s="634" t="s">
        <v>13199</v>
      </c>
      <c r="AF1163" s="634" t="s">
        <v>18742</v>
      </c>
      <c r="AI1163" s="646" t="str">
        <f>VLOOKUP(K1163,'4-kurs'!C:F,4,)</f>
        <v>4-kurs</v>
      </c>
      <c r="AJ1163" s="634" t="str">
        <f t="shared" si="18"/>
        <v>438211100285</v>
      </c>
    </row>
    <row r="1164" spans="1:36" x14ac:dyDescent="0.25">
      <c r="A1164" s="634" t="s">
        <v>16277</v>
      </c>
      <c r="B1164" s="634" t="s">
        <v>2258</v>
      </c>
      <c r="C1164" s="634" t="s">
        <v>8125</v>
      </c>
      <c r="D1164" s="634" t="s">
        <v>8126</v>
      </c>
      <c r="E1164" s="634" t="s">
        <v>8127</v>
      </c>
      <c r="F1164" s="634" t="s">
        <v>4345</v>
      </c>
      <c r="G1164" s="634" t="s">
        <v>8332</v>
      </c>
      <c r="H1164" s="634" t="s">
        <v>4344</v>
      </c>
      <c r="I1164" s="634" t="s">
        <v>10103</v>
      </c>
      <c r="J1164" s="634" t="s">
        <v>16278</v>
      </c>
      <c r="K1164" s="635">
        <v>52204025280019</v>
      </c>
      <c r="L1164" s="634" t="s">
        <v>16279</v>
      </c>
      <c r="M1164" s="634" t="s">
        <v>13198</v>
      </c>
      <c r="N1164" s="634" t="s">
        <v>2424</v>
      </c>
      <c r="O1164" s="634" t="s">
        <v>3398</v>
      </c>
      <c r="P1164" s="634" t="s">
        <v>8132</v>
      </c>
      <c r="Q1164" s="634" t="s">
        <v>8133</v>
      </c>
      <c r="R1164" s="634" t="s">
        <v>20716</v>
      </c>
      <c r="S1164" s="634" t="s">
        <v>8135</v>
      </c>
      <c r="T1164" s="634" t="s">
        <v>10605</v>
      </c>
      <c r="U1164" s="634" t="s">
        <v>2426</v>
      </c>
      <c r="V1164" s="634" t="s">
        <v>470</v>
      </c>
      <c r="W1164" s="634" t="s">
        <v>5559</v>
      </c>
      <c r="X1164" s="634" t="s">
        <v>16280</v>
      </c>
      <c r="Y1164" s="634" t="s">
        <v>8138</v>
      </c>
      <c r="Z1164" s="634" t="s">
        <v>8139</v>
      </c>
      <c r="AB1164" s="634" t="s">
        <v>8183</v>
      </c>
      <c r="AC1164" s="634" t="s">
        <v>8184</v>
      </c>
      <c r="AE1164" s="634" t="s">
        <v>13199</v>
      </c>
      <c r="AF1164" s="634" t="s">
        <v>18714</v>
      </c>
      <c r="AI1164" s="646" t="str">
        <f>VLOOKUP(K1164,'4-kurs'!C:F,4,)</f>
        <v>4-kurs</v>
      </c>
      <c r="AJ1164" s="634" t="str">
        <f t="shared" si="18"/>
        <v>438211100284</v>
      </c>
    </row>
    <row r="1165" spans="1:36" x14ac:dyDescent="0.25">
      <c r="A1165" s="634" t="s">
        <v>16273</v>
      </c>
      <c r="B1165" s="634" t="s">
        <v>2248</v>
      </c>
      <c r="C1165" s="634" t="s">
        <v>8125</v>
      </c>
      <c r="D1165" s="634" t="s">
        <v>8126</v>
      </c>
      <c r="E1165" s="634" t="s">
        <v>8127</v>
      </c>
      <c r="F1165" s="634" t="s">
        <v>4345</v>
      </c>
      <c r="G1165" s="634" t="s">
        <v>4348</v>
      </c>
      <c r="H1165" s="634" t="s">
        <v>4344</v>
      </c>
      <c r="I1165" s="634" t="s">
        <v>16274</v>
      </c>
      <c r="J1165" s="634" t="s">
        <v>16275</v>
      </c>
      <c r="K1165" s="635">
        <v>31604851140069</v>
      </c>
      <c r="L1165" s="634" t="s">
        <v>14365</v>
      </c>
      <c r="M1165" s="634" t="s">
        <v>13198</v>
      </c>
      <c r="N1165" s="634" t="s">
        <v>2424</v>
      </c>
      <c r="O1165" s="634" t="s">
        <v>3398</v>
      </c>
      <c r="P1165" s="634" t="s">
        <v>8132</v>
      </c>
      <c r="Q1165" s="634" t="s">
        <v>8133</v>
      </c>
      <c r="R1165" s="634" t="s">
        <v>20716</v>
      </c>
      <c r="S1165" s="634" t="s">
        <v>8135</v>
      </c>
      <c r="T1165" s="634" t="s">
        <v>10605</v>
      </c>
      <c r="U1165" s="634" t="s">
        <v>2426</v>
      </c>
      <c r="V1165" s="634" t="s">
        <v>470</v>
      </c>
      <c r="W1165" s="634" t="s">
        <v>5559</v>
      </c>
      <c r="X1165" s="634" t="s">
        <v>16276</v>
      </c>
      <c r="Y1165" s="634" t="s">
        <v>8138</v>
      </c>
      <c r="Z1165" s="634" t="s">
        <v>8139</v>
      </c>
      <c r="AB1165" s="634" t="s">
        <v>8183</v>
      </c>
      <c r="AC1165" s="634" t="s">
        <v>8184</v>
      </c>
      <c r="AE1165" s="634" t="s">
        <v>13199</v>
      </c>
      <c r="AF1165" s="634" t="s">
        <v>18741</v>
      </c>
      <c r="AI1165" s="646" t="str">
        <f>VLOOKUP(K1165,'4-kurs'!C:F,4,)</f>
        <v>4-kurs</v>
      </c>
      <c r="AJ1165" s="634" t="str">
        <f t="shared" si="18"/>
        <v>438211100274</v>
      </c>
    </row>
    <row r="1166" spans="1:36" x14ac:dyDescent="0.25">
      <c r="A1166" s="634" t="s">
        <v>16268</v>
      </c>
      <c r="B1166" s="634" t="s">
        <v>2244</v>
      </c>
      <c r="C1166" s="634" t="s">
        <v>8125</v>
      </c>
      <c r="D1166" s="634" t="s">
        <v>8126</v>
      </c>
      <c r="E1166" s="634" t="s">
        <v>8127</v>
      </c>
      <c r="F1166" s="634" t="s">
        <v>4345</v>
      </c>
      <c r="G1166" s="634" t="s">
        <v>4348</v>
      </c>
      <c r="H1166" s="634" t="s">
        <v>4346</v>
      </c>
      <c r="I1166" s="634" t="s">
        <v>16269</v>
      </c>
      <c r="J1166" s="634" t="s">
        <v>16270</v>
      </c>
      <c r="K1166" s="635">
        <v>42609921140033</v>
      </c>
      <c r="L1166" s="634" t="s">
        <v>16271</v>
      </c>
      <c r="M1166" s="634" t="s">
        <v>13198</v>
      </c>
      <c r="N1166" s="634" t="s">
        <v>2424</v>
      </c>
      <c r="O1166" s="634" t="s">
        <v>3398</v>
      </c>
      <c r="P1166" s="634" t="s">
        <v>8132</v>
      </c>
      <c r="Q1166" s="634" t="s">
        <v>8133</v>
      </c>
      <c r="R1166" s="634" t="s">
        <v>20716</v>
      </c>
      <c r="S1166" s="634" t="s">
        <v>8135</v>
      </c>
      <c r="T1166" s="634" t="s">
        <v>10605</v>
      </c>
      <c r="U1166" s="634" t="s">
        <v>2426</v>
      </c>
      <c r="V1166" s="634" t="s">
        <v>470</v>
      </c>
      <c r="W1166" s="634" t="s">
        <v>5559</v>
      </c>
      <c r="X1166" s="634" t="s">
        <v>16272</v>
      </c>
      <c r="Y1166" s="634" t="s">
        <v>8138</v>
      </c>
      <c r="Z1166" s="634" t="s">
        <v>8139</v>
      </c>
      <c r="AB1166" s="634" t="s">
        <v>8183</v>
      </c>
      <c r="AC1166" s="634" t="s">
        <v>8184</v>
      </c>
      <c r="AE1166" s="634" t="s">
        <v>13199</v>
      </c>
      <c r="AF1166" s="634" t="s">
        <v>18742</v>
      </c>
      <c r="AI1166" s="646" t="str">
        <f>VLOOKUP(K1166,'4-kurs'!C:F,4,)</f>
        <v>4-kurs</v>
      </c>
      <c r="AJ1166" s="634" t="str">
        <f t="shared" si="18"/>
        <v>438211100283</v>
      </c>
    </row>
    <row r="1167" spans="1:36" x14ac:dyDescent="0.25">
      <c r="A1167" s="634" t="s">
        <v>16260</v>
      </c>
      <c r="B1167" s="634" t="s">
        <v>2235</v>
      </c>
      <c r="C1167" s="634" t="s">
        <v>8125</v>
      </c>
      <c r="D1167" s="634" t="s">
        <v>8126</v>
      </c>
      <c r="E1167" s="634" t="s">
        <v>8127</v>
      </c>
      <c r="F1167" s="634" t="s">
        <v>8552</v>
      </c>
      <c r="G1167" s="634" t="s">
        <v>11567</v>
      </c>
      <c r="H1167" s="634" t="s">
        <v>4346</v>
      </c>
      <c r="I1167" s="634" t="s">
        <v>16261</v>
      </c>
      <c r="J1167" s="634" t="s">
        <v>16262</v>
      </c>
      <c r="K1167" s="635">
        <v>43006862530014</v>
      </c>
      <c r="L1167" s="634" t="s">
        <v>16263</v>
      </c>
      <c r="M1167" s="634" t="s">
        <v>13198</v>
      </c>
      <c r="N1167" s="634" t="s">
        <v>2424</v>
      </c>
      <c r="O1167" s="634" t="s">
        <v>3398</v>
      </c>
      <c r="P1167" s="634" t="s">
        <v>8132</v>
      </c>
      <c r="Q1167" s="634" t="s">
        <v>8133</v>
      </c>
      <c r="R1167" s="634" t="s">
        <v>20716</v>
      </c>
      <c r="S1167" s="634" t="s">
        <v>8135</v>
      </c>
      <c r="T1167" s="634" t="s">
        <v>10605</v>
      </c>
      <c r="U1167" s="634" t="s">
        <v>2426</v>
      </c>
      <c r="V1167" s="634" t="s">
        <v>470</v>
      </c>
      <c r="W1167" s="634" t="s">
        <v>5559</v>
      </c>
      <c r="X1167" s="634" t="s">
        <v>16264</v>
      </c>
      <c r="Y1167" s="634" t="s">
        <v>8138</v>
      </c>
      <c r="Z1167" s="634" t="s">
        <v>8139</v>
      </c>
      <c r="AB1167" s="634" t="s">
        <v>8183</v>
      </c>
      <c r="AC1167" s="634" t="s">
        <v>8184</v>
      </c>
      <c r="AE1167" s="634" t="s">
        <v>13199</v>
      </c>
      <c r="AF1167" s="634" t="s">
        <v>18802</v>
      </c>
      <c r="AI1167" s="646" t="str">
        <f>VLOOKUP(K1167,'4-kurs'!C:F,4,)</f>
        <v>4-kurs</v>
      </c>
      <c r="AJ1167" s="634" t="str">
        <f t="shared" si="18"/>
        <v>438211100302</v>
      </c>
    </row>
    <row r="1168" spans="1:36" x14ac:dyDescent="0.25">
      <c r="A1168" s="634" t="s">
        <v>16265</v>
      </c>
      <c r="B1168" s="634" t="s">
        <v>2237</v>
      </c>
      <c r="C1168" s="634" t="s">
        <v>8125</v>
      </c>
      <c r="D1168" s="634" t="s">
        <v>8126</v>
      </c>
      <c r="E1168" s="634" t="s">
        <v>8127</v>
      </c>
      <c r="F1168" s="634" t="s">
        <v>4345</v>
      </c>
      <c r="G1168" s="634" t="s">
        <v>4349</v>
      </c>
      <c r="H1168" s="634" t="s">
        <v>4346</v>
      </c>
      <c r="I1168" s="634" t="s">
        <v>14461</v>
      </c>
      <c r="J1168" s="634" t="s">
        <v>16266</v>
      </c>
      <c r="K1168" s="635">
        <v>42201975380025</v>
      </c>
      <c r="L1168" s="634" t="s">
        <v>13945</v>
      </c>
      <c r="M1168" s="634" t="s">
        <v>13198</v>
      </c>
      <c r="N1168" s="634" t="s">
        <v>2424</v>
      </c>
      <c r="O1168" s="634" t="s">
        <v>3398</v>
      </c>
      <c r="P1168" s="634" t="s">
        <v>8132</v>
      </c>
      <c r="Q1168" s="634" t="s">
        <v>8133</v>
      </c>
      <c r="R1168" s="634" t="s">
        <v>20716</v>
      </c>
      <c r="S1168" s="634" t="s">
        <v>8135</v>
      </c>
      <c r="T1168" s="634" t="s">
        <v>10605</v>
      </c>
      <c r="U1168" s="634" t="s">
        <v>2426</v>
      </c>
      <c r="V1168" s="634" t="s">
        <v>470</v>
      </c>
      <c r="W1168" s="634" t="s">
        <v>5559</v>
      </c>
      <c r="X1168" s="634" t="s">
        <v>16267</v>
      </c>
      <c r="Y1168" s="634" t="s">
        <v>8138</v>
      </c>
      <c r="Z1168" s="634" t="s">
        <v>8139</v>
      </c>
      <c r="AB1168" s="634" t="s">
        <v>8183</v>
      </c>
      <c r="AC1168" s="634" t="s">
        <v>8184</v>
      </c>
      <c r="AE1168" s="634" t="s">
        <v>13199</v>
      </c>
      <c r="AF1168" s="634" t="s">
        <v>18740</v>
      </c>
      <c r="AI1168" s="646" t="str">
        <f>VLOOKUP(K1168,'4-kurs'!C:F,4,)</f>
        <v>4-kurs</v>
      </c>
      <c r="AJ1168" s="634" t="str">
        <f t="shared" si="18"/>
        <v>438211100272</v>
      </c>
    </row>
    <row r="1169" spans="1:36" x14ac:dyDescent="0.25">
      <c r="A1169" s="634" t="s">
        <v>16256</v>
      </c>
      <c r="B1169" s="634" t="s">
        <v>2222</v>
      </c>
      <c r="C1169" s="634" t="s">
        <v>8125</v>
      </c>
      <c r="D1169" s="634" t="s">
        <v>8126</v>
      </c>
      <c r="E1169" s="634" t="s">
        <v>8127</v>
      </c>
      <c r="F1169" s="634" t="s">
        <v>8552</v>
      </c>
      <c r="G1169" s="634" t="s">
        <v>8896</v>
      </c>
      <c r="H1169" s="634" t="s">
        <v>4344</v>
      </c>
      <c r="I1169" s="634" t="s">
        <v>16257</v>
      </c>
      <c r="J1169" s="634" t="s">
        <v>16258</v>
      </c>
      <c r="K1169" s="635">
        <v>32811965660016</v>
      </c>
      <c r="L1169" s="634" t="s">
        <v>15178</v>
      </c>
      <c r="M1169" s="634" t="s">
        <v>13198</v>
      </c>
      <c r="N1169" s="634" t="s">
        <v>2424</v>
      </c>
      <c r="O1169" s="634" t="s">
        <v>3398</v>
      </c>
      <c r="P1169" s="634" t="s">
        <v>8132</v>
      </c>
      <c r="Q1169" s="634" t="s">
        <v>8133</v>
      </c>
      <c r="R1169" s="634" t="s">
        <v>20716</v>
      </c>
      <c r="S1169" s="634" t="s">
        <v>8135</v>
      </c>
      <c r="T1169" s="634" t="s">
        <v>10605</v>
      </c>
      <c r="U1169" s="634" t="s">
        <v>2426</v>
      </c>
      <c r="V1169" s="634" t="s">
        <v>470</v>
      </c>
      <c r="W1169" s="634" t="s">
        <v>5559</v>
      </c>
      <c r="X1169" s="634" t="s">
        <v>16259</v>
      </c>
      <c r="Y1169" s="634" t="s">
        <v>8138</v>
      </c>
      <c r="Z1169" s="634" t="s">
        <v>8139</v>
      </c>
      <c r="AE1169" s="634" t="s">
        <v>13199</v>
      </c>
      <c r="AF1169" s="634" t="s">
        <v>18725</v>
      </c>
      <c r="AI1169" s="646" t="str">
        <f>VLOOKUP(K1169,'4-kurs'!C:F,4,)</f>
        <v>4-kurs</v>
      </c>
      <c r="AJ1169" s="634" t="str">
        <f t="shared" si="18"/>
        <v>438211100271</v>
      </c>
    </row>
    <row r="1170" spans="1:36" x14ac:dyDescent="0.25">
      <c r="A1170" s="634" t="s">
        <v>16252</v>
      </c>
      <c r="B1170" s="634" t="s">
        <v>2218</v>
      </c>
      <c r="C1170" s="634" t="s">
        <v>8125</v>
      </c>
      <c r="D1170" s="634" t="s">
        <v>8126</v>
      </c>
      <c r="E1170" s="634" t="s">
        <v>8127</v>
      </c>
      <c r="F1170" s="634" t="s">
        <v>4345</v>
      </c>
      <c r="G1170" s="634" t="s">
        <v>4352</v>
      </c>
      <c r="H1170" s="634" t="s">
        <v>4346</v>
      </c>
      <c r="I1170" s="634" t="s">
        <v>16253</v>
      </c>
      <c r="J1170" s="634" t="s">
        <v>16254</v>
      </c>
      <c r="K1170" s="635">
        <v>41403951060027</v>
      </c>
      <c r="L1170" s="634" t="s">
        <v>11300</v>
      </c>
      <c r="M1170" s="634" t="s">
        <v>13198</v>
      </c>
      <c r="N1170" s="634" t="s">
        <v>2424</v>
      </c>
      <c r="O1170" s="634" t="s">
        <v>3398</v>
      </c>
      <c r="P1170" s="634" t="s">
        <v>8132</v>
      </c>
      <c r="Q1170" s="634" t="s">
        <v>8133</v>
      </c>
      <c r="R1170" s="634" t="s">
        <v>20716</v>
      </c>
      <c r="S1170" s="634" t="s">
        <v>8135</v>
      </c>
      <c r="T1170" s="634" t="s">
        <v>10605</v>
      </c>
      <c r="U1170" s="634" t="s">
        <v>2426</v>
      </c>
      <c r="V1170" s="634" t="s">
        <v>470</v>
      </c>
      <c r="W1170" s="634" t="s">
        <v>5559</v>
      </c>
      <c r="X1170" s="634" t="s">
        <v>16255</v>
      </c>
      <c r="Y1170" s="634" t="s">
        <v>8138</v>
      </c>
      <c r="Z1170" s="634" t="s">
        <v>8139</v>
      </c>
      <c r="AB1170" s="634" t="s">
        <v>8183</v>
      </c>
      <c r="AC1170" s="634" t="s">
        <v>8184</v>
      </c>
      <c r="AE1170" s="634" t="s">
        <v>13199</v>
      </c>
      <c r="AF1170" s="634" t="s">
        <v>18612</v>
      </c>
      <c r="AI1170" s="646" t="str">
        <f>VLOOKUP(K1170,'4-kurs'!C:F,4,)</f>
        <v>4-kurs</v>
      </c>
      <c r="AJ1170" s="634" t="str">
        <f t="shared" si="18"/>
        <v>438211100282</v>
      </c>
    </row>
    <row r="1171" spans="1:36" x14ac:dyDescent="0.25">
      <c r="A1171" s="634" t="s">
        <v>16248</v>
      </c>
      <c r="B1171" s="634" t="s">
        <v>2210</v>
      </c>
      <c r="C1171" s="634" t="s">
        <v>8125</v>
      </c>
      <c r="D1171" s="634" t="s">
        <v>8126</v>
      </c>
      <c r="E1171" s="634" t="s">
        <v>8127</v>
      </c>
      <c r="F1171" s="634" t="s">
        <v>8552</v>
      </c>
      <c r="G1171" s="634" t="s">
        <v>8896</v>
      </c>
      <c r="H1171" s="634" t="s">
        <v>4346</v>
      </c>
      <c r="I1171" s="634" t="s">
        <v>16249</v>
      </c>
      <c r="J1171" s="634" t="s">
        <v>16250</v>
      </c>
      <c r="K1171" s="635">
        <v>61904025660034</v>
      </c>
      <c r="L1171" s="634" t="s">
        <v>8354</v>
      </c>
      <c r="M1171" s="634" t="s">
        <v>13198</v>
      </c>
      <c r="N1171" s="634" t="s">
        <v>2424</v>
      </c>
      <c r="O1171" s="634" t="s">
        <v>3398</v>
      </c>
      <c r="P1171" s="634" t="s">
        <v>8132</v>
      </c>
      <c r="Q1171" s="634" t="s">
        <v>8133</v>
      </c>
      <c r="R1171" s="634" t="s">
        <v>20716</v>
      </c>
      <c r="S1171" s="634" t="s">
        <v>8135</v>
      </c>
      <c r="T1171" s="634" t="s">
        <v>10605</v>
      </c>
      <c r="U1171" s="634" t="s">
        <v>2426</v>
      </c>
      <c r="V1171" s="634" t="s">
        <v>470</v>
      </c>
      <c r="W1171" s="634" t="s">
        <v>5559</v>
      </c>
      <c r="X1171" s="634" t="s">
        <v>16251</v>
      </c>
      <c r="Y1171" s="634" t="s">
        <v>8138</v>
      </c>
      <c r="Z1171" s="634" t="s">
        <v>8139</v>
      </c>
      <c r="AB1171" s="634" t="s">
        <v>8183</v>
      </c>
      <c r="AC1171" s="634" t="s">
        <v>8184</v>
      </c>
      <c r="AE1171" s="634" t="s">
        <v>13199</v>
      </c>
      <c r="AF1171" s="634" t="s">
        <v>18732</v>
      </c>
      <c r="AI1171" s="646" t="str">
        <f>VLOOKUP(K1171,'4-kurs'!C:F,4,)</f>
        <v>4-kurs</v>
      </c>
      <c r="AJ1171" s="634" t="str">
        <f t="shared" si="18"/>
        <v>438211100269</v>
      </c>
    </row>
    <row r="1172" spans="1:36" x14ac:dyDescent="0.25">
      <c r="A1172" s="634" t="s">
        <v>16244</v>
      </c>
      <c r="B1172" s="634" t="s">
        <v>2205</v>
      </c>
      <c r="C1172" s="634" t="s">
        <v>8125</v>
      </c>
      <c r="D1172" s="634" t="s">
        <v>8126</v>
      </c>
      <c r="E1172" s="634" t="s">
        <v>8127</v>
      </c>
      <c r="F1172" s="634" t="s">
        <v>4345</v>
      </c>
      <c r="G1172" s="634" t="s">
        <v>4347</v>
      </c>
      <c r="H1172" s="634" t="s">
        <v>4346</v>
      </c>
      <c r="I1172" s="634" t="s">
        <v>16245</v>
      </c>
      <c r="J1172" s="634" t="s">
        <v>16246</v>
      </c>
      <c r="K1172" s="635">
        <v>42709941170130</v>
      </c>
      <c r="L1172" s="634" t="s">
        <v>14623</v>
      </c>
      <c r="M1172" s="634" t="s">
        <v>13198</v>
      </c>
      <c r="N1172" s="634" t="s">
        <v>2424</v>
      </c>
      <c r="O1172" s="634" t="s">
        <v>3398</v>
      </c>
      <c r="P1172" s="634" t="s">
        <v>8132</v>
      </c>
      <c r="Q1172" s="634" t="s">
        <v>8133</v>
      </c>
      <c r="R1172" s="634" t="s">
        <v>20716</v>
      </c>
      <c r="S1172" s="634" t="s">
        <v>8135</v>
      </c>
      <c r="T1172" s="634" t="s">
        <v>10605</v>
      </c>
      <c r="U1172" s="634" t="s">
        <v>2426</v>
      </c>
      <c r="V1172" s="634" t="s">
        <v>470</v>
      </c>
      <c r="W1172" s="634" t="s">
        <v>5559</v>
      </c>
      <c r="X1172" s="634" t="s">
        <v>16247</v>
      </c>
      <c r="Y1172" s="634" t="s">
        <v>8138</v>
      </c>
      <c r="Z1172" s="634" t="s">
        <v>8139</v>
      </c>
      <c r="AB1172" s="634" t="s">
        <v>8183</v>
      </c>
      <c r="AC1172" s="634" t="s">
        <v>8184</v>
      </c>
      <c r="AE1172" s="634" t="s">
        <v>13199</v>
      </c>
      <c r="AF1172" s="634" t="s">
        <v>18740</v>
      </c>
      <c r="AI1172" s="646" t="str">
        <f>VLOOKUP(K1172,'4-kurs'!C:F,4,)</f>
        <v>4-kurs</v>
      </c>
      <c r="AJ1172" s="634" t="str">
        <f t="shared" si="18"/>
        <v>438211100280</v>
      </c>
    </row>
    <row r="1173" spans="1:36" x14ac:dyDescent="0.25">
      <c r="A1173" s="634" t="s">
        <v>16239</v>
      </c>
      <c r="B1173" s="634" t="s">
        <v>2191</v>
      </c>
      <c r="C1173" s="634" t="s">
        <v>8125</v>
      </c>
      <c r="D1173" s="634" t="s">
        <v>8126</v>
      </c>
      <c r="E1173" s="634" t="s">
        <v>8127</v>
      </c>
      <c r="F1173" s="634" t="s">
        <v>8552</v>
      </c>
      <c r="G1173" s="634" t="s">
        <v>11409</v>
      </c>
      <c r="H1173" s="634" t="s">
        <v>4344</v>
      </c>
      <c r="I1173" s="634" t="s">
        <v>16240</v>
      </c>
      <c r="J1173" s="634" t="s">
        <v>16241</v>
      </c>
      <c r="K1173" s="635">
        <v>32109962560016</v>
      </c>
      <c r="L1173" s="634" t="s">
        <v>16242</v>
      </c>
      <c r="M1173" s="634" t="s">
        <v>13198</v>
      </c>
      <c r="N1173" s="634" t="s">
        <v>2424</v>
      </c>
      <c r="O1173" s="634" t="s">
        <v>3398</v>
      </c>
      <c r="P1173" s="634" t="s">
        <v>8132</v>
      </c>
      <c r="Q1173" s="634" t="s">
        <v>8133</v>
      </c>
      <c r="R1173" s="634" t="s">
        <v>20716</v>
      </c>
      <c r="S1173" s="634" t="s">
        <v>8135</v>
      </c>
      <c r="T1173" s="634" t="s">
        <v>10605</v>
      </c>
      <c r="U1173" s="634" t="s">
        <v>2426</v>
      </c>
      <c r="V1173" s="634" t="s">
        <v>470</v>
      </c>
      <c r="W1173" s="634" t="s">
        <v>5559</v>
      </c>
      <c r="X1173" s="634" t="s">
        <v>16243</v>
      </c>
      <c r="Y1173" s="634" t="s">
        <v>8138</v>
      </c>
      <c r="Z1173" s="634" t="s">
        <v>8139</v>
      </c>
      <c r="AB1173" s="634" t="s">
        <v>8183</v>
      </c>
      <c r="AC1173" s="634" t="s">
        <v>8184</v>
      </c>
      <c r="AE1173" s="634" t="s">
        <v>13199</v>
      </c>
      <c r="AF1173" s="634" t="s">
        <v>18740</v>
      </c>
      <c r="AI1173" s="646" t="str">
        <f>VLOOKUP(K1173,'4-kurs'!C:F,4,)</f>
        <v>4-kurs</v>
      </c>
      <c r="AJ1173" s="634" t="str">
        <f t="shared" si="18"/>
        <v>438211100264</v>
      </c>
    </row>
    <row r="1174" spans="1:36" x14ac:dyDescent="0.25">
      <c r="A1174" s="634" t="s">
        <v>16234</v>
      </c>
      <c r="B1174" s="634" t="s">
        <v>2204</v>
      </c>
      <c r="C1174" s="634" t="s">
        <v>8125</v>
      </c>
      <c r="D1174" s="634" t="s">
        <v>8126</v>
      </c>
      <c r="E1174" s="634" t="s">
        <v>8127</v>
      </c>
      <c r="F1174" s="634" t="s">
        <v>4345</v>
      </c>
      <c r="G1174" s="634" t="s">
        <v>8332</v>
      </c>
      <c r="H1174" s="634" t="s">
        <v>4346</v>
      </c>
      <c r="I1174" s="634" t="s">
        <v>16235</v>
      </c>
      <c r="J1174" s="634" t="s">
        <v>16236</v>
      </c>
      <c r="K1174" s="635">
        <v>40107921050063</v>
      </c>
      <c r="L1174" s="634" t="s">
        <v>16237</v>
      </c>
      <c r="M1174" s="634" t="s">
        <v>13198</v>
      </c>
      <c r="N1174" s="634" t="s">
        <v>2424</v>
      </c>
      <c r="O1174" s="634" t="s">
        <v>3398</v>
      </c>
      <c r="P1174" s="634" t="s">
        <v>8132</v>
      </c>
      <c r="Q1174" s="634" t="s">
        <v>8133</v>
      </c>
      <c r="R1174" s="634" t="s">
        <v>20716</v>
      </c>
      <c r="S1174" s="634" t="s">
        <v>8135</v>
      </c>
      <c r="T1174" s="634" t="s">
        <v>10605</v>
      </c>
      <c r="U1174" s="634" t="s">
        <v>2426</v>
      </c>
      <c r="V1174" s="634" t="s">
        <v>470</v>
      </c>
      <c r="W1174" s="634" t="s">
        <v>5559</v>
      </c>
      <c r="X1174" s="634" t="s">
        <v>16238</v>
      </c>
      <c r="Y1174" s="634" t="s">
        <v>8138</v>
      </c>
      <c r="Z1174" s="634" t="s">
        <v>8139</v>
      </c>
      <c r="AB1174" s="634" t="s">
        <v>8183</v>
      </c>
      <c r="AC1174" s="634" t="s">
        <v>8184</v>
      </c>
      <c r="AE1174" s="634" t="s">
        <v>13199</v>
      </c>
      <c r="AF1174" s="634" t="s">
        <v>18731</v>
      </c>
      <c r="AI1174" s="646" t="str">
        <f>VLOOKUP(K1174,'4-kurs'!C:F,4,)</f>
        <v>4-kurs</v>
      </c>
      <c r="AJ1174" s="634" t="str">
        <f t="shared" si="18"/>
        <v>438211100278</v>
      </c>
    </row>
    <row r="1175" spans="1:36" x14ac:dyDescent="0.25">
      <c r="A1175" s="634" t="s">
        <v>16230</v>
      </c>
      <c r="B1175" s="634" t="s">
        <v>2203</v>
      </c>
      <c r="C1175" s="634" t="s">
        <v>8125</v>
      </c>
      <c r="D1175" s="634" t="s">
        <v>8126</v>
      </c>
      <c r="E1175" s="634" t="s">
        <v>8127</v>
      </c>
      <c r="F1175" s="634" t="s">
        <v>8253</v>
      </c>
      <c r="G1175" s="634" t="s">
        <v>14345</v>
      </c>
      <c r="H1175" s="634" t="s">
        <v>4344</v>
      </c>
      <c r="I1175" s="634" t="s">
        <v>16231</v>
      </c>
      <c r="J1175" s="634" t="s">
        <v>16232</v>
      </c>
      <c r="K1175" s="635">
        <v>32104976030038</v>
      </c>
      <c r="L1175" s="634" t="s">
        <v>9268</v>
      </c>
      <c r="M1175" s="634" t="s">
        <v>13198</v>
      </c>
      <c r="N1175" s="634" t="s">
        <v>2424</v>
      </c>
      <c r="O1175" s="634" t="s">
        <v>3398</v>
      </c>
      <c r="P1175" s="634" t="s">
        <v>8132</v>
      </c>
      <c r="Q1175" s="634" t="s">
        <v>8133</v>
      </c>
      <c r="R1175" s="634" t="s">
        <v>20716</v>
      </c>
      <c r="S1175" s="634" t="s">
        <v>8135</v>
      </c>
      <c r="T1175" s="634" t="s">
        <v>10605</v>
      </c>
      <c r="U1175" s="634" t="s">
        <v>2426</v>
      </c>
      <c r="V1175" s="634" t="s">
        <v>470</v>
      </c>
      <c r="W1175" s="634" t="s">
        <v>5559</v>
      </c>
      <c r="X1175" s="634" t="s">
        <v>16233</v>
      </c>
      <c r="Y1175" s="634" t="s">
        <v>8138</v>
      </c>
      <c r="Z1175" s="634" t="s">
        <v>8139</v>
      </c>
      <c r="AB1175" s="634" t="s">
        <v>8183</v>
      </c>
      <c r="AC1175" s="634" t="s">
        <v>8184</v>
      </c>
      <c r="AE1175" s="634" t="s">
        <v>13199</v>
      </c>
      <c r="AF1175" s="634" t="s">
        <v>18742</v>
      </c>
      <c r="AI1175" s="646" t="str">
        <f>VLOOKUP(K1175,'4-kurs'!C:F,4,)</f>
        <v>4-kurs</v>
      </c>
      <c r="AJ1175" s="634" t="str">
        <f t="shared" si="18"/>
        <v>438211100276</v>
      </c>
    </row>
    <row r="1176" spans="1:36" x14ac:dyDescent="0.25">
      <c r="A1176" s="634" t="s">
        <v>16221</v>
      </c>
      <c r="B1176" s="634" t="s">
        <v>2162</v>
      </c>
      <c r="C1176" s="634" t="s">
        <v>8125</v>
      </c>
      <c r="D1176" s="634" t="s">
        <v>8126</v>
      </c>
      <c r="E1176" s="634" t="s">
        <v>8127</v>
      </c>
      <c r="F1176" s="634" t="s">
        <v>4345</v>
      </c>
      <c r="G1176" s="634" t="s">
        <v>4348</v>
      </c>
      <c r="H1176" s="634" t="s">
        <v>4344</v>
      </c>
      <c r="I1176" s="634" t="s">
        <v>16222</v>
      </c>
      <c r="J1176" s="634" t="s">
        <v>16223</v>
      </c>
      <c r="K1176" s="635">
        <v>30911925300025</v>
      </c>
      <c r="L1176" s="634" t="s">
        <v>16224</v>
      </c>
      <c r="M1176" s="634" t="s">
        <v>13198</v>
      </c>
      <c r="N1176" s="634" t="s">
        <v>2424</v>
      </c>
      <c r="O1176" s="634" t="s">
        <v>3398</v>
      </c>
      <c r="P1176" s="634" t="s">
        <v>8132</v>
      </c>
      <c r="Q1176" s="634" t="s">
        <v>8133</v>
      </c>
      <c r="R1176" s="634" t="s">
        <v>20716</v>
      </c>
      <c r="S1176" s="634" t="s">
        <v>8135</v>
      </c>
      <c r="T1176" s="634" t="s">
        <v>10605</v>
      </c>
      <c r="U1176" s="634" t="s">
        <v>2426</v>
      </c>
      <c r="V1176" s="634" t="s">
        <v>470</v>
      </c>
      <c r="W1176" s="634" t="s">
        <v>5559</v>
      </c>
      <c r="X1176" s="634" t="s">
        <v>16225</v>
      </c>
      <c r="Y1176" s="634" t="s">
        <v>8138</v>
      </c>
      <c r="Z1176" s="634" t="s">
        <v>8139</v>
      </c>
      <c r="AB1176" s="634" t="s">
        <v>8183</v>
      </c>
      <c r="AC1176" s="634" t="s">
        <v>8184</v>
      </c>
      <c r="AE1176" s="634" t="s">
        <v>13199</v>
      </c>
      <c r="AF1176" s="634" t="s">
        <v>18740</v>
      </c>
      <c r="AI1176" s="646" t="str">
        <f>VLOOKUP(K1176,'4-kurs'!C:F,4,)</f>
        <v>4-kurs</v>
      </c>
      <c r="AJ1176" s="634" t="str">
        <f t="shared" si="18"/>
        <v>438211100317</v>
      </c>
    </row>
    <row r="1177" spans="1:36" x14ac:dyDescent="0.25">
      <c r="A1177" s="634" t="s">
        <v>16218</v>
      </c>
      <c r="B1177" s="634" t="s">
        <v>2147</v>
      </c>
      <c r="C1177" s="634" t="s">
        <v>8125</v>
      </c>
      <c r="D1177" s="634" t="s">
        <v>8126</v>
      </c>
      <c r="E1177" s="634" t="s">
        <v>8127</v>
      </c>
      <c r="F1177" s="634" t="s">
        <v>8253</v>
      </c>
      <c r="G1177" s="634" t="s">
        <v>14345</v>
      </c>
      <c r="H1177" s="634" t="s">
        <v>4344</v>
      </c>
      <c r="I1177" s="634" t="s">
        <v>10042</v>
      </c>
      <c r="J1177" s="634" t="s">
        <v>16219</v>
      </c>
      <c r="K1177" s="635">
        <v>31009976030022</v>
      </c>
      <c r="L1177" s="634" t="s">
        <v>9268</v>
      </c>
      <c r="M1177" s="634" t="s">
        <v>13198</v>
      </c>
      <c r="N1177" s="634" t="s">
        <v>2424</v>
      </c>
      <c r="O1177" s="634" t="s">
        <v>3398</v>
      </c>
      <c r="P1177" s="634" t="s">
        <v>8132</v>
      </c>
      <c r="Q1177" s="634" t="s">
        <v>8133</v>
      </c>
      <c r="R1177" s="634" t="s">
        <v>20716</v>
      </c>
      <c r="S1177" s="634" t="s">
        <v>8135</v>
      </c>
      <c r="T1177" s="634" t="s">
        <v>10605</v>
      </c>
      <c r="U1177" s="634" t="s">
        <v>2426</v>
      </c>
      <c r="V1177" s="634" t="s">
        <v>470</v>
      </c>
      <c r="W1177" s="634" t="s">
        <v>5559</v>
      </c>
      <c r="X1177" s="634" t="s">
        <v>16220</v>
      </c>
      <c r="Y1177" s="634" t="s">
        <v>8138</v>
      </c>
      <c r="Z1177" s="634" t="s">
        <v>8139</v>
      </c>
      <c r="AB1177" s="634" t="s">
        <v>13230</v>
      </c>
      <c r="AC1177" s="634" t="s">
        <v>8184</v>
      </c>
      <c r="AE1177" s="634" t="s">
        <v>13199</v>
      </c>
      <c r="AF1177" s="634" t="s">
        <v>18733</v>
      </c>
      <c r="AI1177" s="646" t="str">
        <f>VLOOKUP(K1177,'4-kurs'!C:F,4,)</f>
        <v>4-kurs</v>
      </c>
      <c r="AJ1177" s="634" t="str">
        <f t="shared" si="18"/>
        <v>438211100144</v>
      </c>
    </row>
    <row r="1178" spans="1:36" x14ac:dyDescent="0.25">
      <c r="A1178" s="634" t="s">
        <v>16213</v>
      </c>
      <c r="B1178" s="634" t="s">
        <v>2124</v>
      </c>
      <c r="C1178" s="634" t="s">
        <v>8125</v>
      </c>
      <c r="D1178" s="634" t="s">
        <v>8126</v>
      </c>
      <c r="E1178" s="634" t="s">
        <v>8127</v>
      </c>
      <c r="F1178" s="634" t="s">
        <v>4345</v>
      </c>
      <c r="G1178" s="634" t="s">
        <v>4349</v>
      </c>
      <c r="H1178" s="634" t="s">
        <v>4346</v>
      </c>
      <c r="I1178" s="634" t="s">
        <v>16214</v>
      </c>
      <c r="J1178" s="634" t="s">
        <v>16215</v>
      </c>
      <c r="K1178" s="635">
        <v>40109941140036</v>
      </c>
      <c r="L1178" s="634" t="s">
        <v>16216</v>
      </c>
      <c r="M1178" s="634" t="s">
        <v>13198</v>
      </c>
      <c r="N1178" s="634" t="s">
        <v>2424</v>
      </c>
      <c r="O1178" s="634" t="s">
        <v>3398</v>
      </c>
      <c r="P1178" s="634" t="s">
        <v>8132</v>
      </c>
      <c r="Q1178" s="634" t="s">
        <v>8133</v>
      </c>
      <c r="R1178" s="634" t="s">
        <v>20716</v>
      </c>
      <c r="S1178" s="634" t="s">
        <v>8135</v>
      </c>
      <c r="T1178" s="634" t="s">
        <v>10605</v>
      </c>
      <c r="U1178" s="634" t="s">
        <v>2426</v>
      </c>
      <c r="V1178" s="634" t="s">
        <v>470</v>
      </c>
      <c r="W1178" s="634" t="s">
        <v>5559</v>
      </c>
      <c r="X1178" s="634" t="s">
        <v>16217</v>
      </c>
      <c r="Y1178" s="634" t="s">
        <v>8138</v>
      </c>
      <c r="Z1178" s="634" t="s">
        <v>8139</v>
      </c>
      <c r="AB1178" s="634" t="s">
        <v>8183</v>
      </c>
      <c r="AC1178" s="634" t="s">
        <v>8184</v>
      </c>
      <c r="AE1178" s="634" t="s">
        <v>13199</v>
      </c>
      <c r="AF1178" s="634" t="s">
        <v>18725</v>
      </c>
      <c r="AI1178" s="646" t="str">
        <f>VLOOKUP(K1178,'4-kurs'!C:F,4,)</f>
        <v>4-kurs</v>
      </c>
      <c r="AJ1178" s="634" t="str">
        <f t="shared" si="18"/>
        <v>438211100262</v>
      </c>
    </row>
    <row r="1179" spans="1:36" x14ac:dyDescent="0.25">
      <c r="A1179" s="634" t="s">
        <v>13708</v>
      </c>
      <c r="B1179" s="634" t="s">
        <v>2089</v>
      </c>
      <c r="C1179" s="634" t="s">
        <v>8125</v>
      </c>
      <c r="D1179" s="634" t="s">
        <v>8126</v>
      </c>
      <c r="E1179" s="634" t="s">
        <v>8127</v>
      </c>
      <c r="F1179" s="634" t="s">
        <v>4345</v>
      </c>
      <c r="G1179" s="634" t="s">
        <v>4347</v>
      </c>
      <c r="H1179" s="634" t="s">
        <v>4346</v>
      </c>
      <c r="I1179" s="634" t="s">
        <v>13709</v>
      </c>
      <c r="J1179" s="634" t="s">
        <v>13710</v>
      </c>
      <c r="K1179" s="635">
        <v>40410985260034</v>
      </c>
      <c r="L1179" s="634" t="s">
        <v>13711</v>
      </c>
      <c r="M1179" s="634" t="s">
        <v>13198</v>
      </c>
      <c r="N1179" s="634" t="s">
        <v>2424</v>
      </c>
      <c r="O1179" s="634" t="s">
        <v>3398</v>
      </c>
      <c r="P1179" s="634" t="s">
        <v>8132</v>
      </c>
      <c r="Q1179" s="634" t="s">
        <v>8133</v>
      </c>
      <c r="R1179" s="634" t="s">
        <v>20716</v>
      </c>
      <c r="S1179" s="634" t="s">
        <v>8135</v>
      </c>
      <c r="T1179" s="634" t="s">
        <v>10605</v>
      </c>
      <c r="U1179" s="634" t="s">
        <v>2426</v>
      </c>
      <c r="V1179" s="634" t="s">
        <v>470</v>
      </c>
      <c r="W1179" s="634" t="s">
        <v>5559</v>
      </c>
      <c r="X1179" s="634" t="s">
        <v>13712</v>
      </c>
      <c r="Y1179" s="634" t="s">
        <v>8138</v>
      </c>
      <c r="Z1179" s="634" t="s">
        <v>8139</v>
      </c>
      <c r="AB1179" s="634" t="s">
        <v>8183</v>
      </c>
      <c r="AC1179" s="634" t="s">
        <v>8184</v>
      </c>
      <c r="AE1179" s="634" t="s">
        <v>13199</v>
      </c>
      <c r="AF1179" s="634" t="s">
        <v>18752</v>
      </c>
      <c r="AI1179" s="646" t="str">
        <f>VLOOKUP(K1179,'4-kurs'!C:F,4,)</f>
        <v>4-kurs</v>
      </c>
      <c r="AJ1179" s="634" t="str">
        <f t="shared" si="18"/>
        <v>438211100145</v>
      </c>
    </row>
    <row r="1180" spans="1:36" x14ac:dyDescent="0.25">
      <c r="A1180" s="634" t="s">
        <v>16209</v>
      </c>
      <c r="B1180" s="634" t="s">
        <v>2084</v>
      </c>
      <c r="C1180" s="634" t="s">
        <v>8125</v>
      </c>
      <c r="D1180" s="634" t="s">
        <v>8126</v>
      </c>
      <c r="E1180" s="634" t="s">
        <v>8127</v>
      </c>
      <c r="F1180" s="634" t="s">
        <v>4345</v>
      </c>
      <c r="G1180" s="634" t="s">
        <v>8332</v>
      </c>
      <c r="H1180" s="634" t="s">
        <v>4344</v>
      </c>
      <c r="I1180" s="634" t="s">
        <v>16210</v>
      </c>
      <c r="J1180" s="634" t="s">
        <v>16211</v>
      </c>
      <c r="K1180" s="635">
        <v>32503911050036</v>
      </c>
      <c r="L1180" s="634" t="s">
        <v>12751</v>
      </c>
      <c r="M1180" s="634" t="s">
        <v>13198</v>
      </c>
      <c r="N1180" s="634" t="s">
        <v>2424</v>
      </c>
      <c r="O1180" s="634" t="s">
        <v>3398</v>
      </c>
      <c r="P1180" s="634" t="s">
        <v>8132</v>
      </c>
      <c r="Q1180" s="634" t="s">
        <v>8133</v>
      </c>
      <c r="R1180" s="634" t="s">
        <v>20716</v>
      </c>
      <c r="S1180" s="634" t="s">
        <v>8135</v>
      </c>
      <c r="T1180" s="634" t="s">
        <v>10605</v>
      </c>
      <c r="U1180" s="634" t="s">
        <v>2426</v>
      </c>
      <c r="V1180" s="634" t="s">
        <v>470</v>
      </c>
      <c r="W1180" s="634" t="s">
        <v>5559</v>
      </c>
      <c r="X1180" s="634" t="s">
        <v>16212</v>
      </c>
      <c r="Y1180" s="634" t="s">
        <v>8138</v>
      </c>
      <c r="Z1180" s="634" t="s">
        <v>8139</v>
      </c>
      <c r="AB1180" s="634" t="s">
        <v>8183</v>
      </c>
      <c r="AC1180" s="634" t="s">
        <v>8184</v>
      </c>
      <c r="AE1180" s="634" t="s">
        <v>13199</v>
      </c>
      <c r="AF1180" s="634" t="s">
        <v>18725</v>
      </c>
      <c r="AI1180" s="646" t="str">
        <f>VLOOKUP(K1180,'4-kurs'!C:F,4,)</f>
        <v>4-kurs</v>
      </c>
      <c r="AJ1180" s="634" t="str">
        <f t="shared" si="18"/>
        <v>438211100270</v>
      </c>
    </row>
    <row r="1181" spans="1:36" x14ac:dyDescent="0.25">
      <c r="A1181" s="634" t="s">
        <v>16200</v>
      </c>
      <c r="B1181" s="634" t="s">
        <v>2067</v>
      </c>
      <c r="C1181" s="634" t="s">
        <v>8125</v>
      </c>
      <c r="D1181" s="634" t="s">
        <v>8126</v>
      </c>
      <c r="E1181" s="634" t="s">
        <v>8127</v>
      </c>
      <c r="F1181" s="634" t="s">
        <v>4345</v>
      </c>
      <c r="G1181" s="634" t="s">
        <v>4347</v>
      </c>
      <c r="H1181" s="634" t="s">
        <v>4346</v>
      </c>
      <c r="I1181" s="634" t="s">
        <v>16201</v>
      </c>
      <c r="J1181" s="634" t="s">
        <v>16202</v>
      </c>
      <c r="K1181" s="635">
        <v>42512931000113</v>
      </c>
      <c r="L1181" s="634" t="s">
        <v>10755</v>
      </c>
      <c r="M1181" s="634" t="s">
        <v>13198</v>
      </c>
      <c r="N1181" s="634" t="s">
        <v>2424</v>
      </c>
      <c r="O1181" s="634" t="s">
        <v>3398</v>
      </c>
      <c r="P1181" s="634" t="s">
        <v>8132</v>
      </c>
      <c r="Q1181" s="634" t="s">
        <v>8133</v>
      </c>
      <c r="R1181" s="634" t="s">
        <v>20716</v>
      </c>
      <c r="S1181" s="634" t="s">
        <v>8135</v>
      </c>
      <c r="T1181" s="634" t="s">
        <v>10605</v>
      </c>
      <c r="U1181" s="634" t="s">
        <v>2426</v>
      </c>
      <c r="V1181" s="634" t="s">
        <v>470</v>
      </c>
      <c r="W1181" s="634" t="s">
        <v>5559</v>
      </c>
      <c r="X1181" s="634" t="s">
        <v>16203</v>
      </c>
      <c r="Y1181" s="634" t="s">
        <v>8138</v>
      </c>
      <c r="Z1181" s="634" t="s">
        <v>8139</v>
      </c>
      <c r="AB1181" s="634" t="s">
        <v>8183</v>
      </c>
      <c r="AC1181" s="634" t="s">
        <v>8184</v>
      </c>
      <c r="AE1181" s="634" t="s">
        <v>13199</v>
      </c>
      <c r="AF1181" s="634" t="s">
        <v>18740</v>
      </c>
      <c r="AI1181" s="646" t="str">
        <f>VLOOKUP(K1181,'4-kurs'!C:F,4,)</f>
        <v>4-kurs</v>
      </c>
      <c r="AJ1181" s="634" t="str">
        <f t="shared" si="18"/>
        <v>438211100259</v>
      </c>
    </row>
    <row r="1182" spans="1:36" x14ac:dyDescent="0.25">
      <c r="A1182" s="634" t="s">
        <v>16195</v>
      </c>
      <c r="B1182" s="634" t="s">
        <v>2040</v>
      </c>
      <c r="C1182" s="634" t="s">
        <v>8125</v>
      </c>
      <c r="D1182" s="634" t="s">
        <v>8126</v>
      </c>
      <c r="E1182" s="634" t="s">
        <v>8127</v>
      </c>
      <c r="F1182" s="634" t="s">
        <v>4345</v>
      </c>
      <c r="G1182" s="634" t="s">
        <v>4347</v>
      </c>
      <c r="H1182" s="634" t="s">
        <v>4346</v>
      </c>
      <c r="I1182" s="634" t="s">
        <v>16196</v>
      </c>
      <c r="J1182" s="634" t="s">
        <v>16197</v>
      </c>
      <c r="K1182" s="635">
        <v>42802961000019</v>
      </c>
      <c r="L1182" s="634" t="s">
        <v>16198</v>
      </c>
      <c r="M1182" s="634" t="s">
        <v>13198</v>
      </c>
      <c r="N1182" s="634" t="s">
        <v>2424</v>
      </c>
      <c r="O1182" s="634" t="s">
        <v>3398</v>
      </c>
      <c r="P1182" s="634" t="s">
        <v>8132</v>
      </c>
      <c r="Q1182" s="634" t="s">
        <v>8133</v>
      </c>
      <c r="R1182" s="634" t="s">
        <v>20716</v>
      </c>
      <c r="S1182" s="634" t="s">
        <v>8135</v>
      </c>
      <c r="T1182" s="634" t="s">
        <v>10605</v>
      </c>
      <c r="U1182" s="634" t="s">
        <v>2426</v>
      </c>
      <c r="V1182" s="634" t="s">
        <v>470</v>
      </c>
      <c r="W1182" s="634" t="s">
        <v>5559</v>
      </c>
      <c r="X1182" s="634" t="s">
        <v>16199</v>
      </c>
      <c r="Y1182" s="634" t="s">
        <v>8138</v>
      </c>
      <c r="Z1182" s="634" t="s">
        <v>8139</v>
      </c>
      <c r="AB1182" s="634" t="s">
        <v>8183</v>
      </c>
      <c r="AC1182" s="634" t="s">
        <v>8184</v>
      </c>
      <c r="AE1182" s="634" t="s">
        <v>13199</v>
      </c>
      <c r="AF1182" s="634" t="s">
        <v>18740</v>
      </c>
      <c r="AI1182" s="646" t="str">
        <f>VLOOKUP(K1182,'4-kurs'!C:F,4,)</f>
        <v>4-kurs</v>
      </c>
      <c r="AJ1182" s="634" t="str">
        <f t="shared" si="18"/>
        <v>438211100267</v>
      </c>
    </row>
    <row r="1183" spans="1:36" x14ac:dyDescent="0.25">
      <c r="A1183" s="634" t="s">
        <v>16190</v>
      </c>
      <c r="B1183" s="634" t="s">
        <v>2016</v>
      </c>
      <c r="C1183" s="634" t="s">
        <v>8125</v>
      </c>
      <c r="D1183" s="634" t="s">
        <v>8126</v>
      </c>
      <c r="E1183" s="634" t="s">
        <v>8127</v>
      </c>
      <c r="F1183" s="634" t="s">
        <v>8552</v>
      </c>
      <c r="G1183" s="634" t="s">
        <v>8896</v>
      </c>
      <c r="H1183" s="634" t="s">
        <v>4346</v>
      </c>
      <c r="I1183" s="634" t="s">
        <v>16191</v>
      </c>
      <c r="J1183" s="634" t="s">
        <v>16192</v>
      </c>
      <c r="K1183" s="635">
        <v>60302025660015</v>
      </c>
      <c r="L1183" s="634" t="s">
        <v>16193</v>
      </c>
      <c r="M1183" s="634" t="s">
        <v>13198</v>
      </c>
      <c r="N1183" s="634" t="s">
        <v>2424</v>
      </c>
      <c r="O1183" s="634" t="s">
        <v>3398</v>
      </c>
      <c r="P1183" s="634" t="s">
        <v>8132</v>
      </c>
      <c r="Q1183" s="634" t="s">
        <v>8133</v>
      </c>
      <c r="R1183" s="634" t="s">
        <v>20716</v>
      </c>
      <c r="S1183" s="634" t="s">
        <v>8135</v>
      </c>
      <c r="T1183" s="634" t="s">
        <v>10605</v>
      </c>
      <c r="U1183" s="634" t="s">
        <v>2426</v>
      </c>
      <c r="V1183" s="634" t="s">
        <v>470</v>
      </c>
      <c r="W1183" s="634" t="s">
        <v>5559</v>
      </c>
      <c r="X1183" s="634" t="s">
        <v>16194</v>
      </c>
      <c r="Y1183" s="634" t="s">
        <v>8138</v>
      </c>
      <c r="Z1183" s="634" t="s">
        <v>8139</v>
      </c>
      <c r="AB1183" s="634" t="s">
        <v>8183</v>
      </c>
      <c r="AC1183" s="634" t="s">
        <v>8184</v>
      </c>
      <c r="AE1183" s="634" t="s">
        <v>13199</v>
      </c>
      <c r="AF1183" s="634" t="s">
        <v>18733</v>
      </c>
      <c r="AI1183" s="646" t="str">
        <f>VLOOKUP(K1183,'4-kurs'!C:F,4,)</f>
        <v>4-kurs</v>
      </c>
      <c r="AJ1183" s="634" t="str">
        <f t="shared" si="18"/>
        <v>438211100258</v>
      </c>
    </row>
    <row r="1184" spans="1:36" x14ac:dyDescent="0.25">
      <c r="A1184" s="634" t="s">
        <v>16186</v>
      </c>
      <c r="B1184" s="634" t="s">
        <v>2014</v>
      </c>
      <c r="C1184" s="634" t="s">
        <v>8125</v>
      </c>
      <c r="D1184" s="634" t="s">
        <v>8126</v>
      </c>
      <c r="E1184" s="634" t="s">
        <v>8127</v>
      </c>
      <c r="F1184" s="634" t="s">
        <v>4345</v>
      </c>
      <c r="G1184" s="634" t="s">
        <v>9003</v>
      </c>
      <c r="H1184" s="634" t="s">
        <v>4346</v>
      </c>
      <c r="I1184" s="634" t="s">
        <v>16187</v>
      </c>
      <c r="J1184" s="634" t="s">
        <v>16188</v>
      </c>
      <c r="K1184" s="635">
        <v>42710901110109</v>
      </c>
      <c r="L1184" s="634" t="s">
        <v>12195</v>
      </c>
      <c r="M1184" s="634" t="s">
        <v>13198</v>
      </c>
      <c r="N1184" s="634" t="s">
        <v>2424</v>
      </c>
      <c r="O1184" s="634" t="s">
        <v>3398</v>
      </c>
      <c r="P1184" s="634" t="s">
        <v>8132</v>
      </c>
      <c r="Q1184" s="634" t="s">
        <v>8133</v>
      </c>
      <c r="R1184" s="634" t="s">
        <v>20716</v>
      </c>
      <c r="S1184" s="634" t="s">
        <v>8135</v>
      </c>
      <c r="T1184" s="634" t="s">
        <v>10605</v>
      </c>
      <c r="U1184" s="634" t="s">
        <v>2426</v>
      </c>
      <c r="V1184" s="634" t="s">
        <v>470</v>
      </c>
      <c r="W1184" s="634" t="s">
        <v>5559</v>
      </c>
      <c r="X1184" s="634" t="s">
        <v>16189</v>
      </c>
      <c r="Y1184" s="634" t="s">
        <v>8138</v>
      </c>
      <c r="Z1184" s="634" t="s">
        <v>8139</v>
      </c>
      <c r="AB1184" s="634" t="s">
        <v>8183</v>
      </c>
      <c r="AC1184" s="634" t="s">
        <v>8184</v>
      </c>
      <c r="AE1184" s="634" t="s">
        <v>13199</v>
      </c>
      <c r="AF1184" s="634" t="s">
        <v>18612</v>
      </c>
      <c r="AI1184" s="646" t="str">
        <f>VLOOKUP(K1184,'4-kurs'!C:F,4,)</f>
        <v>4-kurs</v>
      </c>
      <c r="AJ1184" s="634" t="str">
        <f t="shared" si="18"/>
        <v>438211100257</v>
      </c>
    </row>
    <row r="1185" spans="1:36" x14ac:dyDescent="0.25">
      <c r="A1185" s="634" t="s">
        <v>16304</v>
      </c>
      <c r="B1185" s="634" t="s">
        <v>4154</v>
      </c>
      <c r="C1185" s="634" t="s">
        <v>8125</v>
      </c>
      <c r="D1185" s="634" t="s">
        <v>8126</v>
      </c>
      <c r="E1185" s="634" t="s">
        <v>8127</v>
      </c>
      <c r="F1185" s="634" t="s">
        <v>4345</v>
      </c>
      <c r="G1185" s="634" t="s">
        <v>4349</v>
      </c>
      <c r="H1185" s="634" t="s">
        <v>4346</v>
      </c>
      <c r="I1185" s="634" t="s">
        <v>16305</v>
      </c>
      <c r="J1185" s="634" t="s">
        <v>16306</v>
      </c>
      <c r="K1185" s="635">
        <v>43004825380012</v>
      </c>
      <c r="L1185" s="634" t="s">
        <v>11384</v>
      </c>
      <c r="M1185" s="634" t="s">
        <v>13198</v>
      </c>
      <c r="N1185" s="634" t="s">
        <v>2424</v>
      </c>
      <c r="O1185" s="634" t="s">
        <v>3398</v>
      </c>
      <c r="P1185" s="634" t="s">
        <v>8132</v>
      </c>
      <c r="Q1185" s="634" t="s">
        <v>8133</v>
      </c>
      <c r="R1185" s="634" t="s">
        <v>20716</v>
      </c>
      <c r="S1185" s="634" t="s">
        <v>8135</v>
      </c>
      <c r="T1185" s="634" t="s">
        <v>10605</v>
      </c>
      <c r="U1185" s="634" t="s">
        <v>2426</v>
      </c>
      <c r="V1185" s="634" t="s">
        <v>470</v>
      </c>
      <c r="W1185" s="634" t="s">
        <v>5559</v>
      </c>
      <c r="X1185" s="634" t="s">
        <v>16307</v>
      </c>
      <c r="Y1185" s="634" t="s">
        <v>8138</v>
      </c>
      <c r="Z1185" s="634" t="s">
        <v>8139</v>
      </c>
      <c r="AE1185" s="634" t="s">
        <v>16308</v>
      </c>
      <c r="AF1185" s="634" t="s">
        <v>18714</v>
      </c>
      <c r="AI1185" s="646" t="str">
        <f>VLOOKUP(K1185,'4-kurs'!C:F,4,)</f>
        <v>4-kurs</v>
      </c>
      <c r="AJ1185" s="634" t="str">
        <f t="shared" si="18"/>
        <v>438231100431</v>
      </c>
    </row>
    <row r="1186" spans="1:36" x14ac:dyDescent="0.25">
      <c r="A1186" s="634" t="s">
        <v>16313</v>
      </c>
      <c r="B1186" s="634" t="s">
        <v>1822</v>
      </c>
      <c r="C1186" s="634" t="s">
        <v>8125</v>
      </c>
      <c r="D1186" s="634" t="s">
        <v>8126</v>
      </c>
      <c r="E1186" s="634" t="s">
        <v>8127</v>
      </c>
      <c r="F1186" s="634" t="s">
        <v>4345</v>
      </c>
      <c r="G1186" s="634" t="s">
        <v>8598</v>
      </c>
      <c r="H1186" s="634" t="s">
        <v>4346</v>
      </c>
      <c r="I1186" s="634" t="s">
        <v>16314</v>
      </c>
      <c r="J1186" s="634" t="s">
        <v>16315</v>
      </c>
      <c r="K1186" s="635">
        <v>62107035330048</v>
      </c>
      <c r="M1186" s="634" t="s">
        <v>13198</v>
      </c>
      <c r="N1186" s="634" t="s">
        <v>2424</v>
      </c>
      <c r="O1186" s="634" t="s">
        <v>3398</v>
      </c>
      <c r="P1186" s="634" t="s">
        <v>8132</v>
      </c>
      <c r="Q1186" s="634" t="s">
        <v>8133</v>
      </c>
      <c r="R1186" s="634" t="s">
        <v>20716</v>
      </c>
      <c r="S1186" s="634" t="s">
        <v>8135</v>
      </c>
      <c r="T1186" s="634" t="s">
        <v>10605</v>
      </c>
      <c r="U1186" s="634" t="s">
        <v>2426</v>
      </c>
      <c r="V1186" s="634" t="s">
        <v>470</v>
      </c>
      <c r="W1186" s="634" t="s">
        <v>5559</v>
      </c>
      <c r="X1186" s="634" t="s">
        <v>16316</v>
      </c>
      <c r="Y1186" s="634" t="s">
        <v>8138</v>
      </c>
      <c r="Z1186" s="634" t="s">
        <v>8139</v>
      </c>
      <c r="AB1186" s="634" t="s">
        <v>13230</v>
      </c>
      <c r="AC1186" s="634" t="s">
        <v>8184</v>
      </c>
      <c r="AE1186" s="634" t="s">
        <v>13199</v>
      </c>
      <c r="AF1186" s="634" t="s">
        <v>18731</v>
      </c>
      <c r="AI1186" s="646" t="str">
        <f>VLOOKUP(K1186,'4-kurs'!C:F,4,)</f>
        <v>4-kurs</v>
      </c>
      <c r="AJ1186" s="634" t="str">
        <f t="shared" si="18"/>
        <v>438211100118</v>
      </c>
    </row>
    <row r="1187" spans="1:36" x14ac:dyDescent="0.25">
      <c r="A1187" s="634" t="s">
        <v>13704</v>
      </c>
      <c r="B1187" s="634" t="s">
        <v>1561</v>
      </c>
      <c r="C1187" s="634" t="s">
        <v>8125</v>
      </c>
      <c r="D1187" s="634" t="s">
        <v>8126</v>
      </c>
      <c r="E1187" s="634" t="s">
        <v>8127</v>
      </c>
      <c r="F1187" s="634" t="s">
        <v>4345</v>
      </c>
      <c r="G1187" s="634" t="s">
        <v>8332</v>
      </c>
      <c r="H1187" s="634" t="s">
        <v>4344</v>
      </c>
      <c r="I1187" s="634" t="s">
        <v>13705</v>
      </c>
      <c r="J1187" s="634" t="s">
        <v>13706</v>
      </c>
      <c r="K1187" s="635">
        <v>52611015280045</v>
      </c>
      <c r="M1187" s="634" t="s">
        <v>13198</v>
      </c>
      <c r="N1187" s="634" t="s">
        <v>2424</v>
      </c>
      <c r="O1187" s="634" t="s">
        <v>3398</v>
      </c>
      <c r="P1187" s="634" t="s">
        <v>8132</v>
      </c>
      <c r="Q1187" s="634" t="s">
        <v>8133</v>
      </c>
      <c r="R1187" s="634" t="s">
        <v>20716</v>
      </c>
      <c r="S1187" s="634" t="s">
        <v>8135</v>
      </c>
      <c r="T1187" s="634" t="s">
        <v>10605</v>
      </c>
      <c r="U1187" s="634" t="s">
        <v>2426</v>
      </c>
      <c r="V1187" s="634" t="s">
        <v>470</v>
      </c>
      <c r="W1187" s="634" t="s">
        <v>5559</v>
      </c>
      <c r="X1187" s="634" t="s">
        <v>13707</v>
      </c>
      <c r="Y1187" s="634" t="s">
        <v>8138</v>
      </c>
      <c r="Z1187" s="634" t="s">
        <v>8139</v>
      </c>
      <c r="AB1187" s="634" t="s">
        <v>8183</v>
      </c>
      <c r="AC1187" s="634" t="s">
        <v>8184</v>
      </c>
      <c r="AE1187" s="634" t="s">
        <v>13199</v>
      </c>
      <c r="AF1187" s="634" t="s">
        <v>18740</v>
      </c>
      <c r="AI1187" s="646" t="str">
        <f>VLOOKUP(K1187,'4-kurs'!C:F,4,)</f>
        <v>4-kurs</v>
      </c>
      <c r="AJ1187" s="634" t="str">
        <f t="shared" si="18"/>
        <v>438211100070</v>
      </c>
    </row>
    <row r="1188" spans="1:36" x14ac:dyDescent="0.25">
      <c r="A1188" s="634" t="s">
        <v>16309</v>
      </c>
      <c r="B1188" s="634" t="s">
        <v>1701</v>
      </c>
      <c r="C1188" s="634" t="s">
        <v>8125</v>
      </c>
      <c r="D1188" s="634" t="s">
        <v>8126</v>
      </c>
      <c r="E1188" s="634" t="s">
        <v>8127</v>
      </c>
      <c r="F1188" s="634" t="s">
        <v>4345</v>
      </c>
      <c r="G1188" s="634" t="s">
        <v>4347</v>
      </c>
      <c r="H1188" s="634" t="s">
        <v>4346</v>
      </c>
      <c r="I1188" s="634" t="s">
        <v>16310</v>
      </c>
      <c r="J1188" s="634" t="s">
        <v>16311</v>
      </c>
      <c r="K1188" s="635">
        <v>41812951000023</v>
      </c>
      <c r="L1188" s="634" t="s">
        <v>14438</v>
      </c>
      <c r="M1188" s="634" t="s">
        <v>13198</v>
      </c>
      <c r="N1188" s="634" t="s">
        <v>2424</v>
      </c>
      <c r="O1188" s="634" t="s">
        <v>3398</v>
      </c>
      <c r="P1188" s="634" t="s">
        <v>8132</v>
      </c>
      <c r="Q1188" s="634" t="s">
        <v>8133</v>
      </c>
      <c r="R1188" s="634" t="s">
        <v>15580</v>
      </c>
      <c r="S1188" s="634" t="s">
        <v>8135</v>
      </c>
      <c r="T1188" s="634" t="s">
        <v>10605</v>
      </c>
      <c r="U1188" s="634" t="s">
        <v>2426</v>
      </c>
      <c r="V1188" s="634" t="s">
        <v>470</v>
      </c>
      <c r="W1188" s="634" t="s">
        <v>5559</v>
      </c>
      <c r="X1188" s="634" t="s">
        <v>16312</v>
      </c>
      <c r="Y1188" s="634" t="s">
        <v>8138</v>
      </c>
      <c r="Z1188" s="634" t="s">
        <v>8139</v>
      </c>
      <c r="AB1188" s="634" t="s">
        <v>8183</v>
      </c>
      <c r="AC1188" s="634" t="s">
        <v>8184</v>
      </c>
      <c r="AE1188" s="634" t="s">
        <v>13199</v>
      </c>
      <c r="AF1188" s="634" t="s">
        <v>18714</v>
      </c>
      <c r="AI1188" s="646" t="str">
        <f>VLOOKUP(K1188,'4-kurs'!C:F,4,)</f>
        <v>4-kurs</v>
      </c>
      <c r="AJ1188" s="634" t="str">
        <f t="shared" si="18"/>
        <v>438211100237</v>
      </c>
    </row>
    <row r="1189" spans="1:36" x14ac:dyDescent="0.25">
      <c r="A1189" s="634" t="s">
        <v>16182</v>
      </c>
      <c r="B1189" s="634" t="s">
        <v>1951</v>
      </c>
      <c r="C1189" s="634" t="s">
        <v>8125</v>
      </c>
      <c r="D1189" s="634" t="s">
        <v>8126</v>
      </c>
      <c r="E1189" s="634" t="s">
        <v>8127</v>
      </c>
      <c r="F1189" s="634" t="s">
        <v>4345</v>
      </c>
      <c r="G1189" s="634" t="s">
        <v>4350</v>
      </c>
      <c r="H1189" s="634" t="s">
        <v>4346</v>
      </c>
      <c r="I1189" s="634" t="s">
        <v>16183</v>
      </c>
      <c r="J1189" s="634" t="s">
        <v>16184</v>
      </c>
      <c r="K1189" s="635">
        <v>61212045310072</v>
      </c>
      <c r="M1189" s="634" t="s">
        <v>13198</v>
      </c>
      <c r="N1189" s="634" t="s">
        <v>2424</v>
      </c>
      <c r="O1189" s="634" t="s">
        <v>3398</v>
      </c>
      <c r="P1189" s="634" t="s">
        <v>8132</v>
      </c>
      <c r="Q1189" s="634" t="s">
        <v>8133</v>
      </c>
      <c r="R1189" s="634" t="s">
        <v>20716</v>
      </c>
      <c r="S1189" s="634" t="s">
        <v>8135</v>
      </c>
      <c r="T1189" s="634" t="s">
        <v>10605</v>
      </c>
      <c r="U1189" s="634" t="s">
        <v>2426</v>
      </c>
      <c r="V1189" s="634" t="s">
        <v>470</v>
      </c>
      <c r="W1189" s="634" t="s">
        <v>5559</v>
      </c>
      <c r="X1189" s="634" t="s">
        <v>16185</v>
      </c>
      <c r="Y1189" s="634" t="s">
        <v>8138</v>
      </c>
      <c r="Z1189" s="634" t="s">
        <v>8139</v>
      </c>
      <c r="AA1189" s="634" t="s">
        <v>11467</v>
      </c>
      <c r="AB1189" s="634" t="s">
        <v>10842</v>
      </c>
      <c r="AC1189" s="634" t="s">
        <v>8184</v>
      </c>
      <c r="AE1189" s="634" t="s">
        <v>13199</v>
      </c>
      <c r="AF1189" s="634" t="s">
        <v>18802</v>
      </c>
      <c r="AI1189" s="646" t="str">
        <f>VLOOKUP(K1189,'4-kurs'!C:F,4,)</f>
        <v>4-kurs</v>
      </c>
      <c r="AJ1189" s="634" t="str">
        <f t="shared" si="18"/>
        <v>438211100142</v>
      </c>
    </row>
    <row r="1190" spans="1:36" x14ac:dyDescent="0.25">
      <c r="A1190" s="634" t="s">
        <v>16226</v>
      </c>
      <c r="B1190" s="634" t="s">
        <v>2175</v>
      </c>
      <c r="C1190" s="634" t="s">
        <v>8125</v>
      </c>
      <c r="D1190" s="634" t="s">
        <v>8126</v>
      </c>
      <c r="E1190" s="634" t="s">
        <v>8127</v>
      </c>
      <c r="F1190" s="634" t="s">
        <v>8552</v>
      </c>
      <c r="G1190" s="634" t="s">
        <v>9495</v>
      </c>
      <c r="H1190" s="634" t="s">
        <v>4344</v>
      </c>
      <c r="I1190" s="634" t="s">
        <v>16227</v>
      </c>
      <c r="J1190" s="634" t="s">
        <v>16228</v>
      </c>
      <c r="K1190" s="635">
        <v>31501985630054</v>
      </c>
      <c r="L1190" s="634" t="s">
        <v>9739</v>
      </c>
      <c r="M1190" s="634" t="s">
        <v>13198</v>
      </c>
      <c r="N1190" s="634" t="s">
        <v>2424</v>
      </c>
      <c r="O1190" s="634" t="s">
        <v>3398</v>
      </c>
      <c r="P1190" s="634" t="s">
        <v>8132</v>
      </c>
      <c r="Q1190" s="634" t="s">
        <v>8133</v>
      </c>
      <c r="R1190" s="634" t="s">
        <v>20716</v>
      </c>
      <c r="S1190" s="634" t="s">
        <v>8135</v>
      </c>
      <c r="T1190" s="634" t="s">
        <v>10605</v>
      </c>
      <c r="U1190" s="634" t="s">
        <v>2426</v>
      </c>
      <c r="V1190" s="634" t="s">
        <v>470</v>
      </c>
      <c r="W1190" s="634" t="s">
        <v>5559</v>
      </c>
      <c r="X1190" s="634" t="s">
        <v>16229</v>
      </c>
      <c r="Y1190" s="634" t="s">
        <v>8138</v>
      </c>
      <c r="Z1190" s="634" t="s">
        <v>8139</v>
      </c>
      <c r="AB1190" s="634" t="s">
        <v>8183</v>
      </c>
      <c r="AC1190" s="634" t="s">
        <v>8184</v>
      </c>
      <c r="AE1190" s="634" t="s">
        <v>13199</v>
      </c>
      <c r="AF1190" s="634" t="s">
        <v>18824</v>
      </c>
      <c r="AI1190" s="646" t="str">
        <f>VLOOKUP(K1190,'4-kurs'!C:F,4,)</f>
        <v>4-kurs</v>
      </c>
      <c r="AJ1190" s="634" t="str">
        <f t="shared" si="18"/>
        <v>438211100273</v>
      </c>
    </row>
    <row r="1191" spans="1:36" x14ac:dyDescent="0.25">
      <c r="A1191" s="634" t="s">
        <v>16177</v>
      </c>
      <c r="B1191" s="634" t="s">
        <v>2201</v>
      </c>
      <c r="C1191" s="634" t="s">
        <v>8125</v>
      </c>
      <c r="D1191" s="634" t="s">
        <v>8126</v>
      </c>
      <c r="E1191" s="634" t="s">
        <v>8127</v>
      </c>
      <c r="F1191" s="634" t="s">
        <v>8317</v>
      </c>
      <c r="G1191" s="634" t="s">
        <v>8756</v>
      </c>
      <c r="H1191" s="634" t="s">
        <v>4344</v>
      </c>
      <c r="I1191" s="634" t="s">
        <v>16178</v>
      </c>
      <c r="J1191" s="634" t="s">
        <v>16179</v>
      </c>
      <c r="K1191" s="635">
        <v>32103976670015</v>
      </c>
      <c r="L1191" s="634" t="s">
        <v>16180</v>
      </c>
      <c r="M1191" s="634" t="s">
        <v>13198</v>
      </c>
      <c r="N1191" s="634" t="s">
        <v>2424</v>
      </c>
      <c r="O1191" s="634" t="s">
        <v>3398</v>
      </c>
      <c r="P1191" s="634" t="s">
        <v>8132</v>
      </c>
      <c r="Q1191" s="634" t="s">
        <v>8133</v>
      </c>
      <c r="R1191" s="634" t="s">
        <v>20716</v>
      </c>
      <c r="S1191" s="634" t="s">
        <v>8135</v>
      </c>
      <c r="T1191" s="634" t="s">
        <v>10605</v>
      </c>
      <c r="U1191" s="634" t="s">
        <v>2426</v>
      </c>
      <c r="V1191" s="634" t="s">
        <v>470</v>
      </c>
      <c r="W1191" s="634" t="s">
        <v>5559</v>
      </c>
      <c r="X1191" s="634" t="s">
        <v>16181</v>
      </c>
      <c r="Y1191" s="634" t="s">
        <v>8138</v>
      </c>
      <c r="Z1191" s="634" t="s">
        <v>8139</v>
      </c>
      <c r="AB1191" s="634" t="s">
        <v>8183</v>
      </c>
      <c r="AC1191" s="634" t="s">
        <v>8184</v>
      </c>
      <c r="AE1191" s="634" t="s">
        <v>13199</v>
      </c>
      <c r="AF1191" s="634" t="s">
        <v>18738</v>
      </c>
      <c r="AI1191" s="646" t="str">
        <f>VLOOKUP(K1191,'4-kurs'!C:F,4,)</f>
        <v>4-kurs</v>
      </c>
      <c r="AJ1191" s="634" t="str">
        <f t="shared" si="18"/>
        <v>438211100266</v>
      </c>
    </row>
    <row r="1192" spans="1:36" x14ac:dyDescent="0.25">
      <c r="A1192" s="634" t="s">
        <v>16204</v>
      </c>
      <c r="B1192" s="634" t="s">
        <v>2079</v>
      </c>
      <c r="C1192" s="634" t="s">
        <v>8125</v>
      </c>
      <c r="D1192" s="634" t="s">
        <v>8126</v>
      </c>
      <c r="E1192" s="634" t="s">
        <v>8127</v>
      </c>
      <c r="F1192" s="634" t="s">
        <v>8700</v>
      </c>
      <c r="G1192" s="634" t="s">
        <v>9423</v>
      </c>
      <c r="H1192" s="634" t="s">
        <v>4346</v>
      </c>
      <c r="I1192" s="634" t="s">
        <v>16205</v>
      </c>
      <c r="J1192" s="634" t="s">
        <v>16206</v>
      </c>
      <c r="K1192" s="635">
        <v>42309813080011</v>
      </c>
      <c r="L1192" s="634" t="s">
        <v>16207</v>
      </c>
      <c r="M1192" s="634" t="s">
        <v>13198</v>
      </c>
      <c r="N1192" s="634" t="s">
        <v>2424</v>
      </c>
      <c r="O1192" s="634" t="s">
        <v>3398</v>
      </c>
      <c r="P1192" s="634" t="s">
        <v>8132</v>
      </c>
      <c r="Q1192" s="634" t="s">
        <v>8133</v>
      </c>
      <c r="R1192" s="634" t="s">
        <v>20716</v>
      </c>
      <c r="S1192" s="634" t="s">
        <v>8135</v>
      </c>
      <c r="T1192" s="634" t="s">
        <v>10605</v>
      </c>
      <c r="U1192" s="634" t="s">
        <v>2426</v>
      </c>
      <c r="V1192" s="634" t="s">
        <v>470</v>
      </c>
      <c r="W1192" s="634" t="s">
        <v>5559</v>
      </c>
      <c r="X1192" s="634" t="s">
        <v>16208</v>
      </c>
      <c r="Y1192" s="634" t="s">
        <v>8138</v>
      </c>
      <c r="Z1192" s="634" t="s">
        <v>8139</v>
      </c>
      <c r="AE1192" s="634" t="s">
        <v>13199</v>
      </c>
      <c r="AF1192" s="634" t="s">
        <v>18725</v>
      </c>
      <c r="AI1192" s="646" t="str">
        <f>VLOOKUP(K1192,'4-kurs'!C:F,4,)</f>
        <v>4-kurs</v>
      </c>
      <c r="AJ1192" s="634" t="str">
        <f t="shared" si="18"/>
        <v>438211100261</v>
      </c>
    </row>
    <row r="1193" spans="1:36" hidden="1" x14ac:dyDescent="0.25">
      <c r="A1193" s="634" t="s">
        <v>13756</v>
      </c>
      <c r="B1193" s="634" t="s">
        <v>2606</v>
      </c>
      <c r="C1193" s="634" t="s">
        <v>8125</v>
      </c>
      <c r="D1193" s="634" t="s">
        <v>8126</v>
      </c>
      <c r="E1193" s="634" t="s">
        <v>8127</v>
      </c>
      <c r="F1193" s="634" t="s">
        <v>4345</v>
      </c>
      <c r="G1193" s="634" t="s">
        <v>8186</v>
      </c>
      <c r="H1193" s="634" t="s">
        <v>4346</v>
      </c>
      <c r="I1193" s="634" t="s">
        <v>13757</v>
      </c>
      <c r="J1193" s="634" t="s">
        <v>13758</v>
      </c>
      <c r="K1193" s="635">
        <v>60508025360029</v>
      </c>
      <c r="L1193" s="634" t="s">
        <v>8261</v>
      </c>
      <c r="M1193" s="634" t="s">
        <v>4006</v>
      </c>
      <c r="N1193" s="634" t="s">
        <v>2424</v>
      </c>
      <c r="O1193" s="634" t="s">
        <v>2484</v>
      </c>
      <c r="P1193" s="634" t="s">
        <v>8132</v>
      </c>
      <c r="Q1193" s="634" t="s">
        <v>8133</v>
      </c>
      <c r="R1193" s="634" t="s">
        <v>7245</v>
      </c>
      <c r="S1193" s="634" t="s">
        <v>8135</v>
      </c>
      <c r="T1193" s="634" t="s">
        <v>10605</v>
      </c>
      <c r="U1193" s="634" t="s">
        <v>2426</v>
      </c>
      <c r="V1193" s="634" t="s">
        <v>470</v>
      </c>
      <c r="W1193" s="634" t="s">
        <v>5559</v>
      </c>
      <c r="X1193" s="634" t="s">
        <v>13759</v>
      </c>
      <c r="Y1193" s="634" t="s">
        <v>8138</v>
      </c>
      <c r="Z1193" s="634" t="s">
        <v>8139</v>
      </c>
      <c r="AB1193" s="634" t="s">
        <v>8183</v>
      </c>
      <c r="AC1193" s="634" t="s">
        <v>8184</v>
      </c>
      <c r="AE1193" s="634" t="s">
        <v>10607</v>
      </c>
      <c r="AF1193" s="634" t="s">
        <v>18739</v>
      </c>
      <c r="AI1193" s="646" t="str">
        <f>VLOOKUP(K1193,'3-kurs'!C:F,4,)</f>
        <v>3-kurs</v>
      </c>
      <c r="AJ1193" s="634" t="str">
        <f t="shared" si="18"/>
        <v>438221100162</v>
      </c>
    </row>
    <row r="1194" spans="1:36" hidden="1" x14ac:dyDescent="0.25">
      <c r="A1194" s="634" t="s">
        <v>13752</v>
      </c>
      <c r="B1194" s="634" t="s">
        <v>2649</v>
      </c>
      <c r="C1194" s="634" t="s">
        <v>8125</v>
      </c>
      <c r="D1194" s="634" t="s">
        <v>8126</v>
      </c>
      <c r="E1194" s="634" t="s">
        <v>8127</v>
      </c>
      <c r="F1194" s="634" t="s">
        <v>4345</v>
      </c>
      <c r="G1194" s="634" t="s">
        <v>8128</v>
      </c>
      <c r="H1194" s="634" t="s">
        <v>4344</v>
      </c>
      <c r="I1194" s="634" t="s">
        <v>11604</v>
      </c>
      <c r="J1194" s="634" t="s">
        <v>13753</v>
      </c>
      <c r="K1194" s="635">
        <v>50607015330022</v>
      </c>
      <c r="L1194" s="634" t="s">
        <v>13754</v>
      </c>
      <c r="M1194" s="634" t="s">
        <v>4006</v>
      </c>
      <c r="N1194" s="634" t="s">
        <v>2424</v>
      </c>
      <c r="O1194" s="634" t="s">
        <v>2484</v>
      </c>
      <c r="P1194" s="634" t="s">
        <v>8132</v>
      </c>
      <c r="Q1194" s="634" t="s">
        <v>8133</v>
      </c>
      <c r="R1194" s="634" t="s">
        <v>7245</v>
      </c>
      <c r="S1194" s="634" t="s">
        <v>8135</v>
      </c>
      <c r="T1194" s="634" t="s">
        <v>10605</v>
      </c>
      <c r="U1194" s="634" t="s">
        <v>2426</v>
      </c>
      <c r="V1194" s="634" t="s">
        <v>470</v>
      </c>
      <c r="W1194" s="634" t="s">
        <v>5559</v>
      </c>
      <c r="X1194" s="634" t="s">
        <v>13755</v>
      </c>
      <c r="Y1194" s="634" t="s">
        <v>8138</v>
      </c>
      <c r="Z1194" s="634" t="s">
        <v>8139</v>
      </c>
      <c r="AB1194" s="634" t="s">
        <v>8183</v>
      </c>
      <c r="AC1194" s="634" t="s">
        <v>8184</v>
      </c>
      <c r="AE1194" s="634" t="s">
        <v>10607</v>
      </c>
      <c r="AF1194" s="634" t="s">
        <v>18741</v>
      </c>
      <c r="AI1194" s="646" t="str">
        <f>VLOOKUP(K1194,'3-kurs'!C:F,4,)</f>
        <v>3-kurs</v>
      </c>
      <c r="AJ1194" s="634" t="str">
        <f t="shared" si="18"/>
        <v>438221100164</v>
      </c>
    </row>
    <row r="1195" spans="1:36" hidden="1" x14ac:dyDescent="0.25">
      <c r="A1195" s="634" t="s">
        <v>13772</v>
      </c>
      <c r="B1195" s="634" t="s">
        <v>3325</v>
      </c>
      <c r="C1195" s="634" t="s">
        <v>8125</v>
      </c>
      <c r="D1195" s="634" t="s">
        <v>8126</v>
      </c>
      <c r="E1195" s="634" t="s">
        <v>8127</v>
      </c>
      <c r="F1195" s="634" t="s">
        <v>4345</v>
      </c>
      <c r="G1195" s="634" t="s">
        <v>4347</v>
      </c>
      <c r="H1195" s="634" t="s">
        <v>4344</v>
      </c>
      <c r="I1195" s="634" t="s">
        <v>10581</v>
      </c>
      <c r="J1195" s="634" t="s">
        <v>13773</v>
      </c>
      <c r="K1195" s="635">
        <v>53110045260023</v>
      </c>
      <c r="L1195" s="634" t="s">
        <v>13546</v>
      </c>
      <c r="M1195" s="634" t="s">
        <v>4006</v>
      </c>
      <c r="N1195" s="634" t="s">
        <v>2424</v>
      </c>
      <c r="O1195" s="634" t="s">
        <v>2484</v>
      </c>
      <c r="P1195" s="634" t="s">
        <v>8132</v>
      </c>
      <c r="Q1195" s="634" t="s">
        <v>8133</v>
      </c>
      <c r="R1195" s="634" t="s">
        <v>7245</v>
      </c>
      <c r="S1195" s="634" t="s">
        <v>8135</v>
      </c>
      <c r="T1195" s="634" t="s">
        <v>10605</v>
      </c>
      <c r="U1195" s="634" t="s">
        <v>2426</v>
      </c>
      <c r="V1195" s="634" t="s">
        <v>470</v>
      </c>
      <c r="W1195" s="634" t="s">
        <v>5559</v>
      </c>
      <c r="X1195" s="634" t="s">
        <v>11901</v>
      </c>
      <c r="Y1195" s="634" t="s">
        <v>8138</v>
      </c>
      <c r="Z1195" s="634" t="s">
        <v>8139</v>
      </c>
      <c r="AB1195" s="634" t="s">
        <v>8183</v>
      </c>
      <c r="AC1195" s="634" t="s">
        <v>8184</v>
      </c>
      <c r="AE1195" s="634" t="s">
        <v>10607</v>
      </c>
      <c r="AF1195" s="634" t="s">
        <v>18612</v>
      </c>
      <c r="AI1195" s="646" t="str">
        <f>VLOOKUP(K1195,'3-kurs'!C:F,4,)</f>
        <v>3-kurs</v>
      </c>
      <c r="AJ1195" s="634" t="str">
        <f t="shared" si="18"/>
        <v>438221100131</v>
      </c>
    </row>
    <row r="1196" spans="1:36" hidden="1" x14ac:dyDescent="0.25">
      <c r="A1196" s="634" t="s">
        <v>13783</v>
      </c>
      <c r="B1196" s="634" t="s">
        <v>2743</v>
      </c>
      <c r="C1196" s="634" t="s">
        <v>8125</v>
      </c>
      <c r="D1196" s="634" t="s">
        <v>8126</v>
      </c>
      <c r="E1196" s="634" t="s">
        <v>8127</v>
      </c>
      <c r="F1196" s="634" t="s">
        <v>4345</v>
      </c>
      <c r="G1196" s="634" t="s">
        <v>8327</v>
      </c>
      <c r="H1196" s="634" t="s">
        <v>4346</v>
      </c>
      <c r="I1196" s="634" t="s">
        <v>13784</v>
      </c>
      <c r="J1196" s="634" t="s">
        <v>13785</v>
      </c>
      <c r="K1196" s="635">
        <v>60101025270044</v>
      </c>
      <c r="L1196" s="634" t="s">
        <v>9905</v>
      </c>
      <c r="M1196" s="634" t="s">
        <v>4006</v>
      </c>
      <c r="N1196" s="634" t="s">
        <v>2424</v>
      </c>
      <c r="O1196" s="634" t="s">
        <v>2484</v>
      </c>
      <c r="P1196" s="634" t="s">
        <v>8132</v>
      </c>
      <c r="Q1196" s="634" t="s">
        <v>8133</v>
      </c>
      <c r="R1196" s="634" t="s">
        <v>7245</v>
      </c>
      <c r="S1196" s="634" t="s">
        <v>8135</v>
      </c>
      <c r="T1196" s="634" t="s">
        <v>10605</v>
      </c>
      <c r="U1196" s="634" t="s">
        <v>2426</v>
      </c>
      <c r="V1196" s="634" t="s">
        <v>470</v>
      </c>
      <c r="W1196" s="634" t="s">
        <v>5559</v>
      </c>
      <c r="X1196" s="634" t="s">
        <v>11901</v>
      </c>
      <c r="Y1196" s="634" t="s">
        <v>8138</v>
      </c>
      <c r="Z1196" s="634" t="s">
        <v>8139</v>
      </c>
      <c r="AB1196" s="634" t="s">
        <v>8183</v>
      </c>
      <c r="AC1196" s="634" t="s">
        <v>8184</v>
      </c>
      <c r="AE1196" s="634" t="s">
        <v>10607</v>
      </c>
      <c r="AF1196" s="634" t="s">
        <v>18714</v>
      </c>
      <c r="AI1196" s="646" t="str">
        <f>VLOOKUP(K1196,'3-kurs'!C:F,4,)</f>
        <v>3-kurs</v>
      </c>
      <c r="AJ1196" s="634" t="str">
        <f t="shared" si="18"/>
        <v>438221100120</v>
      </c>
    </row>
    <row r="1197" spans="1:36" hidden="1" x14ac:dyDescent="0.25">
      <c r="A1197" s="634" t="s">
        <v>13763</v>
      </c>
      <c r="B1197" s="634" t="s">
        <v>2483</v>
      </c>
      <c r="C1197" s="634" t="s">
        <v>8125</v>
      </c>
      <c r="D1197" s="634" t="s">
        <v>8126</v>
      </c>
      <c r="E1197" s="634" t="s">
        <v>8127</v>
      </c>
      <c r="F1197" s="634" t="s">
        <v>4345</v>
      </c>
      <c r="G1197" s="634" t="s">
        <v>8598</v>
      </c>
      <c r="H1197" s="634" t="s">
        <v>4346</v>
      </c>
      <c r="I1197" s="634" t="s">
        <v>13764</v>
      </c>
      <c r="J1197" s="634" t="s">
        <v>13765</v>
      </c>
      <c r="K1197" s="635">
        <v>42312965330031</v>
      </c>
      <c r="L1197" s="634" t="s">
        <v>13766</v>
      </c>
      <c r="M1197" s="634" t="s">
        <v>4006</v>
      </c>
      <c r="N1197" s="634" t="s">
        <v>2424</v>
      </c>
      <c r="O1197" s="634" t="s">
        <v>2484</v>
      </c>
      <c r="P1197" s="634" t="s">
        <v>8132</v>
      </c>
      <c r="Q1197" s="634" t="s">
        <v>8133</v>
      </c>
      <c r="R1197" s="634" t="s">
        <v>7245</v>
      </c>
      <c r="S1197" s="634" t="s">
        <v>8135</v>
      </c>
      <c r="T1197" s="634" t="s">
        <v>10605</v>
      </c>
      <c r="U1197" s="634" t="s">
        <v>2426</v>
      </c>
      <c r="V1197" s="634" t="s">
        <v>470</v>
      </c>
      <c r="W1197" s="634" t="s">
        <v>5559</v>
      </c>
      <c r="X1197" s="634" t="s">
        <v>11901</v>
      </c>
      <c r="Y1197" s="634" t="s">
        <v>8138</v>
      </c>
      <c r="Z1197" s="634" t="s">
        <v>8139</v>
      </c>
      <c r="AB1197" s="634" t="s">
        <v>8183</v>
      </c>
      <c r="AC1197" s="634" t="s">
        <v>8184</v>
      </c>
      <c r="AE1197" s="634" t="s">
        <v>10607</v>
      </c>
      <c r="AF1197" s="634" t="s">
        <v>18725</v>
      </c>
      <c r="AI1197" s="646" t="str">
        <f>VLOOKUP(K1197,'3-kurs'!C:F,4,)</f>
        <v>3-kurs</v>
      </c>
      <c r="AJ1197" s="634" t="str">
        <f t="shared" si="18"/>
        <v>438221100118</v>
      </c>
    </row>
    <row r="1198" spans="1:36" hidden="1" x14ac:dyDescent="0.25">
      <c r="A1198" s="634" t="s">
        <v>13791</v>
      </c>
      <c r="B1198" s="634" t="s">
        <v>2768</v>
      </c>
      <c r="C1198" s="634" t="s">
        <v>8125</v>
      </c>
      <c r="D1198" s="634" t="s">
        <v>8126</v>
      </c>
      <c r="E1198" s="634" t="s">
        <v>8127</v>
      </c>
      <c r="F1198" s="634" t="s">
        <v>4345</v>
      </c>
      <c r="G1198" s="634" t="s">
        <v>8332</v>
      </c>
      <c r="H1198" s="634" t="s">
        <v>4344</v>
      </c>
      <c r="I1198" s="634" t="s">
        <v>13792</v>
      </c>
      <c r="J1198" s="634" t="s">
        <v>13793</v>
      </c>
      <c r="K1198" s="635">
        <v>51107035280042</v>
      </c>
      <c r="L1198" s="634" t="s">
        <v>13794</v>
      </c>
      <c r="M1198" s="634" t="s">
        <v>4006</v>
      </c>
      <c r="N1198" s="634" t="s">
        <v>2424</v>
      </c>
      <c r="O1198" s="634" t="s">
        <v>2484</v>
      </c>
      <c r="P1198" s="634" t="s">
        <v>8132</v>
      </c>
      <c r="Q1198" s="634" t="s">
        <v>8133</v>
      </c>
      <c r="R1198" s="634" t="s">
        <v>7245</v>
      </c>
      <c r="S1198" s="634" t="s">
        <v>8135</v>
      </c>
      <c r="T1198" s="634" t="s">
        <v>10605</v>
      </c>
      <c r="U1198" s="634" t="s">
        <v>2426</v>
      </c>
      <c r="V1198" s="634" t="s">
        <v>470</v>
      </c>
      <c r="W1198" s="634" t="s">
        <v>5559</v>
      </c>
      <c r="X1198" s="634" t="s">
        <v>11901</v>
      </c>
      <c r="Y1198" s="634" t="s">
        <v>8138</v>
      </c>
      <c r="Z1198" s="634" t="s">
        <v>8139</v>
      </c>
      <c r="AB1198" s="634" t="s">
        <v>8183</v>
      </c>
      <c r="AC1198" s="634" t="s">
        <v>8184</v>
      </c>
      <c r="AE1198" s="634" t="s">
        <v>10607</v>
      </c>
      <c r="AF1198" s="634" t="s">
        <v>18731</v>
      </c>
      <c r="AI1198" s="646" t="str">
        <f>VLOOKUP(K1198,'3-kurs'!C:F,4,)</f>
        <v>3-kurs</v>
      </c>
      <c r="AJ1198" s="634" t="str">
        <f t="shared" si="18"/>
        <v>438221100103</v>
      </c>
    </row>
    <row r="1199" spans="1:36" hidden="1" x14ac:dyDescent="0.25">
      <c r="A1199" s="634" t="s">
        <v>13747</v>
      </c>
      <c r="B1199" s="634" t="s">
        <v>2784</v>
      </c>
      <c r="C1199" s="634" t="s">
        <v>8125</v>
      </c>
      <c r="D1199" s="634" t="s">
        <v>8126</v>
      </c>
      <c r="E1199" s="634" t="s">
        <v>8127</v>
      </c>
      <c r="F1199" s="634" t="s">
        <v>4345</v>
      </c>
      <c r="G1199" s="634" t="s">
        <v>8332</v>
      </c>
      <c r="H1199" s="634" t="s">
        <v>4344</v>
      </c>
      <c r="I1199" s="634" t="s">
        <v>13748</v>
      </c>
      <c r="J1199" s="634" t="s">
        <v>13749</v>
      </c>
      <c r="K1199" s="635">
        <v>52602015280010</v>
      </c>
      <c r="L1199" s="634" t="s">
        <v>13750</v>
      </c>
      <c r="M1199" s="634" t="s">
        <v>4006</v>
      </c>
      <c r="N1199" s="634" t="s">
        <v>2424</v>
      </c>
      <c r="O1199" s="634" t="s">
        <v>2484</v>
      </c>
      <c r="P1199" s="634" t="s">
        <v>8132</v>
      </c>
      <c r="Q1199" s="634" t="s">
        <v>8133</v>
      </c>
      <c r="R1199" s="634" t="s">
        <v>7245</v>
      </c>
      <c r="S1199" s="634" t="s">
        <v>8135</v>
      </c>
      <c r="T1199" s="634" t="s">
        <v>10605</v>
      </c>
      <c r="U1199" s="634" t="s">
        <v>2426</v>
      </c>
      <c r="V1199" s="634" t="s">
        <v>470</v>
      </c>
      <c r="W1199" s="634" t="s">
        <v>5559</v>
      </c>
      <c r="X1199" s="634" t="s">
        <v>13751</v>
      </c>
      <c r="Y1199" s="634" t="s">
        <v>8138</v>
      </c>
      <c r="Z1199" s="634" t="s">
        <v>8139</v>
      </c>
      <c r="AB1199" s="634" t="s">
        <v>8183</v>
      </c>
      <c r="AC1199" s="634" t="s">
        <v>8184</v>
      </c>
      <c r="AE1199" s="634" t="s">
        <v>10607</v>
      </c>
      <c r="AF1199" s="634" t="s">
        <v>18740</v>
      </c>
      <c r="AI1199" s="646" t="str">
        <f>VLOOKUP(K1199,'3-kurs'!C:F,4,)</f>
        <v>3-kurs</v>
      </c>
      <c r="AJ1199" s="634" t="str">
        <f t="shared" si="18"/>
        <v>438221100276</v>
      </c>
    </row>
    <row r="1200" spans="1:36" hidden="1" x14ac:dyDescent="0.25">
      <c r="A1200" s="634" t="s">
        <v>13799</v>
      </c>
      <c r="B1200" s="634" t="s">
        <v>2816</v>
      </c>
      <c r="C1200" s="634" t="s">
        <v>8125</v>
      </c>
      <c r="D1200" s="634" t="s">
        <v>8126</v>
      </c>
      <c r="E1200" s="634" t="s">
        <v>8127</v>
      </c>
      <c r="F1200" s="634" t="s">
        <v>4345</v>
      </c>
      <c r="G1200" s="634" t="s">
        <v>8327</v>
      </c>
      <c r="H1200" s="634" t="s">
        <v>4346</v>
      </c>
      <c r="I1200" s="634" t="s">
        <v>11190</v>
      </c>
      <c r="J1200" s="634" t="s">
        <v>13800</v>
      </c>
      <c r="K1200" s="635">
        <v>61402055270020</v>
      </c>
      <c r="L1200" s="634" t="s">
        <v>13303</v>
      </c>
      <c r="M1200" s="634" t="s">
        <v>4006</v>
      </c>
      <c r="N1200" s="634" t="s">
        <v>2424</v>
      </c>
      <c r="O1200" s="634" t="s">
        <v>2484</v>
      </c>
      <c r="P1200" s="634" t="s">
        <v>8132</v>
      </c>
      <c r="Q1200" s="634" t="s">
        <v>8133</v>
      </c>
      <c r="R1200" s="634" t="s">
        <v>7245</v>
      </c>
      <c r="S1200" s="634" t="s">
        <v>8135</v>
      </c>
      <c r="T1200" s="634" t="s">
        <v>10605</v>
      </c>
      <c r="U1200" s="634" t="s">
        <v>2426</v>
      </c>
      <c r="V1200" s="634" t="s">
        <v>470</v>
      </c>
      <c r="W1200" s="634" t="s">
        <v>5559</v>
      </c>
      <c r="X1200" s="634" t="s">
        <v>13801</v>
      </c>
      <c r="Y1200" s="634" t="s">
        <v>8138</v>
      </c>
      <c r="Z1200" s="634" t="s">
        <v>8139</v>
      </c>
      <c r="AB1200" s="634" t="s">
        <v>8183</v>
      </c>
      <c r="AC1200" s="634" t="s">
        <v>8184</v>
      </c>
      <c r="AE1200" s="634" t="s">
        <v>10607</v>
      </c>
      <c r="AF1200" s="634" t="s">
        <v>18612</v>
      </c>
      <c r="AI1200" s="646" t="str">
        <f>VLOOKUP(K1200,'3-kurs'!C:F,4,)</f>
        <v>3-kurs</v>
      </c>
      <c r="AJ1200" s="634" t="str">
        <f t="shared" si="18"/>
        <v>438221100123</v>
      </c>
    </row>
    <row r="1201" spans="1:36" hidden="1" x14ac:dyDescent="0.25">
      <c r="A1201" s="634" t="s">
        <v>13806</v>
      </c>
      <c r="B1201" s="634" t="s">
        <v>2865</v>
      </c>
      <c r="C1201" s="634" t="s">
        <v>8125</v>
      </c>
      <c r="D1201" s="634" t="s">
        <v>8126</v>
      </c>
      <c r="E1201" s="634" t="s">
        <v>8127</v>
      </c>
      <c r="F1201" s="634" t="s">
        <v>4345</v>
      </c>
      <c r="G1201" s="634" t="s">
        <v>8332</v>
      </c>
      <c r="H1201" s="634" t="s">
        <v>4344</v>
      </c>
      <c r="I1201" s="634" t="s">
        <v>13807</v>
      </c>
      <c r="J1201" s="634" t="s">
        <v>13808</v>
      </c>
      <c r="K1201" s="635">
        <v>31403995280026</v>
      </c>
      <c r="L1201" s="634" t="s">
        <v>13809</v>
      </c>
      <c r="M1201" s="634" t="s">
        <v>4006</v>
      </c>
      <c r="N1201" s="634" t="s">
        <v>2424</v>
      </c>
      <c r="O1201" s="634" t="s">
        <v>2484</v>
      </c>
      <c r="P1201" s="634" t="s">
        <v>8132</v>
      </c>
      <c r="Q1201" s="634" t="s">
        <v>8133</v>
      </c>
      <c r="R1201" s="634" t="s">
        <v>7245</v>
      </c>
      <c r="S1201" s="634" t="s">
        <v>8135</v>
      </c>
      <c r="T1201" s="634" t="s">
        <v>10605</v>
      </c>
      <c r="U1201" s="634" t="s">
        <v>2426</v>
      </c>
      <c r="V1201" s="634" t="s">
        <v>470</v>
      </c>
      <c r="W1201" s="634" t="s">
        <v>5559</v>
      </c>
      <c r="X1201" s="634" t="s">
        <v>13810</v>
      </c>
      <c r="Y1201" s="634" t="s">
        <v>8138</v>
      </c>
      <c r="Z1201" s="634" t="s">
        <v>8139</v>
      </c>
      <c r="AB1201" s="634" t="s">
        <v>8183</v>
      </c>
      <c r="AC1201" s="634" t="s">
        <v>8184</v>
      </c>
      <c r="AE1201" s="634" t="s">
        <v>11913</v>
      </c>
      <c r="AF1201" s="634" t="s">
        <v>18742</v>
      </c>
      <c r="AI1201" s="646" t="str">
        <f>VLOOKUP(K1201,'3-kurs'!C:F,4,)</f>
        <v>3-kurs</v>
      </c>
      <c r="AJ1201" s="634" t="str">
        <f t="shared" si="18"/>
        <v>438221100344</v>
      </c>
    </row>
    <row r="1202" spans="1:36" hidden="1" x14ac:dyDescent="0.25">
      <c r="A1202" s="634" t="s">
        <v>13802</v>
      </c>
      <c r="B1202" s="634" t="s">
        <v>2867</v>
      </c>
      <c r="C1202" s="634" t="s">
        <v>8125</v>
      </c>
      <c r="D1202" s="634" t="s">
        <v>8126</v>
      </c>
      <c r="E1202" s="634" t="s">
        <v>8127</v>
      </c>
      <c r="F1202" s="634" t="s">
        <v>4345</v>
      </c>
      <c r="G1202" s="634" t="s">
        <v>4350</v>
      </c>
      <c r="H1202" s="634" t="s">
        <v>4344</v>
      </c>
      <c r="I1202" s="634" t="s">
        <v>13803</v>
      </c>
      <c r="J1202" s="634" t="s">
        <v>13804</v>
      </c>
      <c r="K1202" s="635">
        <v>50202045310075</v>
      </c>
      <c r="L1202" s="634" t="s">
        <v>13805</v>
      </c>
      <c r="M1202" s="634" t="s">
        <v>4006</v>
      </c>
      <c r="N1202" s="634" t="s">
        <v>2424</v>
      </c>
      <c r="O1202" s="634" t="s">
        <v>2484</v>
      </c>
      <c r="P1202" s="634" t="s">
        <v>8132</v>
      </c>
      <c r="Q1202" s="634" t="s">
        <v>8133</v>
      </c>
      <c r="R1202" s="634" t="s">
        <v>7245</v>
      </c>
      <c r="S1202" s="634" t="s">
        <v>8135</v>
      </c>
      <c r="T1202" s="634" t="s">
        <v>10605</v>
      </c>
      <c r="U1202" s="634" t="s">
        <v>2426</v>
      </c>
      <c r="V1202" s="634" t="s">
        <v>470</v>
      </c>
      <c r="W1202" s="634" t="s">
        <v>5559</v>
      </c>
      <c r="X1202" s="634" t="s">
        <v>11901</v>
      </c>
      <c r="Y1202" s="634" t="s">
        <v>8138</v>
      </c>
      <c r="Z1202" s="634" t="s">
        <v>8139</v>
      </c>
      <c r="AB1202" s="634" t="s">
        <v>8183</v>
      </c>
      <c r="AC1202" s="634" t="s">
        <v>8184</v>
      </c>
      <c r="AE1202" s="634" t="s">
        <v>10607</v>
      </c>
      <c r="AF1202" s="634" t="s">
        <v>18725</v>
      </c>
      <c r="AI1202" s="646" t="str">
        <f>VLOOKUP(K1202,'3-kurs'!C:F,4,)</f>
        <v>3-kurs</v>
      </c>
      <c r="AJ1202" s="634" t="str">
        <f t="shared" si="18"/>
        <v>438221100125</v>
      </c>
    </row>
    <row r="1203" spans="1:36" hidden="1" x14ac:dyDescent="0.25">
      <c r="A1203" s="634" t="s">
        <v>13811</v>
      </c>
      <c r="B1203" s="634" t="s">
        <v>2889</v>
      </c>
      <c r="C1203" s="634" t="s">
        <v>8125</v>
      </c>
      <c r="D1203" s="634" t="s">
        <v>8126</v>
      </c>
      <c r="E1203" s="634" t="s">
        <v>8127</v>
      </c>
      <c r="F1203" s="634" t="s">
        <v>4345</v>
      </c>
      <c r="G1203" s="634" t="s">
        <v>4348</v>
      </c>
      <c r="H1203" s="634" t="s">
        <v>4344</v>
      </c>
      <c r="I1203" s="634" t="s">
        <v>13812</v>
      </c>
      <c r="J1203" s="634" t="s">
        <v>13813</v>
      </c>
      <c r="K1203" s="635">
        <v>52106015300029</v>
      </c>
      <c r="L1203" s="634" t="s">
        <v>13814</v>
      </c>
      <c r="M1203" s="634" t="s">
        <v>4006</v>
      </c>
      <c r="N1203" s="634" t="s">
        <v>2424</v>
      </c>
      <c r="O1203" s="634" t="s">
        <v>2484</v>
      </c>
      <c r="P1203" s="634" t="s">
        <v>8132</v>
      </c>
      <c r="Q1203" s="634" t="s">
        <v>8133</v>
      </c>
      <c r="R1203" s="634" t="s">
        <v>7245</v>
      </c>
      <c r="S1203" s="634" t="s">
        <v>8135</v>
      </c>
      <c r="T1203" s="634" t="s">
        <v>10605</v>
      </c>
      <c r="U1203" s="634" t="s">
        <v>2426</v>
      </c>
      <c r="V1203" s="634" t="s">
        <v>470</v>
      </c>
      <c r="W1203" s="634" t="s">
        <v>5559</v>
      </c>
      <c r="X1203" s="634" t="s">
        <v>13815</v>
      </c>
      <c r="Y1203" s="634" t="s">
        <v>8138</v>
      </c>
      <c r="Z1203" s="634" t="s">
        <v>8139</v>
      </c>
      <c r="AB1203" s="634" t="s">
        <v>8183</v>
      </c>
      <c r="AC1203" s="634" t="s">
        <v>8184</v>
      </c>
      <c r="AE1203" s="634" t="s">
        <v>10607</v>
      </c>
      <c r="AF1203" s="634" t="s">
        <v>18612</v>
      </c>
      <c r="AI1203" s="646" t="str">
        <f>VLOOKUP(K1203,'3-kurs'!C:F,4,)</f>
        <v>3-kurs</v>
      </c>
      <c r="AJ1203" s="634" t="str">
        <f t="shared" si="18"/>
        <v>438221100166</v>
      </c>
    </row>
    <row r="1204" spans="1:36" hidden="1" x14ac:dyDescent="0.25">
      <c r="A1204" s="634" t="s">
        <v>13786</v>
      </c>
      <c r="B1204" s="634" t="s">
        <v>3376</v>
      </c>
      <c r="C1204" s="634" t="s">
        <v>8125</v>
      </c>
      <c r="D1204" s="634" t="s">
        <v>8126</v>
      </c>
      <c r="E1204" s="634" t="s">
        <v>13787</v>
      </c>
      <c r="F1204" s="634" t="s">
        <v>4345</v>
      </c>
      <c r="G1204" s="634" t="s">
        <v>4348</v>
      </c>
      <c r="H1204" s="634" t="s">
        <v>4344</v>
      </c>
      <c r="I1204" s="634" t="s">
        <v>13788</v>
      </c>
      <c r="J1204" s="634" t="s">
        <v>13789</v>
      </c>
      <c r="K1204" s="635">
        <v>31108985300026</v>
      </c>
      <c r="L1204" s="634" t="s">
        <v>13790</v>
      </c>
      <c r="M1204" s="634" t="s">
        <v>4006</v>
      </c>
      <c r="N1204" s="634" t="s">
        <v>2424</v>
      </c>
      <c r="O1204" s="634" t="s">
        <v>2484</v>
      </c>
      <c r="P1204" s="634" t="s">
        <v>8132</v>
      </c>
      <c r="Q1204" s="634" t="s">
        <v>8133</v>
      </c>
      <c r="R1204" s="634" t="s">
        <v>7245</v>
      </c>
      <c r="S1204" s="634" t="s">
        <v>8135</v>
      </c>
      <c r="T1204" s="634" t="s">
        <v>10605</v>
      </c>
      <c r="U1204" s="634" t="s">
        <v>2426</v>
      </c>
      <c r="V1204" s="634" t="s">
        <v>470</v>
      </c>
      <c r="W1204" s="634" t="s">
        <v>5559</v>
      </c>
      <c r="X1204" s="634" t="s">
        <v>11901</v>
      </c>
      <c r="Y1204" s="634" t="s">
        <v>8138</v>
      </c>
      <c r="Z1204" s="634" t="s">
        <v>8139</v>
      </c>
      <c r="AB1204" s="634" t="s">
        <v>8183</v>
      </c>
      <c r="AC1204" s="634" t="s">
        <v>8184</v>
      </c>
      <c r="AE1204" s="634" t="s">
        <v>10607</v>
      </c>
      <c r="AF1204" s="634" t="s">
        <v>18733</v>
      </c>
      <c r="AI1204" s="646" t="str">
        <f>VLOOKUP(K1204,'3-kurs'!C:F,4,)</f>
        <v>3-kurs</v>
      </c>
      <c r="AJ1204" s="634" t="str">
        <f t="shared" si="18"/>
        <v>438221100253</v>
      </c>
    </row>
    <row r="1205" spans="1:36" hidden="1" x14ac:dyDescent="0.25">
      <c r="A1205" s="634" t="s">
        <v>13731</v>
      </c>
      <c r="B1205" s="634" t="s">
        <v>3431</v>
      </c>
      <c r="C1205" s="634" t="s">
        <v>8125</v>
      </c>
      <c r="D1205" s="634" t="s">
        <v>8126</v>
      </c>
      <c r="E1205" s="634" t="s">
        <v>8127</v>
      </c>
      <c r="F1205" s="634" t="s">
        <v>4345</v>
      </c>
      <c r="G1205" s="634" t="s">
        <v>8598</v>
      </c>
      <c r="H1205" s="634" t="s">
        <v>4346</v>
      </c>
      <c r="I1205" s="634" t="s">
        <v>13732</v>
      </c>
      <c r="J1205" s="634" t="s">
        <v>13733</v>
      </c>
      <c r="K1205" s="635">
        <v>40312851090010</v>
      </c>
      <c r="L1205" s="634" t="s">
        <v>13734</v>
      </c>
      <c r="M1205" s="634" t="s">
        <v>4006</v>
      </c>
      <c r="N1205" s="634" t="s">
        <v>2424</v>
      </c>
      <c r="O1205" s="634" t="s">
        <v>2484</v>
      </c>
      <c r="P1205" s="634" t="s">
        <v>8132</v>
      </c>
      <c r="Q1205" s="634" t="s">
        <v>8133</v>
      </c>
      <c r="R1205" s="634" t="s">
        <v>7245</v>
      </c>
      <c r="S1205" s="634" t="s">
        <v>8135</v>
      </c>
      <c r="T1205" s="634" t="s">
        <v>10605</v>
      </c>
      <c r="U1205" s="634" t="s">
        <v>2426</v>
      </c>
      <c r="V1205" s="634" t="s">
        <v>470</v>
      </c>
      <c r="W1205" s="634" t="s">
        <v>5559</v>
      </c>
      <c r="X1205" s="634" t="s">
        <v>11896</v>
      </c>
      <c r="Y1205" s="634" t="s">
        <v>8138</v>
      </c>
      <c r="Z1205" s="634" t="s">
        <v>8139</v>
      </c>
      <c r="AB1205" s="634" t="s">
        <v>8183</v>
      </c>
      <c r="AC1205" s="634" t="s">
        <v>8184</v>
      </c>
      <c r="AE1205" s="634" t="s">
        <v>10607</v>
      </c>
      <c r="AF1205" s="634" t="s">
        <v>18731</v>
      </c>
      <c r="AI1205" s="646" t="str">
        <f>VLOOKUP(K1205,'3-kurs'!C:F,4,)</f>
        <v>3-kurs</v>
      </c>
      <c r="AJ1205" s="634" t="str">
        <f t="shared" si="18"/>
        <v>438221100250</v>
      </c>
    </row>
    <row r="1206" spans="1:36" hidden="1" x14ac:dyDescent="0.25">
      <c r="A1206" s="634" t="s">
        <v>13767</v>
      </c>
      <c r="B1206" s="634" t="s">
        <v>3605</v>
      </c>
      <c r="C1206" s="634" t="s">
        <v>8125</v>
      </c>
      <c r="D1206" s="634" t="s">
        <v>8126</v>
      </c>
      <c r="E1206" s="634" t="s">
        <v>8127</v>
      </c>
      <c r="F1206" s="634" t="s">
        <v>4345</v>
      </c>
      <c r="G1206" s="634" t="s">
        <v>4347</v>
      </c>
      <c r="H1206" s="634" t="s">
        <v>4344</v>
      </c>
      <c r="I1206" s="634" t="s">
        <v>13768</v>
      </c>
      <c r="J1206" s="634" t="s">
        <v>13769</v>
      </c>
      <c r="K1206" s="635">
        <v>31504975250018</v>
      </c>
      <c r="L1206" s="634" t="s">
        <v>13770</v>
      </c>
      <c r="M1206" s="634" t="s">
        <v>4006</v>
      </c>
      <c r="N1206" s="634" t="s">
        <v>2424</v>
      </c>
      <c r="O1206" s="634" t="s">
        <v>2484</v>
      </c>
      <c r="P1206" s="634" t="s">
        <v>8132</v>
      </c>
      <c r="Q1206" s="634" t="s">
        <v>8133</v>
      </c>
      <c r="R1206" s="634" t="s">
        <v>7245</v>
      </c>
      <c r="S1206" s="634" t="s">
        <v>8135</v>
      </c>
      <c r="T1206" s="634" t="s">
        <v>10605</v>
      </c>
      <c r="U1206" s="634" t="s">
        <v>2426</v>
      </c>
      <c r="V1206" s="634" t="s">
        <v>470</v>
      </c>
      <c r="W1206" s="634" t="s">
        <v>5559</v>
      </c>
      <c r="X1206" s="634" t="s">
        <v>11901</v>
      </c>
      <c r="Y1206" s="634" t="s">
        <v>8138</v>
      </c>
      <c r="Z1206" s="634" t="s">
        <v>8139</v>
      </c>
      <c r="AB1206" s="634" t="s">
        <v>8183</v>
      </c>
      <c r="AC1206" s="634" t="s">
        <v>8184</v>
      </c>
      <c r="AE1206" s="634" t="s">
        <v>10607</v>
      </c>
      <c r="AF1206" s="634" t="s">
        <v>18612</v>
      </c>
      <c r="AI1206" s="646" t="str">
        <f>VLOOKUP(K1206,'3-kurs'!C:F,4,)</f>
        <v>3-kurs</v>
      </c>
      <c r="AJ1206" s="634" t="str">
        <f t="shared" si="18"/>
        <v>438221100136</v>
      </c>
    </row>
    <row r="1207" spans="1:36" hidden="1" x14ac:dyDescent="0.25">
      <c r="A1207" s="634" t="s">
        <v>13735</v>
      </c>
      <c r="B1207" s="634" t="s">
        <v>2348</v>
      </c>
      <c r="C1207" s="634" t="s">
        <v>8125</v>
      </c>
      <c r="D1207" s="634" t="s">
        <v>8126</v>
      </c>
      <c r="E1207" s="634" t="s">
        <v>8127</v>
      </c>
      <c r="F1207" s="634" t="s">
        <v>4345</v>
      </c>
      <c r="G1207" s="634" t="s">
        <v>8221</v>
      </c>
      <c r="H1207" s="634" t="s">
        <v>4346</v>
      </c>
      <c r="I1207" s="634" t="s">
        <v>9775</v>
      </c>
      <c r="J1207" s="634" t="s">
        <v>13736</v>
      </c>
      <c r="K1207" s="635">
        <v>61308035350013</v>
      </c>
      <c r="L1207" s="634" t="s">
        <v>13737</v>
      </c>
      <c r="M1207" s="634" t="s">
        <v>4006</v>
      </c>
      <c r="N1207" s="634" t="s">
        <v>2424</v>
      </c>
      <c r="O1207" s="634" t="s">
        <v>2484</v>
      </c>
      <c r="P1207" s="634" t="s">
        <v>8132</v>
      </c>
      <c r="Q1207" s="634" t="s">
        <v>8133</v>
      </c>
      <c r="R1207" s="634" t="s">
        <v>7245</v>
      </c>
      <c r="S1207" s="634" t="s">
        <v>8135</v>
      </c>
      <c r="T1207" s="634" t="s">
        <v>10605</v>
      </c>
      <c r="U1207" s="634" t="s">
        <v>2426</v>
      </c>
      <c r="V1207" s="634" t="s">
        <v>470</v>
      </c>
      <c r="W1207" s="634" t="s">
        <v>5559</v>
      </c>
      <c r="X1207" s="634" t="s">
        <v>13738</v>
      </c>
      <c r="Y1207" s="634" t="s">
        <v>8138</v>
      </c>
      <c r="Z1207" s="634" t="s">
        <v>8139</v>
      </c>
      <c r="AB1207" s="634" t="s">
        <v>8183</v>
      </c>
      <c r="AC1207" s="634" t="s">
        <v>8184</v>
      </c>
      <c r="AE1207" s="634" t="s">
        <v>10607</v>
      </c>
      <c r="AF1207" s="634" t="s">
        <v>18732</v>
      </c>
      <c r="AI1207" s="646" t="str">
        <f>VLOOKUP(K1207,'3-kurs'!C:F,4,)</f>
        <v>3-kurs</v>
      </c>
      <c r="AJ1207" s="634" t="str">
        <f t="shared" si="18"/>
        <v>438221100177</v>
      </c>
    </row>
    <row r="1208" spans="1:36" hidden="1" x14ac:dyDescent="0.25">
      <c r="A1208" s="634" t="s">
        <v>13816</v>
      </c>
      <c r="B1208" s="634" t="s">
        <v>2917</v>
      </c>
      <c r="C1208" s="634" t="s">
        <v>8125</v>
      </c>
      <c r="D1208" s="634" t="s">
        <v>8126</v>
      </c>
      <c r="E1208" s="634" t="s">
        <v>8127</v>
      </c>
      <c r="F1208" s="634" t="s">
        <v>9349</v>
      </c>
      <c r="G1208" s="634" t="s">
        <v>13384</v>
      </c>
      <c r="H1208" s="634" t="s">
        <v>4346</v>
      </c>
      <c r="I1208" s="634" t="s">
        <v>13817</v>
      </c>
      <c r="J1208" s="634" t="s">
        <v>13818</v>
      </c>
      <c r="K1208" s="635">
        <v>40612881000143</v>
      </c>
      <c r="L1208" s="634" t="s">
        <v>13819</v>
      </c>
      <c r="M1208" s="634" t="s">
        <v>4006</v>
      </c>
      <c r="N1208" s="634" t="s">
        <v>2424</v>
      </c>
      <c r="O1208" s="634" t="s">
        <v>2484</v>
      </c>
      <c r="P1208" s="634" t="s">
        <v>8132</v>
      </c>
      <c r="Q1208" s="634" t="s">
        <v>8133</v>
      </c>
      <c r="R1208" s="634" t="s">
        <v>7245</v>
      </c>
      <c r="S1208" s="634" t="s">
        <v>8135</v>
      </c>
      <c r="T1208" s="634" t="s">
        <v>10605</v>
      </c>
      <c r="U1208" s="634" t="s">
        <v>2426</v>
      </c>
      <c r="V1208" s="634" t="s">
        <v>470</v>
      </c>
      <c r="W1208" s="634" t="s">
        <v>5559</v>
      </c>
      <c r="X1208" s="634" t="s">
        <v>13820</v>
      </c>
      <c r="Y1208" s="634" t="s">
        <v>8138</v>
      </c>
      <c r="Z1208" s="634" t="s">
        <v>8139</v>
      </c>
      <c r="AB1208" s="634" t="s">
        <v>8183</v>
      </c>
      <c r="AC1208" s="634" t="s">
        <v>8184</v>
      </c>
      <c r="AE1208" s="634" t="s">
        <v>10607</v>
      </c>
      <c r="AF1208" s="634" t="s">
        <v>18740</v>
      </c>
      <c r="AI1208" s="646" t="str">
        <f>VLOOKUP(K1208,'3-kurs'!C:F,4,)</f>
        <v>3-kurs</v>
      </c>
      <c r="AJ1208" s="634" t="str">
        <f t="shared" si="18"/>
        <v>438221100168</v>
      </c>
    </row>
    <row r="1209" spans="1:36" hidden="1" x14ac:dyDescent="0.25">
      <c r="A1209" s="634" t="s">
        <v>13724</v>
      </c>
      <c r="B1209" s="634" t="s">
        <v>3138</v>
      </c>
      <c r="C1209" s="634" t="s">
        <v>8125</v>
      </c>
      <c r="D1209" s="634" t="s">
        <v>8126</v>
      </c>
      <c r="E1209" s="634" t="s">
        <v>8127</v>
      </c>
      <c r="F1209" s="634" t="s">
        <v>4345</v>
      </c>
      <c r="G1209" s="634" t="s">
        <v>4347</v>
      </c>
      <c r="H1209" s="634" t="s">
        <v>4346</v>
      </c>
      <c r="I1209" s="634" t="s">
        <v>13725</v>
      </c>
      <c r="J1209" s="634" t="s">
        <v>13726</v>
      </c>
      <c r="K1209" s="635">
        <v>42608861120095</v>
      </c>
      <c r="L1209" s="634" t="s">
        <v>13727</v>
      </c>
      <c r="M1209" s="634" t="s">
        <v>4006</v>
      </c>
      <c r="N1209" s="634" t="s">
        <v>2424</v>
      </c>
      <c r="O1209" s="634" t="s">
        <v>2484</v>
      </c>
      <c r="P1209" s="634" t="s">
        <v>8132</v>
      </c>
      <c r="Q1209" s="634" t="s">
        <v>8133</v>
      </c>
      <c r="R1209" s="634" t="s">
        <v>7245</v>
      </c>
      <c r="S1209" s="634" t="s">
        <v>8135</v>
      </c>
      <c r="T1209" s="634" t="s">
        <v>10605</v>
      </c>
      <c r="U1209" s="634" t="s">
        <v>2426</v>
      </c>
      <c r="V1209" s="634" t="s">
        <v>470</v>
      </c>
      <c r="W1209" s="634" t="s">
        <v>5559</v>
      </c>
      <c r="X1209" s="634" t="s">
        <v>13250</v>
      </c>
      <c r="Y1209" s="634" t="s">
        <v>8138</v>
      </c>
      <c r="Z1209" s="634" t="s">
        <v>8139</v>
      </c>
      <c r="AB1209" s="634" t="s">
        <v>8183</v>
      </c>
      <c r="AC1209" s="634" t="s">
        <v>8184</v>
      </c>
      <c r="AE1209" s="634" t="s">
        <v>10607</v>
      </c>
      <c r="AF1209" s="634" t="s">
        <v>18725</v>
      </c>
      <c r="AI1209" s="646" t="str">
        <f>VLOOKUP(K1209,'3-kurs'!C:F,4,)</f>
        <v>3-kurs</v>
      </c>
      <c r="AJ1209" s="634" t="str">
        <f t="shared" si="18"/>
        <v>438221100249</v>
      </c>
    </row>
    <row r="1210" spans="1:36" hidden="1" x14ac:dyDescent="0.25">
      <c r="A1210" s="634" t="s">
        <v>13821</v>
      </c>
      <c r="B1210" s="634" t="s">
        <v>2961</v>
      </c>
      <c r="C1210" s="634" t="s">
        <v>8125</v>
      </c>
      <c r="D1210" s="634" t="s">
        <v>8126</v>
      </c>
      <c r="E1210" s="634" t="s">
        <v>8127</v>
      </c>
      <c r="F1210" s="634" t="s">
        <v>4345</v>
      </c>
      <c r="G1210" s="634" t="s">
        <v>4347</v>
      </c>
      <c r="H1210" s="634" t="s">
        <v>4346</v>
      </c>
      <c r="I1210" s="634" t="s">
        <v>13822</v>
      </c>
      <c r="J1210" s="634" t="s">
        <v>13823</v>
      </c>
      <c r="K1210" s="635">
        <v>41403941000097</v>
      </c>
      <c r="L1210" s="634" t="s">
        <v>13824</v>
      </c>
      <c r="M1210" s="634" t="s">
        <v>4006</v>
      </c>
      <c r="N1210" s="634" t="s">
        <v>2424</v>
      </c>
      <c r="O1210" s="634" t="s">
        <v>2484</v>
      </c>
      <c r="P1210" s="634" t="s">
        <v>8132</v>
      </c>
      <c r="Q1210" s="634" t="s">
        <v>8133</v>
      </c>
      <c r="R1210" s="634" t="s">
        <v>7245</v>
      </c>
      <c r="S1210" s="634" t="s">
        <v>8135</v>
      </c>
      <c r="T1210" s="634" t="s">
        <v>10605</v>
      </c>
      <c r="U1210" s="634" t="s">
        <v>2426</v>
      </c>
      <c r="V1210" s="634" t="s">
        <v>470</v>
      </c>
      <c r="W1210" s="634" t="s">
        <v>5559</v>
      </c>
      <c r="X1210" s="634" t="s">
        <v>13825</v>
      </c>
      <c r="Y1210" s="634" t="s">
        <v>8138</v>
      </c>
      <c r="Z1210" s="634" t="s">
        <v>8139</v>
      </c>
      <c r="AB1210" s="634" t="s">
        <v>8183</v>
      </c>
      <c r="AC1210" s="634" t="s">
        <v>8184</v>
      </c>
      <c r="AE1210" s="634" t="s">
        <v>10607</v>
      </c>
      <c r="AF1210" s="634" t="s">
        <v>18742</v>
      </c>
      <c r="AI1210" s="646" t="str">
        <f>VLOOKUP(K1210,'3-kurs'!C:F,4,)</f>
        <v>3-kurs</v>
      </c>
      <c r="AJ1210" s="634" t="str">
        <f t="shared" si="18"/>
        <v>438221100169</v>
      </c>
    </row>
    <row r="1211" spans="1:36" hidden="1" x14ac:dyDescent="0.25">
      <c r="A1211" s="634" t="s">
        <v>13713</v>
      </c>
      <c r="B1211" s="634" t="s">
        <v>2998</v>
      </c>
      <c r="C1211" s="634" t="s">
        <v>8125</v>
      </c>
      <c r="D1211" s="634" t="s">
        <v>8126</v>
      </c>
      <c r="E1211" s="634" t="s">
        <v>8127</v>
      </c>
      <c r="F1211" s="634" t="s">
        <v>4345</v>
      </c>
      <c r="G1211" s="634" t="s">
        <v>4347</v>
      </c>
      <c r="H1211" s="634" t="s">
        <v>4346</v>
      </c>
      <c r="I1211" s="634" t="s">
        <v>12805</v>
      </c>
      <c r="J1211" s="634" t="s">
        <v>13714</v>
      </c>
      <c r="K1211" s="635">
        <v>41509975260055</v>
      </c>
      <c r="L1211" s="634" t="s">
        <v>13715</v>
      </c>
      <c r="M1211" s="634" t="s">
        <v>4006</v>
      </c>
      <c r="N1211" s="634" t="s">
        <v>2424</v>
      </c>
      <c r="O1211" s="634" t="s">
        <v>2484</v>
      </c>
      <c r="P1211" s="634" t="s">
        <v>8132</v>
      </c>
      <c r="Q1211" s="634" t="s">
        <v>8133</v>
      </c>
      <c r="R1211" s="634" t="s">
        <v>7245</v>
      </c>
      <c r="S1211" s="634" t="s">
        <v>8135</v>
      </c>
      <c r="T1211" s="634" t="s">
        <v>10605</v>
      </c>
      <c r="U1211" s="634" t="s">
        <v>2426</v>
      </c>
      <c r="V1211" s="634" t="s">
        <v>470</v>
      </c>
      <c r="W1211" s="634" t="s">
        <v>5559</v>
      </c>
      <c r="X1211" s="634" t="s">
        <v>13716</v>
      </c>
      <c r="Y1211" s="634" t="s">
        <v>8138</v>
      </c>
      <c r="Z1211" s="634" t="s">
        <v>8139</v>
      </c>
      <c r="AB1211" s="634" t="s">
        <v>8183</v>
      </c>
      <c r="AC1211" s="634" t="s">
        <v>8184</v>
      </c>
      <c r="AE1211" s="634" t="s">
        <v>10607</v>
      </c>
      <c r="AF1211" s="634" t="s">
        <v>18741</v>
      </c>
      <c r="AI1211" s="646" t="str">
        <f>VLOOKUP(K1211,'3-kurs'!C:F,4,)</f>
        <v>3-kurs</v>
      </c>
      <c r="AJ1211" s="634" t="str">
        <f t="shared" si="18"/>
        <v>438221100171</v>
      </c>
    </row>
    <row r="1212" spans="1:36" hidden="1" x14ac:dyDescent="0.25">
      <c r="A1212" s="634" t="s">
        <v>13275</v>
      </c>
      <c r="B1212" s="634" t="s">
        <v>3000</v>
      </c>
      <c r="C1212" s="634" t="s">
        <v>8125</v>
      </c>
      <c r="D1212" s="634" t="s">
        <v>8126</v>
      </c>
      <c r="E1212" s="634" t="s">
        <v>8127</v>
      </c>
      <c r="F1212" s="634" t="s">
        <v>4345</v>
      </c>
      <c r="G1212" s="634" t="s">
        <v>4349</v>
      </c>
      <c r="H1212" s="634" t="s">
        <v>4346</v>
      </c>
      <c r="I1212" s="634" t="s">
        <v>10881</v>
      </c>
      <c r="J1212" s="634" t="s">
        <v>13276</v>
      </c>
      <c r="K1212" s="635">
        <v>61208055300028</v>
      </c>
      <c r="L1212" s="634" t="s">
        <v>10454</v>
      </c>
      <c r="M1212" s="634" t="s">
        <v>4006</v>
      </c>
      <c r="N1212" s="634" t="s">
        <v>2424</v>
      </c>
      <c r="O1212" s="634" t="s">
        <v>2484</v>
      </c>
      <c r="P1212" s="634" t="s">
        <v>8132</v>
      </c>
      <c r="Q1212" s="634" t="s">
        <v>8133</v>
      </c>
      <c r="R1212" s="634" t="s">
        <v>7245</v>
      </c>
      <c r="S1212" s="634" t="s">
        <v>8135</v>
      </c>
      <c r="T1212" s="634" t="s">
        <v>10605</v>
      </c>
      <c r="U1212" s="634" t="s">
        <v>2426</v>
      </c>
      <c r="V1212" s="634" t="s">
        <v>470</v>
      </c>
      <c r="W1212" s="634" t="s">
        <v>5559</v>
      </c>
      <c r="X1212" s="634" t="s">
        <v>11901</v>
      </c>
      <c r="Y1212" s="634" t="s">
        <v>8138</v>
      </c>
      <c r="Z1212" s="634" t="s">
        <v>8139</v>
      </c>
      <c r="AB1212" s="634" t="s">
        <v>8183</v>
      </c>
      <c r="AC1212" s="634" t="s">
        <v>8184</v>
      </c>
      <c r="AE1212" s="634" t="s">
        <v>10607</v>
      </c>
      <c r="AF1212" s="634" t="s">
        <v>18742</v>
      </c>
      <c r="AI1212" s="646" t="str">
        <f>VLOOKUP(K1212,'3-kurs'!C:F,4,)</f>
        <v>3-kurs</v>
      </c>
      <c r="AJ1212" s="634" t="str">
        <f t="shared" si="18"/>
        <v>438221100104</v>
      </c>
    </row>
    <row r="1213" spans="1:36" hidden="1" x14ac:dyDescent="0.25">
      <c r="A1213" s="634" t="s">
        <v>13365</v>
      </c>
      <c r="B1213" s="634" t="s">
        <v>3349</v>
      </c>
      <c r="C1213" s="634" t="s">
        <v>8125</v>
      </c>
      <c r="D1213" s="634" t="s">
        <v>8126</v>
      </c>
      <c r="E1213" s="634" t="s">
        <v>8127</v>
      </c>
      <c r="F1213" s="634" t="s">
        <v>4345</v>
      </c>
      <c r="G1213" s="634" t="s">
        <v>4347</v>
      </c>
      <c r="H1213" s="634" t="s">
        <v>4346</v>
      </c>
      <c r="I1213" s="634" t="s">
        <v>8480</v>
      </c>
      <c r="J1213" s="634" t="s">
        <v>13366</v>
      </c>
      <c r="K1213" s="635">
        <v>61808045260042</v>
      </c>
      <c r="L1213" s="634" t="s">
        <v>12899</v>
      </c>
      <c r="M1213" s="634" t="s">
        <v>4006</v>
      </c>
      <c r="N1213" s="634" t="s">
        <v>2424</v>
      </c>
      <c r="O1213" s="634" t="s">
        <v>2484</v>
      </c>
      <c r="P1213" s="634" t="s">
        <v>8132</v>
      </c>
      <c r="Q1213" s="634" t="s">
        <v>8133</v>
      </c>
      <c r="R1213" s="634" t="s">
        <v>7245</v>
      </c>
      <c r="S1213" s="634" t="s">
        <v>8135</v>
      </c>
      <c r="T1213" s="634" t="s">
        <v>10605</v>
      </c>
      <c r="U1213" s="634" t="s">
        <v>2426</v>
      </c>
      <c r="V1213" s="634" t="s">
        <v>470</v>
      </c>
      <c r="W1213" s="634" t="s">
        <v>5559</v>
      </c>
      <c r="X1213" s="634" t="s">
        <v>13367</v>
      </c>
      <c r="Y1213" s="634" t="s">
        <v>8138</v>
      </c>
      <c r="Z1213" s="634" t="s">
        <v>8139</v>
      </c>
      <c r="AB1213" s="634" t="s">
        <v>8183</v>
      </c>
      <c r="AC1213" s="634" t="s">
        <v>8184</v>
      </c>
      <c r="AE1213" s="634" t="s">
        <v>10607</v>
      </c>
      <c r="AF1213" s="634" t="s">
        <v>18732</v>
      </c>
      <c r="AI1213" s="646" t="str">
        <f>VLOOKUP(K1213,'3-kurs'!C:F,4,)</f>
        <v>3-kurs</v>
      </c>
      <c r="AJ1213" s="634" t="str">
        <f t="shared" si="18"/>
        <v>438221100172</v>
      </c>
    </row>
    <row r="1214" spans="1:36" hidden="1" x14ac:dyDescent="0.25">
      <c r="A1214" s="634" t="s">
        <v>13826</v>
      </c>
      <c r="B1214" s="634" t="s">
        <v>3076</v>
      </c>
      <c r="C1214" s="634" t="s">
        <v>8125</v>
      </c>
      <c r="D1214" s="634" t="s">
        <v>8126</v>
      </c>
      <c r="E1214" s="634" t="s">
        <v>8127</v>
      </c>
      <c r="F1214" s="634" t="s">
        <v>4345</v>
      </c>
      <c r="G1214" s="634" t="s">
        <v>4349</v>
      </c>
      <c r="H1214" s="634" t="s">
        <v>4346</v>
      </c>
      <c r="I1214" s="634" t="s">
        <v>13827</v>
      </c>
      <c r="J1214" s="634" t="s">
        <v>13828</v>
      </c>
      <c r="K1214" s="635">
        <v>40903951140033</v>
      </c>
      <c r="L1214" s="634" t="s">
        <v>13829</v>
      </c>
      <c r="M1214" s="634" t="s">
        <v>4006</v>
      </c>
      <c r="N1214" s="634" t="s">
        <v>2424</v>
      </c>
      <c r="O1214" s="634" t="s">
        <v>2484</v>
      </c>
      <c r="P1214" s="634" t="s">
        <v>8132</v>
      </c>
      <c r="Q1214" s="634" t="s">
        <v>8133</v>
      </c>
      <c r="R1214" s="634" t="s">
        <v>7245</v>
      </c>
      <c r="S1214" s="634" t="s">
        <v>8135</v>
      </c>
      <c r="T1214" s="634" t="s">
        <v>10605</v>
      </c>
      <c r="U1214" s="634" t="s">
        <v>2426</v>
      </c>
      <c r="V1214" s="634" t="s">
        <v>470</v>
      </c>
      <c r="W1214" s="634" t="s">
        <v>5559</v>
      </c>
      <c r="X1214" s="634" t="s">
        <v>11916</v>
      </c>
      <c r="Y1214" s="634" t="s">
        <v>8138</v>
      </c>
      <c r="Z1214" s="634" t="s">
        <v>8139</v>
      </c>
      <c r="AB1214" s="634" t="s">
        <v>8183</v>
      </c>
      <c r="AC1214" s="634" t="s">
        <v>8184</v>
      </c>
      <c r="AE1214" s="634" t="s">
        <v>10607</v>
      </c>
      <c r="AF1214" s="634" t="s">
        <v>18740</v>
      </c>
      <c r="AI1214" s="646" t="str">
        <f>VLOOKUP(K1214,'3-kurs'!C:F,4,)</f>
        <v>3-kurs</v>
      </c>
      <c r="AJ1214" s="634" t="str">
        <f t="shared" si="18"/>
        <v>438221100251</v>
      </c>
    </row>
    <row r="1215" spans="1:36" hidden="1" x14ac:dyDescent="0.25">
      <c r="A1215" s="634" t="s">
        <v>13717</v>
      </c>
      <c r="B1215" s="634" t="s">
        <v>3107</v>
      </c>
      <c r="C1215" s="634" t="s">
        <v>8125</v>
      </c>
      <c r="D1215" s="634" t="s">
        <v>8126</v>
      </c>
      <c r="E1215" s="634" t="s">
        <v>8127</v>
      </c>
      <c r="F1215" s="634" t="s">
        <v>4345</v>
      </c>
      <c r="G1215" s="634" t="s">
        <v>8598</v>
      </c>
      <c r="H1215" s="634" t="s">
        <v>4346</v>
      </c>
      <c r="I1215" s="634" t="s">
        <v>13718</v>
      </c>
      <c r="J1215" s="634" t="s">
        <v>13719</v>
      </c>
      <c r="K1215" s="635">
        <v>61605035330013</v>
      </c>
      <c r="L1215" s="634" t="s">
        <v>9266</v>
      </c>
      <c r="M1215" s="634" t="s">
        <v>4006</v>
      </c>
      <c r="N1215" s="634" t="s">
        <v>2424</v>
      </c>
      <c r="O1215" s="634" t="s">
        <v>2484</v>
      </c>
      <c r="P1215" s="634" t="s">
        <v>8132</v>
      </c>
      <c r="Q1215" s="634" t="s">
        <v>8133</v>
      </c>
      <c r="R1215" s="634" t="s">
        <v>7245</v>
      </c>
      <c r="S1215" s="634" t="s">
        <v>8135</v>
      </c>
      <c r="T1215" s="634" t="s">
        <v>10605</v>
      </c>
      <c r="U1215" s="634" t="s">
        <v>2426</v>
      </c>
      <c r="V1215" s="634" t="s">
        <v>470</v>
      </c>
      <c r="W1215" s="634" t="s">
        <v>5559</v>
      </c>
      <c r="X1215" s="634" t="s">
        <v>11901</v>
      </c>
      <c r="Y1215" s="634" t="s">
        <v>8138</v>
      </c>
      <c r="Z1215" s="634" t="s">
        <v>8139</v>
      </c>
      <c r="AB1215" s="634" t="s">
        <v>8183</v>
      </c>
      <c r="AC1215" s="634" t="s">
        <v>8184</v>
      </c>
      <c r="AE1215" s="634" t="s">
        <v>10607</v>
      </c>
      <c r="AF1215" s="634" t="s">
        <v>18612</v>
      </c>
      <c r="AI1215" s="646" t="str">
        <f>VLOOKUP(K1215,'3-kurs'!C:F,4,)</f>
        <v>3-kurs</v>
      </c>
      <c r="AJ1215" s="634" t="str">
        <f t="shared" si="18"/>
        <v>438221100126</v>
      </c>
    </row>
    <row r="1216" spans="1:36" hidden="1" x14ac:dyDescent="0.25">
      <c r="A1216" s="634" t="s">
        <v>13720</v>
      </c>
      <c r="B1216" s="634" t="s">
        <v>3125</v>
      </c>
      <c r="C1216" s="634" t="s">
        <v>8125</v>
      </c>
      <c r="D1216" s="634" t="s">
        <v>8126</v>
      </c>
      <c r="E1216" s="634" t="s">
        <v>8127</v>
      </c>
      <c r="F1216" s="634" t="s">
        <v>4345</v>
      </c>
      <c r="G1216" s="634" t="s">
        <v>4348</v>
      </c>
      <c r="H1216" s="634" t="s">
        <v>4346</v>
      </c>
      <c r="I1216" s="634" t="s">
        <v>13721</v>
      </c>
      <c r="J1216" s="634" t="s">
        <v>13722</v>
      </c>
      <c r="K1216" s="635">
        <v>41312861140047</v>
      </c>
      <c r="L1216" s="634" t="s">
        <v>13723</v>
      </c>
      <c r="M1216" s="634" t="s">
        <v>4006</v>
      </c>
      <c r="N1216" s="634" t="s">
        <v>2424</v>
      </c>
      <c r="O1216" s="634" t="s">
        <v>2484</v>
      </c>
      <c r="P1216" s="634" t="s">
        <v>8132</v>
      </c>
      <c r="Q1216" s="634" t="s">
        <v>8133</v>
      </c>
      <c r="R1216" s="634" t="s">
        <v>7245</v>
      </c>
      <c r="S1216" s="634" t="s">
        <v>8135</v>
      </c>
      <c r="T1216" s="634" t="s">
        <v>10605</v>
      </c>
      <c r="U1216" s="634" t="s">
        <v>2426</v>
      </c>
      <c r="V1216" s="634" t="s">
        <v>470</v>
      </c>
      <c r="W1216" s="634" t="s">
        <v>5559</v>
      </c>
      <c r="X1216" s="634" t="s">
        <v>11901</v>
      </c>
      <c r="Y1216" s="634" t="s">
        <v>8138</v>
      </c>
      <c r="Z1216" s="634" t="s">
        <v>8139</v>
      </c>
      <c r="AB1216" s="634" t="s">
        <v>8183</v>
      </c>
      <c r="AC1216" s="634" t="s">
        <v>8184</v>
      </c>
      <c r="AE1216" s="634" t="s">
        <v>10607</v>
      </c>
      <c r="AF1216" s="634" t="s">
        <v>18725</v>
      </c>
      <c r="AI1216" s="646" t="str">
        <f>VLOOKUP(K1216,'3-kurs'!C:F,4,)</f>
        <v>3-kurs</v>
      </c>
      <c r="AJ1216" s="634" t="str">
        <f t="shared" si="18"/>
        <v>438221100127</v>
      </c>
    </row>
    <row r="1217" spans="1:36" hidden="1" x14ac:dyDescent="0.25">
      <c r="A1217" s="634" t="s">
        <v>13739</v>
      </c>
      <c r="B1217" s="634" t="s">
        <v>2488</v>
      </c>
      <c r="C1217" s="634" t="s">
        <v>8125</v>
      </c>
      <c r="D1217" s="634" t="s">
        <v>8126</v>
      </c>
      <c r="E1217" s="634" t="s">
        <v>8127</v>
      </c>
      <c r="F1217" s="634" t="s">
        <v>4345</v>
      </c>
      <c r="G1217" s="634" t="s">
        <v>4347</v>
      </c>
      <c r="H1217" s="634" t="s">
        <v>4346</v>
      </c>
      <c r="I1217" s="634" t="s">
        <v>13740</v>
      </c>
      <c r="J1217" s="634" t="s">
        <v>13741</v>
      </c>
      <c r="K1217" s="635">
        <v>43107922360010</v>
      </c>
      <c r="L1217" s="634" t="s">
        <v>12853</v>
      </c>
      <c r="M1217" s="634" t="s">
        <v>4006</v>
      </c>
      <c r="N1217" s="634" t="s">
        <v>2424</v>
      </c>
      <c r="O1217" s="634" t="s">
        <v>2484</v>
      </c>
      <c r="P1217" s="634" t="s">
        <v>8132</v>
      </c>
      <c r="Q1217" s="634" t="s">
        <v>8133</v>
      </c>
      <c r="R1217" s="634" t="s">
        <v>7245</v>
      </c>
      <c r="S1217" s="634" t="s">
        <v>8135</v>
      </c>
      <c r="T1217" s="634" t="s">
        <v>10605</v>
      </c>
      <c r="U1217" s="634" t="s">
        <v>2426</v>
      </c>
      <c r="V1217" s="634" t="s">
        <v>470</v>
      </c>
      <c r="W1217" s="634" t="s">
        <v>5559</v>
      </c>
      <c r="X1217" s="634" t="s">
        <v>13742</v>
      </c>
      <c r="Y1217" s="634" t="s">
        <v>8138</v>
      </c>
      <c r="Z1217" s="634" t="s">
        <v>8139</v>
      </c>
      <c r="AB1217" s="634" t="s">
        <v>8183</v>
      </c>
      <c r="AC1217" s="634" t="s">
        <v>8184</v>
      </c>
      <c r="AE1217" s="634" t="s">
        <v>10607</v>
      </c>
      <c r="AF1217" s="634" t="s">
        <v>18714</v>
      </c>
      <c r="AI1217" s="646" t="str">
        <f>VLOOKUP(K1217,'3-kurs'!C:F,4,)</f>
        <v>3-kurs</v>
      </c>
      <c r="AJ1217" s="634" t="str">
        <f t="shared" si="18"/>
        <v>438221100160</v>
      </c>
    </row>
    <row r="1218" spans="1:36" hidden="1" x14ac:dyDescent="0.25">
      <c r="A1218" s="634" t="s">
        <v>13760</v>
      </c>
      <c r="B1218" s="634" t="s">
        <v>2501</v>
      </c>
      <c r="C1218" s="634" t="s">
        <v>8125</v>
      </c>
      <c r="D1218" s="634" t="s">
        <v>8126</v>
      </c>
      <c r="E1218" s="634" t="s">
        <v>8127</v>
      </c>
      <c r="F1218" s="634" t="s">
        <v>4345</v>
      </c>
      <c r="G1218" s="634" t="s">
        <v>4348</v>
      </c>
      <c r="H1218" s="634" t="s">
        <v>4346</v>
      </c>
      <c r="I1218" s="634" t="s">
        <v>13761</v>
      </c>
      <c r="J1218" s="634" t="s">
        <v>13762</v>
      </c>
      <c r="K1218" s="635">
        <v>62004045310041</v>
      </c>
      <c r="L1218" s="634" t="s">
        <v>10870</v>
      </c>
      <c r="M1218" s="634" t="s">
        <v>4006</v>
      </c>
      <c r="N1218" s="634" t="s">
        <v>2424</v>
      </c>
      <c r="O1218" s="634" t="s">
        <v>2484</v>
      </c>
      <c r="P1218" s="634" t="s">
        <v>8132</v>
      </c>
      <c r="Q1218" s="634" t="s">
        <v>8133</v>
      </c>
      <c r="R1218" s="634" t="s">
        <v>7245</v>
      </c>
      <c r="S1218" s="634" t="s">
        <v>8135</v>
      </c>
      <c r="T1218" s="634" t="s">
        <v>10605</v>
      </c>
      <c r="U1218" s="634" t="s">
        <v>2426</v>
      </c>
      <c r="V1218" s="634" t="s">
        <v>470</v>
      </c>
      <c r="W1218" s="634" t="s">
        <v>5559</v>
      </c>
      <c r="X1218" s="634" t="s">
        <v>11901</v>
      </c>
      <c r="Y1218" s="634" t="s">
        <v>8138</v>
      </c>
      <c r="Z1218" s="634" t="s">
        <v>8139</v>
      </c>
      <c r="AB1218" s="634" t="s">
        <v>8183</v>
      </c>
      <c r="AC1218" s="634" t="s">
        <v>8184</v>
      </c>
      <c r="AE1218" s="634" t="s">
        <v>10607</v>
      </c>
      <c r="AF1218" s="634" t="s">
        <v>18740</v>
      </c>
      <c r="AI1218" s="646" t="str">
        <f>VLOOKUP(K1218,'3-kurs'!C:F,4,)</f>
        <v>3-kurs</v>
      </c>
      <c r="AJ1218" s="634" t="str">
        <f t="shared" si="18"/>
        <v>438221100119</v>
      </c>
    </row>
    <row r="1219" spans="1:36" hidden="1" x14ac:dyDescent="0.25">
      <c r="A1219" s="634" t="s">
        <v>13728</v>
      </c>
      <c r="B1219" s="634" t="s">
        <v>3319</v>
      </c>
      <c r="C1219" s="634" t="s">
        <v>8125</v>
      </c>
      <c r="D1219" s="634" t="s">
        <v>8126</v>
      </c>
      <c r="E1219" s="634" t="s">
        <v>8127</v>
      </c>
      <c r="F1219" s="634" t="s">
        <v>4345</v>
      </c>
      <c r="G1219" s="634" t="s">
        <v>4350</v>
      </c>
      <c r="H1219" s="634" t="s">
        <v>4346</v>
      </c>
      <c r="I1219" s="634" t="s">
        <v>13729</v>
      </c>
      <c r="J1219" s="634" t="s">
        <v>13730</v>
      </c>
      <c r="K1219" s="635">
        <v>60408055370019</v>
      </c>
      <c r="L1219" s="634" t="s">
        <v>10870</v>
      </c>
      <c r="M1219" s="634" t="s">
        <v>4006</v>
      </c>
      <c r="N1219" s="634" t="s">
        <v>2424</v>
      </c>
      <c r="O1219" s="634" t="s">
        <v>2484</v>
      </c>
      <c r="P1219" s="634" t="s">
        <v>8132</v>
      </c>
      <c r="Q1219" s="634" t="s">
        <v>8133</v>
      </c>
      <c r="R1219" s="634" t="s">
        <v>7245</v>
      </c>
      <c r="S1219" s="634" t="s">
        <v>8135</v>
      </c>
      <c r="T1219" s="634" t="s">
        <v>10605</v>
      </c>
      <c r="U1219" s="634" t="s">
        <v>2426</v>
      </c>
      <c r="V1219" s="634" t="s">
        <v>470</v>
      </c>
      <c r="W1219" s="634" t="s">
        <v>5559</v>
      </c>
      <c r="X1219" s="634" t="s">
        <v>11901</v>
      </c>
      <c r="Y1219" s="634" t="s">
        <v>8138</v>
      </c>
      <c r="Z1219" s="634" t="s">
        <v>8139</v>
      </c>
      <c r="AB1219" s="634" t="s">
        <v>8183</v>
      </c>
      <c r="AC1219" s="634" t="s">
        <v>8184</v>
      </c>
      <c r="AE1219" s="634" t="s">
        <v>10607</v>
      </c>
      <c r="AF1219" s="634" t="s">
        <v>18731</v>
      </c>
      <c r="AI1219" s="646" t="str">
        <f>VLOOKUP(K1219,'3-kurs'!C:F,4,)</f>
        <v>3-kurs</v>
      </c>
      <c r="AJ1219" s="634" t="str">
        <f t="shared" si="18"/>
        <v>438221100130</v>
      </c>
    </row>
    <row r="1220" spans="1:36" hidden="1" x14ac:dyDescent="0.25">
      <c r="A1220" s="634" t="s">
        <v>13774</v>
      </c>
      <c r="B1220" s="634" t="s">
        <v>2770</v>
      </c>
      <c r="C1220" s="634" t="s">
        <v>8125</v>
      </c>
      <c r="D1220" s="634" t="s">
        <v>8126</v>
      </c>
      <c r="E1220" s="634" t="s">
        <v>8127</v>
      </c>
      <c r="F1220" s="634" t="s">
        <v>4345</v>
      </c>
      <c r="G1220" s="634" t="s">
        <v>8332</v>
      </c>
      <c r="H1220" s="634" t="s">
        <v>4344</v>
      </c>
      <c r="I1220" s="634" t="s">
        <v>13775</v>
      </c>
      <c r="J1220" s="634" t="s">
        <v>13776</v>
      </c>
      <c r="K1220" s="635">
        <v>50701055280010</v>
      </c>
      <c r="L1220" s="634" t="s">
        <v>13777</v>
      </c>
      <c r="M1220" s="634" t="s">
        <v>4006</v>
      </c>
      <c r="N1220" s="634" t="s">
        <v>2424</v>
      </c>
      <c r="O1220" s="634" t="s">
        <v>2484</v>
      </c>
      <c r="P1220" s="634" t="s">
        <v>8132</v>
      </c>
      <c r="Q1220" s="634" t="s">
        <v>8133</v>
      </c>
      <c r="R1220" s="634" t="s">
        <v>7245</v>
      </c>
      <c r="S1220" s="634" t="s">
        <v>8135</v>
      </c>
      <c r="T1220" s="634" t="s">
        <v>10605</v>
      </c>
      <c r="U1220" s="634" t="s">
        <v>2426</v>
      </c>
      <c r="V1220" s="634" t="s">
        <v>470</v>
      </c>
      <c r="W1220" s="634" t="s">
        <v>5559</v>
      </c>
      <c r="X1220" s="634" t="s">
        <v>11901</v>
      </c>
      <c r="Y1220" s="634" t="s">
        <v>8138</v>
      </c>
      <c r="Z1220" s="634" t="s">
        <v>8139</v>
      </c>
      <c r="AB1220" s="634" t="s">
        <v>8183</v>
      </c>
      <c r="AC1220" s="634" t="s">
        <v>8184</v>
      </c>
      <c r="AE1220" s="634" t="s">
        <v>10607</v>
      </c>
      <c r="AF1220" s="634" t="s">
        <v>18709</v>
      </c>
      <c r="AI1220" s="646" t="str">
        <f>VLOOKUP(K1220,'3-kurs'!C:F,4,)</f>
        <v>3-kurs</v>
      </c>
      <c r="AJ1220" s="634" t="str">
        <f t="shared" ref="AJ1220:AJ1283" si="19">A1220</f>
        <v>438221100122</v>
      </c>
    </row>
    <row r="1221" spans="1:36" hidden="1" x14ac:dyDescent="0.25">
      <c r="A1221" s="634" t="s">
        <v>13743</v>
      </c>
      <c r="B1221" s="634" t="s">
        <v>2573</v>
      </c>
      <c r="C1221" s="634" t="s">
        <v>8125</v>
      </c>
      <c r="D1221" s="634" t="s">
        <v>8126</v>
      </c>
      <c r="E1221" s="634" t="s">
        <v>8127</v>
      </c>
      <c r="F1221" s="634" t="s">
        <v>4345</v>
      </c>
      <c r="G1221" s="634" t="s">
        <v>4347</v>
      </c>
      <c r="H1221" s="634" t="s">
        <v>4346</v>
      </c>
      <c r="I1221" s="634" t="s">
        <v>13744</v>
      </c>
      <c r="J1221" s="634" t="s">
        <v>13745</v>
      </c>
      <c r="K1221" s="635">
        <v>40809901000081</v>
      </c>
      <c r="L1221" s="634" t="s">
        <v>12414</v>
      </c>
      <c r="M1221" s="634" t="s">
        <v>4006</v>
      </c>
      <c r="N1221" s="634" t="s">
        <v>2424</v>
      </c>
      <c r="O1221" s="634" t="s">
        <v>2484</v>
      </c>
      <c r="P1221" s="634" t="s">
        <v>8132</v>
      </c>
      <c r="Q1221" s="634" t="s">
        <v>8133</v>
      </c>
      <c r="R1221" s="634" t="s">
        <v>7245</v>
      </c>
      <c r="S1221" s="634" t="s">
        <v>8135</v>
      </c>
      <c r="T1221" s="634" t="s">
        <v>10605</v>
      </c>
      <c r="U1221" s="634" t="s">
        <v>2426</v>
      </c>
      <c r="V1221" s="634" t="s">
        <v>470</v>
      </c>
      <c r="W1221" s="634" t="s">
        <v>5559</v>
      </c>
      <c r="X1221" s="634" t="s">
        <v>13746</v>
      </c>
      <c r="Y1221" s="634" t="s">
        <v>8138</v>
      </c>
      <c r="Z1221" s="634" t="s">
        <v>8139</v>
      </c>
      <c r="AB1221" s="634" t="s">
        <v>8183</v>
      </c>
      <c r="AC1221" s="634" t="s">
        <v>8184</v>
      </c>
      <c r="AE1221" s="634" t="s">
        <v>10607</v>
      </c>
      <c r="AF1221" s="634" t="s">
        <v>18742</v>
      </c>
      <c r="AI1221" s="646" t="str">
        <f>VLOOKUP(K1221,'3-kurs'!C:F,4,)</f>
        <v>3-kurs</v>
      </c>
      <c r="AJ1221" s="634" t="str">
        <f t="shared" si="19"/>
        <v>438221100161</v>
      </c>
    </row>
    <row r="1222" spans="1:36" hidden="1" x14ac:dyDescent="0.25">
      <c r="A1222" s="634" t="s">
        <v>13795</v>
      </c>
      <c r="B1222" s="634" t="s">
        <v>4316</v>
      </c>
      <c r="C1222" s="634" t="s">
        <v>8125</v>
      </c>
      <c r="D1222" s="634" t="s">
        <v>8126</v>
      </c>
      <c r="E1222" s="634" t="s">
        <v>8127</v>
      </c>
      <c r="F1222" s="634" t="s">
        <v>4345</v>
      </c>
      <c r="G1222" s="634" t="s">
        <v>8332</v>
      </c>
      <c r="H1222" s="634" t="s">
        <v>4344</v>
      </c>
      <c r="I1222" s="634" t="s">
        <v>13796</v>
      </c>
      <c r="J1222" s="634" t="s">
        <v>13797</v>
      </c>
      <c r="K1222" s="635">
        <v>52009045280016</v>
      </c>
      <c r="L1222" s="634" t="s">
        <v>9056</v>
      </c>
      <c r="M1222" s="634" t="s">
        <v>4006</v>
      </c>
      <c r="N1222" s="634" t="s">
        <v>2424</v>
      </c>
      <c r="O1222" s="634" t="s">
        <v>2484</v>
      </c>
      <c r="P1222" s="634" t="s">
        <v>8132</v>
      </c>
      <c r="Q1222" s="634" t="s">
        <v>8133</v>
      </c>
      <c r="R1222" s="634" t="s">
        <v>7245</v>
      </c>
      <c r="S1222" s="634" t="s">
        <v>8135</v>
      </c>
      <c r="T1222" s="634" t="s">
        <v>10605</v>
      </c>
      <c r="U1222" s="634" t="s">
        <v>2426</v>
      </c>
      <c r="V1222" s="634" t="s">
        <v>470</v>
      </c>
      <c r="W1222" s="634" t="s">
        <v>5559</v>
      </c>
      <c r="X1222" s="634" t="s">
        <v>13798</v>
      </c>
      <c r="Y1222" s="634" t="s">
        <v>8138</v>
      </c>
      <c r="Z1222" s="634" t="s">
        <v>8139</v>
      </c>
      <c r="AB1222" s="634" t="s">
        <v>8183</v>
      </c>
      <c r="AC1222" s="634" t="s">
        <v>8184</v>
      </c>
      <c r="AE1222" s="634" t="s">
        <v>10607</v>
      </c>
      <c r="AF1222" s="634" t="s">
        <v>18714</v>
      </c>
      <c r="AI1222" s="646" t="str">
        <f>VLOOKUP(K1222,'3-kurs'!C:F,4,)</f>
        <v>3-kurs</v>
      </c>
      <c r="AJ1222" s="634" t="str">
        <f t="shared" si="19"/>
        <v>438221100180</v>
      </c>
    </row>
    <row r="1223" spans="1:36" hidden="1" x14ac:dyDescent="0.25">
      <c r="A1223" s="634" t="s">
        <v>13778</v>
      </c>
      <c r="B1223" s="634" t="s">
        <v>2579</v>
      </c>
      <c r="C1223" s="634" t="s">
        <v>8125</v>
      </c>
      <c r="D1223" s="634" t="s">
        <v>8126</v>
      </c>
      <c r="E1223" s="634" t="s">
        <v>8127</v>
      </c>
      <c r="F1223" s="634" t="s">
        <v>8253</v>
      </c>
      <c r="G1223" s="634" t="s">
        <v>8254</v>
      </c>
      <c r="H1223" s="634" t="s">
        <v>4346</v>
      </c>
      <c r="I1223" s="634" t="s">
        <v>13779</v>
      </c>
      <c r="J1223" s="634" t="s">
        <v>13780</v>
      </c>
      <c r="K1223" s="635">
        <v>62908036060064</v>
      </c>
      <c r="L1223" s="634" t="s">
        <v>13781</v>
      </c>
      <c r="M1223" s="634" t="s">
        <v>4006</v>
      </c>
      <c r="N1223" s="634" t="s">
        <v>2424</v>
      </c>
      <c r="O1223" s="634" t="s">
        <v>2484</v>
      </c>
      <c r="P1223" s="634" t="s">
        <v>8132</v>
      </c>
      <c r="Q1223" s="634" t="s">
        <v>8133</v>
      </c>
      <c r="R1223" s="634" t="s">
        <v>7245</v>
      </c>
      <c r="S1223" s="634" t="s">
        <v>8135</v>
      </c>
      <c r="T1223" s="634" t="s">
        <v>10605</v>
      </c>
      <c r="U1223" s="634" t="s">
        <v>2426</v>
      </c>
      <c r="V1223" s="634" t="s">
        <v>470</v>
      </c>
      <c r="W1223" s="634" t="s">
        <v>5559</v>
      </c>
      <c r="X1223" s="634" t="s">
        <v>13782</v>
      </c>
      <c r="Y1223" s="634" t="s">
        <v>8138</v>
      </c>
      <c r="Z1223" s="634" t="s">
        <v>8139</v>
      </c>
      <c r="AB1223" s="634" t="s">
        <v>8183</v>
      </c>
      <c r="AC1223" s="634" t="s">
        <v>8184</v>
      </c>
      <c r="AE1223" s="634" t="s">
        <v>11917</v>
      </c>
      <c r="AF1223" s="634" t="s">
        <v>18740</v>
      </c>
      <c r="AI1223" s="646" t="str">
        <f>VLOOKUP(K1223,'3-kurs'!C:F,4,)</f>
        <v>3-kurs</v>
      </c>
      <c r="AJ1223" s="634" t="str">
        <f t="shared" si="19"/>
        <v>438221100196</v>
      </c>
    </row>
    <row r="1224" spans="1:36" hidden="1" x14ac:dyDescent="0.25">
      <c r="A1224" s="634" t="s">
        <v>13868</v>
      </c>
      <c r="B1224" s="634" t="s">
        <v>2914</v>
      </c>
      <c r="C1224" s="634" t="s">
        <v>8125</v>
      </c>
      <c r="D1224" s="634" t="s">
        <v>8126</v>
      </c>
      <c r="E1224" s="634" t="s">
        <v>8127</v>
      </c>
      <c r="F1224" s="634" t="s">
        <v>4345</v>
      </c>
      <c r="G1224" s="634" t="s">
        <v>4349</v>
      </c>
      <c r="H1224" s="634" t="s">
        <v>4346</v>
      </c>
      <c r="I1224" s="634" t="s">
        <v>13408</v>
      </c>
      <c r="J1224" s="634" t="s">
        <v>13869</v>
      </c>
      <c r="K1224" s="635">
        <v>60807045380027</v>
      </c>
      <c r="L1224" s="634" t="s">
        <v>13870</v>
      </c>
      <c r="M1224" s="634" t="s">
        <v>4006</v>
      </c>
      <c r="N1224" s="634" t="s">
        <v>2424</v>
      </c>
      <c r="O1224" s="634" t="s">
        <v>2537</v>
      </c>
      <c r="P1224" s="634" t="s">
        <v>8132</v>
      </c>
      <c r="Q1224" s="634" t="s">
        <v>8133</v>
      </c>
      <c r="R1224" s="634" t="s">
        <v>7245</v>
      </c>
      <c r="S1224" s="634" t="s">
        <v>8135</v>
      </c>
      <c r="T1224" s="634" t="s">
        <v>10605</v>
      </c>
      <c r="U1224" s="634" t="s">
        <v>2426</v>
      </c>
      <c r="V1224" s="634" t="s">
        <v>470</v>
      </c>
      <c r="W1224" s="634" t="s">
        <v>5559</v>
      </c>
      <c r="X1224" s="634" t="s">
        <v>13871</v>
      </c>
      <c r="Y1224" s="634" t="s">
        <v>8138</v>
      </c>
      <c r="Z1224" s="634" t="s">
        <v>8139</v>
      </c>
      <c r="AB1224" s="634" t="s">
        <v>8183</v>
      </c>
      <c r="AC1224" s="634" t="s">
        <v>8184</v>
      </c>
      <c r="AE1224" s="634" t="s">
        <v>11913</v>
      </c>
      <c r="AF1224" s="634" t="s">
        <v>18741</v>
      </c>
      <c r="AI1224" s="646" t="str">
        <f>VLOOKUP(K1224,'3-kurs'!C:F,4,)</f>
        <v>3-kurs</v>
      </c>
      <c r="AJ1224" s="634" t="str">
        <f t="shared" si="19"/>
        <v>438221100325</v>
      </c>
    </row>
    <row r="1225" spans="1:36" hidden="1" x14ac:dyDescent="0.25">
      <c r="A1225" s="634" t="s">
        <v>21112</v>
      </c>
      <c r="B1225" s="634" t="s">
        <v>1785</v>
      </c>
      <c r="C1225" s="634" t="s">
        <v>8125</v>
      </c>
      <c r="D1225" s="634" t="s">
        <v>8126</v>
      </c>
      <c r="E1225" s="634" t="s">
        <v>8127</v>
      </c>
      <c r="F1225" s="634" t="s">
        <v>4345</v>
      </c>
      <c r="G1225" s="634" t="s">
        <v>4348</v>
      </c>
      <c r="H1225" s="634" t="s">
        <v>4344</v>
      </c>
      <c r="I1225" s="634" t="s">
        <v>21113</v>
      </c>
      <c r="J1225" s="634" t="s">
        <v>21114</v>
      </c>
      <c r="K1225" s="635">
        <v>31307931010022</v>
      </c>
      <c r="L1225" s="634" t="s">
        <v>21115</v>
      </c>
      <c r="M1225" s="634" t="s">
        <v>4006</v>
      </c>
      <c r="N1225" s="634" t="s">
        <v>2424</v>
      </c>
      <c r="O1225" s="634" t="s">
        <v>2537</v>
      </c>
      <c r="P1225" s="634" t="s">
        <v>8132</v>
      </c>
      <c r="Q1225" s="634" t="s">
        <v>8133</v>
      </c>
      <c r="R1225" s="634" t="s">
        <v>7245</v>
      </c>
      <c r="S1225" s="634" t="s">
        <v>8135</v>
      </c>
      <c r="T1225" s="634" t="s">
        <v>10605</v>
      </c>
      <c r="U1225" s="634" t="s">
        <v>2426</v>
      </c>
      <c r="V1225" s="634" t="s">
        <v>470</v>
      </c>
      <c r="W1225" s="634" t="s">
        <v>5559</v>
      </c>
      <c r="X1225" s="634" t="s">
        <v>21116</v>
      </c>
      <c r="Y1225" s="634" t="s">
        <v>8138</v>
      </c>
      <c r="Z1225" s="634" t="s">
        <v>8139</v>
      </c>
      <c r="AB1225" s="634" t="s">
        <v>8183</v>
      </c>
      <c r="AC1225" s="634" t="s">
        <v>8184</v>
      </c>
      <c r="AE1225" s="634" t="s">
        <v>13199</v>
      </c>
      <c r="AF1225" s="634" t="s">
        <v>18725</v>
      </c>
      <c r="AI1225" s="646" t="e">
        <f>VLOOKUP(K1225,'3-kurs'!C:F,4,)</f>
        <v>#N/A</v>
      </c>
      <c r="AJ1225" s="634" t="str">
        <f t="shared" si="19"/>
        <v>438211100324</v>
      </c>
    </row>
    <row r="1226" spans="1:36" hidden="1" x14ac:dyDescent="0.25">
      <c r="A1226" s="634" t="s">
        <v>13841</v>
      </c>
      <c r="B1226" s="634" t="s">
        <v>3343</v>
      </c>
      <c r="C1226" s="634" t="s">
        <v>8125</v>
      </c>
      <c r="D1226" s="634" t="s">
        <v>8126</v>
      </c>
      <c r="E1226" s="634" t="s">
        <v>8127</v>
      </c>
      <c r="F1226" s="634" t="s">
        <v>4345</v>
      </c>
      <c r="G1226" s="634" t="s">
        <v>8332</v>
      </c>
      <c r="H1226" s="634" t="s">
        <v>4344</v>
      </c>
      <c r="I1226" s="634" t="s">
        <v>13842</v>
      </c>
      <c r="J1226" s="634" t="s">
        <v>13843</v>
      </c>
      <c r="K1226" s="635">
        <v>33112965280015</v>
      </c>
      <c r="L1226" s="634" t="s">
        <v>10865</v>
      </c>
      <c r="M1226" s="634" t="s">
        <v>4006</v>
      </c>
      <c r="N1226" s="634" t="s">
        <v>2424</v>
      </c>
      <c r="O1226" s="634" t="s">
        <v>2537</v>
      </c>
      <c r="P1226" s="634" t="s">
        <v>8132</v>
      </c>
      <c r="Q1226" s="634" t="s">
        <v>8133</v>
      </c>
      <c r="R1226" s="634" t="s">
        <v>7245</v>
      </c>
      <c r="S1226" s="634" t="s">
        <v>8135</v>
      </c>
      <c r="T1226" s="634" t="s">
        <v>10605</v>
      </c>
      <c r="U1226" s="634" t="s">
        <v>2426</v>
      </c>
      <c r="V1226" s="634" t="s">
        <v>470</v>
      </c>
      <c r="W1226" s="634" t="s">
        <v>5559</v>
      </c>
      <c r="X1226" s="634" t="s">
        <v>13844</v>
      </c>
      <c r="Y1226" s="634" t="s">
        <v>8138</v>
      </c>
      <c r="Z1226" s="634" t="s">
        <v>8139</v>
      </c>
      <c r="AB1226" s="634" t="s">
        <v>8183</v>
      </c>
      <c r="AC1226" s="634" t="s">
        <v>8184</v>
      </c>
      <c r="AE1226" s="634" t="s">
        <v>10607</v>
      </c>
      <c r="AF1226" s="634" t="s">
        <v>18802</v>
      </c>
      <c r="AI1226" s="646" t="str">
        <f>VLOOKUP(K1226,'3-kurs'!C:F,4,)</f>
        <v>3-kurs</v>
      </c>
      <c r="AJ1226" s="634" t="str">
        <f t="shared" si="19"/>
        <v>438221100181</v>
      </c>
    </row>
    <row r="1227" spans="1:36" hidden="1" x14ac:dyDescent="0.25">
      <c r="A1227" s="634" t="s">
        <v>13834</v>
      </c>
      <c r="B1227" s="634" t="s">
        <v>2796</v>
      </c>
      <c r="C1227" s="634" t="s">
        <v>8125</v>
      </c>
      <c r="D1227" s="634" t="s">
        <v>8126</v>
      </c>
      <c r="E1227" s="634" t="s">
        <v>8127</v>
      </c>
      <c r="F1227" s="634" t="s">
        <v>4345</v>
      </c>
      <c r="G1227" s="634" t="s">
        <v>4347</v>
      </c>
      <c r="H1227" s="634" t="s">
        <v>4346</v>
      </c>
      <c r="I1227" s="634" t="s">
        <v>13835</v>
      </c>
      <c r="J1227" s="634" t="s">
        <v>13836</v>
      </c>
      <c r="K1227" s="635">
        <v>62009025260046</v>
      </c>
      <c r="L1227" s="634" t="s">
        <v>11883</v>
      </c>
      <c r="M1227" s="634" t="s">
        <v>4006</v>
      </c>
      <c r="N1227" s="634" t="s">
        <v>2424</v>
      </c>
      <c r="O1227" s="634" t="s">
        <v>2537</v>
      </c>
      <c r="P1227" s="634" t="s">
        <v>8132</v>
      </c>
      <c r="Q1227" s="634" t="s">
        <v>8133</v>
      </c>
      <c r="R1227" s="634" t="s">
        <v>7245</v>
      </c>
      <c r="S1227" s="634" t="s">
        <v>8135</v>
      </c>
      <c r="T1227" s="634" t="s">
        <v>10605</v>
      </c>
      <c r="U1227" s="634" t="s">
        <v>2426</v>
      </c>
      <c r="V1227" s="634" t="s">
        <v>470</v>
      </c>
      <c r="W1227" s="634" t="s">
        <v>5559</v>
      </c>
      <c r="X1227" s="634" t="s">
        <v>13250</v>
      </c>
      <c r="Y1227" s="634" t="s">
        <v>8138</v>
      </c>
      <c r="Z1227" s="634" t="s">
        <v>8139</v>
      </c>
      <c r="AB1227" s="634" t="s">
        <v>8183</v>
      </c>
      <c r="AC1227" s="634" t="s">
        <v>8184</v>
      </c>
      <c r="AE1227" s="634" t="s">
        <v>11917</v>
      </c>
      <c r="AF1227" s="634" t="s">
        <v>18740</v>
      </c>
      <c r="AI1227" s="646" t="str">
        <f>VLOOKUP(K1227,'3-kurs'!C:F,4,)</f>
        <v>3-kurs</v>
      </c>
      <c r="AJ1227" s="634" t="str">
        <f t="shared" si="19"/>
        <v>438221100199</v>
      </c>
    </row>
    <row r="1228" spans="1:36" hidden="1" x14ac:dyDescent="0.25">
      <c r="A1228" s="634" t="s">
        <v>21258</v>
      </c>
      <c r="B1228" s="634" t="s">
        <v>4087</v>
      </c>
      <c r="C1228" s="634" t="s">
        <v>8125</v>
      </c>
      <c r="D1228" s="634" t="s">
        <v>8126</v>
      </c>
      <c r="E1228" s="634" t="s">
        <v>8127</v>
      </c>
      <c r="F1228" s="634" t="s">
        <v>4345</v>
      </c>
      <c r="G1228" s="634" t="s">
        <v>8598</v>
      </c>
      <c r="H1228" s="634" t="s">
        <v>4344</v>
      </c>
      <c r="I1228" s="634" t="s">
        <v>21259</v>
      </c>
      <c r="J1228" s="634" t="s">
        <v>21260</v>
      </c>
      <c r="K1228" s="635">
        <v>30910995330039</v>
      </c>
      <c r="L1228" s="634" t="s">
        <v>21261</v>
      </c>
      <c r="M1228" s="634" t="s">
        <v>4006</v>
      </c>
      <c r="N1228" s="634" t="s">
        <v>2424</v>
      </c>
      <c r="O1228" s="634" t="s">
        <v>2537</v>
      </c>
      <c r="P1228" s="634" t="s">
        <v>8132</v>
      </c>
      <c r="Q1228" s="634" t="s">
        <v>8133</v>
      </c>
      <c r="R1228" s="634" t="s">
        <v>7245</v>
      </c>
      <c r="S1228" s="634" t="s">
        <v>8135</v>
      </c>
      <c r="T1228" s="634" t="s">
        <v>10605</v>
      </c>
      <c r="U1228" s="634" t="s">
        <v>2426</v>
      </c>
      <c r="V1228" s="634" t="s">
        <v>470</v>
      </c>
      <c r="W1228" s="634" t="s">
        <v>5559</v>
      </c>
      <c r="X1228" s="634" t="s">
        <v>21262</v>
      </c>
      <c r="Y1228" s="634" t="s">
        <v>8138</v>
      </c>
      <c r="Z1228" s="634" t="s">
        <v>8139</v>
      </c>
      <c r="AB1228" s="634" t="s">
        <v>8183</v>
      </c>
      <c r="AC1228" s="634" t="s">
        <v>8184</v>
      </c>
      <c r="AE1228" s="634" t="s">
        <v>21263</v>
      </c>
      <c r="AF1228" s="634" t="s">
        <v>18733</v>
      </c>
      <c r="AI1228" s="646" t="e">
        <f>VLOOKUP(K1228,'3-kurs'!C:F,4,)</f>
        <v>#N/A</v>
      </c>
      <c r="AJ1228" s="634" t="str">
        <f t="shared" si="19"/>
        <v>438221100440</v>
      </c>
    </row>
    <row r="1229" spans="1:36" hidden="1" x14ac:dyDescent="0.25">
      <c r="A1229" s="634" t="s">
        <v>13856</v>
      </c>
      <c r="B1229" s="634" t="s">
        <v>3650</v>
      </c>
      <c r="C1229" s="634" t="s">
        <v>8125</v>
      </c>
      <c r="D1229" s="634" t="s">
        <v>8126</v>
      </c>
      <c r="E1229" s="634" t="s">
        <v>8127</v>
      </c>
      <c r="F1229" s="634" t="s">
        <v>4345</v>
      </c>
      <c r="G1229" s="634" t="s">
        <v>4347</v>
      </c>
      <c r="H1229" s="634" t="s">
        <v>4346</v>
      </c>
      <c r="I1229" s="634" t="s">
        <v>13857</v>
      </c>
      <c r="J1229" s="634" t="s">
        <v>13858</v>
      </c>
      <c r="K1229" s="635">
        <v>42806911000131</v>
      </c>
      <c r="L1229" s="634" t="s">
        <v>13859</v>
      </c>
      <c r="M1229" s="634" t="s">
        <v>4006</v>
      </c>
      <c r="N1229" s="634" t="s">
        <v>2424</v>
      </c>
      <c r="O1229" s="634" t="s">
        <v>2537</v>
      </c>
      <c r="P1229" s="634" t="s">
        <v>8132</v>
      </c>
      <c r="Q1229" s="634" t="s">
        <v>8133</v>
      </c>
      <c r="R1229" s="634" t="s">
        <v>7245</v>
      </c>
      <c r="S1229" s="634" t="s">
        <v>8135</v>
      </c>
      <c r="T1229" s="634" t="s">
        <v>10605</v>
      </c>
      <c r="U1229" s="634" t="s">
        <v>2426</v>
      </c>
      <c r="V1229" s="634" t="s">
        <v>470</v>
      </c>
      <c r="W1229" s="634" t="s">
        <v>5559</v>
      </c>
      <c r="X1229" s="634" t="s">
        <v>13250</v>
      </c>
      <c r="Y1229" s="634" t="s">
        <v>8138</v>
      </c>
      <c r="Z1229" s="634" t="s">
        <v>8139</v>
      </c>
      <c r="AB1229" s="634" t="s">
        <v>8183</v>
      </c>
      <c r="AC1229" s="634" t="s">
        <v>8184</v>
      </c>
      <c r="AE1229" s="634" t="s">
        <v>11917</v>
      </c>
      <c r="AF1229" s="634" t="s">
        <v>18612</v>
      </c>
      <c r="AI1229" s="646" t="str">
        <f>VLOOKUP(K1229,'3-kurs'!C:F,4,)</f>
        <v>3-kurs</v>
      </c>
      <c r="AJ1229" s="634" t="str">
        <f t="shared" si="19"/>
        <v>438221100205</v>
      </c>
    </row>
    <row r="1230" spans="1:36" hidden="1" x14ac:dyDescent="0.25">
      <c r="A1230" s="634" t="s">
        <v>13914</v>
      </c>
      <c r="B1230" s="634" t="s">
        <v>3544</v>
      </c>
      <c r="C1230" s="634" t="s">
        <v>8125</v>
      </c>
      <c r="D1230" s="634" t="s">
        <v>8126</v>
      </c>
      <c r="E1230" s="634" t="s">
        <v>8127</v>
      </c>
      <c r="F1230" s="634" t="s">
        <v>4345</v>
      </c>
      <c r="G1230" s="634" t="s">
        <v>8332</v>
      </c>
      <c r="H1230" s="634" t="s">
        <v>4344</v>
      </c>
      <c r="I1230" s="634" t="s">
        <v>9849</v>
      </c>
      <c r="J1230" s="634" t="s">
        <v>13915</v>
      </c>
      <c r="K1230" s="635">
        <v>32310951050054</v>
      </c>
      <c r="L1230" s="634" t="s">
        <v>13916</v>
      </c>
      <c r="M1230" s="634" t="s">
        <v>4006</v>
      </c>
      <c r="N1230" s="634" t="s">
        <v>2424</v>
      </c>
      <c r="O1230" s="634" t="s">
        <v>2537</v>
      </c>
      <c r="P1230" s="634" t="s">
        <v>8132</v>
      </c>
      <c r="Q1230" s="634" t="s">
        <v>8133</v>
      </c>
      <c r="R1230" s="634" t="s">
        <v>7245</v>
      </c>
      <c r="S1230" s="634" t="s">
        <v>8135</v>
      </c>
      <c r="T1230" s="634" t="s">
        <v>10605</v>
      </c>
      <c r="U1230" s="634" t="s">
        <v>2426</v>
      </c>
      <c r="V1230" s="634" t="s">
        <v>470</v>
      </c>
      <c r="W1230" s="634" t="s">
        <v>5559</v>
      </c>
      <c r="X1230" s="634" t="s">
        <v>13547</v>
      </c>
      <c r="Y1230" s="634" t="s">
        <v>8138</v>
      </c>
      <c r="Z1230" s="634" t="s">
        <v>8139</v>
      </c>
      <c r="AB1230" s="634" t="s">
        <v>8183</v>
      </c>
      <c r="AC1230" s="634" t="s">
        <v>8184</v>
      </c>
      <c r="AE1230" s="634" t="s">
        <v>10607</v>
      </c>
      <c r="AF1230" s="634" t="s">
        <v>18740</v>
      </c>
      <c r="AI1230" s="646" t="str">
        <f>VLOOKUP(K1230,'3-kurs'!C:F,4,)</f>
        <v>3-kurs</v>
      </c>
      <c r="AJ1230" s="634" t="str">
        <f t="shared" si="19"/>
        <v>438221100255</v>
      </c>
    </row>
    <row r="1231" spans="1:36" hidden="1" x14ac:dyDescent="0.25">
      <c r="A1231" s="634" t="s">
        <v>13860</v>
      </c>
      <c r="B1231" s="634" t="s">
        <v>3527</v>
      </c>
      <c r="C1231" s="634" t="s">
        <v>8125</v>
      </c>
      <c r="D1231" s="634" t="s">
        <v>8126</v>
      </c>
      <c r="E1231" s="634" t="s">
        <v>8127</v>
      </c>
      <c r="F1231" s="634" t="s">
        <v>4345</v>
      </c>
      <c r="G1231" s="634" t="s">
        <v>4348</v>
      </c>
      <c r="H1231" s="634" t="s">
        <v>4344</v>
      </c>
      <c r="I1231" s="634" t="s">
        <v>13861</v>
      </c>
      <c r="J1231" s="634" t="s">
        <v>13862</v>
      </c>
      <c r="K1231" s="635">
        <v>51311035300017</v>
      </c>
      <c r="L1231" s="634" t="s">
        <v>13863</v>
      </c>
      <c r="M1231" s="634" t="s">
        <v>4006</v>
      </c>
      <c r="N1231" s="634" t="s">
        <v>2424</v>
      </c>
      <c r="O1231" s="634" t="s">
        <v>2537</v>
      </c>
      <c r="P1231" s="634" t="s">
        <v>8132</v>
      </c>
      <c r="Q1231" s="634" t="s">
        <v>8133</v>
      </c>
      <c r="R1231" s="634" t="s">
        <v>7245</v>
      </c>
      <c r="S1231" s="634" t="s">
        <v>8135</v>
      </c>
      <c r="T1231" s="634" t="s">
        <v>10605</v>
      </c>
      <c r="U1231" s="634" t="s">
        <v>2426</v>
      </c>
      <c r="V1231" s="634" t="s">
        <v>470</v>
      </c>
      <c r="W1231" s="634" t="s">
        <v>5559</v>
      </c>
      <c r="X1231" s="634" t="s">
        <v>11901</v>
      </c>
      <c r="Y1231" s="634" t="s">
        <v>8138</v>
      </c>
      <c r="Z1231" s="634" t="s">
        <v>8139</v>
      </c>
      <c r="AB1231" s="634" t="s">
        <v>8183</v>
      </c>
      <c r="AC1231" s="634" t="s">
        <v>8184</v>
      </c>
      <c r="AE1231" s="634" t="s">
        <v>10607</v>
      </c>
      <c r="AF1231" s="634" t="s">
        <v>18612</v>
      </c>
      <c r="AI1231" s="646" t="str">
        <f>VLOOKUP(K1231,'3-kurs'!C:F,4,)</f>
        <v>3-kurs</v>
      </c>
      <c r="AJ1231" s="634" t="str">
        <f t="shared" si="19"/>
        <v>438221100134</v>
      </c>
    </row>
    <row r="1232" spans="1:36" hidden="1" x14ac:dyDescent="0.25">
      <c r="A1232" s="634" t="s">
        <v>13894</v>
      </c>
      <c r="B1232" s="634" t="s">
        <v>3497</v>
      </c>
      <c r="C1232" s="634" t="s">
        <v>8125</v>
      </c>
      <c r="D1232" s="634" t="s">
        <v>8126</v>
      </c>
      <c r="E1232" s="634" t="s">
        <v>8127</v>
      </c>
      <c r="F1232" s="634" t="s">
        <v>4345</v>
      </c>
      <c r="G1232" s="634" t="s">
        <v>4348</v>
      </c>
      <c r="H1232" s="634" t="s">
        <v>4344</v>
      </c>
      <c r="I1232" s="634" t="s">
        <v>13895</v>
      </c>
      <c r="J1232" s="634" t="s">
        <v>13896</v>
      </c>
      <c r="K1232" s="635">
        <v>51010045300032</v>
      </c>
      <c r="L1232" s="634" t="s">
        <v>13897</v>
      </c>
      <c r="M1232" s="634" t="s">
        <v>4006</v>
      </c>
      <c r="N1232" s="634" t="s">
        <v>2424</v>
      </c>
      <c r="O1232" s="634" t="s">
        <v>2537</v>
      </c>
      <c r="P1232" s="634" t="s">
        <v>8132</v>
      </c>
      <c r="Q1232" s="634" t="s">
        <v>8133</v>
      </c>
      <c r="R1232" s="634" t="s">
        <v>7245</v>
      </c>
      <c r="S1232" s="634" t="s">
        <v>8135</v>
      </c>
      <c r="T1232" s="634" t="s">
        <v>10605</v>
      </c>
      <c r="U1232" s="634" t="s">
        <v>2426</v>
      </c>
      <c r="V1232" s="634" t="s">
        <v>470</v>
      </c>
      <c r="W1232" s="634" t="s">
        <v>5559</v>
      </c>
      <c r="X1232" s="634" t="s">
        <v>11901</v>
      </c>
      <c r="Y1232" s="634" t="s">
        <v>8138</v>
      </c>
      <c r="Z1232" s="634" t="s">
        <v>8139</v>
      </c>
      <c r="AB1232" s="634" t="s">
        <v>8183</v>
      </c>
      <c r="AC1232" s="634" t="s">
        <v>8184</v>
      </c>
      <c r="AE1232" s="634" t="s">
        <v>10607</v>
      </c>
      <c r="AF1232" s="634" t="s">
        <v>18742</v>
      </c>
      <c r="AI1232" s="646" t="str">
        <f>VLOOKUP(K1232,'3-kurs'!C:F,4,)</f>
        <v>3-kurs</v>
      </c>
      <c r="AJ1232" s="634" t="str">
        <f t="shared" si="19"/>
        <v>438221100133</v>
      </c>
    </row>
    <row r="1233" spans="1:36" hidden="1" x14ac:dyDescent="0.25">
      <c r="A1233" s="634" t="s">
        <v>13888</v>
      </c>
      <c r="B1233" s="634" t="s">
        <v>5561</v>
      </c>
      <c r="C1233" s="634" t="s">
        <v>8125</v>
      </c>
      <c r="D1233" s="634" t="s">
        <v>8126</v>
      </c>
      <c r="E1233" s="634" t="s">
        <v>8127</v>
      </c>
      <c r="F1233" s="634" t="s">
        <v>8520</v>
      </c>
      <c r="G1233" s="634" t="s">
        <v>13889</v>
      </c>
      <c r="H1233" s="634" t="s">
        <v>4344</v>
      </c>
      <c r="I1233" s="634" t="s">
        <v>13890</v>
      </c>
      <c r="J1233" s="634" t="s">
        <v>13891</v>
      </c>
      <c r="K1233" s="635">
        <v>32302976280055</v>
      </c>
      <c r="L1233" s="634" t="s">
        <v>13892</v>
      </c>
      <c r="M1233" s="634" t="s">
        <v>4006</v>
      </c>
      <c r="N1233" s="634" t="s">
        <v>2424</v>
      </c>
      <c r="O1233" s="634" t="s">
        <v>2537</v>
      </c>
      <c r="P1233" s="634" t="s">
        <v>8132</v>
      </c>
      <c r="Q1233" s="634" t="s">
        <v>8133</v>
      </c>
      <c r="R1233" s="634" t="s">
        <v>7245</v>
      </c>
      <c r="S1233" s="634" t="s">
        <v>8135</v>
      </c>
      <c r="T1233" s="634" t="s">
        <v>10605</v>
      </c>
      <c r="U1233" s="634" t="s">
        <v>2426</v>
      </c>
      <c r="V1233" s="634" t="s">
        <v>470</v>
      </c>
      <c r="W1233" s="634" t="s">
        <v>5559</v>
      </c>
      <c r="X1233" s="634" t="s">
        <v>13893</v>
      </c>
      <c r="Y1233" s="634" t="s">
        <v>8138</v>
      </c>
      <c r="Z1233" s="634" t="s">
        <v>8139</v>
      </c>
      <c r="AB1233" s="634" t="s">
        <v>8183</v>
      </c>
      <c r="AC1233" s="634" t="s">
        <v>8184</v>
      </c>
      <c r="AF1233" s="634" t="s">
        <v>18824</v>
      </c>
      <c r="AI1233" s="646" t="str">
        <f>VLOOKUP(K1233,'3-kurs'!C:F,4,)</f>
        <v>3-kurs</v>
      </c>
      <c r="AJ1233" s="634" t="str">
        <f t="shared" si="19"/>
        <v>438231100816</v>
      </c>
    </row>
    <row r="1234" spans="1:36" hidden="1" x14ac:dyDescent="0.25">
      <c r="A1234" s="634" t="s">
        <v>13864</v>
      </c>
      <c r="B1234" s="634" t="s">
        <v>3244</v>
      </c>
      <c r="C1234" s="634" t="s">
        <v>8125</v>
      </c>
      <c r="D1234" s="634" t="s">
        <v>8126</v>
      </c>
      <c r="E1234" s="634" t="s">
        <v>8127</v>
      </c>
      <c r="F1234" s="634" t="s">
        <v>4345</v>
      </c>
      <c r="G1234" s="634" t="s">
        <v>4348</v>
      </c>
      <c r="H1234" s="634" t="s">
        <v>4346</v>
      </c>
      <c r="I1234" s="634" t="s">
        <v>13865</v>
      </c>
      <c r="J1234" s="634" t="s">
        <v>13866</v>
      </c>
      <c r="K1234" s="635">
        <v>41311881140031</v>
      </c>
      <c r="L1234" s="634" t="s">
        <v>13867</v>
      </c>
      <c r="M1234" s="634" t="s">
        <v>4006</v>
      </c>
      <c r="N1234" s="634" t="s">
        <v>2424</v>
      </c>
      <c r="O1234" s="634" t="s">
        <v>2537</v>
      </c>
      <c r="P1234" s="634" t="s">
        <v>8132</v>
      </c>
      <c r="Q1234" s="634" t="s">
        <v>8133</v>
      </c>
      <c r="R1234" s="634" t="s">
        <v>7245</v>
      </c>
      <c r="S1234" s="634" t="s">
        <v>8135</v>
      </c>
      <c r="T1234" s="634" t="s">
        <v>10605</v>
      </c>
      <c r="U1234" s="634" t="s">
        <v>2426</v>
      </c>
      <c r="V1234" s="634" t="s">
        <v>470</v>
      </c>
      <c r="W1234" s="634" t="s">
        <v>5559</v>
      </c>
      <c r="X1234" s="634" t="s">
        <v>11901</v>
      </c>
      <c r="Y1234" s="634" t="s">
        <v>8138</v>
      </c>
      <c r="Z1234" s="634" t="s">
        <v>8139</v>
      </c>
      <c r="AB1234" s="634" t="s">
        <v>8183</v>
      </c>
      <c r="AC1234" s="634" t="s">
        <v>8184</v>
      </c>
      <c r="AE1234" s="634" t="s">
        <v>10607</v>
      </c>
      <c r="AF1234" s="634" t="s">
        <v>18731</v>
      </c>
      <c r="AI1234" s="646" t="str">
        <f>VLOOKUP(K1234,'3-kurs'!C:F,4,)</f>
        <v>3-kurs</v>
      </c>
      <c r="AJ1234" s="634" t="str">
        <f t="shared" si="19"/>
        <v>438221100128</v>
      </c>
    </row>
    <row r="1235" spans="1:36" hidden="1" x14ac:dyDescent="0.25">
      <c r="A1235" s="634" t="s">
        <v>13876</v>
      </c>
      <c r="B1235" s="634" t="s">
        <v>3144</v>
      </c>
      <c r="C1235" s="634" t="s">
        <v>8125</v>
      </c>
      <c r="D1235" s="634" t="s">
        <v>8126</v>
      </c>
      <c r="E1235" s="634" t="s">
        <v>8127</v>
      </c>
      <c r="F1235" s="634" t="s">
        <v>4345</v>
      </c>
      <c r="G1235" s="634" t="s">
        <v>8598</v>
      </c>
      <c r="H1235" s="634" t="s">
        <v>4344</v>
      </c>
      <c r="I1235" s="634" t="s">
        <v>13877</v>
      </c>
      <c r="J1235" s="634" t="s">
        <v>13878</v>
      </c>
      <c r="K1235" s="635">
        <v>50306035330037</v>
      </c>
      <c r="L1235" s="634" t="s">
        <v>11796</v>
      </c>
      <c r="M1235" s="634" t="s">
        <v>4006</v>
      </c>
      <c r="N1235" s="634" t="s">
        <v>2424</v>
      </c>
      <c r="O1235" s="634" t="s">
        <v>2537</v>
      </c>
      <c r="P1235" s="634" t="s">
        <v>8132</v>
      </c>
      <c r="Q1235" s="634" t="s">
        <v>8133</v>
      </c>
      <c r="R1235" s="634" t="s">
        <v>7245</v>
      </c>
      <c r="S1235" s="634" t="s">
        <v>8135</v>
      </c>
      <c r="T1235" s="634" t="s">
        <v>10605</v>
      </c>
      <c r="U1235" s="634" t="s">
        <v>2426</v>
      </c>
      <c r="V1235" s="634" t="s">
        <v>470</v>
      </c>
      <c r="W1235" s="634" t="s">
        <v>5559</v>
      </c>
      <c r="X1235" s="634" t="s">
        <v>11896</v>
      </c>
      <c r="Y1235" s="634" t="s">
        <v>8138</v>
      </c>
      <c r="Z1235" s="634" t="s">
        <v>8139</v>
      </c>
      <c r="AB1235" s="634" t="s">
        <v>8183</v>
      </c>
      <c r="AC1235" s="634" t="s">
        <v>8184</v>
      </c>
      <c r="AE1235" s="634" t="s">
        <v>10607</v>
      </c>
      <c r="AF1235" s="634" t="s">
        <v>18731</v>
      </c>
      <c r="AI1235" s="646" t="str">
        <f>VLOOKUP(K1235,'3-kurs'!C:F,4,)</f>
        <v>3-kurs</v>
      </c>
      <c r="AJ1235" s="634" t="str">
        <f t="shared" si="19"/>
        <v>438221100254</v>
      </c>
    </row>
    <row r="1236" spans="1:36" hidden="1" x14ac:dyDescent="0.25">
      <c r="A1236" s="634" t="s">
        <v>13879</v>
      </c>
      <c r="B1236" s="634" t="s">
        <v>3113</v>
      </c>
      <c r="C1236" s="634" t="s">
        <v>8125</v>
      </c>
      <c r="D1236" s="634" t="s">
        <v>8126</v>
      </c>
      <c r="E1236" s="634" t="s">
        <v>8127</v>
      </c>
      <c r="F1236" s="634" t="s">
        <v>4345</v>
      </c>
      <c r="G1236" s="634" t="s">
        <v>8128</v>
      </c>
      <c r="H1236" s="634" t="s">
        <v>4346</v>
      </c>
      <c r="I1236" s="634" t="s">
        <v>13880</v>
      </c>
      <c r="J1236" s="634" t="s">
        <v>13881</v>
      </c>
      <c r="K1236" s="635">
        <v>41008851120051</v>
      </c>
      <c r="L1236" s="634" t="s">
        <v>13882</v>
      </c>
      <c r="M1236" s="634" t="s">
        <v>4006</v>
      </c>
      <c r="N1236" s="634" t="s">
        <v>2424</v>
      </c>
      <c r="O1236" s="634" t="s">
        <v>2537</v>
      </c>
      <c r="P1236" s="634" t="s">
        <v>8132</v>
      </c>
      <c r="Q1236" s="634" t="s">
        <v>8133</v>
      </c>
      <c r="R1236" s="634" t="s">
        <v>7245</v>
      </c>
      <c r="S1236" s="634" t="s">
        <v>8135</v>
      </c>
      <c r="T1236" s="634" t="s">
        <v>10605</v>
      </c>
      <c r="U1236" s="634" t="s">
        <v>2426</v>
      </c>
      <c r="V1236" s="634" t="s">
        <v>470</v>
      </c>
      <c r="W1236" s="634" t="s">
        <v>5559</v>
      </c>
      <c r="X1236" s="634" t="s">
        <v>13771</v>
      </c>
      <c r="Y1236" s="634" t="s">
        <v>8138</v>
      </c>
      <c r="Z1236" s="634" t="s">
        <v>8139</v>
      </c>
      <c r="AB1236" s="634" t="s">
        <v>8183</v>
      </c>
      <c r="AC1236" s="634" t="s">
        <v>8184</v>
      </c>
      <c r="AE1236" s="634" t="s">
        <v>10607</v>
      </c>
      <c r="AF1236" s="634" t="s">
        <v>18733</v>
      </c>
      <c r="AI1236" s="646" t="str">
        <f>VLOOKUP(K1236,'3-kurs'!C:F,4,)</f>
        <v>3-kurs</v>
      </c>
      <c r="AJ1236" s="634" t="str">
        <f t="shared" si="19"/>
        <v>438221100252</v>
      </c>
    </row>
    <row r="1237" spans="1:36" hidden="1" x14ac:dyDescent="0.25">
      <c r="A1237" s="634" t="s">
        <v>13883</v>
      </c>
      <c r="B1237" s="634" t="s">
        <v>3088</v>
      </c>
      <c r="C1237" s="634" t="s">
        <v>8125</v>
      </c>
      <c r="D1237" s="634" t="s">
        <v>8126</v>
      </c>
      <c r="E1237" s="634" t="s">
        <v>8127</v>
      </c>
      <c r="F1237" s="634" t="s">
        <v>4345</v>
      </c>
      <c r="G1237" s="634" t="s">
        <v>8598</v>
      </c>
      <c r="H1237" s="634" t="s">
        <v>4344</v>
      </c>
      <c r="I1237" s="634" t="s">
        <v>13884</v>
      </c>
      <c r="J1237" s="634" t="s">
        <v>13885</v>
      </c>
      <c r="K1237" s="635">
        <v>31209965330034</v>
      </c>
      <c r="L1237" s="634" t="s">
        <v>13886</v>
      </c>
      <c r="M1237" s="634" t="s">
        <v>4006</v>
      </c>
      <c r="N1237" s="634" t="s">
        <v>2424</v>
      </c>
      <c r="O1237" s="634" t="s">
        <v>2537</v>
      </c>
      <c r="P1237" s="634" t="s">
        <v>8132</v>
      </c>
      <c r="Q1237" s="634" t="s">
        <v>8133</v>
      </c>
      <c r="R1237" s="634" t="s">
        <v>7245</v>
      </c>
      <c r="S1237" s="634" t="s">
        <v>8135</v>
      </c>
      <c r="T1237" s="634" t="s">
        <v>10605</v>
      </c>
      <c r="U1237" s="634" t="s">
        <v>2426</v>
      </c>
      <c r="V1237" s="634" t="s">
        <v>470</v>
      </c>
      <c r="W1237" s="634" t="s">
        <v>5559</v>
      </c>
      <c r="X1237" s="634" t="s">
        <v>13887</v>
      </c>
      <c r="Y1237" s="634" t="s">
        <v>8138</v>
      </c>
      <c r="Z1237" s="634" t="s">
        <v>8139</v>
      </c>
      <c r="AB1237" s="634" t="s">
        <v>8183</v>
      </c>
      <c r="AC1237" s="634" t="s">
        <v>8184</v>
      </c>
      <c r="AE1237" s="634" t="s">
        <v>11913</v>
      </c>
      <c r="AF1237" s="634" t="s">
        <v>18741</v>
      </c>
      <c r="AI1237" s="646" t="str">
        <f>VLOOKUP(K1237,'3-kurs'!C:F,4,)</f>
        <v>3-kurs</v>
      </c>
      <c r="AJ1237" s="634" t="str">
        <f t="shared" si="19"/>
        <v>438221100340</v>
      </c>
    </row>
    <row r="1238" spans="1:36" hidden="1" x14ac:dyDescent="0.25">
      <c r="A1238" s="634" t="s">
        <v>13910</v>
      </c>
      <c r="B1238" s="634" t="s">
        <v>3059</v>
      </c>
      <c r="C1238" s="634" t="s">
        <v>8125</v>
      </c>
      <c r="D1238" s="634" t="s">
        <v>8126</v>
      </c>
      <c r="E1238" s="634" t="s">
        <v>8127</v>
      </c>
      <c r="F1238" s="634" t="s">
        <v>4345</v>
      </c>
      <c r="G1238" s="634" t="s">
        <v>4348</v>
      </c>
      <c r="H1238" s="634" t="s">
        <v>4346</v>
      </c>
      <c r="I1238" s="634" t="s">
        <v>13911</v>
      </c>
      <c r="J1238" s="634" t="s">
        <v>13912</v>
      </c>
      <c r="K1238" s="635">
        <v>60604035340014</v>
      </c>
      <c r="L1238" s="634" t="s">
        <v>13913</v>
      </c>
      <c r="M1238" s="634" t="s">
        <v>4006</v>
      </c>
      <c r="N1238" s="634" t="s">
        <v>2424</v>
      </c>
      <c r="O1238" s="634" t="s">
        <v>2537</v>
      </c>
      <c r="P1238" s="634" t="s">
        <v>8132</v>
      </c>
      <c r="Q1238" s="634" t="s">
        <v>8133</v>
      </c>
      <c r="R1238" s="634" t="s">
        <v>7245</v>
      </c>
      <c r="S1238" s="634" t="s">
        <v>8135</v>
      </c>
      <c r="T1238" s="634" t="s">
        <v>10605</v>
      </c>
      <c r="U1238" s="634" t="s">
        <v>2426</v>
      </c>
      <c r="V1238" s="634" t="s">
        <v>470</v>
      </c>
      <c r="W1238" s="634" t="s">
        <v>5559</v>
      </c>
      <c r="X1238" s="634" t="s">
        <v>11901</v>
      </c>
      <c r="Y1238" s="634" t="s">
        <v>8138</v>
      </c>
      <c r="Z1238" s="634" t="s">
        <v>8139</v>
      </c>
      <c r="AB1238" s="634" t="s">
        <v>8183</v>
      </c>
      <c r="AC1238" s="634" t="s">
        <v>8184</v>
      </c>
      <c r="AE1238" s="634" t="s">
        <v>10607</v>
      </c>
      <c r="AF1238" s="634" t="s">
        <v>18752</v>
      </c>
      <c r="AI1238" s="646" t="str">
        <f>VLOOKUP(K1238,'3-kurs'!C:F,4,)</f>
        <v>3-kurs</v>
      </c>
      <c r="AJ1238" s="634" t="str">
        <f t="shared" si="19"/>
        <v>438221100137</v>
      </c>
    </row>
    <row r="1239" spans="1:36" hidden="1" x14ac:dyDescent="0.25">
      <c r="A1239" s="634" t="s">
        <v>11887</v>
      </c>
      <c r="B1239" s="634" t="s">
        <v>3038</v>
      </c>
      <c r="C1239" s="634" t="s">
        <v>8125</v>
      </c>
      <c r="D1239" s="634" t="s">
        <v>8126</v>
      </c>
      <c r="E1239" s="634" t="s">
        <v>8127</v>
      </c>
      <c r="F1239" s="634" t="s">
        <v>4345</v>
      </c>
      <c r="G1239" s="634" t="s">
        <v>4347</v>
      </c>
      <c r="H1239" s="634" t="s">
        <v>4346</v>
      </c>
      <c r="I1239" s="634" t="s">
        <v>11888</v>
      </c>
      <c r="J1239" s="634" t="s">
        <v>11889</v>
      </c>
      <c r="K1239" s="635">
        <v>42104901050066</v>
      </c>
      <c r="L1239" s="634" t="s">
        <v>11890</v>
      </c>
      <c r="M1239" s="634" t="s">
        <v>4006</v>
      </c>
      <c r="N1239" s="634" t="s">
        <v>2424</v>
      </c>
      <c r="O1239" s="634" t="s">
        <v>2537</v>
      </c>
      <c r="P1239" s="634" t="s">
        <v>8132</v>
      </c>
      <c r="Q1239" s="634" t="s">
        <v>8133</v>
      </c>
      <c r="R1239" s="634" t="s">
        <v>7245</v>
      </c>
      <c r="S1239" s="634" t="s">
        <v>8135</v>
      </c>
      <c r="T1239" s="634" t="s">
        <v>10605</v>
      </c>
      <c r="U1239" s="634" t="s">
        <v>2426</v>
      </c>
      <c r="V1239" s="634" t="s">
        <v>470</v>
      </c>
      <c r="W1239" s="634" t="s">
        <v>5559</v>
      </c>
      <c r="X1239" s="634" t="s">
        <v>11891</v>
      </c>
      <c r="Y1239" s="634" t="s">
        <v>8138</v>
      </c>
      <c r="Z1239" s="634" t="s">
        <v>8139</v>
      </c>
      <c r="AB1239" s="634" t="s">
        <v>8183</v>
      </c>
      <c r="AC1239" s="634" t="s">
        <v>8184</v>
      </c>
      <c r="AE1239" s="634" t="s">
        <v>10607</v>
      </c>
      <c r="AF1239" s="634" t="s">
        <v>19300</v>
      </c>
      <c r="AI1239" s="646" t="str">
        <f>VLOOKUP(K1239,'3-kurs'!C:F,4,)</f>
        <v>3-kurs</v>
      </c>
      <c r="AJ1239" s="634" t="str">
        <f t="shared" si="19"/>
        <v>438221100300</v>
      </c>
    </row>
    <row r="1240" spans="1:36" hidden="1" x14ac:dyDescent="0.25">
      <c r="A1240" s="634" t="s">
        <v>13872</v>
      </c>
      <c r="B1240" s="634" t="s">
        <v>3031</v>
      </c>
      <c r="C1240" s="634" t="s">
        <v>8125</v>
      </c>
      <c r="D1240" s="634" t="s">
        <v>8126</v>
      </c>
      <c r="E1240" s="634" t="s">
        <v>8127</v>
      </c>
      <c r="F1240" s="634" t="s">
        <v>4345</v>
      </c>
      <c r="G1240" s="634" t="s">
        <v>8186</v>
      </c>
      <c r="H1240" s="634" t="s">
        <v>4346</v>
      </c>
      <c r="I1240" s="634" t="s">
        <v>13873</v>
      </c>
      <c r="J1240" s="634" t="s">
        <v>13874</v>
      </c>
      <c r="K1240" s="635">
        <v>60208035360054</v>
      </c>
      <c r="L1240" s="634" t="s">
        <v>13875</v>
      </c>
      <c r="M1240" s="634" t="s">
        <v>4006</v>
      </c>
      <c r="N1240" s="634" t="s">
        <v>2424</v>
      </c>
      <c r="O1240" s="634" t="s">
        <v>2537</v>
      </c>
      <c r="P1240" s="634" t="s">
        <v>8132</v>
      </c>
      <c r="Q1240" s="634" t="s">
        <v>8133</v>
      </c>
      <c r="R1240" s="634" t="s">
        <v>7245</v>
      </c>
      <c r="S1240" s="634" t="s">
        <v>8135</v>
      </c>
      <c r="T1240" s="634" t="s">
        <v>10605</v>
      </c>
      <c r="U1240" s="634" t="s">
        <v>2426</v>
      </c>
      <c r="V1240" s="634" t="s">
        <v>470</v>
      </c>
      <c r="W1240" s="634" t="s">
        <v>5559</v>
      </c>
      <c r="X1240" s="634" t="s">
        <v>10610</v>
      </c>
      <c r="Y1240" s="634" t="s">
        <v>8138</v>
      </c>
      <c r="Z1240" s="634" t="s">
        <v>8139</v>
      </c>
      <c r="AB1240" s="634" t="s">
        <v>8183</v>
      </c>
      <c r="AC1240" s="634" t="s">
        <v>8184</v>
      </c>
      <c r="AE1240" s="634" t="s">
        <v>10611</v>
      </c>
      <c r="AF1240" s="634" t="s">
        <v>18742</v>
      </c>
      <c r="AI1240" s="646" t="str">
        <f>VLOOKUP(K1240,'3-kurs'!C:F,4,)</f>
        <v>3-kurs</v>
      </c>
      <c r="AJ1240" s="634" t="str">
        <f t="shared" si="19"/>
        <v>438221100279</v>
      </c>
    </row>
    <row r="1241" spans="1:36" hidden="1" x14ac:dyDescent="0.25">
      <c r="A1241" s="634" t="s">
        <v>13898</v>
      </c>
      <c r="B1241" s="634" t="s">
        <v>2581</v>
      </c>
      <c r="C1241" s="634" t="s">
        <v>8125</v>
      </c>
      <c r="D1241" s="634" t="s">
        <v>8126</v>
      </c>
      <c r="E1241" s="634" t="s">
        <v>8127</v>
      </c>
      <c r="F1241" s="634" t="s">
        <v>8552</v>
      </c>
      <c r="G1241" s="634" t="s">
        <v>11073</v>
      </c>
      <c r="H1241" s="634" t="s">
        <v>4344</v>
      </c>
      <c r="I1241" s="634" t="s">
        <v>13899</v>
      </c>
      <c r="J1241" s="634" t="s">
        <v>13900</v>
      </c>
      <c r="K1241" s="635">
        <v>51508045670029</v>
      </c>
      <c r="L1241" s="634" t="s">
        <v>13901</v>
      </c>
      <c r="M1241" s="634" t="s">
        <v>4006</v>
      </c>
      <c r="N1241" s="634" t="s">
        <v>2424</v>
      </c>
      <c r="O1241" s="634" t="s">
        <v>2537</v>
      </c>
      <c r="P1241" s="634" t="s">
        <v>8132</v>
      </c>
      <c r="Q1241" s="634" t="s">
        <v>8133</v>
      </c>
      <c r="R1241" s="634" t="s">
        <v>7245</v>
      </c>
      <c r="S1241" s="634" t="s">
        <v>8135</v>
      </c>
      <c r="T1241" s="634" t="s">
        <v>10605</v>
      </c>
      <c r="U1241" s="634" t="s">
        <v>2426</v>
      </c>
      <c r="V1241" s="634" t="s">
        <v>470</v>
      </c>
      <c r="W1241" s="634" t="s">
        <v>5559</v>
      </c>
      <c r="X1241" s="634" t="s">
        <v>13902</v>
      </c>
      <c r="Y1241" s="634" t="s">
        <v>8138</v>
      </c>
      <c r="Z1241" s="634" t="s">
        <v>8139</v>
      </c>
      <c r="AB1241" s="634" t="s">
        <v>8183</v>
      </c>
      <c r="AC1241" s="634" t="s">
        <v>8184</v>
      </c>
      <c r="AE1241" s="634" t="s">
        <v>10607</v>
      </c>
      <c r="AF1241" s="634" t="s">
        <v>18612</v>
      </c>
      <c r="AI1241" s="646" t="str">
        <f>VLOOKUP(K1241,'3-kurs'!C:F,4,)</f>
        <v>3-kurs</v>
      </c>
      <c r="AJ1241" s="634" t="str">
        <f t="shared" si="19"/>
        <v>438221100178</v>
      </c>
    </row>
    <row r="1242" spans="1:36" hidden="1" x14ac:dyDescent="0.25">
      <c r="A1242" s="634" t="s">
        <v>13903</v>
      </c>
      <c r="B1242" s="634" t="s">
        <v>2585</v>
      </c>
      <c r="C1242" s="634" t="s">
        <v>8125</v>
      </c>
      <c r="D1242" s="634" t="s">
        <v>8126</v>
      </c>
      <c r="E1242" s="634" t="s">
        <v>8127</v>
      </c>
      <c r="F1242" s="634" t="s">
        <v>4345</v>
      </c>
      <c r="G1242" s="634" t="s">
        <v>8163</v>
      </c>
      <c r="H1242" s="634" t="s">
        <v>4344</v>
      </c>
      <c r="I1242" s="634" t="s">
        <v>12878</v>
      </c>
      <c r="J1242" s="634" t="s">
        <v>13904</v>
      </c>
      <c r="K1242" s="635">
        <v>31803975320032</v>
      </c>
      <c r="L1242" s="634" t="s">
        <v>13905</v>
      </c>
      <c r="M1242" s="634" t="s">
        <v>4006</v>
      </c>
      <c r="N1242" s="634" t="s">
        <v>2424</v>
      </c>
      <c r="O1242" s="634" t="s">
        <v>2537</v>
      </c>
      <c r="P1242" s="634" t="s">
        <v>8132</v>
      </c>
      <c r="Q1242" s="634" t="s">
        <v>8133</v>
      </c>
      <c r="R1242" s="634" t="s">
        <v>7245</v>
      </c>
      <c r="S1242" s="634" t="s">
        <v>8135</v>
      </c>
      <c r="T1242" s="634" t="s">
        <v>10605</v>
      </c>
      <c r="U1242" s="634" t="s">
        <v>2426</v>
      </c>
      <c r="V1242" s="634" t="s">
        <v>470</v>
      </c>
      <c r="W1242" s="634" t="s">
        <v>5559</v>
      </c>
      <c r="X1242" s="634" t="s">
        <v>13906</v>
      </c>
      <c r="Y1242" s="634" t="s">
        <v>8138</v>
      </c>
      <c r="Z1242" s="634" t="s">
        <v>8139</v>
      </c>
      <c r="AB1242" s="634" t="s">
        <v>8183</v>
      </c>
      <c r="AC1242" s="634" t="s">
        <v>8184</v>
      </c>
      <c r="AE1242" s="634" t="s">
        <v>10607</v>
      </c>
      <c r="AF1242" s="634" t="s">
        <v>18731</v>
      </c>
      <c r="AI1242" s="646" t="str">
        <f>VLOOKUP(K1242,'3-kurs'!C:F,4,)</f>
        <v>3-kurs</v>
      </c>
      <c r="AJ1242" s="634" t="str">
        <f t="shared" si="19"/>
        <v>438221100182</v>
      </c>
    </row>
    <row r="1243" spans="1:36" hidden="1" x14ac:dyDescent="0.25">
      <c r="A1243" s="634" t="s">
        <v>13837</v>
      </c>
      <c r="B1243" s="634" t="s">
        <v>2614</v>
      </c>
      <c r="C1243" s="634" t="s">
        <v>8125</v>
      </c>
      <c r="D1243" s="634" t="s">
        <v>8126</v>
      </c>
      <c r="E1243" s="634" t="s">
        <v>8127</v>
      </c>
      <c r="F1243" s="634" t="s">
        <v>4345</v>
      </c>
      <c r="G1243" s="634" t="s">
        <v>8332</v>
      </c>
      <c r="H1243" s="634" t="s">
        <v>4344</v>
      </c>
      <c r="I1243" s="634" t="s">
        <v>13838</v>
      </c>
      <c r="J1243" s="634" t="s">
        <v>13839</v>
      </c>
      <c r="K1243" s="635">
        <v>30703911050032</v>
      </c>
      <c r="L1243" s="634" t="s">
        <v>12751</v>
      </c>
      <c r="M1243" s="634" t="s">
        <v>4006</v>
      </c>
      <c r="N1243" s="634" t="s">
        <v>2424</v>
      </c>
      <c r="O1243" s="634" t="s">
        <v>2537</v>
      </c>
      <c r="P1243" s="634" t="s">
        <v>8132</v>
      </c>
      <c r="Q1243" s="634" t="s">
        <v>8133</v>
      </c>
      <c r="R1243" s="634" t="s">
        <v>7245</v>
      </c>
      <c r="S1243" s="634" t="s">
        <v>8135</v>
      </c>
      <c r="T1243" s="634" t="s">
        <v>10605</v>
      </c>
      <c r="U1243" s="634" t="s">
        <v>2426</v>
      </c>
      <c r="V1243" s="634" t="s">
        <v>470</v>
      </c>
      <c r="W1243" s="634" t="s">
        <v>5559</v>
      </c>
      <c r="X1243" s="634" t="s">
        <v>13840</v>
      </c>
      <c r="Y1243" s="634" t="s">
        <v>8138</v>
      </c>
      <c r="Z1243" s="634" t="s">
        <v>8139</v>
      </c>
      <c r="AB1243" s="634" t="s">
        <v>8183</v>
      </c>
      <c r="AC1243" s="634" t="s">
        <v>8184</v>
      </c>
      <c r="AE1243" s="634" t="s">
        <v>10607</v>
      </c>
      <c r="AF1243" s="634" t="s">
        <v>18612</v>
      </c>
      <c r="AI1243" s="646" t="str">
        <f>VLOOKUP(K1243,'3-kurs'!C:F,4,)</f>
        <v>3-kurs</v>
      </c>
      <c r="AJ1243" s="634" t="str">
        <f t="shared" si="19"/>
        <v>438221100163</v>
      </c>
    </row>
    <row r="1244" spans="1:36" hidden="1" x14ac:dyDescent="0.25">
      <c r="A1244" s="634" t="s">
        <v>13848</v>
      </c>
      <c r="B1244" s="634" t="s">
        <v>2687</v>
      </c>
      <c r="C1244" s="634" t="s">
        <v>8125</v>
      </c>
      <c r="D1244" s="634" t="s">
        <v>8126</v>
      </c>
      <c r="E1244" s="634" t="s">
        <v>8127</v>
      </c>
      <c r="F1244" s="634" t="s">
        <v>4345</v>
      </c>
      <c r="G1244" s="634" t="s">
        <v>8128</v>
      </c>
      <c r="H1244" s="634" t="s">
        <v>4346</v>
      </c>
      <c r="I1244" s="634" t="s">
        <v>13849</v>
      </c>
      <c r="J1244" s="634" t="s">
        <v>13850</v>
      </c>
      <c r="K1244" s="635">
        <v>42511951000037</v>
      </c>
      <c r="L1244" s="634" t="s">
        <v>12242</v>
      </c>
      <c r="M1244" s="634" t="s">
        <v>4006</v>
      </c>
      <c r="N1244" s="634" t="s">
        <v>2424</v>
      </c>
      <c r="O1244" s="634" t="s">
        <v>2537</v>
      </c>
      <c r="P1244" s="634" t="s">
        <v>8132</v>
      </c>
      <c r="Q1244" s="634" t="s">
        <v>8133</v>
      </c>
      <c r="R1244" s="634" t="s">
        <v>7245</v>
      </c>
      <c r="S1244" s="634" t="s">
        <v>8135</v>
      </c>
      <c r="T1244" s="634" t="s">
        <v>10605</v>
      </c>
      <c r="U1244" s="634" t="s">
        <v>2426</v>
      </c>
      <c r="V1244" s="634" t="s">
        <v>470</v>
      </c>
      <c r="W1244" s="634" t="s">
        <v>5559</v>
      </c>
      <c r="X1244" s="634" t="s">
        <v>13851</v>
      </c>
      <c r="Y1244" s="634" t="s">
        <v>8138</v>
      </c>
      <c r="Z1244" s="634" t="s">
        <v>8139</v>
      </c>
      <c r="AB1244" s="634" t="s">
        <v>8183</v>
      </c>
      <c r="AC1244" s="634" t="s">
        <v>8184</v>
      </c>
      <c r="AE1244" s="634" t="s">
        <v>11917</v>
      </c>
      <c r="AF1244" s="634" t="s">
        <v>18714</v>
      </c>
      <c r="AI1244" s="646" t="str">
        <f>VLOOKUP(K1244,'3-kurs'!C:F,4,)</f>
        <v>3-kurs</v>
      </c>
      <c r="AJ1244" s="634" t="str">
        <f t="shared" si="19"/>
        <v>438221100212</v>
      </c>
    </row>
    <row r="1245" spans="1:36" hidden="1" x14ac:dyDescent="0.25">
      <c r="A1245" s="634" t="s">
        <v>13907</v>
      </c>
      <c r="B1245" s="634" t="s">
        <v>2747</v>
      </c>
      <c r="C1245" s="634" t="s">
        <v>8125</v>
      </c>
      <c r="D1245" s="634" t="s">
        <v>8126</v>
      </c>
      <c r="E1245" s="634" t="s">
        <v>8127</v>
      </c>
      <c r="F1245" s="634" t="s">
        <v>4345</v>
      </c>
      <c r="G1245" s="634" t="s">
        <v>4350</v>
      </c>
      <c r="H1245" s="634" t="s">
        <v>4344</v>
      </c>
      <c r="I1245" s="634" t="s">
        <v>12961</v>
      </c>
      <c r="J1245" s="634" t="s">
        <v>13908</v>
      </c>
      <c r="K1245" s="635">
        <v>51012045310011</v>
      </c>
      <c r="L1245" s="634" t="s">
        <v>13909</v>
      </c>
      <c r="M1245" s="634" t="s">
        <v>4006</v>
      </c>
      <c r="N1245" s="634" t="s">
        <v>2424</v>
      </c>
      <c r="O1245" s="634" t="s">
        <v>2537</v>
      </c>
      <c r="P1245" s="634" t="s">
        <v>8132</v>
      </c>
      <c r="Q1245" s="634" t="s">
        <v>8133</v>
      </c>
      <c r="R1245" s="634" t="s">
        <v>7245</v>
      </c>
      <c r="S1245" s="634" t="s">
        <v>8135</v>
      </c>
      <c r="T1245" s="634" t="s">
        <v>10605</v>
      </c>
      <c r="U1245" s="634" t="s">
        <v>2426</v>
      </c>
      <c r="V1245" s="634" t="s">
        <v>470</v>
      </c>
      <c r="W1245" s="634" t="s">
        <v>5559</v>
      </c>
      <c r="X1245" s="634" t="s">
        <v>11901</v>
      </c>
      <c r="Y1245" s="634" t="s">
        <v>8138</v>
      </c>
      <c r="Z1245" s="634" t="s">
        <v>8139</v>
      </c>
      <c r="AB1245" s="634" t="s">
        <v>8183</v>
      </c>
      <c r="AC1245" s="634" t="s">
        <v>8184</v>
      </c>
      <c r="AE1245" s="634" t="s">
        <v>10607</v>
      </c>
      <c r="AF1245" s="634" t="s">
        <v>18732</v>
      </c>
      <c r="AI1245" s="646" t="str">
        <f>VLOOKUP(K1245,'3-kurs'!C:F,4,)</f>
        <v>3-kurs</v>
      </c>
      <c r="AJ1245" s="634" t="str">
        <f t="shared" si="19"/>
        <v>438221100121</v>
      </c>
    </row>
    <row r="1246" spans="1:36" hidden="1" x14ac:dyDescent="0.25">
      <c r="A1246" s="634" t="s">
        <v>13845</v>
      </c>
      <c r="B1246" s="634" t="s">
        <v>2756</v>
      </c>
      <c r="C1246" s="634" t="s">
        <v>8125</v>
      </c>
      <c r="D1246" s="634" t="s">
        <v>8126</v>
      </c>
      <c r="E1246" s="634" t="s">
        <v>8127</v>
      </c>
      <c r="F1246" s="634" t="s">
        <v>4345</v>
      </c>
      <c r="G1246" s="634" t="s">
        <v>4348</v>
      </c>
      <c r="H1246" s="634" t="s">
        <v>4346</v>
      </c>
      <c r="I1246" s="634" t="s">
        <v>13846</v>
      </c>
      <c r="J1246" s="634" t="s">
        <v>13847</v>
      </c>
      <c r="K1246" s="635">
        <v>40309951010064</v>
      </c>
      <c r="L1246" s="634" t="s">
        <v>12242</v>
      </c>
      <c r="M1246" s="634" t="s">
        <v>4006</v>
      </c>
      <c r="N1246" s="634" t="s">
        <v>2424</v>
      </c>
      <c r="O1246" s="634" t="s">
        <v>2537</v>
      </c>
      <c r="P1246" s="634" t="s">
        <v>8132</v>
      </c>
      <c r="Q1246" s="634" t="s">
        <v>8133</v>
      </c>
      <c r="R1246" s="634" t="s">
        <v>7245</v>
      </c>
      <c r="S1246" s="634" t="s">
        <v>8135</v>
      </c>
      <c r="T1246" s="634" t="s">
        <v>10605</v>
      </c>
      <c r="U1246" s="634" t="s">
        <v>2426</v>
      </c>
      <c r="V1246" s="634" t="s">
        <v>470</v>
      </c>
      <c r="W1246" s="634" t="s">
        <v>5559</v>
      </c>
      <c r="X1246" s="634" t="s">
        <v>11901</v>
      </c>
      <c r="Y1246" s="634" t="s">
        <v>8138</v>
      </c>
      <c r="Z1246" s="634" t="s">
        <v>8139</v>
      </c>
      <c r="AB1246" s="634" t="s">
        <v>8183</v>
      </c>
      <c r="AC1246" s="634" t="s">
        <v>8184</v>
      </c>
      <c r="AE1246" s="634" t="s">
        <v>11917</v>
      </c>
      <c r="AF1246" s="634" t="s">
        <v>18741</v>
      </c>
      <c r="AI1246" s="646" t="str">
        <f>VLOOKUP(K1246,'3-kurs'!C:F,4,)</f>
        <v>3-kurs</v>
      </c>
      <c r="AJ1246" s="634" t="str">
        <f t="shared" si="19"/>
        <v>438221100200</v>
      </c>
    </row>
    <row r="1247" spans="1:36" hidden="1" x14ac:dyDescent="0.25">
      <c r="A1247" s="634" t="s">
        <v>13852</v>
      </c>
      <c r="B1247" s="634" t="s">
        <v>2786</v>
      </c>
      <c r="C1247" s="634" t="s">
        <v>8125</v>
      </c>
      <c r="D1247" s="634" t="s">
        <v>8126</v>
      </c>
      <c r="E1247" s="634" t="s">
        <v>8127</v>
      </c>
      <c r="F1247" s="634" t="s">
        <v>4345</v>
      </c>
      <c r="G1247" s="634" t="s">
        <v>8332</v>
      </c>
      <c r="H1247" s="634" t="s">
        <v>4344</v>
      </c>
      <c r="I1247" s="634" t="s">
        <v>13853</v>
      </c>
      <c r="J1247" s="634" t="s">
        <v>13854</v>
      </c>
      <c r="K1247" s="635">
        <v>51409015280016</v>
      </c>
      <c r="L1247" s="634" t="s">
        <v>9592</v>
      </c>
      <c r="M1247" s="634" t="s">
        <v>4006</v>
      </c>
      <c r="N1247" s="634" t="s">
        <v>2424</v>
      </c>
      <c r="O1247" s="634" t="s">
        <v>2537</v>
      </c>
      <c r="P1247" s="634" t="s">
        <v>8132</v>
      </c>
      <c r="Q1247" s="634" t="s">
        <v>8133</v>
      </c>
      <c r="R1247" s="634" t="s">
        <v>7245</v>
      </c>
      <c r="S1247" s="634" t="s">
        <v>8135</v>
      </c>
      <c r="T1247" s="634" t="s">
        <v>10605</v>
      </c>
      <c r="U1247" s="634" t="s">
        <v>2426</v>
      </c>
      <c r="V1247" s="634" t="s">
        <v>470</v>
      </c>
      <c r="W1247" s="634" t="s">
        <v>5559</v>
      </c>
      <c r="X1247" s="634" t="s">
        <v>13855</v>
      </c>
      <c r="Y1247" s="634" t="s">
        <v>8138</v>
      </c>
      <c r="Z1247" s="634" t="s">
        <v>8139</v>
      </c>
      <c r="AB1247" s="634" t="s">
        <v>8183</v>
      </c>
      <c r="AC1247" s="634" t="s">
        <v>8184</v>
      </c>
      <c r="AE1247" s="634" t="s">
        <v>11917</v>
      </c>
      <c r="AF1247" s="634" t="s">
        <v>18742</v>
      </c>
      <c r="AI1247" s="646" t="str">
        <f>VLOOKUP(K1247,'3-kurs'!C:F,4,)</f>
        <v>3-kurs</v>
      </c>
      <c r="AJ1247" s="634" t="str">
        <f t="shared" si="19"/>
        <v>438221100298</v>
      </c>
    </row>
    <row r="1248" spans="1:36" hidden="1" x14ac:dyDescent="0.25">
      <c r="A1248" s="634" t="s">
        <v>13830</v>
      </c>
      <c r="B1248" s="634" t="s">
        <v>3027</v>
      </c>
      <c r="C1248" s="634" t="s">
        <v>8125</v>
      </c>
      <c r="D1248" s="634" t="s">
        <v>8126</v>
      </c>
      <c r="E1248" s="634" t="s">
        <v>8127</v>
      </c>
      <c r="F1248" s="634" t="s">
        <v>4345</v>
      </c>
      <c r="G1248" s="634" t="s">
        <v>4348</v>
      </c>
      <c r="H1248" s="634" t="s">
        <v>4344</v>
      </c>
      <c r="I1248" s="634" t="s">
        <v>13831</v>
      </c>
      <c r="J1248" s="634" t="s">
        <v>13832</v>
      </c>
      <c r="K1248" s="635">
        <v>51803055300022</v>
      </c>
      <c r="L1248" s="634" t="s">
        <v>9760</v>
      </c>
      <c r="M1248" s="634" t="s">
        <v>4006</v>
      </c>
      <c r="N1248" s="634" t="s">
        <v>2424</v>
      </c>
      <c r="O1248" s="634" t="s">
        <v>2537</v>
      </c>
      <c r="P1248" s="634" t="s">
        <v>8132</v>
      </c>
      <c r="Q1248" s="634" t="s">
        <v>8133</v>
      </c>
      <c r="R1248" s="634" t="s">
        <v>7245</v>
      </c>
      <c r="S1248" s="634" t="s">
        <v>8135</v>
      </c>
      <c r="T1248" s="634" t="s">
        <v>10605</v>
      </c>
      <c r="U1248" s="634" t="s">
        <v>2426</v>
      </c>
      <c r="V1248" s="634" t="s">
        <v>470</v>
      </c>
      <c r="W1248" s="634" t="s">
        <v>5559</v>
      </c>
      <c r="X1248" s="634" t="s">
        <v>13833</v>
      </c>
      <c r="Y1248" s="634" t="s">
        <v>8138</v>
      </c>
      <c r="Z1248" s="634" t="s">
        <v>8139</v>
      </c>
      <c r="AB1248" s="634" t="s">
        <v>8183</v>
      </c>
      <c r="AC1248" s="634" t="s">
        <v>8184</v>
      </c>
      <c r="AE1248" s="634" t="s">
        <v>10607</v>
      </c>
      <c r="AF1248" s="634" t="s">
        <v>18740</v>
      </c>
      <c r="AI1248" s="646" t="str">
        <f>VLOOKUP(K1248,'3-kurs'!C:F,4,)</f>
        <v>3-kurs</v>
      </c>
      <c r="AJ1248" s="634" t="str">
        <f t="shared" si="19"/>
        <v>438221100179</v>
      </c>
    </row>
    <row r="1249" spans="1:36" hidden="1" x14ac:dyDescent="0.25">
      <c r="A1249" s="634" t="s">
        <v>13937</v>
      </c>
      <c r="B1249" s="634" t="s">
        <v>2833</v>
      </c>
      <c r="C1249" s="634" t="s">
        <v>8125</v>
      </c>
      <c r="D1249" s="634" t="s">
        <v>8126</v>
      </c>
      <c r="E1249" s="634" t="s">
        <v>8127</v>
      </c>
      <c r="F1249" s="634" t="s">
        <v>4345</v>
      </c>
      <c r="G1249" s="634" t="s">
        <v>4352</v>
      </c>
      <c r="H1249" s="634" t="s">
        <v>4344</v>
      </c>
      <c r="I1249" s="634" t="s">
        <v>13938</v>
      </c>
      <c r="J1249" s="634" t="s">
        <v>13939</v>
      </c>
      <c r="K1249" s="635">
        <v>31405871060036</v>
      </c>
      <c r="L1249" s="634" t="s">
        <v>13940</v>
      </c>
      <c r="M1249" s="634" t="s">
        <v>4006</v>
      </c>
      <c r="N1249" s="634" t="s">
        <v>2424</v>
      </c>
      <c r="O1249" s="634" t="s">
        <v>2429</v>
      </c>
      <c r="P1249" s="634" t="s">
        <v>8132</v>
      </c>
      <c r="Q1249" s="634" t="s">
        <v>8133</v>
      </c>
      <c r="R1249" s="634" t="s">
        <v>7245</v>
      </c>
      <c r="S1249" s="634" t="s">
        <v>8135</v>
      </c>
      <c r="T1249" s="634" t="s">
        <v>10605</v>
      </c>
      <c r="U1249" s="634" t="s">
        <v>2426</v>
      </c>
      <c r="V1249" s="634" t="s">
        <v>470</v>
      </c>
      <c r="W1249" s="634" t="s">
        <v>5559</v>
      </c>
      <c r="X1249" s="634" t="s">
        <v>13941</v>
      </c>
      <c r="Y1249" s="634" t="s">
        <v>8138</v>
      </c>
      <c r="Z1249" s="634" t="s">
        <v>8139</v>
      </c>
      <c r="AB1249" s="634" t="s">
        <v>8183</v>
      </c>
      <c r="AC1249" s="634" t="s">
        <v>8184</v>
      </c>
      <c r="AE1249" s="634" t="s">
        <v>11913</v>
      </c>
      <c r="AF1249" s="634" t="s">
        <v>18733</v>
      </c>
      <c r="AI1249" s="646" t="str">
        <f>VLOOKUP(K1249,'3-kurs'!C:F,4,)</f>
        <v>3-kurs</v>
      </c>
      <c r="AJ1249" s="634" t="str">
        <f t="shared" si="19"/>
        <v>438221100327</v>
      </c>
    </row>
    <row r="1250" spans="1:36" hidden="1" x14ac:dyDescent="0.25">
      <c r="A1250" s="634" t="s">
        <v>13921</v>
      </c>
      <c r="B1250" s="634" t="s">
        <v>2428</v>
      </c>
      <c r="C1250" s="634" t="s">
        <v>8125</v>
      </c>
      <c r="D1250" s="634" t="s">
        <v>8126</v>
      </c>
      <c r="E1250" s="634" t="s">
        <v>8127</v>
      </c>
      <c r="F1250" s="634" t="s">
        <v>9349</v>
      </c>
      <c r="G1250" s="634" t="s">
        <v>13384</v>
      </c>
      <c r="H1250" s="634" t="s">
        <v>4346</v>
      </c>
      <c r="I1250" s="634" t="s">
        <v>13922</v>
      </c>
      <c r="J1250" s="634" t="s">
        <v>13923</v>
      </c>
      <c r="K1250" s="635">
        <v>40605911110082</v>
      </c>
      <c r="L1250" s="634" t="s">
        <v>13924</v>
      </c>
      <c r="M1250" s="634" t="s">
        <v>4006</v>
      </c>
      <c r="N1250" s="634" t="s">
        <v>2424</v>
      </c>
      <c r="O1250" s="634" t="s">
        <v>2429</v>
      </c>
      <c r="P1250" s="634" t="s">
        <v>8132</v>
      </c>
      <c r="Q1250" s="634" t="s">
        <v>8133</v>
      </c>
      <c r="R1250" s="634" t="s">
        <v>7245</v>
      </c>
      <c r="S1250" s="634" t="s">
        <v>8135</v>
      </c>
      <c r="T1250" s="634" t="s">
        <v>10605</v>
      </c>
      <c r="U1250" s="634" t="s">
        <v>2426</v>
      </c>
      <c r="V1250" s="634" t="s">
        <v>470</v>
      </c>
      <c r="W1250" s="634" t="s">
        <v>5559</v>
      </c>
      <c r="X1250" s="634" t="s">
        <v>13387</v>
      </c>
      <c r="Y1250" s="634" t="s">
        <v>8138</v>
      </c>
      <c r="Z1250" s="634" t="s">
        <v>8139</v>
      </c>
      <c r="AB1250" s="634" t="s">
        <v>8183</v>
      </c>
      <c r="AC1250" s="634" t="s">
        <v>8184</v>
      </c>
      <c r="AE1250" s="634" t="s">
        <v>11917</v>
      </c>
      <c r="AF1250" s="634" t="s">
        <v>18731</v>
      </c>
      <c r="AI1250" s="646" t="str">
        <f>VLOOKUP(K1250,'3-kurs'!C:F,4,)</f>
        <v>3-kurs</v>
      </c>
      <c r="AJ1250" s="634" t="str">
        <f t="shared" si="19"/>
        <v>438221100202</v>
      </c>
    </row>
    <row r="1251" spans="1:36" hidden="1" x14ac:dyDescent="0.25">
      <c r="A1251" s="634" t="s">
        <v>14022</v>
      </c>
      <c r="B1251" s="634" t="s">
        <v>2477</v>
      </c>
      <c r="C1251" s="634" t="s">
        <v>8125</v>
      </c>
      <c r="D1251" s="634" t="s">
        <v>8126</v>
      </c>
      <c r="E1251" s="634" t="s">
        <v>8127</v>
      </c>
      <c r="F1251" s="634" t="s">
        <v>4345</v>
      </c>
      <c r="G1251" s="634" t="s">
        <v>4348</v>
      </c>
      <c r="H1251" s="634" t="s">
        <v>4346</v>
      </c>
      <c r="I1251" s="634" t="s">
        <v>11730</v>
      </c>
      <c r="J1251" s="634" t="s">
        <v>14023</v>
      </c>
      <c r="K1251" s="635">
        <v>61509035280056</v>
      </c>
      <c r="L1251" s="634" t="s">
        <v>10199</v>
      </c>
      <c r="M1251" s="634" t="s">
        <v>4006</v>
      </c>
      <c r="N1251" s="634" t="s">
        <v>2424</v>
      </c>
      <c r="O1251" s="634" t="s">
        <v>2429</v>
      </c>
      <c r="P1251" s="634" t="s">
        <v>8132</v>
      </c>
      <c r="Q1251" s="634" t="s">
        <v>8133</v>
      </c>
      <c r="R1251" s="634" t="s">
        <v>7245</v>
      </c>
      <c r="S1251" s="634" t="s">
        <v>8135</v>
      </c>
      <c r="T1251" s="634" t="s">
        <v>10605</v>
      </c>
      <c r="U1251" s="634" t="s">
        <v>2426</v>
      </c>
      <c r="V1251" s="634" t="s">
        <v>470</v>
      </c>
      <c r="W1251" s="634" t="s">
        <v>5559</v>
      </c>
      <c r="X1251" s="634" t="s">
        <v>11901</v>
      </c>
      <c r="Y1251" s="634" t="s">
        <v>8138</v>
      </c>
      <c r="Z1251" s="634" t="s">
        <v>8139</v>
      </c>
      <c r="AB1251" s="634" t="s">
        <v>8183</v>
      </c>
      <c r="AC1251" s="634" t="s">
        <v>8184</v>
      </c>
      <c r="AE1251" s="634" t="s">
        <v>10607</v>
      </c>
      <c r="AF1251" s="634" t="s">
        <v>18612</v>
      </c>
      <c r="AI1251" s="646" t="str">
        <f>VLOOKUP(K1251,'3-kurs'!C:F,4,)</f>
        <v>3-kurs</v>
      </c>
      <c r="AJ1251" s="634" t="str">
        <f t="shared" si="19"/>
        <v>438221100096</v>
      </c>
    </row>
    <row r="1252" spans="1:36" hidden="1" x14ac:dyDescent="0.25">
      <c r="A1252" s="634" t="s">
        <v>14024</v>
      </c>
      <c r="B1252" s="634" t="s">
        <v>2490</v>
      </c>
      <c r="C1252" s="634" t="s">
        <v>8125</v>
      </c>
      <c r="D1252" s="634" t="s">
        <v>8126</v>
      </c>
      <c r="E1252" s="634" t="s">
        <v>8127</v>
      </c>
      <c r="F1252" s="634" t="s">
        <v>4345</v>
      </c>
      <c r="G1252" s="634" t="s">
        <v>8221</v>
      </c>
      <c r="H1252" s="634" t="s">
        <v>4346</v>
      </c>
      <c r="I1252" s="634" t="s">
        <v>14025</v>
      </c>
      <c r="J1252" s="634" t="s">
        <v>14026</v>
      </c>
      <c r="K1252" s="635">
        <v>62112035350020</v>
      </c>
      <c r="L1252" s="634" t="s">
        <v>10473</v>
      </c>
      <c r="M1252" s="634" t="s">
        <v>4006</v>
      </c>
      <c r="N1252" s="634" t="s">
        <v>2424</v>
      </c>
      <c r="O1252" s="634" t="s">
        <v>2429</v>
      </c>
      <c r="P1252" s="634" t="s">
        <v>8132</v>
      </c>
      <c r="Q1252" s="634" t="s">
        <v>8133</v>
      </c>
      <c r="R1252" s="634" t="s">
        <v>7245</v>
      </c>
      <c r="S1252" s="634" t="s">
        <v>8135</v>
      </c>
      <c r="T1252" s="634" t="s">
        <v>10605</v>
      </c>
      <c r="U1252" s="634" t="s">
        <v>2426</v>
      </c>
      <c r="V1252" s="634" t="s">
        <v>470</v>
      </c>
      <c r="W1252" s="634" t="s">
        <v>5559</v>
      </c>
      <c r="X1252" s="634" t="s">
        <v>14027</v>
      </c>
      <c r="Y1252" s="634" t="s">
        <v>8138</v>
      </c>
      <c r="Z1252" s="634" t="s">
        <v>8139</v>
      </c>
      <c r="AB1252" s="634" t="s">
        <v>8183</v>
      </c>
      <c r="AC1252" s="634" t="s">
        <v>8184</v>
      </c>
      <c r="AE1252" s="634" t="s">
        <v>11913</v>
      </c>
      <c r="AF1252" s="634" t="s">
        <v>18741</v>
      </c>
      <c r="AI1252" s="646" t="str">
        <f>VLOOKUP(K1252,'3-kurs'!C:F,4,)</f>
        <v>3-kurs</v>
      </c>
      <c r="AJ1252" s="634" t="str">
        <f t="shared" si="19"/>
        <v>438221100324</v>
      </c>
    </row>
    <row r="1253" spans="1:36" hidden="1" x14ac:dyDescent="0.25">
      <c r="A1253" s="634" t="s">
        <v>13925</v>
      </c>
      <c r="B1253" s="634" t="s">
        <v>2664</v>
      </c>
      <c r="C1253" s="634" t="s">
        <v>8125</v>
      </c>
      <c r="D1253" s="634" t="s">
        <v>8126</v>
      </c>
      <c r="E1253" s="634" t="s">
        <v>8127</v>
      </c>
      <c r="F1253" s="634" t="s">
        <v>4345</v>
      </c>
      <c r="G1253" s="634" t="s">
        <v>8221</v>
      </c>
      <c r="H1253" s="634" t="s">
        <v>4346</v>
      </c>
      <c r="I1253" s="634" t="s">
        <v>13926</v>
      </c>
      <c r="J1253" s="634" t="s">
        <v>13927</v>
      </c>
      <c r="K1253" s="635">
        <v>61706045350087</v>
      </c>
      <c r="L1253" s="634" t="s">
        <v>13928</v>
      </c>
      <c r="M1253" s="634" t="s">
        <v>4006</v>
      </c>
      <c r="N1253" s="634" t="s">
        <v>2424</v>
      </c>
      <c r="O1253" s="634" t="s">
        <v>2429</v>
      </c>
      <c r="P1253" s="634" t="s">
        <v>8132</v>
      </c>
      <c r="Q1253" s="634" t="s">
        <v>8133</v>
      </c>
      <c r="R1253" s="634" t="s">
        <v>7245</v>
      </c>
      <c r="S1253" s="634" t="s">
        <v>8135</v>
      </c>
      <c r="T1253" s="634" t="s">
        <v>10605</v>
      </c>
      <c r="U1253" s="634" t="s">
        <v>2426</v>
      </c>
      <c r="V1253" s="634" t="s">
        <v>470</v>
      </c>
      <c r="W1253" s="634" t="s">
        <v>5559</v>
      </c>
      <c r="X1253" s="634" t="s">
        <v>11901</v>
      </c>
      <c r="Y1253" s="634" t="s">
        <v>8138</v>
      </c>
      <c r="Z1253" s="634" t="s">
        <v>8139</v>
      </c>
      <c r="AB1253" s="634" t="s">
        <v>8183</v>
      </c>
      <c r="AC1253" s="634" t="s">
        <v>8184</v>
      </c>
      <c r="AE1253" s="634" t="s">
        <v>10607</v>
      </c>
      <c r="AF1253" s="634" t="s">
        <v>18739</v>
      </c>
      <c r="AI1253" s="646" t="str">
        <f>VLOOKUP(K1253,'3-kurs'!C:F,4,)</f>
        <v>3-kurs</v>
      </c>
      <c r="AJ1253" s="634" t="str">
        <f t="shared" si="19"/>
        <v>438221100097</v>
      </c>
    </row>
    <row r="1254" spans="1:36" hidden="1" x14ac:dyDescent="0.25">
      <c r="A1254" s="634" t="s">
        <v>11902</v>
      </c>
      <c r="B1254" s="634" t="s">
        <v>2729</v>
      </c>
      <c r="C1254" s="634" t="s">
        <v>8125</v>
      </c>
      <c r="D1254" s="634" t="s">
        <v>8126</v>
      </c>
      <c r="E1254" s="634" t="s">
        <v>8127</v>
      </c>
      <c r="F1254" s="634" t="s">
        <v>4345</v>
      </c>
      <c r="G1254" s="634" t="s">
        <v>8327</v>
      </c>
      <c r="H1254" s="634" t="s">
        <v>4346</v>
      </c>
      <c r="I1254" s="634" t="s">
        <v>11903</v>
      </c>
      <c r="J1254" s="634" t="s">
        <v>11904</v>
      </c>
      <c r="K1254" s="635">
        <v>62606025270026</v>
      </c>
      <c r="L1254" s="634" t="s">
        <v>11905</v>
      </c>
      <c r="M1254" s="634" t="s">
        <v>4006</v>
      </c>
      <c r="N1254" s="634" t="s">
        <v>2424</v>
      </c>
      <c r="O1254" s="634" t="s">
        <v>2429</v>
      </c>
      <c r="P1254" s="634" t="s">
        <v>8132</v>
      </c>
      <c r="Q1254" s="634" t="s">
        <v>8133</v>
      </c>
      <c r="R1254" s="634" t="s">
        <v>7245</v>
      </c>
      <c r="S1254" s="634" t="s">
        <v>8135</v>
      </c>
      <c r="T1254" s="634" t="s">
        <v>10605</v>
      </c>
      <c r="U1254" s="634" t="s">
        <v>2426</v>
      </c>
      <c r="V1254" s="634" t="s">
        <v>470</v>
      </c>
      <c r="W1254" s="634" t="s">
        <v>5559</v>
      </c>
      <c r="X1254" s="634" t="s">
        <v>11906</v>
      </c>
      <c r="Y1254" s="634" t="s">
        <v>8138</v>
      </c>
      <c r="Z1254" s="634" t="s">
        <v>8139</v>
      </c>
      <c r="AB1254" s="634" t="s">
        <v>8183</v>
      </c>
      <c r="AC1254" s="634" t="s">
        <v>8184</v>
      </c>
      <c r="AE1254" s="634" t="s">
        <v>11907</v>
      </c>
      <c r="AF1254" s="634" t="s">
        <v>18731</v>
      </c>
      <c r="AI1254" s="646" t="str">
        <f>VLOOKUP(K1254,'3-kurs'!C:F,4,)</f>
        <v>3-kurs</v>
      </c>
      <c r="AJ1254" s="634" t="str">
        <f t="shared" si="19"/>
        <v>438221100316</v>
      </c>
    </row>
    <row r="1255" spans="1:36" hidden="1" x14ac:dyDescent="0.25">
      <c r="A1255" s="634" t="s">
        <v>14028</v>
      </c>
      <c r="B1255" s="634" t="s">
        <v>2749</v>
      </c>
      <c r="C1255" s="634" t="s">
        <v>8125</v>
      </c>
      <c r="D1255" s="634" t="s">
        <v>8126</v>
      </c>
      <c r="E1255" s="634" t="s">
        <v>8127</v>
      </c>
      <c r="F1255" s="634" t="s">
        <v>4345</v>
      </c>
      <c r="G1255" s="634" t="s">
        <v>4347</v>
      </c>
      <c r="H1255" s="634" t="s">
        <v>4344</v>
      </c>
      <c r="I1255" s="634" t="s">
        <v>14029</v>
      </c>
      <c r="J1255" s="634" t="s">
        <v>14030</v>
      </c>
      <c r="K1255" s="635">
        <v>51003035260014</v>
      </c>
      <c r="L1255" s="634" t="s">
        <v>14031</v>
      </c>
      <c r="M1255" s="634" t="s">
        <v>4006</v>
      </c>
      <c r="N1255" s="634" t="s">
        <v>2424</v>
      </c>
      <c r="O1255" s="634" t="s">
        <v>2429</v>
      </c>
      <c r="P1255" s="634" t="s">
        <v>8132</v>
      </c>
      <c r="Q1255" s="634" t="s">
        <v>8133</v>
      </c>
      <c r="R1255" s="634" t="s">
        <v>7245</v>
      </c>
      <c r="S1255" s="634" t="s">
        <v>8135</v>
      </c>
      <c r="T1255" s="634" t="s">
        <v>10605</v>
      </c>
      <c r="U1255" s="634" t="s">
        <v>2426</v>
      </c>
      <c r="V1255" s="634" t="s">
        <v>470</v>
      </c>
      <c r="W1255" s="634" t="s">
        <v>5559</v>
      </c>
      <c r="X1255" s="634" t="s">
        <v>14032</v>
      </c>
      <c r="Y1255" s="634" t="s">
        <v>8138</v>
      </c>
      <c r="Z1255" s="634" t="s">
        <v>8139</v>
      </c>
      <c r="AB1255" s="634" t="s">
        <v>8183</v>
      </c>
      <c r="AC1255" s="634" t="s">
        <v>8184</v>
      </c>
      <c r="AE1255" s="634" t="s">
        <v>10607</v>
      </c>
      <c r="AF1255" s="634" t="s">
        <v>18740</v>
      </c>
      <c r="AI1255" s="646" t="str">
        <f>VLOOKUP(K1255,'3-kurs'!C:F,4,)</f>
        <v>3-kurs</v>
      </c>
      <c r="AJ1255" s="634" t="str">
        <f t="shared" si="19"/>
        <v>438221100175</v>
      </c>
    </row>
    <row r="1256" spans="1:36" hidden="1" x14ac:dyDescent="0.25">
      <c r="A1256" s="634" t="s">
        <v>13933</v>
      </c>
      <c r="B1256" s="634" t="s">
        <v>2760</v>
      </c>
      <c r="C1256" s="634" t="s">
        <v>8125</v>
      </c>
      <c r="D1256" s="634" t="s">
        <v>8126</v>
      </c>
      <c r="E1256" s="634" t="s">
        <v>8127</v>
      </c>
      <c r="F1256" s="634" t="s">
        <v>4345</v>
      </c>
      <c r="G1256" s="634" t="s">
        <v>8598</v>
      </c>
      <c r="H1256" s="634" t="s">
        <v>4346</v>
      </c>
      <c r="I1256" s="634" t="s">
        <v>13934</v>
      </c>
      <c r="J1256" s="634" t="s">
        <v>13935</v>
      </c>
      <c r="K1256" s="635">
        <v>41707955330019</v>
      </c>
      <c r="L1256" s="634" t="s">
        <v>9925</v>
      </c>
      <c r="M1256" s="634" t="s">
        <v>4006</v>
      </c>
      <c r="N1256" s="634" t="s">
        <v>2424</v>
      </c>
      <c r="O1256" s="634" t="s">
        <v>2429</v>
      </c>
      <c r="P1256" s="634" t="s">
        <v>8132</v>
      </c>
      <c r="Q1256" s="634" t="s">
        <v>8133</v>
      </c>
      <c r="R1256" s="634" t="s">
        <v>7245</v>
      </c>
      <c r="S1256" s="634" t="s">
        <v>8135</v>
      </c>
      <c r="T1256" s="634" t="s">
        <v>10605</v>
      </c>
      <c r="U1256" s="634" t="s">
        <v>2426</v>
      </c>
      <c r="V1256" s="634" t="s">
        <v>470</v>
      </c>
      <c r="W1256" s="634" t="s">
        <v>5559</v>
      </c>
      <c r="X1256" s="634" t="s">
        <v>13936</v>
      </c>
      <c r="Y1256" s="634" t="s">
        <v>8138</v>
      </c>
      <c r="Z1256" s="634" t="s">
        <v>8139</v>
      </c>
      <c r="AB1256" s="634" t="s">
        <v>8183</v>
      </c>
      <c r="AC1256" s="634" t="s">
        <v>8184</v>
      </c>
      <c r="AE1256" s="634" t="s">
        <v>11913</v>
      </c>
      <c r="AF1256" s="634" t="s">
        <v>18725</v>
      </c>
      <c r="AI1256" s="646" t="str">
        <f>VLOOKUP(K1256,'3-kurs'!C:F,4,)</f>
        <v>3-kurs</v>
      </c>
      <c r="AJ1256" s="634" t="str">
        <f t="shared" si="19"/>
        <v>438221100330</v>
      </c>
    </row>
    <row r="1257" spans="1:36" hidden="1" x14ac:dyDescent="0.25">
      <c r="A1257" s="634" t="s">
        <v>13929</v>
      </c>
      <c r="B1257" s="634" t="s">
        <v>1599</v>
      </c>
      <c r="C1257" s="634" t="s">
        <v>8125</v>
      </c>
      <c r="D1257" s="634" t="s">
        <v>8126</v>
      </c>
      <c r="E1257" s="634" t="s">
        <v>8127</v>
      </c>
      <c r="F1257" s="634" t="s">
        <v>4345</v>
      </c>
      <c r="G1257" s="634" t="s">
        <v>4349</v>
      </c>
      <c r="H1257" s="634" t="s">
        <v>4346</v>
      </c>
      <c r="I1257" s="634" t="s">
        <v>13930</v>
      </c>
      <c r="J1257" s="634" t="s">
        <v>13931</v>
      </c>
      <c r="K1257" s="635">
        <v>62504035380017</v>
      </c>
      <c r="L1257" s="634" t="s">
        <v>13932</v>
      </c>
      <c r="M1257" s="634" t="s">
        <v>4006</v>
      </c>
      <c r="N1257" s="634" t="s">
        <v>2424</v>
      </c>
      <c r="O1257" s="634" t="s">
        <v>2429</v>
      </c>
      <c r="P1257" s="634" t="s">
        <v>8132</v>
      </c>
      <c r="Q1257" s="634" t="s">
        <v>8133</v>
      </c>
      <c r="R1257" s="634" t="s">
        <v>7245</v>
      </c>
      <c r="S1257" s="634" t="s">
        <v>8135</v>
      </c>
      <c r="T1257" s="634" t="s">
        <v>10605</v>
      </c>
      <c r="U1257" s="634" t="s">
        <v>2426</v>
      </c>
      <c r="V1257" s="634" t="s">
        <v>470</v>
      </c>
      <c r="W1257" s="634" t="s">
        <v>5559</v>
      </c>
      <c r="X1257" s="634" t="s">
        <v>11916</v>
      </c>
      <c r="Y1257" s="634" t="s">
        <v>8138</v>
      </c>
      <c r="Z1257" s="634" t="s">
        <v>8139</v>
      </c>
      <c r="AB1257" s="634" t="s">
        <v>8183</v>
      </c>
      <c r="AC1257" s="634" t="s">
        <v>8184</v>
      </c>
      <c r="AE1257" s="634" t="s">
        <v>11917</v>
      </c>
      <c r="AF1257" s="634" t="s">
        <v>18725</v>
      </c>
      <c r="AI1257" s="646" t="str">
        <f>VLOOKUP(K1257,'3-kurs'!C:F,4,)</f>
        <v>3-kurs</v>
      </c>
      <c r="AJ1257" s="634" t="str">
        <f t="shared" si="19"/>
        <v>438221100203</v>
      </c>
    </row>
    <row r="1258" spans="1:36" hidden="1" x14ac:dyDescent="0.25">
      <c r="A1258" s="634" t="s">
        <v>13942</v>
      </c>
      <c r="B1258" s="634" t="s">
        <v>2850</v>
      </c>
      <c r="C1258" s="634" t="s">
        <v>8125</v>
      </c>
      <c r="D1258" s="634" t="s">
        <v>8126</v>
      </c>
      <c r="E1258" s="634" t="s">
        <v>8127</v>
      </c>
      <c r="F1258" s="634" t="s">
        <v>4345</v>
      </c>
      <c r="G1258" s="634" t="s">
        <v>4348</v>
      </c>
      <c r="H1258" s="634" t="s">
        <v>4346</v>
      </c>
      <c r="I1258" s="634" t="s">
        <v>13943</v>
      </c>
      <c r="J1258" s="634" t="s">
        <v>13944</v>
      </c>
      <c r="K1258" s="635">
        <v>42012955300016</v>
      </c>
      <c r="L1258" s="634" t="s">
        <v>13945</v>
      </c>
      <c r="M1258" s="634" t="s">
        <v>4006</v>
      </c>
      <c r="N1258" s="634" t="s">
        <v>2424</v>
      </c>
      <c r="O1258" s="634" t="s">
        <v>2429</v>
      </c>
      <c r="P1258" s="634" t="s">
        <v>8132</v>
      </c>
      <c r="Q1258" s="634" t="s">
        <v>8133</v>
      </c>
      <c r="R1258" s="634" t="s">
        <v>7245</v>
      </c>
      <c r="S1258" s="634" t="s">
        <v>8135</v>
      </c>
      <c r="T1258" s="634" t="s">
        <v>10605</v>
      </c>
      <c r="U1258" s="634" t="s">
        <v>2426</v>
      </c>
      <c r="V1258" s="634" t="s">
        <v>470</v>
      </c>
      <c r="W1258" s="634" t="s">
        <v>5559</v>
      </c>
      <c r="X1258" s="634" t="s">
        <v>13946</v>
      </c>
      <c r="Y1258" s="634" t="s">
        <v>8138</v>
      </c>
      <c r="Z1258" s="634" t="s">
        <v>8139</v>
      </c>
      <c r="AB1258" s="634" t="s">
        <v>8183</v>
      </c>
      <c r="AC1258" s="634" t="s">
        <v>8184</v>
      </c>
      <c r="AE1258" s="634" t="s">
        <v>11913</v>
      </c>
      <c r="AF1258" s="634" t="s">
        <v>18733</v>
      </c>
      <c r="AI1258" s="646" t="str">
        <f>VLOOKUP(K1258,'3-kurs'!C:F,4,)</f>
        <v>3-kurs</v>
      </c>
      <c r="AJ1258" s="634" t="str">
        <f t="shared" si="19"/>
        <v>438221100326</v>
      </c>
    </row>
    <row r="1259" spans="1:36" hidden="1" x14ac:dyDescent="0.25">
      <c r="A1259" s="634" t="s">
        <v>13951</v>
      </c>
      <c r="B1259" s="634" t="s">
        <v>2871</v>
      </c>
      <c r="C1259" s="634" t="s">
        <v>8125</v>
      </c>
      <c r="D1259" s="634" t="s">
        <v>8126</v>
      </c>
      <c r="E1259" s="634" t="s">
        <v>8127</v>
      </c>
      <c r="F1259" s="634" t="s">
        <v>4345</v>
      </c>
      <c r="G1259" s="634" t="s">
        <v>4349</v>
      </c>
      <c r="H1259" s="634" t="s">
        <v>4346</v>
      </c>
      <c r="I1259" s="634" t="s">
        <v>13952</v>
      </c>
      <c r="J1259" s="634" t="s">
        <v>13953</v>
      </c>
      <c r="K1259" s="635">
        <v>62401025380027</v>
      </c>
      <c r="L1259" s="634" t="s">
        <v>13954</v>
      </c>
      <c r="M1259" s="634" t="s">
        <v>4006</v>
      </c>
      <c r="N1259" s="634" t="s">
        <v>2424</v>
      </c>
      <c r="O1259" s="634" t="s">
        <v>2429</v>
      </c>
      <c r="P1259" s="634" t="s">
        <v>8132</v>
      </c>
      <c r="Q1259" s="634" t="s">
        <v>8133</v>
      </c>
      <c r="R1259" s="634" t="s">
        <v>7245</v>
      </c>
      <c r="S1259" s="634" t="s">
        <v>8135</v>
      </c>
      <c r="T1259" s="634" t="s">
        <v>10605</v>
      </c>
      <c r="U1259" s="634" t="s">
        <v>2426</v>
      </c>
      <c r="V1259" s="634" t="s">
        <v>470</v>
      </c>
      <c r="W1259" s="634" t="s">
        <v>5559</v>
      </c>
      <c r="X1259" s="634" t="s">
        <v>13955</v>
      </c>
      <c r="Y1259" s="634" t="s">
        <v>8138</v>
      </c>
      <c r="Z1259" s="634" t="s">
        <v>8139</v>
      </c>
      <c r="AB1259" s="634" t="s">
        <v>8183</v>
      </c>
      <c r="AC1259" s="634" t="s">
        <v>8184</v>
      </c>
      <c r="AE1259" s="634" t="s">
        <v>11913</v>
      </c>
      <c r="AF1259" s="634" t="s">
        <v>18731</v>
      </c>
      <c r="AI1259" s="646" t="str">
        <f>VLOOKUP(K1259,'3-kurs'!C:F,4,)</f>
        <v>3-kurs</v>
      </c>
      <c r="AJ1259" s="634" t="str">
        <f t="shared" si="19"/>
        <v>438221100331</v>
      </c>
    </row>
    <row r="1260" spans="1:36" hidden="1" x14ac:dyDescent="0.25">
      <c r="A1260" s="634" t="s">
        <v>13947</v>
      </c>
      <c r="B1260" s="634" t="s">
        <v>2869</v>
      </c>
      <c r="C1260" s="634" t="s">
        <v>8125</v>
      </c>
      <c r="D1260" s="634" t="s">
        <v>8126</v>
      </c>
      <c r="E1260" s="634" t="s">
        <v>8127</v>
      </c>
      <c r="F1260" s="634" t="s">
        <v>4345</v>
      </c>
      <c r="G1260" s="634" t="s">
        <v>4349</v>
      </c>
      <c r="H1260" s="634" t="s">
        <v>4346</v>
      </c>
      <c r="I1260" s="634" t="s">
        <v>8152</v>
      </c>
      <c r="J1260" s="634" t="s">
        <v>13948</v>
      </c>
      <c r="K1260" s="635">
        <v>42208961140010</v>
      </c>
      <c r="L1260" s="634" t="s">
        <v>13949</v>
      </c>
      <c r="M1260" s="634" t="s">
        <v>4006</v>
      </c>
      <c r="N1260" s="634" t="s">
        <v>2424</v>
      </c>
      <c r="O1260" s="634" t="s">
        <v>2429</v>
      </c>
      <c r="P1260" s="634" t="s">
        <v>8132</v>
      </c>
      <c r="Q1260" s="634" t="s">
        <v>8133</v>
      </c>
      <c r="R1260" s="634" t="s">
        <v>7245</v>
      </c>
      <c r="S1260" s="634" t="s">
        <v>8135</v>
      </c>
      <c r="T1260" s="634" t="s">
        <v>10605</v>
      </c>
      <c r="U1260" s="634" t="s">
        <v>2426</v>
      </c>
      <c r="V1260" s="634" t="s">
        <v>470</v>
      </c>
      <c r="W1260" s="634" t="s">
        <v>5559</v>
      </c>
      <c r="X1260" s="634" t="s">
        <v>13950</v>
      </c>
      <c r="Y1260" s="634" t="s">
        <v>8138</v>
      </c>
      <c r="Z1260" s="634" t="s">
        <v>8139</v>
      </c>
      <c r="AB1260" s="634" t="s">
        <v>8183</v>
      </c>
      <c r="AC1260" s="634" t="s">
        <v>8184</v>
      </c>
      <c r="AE1260" s="634" t="s">
        <v>11913</v>
      </c>
      <c r="AF1260" s="634" t="s">
        <v>18732</v>
      </c>
      <c r="AI1260" s="646" t="str">
        <f>VLOOKUP(K1260,'3-kurs'!C:F,4,)</f>
        <v>3-kurs</v>
      </c>
      <c r="AJ1260" s="634" t="str">
        <f t="shared" si="19"/>
        <v>438221100332</v>
      </c>
    </row>
    <row r="1261" spans="1:36" hidden="1" x14ac:dyDescent="0.25">
      <c r="A1261" s="634" t="s">
        <v>13956</v>
      </c>
      <c r="B1261" s="634" t="s">
        <v>2951</v>
      </c>
      <c r="C1261" s="634" t="s">
        <v>8125</v>
      </c>
      <c r="D1261" s="634" t="s">
        <v>8126</v>
      </c>
      <c r="E1261" s="634" t="s">
        <v>8127</v>
      </c>
      <c r="F1261" s="634" t="s">
        <v>8253</v>
      </c>
      <c r="G1261" s="634" t="s">
        <v>8254</v>
      </c>
      <c r="H1261" s="634" t="s">
        <v>4346</v>
      </c>
      <c r="I1261" s="634" t="s">
        <v>12546</v>
      </c>
      <c r="J1261" s="634" t="s">
        <v>13957</v>
      </c>
      <c r="K1261" s="635">
        <v>61507056060099</v>
      </c>
      <c r="L1261" s="634" t="s">
        <v>13958</v>
      </c>
      <c r="M1261" s="634" t="s">
        <v>4006</v>
      </c>
      <c r="N1261" s="634" t="s">
        <v>2424</v>
      </c>
      <c r="O1261" s="634" t="s">
        <v>2429</v>
      </c>
      <c r="P1261" s="634" t="s">
        <v>8132</v>
      </c>
      <c r="Q1261" s="634" t="s">
        <v>8133</v>
      </c>
      <c r="R1261" s="634" t="s">
        <v>7245</v>
      </c>
      <c r="S1261" s="634" t="s">
        <v>8135</v>
      </c>
      <c r="T1261" s="634" t="s">
        <v>10605</v>
      </c>
      <c r="U1261" s="634" t="s">
        <v>2426</v>
      </c>
      <c r="V1261" s="634" t="s">
        <v>470</v>
      </c>
      <c r="W1261" s="634" t="s">
        <v>5559</v>
      </c>
      <c r="X1261" s="634" t="s">
        <v>13782</v>
      </c>
      <c r="Y1261" s="634" t="s">
        <v>8138</v>
      </c>
      <c r="Z1261" s="634" t="s">
        <v>8139</v>
      </c>
      <c r="AB1261" s="634" t="s">
        <v>8183</v>
      </c>
      <c r="AC1261" s="634" t="s">
        <v>8184</v>
      </c>
      <c r="AE1261" s="634" t="s">
        <v>11917</v>
      </c>
      <c r="AF1261" s="634" t="s">
        <v>18731</v>
      </c>
      <c r="AI1261" s="646" t="str">
        <f>VLOOKUP(K1261,'3-kurs'!C:F,4,)</f>
        <v>3-kurs</v>
      </c>
      <c r="AJ1261" s="634" t="str">
        <f t="shared" si="19"/>
        <v>438221100192</v>
      </c>
    </row>
    <row r="1262" spans="1:36" hidden="1" x14ac:dyDescent="0.25">
      <c r="A1262" s="634" t="s">
        <v>13959</v>
      </c>
      <c r="B1262" s="634" t="s">
        <v>2980</v>
      </c>
      <c r="C1262" s="634" t="s">
        <v>8125</v>
      </c>
      <c r="D1262" s="634" t="s">
        <v>8126</v>
      </c>
      <c r="E1262" s="634" t="s">
        <v>8127</v>
      </c>
      <c r="F1262" s="634" t="s">
        <v>4345</v>
      </c>
      <c r="G1262" s="634" t="s">
        <v>8221</v>
      </c>
      <c r="H1262" s="634" t="s">
        <v>4346</v>
      </c>
      <c r="I1262" s="634" t="s">
        <v>13960</v>
      </c>
      <c r="J1262" s="634" t="s">
        <v>13961</v>
      </c>
      <c r="K1262" s="635">
        <v>40212931110035</v>
      </c>
      <c r="L1262" s="634" t="s">
        <v>13962</v>
      </c>
      <c r="M1262" s="634" t="s">
        <v>4006</v>
      </c>
      <c r="N1262" s="634" t="s">
        <v>2424</v>
      </c>
      <c r="O1262" s="634" t="s">
        <v>2429</v>
      </c>
      <c r="P1262" s="634" t="s">
        <v>8132</v>
      </c>
      <c r="Q1262" s="634" t="s">
        <v>8133</v>
      </c>
      <c r="R1262" s="634" t="s">
        <v>7245</v>
      </c>
      <c r="S1262" s="634" t="s">
        <v>8135</v>
      </c>
      <c r="T1262" s="634" t="s">
        <v>10605</v>
      </c>
      <c r="U1262" s="634" t="s">
        <v>2426</v>
      </c>
      <c r="V1262" s="634" t="s">
        <v>470</v>
      </c>
      <c r="W1262" s="634" t="s">
        <v>5559</v>
      </c>
      <c r="X1262" s="634" t="s">
        <v>13963</v>
      </c>
      <c r="Y1262" s="634" t="s">
        <v>8138</v>
      </c>
      <c r="Z1262" s="634" t="s">
        <v>8139</v>
      </c>
      <c r="AB1262" s="634" t="s">
        <v>8183</v>
      </c>
      <c r="AC1262" s="634" t="s">
        <v>8184</v>
      </c>
      <c r="AE1262" s="634" t="s">
        <v>10611</v>
      </c>
      <c r="AF1262" s="634" t="s">
        <v>18740</v>
      </c>
      <c r="AI1262" s="646" t="str">
        <f>VLOOKUP(K1262,'3-kurs'!C:F,4,)</f>
        <v>3-kurs</v>
      </c>
      <c r="AJ1262" s="634" t="str">
        <f t="shared" si="19"/>
        <v>438221100306</v>
      </c>
    </row>
    <row r="1263" spans="1:36" hidden="1" x14ac:dyDescent="0.25">
      <c r="A1263" s="634" t="s">
        <v>13964</v>
      </c>
      <c r="B1263" s="634" t="s">
        <v>2976</v>
      </c>
      <c r="C1263" s="634" t="s">
        <v>8125</v>
      </c>
      <c r="D1263" s="634" t="s">
        <v>8126</v>
      </c>
      <c r="E1263" s="634" t="s">
        <v>8127</v>
      </c>
      <c r="F1263" s="634" t="s">
        <v>4345</v>
      </c>
      <c r="G1263" s="634" t="s">
        <v>8163</v>
      </c>
      <c r="H1263" s="634" t="s">
        <v>4346</v>
      </c>
      <c r="I1263" s="634" t="s">
        <v>13965</v>
      </c>
      <c r="J1263" s="634" t="s">
        <v>13966</v>
      </c>
      <c r="K1263" s="635">
        <v>42604985320016</v>
      </c>
      <c r="L1263" s="634" t="s">
        <v>9856</v>
      </c>
      <c r="M1263" s="634" t="s">
        <v>4006</v>
      </c>
      <c r="N1263" s="634" t="s">
        <v>2424</v>
      </c>
      <c r="O1263" s="634" t="s">
        <v>2429</v>
      </c>
      <c r="P1263" s="634" t="s">
        <v>8132</v>
      </c>
      <c r="Q1263" s="634" t="s">
        <v>8133</v>
      </c>
      <c r="R1263" s="634" t="s">
        <v>7245</v>
      </c>
      <c r="S1263" s="634" t="s">
        <v>8135</v>
      </c>
      <c r="T1263" s="634" t="s">
        <v>10605</v>
      </c>
      <c r="U1263" s="634" t="s">
        <v>2426</v>
      </c>
      <c r="V1263" s="634" t="s">
        <v>470</v>
      </c>
      <c r="W1263" s="634" t="s">
        <v>5559</v>
      </c>
      <c r="X1263" s="634" t="s">
        <v>13967</v>
      </c>
      <c r="Y1263" s="634" t="s">
        <v>8138</v>
      </c>
      <c r="Z1263" s="634" t="s">
        <v>8139</v>
      </c>
      <c r="AB1263" s="634" t="s">
        <v>8183</v>
      </c>
      <c r="AC1263" s="634" t="s">
        <v>8184</v>
      </c>
      <c r="AE1263" s="634" t="s">
        <v>10611</v>
      </c>
      <c r="AF1263" s="634" t="s">
        <v>18732</v>
      </c>
      <c r="AI1263" s="646" t="str">
        <f>VLOOKUP(K1263,'3-kurs'!C:F,4,)</f>
        <v>3-kurs</v>
      </c>
      <c r="AJ1263" s="634" t="str">
        <f t="shared" si="19"/>
        <v>438221100310</v>
      </c>
    </row>
    <row r="1264" spans="1:36" hidden="1" x14ac:dyDescent="0.25">
      <c r="A1264" s="634" t="s">
        <v>13968</v>
      </c>
      <c r="B1264" s="634" t="s">
        <v>2990</v>
      </c>
      <c r="C1264" s="634" t="s">
        <v>8125</v>
      </c>
      <c r="D1264" s="634" t="s">
        <v>8126</v>
      </c>
      <c r="E1264" s="634" t="s">
        <v>8127</v>
      </c>
      <c r="F1264" s="634" t="s">
        <v>4345</v>
      </c>
      <c r="G1264" s="634" t="s">
        <v>8186</v>
      </c>
      <c r="H1264" s="634" t="s">
        <v>4344</v>
      </c>
      <c r="I1264" s="634" t="s">
        <v>13969</v>
      </c>
      <c r="J1264" s="634" t="s">
        <v>13970</v>
      </c>
      <c r="K1264" s="635">
        <v>51612045360029</v>
      </c>
      <c r="L1264" s="634" t="s">
        <v>11246</v>
      </c>
      <c r="M1264" s="634" t="s">
        <v>4006</v>
      </c>
      <c r="N1264" s="634" t="s">
        <v>2424</v>
      </c>
      <c r="O1264" s="634" t="s">
        <v>2429</v>
      </c>
      <c r="P1264" s="634" t="s">
        <v>8132</v>
      </c>
      <c r="Q1264" s="634" t="s">
        <v>8133</v>
      </c>
      <c r="R1264" s="634" t="s">
        <v>7245</v>
      </c>
      <c r="S1264" s="634" t="s">
        <v>8135</v>
      </c>
      <c r="T1264" s="634" t="s">
        <v>10605</v>
      </c>
      <c r="U1264" s="634" t="s">
        <v>2426</v>
      </c>
      <c r="V1264" s="634" t="s">
        <v>470</v>
      </c>
      <c r="W1264" s="634" t="s">
        <v>5559</v>
      </c>
      <c r="X1264" s="634" t="s">
        <v>10610</v>
      </c>
      <c r="Y1264" s="634" t="s">
        <v>8138</v>
      </c>
      <c r="Z1264" s="634" t="s">
        <v>8139</v>
      </c>
      <c r="AB1264" s="634" t="s">
        <v>8183</v>
      </c>
      <c r="AC1264" s="634" t="s">
        <v>8184</v>
      </c>
      <c r="AE1264" s="634" t="s">
        <v>11917</v>
      </c>
      <c r="AF1264" s="634" t="s">
        <v>18725</v>
      </c>
      <c r="AI1264" s="646" t="str">
        <f>VLOOKUP(K1264,'3-kurs'!C:F,4,)</f>
        <v>3-kurs</v>
      </c>
      <c r="AJ1264" s="634" t="str">
        <f t="shared" si="19"/>
        <v>438221100204</v>
      </c>
    </row>
    <row r="1265" spans="1:36" hidden="1" x14ac:dyDescent="0.25">
      <c r="A1265" s="634" t="s">
        <v>14033</v>
      </c>
      <c r="B1265" s="634" t="s">
        <v>3036</v>
      </c>
      <c r="C1265" s="634" t="s">
        <v>8125</v>
      </c>
      <c r="D1265" s="634" t="s">
        <v>8126</v>
      </c>
      <c r="E1265" s="634" t="s">
        <v>8127</v>
      </c>
      <c r="F1265" s="634" t="s">
        <v>4345</v>
      </c>
      <c r="G1265" s="634" t="s">
        <v>4352</v>
      </c>
      <c r="H1265" s="634" t="s">
        <v>4346</v>
      </c>
      <c r="I1265" s="634" t="s">
        <v>14034</v>
      </c>
      <c r="J1265" s="634" t="s">
        <v>14035</v>
      </c>
      <c r="K1265" s="635">
        <v>40511821060017</v>
      </c>
      <c r="L1265" s="634" t="s">
        <v>11835</v>
      </c>
      <c r="M1265" s="634" t="s">
        <v>4006</v>
      </c>
      <c r="N1265" s="634" t="s">
        <v>2424</v>
      </c>
      <c r="O1265" s="634" t="s">
        <v>2429</v>
      </c>
      <c r="P1265" s="634" t="s">
        <v>8132</v>
      </c>
      <c r="Q1265" s="634" t="s">
        <v>8133</v>
      </c>
      <c r="R1265" s="634" t="s">
        <v>7245</v>
      </c>
      <c r="S1265" s="634" t="s">
        <v>8135</v>
      </c>
      <c r="T1265" s="634" t="s">
        <v>10605</v>
      </c>
      <c r="U1265" s="634" t="s">
        <v>2426</v>
      </c>
      <c r="V1265" s="634" t="s">
        <v>470</v>
      </c>
      <c r="W1265" s="634" t="s">
        <v>5559</v>
      </c>
      <c r="X1265" s="634" t="s">
        <v>14036</v>
      </c>
      <c r="Y1265" s="634" t="s">
        <v>8138</v>
      </c>
      <c r="Z1265" s="634" t="s">
        <v>8139</v>
      </c>
      <c r="AB1265" s="634" t="s">
        <v>8183</v>
      </c>
      <c r="AC1265" s="634" t="s">
        <v>8184</v>
      </c>
      <c r="AE1265" s="634" t="s">
        <v>11917</v>
      </c>
      <c r="AF1265" s="634" t="s">
        <v>18612</v>
      </c>
      <c r="AI1265" s="646" t="str">
        <f>VLOOKUP(K1265,'3-kurs'!C:F,4,)</f>
        <v>3-kurs</v>
      </c>
      <c r="AJ1265" s="634" t="str">
        <f t="shared" si="19"/>
        <v>438221100245</v>
      </c>
    </row>
    <row r="1266" spans="1:36" hidden="1" x14ac:dyDescent="0.25">
      <c r="A1266" s="634" t="s">
        <v>14037</v>
      </c>
      <c r="B1266" s="634" t="s">
        <v>3109</v>
      </c>
      <c r="C1266" s="634" t="s">
        <v>8125</v>
      </c>
      <c r="D1266" s="634" t="s">
        <v>8126</v>
      </c>
      <c r="E1266" s="634" t="s">
        <v>8127</v>
      </c>
      <c r="F1266" s="634" t="s">
        <v>4345</v>
      </c>
      <c r="G1266" s="634" t="s">
        <v>8163</v>
      </c>
      <c r="H1266" s="634" t="s">
        <v>4346</v>
      </c>
      <c r="I1266" s="634" t="s">
        <v>13362</v>
      </c>
      <c r="J1266" s="634" t="s">
        <v>14038</v>
      </c>
      <c r="K1266" s="635">
        <v>60804045320040</v>
      </c>
      <c r="L1266" s="634" t="s">
        <v>13696</v>
      </c>
      <c r="M1266" s="634" t="s">
        <v>4006</v>
      </c>
      <c r="N1266" s="634" t="s">
        <v>2424</v>
      </c>
      <c r="O1266" s="634" t="s">
        <v>2429</v>
      </c>
      <c r="P1266" s="634" t="s">
        <v>8132</v>
      </c>
      <c r="Q1266" s="634" t="s">
        <v>8133</v>
      </c>
      <c r="R1266" s="634" t="s">
        <v>7245</v>
      </c>
      <c r="S1266" s="634" t="s">
        <v>8135</v>
      </c>
      <c r="T1266" s="634" t="s">
        <v>10605</v>
      </c>
      <c r="U1266" s="634" t="s">
        <v>2426</v>
      </c>
      <c r="V1266" s="634" t="s">
        <v>470</v>
      </c>
      <c r="W1266" s="634" t="s">
        <v>5559</v>
      </c>
      <c r="X1266" s="634" t="s">
        <v>14039</v>
      </c>
      <c r="Y1266" s="634" t="s">
        <v>8138</v>
      </c>
      <c r="Z1266" s="634" t="s">
        <v>8139</v>
      </c>
      <c r="AB1266" s="634" t="s">
        <v>8183</v>
      </c>
      <c r="AC1266" s="634" t="s">
        <v>8184</v>
      </c>
      <c r="AE1266" s="634" t="s">
        <v>10611</v>
      </c>
      <c r="AF1266" s="634" t="s">
        <v>18612</v>
      </c>
      <c r="AI1266" s="646" t="str">
        <f>VLOOKUP(K1266,'3-kurs'!C:F,4,)</f>
        <v>3-kurs</v>
      </c>
      <c r="AJ1266" s="634" t="str">
        <f t="shared" si="19"/>
        <v>438221100309</v>
      </c>
    </row>
    <row r="1267" spans="1:36" hidden="1" x14ac:dyDescent="0.25">
      <c r="A1267" s="634" t="s">
        <v>13971</v>
      </c>
      <c r="B1267" s="634" t="s">
        <v>3115</v>
      </c>
      <c r="C1267" s="634" t="s">
        <v>8125</v>
      </c>
      <c r="D1267" s="634" t="s">
        <v>8126</v>
      </c>
      <c r="E1267" s="634" t="s">
        <v>8127</v>
      </c>
      <c r="F1267" s="634" t="s">
        <v>4345</v>
      </c>
      <c r="G1267" s="634" t="s">
        <v>4348</v>
      </c>
      <c r="H1267" s="634" t="s">
        <v>4346</v>
      </c>
      <c r="I1267" s="634" t="s">
        <v>13972</v>
      </c>
      <c r="J1267" s="634" t="s">
        <v>13973</v>
      </c>
      <c r="K1267" s="635">
        <v>62703025300013</v>
      </c>
      <c r="L1267" s="634" t="s">
        <v>13974</v>
      </c>
      <c r="M1267" s="634" t="s">
        <v>4006</v>
      </c>
      <c r="N1267" s="634" t="s">
        <v>2424</v>
      </c>
      <c r="O1267" s="634" t="s">
        <v>2429</v>
      </c>
      <c r="P1267" s="634" t="s">
        <v>8132</v>
      </c>
      <c r="Q1267" s="634" t="s">
        <v>8133</v>
      </c>
      <c r="R1267" s="634" t="s">
        <v>7245</v>
      </c>
      <c r="S1267" s="634" t="s">
        <v>8135</v>
      </c>
      <c r="T1267" s="634" t="s">
        <v>10605</v>
      </c>
      <c r="U1267" s="634" t="s">
        <v>2426</v>
      </c>
      <c r="V1267" s="634" t="s">
        <v>470</v>
      </c>
      <c r="W1267" s="634" t="s">
        <v>5559</v>
      </c>
      <c r="X1267" s="634" t="s">
        <v>13975</v>
      </c>
      <c r="Y1267" s="634" t="s">
        <v>8138</v>
      </c>
      <c r="Z1267" s="634" t="s">
        <v>8139</v>
      </c>
      <c r="AB1267" s="634" t="s">
        <v>8183</v>
      </c>
      <c r="AC1267" s="634" t="s">
        <v>8184</v>
      </c>
      <c r="AE1267" s="634" t="s">
        <v>10607</v>
      </c>
      <c r="AF1267" s="634" t="s">
        <v>18732</v>
      </c>
      <c r="AI1267" s="646" t="str">
        <f>VLOOKUP(K1267,'3-kurs'!C:F,4,)</f>
        <v>3-kurs</v>
      </c>
      <c r="AJ1267" s="634" t="str">
        <f t="shared" si="19"/>
        <v>438221100111</v>
      </c>
    </row>
    <row r="1268" spans="1:36" hidden="1" x14ac:dyDescent="0.25">
      <c r="A1268" s="634" t="s">
        <v>13988</v>
      </c>
      <c r="B1268" s="634" t="s">
        <v>3240</v>
      </c>
      <c r="C1268" s="634" t="s">
        <v>8125</v>
      </c>
      <c r="D1268" s="634" t="s">
        <v>8126</v>
      </c>
      <c r="E1268" s="634" t="s">
        <v>8127</v>
      </c>
      <c r="F1268" s="634" t="s">
        <v>4345</v>
      </c>
      <c r="G1268" s="634" t="s">
        <v>4349</v>
      </c>
      <c r="H1268" s="634" t="s">
        <v>4346</v>
      </c>
      <c r="I1268" s="634" t="s">
        <v>13989</v>
      </c>
      <c r="J1268" s="634" t="s">
        <v>13990</v>
      </c>
      <c r="K1268" s="635">
        <v>62602045380019</v>
      </c>
      <c r="L1268" s="634" t="s">
        <v>13991</v>
      </c>
      <c r="M1268" s="634" t="s">
        <v>4006</v>
      </c>
      <c r="N1268" s="634" t="s">
        <v>2424</v>
      </c>
      <c r="O1268" s="634" t="s">
        <v>2429</v>
      </c>
      <c r="P1268" s="634" t="s">
        <v>8132</v>
      </c>
      <c r="Q1268" s="634" t="s">
        <v>8133</v>
      </c>
      <c r="R1268" s="634" t="s">
        <v>7245</v>
      </c>
      <c r="S1268" s="634" t="s">
        <v>8135</v>
      </c>
      <c r="T1268" s="634" t="s">
        <v>10605</v>
      </c>
      <c r="U1268" s="634" t="s">
        <v>2426</v>
      </c>
      <c r="V1268" s="634" t="s">
        <v>470</v>
      </c>
      <c r="W1268" s="634" t="s">
        <v>5559</v>
      </c>
      <c r="X1268" s="634" t="s">
        <v>11901</v>
      </c>
      <c r="Y1268" s="634" t="s">
        <v>8138</v>
      </c>
      <c r="Z1268" s="634" t="s">
        <v>8139</v>
      </c>
      <c r="AB1268" s="634" t="s">
        <v>8183</v>
      </c>
      <c r="AC1268" s="634" t="s">
        <v>8184</v>
      </c>
      <c r="AE1268" s="634" t="s">
        <v>10607</v>
      </c>
      <c r="AF1268" s="634" t="s">
        <v>18731</v>
      </c>
      <c r="AI1268" s="646" t="str">
        <f>VLOOKUP(K1268,'3-kurs'!C:F,4,)</f>
        <v>3-kurs</v>
      </c>
      <c r="AJ1268" s="634" t="str">
        <f t="shared" si="19"/>
        <v>438221100091</v>
      </c>
    </row>
    <row r="1269" spans="1:36" hidden="1" x14ac:dyDescent="0.25">
      <c r="A1269" s="634" t="s">
        <v>13984</v>
      </c>
      <c r="B1269" s="634" t="s">
        <v>3228</v>
      </c>
      <c r="C1269" s="634" t="s">
        <v>8125</v>
      </c>
      <c r="D1269" s="634" t="s">
        <v>8126</v>
      </c>
      <c r="E1269" s="634" t="s">
        <v>8127</v>
      </c>
      <c r="F1269" s="634" t="s">
        <v>4345</v>
      </c>
      <c r="G1269" s="634" t="s">
        <v>8186</v>
      </c>
      <c r="H1269" s="634" t="s">
        <v>4346</v>
      </c>
      <c r="I1269" s="634" t="s">
        <v>13985</v>
      </c>
      <c r="J1269" s="634" t="s">
        <v>13986</v>
      </c>
      <c r="K1269" s="635">
        <v>41104851120050</v>
      </c>
      <c r="L1269" s="634" t="s">
        <v>13987</v>
      </c>
      <c r="M1269" s="634" t="s">
        <v>4006</v>
      </c>
      <c r="N1269" s="634" t="s">
        <v>2424</v>
      </c>
      <c r="O1269" s="634" t="s">
        <v>2429</v>
      </c>
      <c r="P1269" s="634" t="s">
        <v>8132</v>
      </c>
      <c r="Q1269" s="634" t="s">
        <v>8133</v>
      </c>
      <c r="R1269" s="634" t="s">
        <v>7245</v>
      </c>
      <c r="S1269" s="634" t="s">
        <v>8135</v>
      </c>
      <c r="T1269" s="634" t="s">
        <v>10605</v>
      </c>
      <c r="U1269" s="634" t="s">
        <v>2426</v>
      </c>
      <c r="V1269" s="634" t="s">
        <v>470</v>
      </c>
      <c r="W1269" s="634" t="s">
        <v>5559</v>
      </c>
      <c r="X1269" s="634" t="s">
        <v>10610</v>
      </c>
      <c r="Y1269" s="634" t="s">
        <v>8138</v>
      </c>
      <c r="Z1269" s="634" t="s">
        <v>8139</v>
      </c>
      <c r="AB1269" s="634" t="s">
        <v>8183</v>
      </c>
      <c r="AC1269" s="634" t="s">
        <v>8184</v>
      </c>
      <c r="AE1269" s="634" t="s">
        <v>11917</v>
      </c>
      <c r="AF1269" s="634" t="s">
        <v>18612</v>
      </c>
      <c r="AI1269" s="646" t="str">
        <f>VLOOKUP(K1269,'3-kurs'!C:F,4,)</f>
        <v>3-kurs</v>
      </c>
      <c r="AJ1269" s="634" t="str">
        <f t="shared" si="19"/>
        <v>438221100207</v>
      </c>
    </row>
    <row r="1270" spans="1:36" hidden="1" x14ac:dyDescent="0.25">
      <c r="A1270" s="634" t="s">
        <v>13976</v>
      </c>
      <c r="B1270" s="634" t="s">
        <v>3234</v>
      </c>
      <c r="C1270" s="634" t="s">
        <v>8125</v>
      </c>
      <c r="D1270" s="634" t="s">
        <v>8126</v>
      </c>
      <c r="E1270" s="634" t="s">
        <v>8127</v>
      </c>
      <c r="F1270" s="634" t="s">
        <v>4345</v>
      </c>
      <c r="G1270" s="634" t="s">
        <v>4348</v>
      </c>
      <c r="H1270" s="634" t="s">
        <v>4346</v>
      </c>
      <c r="I1270" s="634" t="s">
        <v>13977</v>
      </c>
      <c r="J1270" s="634" t="s">
        <v>13978</v>
      </c>
      <c r="K1270" s="635">
        <v>60105015300027</v>
      </c>
      <c r="L1270" s="634" t="s">
        <v>13979</v>
      </c>
      <c r="M1270" s="634" t="s">
        <v>4006</v>
      </c>
      <c r="N1270" s="634" t="s">
        <v>2424</v>
      </c>
      <c r="O1270" s="634" t="s">
        <v>2429</v>
      </c>
      <c r="P1270" s="634" t="s">
        <v>8132</v>
      </c>
      <c r="Q1270" s="634" t="s">
        <v>8133</v>
      </c>
      <c r="R1270" s="634" t="s">
        <v>7245</v>
      </c>
      <c r="S1270" s="634" t="s">
        <v>8135</v>
      </c>
      <c r="T1270" s="634" t="s">
        <v>10605</v>
      </c>
      <c r="U1270" s="634" t="s">
        <v>2426</v>
      </c>
      <c r="V1270" s="634" t="s">
        <v>470</v>
      </c>
      <c r="W1270" s="634" t="s">
        <v>5559</v>
      </c>
      <c r="X1270" s="634" t="s">
        <v>11901</v>
      </c>
      <c r="Y1270" s="634" t="s">
        <v>8138</v>
      </c>
      <c r="Z1270" s="634" t="s">
        <v>8139</v>
      </c>
      <c r="AB1270" s="634" t="s">
        <v>8183</v>
      </c>
      <c r="AC1270" s="634" t="s">
        <v>8184</v>
      </c>
      <c r="AE1270" s="634" t="s">
        <v>11917</v>
      </c>
      <c r="AF1270" s="634" t="s">
        <v>18740</v>
      </c>
      <c r="AI1270" s="646" t="str">
        <f>VLOOKUP(K1270,'3-kurs'!C:F,4,)</f>
        <v>3-kurs</v>
      </c>
      <c r="AJ1270" s="634" t="str">
        <f t="shared" si="19"/>
        <v>438221100209</v>
      </c>
    </row>
    <row r="1271" spans="1:36" hidden="1" x14ac:dyDescent="0.25">
      <c r="A1271" s="634" t="s">
        <v>13980</v>
      </c>
      <c r="B1271" s="634" t="s">
        <v>3230</v>
      </c>
      <c r="C1271" s="634" t="s">
        <v>8125</v>
      </c>
      <c r="D1271" s="634" t="s">
        <v>8126</v>
      </c>
      <c r="E1271" s="634" t="s">
        <v>8127</v>
      </c>
      <c r="F1271" s="634" t="s">
        <v>4345</v>
      </c>
      <c r="G1271" s="634" t="s">
        <v>4347</v>
      </c>
      <c r="H1271" s="634" t="s">
        <v>4346</v>
      </c>
      <c r="I1271" s="634" t="s">
        <v>9651</v>
      </c>
      <c r="J1271" s="634" t="s">
        <v>13981</v>
      </c>
      <c r="K1271" s="635">
        <v>62802035250043</v>
      </c>
      <c r="L1271" s="634" t="s">
        <v>13982</v>
      </c>
      <c r="M1271" s="634" t="s">
        <v>4006</v>
      </c>
      <c r="N1271" s="634" t="s">
        <v>2424</v>
      </c>
      <c r="O1271" s="634" t="s">
        <v>2429</v>
      </c>
      <c r="P1271" s="634" t="s">
        <v>8132</v>
      </c>
      <c r="Q1271" s="634" t="s">
        <v>8133</v>
      </c>
      <c r="R1271" s="634" t="s">
        <v>7245</v>
      </c>
      <c r="S1271" s="634" t="s">
        <v>8135</v>
      </c>
      <c r="T1271" s="634" t="s">
        <v>10605</v>
      </c>
      <c r="U1271" s="634" t="s">
        <v>2426</v>
      </c>
      <c r="V1271" s="634" t="s">
        <v>470</v>
      </c>
      <c r="W1271" s="634" t="s">
        <v>5559</v>
      </c>
      <c r="X1271" s="634" t="s">
        <v>13983</v>
      </c>
      <c r="Y1271" s="634" t="s">
        <v>8138</v>
      </c>
      <c r="Z1271" s="634" t="s">
        <v>8139</v>
      </c>
      <c r="AB1271" s="634" t="s">
        <v>8183</v>
      </c>
      <c r="AC1271" s="634" t="s">
        <v>8184</v>
      </c>
      <c r="AE1271" s="634" t="s">
        <v>11913</v>
      </c>
      <c r="AF1271" s="634" t="s">
        <v>18725</v>
      </c>
      <c r="AI1271" s="646" t="str">
        <f>VLOOKUP(K1271,'3-kurs'!C:F,4,)</f>
        <v>3-kurs</v>
      </c>
      <c r="AJ1271" s="634" t="str">
        <f t="shared" si="19"/>
        <v>438221100328</v>
      </c>
    </row>
    <row r="1272" spans="1:36" hidden="1" x14ac:dyDescent="0.25">
      <c r="A1272" s="634" t="s">
        <v>13992</v>
      </c>
      <c r="B1272" s="634" t="s">
        <v>3264</v>
      </c>
      <c r="C1272" s="634" t="s">
        <v>8125</v>
      </c>
      <c r="D1272" s="634" t="s">
        <v>8126</v>
      </c>
      <c r="E1272" s="634" t="s">
        <v>8127</v>
      </c>
      <c r="F1272" s="634" t="s">
        <v>4345</v>
      </c>
      <c r="G1272" s="634" t="s">
        <v>4348</v>
      </c>
      <c r="H1272" s="634" t="s">
        <v>4346</v>
      </c>
      <c r="I1272" s="634" t="s">
        <v>11190</v>
      </c>
      <c r="J1272" s="634" t="s">
        <v>13993</v>
      </c>
      <c r="K1272" s="635">
        <v>61402055300022</v>
      </c>
      <c r="L1272" s="634" t="s">
        <v>9170</v>
      </c>
      <c r="M1272" s="634" t="s">
        <v>4006</v>
      </c>
      <c r="N1272" s="634" t="s">
        <v>2424</v>
      </c>
      <c r="O1272" s="634" t="s">
        <v>2429</v>
      </c>
      <c r="P1272" s="634" t="s">
        <v>8132</v>
      </c>
      <c r="Q1272" s="634" t="s">
        <v>8133</v>
      </c>
      <c r="R1272" s="634" t="s">
        <v>7245</v>
      </c>
      <c r="S1272" s="634" t="s">
        <v>8135</v>
      </c>
      <c r="T1272" s="634" t="s">
        <v>10605</v>
      </c>
      <c r="U1272" s="634" t="s">
        <v>2426</v>
      </c>
      <c r="V1272" s="634" t="s">
        <v>470</v>
      </c>
      <c r="W1272" s="634" t="s">
        <v>5559</v>
      </c>
      <c r="X1272" s="634" t="s">
        <v>11901</v>
      </c>
      <c r="Y1272" s="634" t="s">
        <v>8138</v>
      </c>
      <c r="Z1272" s="634" t="s">
        <v>8139</v>
      </c>
      <c r="AB1272" s="634" t="s">
        <v>8183</v>
      </c>
      <c r="AC1272" s="634" t="s">
        <v>8184</v>
      </c>
      <c r="AE1272" s="634" t="s">
        <v>10607</v>
      </c>
      <c r="AF1272" s="634" t="s">
        <v>18731</v>
      </c>
      <c r="AI1272" s="646" t="str">
        <f>VLOOKUP(K1272,'3-kurs'!C:F,4,)</f>
        <v>3-kurs</v>
      </c>
      <c r="AJ1272" s="634" t="str">
        <f t="shared" si="19"/>
        <v>438221100094</v>
      </c>
    </row>
    <row r="1273" spans="1:36" hidden="1" x14ac:dyDescent="0.25">
      <c r="A1273" s="634" t="s">
        <v>13994</v>
      </c>
      <c r="B1273" s="634" t="s">
        <v>3305</v>
      </c>
      <c r="C1273" s="634" t="s">
        <v>8125</v>
      </c>
      <c r="D1273" s="634" t="s">
        <v>8126</v>
      </c>
      <c r="E1273" s="634" t="s">
        <v>8127</v>
      </c>
      <c r="F1273" s="634" t="s">
        <v>4345</v>
      </c>
      <c r="G1273" s="634" t="s">
        <v>4347</v>
      </c>
      <c r="H1273" s="634" t="s">
        <v>4344</v>
      </c>
      <c r="I1273" s="634" t="s">
        <v>13995</v>
      </c>
      <c r="J1273" s="634" t="s">
        <v>13996</v>
      </c>
      <c r="K1273" s="635">
        <v>51903005260043</v>
      </c>
      <c r="L1273" s="634" t="s">
        <v>13997</v>
      </c>
      <c r="M1273" s="634" t="s">
        <v>4006</v>
      </c>
      <c r="N1273" s="634" t="s">
        <v>2424</v>
      </c>
      <c r="O1273" s="634" t="s">
        <v>2429</v>
      </c>
      <c r="P1273" s="634" t="s">
        <v>8132</v>
      </c>
      <c r="Q1273" s="634" t="s">
        <v>8133</v>
      </c>
      <c r="R1273" s="634" t="s">
        <v>7245</v>
      </c>
      <c r="S1273" s="634" t="s">
        <v>8135</v>
      </c>
      <c r="T1273" s="634" t="s">
        <v>10605</v>
      </c>
      <c r="U1273" s="634" t="s">
        <v>2426</v>
      </c>
      <c r="V1273" s="634" t="s">
        <v>470</v>
      </c>
      <c r="W1273" s="634" t="s">
        <v>5559</v>
      </c>
      <c r="X1273" s="634" t="s">
        <v>13998</v>
      </c>
      <c r="Y1273" s="634" t="s">
        <v>8138</v>
      </c>
      <c r="Z1273" s="634" t="s">
        <v>8139</v>
      </c>
      <c r="AB1273" s="634" t="s">
        <v>8183</v>
      </c>
      <c r="AC1273" s="634" t="s">
        <v>8184</v>
      </c>
      <c r="AE1273" s="634" t="s">
        <v>10607</v>
      </c>
      <c r="AF1273" s="634" t="s">
        <v>18725</v>
      </c>
      <c r="AI1273" s="646" t="str">
        <f>VLOOKUP(K1273,'3-kurs'!C:F,4,)</f>
        <v>3-kurs</v>
      </c>
      <c r="AJ1273" s="634" t="str">
        <f t="shared" si="19"/>
        <v>438221100107</v>
      </c>
    </row>
    <row r="1274" spans="1:36" hidden="1" x14ac:dyDescent="0.25">
      <c r="A1274" s="634" t="s">
        <v>13999</v>
      </c>
      <c r="B1274" s="634" t="s">
        <v>3307</v>
      </c>
      <c r="C1274" s="634" t="s">
        <v>8125</v>
      </c>
      <c r="D1274" s="634" t="s">
        <v>8126</v>
      </c>
      <c r="E1274" s="634" t="s">
        <v>8127</v>
      </c>
      <c r="F1274" s="634" t="s">
        <v>4345</v>
      </c>
      <c r="G1274" s="634" t="s">
        <v>8327</v>
      </c>
      <c r="H1274" s="634" t="s">
        <v>4344</v>
      </c>
      <c r="I1274" s="634" t="s">
        <v>14000</v>
      </c>
      <c r="J1274" s="634" t="s">
        <v>14001</v>
      </c>
      <c r="K1274" s="635">
        <v>52601015270041</v>
      </c>
      <c r="L1274" s="634" t="s">
        <v>14002</v>
      </c>
      <c r="M1274" s="634" t="s">
        <v>4006</v>
      </c>
      <c r="N1274" s="634" t="s">
        <v>2424</v>
      </c>
      <c r="O1274" s="634" t="s">
        <v>2429</v>
      </c>
      <c r="P1274" s="634" t="s">
        <v>8132</v>
      </c>
      <c r="Q1274" s="634" t="s">
        <v>8133</v>
      </c>
      <c r="R1274" s="634" t="s">
        <v>7245</v>
      </c>
      <c r="S1274" s="634" t="s">
        <v>8135</v>
      </c>
      <c r="T1274" s="634" t="s">
        <v>10605</v>
      </c>
      <c r="U1274" s="634" t="s">
        <v>2426</v>
      </c>
      <c r="V1274" s="634" t="s">
        <v>470</v>
      </c>
      <c r="W1274" s="634" t="s">
        <v>5559</v>
      </c>
      <c r="X1274" s="634" t="s">
        <v>13357</v>
      </c>
      <c r="Y1274" s="634" t="s">
        <v>8138</v>
      </c>
      <c r="Z1274" s="634" t="s">
        <v>8139</v>
      </c>
      <c r="AB1274" s="634" t="s">
        <v>8183</v>
      </c>
      <c r="AC1274" s="634" t="s">
        <v>8184</v>
      </c>
      <c r="AE1274" s="634" t="s">
        <v>10611</v>
      </c>
      <c r="AF1274" s="634" t="s">
        <v>18612</v>
      </c>
      <c r="AI1274" s="646" t="str">
        <f>VLOOKUP(K1274,'3-kurs'!C:F,4,)</f>
        <v>3-kurs</v>
      </c>
      <c r="AJ1274" s="634" t="str">
        <f t="shared" si="19"/>
        <v>438221100282</v>
      </c>
    </row>
    <row r="1275" spans="1:36" hidden="1" x14ac:dyDescent="0.25">
      <c r="A1275" s="634" t="s">
        <v>14003</v>
      </c>
      <c r="B1275" s="634" t="s">
        <v>3327</v>
      </c>
      <c r="C1275" s="634" t="s">
        <v>8125</v>
      </c>
      <c r="D1275" s="634" t="s">
        <v>8126</v>
      </c>
      <c r="E1275" s="634" t="s">
        <v>8127</v>
      </c>
      <c r="F1275" s="634" t="s">
        <v>4345</v>
      </c>
      <c r="G1275" s="634" t="s">
        <v>4347</v>
      </c>
      <c r="H1275" s="634" t="s">
        <v>4346</v>
      </c>
      <c r="I1275" s="634" t="s">
        <v>14004</v>
      </c>
      <c r="J1275" s="634" t="s">
        <v>14005</v>
      </c>
      <c r="K1275" s="635">
        <v>42807941000135</v>
      </c>
      <c r="L1275" s="634" t="s">
        <v>9596</v>
      </c>
      <c r="M1275" s="634" t="s">
        <v>4006</v>
      </c>
      <c r="N1275" s="634" t="s">
        <v>2424</v>
      </c>
      <c r="O1275" s="634" t="s">
        <v>2429</v>
      </c>
      <c r="P1275" s="634" t="s">
        <v>8132</v>
      </c>
      <c r="Q1275" s="634" t="s">
        <v>8133</v>
      </c>
      <c r="R1275" s="634" t="s">
        <v>7245</v>
      </c>
      <c r="S1275" s="634" t="s">
        <v>8135</v>
      </c>
      <c r="T1275" s="634" t="s">
        <v>10605</v>
      </c>
      <c r="U1275" s="634" t="s">
        <v>2426</v>
      </c>
      <c r="V1275" s="634" t="s">
        <v>470</v>
      </c>
      <c r="W1275" s="634" t="s">
        <v>5559</v>
      </c>
      <c r="X1275" s="634" t="s">
        <v>14006</v>
      </c>
      <c r="Y1275" s="634" t="s">
        <v>8138</v>
      </c>
      <c r="Z1275" s="634" t="s">
        <v>8139</v>
      </c>
      <c r="AB1275" s="634" t="s">
        <v>8183</v>
      </c>
      <c r="AC1275" s="634" t="s">
        <v>8184</v>
      </c>
      <c r="AE1275" s="634" t="s">
        <v>11913</v>
      </c>
      <c r="AF1275" s="634" t="s">
        <v>18740</v>
      </c>
      <c r="AI1275" s="646" t="str">
        <f>VLOOKUP(K1275,'3-kurs'!C:F,4,)</f>
        <v>3-kurs</v>
      </c>
      <c r="AJ1275" s="634" t="str">
        <f t="shared" si="19"/>
        <v>438221100337</v>
      </c>
    </row>
    <row r="1276" spans="1:36" hidden="1" x14ac:dyDescent="0.25">
      <c r="A1276" s="634" t="s">
        <v>13323</v>
      </c>
      <c r="B1276" s="634" t="s">
        <v>3345</v>
      </c>
      <c r="C1276" s="634" t="s">
        <v>8125</v>
      </c>
      <c r="D1276" s="634" t="s">
        <v>8126</v>
      </c>
      <c r="E1276" s="634" t="s">
        <v>8127</v>
      </c>
      <c r="F1276" s="634" t="s">
        <v>4345</v>
      </c>
      <c r="G1276" s="634" t="s">
        <v>8221</v>
      </c>
      <c r="H1276" s="634" t="s">
        <v>4344</v>
      </c>
      <c r="I1276" s="634" t="s">
        <v>10777</v>
      </c>
      <c r="J1276" s="634" t="s">
        <v>13324</v>
      </c>
      <c r="K1276" s="635">
        <v>51005045350035</v>
      </c>
      <c r="L1276" s="634" t="s">
        <v>13325</v>
      </c>
      <c r="M1276" s="634" t="s">
        <v>4006</v>
      </c>
      <c r="N1276" s="634" t="s">
        <v>2424</v>
      </c>
      <c r="O1276" s="634" t="s">
        <v>2429</v>
      </c>
      <c r="P1276" s="634" t="s">
        <v>8132</v>
      </c>
      <c r="Q1276" s="634" t="s">
        <v>8133</v>
      </c>
      <c r="R1276" s="634" t="s">
        <v>7245</v>
      </c>
      <c r="S1276" s="634" t="s">
        <v>8135</v>
      </c>
      <c r="T1276" s="634" t="s">
        <v>10605</v>
      </c>
      <c r="U1276" s="634" t="s">
        <v>2426</v>
      </c>
      <c r="V1276" s="634" t="s">
        <v>470</v>
      </c>
      <c r="W1276" s="634" t="s">
        <v>5559</v>
      </c>
      <c r="X1276" s="634" t="s">
        <v>11901</v>
      </c>
      <c r="Y1276" s="634" t="s">
        <v>8138</v>
      </c>
      <c r="Z1276" s="634" t="s">
        <v>8139</v>
      </c>
      <c r="AB1276" s="634" t="s">
        <v>8183</v>
      </c>
      <c r="AC1276" s="634" t="s">
        <v>8184</v>
      </c>
      <c r="AE1276" s="634" t="s">
        <v>10607</v>
      </c>
      <c r="AF1276" s="634" t="s">
        <v>18714</v>
      </c>
      <c r="AI1276" s="646" t="str">
        <f>VLOOKUP(K1276,'3-kurs'!C:F,4,)</f>
        <v>3-kurs</v>
      </c>
      <c r="AJ1276" s="634" t="str">
        <f t="shared" si="19"/>
        <v>438221100092</v>
      </c>
    </row>
    <row r="1277" spans="1:36" hidden="1" x14ac:dyDescent="0.25">
      <c r="A1277" s="634" t="s">
        <v>14007</v>
      </c>
      <c r="B1277" s="634" t="s">
        <v>3366</v>
      </c>
      <c r="C1277" s="634" t="s">
        <v>8125</v>
      </c>
      <c r="D1277" s="634" t="s">
        <v>8126</v>
      </c>
      <c r="E1277" s="634" t="s">
        <v>8127</v>
      </c>
      <c r="F1277" s="634" t="s">
        <v>4345</v>
      </c>
      <c r="G1277" s="634" t="s">
        <v>8598</v>
      </c>
      <c r="H1277" s="634" t="s">
        <v>4346</v>
      </c>
      <c r="I1277" s="634" t="s">
        <v>14008</v>
      </c>
      <c r="J1277" s="634" t="s">
        <v>14009</v>
      </c>
      <c r="K1277" s="635">
        <v>62711055330016</v>
      </c>
      <c r="L1277" s="634" t="s">
        <v>14010</v>
      </c>
      <c r="M1277" s="634" t="s">
        <v>4006</v>
      </c>
      <c r="N1277" s="634" t="s">
        <v>2424</v>
      </c>
      <c r="O1277" s="634" t="s">
        <v>2429</v>
      </c>
      <c r="P1277" s="634" t="s">
        <v>8132</v>
      </c>
      <c r="Q1277" s="634" t="s">
        <v>8133</v>
      </c>
      <c r="R1277" s="634" t="s">
        <v>7245</v>
      </c>
      <c r="S1277" s="634" t="s">
        <v>8135</v>
      </c>
      <c r="T1277" s="634" t="s">
        <v>10605</v>
      </c>
      <c r="U1277" s="634" t="s">
        <v>2426</v>
      </c>
      <c r="V1277" s="634" t="s">
        <v>470</v>
      </c>
      <c r="W1277" s="634" t="s">
        <v>5559</v>
      </c>
      <c r="X1277" s="634" t="s">
        <v>14011</v>
      </c>
      <c r="Y1277" s="634" t="s">
        <v>8138</v>
      </c>
      <c r="Z1277" s="634" t="s">
        <v>8139</v>
      </c>
      <c r="AB1277" s="634" t="s">
        <v>8183</v>
      </c>
      <c r="AC1277" s="634" t="s">
        <v>8184</v>
      </c>
      <c r="AE1277" s="634" t="s">
        <v>11917</v>
      </c>
      <c r="AF1277" s="634" t="s">
        <v>18731</v>
      </c>
      <c r="AI1277" s="646" t="str">
        <f>VLOOKUP(K1277,'3-kurs'!C:F,4,)</f>
        <v>3-kurs</v>
      </c>
      <c r="AJ1277" s="634" t="str">
        <f t="shared" si="19"/>
        <v>438221100264</v>
      </c>
    </row>
    <row r="1278" spans="1:36" hidden="1" x14ac:dyDescent="0.25">
      <c r="A1278" s="634" t="s">
        <v>14040</v>
      </c>
      <c r="B1278" s="634" t="s">
        <v>3364</v>
      </c>
      <c r="C1278" s="634" t="s">
        <v>8125</v>
      </c>
      <c r="D1278" s="634" t="s">
        <v>8126</v>
      </c>
      <c r="E1278" s="634" t="s">
        <v>8127</v>
      </c>
      <c r="F1278" s="634" t="s">
        <v>4345</v>
      </c>
      <c r="G1278" s="634" t="s">
        <v>8221</v>
      </c>
      <c r="H1278" s="634" t="s">
        <v>4346</v>
      </c>
      <c r="I1278" s="634" t="s">
        <v>11799</v>
      </c>
      <c r="J1278" s="634" t="s">
        <v>14041</v>
      </c>
      <c r="K1278" s="635">
        <v>40405861110123</v>
      </c>
      <c r="L1278" s="634" t="s">
        <v>10710</v>
      </c>
      <c r="M1278" s="634" t="s">
        <v>4006</v>
      </c>
      <c r="N1278" s="634" t="s">
        <v>2424</v>
      </c>
      <c r="O1278" s="634" t="s">
        <v>2429</v>
      </c>
      <c r="P1278" s="634" t="s">
        <v>8132</v>
      </c>
      <c r="Q1278" s="634" t="s">
        <v>8133</v>
      </c>
      <c r="R1278" s="634" t="s">
        <v>7245</v>
      </c>
      <c r="S1278" s="634" t="s">
        <v>8135</v>
      </c>
      <c r="T1278" s="634" t="s">
        <v>10605</v>
      </c>
      <c r="U1278" s="634" t="s">
        <v>2426</v>
      </c>
      <c r="V1278" s="634" t="s">
        <v>470</v>
      </c>
      <c r="W1278" s="634" t="s">
        <v>5559</v>
      </c>
      <c r="X1278" s="634" t="s">
        <v>14042</v>
      </c>
      <c r="Y1278" s="634" t="s">
        <v>8138</v>
      </c>
      <c r="Z1278" s="634" t="s">
        <v>8139</v>
      </c>
      <c r="AB1278" s="634" t="s">
        <v>8183</v>
      </c>
      <c r="AC1278" s="634" t="s">
        <v>8184</v>
      </c>
      <c r="AE1278" s="634" t="s">
        <v>10611</v>
      </c>
      <c r="AF1278" s="634" t="s">
        <v>18742</v>
      </c>
      <c r="AI1278" s="646" t="str">
        <f>VLOOKUP(K1278,'3-kurs'!C:F,4,)</f>
        <v>3-kurs</v>
      </c>
      <c r="AJ1278" s="634" t="str">
        <f t="shared" si="19"/>
        <v>438221100308</v>
      </c>
    </row>
    <row r="1279" spans="1:36" hidden="1" x14ac:dyDescent="0.25">
      <c r="A1279" s="634" t="s">
        <v>14043</v>
      </c>
      <c r="B1279" s="634" t="s">
        <v>3380</v>
      </c>
      <c r="C1279" s="634" t="s">
        <v>8125</v>
      </c>
      <c r="D1279" s="634" t="s">
        <v>8126</v>
      </c>
      <c r="E1279" s="634" t="s">
        <v>8127</v>
      </c>
      <c r="F1279" s="634" t="s">
        <v>4345</v>
      </c>
      <c r="G1279" s="634" t="s">
        <v>4352</v>
      </c>
      <c r="H1279" s="634" t="s">
        <v>4344</v>
      </c>
      <c r="I1279" s="634" t="s">
        <v>14044</v>
      </c>
      <c r="J1279" s="634" t="s">
        <v>14045</v>
      </c>
      <c r="K1279" s="635">
        <v>52108015290027</v>
      </c>
      <c r="L1279" s="634" t="s">
        <v>14046</v>
      </c>
      <c r="M1279" s="634" t="s">
        <v>4006</v>
      </c>
      <c r="N1279" s="634" t="s">
        <v>2424</v>
      </c>
      <c r="O1279" s="634" t="s">
        <v>2429</v>
      </c>
      <c r="P1279" s="634" t="s">
        <v>8132</v>
      </c>
      <c r="Q1279" s="634" t="s">
        <v>8133</v>
      </c>
      <c r="R1279" s="634" t="s">
        <v>7245</v>
      </c>
      <c r="S1279" s="634" t="s">
        <v>8135</v>
      </c>
      <c r="T1279" s="634" t="s">
        <v>10605</v>
      </c>
      <c r="U1279" s="634" t="s">
        <v>2426</v>
      </c>
      <c r="V1279" s="634" t="s">
        <v>470</v>
      </c>
      <c r="W1279" s="634" t="s">
        <v>5559</v>
      </c>
      <c r="X1279" s="634" t="s">
        <v>14036</v>
      </c>
      <c r="Y1279" s="634" t="s">
        <v>8138</v>
      </c>
      <c r="Z1279" s="634" t="s">
        <v>8139</v>
      </c>
      <c r="AB1279" s="634" t="s">
        <v>8183</v>
      </c>
      <c r="AC1279" s="634" t="s">
        <v>8184</v>
      </c>
      <c r="AE1279" s="634" t="s">
        <v>11917</v>
      </c>
      <c r="AF1279" s="634" t="s">
        <v>18612</v>
      </c>
      <c r="AI1279" s="646" t="str">
        <f>VLOOKUP(K1279,'3-kurs'!C:F,4,)</f>
        <v>3-kurs</v>
      </c>
      <c r="AJ1279" s="634" t="str">
        <f t="shared" si="19"/>
        <v>438221100206</v>
      </c>
    </row>
    <row r="1280" spans="1:36" hidden="1" x14ac:dyDescent="0.25">
      <c r="A1280" s="634" t="s">
        <v>13243</v>
      </c>
      <c r="B1280" s="634" t="s">
        <v>3413</v>
      </c>
      <c r="C1280" s="634" t="s">
        <v>8125</v>
      </c>
      <c r="D1280" s="634" t="s">
        <v>8126</v>
      </c>
      <c r="E1280" s="634" t="s">
        <v>8127</v>
      </c>
      <c r="F1280" s="634" t="s">
        <v>4345</v>
      </c>
      <c r="G1280" s="634" t="s">
        <v>4348</v>
      </c>
      <c r="H1280" s="634" t="s">
        <v>4344</v>
      </c>
      <c r="I1280" s="634" t="s">
        <v>13244</v>
      </c>
      <c r="J1280" s="634" t="s">
        <v>13245</v>
      </c>
      <c r="K1280" s="635">
        <v>50310045300018</v>
      </c>
      <c r="L1280" s="634" t="s">
        <v>13246</v>
      </c>
      <c r="M1280" s="634" t="s">
        <v>4006</v>
      </c>
      <c r="N1280" s="634" t="s">
        <v>2424</v>
      </c>
      <c r="O1280" s="634" t="s">
        <v>2429</v>
      </c>
      <c r="P1280" s="634" t="s">
        <v>8132</v>
      </c>
      <c r="Q1280" s="634" t="s">
        <v>8133</v>
      </c>
      <c r="R1280" s="634" t="s">
        <v>7245</v>
      </c>
      <c r="S1280" s="634" t="s">
        <v>8135</v>
      </c>
      <c r="T1280" s="634" t="s">
        <v>10605</v>
      </c>
      <c r="U1280" s="634" t="s">
        <v>2426</v>
      </c>
      <c r="V1280" s="634" t="s">
        <v>470</v>
      </c>
      <c r="W1280" s="634" t="s">
        <v>5559</v>
      </c>
      <c r="X1280" s="634" t="s">
        <v>11901</v>
      </c>
      <c r="Y1280" s="634" t="s">
        <v>8138</v>
      </c>
      <c r="Z1280" s="634" t="s">
        <v>8139</v>
      </c>
      <c r="AB1280" s="634" t="s">
        <v>8183</v>
      </c>
      <c r="AC1280" s="634" t="s">
        <v>8184</v>
      </c>
      <c r="AE1280" s="634" t="s">
        <v>10607</v>
      </c>
      <c r="AF1280" s="634" t="s">
        <v>18740</v>
      </c>
      <c r="AI1280" s="646" t="str">
        <f>VLOOKUP(K1280,'3-kurs'!C:F,4,)</f>
        <v>3-kurs</v>
      </c>
      <c r="AJ1280" s="634" t="str">
        <f t="shared" si="19"/>
        <v>438221100109</v>
      </c>
    </row>
    <row r="1281" spans="1:36" hidden="1" x14ac:dyDescent="0.25">
      <c r="A1281" s="634" t="s">
        <v>14047</v>
      </c>
      <c r="B1281" s="634" t="s">
        <v>3441</v>
      </c>
      <c r="C1281" s="634" t="s">
        <v>8125</v>
      </c>
      <c r="D1281" s="634" t="s">
        <v>8126</v>
      </c>
      <c r="E1281" s="634" t="s">
        <v>8127</v>
      </c>
      <c r="F1281" s="634" t="s">
        <v>4345</v>
      </c>
      <c r="G1281" s="634" t="s">
        <v>4348</v>
      </c>
      <c r="H1281" s="634" t="s">
        <v>4346</v>
      </c>
      <c r="I1281" s="634" t="s">
        <v>14048</v>
      </c>
      <c r="J1281" s="634" t="s">
        <v>14049</v>
      </c>
      <c r="K1281" s="635">
        <v>61711035300018</v>
      </c>
      <c r="L1281" s="634" t="s">
        <v>8343</v>
      </c>
      <c r="M1281" s="634" t="s">
        <v>4006</v>
      </c>
      <c r="N1281" s="634" t="s">
        <v>2424</v>
      </c>
      <c r="O1281" s="634" t="s">
        <v>2429</v>
      </c>
      <c r="P1281" s="634" t="s">
        <v>8132</v>
      </c>
      <c r="Q1281" s="634" t="s">
        <v>8133</v>
      </c>
      <c r="R1281" s="634" t="s">
        <v>7245</v>
      </c>
      <c r="S1281" s="634" t="s">
        <v>8135</v>
      </c>
      <c r="T1281" s="634" t="s">
        <v>10605</v>
      </c>
      <c r="U1281" s="634" t="s">
        <v>2426</v>
      </c>
      <c r="V1281" s="634" t="s">
        <v>470</v>
      </c>
      <c r="W1281" s="634" t="s">
        <v>5559</v>
      </c>
      <c r="X1281" s="634" t="s">
        <v>11901</v>
      </c>
      <c r="Y1281" s="634" t="s">
        <v>8138</v>
      </c>
      <c r="Z1281" s="634" t="s">
        <v>8139</v>
      </c>
      <c r="AB1281" s="634" t="s">
        <v>8183</v>
      </c>
      <c r="AC1281" s="634" t="s">
        <v>8184</v>
      </c>
      <c r="AE1281" s="634" t="s">
        <v>11917</v>
      </c>
      <c r="AF1281" s="634" t="s">
        <v>18612</v>
      </c>
      <c r="AI1281" s="646" t="str">
        <f>VLOOKUP(K1281,'3-kurs'!C:F,4,)</f>
        <v>3-kurs</v>
      </c>
      <c r="AJ1281" s="634" t="str">
        <f t="shared" si="19"/>
        <v>438221100240</v>
      </c>
    </row>
    <row r="1282" spans="1:36" hidden="1" x14ac:dyDescent="0.25">
      <c r="A1282" s="634" t="s">
        <v>11897</v>
      </c>
      <c r="B1282" s="634" t="s">
        <v>11898</v>
      </c>
      <c r="C1282" s="634" t="s">
        <v>8125</v>
      </c>
      <c r="D1282" s="634" t="s">
        <v>8126</v>
      </c>
      <c r="E1282" s="634" t="s">
        <v>8127</v>
      </c>
      <c r="F1282" s="634" t="s">
        <v>4345</v>
      </c>
      <c r="G1282" s="634" t="s">
        <v>4350</v>
      </c>
      <c r="H1282" s="634" t="s">
        <v>4346</v>
      </c>
      <c r="I1282" s="634" t="s">
        <v>11899</v>
      </c>
      <c r="J1282" s="634" t="s">
        <v>11900</v>
      </c>
      <c r="K1282" s="635">
        <v>60510045310069</v>
      </c>
      <c r="L1282" s="634" t="s">
        <v>8359</v>
      </c>
      <c r="M1282" s="634" t="s">
        <v>4006</v>
      </c>
      <c r="N1282" s="634" t="s">
        <v>2424</v>
      </c>
      <c r="O1282" s="634" t="s">
        <v>2429</v>
      </c>
      <c r="P1282" s="634" t="s">
        <v>8132</v>
      </c>
      <c r="Q1282" s="634" t="s">
        <v>8133</v>
      </c>
      <c r="R1282" s="634" t="s">
        <v>7245</v>
      </c>
      <c r="S1282" s="634" t="s">
        <v>8135</v>
      </c>
      <c r="T1282" s="634" t="s">
        <v>10605</v>
      </c>
      <c r="U1282" s="634" t="s">
        <v>2426</v>
      </c>
      <c r="V1282" s="634" t="s">
        <v>470</v>
      </c>
      <c r="W1282" s="634" t="s">
        <v>5559</v>
      </c>
      <c r="X1282" s="634" t="s">
        <v>11901</v>
      </c>
      <c r="Y1282" s="634" t="s">
        <v>8138</v>
      </c>
      <c r="Z1282" s="634" t="s">
        <v>8139</v>
      </c>
      <c r="AB1282" s="634" t="s">
        <v>8183</v>
      </c>
      <c r="AC1282" s="634" t="s">
        <v>8184</v>
      </c>
      <c r="AE1282" s="634" t="s">
        <v>10607</v>
      </c>
      <c r="AF1282" s="634" t="s">
        <v>18807</v>
      </c>
      <c r="AI1282" s="646" t="str">
        <f>VLOOKUP(K1282,'3-kurs'!C:F,4,)</f>
        <v>3-kurs</v>
      </c>
      <c r="AJ1282" s="634" t="str">
        <f t="shared" si="19"/>
        <v>438221100088</v>
      </c>
    </row>
    <row r="1283" spans="1:36" hidden="1" x14ac:dyDescent="0.25">
      <c r="A1283" s="634" t="s">
        <v>14012</v>
      </c>
      <c r="B1283" s="634" t="s">
        <v>3569</v>
      </c>
      <c r="C1283" s="634" t="s">
        <v>8125</v>
      </c>
      <c r="D1283" s="634" t="s">
        <v>8126</v>
      </c>
      <c r="E1283" s="634" t="s">
        <v>8127</v>
      </c>
      <c r="F1283" s="634" t="s">
        <v>4345</v>
      </c>
      <c r="G1283" s="634" t="s">
        <v>4349</v>
      </c>
      <c r="H1283" s="634" t="s">
        <v>4346</v>
      </c>
      <c r="I1283" s="634" t="s">
        <v>14013</v>
      </c>
      <c r="J1283" s="634" t="s">
        <v>14014</v>
      </c>
      <c r="K1283" s="635">
        <v>40311941140024</v>
      </c>
      <c r="L1283" s="634" t="s">
        <v>9839</v>
      </c>
      <c r="M1283" s="634" t="s">
        <v>4006</v>
      </c>
      <c r="N1283" s="634" t="s">
        <v>2424</v>
      </c>
      <c r="O1283" s="634" t="s">
        <v>2429</v>
      </c>
      <c r="P1283" s="634" t="s">
        <v>8132</v>
      </c>
      <c r="Q1283" s="634" t="s">
        <v>8133</v>
      </c>
      <c r="R1283" s="634" t="s">
        <v>7245</v>
      </c>
      <c r="S1283" s="634" t="s">
        <v>8135</v>
      </c>
      <c r="T1283" s="634" t="s">
        <v>10605</v>
      </c>
      <c r="U1283" s="634" t="s">
        <v>2426</v>
      </c>
      <c r="V1283" s="634" t="s">
        <v>470</v>
      </c>
      <c r="W1283" s="634" t="s">
        <v>5559</v>
      </c>
      <c r="X1283" s="634" t="s">
        <v>14015</v>
      </c>
      <c r="Y1283" s="634" t="s">
        <v>8138</v>
      </c>
      <c r="Z1283" s="634" t="s">
        <v>8139</v>
      </c>
      <c r="AE1283" s="634" t="s">
        <v>11913</v>
      </c>
      <c r="AF1283" s="634" t="s">
        <v>18725</v>
      </c>
      <c r="AI1283" s="646" t="str">
        <f>VLOOKUP(K1283,'3-kurs'!C:F,4,)</f>
        <v>3-kurs</v>
      </c>
      <c r="AJ1283" s="634" t="str">
        <f t="shared" si="19"/>
        <v>438221100336</v>
      </c>
    </row>
    <row r="1284" spans="1:36" hidden="1" x14ac:dyDescent="0.25">
      <c r="A1284" s="634" t="s">
        <v>14016</v>
      </c>
      <c r="B1284" s="634" t="s">
        <v>3580</v>
      </c>
      <c r="C1284" s="634" t="s">
        <v>8125</v>
      </c>
      <c r="D1284" s="634" t="s">
        <v>8126</v>
      </c>
      <c r="E1284" s="634" t="s">
        <v>8127</v>
      </c>
      <c r="F1284" s="634" t="s">
        <v>4345</v>
      </c>
      <c r="G1284" s="634" t="s">
        <v>8221</v>
      </c>
      <c r="H1284" s="634" t="s">
        <v>4346</v>
      </c>
      <c r="I1284" s="634" t="s">
        <v>14017</v>
      </c>
      <c r="J1284" s="634" t="s">
        <v>14018</v>
      </c>
      <c r="K1284" s="635">
        <v>61304035350028</v>
      </c>
      <c r="L1284" s="634" t="s">
        <v>9665</v>
      </c>
      <c r="M1284" s="634" t="s">
        <v>4006</v>
      </c>
      <c r="N1284" s="634" t="s">
        <v>2424</v>
      </c>
      <c r="O1284" s="634" t="s">
        <v>2429</v>
      </c>
      <c r="P1284" s="634" t="s">
        <v>8132</v>
      </c>
      <c r="Q1284" s="634" t="s">
        <v>8133</v>
      </c>
      <c r="R1284" s="634" t="s">
        <v>7245</v>
      </c>
      <c r="S1284" s="634" t="s">
        <v>8135</v>
      </c>
      <c r="T1284" s="634" t="s">
        <v>10605</v>
      </c>
      <c r="U1284" s="634" t="s">
        <v>2426</v>
      </c>
      <c r="V1284" s="634" t="s">
        <v>470</v>
      </c>
      <c r="W1284" s="634" t="s">
        <v>5559</v>
      </c>
      <c r="X1284" s="634" t="s">
        <v>13259</v>
      </c>
      <c r="Y1284" s="634" t="s">
        <v>8138</v>
      </c>
      <c r="Z1284" s="634" t="s">
        <v>8139</v>
      </c>
      <c r="AB1284" s="634" t="s">
        <v>8183</v>
      </c>
      <c r="AC1284" s="634" t="s">
        <v>8184</v>
      </c>
      <c r="AE1284" s="634" t="s">
        <v>11917</v>
      </c>
      <c r="AF1284" s="634" t="s">
        <v>18733</v>
      </c>
      <c r="AI1284" s="646" t="str">
        <f>VLOOKUP(K1284,'3-kurs'!C:F,4,)</f>
        <v>3-kurs</v>
      </c>
      <c r="AJ1284" s="634" t="str">
        <f t="shared" ref="AJ1284:AJ1347" si="20">A1284</f>
        <v>438221100195</v>
      </c>
    </row>
    <row r="1285" spans="1:36" hidden="1" x14ac:dyDescent="0.25">
      <c r="A1285" s="634" t="s">
        <v>11908</v>
      </c>
      <c r="B1285" s="634" t="s">
        <v>3589</v>
      </c>
      <c r="C1285" s="634" t="s">
        <v>8125</v>
      </c>
      <c r="D1285" s="634" t="s">
        <v>8126</v>
      </c>
      <c r="E1285" s="634" t="s">
        <v>8127</v>
      </c>
      <c r="F1285" s="634" t="s">
        <v>4345</v>
      </c>
      <c r="G1285" s="634" t="s">
        <v>8221</v>
      </c>
      <c r="H1285" s="634" t="s">
        <v>4344</v>
      </c>
      <c r="I1285" s="634" t="s">
        <v>11909</v>
      </c>
      <c r="J1285" s="634" t="s">
        <v>11910</v>
      </c>
      <c r="K1285" s="635">
        <v>32002951110046</v>
      </c>
      <c r="L1285" s="634" t="s">
        <v>11911</v>
      </c>
      <c r="M1285" s="634" t="s">
        <v>4006</v>
      </c>
      <c r="N1285" s="634" t="s">
        <v>2424</v>
      </c>
      <c r="O1285" s="634" t="s">
        <v>2429</v>
      </c>
      <c r="P1285" s="634" t="s">
        <v>8132</v>
      </c>
      <c r="Q1285" s="634" t="s">
        <v>8133</v>
      </c>
      <c r="R1285" s="634" t="s">
        <v>7245</v>
      </c>
      <c r="S1285" s="634" t="s">
        <v>8135</v>
      </c>
      <c r="T1285" s="634" t="s">
        <v>10605</v>
      </c>
      <c r="U1285" s="634" t="s">
        <v>2426</v>
      </c>
      <c r="V1285" s="634" t="s">
        <v>470</v>
      </c>
      <c r="W1285" s="634" t="s">
        <v>5559</v>
      </c>
      <c r="X1285" s="634" t="s">
        <v>11912</v>
      </c>
      <c r="Y1285" s="634" t="s">
        <v>8138</v>
      </c>
      <c r="Z1285" s="634" t="s">
        <v>8139</v>
      </c>
      <c r="AB1285" s="634" t="s">
        <v>8183</v>
      </c>
      <c r="AC1285" s="634" t="s">
        <v>8184</v>
      </c>
      <c r="AE1285" s="634" t="s">
        <v>11913</v>
      </c>
      <c r="AF1285" s="634" t="s">
        <v>18612</v>
      </c>
      <c r="AI1285" s="646" t="str">
        <f>VLOOKUP(K1285,'3-kurs'!C:F,4,)</f>
        <v>3-kurs</v>
      </c>
      <c r="AJ1285" s="634" t="str">
        <f t="shared" si="20"/>
        <v>438221100338</v>
      </c>
    </row>
    <row r="1286" spans="1:36" hidden="1" x14ac:dyDescent="0.25">
      <c r="A1286" s="634" t="s">
        <v>14019</v>
      </c>
      <c r="B1286" s="634" t="s">
        <v>3670</v>
      </c>
      <c r="C1286" s="634" t="s">
        <v>8125</v>
      </c>
      <c r="D1286" s="634" t="s">
        <v>8126</v>
      </c>
      <c r="E1286" s="634" t="s">
        <v>8127</v>
      </c>
      <c r="F1286" s="634" t="s">
        <v>4345</v>
      </c>
      <c r="G1286" s="634" t="s">
        <v>4348</v>
      </c>
      <c r="H1286" s="634" t="s">
        <v>4346</v>
      </c>
      <c r="I1286" s="634" t="s">
        <v>14020</v>
      </c>
      <c r="J1286" s="634" t="s">
        <v>14021</v>
      </c>
      <c r="K1286" s="635">
        <v>42003791140036</v>
      </c>
      <c r="L1286" s="634" t="s">
        <v>13682</v>
      </c>
      <c r="M1286" s="634" t="s">
        <v>4006</v>
      </c>
      <c r="N1286" s="634" t="s">
        <v>2424</v>
      </c>
      <c r="O1286" s="634" t="s">
        <v>2429</v>
      </c>
      <c r="P1286" s="634" t="s">
        <v>8132</v>
      </c>
      <c r="Q1286" s="634" t="s">
        <v>8133</v>
      </c>
      <c r="R1286" s="634" t="s">
        <v>7245</v>
      </c>
      <c r="S1286" s="634" t="s">
        <v>8135</v>
      </c>
      <c r="T1286" s="634" t="s">
        <v>10605</v>
      </c>
      <c r="U1286" s="634" t="s">
        <v>2426</v>
      </c>
      <c r="V1286" s="634" t="s">
        <v>470</v>
      </c>
      <c r="W1286" s="634" t="s">
        <v>5559</v>
      </c>
      <c r="X1286" s="634" t="s">
        <v>11901</v>
      </c>
      <c r="Y1286" s="634" t="s">
        <v>8138</v>
      </c>
      <c r="Z1286" s="634" t="s">
        <v>8139</v>
      </c>
      <c r="AB1286" s="634" t="s">
        <v>8183</v>
      </c>
      <c r="AC1286" s="634" t="s">
        <v>8184</v>
      </c>
      <c r="AE1286" s="634" t="s">
        <v>11917</v>
      </c>
      <c r="AF1286" s="634" t="s">
        <v>18741</v>
      </c>
      <c r="AI1286" s="646" t="str">
        <f>VLOOKUP(K1286,'3-kurs'!C:F,4,)</f>
        <v>3-kurs</v>
      </c>
      <c r="AJ1286" s="634" t="str">
        <f t="shared" si="20"/>
        <v>438221100244</v>
      </c>
    </row>
    <row r="1287" spans="1:36" hidden="1" x14ac:dyDescent="0.25">
      <c r="A1287" s="634" t="s">
        <v>11892</v>
      </c>
      <c r="B1287" s="634" t="s">
        <v>2708</v>
      </c>
      <c r="C1287" s="634" t="s">
        <v>8125</v>
      </c>
      <c r="D1287" s="634" t="s">
        <v>8126</v>
      </c>
      <c r="E1287" s="634" t="s">
        <v>8127</v>
      </c>
      <c r="F1287" s="634" t="s">
        <v>4345</v>
      </c>
      <c r="G1287" s="634" t="s">
        <v>8598</v>
      </c>
      <c r="H1287" s="634" t="s">
        <v>4346</v>
      </c>
      <c r="I1287" s="634" t="s">
        <v>11893</v>
      </c>
      <c r="J1287" s="634" t="s">
        <v>11894</v>
      </c>
      <c r="K1287" s="635">
        <v>42606931090059</v>
      </c>
      <c r="L1287" s="634" t="s">
        <v>11895</v>
      </c>
      <c r="M1287" s="634" t="s">
        <v>4006</v>
      </c>
      <c r="N1287" s="634" t="s">
        <v>2424</v>
      </c>
      <c r="O1287" s="634" t="s">
        <v>2429</v>
      </c>
      <c r="P1287" s="634" t="s">
        <v>8132</v>
      </c>
      <c r="Q1287" s="634" t="s">
        <v>8133</v>
      </c>
      <c r="R1287" s="634" t="s">
        <v>7245</v>
      </c>
      <c r="S1287" s="634" t="s">
        <v>8135</v>
      </c>
      <c r="T1287" s="634" t="s">
        <v>10605</v>
      </c>
      <c r="U1287" s="634" t="s">
        <v>2426</v>
      </c>
      <c r="V1287" s="634" t="s">
        <v>470</v>
      </c>
      <c r="W1287" s="634" t="s">
        <v>5559</v>
      </c>
      <c r="X1287" s="634" t="s">
        <v>11896</v>
      </c>
      <c r="Y1287" s="634" t="s">
        <v>8138</v>
      </c>
      <c r="Z1287" s="634" t="s">
        <v>8139</v>
      </c>
      <c r="AB1287" s="634" t="s">
        <v>8183</v>
      </c>
      <c r="AC1287" s="634" t="s">
        <v>8184</v>
      </c>
      <c r="AE1287" s="634" t="s">
        <v>10611</v>
      </c>
      <c r="AF1287" s="634" t="s">
        <v>19301</v>
      </c>
      <c r="AI1287" s="646" t="str">
        <f>VLOOKUP(K1287,'3-kurs'!C:F,4,)</f>
        <v>3-kurs</v>
      </c>
      <c r="AJ1287" s="634" t="str">
        <f t="shared" si="20"/>
        <v>438221100281</v>
      </c>
    </row>
    <row r="1288" spans="1:36" hidden="1" x14ac:dyDescent="0.25">
      <c r="A1288" s="634" t="s">
        <v>14050</v>
      </c>
      <c r="B1288" s="634" t="s">
        <v>2678</v>
      </c>
      <c r="C1288" s="634" t="s">
        <v>8125</v>
      </c>
      <c r="D1288" s="634" t="s">
        <v>8126</v>
      </c>
      <c r="E1288" s="634" t="s">
        <v>8127</v>
      </c>
      <c r="F1288" s="634" t="s">
        <v>4345</v>
      </c>
      <c r="G1288" s="634" t="s">
        <v>4347</v>
      </c>
      <c r="H1288" s="634" t="s">
        <v>4346</v>
      </c>
      <c r="I1288" s="634" t="s">
        <v>14051</v>
      </c>
      <c r="J1288" s="634" t="s">
        <v>14052</v>
      </c>
      <c r="K1288" s="635">
        <v>40110680950019</v>
      </c>
      <c r="L1288" s="634" t="s">
        <v>14053</v>
      </c>
      <c r="M1288" s="634" t="s">
        <v>4006</v>
      </c>
      <c r="N1288" s="634" t="s">
        <v>2424</v>
      </c>
      <c r="O1288" s="634" t="s">
        <v>2429</v>
      </c>
      <c r="P1288" s="634" t="s">
        <v>8132</v>
      </c>
      <c r="Q1288" s="634" t="s">
        <v>8133</v>
      </c>
      <c r="R1288" s="634" t="s">
        <v>7245</v>
      </c>
      <c r="S1288" s="634" t="s">
        <v>8135</v>
      </c>
      <c r="T1288" s="634" t="s">
        <v>10605</v>
      </c>
      <c r="U1288" s="634" t="s">
        <v>2426</v>
      </c>
      <c r="V1288" s="634" t="s">
        <v>470</v>
      </c>
      <c r="W1288" s="634" t="s">
        <v>5559</v>
      </c>
      <c r="X1288" s="634" t="s">
        <v>14054</v>
      </c>
      <c r="Y1288" s="634" t="s">
        <v>8138</v>
      </c>
      <c r="Z1288" s="634" t="s">
        <v>8139</v>
      </c>
      <c r="AB1288" s="634" t="s">
        <v>8183</v>
      </c>
      <c r="AC1288" s="634" t="s">
        <v>8184</v>
      </c>
      <c r="AE1288" s="634" t="s">
        <v>11913</v>
      </c>
      <c r="AF1288" s="634" t="s">
        <v>18824</v>
      </c>
      <c r="AI1288" s="646" t="str">
        <f>VLOOKUP(K1288,'3-kurs'!C:F,4,)</f>
        <v>3-kurs</v>
      </c>
      <c r="AJ1288" s="634" t="str">
        <f t="shared" si="20"/>
        <v>438221100329</v>
      </c>
    </row>
    <row r="1289" spans="1:36" x14ac:dyDescent="0.25">
      <c r="A1289" s="634" t="s">
        <v>16332</v>
      </c>
      <c r="B1289" s="634" t="s">
        <v>1375</v>
      </c>
      <c r="C1289" s="634" t="s">
        <v>8125</v>
      </c>
      <c r="D1289" s="634" t="s">
        <v>8126</v>
      </c>
      <c r="E1289" s="634" t="s">
        <v>8127</v>
      </c>
      <c r="F1289" s="634" t="s">
        <v>4345</v>
      </c>
      <c r="G1289" s="634" t="s">
        <v>8128</v>
      </c>
      <c r="H1289" s="634" t="s">
        <v>4344</v>
      </c>
      <c r="I1289" s="634" t="s">
        <v>16333</v>
      </c>
      <c r="J1289" s="634" t="s">
        <v>16334</v>
      </c>
      <c r="K1289" s="635">
        <v>51904035340020</v>
      </c>
      <c r="M1289" s="634" t="s">
        <v>13198</v>
      </c>
      <c r="N1289" s="634" t="s">
        <v>2424</v>
      </c>
      <c r="O1289" s="634" t="s">
        <v>20463</v>
      </c>
      <c r="P1289" s="634" t="s">
        <v>8132</v>
      </c>
      <c r="Q1289" s="634" t="s">
        <v>8133</v>
      </c>
      <c r="R1289" s="634" t="s">
        <v>20716</v>
      </c>
      <c r="S1289" s="634" t="s">
        <v>8135</v>
      </c>
      <c r="T1289" s="634" t="s">
        <v>10605</v>
      </c>
      <c r="U1289" s="634" t="s">
        <v>2426</v>
      </c>
      <c r="V1289" s="634" t="s">
        <v>470</v>
      </c>
      <c r="W1289" s="634" t="s">
        <v>5559</v>
      </c>
      <c r="X1289" s="634" t="s">
        <v>15802</v>
      </c>
      <c r="Y1289" s="634" t="s">
        <v>8138</v>
      </c>
      <c r="Z1289" s="634" t="s">
        <v>8139</v>
      </c>
      <c r="AB1289" s="634" t="s">
        <v>8183</v>
      </c>
      <c r="AC1289" s="634" t="s">
        <v>8184</v>
      </c>
      <c r="AE1289" s="634" t="s">
        <v>13199</v>
      </c>
      <c r="AF1289" s="634" t="s">
        <v>18714</v>
      </c>
      <c r="AI1289" s="646" t="str">
        <f>VLOOKUP(K1289,'4-kurs'!C:F,4,)</f>
        <v>4-kurs</v>
      </c>
      <c r="AJ1289" s="634" t="str">
        <f t="shared" si="20"/>
        <v>438211100174</v>
      </c>
    </row>
    <row r="1290" spans="1:36" x14ac:dyDescent="0.25">
      <c r="A1290" s="634" t="s">
        <v>16451</v>
      </c>
      <c r="B1290" s="634" t="s">
        <v>1818</v>
      </c>
      <c r="C1290" s="634" t="s">
        <v>8125</v>
      </c>
      <c r="D1290" s="634" t="s">
        <v>8126</v>
      </c>
      <c r="E1290" s="634" t="s">
        <v>8127</v>
      </c>
      <c r="F1290" s="634" t="s">
        <v>4345</v>
      </c>
      <c r="G1290" s="634" t="s">
        <v>8221</v>
      </c>
      <c r="H1290" s="634" t="s">
        <v>4344</v>
      </c>
      <c r="I1290" s="634" t="s">
        <v>16452</v>
      </c>
      <c r="J1290" s="634" t="s">
        <v>16453</v>
      </c>
      <c r="K1290" s="635">
        <v>31212965350034</v>
      </c>
      <c r="M1290" s="634" t="s">
        <v>13198</v>
      </c>
      <c r="N1290" s="634" t="s">
        <v>2424</v>
      </c>
      <c r="O1290" s="634" t="s">
        <v>20463</v>
      </c>
      <c r="P1290" s="634" t="s">
        <v>8132</v>
      </c>
      <c r="Q1290" s="634" t="s">
        <v>8133</v>
      </c>
      <c r="R1290" s="634" t="s">
        <v>20716</v>
      </c>
      <c r="S1290" s="634" t="s">
        <v>8135</v>
      </c>
      <c r="T1290" s="634" t="s">
        <v>10605</v>
      </c>
      <c r="U1290" s="634" t="s">
        <v>2426</v>
      </c>
      <c r="V1290" s="634" t="s">
        <v>470</v>
      </c>
      <c r="W1290" s="634" t="s">
        <v>5559</v>
      </c>
      <c r="X1290" s="634" t="s">
        <v>16454</v>
      </c>
      <c r="Y1290" s="634" t="s">
        <v>8138</v>
      </c>
      <c r="Z1290" s="634" t="s">
        <v>8139</v>
      </c>
      <c r="AB1290" s="634" t="s">
        <v>8183</v>
      </c>
      <c r="AC1290" s="634" t="s">
        <v>8184</v>
      </c>
      <c r="AE1290" s="634" t="s">
        <v>13199</v>
      </c>
      <c r="AF1290" s="634" t="s">
        <v>18742</v>
      </c>
      <c r="AI1290" s="646" t="str">
        <f>VLOOKUP(K1290,'4-kurs'!C:F,4,)</f>
        <v>4-kurs</v>
      </c>
      <c r="AJ1290" s="634" t="str">
        <f t="shared" si="20"/>
        <v>438211100202</v>
      </c>
    </row>
    <row r="1291" spans="1:36" x14ac:dyDescent="0.25">
      <c r="A1291" s="634" t="s">
        <v>16384</v>
      </c>
      <c r="B1291" s="634" t="s">
        <v>1559</v>
      </c>
      <c r="C1291" s="634" t="s">
        <v>8125</v>
      </c>
      <c r="D1291" s="634" t="s">
        <v>8126</v>
      </c>
      <c r="E1291" s="634" t="s">
        <v>8127</v>
      </c>
      <c r="F1291" s="634" t="s">
        <v>4345</v>
      </c>
      <c r="G1291" s="634" t="s">
        <v>4347</v>
      </c>
      <c r="H1291" s="634" t="s">
        <v>4344</v>
      </c>
      <c r="I1291" s="634" t="s">
        <v>16385</v>
      </c>
      <c r="J1291" s="634" t="s">
        <v>16386</v>
      </c>
      <c r="K1291" s="635">
        <v>32510941000117</v>
      </c>
      <c r="M1291" s="634" t="s">
        <v>13198</v>
      </c>
      <c r="N1291" s="634" t="s">
        <v>2424</v>
      </c>
      <c r="O1291" s="634" t="s">
        <v>20463</v>
      </c>
      <c r="P1291" s="634" t="s">
        <v>8132</v>
      </c>
      <c r="Q1291" s="634" t="s">
        <v>8133</v>
      </c>
      <c r="R1291" s="634" t="s">
        <v>20716</v>
      </c>
      <c r="S1291" s="634" t="s">
        <v>8135</v>
      </c>
      <c r="T1291" s="634" t="s">
        <v>10605</v>
      </c>
      <c r="U1291" s="634" t="s">
        <v>2426</v>
      </c>
      <c r="V1291" s="634" t="s">
        <v>470</v>
      </c>
      <c r="W1291" s="634" t="s">
        <v>5559</v>
      </c>
      <c r="X1291" s="634" t="s">
        <v>16387</v>
      </c>
      <c r="Y1291" s="634" t="s">
        <v>8138</v>
      </c>
      <c r="Z1291" s="634" t="s">
        <v>8139</v>
      </c>
      <c r="AB1291" s="634" t="s">
        <v>8183</v>
      </c>
      <c r="AC1291" s="634" t="s">
        <v>8184</v>
      </c>
      <c r="AE1291" s="634" t="s">
        <v>13199</v>
      </c>
      <c r="AF1291" s="634" t="s">
        <v>18740</v>
      </c>
      <c r="AI1291" s="646" t="str">
        <f>VLOOKUP(K1291,'4-kurs'!C:F,4,)</f>
        <v>4-kurs</v>
      </c>
      <c r="AJ1291" s="634" t="str">
        <f t="shared" si="20"/>
        <v>438211100180</v>
      </c>
    </row>
    <row r="1292" spans="1:36" x14ac:dyDescent="0.25">
      <c r="A1292" s="634" t="s">
        <v>16368</v>
      </c>
      <c r="B1292" s="634" t="s">
        <v>1847</v>
      </c>
      <c r="C1292" s="634" t="s">
        <v>8125</v>
      </c>
      <c r="D1292" s="634" t="s">
        <v>8126</v>
      </c>
      <c r="E1292" s="634" t="s">
        <v>8127</v>
      </c>
      <c r="F1292" s="634" t="s">
        <v>4345</v>
      </c>
      <c r="G1292" s="634" t="s">
        <v>8186</v>
      </c>
      <c r="H1292" s="634" t="s">
        <v>4346</v>
      </c>
      <c r="I1292" s="634" t="s">
        <v>16369</v>
      </c>
      <c r="J1292" s="634" t="s">
        <v>20464</v>
      </c>
      <c r="K1292" s="635">
        <v>40507881120020</v>
      </c>
      <c r="L1292" s="634" t="s">
        <v>20465</v>
      </c>
      <c r="M1292" s="634" t="s">
        <v>13198</v>
      </c>
      <c r="N1292" s="634" t="s">
        <v>2424</v>
      </c>
      <c r="O1292" s="634" t="s">
        <v>20463</v>
      </c>
      <c r="P1292" s="634" t="s">
        <v>8132</v>
      </c>
      <c r="Q1292" s="634" t="s">
        <v>8133</v>
      </c>
      <c r="R1292" s="634" t="s">
        <v>20716</v>
      </c>
      <c r="S1292" s="634" t="s">
        <v>8135</v>
      </c>
      <c r="T1292" s="634" t="s">
        <v>10605</v>
      </c>
      <c r="U1292" s="634" t="s">
        <v>2426</v>
      </c>
      <c r="V1292" s="634" t="s">
        <v>470</v>
      </c>
      <c r="W1292" s="634" t="s">
        <v>5559</v>
      </c>
      <c r="X1292" s="634" t="s">
        <v>16370</v>
      </c>
      <c r="Y1292" s="634" t="s">
        <v>8138</v>
      </c>
      <c r="Z1292" s="634" t="s">
        <v>8139</v>
      </c>
      <c r="AB1292" s="634" t="s">
        <v>8183</v>
      </c>
      <c r="AC1292" s="634" t="s">
        <v>8184</v>
      </c>
      <c r="AE1292" s="634" t="s">
        <v>13199</v>
      </c>
      <c r="AF1292" s="634" t="s">
        <v>18733</v>
      </c>
      <c r="AI1292" s="646" t="str">
        <f>VLOOKUP(K1292,'4-kurs'!C:F,4,)</f>
        <v>4-kurs</v>
      </c>
      <c r="AJ1292" s="634" t="str">
        <f t="shared" si="20"/>
        <v>438211100203</v>
      </c>
    </row>
    <row r="1293" spans="1:36" x14ac:dyDescent="0.25">
      <c r="A1293" s="634" t="s">
        <v>16345</v>
      </c>
      <c r="B1293" s="634" t="s">
        <v>1924</v>
      </c>
      <c r="C1293" s="634" t="s">
        <v>8125</v>
      </c>
      <c r="D1293" s="634" t="s">
        <v>8126</v>
      </c>
      <c r="E1293" s="634" t="s">
        <v>8127</v>
      </c>
      <c r="F1293" s="634" t="s">
        <v>4345</v>
      </c>
      <c r="G1293" s="634" t="s">
        <v>8332</v>
      </c>
      <c r="H1293" s="634" t="s">
        <v>4344</v>
      </c>
      <c r="I1293" s="634" t="s">
        <v>16346</v>
      </c>
      <c r="J1293" s="634" t="s">
        <v>16347</v>
      </c>
      <c r="K1293" s="635">
        <v>32608975260028</v>
      </c>
      <c r="M1293" s="634" t="s">
        <v>13198</v>
      </c>
      <c r="N1293" s="634" t="s">
        <v>2424</v>
      </c>
      <c r="O1293" s="634" t="s">
        <v>20463</v>
      </c>
      <c r="P1293" s="634" t="s">
        <v>8132</v>
      </c>
      <c r="Q1293" s="634" t="s">
        <v>8133</v>
      </c>
      <c r="R1293" s="634" t="s">
        <v>20716</v>
      </c>
      <c r="S1293" s="634" t="s">
        <v>8135</v>
      </c>
      <c r="T1293" s="634" t="s">
        <v>10605</v>
      </c>
      <c r="U1293" s="634" t="s">
        <v>2426</v>
      </c>
      <c r="V1293" s="634" t="s">
        <v>470</v>
      </c>
      <c r="W1293" s="634" t="s">
        <v>5559</v>
      </c>
      <c r="X1293" s="634" t="s">
        <v>16348</v>
      </c>
      <c r="Y1293" s="634" t="s">
        <v>8138</v>
      </c>
      <c r="Z1293" s="634" t="s">
        <v>8139</v>
      </c>
      <c r="AB1293" s="634" t="s">
        <v>8183</v>
      </c>
      <c r="AC1293" s="634" t="s">
        <v>8184</v>
      </c>
      <c r="AE1293" s="634" t="s">
        <v>13199</v>
      </c>
      <c r="AF1293" s="634" t="s">
        <v>18612</v>
      </c>
      <c r="AI1293" s="646" t="str">
        <f>VLOOKUP(K1293,'4-kurs'!C:F,4,)</f>
        <v>4-kurs</v>
      </c>
      <c r="AJ1293" s="634" t="str">
        <f t="shared" si="20"/>
        <v>438211100217</v>
      </c>
    </row>
    <row r="1294" spans="1:36" x14ac:dyDescent="0.25">
      <c r="A1294" s="634" t="s">
        <v>16349</v>
      </c>
      <c r="B1294" s="634" t="s">
        <v>1921</v>
      </c>
      <c r="C1294" s="634" t="s">
        <v>8125</v>
      </c>
      <c r="D1294" s="634" t="s">
        <v>8126</v>
      </c>
      <c r="E1294" s="634" t="s">
        <v>8127</v>
      </c>
      <c r="F1294" s="634" t="s">
        <v>4345</v>
      </c>
      <c r="G1294" s="634" t="s">
        <v>8128</v>
      </c>
      <c r="H1294" s="634" t="s">
        <v>4346</v>
      </c>
      <c r="I1294" s="634" t="s">
        <v>16350</v>
      </c>
      <c r="J1294" s="634" t="s">
        <v>16351</v>
      </c>
      <c r="K1294" s="635">
        <v>41206851100053</v>
      </c>
      <c r="M1294" s="634" t="s">
        <v>13198</v>
      </c>
      <c r="N1294" s="634" t="s">
        <v>2424</v>
      </c>
      <c r="O1294" s="634" t="s">
        <v>20463</v>
      </c>
      <c r="P1294" s="634" t="s">
        <v>8132</v>
      </c>
      <c r="Q1294" s="634" t="s">
        <v>8133</v>
      </c>
      <c r="R1294" s="634" t="s">
        <v>20716</v>
      </c>
      <c r="S1294" s="634" t="s">
        <v>8135</v>
      </c>
      <c r="T1294" s="634" t="s">
        <v>10605</v>
      </c>
      <c r="U1294" s="634" t="s">
        <v>2426</v>
      </c>
      <c r="V1294" s="634" t="s">
        <v>470</v>
      </c>
      <c r="W1294" s="634" t="s">
        <v>5559</v>
      </c>
      <c r="X1294" s="634" t="s">
        <v>16352</v>
      </c>
      <c r="Y1294" s="634" t="s">
        <v>8138</v>
      </c>
      <c r="Z1294" s="634" t="s">
        <v>8139</v>
      </c>
      <c r="AB1294" s="634" t="s">
        <v>8183</v>
      </c>
      <c r="AC1294" s="634" t="s">
        <v>8184</v>
      </c>
      <c r="AE1294" s="634" t="s">
        <v>13199</v>
      </c>
      <c r="AF1294" s="634" t="s">
        <v>18752</v>
      </c>
      <c r="AI1294" s="646" t="str">
        <f>VLOOKUP(K1294,'4-kurs'!C:F,4,)</f>
        <v>4-kurs</v>
      </c>
      <c r="AJ1294" s="634" t="str">
        <f t="shared" si="20"/>
        <v>438211100215</v>
      </c>
    </row>
    <row r="1295" spans="1:36" x14ac:dyDescent="0.25">
      <c r="A1295" s="634" t="s">
        <v>16353</v>
      </c>
      <c r="B1295" s="634" t="s">
        <v>1876</v>
      </c>
      <c r="C1295" s="634" t="s">
        <v>8125</v>
      </c>
      <c r="D1295" s="634" t="s">
        <v>8126</v>
      </c>
      <c r="E1295" s="634" t="s">
        <v>8127</v>
      </c>
      <c r="F1295" s="634" t="s">
        <v>4345</v>
      </c>
      <c r="G1295" s="634" t="s">
        <v>4350</v>
      </c>
      <c r="H1295" s="634" t="s">
        <v>4346</v>
      </c>
      <c r="I1295" s="634" t="s">
        <v>16354</v>
      </c>
      <c r="J1295" s="634" t="s">
        <v>16355</v>
      </c>
      <c r="K1295" s="635">
        <v>62411025310018</v>
      </c>
      <c r="M1295" s="634" t="s">
        <v>13198</v>
      </c>
      <c r="N1295" s="634" t="s">
        <v>2424</v>
      </c>
      <c r="O1295" s="634" t="s">
        <v>20463</v>
      </c>
      <c r="P1295" s="634" t="s">
        <v>8132</v>
      </c>
      <c r="Q1295" s="634" t="s">
        <v>8133</v>
      </c>
      <c r="R1295" s="634" t="s">
        <v>20716</v>
      </c>
      <c r="S1295" s="634" t="s">
        <v>8135</v>
      </c>
      <c r="T1295" s="634" t="s">
        <v>10605</v>
      </c>
      <c r="U1295" s="634" t="s">
        <v>2426</v>
      </c>
      <c r="V1295" s="634" t="s">
        <v>470</v>
      </c>
      <c r="W1295" s="634" t="s">
        <v>5559</v>
      </c>
      <c r="X1295" s="634" t="s">
        <v>16356</v>
      </c>
      <c r="Y1295" s="634" t="s">
        <v>8138</v>
      </c>
      <c r="Z1295" s="634" t="s">
        <v>8139</v>
      </c>
      <c r="AB1295" s="634" t="s">
        <v>8183</v>
      </c>
      <c r="AC1295" s="634" t="s">
        <v>8184</v>
      </c>
      <c r="AE1295" s="634" t="s">
        <v>13199</v>
      </c>
      <c r="AF1295" s="634" t="s">
        <v>18612</v>
      </c>
      <c r="AI1295" s="646" t="str">
        <f>VLOOKUP(K1295,'4-kurs'!C:F,4,)</f>
        <v>4-kurs</v>
      </c>
      <c r="AJ1295" s="634" t="str">
        <f t="shared" si="20"/>
        <v>438211100208</v>
      </c>
    </row>
    <row r="1296" spans="1:36" x14ac:dyDescent="0.25">
      <c r="A1296" s="634" t="s">
        <v>16361</v>
      </c>
      <c r="B1296" s="634" t="s">
        <v>1850</v>
      </c>
      <c r="C1296" s="634" t="s">
        <v>8125</v>
      </c>
      <c r="D1296" s="634" t="s">
        <v>8126</v>
      </c>
      <c r="E1296" s="634" t="s">
        <v>8127</v>
      </c>
      <c r="F1296" s="634" t="s">
        <v>4345</v>
      </c>
      <c r="G1296" s="634" t="s">
        <v>4347</v>
      </c>
      <c r="H1296" s="634" t="s">
        <v>4346</v>
      </c>
      <c r="I1296" s="634" t="s">
        <v>11433</v>
      </c>
      <c r="J1296" s="634" t="s">
        <v>16362</v>
      </c>
      <c r="K1296" s="635">
        <v>40801871110045</v>
      </c>
      <c r="M1296" s="634" t="s">
        <v>13198</v>
      </c>
      <c r="N1296" s="634" t="s">
        <v>2424</v>
      </c>
      <c r="O1296" s="634" t="s">
        <v>20463</v>
      </c>
      <c r="P1296" s="634" t="s">
        <v>8132</v>
      </c>
      <c r="Q1296" s="634" t="s">
        <v>8133</v>
      </c>
      <c r="R1296" s="634" t="s">
        <v>20716</v>
      </c>
      <c r="S1296" s="634" t="s">
        <v>8135</v>
      </c>
      <c r="T1296" s="634" t="s">
        <v>10605</v>
      </c>
      <c r="U1296" s="634" t="s">
        <v>2426</v>
      </c>
      <c r="V1296" s="634" t="s">
        <v>470</v>
      </c>
      <c r="W1296" s="634" t="s">
        <v>5559</v>
      </c>
      <c r="X1296" s="634" t="s">
        <v>16363</v>
      </c>
      <c r="Y1296" s="634" t="s">
        <v>8138</v>
      </c>
      <c r="Z1296" s="634" t="s">
        <v>8139</v>
      </c>
      <c r="AB1296" s="634" t="s">
        <v>8183</v>
      </c>
      <c r="AC1296" s="634" t="s">
        <v>8184</v>
      </c>
      <c r="AE1296" s="634" t="s">
        <v>13199</v>
      </c>
      <c r="AF1296" s="634" t="s">
        <v>18725</v>
      </c>
      <c r="AI1296" s="646" t="str">
        <f>VLOOKUP(K1296,'4-kurs'!C:F,4,)</f>
        <v>4-kurs</v>
      </c>
      <c r="AJ1296" s="634" t="str">
        <f t="shared" si="20"/>
        <v>438211100205</v>
      </c>
    </row>
    <row r="1297" spans="1:36" x14ac:dyDescent="0.25">
      <c r="A1297" s="634" t="s">
        <v>16364</v>
      </c>
      <c r="B1297" s="634" t="s">
        <v>1851</v>
      </c>
      <c r="C1297" s="634" t="s">
        <v>8125</v>
      </c>
      <c r="D1297" s="634" t="s">
        <v>8126</v>
      </c>
      <c r="E1297" s="634" t="s">
        <v>8127</v>
      </c>
      <c r="F1297" s="634" t="s">
        <v>4345</v>
      </c>
      <c r="G1297" s="634" t="s">
        <v>8332</v>
      </c>
      <c r="H1297" s="634" t="s">
        <v>4346</v>
      </c>
      <c r="I1297" s="634" t="s">
        <v>16365</v>
      </c>
      <c r="J1297" s="634" t="s">
        <v>16366</v>
      </c>
      <c r="K1297" s="635">
        <v>60311035280030</v>
      </c>
      <c r="M1297" s="634" t="s">
        <v>13198</v>
      </c>
      <c r="N1297" s="634" t="s">
        <v>2424</v>
      </c>
      <c r="O1297" s="634" t="s">
        <v>20463</v>
      </c>
      <c r="P1297" s="634" t="s">
        <v>8132</v>
      </c>
      <c r="Q1297" s="634" t="s">
        <v>8133</v>
      </c>
      <c r="R1297" s="634" t="s">
        <v>20716</v>
      </c>
      <c r="S1297" s="634" t="s">
        <v>8135</v>
      </c>
      <c r="T1297" s="634" t="s">
        <v>10605</v>
      </c>
      <c r="U1297" s="634" t="s">
        <v>2426</v>
      </c>
      <c r="V1297" s="634" t="s">
        <v>470</v>
      </c>
      <c r="W1297" s="634" t="s">
        <v>5559</v>
      </c>
      <c r="X1297" s="634" t="s">
        <v>16367</v>
      </c>
      <c r="Y1297" s="634" t="s">
        <v>8138</v>
      </c>
      <c r="Z1297" s="634" t="s">
        <v>8139</v>
      </c>
      <c r="AB1297" s="634" t="s">
        <v>8183</v>
      </c>
      <c r="AC1297" s="634" t="s">
        <v>8184</v>
      </c>
      <c r="AE1297" s="634" t="s">
        <v>13199</v>
      </c>
      <c r="AF1297" s="634" t="s">
        <v>18731</v>
      </c>
      <c r="AI1297" s="646" t="str">
        <f>VLOOKUP(K1297,'4-kurs'!C:F,4,)</f>
        <v>4-kurs</v>
      </c>
      <c r="AJ1297" s="634" t="str">
        <f t="shared" si="20"/>
        <v>438211100078</v>
      </c>
    </row>
    <row r="1298" spans="1:36" x14ac:dyDescent="0.25">
      <c r="A1298" s="634" t="s">
        <v>16477</v>
      </c>
      <c r="B1298" s="634" t="s">
        <v>1676</v>
      </c>
      <c r="C1298" s="634" t="s">
        <v>8125</v>
      </c>
      <c r="D1298" s="634" t="s">
        <v>8126</v>
      </c>
      <c r="E1298" s="634" t="s">
        <v>8127</v>
      </c>
      <c r="F1298" s="634" t="s">
        <v>4345</v>
      </c>
      <c r="G1298" s="634" t="s">
        <v>8332</v>
      </c>
      <c r="H1298" s="634" t="s">
        <v>4344</v>
      </c>
      <c r="I1298" s="634" t="s">
        <v>16478</v>
      </c>
      <c r="J1298" s="634" t="s">
        <v>16479</v>
      </c>
      <c r="K1298" s="635">
        <v>33107941050045</v>
      </c>
      <c r="M1298" s="634" t="s">
        <v>13198</v>
      </c>
      <c r="N1298" s="634" t="s">
        <v>2424</v>
      </c>
      <c r="O1298" s="634" t="s">
        <v>20463</v>
      </c>
      <c r="P1298" s="634" t="s">
        <v>8132</v>
      </c>
      <c r="Q1298" s="634" t="s">
        <v>8133</v>
      </c>
      <c r="R1298" s="634" t="s">
        <v>20716</v>
      </c>
      <c r="S1298" s="634" t="s">
        <v>8135</v>
      </c>
      <c r="T1298" s="634" t="s">
        <v>10605</v>
      </c>
      <c r="U1298" s="634" t="s">
        <v>2426</v>
      </c>
      <c r="V1298" s="634" t="s">
        <v>470</v>
      </c>
      <c r="W1298" s="634" t="s">
        <v>5559</v>
      </c>
      <c r="X1298" s="634" t="s">
        <v>16480</v>
      </c>
      <c r="Y1298" s="634" t="s">
        <v>8138</v>
      </c>
      <c r="Z1298" s="634" t="s">
        <v>8139</v>
      </c>
      <c r="AB1298" s="634" t="s">
        <v>8183</v>
      </c>
      <c r="AC1298" s="634" t="s">
        <v>8184</v>
      </c>
      <c r="AE1298" s="634" t="s">
        <v>13199</v>
      </c>
      <c r="AF1298" s="634" t="s">
        <v>18740</v>
      </c>
      <c r="AI1298" s="646" t="str">
        <f>VLOOKUP(K1298,'4-kurs'!C:F,4,)</f>
        <v>4-kurs</v>
      </c>
      <c r="AJ1298" s="634" t="str">
        <f t="shared" si="20"/>
        <v>438211100290</v>
      </c>
    </row>
    <row r="1299" spans="1:36" x14ac:dyDescent="0.25">
      <c r="A1299" s="634" t="s">
        <v>16388</v>
      </c>
      <c r="B1299" s="634" t="s">
        <v>2296</v>
      </c>
      <c r="C1299" s="634" t="s">
        <v>8125</v>
      </c>
      <c r="D1299" s="634" t="s">
        <v>8126</v>
      </c>
      <c r="E1299" s="634" t="s">
        <v>8127</v>
      </c>
      <c r="F1299" s="634" t="s">
        <v>4345</v>
      </c>
      <c r="G1299" s="634" t="s">
        <v>8221</v>
      </c>
      <c r="H1299" s="634" t="s">
        <v>4346</v>
      </c>
      <c r="I1299" s="634" t="s">
        <v>16389</v>
      </c>
      <c r="J1299" s="634" t="s">
        <v>16390</v>
      </c>
      <c r="K1299" s="635">
        <v>61201005350027</v>
      </c>
      <c r="M1299" s="634" t="s">
        <v>13198</v>
      </c>
      <c r="N1299" s="634" t="s">
        <v>2424</v>
      </c>
      <c r="O1299" s="634" t="s">
        <v>20463</v>
      </c>
      <c r="P1299" s="634" t="s">
        <v>8132</v>
      </c>
      <c r="Q1299" s="634" t="s">
        <v>8133</v>
      </c>
      <c r="R1299" s="634" t="s">
        <v>20716</v>
      </c>
      <c r="S1299" s="634" t="s">
        <v>8135</v>
      </c>
      <c r="T1299" s="634" t="s">
        <v>10605</v>
      </c>
      <c r="U1299" s="634" t="s">
        <v>2426</v>
      </c>
      <c r="V1299" s="634" t="s">
        <v>470</v>
      </c>
      <c r="W1299" s="634" t="s">
        <v>5559</v>
      </c>
      <c r="X1299" s="634" t="s">
        <v>16391</v>
      </c>
      <c r="Y1299" s="634" t="s">
        <v>8138</v>
      </c>
      <c r="Z1299" s="634" t="s">
        <v>8139</v>
      </c>
      <c r="AB1299" s="634" t="s">
        <v>8183</v>
      </c>
      <c r="AC1299" s="634" t="s">
        <v>8184</v>
      </c>
      <c r="AE1299" s="634" t="s">
        <v>13199</v>
      </c>
      <c r="AF1299" s="634" t="s">
        <v>18731</v>
      </c>
      <c r="AI1299" s="646" t="str">
        <f>VLOOKUP(K1299,'4-kurs'!C:F,4,)</f>
        <v>4-kurs</v>
      </c>
      <c r="AJ1299" s="634" t="str">
        <f t="shared" si="20"/>
        <v>438211100231</v>
      </c>
    </row>
    <row r="1300" spans="1:36" x14ac:dyDescent="0.25">
      <c r="A1300" s="634" t="s">
        <v>16428</v>
      </c>
      <c r="B1300" s="634" t="s">
        <v>4274</v>
      </c>
      <c r="C1300" s="634" t="s">
        <v>8125</v>
      </c>
      <c r="D1300" s="634" t="s">
        <v>8126</v>
      </c>
      <c r="E1300" s="634" t="s">
        <v>8127</v>
      </c>
      <c r="F1300" s="634" t="s">
        <v>4345</v>
      </c>
      <c r="G1300" s="634" t="s">
        <v>9003</v>
      </c>
      <c r="H1300" s="634" t="s">
        <v>4346</v>
      </c>
      <c r="I1300" s="634" t="s">
        <v>16429</v>
      </c>
      <c r="J1300" s="634" t="s">
        <v>16430</v>
      </c>
      <c r="K1300" s="635">
        <v>41212951130012</v>
      </c>
      <c r="L1300" s="634" t="s">
        <v>9311</v>
      </c>
      <c r="M1300" s="634" t="s">
        <v>13198</v>
      </c>
      <c r="N1300" s="634" t="s">
        <v>2424</v>
      </c>
      <c r="O1300" s="634" t="s">
        <v>20463</v>
      </c>
      <c r="P1300" s="634" t="s">
        <v>8132</v>
      </c>
      <c r="Q1300" s="634" t="s">
        <v>8133</v>
      </c>
      <c r="R1300" s="634" t="s">
        <v>20716</v>
      </c>
      <c r="S1300" s="634" t="s">
        <v>8135</v>
      </c>
      <c r="T1300" s="634" t="s">
        <v>10605</v>
      </c>
      <c r="U1300" s="634" t="s">
        <v>2426</v>
      </c>
      <c r="V1300" s="634" t="s">
        <v>470</v>
      </c>
      <c r="W1300" s="634" t="s">
        <v>5559</v>
      </c>
      <c r="X1300" s="634" t="s">
        <v>16431</v>
      </c>
      <c r="Y1300" s="634" t="s">
        <v>8138</v>
      </c>
      <c r="Z1300" s="634" t="s">
        <v>8139</v>
      </c>
      <c r="AE1300" s="634" t="s">
        <v>16432</v>
      </c>
      <c r="AF1300" s="634" t="s">
        <v>18732</v>
      </c>
      <c r="AI1300" s="646" t="str">
        <f>VLOOKUP(K1300,'4-kurs'!C:F,4,)</f>
        <v>4-kurs</v>
      </c>
      <c r="AJ1300" s="634" t="str">
        <f t="shared" si="20"/>
        <v>438221100159</v>
      </c>
    </row>
    <row r="1301" spans="1:36" x14ac:dyDescent="0.25">
      <c r="A1301" s="634" t="s">
        <v>16373</v>
      </c>
      <c r="B1301" s="634" t="s">
        <v>1562</v>
      </c>
      <c r="C1301" s="634" t="s">
        <v>8125</v>
      </c>
      <c r="D1301" s="634" t="s">
        <v>8126</v>
      </c>
      <c r="E1301" s="634" t="s">
        <v>8127</v>
      </c>
      <c r="F1301" s="634" t="s">
        <v>4345</v>
      </c>
      <c r="G1301" s="634" t="s">
        <v>8332</v>
      </c>
      <c r="H1301" s="634" t="s">
        <v>4346</v>
      </c>
      <c r="I1301" s="634" t="s">
        <v>16374</v>
      </c>
      <c r="J1301" s="634" t="s">
        <v>16375</v>
      </c>
      <c r="K1301" s="635">
        <v>42903931050048</v>
      </c>
      <c r="M1301" s="634" t="s">
        <v>13198</v>
      </c>
      <c r="N1301" s="634" t="s">
        <v>2424</v>
      </c>
      <c r="O1301" s="634" t="s">
        <v>20463</v>
      </c>
      <c r="P1301" s="634" t="s">
        <v>8132</v>
      </c>
      <c r="Q1301" s="634" t="s">
        <v>8133</v>
      </c>
      <c r="R1301" s="634" t="s">
        <v>20716</v>
      </c>
      <c r="S1301" s="634" t="s">
        <v>8135</v>
      </c>
      <c r="T1301" s="634" t="s">
        <v>10605</v>
      </c>
      <c r="U1301" s="634" t="s">
        <v>2426</v>
      </c>
      <c r="V1301" s="634" t="s">
        <v>470</v>
      </c>
      <c r="W1301" s="634" t="s">
        <v>5559</v>
      </c>
      <c r="X1301" s="634" t="s">
        <v>16376</v>
      </c>
      <c r="Y1301" s="634" t="s">
        <v>8138</v>
      </c>
      <c r="Z1301" s="634" t="s">
        <v>8139</v>
      </c>
      <c r="AB1301" s="634" t="s">
        <v>8183</v>
      </c>
      <c r="AC1301" s="634" t="s">
        <v>8184</v>
      </c>
      <c r="AE1301" s="634" t="s">
        <v>13199</v>
      </c>
      <c r="AF1301" s="634" t="s">
        <v>18740</v>
      </c>
      <c r="AI1301" s="646" t="str">
        <f>VLOOKUP(K1301,'4-kurs'!C:F,4,)</f>
        <v>4-kurs</v>
      </c>
      <c r="AJ1301" s="634" t="str">
        <f t="shared" si="20"/>
        <v>438211100181</v>
      </c>
    </row>
    <row r="1302" spans="1:36" x14ac:dyDescent="0.25">
      <c r="A1302" s="634" t="s">
        <v>16392</v>
      </c>
      <c r="B1302" s="634" t="s">
        <v>2176</v>
      </c>
      <c r="C1302" s="634" t="s">
        <v>8125</v>
      </c>
      <c r="D1302" s="634" t="s">
        <v>8126</v>
      </c>
      <c r="E1302" s="634" t="s">
        <v>8127</v>
      </c>
      <c r="F1302" s="634" t="s">
        <v>4345</v>
      </c>
      <c r="G1302" s="634" t="s">
        <v>8186</v>
      </c>
      <c r="H1302" s="634" t="s">
        <v>4344</v>
      </c>
      <c r="I1302" s="634" t="s">
        <v>16393</v>
      </c>
      <c r="J1302" s="634" t="s">
        <v>16394</v>
      </c>
      <c r="K1302" s="635">
        <v>52003035360032</v>
      </c>
      <c r="M1302" s="634" t="s">
        <v>13198</v>
      </c>
      <c r="N1302" s="634" t="s">
        <v>2424</v>
      </c>
      <c r="O1302" s="634" t="s">
        <v>20463</v>
      </c>
      <c r="P1302" s="634" t="s">
        <v>8132</v>
      </c>
      <c r="Q1302" s="634" t="s">
        <v>8133</v>
      </c>
      <c r="R1302" s="634" t="s">
        <v>20716</v>
      </c>
      <c r="S1302" s="634" t="s">
        <v>8135</v>
      </c>
      <c r="T1302" s="634" t="s">
        <v>10605</v>
      </c>
      <c r="U1302" s="634" t="s">
        <v>2426</v>
      </c>
      <c r="V1302" s="634" t="s">
        <v>470</v>
      </c>
      <c r="W1302" s="634" t="s">
        <v>5559</v>
      </c>
      <c r="X1302" s="634" t="s">
        <v>16395</v>
      </c>
      <c r="Y1302" s="634" t="s">
        <v>8138</v>
      </c>
      <c r="Z1302" s="634" t="s">
        <v>8139</v>
      </c>
      <c r="AB1302" s="634" t="s">
        <v>8183</v>
      </c>
      <c r="AC1302" s="634" t="s">
        <v>8184</v>
      </c>
      <c r="AE1302" s="634" t="s">
        <v>13199</v>
      </c>
      <c r="AF1302" s="634" t="s">
        <v>18740</v>
      </c>
      <c r="AI1302" s="646" t="str">
        <f>VLOOKUP(K1302,'4-kurs'!C:F,4,)</f>
        <v>4-kurs</v>
      </c>
      <c r="AJ1302" s="634" t="str">
        <f t="shared" si="20"/>
        <v>438211100229</v>
      </c>
    </row>
    <row r="1303" spans="1:36" x14ac:dyDescent="0.25">
      <c r="A1303" s="634" t="s">
        <v>16371</v>
      </c>
      <c r="B1303" s="634" t="s">
        <v>2010</v>
      </c>
      <c r="C1303" s="634" t="s">
        <v>8125</v>
      </c>
      <c r="D1303" s="634" t="s">
        <v>8126</v>
      </c>
      <c r="E1303" s="634" t="s">
        <v>8127</v>
      </c>
      <c r="F1303" s="634" t="s">
        <v>4345</v>
      </c>
      <c r="G1303" s="634" t="s">
        <v>8332</v>
      </c>
      <c r="H1303" s="634" t="s">
        <v>4346</v>
      </c>
      <c r="I1303" s="634" t="s">
        <v>8632</v>
      </c>
      <c r="J1303" s="634" t="s">
        <v>20461</v>
      </c>
      <c r="K1303" s="635">
        <v>60904035260010</v>
      </c>
      <c r="L1303" s="634" t="s">
        <v>20462</v>
      </c>
      <c r="M1303" s="634" t="s">
        <v>13198</v>
      </c>
      <c r="N1303" s="634" t="s">
        <v>2424</v>
      </c>
      <c r="O1303" s="634" t="s">
        <v>20463</v>
      </c>
      <c r="P1303" s="634" t="s">
        <v>8132</v>
      </c>
      <c r="Q1303" s="634" t="s">
        <v>8133</v>
      </c>
      <c r="R1303" s="634" t="s">
        <v>20716</v>
      </c>
      <c r="S1303" s="634" t="s">
        <v>8135</v>
      </c>
      <c r="T1303" s="634" t="s">
        <v>10605</v>
      </c>
      <c r="U1303" s="634" t="s">
        <v>2426</v>
      </c>
      <c r="V1303" s="634" t="s">
        <v>470</v>
      </c>
      <c r="W1303" s="634" t="s">
        <v>5559</v>
      </c>
      <c r="X1303" s="634" t="s">
        <v>16372</v>
      </c>
      <c r="Y1303" s="634" t="s">
        <v>8138</v>
      </c>
      <c r="Z1303" s="634" t="s">
        <v>8139</v>
      </c>
      <c r="AB1303" s="634" t="s">
        <v>8183</v>
      </c>
      <c r="AC1303" s="634" t="s">
        <v>8184</v>
      </c>
      <c r="AE1303" s="634" t="s">
        <v>13199</v>
      </c>
      <c r="AF1303" s="634" t="s">
        <v>18725</v>
      </c>
      <c r="AI1303" s="646" t="str">
        <f>VLOOKUP(K1303,'4-kurs'!C:F,4,)</f>
        <v>4-kurs</v>
      </c>
      <c r="AJ1303" s="634" t="str">
        <f t="shared" si="20"/>
        <v>438211100223</v>
      </c>
    </row>
    <row r="1304" spans="1:36" x14ac:dyDescent="0.25">
      <c r="A1304" s="634" t="s">
        <v>16377</v>
      </c>
      <c r="B1304" s="634" t="s">
        <v>1547</v>
      </c>
      <c r="C1304" s="634" t="s">
        <v>8125</v>
      </c>
      <c r="D1304" s="634" t="s">
        <v>8126</v>
      </c>
      <c r="E1304" s="634" t="s">
        <v>8127</v>
      </c>
      <c r="F1304" s="634" t="s">
        <v>4345</v>
      </c>
      <c r="G1304" s="634" t="s">
        <v>9003</v>
      </c>
      <c r="H1304" s="634" t="s">
        <v>4346</v>
      </c>
      <c r="I1304" s="634" t="s">
        <v>16378</v>
      </c>
      <c r="J1304" s="634" t="s">
        <v>16379</v>
      </c>
      <c r="K1304" s="635">
        <v>60602045370016</v>
      </c>
      <c r="M1304" s="634" t="s">
        <v>13198</v>
      </c>
      <c r="N1304" s="634" t="s">
        <v>2424</v>
      </c>
      <c r="O1304" s="634" t="s">
        <v>20463</v>
      </c>
      <c r="P1304" s="634" t="s">
        <v>8132</v>
      </c>
      <c r="Q1304" s="634" t="s">
        <v>8133</v>
      </c>
      <c r="R1304" s="634" t="s">
        <v>20716</v>
      </c>
      <c r="S1304" s="634" t="s">
        <v>8135</v>
      </c>
      <c r="T1304" s="634" t="s">
        <v>10605</v>
      </c>
      <c r="U1304" s="634" t="s">
        <v>2426</v>
      </c>
      <c r="V1304" s="634" t="s">
        <v>470</v>
      </c>
      <c r="W1304" s="634" t="s">
        <v>5559</v>
      </c>
      <c r="X1304" s="634" t="s">
        <v>15892</v>
      </c>
      <c r="Y1304" s="634" t="s">
        <v>8138</v>
      </c>
      <c r="Z1304" s="634" t="s">
        <v>8139</v>
      </c>
      <c r="AB1304" s="634" t="s">
        <v>8183</v>
      </c>
      <c r="AC1304" s="634" t="s">
        <v>8184</v>
      </c>
      <c r="AE1304" s="634" t="s">
        <v>13199</v>
      </c>
      <c r="AF1304" s="634" t="s">
        <v>18824</v>
      </c>
      <c r="AI1304" s="646" t="str">
        <f>VLOOKUP(K1304,'4-kurs'!C:F,4,)</f>
        <v>4-kurs</v>
      </c>
      <c r="AJ1304" s="634" t="str">
        <f t="shared" si="20"/>
        <v>438211100233</v>
      </c>
    </row>
    <row r="1305" spans="1:36" x14ac:dyDescent="0.25">
      <c r="A1305" s="634" t="s">
        <v>16324</v>
      </c>
      <c r="B1305" s="634" t="s">
        <v>1418</v>
      </c>
      <c r="C1305" s="634" t="s">
        <v>8125</v>
      </c>
      <c r="D1305" s="634" t="s">
        <v>8126</v>
      </c>
      <c r="E1305" s="634" t="s">
        <v>8127</v>
      </c>
      <c r="F1305" s="634" t="s">
        <v>4345</v>
      </c>
      <c r="G1305" s="634" t="s">
        <v>4348</v>
      </c>
      <c r="H1305" s="634" t="s">
        <v>4344</v>
      </c>
      <c r="I1305" s="634" t="s">
        <v>16325</v>
      </c>
      <c r="J1305" s="634" t="s">
        <v>16326</v>
      </c>
      <c r="K1305" s="635">
        <v>51307015300038</v>
      </c>
      <c r="M1305" s="634" t="s">
        <v>13198</v>
      </c>
      <c r="N1305" s="634" t="s">
        <v>2424</v>
      </c>
      <c r="O1305" s="634" t="s">
        <v>20463</v>
      </c>
      <c r="P1305" s="634" t="s">
        <v>8132</v>
      </c>
      <c r="Q1305" s="634" t="s">
        <v>8133</v>
      </c>
      <c r="R1305" s="634" t="s">
        <v>20716</v>
      </c>
      <c r="S1305" s="634" t="s">
        <v>8135</v>
      </c>
      <c r="T1305" s="634" t="s">
        <v>10605</v>
      </c>
      <c r="U1305" s="634" t="s">
        <v>2426</v>
      </c>
      <c r="V1305" s="634" t="s">
        <v>470</v>
      </c>
      <c r="W1305" s="634" t="s">
        <v>5559</v>
      </c>
      <c r="X1305" s="634" t="s">
        <v>16327</v>
      </c>
      <c r="Y1305" s="634" t="s">
        <v>8138</v>
      </c>
      <c r="Z1305" s="634" t="s">
        <v>8139</v>
      </c>
      <c r="AB1305" s="634" t="s">
        <v>8183</v>
      </c>
      <c r="AC1305" s="634" t="s">
        <v>8184</v>
      </c>
      <c r="AE1305" s="634" t="s">
        <v>13199</v>
      </c>
      <c r="AF1305" s="634" t="s">
        <v>18742</v>
      </c>
      <c r="AI1305" s="646" t="str">
        <f>VLOOKUP(K1305,'4-kurs'!C:F,4,)</f>
        <v>4-kurs</v>
      </c>
      <c r="AJ1305" s="634" t="str">
        <f t="shared" si="20"/>
        <v>438211100288</v>
      </c>
    </row>
    <row r="1306" spans="1:36" x14ac:dyDescent="0.25">
      <c r="A1306" s="634" t="s">
        <v>16328</v>
      </c>
      <c r="B1306" s="634" t="s">
        <v>1400</v>
      </c>
      <c r="C1306" s="634" t="s">
        <v>8125</v>
      </c>
      <c r="D1306" s="634" t="s">
        <v>8126</v>
      </c>
      <c r="E1306" s="634" t="s">
        <v>8127</v>
      </c>
      <c r="F1306" s="634" t="s">
        <v>4345</v>
      </c>
      <c r="G1306" s="634" t="s">
        <v>4347</v>
      </c>
      <c r="H1306" s="634" t="s">
        <v>4344</v>
      </c>
      <c r="I1306" s="634" t="s">
        <v>16329</v>
      </c>
      <c r="J1306" s="634" t="s">
        <v>16330</v>
      </c>
      <c r="K1306" s="635">
        <v>31511995260048</v>
      </c>
      <c r="L1306" s="634" t="s">
        <v>9499</v>
      </c>
      <c r="M1306" s="634" t="s">
        <v>13198</v>
      </c>
      <c r="N1306" s="634" t="s">
        <v>2424</v>
      </c>
      <c r="O1306" s="634" t="s">
        <v>20463</v>
      </c>
      <c r="P1306" s="634" t="s">
        <v>8132</v>
      </c>
      <c r="Q1306" s="634" t="s">
        <v>8133</v>
      </c>
      <c r="R1306" s="634" t="s">
        <v>20716</v>
      </c>
      <c r="S1306" s="634" t="s">
        <v>8135</v>
      </c>
      <c r="T1306" s="634" t="s">
        <v>10605</v>
      </c>
      <c r="U1306" s="634" t="s">
        <v>2426</v>
      </c>
      <c r="V1306" s="634" t="s">
        <v>470</v>
      </c>
      <c r="W1306" s="634" t="s">
        <v>5559</v>
      </c>
      <c r="X1306" s="634" t="s">
        <v>16331</v>
      </c>
      <c r="Y1306" s="634" t="s">
        <v>8138</v>
      </c>
      <c r="Z1306" s="634" t="s">
        <v>8139</v>
      </c>
      <c r="AB1306" s="634" t="s">
        <v>8183</v>
      </c>
      <c r="AC1306" s="634" t="s">
        <v>8184</v>
      </c>
      <c r="AE1306" s="634" t="s">
        <v>13199</v>
      </c>
      <c r="AF1306" s="634" t="s">
        <v>18612</v>
      </c>
      <c r="AI1306" s="646" t="str">
        <f>VLOOKUP(K1306,'4-kurs'!C:F,4,)</f>
        <v>4-kurs</v>
      </c>
      <c r="AJ1306" s="634" t="str">
        <f t="shared" si="20"/>
        <v>438211100175</v>
      </c>
    </row>
    <row r="1307" spans="1:36" x14ac:dyDescent="0.25">
      <c r="A1307" s="634" t="s">
        <v>16335</v>
      </c>
      <c r="B1307" s="634" t="s">
        <v>1354</v>
      </c>
      <c r="C1307" s="634" t="s">
        <v>8125</v>
      </c>
      <c r="D1307" s="634" t="s">
        <v>8126</v>
      </c>
      <c r="E1307" s="634" t="s">
        <v>8127</v>
      </c>
      <c r="F1307" s="634" t="s">
        <v>4345</v>
      </c>
      <c r="G1307" s="634" t="s">
        <v>4350</v>
      </c>
      <c r="H1307" s="634" t="s">
        <v>4346</v>
      </c>
      <c r="I1307" s="634" t="s">
        <v>16336</v>
      </c>
      <c r="J1307" s="634" t="s">
        <v>16337</v>
      </c>
      <c r="K1307" s="635">
        <v>60910015310093</v>
      </c>
      <c r="M1307" s="634" t="s">
        <v>13198</v>
      </c>
      <c r="N1307" s="634" t="s">
        <v>2424</v>
      </c>
      <c r="O1307" s="634" t="s">
        <v>20463</v>
      </c>
      <c r="P1307" s="634" t="s">
        <v>8132</v>
      </c>
      <c r="Q1307" s="634" t="s">
        <v>8133</v>
      </c>
      <c r="R1307" s="634" t="s">
        <v>20716</v>
      </c>
      <c r="S1307" s="634" t="s">
        <v>8135</v>
      </c>
      <c r="T1307" s="634" t="s">
        <v>10605</v>
      </c>
      <c r="U1307" s="634" t="s">
        <v>2426</v>
      </c>
      <c r="V1307" s="634" t="s">
        <v>470</v>
      </c>
      <c r="W1307" s="634" t="s">
        <v>5559</v>
      </c>
      <c r="X1307" s="634" t="s">
        <v>16338</v>
      </c>
      <c r="Y1307" s="634" t="s">
        <v>8138</v>
      </c>
      <c r="Z1307" s="634" t="s">
        <v>8139</v>
      </c>
      <c r="AB1307" s="634" t="s">
        <v>8183</v>
      </c>
      <c r="AC1307" s="634" t="s">
        <v>8184</v>
      </c>
      <c r="AE1307" s="634" t="s">
        <v>13199</v>
      </c>
      <c r="AF1307" s="634" t="s">
        <v>18733</v>
      </c>
      <c r="AI1307" s="646" t="str">
        <f>VLOOKUP(K1307,'4-kurs'!C:F,4,)</f>
        <v>4-kurs</v>
      </c>
      <c r="AJ1307" s="634" t="str">
        <f t="shared" si="20"/>
        <v>438211100173</v>
      </c>
    </row>
    <row r="1308" spans="1:36" x14ac:dyDescent="0.25">
      <c r="A1308" s="634" t="s">
        <v>16409</v>
      </c>
      <c r="B1308" s="634" t="s">
        <v>1349</v>
      </c>
      <c r="C1308" s="634" t="s">
        <v>8125</v>
      </c>
      <c r="D1308" s="634" t="s">
        <v>8126</v>
      </c>
      <c r="E1308" s="634" t="s">
        <v>8127</v>
      </c>
      <c r="F1308" s="634" t="s">
        <v>4345</v>
      </c>
      <c r="G1308" s="634" t="s">
        <v>4350</v>
      </c>
      <c r="H1308" s="634" t="s">
        <v>4344</v>
      </c>
      <c r="I1308" s="634" t="s">
        <v>16410</v>
      </c>
      <c r="J1308" s="634" t="s">
        <v>16411</v>
      </c>
      <c r="K1308" s="635">
        <v>32712931170017</v>
      </c>
      <c r="L1308" s="634" t="s">
        <v>10820</v>
      </c>
      <c r="M1308" s="634" t="s">
        <v>13198</v>
      </c>
      <c r="N1308" s="634" t="s">
        <v>2424</v>
      </c>
      <c r="O1308" s="634" t="s">
        <v>20463</v>
      </c>
      <c r="P1308" s="634" t="s">
        <v>8132</v>
      </c>
      <c r="Q1308" s="634" t="s">
        <v>8133</v>
      </c>
      <c r="R1308" s="634" t="s">
        <v>20716</v>
      </c>
      <c r="S1308" s="634" t="s">
        <v>8135</v>
      </c>
      <c r="T1308" s="634" t="s">
        <v>10605</v>
      </c>
      <c r="U1308" s="634" t="s">
        <v>2426</v>
      </c>
      <c r="V1308" s="634" t="s">
        <v>470</v>
      </c>
      <c r="W1308" s="634" t="s">
        <v>5559</v>
      </c>
      <c r="X1308" s="634" t="s">
        <v>16412</v>
      </c>
      <c r="Y1308" s="634" t="s">
        <v>8138</v>
      </c>
      <c r="Z1308" s="634" t="s">
        <v>8139</v>
      </c>
      <c r="AB1308" s="634" t="s">
        <v>8183</v>
      </c>
      <c r="AC1308" s="634" t="s">
        <v>8184</v>
      </c>
      <c r="AE1308" s="634" t="s">
        <v>13199</v>
      </c>
      <c r="AF1308" s="634" t="s">
        <v>18612</v>
      </c>
      <c r="AI1308" s="646" t="str">
        <f>VLOOKUP(K1308,'4-kurs'!C:F,4,)</f>
        <v>4-kurs</v>
      </c>
      <c r="AJ1308" s="634" t="str">
        <f t="shared" si="20"/>
        <v>438211100172</v>
      </c>
    </row>
    <row r="1309" spans="1:36" x14ac:dyDescent="0.25">
      <c r="A1309" s="634" t="s">
        <v>16403</v>
      </c>
      <c r="B1309" s="634" t="s">
        <v>1587</v>
      </c>
      <c r="C1309" s="634" t="s">
        <v>8125</v>
      </c>
      <c r="D1309" s="634" t="s">
        <v>8126</v>
      </c>
      <c r="E1309" s="634" t="s">
        <v>8127</v>
      </c>
      <c r="F1309" s="634" t="s">
        <v>4345</v>
      </c>
      <c r="G1309" s="634" t="s">
        <v>8332</v>
      </c>
      <c r="H1309" s="634" t="s">
        <v>4346</v>
      </c>
      <c r="I1309" s="634" t="s">
        <v>15483</v>
      </c>
      <c r="J1309" s="634" t="s">
        <v>21264</v>
      </c>
      <c r="K1309" s="635">
        <v>42201911140076</v>
      </c>
      <c r="L1309" s="634" t="s">
        <v>21265</v>
      </c>
      <c r="M1309" s="634" t="s">
        <v>13198</v>
      </c>
      <c r="N1309" s="634" t="s">
        <v>2424</v>
      </c>
      <c r="O1309" s="634" t="s">
        <v>20463</v>
      </c>
      <c r="P1309" s="634" t="s">
        <v>8132</v>
      </c>
      <c r="Q1309" s="634" t="s">
        <v>8133</v>
      </c>
      <c r="R1309" s="634" t="s">
        <v>20716</v>
      </c>
      <c r="S1309" s="634" t="s">
        <v>8135</v>
      </c>
      <c r="T1309" s="634" t="s">
        <v>10605</v>
      </c>
      <c r="U1309" s="634" t="s">
        <v>2426</v>
      </c>
      <c r="V1309" s="634" t="s">
        <v>470</v>
      </c>
      <c r="W1309" s="634" t="s">
        <v>5559</v>
      </c>
      <c r="X1309" s="634" t="s">
        <v>16404</v>
      </c>
      <c r="Y1309" s="634" t="s">
        <v>8138</v>
      </c>
      <c r="Z1309" s="634" t="s">
        <v>8139</v>
      </c>
      <c r="AB1309" s="634" t="s">
        <v>8183</v>
      </c>
      <c r="AC1309" s="634" t="s">
        <v>8184</v>
      </c>
      <c r="AE1309" s="634" t="s">
        <v>13199</v>
      </c>
      <c r="AF1309" s="634" t="s">
        <v>18731</v>
      </c>
      <c r="AI1309" s="646" t="str">
        <f>VLOOKUP(K1309,'4-kurs'!C:F,4,)</f>
        <v>4-kurs</v>
      </c>
      <c r="AJ1309" s="634" t="str">
        <f t="shared" si="20"/>
        <v>438211100183</v>
      </c>
    </row>
    <row r="1310" spans="1:36" x14ac:dyDescent="0.25">
      <c r="A1310" s="634" t="s">
        <v>16469</v>
      </c>
      <c r="B1310" s="634" t="s">
        <v>1718</v>
      </c>
      <c r="C1310" s="634" t="s">
        <v>8125</v>
      </c>
      <c r="D1310" s="634" t="s">
        <v>8126</v>
      </c>
      <c r="E1310" s="634" t="s">
        <v>8127</v>
      </c>
      <c r="F1310" s="634" t="s">
        <v>4345</v>
      </c>
      <c r="G1310" s="634" t="s">
        <v>4347</v>
      </c>
      <c r="H1310" s="634" t="s">
        <v>4346</v>
      </c>
      <c r="I1310" s="634" t="s">
        <v>16470</v>
      </c>
      <c r="J1310" s="634" t="s">
        <v>16471</v>
      </c>
      <c r="K1310" s="635">
        <v>42108941000117</v>
      </c>
      <c r="M1310" s="634" t="s">
        <v>13198</v>
      </c>
      <c r="N1310" s="634" t="s">
        <v>2424</v>
      </c>
      <c r="O1310" s="634" t="s">
        <v>20463</v>
      </c>
      <c r="P1310" s="634" t="s">
        <v>8132</v>
      </c>
      <c r="Q1310" s="634" t="s">
        <v>8133</v>
      </c>
      <c r="R1310" s="634" t="s">
        <v>20716</v>
      </c>
      <c r="S1310" s="634" t="s">
        <v>8135</v>
      </c>
      <c r="T1310" s="634" t="s">
        <v>10605</v>
      </c>
      <c r="U1310" s="634" t="s">
        <v>2426</v>
      </c>
      <c r="V1310" s="634" t="s">
        <v>470</v>
      </c>
      <c r="W1310" s="634" t="s">
        <v>5559</v>
      </c>
      <c r="X1310" s="634" t="s">
        <v>16472</v>
      </c>
      <c r="Y1310" s="634" t="s">
        <v>8138</v>
      </c>
      <c r="Z1310" s="634" t="s">
        <v>8139</v>
      </c>
      <c r="AB1310" s="634" t="s">
        <v>8183</v>
      </c>
      <c r="AC1310" s="634" t="s">
        <v>8184</v>
      </c>
      <c r="AE1310" s="634" t="s">
        <v>13199</v>
      </c>
      <c r="AF1310" s="634" t="s">
        <v>18742</v>
      </c>
      <c r="AI1310" s="646" t="str">
        <f>VLOOKUP(K1310,'4-kurs'!C:F,4,)</f>
        <v>4-kurs</v>
      </c>
      <c r="AJ1310" s="634" t="str">
        <f t="shared" si="20"/>
        <v>438211100195</v>
      </c>
    </row>
    <row r="1311" spans="1:36" x14ac:dyDescent="0.25">
      <c r="A1311" s="634" t="s">
        <v>16421</v>
      </c>
      <c r="B1311" s="634" t="s">
        <v>2318</v>
      </c>
      <c r="C1311" s="634" t="s">
        <v>8125</v>
      </c>
      <c r="D1311" s="634" t="s">
        <v>8126</v>
      </c>
      <c r="E1311" s="634" t="s">
        <v>8127</v>
      </c>
      <c r="F1311" s="634" t="s">
        <v>8177</v>
      </c>
      <c r="G1311" s="634" t="s">
        <v>8714</v>
      </c>
      <c r="H1311" s="634" t="s">
        <v>4346</v>
      </c>
      <c r="I1311" s="634" t="s">
        <v>15625</v>
      </c>
      <c r="J1311" s="634" t="s">
        <v>16422</v>
      </c>
      <c r="K1311" s="635">
        <v>61712035470035</v>
      </c>
      <c r="M1311" s="634" t="s">
        <v>13198</v>
      </c>
      <c r="N1311" s="634" t="s">
        <v>2424</v>
      </c>
      <c r="O1311" s="634" t="s">
        <v>3226</v>
      </c>
      <c r="P1311" s="634" t="s">
        <v>8132</v>
      </c>
      <c r="Q1311" s="634" t="s">
        <v>8133</v>
      </c>
      <c r="R1311" s="634" t="s">
        <v>20716</v>
      </c>
      <c r="S1311" s="634" t="s">
        <v>8135</v>
      </c>
      <c r="T1311" s="634" t="s">
        <v>10605</v>
      </c>
      <c r="U1311" s="634" t="s">
        <v>2426</v>
      </c>
      <c r="V1311" s="634" t="s">
        <v>470</v>
      </c>
      <c r="W1311" s="634" t="s">
        <v>5559</v>
      </c>
      <c r="X1311" s="634" t="s">
        <v>16423</v>
      </c>
      <c r="Y1311" s="634" t="s">
        <v>8138</v>
      </c>
      <c r="Z1311" s="634" t="s">
        <v>8139</v>
      </c>
      <c r="AA1311" s="634" t="s">
        <v>15744</v>
      </c>
      <c r="AB1311" s="634" t="s">
        <v>13230</v>
      </c>
      <c r="AC1311" s="634" t="s">
        <v>8184</v>
      </c>
      <c r="AE1311" s="634" t="s">
        <v>13199</v>
      </c>
      <c r="AF1311" s="634" t="s">
        <v>18740</v>
      </c>
      <c r="AI1311" s="646" t="str">
        <f>VLOOKUP(K1311,'4-kurs'!C:F,4,)</f>
        <v>4-kurs</v>
      </c>
      <c r="AJ1311" s="634" t="str">
        <f t="shared" si="20"/>
        <v>438211100062</v>
      </c>
    </row>
    <row r="1312" spans="1:36" x14ac:dyDescent="0.25">
      <c r="A1312" s="634" t="s">
        <v>16424</v>
      </c>
      <c r="B1312" s="634" t="s">
        <v>2312</v>
      </c>
      <c r="C1312" s="634" t="s">
        <v>8125</v>
      </c>
      <c r="D1312" s="634" t="s">
        <v>8126</v>
      </c>
      <c r="E1312" s="634" t="s">
        <v>8127</v>
      </c>
      <c r="F1312" s="634" t="s">
        <v>4345</v>
      </c>
      <c r="G1312" s="634" t="s">
        <v>4347</v>
      </c>
      <c r="H1312" s="634" t="s">
        <v>4346</v>
      </c>
      <c r="I1312" s="634" t="s">
        <v>16425</v>
      </c>
      <c r="J1312" s="634" t="s">
        <v>16426</v>
      </c>
      <c r="K1312" s="635">
        <v>40905911000025</v>
      </c>
      <c r="L1312" s="634" t="s">
        <v>14683</v>
      </c>
      <c r="M1312" s="634" t="s">
        <v>13198</v>
      </c>
      <c r="N1312" s="634" t="s">
        <v>2424</v>
      </c>
      <c r="O1312" s="634" t="s">
        <v>3226</v>
      </c>
      <c r="P1312" s="634" t="s">
        <v>8132</v>
      </c>
      <c r="Q1312" s="634" t="s">
        <v>8133</v>
      </c>
      <c r="R1312" s="634" t="s">
        <v>20716</v>
      </c>
      <c r="S1312" s="634" t="s">
        <v>8135</v>
      </c>
      <c r="T1312" s="634" t="s">
        <v>10605</v>
      </c>
      <c r="U1312" s="634" t="s">
        <v>2426</v>
      </c>
      <c r="V1312" s="634" t="s">
        <v>470</v>
      </c>
      <c r="W1312" s="634" t="s">
        <v>5559</v>
      </c>
      <c r="X1312" s="634" t="s">
        <v>16427</v>
      </c>
      <c r="Y1312" s="634" t="s">
        <v>8138</v>
      </c>
      <c r="Z1312" s="634" t="s">
        <v>8139</v>
      </c>
      <c r="AB1312" s="634" t="s">
        <v>8183</v>
      </c>
      <c r="AC1312" s="634" t="s">
        <v>8184</v>
      </c>
      <c r="AE1312" s="634" t="s">
        <v>13199</v>
      </c>
      <c r="AF1312" s="634" t="s">
        <v>18732</v>
      </c>
      <c r="AI1312" s="646" t="str">
        <f>VLOOKUP(K1312,'4-kurs'!C:F,4,)</f>
        <v>4-kurs</v>
      </c>
      <c r="AJ1312" s="634" t="str">
        <f t="shared" si="20"/>
        <v>438211100037</v>
      </c>
    </row>
    <row r="1313" spans="1:36" x14ac:dyDescent="0.25">
      <c r="A1313" s="634" t="s">
        <v>16458</v>
      </c>
      <c r="B1313" s="634" t="s">
        <v>1761</v>
      </c>
      <c r="C1313" s="634" t="s">
        <v>8125</v>
      </c>
      <c r="D1313" s="634" t="s">
        <v>8126</v>
      </c>
      <c r="E1313" s="634" t="s">
        <v>8127</v>
      </c>
      <c r="F1313" s="634" t="s">
        <v>4345</v>
      </c>
      <c r="G1313" s="634" t="s">
        <v>4349</v>
      </c>
      <c r="H1313" s="634" t="s">
        <v>4344</v>
      </c>
      <c r="I1313" s="634" t="s">
        <v>14164</v>
      </c>
      <c r="J1313" s="634" t="s">
        <v>16459</v>
      </c>
      <c r="K1313" s="635">
        <v>50101005380027</v>
      </c>
      <c r="M1313" s="634" t="s">
        <v>13198</v>
      </c>
      <c r="N1313" s="634" t="s">
        <v>2424</v>
      </c>
      <c r="O1313" s="634" t="s">
        <v>3226</v>
      </c>
      <c r="P1313" s="634" t="s">
        <v>8132</v>
      </c>
      <c r="Q1313" s="634" t="s">
        <v>8133</v>
      </c>
      <c r="R1313" s="634" t="s">
        <v>20716</v>
      </c>
      <c r="S1313" s="634" t="s">
        <v>8135</v>
      </c>
      <c r="T1313" s="634" t="s">
        <v>10605</v>
      </c>
      <c r="U1313" s="634" t="s">
        <v>2426</v>
      </c>
      <c r="V1313" s="634" t="s">
        <v>470</v>
      </c>
      <c r="W1313" s="634" t="s">
        <v>5559</v>
      </c>
      <c r="X1313" s="634" t="s">
        <v>16460</v>
      </c>
      <c r="Y1313" s="634" t="s">
        <v>8138</v>
      </c>
      <c r="Z1313" s="634" t="s">
        <v>8139</v>
      </c>
      <c r="AB1313" s="634" t="s">
        <v>8183</v>
      </c>
      <c r="AC1313" s="634" t="s">
        <v>8184</v>
      </c>
      <c r="AE1313" s="634" t="s">
        <v>13199</v>
      </c>
      <c r="AF1313" s="634" t="s">
        <v>18742</v>
      </c>
      <c r="AI1313" s="646" t="str">
        <f>VLOOKUP(K1313,'4-kurs'!C:F,4,)</f>
        <v>4-kurs</v>
      </c>
      <c r="AJ1313" s="634" t="str">
        <f t="shared" si="20"/>
        <v>438211100291</v>
      </c>
    </row>
    <row r="1314" spans="1:36" x14ac:dyDescent="0.25">
      <c r="A1314" s="634" t="s">
        <v>16447</v>
      </c>
      <c r="B1314" s="634" t="s">
        <v>1754</v>
      </c>
      <c r="C1314" s="634" t="s">
        <v>8125</v>
      </c>
      <c r="D1314" s="634" t="s">
        <v>8126</v>
      </c>
      <c r="E1314" s="634" t="s">
        <v>8127</v>
      </c>
      <c r="F1314" s="634" t="s">
        <v>4345</v>
      </c>
      <c r="G1314" s="634" t="s">
        <v>4348</v>
      </c>
      <c r="H1314" s="634" t="s">
        <v>4346</v>
      </c>
      <c r="I1314" s="634" t="s">
        <v>16448</v>
      </c>
      <c r="J1314" s="634" t="s">
        <v>16449</v>
      </c>
      <c r="K1314" s="635">
        <v>40506851140075</v>
      </c>
      <c r="M1314" s="634" t="s">
        <v>13198</v>
      </c>
      <c r="N1314" s="634" t="s">
        <v>2424</v>
      </c>
      <c r="O1314" s="634" t="s">
        <v>3226</v>
      </c>
      <c r="P1314" s="634" t="s">
        <v>8132</v>
      </c>
      <c r="Q1314" s="634" t="s">
        <v>8133</v>
      </c>
      <c r="R1314" s="634" t="s">
        <v>20716</v>
      </c>
      <c r="S1314" s="634" t="s">
        <v>8135</v>
      </c>
      <c r="T1314" s="634" t="s">
        <v>10605</v>
      </c>
      <c r="U1314" s="634" t="s">
        <v>2426</v>
      </c>
      <c r="V1314" s="634" t="s">
        <v>470</v>
      </c>
      <c r="W1314" s="634" t="s">
        <v>5559</v>
      </c>
      <c r="X1314" s="634" t="s">
        <v>16450</v>
      </c>
      <c r="Y1314" s="634" t="s">
        <v>8138</v>
      </c>
      <c r="Z1314" s="634" t="s">
        <v>8139</v>
      </c>
      <c r="AB1314" s="634" t="s">
        <v>8183</v>
      </c>
      <c r="AC1314" s="634" t="s">
        <v>8184</v>
      </c>
      <c r="AE1314" s="634" t="s">
        <v>13199</v>
      </c>
      <c r="AF1314" s="634" t="s">
        <v>18739</v>
      </c>
      <c r="AI1314" s="646" t="str">
        <f>VLOOKUP(K1314,'4-kurs'!C:F,4,)</f>
        <v>4-kurs</v>
      </c>
      <c r="AJ1314" s="634" t="str">
        <f t="shared" si="20"/>
        <v>438211100199</v>
      </c>
    </row>
    <row r="1315" spans="1:36" x14ac:dyDescent="0.25">
      <c r="A1315" s="634" t="s">
        <v>16436</v>
      </c>
      <c r="B1315" s="634" t="s">
        <v>2088</v>
      </c>
      <c r="C1315" s="634" t="s">
        <v>8125</v>
      </c>
      <c r="D1315" s="634" t="s">
        <v>8126</v>
      </c>
      <c r="E1315" s="634" t="s">
        <v>8127</v>
      </c>
      <c r="F1315" s="634" t="s">
        <v>4345</v>
      </c>
      <c r="G1315" s="634" t="s">
        <v>8186</v>
      </c>
      <c r="H1315" s="634" t="s">
        <v>4346</v>
      </c>
      <c r="I1315" s="634" t="s">
        <v>16437</v>
      </c>
      <c r="J1315" s="634" t="s">
        <v>16438</v>
      </c>
      <c r="K1315" s="635">
        <v>41708995260010</v>
      </c>
      <c r="M1315" s="634" t="s">
        <v>13198</v>
      </c>
      <c r="N1315" s="634" t="s">
        <v>2424</v>
      </c>
      <c r="O1315" s="634" t="s">
        <v>3226</v>
      </c>
      <c r="P1315" s="634" t="s">
        <v>8132</v>
      </c>
      <c r="Q1315" s="634" t="s">
        <v>8133</v>
      </c>
      <c r="R1315" s="634" t="s">
        <v>20716</v>
      </c>
      <c r="S1315" s="634" t="s">
        <v>8135</v>
      </c>
      <c r="T1315" s="634" t="s">
        <v>10605</v>
      </c>
      <c r="U1315" s="634" t="s">
        <v>2426</v>
      </c>
      <c r="V1315" s="634" t="s">
        <v>470</v>
      </c>
      <c r="W1315" s="634" t="s">
        <v>5559</v>
      </c>
      <c r="X1315" s="634" t="s">
        <v>16439</v>
      </c>
      <c r="Y1315" s="634" t="s">
        <v>8138</v>
      </c>
      <c r="Z1315" s="634" t="s">
        <v>8139</v>
      </c>
      <c r="AB1315" s="634" t="s">
        <v>8183</v>
      </c>
      <c r="AC1315" s="634" t="s">
        <v>8184</v>
      </c>
      <c r="AE1315" s="634" t="s">
        <v>13199</v>
      </c>
      <c r="AF1315" s="634" t="s">
        <v>18733</v>
      </c>
      <c r="AI1315" s="646" t="str">
        <f>VLOOKUP(K1315,'4-kurs'!C:F,4,)</f>
        <v>4-kurs</v>
      </c>
      <c r="AJ1315" s="634" t="str">
        <f t="shared" si="20"/>
        <v>438211100226</v>
      </c>
    </row>
    <row r="1316" spans="1:36" x14ac:dyDescent="0.25">
      <c r="A1316" s="634" t="s">
        <v>16433</v>
      </c>
      <c r="B1316" s="634" t="s">
        <v>2225</v>
      </c>
      <c r="C1316" s="634" t="s">
        <v>8125</v>
      </c>
      <c r="D1316" s="634" t="s">
        <v>8126</v>
      </c>
      <c r="E1316" s="634" t="s">
        <v>8127</v>
      </c>
      <c r="F1316" s="634" t="s">
        <v>4345</v>
      </c>
      <c r="G1316" s="634" t="s">
        <v>8163</v>
      </c>
      <c r="H1316" s="634" t="s">
        <v>4346</v>
      </c>
      <c r="I1316" s="634" t="s">
        <v>9326</v>
      </c>
      <c r="J1316" s="634" t="s">
        <v>16434</v>
      </c>
      <c r="K1316" s="635">
        <v>60807025320014</v>
      </c>
      <c r="M1316" s="634" t="s">
        <v>13198</v>
      </c>
      <c r="N1316" s="634" t="s">
        <v>2424</v>
      </c>
      <c r="O1316" s="634" t="s">
        <v>3226</v>
      </c>
      <c r="P1316" s="634" t="s">
        <v>8132</v>
      </c>
      <c r="Q1316" s="634" t="s">
        <v>8133</v>
      </c>
      <c r="R1316" s="634" t="s">
        <v>20716</v>
      </c>
      <c r="S1316" s="634" t="s">
        <v>8135</v>
      </c>
      <c r="T1316" s="634" t="s">
        <v>10605</v>
      </c>
      <c r="U1316" s="634" t="s">
        <v>2426</v>
      </c>
      <c r="V1316" s="634" t="s">
        <v>470</v>
      </c>
      <c r="W1316" s="634" t="s">
        <v>5559</v>
      </c>
      <c r="X1316" s="634" t="s">
        <v>16435</v>
      </c>
      <c r="Y1316" s="634" t="s">
        <v>8138</v>
      </c>
      <c r="Z1316" s="634" t="s">
        <v>8139</v>
      </c>
      <c r="AA1316" s="634" t="s">
        <v>15744</v>
      </c>
      <c r="AB1316" s="634" t="s">
        <v>13230</v>
      </c>
      <c r="AC1316" s="634" t="s">
        <v>8184</v>
      </c>
      <c r="AE1316" s="634" t="s">
        <v>13199</v>
      </c>
      <c r="AF1316" s="634" t="s">
        <v>18731</v>
      </c>
      <c r="AI1316" s="646" t="str">
        <f>VLOOKUP(K1316,'4-kurs'!C:F,4,)</f>
        <v>4-kurs</v>
      </c>
      <c r="AJ1316" s="634" t="str">
        <f t="shared" si="20"/>
        <v>438211100050</v>
      </c>
    </row>
    <row r="1317" spans="1:36" x14ac:dyDescent="0.25">
      <c r="A1317" s="634" t="s">
        <v>16380</v>
      </c>
      <c r="B1317" s="634" t="s">
        <v>2130</v>
      </c>
      <c r="C1317" s="634" t="s">
        <v>8125</v>
      </c>
      <c r="D1317" s="634" t="s">
        <v>8126</v>
      </c>
      <c r="E1317" s="634" t="s">
        <v>8127</v>
      </c>
      <c r="F1317" s="634" t="s">
        <v>4345</v>
      </c>
      <c r="G1317" s="634" t="s">
        <v>8163</v>
      </c>
      <c r="H1317" s="634" t="s">
        <v>4344</v>
      </c>
      <c r="I1317" s="634" t="s">
        <v>16381</v>
      </c>
      <c r="J1317" s="634" t="s">
        <v>16382</v>
      </c>
      <c r="K1317" s="635">
        <v>51808005320026</v>
      </c>
      <c r="M1317" s="634" t="s">
        <v>13198</v>
      </c>
      <c r="N1317" s="634" t="s">
        <v>2424</v>
      </c>
      <c r="O1317" s="634" t="s">
        <v>3226</v>
      </c>
      <c r="P1317" s="634" t="s">
        <v>8132</v>
      </c>
      <c r="Q1317" s="634" t="s">
        <v>8133</v>
      </c>
      <c r="R1317" s="634" t="s">
        <v>20716</v>
      </c>
      <c r="S1317" s="634" t="s">
        <v>8135</v>
      </c>
      <c r="T1317" s="634" t="s">
        <v>10605</v>
      </c>
      <c r="U1317" s="634" t="s">
        <v>2426</v>
      </c>
      <c r="V1317" s="634" t="s">
        <v>470</v>
      </c>
      <c r="W1317" s="634" t="s">
        <v>5559</v>
      </c>
      <c r="X1317" s="634" t="s">
        <v>16383</v>
      </c>
      <c r="Y1317" s="634" t="s">
        <v>8138</v>
      </c>
      <c r="Z1317" s="634" t="s">
        <v>8139</v>
      </c>
      <c r="AB1317" s="634" t="s">
        <v>8183</v>
      </c>
      <c r="AC1317" s="634" t="s">
        <v>8184</v>
      </c>
      <c r="AE1317" s="634" t="s">
        <v>13199</v>
      </c>
      <c r="AF1317" s="634" t="s">
        <v>18725</v>
      </c>
      <c r="AI1317" s="646" t="str">
        <f>VLOOKUP(K1317,'4-kurs'!C:F,4,)</f>
        <v>4-kurs</v>
      </c>
      <c r="AJ1317" s="634" t="str">
        <f t="shared" si="20"/>
        <v>438211100227</v>
      </c>
    </row>
    <row r="1318" spans="1:36" x14ac:dyDescent="0.25">
      <c r="A1318" s="634" t="s">
        <v>16455</v>
      </c>
      <c r="B1318" s="634" t="s">
        <v>1783</v>
      </c>
      <c r="C1318" s="634" t="s">
        <v>8125</v>
      </c>
      <c r="D1318" s="634" t="s">
        <v>8126</v>
      </c>
      <c r="E1318" s="634" t="s">
        <v>8127</v>
      </c>
      <c r="F1318" s="634" t="s">
        <v>4345</v>
      </c>
      <c r="G1318" s="634" t="s">
        <v>4349</v>
      </c>
      <c r="H1318" s="634" t="s">
        <v>4344</v>
      </c>
      <c r="I1318" s="634" t="s">
        <v>9068</v>
      </c>
      <c r="J1318" s="634" t="s">
        <v>16456</v>
      </c>
      <c r="K1318" s="635">
        <v>31208891140072</v>
      </c>
      <c r="M1318" s="634" t="s">
        <v>13198</v>
      </c>
      <c r="N1318" s="634" t="s">
        <v>2424</v>
      </c>
      <c r="O1318" s="634" t="s">
        <v>3226</v>
      </c>
      <c r="P1318" s="634" t="s">
        <v>8132</v>
      </c>
      <c r="Q1318" s="634" t="s">
        <v>8133</v>
      </c>
      <c r="R1318" s="634" t="s">
        <v>20716</v>
      </c>
      <c r="S1318" s="634" t="s">
        <v>8135</v>
      </c>
      <c r="T1318" s="634" t="s">
        <v>10605</v>
      </c>
      <c r="U1318" s="634" t="s">
        <v>2426</v>
      </c>
      <c r="V1318" s="634" t="s">
        <v>470</v>
      </c>
      <c r="W1318" s="634" t="s">
        <v>5559</v>
      </c>
      <c r="X1318" s="634" t="s">
        <v>16457</v>
      </c>
      <c r="Y1318" s="634" t="s">
        <v>8138</v>
      </c>
      <c r="Z1318" s="634" t="s">
        <v>8139</v>
      </c>
      <c r="AB1318" s="634" t="s">
        <v>8183</v>
      </c>
      <c r="AC1318" s="634" t="s">
        <v>8184</v>
      </c>
      <c r="AE1318" s="634" t="s">
        <v>13199</v>
      </c>
      <c r="AF1318" s="634" t="s">
        <v>18740</v>
      </c>
      <c r="AI1318" s="646" t="str">
        <f>VLOOKUP(K1318,'4-kurs'!C:F,4,)</f>
        <v>4-kurs</v>
      </c>
      <c r="AJ1318" s="634" t="str">
        <f t="shared" si="20"/>
        <v>438211100200</v>
      </c>
    </row>
    <row r="1319" spans="1:36" x14ac:dyDescent="0.25">
      <c r="A1319" s="634" t="s">
        <v>16481</v>
      </c>
      <c r="B1319" s="634" t="s">
        <v>1675</v>
      </c>
      <c r="C1319" s="634" t="s">
        <v>8125</v>
      </c>
      <c r="D1319" s="634" t="s">
        <v>8126</v>
      </c>
      <c r="E1319" s="634" t="s">
        <v>8127</v>
      </c>
      <c r="F1319" s="634" t="s">
        <v>4345</v>
      </c>
      <c r="G1319" s="634" t="s">
        <v>4352</v>
      </c>
      <c r="H1319" s="634" t="s">
        <v>4344</v>
      </c>
      <c r="I1319" s="634" t="s">
        <v>16482</v>
      </c>
      <c r="J1319" s="634" t="s">
        <v>16483</v>
      </c>
      <c r="K1319" s="635">
        <v>50907015290040</v>
      </c>
      <c r="M1319" s="634" t="s">
        <v>13198</v>
      </c>
      <c r="N1319" s="634" t="s">
        <v>2424</v>
      </c>
      <c r="O1319" s="634" t="s">
        <v>3226</v>
      </c>
      <c r="P1319" s="634" t="s">
        <v>8132</v>
      </c>
      <c r="Q1319" s="634" t="s">
        <v>8133</v>
      </c>
      <c r="R1319" s="634" t="s">
        <v>20716</v>
      </c>
      <c r="S1319" s="634" t="s">
        <v>8135</v>
      </c>
      <c r="T1319" s="634" t="s">
        <v>10605</v>
      </c>
      <c r="U1319" s="634" t="s">
        <v>2426</v>
      </c>
      <c r="V1319" s="634" t="s">
        <v>470</v>
      </c>
      <c r="W1319" s="634" t="s">
        <v>5559</v>
      </c>
      <c r="X1319" s="634" t="s">
        <v>16484</v>
      </c>
      <c r="Y1319" s="634" t="s">
        <v>8138</v>
      </c>
      <c r="Z1319" s="634" t="s">
        <v>8139</v>
      </c>
      <c r="AB1319" s="634" t="s">
        <v>15637</v>
      </c>
      <c r="AC1319" s="634" t="s">
        <v>8184</v>
      </c>
      <c r="AE1319" s="634" t="s">
        <v>13199</v>
      </c>
      <c r="AF1319" s="634" t="s">
        <v>18740</v>
      </c>
      <c r="AI1319" s="646" t="str">
        <f>VLOOKUP(K1319,'4-kurs'!C:F,4,)</f>
        <v>4-kurs</v>
      </c>
      <c r="AJ1319" s="634" t="str">
        <f t="shared" si="20"/>
        <v>438211100097</v>
      </c>
    </row>
    <row r="1320" spans="1:36" x14ac:dyDescent="0.25">
      <c r="A1320" s="634" t="s">
        <v>16465</v>
      </c>
      <c r="B1320" s="634" t="s">
        <v>1725</v>
      </c>
      <c r="C1320" s="634" t="s">
        <v>8125</v>
      </c>
      <c r="D1320" s="634" t="s">
        <v>8126</v>
      </c>
      <c r="E1320" s="634" t="s">
        <v>8127</v>
      </c>
      <c r="F1320" s="634" t="s">
        <v>4345</v>
      </c>
      <c r="G1320" s="634" t="s">
        <v>4347</v>
      </c>
      <c r="H1320" s="634" t="s">
        <v>4346</v>
      </c>
      <c r="I1320" s="634" t="s">
        <v>16466</v>
      </c>
      <c r="J1320" s="634" t="s">
        <v>16467</v>
      </c>
      <c r="K1320" s="635">
        <v>41309810950017</v>
      </c>
      <c r="M1320" s="634" t="s">
        <v>13198</v>
      </c>
      <c r="N1320" s="634" t="s">
        <v>2424</v>
      </c>
      <c r="O1320" s="634" t="s">
        <v>3226</v>
      </c>
      <c r="P1320" s="634" t="s">
        <v>8132</v>
      </c>
      <c r="Q1320" s="634" t="s">
        <v>8133</v>
      </c>
      <c r="R1320" s="634" t="s">
        <v>20716</v>
      </c>
      <c r="S1320" s="634" t="s">
        <v>8135</v>
      </c>
      <c r="T1320" s="634" t="s">
        <v>10605</v>
      </c>
      <c r="U1320" s="634" t="s">
        <v>2426</v>
      </c>
      <c r="V1320" s="634" t="s">
        <v>470</v>
      </c>
      <c r="W1320" s="634" t="s">
        <v>5559</v>
      </c>
      <c r="X1320" s="634" t="s">
        <v>16468</v>
      </c>
      <c r="Y1320" s="634" t="s">
        <v>8138</v>
      </c>
      <c r="Z1320" s="634" t="s">
        <v>8139</v>
      </c>
      <c r="AB1320" s="634" t="s">
        <v>8183</v>
      </c>
      <c r="AC1320" s="634" t="s">
        <v>8184</v>
      </c>
      <c r="AE1320" s="634" t="s">
        <v>13199</v>
      </c>
      <c r="AF1320" s="634" t="s">
        <v>18731</v>
      </c>
      <c r="AI1320" s="646" t="str">
        <f>VLOOKUP(K1320,'4-kurs'!C:F,4,)</f>
        <v>4-kurs</v>
      </c>
      <c r="AJ1320" s="634" t="str">
        <f t="shared" si="20"/>
        <v>438211100197</v>
      </c>
    </row>
    <row r="1321" spans="1:36" x14ac:dyDescent="0.25">
      <c r="A1321" s="634" t="s">
        <v>16405</v>
      </c>
      <c r="B1321" s="634" t="s">
        <v>1415</v>
      </c>
      <c r="C1321" s="634" t="s">
        <v>8125</v>
      </c>
      <c r="D1321" s="634" t="s">
        <v>8126</v>
      </c>
      <c r="E1321" s="634" t="s">
        <v>8127</v>
      </c>
      <c r="F1321" s="634" t="s">
        <v>4345</v>
      </c>
      <c r="G1321" s="634" t="s">
        <v>4350</v>
      </c>
      <c r="H1321" s="634" t="s">
        <v>4346</v>
      </c>
      <c r="I1321" s="634" t="s">
        <v>16406</v>
      </c>
      <c r="J1321" s="634" t="s">
        <v>16407</v>
      </c>
      <c r="K1321" s="635">
        <v>43005881070046</v>
      </c>
      <c r="M1321" s="634" t="s">
        <v>13198</v>
      </c>
      <c r="N1321" s="634" t="s">
        <v>2424</v>
      </c>
      <c r="O1321" s="634" t="s">
        <v>3226</v>
      </c>
      <c r="P1321" s="634" t="s">
        <v>8132</v>
      </c>
      <c r="Q1321" s="634" t="s">
        <v>8133</v>
      </c>
      <c r="R1321" s="634" t="s">
        <v>20716</v>
      </c>
      <c r="S1321" s="634" t="s">
        <v>8135</v>
      </c>
      <c r="T1321" s="634" t="s">
        <v>10605</v>
      </c>
      <c r="U1321" s="634" t="s">
        <v>2426</v>
      </c>
      <c r="V1321" s="634" t="s">
        <v>470</v>
      </c>
      <c r="W1321" s="634" t="s">
        <v>5559</v>
      </c>
      <c r="X1321" s="634" t="s">
        <v>16408</v>
      </c>
      <c r="Y1321" s="634" t="s">
        <v>8138</v>
      </c>
      <c r="Z1321" s="634" t="s">
        <v>8139</v>
      </c>
      <c r="AB1321" s="634" t="s">
        <v>8183</v>
      </c>
      <c r="AC1321" s="634" t="s">
        <v>8184</v>
      </c>
      <c r="AE1321" s="634" t="s">
        <v>13199</v>
      </c>
      <c r="AF1321" s="634" t="s">
        <v>18725</v>
      </c>
      <c r="AI1321" s="646" t="str">
        <f>VLOOKUP(K1321,'4-kurs'!C:F,4,)</f>
        <v>4-kurs</v>
      </c>
      <c r="AJ1321" s="634" t="str">
        <f t="shared" si="20"/>
        <v>438211100177</v>
      </c>
    </row>
    <row r="1322" spans="1:36" x14ac:dyDescent="0.25">
      <c r="A1322" s="634" t="s">
        <v>16357</v>
      </c>
      <c r="B1322" s="634" t="s">
        <v>1874</v>
      </c>
      <c r="C1322" s="634" t="s">
        <v>8125</v>
      </c>
      <c r="D1322" s="634" t="s">
        <v>8126</v>
      </c>
      <c r="E1322" s="634" t="s">
        <v>8127</v>
      </c>
      <c r="F1322" s="634" t="s">
        <v>4345</v>
      </c>
      <c r="G1322" s="634" t="s">
        <v>4347</v>
      </c>
      <c r="H1322" s="634" t="s">
        <v>4344</v>
      </c>
      <c r="I1322" s="634" t="s">
        <v>16358</v>
      </c>
      <c r="J1322" s="634" t="s">
        <v>16359</v>
      </c>
      <c r="K1322" s="635">
        <v>32706995260010</v>
      </c>
      <c r="L1322" s="634" t="s">
        <v>19963</v>
      </c>
      <c r="M1322" s="634" t="s">
        <v>13198</v>
      </c>
      <c r="N1322" s="634" t="s">
        <v>2424</v>
      </c>
      <c r="O1322" s="634" t="s">
        <v>3226</v>
      </c>
      <c r="P1322" s="634" t="s">
        <v>8132</v>
      </c>
      <c r="Q1322" s="634" t="s">
        <v>8133</v>
      </c>
      <c r="R1322" s="634" t="s">
        <v>20716</v>
      </c>
      <c r="S1322" s="634" t="s">
        <v>8135</v>
      </c>
      <c r="T1322" s="634" t="s">
        <v>10605</v>
      </c>
      <c r="U1322" s="634" t="s">
        <v>2426</v>
      </c>
      <c r="V1322" s="634" t="s">
        <v>470</v>
      </c>
      <c r="W1322" s="634" t="s">
        <v>5559</v>
      </c>
      <c r="X1322" s="634" t="s">
        <v>16360</v>
      </c>
      <c r="Y1322" s="634" t="s">
        <v>8138</v>
      </c>
      <c r="Z1322" s="634" t="s">
        <v>8139</v>
      </c>
      <c r="AB1322" s="634" t="s">
        <v>8183</v>
      </c>
      <c r="AC1322" s="634" t="s">
        <v>8184</v>
      </c>
      <c r="AE1322" s="634" t="s">
        <v>13199</v>
      </c>
      <c r="AF1322" s="634" t="s">
        <v>18740</v>
      </c>
      <c r="AI1322" s="646" t="str">
        <f>VLOOKUP(K1322,'4-kurs'!C:F,4,)</f>
        <v>4-kurs</v>
      </c>
      <c r="AJ1322" s="634" t="str">
        <f t="shared" si="20"/>
        <v>438211100206</v>
      </c>
    </row>
    <row r="1323" spans="1:36" x14ac:dyDescent="0.25">
      <c r="A1323" s="634" t="s">
        <v>16321</v>
      </c>
      <c r="B1323" s="634" t="s">
        <v>1457</v>
      </c>
      <c r="C1323" s="634" t="s">
        <v>8125</v>
      </c>
      <c r="D1323" s="634" t="s">
        <v>8126</v>
      </c>
      <c r="E1323" s="634" t="s">
        <v>8127</v>
      </c>
      <c r="F1323" s="634" t="s">
        <v>4345</v>
      </c>
      <c r="G1323" s="634" t="s">
        <v>8332</v>
      </c>
      <c r="H1323" s="634" t="s">
        <v>4344</v>
      </c>
      <c r="I1323" s="634" t="s">
        <v>15628</v>
      </c>
      <c r="J1323" s="634" t="s">
        <v>16322</v>
      </c>
      <c r="K1323" s="635">
        <v>30510941050046</v>
      </c>
      <c r="M1323" s="634" t="s">
        <v>13198</v>
      </c>
      <c r="N1323" s="634" t="s">
        <v>2424</v>
      </c>
      <c r="O1323" s="634" t="s">
        <v>3226</v>
      </c>
      <c r="P1323" s="634" t="s">
        <v>8132</v>
      </c>
      <c r="Q1323" s="634" t="s">
        <v>8133</v>
      </c>
      <c r="R1323" s="634" t="s">
        <v>20716</v>
      </c>
      <c r="S1323" s="634" t="s">
        <v>8135</v>
      </c>
      <c r="T1323" s="634" t="s">
        <v>10605</v>
      </c>
      <c r="U1323" s="634" t="s">
        <v>2426</v>
      </c>
      <c r="V1323" s="634" t="s">
        <v>470</v>
      </c>
      <c r="W1323" s="634" t="s">
        <v>5559</v>
      </c>
      <c r="X1323" s="634" t="s">
        <v>16323</v>
      </c>
      <c r="Y1323" s="634" t="s">
        <v>8138</v>
      </c>
      <c r="Z1323" s="634" t="s">
        <v>8139</v>
      </c>
      <c r="AB1323" s="634" t="s">
        <v>8183</v>
      </c>
      <c r="AC1323" s="634" t="s">
        <v>8184</v>
      </c>
      <c r="AE1323" s="634" t="s">
        <v>13199</v>
      </c>
      <c r="AF1323" s="634" t="s">
        <v>18742</v>
      </c>
      <c r="AI1323" s="646" t="str">
        <f>VLOOKUP(K1323,'4-kurs'!C:F,4,)</f>
        <v>4-kurs</v>
      </c>
      <c r="AJ1323" s="634" t="str">
        <f t="shared" si="20"/>
        <v>438211100178</v>
      </c>
    </row>
    <row r="1324" spans="1:36" x14ac:dyDescent="0.25">
      <c r="A1324" s="634" t="s">
        <v>14064</v>
      </c>
      <c r="B1324" s="634" t="s">
        <v>1800</v>
      </c>
      <c r="C1324" s="634" t="s">
        <v>8125</v>
      </c>
      <c r="D1324" s="634" t="s">
        <v>8126</v>
      </c>
      <c r="E1324" s="634" t="s">
        <v>8127</v>
      </c>
      <c r="F1324" s="634" t="s">
        <v>4345</v>
      </c>
      <c r="G1324" s="634" t="s">
        <v>8221</v>
      </c>
      <c r="H1324" s="634" t="s">
        <v>4346</v>
      </c>
      <c r="I1324" s="634" t="s">
        <v>14065</v>
      </c>
      <c r="J1324" s="634" t="s">
        <v>14066</v>
      </c>
      <c r="K1324" s="635">
        <v>41602931110035</v>
      </c>
      <c r="L1324" s="634" t="s">
        <v>14067</v>
      </c>
      <c r="M1324" s="634" t="s">
        <v>13198</v>
      </c>
      <c r="N1324" s="634" t="s">
        <v>2424</v>
      </c>
      <c r="O1324" s="634" t="s">
        <v>3226</v>
      </c>
      <c r="P1324" s="634" t="s">
        <v>8132</v>
      </c>
      <c r="Q1324" s="634" t="s">
        <v>8133</v>
      </c>
      <c r="R1324" s="634" t="s">
        <v>20716</v>
      </c>
      <c r="S1324" s="634" t="s">
        <v>8135</v>
      </c>
      <c r="T1324" s="634" t="s">
        <v>10605</v>
      </c>
      <c r="U1324" s="634" t="s">
        <v>2426</v>
      </c>
      <c r="V1324" s="634" t="s">
        <v>470</v>
      </c>
      <c r="W1324" s="634" t="s">
        <v>5559</v>
      </c>
      <c r="X1324" s="634" t="s">
        <v>14068</v>
      </c>
      <c r="Y1324" s="634" t="s">
        <v>8138</v>
      </c>
      <c r="Z1324" s="634" t="s">
        <v>8139</v>
      </c>
      <c r="AB1324" s="634" t="s">
        <v>8183</v>
      </c>
      <c r="AC1324" s="634" t="s">
        <v>8184</v>
      </c>
      <c r="AE1324" s="634" t="s">
        <v>13199</v>
      </c>
      <c r="AF1324" s="634" t="s">
        <v>18612</v>
      </c>
      <c r="AI1324" s="646" t="str">
        <f>VLOOKUP(K1324,'4-kurs'!C:F,4,)</f>
        <v>4-kurs</v>
      </c>
      <c r="AJ1324" s="634" t="str">
        <f t="shared" si="20"/>
        <v>438221100002</v>
      </c>
    </row>
    <row r="1325" spans="1:36" x14ac:dyDescent="0.25">
      <c r="A1325" s="634" t="s">
        <v>16317</v>
      </c>
      <c r="B1325" s="634" t="s">
        <v>1884</v>
      </c>
      <c r="C1325" s="634" t="s">
        <v>8125</v>
      </c>
      <c r="D1325" s="634" t="s">
        <v>8126</v>
      </c>
      <c r="E1325" s="634" t="s">
        <v>8127</v>
      </c>
      <c r="F1325" s="634" t="s">
        <v>4345</v>
      </c>
      <c r="G1325" s="634" t="s">
        <v>4347</v>
      </c>
      <c r="H1325" s="634" t="s">
        <v>4346</v>
      </c>
      <c r="I1325" s="634" t="s">
        <v>16318</v>
      </c>
      <c r="J1325" s="634" t="s">
        <v>16319</v>
      </c>
      <c r="K1325" s="635">
        <v>41806791050036</v>
      </c>
      <c r="L1325" s="634" t="s">
        <v>11049</v>
      </c>
      <c r="M1325" s="634" t="s">
        <v>13198</v>
      </c>
      <c r="N1325" s="634" t="s">
        <v>2424</v>
      </c>
      <c r="O1325" s="634" t="s">
        <v>3226</v>
      </c>
      <c r="P1325" s="634" t="s">
        <v>8132</v>
      </c>
      <c r="Q1325" s="634" t="s">
        <v>8133</v>
      </c>
      <c r="R1325" s="634" t="s">
        <v>20716</v>
      </c>
      <c r="S1325" s="634" t="s">
        <v>8135</v>
      </c>
      <c r="T1325" s="634" t="s">
        <v>10605</v>
      </c>
      <c r="U1325" s="634" t="s">
        <v>2426</v>
      </c>
      <c r="V1325" s="634" t="s">
        <v>470</v>
      </c>
      <c r="W1325" s="634" t="s">
        <v>5559</v>
      </c>
      <c r="X1325" s="634" t="s">
        <v>16320</v>
      </c>
      <c r="Y1325" s="634" t="s">
        <v>8138</v>
      </c>
      <c r="Z1325" s="634" t="s">
        <v>8139</v>
      </c>
      <c r="AB1325" s="634" t="s">
        <v>8183</v>
      </c>
      <c r="AC1325" s="634" t="s">
        <v>8184</v>
      </c>
      <c r="AE1325" s="634" t="s">
        <v>13199</v>
      </c>
      <c r="AF1325" s="634" t="s">
        <v>18741</v>
      </c>
      <c r="AI1325" s="646" t="str">
        <f>VLOOKUP(K1325,'4-kurs'!C:F,4,)</f>
        <v>4-kurs</v>
      </c>
      <c r="AJ1325" s="634" t="str">
        <f t="shared" si="20"/>
        <v>438211100212</v>
      </c>
    </row>
    <row r="1326" spans="1:36" x14ac:dyDescent="0.25">
      <c r="A1326" s="634" t="s">
        <v>14060</v>
      </c>
      <c r="B1326" s="634" t="s">
        <v>1717</v>
      </c>
      <c r="C1326" s="634" t="s">
        <v>8125</v>
      </c>
      <c r="D1326" s="634" t="s">
        <v>8126</v>
      </c>
      <c r="E1326" s="634" t="s">
        <v>8127</v>
      </c>
      <c r="F1326" s="634" t="s">
        <v>4345</v>
      </c>
      <c r="G1326" s="634" t="s">
        <v>4348</v>
      </c>
      <c r="H1326" s="634" t="s">
        <v>4344</v>
      </c>
      <c r="I1326" s="634" t="s">
        <v>14061</v>
      </c>
      <c r="J1326" s="634" t="s">
        <v>14062</v>
      </c>
      <c r="K1326" s="635">
        <v>30101965300028</v>
      </c>
      <c r="M1326" s="634" t="s">
        <v>13198</v>
      </c>
      <c r="N1326" s="634" t="s">
        <v>2424</v>
      </c>
      <c r="O1326" s="634" t="s">
        <v>3226</v>
      </c>
      <c r="P1326" s="634" t="s">
        <v>8132</v>
      </c>
      <c r="Q1326" s="634" t="s">
        <v>8133</v>
      </c>
      <c r="R1326" s="634" t="s">
        <v>20716</v>
      </c>
      <c r="S1326" s="634" t="s">
        <v>8135</v>
      </c>
      <c r="T1326" s="634" t="s">
        <v>10605</v>
      </c>
      <c r="U1326" s="634" t="s">
        <v>2426</v>
      </c>
      <c r="V1326" s="634" t="s">
        <v>470</v>
      </c>
      <c r="W1326" s="634" t="s">
        <v>5559</v>
      </c>
      <c r="X1326" s="634" t="s">
        <v>14063</v>
      </c>
      <c r="Y1326" s="634" t="s">
        <v>8138</v>
      </c>
      <c r="Z1326" s="634" t="s">
        <v>8139</v>
      </c>
      <c r="AB1326" s="634" t="s">
        <v>8183</v>
      </c>
      <c r="AC1326" s="634" t="s">
        <v>8184</v>
      </c>
      <c r="AE1326" s="634" t="s">
        <v>13199</v>
      </c>
      <c r="AF1326" s="634" t="s">
        <v>19302</v>
      </c>
      <c r="AI1326" s="646" t="str">
        <f>VLOOKUP(K1326,'4-kurs'!C:F,4,)</f>
        <v>4-kurs</v>
      </c>
      <c r="AJ1326" s="634" t="str">
        <f t="shared" si="20"/>
        <v>438211100194</v>
      </c>
    </row>
    <row r="1327" spans="1:36" x14ac:dyDescent="0.25">
      <c r="A1327" s="634" t="s">
        <v>16440</v>
      </c>
      <c r="B1327" s="634" t="s">
        <v>2009</v>
      </c>
      <c r="C1327" s="634" t="s">
        <v>8125</v>
      </c>
      <c r="D1327" s="634" t="s">
        <v>8126</v>
      </c>
      <c r="E1327" s="634" t="s">
        <v>8127</v>
      </c>
      <c r="F1327" s="634" t="s">
        <v>4345</v>
      </c>
      <c r="G1327" s="634" t="s">
        <v>4349</v>
      </c>
      <c r="H1327" s="634" t="s">
        <v>4346</v>
      </c>
      <c r="I1327" s="634" t="s">
        <v>12924</v>
      </c>
      <c r="J1327" s="634" t="s">
        <v>16441</v>
      </c>
      <c r="K1327" s="635">
        <v>61209015380012</v>
      </c>
      <c r="L1327" s="634" t="s">
        <v>20466</v>
      </c>
      <c r="M1327" s="634" t="s">
        <v>13198</v>
      </c>
      <c r="N1327" s="634" t="s">
        <v>2424</v>
      </c>
      <c r="O1327" s="634" t="s">
        <v>3226</v>
      </c>
      <c r="P1327" s="634" t="s">
        <v>8132</v>
      </c>
      <c r="Q1327" s="634" t="s">
        <v>8133</v>
      </c>
      <c r="R1327" s="634" t="s">
        <v>15580</v>
      </c>
      <c r="S1327" s="634" t="s">
        <v>8135</v>
      </c>
      <c r="T1327" s="634" t="s">
        <v>10605</v>
      </c>
      <c r="U1327" s="634" t="s">
        <v>2426</v>
      </c>
      <c r="V1327" s="634" t="s">
        <v>470</v>
      </c>
      <c r="W1327" s="634" t="s">
        <v>5559</v>
      </c>
      <c r="X1327" s="634" t="s">
        <v>16442</v>
      </c>
      <c r="Y1327" s="634" t="s">
        <v>8138</v>
      </c>
      <c r="Z1327" s="634" t="s">
        <v>8139</v>
      </c>
      <c r="AB1327" s="634" t="s">
        <v>8183</v>
      </c>
      <c r="AC1327" s="634" t="s">
        <v>8184</v>
      </c>
      <c r="AE1327" s="634" t="s">
        <v>13199</v>
      </c>
      <c r="AF1327" s="634" t="s">
        <v>18741</v>
      </c>
      <c r="AI1327" s="646" t="str">
        <f>VLOOKUP(K1327,'4-kurs'!C:F,4,)</f>
        <v>4-kurs</v>
      </c>
      <c r="AJ1327" s="634" t="str">
        <f t="shared" si="20"/>
        <v>438211100133</v>
      </c>
    </row>
    <row r="1328" spans="1:36" x14ac:dyDescent="0.25">
      <c r="A1328" s="634" t="s">
        <v>16339</v>
      </c>
      <c r="B1328" s="634" t="s">
        <v>1335</v>
      </c>
      <c r="C1328" s="634" t="s">
        <v>16340</v>
      </c>
      <c r="D1328" s="634" t="s">
        <v>8126</v>
      </c>
      <c r="E1328" s="634" t="s">
        <v>8127</v>
      </c>
      <c r="F1328" s="634" t="s">
        <v>4345</v>
      </c>
      <c r="G1328" s="634" t="s">
        <v>4347</v>
      </c>
      <c r="H1328" s="634" t="s">
        <v>4346</v>
      </c>
      <c r="I1328" s="634" t="s">
        <v>16341</v>
      </c>
      <c r="J1328" s="634" t="s">
        <v>16342</v>
      </c>
      <c r="K1328" s="635" t="s">
        <v>4008</v>
      </c>
      <c r="L1328" s="634" t="s">
        <v>16343</v>
      </c>
      <c r="M1328" s="634" t="s">
        <v>13198</v>
      </c>
      <c r="N1328" s="634" t="s">
        <v>2424</v>
      </c>
      <c r="O1328" s="634" t="s">
        <v>3226</v>
      </c>
      <c r="P1328" s="634" t="s">
        <v>8132</v>
      </c>
      <c r="Q1328" s="634" t="s">
        <v>8133</v>
      </c>
      <c r="R1328" s="634" t="s">
        <v>20716</v>
      </c>
      <c r="S1328" s="634" t="s">
        <v>8135</v>
      </c>
      <c r="T1328" s="634" t="s">
        <v>10605</v>
      </c>
      <c r="U1328" s="634" t="s">
        <v>2426</v>
      </c>
      <c r="V1328" s="634" t="s">
        <v>470</v>
      </c>
      <c r="W1328" s="634" t="s">
        <v>5559</v>
      </c>
      <c r="X1328" s="634" t="s">
        <v>16344</v>
      </c>
      <c r="Y1328" s="634" t="s">
        <v>8138</v>
      </c>
      <c r="Z1328" s="634" t="s">
        <v>8139</v>
      </c>
      <c r="AB1328" s="634" t="s">
        <v>8183</v>
      </c>
      <c r="AC1328" s="634" t="s">
        <v>8184</v>
      </c>
      <c r="AE1328" s="634" t="s">
        <v>13199</v>
      </c>
      <c r="AF1328" s="634" t="s">
        <v>18612</v>
      </c>
      <c r="AI1328" s="646" t="str">
        <f>VLOOKUP(K1328,'4-kurs'!C:F,4,)</f>
        <v>4-kurs</v>
      </c>
      <c r="AJ1328" s="634" t="str">
        <f t="shared" si="20"/>
        <v>438211100170</v>
      </c>
    </row>
    <row r="1329" spans="1:36" x14ac:dyDescent="0.25">
      <c r="A1329" s="634" t="s">
        <v>16485</v>
      </c>
      <c r="B1329" s="634" t="s">
        <v>1677</v>
      </c>
      <c r="C1329" s="634" t="s">
        <v>8125</v>
      </c>
      <c r="D1329" s="634" t="s">
        <v>8126</v>
      </c>
      <c r="E1329" s="634" t="s">
        <v>8127</v>
      </c>
      <c r="F1329" s="634" t="s">
        <v>4345</v>
      </c>
      <c r="G1329" s="634" t="s">
        <v>8332</v>
      </c>
      <c r="H1329" s="634" t="s">
        <v>4344</v>
      </c>
      <c r="I1329" s="634" t="s">
        <v>8488</v>
      </c>
      <c r="J1329" s="634" t="s">
        <v>16486</v>
      </c>
      <c r="K1329" s="635">
        <v>32910995280053</v>
      </c>
      <c r="M1329" s="634" t="s">
        <v>13198</v>
      </c>
      <c r="N1329" s="634" t="s">
        <v>2424</v>
      </c>
      <c r="O1329" s="634" t="s">
        <v>3226</v>
      </c>
      <c r="P1329" s="634" t="s">
        <v>8132</v>
      </c>
      <c r="Q1329" s="634" t="s">
        <v>8133</v>
      </c>
      <c r="R1329" s="634" t="s">
        <v>20716</v>
      </c>
      <c r="S1329" s="634" t="s">
        <v>8135</v>
      </c>
      <c r="T1329" s="634" t="s">
        <v>10605</v>
      </c>
      <c r="U1329" s="634" t="s">
        <v>2426</v>
      </c>
      <c r="V1329" s="634" t="s">
        <v>470</v>
      </c>
      <c r="W1329" s="634" t="s">
        <v>5559</v>
      </c>
      <c r="X1329" s="634" t="s">
        <v>16487</v>
      </c>
      <c r="Y1329" s="634" t="s">
        <v>8138</v>
      </c>
      <c r="Z1329" s="634" t="s">
        <v>8139</v>
      </c>
      <c r="AB1329" s="634" t="s">
        <v>8183</v>
      </c>
      <c r="AC1329" s="634" t="s">
        <v>8184</v>
      </c>
      <c r="AE1329" s="634" t="s">
        <v>13199</v>
      </c>
      <c r="AF1329" s="634" t="s">
        <v>18714</v>
      </c>
      <c r="AI1329" s="646" t="str">
        <f>VLOOKUP(K1329,'4-kurs'!C:F,4,)</f>
        <v>4-kurs</v>
      </c>
      <c r="AJ1329" s="634" t="str">
        <f t="shared" si="20"/>
        <v>438211100189</v>
      </c>
    </row>
    <row r="1330" spans="1:36" x14ac:dyDescent="0.25">
      <c r="A1330" s="634" t="s">
        <v>16488</v>
      </c>
      <c r="B1330" s="634" t="s">
        <v>1646</v>
      </c>
      <c r="C1330" s="634" t="s">
        <v>8125</v>
      </c>
      <c r="D1330" s="634" t="s">
        <v>8126</v>
      </c>
      <c r="E1330" s="634" t="s">
        <v>8127</v>
      </c>
      <c r="F1330" s="634" t="s">
        <v>4345</v>
      </c>
      <c r="G1330" s="634" t="s">
        <v>8186</v>
      </c>
      <c r="H1330" s="634" t="s">
        <v>4346</v>
      </c>
      <c r="I1330" s="634" t="s">
        <v>16489</v>
      </c>
      <c r="J1330" s="634" t="s">
        <v>16490</v>
      </c>
      <c r="K1330" s="635">
        <v>40902911120045</v>
      </c>
      <c r="M1330" s="634" t="s">
        <v>13198</v>
      </c>
      <c r="N1330" s="634" t="s">
        <v>2424</v>
      </c>
      <c r="O1330" s="634" t="s">
        <v>3226</v>
      </c>
      <c r="P1330" s="634" t="s">
        <v>8132</v>
      </c>
      <c r="Q1330" s="634" t="s">
        <v>8133</v>
      </c>
      <c r="R1330" s="634" t="s">
        <v>20716</v>
      </c>
      <c r="S1330" s="634" t="s">
        <v>8135</v>
      </c>
      <c r="T1330" s="634" t="s">
        <v>10605</v>
      </c>
      <c r="U1330" s="634" t="s">
        <v>2426</v>
      </c>
      <c r="V1330" s="634" t="s">
        <v>470</v>
      </c>
      <c r="W1330" s="634" t="s">
        <v>5559</v>
      </c>
      <c r="X1330" s="634" t="s">
        <v>16491</v>
      </c>
      <c r="Y1330" s="634" t="s">
        <v>8138</v>
      </c>
      <c r="Z1330" s="634" t="s">
        <v>8139</v>
      </c>
      <c r="AE1330" s="634" t="s">
        <v>13199</v>
      </c>
      <c r="AF1330" s="634" t="s">
        <v>18725</v>
      </c>
      <c r="AI1330" s="646" t="str">
        <f>VLOOKUP(K1330,'4-kurs'!C:F,4,)</f>
        <v>4-kurs</v>
      </c>
      <c r="AJ1330" s="634" t="str">
        <f t="shared" si="20"/>
        <v>438211100106</v>
      </c>
    </row>
    <row r="1331" spans="1:36" x14ac:dyDescent="0.25">
      <c r="A1331" s="634" t="s">
        <v>16492</v>
      </c>
      <c r="B1331" s="634" t="s">
        <v>1615</v>
      </c>
      <c r="C1331" s="634" t="s">
        <v>8125</v>
      </c>
      <c r="D1331" s="634" t="s">
        <v>8126</v>
      </c>
      <c r="E1331" s="634" t="s">
        <v>8127</v>
      </c>
      <c r="F1331" s="634" t="s">
        <v>4345</v>
      </c>
      <c r="G1331" s="634" t="s">
        <v>8186</v>
      </c>
      <c r="H1331" s="634" t="s">
        <v>4344</v>
      </c>
      <c r="I1331" s="634" t="s">
        <v>16493</v>
      </c>
      <c r="J1331" s="634" t="s">
        <v>16494</v>
      </c>
      <c r="K1331" s="635">
        <v>31606955360019</v>
      </c>
      <c r="M1331" s="634" t="s">
        <v>13198</v>
      </c>
      <c r="N1331" s="634" t="s">
        <v>2424</v>
      </c>
      <c r="O1331" s="634" t="s">
        <v>3226</v>
      </c>
      <c r="P1331" s="634" t="s">
        <v>8132</v>
      </c>
      <c r="Q1331" s="634" t="s">
        <v>8133</v>
      </c>
      <c r="R1331" s="634" t="s">
        <v>20716</v>
      </c>
      <c r="S1331" s="634" t="s">
        <v>8135</v>
      </c>
      <c r="T1331" s="634" t="s">
        <v>10605</v>
      </c>
      <c r="U1331" s="634" t="s">
        <v>2426</v>
      </c>
      <c r="V1331" s="634" t="s">
        <v>470</v>
      </c>
      <c r="W1331" s="634" t="s">
        <v>5559</v>
      </c>
      <c r="X1331" s="634" t="s">
        <v>16495</v>
      </c>
      <c r="Y1331" s="634" t="s">
        <v>8138</v>
      </c>
      <c r="Z1331" s="634" t="s">
        <v>8139</v>
      </c>
      <c r="AB1331" s="634" t="s">
        <v>8183</v>
      </c>
      <c r="AC1331" s="634" t="s">
        <v>8184</v>
      </c>
      <c r="AE1331" s="634" t="s">
        <v>13199</v>
      </c>
      <c r="AF1331" s="634" t="s">
        <v>18742</v>
      </c>
      <c r="AI1331" s="646" t="str">
        <f>VLOOKUP(K1331,'4-kurs'!C:F,4,)</f>
        <v>4-kurs</v>
      </c>
      <c r="AJ1331" s="634" t="str">
        <f t="shared" si="20"/>
        <v>438211100187</v>
      </c>
    </row>
    <row r="1332" spans="1:36" x14ac:dyDescent="0.25">
      <c r="A1332" s="634" t="s">
        <v>16396</v>
      </c>
      <c r="B1332" s="634" t="s">
        <v>1612</v>
      </c>
      <c r="C1332" s="634" t="s">
        <v>8125</v>
      </c>
      <c r="D1332" s="634" t="s">
        <v>8126</v>
      </c>
      <c r="E1332" s="634" t="s">
        <v>8127</v>
      </c>
      <c r="F1332" s="634" t="s">
        <v>4345</v>
      </c>
      <c r="G1332" s="634" t="s">
        <v>4347</v>
      </c>
      <c r="H1332" s="634" t="s">
        <v>4346</v>
      </c>
      <c r="I1332" s="634" t="s">
        <v>16397</v>
      </c>
      <c r="J1332" s="634" t="s">
        <v>16398</v>
      </c>
      <c r="K1332" s="635">
        <v>61205015310035</v>
      </c>
      <c r="M1332" s="634" t="s">
        <v>13198</v>
      </c>
      <c r="N1332" s="634" t="s">
        <v>2424</v>
      </c>
      <c r="O1332" s="634" t="s">
        <v>3226</v>
      </c>
      <c r="P1332" s="634" t="s">
        <v>8132</v>
      </c>
      <c r="Q1332" s="634" t="s">
        <v>8133</v>
      </c>
      <c r="R1332" s="634" t="s">
        <v>20716</v>
      </c>
      <c r="S1332" s="634" t="s">
        <v>8135</v>
      </c>
      <c r="T1332" s="634" t="s">
        <v>10605</v>
      </c>
      <c r="U1332" s="634" t="s">
        <v>2426</v>
      </c>
      <c r="V1332" s="634" t="s">
        <v>470</v>
      </c>
      <c r="W1332" s="634" t="s">
        <v>5559</v>
      </c>
      <c r="X1332" s="634" t="s">
        <v>16391</v>
      </c>
      <c r="Y1332" s="634" t="s">
        <v>8138</v>
      </c>
      <c r="Z1332" s="634" t="s">
        <v>8139</v>
      </c>
      <c r="AB1332" s="634" t="s">
        <v>8183</v>
      </c>
      <c r="AC1332" s="634" t="s">
        <v>8184</v>
      </c>
      <c r="AE1332" s="634" t="s">
        <v>13199</v>
      </c>
      <c r="AF1332" s="634" t="s">
        <v>18725</v>
      </c>
      <c r="AI1332" s="646" t="str">
        <f>VLOOKUP(K1332,'4-kurs'!C:F,4,)</f>
        <v>4-kurs</v>
      </c>
      <c r="AJ1332" s="634" t="str">
        <f t="shared" si="20"/>
        <v>438211100186</v>
      </c>
    </row>
    <row r="1333" spans="1:36" x14ac:dyDescent="0.25">
      <c r="A1333" s="634" t="s">
        <v>16399</v>
      </c>
      <c r="B1333" s="634" t="s">
        <v>1609</v>
      </c>
      <c r="C1333" s="634" t="s">
        <v>8125</v>
      </c>
      <c r="D1333" s="634" t="s">
        <v>8126</v>
      </c>
      <c r="E1333" s="634" t="s">
        <v>8127</v>
      </c>
      <c r="F1333" s="634" t="s">
        <v>4345</v>
      </c>
      <c r="G1333" s="634" t="s">
        <v>4349</v>
      </c>
      <c r="H1333" s="634" t="s">
        <v>4346</v>
      </c>
      <c r="I1333" s="634" t="s">
        <v>16400</v>
      </c>
      <c r="J1333" s="634" t="s">
        <v>16401</v>
      </c>
      <c r="K1333" s="635">
        <v>42808901140090</v>
      </c>
      <c r="M1333" s="634" t="s">
        <v>13198</v>
      </c>
      <c r="N1333" s="634" t="s">
        <v>2424</v>
      </c>
      <c r="O1333" s="634" t="s">
        <v>3226</v>
      </c>
      <c r="P1333" s="634" t="s">
        <v>8132</v>
      </c>
      <c r="Q1333" s="634" t="s">
        <v>8133</v>
      </c>
      <c r="R1333" s="634" t="s">
        <v>20716</v>
      </c>
      <c r="S1333" s="634" t="s">
        <v>8135</v>
      </c>
      <c r="T1333" s="634" t="s">
        <v>10605</v>
      </c>
      <c r="U1333" s="634" t="s">
        <v>2426</v>
      </c>
      <c r="V1333" s="634" t="s">
        <v>470</v>
      </c>
      <c r="W1333" s="634" t="s">
        <v>5559</v>
      </c>
      <c r="X1333" s="634" t="s">
        <v>16402</v>
      </c>
      <c r="Y1333" s="634" t="s">
        <v>8138</v>
      </c>
      <c r="Z1333" s="634" t="s">
        <v>8139</v>
      </c>
      <c r="AB1333" s="634" t="s">
        <v>8183</v>
      </c>
      <c r="AC1333" s="634" t="s">
        <v>8184</v>
      </c>
      <c r="AE1333" s="634" t="s">
        <v>13199</v>
      </c>
      <c r="AF1333" s="634" t="s">
        <v>18612</v>
      </c>
      <c r="AI1333" s="646" t="str">
        <f>VLOOKUP(K1333,'4-kurs'!C:F,4,)</f>
        <v>4-kurs</v>
      </c>
      <c r="AJ1333" s="634" t="str">
        <f t="shared" si="20"/>
        <v>438211100289</v>
      </c>
    </row>
    <row r="1334" spans="1:36" x14ac:dyDescent="0.25">
      <c r="A1334" s="634" t="s">
        <v>16417</v>
      </c>
      <c r="B1334" s="634" t="s">
        <v>1608</v>
      </c>
      <c r="C1334" s="634" t="s">
        <v>8125</v>
      </c>
      <c r="D1334" s="634" t="s">
        <v>8126</v>
      </c>
      <c r="E1334" s="634" t="s">
        <v>8127</v>
      </c>
      <c r="F1334" s="634" t="s">
        <v>4345</v>
      </c>
      <c r="G1334" s="634" t="s">
        <v>8186</v>
      </c>
      <c r="H1334" s="634" t="s">
        <v>4344</v>
      </c>
      <c r="I1334" s="634" t="s">
        <v>16418</v>
      </c>
      <c r="J1334" s="634" t="s">
        <v>16419</v>
      </c>
      <c r="K1334" s="635">
        <v>31609925360017</v>
      </c>
      <c r="M1334" s="634" t="s">
        <v>13198</v>
      </c>
      <c r="N1334" s="634" t="s">
        <v>2424</v>
      </c>
      <c r="O1334" s="634" t="s">
        <v>3226</v>
      </c>
      <c r="P1334" s="634" t="s">
        <v>8132</v>
      </c>
      <c r="Q1334" s="634" t="s">
        <v>8133</v>
      </c>
      <c r="R1334" s="634" t="s">
        <v>20716</v>
      </c>
      <c r="S1334" s="634" t="s">
        <v>8135</v>
      </c>
      <c r="T1334" s="634" t="s">
        <v>10605</v>
      </c>
      <c r="U1334" s="634" t="s">
        <v>2426</v>
      </c>
      <c r="V1334" s="634" t="s">
        <v>470</v>
      </c>
      <c r="W1334" s="634" t="s">
        <v>5559</v>
      </c>
      <c r="X1334" s="634" t="s">
        <v>16420</v>
      </c>
      <c r="Y1334" s="634" t="s">
        <v>8138</v>
      </c>
      <c r="Z1334" s="634" t="s">
        <v>8139</v>
      </c>
      <c r="AB1334" s="634" t="s">
        <v>8183</v>
      </c>
      <c r="AC1334" s="634" t="s">
        <v>8184</v>
      </c>
      <c r="AE1334" s="634" t="s">
        <v>13199</v>
      </c>
      <c r="AF1334" s="634" t="s">
        <v>18725</v>
      </c>
      <c r="AI1334" s="646" t="str">
        <f>VLOOKUP(K1334,'4-kurs'!C:F,4,)</f>
        <v>4-kurs</v>
      </c>
      <c r="AJ1334" s="634" t="str">
        <f t="shared" si="20"/>
        <v>438211100184</v>
      </c>
    </row>
    <row r="1335" spans="1:36" x14ac:dyDescent="0.25">
      <c r="A1335" s="634" t="s">
        <v>14055</v>
      </c>
      <c r="B1335" s="634" t="s">
        <v>1977</v>
      </c>
      <c r="C1335" s="634" t="s">
        <v>8125</v>
      </c>
      <c r="D1335" s="634" t="s">
        <v>8126</v>
      </c>
      <c r="E1335" s="634" t="s">
        <v>8127</v>
      </c>
      <c r="F1335" s="634" t="s">
        <v>4345</v>
      </c>
      <c r="G1335" s="634" t="s">
        <v>4347</v>
      </c>
      <c r="H1335" s="634" t="s">
        <v>4344</v>
      </c>
      <c r="I1335" s="634" t="s">
        <v>14056</v>
      </c>
      <c r="J1335" s="634" t="s">
        <v>14057</v>
      </c>
      <c r="K1335" s="635">
        <v>30311851100032</v>
      </c>
      <c r="L1335" s="634" t="s">
        <v>14058</v>
      </c>
      <c r="M1335" s="634" t="s">
        <v>13198</v>
      </c>
      <c r="N1335" s="634" t="s">
        <v>2424</v>
      </c>
      <c r="O1335" s="634" t="s">
        <v>3226</v>
      </c>
      <c r="P1335" s="634" t="s">
        <v>8132</v>
      </c>
      <c r="Q1335" s="634" t="s">
        <v>8133</v>
      </c>
      <c r="R1335" s="634" t="s">
        <v>20716</v>
      </c>
      <c r="S1335" s="634" t="s">
        <v>8135</v>
      </c>
      <c r="T1335" s="634" t="s">
        <v>10605</v>
      </c>
      <c r="U1335" s="634" t="s">
        <v>2426</v>
      </c>
      <c r="V1335" s="634" t="s">
        <v>470</v>
      </c>
      <c r="W1335" s="634" t="s">
        <v>5559</v>
      </c>
      <c r="X1335" s="634" t="s">
        <v>14059</v>
      </c>
      <c r="Y1335" s="634" t="s">
        <v>8138</v>
      </c>
      <c r="Z1335" s="634" t="s">
        <v>8139</v>
      </c>
      <c r="AB1335" s="634" t="s">
        <v>8183</v>
      </c>
      <c r="AC1335" s="634" t="s">
        <v>8184</v>
      </c>
      <c r="AE1335" s="634" t="s">
        <v>13199</v>
      </c>
      <c r="AF1335" s="634" t="s">
        <v>18725</v>
      </c>
      <c r="AI1335" s="646" t="str">
        <f>VLOOKUP(K1335,'4-kurs'!C:F,4,)</f>
        <v>4-kurs</v>
      </c>
      <c r="AJ1335" s="634" t="str">
        <f t="shared" si="20"/>
        <v>438211100222</v>
      </c>
    </row>
    <row r="1336" spans="1:36" x14ac:dyDescent="0.25">
      <c r="A1336" s="634" t="s">
        <v>16443</v>
      </c>
      <c r="B1336" s="634" t="s">
        <v>1953</v>
      </c>
      <c r="C1336" s="634" t="s">
        <v>8125</v>
      </c>
      <c r="D1336" s="634" t="s">
        <v>8126</v>
      </c>
      <c r="E1336" s="634" t="s">
        <v>8127</v>
      </c>
      <c r="F1336" s="634" t="s">
        <v>4345</v>
      </c>
      <c r="G1336" s="634" t="s">
        <v>4348</v>
      </c>
      <c r="H1336" s="634" t="s">
        <v>4346</v>
      </c>
      <c r="I1336" s="634" t="s">
        <v>16444</v>
      </c>
      <c r="J1336" s="634" t="s">
        <v>16445</v>
      </c>
      <c r="K1336" s="635">
        <v>41103831140071</v>
      </c>
      <c r="M1336" s="634" t="s">
        <v>13198</v>
      </c>
      <c r="N1336" s="634" t="s">
        <v>2424</v>
      </c>
      <c r="O1336" s="634" t="s">
        <v>3226</v>
      </c>
      <c r="P1336" s="634" t="s">
        <v>8132</v>
      </c>
      <c r="Q1336" s="634" t="s">
        <v>8133</v>
      </c>
      <c r="R1336" s="634" t="s">
        <v>20716</v>
      </c>
      <c r="S1336" s="634" t="s">
        <v>8135</v>
      </c>
      <c r="T1336" s="634" t="s">
        <v>10605</v>
      </c>
      <c r="U1336" s="634" t="s">
        <v>2426</v>
      </c>
      <c r="V1336" s="634" t="s">
        <v>470</v>
      </c>
      <c r="W1336" s="634" t="s">
        <v>5559</v>
      </c>
      <c r="X1336" s="634" t="s">
        <v>16446</v>
      </c>
      <c r="Y1336" s="634" t="s">
        <v>8138</v>
      </c>
      <c r="Z1336" s="634" t="s">
        <v>8139</v>
      </c>
      <c r="AB1336" s="634" t="s">
        <v>8183</v>
      </c>
      <c r="AC1336" s="634" t="s">
        <v>8184</v>
      </c>
      <c r="AE1336" s="634" t="s">
        <v>13199</v>
      </c>
      <c r="AF1336" s="634" t="s">
        <v>18733</v>
      </c>
      <c r="AI1336" s="646" t="str">
        <f>VLOOKUP(K1336,'4-kurs'!C:F,4,)</f>
        <v>4-kurs</v>
      </c>
      <c r="AJ1336" s="634" t="str">
        <f t="shared" si="20"/>
        <v>438211100218</v>
      </c>
    </row>
    <row r="1337" spans="1:36" x14ac:dyDescent="0.25">
      <c r="A1337" s="634" t="s">
        <v>16461</v>
      </c>
      <c r="B1337" s="634" t="s">
        <v>1747</v>
      </c>
      <c r="C1337" s="634" t="s">
        <v>8125</v>
      </c>
      <c r="D1337" s="634" t="s">
        <v>8126</v>
      </c>
      <c r="E1337" s="634" t="s">
        <v>8127</v>
      </c>
      <c r="F1337" s="634" t="s">
        <v>4345</v>
      </c>
      <c r="G1337" s="634" t="s">
        <v>8332</v>
      </c>
      <c r="H1337" s="634" t="s">
        <v>4346</v>
      </c>
      <c r="I1337" s="634" t="s">
        <v>16462</v>
      </c>
      <c r="J1337" s="634" t="s">
        <v>16463</v>
      </c>
      <c r="K1337" s="635">
        <v>41003945280017</v>
      </c>
      <c r="M1337" s="634" t="s">
        <v>13198</v>
      </c>
      <c r="N1337" s="634" t="s">
        <v>2424</v>
      </c>
      <c r="O1337" s="634" t="s">
        <v>3226</v>
      </c>
      <c r="P1337" s="634" t="s">
        <v>8132</v>
      </c>
      <c r="Q1337" s="634" t="s">
        <v>8133</v>
      </c>
      <c r="R1337" s="634" t="s">
        <v>20716</v>
      </c>
      <c r="S1337" s="634" t="s">
        <v>8135</v>
      </c>
      <c r="T1337" s="634" t="s">
        <v>10605</v>
      </c>
      <c r="U1337" s="634" t="s">
        <v>2426</v>
      </c>
      <c r="V1337" s="634" t="s">
        <v>470</v>
      </c>
      <c r="W1337" s="634" t="s">
        <v>5559</v>
      </c>
      <c r="X1337" s="634" t="s">
        <v>16464</v>
      </c>
      <c r="Y1337" s="634" t="s">
        <v>8138</v>
      </c>
      <c r="Z1337" s="634" t="s">
        <v>8139</v>
      </c>
      <c r="AB1337" s="634" t="s">
        <v>8183</v>
      </c>
      <c r="AC1337" s="634" t="s">
        <v>8184</v>
      </c>
      <c r="AE1337" s="634" t="s">
        <v>13199</v>
      </c>
      <c r="AF1337" s="634" t="s">
        <v>18725</v>
      </c>
      <c r="AI1337" s="646" t="str">
        <f>VLOOKUP(K1337,'4-kurs'!C:F,4,)</f>
        <v>4-kurs</v>
      </c>
      <c r="AJ1337" s="634" t="str">
        <f t="shared" si="20"/>
        <v>438211100305</v>
      </c>
    </row>
    <row r="1338" spans="1:36" x14ac:dyDescent="0.25">
      <c r="A1338" s="634" t="s">
        <v>16473</v>
      </c>
      <c r="B1338" s="634" t="s">
        <v>1680</v>
      </c>
      <c r="C1338" s="634" t="s">
        <v>8125</v>
      </c>
      <c r="D1338" s="634" t="s">
        <v>8126</v>
      </c>
      <c r="E1338" s="634" t="s">
        <v>8127</v>
      </c>
      <c r="F1338" s="634" t="s">
        <v>4345</v>
      </c>
      <c r="G1338" s="634" t="s">
        <v>8221</v>
      </c>
      <c r="H1338" s="634" t="s">
        <v>4346</v>
      </c>
      <c r="I1338" s="634" t="s">
        <v>16474</v>
      </c>
      <c r="J1338" s="634" t="s">
        <v>16475</v>
      </c>
      <c r="K1338" s="635">
        <v>40406901140056</v>
      </c>
      <c r="M1338" s="634" t="s">
        <v>13198</v>
      </c>
      <c r="N1338" s="634" t="s">
        <v>2424</v>
      </c>
      <c r="O1338" s="634" t="s">
        <v>3226</v>
      </c>
      <c r="P1338" s="634" t="s">
        <v>8132</v>
      </c>
      <c r="Q1338" s="634" t="s">
        <v>8133</v>
      </c>
      <c r="R1338" s="634" t="s">
        <v>20716</v>
      </c>
      <c r="S1338" s="634" t="s">
        <v>8135</v>
      </c>
      <c r="T1338" s="634" t="s">
        <v>10605</v>
      </c>
      <c r="U1338" s="634" t="s">
        <v>2426</v>
      </c>
      <c r="V1338" s="634" t="s">
        <v>470</v>
      </c>
      <c r="W1338" s="634" t="s">
        <v>5559</v>
      </c>
      <c r="X1338" s="634" t="s">
        <v>16476</v>
      </c>
      <c r="Y1338" s="634" t="s">
        <v>8138</v>
      </c>
      <c r="Z1338" s="634" t="s">
        <v>8139</v>
      </c>
      <c r="AB1338" s="634" t="s">
        <v>8183</v>
      </c>
      <c r="AC1338" s="634" t="s">
        <v>8184</v>
      </c>
      <c r="AE1338" s="634" t="s">
        <v>13199</v>
      </c>
      <c r="AF1338" s="634" t="s">
        <v>18741</v>
      </c>
      <c r="AI1338" s="646" t="str">
        <f>VLOOKUP(K1338,'4-kurs'!C:F,4,)</f>
        <v>4-kurs</v>
      </c>
      <c r="AJ1338" s="634" t="str">
        <f t="shared" si="20"/>
        <v>438211100190</v>
      </c>
    </row>
    <row r="1339" spans="1:36" x14ac:dyDescent="0.25">
      <c r="A1339" s="634" t="s">
        <v>16413</v>
      </c>
      <c r="B1339" s="634" t="s">
        <v>1711</v>
      </c>
      <c r="C1339" s="634" t="s">
        <v>8125</v>
      </c>
      <c r="D1339" s="634" t="s">
        <v>8126</v>
      </c>
      <c r="E1339" s="634" t="s">
        <v>8127</v>
      </c>
      <c r="F1339" s="634" t="s">
        <v>4345</v>
      </c>
      <c r="G1339" s="634" t="s">
        <v>4348</v>
      </c>
      <c r="H1339" s="634" t="s">
        <v>4344</v>
      </c>
      <c r="I1339" s="634" t="s">
        <v>16414</v>
      </c>
      <c r="J1339" s="634" t="s">
        <v>16415</v>
      </c>
      <c r="K1339" s="635">
        <v>30706941010010</v>
      </c>
      <c r="M1339" s="634" t="s">
        <v>13198</v>
      </c>
      <c r="N1339" s="634" t="s">
        <v>2424</v>
      </c>
      <c r="O1339" s="634" t="s">
        <v>3226</v>
      </c>
      <c r="P1339" s="634" t="s">
        <v>8132</v>
      </c>
      <c r="Q1339" s="634" t="s">
        <v>8133</v>
      </c>
      <c r="R1339" s="634" t="s">
        <v>20716</v>
      </c>
      <c r="S1339" s="634" t="s">
        <v>8135</v>
      </c>
      <c r="T1339" s="634" t="s">
        <v>10605</v>
      </c>
      <c r="U1339" s="634" t="s">
        <v>2426</v>
      </c>
      <c r="V1339" s="634" t="s">
        <v>470</v>
      </c>
      <c r="W1339" s="634" t="s">
        <v>5559</v>
      </c>
      <c r="X1339" s="634" t="s">
        <v>16416</v>
      </c>
      <c r="Y1339" s="634" t="s">
        <v>8138</v>
      </c>
      <c r="Z1339" s="634" t="s">
        <v>8139</v>
      </c>
      <c r="AB1339" s="634" t="s">
        <v>8183</v>
      </c>
      <c r="AC1339" s="634" t="s">
        <v>8184</v>
      </c>
      <c r="AE1339" s="634" t="s">
        <v>13199</v>
      </c>
      <c r="AF1339" s="634" t="s">
        <v>18725</v>
      </c>
      <c r="AI1339" s="646" t="str">
        <f>VLOOKUP(K1339,'4-kurs'!C:F,4,)</f>
        <v>4-kurs</v>
      </c>
      <c r="AJ1339" s="634" t="str">
        <f t="shared" si="20"/>
        <v>438211100192</v>
      </c>
    </row>
    <row r="1340" spans="1:36" hidden="1" x14ac:dyDescent="0.25">
      <c r="A1340" s="634" t="s">
        <v>14245</v>
      </c>
      <c r="B1340" s="634" t="s">
        <v>3443</v>
      </c>
      <c r="C1340" s="634" t="s">
        <v>8125</v>
      </c>
      <c r="D1340" s="634" t="s">
        <v>8126</v>
      </c>
      <c r="E1340" s="634" t="s">
        <v>8127</v>
      </c>
      <c r="F1340" s="634" t="s">
        <v>4345</v>
      </c>
      <c r="G1340" s="634" t="s">
        <v>4348</v>
      </c>
      <c r="H1340" s="634" t="s">
        <v>4346</v>
      </c>
      <c r="I1340" s="634" t="s">
        <v>14246</v>
      </c>
      <c r="J1340" s="634" t="s">
        <v>14247</v>
      </c>
      <c r="K1340" s="635">
        <v>40804901140061</v>
      </c>
      <c r="L1340" s="634" t="s">
        <v>14248</v>
      </c>
      <c r="M1340" s="634" t="s">
        <v>4006</v>
      </c>
      <c r="N1340" s="634" t="s">
        <v>2424</v>
      </c>
      <c r="O1340" s="634" t="s">
        <v>2435</v>
      </c>
      <c r="P1340" s="634" t="s">
        <v>8132</v>
      </c>
      <c r="Q1340" s="634" t="s">
        <v>8133</v>
      </c>
      <c r="R1340" s="634" t="s">
        <v>7245</v>
      </c>
      <c r="S1340" s="634" t="s">
        <v>8135</v>
      </c>
      <c r="T1340" s="634" t="s">
        <v>10605</v>
      </c>
      <c r="U1340" s="634" t="s">
        <v>2426</v>
      </c>
      <c r="V1340" s="634" t="s">
        <v>470</v>
      </c>
      <c r="W1340" s="634" t="s">
        <v>5559</v>
      </c>
      <c r="X1340" s="634" t="s">
        <v>14249</v>
      </c>
      <c r="Y1340" s="634" t="s">
        <v>8138</v>
      </c>
      <c r="Z1340" s="634" t="s">
        <v>8139</v>
      </c>
      <c r="AB1340" s="634" t="s">
        <v>8183</v>
      </c>
      <c r="AC1340" s="634" t="s">
        <v>8184</v>
      </c>
      <c r="AE1340" s="634" t="s">
        <v>12307</v>
      </c>
      <c r="AF1340" s="634" t="s">
        <v>18725</v>
      </c>
      <c r="AI1340" s="646" t="str">
        <f>VLOOKUP(K1340,'3-kurs'!C:F,4,)</f>
        <v>3-kurs</v>
      </c>
      <c r="AJ1340" s="634" t="str">
        <f t="shared" si="20"/>
        <v>438231100140</v>
      </c>
    </row>
    <row r="1341" spans="1:36" hidden="1" x14ac:dyDescent="0.25">
      <c r="A1341" s="634" t="s">
        <v>14099</v>
      </c>
      <c r="B1341" s="634" t="s">
        <v>3664</v>
      </c>
      <c r="C1341" s="634" t="s">
        <v>8125</v>
      </c>
      <c r="D1341" s="634" t="s">
        <v>8126</v>
      </c>
      <c r="E1341" s="634" t="s">
        <v>8127</v>
      </c>
      <c r="F1341" s="634" t="s">
        <v>4345</v>
      </c>
      <c r="G1341" s="634" t="s">
        <v>4349</v>
      </c>
      <c r="H1341" s="634" t="s">
        <v>4346</v>
      </c>
      <c r="I1341" s="634" t="s">
        <v>14100</v>
      </c>
      <c r="J1341" s="634" t="s">
        <v>14101</v>
      </c>
      <c r="K1341" s="635">
        <v>41608781140068</v>
      </c>
      <c r="L1341" s="634" t="s">
        <v>14102</v>
      </c>
      <c r="M1341" s="634" t="s">
        <v>4006</v>
      </c>
      <c r="N1341" s="634" t="s">
        <v>2424</v>
      </c>
      <c r="O1341" s="634" t="s">
        <v>2435</v>
      </c>
      <c r="P1341" s="634" t="s">
        <v>8132</v>
      </c>
      <c r="Q1341" s="634" t="s">
        <v>8133</v>
      </c>
      <c r="R1341" s="634" t="s">
        <v>7245</v>
      </c>
      <c r="S1341" s="634" t="s">
        <v>8135</v>
      </c>
      <c r="T1341" s="634" t="s">
        <v>10605</v>
      </c>
      <c r="U1341" s="634" t="s">
        <v>2426</v>
      </c>
      <c r="V1341" s="634" t="s">
        <v>470</v>
      </c>
      <c r="W1341" s="634" t="s">
        <v>5559</v>
      </c>
      <c r="X1341" s="634" t="s">
        <v>11916</v>
      </c>
      <c r="Y1341" s="634" t="s">
        <v>8138</v>
      </c>
      <c r="Z1341" s="634" t="s">
        <v>8139</v>
      </c>
      <c r="AB1341" s="634" t="s">
        <v>8183</v>
      </c>
      <c r="AC1341" s="634" t="s">
        <v>8184</v>
      </c>
      <c r="AE1341" s="634" t="s">
        <v>10607</v>
      </c>
      <c r="AF1341" s="634" t="s">
        <v>18731</v>
      </c>
      <c r="AI1341" s="646" t="str">
        <f>VLOOKUP(K1341,'3-kurs'!C:F,4,)</f>
        <v>3-kurs</v>
      </c>
      <c r="AJ1341" s="634" t="str">
        <f t="shared" si="20"/>
        <v>438221100260</v>
      </c>
    </row>
    <row r="1342" spans="1:36" hidden="1" x14ac:dyDescent="0.25">
      <c r="A1342" s="634" t="s">
        <v>14272</v>
      </c>
      <c r="B1342" s="634" t="s">
        <v>2465</v>
      </c>
      <c r="C1342" s="634" t="s">
        <v>8125</v>
      </c>
      <c r="D1342" s="634" t="s">
        <v>8126</v>
      </c>
      <c r="E1342" s="634" t="s">
        <v>8127</v>
      </c>
      <c r="F1342" s="634" t="s">
        <v>4345</v>
      </c>
      <c r="G1342" s="634" t="s">
        <v>4348</v>
      </c>
      <c r="H1342" s="634" t="s">
        <v>4344</v>
      </c>
      <c r="I1342" s="634" t="s">
        <v>14273</v>
      </c>
      <c r="J1342" s="634" t="s">
        <v>14274</v>
      </c>
      <c r="K1342" s="635">
        <v>30311925300029</v>
      </c>
      <c r="L1342" s="634" t="s">
        <v>14275</v>
      </c>
      <c r="M1342" s="634" t="s">
        <v>4006</v>
      </c>
      <c r="N1342" s="634" t="s">
        <v>2424</v>
      </c>
      <c r="O1342" s="634" t="s">
        <v>2435</v>
      </c>
      <c r="P1342" s="634" t="s">
        <v>8132</v>
      </c>
      <c r="Q1342" s="634" t="s">
        <v>8133</v>
      </c>
      <c r="R1342" s="634" t="s">
        <v>7245</v>
      </c>
      <c r="S1342" s="634" t="s">
        <v>8135</v>
      </c>
      <c r="T1342" s="634" t="s">
        <v>10605</v>
      </c>
      <c r="U1342" s="634" t="s">
        <v>2426</v>
      </c>
      <c r="V1342" s="634" t="s">
        <v>470</v>
      </c>
      <c r="W1342" s="634" t="s">
        <v>5559</v>
      </c>
      <c r="X1342" s="634" t="s">
        <v>14276</v>
      </c>
      <c r="Y1342" s="634" t="s">
        <v>8138</v>
      </c>
      <c r="Z1342" s="634" t="s">
        <v>8139</v>
      </c>
      <c r="AB1342" s="634" t="s">
        <v>8183</v>
      </c>
      <c r="AC1342" s="634" t="s">
        <v>8184</v>
      </c>
      <c r="AE1342" s="634" t="s">
        <v>12337</v>
      </c>
      <c r="AF1342" s="634" t="s">
        <v>18733</v>
      </c>
      <c r="AI1342" s="646" t="str">
        <f>VLOOKUP(K1342,'3-kurs'!C:F,4,)</f>
        <v>3-kurs</v>
      </c>
      <c r="AJ1342" s="634" t="str">
        <f t="shared" si="20"/>
        <v>438231100095</v>
      </c>
    </row>
    <row r="1343" spans="1:36" hidden="1" x14ac:dyDescent="0.25">
      <c r="A1343" s="634" t="s">
        <v>14268</v>
      </c>
      <c r="B1343" s="634" t="s">
        <v>2492</v>
      </c>
      <c r="C1343" s="634" t="s">
        <v>8125</v>
      </c>
      <c r="D1343" s="634" t="s">
        <v>8126</v>
      </c>
      <c r="E1343" s="634" t="s">
        <v>8127</v>
      </c>
      <c r="F1343" s="634" t="s">
        <v>4345</v>
      </c>
      <c r="G1343" s="634" t="s">
        <v>4348</v>
      </c>
      <c r="H1343" s="634" t="s">
        <v>4346</v>
      </c>
      <c r="I1343" s="634" t="s">
        <v>14269</v>
      </c>
      <c r="J1343" s="634" t="s">
        <v>14270</v>
      </c>
      <c r="K1343" s="635">
        <v>40806851140085</v>
      </c>
      <c r="L1343" s="634" t="s">
        <v>13859</v>
      </c>
      <c r="M1343" s="634" t="s">
        <v>4006</v>
      </c>
      <c r="N1343" s="634" t="s">
        <v>2424</v>
      </c>
      <c r="O1343" s="634" t="s">
        <v>2435</v>
      </c>
      <c r="P1343" s="634" t="s">
        <v>8132</v>
      </c>
      <c r="Q1343" s="634" t="s">
        <v>8133</v>
      </c>
      <c r="R1343" s="634" t="s">
        <v>7245</v>
      </c>
      <c r="S1343" s="634" t="s">
        <v>8135</v>
      </c>
      <c r="T1343" s="634" t="s">
        <v>10605</v>
      </c>
      <c r="U1343" s="634" t="s">
        <v>2426</v>
      </c>
      <c r="V1343" s="634" t="s">
        <v>470</v>
      </c>
      <c r="W1343" s="634" t="s">
        <v>5559</v>
      </c>
      <c r="X1343" s="634" t="s">
        <v>14271</v>
      </c>
      <c r="Y1343" s="634" t="s">
        <v>8138</v>
      </c>
      <c r="Z1343" s="634" t="s">
        <v>8139</v>
      </c>
      <c r="AB1343" s="634" t="s">
        <v>8183</v>
      </c>
      <c r="AC1343" s="634" t="s">
        <v>8184</v>
      </c>
      <c r="AE1343" s="634" t="s">
        <v>12307</v>
      </c>
      <c r="AF1343" s="634" t="s">
        <v>18612</v>
      </c>
      <c r="AI1343" s="646" t="str">
        <f>VLOOKUP(K1343,'3-kurs'!C:F,4,)</f>
        <v>3-kurs</v>
      </c>
      <c r="AJ1343" s="634" t="str">
        <f t="shared" si="20"/>
        <v>438231100135</v>
      </c>
    </row>
    <row r="1344" spans="1:36" hidden="1" x14ac:dyDescent="0.25">
      <c r="A1344" s="634" t="s">
        <v>14216</v>
      </c>
      <c r="B1344" s="634" t="s">
        <v>2604</v>
      </c>
      <c r="C1344" s="634" t="s">
        <v>8125</v>
      </c>
      <c r="D1344" s="634" t="s">
        <v>8126</v>
      </c>
      <c r="E1344" s="634" t="s">
        <v>8127</v>
      </c>
      <c r="F1344" s="634" t="s">
        <v>4345</v>
      </c>
      <c r="G1344" s="634" t="s">
        <v>8221</v>
      </c>
      <c r="H1344" s="634" t="s">
        <v>4344</v>
      </c>
      <c r="I1344" s="634" t="s">
        <v>14217</v>
      </c>
      <c r="J1344" s="634" t="s">
        <v>14218</v>
      </c>
      <c r="K1344" s="635">
        <v>32107851110027</v>
      </c>
      <c r="L1344" s="634" t="s">
        <v>13498</v>
      </c>
      <c r="M1344" s="634" t="s">
        <v>4006</v>
      </c>
      <c r="N1344" s="634" t="s">
        <v>2424</v>
      </c>
      <c r="O1344" s="634" t="s">
        <v>2435</v>
      </c>
      <c r="P1344" s="634" t="s">
        <v>8132</v>
      </c>
      <c r="Q1344" s="634" t="s">
        <v>8133</v>
      </c>
      <c r="R1344" s="634" t="s">
        <v>7245</v>
      </c>
      <c r="S1344" s="634" t="s">
        <v>8135</v>
      </c>
      <c r="T1344" s="634" t="s">
        <v>10605</v>
      </c>
      <c r="U1344" s="634" t="s">
        <v>2426</v>
      </c>
      <c r="V1344" s="634" t="s">
        <v>470</v>
      </c>
      <c r="W1344" s="634" t="s">
        <v>5559</v>
      </c>
      <c r="X1344" s="634" t="s">
        <v>14219</v>
      </c>
      <c r="Y1344" s="634" t="s">
        <v>8138</v>
      </c>
      <c r="Z1344" s="634" t="s">
        <v>8139</v>
      </c>
      <c r="AB1344" s="634" t="s">
        <v>8183</v>
      </c>
      <c r="AC1344" s="634" t="s">
        <v>8184</v>
      </c>
      <c r="AE1344" s="634" t="s">
        <v>11918</v>
      </c>
      <c r="AF1344" s="634" t="s">
        <v>18740</v>
      </c>
      <c r="AI1344" s="646" t="str">
        <f>VLOOKUP(K1344,'3-kurs'!C:F,4,)</f>
        <v>3-kurs</v>
      </c>
      <c r="AJ1344" s="634" t="str">
        <f t="shared" si="20"/>
        <v>438231100227</v>
      </c>
    </row>
    <row r="1345" spans="1:36" hidden="1" x14ac:dyDescent="0.25">
      <c r="A1345" s="634" t="s">
        <v>14107</v>
      </c>
      <c r="B1345" s="634" t="s">
        <v>2674</v>
      </c>
      <c r="C1345" s="634" t="s">
        <v>8125</v>
      </c>
      <c r="D1345" s="634" t="s">
        <v>8126</v>
      </c>
      <c r="E1345" s="634" t="s">
        <v>8127</v>
      </c>
      <c r="F1345" s="634" t="s">
        <v>4345</v>
      </c>
      <c r="G1345" s="634" t="s">
        <v>8332</v>
      </c>
      <c r="H1345" s="634" t="s">
        <v>4344</v>
      </c>
      <c r="I1345" s="634" t="s">
        <v>14108</v>
      </c>
      <c r="J1345" s="634" t="s">
        <v>14109</v>
      </c>
      <c r="K1345" s="635">
        <v>30310995280037</v>
      </c>
      <c r="L1345" s="634" t="s">
        <v>14110</v>
      </c>
      <c r="M1345" s="634" t="s">
        <v>4006</v>
      </c>
      <c r="N1345" s="634" t="s">
        <v>2424</v>
      </c>
      <c r="O1345" s="634" t="s">
        <v>2435</v>
      </c>
      <c r="P1345" s="634" t="s">
        <v>8132</v>
      </c>
      <c r="Q1345" s="634" t="s">
        <v>8133</v>
      </c>
      <c r="R1345" s="634" t="s">
        <v>7245</v>
      </c>
      <c r="S1345" s="634" t="s">
        <v>8135</v>
      </c>
      <c r="T1345" s="634" t="s">
        <v>10605</v>
      </c>
      <c r="U1345" s="634" t="s">
        <v>2426</v>
      </c>
      <c r="V1345" s="634" t="s">
        <v>470</v>
      </c>
      <c r="W1345" s="634" t="s">
        <v>5559</v>
      </c>
      <c r="X1345" s="634" t="s">
        <v>11901</v>
      </c>
      <c r="Y1345" s="634" t="s">
        <v>8138</v>
      </c>
      <c r="Z1345" s="634" t="s">
        <v>8139</v>
      </c>
      <c r="AB1345" s="634" t="s">
        <v>8183</v>
      </c>
      <c r="AC1345" s="634" t="s">
        <v>8184</v>
      </c>
      <c r="AE1345" s="634" t="s">
        <v>10607</v>
      </c>
      <c r="AF1345" s="634" t="s">
        <v>18714</v>
      </c>
      <c r="AI1345" s="646" t="str">
        <f>VLOOKUP(K1345,'3-kurs'!C:F,4,)</f>
        <v>3-kurs</v>
      </c>
      <c r="AJ1345" s="634" t="str">
        <f t="shared" si="20"/>
        <v>438221100141</v>
      </c>
    </row>
    <row r="1346" spans="1:36" hidden="1" x14ac:dyDescent="0.25">
      <c r="A1346" s="634" t="s">
        <v>14317</v>
      </c>
      <c r="B1346" s="634" t="s">
        <v>2703</v>
      </c>
      <c r="C1346" s="634" t="s">
        <v>8125</v>
      </c>
      <c r="D1346" s="634" t="s">
        <v>8126</v>
      </c>
      <c r="E1346" s="634" t="s">
        <v>8361</v>
      </c>
      <c r="F1346" s="634" t="s">
        <v>4345</v>
      </c>
      <c r="G1346" s="634" t="s">
        <v>8332</v>
      </c>
      <c r="H1346" s="634" t="s">
        <v>4346</v>
      </c>
      <c r="I1346" s="634" t="s">
        <v>14318</v>
      </c>
      <c r="J1346" s="634" t="s">
        <v>14319</v>
      </c>
      <c r="K1346" s="635">
        <v>41812975280034</v>
      </c>
      <c r="L1346" s="634" t="s">
        <v>11423</v>
      </c>
      <c r="M1346" s="634" t="s">
        <v>4006</v>
      </c>
      <c r="N1346" s="634" t="s">
        <v>2424</v>
      </c>
      <c r="O1346" s="634" t="s">
        <v>2435</v>
      </c>
      <c r="P1346" s="634" t="s">
        <v>8132</v>
      </c>
      <c r="Q1346" s="634" t="s">
        <v>8133</v>
      </c>
      <c r="R1346" s="634" t="s">
        <v>7245</v>
      </c>
      <c r="S1346" s="634" t="s">
        <v>8135</v>
      </c>
      <c r="T1346" s="634" t="s">
        <v>10605</v>
      </c>
      <c r="U1346" s="634" t="s">
        <v>2426</v>
      </c>
      <c r="V1346" s="634" t="s">
        <v>470</v>
      </c>
      <c r="W1346" s="634" t="s">
        <v>5559</v>
      </c>
      <c r="X1346" s="634" t="s">
        <v>14320</v>
      </c>
      <c r="Y1346" s="634" t="s">
        <v>8138</v>
      </c>
      <c r="Z1346" s="634" t="s">
        <v>8139</v>
      </c>
      <c r="AB1346" s="634" t="s">
        <v>8183</v>
      </c>
      <c r="AC1346" s="634" t="s">
        <v>8184</v>
      </c>
      <c r="AE1346" s="634" t="s">
        <v>11918</v>
      </c>
      <c r="AF1346" s="634" t="s">
        <v>18740</v>
      </c>
      <c r="AI1346" s="646" t="str">
        <f>VLOOKUP(K1346,'3-kurs'!C:F,4,)</f>
        <v>3-kurs</v>
      </c>
      <c r="AJ1346" s="634" t="str">
        <f t="shared" si="20"/>
        <v>438231100308</v>
      </c>
    </row>
    <row r="1347" spans="1:36" hidden="1" x14ac:dyDescent="0.25">
      <c r="A1347" s="634" t="s">
        <v>14313</v>
      </c>
      <c r="B1347" s="634" t="s">
        <v>2806</v>
      </c>
      <c r="C1347" s="634" t="s">
        <v>8125</v>
      </c>
      <c r="D1347" s="634" t="s">
        <v>8126</v>
      </c>
      <c r="E1347" s="634" t="s">
        <v>8127</v>
      </c>
      <c r="F1347" s="634" t="s">
        <v>4345</v>
      </c>
      <c r="G1347" s="634" t="s">
        <v>4350</v>
      </c>
      <c r="H1347" s="634" t="s">
        <v>4344</v>
      </c>
      <c r="I1347" s="634" t="s">
        <v>14314</v>
      </c>
      <c r="J1347" s="634" t="s">
        <v>14315</v>
      </c>
      <c r="K1347" s="635">
        <v>52112015310045</v>
      </c>
      <c r="L1347" s="634" t="s">
        <v>9421</v>
      </c>
      <c r="M1347" s="634" t="s">
        <v>4006</v>
      </c>
      <c r="N1347" s="634" t="s">
        <v>2424</v>
      </c>
      <c r="O1347" s="634" t="s">
        <v>2435</v>
      </c>
      <c r="P1347" s="634" t="s">
        <v>8132</v>
      </c>
      <c r="Q1347" s="634" t="s">
        <v>8133</v>
      </c>
      <c r="R1347" s="634" t="s">
        <v>7245</v>
      </c>
      <c r="S1347" s="634" t="s">
        <v>8135</v>
      </c>
      <c r="T1347" s="634" t="s">
        <v>10605</v>
      </c>
      <c r="U1347" s="634" t="s">
        <v>2426</v>
      </c>
      <c r="V1347" s="634" t="s">
        <v>470</v>
      </c>
      <c r="W1347" s="634" t="s">
        <v>5559</v>
      </c>
      <c r="X1347" s="634" t="s">
        <v>14316</v>
      </c>
      <c r="Y1347" s="634" t="s">
        <v>8138</v>
      </c>
      <c r="Z1347" s="634" t="s">
        <v>8139</v>
      </c>
      <c r="AB1347" s="634" t="s">
        <v>8183</v>
      </c>
      <c r="AC1347" s="634" t="s">
        <v>8184</v>
      </c>
      <c r="AE1347" s="634" t="s">
        <v>11918</v>
      </c>
      <c r="AF1347" s="634" t="s">
        <v>18742</v>
      </c>
      <c r="AI1347" s="646" t="str">
        <f>VLOOKUP(K1347,'3-kurs'!C:F,4,)</f>
        <v>3-kurs</v>
      </c>
      <c r="AJ1347" s="634" t="str">
        <f t="shared" si="20"/>
        <v>438231100192</v>
      </c>
    </row>
    <row r="1348" spans="1:36" hidden="1" x14ac:dyDescent="0.25">
      <c r="A1348" s="634" t="s">
        <v>14309</v>
      </c>
      <c r="B1348" s="634" t="s">
        <v>2857</v>
      </c>
      <c r="C1348" s="634" t="s">
        <v>8125</v>
      </c>
      <c r="D1348" s="634" t="s">
        <v>8126</v>
      </c>
      <c r="E1348" s="634" t="s">
        <v>8127</v>
      </c>
      <c r="F1348" s="634" t="s">
        <v>4345</v>
      </c>
      <c r="G1348" s="634" t="s">
        <v>8332</v>
      </c>
      <c r="H1348" s="634" t="s">
        <v>4346</v>
      </c>
      <c r="I1348" s="634" t="s">
        <v>14310</v>
      </c>
      <c r="J1348" s="634" t="s">
        <v>14311</v>
      </c>
      <c r="K1348" s="635">
        <v>41008751050098</v>
      </c>
      <c r="L1348" s="634" t="s">
        <v>9417</v>
      </c>
      <c r="M1348" s="634" t="s">
        <v>4006</v>
      </c>
      <c r="N1348" s="634" t="s">
        <v>2424</v>
      </c>
      <c r="O1348" s="634" t="s">
        <v>2435</v>
      </c>
      <c r="P1348" s="634" t="s">
        <v>8132</v>
      </c>
      <c r="Q1348" s="634" t="s">
        <v>8133</v>
      </c>
      <c r="R1348" s="634" t="s">
        <v>7245</v>
      </c>
      <c r="S1348" s="634" t="s">
        <v>8135</v>
      </c>
      <c r="T1348" s="634" t="s">
        <v>10605</v>
      </c>
      <c r="U1348" s="634" t="s">
        <v>2426</v>
      </c>
      <c r="V1348" s="634" t="s">
        <v>470</v>
      </c>
      <c r="W1348" s="634" t="s">
        <v>5559</v>
      </c>
      <c r="X1348" s="634" t="s">
        <v>14312</v>
      </c>
      <c r="Y1348" s="634" t="s">
        <v>8138</v>
      </c>
      <c r="Z1348" s="634" t="s">
        <v>8139</v>
      </c>
      <c r="AE1348" s="634" t="s">
        <v>12690</v>
      </c>
      <c r="AF1348" s="634" t="s">
        <v>18612</v>
      </c>
      <c r="AI1348" s="646" t="str">
        <f>VLOOKUP(K1348,'3-kurs'!C:F,4,)</f>
        <v>3-kurs</v>
      </c>
      <c r="AJ1348" s="634" t="str">
        <f t="shared" ref="AJ1348:AJ1411" si="21">A1348</f>
        <v>438231100006</v>
      </c>
    </row>
    <row r="1349" spans="1:36" hidden="1" x14ac:dyDescent="0.25">
      <c r="A1349" s="634" t="s">
        <v>14304</v>
      </c>
      <c r="B1349" s="634" t="s">
        <v>3008</v>
      </c>
      <c r="C1349" s="634" t="s">
        <v>8125</v>
      </c>
      <c r="D1349" s="634" t="s">
        <v>8126</v>
      </c>
      <c r="E1349" s="634" t="s">
        <v>8127</v>
      </c>
      <c r="F1349" s="634" t="s">
        <v>4345</v>
      </c>
      <c r="G1349" s="634" t="s">
        <v>4349</v>
      </c>
      <c r="H1349" s="634" t="s">
        <v>4344</v>
      </c>
      <c r="I1349" s="634" t="s">
        <v>14305</v>
      </c>
      <c r="J1349" s="634" t="s">
        <v>14306</v>
      </c>
      <c r="K1349" s="635">
        <v>31908995380010</v>
      </c>
      <c r="L1349" s="634" t="s">
        <v>14307</v>
      </c>
      <c r="M1349" s="634" t="s">
        <v>4006</v>
      </c>
      <c r="N1349" s="634" t="s">
        <v>2424</v>
      </c>
      <c r="O1349" s="634" t="s">
        <v>2435</v>
      </c>
      <c r="P1349" s="634" t="s">
        <v>8132</v>
      </c>
      <c r="Q1349" s="634" t="s">
        <v>8133</v>
      </c>
      <c r="R1349" s="634" t="s">
        <v>7245</v>
      </c>
      <c r="S1349" s="634" t="s">
        <v>8135</v>
      </c>
      <c r="T1349" s="634" t="s">
        <v>10605</v>
      </c>
      <c r="U1349" s="634" t="s">
        <v>2426</v>
      </c>
      <c r="V1349" s="634" t="s">
        <v>470</v>
      </c>
      <c r="W1349" s="634" t="s">
        <v>5559</v>
      </c>
      <c r="X1349" s="634" t="s">
        <v>14308</v>
      </c>
      <c r="Y1349" s="634" t="s">
        <v>8138</v>
      </c>
      <c r="Z1349" s="634" t="s">
        <v>8139</v>
      </c>
      <c r="AB1349" s="634" t="s">
        <v>8183</v>
      </c>
      <c r="AC1349" s="634" t="s">
        <v>8184</v>
      </c>
      <c r="AE1349" s="634" t="s">
        <v>11918</v>
      </c>
      <c r="AF1349" s="634" t="s">
        <v>18731</v>
      </c>
      <c r="AI1349" s="646" t="str">
        <f>VLOOKUP(K1349,'3-kurs'!C:F,4,)</f>
        <v>3-kurs</v>
      </c>
      <c r="AJ1349" s="634" t="str">
        <f t="shared" si="21"/>
        <v>438231100269</v>
      </c>
    </row>
    <row r="1350" spans="1:36" hidden="1" x14ac:dyDescent="0.25">
      <c r="A1350" s="634" t="s">
        <v>14300</v>
      </c>
      <c r="B1350" s="634" t="s">
        <v>3029</v>
      </c>
      <c r="C1350" s="634" t="s">
        <v>8125</v>
      </c>
      <c r="D1350" s="634" t="s">
        <v>8126</v>
      </c>
      <c r="E1350" s="634" t="s">
        <v>8127</v>
      </c>
      <c r="F1350" s="634" t="s">
        <v>4345</v>
      </c>
      <c r="G1350" s="634" t="s">
        <v>4348</v>
      </c>
      <c r="H1350" s="634" t="s">
        <v>4346</v>
      </c>
      <c r="I1350" s="634" t="s">
        <v>14301</v>
      </c>
      <c r="J1350" s="634" t="s">
        <v>14302</v>
      </c>
      <c r="K1350" s="635">
        <v>62612045300041</v>
      </c>
      <c r="L1350" s="634" t="s">
        <v>11318</v>
      </c>
      <c r="M1350" s="634" t="s">
        <v>4006</v>
      </c>
      <c r="N1350" s="634" t="s">
        <v>2424</v>
      </c>
      <c r="O1350" s="634" t="s">
        <v>2435</v>
      </c>
      <c r="P1350" s="634" t="s">
        <v>8132</v>
      </c>
      <c r="Q1350" s="634" t="s">
        <v>8133</v>
      </c>
      <c r="R1350" s="634" t="s">
        <v>7245</v>
      </c>
      <c r="S1350" s="634" t="s">
        <v>8135</v>
      </c>
      <c r="T1350" s="634" t="s">
        <v>10605</v>
      </c>
      <c r="U1350" s="634" t="s">
        <v>2426</v>
      </c>
      <c r="V1350" s="634" t="s">
        <v>470</v>
      </c>
      <c r="W1350" s="634" t="s">
        <v>5559</v>
      </c>
      <c r="X1350" s="634" t="s">
        <v>14303</v>
      </c>
      <c r="Y1350" s="634" t="s">
        <v>8138</v>
      </c>
      <c r="Z1350" s="634" t="s">
        <v>8139</v>
      </c>
      <c r="AB1350" s="634" t="s">
        <v>8183</v>
      </c>
      <c r="AC1350" s="634" t="s">
        <v>8184</v>
      </c>
      <c r="AE1350" s="634" t="s">
        <v>12690</v>
      </c>
      <c r="AF1350" s="634" t="s">
        <v>18733</v>
      </c>
      <c r="AI1350" s="646" t="str">
        <f>VLOOKUP(K1350,'3-kurs'!C:F,4,)</f>
        <v>3-kurs</v>
      </c>
      <c r="AJ1350" s="634" t="str">
        <f t="shared" si="21"/>
        <v>438231100002</v>
      </c>
    </row>
    <row r="1351" spans="1:36" hidden="1" x14ac:dyDescent="0.25">
      <c r="A1351" s="634" t="s">
        <v>14076</v>
      </c>
      <c r="B1351" s="634" t="s">
        <v>3117</v>
      </c>
      <c r="C1351" s="634" t="s">
        <v>8125</v>
      </c>
      <c r="D1351" s="634" t="s">
        <v>8126</v>
      </c>
      <c r="E1351" s="634" t="s">
        <v>8127</v>
      </c>
      <c r="F1351" s="634" t="s">
        <v>4345</v>
      </c>
      <c r="G1351" s="634" t="s">
        <v>8332</v>
      </c>
      <c r="H1351" s="634" t="s">
        <v>4346</v>
      </c>
      <c r="I1351" s="634" t="s">
        <v>12620</v>
      </c>
      <c r="J1351" s="634" t="s">
        <v>14077</v>
      </c>
      <c r="K1351" s="635">
        <v>60208055280020</v>
      </c>
      <c r="L1351" s="634" t="s">
        <v>9044</v>
      </c>
      <c r="M1351" s="634" t="s">
        <v>4006</v>
      </c>
      <c r="N1351" s="634" t="s">
        <v>2424</v>
      </c>
      <c r="O1351" s="634" t="s">
        <v>2435</v>
      </c>
      <c r="P1351" s="634" t="s">
        <v>8132</v>
      </c>
      <c r="Q1351" s="634" t="s">
        <v>8133</v>
      </c>
      <c r="R1351" s="634" t="s">
        <v>7245</v>
      </c>
      <c r="S1351" s="634" t="s">
        <v>8135</v>
      </c>
      <c r="T1351" s="634" t="s">
        <v>10605</v>
      </c>
      <c r="U1351" s="634" t="s">
        <v>2426</v>
      </c>
      <c r="V1351" s="634" t="s">
        <v>470</v>
      </c>
      <c r="W1351" s="634" t="s">
        <v>5559</v>
      </c>
      <c r="X1351" s="634" t="s">
        <v>11901</v>
      </c>
      <c r="Y1351" s="634" t="s">
        <v>8138</v>
      </c>
      <c r="Z1351" s="634" t="s">
        <v>8139</v>
      </c>
      <c r="AB1351" s="634" t="s">
        <v>8183</v>
      </c>
      <c r="AC1351" s="634" t="s">
        <v>8184</v>
      </c>
      <c r="AE1351" s="634" t="s">
        <v>10607</v>
      </c>
      <c r="AF1351" s="634" t="s">
        <v>18741</v>
      </c>
      <c r="AI1351" s="646" t="str">
        <f>VLOOKUP(K1351,'3-kurs'!C:F,4,)</f>
        <v>3-kurs</v>
      </c>
      <c r="AJ1351" s="634" t="str">
        <f t="shared" si="21"/>
        <v>438221100147</v>
      </c>
    </row>
    <row r="1352" spans="1:36" hidden="1" x14ac:dyDescent="0.25">
      <c r="A1352" s="634" t="s">
        <v>14231</v>
      </c>
      <c r="B1352" s="634" t="s">
        <v>3195</v>
      </c>
      <c r="C1352" s="634" t="s">
        <v>8125</v>
      </c>
      <c r="D1352" s="634" t="s">
        <v>8126</v>
      </c>
      <c r="E1352" s="634" t="s">
        <v>8127</v>
      </c>
      <c r="F1352" s="634" t="s">
        <v>4345</v>
      </c>
      <c r="G1352" s="634" t="s">
        <v>4348</v>
      </c>
      <c r="H1352" s="634" t="s">
        <v>4346</v>
      </c>
      <c r="I1352" s="634" t="s">
        <v>14232</v>
      </c>
      <c r="J1352" s="634" t="s">
        <v>14233</v>
      </c>
      <c r="K1352" s="635">
        <v>42505871140010</v>
      </c>
      <c r="L1352" s="634" t="s">
        <v>12753</v>
      </c>
      <c r="M1352" s="634" t="s">
        <v>4006</v>
      </c>
      <c r="N1352" s="634" t="s">
        <v>2424</v>
      </c>
      <c r="O1352" s="634" t="s">
        <v>2435</v>
      </c>
      <c r="P1352" s="634" t="s">
        <v>8132</v>
      </c>
      <c r="Q1352" s="634" t="s">
        <v>8133</v>
      </c>
      <c r="R1352" s="634" t="s">
        <v>7245</v>
      </c>
      <c r="S1352" s="634" t="s">
        <v>8135</v>
      </c>
      <c r="T1352" s="634" t="s">
        <v>10605</v>
      </c>
      <c r="U1352" s="634" t="s">
        <v>2426</v>
      </c>
      <c r="V1352" s="634" t="s">
        <v>470</v>
      </c>
      <c r="W1352" s="634" t="s">
        <v>5559</v>
      </c>
      <c r="X1352" s="634" t="s">
        <v>14234</v>
      </c>
      <c r="Y1352" s="634" t="s">
        <v>8138</v>
      </c>
      <c r="Z1352" s="634" t="s">
        <v>8139</v>
      </c>
      <c r="AE1352" s="634" t="s">
        <v>12690</v>
      </c>
      <c r="AF1352" s="634" t="s">
        <v>18733</v>
      </c>
      <c r="AI1352" s="646" t="str">
        <f>VLOOKUP(K1352,'3-kurs'!C:F,4,)</f>
        <v>3-kurs</v>
      </c>
      <c r="AJ1352" s="634" t="str">
        <f t="shared" si="21"/>
        <v>438231100005</v>
      </c>
    </row>
    <row r="1353" spans="1:36" hidden="1" x14ac:dyDescent="0.25">
      <c r="A1353" s="634" t="s">
        <v>14081</v>
      </c>
      <c r="B1353" s="634" t="s">
        <v>3213</v>
      </c>
      <c r="C1353" s="634" t="s">
        <v>8125</v>
      </c>
      <c r="D1353" s="634" t="s">
        <v>8126</v>
      </c>
      <c r="E1353" s="634" t="s">
        <v>8127</v>
      </c>
      <c r="F1353" s="634" t="s">
        <v>4345</v>
      </c>
      <c r="G1353" s="634" t="s">
        <v>8332</v>
      </c>
      <c r="H1353" s="634" t="s">
        <v>4346</v>
      </c>
      <c r="I1353" s="634" t="s">
        <v>14082</v>
      </c>
      <c r="J1353" s="634" t="s">
        <v>14083</v>
      </c>
      <c r="K1353" s="635">
        <v>41405965280028</v>
      </c>
      <c r="L1353" s="634" t="s">
        <v>14084</v>
      </c>
      <c r="M1353" s="634" t="s">
        <v>4006</v>
      </c>
      <c r="N1353" s="634" t="s">
        <v>2424</v>
      </c>
      <c r="O1353" s="634" t="s">
        <v>2435</v>
      </c>
      <c r="P1353" s="634" t="s">
        <v>8132</v>
      </c>
      <c r="Q1353" s="634" t="s">
        <v>8133</v>
      </c>
      <c r="R1353" s="634" t="s">
        <v>7245</v>
      </c>
      <c r="S1353" s="634" t="s">
        <v>8135</v>
      </c>
      <c r="T1353" s="634" t="s">
        <v>10605</v>
      </c>
      <c r="U1353" s="634" t="s">
        <v>2426</v>
      </c>
      <c r="V1353" s="634" t="s">
        <v>470</v>
      </c>
      <c r="W1353" s="634" t="s">
        <v>5559</v>
      </c>
      <c r="X1353" s="634" t="s">
        <v>11901</v>
      </c>
      <c r="Y1353" s="634" t="s">
        <v>8138</v>
      </c>
      <c r="Z1353" s="634" t="s">
        <v>8139</v>
      </c>
      <c r="AB1353" s="634" t="s">
        <v>8183</v>
      </c>
      <c r="AC1353" s="634" t="s">
        <v>8184</v>
      </c>
      <c r="AE1353" s="634" t="s">
        <v>10607</v>
      </c>
      <c r="AF1353" s="634" t="s">
        <v>18733</v>
      </c>
      <c r="AI1353" s="646" t="str">
        <f>VLOOKUP(K1353,'3-kurs'!C:F,4,)</f>
        <v>3-kurs</v>
      </c>
      <c r="AJ1353" s="634" t="str">
        <f t="shared" si="21"/>
        <v>438221100150</v>
      </c>
    </row>
    <row r="1354" spans="1:36" hidden="1" x14ac:dyDescent="0.25">
      <c r="A1354" s="634" t="s">
        <v>14254</v>
      </c>
      <c r="B1354" s="634" t="s">
        <v>14255</v>
      </c>
      <c r="C1354" s="634" t="s">
        <v>8125</v>
      </c>
      <c r="D1354" s="634" t="s">
        <v>8126</v>
      </c>
      <c r="E1354" s="634" t="s">
        <v>8127</v>
      </c>
      <c r="F1354" s="634" t="s">
        <v>4345</v>
      </c>
      <c r="G1354" s="634" t="s">
        <v>4348</v>
      </c>
      <c r="H1354" s="634" t="s">
        <v>4346</v>
      </c>
      <c r="I1354" s="634" t="s">
        <v>14256</v>
      </c>
      <c r="J1354" s="634" t="s">
        <v>14257</v>
      </c>
      <c r="K1354" s="635">
        <v>62804045300028</v>
      </c>
      <c r="L1354" s="634" t="s">
        <v>14258</v>
      </c>
      <c r="M1354" s="634" t="s">
        <v>4006</v>
      </c>
      <c r="N1354" s="634" t="s">
        <v>2424</v>
      </c>
      <c r="O1354" s="634" t="s">
        <v>2435</v>
      </c>
      <c r="P1354" s="634" t="s">
        <v>8132</v>
      </c>
      <c r="Q1354" s="634" t="s">
        <v>8133</v>
      </c>
      <c r="R1354" s="634" t="s">
        <v>7245</v>
      </c>
      <c r="S1354" s="634" t="s">
        <v>8135</v>
      </c>
      <c r="T1354" s="634" t="s">
        <v>10605</v>
      </c>
      <c r="U1354" s="634" t="s">
        <v>2426</v>
      </c>
      <c r="V1354" s="634" t="s">
        <v>470</v>
      </c>
      <c r="W1354" s="634" t="s">
        <v>5559</v>
      </c>
      <c r="X1354" s="634" t="s">
        <v>14259</v>
      </c>
      <c r="Y1354" s="634" t="s">
        <v>8138</v>
      </c>
      <c r="Z1354" s="634" t="s">
        <v>8139</v>
      </c>
      <c r="AB1354" s="634" t="s">
        <v>8183</v>
      </c>
      <c r="AC1354" s="634" t="s">
        <v>8184</v>
      </c>
      <c r="AE1354" s="634" t="s">
        <v>12690</v>
      </c>
      <c r="AF1354" s="634" t="s">
        <v>18725</v>
      </c>
      <c r="AI1354" s="646" t="str">
        <f>VLOOKUP(K1354,'3-kurs'!C:F,4,)</f>
        <v>3-kurs</v>
      </c>
      <c r="AJ1354" s="634" t="str">
        <f t="shared" si="21"/>
        <v>438231100007</v>
      </c>
    </row>
    <row r="1355" spans="1:36" hidden="1" x14ac:dyDescent="0.25">
      <c r="A1355" s="634" t="s">
        <v>14289</v>
      </c>
      <c r="B1355" s="634" t="s">
        <v>3299</v>
      </c>
      <c r="C1355" s="634" t="s">
        <v>8125</v>
      </c>
      <c r="D1355" s="634" t="s">
        <v>8126</v>
      </c>
      <c r="E1355" s="634" t="s">
        <v>8127</v>
      </c>
      <c r="F1355" s="634" t="s">
        <v>4345</v>
      </c>
      <c r="G1355" s="634" t="s">
        <v>8327</v>
      </c>
      <c r="H1355" s="634" t="s">
        <v>4344</v>
      </c>
      <c r="I1355" s="634" t="s">
        <v>14290</v>
      </c>
      <c r="J1355" s="634" t="s">
        <v>14291</v>
      </c>
      <c r="K1355" s="635">
        <v>51405015270017</v>
      </c>
      <c r="L1355" s="634" t="s">
        <v>14292</v>
      </c>
      <c r="M1355" s="634" t="s">
        <v>4006</v>
      </c>
      <c r="N1355" s="634" t="s">
        <v>2424</v>
      </c>
      <c r="O1355" s="634" t="s">
        <v>2435</v>
      </c>
      <c r="P1355" s="634" t="s">
        <v>8132</v>
      </c>
      <c r="Q1355" s="634" t="s">
        <v>8133</v>
      </c>
      <c r="R1355" s="634" t="s">
        <v>7245</v>
      </c>
      <c r="S1355" s="634" t="s">
        <v>8135</v>
      </c>
      <c r="T1355" s="634" t="s">
        <v>10605</v>
      </c>
      <c r="U1355" s="634" t="s">
        <v>2426</v>
      </c>
      <c r="V1355" s="634" t="s">
        <v>470</v>
      </c>
      <c r="W1355" s="634" t="s">
        <v>5559</v>
      </c>
      <c r="X1355" s="634" t="s">
        <v>14293</v>
      </c>
      <c r="Y1355" s="634" t="s">
        <v>8138</v>
      </c>
      <c r="Z1355" s="634" t="s">
        <v>8139</v>
      </c>
      <c r="AB1355" s="634" t="s">
        <v>8183</v>
      </c>
      <c r="AC1355" s="634" t="s">
        <v>8184</v>
      </c>
      <c r="AE1355" s="634" t="s">
        <v>12690</v>
      </c>
      <c r="AF1355" s="634" t="s">
        <v>18731</v>
      </c>
      <c r="AI1355" s="646" t="str">
        <f>VLOOKUP(K1355,'3-kurs'!C:F,4,)</f>
        <v>3-kurs</v>
      </c>
      <c r="AJ1355" s="634" t="str">
        <f t="shared" si="21"/>
        <v>438231100003</v>
      </c>
    </row>
    <row r="1356" spans="1:36" hidden="1" x14ac:dyDescent="0.25">
      <c r="A1356" s="634" t="s">
        <v>13917</v>
      </c>
      <c r="B1356" s="634" t="s">
        <v>3323</v>
      </c>
      <c r="C1356" s="634" t="s">
        <v>8125</v>
      </c>
      <c r="D1356" s="634" t="s">
        <v>8126</v>
      </c>
      <c r="E1356" s="634" t="s">
        <v>8127</v>
      </c>
      <c r="F1356" s="634" t="s">
        <v>4345</v>
      </c>
      <c r="G1356" s="634" t="s">
        <v>4349</v>
      </c>
      <c r="H1356" s="634" t="s">
        <v>4346</v>
      </c>
      <c r="I1356" s="634" t="s">
        <v>13918</v>
      </c>
      <c r="J1356" s="634" t="s">
        <v>13919</v>
      </c>
      <c r="K1356" s="635">
        <v>41012881050114</v>
      </c>
      <c r="L1356" s="634" t="s">
        <v>13920</v>
      </c>
      <c r="M1356" s="634" t="s">
        <v>4006</v>
      </c>
      <c r="N1356" s="634" t="s">
        <v>2424</v>
      </c>
      <c r="O1356" s="634" t="s">
        <v>2435</v>
      </c>
      <c r="P1356" s="634" t="s">
        <v>8132</v>
      </c>
      <c r="Q1356" s="634" t="s">
        <v>8133</v>
      </c>
      <c r="R1356" s="634" t="s">
        <v>7245</v>
      </c>
      <c r="S1356" s="634" t="s">
        <v>8135</v>
      </c>
      <c r="T1356" s="634" t="s">
        <v>10605</v>
      </c>
      <c r="U1356" s="634" t="s">
        <v>2426</v>
      </c>
      <c r="V1356" s="634" t="s">
        <v>470</v>
      </c>
      <c r="W1356" s="634" t="s">
        <v>5559</v>
      </c>
      <c r="X1356" s="634" t="s">
        <v>11916</v>
      </c>
      <c r="Y1356" s="634" t="s">
        <v>8138</v>
      </c>
      <c r="Z1356" s="634" t="s">
        <v>8139</v>
      </c>
      <c r="AB1356" s="634" t="s">
        <v>8183</v>
      </c>
      <c r="AC1356" s="634" t="s">
        <v>8184</v>
      </c>
      <c r="AE1356" s="634" t="s">
        <v>10607</v>
      </c>
      <c r="AF1356" s="634" t="s">
        <v>18731</v>
      </c>
      <c r="AI1356" s="646" t="str">
        <f>VLOOKUP(K1356,'3-kurs'!C:F,4,)</f>
        <v>3-kurs</v>
      </c>
      <c r="AJ1356" s="634" t="str">
        <f t="shared" si="21"/>
        <v>438221100259</v>
      </c>
    </row>
    <row r="1357" spans="1:36" hidden="1" x14ac:dyDescent="0.25">
      <c r="A1357" s="634" t="s">
        <v>14284</v>
      </c>
      <c r="B1357" s="634" t="s">
        <v>3329</v>
      </c>
      <c r="C1357" s="634" t="s">
        <v>8125</v>
      </c>
      <c r="D1357" s="634" t="s">
        <v>8126</v>
      </c>
      <c r="E1357" s="634" t="s">
        <v>8361</v>
      </c>
      <c r="F1357" s="634" t="s">
        <v>4345</v>
      </c>
      <c r="G1357" s="634" t="s">
        <v>4348</v>
      </c>
      <c r="H1357" s="634" t="s">
        <v>4346</v>
      </c>
      <c r="I1357" s="634" t="s">
        <v>14285</v>
      </c>
      <c r="J1357" s="634" t="s">
        <v>14286</v>
      </c>
      <c r="K1357" s="635">
        <v>42007851050051</v>
      </c>
      <c r="L1357" s="634" t="s">
        <v>14287</v>
      </c>
      <c r="M1357" s="634" t="s">
        <v>4006</v>
      </c>
      <c r="N1357" s="634" t="s">
        <v>2424</v>
      </c>
      <c r="O1357" s="634" t="s">
        <v>2435</v>
      </c>
      <c r="P1357" s="634" t="s">
        <v>8132</v>
      </c>
      <c r="Q1357" s="634" t="s">
        <v>8133</v>
      </c>
      <c r="R1357" s="634" t="s">
        <v>7245</v>
      </c>
      <c r="S1357" s="634" t="s">
        <v>8135</v>
      </c>
      <c r="T1357" s="634" t="s">
        <v>10605</v>
      </c>
      <c r="U1357" s="634" t="s">
        <v>2426</v>
      </c>
      <c r="V1357" s="634" t="s">
        <v>470</v>
      </c>
      <c r="W1357" s="634" t="s">
        <v>5559</v>
      </c>
      <c r="X1357" s="634" t="s">
        <v>14288</v>
      </c>
      <c r="Y1357" s="634" t="s">
        <v>8138</v>
      </c>
      <c r="Z1357" s="634" t="s">
        <v>8139</v>
      </c>
      <c r="AB1357" s="634" t="s">
        <v>8183</v>
      </c>
      <c r="AC1357" s="634" t="s">
        <v>8184</v>
      </c>
      <c r="AE1357" s="634" t="s">
        <v>12337</v>
      </c>
      <c r="AF1357" s="634" t="s">
        <v>18612</v>
      </c>
      <c r="AI1357" s="646" t="str">
        <f>VLOOKUP(K1357,'3-kurs'!C:F,4,)</f>
        <v>3-kurs</v>
      </c>
      <c r="AJ1357" s="634" t="str">
        <f t="shared" si="21"/>
        <v>438231100091</v>
      </c>
    </row>
    <row r="1358" spans="1:36" hidden="1" x14ac:dyDescent="0.25">
      <c r="A1358" s="634" t="s">
        <v>14228</v>
      </c>
      <c r="B1358" s="634" t="s">
        <v>3355</v>
      </c>
      <c r="C1358" s="634" t="s">
        <v>8125</v>
      </c>
      <c r="D1358" s="634" t="s">
        <v>8126</v>
      </c>
      <c r="E1358" s="634" t="s">
        <v>8127</v>
      </c>
      <c r="F1358" s="634" t="s">
        <v>4345</v>
      </c>
      <c r="G1358" s="634" t="s">
        <v>8327</v>
      </c>
      <c r="H1358" s="634" t="s">
        <v>4346</v>
      </c>
      <c r="I1358" s="634" t="s">
        <v>12968</v>
      </c>
      <c r="J1358" s="634" t="s">
        <v>14229</v>
      </c>
      <c r="K1358" s="635">
        <v>62402055270016</v>
      </c>
      <c r="L1358" s="634" t="s">
        <v>11318</v>
      </c>
      <c r="M1358" s="634" t="s">
        <v>4006</v>
      </c>
      <c r="N1358" s="634" t="s">
        <v>2424</v>
      </c>
      <c r="O1358" s="634" t="s">
        <v>2435</v>
      </c>
      <c r="P1358" s="634" t="s">
        <v>8132</v>
      </c>
      <c r="Q1358" s="634" t="s">
        <v>8133</v>
      </c>
      <c r="R1358" s="634" t="s">
        <v>7245</v>
      </c>
      <c r="S1358" s="634" t="s">
        <v>8135</v>
      </c>
      <c r="T1358" s="634" t="s">
        <v>10605</v>
      </c>
      <c r="U1358" s="634" t="s">
        <v>2426</v>
      </c>
      <c r="V1358" s="634" t="s">
        <v>470</v>
      </c>
      <c r="W1358" s="634" t="s">
        <v>5559</v>
      </c>
      <c r="X1358" s="634" t="s">
        <v>14230</v>
      </c>
      <c r="Y1358" s="634" t="s">
        <v>8138</v>
      </c>
      <c r="Z1358" s="634" t="s">
        <v>8139</v>
      </c>
      <c r="AB1358" s="634" t="s">
        <v>8183</v>
      </c>
      <c r="AC1358" s="634" t="s">
        <v>8184</v>
      </c>
      <c r="AE1358" s="634" t="s">
        <v>12337</v>
      </c>
      <c r="AF1358" s="634" t="s">
        <v>18738</v>
      </c>
      <c r="AI1358" s="646" t="str">
        <f>VLOOKUP(K1358,'3-kurs'!C:F,4,)</f>
        <v>3-kurs</v>
      </c>
      <c r="AJ1358" s="634" t="str">
        <f t="shared" si="21"/>
        <v>438231100092</v>
      </c>
    </row>
    <row r="1359" spans="1:36" hidden="1" x14ac:dyDescent="0.25">
      <c r="A1359" s="634" t="s">
        <v>14220</v>
      </c>
      <c r="B1359" s="634" t="s">
        <v>3573</v>
      </c>
      <c r="C1359" s="634" t="s">
        <v>8125</v>
      </c>
      <c r="D1359" s="634" t="s">
        <v>8126</v>
      </c>
      <c r="E1359" s="634" t="s">
        <v>8127</v>
      </c>
      <c r="F1359" s="634" t="s">
        <v>4345</v>
      </c>
      <c r="G1359" s="634" t="s">
        <v>4347</v>
      </c>
      <c r="H1359" s="634" t="s">
        <v>4344</v>
      </c>
      <c r="I1359" s="634" t="s">
        <v>14221</v>
      </c>
      <c r="J1359" s="634" t="s">
        <v>14222</v>
      </c>
      <c r="K1359" s="635">
        <v>51506015260014</v>
      </c>
      <c r="L1359" s="634" t="s">
        <v>4386</v>
      </c>
      <c r="M1359" s="634" t="s">
        <v>4006</v>
      </c>
      <c r="N1359" s="634" t="s">
        <v>2424</v>
      </c>
      <c r="O1359" s="634" t="s">
        <v>2435</v>
      </c>
      <c r="P1359" s="634" t="s">
        <v>8132</v>
      </c>
      <c r="Q1359" s="634" t="s">
        <v>8133</v>
      </c>
      <c r="R1359" s="634" t="s">
        <v>7245</v>
      </c>
      <c r="S1359" s="634" t="s">
        <v>8135</v>
      </c>
      <c r="T1359" s="634" t="s">
        <v>10605</v>
      </c>
      <c r="U1359" s="634" t="s">
        <v>2426</v>
      </c>
      <c r="V1359" s="634" t="s">
        <v>470</v>
      </c>
      <c r="W1359" s="634" t="s">
        <v>5559</v>
      </c>
      <c r="X1359" s="634" t="s">
        <v>14223</v>
      </c>
      <c r="Y1359" s="634" t="s">
        <v>8138</v>
      </c>
      <c r="Z1359" s="634" t="s">
        <v>8139</v>
      </c>
      <c r="AB1359" s="634" t="s">
        <v>8183</v>
      </c>
      <c r="AC1359" s="634" t="s">
        <v>8184</v>
      </c>
      <c r="AE1359" s="634" t="s">
        <v>12337</v>
      </c>
      <c r="AF1359" s="634" t="s">
        <v>18725</v>
      </c>
      <c r="AI1359" s="646" t="str">
        <f>VLOOKUP(K1359,'3-kurs'!C:F,4,)</f>
        <v>3-kurs</v>
      </c>
      <c r="AJ1359" s="634" t="str">
        <f t="shared" si="21"/>
        <v>438231100099</v>
      </c>
    </row>
    <row r="1360" spans="1:36" hidden="1" x14ac:dyDescent="0.25">
      <c r="A1360" s="634" t="s">
        <v>14266</v>
      </c>
      <c r="B1360" s="634" t="s">
        <v>3559</v>
      </c>
      <c r="C1360" s="634" t="s">
        <v>8125</v>
      </c>
      <c r="D1360" s="634" t="s">
        <v>8126</v>
      </c>
      <c r="E1360" s="634" t="s">
        <v>8127</v>
      </c>
      <c r="F1360" s="634" t="s">
        <v>4345</v>
      </c>
      <c r="G1360" s="634" t="s">
        <v>4348</v>
      </c>
      <c r="H1360" s="634" t="s">
        <v>4346</v>
      </c>
      <c r="I1360" s="634" t="s">
        <v>13338</v>
      </c>
      <c r="J1360" s="634" t="s">
        <v>14267</v>
      </c>
      <c r="K1360" s="635">
        <v>63006025300025</v>
      </c>
      <c r="L1360" s="634" t="s">
        <v>12248</v>
      </c>
      <c r="M1360" s="634" t="s">
        <v>4006</v>
      </c>
      <c r="N1360" s="634" t="s">
        <v>2424</v>
      </c>
      <c r="O1360" s="634" t="s">
        <v>2435</v>
      </c>
      <c r="P1360" s="634" t="s">
        <v>8132</v>
      </c>
      <c r="Q1360" s="634" t="s">
        <v>8133</v>
      </c>
      <c r="R1360" s="634" t="s">
        <v>7245</v>
      </c>
      <c r="S1360" s="634" t="s">
        <v>8135</v>
      </c>
      <c r="T1360" s="634" t="s">
        <v>10605</v>
      </c>
      <c r="U1360" s="634" t="s">
        <v>2426</v>
      </c>
      <c r="V1360" s="634" t="s">
        <v>470</v>
      </c>
      <c r="W1360" s="634" t="s">
        <v>5559</v>
      </c>
      <c r="X1360" s="634" t="s">
        <v>11901</v>
      </c>
      <c r="Y1360" s="634" t="s">
        <v>8138</v>
      </c>
      <c r="Z1360" s="634" t="s">
        <v>8139</v>
      </c>
      <c r="AB1360" s="634" t="s">
        <v>8183</v>
      </c>
      <c r="AC1360" s="634" t="s">
        <v>8184</v>
      </c>
      <c r="AE1360" s="634" t="s">
        <v>10607</v>
      </c>
      <c r="AF1360" s="634" t="s">
        <v>18733</v>
      </c>
      <c r="AI1360" s="646" t="str">
        <f>VLOOKUP(K1360,'3-kurs'!C:F,4,)</f>
        <v>3-kurs</v>
      </c>
      <c r="AJ1360" s="634" t="str">
        <f t="shared" si="21"/>
        <v>438221100155</v>
      </c>
    </row>
    <row r="1361" spans="1:36" hidden="1" x14ac:dyDescent="0.25">
      <c r="A1361" s="634" t="s">
        <v>14250</v>
      </c>
      <c r="B1361" s="634" t="s">
        <v>3552</v>
      </c>
      <c r="C1361" s="634" t="s">
        <v>8125</v>
      </c>
      <c r="D1361" s="634" t="s">
        <v>8126</v>
      </c>
      <c r="E1361" s="634" t="s">
        <v>8127</v>
      </c>
      <c r="F1361" s="634" t="s">
        <v>4345</v>
      </c>
      <c r="G1361" s="634" t="s">
        <v>4349</v>
      </c>
      <c r="H1361" s="634" t="s">
        <v>4346</v>
      </c>
      <c r="I1361" s="634" t="s">
        <v>13822</v>
      </c>
      <c r="J1361" s="634" t="s">
        <v>14251</v>
      </c>
      <c r="K1361" s="635">
        <v>41403941140010</v>
      </c>
      <c r="L1361" s="634" t="s">
        <v>14252</v>
      </c>
      <c r="M1361" s="634" t="s">
        <v>4006</v>
      </c>
      <c r="N1361" s="634" t="s">
        <v>2424</v>
      </c>
      <c r="O1361" s="634" t="s">
        <v>2435</v>
      </c>
      <c r="P1361" s="634" t="s">
        <v>8132</v>
      </c>
      <c r="Q1361" s="634" t="s">
        <v>8133</v>
      </c>
      <c r="R1361" s="634" t="s">
        <v>7245</v>
      </c>
      <c r="S1361" s="634" t="s">
        <v>8135</v>
      </c>
      <c r="T1361" s="634" t="s">
        <v>10605</v>
      </c>
      <c r="U1361" s="634" t="s">
        <v>2426</v>
      </c>
      <c r="V1361" s="634" t="s">
        <v>470</v>
      </c>
      <c r="W1361" s="634" t="s">
        <v>5559</v>
      </c>
      <c r="X1361" s="634" t="s">
        <v>14253</v>
      </c>
      <c r="Y1361" s="634" t="s">
        <v>8138</v>
      </c>
      <c r="Z1361" s="634" t="s">
        <v>8139</v>
      </c>
      <c r="AB1361" s="634" t="s">
        <v>8183</v>
      </c>
      <c r="AC1361" s="634" t="s">
        <v>8184</v>
      </c>
      <c r="AE1361" s="634" t="s">
        <v>12307</v>
      </c>
      <c r="AF1361" s="634" t="s">
        <v>18740</v>
      </c>
      <c r="AI1361" s="646" t="str">
        <f>VLOOKUP(K1361,'3-kurs'!C:F,4,)</f>
        <v>3-kurs</v>
      </c>
      <c r="AJ1361" s="634" t="str">
        <f t="shared" si="21"/>
        <v>438231100137</v>
      </c>
    </row>
    <row r="1362" spans="1:36" hidden="1" x14ac:dyDescent="0.25">
      <c r="A1362" s="634" t="s">
        <v>14235</v>
      </c>
      <c r="B1362" s="634" t="s">
        <v>5511</v>
      </c>
      <c r="C1362" s="634" t="s">
        <v>8125</v>
      </c>
      <c r="D1362" s="634" t="s">
        <v>8126</v>
      </c>
      <c r="E1362" s="634" t="s">
        <v>8127</v>
      </c>
      <c r="F1362" s="634" t="s">
        <v>4345</v>
      </c>
      <c r="G1362" s="634" t="s">
        <v>8221</v>
      </c>
      <c r="H1362" s="634" t="s">
        <v>4346</v>
      </c>
      <c r="I1362" s="634" t="s">
        <v>14236</v>
      </c>
      <c r="J1362" s="634" t="s">
        <v>14237</v>
      </c>
      <c r="K1362" s="635">
        <v>61402035350016</v>
      </c>
      <c r="L1362" s="634" t="s">
        <v>9665</v>
      </c>
      <c r="M1362" s="634" t="s">
        <v>4006</v>
      </c>
      <c r="N1362" s="634" t="s">
        <v>2424</v>
      </c>
      <c r="O1362" s="634" t="s">
        <v>2435</v>
      </c>
      <c r="P1362" s="634" t="s">
        <v>8132</v>
      </c>
      <c r="Q1362" s="634" t="s">
        <v>8133</v>
      </c>
      <c r="R1362" s="634" t="s">
        <v>7245</v>
      </c>
      <c r="S1362" s="634" t="s">
        <v>8135</v>
      </c>
      <c r="T1362" s="634" t="s">
        <v>10605</v>
      </c>
      <c r="U1362" s="634" t="s">
        <v>2426</v>
      </c>
      <c r="V1362" s="634" t="s">
        <v>470</v>
      </c>
      <c r="W1362" s="634" t="s">
        <v>5559</v>
      </c>
      <c r="X1362" s="634" t="s">
        <v>14238</v>
      </c>
      <c r="Y1362" s="634" t="s">
        <v>8138</v>
      </c>
      <c r="Z1362" s="634" t="s">
        <v>8139</v>
      </c>
      <c r="AB1362" s="634" t="s">
        <v>8183</v>
      </c>
      <c r="AC1362" s="634" t="s">
        <v>8184</v>
      </c>
      <c r="AE1362" s="634" t="s">
        <v>14239</v>
      </c>
      <c r="AF1362" s="634" t="s">
        <v>18725</v>
      </c>
      <c r="AI1362" s="646" t="str">
        <f>VLOOKUP(K1362,'3-kurs'!C:F,4,)</f>
        <v>3-kurs</v>
      </c>
      <c r="AJ1362" s="634" t="str">
        <f t="shared" si="21"/>
        <v>438231100703</v>
      </c>
    </row>
    <row r="1363" spans="1:36" hidden="1" x14ac:dyDescent="0.25">
      <c r="A1363" s="634" t="s">
        <v>14240</v>
      </c>
      <c r="B1363" s="634" t="s">
        <v>3495</v>
      </c>
      <c r="C1363" s="634" t="s">
        <v>8125</v>
      </c>
      <c r="D1363" s="634" t="s">
        <v>8126</v>
      </c>
      <c r="E1363" s="634" t="s">
        <v>8127</v>
      </c>
      <c r="F1363" s="634" t="s">
        <v>8253</v>
      </c>
      <c r="G1363" s="634" t="s">
        <v>10580</v>
      </c>
      <c r="H1363" s="634" t="s">
        <v>4346</v>
      </c>
      <c r="I1363" s="634" t="s">
        <v>14241</v>
      </c>
      <c r="J1363" s="634" t="s">
        <v>14242</v>
      </c>
      <c r="K1363" s="635">
        <v>40811943960065</v>
      </c>
      <c r="L1363" s="634" t="s">
        <v>14243</v>
      </c>
      <c r="M1363" s="634" t="s">
        <v>4006</v>
      </c>
      <c r="N1363" s="634" t="s">
        <v>2424</v>
      </c>
      <c r="O1363" s="634" t="s">
        <v>2435</v>
      </c>
      <c r="P1363" s="634" t="s">
        <v>8132</v>
      </c>
      <c r="Q1363" s="634" t="s">
        <v>8133</v>
      </c>
      <c r="R1363" s="634" t="s">
        <v>7245</v>
      </c>
      <c r="S1363" s="634" t="s">
        <v>8135</v>
      </c>
      <c r="T1363" s="634" t="s">
        <v>10605</v>
      </c>
      <c r="U1363" s="634" t="s">
        <v>2426</v>
      </c>
      <c r="V1363" s="634" t="s">
        <v>470</v>
      </c>
      <c r="W1363" s="634" t="s">
        <v>5559</v>
      </c>
      <c r="X1363" s="634" t="s">
        <v>14244</v>
      </c>
      <c r="Y1363" s="634" t="s">
        <v>8138</v>
      </c>
      <c r="Z1363" s="634" t="s">
        <v>8139</v>
      </c>
      <c r="AB1363" s="634" t="s">
        <v>8183</v>
      </c>
      <c r="AC1363" s="634" t="s">
        <v>8184</v>
      </c>
      <c r="AE1363" s="634" t="s">
        <v>11918</v>
      </c>
      <c r="AF1363" s="634" t="s">
        <v>18733</v>
      </c>
      <c r="AI1363" s="646" t="str">
        <f>VLOOKUP(K1363,'3-kurs'!C:F,4,)</f>
        <v>3-kurs</v>
      </c>
      <c r="AJ1363" s="634" t="str">
        <f t="shared" si="21"/>
        <v>438231100311</v>
      </c>
    </row>
    <row r="1364" spans="1:36" hidden="1" x14ac:dyDescent="0.25">
      <c r="A1364" s="634" t="s">
        <v>14224</v>
      </c>
      <c r="B1364" s="634" t="s">
        <v>3475</v>
      </c>
      <c r="C1364" s="634" t="s">
        <v>8125</v>
      </c>
      <c r="D1364" s="634" t="s">
        <v>8126</v>
      </c>
      <c r="E1364" s="634" t="s">
        <v>8127</v>
      </c>
      <c r="F1364" s="634" t="s">
        <v>4345</v>
      </c>
      <c r="G1364" s="634" t="s">
        <v>8186</v>
      </c>
      <c r="H1364" s="634" t="s">
        <v>4344</v>
      </c>
      <c r="I1364" s="634" t="s">
        <v>14225</v>
      </c>
      <c r="J1364" s="634" t="s">
        <v>14226</v>
      </c>
      <c r="K1364" s="635">
        <v>52408015360068</v>
      </c>
      <c r="L1364" s="634" t="s">
        <v>10203</v>
      </c>
      <c r="M1364" s="634" t="s">
        <v>4006</v>
      </c>
      <c r="N1364" s="634" t="s">
        <v>2424</v>
      </c>
      <c r="O1364" s="634" t="s">
        <v>2435</v>
      </c>
      <c r="P1364" s="634" t="s">
        <v>8132</v>
      </c>
      <c r="Q1364" s="634" t="s">
        <v>8133</v>
      </c>
      <c r="R1364" s="634" t="s">
        <v>7245</v>
      </c>
      <c r="S1364" s="634" t="s">
        <v>8135</v>
      </c>
      <c r="T1364" s="634" t="s">
        <v>10605</v>
      </c>
      <c r="U1364" s="634" t="s">
        <v>2426</v>
      </c>
      <c r="V1364" s="634" t="s">
        <v>470</v>
      </c>
      <c r="W1364" s="634" t="s">
        <v>5559</v>
      </c>
      <c r="X1364" s="634" t="s">
        <v>14227</v>
      </c>
      <c r="Y1364" s="634" t="s">
        <v>8138</v>
      </c>
      <c r="Z1364" s="634" t="s">
        <v>8139</v>
      </c>
      <c r="AB1364" s="634" t="s">
        <v>8183</v>
      </c>
      <c r="AC1364" s="634" t="s">
        <v>8184</v>
      </c>
      <c r="AE1364" s="634" t="s">
        <v>11918</v>
      </c>
      <c r="AF1364" s="634" t="s">
        <v>18738</v>
      </c>
      <c r="AI1364" s="646" t="str">
        <f>VLOOKUP(K1364,'3-kurs'!C:F,4,)</f>
        <v>3-kurs</v>
      </c>
      <c r="AJ1364" s="634" t="str">
        <f t="shared" si="21"/>
        <v>438231100193</v>
      </c>
    </row>
    <row r="1365" spans="1:36" hidden="1" x14ac:dyDescent="0.25">
      <c r="A1365" s="634" t="s">
        <v>19303</v>
      </c>
      <c r="B1365" s="634" t="s">
        <v>19304</v>
      </c>
      <c r="C1365" s="634" t="s">
        <v>8125</v>
      </c>
      <c r="D1365" s="634" t="s">
        <v>8126</v>
      </c>
      <c r="E1365" s="634" t="s">
        <v>8127</v>
      </c>
      <c r="F1365" s="634" t="s">
        <v>4345</v>
      </c>
      <c r="G1365" s="634" t="s">
        <v>4350</v>
      </c>
      <c r="H1365" s="634" t="s">
        <v>4346</v>
      </c>
      <c r="I1365" s="634" t="s">
        <v>19305</v>
      </c>
      <c r="J1365" s="634" t="s">
        <v>19306</v>
      </c>
      <c r="K1365" s="635">
        <v>40505865310010</v>
      </c>
      <c r="L1365" s="634" t="s">
        <v>14002</v>
      </c>
      <c r="M1365" s="634" t="s">
        <v>4006</v>
      </c>
      <c r="N1365" s="634" t="s">
        <v>2424</v>
      </c>
      <c r="O1365" s="634" t="s">
        <v>2435</v>
      </c>
      <c r="P1365" s="634" t="s">
        <v>8132</v>
      </c>
      <c r="Q1365" s="634" t="s">
        <v>8133</v>
      </c>
      <c r="R1365" s="634" t="s">
        <v>7245</v>
      </c>
      <c r="S1365" s="634" t="s">
        <v>8135</v>
      </c>
      <c r="T1365" s="634" t="s">
        <v>10605</v>
      </c>
      <c r="U1365" s="634" t="s">
        <v>2426</v>
      </c>
      <c r="V1365" s="634" t="s">
        <v>470</v>
      </c>
      <c r="W1365" s="634" t="s">
        <v>5559</v>
      </c>
      <c r="X1365" s="634" t="s">
        <v>8175</v>
      </c>
      <c r="Y1365" s="634" t="s">
        <v>8138</v>
      </c>
      <c r="Z1365" s="634" t="s">
        <v>8139</v>
      </c>
      <c r="AE1365" s="634" t="s">
        <v>20515</v>
      </c>
      <c r="AF1365" s="634" t="s">
        <v>18576</v>
      </c>
      <c r="AI1365" s="646" t="str">
        <f>VLOOKUP(K1365,'3-kurs'!C:F,4,)</f>
        <v>3-kurs</v>
      </c>
      <c r="AJ1365" s="634" t="str">
        <f t="shared" si="21"/>
        <v>438221100416</v>
      </c>
    </row>
    <row r="1366" spans="1:36" hidden="1" x14ac:dyDescent="0.25">
      <c r="A1366" s="634" t="s">
        <v>14294</v>
      </c>
      <c r="B1366" s="634" t="s">
        <v>3040</v>
      </c>
      <c r="C1366" s="634" t="s">
        <v>8125</v>
      </c>
      <c r="D1366" s="634" t="s">
        <v>8126</v>
      </c>
      <c r="E1366" s="634" t="s">
        <v>8127</v>
      </c>
      <c r="F1366" s="634" t="s">
        <v>8637</v>
      </c>
      <c r="G1366" s="634" t="s">
        <v>14295</v>
      </c>
      <c r="H1366" s="634" t="s">
        <v>4346</v>
      </c>
      <c r="I1366" s="634" t="s">
        <v>14296</v>
      </c>
      <c r="J1366" s="634" t="s">
        <v>14297</v>
      </c>
      <c r="K1366" s="635">
        <v>40508934160095</v>
      </c>
      <c r="L1366" s="634" t="s">
        <v>14298</v>
      </c>
      <c r="M1366" s="634" t="s">
        <v>4006</v>
      </c>
      <c r="N1366" s="634" t="s">
        <v>2424</v>
      </c>
      <c r="O1366" s="634" t="s">
        <v>2435</v>
      </c>
      <c r="P1366" s="634" t="s">
        <v>8132</v>
      </c>
      <c r="Q1366" s="634" t="s">
        <v>8133</v>
      </c>
      <c r="R1366" s="634" t="s">
        <v>7245</v>
      </c>
      <c r="S1366" s="634" t="s">
        <v>8135</v>
      </c>
      <c r="T1366" s="634" t="s">
        <v>10605</v>
      </c>
      <c r="U1366" s="634" t="s">
        <v>2426</v>
      </c>
      <c r="V1366" s="634" t="s">
        <v>470</v>
      </c>
      <c r="W1366" s="634" t="s">
        <v>5559</v>
      </c>
      <c r="X1366" s="634" t="s">
        <v>14299</v>
      </c>
      <c r="Y1366" s="634" t="s">
        <v>8138</v>
      </c>
      <c r="Z1366" s="634" t="s">
        <v>8139</v>
      </c>
      <c r="AB1366" s="634" t="s">
        <v>8183</v>
      </c>
      <c r="AC1366" s="634" t="s">
        <v>8184</v>
      </c>
      <c r="AE1366" s="634" t="s">
        <v>11918</v>
      </c>
      <c r="AF1366" s="634" t="s">
        <v>18752</v>
      </c>
      <c r="AI1366" s="646" t="str">
        <f>VLOOKUP(K1366,'3-kurs'!C:F,4,)</f>
        <v>3-kurs</v>
      </c>
      <c r="AJ1366" s="634" t="str">
        <f t="shared" si="21"/>
        <v>438231100310</v>
      </c>
    </row>
    <row r="1367" spans="1:36" hidden="1" x14ac:dyDescent="0.25">
      <c r="A1367" s="634" t="s">
        <v>14277</v>
      </c>
      <c r="B1367" s="634" t="s">
        <v>3425</v>
      </c>
      <c r="C1367" s="634" t="s">
        <v>8125</v>
      </c>
      <c r="D1367" s="634" t="s">
        <v>8126</v>
      </c>
      <c r="E1367" s="634" t="s">
        <v>8127</v>
      </c>
      <c r="F1367" s="634" t="s">
        <v>4345</v>
      </c>
      <c r="G1367" s="634" t="s">
        <v>4349</v>
      </c>
      <c r="H1367" s="634" t="s">
        <v>4344</v>
      </c>
      <c r="I1367" s="634" t="s">
        <v>12428</v>
      </c>
      <c r="J1367" s="634" t="s">
        <v>14278</v>
      </c>
      <c r="K1367" s="635">
        <v>32702985380016</v>
      </c>
      <c r="L1367" s="634" t="s">
        <v>10715</v>
      </c>
      <c r="M1367" s="634" t="s">
        <v>4006</v>
      </c>
      <c r="N1367" s="634" t="s">
        <v>2424</v>
      </c>
      <c r="O1367" s="634" t="s">
        <v>2435</v>
      </c>
      <c r="P1367" s="634" t="s">
        <v>8132</v>
      </c>
      <c r="Q1367" s="634" t="s">
        <v>8133</v>
      </c>
      <c r="R1367" s="634" t="s">
        <v>7245</v>
      </c>
      <c r="S1367" s="634" t="s">
        <v>8135</v>
      </c>
      <c r="T1367" s="634" t="s">
        <v>10605</v>
      </c>
      <c r="U1367" s="634" t="s">
        <v>2426</v>
      </c>
      <c r="V1367" s="634" t="s">
        <v>470</v>
      </c>
      <c r="W1367" s="634" t="s">
        <v>5559</v>
      </c>
      <c r="X1367" s="634" t="s">
        <v>14279</v>
      </c>
      <c r="Y1367" s="634" t="s">
        <v>8138</v>
      </c>
      <c r="Z1367" s="634" t="s">
        <v>8139</v>
      </c>
      <c r="AB1367" s="634" t="s">
        <v>8183</v>
      </c>
      <c r="AC1367" s="634" t="s">
        <v>8184</v>
      </c>
      <c r="AE1367" s="634" t="s">
        <v>12307</v>
      </c>
      <c r="AF1367" s="634" t="s">
        <v>18740</v>
      </c>
      <c r="AI1367" s="646" t="str">
        <f>VLOOKUP(K1367,'3-kurs'!C:F,4,)</f>
        <v>3-kurs</v>
      </c>
      <c r="AJ1367" s="634" t="str">
        <f t="shared" si="21"/>
        <v>438231100139</v>
      </c>
    </row>
    <row r="1368" spans="1:36" hidden="1" x14ac:dyDescent="0.25">
      <c r="A1368" s="634" t="s">
        <v>14280</v>
      </c>
      <c r="B1368" s="634" t="s">
        <v>3420</v>
      </c>
      <c r="C1368" s="634" t="s">
        <v>8125</v>
      </c>
      <c r="D1368" s="634" t="s">
        <v>8126</v>
      </c>
      <c r="E1368" s="634" t="s">
        <v>8127</v>
      </c>
      <c r="F1368" s="634" t="s">
        <v>4345</v>
      </c>
      <c r="G1368" s="634" t="s">
        <v>8332</v>
      </c>
      <c r="H1368" s="634" t="s">
        <v>4346</v>
      </c>
      <c r="I1368" s="634" t="s">
        <v>14281</v>
      </c>
      <c r="J1368" s="634" t="s">
        <v>14282</v>
      </c>
      <c r="K1368" s="635">
        <v>61401045280027</v>
      </c>
      <c r="L1368" s="634" t="s">
        <v>12977</v>
      </c>
      <c r="M1368" s="634" t="s">
        <v>4006</v>
      </c>
      <c r="N1368" s="634" t="s">
        <v>2424</v>
      </c>
      <c r="O1368" s="634" t="s">
        <v>2435</v>
      </c>
      <c r="P1368" s="634" t="s">
        <v>8132</v>
      </c>
      <c r="Q1368" s="634" t="s">
        <v>8133</v>
      </c>
      <c r="R1368" s="634" t="s">
        <v>7245</v>
      </c>
      <c r="S1368" s="634" t="s">
        <v>8135</v>
      </c>
      <c r="T1368" s="634" t="s">
        <v>10605</v>
      </c>
      <c r="U1368" s="634" t="s">
        <v>2426</v>
      </c>
      <c r="V1368" s="634" t="s">
        <v>470</v>
      </c>
      <c r="W1368" s="634" t="s">
        <v>5559</v>
      </c>
      <c r="X1368" s="634" t="s">
        <v>14283</v>
      </c>
      <c r="Y1368" s="634" t="s">
        <v>8138</v>
      </c>
      <c r="Z1368" s="634" t="s">
        <v>8139</v>
      </c>
      <c r="AE1368" s="634" t="s">
        <v>12690</v>
      </c>
      <c r="AF1368" s="634" t="s">
        <v>18741</v>
      </c>
      <c r="AI1368" s="646" t="str">
        <f>VLOOKUP(K1368,'3-kurs'!C:F,4,)</f>
        <v>3-kurs</v>
      </c>
      <c r="AJ1368" s="634" t="str">
        <f t="shared" si="21"/>
        <v>438231100004</v>
      </c>
    </row>
    <row r="1369" spans="1:36" hidden="1" x14ac:dyDescent="0.25">
      <c r="A1369" s="634" t="s">
        <v>14260</v>
      </c>
      <c r="B1369" s="634" t="s">
        <v>3417</v>
      </c>
      <c r="C1369" s="634" t="s">
        <v>8125</v>
      </c>
      <c r="D1369" s="634" t="s">
        <v>8126</v>
      </c>
      <c r="E1369" s="634" t="s">
        <v>8127</v>
      </c>
      <c r="F1369" s="634" t="s">
        <v>4345</v>
      </c>
      <c r="G1369" s="634" t="s">
        <v>4348</v>
      </c>
      <c r="H1369" s="634" t="s">
        <v>4346</v>
      </c>
      <c r="I1369" s="634" t="s">
        <v>14261</v>
      </c>
      <c r="J1369" s="634" t="s">
        <v>14262</v>
      </c>
      <c r="K1369" s="635">
        <v>42804925380018</v>
      </c>
      <c r="L1369" s="634" t="s">
        <v>14263</v>
      </c>
      <c r="M1369" s="634" t="s">
        <v>4006</v>
      </c>
      <c r="N1369" s="634" t="s">
        <v>2424</v>
      </c>
      <c r="O1369" s="634" t="s">
        <v>2435</v>
      </c>
      <c r="P1369" s="634" t="s">
        <v>8132</v>
      </c>
      <c r="Q1369" s="634" t="s">
        <v>8133</v>
      </c>
      <c r="R1369" s="634" t="s">
        <v>7245</v>
      </c>
      <c r="S1369" s="634" t="s">
        <v>8135</v>
      </c>
      <c r="T1369" s="634" t="s">
        <v>10605</v>
      </c>
      <c r="U1369" s="634" t="s">
        <v>2426</v>
      </c>
      <c r="V1369" s="634" t="s">
        <v>470</v>
      </c>
      <c r="W1369" s="634" t="s">
        <v>5559</v>
      </c>
      <c r="X1369" s="634" t="s">
        <v>14264</v>
      </c>
      <c r="Y1369" s="634" t="s">
        <v>8138</v>
      </c>
      <c r="Z1369" s="634" t="s">
        <v>8139</v>
      </c>
      <c r="AB1369" s="634" t="s">
        <v>8183</v>
      </c>
      <c r="AC1369" s="634" t="s">
        <v>8184</v>
      </c>
      <c r="AE1369" s="634" t="s">
        <v>14265</v>
      </c>
      <c r="AF1369" s="634" t="s">
        <v>18731</v>
      </c>
      <c r="AI1369" s="646" t="str">
        <f>VLOOKUP(K1369,'3-kurs'!C:F,4,)</f>
        <v>3-kurs</v>
      </c>
      <c r="AJ1369" s="634" t="str">
        <f t="shared" si="21"/>
        <v>438231100051</v>
      </c>
    </row>
    <row r="1370" spans="1:36" hidden="1" x14ac:dyDescent="0.25">
      <c r="A1370" s="634" t="s">
        <v>14095</v>
      </c>
      <c r="B1370" s="634" t="s">
        <v>3382</v>
      </c>
      <c r="C1370" s="634" t="s">
        <v>8125</v>
      </c>
      <c r="D1370" s="634" t="s">
        <v>8126</v>
      </c>
      <c r="E1370" s="634" t="s">
        <v>8127</v>
      </c>
      <c r="F1370" s="634" t="s">
        <v>4345</v>
      </c>
      <c r="G1370" s="634" t="s">
        <v>4347</v>
      </c>
      <c r="H1370" s="634" t="s">
        <v>4344</v>
      </c>
      <c r="I1370" s="634" t="s">
        <v>14096</v>
      </c>
      <c r="J1370" s="634" t="s">
        <v>14097</v>
      </c>
      <c r="K1370" s="635">
        <v>30505941000102</v>
      </c>
      <c r="L1370" s="634" t="s">
        <v>14098</v>
      </c>
      <c r="M1370" s="634" t="s">
        <v>4006</v>
      </c>
      <c r="N1370" s="634" t="s">
        <v>2424</v>
      </c>
      <c r="O1370" s="634" t="s">
        <v>2435</v>
      </c>
      <c r="P1370" s="634" t="s">
        <v>8132</v>
      </c>
      <c r="Q1370" s="634" t="s">
        <v>8133</v>
      </c>
      <c r="R1370" s="634" t="s">
        <v>7245</v>
      </c>
      <c r="S1370" s="634" t="s">
        <v>8135</v>
      </c>
      <c r="T1370" s="634" t="s">
        <v>10605</v>
      </c>
      <c r="U1370" s="634" t="s">
        <v>2426</v>
      </c>
      <c r="V1370" s="634" t="s">
        <v>470</v>
      </c>
      <c r="W1370" s="634" t="s">
        <v>5559</v>
      </c>
      <c r="X1370" s="634" t="s">
        <v>11901</v>
      </c>
      <c r="Y1370" s="634" t="s">
        <v>8138</v>
      </c>
      <c r="Z1370" s="634" t="s">
        <v>8139</v>
      </c>
      <c r="AB1370" s="634" t="s">
        <v>8183</v>
      </c>
      <c r="AC1370" s="634" t="s">
        <v>8184</v>
      </c>
      <c r="AE1370" s="634" t="s">
        <v>10607</v>
      </c>
      <c r="AF1370" s="634" t="s">
        <v>18732</v>
      </c>
      <c r="AI1370" s="646" t="str">
        <f>VLOOKUP(K1370,'3-kurs'!C:F,4,)</f>
        <v>3-kurs</v>
      </c>
      <c r="AJ1370" s="634" t="str">
        <f t="shared" si="21"/>
        <v>438221100152</v>
      </c>
    </row>
    <row r="1371" spans="1:36" hidden="1" x14ac:dyDescent="0.25">
      <c r="A1371" s="634" t="s">
        <v>14103</v>
      </c>
      <c r="B1371" s="634" t="s">
        <v>3692</v>
      </c>
      <c r="C1371" s="634" t="s">
        <v>8125</v>
      </c>
      <c r="D1371" s="634" t="s">
        <v>8126</v>
      </c>
      <c r="E1371" s="634" t="s">
        <v>8127</v>
      </c>
      <c r="F1371" s="634" t="s">
        <v>4345</v>
      </c>
      <c r="G1371" s="634" t="s">
        <v>8186</v>
      </c>
      <c r="H1371" s="634" t="s">
        <v>4346</v>
      </c>
      <c r="I1371" s="634" t="s">
        <v>14104</v>
      </c>
      <c r="J1371" s="634" t="s">
        <v>14105</v>
      </c>
      <c r="K1371" s="635">
        <v>41802931120010</v>
      </c>
      <c r="L1371" s="634" t="s">
        <v>14106</v>
      </c>
      <c r="M1371" s="634" t="s">
        <v>4006</v>
      </c>
      <c r="N1371" s="634" t="s">
        <v>2424</v>
      </c>
      <c r="O1371" s="634" t="s">
        <v>2435</v>
      </c>
      <c r="P1371" s="634" t="s">
        <v>8132</v>
      </c>
      <c r="Q1371" s="634" t="s">
        <v>8133</v>
      </c>
      <c r="R1371" s="634" t="s">
        <v>7245</v>
      </c>
      <c r="S1371" s="634" t="s">
        <v>8135</v>
      </c>
      <c r="T1371" s="634" t="s">
        <v>10605</v>
      </c>
      <c r="U1371" s="634" t="s">
        <v>2426</v>
      </c>
      <c r="V1371" s="634" t="s">
        <v>470</v>
      </c>
      <c r="W1371" s="634" t="s">
        <v>5559</v>
      </c>
      <c r="X1371" s="634" t="s">
        <v>10610</v>
      </c>
      <c r="Y1371" s="634" t="s">
        <v>8138</v>
      </c>
      <c r="Z1371" s="634" t="s">
        <v>8139</v>
      </c>
      <c r="AB1371" s="634" t="s">
        <v>8183</v>
      </c>
      <c r="AC1371" s="634" t="s">
        <v>8184</v>
      </c>
      <c r="AE1371" s="634" t="s">
        <v>10607</v>
      </c>
      <c r="AF1371" s="634" t="s">
        <v>18714</v>
      </c>
      <c r="AI1371" s="646" t="str">
        <f>VLOOKUP(K1371,'3-kurs'!C:F,4,)</f>
        <v>3-kurs</v>
      </c>
      <c r="AJ1371" s="634" t="str">
        <f t="shared" si="21"/>
        <v>438221100257</v>
      </c>
    </row>
    <row r="1372" spans="1:36" hidden="1" x14ac:dyDescent="0.25">
      <c r="A1372" s="634" t="s">
        <v>12030</v>
      </c>
      <c r="B1372" s="634" t="s">
        <v>5467</v>
      </c>
      <c r="C1372" s="634" t="s">
        <v>8125</v>
      </c>
      <c r="D1372" s="634" t="s">
        <v>8126</v>
      </c>
      <c r="E1372" s="634" t="s">
        <v>8127</v>
      </c>
      <c r="F1372" s="634" t="s">
        <v>4345</v>
      </c>
      <c r="G1372" s="634" t="s">
        <v>4349</v>
      </c>
      <c r="H1372" s="634" t="s">
        <v>4346</v>
      </c>
      <c r="I1372" s="634" t="s">
        <v>12031</v>
      </c>
      <c r="J1372" s="634" t="s">
        <v>12032</v>
      </c>
      <c r="K1372" s="635">
        <v>41511931140039</v>
      </c>
      <c r="L1372" s="634" t="s">
        <v>12033</v>
      </c>
      <c r="M1372" s="634" t="s">
        <v>2423</v>
      </c>
      <c r="N1372" s="634" t="s">
        <v>2424</v>
      </c>
      <c r="O1372" s="634" t="s">
        <v>4337</v>
      </c>
      <c r="P1372" s="634" t="s">
        <v>8132</v>
      </c>
      <c r="Q1372" s="634" t="s">
        <v>8133</v>
      </c>
      <c r="R1372" s="634" t="s">
        <v>7224</v>
      </c>
      <c r="S1372" s="634" t="s">
        <v>8135</v>
      </c>
      <c r="T1372" s="634" t="s">
        <v>10605</v>
      </c>
      <c r="U1372" s="634" t="s">
        <v>2426</v>
      </c>
      <c r="V1372" s="634" t="s">
        <v>470</v>
      </c>
      <c r="W1372" s="634" t="s">
        <v>5559</v>
      </c>
      <c r="X1372" s="634" t="s">
        <v>12034</v>
      </c>
      <c r="Y1372" s="634" t="s">
        <v>8138</v>
      </c>
      <c r="Z1372" s="634" t="s">
        <v>8139</v>
      </c>
      <c r="AB1372" s="634" t="s">
        <v>8183</v>
      </c>
      <c r="AC1372" s="634" t="s">
        <v>8184</v>
      </c>
      <c r="AE1372" s="634" t="s">
        <v>10643</v>
      </c>
      <c r="AF1372" s="634" t="s">
        <v>18741</v>
      </c>
      <c r="AI1372" s="646" t="str">
        <f>VLOOKUP(K1372,'2-kurs'!C:F,4,)</f>
        <v>2-kurs</v>
      </c>
      <c r="AJ1372" s="634" t="str">
        <f t="shared" si="21"/>
        <v>438231100729</v>
      </c>
    </row>
    <row r="1373" spans="1:36" hidden="1" x14ac:dyDescent="0.25">
      <c r="A1373" s="634" t="s">
        <v>12025</v>
      </c>
      <c r="B1373" s="634" t="s">
        <v>12026</v>
      </c>
      <c r="C1373" s="634" t="s">
        <v>8125</v>
      </c>
      <c r="D1373" s="634" t="s">
        <v>8126</v>
      </c>
      <c r="E1373" s="634" t="s">
        <v>8127</v>
      </c>
      <c r="F1373" s="634" t="s">
        <v>4345</v>
      </c>
      <c r="G1373" s="634" t="s">
        <v>4348</v>
      </c>
      <c r="H1373" s="634" t="s">
        <v>4344</v>
      </c>
      <c r="I1373" s="634" t="s">
        <v>12027</v>
      </c>
      <c r="J1373" s="634" t="s">
        <v>12028</v>
      </c>
      <c r="K1373" s="635">
        <v>52509055300013</v>
      </c>
      <c r="L1373" s="634" t="s">
        <v>11118</v>
      </c>
      <c r="M1373" s="634" t="s">
        <v>2423</v>
      </c>
      <c r="N1373" s="634" t="s">
        <v>2424</v>
      </c>
      <c r="O1373" s="634" t="s">
        <v>4337</v>
      </c>
      <c r="P1373" s="634" t="s">
        <v>8132</v>
      </c>
      <c r="Q1373" s="634" t="s">
        <v>8133</v>
      </c>
      <c r="R1373" s="634" t="s">
        <v>7224</v>
      </c>
      <c r="S1373" s="634" t="s">
        <v>8135</v>
      </c>
      <c r="T1373" s="634" t="s">
        <v>10605</v>
      </c>
      <c r="U1373" s="634" t="s">
        <v>2426</v>
      </c>
      <c r="V1373" s="634" t="s">
        <v>470</v>
      </c>
      <c r="W1373" s="634" t="s">
        <v>5559</v>
      </c>
      <c r="X1373" s="634" t="s">
        <v>12029</v>
      </c>
      <c r="Y1373" s="634" t="s">
        <v>8138</v>
      </c>
      <c r="Z1373" s="634" t="s">
        <v>8139</v>
      </c>
      <c r="AB1373" s="634" t="s">
        <v>8183</v>
      </c>
      <c r="AC1373" s="634" t="s">
        <v>8184</v>
      </c>
      <c r="AE1373" s="634" t="s">
        <v>10625</v>
      </c>
      <c r="AF1373" s="634" t="s">
        <v>21266</v>
      </c>
      <c r="AI1373" s="646" t="str">
        <f>VLOOKUP(K1373,'2-kurs'!C:F,4,)</f>
        <v>2-kurs</v>
      </c>
      <c r="AJ1373" s="634" t="str">
        <f t="shared" si="21"/>
        <v>438231100521</v>
      </c>
    </row>
    <row r="1374" spans="1:36" hidden="1" x14ac:dyDescent="0.25">
      <c r="A1374" s="634" t="s">
        <v>12020</v>
      </c>
      <c r="B1374" s="634" t="s">
        <v>5460</v>
      </c>
      <c r="C1374" s="634" t="s">
        <v>8125</v>
      </c>
      <c r="D1374" s="634" t="s">
        <v>8126</v>
      </c>
      <c r="E1374" s="634" t="s">
        <v>8127</v>
      </c>
      <c r="F1374" s="634" t="s">
        <v>4345</v>
      </c>
      <c r="G1374" s="634" t="s">
        <v>8221</v>
      </c>
      <c r="H1374" s="634" t="s">
        <v>4346</v>
      </c>
      <c r="I1374" s="634" t="s">
        <v>12021</v>
      </c>
      <c r="J1374" s="634" t="s">
        <v>12022</v>
      </c>
      <c r="K1374" s="635">
        <v>40810851110139</v>
      </c>
      <c r="L1374" s="634" t="s">
        <v>12023</v>
      </c>
      <c r="M1374" s="634" t="s">
        <v>2423</v>
      </c>
      <c r="N1374" s="634" t="s">
        <v>2424</v>
      </c>
      <c r="O1374" s="634" t="s">
        <v>4337</v>
      </c>
      <c r="P1374" s="634" t="s">
        <v>8132</v>
      </c>
      <c r="Q1374" s="634" t="s">
        <v>8133</v>
      </c>
      <c r="R1374" s="634" t="s">
        <v>7224</v>
      </c>
      <c r="S1374" s="634" t="s">
        <v>8135</v>
      </c>
      <c r="T1374" s="634" t="s">
        <v>10605</v>
      </c>
      <c r="U1374" s="634" t="s">
        <v>2426</v>
      </c>
      <c r="V1374" s="634" t="s">
        <v>470</v>
      </c>
      <c r="W1374" s="634" t="s">
        <v>5559</v>
      </c>
      <c r="X1374" s="634" t="s">
        <v>12024</v>
      </c>
      <c r="Y1374" s="634" t="s">
        <v>8138</v>
      </c>
      <c r="Z1374" s="634" t="s">
        <v>8139</v>
      </c>
      <c r="AB1374" s="634" t="s">
        <v>8183</v>
      </c>
      <c r="AC1374" s="634" t="s">
        <v>8184</v>
      </c>
      <c r="AE1374" s="634" t="s">
        <v>10643</v>
      </c>
      <c r="AF1374" s="634" t="s">
        <v>21267</v>
      </c>
      <c r="AI1374" s="646" t="str">
        <f>VLOOKUP(K1374,'2-kurs'!C:F,4,)</f>
        <v>2-kurs</v>
      </c>
      <c r="AJ1374" s="634" t="str">
        <f t="shared" si="21"/>
        <v>438231100726</v>
      </c>
    </row>
    <row r="1375" spans="1:36" hidden="1" x14ac:dyDescent="0.25">
      <c r="A1375" s="634" t="s">
        <v>11924</v>
      </c>
      <c r="B1375" s="634" t="s">
        <v>5486</v>
      </c>
      <c r="C1375" s="634" t="s">
        <v>8125</v>
      </c>
      <c r="D1375" s="634" t="s">
        <v>8126</v>
      </c>
      <c r="E1375" s="634" t="s">
        <v>8127</v>
      </c>
      <c r="F1375" s="634" t="s">
        <v>4345</v>
      </c>
      <c r="G1375" s="634" t="s">
        <v>4349</v>
      </c>
      <c r="H1375" s="634" t="s">
        <v>4344</v>
      </c>
      <c r="I1375" s="634" t="s">
        <v>11925</v>
      </c>
      <c r="J1375" s="634" t="s">
        <v>11926</v>
      </c>
      <c r="K1375" s="635">
        <v>53007025380010</v>
      </c>
      <c r="L1375" s="634" t="s">
        <v>11927</v>
      </c>
      <c r="M1375" s="634" t="s">
        <v>2423</v>
      </c>
      <c r="N1375" s="634" t="s">
        <v>2424</v>
      </c>
      <c r="O1375" s="634" t="s">
        <v>4337</v>
      </c>
      <c r="P1375" s="634" t="s">
        <v>8132</v>
      </c>
      <c r="Q1375" s="634" t="s">
        <v>8133</v>
      </c>
      <c r="R1375" s="634" t="s">
        <v>7224</v>
      </c>
      <c r="S1375" s="634" t="s">
        <v>8135</v>
      </c>
      <c r="T1375" s="634" t="s">
        <v>10605</v>
      </c>
      <c r="U1375" s="634" t="s">
        <v>2426</v>
      </c>
      <c r="V1375" s="634" t="s">
        <v>470</v>
      </c>
      <c r="W1375" s="634" t="s">
        <v>5559</v>
      </c>
      <c r="X1375" s="634" t="s">
        <v>11928</v>
      </c>
      <c r="Y1375" s="634" t="s">
        <v>8138</v>
      </c>
      <c r="Z1375" s="634" t="s">
        <v>8139</v>
      </c>
      <c r="AB1375" s="634" t="s">
        <v>8183</v>
      </c>
      <c r="AC1375" s="634" t="s">
        <v>8184</v>
      </c>
      <c r="AF1375" s="634" t="s">
        <v>20752</v>
      </c>
      <c r="AI1375" s="646" t="str">
        <f>VLOOKUP(K1375,'2-kurs'!C:F,4,)</f>
        <v>2-kurs</v>
      </c>
      <c r="AJ1375" s="634" t="str">
        <f t="shared" si="21"/>
        <v>438231100770</v>
      </c>
    </row>
    <row r="1376" spans="1:36" hidden="1" x14ac:dyDescent="0.25">
      <c r="A1376" s="634" t="s">
        <v>12011</v>
      </c>
      <c r="B1376" s="634" t="s">
        <v>5261</v>
      </c>
      <c r="C1376" s="634" t="s">
        <v>8125</v>
      </c>
      <c r="D1376" s="634" t="s">
        <v>8126</v>
      </c>
      <c r="E1376" s="634" t="s">
        <v>8127</v>
      </c>
      <c r="F1376" s="634" t="s">
        <v>4345</v>
      </c>
      <c r="G1376" s="634" t="s">
        <v>4352</v>
      </c>
      <c r="H1376" s="634" t="s">
        <v>4346</v>
      </c>
      <c r="I1376" s="634" t="s">
        <v>12012</v>
      </c>
      <c r="J1376" s="634" t="s">
        <v>12013</v>
      </c>
      <c r="K1376" s="635">
        <v>40201661060044</v>
      </c>
      <c r="L1376" s="634" t="s">
        <v>8313</v>
      </c>
      <c r="M1376" s="634" t="s">
        <v>2423</v>
      </c>
      <c r="N1376" s="634" t="s">
        <v>2424</v>
      </c>
      <c r="O1376" s="634" t="s">
        <v>4337</v>
      </c>
      <c r="P1376" s="634" t="s">
        <v>8132</v>
      </c>
      <c r="Q1376" s="634" t="s">
        <v>8133</v>
      </c>
      <c r="R1376" s="634" t="s">
        <v>7224</v>
      </c>
      <c r="S1376" s="634" t="s">
        <v>8135</v>
      </c>
      <c r="T1376" s="634" t="s">
        <v>10605</v>
      </c>
      <c r="U1376" s="634" t="s">
        <v>2426</v>
      </c>
      <c r="V1376" s="634" t="s">
        <v>470</v>
      </c>
      <c r="W1376" s="634" t="s">
        <v>5559</v>
      </c>
      <c r="X1376" s="634" t="s">
        <v>12014</v>
      </c>
      <c r="Y1376" s="634" t="s">
        <v>8138</v>
      </c>
      <c r="Z1376" s="634" t="s">
        <v>8139</v>
      </c>
      <c r="AB1376" s="634" t="s">
        <v>8183</v>
      </c>
      <c r="AC1376" s="634" t="s">
        <v>8184</v>
      </c>
      <c r="AE1376" s="634" t="s">
        <v>8140</v>
      </c>
      <c r="AF1376" s="634" t="s">
        <v>21229</v>
      </c>
      <c r="AI1376" s="646" t="str">
        <f>VLOOKUP(K1376,'2-kurs'!C:F,4,)</f>
        <v>2-kurs</v>
      </c>
      <c r="AJ1376" s="634" t="str">
        <f t="shared" si="21"/>
        <v>438231100780</v>
      </c>
    </row>
    <row r="1377" spans="1:36" hidden="1" x14ac:dyDescent="0.25">
      <c r="A1377" s="634" t="s">
        <v>11965</v>
      </c>
      <c r="B1377" s="634" t="s">
        <v>11966</v>
      </c>
      <c r="C1377" s="634" t="s">
        <v>8125</v>
      </c>
      <c r="D1377" s="634" t="s">
        <v>8126</v>
      </c>
      <c r="E1377" s="634" t="s">
        <v>8127</v>
      </c>
      <c r="F1377" s="634" t="s">
        <v>4345</v>
      </c>
      <c r="G1377" s="634" t="s">
        <v>8163</v>
      </c>
      <c r="H1377" s="634" t="s">
        <v>4344</v>
      </c>
      <c r="I1377" s="634" t="s">
        <v>11967</v>
      </c>
      <c r="J1377" s="634" t="s">
        <v>11968</v>
      </c>
      <c r="K1377" s="635">
        <v>32108851080028</v>
      </c>
      <c r="L1377" s="634" t="s">
        <v>11969</v>
      </c>
      <c r="M1377" s="634" t="s">
        <v>2423</v>
      </c>
      <c r="N1377" s="634" t="s">
        <v>2424</v>
      </c>
      <c r="O1377" s="634" t="s">
        <v>4337</v>
      </c>
      <c r="P1377" s="634" t="s">
        <v>8132</v>
      </c>
      <c r="Q1377" s="634" t="s">
        <v>8133</v>
      </c>
      <c r="R1377" s="634" t="s">
        <v>7224</v>
      </c>
      <c r="S1377" s="634" t="s">
        <v>8135</v>
      </c>
      <c r="T1377" s="634" t="s">
        <v>10605</v>
      </c>
      <c r="U1377" s="634" t="s">
        <v>2426</v>
      </c>
      <c r="V1377" s="634" t="s">
        <v>470</v>
      </c>
      <c r="W1377" s="634" t="s">
        <v>5559</v>
      </c>
      <c r="X1377" s="634" t="s">
        <v>11970</v>
      </c>
      <c r="Y1377" s="634" t="s">
        <v>8138</v>
      </c>
      <c r="Z1377" s="634" t="s">
        <v>8139</v>
      </c>
      <c r="AB1377" s="634" t="s">
        <v>8183</v>
      </c>
      <c r="AC1377" s="634" t="s">
        <v>8184</v>
      </c>
      <c r="AE1377" s="634" t="s">
        <v>10625</v>
      </c>
      <c r="AF1377" s="634" t="s">
        <v>19300</v>
      </c>
      <c r="AI1377" s="646" t="str">
        <f>VLOOKUP(K1377,'2-kurs'!C:F,4,)</f>
        <v>2-kurs</v>
      </c>
      <c r="AJ1377" s="634" t="str">
        <f t="shared" si="21"/>
        <v>438231100548</v>
      </c>
    </row>
    <row r="1378" spans="1:36" hidden="1" x14ac:dyDescent="0.25">
      <c r="A1378" s="634" t="s">
        <v>11971</v>
      </c>
      <c r="B1378" s="634" t="s">
        <v>11972</v>
      </c>
      <c r="C1378" s="634" t="s">
        <v>8125</v>
      </c>
      <c r="D1378" s="634" t="s">
        <v>8126</v>
      </c>
      <c r="E1378" s="634" t="s">
        <v>8127</v>
      </c>
      <c r="F1378" s="634" t="s">
        <v>4345</v>
      </c>
      <c r="G1378" s="634" t="s">
        <v>8332</v>
      </c>
      <c r="H1378" s="634" t="s">
        <v>4344</v>
      </c>
      <c r="I1378" s="634" t="s">
        <v>11036</v>
      </c>
      <c r="J1378" s="634" t="s">
        <v>11973</v>
      </c>
      <c r="K1378" s="635">
        <v>30110995280042</v>
      </c>
      <c r="L1378" s="634" t="s">
        <v>11790</v>
      </c>
      <c r="M1378" s="634" t="s">
        <v>2423</v>
      </c>
      <c r="N1378" s="634" t="s">
        <v>2424</v>
      </c>
      <c r="O1378" s="634" t="s">
        <v>4337</v>
      </c>
      <c r="P1378" s="634" t="s">
        <v>8132</v>
      </c>
      <c r="Q1378" s="634" t="s">
        <v>8133</v>
      </c>
      <c r="R1378" s="634" t="s">
        <v>7224</v>
      </c>
      <c r="S1378" s="634" t="s">
        <v>8135</v>
      </c>
      <c r="T1378" s="634" t="s">
        <v>10605</v>
      </c>
      <c r="U1378" s="634" t="s">
        <v>2426</v>
      </c>
      <c r="V1378" s="634" t="s">
        <v>470</v>
      </c>
      <c r="W1378" s="634" t="s">
        <v>5559</v>
      </c>
      <c r="X1378" s="634" t="s">
        <v>11974</v>
      </c>
      <c r="Y1378" s="634" t="s">
        <v>8138</v>
      </c>
      <c r="Z1378" s="634" t="s">
        <v>8139</v>
      </c>
      <c r="AB1378" s="634" t="s">
        <v>8183</v>
      </c>
      <c r="AC1378" s="634" t="s">
        <v>8184</v>
      </c>
      <c r="AE1378" s="634" t="s">
        <v>10625</v>
      </c>
      <c r="AF1378" s="634" t="s">
        <v>21268</v>
      </c>
      <c r="AI1378" s="646" t="str">
        <f>VLOOKUP(K1378,'2-kurs'!C:F,4,)</f>
        <v>2-kurs</v>
      </c>
      <c r="AJ1378" s="634" t="str">
        <f t="shared" si="21"/>
        <v>438231100539</v>
      </c>
    </row>
    <row r="1379" spans="1:36" hidden="1" x14ac:dyDescent="0.25">
      <c r="A1379" s="634" t="s">
        <v>11955</v>
      </c>
      <c r="B1379" s="634" t="s">
        <v>11956</v>
      </c>
      <c r="C1379" s="634" t="s">
        <v>8125</v>
      </c>
      <c r="D1379" s="634" t="s">
        <v>8126</v>
      </c>
      <c r="E1379" s="634" t="s">
        <v>8127</v>
      </c>
      <c r="F1379" s="634" t="s">
        <v>4345</v>
      </c>
      <c r="G1379" s="634" t="s">
        <v>8163</v>
      </c>
      <c r="H1379" s="634" t="s">
        <v>4344</v>
      </c>
      <c r="I1379" s="634" t="s">
        <v>11957</v>
      </c>
      <c r="J1379" s="634" t="s">
        <v>11958</v>
      </c>
      <c r="K1379" s="635">
        <v>51607025320025</v>
      </c>
      <c r="L1379" s="634" t="s">
        <v>8261</v>
      </c>
      <c r="M1379" s="634" t="s">
        <v>2423</v>
      </c>
      <c r="N1379" s="634" t="s">
        <v>2424</v>
      </c>
      <c r="O1379" s="634" t="s">
        <v>4337</v>
      </c>
      <c r="P1379" s="634" t="s">
        <v>8132</v>
      </c>
      <c r="Q1379" s="634" t="s">
        <v>8133</v>
      </c>
      <c r="R1379" s="634" t="s">
        <v>7224</v>
      </c>
      <c r="S1379" s="634" t="s">
        <v>8135</v>
      </c>
      <c r="T1379" s="634" t="s">
        <v>10605</v>
      </c>
      <c r="U1379" s="634" t="s">
        <v>2426</v>
      </c>
      <c r="V1379" s="634" t="s">
        <v>470</v>
      </c>
      <c r="W1379" s="634" t="s">
        <v>5559</v>
      </c>
      <c r="X1379" s="634" t="s">
        <v>11959</v>
      </c>
      <c r="Y1379" s="634" t="s">
        <v>8138</v>
      </c>
      <c r="Z1379" s="634" t="s">
        <v>8139</v>
      </c>
      <c r="AB1379" s="634" t="s">
        <v>8183</v>
      </c>
      <c r="AC1379" s="634" t="s">
        <v>8184</v>
      </c>
      <c r="AE1379" s="634" t="s">
        <v>10625</v>
      </c>
      <c r="AF1379" s="634" t="s">
        <v>19688</v>
      </c>
      <c r="AI1379" s="646" t="str">
        <f>VLOOKUP(K1379,'2-kurs'!C:F,4,)</f>
        <v>2-kurs</v>
      </c>
      <c r="AJ1379" s="634" t="str">
        <f t="shared" si="21"/>
        <v>438231100526</v>
      </c>
    </row>
    <row r="1380" spans="1:36" hidden="1" x14ac:dyDescent="0.25">
      <c r="A1380" s="634" t="s">
        <v>11919</v>
      </c>
      <c r="B1380" s="634" t="s">
        <v>5574</v>
      </c>
      <c r="C1380" s="634" t="s">
        <v>8125</v>
      </c>
      <c r="D1380" s="634" t="s">
        <v>8126</v>
      </c>
      <c r="E1380" s="634" t="s">
        <v>8127</v>
      </c>
      <c r="F1380" s="634" t="s">
        <v>4345</v>
      </c>
      <c r="G1380" s="634" t="s">
        <v>8186</v>
      </c>
      <c r="H1380" s="634" t="s">
        <v>4346</v>
      </c>
      <c r="I1380" s="634" t="s">
        <v>11920</v>
      </c>
      <c r="J1380" s="634" t="s">
        <v>11921</v>
      </c>
      <c r="K1380" s="635">
        <v>42409975360010</v>
      </c>
      <c r="L1380" s="634" t="s">
        <v>11922</v>
      </c>
      <c r="M1380" s="634" t="s">
        <v>2423</v>
      </c>
      <c r="N1380" s="634" t="s">
        <v>2424</v>
      </c>
      <c r="O1380" s="634" t="s">
        <v>4337</v>
      </c>
      <c r="P1380" s="634" t="s">
        <v>8132</v>
      </c>
      <c r="Q1380" s="634" t="s">
        <v>8133</v>
      </c>
      <c r="R1380" s="634" t="s">
        <v>7224</v>
      </c>
      <c r="S1380" s="634" t="s">
        <v>8135</v>
      </c>
      <c r="T1380" s="634" t="s">
        <v>10605</v>
      </c>
      <c r="U1380" s="634" t="s">
        <v>2426</v>
      </c>
      <c r="V1380" s="634" t="s">
        <v>470</v>
      </c>
      <c r="W1380" s="634" t="s">
        <v>5559</v>
      </c>
      <c r="X1380" s="634" t="s">
        <v>11923</v>
      </c>
      <c r="Y1380" s="634" t="s">
        <v>8138</v>
      </c>
      <c r="Z1380" s="634" t="s">
        <v>8139</v>
      </c>
      <c r="AB1380" s="634" t="s">
        <v>8183</v>
      </c>
      <c r="AC1380" s="634" t="s">
        <v>8184</v>
      </c>
      <c r="AF1380" s="634" t="s">
        <v>20724</v>
      </c>
      <c r="AI1380" s="646" t="str">
        <f>VLOOKUP(K1380,'2-kurs'!C:F,4,)</f>
        <v>2-kurs</v>
      </c>
      <c r="AJ1380" s="634" t="str">
        <f t="shared" si="21"/>
        <v>438241100003</v>
      </c>
    </row>
    <row r="1381" spans="1:36" hidden="1" x14ac:dyDescent="0.25">
      <c r="A1381" s="634" t="s">
        <v>19684</v>
      </c>
      <c r="B1381" s="634" t="s">
        <v>7976</v>
      </c>
      <c r="C1381" s="634" t="s">
        <v>8125</v>
      </c>
      <c r="D1381" s="634" t="s">
        <v>8126</v>
      </c>
      <c r="E1381" s="634" t="s">
        <v>8127</v>
      </c>
      <c r="F1381" s="634" t="s">
        <v>4345</v>
      </c>
      <c r="G1381" s="634" t="s">
        <v>4347</v>
      </c>
      <c r="H1381" s="634" t="s">
        <v>4346</v>
      </c>
      <c r="I1381" s="634" t="s">
        <v>19685</v>
      </c>
      <c r="J1381" s="634" t="s">
        <v>19686</v>
      </c>
      <c r="K1381" s="635">
        <v>41208941090048</v>
      </c>
      <c r="L1381" s="634" t="s">
        <v>10116</v>
      </c>
      <c r="M1381" s="634" t="s">
        <v>2423</v>
      </c>
      <c r="N1381" s="634" t="s">
        <v>2424</v>
      </c>
      <c r="O1381" s="634" t="s">
        <v>4337</v>
      </c>
      <c r="P1381" s="634" t="s">
        <v>8132</v>
      </c>
      <c r="Q1381" s="634" t="s">
        <v>8133</v>
      </c>
      <c r="R1381" s="634" t="s">
        <v>7224</v>
      </c>
      <c r="S1381" s="634" t="s">
        <v>8135</v>
      </c>
      <c r="T1381" s="634" t="s">
        <v>10605</v>
      </c>
      <c r="U1381" s="634" t="s">
        <v>2426</v>
      </c>
      <c r="V1381" s="634" t="s">
        <v>470</v>
      </c>
      <c r="W1381" s="634" t="s">
        <v>5559</v>
      </c>
      <c r="X1381" s="634" t="s">
        <v>8175</v>
      </c>
      <c r="Y1381" s="634" t="s">
        <v>8138</v>
      </c>
      <c r="Z1381" s="634" t="s">
        <v>8139</v>
      </c>
      <c r="AE1381" s="634" t="s">
        <v>20514</v>
      </c>
      <c r="AF1381" s="634" t="s">
        <v>21269</v>
      </c>
      <c r="AI1381" s="646" t="str">
        <f>VLOOKUP(K1381,'2-kurs'!C:F,4,)</f>
        <v>2-kurs</v>
      </c>
      <c r="AJ1381" s="634" t="str">
        <f t="shared" si="21"/>
        <v>438241102265</v>
      </c>
    </row>
    <row r="1382" spans="1:36" hidden="1" x14ac:dyDescent="0.25">
      <c r="A1382" s="634" t="s">
        <v>12063</v>
      </c>
      <c r="B1382" s="634" t="s">
        <v>21270</v>
      </c>
      <c r="C1382" s="634" t="s">
        <v>8125</v>
      </c>
      <c r="D1382" s="634" t="s">
        <v>8126</v>
      </c>
      <c r="E1382" s="634" t="s">
        <v>8127</v>
      </c>
      <c r="F1382" s="634" t="s">
        <v>4345</v>
      </c>
      <c r="G1382" s="634" t="s">
        <v>4349</v>
      </c>
      <c r="H1382" s="634" t="s">
        <v>4346</v>
      </c>
      <c r="I1382" s="634" t="s">
        <v>10685</v>
      </c>
      <c r="J1382" s="634" t="s">
        <v>21271</v>
      </c>
      <c r="K1382" s="635">
        <v>61906055380018</v>
      </c>
      <c r="L1382" s="634" t="s">
        <v>21272</v>
      </c>
      <c r="M1382" s="634" t="s">
        <v>2423</v>
      </c>
      <c r="N1382" s="634" t="s">
        <v>2424</v>
      </c>
      <c r="O1382" s="634" t="s">
        <v>4337</v>
      </c>
      <c r="P1382" s="634" t="s">
        <v>8132</v>
      </c>
      <c r="Q1382" s="634" t="s">
        <v>8133</v>
      </c>
      <c r="R1382" s="634" t="s">
        <v>7224</v>
      </c>
      <c r="S1382" s="634" t="s">
        <v>8135</v>
      </c>
      <c r="T1382" s="634" t="s">
        <v>10605</v>
      </c>
      <c r="U1382" s="634" t="s">
        <v>2426</v>
      </c>
      <c r="V1382" s="634" t="s">
        <v>470</v>
      </c>
      <c r="W1382" s="634" t="s">
        <v>5559</v>
      </c>
      <c r="X1382" s="634" t="s">
        <v>12064</v>
      </c>
      <c r="Y1382" s="634" t="s">
        <v>8138</v>
      </c>
      <c r="Z1382" s="634" t="s">
        <v>8139</v>
      </c>
      <c r="AB1382" s="634" t="s">
        <v>8183</v>
      </c>
      <c r="AC1382" s="634" t="s">
        <v>8184</v>
      </c>
      <c r="AE1382" s="634" t="s">
        <v>9201</v>
      </c>
      <c r="AF1382" s="634" t="s">
        <v>18740</v>
      </c>
      <c r="AI1382" s="646" t="str">
        <f>VLOOKUP(K1382,'2-kurs'!C:F,4,)</f>
        <v>2-kurs</v>
      </c>
      <c r="AJ1382" s="634" t="str">
        <f t="shared" si="21"/>
        <v>438231100792</v>
      </c>
    </row>
    <row r="1383" spans="1:36" hidden="1" x14ac:dyDescent="0.25">
      <c r="A1383" s="634" t="s">
        <v>11975</v>
      </c>
      <c r="B1383" s="634" t="s">
        <v>5483</v>
      </c>
      <c r="C1383" s="634" t="s">
        <v>8125</v>
      </c>
      <c r="D1383" s="634" t="s">
        <v>8126</v>
      </c>
      <c r="E1383" s="634" t="s">
        <v>8127</v>
      </c>
      <c r="F1383" s="634" t="s">
        <v>4345</v>
      </c>
      <c r="G1383" s="634" t="s">
        <v>8186</v>
      </c>
      <c r="H1383" s="634" t="s">
        <v>4346</v>
      </c>
      <c r="I1383" s="634" t="s">
        <v>11976</v>
      </c>
      <c r="J1383" s="634" t="s">
        <v>11977</v>
      </c>
      <c r="K1383" s="635">
        <v>41108965360014</v>
      </c>
      <c r="L1383" s="634" t="s">
        <v>11978</v>
      </c>
      <c r="M1383" s="634" t="s">
        <v>2423</v>
      </c>
      <c r="N1383" s="634" t="s">
        <v>2424</v>
      </c>
      <c r="O1383" s="634" t="s">
        <v>4337</v>
      </c>
      <c r="P1383" s="634" t="s">
        <v>8132</v>
      </c>
      <c r="Q1383" s="634" t="s">
        <v>8133</v>
      </c>
      <c r="R1383" s="634" t="s">
        <v>7224</v>
      </c>
      <c r="S1383" s="634" t="s">
        <v>8135</v>
      </c>
      <c r="T1383" s="634" t="s">
        <v>10605</v>
      </c>
      <c r="U1383" s="634" t="s">
        <v>2426</v>
      </c>
      <c r="V1383" s="634" t="s">
        <v>470</v>
      </c>
      <c r="W1383" s="634" t="s">
        <v>5559</v>
      </c>
      <c r="X1383" s="634" t="s">
        <v>11979</v>
      </c>
      <c r="Y1383" s="634" t="s">
        <v>8138</v>
      </c>
      <c r="Z1383" s="634" t="s">
        <v>8139</v>
      </c>
      <c r="AB1383" s="634" t="s">
        <v>8183</v>
      </c>
      <c r="AC1383" s="634" t="s">
        <v>8184</v>
      </c>
      <c r="AE1383" s="634" t="s">
        <v>19646</v>
      </c>
      <c r="AF1383" s="634" t="s">
        <v>18807</v>
      </c>
      <c r="AI1383" s="646" t="str">
        <f>VLOOKUP(K1383,'2-kurs'!C:F,4,)</f>
        <v>2-kurs</v>
      </c>
      <c r="AJ1383" s="634" t="str">
        <f t="shared" si="21"/>
        <v>438231100776</v>
      </c>
    </row>
    <row r="1384" spans="1:36" hidden="1" x14ac:dyDescent="0.25">
      <c r="A1384" s="634" t="s">
        <v>12004</v>
      </c>
      <c r="B1384" s="634" t="s">
        <v>5332</v>
      </c>
      <c r="C1384" s="634" t="s">
        <v>8125</v>
      </c>
      <c r="D1384" s="634" t="s">
        <v>8126</v>
      </c>
      <c r="E1384" s="634" t="s">
        <v>8127</v>
      </c>
      <c r="F1384" s="634" t="s">
        <v>4345</v>
      </c>
      <c r="G1384" s="634" t="s">
        <v>4347</v>
      </c>
      <c r="H1384" s="634" t="s">
        <v>4346</v>
      </c>
      <c r="I1384" s="634" t="s">
        <v>12005</v>
      </c>
      <c r="J1384" s="634" t="s">
        <v>12006</v>
      </c>
      <c r="K1384" s="635">
        <v>40103935260021</v>
      </c>
      <c r="L1384" s="634" t="s">
        <v>12007</v>
      </c>
      <c r="M1384" s="634" t="s">
        <v>2423</v>
      </c>
      <c r="N1384" s="634" t="s">
        <v>2424</v>
      </c>
      <c r="O1384" s="634" t="s">
        <v>4337</v>
      </c>
      <c r="P1384" s="634" t="s">
        <v>8132</v>
      </c>
      <c r="Q1384" s="634" t="s">
        <v>8133</v>
      </c>
      <c r="R1384" s="634" t="s">
        <v>7224</v>
      </c>
      <c r="S1384" s="634" t="s">
        <v>8135</v>
      </c>
      <c r="T1384" s="634" t="s">
        <v>10605</v>
      </c>
      <c r="U1384" s="634" t="s">
        <v>2426</v>
      </c>
      <c r="V1384" s="634" t="s">
        <v>470</v>
      </c>
      <c r="W1384" s="634" t="s">
        <v>5559</v>
      </c>
      <c r="X1384" s="634" t="s">
        <v>12008</v>
      </c>
      <c r="Y1384" s="634" t="s">
        <v>8138</v>
      </c>
      <c r="Z1384" s="634" t="s">
        <v>8139</v>
      </c>
      <c r="AB1384" s="634" t="s">
        <v>8183</v>
      </c>
      <c r="AC1384" s="634" t="s">
        <v>8184</v>
      </c>
      <c r="AE1384" s="634" t="s">
        <v>10625</v>
      </c>
      <c r="AF1384" s="634" t="s">
        <v>20724</v>
      </c>
      <c r="AI1384" s="646" t="str">
        <f>VLOOKUP(K1384,'2-kurs'!C:F,4,)</f>
        <v>2-kurs</v>
      </c>
      <c r="AJ1384" s="634" t="str">
        <f t="shared" si="21"/>
        <v>438231100518</v>
      </c>
    </row>
    <row r="1385" spans="1:36" hidden="1" x14ac:dyDescent="0.25">
      <c r="A1385" s="634" t="s">
        <v>11929</v>
      </c>
      <c r="B1385" s="634" t="s">
        <v>11930</v>
      </c>
      <c r="C1385" s="634" t="s">
        <v>8125</v>
      </c>
      <c r="D1385" s="634" t="s">
        <v>8126</v>
      </c>
      <c r="E1385" s="634" t="s">
        <v>8127</v>
      </c>
      <c r="F1385" s="634" t="s">
        <v>4345</v>
      </c>
      <c r="G1385" s="634" t="s">
        <v>8332</v>
      </c>
      <c r="H1385" s="634" t="s">
        <v>4344</v>
      </c>
      <c r="I1385" s="634" t="s">
        <v>11931</v>
      </c>
      <c r="J1385" s="634" t="s">
        <v>11932</v>
      </c>
      <c r="K1385" s="635">
        <v>51101035280020</v>
      </c>
      <c r="L1385" s="634" t="s">
        <v>11933</v>
      </c>
      <c r="M1385" s="634" t="s">
        <v>2423</v>
      </c>
      <c r="N1385" s="634" t="s">
        <v>2424</v>
      </c>
      <c r="O1385" s="634" t="s">
        <v>4337</v>
      </c>
      <c r="P1385" s="634" t="s">
        <v>8132</v>
      </c>
      <c r="Q1385" s="634" t="s">
        <v>8133</v>
      </c>
      <c r="R1385" s="634" t="s">
        <v>7224</v>
      </c>
      <c r="S1385" s="634" t="s">
        <v>8135</v>
      </c>
      <c r="T1385" s="634" t="s">
        <v>10605</v>
      </c>
      <c r="U1385" s="634" t="s">
        <v>2426</v>
      </c>
      <c r="V1385" s="634" t="s">
        <v>470</v>
      </c>
      <c r="W1385" s="634" t="s">
        <v>5559</v>
      </c>
      <c r="X1385" s="634" t="s">
        <v>11934</v>
      </c>
      <c r="Y1385" s="634" t="s">
        <v>8138</v>
      </c>
      <c r="Z1385" s="634" t="s">
        <v>8139</v>
      </c>
      <c r="AB1385" s="634" t="s">
        <v>8183</v>
      </c>
      <c r="AC1385" s="634" t="s">
        <v>8184</v>
      </c>
      <c r="AE1385" s="634" t="s">
        <v>10625</v>
      </c>
      <c r="AF1385" s="634" t="s">
        <v>21268</v>
      </c>
      <c r="AI1385" s="646" t="str">
        <f>VLOOKUP(K1385,'2-kurs'!C:F,4,)</f>
        <v>2-kurs</v>
      </c>
      <c r="AJ1385" s="634" t="str">
        <f t="shared" si="21"/>
        <v>438231100551</v>
      </c>
    </row>
    <row r="1386" spans="1:36" hidden="1" x14ac:dyDescent="0.25">
      <c r="A1386" s="634" t="s">
        <v>11951</v>
      </c>
      <c r="B1386" s="634" t="s">
        <v>5365</v>
      </c>
      <c r="C1386" s="634" t="s">
        <v>8125</v>
      </c>
      <c r="D1386" s="634" t="s">
        <v>8126</v>
      </c>
      <c r="E1386" s="634" t="s">
        <v>8127</v>
      </c>
      <c r="F1386" s="634" t="s">
        <v>4345</v>
      </c>
      <c r="G1386" s="634" t="s">
        <v>4349</v>
      </c>
      <c r="H1386" s="634" t="s">
        <v>4346</v>
      </c>
      <c r="I1386" s="634" t="s">
        <v>11952</v>
      </c>
      <c r="J1386" s="634" t="s">
        <v>11953</v>
      </c>
      <c r="K1386" s="635">
        <v>42806861140033</v>
      </c>
      <c r="L1386" s="634" t="s">
        <v>8215</v>
      </c>
      <c r="M1386" s="634" t="s">
        <v>2423</v>
      </c>
      <c r="N1386" s="634" t="s">
        <v>2424</v>
      </c>
      <c r="O1386" s="634" t="s">
        <v>4337</v>
      </c>
      <c r="P1386" s="634" t="s">
        <v>8132</v>
      </c>
      <c r="Q1386" s="634" t="s">
        <v>8133</v>
      </c>
      <c r="R1386" s="634" t="s">
        <v>7224</v>
      </c>
      <c r="S1386" s="634" t="s">
        <v>8135</v>
      </c>
      <c r="T1386" s="634" t="s">
        <v>10605</v>
      </c>
      <c r="U1386" s="634" t="s">
        <v>2426</v>
      </c>
      <c r="V1386" s="634" t="s">
        <v>470</v>
      </c>
      <c r="W1386" s="634" t="s">
        <v>5559</v>
      </c>
      <c r="X1386" s="634" t="s">
        <v>11954</v>
      </c>
      <c r="Y1386" s="634" t="s">
        <v>8138</v>
      </c>
      <c r="Z1386" s="634" t="s">
        <v>8139</v>
      </c>
      <c r="AB1386" s="634" t="s">
        <v>8183</v>
      </c>
      <c r="AC1386" s="634" t="s">
        <v>8184</v>
      </c>
      <c r="AF1386" s="634" t="s">
        <v>21229</v>
      </c>
      <c r="AI1386" s="646" t="str">
        <f>VLOOKUP(K1386,'2-kurs'!C:F,4,)</f>
        <v>2-kurs</v>
      </c>
      <c r="AJ1386" s="634" t="str">
        <f t="shared" si="21"/>
        <v>438231100812</v>
      </c>
    </row>
    <row r="1387" spans="1:36" hidden="1" x14ac:dyDescent="0.25">
      <c r="A1387" s="634" t="s">
        <v>11989</v>
      </c>
      <c r="B1387" s="634" t="s">
        <v>11990</v>
      </c>
      <c r="C1387" s="634" t="s">
        <v>8125</v>
      </c>
      <c r="D1387" s="634" t="s">
        <v>8126</v>
      </c>
      <c r="E1387" s="634" t="s">
        <v>8127</v>
      </c>
      <c r="F1387" s="634" t="s">
        <v>4345</v>
      </c>
      <c r="G1387" s="634" t="s">
        <v>4352</v>
      </c>
      <c r="H1387" s="634" t="s">
        <v>4344</v>
      </c>
      <c r="I1387" s="634" t="s">
        <v>11991</v>
      </c>
      <c r="J1387" s="634" t="s">
        <v>11992</v>
      </c>
      <c r="K1387" s="635">
        <v>30604941060049</v>
      </c>
      <c r="L1387" s="634" t="s">
        <v>9779</v>
      </c>
      <c r="M1387" s="634" t="s">
        <v>2423</v>
      </c>
      <c r="N1387" s="634" t="s">
        <v>2424</v>
      </c>
      <c r="O1387" s="634" t="s">
        <v>4337</v>
      </c>
      <c r="P1387" s="634" t="s">
        <v>8132</v>
      </c>
      <c r="Q1387" s="634" t="s">
        <v>8133</v>
      </c>
      <c r="R1387" s="634" t="s">
        <v>7224</v>
      </c>
      <c r="S1387" s="634" t="s">
        <v>8135</v>
      </c>
      <c r="T1387" s="634" t="s">
        <v>10605</v>
      </c>
      <c r="U1387" s="634" t="s">
        <v>2426</v>
      </c>
      <c r="V1387" s="634" t="s">
        <v>470</v>
      </c>
      <c r="W1387" s="634" t="s">
        <v>5559</v>
      </c>
      <c r="X1387" s="634" t="s">
        <v>11993</v>
      </c>
      <c r="Y1387" s="634" t="s">
        <v>8138</v>
      </c>
      <c r="Z1387" s="634" t="s">
        <v>8139</v>
      </c>
      <c r="AB1387" s="634" t="s">
        <v>8183</v>
      </c>
      <c r="AC1387" s="634" t="s">
        <v>8184</v>
      </c>
      <c r="AE1387" s="634" t="s">
        <v>10625</v>
      </c>
      <c r="AF1387" s="634" t="s">
        <v>19300</v>
      </c>
      <c r="AI1387" s="646" t="str">
        <f>VLOOKUP(K1387,'2-kurs'!C:F,4,)</f>
        <v>2-kurs</v>
      </c>
      <c r="AJ1387" s="634" t="str">
        <f t="shared" si="21"/>
        <v>438231100562</v>
      </c>
    </row>
    <row r="1388" spans="1:36" hidden="1" x14ac:dyDescent="0.25">
      <c r="A1388" s="634" t="s">
        <v>11984</v>
      </c>
      <c r="B1388" s="634" t="s">
        <v>5374</v>
      </c>
      <c r="C1388" s="634" t="s">
        <v>8125</v>
      </c>
      <c r="D1388" s="634" t="s">
        <v>8126</v>
      </c>
      <c r="E1388" s="634" t="s">
        <v>8127</v>
      </c>
      <c r="F1388" s="634" t="s">
        <v>4345</v>
      </c>
      <c r="G1388" s="634" t="s">
        <v>4349</v>
      </c>
      <c r="H1388" s="634" t="s">
        <v>4346</v>
      </c>
      <c r="I1388" s="634" t="s">
        <v>11985</v>
      </c>
      <c r="J1388" s="634" t="s">
        <v>11986</v>
      </c>
      <c r="K1388" s="635">
        <v>63107045380036</v>
      </c>
      <c r="L1388" s="634" t="s">
        <v>11987</v>
      </c>
      <c r="M1388" s="634" t="s">
        <v>2423</v>
      </c>
      <c r="N1388" s="634" t="s">
        <v>2424</v>
      </c>
      <c r="O1388" s="634" t="s">
        <v>4337</v>
      </c>
      <c r="P1388" s="634" t="s">
        <v>8132</v>
      </c>
      <c r="Q1388" s="634" t="s">
        <v>8133</v>
      </c>
      <c r="R1388" s="634" t="s">
        <v>7224</v>
      </c>
      <c r="S1388" s="634" t="s">
        <v>8135</v>
      </c>
      <c r="T1388" s="634" t="s">
        <v>10605</v>
      </c>
      <c r="U1388" s="634" t="s">
        <v>2426</v>
      </c>
      <c r="V1388" s="634" t="s">
        <v>470</v>
      </c>
      <c r="W1388" s="634" t="s">
        <v>5559</v>
      </c>
      <c r="X1388" s="634" t="s">
        <v>11988</v>
      </c>
      <c r="Y1388" s="634" t="s">
        <v>8138</v>
      </c>
      <c r="Z1388" s="634" t="s">
        <v>8139</v>
      </c>
      <c r="AB1388" s="634" t="s">
        <v>8183</v>
      </c>
      <c r="AC1388" s="634" t="s">
        <v>8184</v>
      </c>
      <c r="AF1388" s="634" t="s">
        <v>18740</v>
      </c>
      <c r="AI1388" s="646" t="str">
        <f>VLOOKUP(K1388,'2-kurs'!C:F,4,)</f>
        <v>2-kurs</v>
      </c>
      <c r="AJ1388" s="634" t="str">
        <f t="shared" si="21"/>
        <v>438231100756</v>
      </c>
    </row>
    <row r="1389" spans="1:36" hidden="1" x14ac:dyDescent="0.25">
      <c r="A1389" s="634" t="s">
        <v>12044</v>
      </c>
      <c r="B1389" s="634" t="s">
        <v>5155</v>
      </c>
      <c r="C1389" s="634" t="s">
        <v>8125</v>
      </c>
      <c r="D1389" s="634" t="s">
        <v>8126</v>
      </c>
      <c r="E1389" s="634" t="s">
        <v>8127</v>
      </c>
      <c r="F1389" s="634" t="s">
        <v>4345</v>
      </c>
      <c r="G1389" s="634" t="s">
        <v>9003</v>
      </c>
      <c r="H1389" s="634" t="s">
        <v>4346</v>
      </c>
      <c r="I1389" s="634" t="s">
        <v>12045</v>
      </c>
      <c r="J1389" s="634" t="s">
        <v>12046</v>
      </c>
      <c r="K1389" s="635">
        <v>42107985370022</v>
      </c>
      <c r="L1389" s="634" t="s">
        <v>12047</v>
      </c>
      <c r="M1389" s="634" t="s">
        <v>2423</v>
      </c>
      <c r="N1389" s="634" t="s">
        <v>2424</v>
      </c>
      <c r="O1389" s="634" t="s">
        <v>4337</v>
      </c>
      <c r="P1389" s="634" t="s">
        <v>8132</v>
      </c>
      <c r="Q1389" s="634" t="s">
        <v>8133</v>
      </c>
      <c r="R1389" s="634" t="s">
        <v>7224</v>
      </c>
      <c r="S1389" s="634" t="s">
        <v>8135</v>
      </c>
      <c r="T1389" s="634" t="s">
        <v>10605</v>
      </c>
      <c r="U1389" s="634" t="s">
        <v>2426</v>
      </c>
      <c r="V1389" s="634" t="s">
        <v>470</v>
      </c>
      <c r="W1389" s="634" t="s">
        <v>5559</v>
      </c>
      <c r="X1389" s="634" t="s">
        <v>12048</v>
      </c>
      <c r="Y1389" s="634" t="s">
        <v>8138</v>
      </c>
      <c r="Z1389" s="634" t="s">
        <v>8139</v>
      </c>
      <c r="AB1389" s="634" t="s">
        <v>8183</v>
      </c>
      <c r="AC1389" s="634" t="s">
        <v>8184</v>
      </c>
      <c r="AE1389" s="634" t="s">
        <v>10625</v>
      </c>
      <c r="AF1389" s="634" t="s">
        <v>19687</v>
      </c>
      <c r="AI1389" s="646" t="str">
        <f>VLOOKUP(K1389,'2-kurs'!C:F,4,)</f>
        <v>2-kurs</v>
      </c>
      <c r="AJ1389" s="634" t="str">
        <f t="shared" si="21"/>
        <v>438231100546</v>
      </c>
    </row>
    <row r="1390" spans="1:36" hidden="1" x14ac:dyDescent="0.25">
      <c r="A1390" s="634" t="s">
        <v>11994</v>
      </c>
      <c r="B1390" s="634" t="s">
        <v>5487</v>
      </c>
      <c r="C1390" s="634" t="s">
        <v>8125</v>
      </c>
      <c r="D1390" s="634" t="s">
        <v>8126</v>
      </c>
      <c r="E1390" s="634" t="s">
        <v>8127</v>
      </c>
      <c r="F1390" s="634" t="s">
        <v>8552</v>
      </c>
      <c r="G1390" s="634" t="s">
        <v>8896</v>
      </c>
      <c r="H1390" s="634" t="s">
        <v>4346</v>
      </c>
      <c r="I1390" s="634" t="s">
        <v>11995</v>
      </c>
      <c r="J1390" s="634" t="s">
        <v>11996</v>
      </c>
      <c r="K1390" s="635">
        <v>42311892620011</v>
      </c>
      <c r="L1390" s="634" t="s">
        <v>8988</v>
      </c>
      <c r="M1390" s="634" t="s">
        <v>2423</v>
      </c>
      <c r="N1390" s="634" t="s">
        <v>2424</v>
      </c>
      <c r="O1390" s="634" t="s">
        <v>4337</v>
      </c>
      <c r="P1390" s="634" t="s">
        <v>8132</v>
      </c>
      <c r="Q1390" s="634" t="s">
        <v>8133</v>
      </c>
      <c r="R1390" s="634" t="s">
        <v>7224</v>
      </c>
      <c r="S1390" s="634" t="s">
        <v>8135</v>
      </c>
      <c r="T1390" s="634" t="s">
        <v>10605</v>
      </c>
      <c r="U1390" s="634" t="s">
        <v>2426</v>
      </c>
      <c r="V1390" s="634" t="s">
        <v>470</v>
      </c>
      <c r="W1390" s="634" t="s">
        <v>5559</v>
      </c>
      <c r="X1390" s="634" t="s">
        <v>11997</v>
      </c>
      <c r="Y1390" s="634" t="s">
        <v>8138</v>
      </c>
      <c r="Z1390" s="634" t="s">
        <v>8139</v>
      </c>
      <c r="AB1390" s="634" t="s">
        <v>8183</v>
      </c>
      <c r="AC1390" s="634" t="s">
        <v>8184</v>
      </c>
      <c r="AF1390" s="634" t="s">
        <v>19300</v>
      </c>
      <c r="AI1390" s="646" t="str">
        <f>VLOOKUP(K1390,'2-kurs'!C:F,4,)</f>
        <v>2-kurs</v>
      </c>
      <c r="AJ1390" s="634" t="str">
        <f t="shared" si="21"/>
        <v>438231100779</v>
      </c>
    </row>
    <row r="1391" spans="1:36" hidden="1" x14ac:dyDescent="0.25">
      <c r="A1391" s="634" t="s">
        <v>12015</v>
      </c>
      <c r="B1391" s="634" t="s">
        <v>5129</v>
      </c>
      <c r="C1391" s="634" t="s">
        <v>8125</v>
      </c>
      <c r="D1391" s="634" t="s">
        <v>8126</v>
      </c>
      <c r="E1391" s="634" t="s">
        <v>8127</v>
      </c>
      <c r="F1391" s="634" t="s">
        <v>4345</v>
      </c>
      <c r="G1391" s="634" t="s">
        <v>9003</v>
      </c>
      <c r="H1391" s="634" t="s">
        <v>4346</v>
      </c>
      <c r="I1391" s="634" t="s">
        <v>12016</v>
      </c>
      <c r="J1391" s="634" t="s">
        <v>12017</v>
      </c>
      <c r="K1391" s="635">
        <v>62501045370018</v>
      </c>
      <c r="L1391" s="634" t="s">
        <v>12018</v>
      </c>
      <c r="M1391" s="634" t="s">
        <v>2423</v>
      </c>
      <c r="N1391" s="634" t="s">
        <v>2424</v>
      </c>
      <c r="O1391" s="634" t="s">
        <v>4337</v>
      </c>
      <c r="P1391" s="634" t="s">
        <v>8132</v>
      </c>
      <c r="Q1391" s="634" t="s">
        <v>8133</v>
      </c>
      <c r="R1391" s="634" t="s">
        <v>7224</v>
      </c>
      <c r="S1391" s="634" t="s">
        <v>8135</v>
      </c>
      <c r="T1391" s="634" t="s">
        <v>10605</v>
      </c>
      <c r="U1391" s="634" t="s">
        <v>2426</v>
      </c>
      <c r="V1391" s="634" t="s">
        <v>470</v>
      </c>
      <c r="W1391" s="634" t="s">
        <v>5559</v>
      </c>
      <c r="X1391" s="634" t="s">
        <v>12019</v>
      </c>
      <c r="Y1391" s="634" t="s">
        <v>8138</v>
      </c>
      <c r="Z1391" s="634" t="s">
        <v>8139</v>
      </c>
      <c r="AB1391" s="634" t="s">
        <v>8183</v>
      </c>
      <c r="AC1391" s="634" t="s">
        <v>8184</v>
      </c>
      <c r="AE1391" s="634" t="s">
        <v>10625</v>
      </c>
      <c r="AF1391" s="634" t="s">
        <v>21273</v>
      </c>
      <c r="AI1391" s="646" t="str">
        <f>VLOOKUP(K1391,'2-kurs'!C:F,4,)</f>
        <v>2-kurs</v>
      </c>
      <c r="AJ1391" s="634" t="str">
        <f t="shared" si="21"/>
        <v>438231100535</v>
      </c>
    </row>
    <row r="1392" spans="1:36" hidden="1" x14ac:dyDescent="0.25">
      <c r="A1392" s="634" t="s">
        <v>12049</v>
      </c>
      <c r="B1392" s="634" t="s">
        <v>12050</v>
      </c>
      <c r="C1392" s="634" t="s">
        <v>8125</v>
      </c>
      <c r="D1392" s="634" t="s">
        <v>8126</v>
      </c>
      <c r="E1392" s="634" t="s">
        <v>8127</v>
      </c>
      <c r="F1392" s="634" t="s">
        <v>4345</v>
      </c>
      <c r="G1392" s="634" t="s">
        <v>4347</v>
      </c>
      <c r="H1392" s="634" t="s">
        <v>4346</v>
      </c>
      <c r="I1392" s="634" t="s">
        <v>10620</v>
      </c>
      <c r="J1392" s="634" t="s">
        <v>12051</v>
      </c>
      <c r="K1392" s="635">
        <v>61909055260029</v>
      </c>
      <c r="L1392" s="634" t="s">
        <v>10184</v>
      </c>
      <c r="M1392" s="634" t="s">
        <v>2423</v>
      </c>
      <c r="N1392" s="634" t="s">
        <v>2424</v>
      </c>
      <c r="O1392" s="634" t="s">
        <v>4337</v>
      </c>
      <c r="P1392" s="634" t="s">
        <v>8132</v>
      </c>
      <c r="Q1392" s="634" t="s">
        <v>8133</v>
      </c>
      <c r="R1392" s="634" t="s">
        <v>7224</v>
      </c>
      <c r="S1392" s="634" t="s">
        <v>8135</v>
      </c>
      <c r="T1392" s="634" t="s">
        <v>10605</v>
      </c>
      <c r="U1392" s="634" t="s">
        <v>2426</v>
      </c>
      <c r="V1392" s="634" t="s">
        <v>470</v>
      </c>
      <c r="W1392" s="634" t="s">
        <v>5559</v>
      </c>
      <c r="X1392" s="634" t="s">
        <v>12052</v>
      </c>
      <c r="Y1392" s="634" t="s">
        <v>8138</v>
      </c>
      <c r="Z1392" s="634" t="s">
        <v>8139</v>
      </c>
      <c r="AB1392" s="634" t="s">
        <v>8183</v>
      </c>
      <c r="AC1392" s="634" t="s">
        <v>8184</v>
      </c>
      <c r="AF1392" s="634" t="s">
        <v>20717</v>
      </c>
      <c r="AI1392" s="646" t="str">
        <f>VLOOKUP(K1392,'2-kurs'!C:F,4,)</f>
        <v>2-kurs</v>
      </c>
      <c r="AJ1392" s="634" t="str">
        <f t="shared" si="21"/>
        <v>438231100754</v>
      </c>
    </row>
    <row r="1393" spans="1:36" hidden="1" x14ac:dyDescent="0.25">
      <c r="A1393" s="634" t="s">
        <v>11960</v>
      </c>
      <c r="B1393" s="634" t="s">
        <v>5463</v>
      </c>
      <c r="C1393" s="634" t="s">
        <v>8125</v>
      </c>
      <c r="D1393" s="634" t="s">
        <v>8126</v>
      </c>
      <c r="E1393" s="634" t="s">
        <v>8127</v>
      </c>
      <c r="F1393" s="634" t="s">
        <v>8253</v>
      </c>
      <c r="G1393" s="634" t="s">
        <v>8805</v>
      </c>
      <c r="H1393" s="634" t="s">
        <v>4344</v>
      </c>
      <c r="I1393" s="634" t="s">
        <v>11961</v>
      </c>
      <c r="J1393" s="634" t="s">
        <v>11962</v>
      </c>
      <c r="K1393" s="635">
        <v>51902036080053</v>
      </c>
      <c r="L1393" s="634" t="s">
        <v>11963</v>
      </c>
      <c r="M1393" s="634" t="s">
        <v>2423</v>
      </c>
      <c r="N1393" s="634" t="s">
        <v>2424</v>
      </c>
      <c r="O1393" s="634" t="s">
        <v>4337</v>
      </c>
      <c r="P1393" s="634" t="s">
        <v>8132</v>
      </c>
      <c r="Q1393" s="634" t="s">
        <v>8133</v>
      </c>
      <c r="R1393" s="634" t="s">
        <v>7224</v>
      </c>
      <c r="S1393" s="634" t="s">
        <v>8135</v>
      </c>
      <c r="T1393" s="634" t="s">
        <v>10605</v>
      </c>
      <c r="U1393" s="634" t="s">
        <v>2426</v>
      </c>
      <c r="V1393" s="634" t="s">
        <v>470</v>
      </c>
      <c r="W1393" s="634" t="s">
        <v>5559</v>
      </c>
      <c r="X1393" s="634" t="s">
        <v>11964</v>
      </c>
      <c r="Y1393" s="634" t="s">
        <v>8138</v>
      </c>
      <c r="Z1393" s="634" t="s">
        <v>8139</v>
      </c>
      <c r="AB1393" s="634" t="s">
        <v>8183</v>
      </c>
      <c r="AC1393" s="634" t="s">
        <v>8184</v>
      </c>
      <c r="AE1393" s="634" t="s">
        <v>10625</v>
      </c>
      <c r="AF1393" s="634" t="s">
        <v>20752</v>
      </c>
      <c r="AI1393" s="646" t="str">
        <f>VLOOKUP(K1393,'2-kurs'!C:F,4,)</f>
        <v>2-kurs</v>
      </c>
      <c r="AJ1393" s="634" t="str">
        <f t="shared" si="21"/>
        <v>438231100517</v>
      </c>
    </row>
    <row r="1394" spans="1:36" hidden="1" x14ac:dyDescent="0.25">
      <c r="A1394" s="634" t="s">
        <v>11980</v>
      </c>
      <c r="B1394" s="634" t="s">
        <v>5326</v>
      </c>
      <c r="C1394" s="634" t="s">
        <v>8125</v>
      </c>
      <c r="D1394" s="634" t="s">
        <v>8126</v>
      </c>
      <c r="E1394" s="634" t="s">
        <v>8127</v>
      </c>
      <c r="F1394" s="634" t="s">
        <v>4345</v>
      </c>
      <c r="G1394" s="634" t="s">
        <v>4348</v>
      </c>
      <c r="H1394" s="634" t="s">
        <v>4346</v>
      </c>
      <c r="I1394" s="634" t="s">
        <v>11981</v>
      </c>
      <c r="J1394" s="634" t="s">
        <v>11982</v>
      </c>
      <c r="K1394" s="635">
        <v>41506941010025</v>
      </c>
      <c r="L1394" s="634" t="s">
        <v>8411</v>
      </c>
      <c r="M1394" s="634" t="s">
        <v>2423</v>
      </c>
      <c r="N1394" s="634" t="s">
        <v>2424</v>
      </c>
      <c r="O1394" s="634" t="s">
        <v>4337</v>
      </c>
      <c r="P1394" s="634" t="s">
        <v>8132</v>
      </c>
      <c r="Q1394" s="634" t="s">
        <v>8133</v>
      </c>
      <c r="R1394" s="634" t="s">
        <v>7224</v>
      </c>
      <c r="S1394" s="634" t="s">
        <v>8135</v>
      </c>
      <c r="T1394" s="634" t="s">
        <v>10605</v>
      </c>
      <c r="U1394" s="634" t="s">
        <v>2426</v>
      </c>
      <c r="V1394" s="634" t="s">
        <v>470</v>
      </c>
      <c r="W1394" s="634" t="s">
        <v>5559</v>
      </c>
      <c r="X1394" s="634" t="s">
        <v>11983</v>
      </c>
      <c r="Y1394" s="634" t="s">
        <v>8138</v>
      </c>
      <c r="Z1394" s="634" t="s">
        <v>8139</v>
      </c>
      <c r="AB1394" s="634" t="s">
        <v>8183</v>
      </c>
      <c r="AC1394" s="634" t="s">
        <v>8184</v>
      </c>
      <c r="AE1394" s="634" t="s">
        <v>10625</v>
      </c>
      <c r="AF1394" s="634" t="s">
        <v>19300</v>
      </c>
      <c r="AI1394" s="646" t="str">
        <f>VLOOKUP(K1394,'2-kurs'!C:F,4,)</f>
        <v>2-kurs</v>
      </c>
      <c r="AJ1394" s="634" t="str">
        <f t="shared" si="21"/>
        <v>438231100549</v>
      </c>
    </row>
    <row r="1395" spans="1:36" hidden="1" x14ac:dyDescent="0.25">
      <c r="A1395" s="634" t="s">
        <v>12039</v>
      </c>
      <c r="B1395" s="634" t="s">
        <v>5331</v>
      </c>
      <c r="C1395" s="634" t="s">
        <v>8125</v>
      </c>
      <c r="D1395" s="634" t="s">
        <v>8126</v>
      </c>
      <c r="E1395" s="634" t="s">
        <v>8127</v>
      </c>
      <c r="F1395" s="634" t="s">
        <v>4345</v>
      </c>
      <c r="G1395" s="634" t="s">
        <v>4349</v>
      </c>
      <c r="H1395" s="634" t="s">
        <v>4346</v>
      </c>
      <c r="I1395" s="634" t="s">
        <v>12040</v>
      </c>
      <c r="J1395" s="634" t="s">
        <v>12041</v>
      </c>
      <c r="K1395" s="635">
        <v>41711861140017</v>
      </c>
      <c r="L1395" s="634" t="s">
        <v>12042</v>
      </c>
      <c r="M1395" s="634" t="s">
        <v>2423</v>
      </c>
      <c r="N1395" s="634" t="s">
        <v>2424</v>
      </c>
      <c r="O1395" s="634" t="s">
        <v>4337</v>
      </c>
      <c r="P1395" s="634" t="s">
        <v>8132</v>
      </c>
      <c r="Q1395" s="634" t="s">
        <v>8133</v>
      </c>
      <c r="R1395" s="634" t="s">
        <v>7224</v>
      </c>
      <c r="S1395" s="634" t="s">
        <v>8135</v>
      </c>
      <c r="T1395" s="634" t="s">
        <v>10605</v>
      </c>
      <c r="U1395" s="634" t="s">
        <v>2426</v>
      </c>
      <c r="V1395" s="634" t="s">
        <v>470</v>
      </c>
      <c r="W1395" s="634" t="s">
        <v>5559</v>
      </c>
      <c r="X1395" s="634" t="s">
        <v>12043</v>
      </c>
      <c r="Y1395" s="634" t="s">
        <v>8138</v>
      </c>
      <c r="Z1395" s="634" t="s">
        <v>8139</v>
      </c>
      <c r="AB1395" s="634" t="s">
        <v>8183</v>
      </c>
      <c r="AC1395" s="634" t="s">
        <v>8184</v>
      </c>
      <c r="AF1395" s="634" t="s">
        <v>20724</v>
      </c>
      <c r="AI1395" s="646" t="str">
        <f>VLOOKUP(K1395,'2-kurs'!C:F,4,)</f>
        <v>2-kurs</v>
      </c>
      <c r="AJ1395" s="634" t="str">
        <f t="shared" si="21"/>
        <v>438231100547</v>
      </c>
    </row>
    <row r="1396" spans="1:36" hidden="1" x14ac:dyDescent="0.25">
      <c r="A1396" s="634" t="s">
        <v>11945</v>
      </c>
      <c r="B1396" s="634" t="s">
        <v>11946</v>
      </c>
      <c r="C1396" s="634" t="s">
        <v>8125</v>
      </c>
      <c r="D1396" s="634" t="s">
        <v>8126</v>
      </c>
      <c r="E1396" s="634" t="s">
        <v>8127</v>
      </c>
      <c r="F1396" s="634" t="s">
        <v>4345</v>
      </c>
      <c r="G1396" s="634" t="s">
        <v>8221</v>
      </c>
      <c r="H1396" s="634" t="s">
        <v>4346</v>
      </c>
      <c r="I1396" s="634" t="s">
        <v>11947</v>
      </c>
      <c r="J1396" s="634" t="s">
        <v>11948</v>
      </c>
      <c r="K1396" s="635">
        <v>40906975350020</v>
      </c>
      <c r="L1396" s="634" t="s">
        <v>11949</v>
      </c>
      <c r="M1396" s="634" t="s">
        <v>2423</v>
      </c>
      <c r="N1396" s="634" t="s">
        <v>2424</v>
      </c>
      <c r="O1396" s="634" t="s">
        <v>4337</v>
      </c>
      <c r="P1396" s="634" t="s">
        <v>8132</v>
      </c>
      <c r="Q1396" s="634" t="s">
        <v>8133</v>
      </c>
      <c r="R1396" s="634" t="s">
        <v>7224</v>
      </c>
      <c r="S1396" s="634" t="s">
        <v>8135</v>
      </c>
      <c r="T1396" s="634" t="s">
        <v>10605</v>
      </c>
      <c r="U1396" s="634" t="s">
        <v>2426</v>
      </c>
      <c r="V1396" s="634" t="s">
        <v>470</v>
      </c>
      <c r="W1396" s="634" t="s">
        <v>5559</v>
      </c>
      <c r="X1396" s="634" t="s">
        <v>11950</v>
      </c>
      <c r="Y1396" s="634" t="s">
        <v>8138</v>
      </c>
      <c r="Z1396" s="634" t="s">
        <v>8139</v>
      </c>
      <c r="AB1396" s="634" t="s">
        <v>8183</v>
      </c>
      <c r="AC1396" s="634" t="s">
        <v>8184</v>
      </c>
      <c r="AF1396" s="634" t="s">
        <v>18740</v>
      </c>
      <c r="AI1396" s="646" t="str">
        <f>VLOOKUP(K1396,'2-kurs'!C:F,4,)</f>
        <v>2-kurs</v>
      </c>
      <c r="AJ1396" s="634" t="str">
        <f t="shared" si="21"/>
        <v>438231100809</v>
      </c>
    </row>
    <row r="1397" spans="1:36" hidden="1" x14ac:dyDescent="0.25">
      <c r="A1397" s="634" t="s">
        <v>11940</v>
      </c>
      <c r="B1397" s="634" t="s">
        <v>5573</v>
      </c>
      <c r="C1397" s="634" t="s">
        <v>8125</v>
      </c>
      <c r="D1397" s="634" t="s">
        <v>8126</v>
      </c>
      <c r="E1397" s="634" t="s">
        <v>8127</v>
      </c>
      <c r="F1397" s="634" t="s">
        <v>4345</v>
      </c>
      <c r="G1397" s="634" t="s">
        <v>4347</v>
      </c>
      <c r="H1397" s="634" t="s">
        <v>4346</v>
      </c>
      <c r="I1397" s="634" t="s">
        <v>11941</v>
      </c>
      <c r="J1397" s="634" t="s">
        <v>11942</v>
      </c>
      <c r="K1397" s="635">
        <v>41111902330032</v>
      </c>
      <c r="L1397" s="634" t="s">
        <v>11943</v>
      </c>
      <c r="M1397" s="634" t="s">
        <v>2423</v>
      </c>
      <c r="N1397" s="634" t="s">
        <v>2424</v>
      </c>
      <c r="O1397" s="634" t="s">
        <v>4337</v>
      </c>
      <c r="P1397" s="634" t="s">
        <v>8132</v>
      </c>
      <c r="Q1397" s="634" t="s">
        <v>8133</v>
      </c>
      <c r="R1397" s="634" t="s">
        <v>7224</v>
      </c>
      <c r="S1397" s="634" t="s">
        <v>8135</v>
      </c>
      <c r="T1397" s="634" t="s">
        <v>10605</v>
      </c>
      <c r="U1397" s="634" t="s">
        <v>2426</v>
      </c>
      <c r="V1397" s="634" t="s">
        <v>470</v>
      </c>
      <c r="W1397" s="634" t="s">
        <v>5559</v>
      </c>
      <c r="X1397" s="634" t="s">
        <v>11944</v>
      </c>
      <c r="Y1397" s="634" t="s">
        <v>8138</v>
      </c>
      <c r="Z1397" s="634" t="s">
        <v>8139</v>
      </c>
      <c r="AB1397" s="634" t="s">
        <v>8183</v>
      </c>
      <c r="AC1397" s="634" t="s">
        <v>8184</v>
      </c>
      <c r="AF1397" s="634" t="s">
        <v>21274</v>
      </c>
      <c r="AI1397" s="646" t="str">
        <f>VLOOKUP(K1397,'2-kurs'!C:F,4,)</f>
        <v>2-kurs</v>
      </c>
      <c r="AJ1397" s="634" t="str">
        <f t="shared" si="21"/>
        <v>438231100814</v>
      </c>
    </row>
    <row r="1398" spans="1:36" hidden="1" x14ac:dyDescent="0.25">
      <c r="A1398" s="634" t="s">
        <v>12053</v>
      </c>
      <c r="B1398" s="634" t="s">
        <v>5164</v>
      </c>
      <c r="C1398" s="634" t="s">
        <v>8125</v>
      </c>
      <c r="D1398" s="634" t="s">
        <v>8126</v>
      </c>
      <c r="E1398" s="634" t="s">
        <v>8127</v>
      </c>
      <c r="F1398" s="634" t="s">
        <v>4345</v>
      </c>
      <c r="G1398" s="634" t="s">
        <v>8332</v>
      </c>
      <c r="H1398" s="634" t="s">
        <v>4344</v>
      </c>
      <c r="I1398" s="634" t="s">
        <v>12054</v>
      </c>
      <c r="J1398" s="634" t="s">
        <v>12055</v>
      </c>
      <c r="K1398" s="635">
        <v>50108045280032</v>
      </c>
      <c r="L1398" s="634" t="s">
        <v>12056</v>
      </c>
      <c r="M1398" s="634" t="s">
        <v>2423</v>
      </c>
      <c r="N1398" s="634" t="s">
        <v>2424</v>
      </c>
      <c r="O1398" s="634" t="s">
        <v>4337</v>
      </c>
      <c r="P1398" s="634" t="s">
        <v>8132</v>
      </c>
      <c r="Q1398" s="634" t="s">
        <v>8133</v>
      </c>
      <c r="R1398" s="634" t="s">
        <v>7224</v>
      </c>
      <c r="S1398" s="634" t="s">
        <v>8135</v>
      </c>
      <c r="T1398" s="634" t="s">
        <v>10605</v>
      </c>
      <c r="U1398" s="634" t="s">
        <v>2426</v>
      </c>
      <c r="V1398" s="634" t="s">
        <v>470</v>
      </c>
      <c r="W1398" s="634" t="s">
        <v>5559</v>
      </c>
      <c r="X1398" s="634" t="s">
        <v>12057</v>
      </c>
      <c r="Y1398" s="634" t="s">
        <v>8138</v>
      </c>
      <c r="Z1398" s="634" t="s">
        <v>8139</v>
      </c>
      <c r="AB1398" s="634" t="s">
        <v>8183</v>
      </c>
      <c r="AC1398" s="634" t="s">
        <v>8184</v>
      </c>
      <c r="AE1398" s="634" t="s">
        <v>10625</v>
      </c>
      <c r="AF1398" s="634" t="s">
        <v>19688</v>
      </c>
      <c r="AI1398" s="646" t="str">
        <f>VLOOKUP(K1398,'2-kurs'!C:F,4,)</f>
        <v>2-kurs</v>
      </c>
      <c r="AJ1398" s="634" t="str">
        <f t="shared" si="21"/>
        <v>438231100534</v>
      </c>
    </row>
    <row r="1399" spans="1:36" hidden="1" x14ac:dyDescent="0.25">
      <c r="A1399" s="634" t="s">
        <v>12058</v>
      </c>
      <c r="B1399" s="634" t="s">
        <v>5169</v>
      </c>
      <c r="C1399" s="634" t="s">
        <v>8125</v>
      </c>
      <c r="D1399" s="634" t="s">
        <v>8126</v>
      </c>
      <c r="E1399" s="634" t="s">
        <v>8127</v>
      </c>
      <c r="F1399" s="634" t="s">
        <v>4345</v>
      </c>
      <c r="G1399" s="634" t="s">
        <v>4349</v>
      </c>
      <c r="H1399" s="634" t="s">
        <v>4346</v>
      </c>
      <c r="I1399" s="634" t="s">
        <v>12059</v>
      </c>
      <c r="J1399" s="634" t="s">
        <v>12060</v>
      </c>
      <c r="K1399" s="635">
        <v>60202025380015</v>
      </c>
      <c r="L1399" s="634" t="s">
        <v>12061</v>
      </c>
      <c r="M1399" s="634" t="s">
        <v>2423</v>
      </c>
      <c r="N1399" s="634" t="s">
        <v>2424</v>
      </c>
      <c r="O1399" s="634" t="s">
        <v>4337</v>
      </c>
      <c r="P1399" s="634" t="s">
        <v>8132</v>
      </c>
      <c r="Q1399" s="634" t="s">
        <v>8133</v>
      </c>
      <c r="R1399" s="634" t="s">
        <v>7224</v>
      </c>
      <c r="S1399" s="634" t="s">
        <v>8135</v>
      </c>
      <c r="T1399" s="634" t="s">
        <v>10605</v>
      </c>
      <c r="U1399" s="634" t="s">
        <v>2426</v>
      </c>
      <c r="V1399" s="634" t="s">
        <v>470</v>
      </c>
      <c r="W1399" s="634" t="s">
        <v>5559</v>
      </c>
      <c r="X1399" s="634" t="s">
        <v>12062</v>
      </c>
      <c r="Y1399" s="634" t="s">
        <v>8138</v>
      </c>
      <c r="Z1399" s="634" t="s">
        <v>8139</v>
      </c>
      <c r="AB1399" s="634" t="s">
        <v>8183</v>
      </c>
      <c r="AC1399" s="634" t="s">
        <v>8184</v>
      </c>
      <c r="AF1399" s="634" t="s">
        <v>19300</v>
      </c>
      <c r="AI1399" s="646" t="str">
        <f>VLOOKUP(K1399,'2-kurs'!C:F,4,)</f>
        <v>2-kurs</v>
      </c>
      <c r="AJ1399" s="634" t="str">
        <f t="shared" si="21"/>
        <v>438231100751</v>
      </c>
    </row>
    <row r="1400" spans="1:36" hidden="1" x14ac:dyDescent="0.25">
      <c r="A1400" s="634" t="s">
        <v>11935</v>
      </c>
      <c r="B1400" s="634" t="s">
        <v>5431</v>
      </c>
      <c r="C1400" s="634" t="s">
        <v>8125</v>
      </c>
      <c r="D1400" s="634" t="s">
        <v>8126</v>
      </c>
      <c r="E1400" s="634" t="s">
        <v>8127</v>
      </c>
      <c r="F1400" s="634" t="s">
        <v>4345</v>
      </c>
      <c r="G1400" s="634" t="s">
        <v>4349</v>
      </c>
      <c r="H1400" s="634" t="s">
        <v>4346</v>
      </c>
      <c r="I1400" s="634" t="s">
        <v>11936</v>
      </c>
      <c r="J1400" s="634" t="s">
        <v>11937</v>
      </c>
      <c r="K1400" s="635">
        <v>40308985380011</v>
      </c>
      <c r="L1400" s="634" t="s">
        <v>11938</v>
      </c>
      <c r="M1400" s="634" t="s">
        <v>2423</v>
      </c>
      <c r="N1400" s="634" t="s">
        <v>2424</v>
      </c>
      <c r="O1400" s="634" t="s">
        <v>4337</v>
      </c>
      <c r="P1400" s="634" t="s">
        <v>8132</v>
      </c>
      <c r="Q1400" s="634" t="s">
        <v>8133</v>
      </c>
      <c r="R1400" s="634" t="s">
        <v>7224</v>
      </c>
      <c r="S1400" s="634" t="s">
        <v>8135</v>
      </c>
      <c r="T1400" s="634" t="s">
        <v>10605</v>
      </c>
      <c r="U1400" s="634" t="s">
        <v>2426</v>
      </c>
      <c r="V1400" s="634" t="s">
        <v>470</v>
      </c>
      <c r="W1400" s="634" t="s">
        <v>5559</v>
      </c>
      <c r="X1400" s="634" t="s">
        <v>11939</v>
      </c>
      <c r="Y1400" s="634" t="s">
        <v>8138</v>
      </c>
      <c r="Z1400" s="634" t="s">
        <v>8139</v>
      </c>
      <c r="AB1400" s="634" t="s">
        <v>8183</v>
      </c>
      <c r="AC1400" s="634" t="s">
        <v>8184</v>
      </c>
      <c r="AF1400" s="634" t="s">
        <v>20724</v>
      </c>
      <c r="AI1400" s="646" t="str">
        <f>VLOOKUP(K1400,'2-kurs'!C:F,4,)</f>
        <v>2-kurs</v>
      </c>
      <c r="AJ1400" s="634" t="str">
        <f t="shared" si="21"/>
        <v>438231100537</v>
      </c>
    </row>
    <row r="1401" spans="1:36" hidden="1" x14ac:dyDescent="0.25">
      <c r="A1401" s="634" t="s">
        <v>12035</v>
      </c>
      <c r="B1401" s="634" t="s">
        <v>5204</v>
      </c>
      <c r="C1401" s="634" t="s">
        <v>8125</v>
      </c>
      <c r="D1401" s="634" t="s">
        <v>8126</v>
      </c>
      <c r="E1401" s="634" t="s">
        <v>8127</v>
      </c>
      <c r="F1401" s="634" t="s">
        <v>4345</v>
      </c>
      <c r="G1401" s="634" t="s">
        <v>4348</v>
      </c>
      <c r="H1401" s="634" t="s">
        <v>4346</v>
      </c>
      <c r="I1401" s="634" t="s">
        <v>10620</v>
      </c>
      <c r="J1401" s="634" t="s">
        <v>12036</v>
      </c>
      <c r="K1401" s="635">
        <v>61909055300028</v>
      </c>
      <c r="L1401" s="634" t="s">
        <v>12037</v>
      </c>
      <c r="M1401" s="634" t="s">
        <v>2423</v>
      </c>
      <c r="N1401" s="634" t="s">
        <v>2424</v>
      </c>
      <c r="O1401" s="634" t="s">
        <v>4337</v>
      </c>
      <c r="P1401" s="634" t="s">
        <v>8132</v>
      </c>
      <c r="Q1401" s="634" t="s">
        <v>8133</v>
      </c>
      <c r="R1401" s="634" t="s">
        <v>7224</v>
      </c>
      <c r="S1401" s="634" t="s">
        <v>8135</v>
      </c>
      <c r="T1401" s="634" t="s">
        <v>10605</v>
      </c>
      <c r="U1401" s="634" t="s">
        <v>2426</v>
      </c>
      <c r="V1401" s="634" t="s">
        <v>470</v>
      </c>
      <c r="W1401" s="634" t="s">
        <v>5559</v>
      </c>
      <c r="X1401" s="634" t="s">
        <v>12038</v>
      </c>
      <c r="Y1401" s="634" t="s">
        <v>8138</v>
      </c>
      <c r="Z1401" s="634" t="s">
        <v>8139</v>
      </c>
      <c r="AB1401" s="634" t="s">
        <v>8183</v>
      </c>
      <c r="AC1401" s="634" t="s">
        <v>8184</v>
      </c>
      <c r="AE1401" s="634" t="s">
        <v>10625</v>
      </c>
      <c r="AF1401" s="634" t="s">
        <v>20724</v>
      </c>
      <c r="AI1401" s="646" t="str">
        <f>VLOOKUP(K1401,'2-kurs'!C:F,4,)</f>
        <v>2-kurs</v>
      </c>
      <c r="AJ1401" s="634" t="str">
        <f t="shared" si="21"/>
        <v>438231100522</v>
      </c>
    </row>
    <row r="1402" spans="1:36" hidden="1" x14ac:dyDescent="0.25">
      <c r="A1402" s="634" t="s">
        <v>14417</v>
      </c>
      <c r="B1402" s="634" t="s">
        <v>2629</v>
      </c>
      <c r="C1402" s="634" t="s">
        <v>8125</v>
      </c>
      <c r="D1402" s="634" t="s">
        <v>8126</v>
      </c>
      <c r="E1402" s="634" t="s">
        <v>8127</v>
      </c>
      <c r="F1402" s="634" t="s">
        <v>4345</v>
      </c>
      <c r="G1402" s="634" t="s">
        <v>9003</v>
      </c>
      <c r="H1402" s="634" t="s">
        <v>4346</v>
      </c>
      <c r="I1402" s="634" t="s">
        <v>14418</v>
      </c>
      <c r="J1402" s="634" t="s">
        <v>14419</v>
      </c>
      <c r="K1402" s="635">
        <v>42811903330073</v>
      </c>
      <c r="L1402" s="634" t="s">
        <v>14420</v>
      </c>
      <c r="M1402" s="634" t="s">
        <v>4006</v>
      </c>
      <c r="N1402" s="634" t="s">
        <v>2424</v>
      </c>
      <c r="O1402" s="634" t="s">
        <v>2441</v>
      </c>
      <c r="P1402" s="634" t="s">
        <v>8132</v>
      </c>
      <c r="Q1402" s="634" t="s">
        <v>8133</v>
      </c>
      <c r="R1402" s="634" t="s">
        <v>7245</v>
      </c>
      <c r="S1402" s="634" t="s">
        <v>8135</v>
      </c>
      <c r="T1402" s="634" t="s">
        <v>10605</v>
      </c>
      <c r="U1402" s="634" t="s">
        <v>2426</v>
      </c>
      <c r="V1402" s="634" t="s">
        <v>470</v>
      </c>
      <c r="W1402" s="634" t="s">
        <v>5559</v>
      </c>
      <c r="X1402" s="634" t="s">
        <v>14421</v>
      </c>
      <c r="Y1402" s="634" t="s">
        <v>8138</v>
      </c>
      <c r="Z1402" s="634" t="s">
        <v>8139</v>
      </c>
      <c r="AB1402" s="634" t="s">
        <v>8183</v>
      </c>
      <c r="AC1402" s="634" t="s">
        <v>8184</v>
      </c>
      <c r="AE1402" s="634" t="s">
        <v>12337</v>
      </c>
      <c r="AF1402" s="634" t="s">
        <v>18612</v>
      </c>
      <c r="AI1402" s="646" t="str">
        <f>VLOOKUP(K1402,'3-kurs'!C:F,4,)</f>
        <v>3-kurs</v>
      </c>
      <c r="AJ1402" s="634" t="str">
        <f t="shared" si="21"/>
        <v>438231100093</v>
      </c>
    </row>
    <row r="1403" spans="1:36" hidden="1" x14ac:dyDescent="0.25">
      <c r="A1403" s="634" t="s">
        <v>14335</v>
      </c>
      <c r="B1403" s="634" t="s">
        <v>2437</v>
      </c>
      <c r="C1403" s="634" t="s">
        <v>8125</v>
      </c>
      <c r="D1403" s="634" t="s">
        <v>8126</v>
      </c>
      <c r="E1403" s="634" t="s">
        <v>8127</v>
      </c>
      <c r="F1403" s="634" t="s">
        <v>4345</v>
      </c>
      <c r="G1403" s="634" t="s">
        <v>8186</v>
      </c>
      <c r="H1403" s="634" t="s">
        <v>4344</v>
      </c>
      <c r="I1403" s="634" t="s">
        <v>14336</v>
      </c>
      <c r="J1403" s="634" t="s">
        <v>14337</v>
      </c>
      <c r="K1403" s="635">
        <v>31310995360013</v>
      </c>
      <c r="L1403" s="634" t="s">
        <v>14338</v>
      </c>
      <c r="M1403" s="634" t="s">
        <v>4006</v>
      </c>
      <c r="N1403" s="634" t="s">
        <v>2424</v>
      </c>
      <c r="O1403" s="634" t="s">
        <v>2441</v>
      </c>
      <c r="P1403" s="634" t="s">
        <v>8132</v>
      </c>
      <c r="Q1403" s="634" t="s">
        <v>8133</v>
      </c>
      <c r="R1403" s="634" t="s">
        <v>7245</v>
      </c>
      <c r="S1403" s="634" t="s">
        <v>8135</v>
      </c>
      <c r="T1403" s="634" t="s">
        <v>10605</v>
      </c>
      <c r="U1403" s="634" t="s">
        <v>2426</v>
      </c>
      <c r="V1403" s="634" t="s">
        <v>470</v>
      </c>
      <c r="W1403" s="634" t="s">
        <v>5559</v>
      </c>
      <c r="X1403" s="634" t="s">
        <v>10610</v>
      </c>
      <c r="Y1403" s="634" t="s">
        <v>8138</v>
      </c>
      <c r="Z1403" s="634" t="s">
        <v>8139</v>
      </c>
      <c r="AB1403" s="634" t="s">
        <v>8183</v>
      </c>
      <c r="AC1403" s="634" t="s">
        <v>8184</v>
      </c>
      <c r="AE1403" s="634" t="s">
        <v>10607</v>
      </c>
      <c r="AF1403" s="634" t="s">
        <v>18612</v>
      </c>
      <c r="AI1403" s="646" t="str">
        <f>VLOOKUP(K1403,'3-kurs'!C:F,4,)</f>
        <v>3-kurs</v>
      </c>
      <c r="AJ1403" s="634" t="str">
        <f t="shared" si="21"/>
        <v>438221100258</v>
      </c>
    </row>
    <row r="1404" spans="1:36" hidden="1" x14ac:dyDescent="0.25">
      <c r="A1404" s="634" t="s">
        <v>14440</v>
      </c>
      <c r="B1404" s="634" t="s">
        <v>2440</v>
      </c>
      <c r="C1404" s="634" t="s">
        <v>8125</v>
      </c>
      <c r="D1404" s="634" t="s">
        <v>8126</v>
      </c>
      <c r="E1404" s="634" t="s">
        <v>8127</v>
      </c>
      <c r="F1404" s="634" t="s">
        <v>4345</v>
      </c>
      <c r="G1404" s="634" t="s">
        <v>8332</v>
      </c>
      <c r="H1404" s="634" t="s">
        <v>4344</v>
      </c>
      <c r="I1404" s="634" t="s">
        <v>14441</v>
      </c>
      <c r="J1404" s="634" t="s">
        <v>14442</v>
      </c>
      <c r="K1404" s="635">
        <v>52706045280052</v>
      </c>
      <c r="L1404" s="634" t="s">
        <v>14443</v>
      </c>
      <c r="M1404" s="634" t="s">
        <v>4006</v>
      </c>
      <c r="N1404" s="634" t="s">
        <v>2424</v>
      </c>
      <c r="O1404" s="634" t="s">
        <v>2441</v>
      </c>
      <c r="P1404" s="634" t="s">
        <v>8132</v>
      </c>
      <c r="Q1404" s="634" t="s">
        <v>8133</v>
      </c>
      <c r="R1404" s="634" t="s">
        <v>7245</v>
      </c>
      <c r="S1404" s="634" t="s">
        <v>8135</v>
      </c>
      <c r="T1404" s="634" t="s">
        <v>10605</v>
      </c>
      <c r="U1404" s="634" t="s">
        <v>2426</v>
      </c>
      <c r="V1404" s="634" t="s">
        <v>470</v>
      </c>
      <c r="W1404" s="634" t="s">
        <v>5559</v>
      </c>
      <c r="X1404" s="634" t="s">
        <v>14444</v>
      </c>
      <c r="Y1404" s="634" t="s">
        <v>8138</v>
      </c>
      <c r="Z1404" s="634" t="s">
        <v>8139</v>
      </c>
      <c r="AB1404" s="634" t="s">
        <v>8183</v>
      </c>
      <c r="AC1404" s="634" t="s">
        <v>8184</v>
      </c>
      <c r="AE1404" s="634" t="s">
        <v>11918</v>
      </c>
      <c r="AF1404" s="634" t="s">
        <v>18714</v>
      </c>
      <c r="AI1404" s="646" t="str">
        <f>VLOOKUP(K1404,'3-kurs'!C:F,4,)</f>
        <v>3-kurs</v>
      </c>
      <c r="AJ1404" s="634" t="str">
        <f t="shared" si="21"/>
        <v>438231100329</v>
      </c>
    </row>
    <row r="1405" spans="1:36" hidden="1" x14ac:dyDescent="0.25">
      <c r="A1405" s="634" t="s">
        <v>14330</v>
      </c>
      <c r="B1405" s="634" t="s">
        <v>2460</v>
      </c>
      <c r="C1405" s="634" t="s">
        <v>8125</v>
      </c>
      <c r="D1405" s="634" t="s">
        <v>8126</v>
      </c>
      <c r="E1405" s="634" t="s">
        <v>9067</v>
      </c>
      <c r="F1405" s="634" t="s">
        <v>4345</v>
      </c>
      <c r="G1405" s="634" t="s">
        <v>8598</v>
      </c>
      <c r="H1405" s="634" t="s">
        <v>4346</v>
      </c>
      <c r="I1405" s="634" t="s">
        <v>14331</v>
      </c>
      <c r="J1405" s="634" t="s">
        <v>14332</v>
      </c>
      <c r="K1405" s="635">
        <v>61507005330031</v>
      </c>
      <c r="L1405" s="634" t="s">
        <v>14333</v>
      </c>
      <c r="M1405" s="634" t="s">
        <v>4006</v>
      </c>
      <c r="N1405" s="634" t="s">
        <v>2424</v>
      </c>
      <c r="O1405" s="634" t="s">
        <v>2441</v>
      </c>
      <c r="P1405" s="634" t="s">
        <v>8132</v>
      </c>
      <c r="Q1405" s="634" t="s">
        <v>8133</v>
      </c>
      <c r="R1405" s="634" t="s">
        <v>7245</v>
      </c>
      <c r="S1405" s="634" t="s">
        <v>8135</v>
      </c>
      <c r="T1405" s="634" t="s">
        <v>10605</v>
      </c>
      <c r="U1405" s="634" t="s">
        <v>2426</v>
      </c>
      <c r="V1405" s="634" t="s">
        <v>470</v>
      </c>
      <c r="W1405" s="634" t="s">
        <v>5559</v>
      </c>
      <c r="X1405" s="634" t="s">
        <v>14334</v>
      </c>
      <c r="Y1405" s="634" t="s">
        <v>8138</v>
      </c>
      <c r="Z1405" s="634" t="s">
        <v>8139</v>
      </c>
      <c r="AB1405" s="634" t="s">
        <v>8183</v>
      </c>
      <c r="AC1405" s="634" t="s">
        <v>8184</v>
      </c>
      <c r="AE1405" s="634" t="s">
        <v>11918</v>
      </c>
      <c r="AF1405" s="634" t="s">
        <v>18612</v>
      </c>
      <c r="AI1405" s="646" t="str">
        <f>VLOOKUP(K1405,'3-kurs'!C:F,4,)</f>
        <v>3-kurs</v>
      </c>
      <c r="AJ1405" s="634" t="str">
        <f t="shared" si="21"/>
        <v>438231100265</v>
      </c>
    </row>
    <row r="1406" spans="1:36" hidden="1" x14ac:dyDescent="0.25">
      <c r="A1406" s="634" t="s">
        <v>14339</v>
      </c>
      <c r="B1406" s="634" t="s">
        <v>2467</v>
      </c>
      <c r="C1406" s="634" t="s">
        <v>8125</v>
      </c>
      <c r="D1406" s="634" t="s">
        <v>8126</v>
      </c>
      <c r="E1406" s="634" t="s">
        <v>8127</v>
      </c>
      <c r="F1406" s="634" t="s">
        <v>4345</v>
      </c>
      <c r="G1406" s="634" t="s">
        <v>4352</v>
      </c>
      <c r="H1406" s="634" t="s">
        <v>4346</v>
      </c>
      <c r="I1406" s="634" t="s">
        <v>14340</v>
      </c>
      <c r="J1406" s="634" t="s">
        <v>14341</v>
      </c>
      <c r="K1406" s="635">
        <v>42401881060031</v>
      </c>
      <c r="L1406" s="634" t="s">
        <v>14342</v>
      </c>
      <c r="M1406" s="634" t="s">
        <v>4006</v>
      </c>
      <c r="N1406" s="634" t="s">
        <v>2424</v>
      </c>
      <c r="O1406" s="634" t="s">
        <v>2441</v>
      </c>
      <c r="P1406" s="634" t="s">
        <v>8132</v>
      </c>
      <c r="Q1406" s="634" t="s">
        <v>8133</v>
      </c>
      <c r="R1406" s="634" t="s">
        <v>7245</v>
      </c>
      <c r="S1406" s="634" t="s">
        <v>8135</v>
      </c>
      <c r="T1406" s="634" t="s">
        <v>10605</v>
      </c>
      <c r="U1406" s="634" t="s">
        <v>2426</v>
      </c>
      <c r="V1406" s="634" t="s">
        <v>470</v>
      </c>
      <c r="W1406" s="634" t="s">
        <v>5559</v>
      </c>
      <c r="X1406" s="634" t="s">
        <v>14343</v>
      </c>
      <c r="Y1406" s="634" t="s">
        <v>8138</v>
      </c>
      <c r="Z1406" s="634" t="s">
        <v>8139</v>
      </c>
      <c r="AB1406" s="634" t="s">
        <v>8183</v>
      </c>
      <c r="AC1406" s="634" t="s">
        <v>8184</v>
      </c>
      <c r="AE1406" s="634" t="s">
        <v>12307</v>
      </c>
      <c r="AF1406" s="634" t="s">
        <v>18740</v>
      </c>
      <c r="AI1406" s="646" t="str">
        <f>VLOOKUP(K1406,'3-kurs'!C:F,4,)</f>
        <v>3-kurs</v>
      </c>
      <c r="AJ1406" s="634" t="str">
        <f t="shared" si="21"/>
        <v>438231100138</v>
      </c>
    </row>
    <row r="1407" spans="1:36" hidden="1" x14ac:dyDescent="0.25">
      <c r="A1407" s="634" t="s">
        <v>14404</v>
      </c>
      <c r="B1407" s="634" t="s">
        <v>2645</v>
      </c>
      <c r="C1407" s="634" t="s">
        <v>8125</v>
      </c>
      <c r="D1407" s="634" t="s">
        <v>8126</v>
      </c>
      <c r="E1407" s="634" t="s">
        <v>8127</v>
      </c>
      <c r="F1407" s="634" t="s">
        <v>8552</v>
      </c>
      <c r="G1407" s="634" t="s">
        <v>11073</v>
      </c>
      <c r="H1407" s="634" t="s">
        <v>4344</v>
      </c>
      <c r="I1407" s="634" t="s">
        <v>14405</v>
      </c>
      <c r="J1407" s="634" t="s">
        <v>14406</v>
      </c>
      <c r="K1407" s="635">
        <v>52202005670016</v>
      </c>
      <c r="L1407" s="634" t="s">
        <v>14407</v>
      </c>
      <c r="M1407" s="634" t="s">
        <v>4006</v>
      </c>
      <c r="N1407" s="634" t="s">
        <v>2424</v>
      </c>
      <c r="O1407" s="634" t="s">
        <v>2441</v>
      </c>
      <c r="P1407" s="634" t="s">
        <v>8132</v>
      </c>
      <c r="Q1407" s="634" t="s">
        <v>8133</v>
      </c>
      <c r="R1407" s="634" t="s">
        <v>7245</v>
      </c>
      <c r="S1407" s="634" t="s">
        <v>8135</v>
      </c>
      <c r="T1407" s="634" t="s">
        <v>10605</v>
      </c>
      <c r="U1407" s="634" t="s">
        <v>2426</v>
      </c>
      <c r="V1407" s="634" t="s">
        <v>470</v>
      </c>
      <c r="W1407" s="634" t="s">
        <v>5559</v>
      </c>
      <c r="X1407" s="634" t="s">
        <v>14408</v>
      </c>
      <c r="Y1407" s="634" t="s">
        <v>8138</v>
      </c>
      <c r="Z1407" s="634" t="s">
        <v>8139</v>
      </c>
      <c r="AB1407" s="634" t="s">
        <v>8183</v>
      </c>
      <c r="AC1407" s="634" t="s">
        <v>8184</v>
      </c>
      <c r="AE1407" s="634" t="s">
        <v>12337</v>
      </c>
      <c r="AF1407" s="634" t="s">
        <v>18742</v>
      </c>
      <c r="AI1407" s="646" t="str">
        <f>VLOOKUP(K1407,'3-kurs'!C:F,4,)</f>
        <v>3-kurs</v>
      </c>
      <c r="AJ1407" s="634" t="str">
        <f t="shared" si="21"/>
        <v>438231100094</v>
      </c>
    </row>
    <row r="1408" spans="1:36" hidden="1" x14ac:dyDescent="0.25">
      <c r="A1408" s="634" t="s">
        <v>14399</v>
      </c>
      <c r="B1408" s="634" t="s">
        <v>5512</v>
      </c>
      <c r="C1408" s="634" t="s">
        <v>8125</v>
      </c>
      <c r="D1408" s="634" t="s">
        <v>8126</v>
      </c>
      <c r="E1408" s="634" t="s">
        <v>8127</v>
      </c>
      <c r="F1408" s="634" t="s">
        <v>4345</v>
      </c>
      <c r="G1408" s="634" t="s">
        <v>4350</v>
      </c>
      <c r="H1408" s="634" t="s">
        <v>4346</v>
      </c>
      <c r="I1408" s="634" t="s">
        <v>14400</v>
      </c>
      <c r="J1408" s="634" t="s">
        <v>14401</v>
      </c>
      <c r="K1408" s="635">
        <v>62704025310051</v>
      </c>
      <c r="L1408" s="634" t="s">
        <v>9941</v>
      </c>
      <c r="M1408" s="634" t="s">
        <v>4006</v>
      </c>
      <c r="N1408" s="634" t="s">
        <v>2424</v>
      </c>
      <c r="O1408" s="634" t="s">
        <v>2441</v>
      </c>
      <c r="P1408" s="634" t="s">
        <v>8132</v>
      </c>
      <c r="Q1408" s="634" t="s">
        <v>8133</v>
      </c>
      <c r="R1408" s="634" t="s">
        <v>7245</v>
      </c>
      <c r="S1408" s="634" t="s">
        <v>8135</v>
      </c>
      <c r="T1408" s="634" t="s">
        <v>10605</v>
      </c>
      <c r="U1408" s="634" t="s">
        <v>2426</v>
      </c>
      <c r="V1408" s="634" t="s">
        <v>470</v>
      </c>
      <c r="W1408" s="634" t="s">
        <v>5559</v>
      </c>
      <c r="X1408" s="634" t="s">
        <v>14402</v>
      </c>
      <c r="Y1408" s="634" t="s">
        <v>8138</v>
      </c>
      <c r="Z1408" s="634" t="s">
        <v>8139</v>
      </c>
      <c r="AE1408" s="634" t="s">
        <v>14403</v>
      </c>
      <c r="AF1408" s="634" t="s">
        <v>18725</v>
      </c>
      <c r="AI1408" s="646" t="str">
        <f>VLOOKUP(K1408,'3-kurs'!C:F,4,)</f>
        <v>3-kurs</v>
      </c>
      <c r="AJ1408" s="634" t="str">
        <f t="shared" si="21"/>
        <v>438231100700</v>
      </c>
    </row>
    <row r="1409" spans="1:36" hidden="1" x14ac:dyDescent="0.25">
      <c r="A1409" s="634" t="s">
        <v>14394</v>
      </c>
      <c r="B1409" s="634" t="s">
        <v>2841</v>
      </c>
      <c r="C1409" s="634" t="s">
        <v>8125</v>
      </c>
      <c r="D1409" s="634" t="s">
        <v>8126</v>
      </c>
      <c r="E1409" s="634" t="s">
        <v>8127</v>
      </c>
      <c r="F1409" s="634" t="s">
        <v>8253</v>
      </c>
      <c r="G1409" s="634" t="s">
        <v>9195</v>
      </c>
      <c r="H1409" s="634" t="s">
        <v>4346</v>
      </c>
      <c r="I1409" s="634" t="s">
        <v>14395</v>
      </c>
      <c r="J1409" s="634" t="s">
        <v>14396</v>
      </c>
      <c r="K1409" s="635">
        <v>40801894040031</v>
      </c>
      <c r="L1409" s="634" t="s">
        <v>14397</v>
      </c>
      <c r="M1409" s="634" t="s">
        <v>4006</v>
      </c>
      <c r="N1409" s="634" t="s">
        <v>2424</v>
      </c>
      <c r="O1409" s="634" t="s">
        <v>2441</v>
      </c>
      <c r="P1409" s="634" t="s">
        <v>8132</v>
      </c>
      <c r="Q1409" s="634" t="s">
        <v>8133</v>
      </c>
      <c r="R1409" s="634" t="s">
        <v>7245</v>
      </c>
      <c r="S1409" s="634" t="s">
        <v>8135</v>
      </c>
      <c r="T1409" s="634" t="s">
        <v>10605</v>
      </c>
      <c r="U1409" s="634" t="s">
        <v>2426</v>
      </c>
      <c r="V1409" s="634" t="s">
        <v>470</v>
      </c>
      <c r="W1409" s="634" t="s">
        <v>5559</v>
      </c>
      <c r="X1409" s="634" t="s">
        <v>14398</v>
      </c>
      <c r="Y1409" s="634" t="s">
        <v>8138</v>
      </c>
      <c r="Z1409" s="634" t="s">
        <v>8139</v>
      </c>
      <c r="AB1409" s="634" t="s">
        <v>8183</v>
      </c>
      <c r="AC1409" s="634" t="s">
        <v>8184</v>
      </c>
      <c r="AE1409" s="634" t="s">
        <v>11917</v>
      </c>
      <c r="AF1409" s="634" t="s">
        <v>18741</v>
      </c>
      <c r="AI1409" s="646" t="str">
        <f>VLOOKUP(K1409,'3-kurs'!C:F,4,)</f>
        <v>3-kurs</v>
      </c>
      <c r="AJ1409" s="634" t="str">
        <f t="shared" si="21"/>
        <v>438221100269</v>
      </c>
    </row>
    <row r="1410" spans="1:36" hidden="1" x14ac:dyDescent="0.25">
      <c r="A1410" s="634" t="s">
        <v>14389</v>
      </c>
      <c r="B1410" s="634" t="s">
        <v>4415</v>
      </c>
      <c r="C1410" s="634" t="s">
        <v>8125</v>
      </c>
      <c r="D1410" s="634" t="s">
        <v>8126</v>
      </c>
      <c r="E1410" s="634" t="s">
        <v>8127</v>
      </c>
      <c r="F1410" s="634" t="s">
        <v>4345</v>
      </c>
      <c r="G1410" s="634" t="s">
        <v>4347</v>
      </c>
      <c r="H1410" s="634" t="s">
        <v>4346</v>
      </c>
      <c r="I1410" s="634" t="s">
        <v>14390</v>
      </c>
      <c r="J1410" s="634" t="s">
        <v>14391</v>
      </c>
      <c r="K1410" s="635">
        <v>61908035260046</v>
      </c>
      <c r="L1410" s="634" t="s">
        <v>10487</v>
      </c>
      <c r="M1410" s="634" t="s">
        <v>4006</v>
      </c>
      <c r="N1410" s="634" t="s">
        <v>2424</v>
      </c>
      <c r="O1410" s="634" t="s">
        <v>2441</v>
      </c>
      <c r="P1410" s="634" t="s">
        <v>8132</v>
      </c>
      <c r="Q1410" s="634" t="s">
        <v>8133</v>
      </c>
      <c r="R1410" s="634" t="s">
        <v>7245</v>
      </c>
      <c r="S1410" s="634" t="s">
        <v>8135</v>
      </c>
      <c r="T1410" s="634" t="s">
        <v>10605</v>
      </c>
      <c r="U1410" s="634" t="s">
        <v>2426</v>
      </c>
      <c r="V1410" s="634" t="s">
        <v>470</v>
      </c>
      <c r="W1410" s="634" t="s">
        <v>5559</v>
      </c>
      <c r="X1410" s="634" t="s">
        <v>14392</v>
      </c>
      <c r="Y1410" s="634" t="s">
        <v>8138</v>
      </c>
      <c r="Z1410" s="634" t="s">
        <v>8139</v>
      </c>
      <c r="AE1410" s="634" t="s">
        <v>14393</v>
      </c>
      <c r="AF1410" s="634" t="s">
        <v>18725</v>
      </c>
      <c r="AI1410" s="646" t="str">
        <f>VLOOKUP(K1410,'3-kurs'!C:F,4,)</f>
        <v>3-kurs</v>
      </c>
      <c r="AJ1410" s="634" t="str">
        <f t="shared" si="21"/>
        <v>438231100693</v>
      </c>
    </row>
    <row r="1411" spans="1:36" hidden="1" x14ac:dyDescent="0.25">
      <c r="A1411" s="634" t="s">
        <v>14385</v>
      </c>
      <c r="B1411" s="634" t="s">
        <v>2921</v>
      </c>
      <c r="C1411" s="634" t="s">
        <v>8125</v>
      </c>
      <c r="D1411" s="634" t="s">
        <v>8126</v>
      </c>
      <c r="E1411" s="634" t="s">
        <v>8127</v>
      </c>
      <c r="F1411" s="634" t="s">
        <v>4345</v>
      </c>
      <c r="G1411" s="634" t="s">
        <v>4347</v>
      </c>
      <c r="H1411" s="634" t="s">
        <v>4346</v>
      </c>
      <c r="I1411" s="634" t="s">
        <v>14386</v>
      </c>
      <c r="J1411" s="634" t="s">
        <v>14387</v>
      </c>
      <c r="K1411" s="635">
        <v>41309961000067</v>
      </c>
      <c r="L1411" s="634" t="s">
        <v>9710</v>
      </c>
      <c r="M1411" s="634" t="s">
        <v>4006</v>
      </c>
      <c r="N1411" s="634" t="s">
        <v>2424</v>
      </c>
      <c r="O1411" s="634" t="s">
        <v>2441</v>
      </c>
      <c r="P1411" s="634" t="s">
        <v>8132</v>
      </c>
      <c r="Q1411" s="634" t="s">
        <v>8133</v>
      </c>
      <c r="R1411" s="634" t="s">
        <v>7245</v>
      </c>
      <c r="S1411" s="634" t="s">
        <v>8135</v>
      </c>
      <c r="T1411" s="634" t="s">
        <v>10605</v>
      </c>
      <c r="U1411" s="634" t="s">
        <v>2426</v>
      </c>
      <c r="V1411" s="634" t="s">
        <v>470</v>
      </c>
      <c r="W1411" s="634" t="s">
        <v>5559</v>
      </c>
      <c r="X1411" s="634" t="s">
        <v>14388</v>
      </c>
      <c r="Y1411" s="634" t="s">
        <v>8138</v>
      </c>
      <c r="Z1411" s="634" t="s">
        <v>8139</v>
      </c>
      <c r="AB1411" s="634" t="s">
        <v>8183</v>
      </c>
      <c r="AC1411" s="634" t="s">
        <v>8184</v>
      </c>
      <c r="AE1411" s="634" t="s">
        <v>10607</v>
      </c>
      <c r="AF1411" s="634" t="s">
        <v>18740</v>
      </c>
      <c r="AI1411" s="646" t="str">
        <f>VLOOKUP(K1411,'3-kurs'!C:F,4,)</f>
        <v>3-kurs</v>
      </c>
      <c r="AJ1411" s="634" t="str">
        <f t="shared" si="21"/>
        <v>438221100115</v>
      </c>
    </row>
    <row r="1412" spans="1:36" hidden="1" x14ac:dyDescent="0.25">
      <c r="A1412" s="634" t="s">
        <v>14445</v>
      </c>
      <c r="B1412" s="634" t="s">
        <v>2984</v>
      </c>
      <c r="C1412" s="634" t="s">
        <v>8125</v>
      </c>
      <c r="D1412" s="634" t="s">
        <v>8126</v>
      </c>
      <c r="E1412" s="634" t="s">
        <v>8127</v>
      </c>
      <c r="F1412" s="634" t="s">
        <v>8177</v>
      </c>
      <c r="G1412" s="634" t="s">
        <v>8714</v>
      </c>
      <c r="H1412" s="634" t="s">
        <v>4344</v>
      </c>
      <c r="I1412" s="634" t="s">
        <v>14446</v>
      </c>
      <c r="J1412" s="634" t="s">
        <v>14447</v>
      </c>
      <c r="K1412" s="635">
        <v>31904941550012</v>
      </c>
      <c r="L1412" s="634" t="s">
        <v>14448</v>
      </c>
      <c r="M1412" s="634" t="s">
        <v>4006</v>
      </c>
      <c r="N1412" s="634" t="s">
        <v>2424</v>
      </c>
      <c r="O1412" s="634" t="s">
        <v>2441</v>
      </c>
      <c r="P1412" s="634" t="s">
        <v>8132</v>
      </c>
      <c r="Q1412" s="634" t="s">
        <v>8133</v>
      </c>
      <c r="R1412" s="634" t="s">
        <v>7245</v>
      </c>
      <c r="S1412" s="634" t="s">
        <v>8135</v>
      </c>
      <c r="T1412" s="634" t="s">
        <v>10605</v>
      </c>
      <c r="U1412" s="634" t="s">
        <v>2426</v>
      </c>
      <c r="V1412" s="634" t="s">
        <v>470</v>
      </c>
      <c r="W1412" s="634" t="s">
        <v>5559</v>
      </c>
      <c r="X1412" s="634" t="s">
        <v>14449</v>
      </c>
      <c r="Y1412" s="634" t="s">
        <v>8138</v>
      </c>
      <c r="Z1412" s="634" t="s">
        <v>8139</v>
      </c>
      <c r="AB1412" s="634" t="s">
        <v>8183</v>
      </c>
      <c r="AC1412" s="634" t="s">
        <v>8184</v>
      </c>
      <c r="AE1412" s="634" t="s">
        <v>11918</v>
      </c>
      <c r="AF1412" s="634" t="s">
        <v>18731</v>
      </c>
      <c r="AI1412" s="646" t="str">
        <f>VLOOKUP(K1412,'3-kurs'!C:F,4,)</f>
        <v>3-kurs</v>
      </c>
      <c r="AJ1412" s="634" t="str">
        <f t="shared" ref="AJ1412:AJ1475" si="22">A1412</f>
        <v>438231100266</v>
      </c>
    </row>
    <row r="1413" spans="1:36" hidden="1" x14ac:dyDescent="0.25">
      <c r="A1413" s="634" t="s">
        <v>14381</v>
      </c>
      <c r="B1413" s="634" t="s">
        <v>3082</v>
      </c>
      <c r="C1413" s="634" t="s">
        <v>8125</v>
      </c>
      <c r="D1413" s="634" t="s">
        <v>8126</v>
      </c>
      <c r="E1413" s="634" t="s">
        <v>8127</v>
      </c>
      <c r="F1413" s="634" t="s">
        <v>4345</v>
      </c>
      <c r="G1413" s="634" t="s">
        <v>4349</v>
      </c>
      <c r="H1413" s="634" t="s">
        <v>4346</v>
      </c>
      <c r="I1413" s="634" t="s">
        <v>8732</v>
      </c>
      <c r="J1413" s="634" t="s">
        <v>14382</v>
      </c>
      <c r="K1413" s="635">
        <v>62006005300035</v>
      </c>
      <c r="L1413" s="634" t="s">
        <v>14383</v>
      </c>
      <c r="M1413" s="634" t="s">
        <v>4006</v>
      </c>
      <c r="N1413" s="634" t="s">
        <v>2424</v>
      </c>
      <c r="O1413" s="634" t="s">
        <v>2441</v>
      </c>
      <c r="P1413" s="634" t="s">
        <v>8132</v>
      </c>
      <c r="Q1413" s="634" t="s">
        <v>8133</v>
      </c>
      <c r="R1413" s="634" t="s">
        <v>7245</v>
      </c>
      <c r="S1413" s="634" t="s">
        <v>8135</v>
      </c>
      <c r="T1413" s="634" t="s">
        <v>10605</v>
      </c>
      <c r="U1413" s="634" t="s">
        <v>2426</v>
      </c>
      <c r="V1413" s="634" t="s">
        <v>470</v>
      </c>
      <c r="W1413" s="634" t="s">
        <v>5559</v>
      </c>
      <c r="X1413" s="634" t="s">
        <v>14384</v>
      </c>
      <c r="Y1413" s="634" t="s">
        <v>8138</v>
      </c>
      <c r="Z1413" s="634" t="s">
        <v>8139</v>
      </c>
      <c r="AB1413" s="634" t="s">
        <v>8183</v>
      </c>
      <c r="AC1413" s="634" t="s">
        <v>8184</v>
      </c>
      <c r="AE1413" s="634" t="s">
        <v>11918</v>
      </c>
      <c r="AF1413" s="634" t="s">
        <v>18742</v>
      </c>
      <c r="AI1413" s="646" t="str">
        <f>VLOOKUP(K1413,'3-kurs'!C:F,4,)</f>
        <v>3-kurs</v>
      </c>
      <c r="AJ1413" s="634" t="str">
        <f t="shared" si="22"/>
        <v>438231100264</v>
      </c>
    </row>
    <row r="1414" spans="1:36" hidden="1" x14ac:dyDescent="0.25">
      <c r="A1414" s="634" t="s">
        <v>14413</v>
      </c>
      <c r="B1414" s="634" t="s">
        <v>3091</v>
      </c>
      <c r="C1414" s="634" t="s">
        <v>8125</v>
      </c>
      <c r="D1414" s="634" t="s">
        <v>8126</v>
      </c>
      <c r="E1414" s="634" t="s">
        <v>8127</v>
      </c>
      <c r="F1414" s="634" t="s">
        <v>4345</v>
      </c>
      <c r="G1414" s="634" t="s">
        <v>8332</v>
      </c>
      <c r="H1414" s="634" t="s">
        <v>4346</v>
      </c>
      <c r="I1414" s="634" t="s">
        <v>14414</v>
      </c>
      <c r="J1414" s="634" t="s">
        <v>14415</v>
      </c>
      <c r="K1414" s="635">
        <v>41005790930013</v>
      </c>
      <c r="L1414" s="634" t="s">
        <v>14416</v>
      </c>
      <c r="M1414" s="634" t="s">
        <v>4006</v>
      </c>
      <c r="N1414" s="634" t="s">
        <v>2424</v>
      </c>
      <c r="O1414" s="634" t="s">
        <v>2441</v>
      </c>
      <c r="P1414" s="634" t="s">
        <v>8132</v>
      </c>
      <c r="Q1414" s="634" t="s">
        <v>8133</v>
      </c>
      <c r="R1414" s="634" t="s">
        <v>7245</v>
      </c>
      <c r="S1414" s="634" t="s">
        <v>8135</v>
      </c>
      <c r="T1414" s="634" t="s">
        <v>10605</v>
      </c>
      <c r="U1414" s="634" t="s">
        <v>2426</v>
      </c>
      <c r="V1414" s="634" t="s">
        <v>470</v>
      </c>
      <c r="W1414" s="634" t="s">
        <v>5559</v>
      </c>
      <c r="X1414" s="634" t="s">
        <v>13547</v>
      </c>
      <c r="Y1414" s="634" t="s">
        <v>8138</v>
      </c>
      <c r="Z1414" s="634" t="s">
        <v>8139</v>
      </c>
      <c r="AB1414" s="634" t="s">
        <v>8183</v>
      </c>
      <c r="AC1414" s="634" t="s">
        <v>8184</v>
      </c>
      <c r="AE1414" s="634" t="s">
        <v>10607</v>
      </c>
      <c r="AF1414" s="634" t="s">
        <v>18743</v>
      </c>
      <c r="AI1414" s="646" t="str">
        <f>VLOOKUP(K1414,'3-kurs'!C:F,4,)</f>
        <v>3-kurs</v>
      </c>
      <c r="AJ1414" s="634" t="str">
        <f t="shared" si="22"/>
        <v>438221100262</v>
      </c>
    </row>
    <row r="1415" spans="1:36" hidden="1" x14ac:dyDescent="0.25">
      <c r="A1415" s="634" t="s">
        <v>14422</v>
      </c>
      <c r="B1415" s="634" t="s">
        <v>3153</v>
      </c>
      <c r="C1415" s="634" t="s">
        <v>8125</v>
      </c>
      <c r="D1415" s="634" t="s">
        <v>8126</v>
      </c>
      <c r="E1415" s="634" t="s">
        <v>8127</v>
      </c>
      <c r="F1415" s="634" t="s">
        <v>4345</v>
      </c>
      <c r="G1415" s="634" t="s">
        <v>4350</v>
      </c>
      <c r="H1415" s="634" t="s">
        <v>4346</v>
      </c>
      <c r="I1415" s="634" t="s">
        <v>14423</v>
      </c>
      <c r="J1415" s="634" t="s">
        <v>14424</v>
      </c>
      <c r="K1415" s="635">
        <v>62710025310025</v>
      </c>
      <c r="L1415" s="634" t="s">
        <v>13280</v>
      </c>
      <c r="M1415" s="634" t="s">
        <v>4006</v>
      </c>
      <c r="N1415" s="634" t="s">
        <v>2424</v>
      </c>
      <c r="O1415" s="634" t="s">
        <v>2441</v>
      </c>
      <c r="P1415" s="634" t="s">
        <v>8132</v>
      </c>
      <c r="Q1415" s="634" t="s">
        <v>8133</v>
      </c>
      <c r="R1415" s="634" t="s">
        <v>7245</v>
      </c>
      <c r="S1415" s="634" t="s">
        <v>8135</v>
      </c>
      <c r="T1415" s="634" t="s">
        <v>10605</v>
      </c>
      <c r="U1415" s="634" t="s">
        <v>2426</v>
      </c>
      <c r="V1415" s="634" t="s">
        <v>470</v>
      </c>
      <c r="W1415" s="634" t="s">
        <v>5559</v>
      </c>
      <c r="X1415" s="634" t="s">
        <v>11901</v>
      </c>
      <c r="Y1415" s="634" t="s">
        <v>8138</v>
      </c>
      <c r="Z1415" s="634" t="s">
        <v>8139</v>
      </c>
      <c r="AB1415" s="634" t="s">
        <v>8183</v>
      </c>
      <c r="AC1415" s="634" t="s">
        <v>8184</v>
      </c>
      <c r="AE1415" s="634" t="s">
        <v>10607</v>
      </c>
      <c r="AF1415" s="634" t="s">
        <v>18733</v>
      </c>
      <c r="AI1415" s="646" t="str">
        <f>VLOOKUP(K1415,'3-kurs'!C:F,4,)</f>
        <v>3-kurs</v>
      </c>
      <c r="AJ1415" s="634" t="str">
        <f t="shared" si="22"/>
        <v>438221100157</v>
      </c>
    </row>
    <row r="1416" spans="1:36" hidden="1" x14ac:dyDescent="0.25">
      <c r="A1416" s="634" t="s">
        <v>14349</v>
      </c>
      <c r="B1416" s="634" t="s">
        <v>3155</v>
      </c>
      <c r="C1416" s="634" t="s">
        <v>8125</v>
      </c>
      <c r="D1416" s="634" t="s">
        <v>8126</v>
      </c>
      <c r="E1416" s="634" t="s">
        <v>8127</v>
      </c>
      <c r="F1416" s="634" t="s">
        <v>4345</v>
      </c>
      <c r="G1416" s="634" t="s">
        <v>4348</v>
      </c>
      <c r="H1416" s="634" t="s">
        <v>4344</v>
      </c>
      <c r="I1416" s="634" t="s">
        <v>14350</v>
      </c>
      <c r="J1416" s="634" t="s">
        <v>14351</v>
      </c>
      <c r="K1416" s="635">
        <v>31707961010010</v>
      </c>
      <c r="L1416" s="634" t="s">
        <v>14352</v>
      </c>
      <c r="M1416" s="634" t="s">
        <v>4006</v>
      </c>
      <c r="N1416" s="634" t="s">
        <v>2424</v>
      </c>
      <c r="O1416" s="634" t="s">
        <v>2441</v>
      </c>
      <c r="P1416" s="634" t="s">
        <v>8132</v>
      </c>
      <c r="Q1416" s="634" t="s">
        <v>8133</v>
      </c>
      <c r="R1416" s="634" t="s">
        <v>7245</v>
      </c>
      <c r="S1416" s="634" t="s">
        <v>8135</v>
      </c>
      <c r="T1416" s="634" t="s">
        <v>10605</v>
      </c>
      <c r="U1416" s="634" t="s">
        <v>2426</v>
      </c>
      <c r="V1416" s="634" t="s">
        <v>470</v>
      </c>
      <c r="W1416" s="634" t="s">
        <v>5559</v>
      </c>
      <c r="X1416" s="634" t="s">
        <v>14353</v>
      </c>
      <c r="Y1416" s="634" t="s">
        <v>8138</v>
      </c>
      <c r="Z1416" s="634" t="s">
        <v>8139</v>
      </c>
      <c r="AB1416" s="634" t="s">
        <v>8183</v>
      </c>
      <c r="AC1416" s="634" t="s">
        <v>8184</v>
      </c>
      <c r="AE1416" s="634" t="s">
        <v>11918</v>
      </c>
      <c r="AF1416" s="634" t="s">
        <v>18725</v>
      </c>
      <c r="AI1416" s="646" t="str">
        <f>VLOOKUP(K1416,'3-kurs'!C:F,4,)</f>
        <v>3-kurs</v>
      </c>
      <c r="AJ1416" s="634" t="str">
        <f t="shared" si="22"/>
        <v>438231100298</v>
      </c>
    </row>
    <row r="1417" spans="1:36" hidden="1" x14ac:dyDescent="0.25">
      <c r="A1417" s="634" t="s">
        <v>14377</v>
      </c>
      <c r="B1417" s="634" t="s">
        <v>3163</v>
      </c>
      <c r="C1417" s="634" t="s">
        <v>8125</v>
      </c>
      <c r="D1417" s="634" t="s">
        <v>8126</v>
      </c>
      <c r="E1417" s="634" t="s">
        <v>8127</v>
      </c>
      <c r="F1417" s="634" t="s">
        <v>4345</v>
      </c>
      <c r="G1417" s="634" t="s">
        <v>4348</v>
      </c>
      <c r="H1417" s="634" t="s">
        <v>4346</v>
      </c>
      <c r="I1417" s="634" t="s">
        <v>14378</v>
      </c>
      <c r="J1417" s="634" t="s">
        <v>14379</v>
      </c>
      <c r="K1417" s="635">
        <v>62006045300019</v>
      </c>
      <c r="L1417" s="634" t="s">
        <v>12977</v>
      </c>
      <c r="M1417" s="634" t="s">
        <v>4006</v>
      </c>
      <c r="N1417" s="634" t="s">
        <v>2424</v>
      </c>
      <c r="O1417" s="634" t="s">
        <v>2441</v>
      </c>
      <c r="P1417" s="634" t="s">
        <v>8132</v>
      </c>
      <c r="Q1417" s="634" t="s">
        <v>8133</v>
      </c>
      <c r="R1417" s="634" t="s">
        <v>7245</v>
      </c>
      <c r="S1417" s="634" t="s">
        <v>8135</v>
      </c>
      <c r="T1417" s="634" t="s">
        <v>10605</v>
      </c>
      <c r="U1417" s="634" t="s">
        <v>2426</v>
      </c>
      <c r="V1417" s="634" t="s">
        <v>470</v>
      </c>
      <c r="W1417" s="634" t="s">
        <v>5559</v>
      </c>
      <c r="X1417" s="634" t="s">
        <v>14380</v>
      </c>
      <c r="Y1417" s="634" t="s">
        <v>8138</v>
      </c>
      <c r="Z1417" s="634" t="s">
        <v>8139</v>
      </c>
      <c r="AB1417" s="634" t="s">
        <v>8183</v>
      </c>
      <c r="AC1417" s="634" t="s">
        <v>8184</v>
      </c>
      <c r="AE1417" s="634" t="s">
        <v>14265</v>
      </c>
      <c r="AF1417" s="634" t="s">
        <v>18742</v>
      </c>
      <c r="AI1417" s="646" t="str">
        <f>VLOOKUP(K1417,'3-kurs'!C:F,4,)</f>
        <v>3-kurs</v>
      </c>
      <c r="AJ1417" s="634" t="str">
        <f t="shared" si="22"/>
        <v>438231100050</v>
      </c>
    </row>
    <row r="1418" spans="1:36" hidden="1" x14ac:dyDescent="0.25">
      <c r="A1418" s="634" t="s">
        <v>14372</v>
      </c>
      <c r="B1418" s="634" t="s">
        <v>3175</v>
      </c>
      <c r="C1418" s="634" t="s">
        <v>8125</v>
      </c>
      <c r="D1418" s="634" t="s">
        <v>8126</v>
      </c>
      <c r="E1418" s="634" t="s">
        <v>8127</v>
      </c>
      <c r="F1418" s="634" t="s">
        <v>4345</v>
      </c>
      <c r="G1418" s="634" t="s">
        <v>4348</v>
      </c>
      <c r="H1418" s="634" t="s">
        <v>4344</v>
      </c>
      <c r="I1418" s="634" t="s">
        <v>14373</v>
      </c>
      <c r="J1418" s="634" t="s">
        <v>14374</v>
      </c>
      <c r="K1418" s="635">
        <v>52007045300022</v>
      </c>
      <c r="L1418" s="634" t="s">
        <v>14375</v>
      </c>
      <c r="M1418" s="634" t="s">
        <v>4006</v>
      </c>
      <c r="N1418" s="634" t="s">
        <v>2424</v>
      </c>
      <c r="O1418" s="634" t="s">
        <v>2441</v>
      </c>
      <c r="P1418" s="634" t="s">
        <v>8132</v>
      </c>
      <c r="Q1418" s="634" t="s">
        <v>8133</v>
      </c>
      <c r="R1418" s="634" t="s">
        <v>7245</v>
      </c>
      <c r="S1418" s="634" t="s">
        <v>8135</v>
      </c>
      <c r="T1418" s="634" t="s">
        <v>10605</v>
      </c>
      <c r="U1418" s="634" t="s">
        <v>2426</v>
      </c>
      <c r="V1418" s="634" t="s">
        <v>470</v>
      </c>
      <c r="W1418" s="634" t="s">
        <v>5559</v>
      </c>
      <c r="X1418" s="634" t="s">
        <v>14376</v>
      </c>
      <c r="Y1418" s="634" t="s">
        <v>8138</v>
      </c>
      <c r="Z1418" s="634" t="s">
        <v>8139</v>
      </c>
      <c r="AB1418" s="634" t="s">
        <v>8183</v>
      </c>
      <c r="AC1418" s="634" t="s">
        <v>8184</v>
      </c>
      <c r="AE1418" s="634" t="s">
        <v>12066</v>
      </c>
      <c r="AF1418" s="634" t="s">
        <v>18731</v>
      </c>
      <c r="AI1418" s="646" t="str">
        <f>VLOOKUP(K1418,'3-kurs'!C:F,4,)</f>
        <v>3-kurs</v>
      </c>
      <c r="AJ1418" s="634" t="str">
        <f t="shared" si="22"/>
        <v>438231100334</v>
      </c>
    </row>
    <row r="1419" spans="1:36" hidden="1" x14ac:dyDescent="0.25">
      <c r="A1419" s="634" t="s">
        <v>12067</v>
      </c>
      <c r="B1419" s="634" t="s">
        <v>3236</v>
      </c>
      <c r="C1419" s="634" t="s">
        <v>8125</v>
      </c>
      <c r="D1419" s="634" t="s">
        <v>8126</v>
      </c>
      <c r="E1419" s="634" t="s">
        <v>8127</v>
      </c>
      <c r="F1419" s="634" t="s">
        <v>4345</v>
      </c>
      <c r="G1419" s="634" t="s">
        <v>4348</v>
      </c>
      <c r="H1419" s="634" t="s">
        <v>4346</v>
      </c>
      <c r="I1419" s="634" t="s">
        <v>12068</v>
      </c>
      <c r="J1419" s="634" t="s">
        <v>12069</v>
      </c>
      <c r="K1419" s="635">
        <v>41609985300045</v>
      </c>
      <c r="L1419" s="634" t="s">
        <v>12070</v>
      </c>
      <c r="M1419" s="634" t="s">
        <v>4006</v>
      </c>
      <c r="N1419" s="634" t="s">
        <v>2424</v>
      </c>
      <c r="O1419" s="634" t="s">
        <v>2441</v>
      </c>
      <c r="P1419" s="634" t="s">
        <v>8132</v>
      </c>
      <c r="Q1419" s="634" t="s">
        <v>8133</v>
      </c>
      <c r="R1419" s="634" t="s">
        <v>7245</v>
      </c>
      <c r="S1419" s="634" t="s">
        <v>8135</v>
      </c>
      <c r="T1419" s="634" t="s">
        <v>10605</v>
      </c>
      <c r="U1419" s="634" t="s">
        <v>2426</v>
      </c>
      <c r="V1419" s="634" t="s">
        <v>470</v>
      </c>
      <c r="W1419" s="634" t="s">
        <v>5559</v>
      </c>
      <c r="X1419" s="634" t="s">
        <v>12071</v>
      </c>
      <c r="Y1419" s="634" t="s">
        <v>8138</v>
      </c>
      <c r="Z1419" s="634" t="s">
        <v>8139</v>
      </c>
      <c r="AB1419" s="634" t="s">
        <v>8183</v>
      </c>
      <c r="AC1419" s="634" t="s">
        <v>8184</v>
      </c>
      <c r="AE1419" s="634" t="s">
        <v>11918</v>
      </c>
      <c r="AF1419" s="634" t="s">
        <v>18612</v>
      </c>
      <c r="AI1419" s="646" t="str">
        <f>VLOOKUP(K1419,'3-kurs'!C:F,4,)</f>
        <v>3-kurs</v>
      </c>
      <c r="AJ1419" s="634" t="str">
        <f t="shared" si="22"/>
        <v>438231100284</v>
      </c>
    </row>
    <row r="1420" spans="1:36" hidden="1" x14ac:dyDescent="0.25">
      <c r="A1420" s="634" t="s">
        <v>14354</v>
      </c>
      <c r="B1420" s="634" t="s">
        <v>3266</v>
      </c>
      <c r="C1420" s="634" t="s">
        <v>8125</v>
      </c>
      <c r="D1420" s="634" t="s">
        <v>8126</v>
      </c>
      <c r="E1420" s="634" t="s">
        <v>8127</v>
      </c>
      <c r="F1420" s="634" t="s">
        <v>4345</v>
      </c>
      <c r="G1420" s="634" t="s">
        <v>4348</v>
      </c>
      <c r="H1420" s="634" t="s">
        <v>4344</v>
      </c>
      <c r="I1420" s="634" t="s">
        <v>14355</v>
      </c>
      <c r="J1420" s="634" t="s">
        <v>14356</v>
      </c>
      <c r="K1420" s="635">
        <v>30604901100026</v>
      </c>
      <c r="L1420" s="634" t="s">
        <v>14357</v>
      </c>
      <c r="M1420" s="634" t="s">
        <v>4006</v>
      </c>
      <c r="N1420" s="634" t="s">
        <v>2424</v>
      </c>
      <c r="O1420" s="634" t="s">
        <v>2441</v>
      </c>
      <c r="P1420" s="634" t="s">
        <v>8132</v>
      </c>
      <c r="Q1420" s="634" t="s">
        <v>8133</v>
      </c>
      <c r="R1420" s="634" t="s">
        <v>7245</v>
      </c>
      <c r="S1420" s="634" t="s">
        <v>8135</v>
      </c>
      <c r="T1420" s="634" t="s">
        <v>10605</v>
      </c>
      <c r="U1420" s="634" t="s">
        <v>2426</v>
      </c>
      <c r="V1420" s="634" t="s">
        <v>470</v>
      </c>
      <c r="W1420" s="634" t="s">
        <v>5559</v>
      </c>
      <c r="X1420" s="634" t="s">
        <v>11901</v>
      </c>
      <c r="Y1420" s="634" t="s">
        <v>8138</v>
      </c>
      <c r="Z1420" s="634" t="s">
        <v>8139</v>
      </c>
      <c r="AB1420" s="634" t="s">
        <v>8183</v>
      </c>
      <c r="AC1420" s="634" t="s">
        <v>8184</v>
      </c>
      <c r="AE1420" s="634" t="s">
        <v>10607</v>
      </c>
      <c r="AF1420" s="634" t="s">
        <v>18741</v>
      </c>
      <c r="AI1420" s="646" t="str">
        <f>VLOOKUP(K1420,'3-kurs'!C:F,4,)</f>
        <v>3-kurs</v>
      </c>
      <c r="AJ1420" s="634" t="str">
        <f t="shared" si="22"/>
        <v>438221100129</v>
      </c>
    </row>
    <row r="1421" spans="1:36" hidden="1" x14ac:dyDescent="0.25">
      <c r="A1421" s="634" t="s">
        <v>14425</v>
      </c>
      <c r="B1421" s="634" t="s">
        <v>3396</v>
      </c>
      <c r="C1421" s="634" t="s">
        <v>8125</v>
      </c>
      <c r="D1421" s="634" t="s">
        <v>8126</v>
      </c>
      <c r="E1421" s="634" t="s">
        <v>8127</v>
      </c>
      <c r="F1421" s="634" t="s">
        <v>4345</v>
      </c>
      <c r="G1421" s="634" t="s">
        <v>4347</v>
      </c>
      <c r="H1421" s="634" t="s">
        <v>4344</v>
      </c>
      <c r="I1421" s="634" t="s">
        <v>14426</v>
      </c>
      <c r="J1421" s="634" t="s">
        <v>14427</v>
      </c>
      <c r="K1421" s="635">
        <v>50111005260036</v>
      </c>
      <c r="L1421" s="634" t="s">
        <v>14428</v>
      </c>
      <c r="M1421" s="634" t="s">
        <v>4006</v>
      </c>
      <c r="N1421" s="634" t="s">
        <v>2424</v>
      </c>
      <c r="O1421" s="634" t="s">
        <v>2441</v>
      </c>
      <c r="P1421" s="634" t="s">
        <v>8132</v>
      </c>
      <c r="Q1421" s="634" t="s">
        <v>8133</v>
      </c>
      <c r="R1421" s="634" t="s">
        <v>7245</v>
      </c>
      <c r="S1421" s="634" t="s">
        <v>8135</v>
      </c>
      <c r="T1421" s="634" t="s">
        <v>10605</v>
      </c>
      <c r="U1421" s="634" t="s">
        <v>2426</v>
      </c>
      <c r="V1421" s="634" t="s">
        <v>470</v>
      </c>
      <c r="W1421" s="634" t="s">
        <v>5559</v>
      </c>
      <c r="X1421" s="634" t="s">
        <v>14429</v>
      </c>
      <c r="Y1421" s="634" t="s">
        <v>8138</v>
      </c>
      <c r="Z1421" s="634" t="s">
        <v>8139</v>
      </c>
      <c r="AE1421" s="634" t="s">
        <v>11918</v>
      </c>
      <c r="AF1421" s="634" t="s">
        <v>18738</v>
      </c>
      <c r="AI1421" s="646" t="str">
        <f>VLOOKUP(K1421,'3-kurs'!C:F,4,)</f>
        <v>3-kurs</v>
      </c>
      <c r="AJ1421" s="634" t="str">
        <f t="shared" si="22"/>
        <v>438231100300</v>
      </c>
    </row>
    <row r="1422" spans="1:36" hidden="1" x14ac:dyDescent="0.25">
      <c r="A1422" s="634" t="s">
        <v>14325</v>
      </c>
      <c r="B1422" s="634" t="s">
        <v>3447</v>
      </c>
      <c r="C1422" s="634" t="s">
        <v>8125</v>
      </c>
      <c r="D1422" s="634" t="s">
        <v>8126</v>
      </c>
      <c r="E1422" s="634" t="s">
        <v>8127</v>
      </c>
      <c r="F1422" s="634" t="s">
        <v>8346</v>
      </c>
      <c r="G1422" s="634" t="s">
        <v>14326</v>
      </c>
      <c r="H1422" s="634" t="s">
        <v>4344</v>
      </c>
      <c r="I1422" s="634" t="s">
        <v>14327</v>
      </c>
      <c r="J1422" s="634" t="s">
        <v>14328</v>
      </c>
      <c r="K1422" s="635">
        <v>30604965090015</v>
      </c>
      <c r="L1422" s="634" t="s">
        <v>10541</v>
      </c>
      <c r="M1422" s="634" t="s">
        <v>4006</v>
      </c>
      <c r="N1422" s="634" t="s">
        <v>2424</v>
      </c>
      <c r="O1422" s="634" t="s">
        <v>2441</v>
      </c>
      <c r="P1422" s="634" t="s">
        <v>8132</v>
      </c>
      <c r="Q1422" s="634" t="s">
        <v>8133</v>
      </c>
      <c r="R1422" s="634" t="s">
        <v>7245</v>
      </c>
      <c r="S1422" s="634" t="s">
        <v>8135</v>
      </c>
      <c r="T1422" s="634" t="s">
        <v>10605</v>
      </c>
      <c r="U1422" s="634" t="s">
        <v>2426</v>
      </c>
      <c r="V1422" s="634" t="s">
        <v>470</v>
      </c>
      <c r="W1422" s="634" t="s">
        <v>5559</v>
      </c>
      <c r="X1422" s="634" t="s">
        <v>14329</v>
      </c>
      <c r="Y1422" s="634" t="s">
        <v>8138</v>
      </c>
      <c r="Z1422" s="634" t="s">
        <v>8139</v>
      </c>
      <c r="AB1422" s="634" t="s">
        <v>10842</v>
      </c>
      <c r="AC1422" s="634" t="s">
        <v>8184</v>
      </c>
      <c r="AE1422" s="634" t="s">
        <v>11918</v>
      </c>
      <c r="AF1422" s="634" t="s">
        <v>18731</v>
      </c>
      <c r="AI1422" s="646" t="str">
        <f>VLOOKUP(K1422,'3-kurs'!C:F,4,)</f>
        <v>3-kurs</v>
      </c>
      <c r="AJ1422" s="634" t="str">
        <f t="shared" si="22"/>
        <v>438231100244</v>
      </c>
    </row>
    <row r="1423" spans="1:36" hidden="1" x14ac:dyDescent="0.25">
      <c r="A1423" s="634" t="s">
        <v>14367</v>
      </c>
      <c r="B1423" s="634" t="s">
        <v>3548</v>
      </c>
      <c r="C1423" s="634" t="s">
        <v>8125</v>
      </c>
      <c r="D1423" s="634" t="s">
        <v>8126</v>
      </c>
      <c r="E1423" s="634" t="s">
        <v>8127</v>
      </c>
      <c r="F1423" s="634" t="s">
        <v>4345</v>
      </c>
      <c r="G1423" s="634" t="s">
        <v>4348</v>
      </c>
      <c r="H1423" s="634" t="s">
        <v>4346</v>
      </c>
      <c r="I1423" s="634" t="s">
        <v>14368</v>
      </c>
      <c r="J1423" s="634" t="s">
        <v>14369</v>
      </c>
      <c r="K1423" s="635">
        <v>61009015300014</v>
      </c>
      <c r="L1423" s="634" t="s">
        <v>14370</v>
      </c>
      <c r="M1423" s="634" t="s">
        <v>4006</v>
      </c>
      <c r="N1423" s="634" t="s">
        <v>2424</v>
      </c>
      <c r="O1423" s="634" t="s">
        <v>2441</v>
      </c>
      <c r="P1423" s="634" t="s">
        <v>8132</v>
      </c>
      <c r="Q1423" s="634" t="s">
        <v>8133</v>
      </c>
      <c r="R1423" s="634" t="s">
        <v>7245</v>
      </c>
      <c r="S1423" s="634" t="s">
        <v>8135</v>
      </c>
      <c r="T1423" s="634" t="s">
        <v>10605</v>
      </c>
      <c r="U1423" s="634" t="s">
        <v>2426</v>
      </c>
      <c r="V1423" s="634" t="s">
        <v>470</v>
      </c>
      <c r="W1423" s="634" t="s">
        <v>5559</v>
      </c>
      <c r="X1423" s="634" t="s">
        <v>14371</v>
      </c>
      <c r="Y1423" s="634" t="s">
        <v>8138</v>
      </c>
      <c r="Z1423" s="634" t="s">
        <v>8139</v>
      </c>
      <c r="AB1423" s="634" t="s">
        <v>8183</v>
      </c>
      <c r="AC1423" s="634" t="s">
        <v>8184</v>
      </c>
      <c r="AE1423" s="634" t="s">
        <v>11918</v>
      </c>
      <c r="AF1423" s="634" t="s">
        <v>18740</v>
      </c>
      <c r="AI1423" s="646" t="str">
        <f>VLOOKUP(K1423,'3-kurs'!C:F,4,)</f>
        <v>3-kurs</v>
      </c>
      <c r="AJ1423" s="634" t="str">
        <f t="shared" si="22"/>
        <v>438231100278</v>
      </c>
    </row>
    <row r="1424" spans="1:36" hidden="1" x14ac:dyDescent="0.25">
      <c r="A1424" s="634" t="s">
        <v>14321</v>
      </c>
      <c r="B1424" s="634" t="s">
        <v>2263</v>
      </c>
      <c r="C1424" s="634" t="s">
        <v>8125</v>
      </c>
      <c r="D1424" s="634" t="s">
        <v>8126</v>
      </c>
      <c r="E1424" s="634" t="s">
        <v>8127</v>
      </c>
      <c r="F1424" s="634" t="s">
        <v>4345</v>
      </c>
      <c r="G1424" s="634" t="s">
        <v>8332</v>
      </c>
      <c r="H1424" s="634" t="s">
        <v>4344</v>
      </c>
      <c r="I1424" s="634" t="s">
        <v>14322</v>
      </c>
      <c r="J1424" s="634" t="s">
        <v>14323</v>
      </c>
      <c r="K1424" s="635">
        <v>30902835280022</v>
      </c>
      <c r="L1424" s="634" t="s">
        <v>9276</v>
      </c>
      <c r="M1424" s="634" t="s">
        <v>4006</v>
      </c>
      <c r="N1424" s="634" t="s">
        <v>2424</v>
      </c>
      <c r="O1424" s="634" t="s">
        <v>2441</v>
      </c>
      <c r="P1424" s="634" t="s">
        <v>8132</v>
      </c>
      <c r="Q1424" s="634" t="s">
        <v>8133</v>
      </c>
      <c r="R1424" s="634" t="s">
        <v>7245</v>
      </c>
      <c r="S1424" s="634" t="s">
        <v>8135</v>
      </c>
      <c r="T1424" s="634" t="s">
        <v>10605</v>
      </c>
      <c r="U1424" s="634" t="s">
        <v>2426</v>
      </c>
      <c r="V1424" s="634" t="s">
        <v>470</v>
      </c>
      <c r="W1424" s="634" t="s">
        <v>5559</v>
      </c>
      <c r="X1424" s="634" t="s">
        <v>14324</v>
      </c>
      <c r="Y1424" s="634" t="s">
        <v>8138</v>
      </c>
      <c r="Z1424" s="634" t="s">
        <v>8139</v>
      </c>
      <c r="AB1424" s="634" t="s">
        <v>8183</v>
      </c>
      <c r="AC1424" s="634" t="s">
        <v>8184</v>
      </c>
      <c r="AE1424" s="634" t="s">
        <v>12066</v>
      </c>
      <c r="AF1424" s="634" t="s">
        <v>18740</v>
      </c>
      <c r="AI1424" s="646" t="str">
        <f>VLOOKUP(K1424,'3-kurs'!C:F,4,)</f>
        <v>3-kurs</v>
      </c>
      <c r="AJ1424" s="634" t="str">
        <f t="shared" si="22"/>
        <v>438231100336</v>
      </c>
    </row>
    <row r="1425" spans="1:36" hidden="1" x14ac:dyDescent="0.25">
      <c r="A1425" s="634" t="s">
        <v>14409</v>
      </c>
      <c r="B1425" s="634" t="s">
        <v>3611</v>
      </c>
      <c r="C1425" s="634" t="s">
        <v>8125</v>
      </c>
      <c r="D1425" s="634" t="s">
        <v>8126</v>
      </c>
      <c r="E1425" s="634" t="s">
        <v>8127</v>
      </c>
      <c r="F1425" s="634" t="s">
        <v>4345</v>
      </c>
      <c r="G1425" s="634" t="s">
        <v>8332</v>
      </c>
      <c r="H1425" s="634" t="s">
        <v>4346</v>
      </c>
      <c r="I1425" s="634" t="s">
        <v>14410</v>
      </c>
      <c r="J1425" s="634" t="s">
        <v>14411</v>
      </c>
      <c r="K1425" s="635">
        <v>41312911000075</v>
      </c>
      <c r="L1425" s="634" t="s">
        <v>8293</v>
      </c>
      <c r="M1425" s="634" t="s">
        <v>4006</v>
      </c>
      <c r="N1425" s="634" t="s">
        <v>2424</v>
      </c>
      <c r="O1425" s="634" t="s">
        <v>2441</v>
      </c>
      <c r="P1425" s="634" t="s">
        <v>8132</v>
      </c>
      <c r="Q1425" s="634" t="s">
        <v>8133</v>
      </c>
      <c r="R1425" s="634" t="s">
        <v>7245</v>
      </c>
      <c r="S1425" s="634" t="s">
        <v>8135</v>
      </c>
      <c r="T1425" s="634" t="s">
        <v>10605</v>
      </c>
      <c r="U1425" s="634" t="s">
        <v>2426</v>
      </c>
      <c r="V1425" s="634" t="s">
        <v>470</v>
      </c>
      <c r="W1425" s="634" t="s">
        <v>5559</v>
      </c>
      <c r="X1425" s="634" t="s">
        <v>14412</v>
      </c>
      <c r="Y1425" s="634" t="s">
        <v>8138</v>
      </c>
      <c r="Z1425" s="634" t="s">
        <v>8139</v>
      </c>
      <c r="AB1425" s="634" t="s">
        <v>8183</v>
      </c>
      <c r="AC1425" s="634" t="s">
        <v>8184</v>
      </c>
      <c r="AE1425" s="634" t="s">
        <v>10607</v>
      </c>
      <c r="AF1425" s="634" t="s">
        <v>18740</v>
      </c>
      <c r="AI1425" s="646" t="str">
        <f>VLOOKUP(K1425,'3-kurs'!C:F,4,)</f>
        <v>3-kurs</v>
      </c>
      <c r="AJ1425" s="634" t="str">
        <f t="shared" si="22"/>
        <v>438221100156</v>
      </c>
    </row>
    <row r="1426" spans="1:36" hidden="1" x14ac:dyDescent="0.25">
      <c r="A1426" s="634" t="s">
        <v>14362</v>
      </c>
      <c r="B1426" s="634" t="s">
        <v>3619</v>
      </c>
      <c r="C1426" s="634" t="s">
        <v>8125</v>
      </c>
      <c r="D1426" s="634" t="s">
        <v>8126</v>
      </c>
      <c r="E1426" s="634" t="s">
        <v>8127</v>
      </c>
      <c r="F1426" s="634" t="s">
        <v>4345</v>
      </c>
      <c r="G1426" s="634" t="s">
        <v>4348</v>
      </c>
      <c r="H1426" s="634" t="s">
        <v>4346</v>
      </c>
      <c r="I1426" s="634" t="s">
        <v>14363</v>
      </c>
      <c r="J1426" s="634" t="s">
        <v>14364</v>
      </c>
      <c r="K1426" s="635">
        <v>40211821140042</v>
      </c>
      <c r="L1426" s="634" t="s">
        <v>14365</v>
      </c>
      <c r="M1426" s="634" t="s">
        <v>4006</v>
      </c>
      <c r="N1426" s="634" t="s">
        <v>2424</v>
      </c>
      <c r="O1426" s="634" t="s">
        <v>2441</v>
      </c>
      <c r="P1426" s="634" t="s">
        <v>8132</v>
      </c>
      <c r="Q1426" s="634" t="s">
        <v>8133</v>
      </c>
      <c r="R1426" s="634" t="s">
        <v>7245</v>
      </c>
      <c r="S1426" s="634" t="s">
        <v>8135</v>
      </c>
      <c r="T1426" s="634" t="s">
        <v>10605</v>
      </c>
      <c r="U1426" s="634" t="s">
        <v>2426</v>
      </c>
      <c r="V1426" s="634" t="s">
        <v>470</v>
      </c>
      <c r="W1426" s="634" t="s">
        <v>5559</v>
      </c>
      <c r="X1426" s="634" t="s">
        <v>14366</v>
      </c>
      <c r="Y1426" s="634" t="s">
        <v>8138</v>
      </c>
      <c r="Z1426" s="634" t="s">
        <v>8139</v>
      </c>
      <c r="AB1426" s="634" t="s">
        <v>8183</v>
      </c>
      <c r="AC1426" s="634" t="s">
        <v>8184</v>
      </c>
      <c r="AE1426" s="634" t="s">
        <v>11918</v>
      </c>
      <c r="AF1426" s="634" t="s">
        <v>18742</v>
      </c>
      <c r="AI1426" s="646" t="str">
        <f>VLOOKUP(K1426,'3-kurs'!C:F,4,)</f>
        <v>3-kurs</v>
      </c>
      <c r="AJ1426" s="634" t="str">
        <f t="shared" si="22"/>
        <v>438231100293</v>
      </c>
    </row>
    <row r="1427" spans="1:36" hidden="1" x14ac:dyDescent="0.25">
      <c r="A1427" s="634" t="s">
        <v>14358</v>
      </c>
      <c r="B1427" s="634" t="s">
        <v>3666</v>
      </c>
      <c r="C1427" s="634" t="s">
        <v>8125</v>
      </c>
      <c r="D1427" s="634" t="s">
        <v>8126</v>
      </c>
      <c r="E1427" s="634" t="s">
        <v>8127</v>
      </c>
      <c r="F1427" s="634" t="s">
        <v>8177</v>
      </c>
      <c r="G1427" s="634" t="s">
        <v>8227</v>
      </c>
      <c r="H1427" s="634" t="s">
        <v>4346</v>
      </c>
      <c r="I1427" s="634" t="s">
        <v>12086</v>
      </c>
      <c r="J1427" s="634" t="s">
        <v>14359</v>
      </c>
      <c r="K1427" s="635">
        <v>41107975430018</v>
      </c>
      <c r="L1427" s="634" t="s">
        <v>14360</v>
      </c>
      <c r="M1427" s="634" t="s">
        <v>4006</v>
      </c>
      <c r="N1427" s="634" t="s">
        <v>2424</v>
      </c>
      <c r="O1427" s="634" t="s">
        <v>2441</v>
      </c>
      <c r="P1427" s="634" t="s">
        <v>8132</v>
      </c>
      <c r="Q1427" s="634" t="s">
        <v>8133</v>
      </c>
      <c r="R1427" s="634" t="s">
        <v>7245</v>
      </c>
      <c r="S1427" s="634" t="s">
        <v>8135</v>
      </c>
      <c r="T1427" s="634" t="s">
        <v>10605</v>
      </c>
      <c r="U1427" s="634" t="s">
        <v>2426</v>
      </c>
      <c r="V1427" s="634" t="s">
        <v>470</v>
      </c>
      <c r="W1427" s="634" t="s">
        <v>5559</v>
      </c>
      <c r="X1427" s="634" t="s">
        <v>14361</v>
      </c>
      <c r="Y1427" s="634" t="s">
        <v>8138</v>
      </c>
      <c r="Z1427" s="634" t="s">
        <v>8139</v>
      </c>
      <c r="AB1427" s="634" t="s">
        <v>8183</v>
      </c>
      <c r="AC1427" s="634" t="s">
        <v>8184</v>
      </c>
      <c r="AE1427" s="634" t="s">
        <v>11917</v>
      </c>
      <c r="AF1427" s="634" t="s">
        <v>18732</v>
      </c>
      <c r="AI1427" s="646" t="str">
        <f>VLOOKUP(K1427,'3-kurs'!C:F,4,)</f>
        <v>3-kurs</v>
      </c>
      <c r="AJ1427" s="634" t="str">
        <f t="shared" si="22"/>
        <v>438221100213</v>
      </c>
    </row>
    <row r="1428" spans="1:36" hidden="1" x14ac:dyDescent="0.25">
      <c r="A1428" s="634" t="s">
        <v>14435</v>
      </c>
      <c r="B1428" s="634" t="s">
        <v>2539</v>
      </c>
      <c r="C1428" s="634" t="s">
        <v>8125</v>
      </c>
      <c r="D1428" s="634" t="s">
        <v>8126</v>
      </c>
      <c r="E1428" s="634" t="s">
        <v>8127</v>
      </c>
      <c r="F1428" s="634" t="s">
        <v>4345</v>
      </c>
      <c r="G1428" s="634" t="s">
        <v>4347</v>
      </c>
      <c r="H1428" s="634" t="s">
        <v>4346</v>
      </c>
      <c r="I1428" s="634" t="s">
        <v>14436</v>
      </c>
      <c r="J1428" s="634" t="s">
        <v>14437</v>
      </c>
      <c r="K1428" s="635">
        <v>40702640940019</v>
      </c>
      <c r="L1428" s="634" t="s">
        <v>14438</v>
      </c>
      <c r="M1428" s="634" t="s">
        <v>4006</v>
      </c>
      <c r="N1428" s="634" t="s">
        <v>2424</v>
      </c>
      <c r="O1428" s="634" t="s">
        <v>2441</v>
      </c>
      <c r="P1428" s="634" t="s">
        <v>8132</v>
      </c>
      <c r="Q1428" s="634" t="s">
        <v>8133</v>
      </c>
      <c r="R1428" s="634" t="s">
        <v>7245</v>
      </c>
      <c r="S1428" s="634" t="s">
        <v>8135</v>
      </c>
      <c r="T1428" s="634" t="s">
        <v>10605</v>
      </c>
      <c r="U1428" s="634" t="s">
        <v>2426</v>
      </c>
      <c r="V1428" s="634" t="s">
        <v>470</v>
      </c>
      <c r="W1428" s="634" t="s">
        <v>5559</v>
      </c>
      <c r="X1428" s="634" t="s">
        <v>14439</v>
      </c>
      <c r="Y1428" s="634" t="s">
        <v>8138</v>
      </c>
      <c r="Z1428" s="634" t="s">
        <v>8139</v>
      </c>
      <c r="AB1428" s="634" t="s">
        <v>8183</v>
      </c>
      <c r="AC1428" s="634" t="s">
        <v>8184</v>
      </c>
      <c r="AE1428" s="634" t="s">
        <v>11918</v>
      </c>
      <c r="AF1428" s="634" t="s">
        <v>18742</v>
      </c>
      <c r="AI1428" s="646" t="str">
        <f>VLOOKUP(K1428,'3-kurs'!C:F,4,)</f>
        <v>3-kurs</v>
      </c>
      <c r="AJ1428" s="634" t="str">
        <f t="shared" si="22"/>
        <v>438231100295</v>
      </c>
    </row>
    <row r="1429" spans="1:36" hidden="1" x14ac:dyDescent="0.25">
      <c r="A1429" s="634" t="s">
        <v>14430</v>
      </c>
      <c r="B1429" s="634" t="s">
        <v>2627</v>
      </c>
      <c r="C1429" s="634" t="s">
        <v>8125</v>
      </c>
      <c r="D1429" s="634" t="s">
        <v>8126</v>
      </c>
      <c r="E1429" s="634" t="s">
        <v>8127</v>
      </c>
      <c r="F1429" s="634" t="s">
        <v>4345</v>
      </c>
      <c r="G1429" s="634" t="s">
        <v>4347</v>
      </c>
      <c r="H1429" s="634" t="s">
        <v>4346</v>
      </c>
      <c r="I1429" s="634" t="s">
        <v>14431</v>
      </c>
      <c r="J1429" s="634" t="s">
        <v>14432</v>
      </c>
      <c r="K1429" s="635">
        <v>41601760940013</v>
      </c>
      <c r="L1429" s="634" t="s">
        <v>14433</v>
      </c>
      <c r="M1429" s="634" t="s">
        <v>4006</v>
      </c>
      <c r="N1429" s="634" t="s">
        <v>2424</v>
      </c>
      <c r="O1429" s="634" t="s">
        <v>2441</v>
      </c>
      <c r="P1429" s="634" t="s">
        <v>8132</v>
      </c>
      <c r="Q1429" s="634" t="s">
        <v>8133</v>
      </c>
      <c r="R1429" s="634" t="s">
        <v>7245</v>
      </c>
      <c r="S1429" s="634" t="s">
        <v>8135</v>
      </c>
      <c r="T1429" s="634" t="s">
        <v>10605</v>
      </c>
      <c r="U1429" s="634" t="s">
        <v>2426</v>
      </c>
      <c r="V1429" s="634" t="s">
        <v>470</v>
      </c>
      <c r="W1429" s="634" t="s">
        <v>5559</v>
      </c>
      <c r="X1429" s="634" t="s">
        <v>14434</v>
      </c>
      <c r="Y1429" s="634" t="s">
        <v>8138</v>
      </c>
      <c r="Z1429" s="634" t="s">
        <v>8139</v>
      </c>
      <c r="AB1429" s="634" t="s">
        <v>8183</v>
      </c>
      <c r="AC1429" s="634" t="s">
        <v>8184</v>
      </c>
      <c r="AE1429" s="634" t="s">
        <v>11918</v>
      </c>
      <c r="AF1429" s="634" t="s">
        <v>18714</v>
      </c>
      <c r="AI1429" s="646" t="str">
        <f>VLOOKUP(K1429,'3-kurs'!C:F,4,)</f>
        <v>3-kurs</v>
      </c>
      <c r="AJ1429" s="634" t="str">
        <f t="shared" si="22"/>
        <v>438231100296</v>
      </c>
    </row>
    <row r="1430" spans="1:36" hidden="1" x14ac:dyDescent="0.25">
      <c r="A1430" s="634" t="s">
        <v>14344</v>
      </c>
      <c r="B1430" s="634" t="s">
        <v>3391</v>
      </c>
      <c r="C1430" s="634" t="s">
        <v>8125</v>
      </c>
      <c r="D1430" s="634" t="s">
        <v>8126</v>
      </c>
      <c r="E1430" s="634" t="s">
        <v>8127</v>
      </c>
      <c r="F1430" s="634" t="s">
        <v>8253</v>
      </c>
      <c r="G1430" s="634" t="s">
        <v>14345</v>
      </c>
      <c r="H1430" s="634" t="s">
        <v>4346</v>
      </c>
      <c r="I1430" s="634" t="s">
        <v>14346</v>
      </c>
      <c r="J1430" s="634" t="s">
        <v>14347</v>
      </c>
      <c r="K1430" s="635">
        <v>41603901000091</v>
      </c>
      <c r="L1430" s="634" t="s">
        <v>12047</v>
      </c>
      <c r="M1430" s="634" t="s">
        <v>4006</v>
      </c>
      <c r="N1430" s="634" t="s">
        <v>2424</v>
      </c>
      <c r="O1430" s="634" t="s">
        <v>2441</v>
      </c>
      <c r="P1430" s="634" t="s">
        <v>8132</v>
      </c>
      <c r="Q1430" s="634" t="s">
        <v>8133</v>
      </c>
      <c r="R1430" s="634" t="s">
        <v>7245</v>
      </c>
      <c r="S1430" s="634" t="s">
        <v>8135</v>
      </c>
      <c r="T1430" s="634" t="s">
        <v>10605</v>
      </c>
      <c r="U1430" s="634" t="s">
        <v>2426</v>
      </c>
      <c r="V1430" s="634" t="s">
        <v>470</v>
      </c>
      <c r="W1430" s="634" t="s">
        <v>5559</v>
      </c>
      <c r="X1430" s="634" t="s">
        <v>14348</v>
      </c>
      <c r="Y1430" s="634" t="s">
        <v>8138</v>
      </c>
      <c r="Z1430" s="634" t="s">
        <v>8139</v>
      </c>
      <c r="AB1430" s="634" t="s">
        <v>8183</v>
      </c>
      <c r="AC1430" s="634" t="s">
        <v>8184</v>
      </c>
      <c r="AE1430" s="634" t="s">
        <v>10611</v>
      </c>
      <c r="AF1430" s="634" t="s">
        <v>18740</v>
      </c>
      <c r="AI1430" s="646" t="str">
        <f>VLOOKUP(K1430,'3-kurs'!C:F,4,)</f>
        <v>3-kurs</v>
      </c>
      <c r="AJ1430" s="634" t="str">
        <f t="shared" si="22"/>
        <v>438221100312</v>
      </c>
    </row>
    <row r="1431" spans="1:36" hidden="1" x14ac:dyDescent="0.25">
      <c r="A1431" s="634" t="s">
        <v>12072</v>
      </c>
      <c r="B1431" s="634" t="s">
        <v>12073</v>
      </c>
      <c r="C1431" s="634" t="s">
        <v>8125</v>
      </c>
      <c r="D1431" s="634" t="s">
        <v>8126</v>
      </c>
      <c r="E1431" s="634" t="s">
        <v>8127</v>
      </c>
      <c r="F1431" s="634" t="s">
        <v>4345</v>
      </c>
      <c r="G1431" s="634" t="s">
        <v>4348</v>
      </c>
      <c r="H1431" s="634" t="s">
        <v>4346</v>
      </c>
      <c r="I1431" s="634" t="s">
        <v>12074</v>
      </c>
      <c r="J1431" s="634" t="s">
        <v>12075</v>
      </c>
      <c r="K1431" s="635">
        <v>41805941010018</v>
      </c>
      <c r="L1431" s="634" t="s">
        <v>12076</v>
      </c>
      <c r="M1431" s="634" t="s">
        <v>2423</v>
      </c>
      <c r="N1431" s="634" t="s">
        <v>2424</v>
      </c>
      <c r="O1431" s="634" t="s">
        <v>5600</v>
      </c>
      <c r="P1431" s="634" t="s">
        <v>8132</v>
      </c>
      <c r="Q1431" s="634" t="s">
        <v>8133</v>
      </c>
      <c r="R1431" s="634" t="s">
        <v>7224</v>
      </c>
      <c r="S1431" s="634" t="s">
        <v>8135</v>
      </c>
      <c r="T1431" s="634" t="s">
        <v>10605</v>
      </c>
      <c r="U1431" s="634" t="s">
        <v>2426</v>
      </c>
      <c r="V1431" s="634" t="s">
        <v>470</v>
      </c>
      <c r="W1431" s="634" t="s">
        <v>5559</v>
      </c>
      <c r="X1431" s="634" t="s">
        <v>12077</v>
      </c>
      <c r="Y1431" s="634" t="s">
        <v>8138</v>
      </c>
      <c r="Z1431" s="634" t="s">
        <v>8139</v>
      </c>
      <c r="AB1431" s="634" t="s">
        <v>8183</v>
      </c>
      <c r="AC1431" s="634" t="s">
        <v>8184</v>
      </c>
      <c r="AE1431" s="634" t="s">
        <v>10625</v>
      </c>
      <c r="AF1431" s="634" t="s">
        <v>19688</v>
      </c>
      <c r="AI1431" s="646" t="str">
        <f>VLOOKUP(K1431,'2-kurs'!C:F,4,)</f>
        <v>2-kurs</v>
      </c>
      <c r="AJ1431" s="634" t="str">
        <f t="shared" si="22"/>
        <v>438231100545</v>
      </c>
    </row>
    <row r="1432" spans="1:36" hidden="1" x14ac:dyDescent="0.25">
      <c r="A1432" s="634" t="s">
        <v>12125</v>
      </c>
      <c r="B1432" s="634" t="s">
        <v>5462</v>
      </c>
      <c r="C1432" s="634" t="s">
        <v>8125</v>
      </c>
      <c r="D1432" s="634" t="s">
        <v>8126</v>
      </c>
      <c r="E1432" s="634" t="s">
        <v>9067</v>
      </c>
      <c r="F1432" s="634" t="s">
        <v>8520</v>
      </c>
      <c r="G1432" s="634" t="s">
        <v>9605</v>
      </c>
      <c r="H1432" s="634" t="s">
        <v>4344</v>
      </c>
      <c r="I1432" s="634" t="s">
        <v>12126</v>
      </c>
      <c r="J1432" s="634" t="s">
        <v>12127</v>
      </c>
      <c r="K1432" s="635">
        <v>30103956230037</v>
      </c>
      <c r="L1432" s="634" t="s">
        <v>12128</v>
      </c>
      <c r="M1432" s="634" t="s">
        <v>2423</v>
      </c>
      <c r="N1432" s="634" t="s">
        <v>2424</v>
      </c>
      <c r="O1432" s="634" t="s">
        <v>5600</v>
      </c>
      <c r="P1432" s="634" t="s">
        <v>8132</v>
      </c>
      <c r="Q1432" s="634" t="s">
        <v>8133</v>
      </c>
      <c r="R1432" s="634" t="s">
        <v>7224</v>
      </c>
      <c r="S1432" s="634" t="s">
        <v>8135</v>
      </c>
      <c r="T1432" s="634" t="s">
        <v>10605</v>
      </c>
      <c r="U1432" s="634" t="s">
        <v>2426</v>
      </c>
      <c r="V1432" s="634" t="s">
        <v>470</v>
      </c>
      <c r="W1432" s="634" t="s">
        <v>5559</v>
      </c>
      <c r="X1432" s="634" t="s">
        <v>12129</v>
      </c>
      <c r="Y1432" s="634" t="s">
        <v>8138</v>
      </c>
      <c r="Z1432" s="634" t="s">
        <v>8139</v>
      </c>
      <c r="AB1432" s="634" t="s">
        <v>8183</v>
      </c>
      <c r="AC1432" s="634" t="s">
        <v>8184</v>
      </c>
      <c r="AE1432" s="634" t="s">
        <v>10643</v>
      </c>
      <c r="AF1432" s="634" t="s">
        <v>19688</v>
      </c>
      <c r="AI1432" s="646" t="str">
        <f>VLOOKUP(K1432,'2-kurs'!C:F,4,)</f>
        <v>2-kurs</v>
      </c>
      <c r="AJ1432" s="634" t="str">
        <f t="shared" si="22"/>
        <v>438231100724</v>
      </c>
    </row>
    <row r="1433" spans="1:36" hidden="1" x14ac:dyDescent="0.25">
      <c r="A1433" s="634" t="s">
        <v>12134</v>
      </c>
      <c r="B1433" s="634" t="s">
        <v>12135</v>
      </c>
      <c r="C1433" s="634" t="s">
        <v>8125</v>
      </c>
      <c r="D1433" s="634" t="s">
        <v>8126</v>
      </c>
      <c r="E1433" s="634" t="s">
        <v>8127</v>
      </c>
      <c r="F1433" s="634" t="s">
        <v>4345</v>
      </c>
      <c r="G1433" s="634" t="s">
        <v>8332</v>
      </c>
      <c r="H1433" s="634" t="s">
        <v>4344</v>
      </c>
      <c r="I1433" s="634" t="s">
        <v>12136</v>
      </c>
      <c r="J1433" s="634" t="s">
        <v>12137</v>
      </c>
      <c r="K1433" s="635">
        <v>52012035280015</v>
      </c>
      <c r="L1433" s="634" t="s">
        <v>12138</v>
      </c>
      <c r="M1433" s="634" t="s">
        <v>2423</v>
      </c>
      <c r="N1433" s="634" t="s">
        <v>2424</v>
      </c>
      <c r="O1433" s="634" t="s">
        <v>5600</v>
      </c>
      <c r="P1433" s="634" t="s">
        <v>8132</v>
      </c>
      <c r="Q1433" s="634" t="s">
        <v>8133</v>
      </c>
      <c r="R1433" s="634" t="s">
        <v>7224</v>
      </c>
      <c r="S1433" s="634" t="s">
        <v>8135</v>
      </c>
      <c r="T1433" s="634" t="s">
        <v>10605</v>
      </c>
      <c r="U1433" s="634" t="s">
        <v>2426</v>
      </c>
      <c r="V1433" s="634" t="s">
        <v>470</v>
      </c>
      <c r="W1433" s="634" t="s">
        <v>5559</v>
      </c>
      <c r="X1433" s="634" t="s">
        <v>12139</v>
      </c>
      <c r="Y1433" s="634" t="s">
        <v>8138</v>
      </c>
      <c r="Z1433" s="634" t="s">
        <v>8139</v>
      </c>
      <c r="AB1433" s="634" t="s">
        <v>8183</v>
      </c>
      <c r="AC1433" s="634" t="s">
        <v>8184</v>
      </c>
      <c r="AE1433" s="634" t="s">
        <v>10625</v>
      </c>
      <c r="AF1433" s="634" t="s">
        <v>21275</v>
      </c>
      <c r="AI1433" s="646" t="str">
        <f>VLOOKUP(K1433,'2-kurs'!C:F,4,)</f>
        <v>2-kurs</v>
      </c>
      <c r="AJ1433" s="634" t="str">
        <f t="shared" si="22"/>
        <v>438231100541</v>
      </c>
    </row>
    <row r="1434" spans="1:36" hidden="1" x14ac:dyDescent="0.25">
      <c r="A1434" s="634" t="s">
        <v>12174</v>
      </c>
      <c r="B1434" s="634" t="s">
        <v>5593</v>
      </c>
      <c r="C1434" s="634" t="s">
        <v>8125</v>
      </c>
      <c r="D1434" s="634" t="s">
        <v>8126</v>
      </c>
      <c r="E1434" s="634" t="s">
        <v>8127</v>
      </c>
      <c r="F1434" s="634" t="s">
        <v>4345</v>
      </c>
      <c r="G1434" s="634" t="s">
        <v>8221</v>
      </c>
      <c r="H1434" s="634" t="s">
        <v>4344</v>
      </c>
      <c r="I1434" s="634" t="s">
        <v>12175</v>
      </c>
      <c r="J1434" s="634" t="s">
        <v>12176</v>
      </c>
      <c r="K1434" s="635">
        <v>50110055350056</v>
      </c>
      <c r="L1434" s="634" t="s">
        <v>8325</v>
      </c>
      <c r="M1434" s="634" t="s">
        <v>2423</v>
      </c>
      <c r="N1434" s="634" t="s">
        <v>2424</v>
      </c>
      <c r="O1434" s="634" t="s">
        <v>5600</v>
      </c>
      <c r="P1434" s="634" t="s">
        <v>8132</v>
      </c>
      <c r="Q1434" s="634" t="s">
        <v>8133</v>
      </c>
      <c r="R1434" s="634" t="s">
        <v>7224</v>
      </c>
      <c r="S1434" s="634" t="s">
        <v>8135</v>
      </c>
      <c r="T1434" s="634" t="s">
        <v>10605</v>
      </c>
      <c r="U1434" s="634" t="s">
        <v>2426</v>
      </c>
      <c r="V1434" s="634" t="s">
        <v>470</v>
      </c>
      <c r="W1434" s="634" t="s">
        <v>5559</v>
      </c>
      <c r="X1434" s="634" t="s">
        <v>12177</v>
      </c>
      <c r="Y1434" s="634" t="s">
        <v>8138</v>
      </c>
      <c r="Z1434" s="634" t="s">
        <v>8139</v>
      </c>
      <c r="AB1434" s="634" t="s">
        <v>8183</v>
      </c>
      <c r="AC1434" s="634" t="s">
        <v>8184</v>
      </c>
      <c r="AF1434" s="634" t="s">
        <v>20823</v>
      </c>
      <c r="AI1434" s="646" t="str">
        <f>VLOOKUP(K1434,'2-kurs'!C:F,4,)</f>
        <v>2-kurs</v>
      </c>
      <c r="AJ1434" s="634" t="str">
        <f t="shared" si="22"/>
        <v>438241100006</v>
      </c>
    </row>
    <row r="1435" spans="1:36" hidden="1" x14ac:dyDescent="0.25">
      <c r="A1435" s="634" t="s">
        <v>12178</v>
      </c>
      <c r="B1435" s="634" t="s">
        <v>5471</v>
      </c>
      <c r="C1435" s="634" t="s">
        <v>8125</v>
      </c>
      <c r="D1435" s="634" t="s">
        <v>8126</v>
      </c>
      <c r="E1435" s="634" t="s">
        <v>8127</v>
      </c>
      <c r="F1435" s="634" t="s">
        <v>4345</v>
      </c>
      <c r="G1435" s="634" t="s">
        <v>8128</v>
      </c>
      <c r="H1435" s="634" t="s">
        <v>4344</v>
      </c>
      <c r="I1435" s="634" t="s">
        <v>12179</v>
      </c>
      <c r="J1435" s="634" t="s">
        <v>12180</v>
      </c>
      <c r="K1435" s="635">
        <v>30703861100032</v>
      </c>
      <c r="L1435" s="634" t="s">
        <v>8676</v>
      </c>
      <c r="M1435" s="634" t="s">
        <v>2423</v>
      </c>
      <c r="N1435" s="634" t="s">
        <v>2424</v>
      </c>
      <c r="O1435" s="634" t="s">
        <v>5600</v>
      </c>
      <c r="P1435" s="634" t="s">
        <v>8132</v>
      </c>
      <c r="Q1435" s="634" t="s">
        <v>8133</v>
      </c>
      <c r="R1435" s="634" t="s">
        <v>7224</v>
      </c>
      <c r="S1435" s="634" t="s">
        <v>8135</v>
      </c>
      <c r="T1435" s="634" t="s">
        <v>10605</v>
      </c>
      <c r="U1435" s="634" t="s">
        <v>2426</v>
      </c>
      <c r="V1435" s="634" t="s">
        <v>470</v>
      </c>
      <c r="W1435" s="634" t="s">
        <v>5559</v>
      </c>
      <c r="X1435" s="634" t="s">
        <v>12181</v>
      </c>
      <c r="Y1435" s="634" t="s">
        <v>8138</v>
      </c>
      <c r="Z1435" s="634" t="s">
        <v>8139</v>
      </c>
      <c r="AB1435" s="634" t="s">
        <v>8183</v>
      </c>
      <c r="AC1435" s="634" t="s">
        <v>8184</v>
      </c>
      <c r="AE1435" s="634" t="s">
        <v>10643</v>
      </c>
      <c r="AF1435" s="634" t="s">
        <v>19688</v>
      </c>
      <c r="AI1435" s="646" t="str">
        <f>VLOOKUP(K1435,'2-kurs'!C:F,4,)</f>
        <v>2-kurs</v>
      </c>
      <c r="AJ1435" s="634" t="str">
        <f t="shared" si="22"/>
        <v>438231100710</v>
      </c>
    </row>
    <row r="1436" spans="1:36" hidden="1" x14ac:dyDescent="0.25">
      <c r="A1436" s="634" t="s">
        <v>12078</v>
      </c>
      <c r="B1436" s="634" t="s">
        <v>12079</v>
      </c>
      <c r="C1436" s="634" t="s">
        <v>8125</v>
      </c>
      <c r="D1436" s="634" t="s">
        <v>8126</v>
      </c>
      <c r="E1436" s="634" t="s">
        <v>8127</v>
      </c>
      <c r="F1436" s="634" t="s">
        <v>4345</v>
      </c>
      <c r="G1436" s="634" t="s">
        <v>4348</v>
      </c>
      <c r="H1436" s="634" t="s">
        <v>4344</v>
      </c>
      <c r="I1436" s="634" t="s">
        <v>12080</v>
      </c>
      <c r="J1436" s="634" t="s">
        <v>12081</v>
      </c>
      <c r="K1436" s="635">
        <v>30101975300049</v>
      </c>
      <c r="L1436" s="634" t="s">
        <v>12082</v>
      </c>
      <c r="M1436" s="634" t="s">
        <v>2423</v>
      </c>
      <c r="N1436" s="634" t="s">
        <v>2424</v>
      </c>
      <c r="O1436" s="634" t="s">
        <v>5600</v>
      </c>
      <c r="P1436" s="634" t="s">
        <v>8132</v>
      </c>
      <c r="Q1436" s="634" t="s">
        <v>8133</v>
      </c>
      <c r="R1436" s="634" t="s">
        <v>7224</v>
      </c>
      <c r="S1436" s="634" t="s">
        <v>8135</v>
      </c>
      <c r="T1436" s="634" t="s">
        <v>10605</v>
      </c>
      <c r="U1436" s="634" t="s">
        <v>2426</v>
      </c>
      <c r="V1436" s="634" t="s">
        <v>470</v>
      </c>
      <c r="W1436" s="634" t="s">
        <v>5559</v>
      </c>
      <c r="X1436" s="634" t="s">
        <v>12083</v>
      </c>
      <c r="Y1436" s="634" t="s">
        <v>8138</v>
      </c>
      <c r="Z1436" s="634" t="s">
        <v>8139</v>
      </c>
      <c r="AB1436" s="634" t="s">
        <v>8183</v>
      </c>
      <c r="AC1436" s="634" t="s">
        <v>8184</v>
      </c>
      <c r="AE1436" s="634" t="s">
        <v>9201</v>
      </c>
      <c r="AF1436" s="634" t="s">
        <v>21266</v>
      </c>
      <c r="AI1436" s="646" t="str">
        <f>VLOOKUP(K1436,'2-kurs'!C:F,4,)</f>
        <v>2-kurs</v>
      </c>
      <c r="AJ1436" s="634" t="str">
        <f t="shared" si="22"/>
        <v>438231100755</v>
      </c>
    </row>
    <row r="1437" spans="1:36" hidden="1" x14ac:dyDescent="0.25">
      <c r="A1437" s="634" t="s">
        <v>12140</v>
      </c>
      <c r="B1437" s="634" t="s">
        <v>5518</v>
      </c>
      <c r="C1437" s="634" t="s">
        <v>8125</v>
      </c>
      <c r="D1437" s="634" t="s">
        <v>8126</v>
      </c>
      <c r="E1437" s="634" t="s">
        <v>8127</v>
      </c>
      <c r="F1437" s="634" t="s">
        <v>8142</v>
      </c>
      <c r="G1437" s="634" t="s">
        <v>8143</v>
      </c>
      <c r="H1437" s="634" t="s">
        <v>4346</v>
      </c>
      <c r="I1437" s="634" t="s">
        <v>10602</v>
      </c>
      <c r="J1437" s="634" t="s">
        <v>12141</v>
      </c>
      <c r="K1437" s="635">
        <v>61003055780014</v>
      </c>
      <c r="L1437" s="634" t="s">
        <v>10492</v>
      </c>
      <c r="M1437" s="634" t="s">
        <v>2423</v>
      </c>
      <c r="N1437" s="634" t="s">
        <v>2424</v>
      </c>
      <c r="O1437" s="634" t="s">
        <v>5600</v>
      </c>
      <c r="P1437" s="634" t="s">
        <v>8132</v>
      </c>
      <c r="Q1437" s="634" t="s">
        <v>8133</v>
      </c>
      <c r="R1437" s="634" t="s">
        <v>7224</v>
      </c>
      <c r="S1437" s="634" t="s">
        <v>8135</v>
      </c>
      <c r="T1437" s="634" t="s">
        <v>10605</v>
      </c>
      <c r="U1437" s="634" t="s">
        <v>2426</v>
      </c>
      <c r="V1437" s="634" t="s">
        <v>470</v>
      </c>
      <c r="W1437" s="634" t="s">
        <v>5559</v>
      </c>
      <c r="X1437" s="634" t="s">
        <v>12142</v>
      </c>
      <c r="Y1437" s="634" t="s">
        <v>8138</v>
      </c>
      <c r="Z1437" s="634" t="s">
        <v>8139</v>
      </c>
      <c r="AB1437" s="634" t="s">
        <v>8183</v>
      </c>
      <c r="AC1437" s="634" t="s">
        <v>8184</v>
      </c>
      <c r="AF1437" s="634" t="s">
        <v>20760</v>
      </c>
      <c r="AI1437" s="646" t="str">
        <f>VLOOKUP(K1437,'2-kurs'!C:F,4,)</f>
        <v>2-kurs</v>
      </c>
      <c r="AJ1437" s="634" t="str">
        <f t="shared" si="22"/>
        <v>438231100794</v>
      </c>
    </row>
    <row r="1438" spans="1:36" hidden="1" x14ac:dyDescent="0.25">
      <c r="A1438" s="634" t="s">
        <v>12143</v>
      </c>
      <c r="B1438" s="634" t="s">
        <v>5370</v>
      </c>
      <c r="C1438" s="634" t="s">
        <v>8125</v>
      </c>
      <c r="D1438" s="634" t="s">
        <v>8126</v>
      </c>
      <c r="E1438" s="634" t="s">
        <v>8127</v>
      </c>
      <c r="F1438" s="634" t="s">
        <v>4345</v>
      </c>
      <c r="G1438" s="634" t="s">
        <v>4348</v>
      </c>
      <c r="H1438" s="634" t="s">
        <v>4346</v>
      </c>
      <c r="I1438" s="634" t="s">
        <v>9658</v>
      </c>
      <c r="J1438" s="634" t="s">
        <v>12144</v>
      </c>
      <c r="K1438" s="635">
        <v>40308811140019</v>
      </c>
      <c r="L1438" s="634" t="s">
        <v>12145</v>
      </c>
      <c r="M1438" s="634" t="s">
        <v>2423</v>
      </c>
      <c r="N1438" s="634" t="s">
        <v>2424</v>
      </c>
      <c r="O1438" s="634" t="s">
        <v>5600</v>
      </c>
      <c r="P1438" s="634" t="s">
        <v>8132</v>
      </c>
      <c r="Q1438" s="634" t="s">
        <v>8133</v>
      </c>
      <c r="R1438" s="634" t="s">
        <v>7224</v>
      </c>
      <c r="S1438" s="634" t="s">
        <v>8135</v>
      </c>
      <c r="T1438" s="634" t="s">
        <v>10605</v>
      </c>
      <c r="U1438" s="634" t="s">
        <v>2426</v>
      </c>
      <c r="V1438" s="634" t="s">
        <v>470</v>
      </c>
      <c r="W1438" s="634" t="s">
        <v>5559</v>
      </c>
      <c r="X1438" s="634" t="s">
        <v>12146</v>
      </c>
      <c r="Y1438" s="634" t="s">
        <v>8138</v>
      </c>
      <c r="Z1438" s="634" t="s">
        <v>8139</v>
      </c>
      <c r="AB1438" s="634" t="s">
        <v>8183</v>
      </c>
      <c r="AC1438" s="634" t="s">
        <v>8184</v>
      </c>
      <c r="AE1438" s="634" t="s">
        <v>10625</v>
      </c>
      <c r="AF1438" s="634" t="s">
        <v>20724</v>
      </c>
      <c r="AI1438" s="646" t="str">
        <f>VLOOKUP(K1438,'2-kurs'!C:F,4,)</f>
        <v>2-kurs</v>
      </c>
      <c r="AJ1438" s="634" t="str">
        <f t="shared" si="22"/>
        <v>438231100556</v>
      </c>
    </row>
    <row r="1439" spans="1:36" hidden="1" x14ac:dyDescent="0.25">
      <c r="A1439" s="634" t="s">
        <v>12153</v>
      </c>
      <c r="B1439" s="634" t="s">
        <v>12154</v>
      </c>
      <c r="C1439" s="634" t="s">
        <v>8125</v>
      </c>
      <c r="D1439" s="634" t="s">
        <v>8126</v>
      </c>
      <c r="E1439" s="634" t="s">
        <v>8127</v>
      </c>
      <c r="F1439" s="634" t="s">
        <v>8552</v>
      </c>
      <c r="G1439" s="634" t="s">
        <v>10353</v>
      </c>
      <c r="H1439" s="634" t="s">
        <v>4344</v>
      </c>
      <c r="I1439" s="634" t="s">
        <v>4369</v>
      </c>
      <c r="J1439" s="634" t="s">
        <v>12155</v>
      </c>
      <c r="K1439" s="635">
        <v>52411035710029</v>
      </c>
      <c r="L1439" s="634" t="s">
        <v>9656</v>
      </c>
      <c r="M1439" s="634" t="s">
        <v>2423</v>
      </c>
      <c r="N1439" s="634" t="s">
        <v>2424</v>
      </c>
      <c r="O1439" s="634" t="s">
        <v>5600</v>
      </c>
      <c r="P1439" s="634" t="s">
        <v>8132</v>
      </c>
      <c r="Q1439" s="634" t="s">
        <v>8133</v>
      </c>
      <c r="R1439" s="634" t="s">
        <v>7224</v>
      </c>
      <c r="S1439" s="634" t="s">
        <v>8135</v>
      </c>
      <c r="T1439" s="634" t="s">
        <v>10605</v>
      </c>
      <c r="U1439" s="634" t="s">
        <v>2426</v>
      </c>
      <c r="V1439" s="634" t="s">
        <v>470</v>
      </c>
      <c r="W1439" s="634" t="s">
        <v>5559</v>
      </c>
      <c r="X1439" s="634" t="s">
        <v>12156</v>
      </c>
      <c r="Y1439" s="634" t="s">
        <v>8138</v>
      </c>
      <c r="Z1439" s="634" t="s">
        <v>8139</v>
      </c>
      <c r="AB1439" s="634" t="s">
        <v>8183</v>
      </c>
      <c r="AC1439" s="634" t="s">
        <v>8184</v>
      </c>
      <c r="AE1439" s="634" t="s">
        <v>10625</v>
      </c>
      <c r="AF1439" s="634" t="s">
        <v>21273</v>
      </c>
      <c r="AI1439" s="646" t="str">
        <f>VLOOKUP(K1439,'2-kurs'!C:F,4,)</f>
        <v>2-kurs</v>
      </c>
      <c r="AJ1439" s="634" t="str">
        <f t="shared" si="22"/>
        <v>438231100542</v>
      </c>
    </row>
    <row r="1440" spans="1:36" hidden="1" x14ac:dyDescent="0.25">
      <c r="A1440" s="634" t="s">
        <v>12160</v>
      </c>
      <c r="B1440" s="634" t="s">
        <v>12161</v>
      </c>
      <c r="C1440" s="634" t="s">
        <v>8125</v>
      </c>
      <c r="D1440" s="634" t="s">
        <v>8126</v>
      </c>
      <c r="E1440" s="634" t="s">
        <v>8127</v>
      </c>
      <c r="F1440" s="634" t="s">
        <v>4345</v>
      </c>
      <c r="G1440" s="634" t="s">
        <v>4348</v>
      </c>
      <c r="H1440" s="634" t="s">
        <v>4344</v>
      </c>
      <c r="I1440" s="634" t="s">
        <v>12162</v>
      </c>
      <c r="J1440" s="634" t="s">
        <v>12163</v>
      </c>
      <c r="K1440" s="635">
        <v>31002975300013</v>
      </c>
      <c r="L1440" s="634" t="s">
        <v>12164</v>
      </c>
      <c r="M1440" s="634" t="s">
        <v>2423</v>
      </c>
      <c r="N1440" s="634" t="s">
        <v>2424</v>
      </c>
      <c r="O1440" s="634" t="s">
        <v>5600</v>
      </c>
      <c r="P1440" s="634" t="s">
        <v>8132</v>
      </c>
      <c r="Q1440" s="634" t="s">
        <v>8133</v>
      </c>
      <c r="R1440" s="634" t="s">
        <v>7224</v>
      </c>
      <c r="S1440" s="634" t="s">
        <v>8135</v>
      </c>
      <c r="T1440" s="634" t="s">
        <v>10605</v>
      </c>
      <c r="U1440" s="634" t="s">
        <v>2426</v>
      </c>
      <c r="V1440" s="634" t="s">
        <v>470</v>
      </c>
      <c r="W1440" s="634" t="s">
        <v>5559</v>
      </c>
      <c r="X1440" s="634" t="s">
        <v>12165</v>
      </c>
      <c r="Y1440" s="634" t="s">
        <v>8138</v>
      </c>
      <c r="Z1440" s="634" t="s">
        <v>8139</v>
      </c>
      <c r="AB1440" s="634" t="s">
        <v>8183</v>
      </c>
      <c r="AC1440" s="634" t="s">
        <v>8184</v>
      </c>
      <c r="AE1440" s="634" t="s">
        <v>10625</v>
      </c>
      <c r="AF1440" s="634" t="s">
        <v>21199</v>
      </c>
      <c r="AI1440" s="646" t="str">
        <f>VLOOKUP(K1440,'2-kurs'!C:F,4,)</f>
        <v>2-kurs</v>
      </c>
      <c r="AJ1440" s="634" t="str">
        <f t="shared" si="22"/>
        <v>438231100519</v>
      </c>
    </row>
    <row r="1441" spans="1:36" hidden="1" x14ac:dyDescent="0.25">
      <c r="A1441" s="634" t="s">
        <v>12166</v>
      </c>
      <c r="B1441" s="634" t="s">
        <v>5470</v>
      </c>
      <c r="C1441" s="634" t="s">
        <v>8125</v>
      </c>
      <c r="D1441" s="634" t="s">
        <v>8126</v>
      </c>
      <c r="E1441" s="634" t="s">
        <v>8127</v>
      </c>
      <c r="F1441" s="634" t="s">
        <v>9349</v>
      </c>
      <c r="G1441" s="634" t="s">
        <v>9832</v>
      </c>
      <c r="H1441" s="634" t="s">
        <v>4346</v>
      </c>
      <c r="I1441" s="634" t="s">
        <v>12167</v>
      </c>
      <c r="J1441" s="634" t="s">
        <v>12168</v>
      </c>
      <c r="K1441" s="635">
        <v>41401714070010</v>
      </c>
      <c r="L1441" s="634" t="s">
        <v>9975</v>
      </c>
      <c r="M1441" s="634" t="s">
        <v>2423</v>
      </c>
      <c r="N1441" s="634" t="s">
        <v>2424</v>
      </c>
      <c r="O1441" s="634" t="s">
        <v>5600</v>
      </c>
      <c r="P1441" s="634" t="s">
        <v>8132</v>
      </c>
      <c r="Q1441" s="634" t="s">
        <v>8133</v>
      </c>
      <c r="R1441" s="634" t="s">
        <v>7224</v>
      </c>
      <c r="S1441" s="634" t="s">
        <v>8135</v>
      </c>
      <c r="T1441" s="634" t="s">
        <v>10605</v>
      </c>
      <c r="U1441" s="634" t="s">
        <v>2426</v>
      </c>
      <c r="V1441" s="634" t="s">
        <v>470</v>
      </c>
      <c r="W1441" s="634" t="s">
        <v>5559</v>
      </c>
      <c r="X1441" s="634" t="s">
        <v>12169</v>
      </c>
      <c r="Y1441" s="634" t="s">
        <v>8138</v>
      </c>
      <c r="Z1441" s="634" t="s">
        <v>8139</v>
      </c>
      <c r="AB1441" s="634" t="s">
        <v>8183</v>
      </c>
      <c r="AC1441" s="634" t="s">
        <v>8184</v>
      </c>
      <c r="AE1441" s="634" t="s">
        <v>10643</v>
      </c>
      <c r="AF1441" s="634" t="s">
        <v>21276</v>
      </c>
      <c r="AI1441" s="646" t="str">
        <f>VLOOKUP(K1441,'2-kurs'!C:F,4,)</f>
        <v>2-kurs</v>
      </c>
      <c r="AJ1441" s="634" t="str">
        <f t="shared" si="22"/>
        <v>438231100709</v>
      </c>
    </row>
    <row r="1442" spans="1:36" hidden="1" x14ac:dyDescent="0.25">
      <c r="A1442" s="634" t="s">
        <v>12170</v>
      </c>
      <c r="B1442" s="634" t="s">
        <v>5428</v>
      </c>
      <c r="C1442" s="634" t="s">
        <v>8125</v>
      </c>
      <c r="D1442" s="634" t="s">
        <v>8126</v>
      </c>
      <c r="E1442" s="634" t="s">
        <v>8127</v>
      </c>
      <c r="F1442" s="634" t="s">
        <v>8520</v>
      </c>
      <c r="G1442" s="634" t="s">
        <v>9679</v>
      </c>
      <c r="H1442" s="634" t="s">
        <v>4346</v>
      </c>
      <c r="I1442" s="634" t="s">
        <v>8692</v>
      </c>
      <c r="J1442" s="634" t="s">
        <v>12171</v>
      </c>
      <c r="K1442" s="635">
        <v>42209961800050</v>
      </c>
      <c r="L1442" s="634" t="s">
        <v>12172</v>
      </c>
      <c r="M1442" s="634" t="s">
        <v>2423</v>
      </c>
      <c r="N1442" s="634" t="s">
        <v>2424</v>
      </c>
      <c r="O1442" s="634" t="s">
        <v>5600</v>
      </c>
      <c r="P1442" s="634" t="s">
        <v>8132</v>
      </c>
      <c r="Q1442" s="634" t="s">
        <v>8133</v>
      </c>
      <c r="R1442" s="634" t="s">
        <v>7224</v>
      </c>
      <c r="S1442" s="634" t="s">
        <v>8135</v>
      </c>
      <c r="T1442" s="634" t="s">
        <v>10605</v>
      </c>
      <c r="U1442" s="634" t="s">
        <v>2426</v>
      </c>
      <c r="V1442" s="634" t="s">
        <v>470</v>
      </c>
      <c r="W1442" s="634" t="s">
        <v>5559</v>
      </c>
      <c r="X1442" s="634" t="s">
        <v>12173</v>
      </c>
      <c r="Y1442" s="634" t="s">
        <v>8138</v>
      </c>
      <c r="Z1442" s="634" t="s">
        <v>8139</v>
      </c>
      <c r="AB1442" s="634" t="s">
        <v>8183</v>
      </c>
      <c r="AC1442" s="634" t="s">
        <v>8184</v>
      </c>
      <c r="AE1442" s="634" t="s">
        <v>10625</v>
      </c>
      <c r="AF1442" s="634" t="s">
        <v>21277</v>
      </c>
      <c r="AI1442" s="646" t="str">
        <f>VLOOKUP(K1442,'2-kurs'!C:F,4,)</f>
        <v>2-kurs</v>
      </c>
      <c r="AJ1442" s="634" t="str">
        <f t="shared" si="22"/>
        <v>438231100552</v>
      </c>
    </row>
    <row r="1443" spans="1:36" hidden="1" x14ac:dyDescent="0.25">
      <c r="A1443" s="634" t="s">
        <v>12094</v>
      </c>
      <c r="B1443" s="634" t="s">
        <v>12095</v>
      </c>
      <c r="C1443" s="634" t="s">
        <v>8125</v>
      </c>
      <c r="D1443" s="634" t="s">
        <v>8126</v>
      </c>
      <c r="E1443" s="634" t="s">
        <v>8127</v>
      </c>
      <c r="F1443" s="634" t="s">
        <v>4345</v>
      </c>
      <c r="G1443" s="634" t="s">
        <v>4348</v>
      </c>
      <c r="H1443" s="634" t="s">
        <v>4344</v>
      </c>
      <c r="I1443" s="634" t="s">
        <v>12096</v>
      </c>
      <c r="J1443" s="634" t="s">
        <v>12097</v>
      </c>
      <c r="K1443" s="635">
        <v>52204005300027</v>
      </c>
      <c r="L1443" s="634" t="s">
        <v>10266</v>
      </c>
      <c r="M1443" s="634" t="s">
        <v>2423</v>
      </c>
      <c r="N1443" s="634" t="s">
        <v>2424</v>
      </c>
      <c r="O1443" s="634" t="s">
        <v>5600</v>
      </c>
      <c r="P1443" s="634" t="s">
        <v>8132</v>
      </c>
      <c r="Q1443" s="634" t="s">
        <v>8133</v>
      </c>
      <c r="R1443" s="634" t="s">
        <v>7224</v>
      </c>
      <c r="S1443" s="634" t="s">
        <v>8135</v>
      </c>
      <c r="T1443" s="634" t="s">
        <v>10605</v>
      </c>
      <c r="U1443" s="634" t="s">
        <v>2426</v>
      </c>
      <c r="V1443" s="634" t="s">
        <v>470</v>
      </c>
      <c r="W1443" s="634" t="s">
        <v>5559</v>
      </c>
      <c r="X1443" s="634" t="s">
        <v>12098</v>
      </c>
      <c r="Y1443" s="634" t="s">
        <v>8138</v>
      </c>
      <c r="Z1443" s="634" t="s">
        <v>8139</v>
      </c>
      <c r="AB1443" s="634" t="s">
        <v>8183</v>
      </c>
      <c r="AC1443" s="634" t="s">
        <v>8184</v>
      </c>
      <c r="AE1443" s="634" t="s">
        <v>10625</v>
      </c>
      <c r="AF1443" s="634" t="s">
        <v>21278</v>
      </c>
      <c r="AI1443" s="646" t="str">
        <f>VLOOKUP(K1443,'2-kurs'!C:F,4,)</f>
        <v>2-kurs</v>
      </c>
      <c r="AJ1443" s="634" t="str">
        <f t="shared" si="22"/>
        <v>438231100524</v>
      </c>
    </row>
    <row r="1444" spans="1:36" hidden="1" x14ac:dyDescent="0.25">
      <c r="A1444" s="634" t="s">
        <v>12099</v>
      </c>
      <c r="B1444" s="634" t="s">
        <v>12100</v>
      </c>
      <c r="C1444" s="634" t="s">
        <v>8125</v>
      </c>
      <c r="D1444" s="634" t="s">
        <v>8126</v>
      </c>
      <c r="E1444" s="634" t="s">
        <v>8127</v>
      </c>
      <c r="F1444" s="634" t="s">
        <v>4345</v>
      </c>
      <c r="G1444" s="634" t="s">
        <v>8332</v>
      </c>
      <c r="H1444" s="634" t="s">
        <v>4344</v>
      </c>
      <c r="I1444" s="634" t="s">
        <v>12101</v>
      </c>
      <c r="J1444" s="634" t="s">
        <v>12102</v>
      </c>
      <c r="K1444" s="635">
        <v>50704005280038</v>
      </c>
      <c r="L1444" s="634" t="s">
        <v>8490</v>
      </c>
      <c r="M1444" s="634" t="s">
        <v>2423</v>
      </c>
      <c r="N1444" s="634" t="s">
        <v>2424</v>
      </c>
      <c r="O1444" s="634" t="s">
        <v>5600</v>
      </c>
      <c r="P1444" s="634" t="s">
        <v>8132</v>
      </c>
      <c r="Q1444" s="634" t="s">
        <v>8133</v>
      </c>
      <c r="R1444" s="634" t="s">
        <v>7224</v>
      </c>
      <c r="S1444" s="634" t="s">
        <v>8135</v>
      </c>
      <c r="T1444" s="634" t="s">
        <v>10605</v>
      </c>
      <c r="U1444" s="634" t="s">
        <v>2426</v>
      </c>
      <c r="V1444" s="634" t="s">
        <v>470</v>
      </c>
      <c r="W1444" s="634" t="s">
        <v>5559</v>
      </c>
      <c r="X1444" s="634" t="s">
        <v>12103</v>
      </c>
      <c r="Y1444" s="634" t="s">
        <v>8138</v>
      </c>
      <c r="Z1444" s="634" t="s">
        <v>8139</v>
      </c>
      <c r="AB1444" s="634" t="s">
        <v>8183</v>
      </c>
      <c r="AC1444" s="634" t="s">
        <v>8184</v>
      </c>
      <c r="AE1444" s="634" t="s">
        <v>10625</v>
      </c>
      <c r="AF1444" s="634" t="s">
        <v>20823</v>
      </c>
      <c r="AI1444" s="646" t="str">
        <f>VLOOKUP(K1444,'2-kurs'!C:F,4,)</f>
        <v>2-kurs</v>
      </c>
      <c r="AJ1444" s="634" t="str">
        <f t="shared" si="22"/>
        <v>438231100557</v>
      </c>
    </row>
    <row r="1445" spans="1:36" hidden="1" x14ac:dyDescent="0.25">
      <c r="A1445" s="634" t="s">
        <v>12130</v>
      </c>
      <c r="B1445" s="634" t="s">
        <v>5239</v>
      </c>
      <c r="C1445" s="634" t="s">
        <v>8125</v>
      </c>
      <c r="D1445" s="634" t="s">
        <v>8126</v>
      </c>
      <c r="E1445" s="634" t="s">
        <v>8127</v>
      </c>
      <c r="F1445" s="634" t="s">
        <v>4345</v>
      </c>
      <c r="G1445" s="634" t="s">
        <v>8332</v>
      </c>
      <c r="H1445" s="634" t="s">
        <v>4346</v>
      </c>
      <c r="I1445" s="634" t="s">
        <v>12131</v>
      </c>
      <c r="J1445" s="634" t="s">
        <v>12132</v>
      </c>
      <c r="K1445" s="635">
        <v>41010985280020</v>
      </c>
      <c r="L1445" s="634" t="s">
        <v>8215</v>
      </c>
      <c r="M1445" s="634" t="s">
        <v>2423</v>
      </c>
      <c r="N1445" s="634" t="s">
        <v>2424</v>
      </c>
      <c r="O1445" s="634" t="s">
        <v>5600</v>
      </c>
      <c r="P1445" s="634" t="s">
        <v>8132</v>
      </c>
      <c r="Q1445" s="634" t="s">
        <v>8133</v>
      </c>
      <c r="R1445" s="634" t="s">
        <v>7224</v>
      </c>
      <c r="S1445" s="634" t="s">
        <v>8135</v>
      </c>
      <c r="T1445" s="634" t="s">
        <v>10605</v>
      </c>
      <c r="U1445" s="634" t="s">
        <v>2426</v>
      </c>
      <c r="V1445" s="634" t="s">
        <v>470</v>
      </c>
      <c r="W1445" s="634" t="s">
        <v>5559</v>
      </c>
      <c r="X1445" s="634" t="s">
        <v>12133</v>
      </c>
      <c r="Y1445" s="634" t="s">
        <v>8138</v>
      </c>
      <c r="Z1445" s="634" t="s">
        <v>8139</v>
      </c>
      <c r="AB1445" s="634" t="s">
        <v>8183</v>
      </c>
      <c r="AC1445" s="634" t="s">
        <v>8184</v>
      </c>
      <c r="AE1445" s="634" t="s">
        <v>10625</v>
      </c>
      <c r="AF1445" s="634" t="s">
        <v>18807</v>
      </c>
      <c r="AI1445" s="646" t="str">
        <f>VLOOKUP(K1445,'2-kurs'!C:F,4,)</f>
        <v>2-kurs</v>
      </c>
      <c r="AJ1445" s="634" t="str">
        <f t="shared" si="22"/>
        <v>438231100692</v>
      </c>
    </row>
    <row r="1446" spans="1:36" hidden="1" x14ac:dyDescent="0.25">
      <c r="A1446" s="634" t="s">
        <v>12084</v>
      </c>
      <c r="B1446" s="634" t="s">
        <v>12085</v>
      </c>
      <c r="C1446" s="634" t="s">
        <v>8125</v>
      </c>
      <c r="D1446" s="634" t="s">
        <v>8126</v>
      </c>
      <c r="E1446" s="634" t="s">
        <v>8127</v>
      </c>
      <c r="F1446" s="634" t="s">
        <v>4345</v>
      </c>
      <c r="G1446" s="634" t="s">
        <v>4348</v>
      </c>
      <c r="H1446" s="634" t="s">
        <v>4344</v>
      </c>
      <c r="I1446" s="634" t="s">
        <v>12086</v>
      </c>
      <c r="J1446" s="634" t="s">
        <v>12087</v>
      </c>
      <c r="K1446" s="635">
        <v>31107975300019</v>
      </c>
      <c r="L1446" s="634" t="s">
        <v>12088</v>
      </c>
      <c r="M1446" s="634" t="s">
        <v>2423</v>
      </c>
      <c r="N1446" s="634" t="s">
        <v>2424</v>
      </c>
      <c r="O1446" s="634" t="s">
        <v>5600</v>
      </c>
      <c r="P1446" s="634" t="s">
        <v>8132</v>
      </c>
      <c r="Q1446" s="634" t="s">
        <v>8133</v>
      </c>
      <c r="R1446" s="634" t="s">
        <v>7224</v>
      </c>
      <c r="S1446" s="634" t="s">
        <v>8135</v>
      </c>
      <c r="T1446" s="634" t="s">
        <v>10605</v>
      </c>
      <c r="U1446" s="634" t="s">
        <v>2426</v>
      </c>
      <c r="V1446" s="634" t="s">
        <v>470</v>
      </c>
      <c r="W1446" s="634" t="s">
        <v>5559</v>
      </c>
      <c r="X1446" s="634" t="s">
        <v>12089</v>
      </c>
      <c r="Y1446" s="634" t="s">
        <v>8138</v>
      </c>
      <c r="Z1446" s="634" t="s">
        <v>8139</v>
      </c>
      <c r="AB1446" s="634" t="s">
        <v>8183</v>
      </c>
      <c r="AC1446" s="634" t="s">
        <v>8184</v>
      </c>
      <c r="AE1446" s="634" t="s">
        <v>10625</v>
      </c>
      <c r="AF1446" s="634" t="s">
        <v>19768</v>
      </c>
      <c r="AI1446" s="646" t="str">
        <f>VLOOKUP(K1446,'2-kurs'!C:F,4,)</f>
        <v>2-kurs</v>
      </c>
      <c r="AJ1446" s="634" t="str">
        <f t="shared" si="22"/>
        <v>438231100543</v>
      </c>
    </row>
    <row r="1447" spans="1:36" hidden="1" x14ac:dyDescent="0.25">
      <c r="A1447" s="634" t="s">
        <v>12157</v>
      </c>
      <c r="B1447" s="634" t="s">
        <v>5484</v>
      </c>
      <c r="C1447" s="634" t="s">
        <v>8125</v>
      </c>
      <c r="D1447" s="634" t="s">
        <v>8126</v>
      </c>
      <c r="E1447" s="634" t="s">
        <v>8127</v>
      </c>
      <c r="F1447" s="634" t="s">
        <v>4345</v>
      </c>
      <c r="G1447" s="634" t="s">
        <v>4349</v>
      </c>
      <c r="H1447" s="634" t="s">
        <v>4346</v>
      </c>
      <c r="I1447" s="634" t="s">
        <v>12158</v>
      </c>
      <c r="J1447" s="634" t="s">
        <v>21117</v>
      </c>
      <c r="K1447" s="635">
        <v>40309861140024</v>
      </c>
      <c r="L1447" s="634" t="s">
        <v>21118</v>
      </c>
      <c r="M1447" s="634" t="s">
        <v>2423</v>
      </c>
      <c r="N1447" s="634" t="s">
        <v>2424</v>
      </c>
      <c r="O1447" s="634" t="s">
        <v>5600</v>
      </c>
      <c r="P1447" s="634" t="s">
        <v>8132</v>
      </c>
      <c r="Q1447" s="634" t="s">
        <v>8133</v>
      </c>
      <c r="R1447" s="634" t="s">
        <v>7224</v>
      </c>
      <c r="S1447" s="634" t="s">
        <v>8135</v>
      </c>
      <c r="T1447" s="634" t="s">
        <v>10605</v>
      </c>
      <c r="U1447" s="634" t="s">
        <v>2426</v>
      </c>
      <c r="V1447" s="634" t="s">
        <v>470</v>
      </c>
      <c r="W1447" s="634" t="s">
        <v>5559</v>
      </c>
      <c r="X1447" s="634" t="s">
        <v>12159</v>
      </c>
      <c r="Y1447" s="634" t="s">
        <v>8138</v>
      </c>
      <c r="Z1447" s="634" t="s">
        <v>8139</v>
      </c>
      <c r="AB1447" s="634" t="s">
        <v>8183</v>
      </c>
      <c r="AC1447" s="634" t="s">
        <v>8184</v>
      </c>
      <c r="AE1447" s="634" t="s">
        <v>8140</v>
      </c>
      <c r="AF1447" s="634" t="s">
        <v>18741</v>
      </c>
      <c r="AI1447" s="646" t="str">
        <f>VLOOKUP(K1447,'2-kurs'!C:F,4,)</f>
        <v>2-kurs</v>
      </c>
      <c r="AJ1447" s="634" t="str">
        <f t="shared" si="22"/>
        <v>468231100821</v>
      </c>
    </row>
    <row r="1448" spans="1:36" hidden="1" x14ac:dyDescent="0.25">
      <c r="A1448" s="634" t="s">
        <v>12104</v>
      </c>
      <c r="B1448" s="634" t="s">
        <v>12105</v>
      </c>
      <c r="C1448" s="634" t="s">
        <v>8125</v>
      </c>
      <c r="D1448" s="634" t="s">
        <v>8126</v>
      </c>
      <c r="E1448" s="634" t="s">
        <v>8127</v>
      </c>
      <c r="F1448" s="634" t="s">
        <v>4345</v>
      </c>
      <c r="G1448" s="634" t="s">
        <v>8128</v>
      </c>
      <c r="H1448" s="634" t="s">
        <v>4346</v>
      </c>
      <c r="I1448" s="634" t="s">
        <v>11511</v>
      </c>
      <c r="J1448" s="634" t="s">
        <v>12106</v>
      </c>
      <c r="K1448" s="635">
        <v>42307891100010</v>
      </c>
      <c r="L1448" s="634" t="s">
        <v>12107</v>
      </c>
      <c r="M1448" s="634" t="s">
        <v>2423</v>
      </c>
      <c r="N1448" s="634" t="s">
        <v>2424</v>
      </c>
      <c r="O1448" s="634" t="s">
        <v>5600</v>
      </c>
      <c r="P1448" s="634" t="s">
        <v>8132</v>
      </c>
      <c r="Q1448" s="634" t="s">
        <v>8133</v>
      </c>
      <c r="R1448" s="634" t="s">
        <v>7224</v>
      </c>
      <c r="S1448" s="634" t="s">
        <v>8135</v>
      </c>
      <c r="T1448" s="634" t="s">
        <v>10605</v>
      </c>
      <c r="U1448" s="634" t="s">
        <v>2426</v>
      </c>
      <c r="V1448" s="634" t="s">
        <v>470</v>
      </c>
      <c r="W1448" s="634" t="s">
        <v>5559</v>
      </c>
      <c r="X1448" s="634" t="s">
        <v>12108</v>
      </c>
      <c r="Y1448" s="634" t="s">
        <v>8138</v>
      </c>
      <c r="Z1448" s="634" t="s">
        <v>8139</v>
      </c>
      <c r="AB1448" s="634" t="s">
        <v>8183</v>
      </c>
      <c r="AC1448" s="634" t="s">
        <v>8184</v>
      </c>
      <c r="AE1448" s="634" t="s">
        <v>10625</v>
      </c>
      <c r="AF1448" s="634" t="s">
        <v>20717</v>
      </c>
      <c r="AI1448" s="646" t="str">
        <f>VLOOKUP(K1448,'2-kurs'!C:F,4,)</f>
        <v>2-kurs</v>
      </c>
      <c r="AJ1448" s="634" t="str">
        <f t="shared" si="22"/>
        <v>438231100558</v>
      </c>
    </row>
    <row r="1449" spans="1:36" hidden="1" x14ac:dyDescent="0.25">
      <c r="A1449" s="634" t="s">
        <v>21279</v>
      </c>
      <c r="B1449" s="634" t="s">
        <v>2536</v>
      </c>
      <c r="C1449" s="634" t="s">
        <v>8125</v>
      </c>
      <c r="D1449" s="634" t="s">
        <v>8126</v>
      </c>
      <c r="E1449" s="634" t="s">
        <v>8127</v>
      </c>
      <c r="F1449" s="634" t="s">
        <v>4345</v>
      </c>
      <c r="G1449" s="634" t="s">
        <v>4348</v>
      </c>
      <c r="H1449" s="634" t="s">
        <v>4344</v>
      </c>
      <c r="I1449" s="634" t="s">
        <v>10893</v>
      </c>
      <c r="J1449" s="634" t="s">
        <v>21280</v>
      </c>
      <c r="K1449" s="635">
        <v>30306975300053</v>
      </c>
      <c r="L1449" s="634" t="s">
        <v>9663</v>
      </c>
      <c r="M1449" s="634" t="s">
        <v>2423</v>
      </c>
      <c r="N1449" s="634" t="s">
        <v>2424</v>
      </c>
      <c r="O1449" s="634" t="s">
        <v>5600</v>
      </c>
      <c r="P1449" s="634" t="s">
        <v>8132</v>
      </c>
      <c r="Q1449" s="634" t="s">
        <v>8133</v>
      </c>
      <c r="R1449" s="634" t="s">
        <v>7224</v>
      </c>
      <c r="S1449" s="634" t="s">
        <v>8135</v>
      </c>
      <c r="T1449" s="634" t="s">
        <v>10605</v>
      </c>
      <c r="U1449" s="634" t="s">
        <v>2426</v>
      </c>
      <c r="V1449" s="634" t="s">
        <v>470</v>
      </c>
      <c r="W1449" s="634" t="s">
        <v>5559</v>
      </c>
      <c r="X1449" s="634" t="s">
        <v>11901</v>
      </c>
      <c r="Y1449" s="634" t="s">
        <v>8138</v>
      </c>
      <c r="Z1449" s="634" t="s">
        <v>8139</v>
      </c>
      <c r="AB1449" s="634" t="s">
        <v>8183</v>
      </c>
      <c r="AC1449" s="634" t="s">
        <v>8184</v>
      </c>
      <c r="AE1449" s="634" t="s">
        <v>10607</v>
      </c>
      <c r="AF1449" s="634" t="s">
        <v>18576</v>
      </c>
      <c r="AI1449" s="646" t="e">
        <f>VLOOKUP(K1449,'2-kurs'!C:F,4,)</f>
        <v>#N/A</v>
      </c>
      <c r="AJ1449" s="634" t="str">
        <f t="shared" si="22"/>
        <v>438221100439</v>
      </c>
    </row>
    <row r="1450" spans="1:36" hidden="1" x14ac:dyDescent="0.25">
      <c r="A1450" s="634" t="s">
        <v>12119</v>
      </c>
      <c r="B1450" s="634" t="s">
        <v>12120</v>
      </c>
      <c r="C1450" s="634" t="s">
        <v>8125</v>
      </c>
      <c r="D1450" s="634" t="s">
        <v>8126</v>
      </c>
      <c r="E1450" s="634" t="s">
        <v>8361</v>
      </c>
      <c r="F1450" s="634" t="s">
        <v>4345</v>
      </c>
      <c r="G1450" s="634" t="s">
        <v>4348</v>
      </c>
      <c r="H1450" s="634" t="s">
        <v>4346</v>
      </c>
      <c r="I1450" s="634" t="s">
        <v>12121</v>
      </c>
      <c r="J1450" s="634" t="s">
        <v>12122</v>
      </c>
      <c r="K1450" s="635">
        <v>41004921140039</v>
      </c>
      <c r="L1450" s="634" t="s">
        <v>12123</v>
      </c>
      <c r="M1450" s="634" t="s">
        <v>2423</v>
      </c>
      <c r="N1450" s="634" t="s">
        <v>2424</v>
      </c>
      <c r="O1450" s="634" t="s">
        <v>5600</v>
      </c>
      <c r="P1450" s="634" t="s">
        <v>8132</v>
      </c>
      <c r="Q1450" s="634" t="s">
        <v>8133</v>
      </c>
      <c r="R1450" s="634" t="s">
        <v>10622</v>
      </c>
      <c r="S1450" s="634" t="s">
        <v>8135</v>
      </c>
      <c r="T1450" s="634" t="s">
        <v>10605</v>
      </c>
      <c r="U1450" s="634" t="s">
        <v>2426</v>
      </c>
      <c r="V1450" s="634" t="s">
        <v>470</v>
      </c>
      <c r="W1450" s="634" t="s">
        <v>5559</v>
      </c>
      <c r="X1450" s="634" t="s">
        <v>12124</v>
      </c>
      <c r="Y1450" s="634" t="s">
        <v>8138</v>
      </c>
      <c r="Z1450" s="634" t="s">
        <v>8139</v>
      </c>
      <c r="AB1450" s="634" t="s">
        <v>8183</v>
      </c>
      <c r="AC1450" s="634" t="s">
        <v>8184</v>
      </c>
      <c r="AE1450" s="634" t="s">
        <v>10625</v>
      </c>
      <c r="AF1450" s="634" t="s">
        <v>18576</v>
      </c>
      <c r="AI1450" s="646" t="str">
        <f>VLOOKUP(K1450,'2-kurs'!C:F,4,)</f>
        <v>2-kurs</v>
      </c>
      <c r="AJ1450" s="634" t="str">
        <f t="shared" si="22"/>
        <v>438231100555</v>
      </c>
    </row>
    <row r="1451" spans="1:36" hidden="1" x14ac:dyDescent="0.25">
      <c r="A1451" s="634" t="s">
        <v>12090</v>
      </c>
      <c r="B1451" s="634" t="s">
        <v>5135</v>
      </c>
      <c r="C1451" s="634" t="s">
        <v>8125</v>
      </c>
      <c r="D1451" s="634" t="s">
        <v>8126</v>
      </c>
      <c r="E1451" s="634" t="s">
        <v>8127</v>
      </c>
      <c r="F1451" s="634" t="s">
        <v>4345</v>
      </c>
      <c r="G1451" s="634" t="s">
        <v>4348</v>
      </c>
      <c r="H1451" s="634" t="s">
        <v>4346</v>
      </c>
      <c r="I1451" s="634" t="s">
        <v>12091</v>
      </c>
      <c r="J1451" s="634" t="s">
        <v>12092</v>
      </c>
      <c r="K1451" s="635">
        <v>41106871140054</v>
      </c>
      <c r="L1451" s="634" t="s">
        <v>8938</v>
      </c>
      <c r="M1451" s="634" t="s">
        <v>2423</v>
      </c>
      <c r="N1451" s="634" t="s">
        <v>2424</v>
      </c>
      <c r="O1451" s="634" t="s">
        <v>5600</v>
      </c>
      <c r="P1451" s="634" t="s">
        <v>8132</v>
      </c>
      <c r="Q1451" s="634" t="s">
        <v>8133</v>
      </c>
      <c r="R1451" s="634" t="s">
        <v>7224</v>
      </c>
      <c r="S1451" s="634" t="s">
        <v>8135</v>
      </c>
      <c r="T1451" s="634" t="s">
        <v>10605</v>
      </c>
      <c r="U1451" s="634" t="s">
        <v>2426</v>
      </c>
      <c r="V1451" s="634" t="s">
        <v>470</v>
      </c>
      <c r="W1451" s="634" t="s">
        <v>5559</v>
      </c>
      <c r="X1451" s="634" t="s">
        <v>12093</v>
      </c>
      <c r="Y1451" s="634" t="s">
        <v>8138</v>
      </c>
      <c r="Z1451" s="634" t="s">
        <v>8139</v>
      </c>
      <c r="AB1451" s="634" t="s">
        <v>8183</v>
      </c>
      <c r="AC1451" s="634" t="s">
        <v>8184</v>
      </c>
      <c r="AF1451" s="634" t="s">
        <v>19688</v>
      </c>
      <c r="AI1451" s="646" t="str">
        <f>VLOOKUP(K1451,'2-kurs'!C:F,4,)</f>
        <v>2-kurs</v>
      </c>
      <c r="AJ1451" s="634" t="str">
        <f t="shared" si="22"/>
        <v>438231100757</v>
      </c>
    </row>
    <row r="1452" spans="1:36" hidden="1" x14ac:dyDescent="0.25">
      <c r="A1452" s="634" t="s">
        <v>12109</v>
      </c>
      <c r="B1452" s="634" t="s">
        <v>5200</v>
      </c>
      <c r="C1452" s="634" t="s">
        <v>8125</v>
      </c>
      <c r="D1452" s="634" t="s">
        <v>8126</v>
      </c>
      <c r="E1452" s="634" t="s">
        <v>8127</v>
      </c>
      <c r="F1452" s="634" t="s">
        <v>4345</v>
      </c>
      <c r="G1452" s="634" t="s">
        <v>4348</v>
      </c>
      <c r="H1452" s="634" t="s">
        <v>4346</v>
      </c>
      <c r="I1452" s="634" t="s">
        <v>12110</v>
      </c>
      <c r="J1452" s="634" t="s">
        <v>12111</v>
      </c>
      <c r="K1452" s="635">
        <v>42306882340013</v>
      </c>
      <c r="L1452" s="634" t="s">
        <v>12112</v>
      </c>
      <c r="M1452" s="634" t="s">
        <v>2423</v>
      </c>
      <c r="N1452" s="634" t="s">
        <v>2424</v>
      </c>
      <c r="O1452" s="634" t="s">
        <v>5600</v>
      </c>
      <c r="P1452" s="634" t="s">
        <v>8132</v>
      </c>
      <c r="Q1452" s="634" t="s">
        <v>8133</v>
      </c>
      <c r="R1452" s="634" t="s">
        <v>7224</v>
      </c>
      <c r="S1452" s="634" t="s">
        <v>8135</v>
      </c>
      <c r="T1452" s="634" t="s">
        <v>10605</v>
      </c>
      <c r="U1452" s="634" t="s">
        <v>2426</v>
      </c>
      <c r="V1452" s="634" t="s">
        <v>470</v>
      </c>
      <c r="W1452" s="634" t="s">
        <v>5559</v>
      </c>
      <c r="X1452" s="634" t="s">
        <v>12113</v>
      </c>
      <c r="Y1452" s="634" t="s">
        <v>8138</v>
      </c>
      <c r="Z1452" s="634" t="s">
        <v>8139</v>
      </c>
      <c r="AB1452" s="634" t="s">
        <v>8183</v>
      </c>
      <c r="AC1452" s="634" t="s">
        <v>8184</v>
      </c>
      <c r="AE1452" s="634" t="s">
        <v>10625</v>
      </c>
      <c r="AF1452" s="634" t="s">
        <v>21268</v>
      </c>
      <c r="AI1452" s="646" t="str">
        <f>VLOOKUP(K1452,'2-kurs'!C:F,4,)</f>
        <v>2-kurs</v>
      </c>
      <c r="AJ1452" s="634" t="str">
        <f t="shared" si="22"/>
        <v>438231100530</v>
      </c>
    </row>
    <row r="1453" spans="1:36" hidden="1" x14ac:dyDescent="0.25">
      <c r="A1453" s="634" t="s">
        <v>12114</v>
      </c>
      <c r="B1453" s="634" t="s">
        <v>5207</v>
      </c>
      <c r="C1453" s="634" t="s">
        <v>8125</v>
      </c>
      <c r="D1453" s="634" t="s">
        <v>8126</v>
      </c>
      <c r="E1453" s="634" t="s">
        <v>8127</v>
      </c>
      <c r="F1453" s="634" t="s">
        <v>4345</v>
      </c>
      <c r="G1453" s="634" t="s">
        <v>4350</v>
      </c>
      <c r="H1453" s="634" t="s">
        <v>4346</v>
      </c>
      <c r="I1453" s="634" t="s">
        <v>12115</v>
      </c>
      <c r="J1453" s="634" t="s">
        <v>12116</v>
      </c>
      <c r="K1453" s="635">
        <v>41505975310073</v>
      </c>
      <c r="L1453" s="634" t="s">
        <v>12117</v>
      </c>
      <c r="M1453" s="634" t="s">
        <v>2423</v>
      </c>
      <c r="N1453" s="634" t="s">
        <v>2424</v>
      </c>
      <c r="O1453" s="634" t="s">
        <v>5600</v>
      </c>
      <c r="P1453" s="634" t="s">
        <v>8132</v>
      </c>
      <c r="Q1453" s="634" t="s">
        <v>8133</v>
      </c>
      <c r="R1453" s="634" t="s">
        <v>7224</v>
      </c>
      <c r="S1453" s="634" t="s">
        <v>8135</v>
      </c>
      <c r="T1453" s="634" t="s">
        <v>10605</v>
      </c>
      <c r="U1453" s="634" t="s">
        <v>2426</v>
      </c>
      <c r="V1453" s="634" t="s">
        <v>470</v>
      </c>
      <c r="W1453" s="634" t="s">
        <v>5559</v>
      </c>
      <c r="X1453" s="634" t="s">
        <v>12118</v>
      </c>
      <c r="Y1453" s="634" t="s">
        <v>8138</v>
      </c>
      <c r="Z1453" s="634" t="s">
        <v>8139</v>
      </c>
      <c r="AB1453" s="634" t="s">
        <v>8183</v>
      </c>
      <c r="AC1453" s="634" t="s">
        <v>8184</v>
      </c>
      <c r="AE1453" s="634" t="s">
        <v>10625</v>
      </c>
      <c r="AF1453" s="634" t="s">
        <v>20752</v>
      </c>
      <c r="AI1453" s="646" t="str">
        <f>VLOOKUP(K1453,'2-kurs'!C:F,4,)</f>
        <v>2-kurs</v>
      </c>
      <c r="AJ1453" s="634" t="str">
        <f t="shared" si="22"/>
        <v>438231100523</v>
      </c>
    </row>
    <row r="1454" spans="1:36" hidden="1" x14ac:dyDescent="0.25">
      <c r="A1454" s="634" t="s">
        <v>12205</v>
      </c>
      <c r="B1454" s="634" t="s">
        <v>5465</v>
      </c>
      <c r="C1454" s="634" t="s">
        <v>8125</v>
      </c>
      <c r="D1454" s="634" t="s">
        <v>8126</v>
      </c>
      <c r="E1454" s="634" t="s">
        <v>8127</v>
      </c>
      <c r="F1454" s="634" t="s">
        <v>4345</v>
      </c>
      <c r="G1454" s="634" t="s">
        <v>4348</v>
      </c>
      <c r="H1454" s="634" t="s">
        <v>4344</v>
      </c>
      <c r="I1454" s="634" t="s">
        <v>12031</v>
      </c>
      <c r="J1454" s="634" t="s">
        <v>12206</v>
      </c>
      <c r="K1454" s="635">
        <v>31511931010023</v>
      </c>
      <c r="L1454" s="634" t="s">
        <v>11589</v>
      </c>
      <c r="M1454" s="634" t="s">
        <v>2423</v>
      </c>
      <c r="N1454" s="634" t="s">
        <v>2424</v>
      </c>
      <c r="O1454" s="634" t="s">
        <v>5601</v>
      </c>
      <c r="P1454" s="634" t="s">
        <v>8132</v>
      </c>
      <c r="Q1454" s="634" t="s">
        <v>8133</v>
      </c>
      <c r="R1454" s="634" t="s">
        <v>7224</v>
      </c>
      <c r="S1454" s="634" t="s">
        <v>8135</v>
      </c>
      <c r="T1454" s="634" t="s">
        <v>10605</v>
      </c>
      <c r="U1454" s="634" t="s">
        <v>2426</v>
      </c>
      <c r="V1454" s="634" t="s">
        <v>470</v>
      </c>
      <c r="W1454" s="634" t="s">
        <v>5559</v>
      </c>
      <c r="X1454" s="634" t="s">
        <v>12207</v>
      </c>
      <c r="Y1454" s="634" t="s">
        <v>8138</v>
      </c>
      <c r="Z1454" s="634" t="s">
        <v>8139</v>
      </c>
      <c r="AB1454" s="634" t="s">
        <v>8183</v>
      </c>
      <c r="AC1454" s="634" t="s">
        <v>8184</v>
      </c>
      <c r="AE1454" s="634" t="s">
        <v>10643</v>
      </c>
      <c r="AF1454" s="634" t="s">
        <v>19300</v>
      </c>
      <c r="AI1454" s="646" t="str">
        <f>VLOOKUP(K1454,'2-kurs'!C:F,4,)</f>
        <v>2-kurs</v>
      </c>
      <c r="AJ1454" s="634" t="str">
        <f t="shared" si="22"/>
        <v>438231100707</v>
      </c>
    </row>
    <row r="1455" spans="1:36" hidden="1" x14ac:dyDescent="0.25">
      <c r="A1455" s="634" t="s">
        <v>12212</v>
      </c>
      <c r="B1455" s="634" t="s">
        <v>7973</v>
      </c>
      <c r="C1455" s="634" t="s">
        <v>8125</v>
      </c>
      <c r="D1455" s="634" t="s">
        <v>8126</v>
      </c>
      <c r="E1455" s="634" t="s">
        <v>8127</v>
      </c>
      <c r="F1455" s="634" t="s">
        <v>4345</v>
      </c>
      <c r="G1455" s="634" t="s">
        <v>8163</v>
      </c>
      <c r="H1455" s="634" t="s">
        <v>4346</v>
      </c>
      <c r="I1455" s="634" t="s">
        <v>12213</v>
      </c>
      <c r="J1455" s="634" t="s">
        <v>12214</v>
      </c>
      <c r="K1455" s="635">
        <v>42301995320011</v>
      </c>
      <c r="L1455" s="634" t="s">
        <v>12215</v>
      </c>
      <c r="M1455" s="634" t="s">
        <v>2423</v>
      </c>
      <c r="N1455" s="634" t="s">
        <v>2424</v>
      </c>
      <c r="O1455" s="634" t="s">
        <v>5601</v>
      </c>
      <c r="P1455" s="634" t="s">
        <v>8132</v>
      </c>
      <c r="Q1455" s="634" t="s">
        <v>8133</v>
      </c>
      <c r="R1455" s="634" t="s">
        <v>7224</v>
      </c>
      <c r="S1455" s="634" t="s">
        <v>8135</v>
      </c>
      <c r="T1455" s="634" t="s">
        <v>10605</v>
      </c>
      <c r="U1455" s="634" t="s">
        <v>2426</v>
      </c>
      <c r="V1455" s="634" t="s">
        <v>470</v>
      </c>
      <c r="W1455" s="634" t="s">
        <v>5559</v>
      </c>
      <c r="X1455" s="634" t="s">
        <v>8182</v>
      </c>
      <c r="Y1455" s="634" t="s">
        <v>8138</v>
      </c>
      <c r="Z1455" s="634" t="s">
        <v>8139</v>
      </c>
      <c r="AE1455" s="634" t="s">
        <v>20514</v>
      </c>
      <c r="AF1455" s="634" t="s">
        <v>20737</v>
      </c>
      <c r="AI1455" s="646" t="str">
        <f>VLOOKUP(K1455,'2-kurs'!C:F,4,)</f>
        <v>2-kurs</v>
      </c>
      <c r="AJ1455" s="634" t="str">
        <f t="shared" si="22"/>
        <v>438231100842</v>
      </c>
    </row>
    <row r="1456" spans="1:36" hidden="1" x14ac:dyDescent="0.25">
      <c r="A1456" s="634" t="s">
        <v>12283</v>
      </c>
      <c r="B1456" s="634" t="s">
        <v>5469</v>
      </c>
      <c r="C1456" s="634" t="s">
        <v>8125</v>
      </c>
      <c r="D1456" s="634" t="s">
        <v>8126</v>
      </c>
      <c r="E1456" s="634" t="s">
        <v>8127</v>
      </c>
      <c r="F1456" s="634" t="s">
        <v>8552</v>
      </c>
      <c r="G1456" s="634" t="s">
        <v>8896</v>
      </c>
      <c r="H1456" s="634" t="s">
        <v>4346</v>
      </c>
      <c r="I1456" s="634" t="s">
        <v>12284</v>
      </c>
      <c r="J1456" s="634" t="s">
        <v>12285</v>
      </c>
      <c r="K1456" s="635">
        <v>40407965660014</v>
      </c>
      <c r="L1456" s="634" t="s">
        <v>8224</v>
      </c>
      <c r="M1456" s="634" t="s">
        <v>2423</v>
      </c>
      <c r="N1456" s="634" t="s">
        <v>2424</v>
      </c>
      <c r="O1456" s="634" t="s">
        <v>5601</v>
      </c>
      <c r="P1456" s="634" t="s">
        <v>8132</v>
      </c>
      <c r="Q1456" s="634" t="s">
        <v>8133</v>
      </c>
      <c r="R1456" s="634" t="s">
        <v>7224</v>
      </c>
      <c r="S1456" s="634" t="s">
        <v>8135</v>
      </c>
      <c r="T1456" s="634" t="s">
        <v>10605</v>
      </c>
      <c r="U1456" s="634" t="s">
        <v>2426</v>
      </c>
      <c r="V1456" s="634" t="s">
        <v>470</v>
      </c>
      <c r="W1456" s="634" t="s">
        <v>5559</v>
      </c>
      <c r="X1456" s="634" t="s">
        <v>12286</v>
      </c>
      <c r="Y1456" s="634" t="s">
        <v>8138</v>
      </c>
      <c r="Z1456" s="634" t="s">
        <v>8139</v>
      </c>
      <c r="AB1456" s="634" t="s">
        <v>8183</v>
      </c>
      <c r="AC1456" s="634" t="s">
        <v>8184</v>
      </c>
      <c r="AE1456" s="634" t="s">
        <v>10643</v>
      </c>
      <c r="AF1456" s="634" t="s">
        <v>21273</v>
      </c>
      <c r="AI1456" s="646" t="str">
        <f>VLOOKUP(K1456,'2-kurs'!C:F,4,)</f>
        <v>2-kurs</v>
      </c>
      <c r="AJ1456" s="634" t="str">
        <f t="shared" si="22"/>
        <v>438231100708</v>
      </c>
    </row>
    <row r="1457" spans="1:36" hidden="1" x14ac:dyDescent="0.25">
      <c r="A1457" s="634" t="s">
        <v>12278</v>
      </c>
      <c r="B1457" s="634" t="s">
        <v>5461</v>
      </c>
      <c r="C1457" s="634" t="s">
        <v>8125</v>
      </c>
      <c r="D1457" s="634" t="s">
        <v>8126</v>
      </c>
      <c r="E1457" s="634" t="s">
        <v>8127</v>
      </c>
      <c r="F1457" s="634" t="s">
        <v>4345</v>
      </c>
      <c r="G1457" s="634" t="s">
        <v>8598</v>
      </c>
      <c r="H1457" s="634" t="s">
        <v>4346</v>
      </c>
      <c r="I1457" s="634" t="s">
        <v>12279</v>
      </c>
      <c r="J1457" s="634" t="s">
        <v>12280</v>
      </c>
      <c r="K1457" s="635">
        <v>42712985330022</v>
      </c>
      <c r="L1457" s="634" t="s">
        <v>12281</v>
      </c>
      <c r="M1457" s="634" t="s">
        <v>2423</v>
      </c>
      <c r="N1457" s="634" t="s">
        <v>2424</v>
      </c>
      <c r="O1457" s="634" t="s">
        <v>5601</v>
      </c>
      <c r="P1457" s="634" t="s">
        <v>8132</v>
      </c>
      <c r="Q1457" s="634" t="s">
        <v>8133</v>
      </c>
      <c r="R1457" s="634" t="s">
        <v>7224</v>
      </c>
      <c r="S1457" s="634" t="s">
        <v>8135</v>
      </c>
      <c r="T1457" s="634" t="s">
        <v>10605</v>
      </c>
      <c r="U1457" s="634" t="s">
        <v>2426</v>
      </c>
      <c r="V1457" s="634" t="s">
        <v>470</v>
      </c>
      <c r="W1457" s="634" t="s">
        <v>5559</v>
      </c>
      <c r="X1457" s="634" t="s">
        <v>12282</v>
      </c>
      <c r="Y1457" s="634" t="s">
        <v>8138</v>
      </c>
      <c r="Z1457" s="634" t="s">
        <v>8139</v>
      </c>
      <c r="AB1457" s="634" t="s">
        <v>8183</v>
      </c>
      <c r="AC1457" s="634" t="s">
        <v>8184</v>
      </c>
      <c r="AE1457" s="634" t="s">
        <v>10643</v>
      </c>
      <c r="AF1457" s="634" t="s">
        <v>21281</v>
      </c>
      <c r="AI1457" s="646" t="str">
        <f>VLOOKUP(K1457,'2-kurs'!C:F,4,)</f>
        <v>2-kurs</v>
      </c>
      <c r="AJ1457" s="634" t="str">
        <f t="shared" si="22"/>
        <v>438231100705</v>
      </c>
    </row>
    <row r="1458" spans="1:36" hidden="1" x14ac:dyDescent="0.25">
      <c r="A1458" s="634" t="s">
        <v>12273</v>
      </c>
      <c r="B1458" s="634" t="s">
        <v>5311</v>
      </c>
      <c r="C1458" s="634" t="s">
        <v>8125</v>
      </c>
      <c r="D1458" s="634" t="s">
        <v>8126</v>
      </c>
      <c r="E1458" s="634" t="s">
        <v>8127</v>
      </c>
      <c r="F1458" s="634" t="s">
        <v>8700</v>
      </c>
      <c r="G1458" s="634" t="s">
        <v>11740</v>
      </c>
      <c r="H1458" s="634" t="s">
        <v>4346</v>
      </c>
      <c r="I1458" s="634" t="s">
        <v>12274</v>
      </c>
      <c r="J1458" s="634" t="s">
        <v>12275</v>
      </c>
      <c r="K1458" s="635">
        <v>62004057100014</v>
      </c>
      <c r="L1458" s="634" t="s">
        <v>12276</v>
      </c>
      <c r="M1458" s="634" t="s">
        <v>2423</v>
      </c>
      <c r="N1458" s="634" t="s">
        <v>2424</v>
      </c>
      <c r="O1458" s="634" t="s">
        <v>5601</v>
      </c>
      <c r="P1458" s="634" t="s">
        <v>8132</v>
      </c>
      <c r="Q1458" s="634" t="s">
        <v>8133</v>
      </c>
      <c r="R1458" s="634" t="s">
        <v>7224</v>
      </c>
      <c r="S1458" s="634" t="s">
        <v>8135</v>
      </c>
      <c r="T1458" s="634" t="s">
        <v>10605</v>
      </c>
      <c r="U1458" s="634" t="s">
        <v>2426</v>
      </c>
      <c r="V1458" s="634" t="s">
        <v>470</v>
      </c>
      <c r="W1458" s="634" t="s">
        <v>5559</v>
      </c>
      <c r="X1458" s="634" t="s">
        <v>12277</v>
      </c>
      <c r="Y1458" s="634" t="s">
        <v>8138</v>
      </c>
      <c r="Z1458" s="634" t="s">
        <v>8139</v>
      </c>
      <c r="AB1458" s="634" t="s">
        <v>8183</v>
      </c>
      <c r="AC1458" s="634" t="s">
        <v>8184</v>
      </c>
      <c r="AE1458" s="634" t="s">
        <v>10625</v>
      </c>
      <c r="AF1458" s="634" t="s">
        <v>19768</v>
      </c>
      <c r="AI1458" s="646" t="str">
        <f>VLOOKUP(K1458,'2-kurs'!C:F,4,)</f>
        <v>2-kurs</v>
      </c>
      <c r="AJ1458" s="634" t="str">
        <f t="shared" si="22"/>
        <v>438231100529</v>
      </c>
    </row>
    <row r="1459" spans="1:36" hidden="1" x14ac:dyDescent="0.25">
      <c r="A1459" s="634" t="s">
        <v>12269</v>
      </c>
      <c r="B1459" s="634" t="s">
        <v>5576</v>
      </c>
      <c r="C1459" s="634" t="s">
        <v>8125</v>
      </c>
      <c r="D1459" s="634" t="s">
        <v>8126</v>
      </c>
      <c r="E1459" s="634" t="s">
        <v>8127</v>
      </c>
      <c r="F1459" s="634" t="s">
        <v>4345</v>
      </c>
      <c r="G1459" s="634" t="s">
        <v>8332</v>
      </c>
      <c r="H1459" s="634" t="s">
        <v>4346</v>
      </c>
      <c r="I1459" s="634" t="s">
        <v>12270</v>
      </c>
      <c r="J1459" s="634" t="s">
        <v>12271</v>
      </c>
      <c r="K1459" s="635">
        <v>62406035280066</v>
      </c>
      <c r="L1459" s="634" t="s">
        <v>10169</v>
      </c>
      <c r="M1459" s="634" t="s">
        <v>2423</v>
      </c>
      <c r="N1459" s="634" t="s">
        <v>2424</v>
      </c>
      <c r="O1459" s="634" t="s">
        <v>5601</v>
      </c>
      <c r="P1459" s="634" t="s">
        <v>8132</v>
      </c>
      <c r="Q1459" s="634" t="s">
        <v>8133</v>
      </c>
      <c r="R1459" s="634" t="s">
        <v>7224</v>
      </c>
      <c r="S1459" s="634" t="s">
        <v>8135</v>
      </c>
      <c r="T1459" s="634" t="s">
        <v>10605</v>
      </c>
      <c r="U1459" s="634" t="s">
        <v>2426</v>
      </c>
      <c r="V1459" s="634" t="s">
        <v>470</v>
      </c>
      <c r="W1459" s="634" t="s">
        <v>5559</v>
      </c>
      <c r="X1459" s="634" t="s">
        <v>12272</v>
      </c>
      <c r="Y1459" s="634" t="s">
        <v>8138</v>
      </c>
      <c r="Z1459" s="634" t="s">
        <v>8139</v>
      </c>
      <c r="AB1459" s="634" t="s">
        <v>8183</v>
      </c>
      <c r="AC1459" s="634" t="s">
        <v>8184</v>
      </c>
      <c r="AF1459" s="634" t="s">
        <v>21282</v>
      </c>
      <c r="AI1459" s="646" t="str">
        <f>VLOOKUP(K1459,'2-kurs'!C:F,4,)</f>
        <v>2-kurs</v>
      </c>
      <c r="AJ1459" s="634" t="str">
        <f t="shared" si="22"/>
        <v>438231100817</v>
      </c>
    </row>
    <row r="1460" spans="1:36" hidden="1" x14ac:dyDescent="0.25">
      <c r="A1460" s="634" t="s">
        <v>12231</v>
      </c>
      <c r="B1460" s="634" t="s">
        <v>5466</v>
      </c>
      <c r="C1460" s="634" t="s">
        <v>8125</v>
      </c>
      <c r="D1460" s="634" t="s">
        <v>8126</v>
      </c>
      <c r="E1460" s="634" t="s">
        <v>8127</v>
      </c>
      <c r="F1460" s="634" t="s">
        <v>4345</v>
      </c>
      <c r="G1460" s="634" t="s">
        <v>8221</v>
      </c>
      <c r="H1460" s="634" t="s">
        <v>4344</v>
      </c>
      <c r="I1460" s="634" t="s">
        <v>12232</v>
      </c>
      <c r="J1460" s="634" t="s">
        <v>12233</v>
      </c>
      <c r="K1460" s="635">
        <v>31304995350066</v>
      </c>
      <c r="L1460" s="634" t="s">
        <v>12061</v>
      </c>
      <c r="M1460" s="634" t="s">
        <v>2423</v>
      </c>
      <c r="N1460" s="634" t="s">
        <v>2424</v>
      </c>
      <c r="O1460" s="634" t="s">
        <v>5601</v>
      </c>
      <c r="P1460" s="634" t="s">
        <v>8132</v>
      </c>
      <c r="Q1460" s="634" t="s">
        <v>8133</v>
      </c>
      <c r="R1460" s="634" t="s">
        <v>7224</v>
      </c>
      <c r="S1460" s="634" t="s">
        <v>8135</v>
      </c>
      <c r="T1460" s="634" t="s">
        <v>10605</v>
      </c>
      <c r="U1460" s="634" t="s">
        <v>2426</v>
      </c>
      <c r="V1460" s="634" t="s">
        <v>470</v>
      </c>
      <c r="W1460" s="634" t="s">
        <v>5559</v>
      </c>
      <c r="X1460" s="634" t="s">
        <v>12234</v>
      </c>
      <c r="Y1460" s="634" t="s">
        <v>8138</v>
      </c>
      <c r="Z1460" s="634" t="s">
        <v>8139</v>
      </c>
      <c r="AB1460" s="634" t="s">
        <v>8183</v>
      </c>
      <c r="AC1460" s="634" t="s">
        <v>8184</v>
      </c>
      <c r="AE1460" s="634" t="s">
        <v>10625</v>
      </c>
      <c r="AF1460" s="634" t="s">
        <v>21283</v>
      </c>
      <c r="AI1460" s="646" t="str">
        <f>VLOOKUP(K1460,'2-kurs'!C:F,4,)</f>
        <v>2-kurs</v>
      </c>
      <c r="AJ1460" s="634" t="str">
        <f t="shared" si="22"/>
        <v>438231100516</v>
      </c>
    </row>
    <row r="1461" spans="1:36" hidden="1" x14ac:dyDescent="0.25">
      <c r="A1461" s="634" t="s">
        <v>12187</v>
      </c>
      <c r="B1461" s="634" t="s">
        <v>5288</v>
      </c>
      <c r="C1461" s="634" t="s">
        <v>8125</v>
      </c>
      <c r="D1461" s="634" t="s">
        <v>8126</v>
      </c>
      <c r="E1461" s="634" t="s">
        <v>8127</v>
      </c>
      <c r="F1461" s="634" t="s">
        <v>4345</v>
      </c>
      <c r="G1461" s="634" t="s">
        <v>4347</v>
      </c>
      <c r="H1461" s="634" t="s">
        <v>4344</v>
      </c>
      <c r="I1461" s="634" t="s">
        <v>12188</v>
      </c>
      <c r="J1461" s="634" t="s">
        <v>12189</v>
      </c>
      <c r="K1461" s="635">
        <v>50202065260042</v>
      </c>
      <c r="L1461" s="634" t="s">
        <v>12190</v>
      </c>
      <c r="M1461" s="634" t="s">
        <v>2423</v>
      </c>
      <c r="N1461" s="634" t="s">
        <v>2424</v>
      </c>
      <c r="O1461" s="634" t="s">
        <v>5601</v>
      </c>
      <c r="P1461" s="634" t="s">
        <v>8132</v>
      </c>
      <c r="Q1461" s="634" t="s">
        <v>8133</v>
      </c>
      <c r="R1461" s="634" t="s">
        <v>7224</v>
      </c>
      <c r="S1461" s="634" t="s">
        <v>8135</v>
      </c>
      <c r="T1461" s="634" t="s">
        <v>10605</v>
      </c>
      <c r="U1461" s="634" t="s">
        <v>2426</v>
      </c>
      <c r="V1461" s="634" t="s">
        <v>470</v>
      </c>
      <c r="W1461" s="634" t="s">
        <v>5559</v>
      </c>
      <c r="X1461" s="634" t="s">
        <v>12191</v>
      </c>
      <c r="Y1461" s="634" t="s">
        <v>8138</v>
      </c>
      <c r="Z1461" s="634" t="s">
        <v>8139</v>
      </c>
      <c r="AE1461" s="634" t="s">
        <v>9201</v>
      </c>
      <c r="AF1461" s="634" t="s">
        <v>20737</v>
      </c>
      <c r="AI1461" s="646" t="str">
        <f>VLOOKUP(K1461,'2-kurs'!C:F,4,)</f>
        <v>2-kurs</v>
      </c>
      <c r="AJ1461" s="634" t="str">
        <f t="shared" si="22"/>
        <v>394231100436</v>
      </c>
    </row>
    <row r="1462" spans="1:36" hidden="1" x14ac:dyDescent="0.25">
      <c r="A1462" s="634" t="s">
        <v>12260</v>
      </c>
      <c r="B1462" s="634" t="s">
        <v>5464</v>
      </c>
      <c r="C1462" s="634" t="s">
        <v>8125</v>
      </c>
      <c r="D1462" s="634" t="s">
        <v>8126</v>
      </c>
      <c r="E1462" s="634" t="s">
        <v>8127</v>
      </c>
      <c r="F1462" s="634" t="s">
        <v>4345</v>
      </c>
      <c r="G1462" s="634" t="s">
        <v>8332</v>
      </c>
      <c r="H1462" s="634" t="s">
        <v>4346</v>
      </c>
      <c r="I1462" s="634" t="s">
        <v>11194</v>
      </c>
      <c r="J1462" s="634" t="s">
        <v>12261</v>
      </c>
      <c r="K1462" s="635">
        <v>61302055260015</v>
      </c>
      <c r="L1462" s="634" t="s">
        <v>12262</v>
      </c>
      <c r="M1462" s="634" t="s">
        <v>2423</v>
      </c>
      <c r="N1462" s="634" t="s">
        <v>2424</v>
      </c>
      <c r="O1462" s="634" t="s">
        <v>5601</v>
      </c>
      <c r="P1462" s="634" t="s">
        <v>8132</v>
      </c>
      <c r="Q1462" s="634" t="s">
        <v>8133</v>
      </c>
      <c r="R1462" s="634" t="s">
        <v>7224</v>
      </c>
      <c r="S1462" s="634" t="s">
        <v>8135</v>
      </c>
      <c r="T1462" s="634" t="s">
        <v>10605</v>
      </c>
      <c r="U1462" s="634" t="s">
        <v>2426</v>
      </c>
      <c r="V1462" s="634" t="s">
        <v>470</v>
      </c>
      <c r="W1462" s="634" t="s">
        <v>5559</v>
      </c>
      <c r="X1462" s="634" t="s">
        <v>12263</v>
      </c>
      <c r="Y1462" s="634" t="s">
        <v>8138</v>
      </c>
      <c r="Z1462" s="634" t="s">
        <v>8139</v>
      </c>
      <c r="AE1462" s="634" t="s">
        <v>10643</v>
      </c>
      <c r="AF1462" s="634" t="s">
        <v>20724</v>
      </c>
      <c r="AI1462" s="646" t="str">
        <f>VLOOKUP(K1462,'2-kurs'!C:F,4,)</f>
        <v>2-kurs</v>
      </c>
      <c r="AJ1462" s="634" t="str">
        <f t="shared" si="22"/>
        <v>438231100715</v>
      </c>
    </row>
    <row r="1463" spans="1:36" hidden="1" x14ac:dyDescent="0.25">
      <c r="A1463" s="634" t="s">
        <v>12201</v>
      </c>
      <c r="B1463" s="634" t="s">
        <v>5237</v>
      </c>
      <c r="C1463" s="634" t="s">
        <v>8125</v>
      </c>
      <c r="D1463" s="634" t="s">
        <v>8126</v>
      </c>
      <c r="E1463" s="634" t="s">
        <v>8127</v>
      </c>
      <c r="F1463" s="634" t="s">
        <v>8142</v>
      </c>
      <c r="G1463" s="634" t="s">
        <v>8143</v>
      </c>
      <c r="H1463" s="634" t="s">
        <v>4346</v>
      </c>
      <c r="I1463" s="634" t="s">
        <v>12202</v>
      </c>
      <c r="J1463" s="634" t="s">
        <v>12203</v>
      </c>
      <c r="K1463" s="635">
        <v>62103055780070</v>
      </c>
      <c r="L1463" s="634" t="s">
        <v>8941</v>
      </c>
      <c r="M1463" s="634" t="s">
        <v>2423</v>
      </c>
      <c r="N1463" s="634" t="s">
        <v>2424</v>
      </c>
      <c r="O1463" s="634" t="s">
        <v>5601</v>
      </c>
      <c r="P1463" s="634" t="s">
        <v>8132</v>
      </c>
      <c r="Q1463" s="634" t="s">
        <v>8133</v>
      </c>
      <c r="R1463" s="634" t="s">
        <v>7224</v>
      </c>
      <c r="S1463" s="634" t="s">
        <v>8135</v>
      </c>
      <c r="T1463" s="634" t="s">
        <v>10605</v>
      </c>
      <c r="U1463" s="634" t="s">
        <v>2426</v>
      </c>
      <c r="V1463" s="634" t="s">
        <v>470</v>
      </c>
      <c r="W1463" s="634" t="s">
        <v>5559</v>
      </c>
      <c r="X1463" s="634" t="s">
        <v>12204</v>
      </c>
      <c r="Y1463" s="634" t="s">
        <v>8138</v>
      </c>
      <c r="Z1463" s="634" t="s">
        <v>8139</v>
      </c>
      <c r="AB1463" s="634" t="s">
        <v>8183</v>
      </c>
      <c r="AC1463" s="634" t="s">
        <v>8184</v>
      </c>
      <c r="AE1463" s="634" t="s">
        <v>10643</v>
      </c>
      <c r="AF1463" s="634" t="s">
        <v>21268</v>
      </c>
      <c r="AI1463" s="646" t="str">
        <f>VLOOKUP(K1463,'2-kurs'!C:F,4,)</f>
        <v>2-kurs</v>
      </c>
      <c r="AJ1463" s="634" t="str">
        <f t="shared" si="22"/>
        <v>438231100447</v>
      </c>
    </row>
    <row r="1464" spans="1:36" hidden="1" x14ac:dyDescent="0.25">
      <c r="A1464" s="634" t="s">
        <v>12219</v>
      </c>
      <c r="B1464" s="634" t="s">
        <v>12220</v>
      </c>
      <c r="C1464" s="634" t="s">
        <v>8125</v>
      </c>
      <c r="D1464" s="634" t="s">
        <v>8126</v>
      </c>
      <c r="E1464" s="634" t="s">
        <v>8127</v>
      </c>
      <c r="F1464" s="634" t="s">
        <v>4345</v>
      </c>
      <c r="G1464" s="634" t="s">
        <v>8598</v>
      </c>
      <c r="H1464" s="634" t="s">
        <v>4346</v>
      </c>
      <c r="I1464" s="634" t="s">
        <v>12221</v>
      </c>
      <c r="J1464" s="634" t="s">
        <v>12222</v>
      </c>
      <c r="K1464" s="635">
        <v>62009055330047</v>
      </c>
      <c r="L1464" s="634" t="s">
        <v>12223</v>
      </c>
      <c r="M1464" s="634" t="s">
        <v>2423</v>
      </c>
      <c r="N1464" s="634" t="s">
        <v>2424</v>
      </c>
      <c r="O1464" s="634" t="s">
        <v>5601</v>
      </c>
      <c r="P1464" s="634" t="s">
        <v>8132</v>
      </c>
      <c r="Q1464" s="634" t="s">
        <v>8133</v>
      </c>
      <c r="R1464" s="634" t="s">
        <v>7224</v>
      </c>
      <c r="S1464" s="634" t="s">
        <v>8135</v>
      </c>
      <c r="T1464" s="634" t="s">
        <v>10605</v>
      </c>
      <c r="U1464" s="634" t="s">
        <v>2426</v>
      </c>
      <c r="V1464" s="634" t="s">
        <v>470</v>
      </c>
      <c r="W1464" s="634" t="s">
        <v>5559</v>
      </c>
      <c r="X1464" s="634" t="s">
        <v>12224</v>
      </c>
      <c r="Y1464" s="634" t="s">
        <v>8138</v>
      </c>
      <c r="Z1464" s="634" t="s">
        <v>8139</v>
      </c>
      <c r="AB1464" s="634" t="s">
        <v>8183</v>
      </c>
      <c r="AC1464" s="634" t="s">
        <v>8184</v>
      </c>
      <c r="AE1464" s="634" t="s">
        <v>10625</v>
      </c>
      <c r="AF1464" s="634" t="s">
        <v>21199</v>
      </c>
      <c r="AI1464" s="646" t="str">
        <f>VLOOKUP(K1464,'2-kurs'!C:F,4,)</f>
        <v>2-kurs</v>
      </c>
      <c r="AJ1464" s="634" t="str">
        <f t="shared" si="22"/>
        <v>438231100363</v>
      </c>
    </row>
    <row r="1465" spans="1:36" hidden="1" x14ac:dyDescent="0.25">
      <c r="A1465" s="634" t="s">
        <v>12196</v>
      </c>
      <c r="B1465" s="634" t="s">
        <v>8030</v>
      </c>
      <c r="C1465" s="634" t="s">
        <v>8125</v>
      </c>
      <c r="D1465" s="634" t="s">
        <v>8126</v>
      </c>
      <c r="E1465" s="634" t="s">
        <v>8127</v>
      </c>
      <c r="F1465" s="634" t="s">
        <v>8346</v>
      </c>
      <c r="G1465" s="634" t="s">
        <v>8375</v>
      </c>
      <c r="H1465" s="634" t="s">
        <v>4346</v>
      </c>
      <c r="I1465" s="634" t="s">
        <v>12197</v>
      </c>
      <c r="J1465" s="634" t="s">
        <v>12198</v>
      </c>
      <c r="K1465" s="635">
        <v>41310841260011</v>
      </c>
      <c r="L1465" s="634" t="s">
        <v>12199</v>
      </c>
      <c r="M1465" s="634" t="s">
        <v>2423</v>
      </c>
      <c r="N1465" s="634" t="s">
        <v>2424</v>
      </c>
      <c r="O1465" s="634" t="s">
        <v>5601</v>
      </c>
      <c r="P1465" s="634" t="s">
        <v>8132</v>
      </c>
      <c r="Q1465" s="634" t="s">
        <v>8133</v>
      </c>
      <c r="R1465" s="634" t="s">
        <v>7224</v>
      </c>
      <c r="S1465" s="634" t="s">
        <v>8135</v>
      </c>
      <c r="T1465" s="634" t="s">
        <v>10605</v>
      </c>
      <c r="U1465" s="634" t="s">
        <v>2426</v>
      </c>
      <c r="V1465" s="634" t="s">
        <v>470</v>
      </c>
      <c r="W1465" s="634" t="s">
        <v>5559</v>
      </c>
      <c r="X1465" s="634" t="s">
        <v>12200</v>
      </c>
      <c r="Y1465" s="634" t="s">
        <v>8138</v>
      </c>
      <c r="Z1465" s="634" t="s">
        <v>8139</v>
      </c>
      <c r="AE1465" s="634" t="s">
        <v>8140</v>
      </c>
      <c r="AF1465" s="634" t="s">
        <v>19688</v>
      </c>
      <c r="AI1465" s="646" t="str">
        <f>VLOOKUP(K1465,'2-kurs'!C:F,4,)</f>
        <v>2-kurs</v>
      </c>
      <c r="AJ1465" s="634" t="str">
        <f t="shared" si="22"/>
        <v>438241100011</v>
      </c>
    </row>
    <row r="1466" spans="1:36" hidden="1" x14ac:dyDescent="0.25">
      <c r="A1466" s="634" t="s">
        <v>12303</v>
      </c>
      <c r="B1466" s="634" t="s">
        <v>7870</v>
      </c>
      <c r="C1466" s="634" t="s">
        <v>8125</v>
      </c>
      <c r="D1466" s="634" t="s">
        <v>8126</v>
      </c>
      <c r="E1466" s="634" t="s">
        <v>8127</v>
      </c>
      <c r="F1466" s="634" t="s">
        <v>4345</v>
      </c>
      <c r="G1466" s="634" t="s">
        <v>4347</v>
      </c>
      <c r="H1466" s="634" t="s">
        <v>4344</v>
      </c>
      <c r="I1466" s="634" t="s">
        <v>12304</v>
      </c>
      <c r="J1466" s="634" t="s">
        <v>12305</v>
      </c>
      <c r="K1466" s="635">
        <v>52810005260029</v>
      </c>
      <c r="L1466" s="634" t="s">
        <v>10604</v>
      </c>
      <c r="M1466" s="634" t="s">
        <v>2423</v>
      </c>
      <c r="N1466" s="634" t="s">
        <v>2424</v>
      </c>
      <c r="O1466" s="634" t="s">
        <v>5601</v>
      </c>
      <c r="P1466" s="634" t="s">
        <v>8132</v>
      </c>
      <c r="Q1466" s="634" t="s">
        <v>8133</v>
      </c>
      <c r="R1466" s="634" t="s">
        <v>7224</v>
      </c>
      <c r="S1466" s="634" t="s">
        <v>8135</v>
      </c>
      <c r="T1466" s="634" t="s">
        <v>10605</v>
      </c>
      <c r="U1466" s="634" t="s">
        <v>2426</v>
      </c>
      <c r="V1466" s="634" t="s">
        <v>470</v>
      </c>
      <c r="W1466" s="634" t="s">
        <v>5559</v>
      </c>
      <c r="X1466" s="634" t="s">
        <v>8271</v>
      </c>
      <c r="Y1466" s="634" t="s">
        <v>8138</v>
      </c>
      <c r="Z1466" s="634" t="s">
        <v>8139</v>
      </c>
      <c r="AE1466" s="634" t="s">
        <v>20514</v>
      </c>
      <c r="AF1466" s="634" t="s">
        <v>19300</v>
      </c>
      <c r="AI1466" s="646" t="str">
        <f>VLOOKUP(K1466,'2-kurs'!C:F,4,)</f>
        <v>2-kurs</v>
      </c>
      <c r="AJ1466" s="634" t="str">
        <f t="shared" si="22"/>
        <v>438231100844</v>
      </c>
    </row>
    <row r="1467" spans="1:36" hidden="1" x14ac:dyDescent="0.25">
      <c r="A1467" s="634" t="s">
        <v>12192</v>
      </c>
      <c r="B1467" s="634" t="s">
        <v>8052</v>
      </c>
      <c r="C1467" s="634" t="s">
        <v>8125</v>
      </c>
      <c r="D1467" s="634" t="s">
        <v>8126</v>
      </c>
      <c r="E1467" s="634" t="s">
        <v>8127</v>
      </c>
      <c r="F1467" s="634" t="s">
        <v>4345</v>
      </c>
      <c r="G1467" s="634" t="s">
        <v>4347</v>
      </c>
      <c r="H1467" s="634" t="s">
        <v>4346</v>
      </c>
      <c r="I1467" s="634" t="s">
        <v>12193</v>
      </c>
      <c r="J1467" s="634" t="s">
        <v>12194</v>
      </c>
      <c r="K1467" s="635">
        <v>42207891000070</v>
      </c>
      <c r="L1467" s="634" t="s">
        <v>12195</v>
      </c>
      <c r="M1467" s="634" t="s">
        <v>2423</v>
      </c>
      <c r="N1467" s="634" t="s">
        <v>2424</v>
      </c>
      <c r="O1467" s="634" t="s">
        <v>5601</v>
      </c>
      <c r="P1467" s="634" t="s">
        <v>8132</v>
      </c>
      <c r="Q1467" s="634" t="s">
        <v>8133</v>
      </c>
      <c r="R1467" s="634" t="s">
        <v>7224</v>
      </c>
      <c r="S1467" s="634" t="s">
        <v>8135</v>
      </c>
      <c r="T1467" s="634" t="s">
        <v>10605</v>
      </c>
      <c r="U1467" s="634" t="s">
        <v>2426</v>
      </c>
      <c r="V1467" s="634" t="s">
        <v>470</v>
      </c>
      <c r="W1467" s="634" t="s">
        <v>5559</v>
      </c>
      <c r="X1467" s="634" t="s">
        <v>8271</v>
      </c>
      <c r="Y1467" s="634" t="s">
        <v>8138</v>
      </c>
      <c r="Z1467" s="634" t="s">
        <v>8139</v>
      </c>
      <c r="AE1467" s="634" t="s">
        <v>20514</v>
      </c>
      <c r="AF1467" s="634" t="s">
        <v>21266</v>
      </c>
      <c r="AI1467" s="646" t="str">
        <f>VLOOKUP(K1467,'2-kurs'!C:F,4,)</f>
        <v>2-kurs</v>
      </c>
      <c r="AJ1467" s="634" t="str">
        <f t="shared" si="22"/>
        <v>438241102165</v>
      </c>
    </row>
    <row r="1468" spans="1:36" hidden="1" x14ac:dyDescent="0.25">
      <c r="A1468" s="634" t="s">
        <v>12182</v>
      </c>
      <c r="B1468" s="634" t="s">
        <v>5192</v>
      </c>
      <c r="C1468" s="634" t="s">
        <v>8125</v>
      </c>
      <c r="D1468" s="634" t="s">
        <v>8126</v>
      </c>
      <c r="E1468" s="634" t="s">
        <v>8127</v>
      </c>
      <c r="F1468" s="634" t="s">
        <v>4345</v>
      </c>
      <c r="G1468" s="634" t="s">
        <v>4347</v>
      </c>
      <c r="H1468" s="634" t="s">
        <v>4344</v>
      </c>
      <c r="I1468" s="634" t="s">
        <v>12183</v>
      </c>
      <c r="J1468" s="634" t="s">
        <v>12184</v>
      </c>
      <c r="K1468" s="635">
        <v>50307055260089</v>
      </c>
      <c r="L1468" s="634" t="s">
        <v>12185</v>
      </c>
      <c r="M1468" s="634" t="s">
        <v>2423</v>
      </c>
      <c r="N1468" s="634" t="s">
        <v>2424</v>
      </c>
      <c r="O1468" s="634" t="s">
        <v>5601</v>
      </c>
      <c r="P1468" s="634" t="s">
        <v>8132</v>
      </c>
      <c r="Q1468" s="634" t="s">
        <v>8133</v>
      </c>
      <c r="R1468" s="634" t="s">
        <v>7224</v>
      </c>
      <c r="S1468" s="634" t="s">
        <v>8135</v>
      </c>
      <c r="T1468" s="634" t="s">
        <v>10605</v>
      </c>
      <c r="U1468" s="634" t="s">
        <v>2426</v>
      </c>
      <c r="V1468" s="634" t="s">
        <v>470</v>
      </c>
      <c r="W1468" s="634" t="s">
        <v>5559</v>
      </c>
      <c r="X1468" s="634" t="s">
        <v>12186</v>
      </c>
      <c r="Y1468" s="634" t="s">
        <v>8138</v>
      </c>
      <c r="Z1468" s="634" t="s">
        <v>8139</v>
      </c>
      <c r="AB1468" s="634" t="s">
        <v>8183</v>
      </c>
      <c r="AC1468" s="634" t="s">
        <v>8184</v>
      </c>
      <c r="AE1468" s="634" t="s">
        <v>10625</v>
      </c>
      <c r="AF1468" s="634" t="s">
        <v>21284</v>
      </c>
      <c r="AI1468" s="646" t="str">
        <f>VLOOKUP(K1468,'2-kurs'!C:F,4,)</f>
        <v>2-kurs</v>
      </c>
      <c r="AJ1468" s="634" t="str">
        <f t="shared" si="22"/>
        <v>438231100688</v>
      </c>
    </row>
    <row r="1469" spans="1:36" hidden="1" x14ac:dyDescent="0.25">
      <c r="A1469" s="634" t="s">
        <v>12225</v>
      </c>
      <c r="B1469" s="634" t="s">
        <v>12226</v>
      </c>
      <c r="C1469" s="634" t="s">
        <v>8125</v>
      </c>
      <c r="D1469" s="634" t="s">
        <v>8126</v>
      </c>
      <c r="E1469" s="634" t="s">
        <v>8127</v>
      </c>
      <c r="F1469" s="634" t="s">
        <v>4345</v>
      </c>
      <c r="G1469" s="634" t="s">
        <v>4348</v>
      </c>
      <c r="H1469" s="634" t="s">
        <v>4344</v>
      </c>
      <c r="I1469" s="634" t="s">
        <v>12227</v>
      </c>
      <c r="J1469" s="634" t="s">
        <v>12228</v>
      </c>
      <c r="K1469" s="635">
        <v>51404005300019</v>
      </c>
      <c r="L1469" s="634" t="s">
        <v>12229</v>
      </c>
      <c r="M1469" s="634" t="s">
        <v>2423</v>
      </c>
      <c r="N1469" s="634" t="s">
        <v>2424</v>
      </c>
      <c r="O1469" s="634" t="s">
        <v>5601</v>
      </c>
      <c r="P1469" s="634" t="s">
        <v>8132</v>
      </c>
      <c r="Q1469" s="634" t="s">
        <v>8133</v>
      </c>
      <c r="R1469" s="634" t="s">
        <v>7224</v>
      </c>
      <c r="S1469" s="634" t="s">
        <v>8135</v>
      </c>
      <c r="T1469" s="634" t="s">
        <v>10605</v>
      </c>
      <c r="U1469" s="634" t="s">
        <v>2426</v>
      </c>
      <c r="V1469" s="634" t="s">
        <v>470</v>
      </c>
      <c r="W1469" s="634" t="s">
        <v>5559</v>
      </c>
      <c r="X1469" s="634" t="s">
        <v>12230</v>
      </c>
      <c r="Y1469" s="634" t="s">
        <v>8138</v>
      </c>
      <c r="Z1469" s="634" t="s">
        <v>8139</v>
      </c>
      <c r="AB1469" s="634" t="s">
        <v>8183</v>
      </c>
      <c r="AC1469" s="634" t="s">
        <v>8184</v>
      </c>
      <c r="AF1469" s="634" t="s">
        <v>21285</v>
      </c>
      <c r="AI1469" s="646" t="str">
        <f>VLOOKUP(K1469,'2-kurs'!C:F,4,)</f>
        <v>2-kurs</v>
      </c>
      <c r="AJ1469" s="634" t="str">
        <f t="shared" si="22"/>
        <v>438231100798</v>
      </c>
    </row>
    <row r="1470" spans="1:36" hidden="1" x14ac:dyDescent="0.25">
      <c r="A1470" s="634" t="s">
        <v>12250</v>
      </c>
      <c r="B1470" s="634" t="s">
        <v>12251</v>
      </c>
      <c r="C1470" s="634" t="s">
        <v>8125</v>
      </c>
      <c r="D1470" s="634" t="s">
        <v>8126</v>
      </c>
      <c r="E1470" s="634" t="s">
        <v>8127</v>
      </c>
      <c r="F1470" s="634" t="s">
        <v>4345</v>
      </c>
      <c r="G1470" s="634" t="s">
        <v>4348</v>
      </c>
      <c r="H1470" s="634" t="s">
        <v>4344</v>
      </c>
      <c r="I1470" s="634" t="s">
        <v>12252</v>
      </c>
      <c r="J1470" s="634" t="s">
        <v>12253</v>
      </c>
      <c r="K1470" s="635">
        <v>32002881140023</v>
      </c>
      <c r="L1470" s="634" t="s">
        <v>12254</v>
      </c>
      <c r="M1470" s="634" t="s">
        <v>2423</v>
      </c>
      <c r="N1470" s="634" t="s">
        <v>2424</v>
      </c>
      <c r="O1470" s="634" t="s">
        <v>5601</v>
      </c>
      <c r="P1470" s="634" t="s">
        <v>8132</v>
      </c>
      <c r="Q1470" s="634" t="s">
        <v>8133</v>
      </c>
      <c r="R1470" s="634" t="s">
        <v>7224</v>
      </c>
      <c r="S1470" s="634" t="s">
        <v>8135</v>
      </c>
      <c r="T1470" s="634" t="s">
        <v>10605</v>
      </c>
      <c r="U1470" s="634" t="s">
        <v>2426</v>
      </c>
      <c r="V1470" s="634" t="s">
        <v>470</v>
      </c>
      <c r="W1470" s="634" t="s">
        <v>5559</v>
      </c>
      <c r="X1470" s="634" t="s">
        <v>12255</v>
      </c>
      <c r="Y1470" s="634" t="s">
        <v>8138</v>
      </c>
      <c r="Z1470" s="634" t="s">
        <v>8139</v>
      </c>
      <c r="AB1470" s="634" t="s">
        <v>8183</v>
      </c>
      <c r="AC1470" s="634" t="s">
        <v>8184</v>
      </c>
      <c r="AE1470" s="634" t="s">
        <v>10643</v>
      </c>
      <c r="AF1470" s="634" t="s">
        <v>19300</v>
      </c>
      <c r="AI1470" s="646" t="str">
        <f>VLOOKUP(K1470,'2-kurs'!C:F,4,)</f>
        <v>2-kurs</v>
      </c>
      <c r="AJ1470" s="634" t="str">
        <f t="shared" si="22"/>
        <v>438231100711</v>
      </c>
    </row>
    <row r="1471" spans="1:36" hidden="1" x14ac:dyDescent="0.25">
      <c r="A1471" s="634" t="s">
        <v>12216</v>
      </c>
      <c r="B1471" s="634" t="s">
        <v>7971</v>
      </c>
      <c r="C1471" s="634" t="s">
        <v>8125</v>
      </c>
      <c r="D1471" s="634" t="s">
        <v>8126</v>
      </c>
      <c r="E1471" s="634" t="s">
        <v>8127</v>
      </c>
      <c r="F1471" s="634" t="s">
        <v>8552</v>
      </c>
      <c r="G1471" s="634" t="s">
        <v>11567</v>
      </c>
      <c r="H1471" s="634" t="s">
        <v>4344</v>
      </c>
      <c r="I1471" s="634" t="s">
        <v>10335</v>
      </c>
      <c r="J1471" s="634" t="s">
        <v>12217</v>
      </c>
      <c r="K1471" s="635">
        <v>32206995560025</v>
      </c>
      <c r="L1471" s="634" t="s">
        <v>12218</v>
      </c>
      <c r="M1471" s="634" t="s">
        <v>2423</v>
      </c>
      <c r="N1471" s="634" t="s">
        <v>2424</v>
      </c>
      <c r="O1471" s="634" t="s">
        <v>5601</v>
      </c>
      <c r="P1471" s="634" t="s">
        <v>8132</v>
      </c>
      <c r="Q1471" s="634" t="s">
        <v>8133</v>
      </c>
      <c r="R1471" s="634" t="s">
        <v>7224</v>
      </c>
      <c r="S1471" s="634" t="s">
        <v>8135</v>
      </c>
      <c r="T1471" s="634" t="s">
        <v>10605</v>
      </c>
      <c r="U1471" s="634" t="s">
        <v>2426</v>
      </c>
      <c r="V1471" s="634" t="s">
        <v>470</v>
      </c>
      <c r="W1471" s="634" t="s">
        <v>5559</v>
      </c>
      <c r="X1471" s="634" t="s">
        <v>8182</v>
      </c>
      <c r="Y1471" s="634" t="s">
        <v>8138</v>
      </c>
      <c r="Z1471" s="634" t="s">
        <v>8139</v>
      </c>
      <c r="AE1471" s="634" t="s">
        <v>20514</v>
      </c>
      <c r="AF1471" s="634" t="s">
        <v>20745</v>
      </c>
      <c r="AI1471" s="646" t="str">
        <f>VLOOKUP(K1471,'2-kurs'!C:F,4,)</f>
        <v>2-kurs</v>
      </c>
      <c r="AJ1471" s="634" t="str">
        <f t="shared" si="22"/>
        <v>438231100841</v>
      </c>
    </row>
    <row r="1472" spans="1:36" hidden="1" x14ac:dyDescent="0.25">
      <c r="A1472" s="634" t="s">
        <v>12244</v>
      </c>
      <c r="B1472" s="634" t="s">
        <v>12245</v>
      </c>
      <c r="C1472" s="634" t="s">
        <v>8125</v>
      </c>
      <c r="D1472" s="634" t="s">
        <v>8126</v>
      </c>
      <c r="E1472" s="634" t="s">
        <v>8127</v>
      </c>
      <c r="F1472" s="634" t="s">
        <v>4345</v>
      </c>
      <c r="G1472" s="634" t="s">
        <v>4348</v>
      </c>
      <c r="H1472" s="634" t="s">
        <v>4344</v>
      </c>
      <c r="I1472" s="634" t="s">
        <v>12246</v>
      </c>
      <c r="J1472" s="634" t="s">
        <v>12247</v>
      </c>
      <c r="K1472" s="635">
        <v>51803025300014</v>
      </c>
      <c r="L1472" s="634" t="s">
        <v>12248</v>
      </c>
      <c r="M1472" s="634" t="s">
        <v>2423</v>
      </c>
      <c r="N1472" s="634" t="s">
        <v>2424</v>
      </c>
      <c r="O1472" s="634" t="s">
        <v>5601</v>
      </c>
      <c r="P1472" s="634" t="s">
        <v>8132</v>
      </c>
      <c r="Q1472" s="634" t="s">
        <v>8133</v>
      </c>
      <c r="R1472" s="634" t="s">
        <v>7224</v>
      </c>
      <c r="S1472" s="634" t="s">
        <v>8135</v>
      </c>
      <c r="T1472" s="634" t="s">
        <v>10605</v>
      </c>
      <c r="U1472" s="634" t="s">
        <v>2426</v>
      </c>
      <c r="V1472" s="634" t="s">
        <v>470</v>
      </c>
      <c r="W1472" s="634" t="s">
        <v>5559</v>
      </c>
      <c r="X1472" s="634" t="s">
        <v>12249</v>
      </c>
      <c r="Y1472" s="634" t="s">
        <v>8138</v>
      </c>
      <c r="Z1472" s="634" t="s">
        <v>8139</v>
      </c>
      <c r="AB1472" s="634" t="s">
        <v>8183</v>
      </c>
      <c r="AC1472" s="634" t="s">
        <v>8184</v>
      </c>
      <c r="AE1472" s="634" t="s">
        <v>10625</v>
      </c>
      <c r="AF1472" s="634" t="s">
        <v>19300</v>
      </c>
      <c r="AI1472" s="646" t="str">
        <f>VLOOKUP(K1472,'2-kurs'!C:F,4,)</f>
        <v>2-kurs</v>
      </c>
      <c r="AJ1472" s="634" t="str">
        <f t="shared" si="22"/>
        <v>438231100554</v>
      </c>
    </row>
    <row r="1473" spans="1:36" hidden="1" x14ac:dyDescent="0.25">
      <c r="A1473" s="634" t="s">
        <v>12256</v>
      </c>
      <c r="B1473" s="634" t="s">
        <v>8004</v>
      </c>
      <c r="C1473" s="634" t="s">
        <v>8125</v>
      </c>
      <c r="D1473" s="634" t="s">
        <v>8126</v>
      </c>
      <c r="E1473" s="634" t="s">
        <v>8127</v>
      </c>
      <c r="F1473" s="634" t="s">
        <v>4345</v>
      </c>
      <c r="G1473" s="634" t="s">
        <v>4347</v>
      </c>
      <c r="H1473" s="634" t="s">
        <v>4346</v>
      </c>
      <c r="I1473" s="634" t="s">
        <v>12257</v>
      </c>
      <c r="J1473" s="634" t="s">
        <v>12258</v>
      </c>
      <c r="K1473" s="635">
        <v>41310985280047</v>
      </c>
      <c r="L1473" s="634" t="s">
        <v>12259</v>
      </c>
      <c r="M1473" s="634" t="s">
        <v>2423</v>
      </c>
      <c r="N1473" s="634" t="s">
        <v>2424</v>
      </c>
      <c r="O1473" s="634" t="s">
        <v>5601</v>
      </c>
      <c r="P1473" s="634" t="s">
        <v>8132</v>
      </c>
      <c r="Q1473" s="634" t="s">
        <v>8133</v>
      </c>
      <c r="R1473" s="634" t="s">
        <v>7224</v>
      </c>
      <c r="S1473" s="634" t="s">
        <v>8135</v>
      </c>
      <c r="T1473" s="634" t="s">
        <v>10605</v>
      </c>
      <c r="U1473" s="634" t="s">
        <v>2426</v>
      </c>
      <c r="V1473" s="634" t="s">
        <v>470</v>
      </c>
      <c r="W1473" s="634" t="s">
        <v>5559</v>
      </c>
      <c r="X1473" s="634" t="s">
        <v>8271</v>
      </c>
      <c r="Y1473" s="634" t="s">
        <v>8138</v>
      </c>
      <c r="Z1473" s="634" t="s">
        <v>8139</v>
      </c>
      <c r="AE1473" s="634" t="s">
        <v>20514</v>
      </c>
      <c r="AF1473" s="634" t="s">
        <v>19300</v>
      </c>
      <c r="AI1473" s="646" t="str">
        <f>VLOOKUP(K1473,'2-kurs'!C:F,4,)</f>
        <v>2-kurs</v>
      </c>
      <c r="AJ1473" s="634" t="str">
        <f t="shared" si="22"/>
        <v>438241102164</v>
      </c>
    </row>
    <row r="1474" spans="1:36" hidden="1" x14ac:dyDescent="0.25">
      <c r="A1474" s="634" t="s">
        <v>12298</v>
      </c>
      <c r="B1474" s="634" t="s">
        <v>12299</v>
      </c>
      <c r="C1474" s="634" t="s">
        <v>8125</v>
      </c>
      <c r="D1474" s="634" t="s">
        <v>8126</v>
      </c>
      <c r="E1474" s="634" t="s">
        <v>8127</v>
      </c>
      <c r="F1474" s="634" t="s">
        <v>4345</v>
      </c>
      <c r="G1474" s="634" t="s">
        <v>4348</v>
      </c>
      <c r="H1474" s="634" t="s">
        <v>4344</v>
      </c>
      <c r="I1474" s="634" t="s">
        <v>12300</v>
      </c>
      <c r="J1474" s="634" t="s">
        <v>12301</v>
      </c>
      <c r="K1474" s="635">
        <v>30910961010022</v>
      </c>
      <c r="L1474" s="634" t="s">
        <v>8465</v>
      </c>
      <c r="M1474" s="634" t="s">
        <v>2423</v>
      </c>
      <c r="N1474" s="634" t="s">
        <v>2424</v>
      </c>
      <c r="O1474" s="634" t="s">
        <v>5601</v>
      </c>
      <c r="P1474" s="634" t="s">
        <v>8132</v>
      </c>
      <c r="Q1474" s="634" t="s">
        <v>8133</v>
      </c>
      <c r="R1474" s="634" t="s">
        <v>7224</v>
      </c>
      <c r="S1474" s="634" t="s">
        <v>8135</v>
      </c>
      <c r="T1474" s="634" t="s">
        <v>10605</v>
      </c>
      <c r="U1474" s="634" t="s">
        <v>2426</v>
      </c>
      <c r="V1474" s="634" t="s">
        <v>470</v>
      </c>
      <c r="W1474" s="634" t="s">
        <v>5559</v>
      </c>
      <c r="X1474" s="634" t="s">
        <v>12302</v>
      </c>
      <c r="Y1474" s="634" t="s">
        <v>8138</v>
      </c>
      <c r="Z1474" s="634" t="s">
        <v>8139</v>
      </c>
      <c r="AB1474" s="634" t="s">
        <v>8183</v>
      </c>
      <c r="AC1474" s="634" t="s">
        <v>8184</v>
      </c>
      <c r="AE1474" s="634" t="s">
        <v>10625</v>
      </c>
      <c r="AF1474" s="634" t="s">
        <v>20719</v>
      </c>
      <c r="AI1474" s="646" t="str">
        <f>VLOOKUP(K1474,'2-kurs'!C:F,4,)</f>
        <v>2-kurs</v>
      </c>
      <c r="AJ1474" s="634" t="str">
        <f t="shared" si="22"/>
        <v>438231100533</v>
      </c>
    </row>
    <row r="1475" spans="1:36" hidden="1" x14ac:dyDescent="0.25">
      <c r="A1475" s="634" t="s">
        <v>12239</v>
      </c>
      <c r="B1475" s="634" t="s">
        <v>5575</v>
      </c>
      <c r="C1475" s="634" t="s">
        <v>8125</v>
      </c>
      <c r="D1475" s="634" t="s">
        <v>8126</v>
      </c>
      <c r="E1475" s="634" t="s">
        <v>8127</v>
      </c>
      <c r="F1475" s="634" t="s">
        <v>4345</v>
      </c>
      <c r="G1475" s="634" t="s">
        <v>4348</v>
      </c>
      <c r="H1475" s="634" t="s">
        <v>4344</v>
      </c>
      <c r="I1475" s="634" t="s">
        <v>12240</v>
      </c>
      <c r="J1475" s="634" t="s">
        <v>12241</v>
      </c>
      <c r="K1475" s="635">
        <v>32608961010022</v>
      </c>
      <c r="L1475" s="634" t="s">
        <v>12242</v>
      </c>
      <c r="M1475" s="634" t="s">
        <v>2423</v>
      </c>
      <c r="N1475" s="634" t="s">
        <v>2424</v>
      </c>
      <c r="O1475" s="634" t="s">
        <v>5601</v>
      </c>
      <c r="P1475" s="634" t="s">
        <v>8132</v>
      </c>
      <c r="Q1475" s="634" t="s">
        <v>8133</v>
      </c>
      <c r="R1475" s="634" t="s">
        <v>7224</v>
      </c>
      <c r="S1475" s="634" t="s">
        <v>8135</v>
      </c>
      <c r="T1475" s="634" t="s">
        <v>10605</v>
      </c>
      <c r="U1475" s="634" t="s">
        <v>2426</v>
      </c>
      <c r="V1475" s="634" t="s">
        <v>470</v>
      </c>
      <c r="W1475" s="634" t="s">
        <v>5559</v>
      </c>
      <c r="X1475" s="634" t="s">
        <v>12243</v>
      </c>
      <c r="Y1475" s="634" t="s">
        <v>8138</v>
      </c>
      <c r="Z1475" s="634" t="s">
        <v>8139</v>
      </c>
      <c r="AB1475" s="634" t="s">
        <v>8183</v>
      </c>
      <c r="AC1475" s="634" t="s">
        <v>8184</v>
      </c>
      <c r="AF1475" s="634" t="s">
        <v>19688</v>
      </c>
      <c r="AI1475" s="646" t="str">
        <f>VLOOKUP(K1475,'2-kurs'!C:F,4,)</f>
        <v>2-kurs</v>
      </c>
      <c r="AJ1475" s="634" t="str">
        <f t="shared" si="22"/>
        <v>438231100819</v>
      </c>
    </row>
    <row r="1476" spans="1:36" hidden="1" x14ac:dyDescent="0.25">
      <c r="A1476" s="634" t="s">
        <v>12235</v>
      </c>
      <c r="B1476" s="634" t="s">
        <v>5424</v>
      </c>
      <c r="C1476" s="634" t="s">
        <v>8125</v>
      </c>
      <c r="D1476" s="634" t="s">
        <v>8126</v>
      </c>
      <c r="E1476" s="634" t="s">
        <v>8127</v>
      </c>
      <c r="F1476" s="634" t="s">
        <v>4345</v>
      </c>
      <c r="G1476" s="634" t="s">
        <v>8332</v>
      </c>
      <c r="H1476" s="634" t="s">
        <v>4346</v>
      </c>
      <c r="I1476" s="634" t="s">
        <v>12236</v>
      </c>
      <c r="J1476" s="634" t="s">
        <v>12237</v>
      </c>
      <c r="K1476" s="635">
        <v>62209055280074</v>
      </c>
      <c r="L1476" s="634" t="s">
        <v>11282</v>
      </c>
      <c r="M1476" s="634" t="s">
        <v>2423</v>
      </c>
      <c r="N1476" s="634" t="s">
        <v>2424</v>
      </c>
      <c r="O1476" s="634" t="s">
        <v>5601</v>
      </c>
      <c r="P1476" s="634" t="s">
        <v>8132</v>
      </c>
      <c r="Q1476" s="634" t="s">
        <v>8133</v>
      </c>
      <c r="R1476" s="634" t="s">
        <v>7224</v>
      </c>
      <c r="S1476" s="634" t="s">
        <v>8135</v>
      </c>
      <c r="T1476" s="634" t="s">
        <v>10605</v>
      </c>
      <c r="U1476" s="634" t="s">
        <v>2426</v>
      </c>
      <c r="V1476" s="634" t="s">
        <v>470</v>
      </c>
      <c r="W1476" s="634" t="s">
        <v>5559</v>
      </c>
      <c r="X1476" s="634" t="s">
        <v>12238</v>
      </c>
      <c r="Y1476" s="634" t="s">
        <v>8138</v>
      </c>
      <c r="Z1476" s="634" t="s">
        <v>8139</v>
      </c>
      <c r="AB1476" s="634" t="s">
        <v>8183</v>
      </c>
      <c r="AC1476" s="634" t="s">
        <v>8184</v>
      </c>
      <c r="AF1476" s="634" t="s">
        <v>19688</v>
      </c>
      <c r="AI1476" s="646" t="str">
        <f>VLOOKUP(K1476,'2-kurs'!C:F,4,)</f>
        <v>2-kurs</v>
      </c>
      <c r="AJ1476" s="634" t="str">
        <f t="shared" ref="AJ1476:AJ1539" si="23">A1476</f>
        <v>438231100749</v>
      </c>
    </row>
    <row r="1477" spans="1:36" hidden="1" x14ac:dyDescent="0.25">
      <c r="A1477" s="634" t="s">
        <v>12208</v>
      </c>
      <c r="B1477" s="634" t="s">
        <v>7885</v>
      </c>
      <c r="C1477" s="634" t="s">
        <v>8125</v>
      </c>
      <c r="D1477" s="634" t="s">
        <v>8126</v>
      </c>
      <c r="E1477" s="634" t="s">
        <v>8127</v>
      </c>
      <c r="F1477" s="634" t="s">
        <v>4345</v>
      </c>
      <c r="G1477" s="634" t="s">
        <v>8221</v>
      </c>
      <c r="H1477" s="634" t="s">
        <v>4346</v>
      </c>
      <c r="I1477" s="634" t="s">
        <v>12209</v>
      </c>
      <c r="J1477" s="634" t="s">
        <v>12210</v>
      </c>
      <c r="K1477" s="635">
        <v>40609975350040</v>
      </c>
      <c r="L1477" s="634" t="s">
        <v>12211</v>
      </c>
      <c r="M1477" s="634" t="s">
        <v>2423</v>
      </c>
      <c r="N1477" s="634" t="s">
        <v>2424</v>
      </c>
      <c r="O1477" s="634" t="s">
        <v>5601</v>
      </c>
      <c r="P1477" s="634" t="s">
        <v>8132</v>
      </c>
      <c r="Q1477" s="634" t="s">
        <v>8133</v>
      </c>
      <c r="R1477" s="634" t="s">
        <v>7224</v>
      </c>
      <c r="S1477" s="634" t="s">
        <v>8135</v>
      </c>
      <c r="T1477" s="634" t="s">
        <v>10605</v>
      </c>
      <c r="U1477" s="634" t="s">
        <v>2426</v>
      </c>
      <c r="V1477" s="634" t="s">
        <v>470</v>
      </c>
      <c r="W1477" s="634" t="s">
        <v>5559</v>
      </c>
      <c r="X1477" s="634" t="s">
        <v>8182</v>
      </c>
      <c r="Y1477" s="634" t="s">
        <v>8138</v>
      </c>
      <c r="Z1477" s="634" t="s">
        <v>8139</v>
      </c>
      <c r="AE1477" s="634" t="s">
        <v>20514</v>
      </c>
      <c r="AF1477" s="634" t="s">
        <v>21281</v>
      </c>
      <c r="AI1477" s="646" t="str">
        <f>VLOOKUP(K1477,'2-kurs'!C:F,4,)</f>
        <v>2-kurs</v>
      </c>
      <c r="AJ1477" s="634" t="str">
        <f t="shared" si="23"/>
        <v>438231100843</v>
      </c>
    </row>
    <row r="1478" spans="1:36" hidden="1" x14ac:dyDescent="0.25">
      <c r="A1478" s="634" t="s">
        <v>12264</v>
      </c>
      <c r="B1478" s="634" t="s">
        <v>12265</v>
      </c>
      <c r="C1478" s="634" t="s">
        <v>8125</v>
      </c>
      <c r="D1478" s="634" t="s">
        <v>8126</v>
      </c>
      <c r="E1478" s="634" t="s">
        <v>8127</v>
      </c>
      <c r="F1478" s="634" t="s">
        <v>4345</v>
      </c>
      <c r="G1478" s="634" t="s">
        <v>4348</v>
      </c>
      <c r="H1478" s="634" t="s">
        <v>4344</v>
      </c>
      <c r="I1478" s="634" t="s">
        <v>12266</v>
      </c>
      <c r="J1478" s="634" t="s">
        <v>12267</v>
      </c>
      <c r="K1478" s="635">
        <v>52808055300020</v>
      </c>
      <c r="L1478" s="634" t="s">
        <v>8150</v>
      </c>
      <c r="M1478" s="634" t="s">
        <v>2423</v>
      </c>
      <c r="N1478" s="634" t="s">
        <v>2424</v>
      </c>
      <c r="O1478" s="634" t="s">
        <v>5601</v>
      </c>
      <c r="P1478" s="634" t="s">
        <v>8132</v>
      </c>
      <c r="Q1478" s="634" t="s">
        <v>8133</v>
      </c>
      <c r="R1478" s="634" t="s">
        <v>7224</v>
      </c>
      <c r="S1478" s="634" t="s">
        <v>8135</v>
      </c>
      <c r="T1478" s="634" t="s">
        <v>10605</v>
      </c>
      <c r="U1478" s="634" t="s">
        <v>2426</v>
      </c>
      <c r="V1478" s="634" t="s">
        <v>470</v>
      </c>
      <c r="W1478" s="634" t="s">
        <v>5559</v>
      </c>
      <c r="X1478" s="634" t="s">
        <v>12268</v>
      </c>
      <c r="Y1478" s="634" t="s">
        <v>8138</v>
      </c>
      <c r="Z1478" s="634" t="s">
        <v>8139</v>
      </c>
      <c r="AB1478" s="634" t="s">
        <v>8183</v>
      </c>
      <c r="AC1478" s="634" t="s">
        <v>8184</v>
      </c>
      <c r="AE1478" s="634" t="s">
        <v>10625</v>
      </c>
      <c r="AF1478" s="634" t="s">
        <v>21286</v>
      </c>
      <c r="AI1478" s="646" t="str">
        <f>VLOOKUP(K1478,'2-kurs'!C:F,4,)</f>
        <v>2-kurs</v>
      </c>
      <c r="AJ1478" s="634" t="str">
        <f t="shared" si="23"/>
        <v>438231100528</v>
      </c>
    </row>
    <row r="1479" spans="1:36" hidden="1" x14ac:dyDescent="0.25">
      <c r="A1479" s="634" t="s">
        <v>12292</v>
      </c>
      <c r="B1479" s="634" t="s">
        <v>12293</v>
      </c>
      <c r="C1479" s="634" t="s">
        <v>8125</v>
      </c>
      <c r="D1479" s="634" t="s">
        <v>8126</v>
      </c>
      <c r="E1479" s="634" t="s">
        <v>8127</v>
      </c>
      <c r="F1479" s="634" t="s">
        <v>4345</v>
      </c>
      <c r="G1479" s="634" t="s">
        <v>8332</v>
      </c>
      <c r="H1479" s="634" t="s">
        <v>4344</v>
      </c>
      <c r="I1479" s="634" t="s">
        <v>12294</v>
      </c>
      <c r="J1479" s="634" t="s">
        <v>12295</v>
      </c>
      <c r="K1479" s="635">
        <v>50811025280017</v>
      </c>
      <c r="L1479" s="634" t="s">
        <v>12296</v>
      </c>
      <c r="M1479" s="634" t="s">
        <v>2423</v>
      </c>
      <c r="N1479" s="634" t="s">
        <v>2424</v>
      </c>
      <c r="O1479" s="634" t="s">
        <v>5601</v>
      </c>
      <c r="P1479" s="634" t="s">
        <v>8132</v>
      </c>
      <c r="Q1479" s="634" t="s">
        <v>8133</v>
      </c>
      <c r="R1479" s="634" t="s">
        <v>7224</v>
      </c>
      <c r="S1479" s="634" t="s">
        <v>8135</v>
      </c>
      <c r="T1479" s="634" t="s">
        <v>10605</v>
      </c>
      <c r="U1479" s="634" t="s">
        <v>2426</v>
      </c>
      <c r="V1479" s="634" t="s">
        <v>470</v>
      </c>
      <c r="W1479" s="634" t="s">
        <v>5559</v>
      </c>
      <c r="X1479" s="634" t="s">
        <v>12297</v>
      </c>
      <c r="Y1479" s="634" t="s">
        <v>8138</v>
      </c>
      <c r="Z1479" s="634" t="s">
        <v>8139</v>
      </c>
      <c r="AB1479" s="634" t="s">
        <v>8183</v>
      </c>
      <c r="AC1479" s="634" t="s">
        <v>8184</v>
      </c>
      <c r="AF1479" s="634" t="s">
        <v>19688</v>
      </c>
      <c r="AI1479" s="646" t="str">
        <f>VLOOKUP(K1479,'2-kurs'!C:F,4,)</f>
        <v>2-kurs</v>
      </c>
      <c r="AJ1479" s="634" t="str">
        <f t="shared" si="23"/>
        <v>438231100752</v>
      </c>
    </row>
    <row r="1480" spans="1:36" hidden="1" x14ac:dyDescent="0.25">
      <c r="A1480" s="634" t="s">
        <v>12287</v>
      </c>
      <c r="B1480" s="634" t="s">
        <v>5346</v>
      </c>
      <c r="C1480" s="634" t="s">
        <v>8125</v>
      </c>
      <c r="D1480" s="634" t="s">
        <v>8126</v>
      </c>
      <c r="E1480" s="634" t="s">
        <v>8127</v>
      </c>
      <c r="F1480" s="634" t="s">
        <v>4345</v>
      </c>
      <c r="G1480" s="634" t="s">
        <v>4349</v>
      </c>
      <c r="H1480" s="634" t="s">
        <v>4346</v>
      </c>
      <c r="I1480" s="634" t="s">
        <v>12288</v>
      </c>
      <c r="J1480" s="634" t="s">
        <v>12289</v>
      </c>
      <c r="K1480" s="635">
        <v>41609822580041</v>
      </c>
      <c r="L1480" s="634" t="s">
        <v>12290</v>
      </c>
      <c r="M1480" s="634" t="s">
        <v>2423</v>
      </c>
      <c r="N1480" s="634" t="s">
        <v>2424</v>
      </c>
      <c r="O1480" s="634" t="s">
        <v>5601</v>
      </c>
      <c r="P1480" s="634" t="s">
        <v>8132</v>
      </c>
      <c r="Q1480" s="634" t="s">
        <v>8133</v>
      </c>
      <c r="R1480" s="634" t="s">
        <v>7224</v>
      </c>
      <c r="S1480" s="634" t="s">
        <v>8135</v>
      </c>
      <c r="T1480" s="634" t="s">
        <v>10605</v>
      </c>
      <c r="U1480" s="634" t="s">
        <v>2426</v>
      </c>
      <c r="V1480" s="634" t="s">
        <v>470</v>
      </c>
      <c r="W1480" s="634" t="s">
        <v>5559</v>
      </c>
      <c r="X1480" s="634" t="s">
        <v>12291</v>
      </c>
      <c r="Y1480" s="634" t="s">
        <v>8138</v>
      </c>
      <c r="Z1480" s="634" t="s">
        <v>8139</v>
      </c>
      <c r="AB1480" s="634" t="s">
        <v>8183</v>
      </c>
      <c r="AC1480" s="634" t="s">
        <v>8184</v>
      </c>
      <c r="AE1480" s="634" t="s">
        <v>10625</v>
      </c>
      <c r="AF1480" s="634" t="s">
        <v>18740</v>
      </c>
      <c r="AI1480" s="646" t="str">
        <f>VLOOKUP(K1480,'2-kurs'!C:F,4,)</f>
        <v>2-kurs</v>
      </c>
      <c r="AJ1480" s="634" t="str">
        <f t="shared" si="23"/>
        <v>438231100531</v>
      </c>
    </row>
    <row r="1481" spans="1:36" hidden="1" x14ac:dyDescent="0.25">
      <c r="A1481" s="634" t="s">
        <v>14115</v>
      </c>
      <c r="B1481" s="634" t="s">
        <v>3481</v>
      </c>
      <c r="C1481" s="634" t="s">
        <v>8125</v>
      </c>
      <c r="D1481" s="634" t="s">
        <v>8126</v>
      </c>
      <c r="E1481" s="634" t="s">
        <v>8127</v>
      </c>
      <c r="F1481" s="634" t="s">
        <v>4345</v>
      </c>
      <c r="G1481" s="634" t="s">
        <v>4347</v>
      </c>
      <c r="H1481" s="634" t="s">
        <v>4344</v>
      </c>
      <c r="I1481" s="634" t="s">
        <v>14116</v>
      </c>
      <c r="J1481" s="634" t="s">
        <v>14117</v>
      </c>
      <c r="K1481" s="635">
        <v>31901891000024</v>
      </c>
      <c r="L1481" s="634" t="s">
        <v>14118</v>
      </c>
      <c r="M1481" s="634" t="s">
        <v>4006</v>
      </c>
      <c r="N1481" s="634" t="s">
        <v>2424</v>
      </c>
      <c r="O1481" s="634" t="s">
        <v>19307</v>
      </c>
      <c r="P1481" s="634" t="s">
        <v>8132</v>
      </c>
      <c r="Q1481" s="634" t="s">
        <v>8133</v>
      </c>
      <c r="R1481" s="634" t="s">
        <v>7245</v>
      </c>
      <c r="S1481" s="634" t="s">
        <v>8135</v>
      </c>
      <c r="T1481" s="634" t="s">
        <v>10605</v>
      </c>
      <c r="U1481" s="634" t="s">
        <v>2426</v>
      </c>
      <c r="V1481" s="634" t="s">
        <v>470</v>
      </c>
      <c r="W1481" s="634" t="s">
        <v>5559</v>
      </c>
      <c r="X1481" s="634" t="s">
        <v>13250</v>
      </c>
      <c r="Y1481" s="634" t="s">
        <v>8138</v>
      </c>
      <c r="Z1481" s="634" t="s">
        <v>8139</v>
      </c>
      <c r="AB1481" s="634" t="s">
        <v>8183</v>
      </c>
      <c r="AC1481" s="634" t="s">
        <v>8184</v>
      </c>
      <c r="AE1481" s="634" t="s">
        <v>10607</v>
      </c>
      <c r="AF1481" s="634" t="s">
        <v>18741</v>
      </c>
      <c r="AI1481" s="646" t="str">
        <f>VLOOKUP(K1481,'3-kurs'!C:F,4,)</f>
        <v>3-kurs</v>
      </c>
      <c r="AJ1481" s="634" t="str">
        <f t="shared" si="23"/>
        <v>438221100261</v>
      </c>
    </row>
    <row r="1482" spans="1:36" hidden="1" x14ac:dyDescent="0.25">
      <c r="A1482" s="634" t="s">
        <v>14179</v>
      </c>
      <c r="B1482" s="634" t="s">
        <v>3487</v>
      </c>
      <c r="C1482" s="634" t="s">
        <v>8125</v>
      </c>
      <c r="D1482" s="634" t="s">
        <v>8126</v>
      </c>
      <c r="E1482" s="634" t="s">
        <v>8127</v>
      </c>
      <c r="F1482" s="634" t="s">
        <v>4345</v>
      </c>
      <c r="G1482" s="634" t="s">
        <v>8128</v>
      </c>
      <c r="H1482" s="634" t="s">
        <v>4346</v>
      </c>
      <c r="I1482" s="634" t="s">
        <v>14180</v>
      </c>
      <c r="J1482" s="634" t="s">
        <v>14181</v>
      </c>
      <c r="K1482" s="635">
        <v>42010921100077</v>
      </c>
      <c r="L1482" s="634" t="s">
        <v>14182</v>
      </c>
      <c r="M1482" s="634" t="s">
        <v>4006</v>
      </c>
      <c r="N1482" s="634" t="s">
        <v>2424</v>
      </c>
      <c r="O1482" s="634" t="s">
        <v>19307</v>
      </c>
      <c r="P1482" s="634" t="s">
        <v>8132</v>
      </c>
      <c r="Q1482" s="634" t="s">
        <v>8133</v>
      </c>
      <c r="R1482" s="634" t="s">
        <v>7245</v>
      </c>
      <c r="S1482" s="634" t="s">
        <v>8135</v>
      </c>
      <c r="T1482" s="634" t="s">
        <v>10605</v>
      </c>
      <c r="U1482" s="634" t="s">
        <v>2426</v>
      </c>
      <c r="V1482" s="634" t="s">
        <v>470</v>
      </c>
      <c r="W1482" s="634" t="s">
        <v>5559</v>
      </c>
      <c r="X1482" s="634" t="s">
        <v>14183</v>
      </c>
      <c r="Y1482" s="634" t="s">
        <v>8138</v>
      </c>
      <c r="Z1482" s="634" t="s">
        <v>8139</v>
      </c>
      <c r="AB1482" s="634" t="s">
        <v>8183</v>
      </c>
      <c r="AC1482" s="634" t="s">
        <v>8184</v>
      </c>
      <c r="AE1482" s="634" t="s">
        <v>11913</v>
      </c>
      <c r="AF1482" s="634" t="s">
        <v>18742</v>
      </c>
      <c r="AI1482" s="646" t="str">
        <f>VLOOKUP(K1482,'3-kurs'!C:F,4,)</f>
        <v>3-kurs</v>
      </c>
      <c r="AJ1482" s="634" t="str">
        <f t="shared" si="23"/>
        <v>438221100335</v>
      </c>
    </row>
    <row r="1483" spans="1:36" hidden="1" x14ac:dyDescent="0.25">
      <c r="A1483" s="634" t="s">
        <v>14184</v>
      </c>
      <c r="B1483" s="634" t="s">
        <v>3483</v>
      </c>
      <c r="C1483" s="634" t="s">
        <v>8125</v>
      </c>
      <c r="D1483" s="634" t="s">
        <v>8126</v>
      </c>
      <c r="E1483" s="634" t="s">
        <v>8127</v>
      </c>
      <c r="F1483" s="634" t="s">
        <v>4345</v>
      </c>
      <c r="G1483" s="634" t="s">
        <v>8128</v>
      </c>
      <c r="H1483" s="634" t="s">
        <v>4346</v>
      </c>
      <c r="I1483" s="634" t="s">
        <v>14185</v>
      </c>
      <c r="J1483" s="634" t="s">
        <v>14186</v>
      </c>
      <c r="K1483" s="635">
        <v>61912025340014</v>
      </c>
      <c r="L1483" s="634" t="s">
        <v>14187</v>
      </c>
      <c r="M1483" s="634" t="s">
        <v>4006</v>
      </c>
      <c r="N1483" s="634" t="s">
        <v>2424</v>
      </c>
      <c r="O1483" s="634" t="s">
        <v>19307</v>
      </c>
      <c r="P1483" s="634" t="s">
        <v>8132</v>
      </c>
      <c r="Q1483" s="634" t="s">
        <v>8133</v>
      </c>
      <c r="R1483" s="634" t="s">
        <v>7245</v>
      </c>
      <c r="S1483" s="634" t="s">
        <v>8135</v>
      </c>
      <c r="T1483" s="634" t="s">
        <v>10605</v>
      </c>
      <c r="U1483" s="634" t="s">
        <v>2426</v>
      </c>
      <c r="V1483" s="634" t="s">
        <v>470</v>
      </c>
      <c r="W1483" s="634" t="s">
        <v>5559</v>
      </c>
      <c r="X1483" s="634" t="s">
        <v>14188</v>
      </c>
      <c r="Y1483" s="634" t="s">
        <v>8138</v>
      </c>
      <c r="Z1483" s="634" t="s">
        <v>8139</v>
      </c>
      <c r="AB1483" s="634" t="s">
        <v>8183</v>
      </c>
      <c r="AC1483" s="634" t="s">
        <v>8184</v>
      </c>
      <c r="AE1483" s="634" t="s">
        <v>11913</v>
      </c>
      <c r="AF1483" s="634" t="s">
        <v>18742</v>
      </c>
      <c r="AI1483" s="646" t="str">
        <f>VLOOKUP(K1483,'3-kurs'!C:F,4,)</f>
        <v>3-kurs</v>
      </c>
      <c r="AJ1483" s="634" t="str">
        <f t="shared" si="23"/>
        <v>438221100334</v>
      </c>
    </row>
    <row r="1484" spans="1:36" hidden="1" x14ac:dyDescent="0.25">
      <c r="A1484" s="634" t="s">
        <v>14171</v>
      </c>
      <c r="B1484" s="634" t="s">
        <v>3660</v>
      </c>
      <c r="C1484" s="634" t="s">
        <v>8125</v>
      </c>
      <c r="D1484" s="634" t="s">
        <v>8126</v>
      </c>
      <c r="E1484" s="634" t="s">
        <v>8127</v>
      </c>
      <c r="F1484" s="634" t="s">
        <v>4345</v>
      </c>
      <c r="G1484" s="634" t="s">
        <v>8332</v>
      </c>
      <c r="H1484" s="634" t="s">
        <v>4346</v>
      </c>
      <c r="I1484" s="634" t="s">
        <v>14172</v>
      </c>
      <c r="J1484" s="634" t="s">
        <v>14173</v>
      </c>
      <c r="K1484" s="635">
        <v>41406861050087</v>
      </c>
      <c r="L1484" s="634" t="s">
        <v>9258</v>
      </c>
      <c r="M1484" s="634" t="s">
        <v>4006</v>
      </c>
      <c r="N1484" s="634" t="s">
        <v>2424</v>
      </c>
      <c r="O1484" s="634" t="s">
        <v>19307</v>
      </c>
      <c r="P1484" s="634" t="s">
        <v>8132</v>
      </c>
      <c r="Q1484" s="634" t="s">
        <v>8133</v>
      </c>
      <c r="R1484" s="634" t="s">
        <v>7245</v>
      </c>
      <c r="S1484" s="634" t="s">
        <v>8135</v>
      </c>
      <c r="T1484" s="634" t="s">
        <v>10605</v>
      </c>
      <c r="U1484" s="634" t="s">
        <v>2426</v>
      </c>
      <c r="V1484" s="634" t="s">
        <v>470</v>
      </c>
      <c r="W1484" s="634" t="s">
        <v>5559</v>
      </c>
      <c r="X1484" s="634" t="s">
        <v>13547</v>
      </c>
      <c r="Y1484" s="634" t="s">
        <v>8138</v>
      </c>
      <c r="Z1484" s="634" t="s">
        <v>8139</v>
      </c>
      <c r="AB1484" s="634" t="s">
        <v>8183</v>
      </c>
      <c r="AC1484" s="634" t="s">
        <v>8184</v>
      </c>
      <c r="AE1484" s="634" t="s">
        <v>11917</v>
      </c>
      <c r="AF1484" s="634" t="s">
        <v>18752</v>
      </c>
      <c r="AI1484" s="646" t="str">
        <f>VLOOKUP(K1484,'3-kurs'!C:F,4,)</f>
        <v>3-kurs</v>
      </c>
      <c r="AJ1484" s="634" t="str">
        <f t="shared" si="23"/>
        <v>438221100247</v>
      </c>
    </row>
    <row r="1485" spans="1:36" hidden="1" x14ac:dyDescent="0.25">
      <c r="A1485" s="634" t="s">
        <v>14085</v>
      </c>
      <c r="B1485" s="634" t="s">
        <v>3465</v>
      </c>
      <c r="C1485" s="634" t="s">
        <v>8125</v>
      </c>
      <c r="D1485" s="634" t="s">
        <v>8126</v>
      </c>
      <c r="E1485" s="634" t="s">
        <v>8127</v>
      </c>
      <c r="F1485" s="634" t="s">
        <v>4345</v>
      </c>
      <c r="G1485" s="634" t="s">
        <v>4347</v>
      </c>
      <c r="H1485" s="634" t="s">
        <v>4346</v>
      </c>
      <c r="I1485" s="634" t="s">
        <v>14086</v>
      </c>
      <c r="J1485" s="634" t="s">
        <v>14087</v>
      </c>
      <c r="K1485" s="635">
        <v>40101791150018</v>
      </c>
      <c r="L1485" s="634" t="s">
        <v>14088</v>
      </c>
      <c r="M1485" s="634" t="s">
        <v>4006</v>
      </c>
      <c r="N1485" s="634" t="s">
        <v>2424</v>
      </c>
      <c r="O1485" s="634" t="s">
        <v>19307</v>
      </c>
      <c r="P1485" s="634" t="s">
        <v>8132</v>
      </c>
      <c r="Q1485" s="634" t="s">
        <v>8133</v>
      </c>
      <c r="R1485" s="634" t="s">
        <v>7245</v>
      </c>
      <c r="S1485" s="634" t="s">
        <v>8135</v>
      </c>
      <c r="T1485" s="634" t="s">
        <v>10605</v>
      </c>
      <c r="U1485" s="634" t="s">
        <v>2426</v>
      </c>
      <c r="V1485" s="634" t="s">
        <v>470</v>
      </c>
      <c r="W1485" s="634" t="s">
        <v>5559</v>
      </c>
      <c r="X1485" s="634" t="s">
        <v>11901</v>
      </c>
      <c r="Y1485" s="634" t="s">
        <v>8138</v>
      </c>
      <c r="Z1485" s="634" t="s">
        <v>8139</v>
      </c>
      <c r="AB1485" s="634" t="s">
        <v>8183</v>
      </c>
      <c r="AC1485" s="634" t="s">
        <v>8184</v>
      </c>
      <c r="AE1485" s="634" t="s">
        <v>10611</v>
      </c>
      <c r="AF1485" s="634" t="s">
        <v>18733</v>
      </c>
      <c r="AI1485" s="646" t="str">
        <f>VLOOKUP(K1485,'3-kurs'!C:F,4,)</f>
        <v>3-kurs</v>
      </c>
      <c r="AJ1485" s="634" t="str">
        <f t="shared" si="23"/>
        <v>438221100154</v>
      </c>
    </row>
    <row r="1486" spans="1:36" hidden="1" x14ac:dyDescent="0.25">
      <c r="A1486" s="634" t="s">
        <v>14145</v>
      </c>
      <c r="B1486" s="634" t="s">
        <v>3536</v>
      </c>
      <c r="C1486" s="634" t="s">
        <v>8125</v>
      </c>
      <c r="D1486" s="634" t="s">
        <v>8126</v>
      </c>
      <c r="E1486" s="634" t="s">
        <v>8127</v>
      </c>
      <c r="F1486" s="634" t="s">
        <v>4345</v>
      </c>
      <c r="G1486" s="634" t="s">
        <v>8186</v>
      </c>
      <c r="H1486" s="634" t="s">
        <v>4346</v>
      </c>
      <c r="I1486" s="634" t="s">
        <v>14146</v>
      </c>
      <c r="J1486" s="634" t="s">
        <v>14147</v>
      </c>
      <c r="K1486" s="635">
        <v>41105985360019</v>
      </c>
      <c r="L1486" s="634" t="s">
        <v>14148</v>
      </c>
      <c r="M1486" s="634" t="s">
        <v>4006</v>
      </c>
      <c r="N1486" s="634" t="s">
        <v>2424</v>
      </c>
      <c r="O1486" s="634" t="s">
        <v>19307</v>
      </c>
      <c r="P1486" s="634" t="s">
        <v>8132</v>
      </c>
      <c r="Q1486" s="634" t="s">
        <v>8133</v>
      </c>
      <c r="R1486" s="634" t="s">
        <v>7245</v>
      </c>
      <c r="S1486" s="634" t="s">
        <v>8135</v>
      </c>
      <c r="T1486" s="634" t="s">
        <v>10605</v>
      </c>
      <c r="U1486" s="634" t="s">
        <v>2426</v>
      </c>
      <c r="V1486" s="634" t="s">
        <v>470</v>
      </c>
      <c r="W1486" s="634" t="s">
        <v>5559</v>
      </c>
      <c r="X1486" s="634" t="s">
        <v>10610</v>
      </c>
      <c r="Y1486" s="634" t="s">
        <v>8138</v>
      </c>
      <c r="Z1486" s="634" t="s">
        <v>8139</v>
      </c>
      <c r="AB1486" s="634" t="s">
        <v>8183</v>
      </c>
      <c r="AC1486" s="634" t="s">
        <v>8184</v>
      </c>
      <c r="AE1486" s="634" t="s">
        <v>11917</v>
      </c>
      <c r="AF1486" s="634" t="s">
        <v>18739</v>
      </c>
      <c r="AI1486" s="646" t="str">
        <f>VLOOKUP(K1486,'3-kurs'!C:F,4,)</f>
        <v>3-kurs</v>
      </c>
      <c r="AJ1486" s="634" t="str">
        <f t="shared" si="23"/>
        <v>438221100237</v>
      </c>
    </row>
    <row r="1487" spans="1:36" hidden="1" x14ac:dyDescent="0.25">
      <c r="A1487" s="634" t="s">
        <v>14089</v>
      </c>
      <c r="B1487" s="634" t="s">
        <v>3189</v>
      </c>
      <c r="C1487" s="634" t="s">
        <v>8125</v>
      </c>
      <c r="D1487" s="634" t="s">
        <v>8126</v>
      </c>
      <c r="E1487" s="634" t="s">
        <v>8127</v>
      </c>
      <c r="F1487" s="634" t="s">
        <v>4345</v>
      </c>
      <c r="G1487" s="634" t="s">
        <v>4349</v>
      </c>
      <c r="H1487" s="634" t="s">
        <v>4344</v>
      </c>
      <c r="I1487" s="634" t="s">
        <v>14090</v>
      </c>
      <c r="J1487" s="634" t="s">
        <v>14091</v>
      </c>
      <c r="K1487" s="635">
        <v>51603035380022</v>
      </c>
      <c r="L1487" s="634" t="s">
        <v>13145</v>
      </c>
      <c r="M1487" s="634" t="s">
        <v>4006</v>
      </c>
      <c r="N1487" s="634" t="s">
        <v>2424</v>
      </c>
      <c r="O1487" s="634" t="s">
        <v>19307</v>
      </c>
      <c r="P1487" s="634" t="s">
        <v>8132</v>
      </c>
      <c r="Q1487" s="634" t="s">
        <v>8133</v>
      </c>
      <c r="R1487" s="634" t="s">
        <v>7245</v>
      </c>
      <c r="S1487" s="634" t="s">
        <v>8135</v>
      </c>
      <c r="T1487" s="634" t="s">
        <v>10605</v>
      </c>
      <c r="U1487" s="634" t="s">
        <v>2426</v>
      </c>
      <c r="V1487" s="634" t="s">
        <v>470</v>
      </c>
      <c r="W1487" s="634" t="s">
        <v>5559</v>
      </c>
      <c r="X1487" s="634" t="s">
        <v>11901</v>
      </c>
      <c r="Y1487" s="634" t="s">
        <v>8138</v>
      </c>
      <c r="Z1487" s="634" t="s">
        <v>8139</v>
      </c>
      <c r="AB1487" s="634" t="s">
        <v>8183</v>
      </c>
      <c r="AC1487" s="634" t="s">
        <v>8184</v>
      </c>
      <c r="AE1487" s="634" t="s">
        <v>10607</v>
      </c>
      <c r="AF1487" s="634" t="s">
        <v>18714</v>
      </c>
      <c r="AI1487" s="646" t="str">
        <f>VLOOKUP(K1487,'3-kurs'!C:F,4,)</f>
        <v>3-kurs</v>
      </c>
      <c r="AJ1487" s="634" t="str">
        <f t="shared" si="23"/>
        <v>438221100148</v>
      </c>
    </row>
    <row r="1488" spans="1:36" hidden="1" x14ac:dyDescent="0.25">
      <c r="A1488" s="634" t="s">
        <v>14207</v>
      </c>
      <c r="B1488" s="634" t="s">
        <v>3715</v>
      </c>
      <c r="C1488" s="634" t="s">
        <v>8125</v>
      </c>
      <c r="D1488" s="634" t="s">
        <v>8126</v>
      </c>
      <c r="E1488" s="634" t="s">
        <v>8127</v>
      </c>
      <c r="F1488" s="634" t="s">
        <v>8142</v>
      </c>
      <c r="G1488" s="634" t="s">
        <v>8660</v>
      </c>
      <c r="H1488" s="634" t="s">
        <v>4346</v>
      </c>
      <c r="I1488" s="634" t="s">
        <v>10107</v>
      </c>
      <c r="J1488" s="634" t="s">
        <v>14208</v>
      </c>
      <c r="K1488" s="635">
        <v>60207055820038</v>
      </c>
      <c r="L1488" s="634" t="s">
        <v>12554</v>
      </c>
      <c r="M1488" s="634" t="s">
        <v>4006</v>
      </c>
      <c r="N1488" s="634" t="s">
        <v>2424</v>
      </c>
      <c r="O1488" s="634" t="s">
        <v>19307</v>
      </c>
      <c r="P1488" s="634" t="s">
        <v>8132</v>
      </c>
      <c r="Q1488" s="634" t="s">
        <v>8133</v>
      </c>
      <c r="R1488" s="634" t="s">
        <v>7245</v>
      </c>
      <c r="S1488" s="634" t="s">
        <v>8135</v>
      </c>
      <c r="T1488" s="634" t="s">
        <v>10605</v>
      </c>
      <c r="U1488" s="634" t="s">
        <v>2426</v>
      </c>
      <c r="V1488" s="634" t="s">
        <v>470</v>
      </c>
      <c r="W1488" s="634" t="s">
        <v>5559</v>
      </c>
      <c r="X1488" s="634" t="s">
        <v>13660</v>
      </c>
      <c r="Y1488" s="634" t="s">
        <v>8138</v>
      </c>
      <c r="Z1488" s="634" t="s">
        <v>8139</v>
      </c>
      <c r="AB1488" s="634" t="s">
        <v>8183</v>
      </c>
      <c r="AC1488" s="634" t="s">
        <v>8184</v>
      </c>
      <c r="AE1488" s="634" t="s">
        <v>11917</v>
      </c>
      <c r="AF1488" s="634" t="s">
        <v>18612</v>
      </c>
      <c r="AI1488" s="646" t="str">
        <f>VLOOKUP(K1488,'3-kurs'!C:F,4,)</f>
        <v>3-kurs</v>
      </c>
      <c r="AJ1488" s="634" t="str">
        <f t="shared" si="23"/>
        <v>438221100233</v>
      </c>
    </row>
    <row r="1489" spans="1:36" hidden="1" x14ac:dyDescent="0.25">
      <c r="A1489" s="634" t="s">
        <v>14166</v>
      </c>
      <c r="B1489" s="634" t="s">
        <v>2422</v>
      </c>
      <c r="C1489" s="634" t="s">
        <v>8125</v>
      </c>
      <c r="D1489" s="634" t="s">
        <v>8126</v>
      </c>
      <c r="E1489" s="634" t="s">
        <v>8127</v>
      </c>
      <c r="F1489" s="634" t="s">
        <v>8317</v>
      </c>
      <c r="G1489" s="634" t="s">
        <v>14167</v>
      </c>
      <c r="H1489" s="634" t="s">
        <v>4344</v>
      </c>
      <c r="I1489" s="634" t="s">
        <v>14168</v>
      </c>
      <c r="J1489" s="634" t="s">
        <v>14169</v>
      </c>
      <c r="K1489" s="635">
        <v>32312956800041</v>
      </c>
      <c r="L1489" s="634" t="s">
        <v>9664</v>
      </c>
      <c r="M1489" s="634" t="s">
        <v>4006</v>
      </c>
      <c r="N1489" s="634" t="s">
        <v>2424</v>
      </c>
      <c r="O1489" s="634" t="s">
        <v>19307</v>
      </c>
      <c r="P1489" s="634" t="s">
        <v>8132</v>
      </c>
      <c r="Q1489" s="634" t="s">
        <v>8133</v>
      </c>
      <c r="R1489" s="634" t="s">
        <v>7245</v>
      </c>
      <c r="S1489" s="634" t="s">
        <v>8135</v>
      </c>
      <c r="T1489" s="634" t="s">
        <v>10605</v>
      </c>
      <c r="U1489" s="634" t="s">
        <v>2426</v>
      </c>
      <c r="V1489" s="634" t="s">
        <v>470</v>
      </c>
      <c r="W1489" s="634" t="s">
        <v>5559</v>
      </c>
      <c r="X1489" s="634" t="s">
        <v>14170</v>
      </c>
      <c r="Y1489" s="634" t="s">
        <v>8138</v>
      </c>
      <c r="Z1489" s="634" t="s">
        <v>8139</v>
      </c>
      <c r="AB1489" s="634" t="s">
        <v>8183</v>
      </c>
      <c r="AC1489" s="634" t="s">
        <v>8184</v>
      </c>
      <c r="AE1489" s="634" t="s">
        <v>10607</v>
      </c>
      <c r="AF1489" s="634" t="s">
        <v>18612</v>
      </c>
      <c r="AI1489" s="646" t="str">
        <f>VLOOKUP(K1489,'3-kurs'!C:F,4,)</f>
        <v>3-kurs</v>
      </c>
      <c r="AJ1489" s="634" t="str">
        <f t="shared" si="23"/>
        <v>438221100138</v>
      </c>
    </row>
    <row r="1490" spans="1:36" hidden="1" x14ac:dyDescent="0.25">
      <c r="A1490" s="634" t="s">
        <v>14202</v>
      </c>
      <c r="B1490" s="634" t="s">
        <v>2481</v>
      </c>
      <c r="C1490" s="634" t="s">
        <v>8125</v>
      </c>
      <c r="D1490" s="634" t="s">
        <v>8126</v>
      </c>
      <c r="E1490" s="634" t="s">
        <v>8127</v>
      </c>
      <c r="F1490" s="634" t="s">
        <v>4345</v>
      </c>
      <c r="G1490" s="634" t="s">
        <v>8332</v>
      </c>
      <c r="H1490" s="634" t="s">
        <v>4344</v>
      </c>
      <c r="I1490" s="634" t="s">
        <v>14203</v>
      </c>
      <c r="J1490" s="634" t="s">
        <v>14204</v>
      </c>
      <c r="K1490" s="635">
        <v>53011035280022</v>
      </c>
      <c r="L1490" s="634" t="s">
        <v>14205</v>
      </c>
      <c r="M1490" s="634" t="s">
        <v>4006</v>
      </c>
      <c r="N1490" s="634" t="s">
        <v>2424</v>
      </c>
      <c r="O1490" s="634" t="s">
        <v>19307</v>
      </c>
      <c r="P1490" s="634" t="s">
        <v>8132</v>
      </c>
      <c r="Q1490" s="634" t="s">
        <v>8133</v>
      </c>
      <c r="R1490" s="634" t="s">
        <v>7245</v>
      </c>
      <c r="S1490" s="634" t="s">
        <v>8135</v>
      </c>
      <c r="T1490" s="634" t="s">
        <v>10605</v>
      </c>
      <c r="U1490" s="634" t="s">
        <v>2426</v>
      </c>
      <c r="V1490" s="634" t="s">
        <v>470</v>
      </c>
      <c r="W1490" s="634" t="s">
        <v>5559</v>
      </c>
      <c r="X1490" s="634" t="s">
        <v>14206</v>
      </c>
      <c r="Y1490" s="634" t="s">
        <v>8138</v>
      </c>
      <c r="Z1490" s="634" t="s">
        <v>8139</v>
      </c>
      <c r="AB1490" s="634" t="s">
        <v>8183</v>
      </c>
      <c r="AC1490" s="634" t="s">
        <v>8184</v>
      </c>
      <c r="AE1490" s="634" t="s">
        <v>10607</v>
      </c>
      <c r="AF1490" s="634" t="s">
        <v>18740</v>
      </c>
      <c r="AI1490" s="646" t="str">
        <f>VLOOKUP(K1490,'3-kurs'!C:F,4,)</f>
        <v>3-kurs</v>
      </c>
      <c r="AJ1490" s="634" t="str">
        <f t="shared" si="23"/>
        <v>438221100189</v>
      </c>
    </row>
    <row r="1491" spans="1:36" hidden="1" x14ac:dyDescent="0.25">
      <c r="A1491" s="634" t="s">
        <v>14135</v>
      </c>
      <c r="B1491" s="634" t="s">
        <v>2515</v>
      </c>
      <c r="C1491" s="634" t="s">
        <v>8125</v>
      </c>
      <c r="D1491" s="634" t="s">
        <v>8126</v>
      </c>
      <c r="E1491" s="634" t="s">
        <v>8127</v>
      </c>
      <c r="F1491" s="634" t="s">
        <v>4345</v>
      </c>
      <c r="G1491" s="634" t="s">
        <v>8128</v>
      </c>
      <c r="H1491" s="634" t="s">
        <v>4346</v>
      </c>
      <c r="I1491" s="634" t="s">
        <v>14136</v>
      </c>
      <c r="J1491" s="634" t="s">
        <v>14137</v>
      </c>
      <c r="K1491" s="635">
        <v>62105015340021</v>
      </c>
      <c r="L1491" s="634" t="s">
        <v>13142</v>
      </c>
      <c r="M1491" s="634" t="s">
        <v>4006</v>
      </c>
      <c r="N1491" s="634" t="s">
        <v>2424</v>
      </c>
      <c r="O1491" s="634" t="s">
        <v>19307</v>
      </c>
      <c r="P1491" s="634" t="s">
        <v>8132</v>
      </c>
      <c r="Q1491" s="634" t="s">
        <v>8133</v>
      </c>
      <c r="R1491" s="634" t="s">
        <v>7245</v>
      </c>
      <c r="S1491" s="634" t="s">
        <v>8135</v>
      </c>
      <c r="T1491" s="634" t="s">
        <v>10605</v>
      </c>
      <c r="U1491" s="634" t="s">
        <v>2426</v>
      </c>
      <c r="V1491" s="634" t="s">
        <v>470</v>
      </c>
      <c r="W1491" s="634" t="s">
        <v>5559</v>
      </c>
      <c r="X1491" s="634" t="s">
        <v>13771</v>
      </c>
      <c r="Y1491" s="634" t="s">
        <v>8138</v>
      </c>
      <c r="Z1491" s="634" t="s">
        <v>8139</v>
      </c>
      <c r="AB1491" s="634" t="s">
        <v>8183</v>
      </c>
      <c r="AC1491" s="634" t="s">
        <v>8184</v>
      </c>
      <c r="AE1491" s="634" t="s">
        <v>11917</v>
      </c>
      <c r="AF1491" s="634" t="s">
        <v>18725</v>
      </c>
      <c r="AI1491" s="646" t="str">
        <f>VLOOKUP(K1491,'3-kurs'!C:F,4,)</f>
        <v>3-kurs</v>
      </c>
      <c r="AJ1491" s="634" t="str">
        <f t="shared" si="23"/>
        <v>438221100235</v>
      </c>
    </row>
    <row r="1492" spans="1:36" hidden="1" x14ac:dyDescent="0.25">
      <c r="A1492" s="634" t="s">
        <v>14119</v>
      </c>
      <c r="B1492" s="634" t="s">
        <v>2527</v>
      </c>
      <c r="C1492" s="634" t="s">
        <v>8125</v>
      </c>
      <c r="D1492" s="634" t="s">
        <v>8126</v>
      </c>
      <c r="E1492" s="634" t="s">
        <v>8127</v>
      </c>
      <c r="F1492" s="634" t="s">
        <v>4345</v>
      </c>
      <c r="G1492" s="634" t="s">
        <v>8163</v>
      </c>
      <c r="H1492" s="634" t="s">
        <v>4344</v>
      </c>
      <c r="I1492" s="634" t="s">
        <v>14120</v>
      </c>
      <c r="J1492" s="634" t="s">
        <v>14121</v>
      </c>
      <c r="K1492" s="635">
        <v>51108005320012</v>
      </c>
      <c r="L1492" s="634" t="s">
        <v>9554</v>
      </c>
      <c r="M1492" s="634" t="s">
        <v>4006</v>
      </c>
      <c r="N1492" s="634" t="s">
        <v>2424</v>
      </c>
      <c r="O1492" s="634" t="s">
        <v>19307</v>
      </c>
      <c r="P1492" s="634" t="s">
        <v>8132</v>
      </c>
      <c r="Q1492" s="634" t="s">
        <v>8133</v>
      </c>
      <c r="R1492" s="634" t="s">
        <v>7245</v>
      </c>
      <c r="S1492" s="634" t="s">
        <v>8135</v>
      </c>
      <c r="T1492" s="634" t="s">
        <v>10605</v>
      </c>
      <c r="U1492" s="634" t="s">
        <v>2426</v>
      </c>
      <c r="V1492" s="634" t="s">
        <v>470</v>
      </c>
      <c r="W1492" s="634" t="s">
        <v>5559</v>
      </c>
      <c r="X1492" s="634" t="s">
        <v>14122</v>
      </c>
      <c r="Y1492" s="634" t="s">
        <v>8138</v>
      </c>
      <c r="Z1492" s="634" t="s">
        <v>8139</v>
      </c>
      <c r="AB1492" s="634" t="s">
        <v>8183</v>
      </c>
      <c r="AC1492" s="634" t="s">
        <v>8184</v>
      </c>
      <c r="AE1492" s="634" t="s">
        <v>10607</v>
      </c>
      <c r="AF1492" s="634" t="s">
        <v>18612</v>
      </c>
      <c r="AI1492" s="646" t="str">
        <f>VLOOKUP(K1492,'3-kurs'!C:F,4,)</f>
        <v>3-kurs</v>
      </c>
      <c r="AJ1492" s="634" t="str">
        <f t="shared" si="23"/>
        <v>438221100139</v>
      </c>
    </row>
    <row r="1493" spans="1:36" hidden="1" x14ac:dyDescent="0.25">
      <c r="A1493" s="634" t="s">
        <v>14127</v>
      </c>
      <c r="B1493" s="634" t="s">
        <v>2554</v>
      </c>
      <c r="C1493" s="634" t="s">
        <v>8125</v>
      </c>
      <c r="D1493" s="634" t="s">
        <v>8126</v>
      </c>
      <c r="E1493" s="634" t="s">
        <v>8127</v>
      </c>
      <c r="F1493" s="634" t="s">
        <v>4345</v>
      </c>
      <c r="G1493" s="634" t="s">
        <v>4350</v>
      </c>
      <c r="H1493" s="634" t="s">
        <v>4346</v>
      </c>
      <c r="I1493" s="634" t="s">
        <v>14128</v>
      </c>
      <c r="J1493" s="634" t="s">
        <v>14129</v>
      </c>
      <c r="K1493" s="635">
        <v>40203925310038</v>
      </c>
      <c r="L1493" s="634" t="s">
        <v>14130</v>
      </c>
      <c r="M1493" s="634" t="s">
        <v>4006</v>
      </c>
      <c r="N1493" s="634" t="s">
        <v>2424</v>
      </c>
      <c r="O1493" s="634" t="s">
        <v>19307</v>
      </c>
      <c r="P1493" s="634" t="s">
        <v>8132</v>
      </c>
      <c r="Q1493" s="634" t="s">
        <v>8133</v>
      </c>
      <c r="R1493" s="634" t="s">
        <v>7245</v>
      </c>
      <c r="S1493" s="634" t="s">
        <v>8135</v>
      </c>
      <c r="T1493" s="634" t="s">
        <v>10605</v>
      </c>
      <c r="U1493" s="634" t="s">
        <v>2426</v>
      </c>
      <c r="V1493" s="634" t="s">
        <v>470</v>
      </c>
      <c r="W1493" s="634" t="s">
        <v>5559</v>
      </c>
      <c r="X1493" s="634" t="s">
        <v>11901</v>
      </c>
      <c r="Y1493" s="634" t="s">
        <v>8138</v>
      </c>
      <c r="Z1493" s="634" t="s">
        <v>8139</v>
      </c>
      <c r="AB1493" s="634" t="s">
        <v>8183</v>
      </c>
      <c r="AC1493" s="634" t="s">
        <v>8184</v>
      </c>
      <c r="AE1493" s="634" t="s">
        <v>10607</v>
      </c>
      <c r="AF1493" s="634" t="s">
        <v>18714</v>
      </c>
      <c r="AI1493" s="646" t="str">
        <f>VLOOKUP(K1493,'3-kurs'!C:F,4,)</f>
        <v>3-kurs</v>
      </c>
      <c r="AJ1493" s="634" t="str">
        <f t="shared" si="23"/>
        <v>438221100140</v>
      </c>
    </row>
    <row r="1494" spans="1:36" hidden="1" x14ac:dyDescent="0.25">
      <c r="A1494" s="634" t="s">
        <v>14199</v>
      </c>
      <c r="B1494" s="634" t="s">
        <v>2672</v>
      </c>
      <c r="C1494" s="634" t="s">
        <v>8125</v>
      </c>
      <c r="D1494" s="634" t="s">
        <v>8126</v>
      </c>
      <c r="E1494" s="634" t="s">
        <v>8127</v>
      </c>
      <c r="F1494" s="634" t="s">
        <v>4345</v>
      </c>
      <c r="G1494" s="634" t="s">
        <v>8163</v>
      </c>
      <c r="H1494" s="634" t="s">
        <v>4344</v>
      </c>
      <c r="I1494" s="634" t="s">
        <v>14200</v>
      </c>
      <c r="J1494" s="634" t="s">
        <v>14201</v>
      </c>
      <c r="K1494" s="635">
        <v>51712045320046</v>
      </c>
      <c r="L1494" s="634" t="s">
        <v>8759</v>
      </c>
      <c r="M1494" s="634" t="s">
        <v>4006</v>
      </c>
      <c r="N1494" s="634" t="s">
        <v>2424</v>
      </c>
      <c r="O1494" s="634" t="s">
        <v>19307</v>
      </c>
      <c r="P1494" s="634" t="s">
        <v>8132</v>
      </c>
      <c r="Q1494" s="634" t="s">
        <v>8133</v>
      </c>
      <c r="R1494" s="634" t="s">
        <v>7245</v>
      </c>
      <c r="S1494" s="634" t="s">
        <v>8135</v>
      </c>
      <c r="T1494" s="634" t="s">
        <v>10605</v>
      </c>
      <c r="U1494" s="634" t="s">
        <v>2426</v>
      </c>
      <c r="V1494" s="634" t="s">
        <v>470</v>
      </c>
      <c r="W1494" s="634" t="s">
        <v>5559</v>
      </c>
      <c r="X1494" s="634" t="s">
        <v>13304</v>
      </c>
      <c r="Y1494" s="634" t="s">
        <v>8138</v>
      </c>
      <c r="Z1494" s="634" t="s">
        <v>8139</v>
      </c>
      <c r="AB1494" s="634" t="s">
        <v>8183</v>
      </c>
      <c r="AC1494" s="634" t="s">
        <v>8184</v>
      </c>
      <c r="AE1494" s="634" t="s">
        <v>11917</v>
      </c>
      <c r="AF1494" s="634" t="s">
        <v>18740</v>
      </c>
      <c r="AI1494" s="646" t="str">
        <f>VLOOKUP(K1494,'3-kurs'!C:F,4,)</f>
        <v>3-kurs</v>
      </c>
      <c r="AJ1494" s="634" t="str">
        <f t="shared" si="23"/>
        <v>438221100243</v>
      </c>
    </row>
    <row r="1495" spans="1:36" hidden="1" x14ac:dyDescent="0.25">
      <c r="A1495" s="634" t="s">
        <v>14123</v>
      </c>
      <c r="B1495" s="634" t="s">
        <v>2676</v>
      </c>
      <c r="C1495" s="634" t="s">
        <v>8125</v>
      </c>
      <c r="D1495" s="634" t="s">
        <v>8126</v>
      </c>
      <c r="E1495" s="634" t="s">
        <v>8127</v>
      </c>
      <c r="F1495" s="634" t="s">
        <v>4345</v>
      </c>
      <c r="G1495" s="634" t="s">
        <v>4347</v>
      </c>
      <c r="H1495" s="634" t="s">
        <v>4346</v>
      </c>
      <c r="I1495" s="634" t="s">
        <v>14124</v>
      </c>
      <c r="J1495" s="634" t="s">
        <v>14125</v>
      </c>
      <c r="K1495" s="635">
        <v>40601961000025</v>
      </c>
      <c r="L1495" s="634" t="s">
        <v>14126</v>
      </c>
      <c r="M1495" s="634" t="s">
        <v>4006</v>
      </c>
      <c r="N1495" s="634" t="s">
        <v>2424</v>
      </c>
      <c r="O1495" s="634" t="s">
        <v>19307</v>
      </c>
      <c r="P1495" s="634" t="s">
        <v>8132</v>
      </c>
      <c r="Q1495" s="634" t="s">
        <v>8133</v>
      </c>
      <c r="R1495" s="634" t="s">
        <v>7245</v>
      </c>
      <c r="S1495" s="634" t="s">
        <v>8135</v>
      </c>
      <c r="T1495" s="634" t="s">
        <v>10605</v>
      </c>
      <c r="U1495" s="634" t="s">
        <v>2426</v>
      </c>
      <c r="V1495" s="634" t="s">
        <v>470</v>
      </c>
      <c r="W1495" s="634" t="s">
        <v>5559</v>
      </c>
      <c r="X1495" s="634" t="s">
        <v>11901</v>
      </c>
      <c r="Y1495" s="634" t="s">
        <v>8138</v>
      </c>
      <c r="Z1495" s="634" t="s">
        <v>8139</v>
      </c>
      <c r="AB1495" s="634" t="s">
        <v>8183</v>
      </c>
      <c r="AC1495" s="634" t="s">
        <v>8184</v>
      </c>
      <c r="AE1495" s="634" t="s">
        <v>10607</v>
      </c>
      <c r="AF1495" s="634" t="s">
        <v>18612</v>
      </c>
      <c r="AI1495" s="646" t="str">
        <f>VLOOKUP(K1495,'3-kurs'!C:F,4,)</f>
        <v>3-kurs</v>
      </c>
      <c r="AJ1495" s="634" t="str">
        <f t="shared" si="23"/>
        <v>438221100142</v>
      </c>
    </row>
    <row r="1496" spans="1:36" hidden="1" x14ac:dyDescent="0.25">
      <c r="A1496" s="634" t="s">
        <v>14069</v>
      </c>
      <c r="B1496" s="634" t="s">
        <v>2735</v>
      </c>
      <c r="C1496" s="634" t="s">
        <v>8125</v>
      </c>
      <c r="D1496" s="634" t="s">
        <v>8126</v>
      </c>
      <c r="E1496" s="634" t="s">
        <v>8127</v>
      </c>
      <c r="F1496" s="634" t="s">
        <v>4345</v>
      </c>
      <c r="G1496" s="634" t="s">
        <v>4349</v>
      </c>
      <c r="H1496" s="634" t="s">
        <v>4346</v>
      </c>
      <c r="I1496" s="634" t="s">
        <v>14070</v>
      </c>
      <c r="J1496" s="634" t="s">
        <v>14071</v>
      </c>
      <c r="K1496" s="635">
        <v>41507951140027</v>
      </c>
      <c r="L1496" s="634" t="s">
        <v>14072</v>
      </c>
      <c r="M1496" s="634" t="s">
        <v>4006</v>
      </c>
      <c r="N1496" s="634" t="s">
        <v>2424</v>
      </c>
      <c r="O1496" s="634" t="s">
        <v>19307</v>
      </c>
      <c r="P1496" s="634" t="s">
        <v>8132</v>
      </c>
      <c r="Q1496" s="634" t="s">
        <v>8133</v>
      </c>
      <c r="R1496" s="634" t="s">
        <v>7245</v>
      </c>
      <c r="S1496" s="634" t="s">
        <v>8135</v>
      </c>
      <c r="T1496" s="634" t="s">
        <v>10605</v>
      </c>
      <c r="U1496" s="634" t="s">
        <v>2426</v>
      </c>
      <c r="V1496" s="634" t="s">
        <v>470</v>
      </c>
      <c r="W1496" s="634" t="s">
        <v>5559</v>
      </c>
      <c r="X1496" s="634" t="s">
        <v>11901</v>
      </c>
      <c r="Y1496" s="634" t="s">
        <v>8138</v>
      </c>
      <c r="Z1496" s="634" t="s">
        <v>8139</v>
      </c>
      <c r="AB1496" s="634" t="s">
        <v>8183</v>
      </c>
      <c r="AC1496" s="634" t="s">
        <v>8184</v>
      </c>
      <c r="AE1496" s="634" t="s">
        <v>10607</v>
      </c>
      <c r="AF1496" s="634" t="s">
        <v>18742</v>
      </c>
      <c r="AI1496" s="646" t="str">
        <f>VLOOKUP(K1496,'3-kurs'!C:F,4,)</f>
        <v>3-kurs</v>
      </c>
      <c r="AJ1496" s="634" t="str">
        <f t="shared" si="23"/>
        <v>438221100143</v>
      </c>
    </row>
    <row r="1497" spans="1:36" hidden="1" x14ac:dyDescent="0.25">
      <c r="A1497" s="634" t="s">
        <v>14138</v>
      </c>
      <c r="B1497" s="634" t="s">
        <v>2780</v>
      </c>
      <c r="C1497" s="634" t="s">
        <v>8125</v>
      </c>
      <c r="D1497" s="634" t="s">
        <v>8126</v>
      </c>
      <c r="E1497" s="634" t="s">
        <v>8127</v>
      </c>
      <c r="F1497" s="634" t="s">
        <v>4345</v>
      </c>
      <c r="G1497" s="634" t="s">
        <v>8332</v>
      </c>
      <c r="H1497" s="634" t="s">
        <v>4346</v>
      </c>
      <c r="I1497" s="634" t="s">
        <v>10792</v>
      </c>
      <c r="J1497" s="634" t="s">
        <v>14139</v>
      </c>
      <c r="K1497" s="635">
        <v>61605055280011</v>
      </c>
      <c r="L1497" s="634" t="s">
        <v>14140</v>
      </c>
      <c r="M1497" s="634" t="s">
        <v>4006</v>
      </c>
      <c r="N1497" s="634" t="s">
        <v>2424</v>
      </c>
      <c r="O1497" s="634" t="s">
        <v>19307</v>
      </c>
      <c r="P1497" s="634" t="s">
        <v>8132</v>
      </c>
      <c r="Q1497" s="634" t="s">
        <v>8133</v>
      </c>
      <c r="R1497" s="634" t="s">
        <v>7245</v>
      </c>
      <c r="S1497" s="634" t="s">
        <v>8135</v>
      </c>
      <c r="T1497" s="634" t="s">
        <v>10605</v>
      </c>
      <c r="U1497" s="634" t="s">
        <v>2426</v>
      </c>
      <c r="V1497" s="634" t="s">
        <v>470</v>
      </c>
      <c r="W1497" s="634" t="s">
        <v>5559</v>
      </c>
      <c r="X1497" s="634" t="s">
        <v>11901</v>
      </c>
      <c r="Y1497" s="634" t="s">
        <v>8138</v>
      </c>
      <c r="Z1497" s="634" t="s">
        <v>8139</v>
      </c>
      <c r="AB1497" s="634" t="s">
        <v>8183</v>
      </c>
      <c r="AC1497" s="634" t="s">
        <v>8184</v>
      </c>
      <c r="AE1497" s="634" t="s">
        <v>10607</v>
      </c>
      <c r="AF1497" s="634" t="s">
        <v>18731</v>
      </c>
      <c r="AI1497" s="646" t="str">
        <f>VLOOKUP(K1497,'3-kurs'!C:F,4,)</f>
        <v>3-kurs</v>
      </c>
      <c r="AJ1497" s="634" t="str">
        <f t="shared" si="23"/>
        <v>438221100144</v>
      </c>
    </row>
    <row r="1498" spans="1:36" hidden="1" x14ac:dyDescent="0.25">
      <c r="A1498" s="634" t="s">
        <v>14196</v>
      </c>
      <c r="B1498" s="634" t="s">
        <v>2788</v>
      </c>
      <c r="C1498" s="634" t="s">
        <v>8125</v>
      </c>
      <c r="D1498" s="634" t="s">
        <v>8126</v>
      </c>
      <c r="E1498" s="634" t="s">
        <v>8127</v>
      </c>
      <c r="F1498" s="634" t="s">
        <v>8520</v>
      </c>
      <c r="G1498" s="634" t="s">
        <v>13889</v>
      </c>
      <c r="H1498" s="634" t="s">
        <v>4344</v>
      </c>
      <c r="I1498" s="634" t="s">
        <v>14197</v>
      </c>
      <c r="J1498" s="634" t="s">
        <v>14198</v>
      </c>
      <c r="K1498" s="635">
        <v>52409046280068</v>
      </c>
      <c r="L1498" s="634" t="s">
        <v>8335</v>
      </c>
      <c r="M1498" s="634" t="s">
        <v>4006</v>
      </c>
      <c r="N1498" s="634" t="s">
        <v>2424</v>
      </c>
      <c r="O1498" s="634" t="s">
        <v>19307</v>
      </c>
      <c r="P1498" s="634" t="s">
        <v>8132</v>
      </c>
      <c r="Q1498" s="634" t="s">
        <v>8133</v>
      </c>
      <c r="R1498" s="634" t="s">
        <v>7245</v>
      </c>
      <c r="S1498" s="634" t="s">
        <v>8135</v>
      </c>
      <c r="T1498" s="634" t="s">
        <v>10605</v>
      </c>
      <c r="U1498" s="634" t="s">
        <v>2426</v>
      </c>
      <c r="V1498" s="634" t="s">
        <v>470</v>
      </c>
      <c r="W1498" s="634" t="s">
        <v>5559</v>
      </c>
      <c r="X1498" s="634" t="s">
        <v>11901</v>
      </c>
      <c r="Y1498" s="634" t="s">
        <v>8138</v>
      </c>
      <c r="Z1498" s="634" t="s">
        <v>8139</v>
      </c>
      <c r="AB1498" s="634" t="s">
        <v>8183</v>
      </c>
      <c r="AC1498" s="634" t="s">
        <v>8184</v>
      </c>
      <c r="AE1498" s="634" t="s">
        <v>10607</v>
      </c>
      <c r="AF1498" s="634" t="s">
        <v>18731</v>
      </c>
      <c r="AI1498" s="646" t="str">
        <f>VLOOKUP(K1498,'3-kurs'!C:F,4,)</f>
        <v>3-kurs</v>
      </c>
      <c r="AJ1498" s="634" t="str">
        <f t="shared" si="23"/>
        <v>438221100145</v>
      </c>
    </row>
    <row r="1499" spans="1:36" hidden="1" x14ac:dyDescent="0.25">
      <c r="A1499" s="634" t="s">
        <v>14163</v>
      </c>
      <c r="B1499" s="634" t="s">
        <v>2792</v>
      </c>
      <c r="C1499" s="634" t="s">
        <v>8125</v>
      </c>
      <c r="D1499" s="634" t="s">
        <v>8126</v>
      </c>
      <c r="E1499" s="634" t="s">
        <v>8127</v>
      </c>
      <c r="F1499" s="634" t="s">
        <v>4345</v>
      </c>
      <c r="G1499" s="634" t="s">
        <v>4348</v>
      </c>
      <c r="H1499" s="634" t="s">
        <v>4346</v>
      </c>
      <c r="I1499" s="634" t="s">
        <v>14164</v>
      </c>
      <c r="J1499" s="634" t="s">
        <v>14165</v>
      </c>
      <c r="K1499" s="635">
        <v>60101005300011</v>
      </c>
      <c r="L1499" s="634" t="s">
        <v>12311</v>
      </c>
      <c r="M1499" s="634" t="s">
        <v>4006</v>
      </c>
      <c r="N1499" s="634" t="s">
        <v>2424</v>
      </c>
      <c r="O1499" s="634" t="s">
        <v>19307</v>
      </c>
      <c r="P1499" s="634" t="s">
        <v>8132</v>
      </c>
      <c r="Q1499" s="634" t="s">
        <v>8133</v>
      </c>
      <c r="R1499" s="634" t="s">
        <v>7245</v>
      </c>
      <c r="S1499" s="634" t="s">
        <v>8135</v>
      </c>
      <c r="T1499" s="634" t="s">
        <v>10605</v>
      </c>
      <c r="U1499" s="634" t="s">
        <v>2426</v>
      </c>
      <c r="V1499" s="634" t="s">
        <v>470</v>
      </c>
      <c r="W1499" s="634" t="s">
        <v>5559</v>
      </c>
      <c r="X1499" s="634" t="s">
        <v>11901</v>
      </c>
      <c r="Y1499" s="634" t="s">
        <v>8138</v>
      </c>
      <c r="Z1499" s="634" t="s">
        <v>8139</v>
      </c>
      <c r="AB1499" s="634" t="s">
        <v>8183</v>
      </c>
      <c r="AC1499" s="634" t="s">
        <v>8184</v>
      </c>
      <c r="AE1499" s="634" t="s">
        <v>10611</v>
      </c>
      <c r="AF1499" s="634" t="s">
        <v>18731</v>
      </c>
      <c r="AI1499" s="646" t="str">
        <f>VLOOKUP(K1499,'3-kurs'!C:F,4,)</f>
        <v>3-kurs</v>
      </c>
      <c r="AJ1499" s="634" t="str">
        <f t="shared" si="23"/>
        <v>438221100297</v>
      </c>
    </row>
    <row r="1500" spans="1:36" hidden="1" x14ac:dyDescent="0.25">
      <c r="A1500" s="634" t="s">
        <v>14159</v>
      </c>
      <c r="B1500" s="634" t="s">
        <v>2790</v>
      </c>
      <c r="C1500" s="634" t="s">
        <v>8125</v>
      </c>
      <c r="D1500" s="634" t="s">
        <v>8126</v>
      </c>
      <c r="E1500" s="634" t="s">
        <v>8127</v>
      </c>
      <c r="F1500" s="634" t="s">
        <v>4345</v>
      </c>
      <c r="G1500" s="634" t="s">
        <v>4348</v>
      </c>
      <c r="H1500" s="634" t="s">
        <v>4346</v>
      </c>
      <c r="I1500" s="634" t="s">
        <v>14160</v>
      </c>
      <c r="J1500" s="634" t="s">
        <v>14161</v>
      </c>
      <c r="K1500" s="635">
        <v>40206975300011</v>
      </c>
      <c r="L1500" s="634" t="s">
        <v>14162</v>
      </c>
      <c r="M1500" s="634" t="s">
        <v>4006</v>
      </c>
      <c r="N1500" s="634" t="s">
        <v>2424</v>
      </c>
      <c r="O1500" s="634" t="s">
        <v>19307</v>
      </c>
      <c r="P1500" s="634" t="s">
        <v>8132</v>
      </c>
      <c r="Q1500" s="634" t="s">
        <v>8133</v>
      </c>
      <c r="R1500" s="634" t="s">
        <v>7245</v>
      </c>
      <c r="S1500" s="634" t="s">
        <v>8135</v>
      </c>
      <c r="T1500" s="634" t="s">
        <v>10605</v>
      </c>
      <c r="U1500" s="634" t="s">
        <v>2426</v>
      </c>
      <c r="V1500" s="634" t="s">
        <v>470</v>
      </c>
      <c r="W1500" s="634" t="s">
        <v>5559</v>
      </c>
      <c r="X1500" s="634" t="s">
        <v>11901</v>
      </c>
      <c r="Y1500" s="634" t="s">
        <v>8138</v>
      </c>
      <c r="Z1500" s="634" t="s">
        <v>8139</v>
      </c>
      <c r="AB1500" s="634" t="s">
        <v>8183</v>
      </c>
      <c r="AC1500" s="634" t="s">
        <v>8184</v>
      </c>
      <c r="AE1500" s="634" t="s">
        <v>10611</v>
      </c>
      <c r="AF1500" s="634" t="s">
        <v>18725</v>
      </c>
      <c r="AI1500" s="646" t="str">
        <f>VLOOKUP(K1500,'3-kurs'!C:F,4,)</f>
        <v>3-kurs</v>
      </c>
      <c r="AJ1500" s="634" t="str">
        <f t="shared" si="23"/>
        <v>438221100296</v>
      </c>
    </row>
    <row r="1501" spans="1:36" hidden="1" x14ac:dyDescent="0.25">
      <c r="A1501" s="634" t="s">
        <v>14092</v>
      </c>
      <c r="B1501" s="634" t="s">
        <v>2873</v>
      </c>
      <c r="C1501" s="634" t="s">
        <v>8125</v>
      </c>
      <c r="D1501" s="634" t="s">
        <v>8126</v>
      </c>
      <c r="E1501" s="634" t="s">
        <v>8127</v>
      </c>
      <c r="F1501" s="634" t="s">
        <v>4345</v>
      </c>
      <c r="G1501" s="634" t="s">
        <v>4347</v>
      </c>
      <c r="H1501" s="634" t="s">
        <v>4346</v>
      </c>
      <c r="I1501" s="634" t="s">
        <v>11349</v>
      </c>
      <c r="J1501" s="634" t="s">
        <v>14093</v>
      </c>
      <c r="K1501" s="635">
        <v>60903015260037</v>
      </c>
      <c r="L1501" s="634" t="s">
        <v>11440</v>
      </c>
      <c r="M1501" s="634" t="s">
        <v>4006</v>
      </c>
      <c r="N1501" s="634" t="s">
        <v>2424</v>
      </c>
      <c r="O1501" s="634" t="s">
        <v>19307</v>
      </c>
      <c r="P1501" s="634" t="s">
        <v>8132</v>
      </c>
      <c r="Q1501" s="634" t="s">
        <v>8133</v>
      </c>
      <c r="R1501" s="634" t="s">
        <v>7245</v>
      </c>
      <c r="S1501" s="634" t="s">
        <v>8135</v>
      </c>
      <c r="T1501" s="634" t="s">
        <v>10605</v>
      </c>
      <c r="U1501" s="634" t="s">
        <v>2426</v>
      </c>
      <c r="V1501" s="634" t="s">
        <v>470</v>
      </c>
      <c r="W1501" s="634" t="s">
        <v>5559</v>
      </c>
      <c r="X1501" s="634" t="s">
        <v>14094</v>
      </c>
      <c r="Y1501" s="634" t="s">
        <v>8138</v>
      </c>
      <c r="Z1501" s="634" t="s">
        <v>8139</v>
      </c>
      <c r="AB1501" s="634" t="s">
        <v>8183</v>
      </c>
      <c r="AC1501" s="634" t="s">
        <v>8184</v>
      </c>
      <c r="AE1501" s="634" t="s">
        <v>10611</v>
      </c>
      <c r="AF1501" s="634" t="s">
        <v>18725</v>
      </c>
      <c r="AI1501" s="646" t="str">
        <f>VLOOKUP(K1501,'3-kurs'!C:F,4,)</f>
        <v>3-kurs</v>
      </c>
      <c r="AJ1501" s="634" t="str">
        <f t="shared" si="23"/>
        <v>438221100299</v>
      </c>
    </row>
    <row r="1502" spans="1:36" hidden="1" x14ac:dyDescent="0.25">
      <c r="A1502" s="634" t="s">
        <v>14073</v>
      </c>
      <c r="B1502" s="634" t="s">
        <v>2875</v>
      </c>
      <c r="C1502" s="634" t="s">
        <v>8125</v>
      </c>
      <c r="D1502" s="634" t="s">
        <v>8126</v>
      </c>
      <c r="E1502" s="634" t="s">
        <v>8127</v>
      </c>
      <c r="F1502" s="634" t="s">
        <v>4345</v>
      </c>
      <c r="G1502" s="634" t="s">
        <v>8221</v>
      </c>
      <c r="H1502" s="634" t="s">
        <v>4346</v>
      </c>
      <c r="I1502" s="634" t="s">
        <v>14074</v>
      </c>
      <c r="J1502" s="634" t="s">
        <v>14075</v>
      </c>
      <c r="K1502" s="635">
        <v>60503035350017</v>
      </c>
      <c r="L1502" s="634" t="s">
        <v>13395</v>
      </c>
      <c r="M1502" s="634" t="s">
        <v>4006</v>
      </c>
      <c r="N1502" s="634" t="s">
        <v>2424</v>
      </c>
      <c r="O1502" s="634" t="s">
        <v>19307</v>
      </c>
      <c r="P1502" s="634" t="s">
        <v>8132</v>
      </c>
      <c r="Q1502" s="634" t="s">
        <v>8133</v>
      </c>
      <c r="R1502" s="634" t="s">
        <v>7245</v>
      </c>
      <c r="S1502" s="634" t="s">
        <v>8135</v>
      </c>
      <c r="T1502" s="634" t="s">
        <v>10605</v>
      </c>
      <c r="U1502" s="634" t="s">
        <v>2426</v>
      </c>
      <c r="V1502" s="634" t="s">
        <v>470</v>
      </c>
      <c r="W1502" s="634" t="s">
        <v>5559</v>
      </c>
      <c r="X1502" s="634" t="s">
        <v>13259</v>
      </c>
      <c r="Y1502" s="634" t="s">
        <v>8138</v>
      </c>
      <c r="Z1502" s="634" t="s">
        <v>8139</v>
      </c>
      <c r="AB1502" s="634" t="s">
        <v>8183</v>
      </c>
      <c r="AC1502" s="634" t="s">
        <v>8184</v>
      </c>
      <c r="AE1502" s="634" t="s">
        <v>10607</v>
      </c>
      <c r="AF1502" s="634" t="s">
        <v>18612</v>
      </c>
      <c r="AI1502" s="646" t="str">
        <f>VLOOKUP(K1502,'3-kurs'!C:F,4,)</f>
        <v>3-kurs</v>
      </c>
      <c r="AJ1502" s="634" t="str">
        <f t="shared" si="23"/>
        <v>438221100263</v>
      </c>
    </row>
    <row r="1503" spans="1:36" hidden="1" x14ac:dyDescent="0.25">
      <c r="A1503" s="634" t="s">
        <v>14141</v>
      </c>
      <c r="B1503" s="634" t="s">
        <v>2883</v>
      </c>
      <c r="C1503" s="634" t="s">
        <v>8125</v>
      </c>
      <c r="D1503" s="634" t="s">
        <v>8126</v>
      </c>
      <c r="E1503" s="634" t="s">
        <v>8127</v>
      </c>
      <c r="F1503" s="634" t="s">
        <v>4345</v>
      </c>
      <c r="G1503" s="634" t="s">
        <v>8128</v>
      </c>
      <c r="H1503" s="634" t="s">
        <v>4346</v>
      </c>
      <c r="I1503" s="634" t="s">
        <v>14142</v>
      </c>
      <c r="J1503" s="634" t="s">
        <v>14143</v>
      </c>
      <c r="K1503" s="635">
        <v>40907891100041</v>
      </c>
      <c r="L1503" s="634" t="s">
        <v>14144</v>
      </c>
      <c r="M1503" s="634" t="s">
        <v>4006</v>
      </c>
      <c r="N1503" s="634" t="s">
        <v>2424</v>
      </c>
      <c r="O1503" s="634" t="s">
        <v>19307</v>
      </c>
      <c r="P1503" s="634" t="s">
        <v>8132</v>
      </c>
      <c r="Q1503" s="634" t="s">
        <v>8133</v>
      </c>
      <c r="R1503" s="634" t="s">
        <v>7245</v>
      </c>
      <c r="S1503" s="634" t="s">
        <v>8135</v>
      </c>
      <c r="T1503" s="634" t="s">
        <v>10605</v>
      </c>
      <c r="U1503" s="634" t="s">
        <v>2426</v>
      </c>
      <c r="V1503" s="634" t="s">
        <v>470</v>
      </c>
      <c r="W1503" s="634" t="s">
        <v>5559</v>
      </c>
      <c r="X1503" s="634" t="s">
        <v>13771</v>
      </c>
      <c r="Y1503" s="634" t="s">
        <v>8138</v>
      </c>
      <c r="Z1503" s="634" t="s">
        <v>8139</v>
      </c>
      <c r="AB1503" s="634" t="s">
        <v>8183</v>
      </c>
      <c r="AC1503" s="634" t="s">
        <v>8184</v>
      </c>
      <c r="AE1503" s="634" t="s">
        <v>11917</v>
      </c>
      <c r="AF1503" s="634" t="s">
        <v>18741</v>
      </c>
      <c r="AI1503" s="646" t="str">
        <f>VLOOKUP(K1503,'3-kurs'!C:F,4,)</f>
        <v>3-kurs</v>
      </c>
      <c r="AJ1503" s="634" t="str">
        <f t="shared" si="23"/>
        <v>438221100234</v>
      </c>
    </row>
    <row r="1504" spans="1:36" hidden="1" x14ac:dyDescent="0.25">
      <c r="A1504" s="634" t="s">
        <v>14155</v>
      </c>
      <c r="B1504" s="634" t="s">
        <v>2887</v>
      </c>
      <c r="C1504" s="634" t="s">
        <v>8125</v>
      </c>
      <c r="D1504" s="634" t="s">
        <v>8126</v>
      </c>
      <c r="E1504" s="634" t="s">
        <v>8127</v>
      </c>
      <c r="F1504" s="634" t="s">
        <v>4345</v>
      </c>
      <c r="G1504" s="634" t="s">
        <v>4347</v>
      </c>
      <c r="H1504" s="634" t="s">
        <v>4346</v>
      </c>
      <c r="I1504" s="634" t="s">
        <v>14156</v>
      </c>
      <c r="J1504" s="634" t="s">
        <v>14157</v>
      </c>
      <c r="K1504" s="635">
        <v>42701985260046</v>
      </c>
      <c r="L1504" s="634" t="s">
        <v>9371</v>
      </c>
      <c r="M1504" s="634" t="s">
        <v>4006</v>
      </c>
      <c r="N1504" s="634" t="s">
        <v>2424</v>
      </c>
      <c r="O1504" s="634" t="s">
        <v>19307</v>
      </c>
      <c r="P1504" s="634" t="s">
        <v>8132</v>
      </c>
      <c r="Q1504" s="634" t="s">
        <v>8133</v>
      </c>
      <c r="R1504" s="634" t="s">
        <v>7245</v>
      </c>
      <c r="S1504" s="634" t="s">
        <v>8135</v>
      </c>
      <c r="T1504" s="634" t="s">
        <v>10605</v>
      </c>
      <c r="U1504" s="634" t="s">
        <v>2426</v>
      </c>
      <c r="V1504" s="634" t="s">
        <v>470</v>
      </c>
      <c r="W1504" s="634" t="s">
        <v>5559</v>
      </c>
      <c r="X1504" s="634" t="s">
        <v>14158</v>
      </c>
      <c r="Y1504" s="634" t="s">
        <v>8138</v>
      </c>
      <c r="Z1504" s="634" t="s">
        <v>8139</v>
      </c>
      <c r="AB1504" s="634" t="s">
        <v>8183</v>
      </c>
      <c r="AC1504" s="634" t="s">
        <v>8184</v>
      </c>
      <c r="AE1504" s="634" t="s">
        <v>11913</v>
      </c>
      <c r="AF1504" s="634" t="s">
        <v>18740</v>
      </c>
      <c r="AI1504" s="646" t="str">
        <f>VLOOKUP(K1504,'3-kurs'!C:F,4,)</f>
        <v>3-kurs</v>
      </c>
      <c r="AJ1504" s="634" t="str">
        <f t="shared" si="23"/>
        <v>438221100323</v>
      </c>
    </row>
    <row r="1505" spans="1:36" hidden="1" x14ac:dyDescent="0.25">
      <c r="A1505" s="634" t="s">
        <v>14193</v>
      </c>
      <c r="B1505" s="634" t="s">
        <v>2940</v>
      </c>
      <c r="C1505" s="634" t="s">
        <v>8125</v>
      </c>
      <c r="D1505" s="634" t="s">
        <v>8126</v>
      </c>
      <c r="E1505" s="634" t="s">
        <v>8127</v>
      </c>
      <c r="F1505" s="634" t="s">
        <v>4345</v>
      </c>
      <c r="G1505" s="634" t="s">
        <v>4348</v>
      </c>
      <c r="H1505" s="634" t="s">
        <v>4344</v>
      </c>
      <c r="I1505" s="634" t="s">
        <v>12080</v>
      </c>
      <c r="J1505" s="634" t="s">
        <v>14194</v>
      </c>
      <c r="K1505" s="635">
        <v>30101975300025</v>
      </c>
      <c r="L1505" s="634" t="s">
        <v>14195</v>
      </c>
      <c r="M1505" s="634" t="s">
        <v>4006</v>
      </c>
      <c r="N1505" s="634" t="s">
        <v>2424</v>
      </c>
      <c r="O1505" s="634" t="s">
        <v>19307</v>
      </c>
      <c r="P1505" s="634" t="s">
        <v>8132</v>
      </c>
      <c r="Q1505" s="634" t="s">
        <v>8133</v>
      </c>
      <c r="R1505" s="634" t="s">
        <v>7245</v>
      </c>
      <c r="S1505" s="634" t="s">
        <v>8135</v>
      </c>
      <c r="T1505" s="634" t="s">
        <v>10605</v>
      </c>
      <c r="U1505" s="634" t="s">
        <v>2426</v>
      </c>
      <c r="V1505" s="634" t="s">
        <v>470</v>
      </c>
      <c r="W1505" s="634" t="s">
        <v>5559</v>
      </c>
      <c r="X1505" s="634" t="s">
        <v>11901</v>
      </c>
      <c r="Y1505" s="634" t="s">
        <v>8138</v>
      </c>
      <c r="Z1505" s="634" t="s">
        <v>8139</v>
      </c>
      <c r="AB1505" s="634" t="s">
        <v>8183</v>
      </c>
      <c r="AC1505" s="634" t="s">
        <v>8184</v>
      </c>
      <c r="AE1505" s="634" t="s">
        <v>11917</v>
      </c>
      <c r="AF1505" s="634" t="s">
        <v>18731</v>
      </c>
      <c r="AI1505" s="646" t="str">
        <f>VLOOKUP(K1505,'3-kurs'!C:F,4,)</f>
        <v>3-kurs</v>
      </c>
      <c r="AJ1505" s="634" t="str">
        <f t="shared" si="23"/>
        <v>438221100238</v>
      </c>
    </row>
    <row r="1506" spans="1:36" hidden="1" x14ac:dyDescent="0.25">
      <c r="A1506" s="634" t="s">
        <v>14152</v>
      </c>
      <c r="B1506" s="634" t="s">
        <v>2944</v>
      </c>
      <c r="C1506" s="634" t="s">
        <v>8125</v>
      </c>
      <c r="D1506" s="634" t="s">
        <v>8126</v>
      </c>
      <c r="E1506" s="634" t="s">
        <v>8127</v>
      </c>
      <c r="F1506" s="634" t="s">
        <v>4345</v>
      </c>
      <c r="G1506" s="634" t="s">
        <v>8186</v>
      </c>
      <c r="H1506" s="634" t="s">
        <v>4346</v>
      </c>
      <c r="I1506" s="634" t="s">
        <v>10631</v>
      </c>
      <c r="J1506" s="634" t="s">
        <v>14153</v>
      </c>
      <c r="K1506" s="635">
        <v>61805045360068</v>
      </c>
      <c r="L1506" s="634" t="s">
        <v>14154</v>
      </c>
      <c r="M1506" s="634" t="s">
        <v>4006</v>
      </c>
      <c r="N1506" s="634" t="s">
        <v>2424</v>
      </c>
      <c r="O1506" s="634" t="s">
        <v>19307</v>
      </c>
      <c r="P1506" s="634" t="s">
        <v>8132</v>
      </c>
      <c r="Q1506" s="634" t="s">
        <v>8133</v>
      </c>
      <c r="R1506" s="634" t="s">
        <v>7245</v>
      </c>
      <c r="S1506" s="634" t="s">
        <v>8135</v>
      </c>
      <c r="T1506" s="634" t="s">
        <v>10605</v>
      </c>
      <c r="U1506" s="634" t="s">
        <v>2426</v>
      </c>
      <c r="V1506" s="634" t="s">
        <v>470</v>
      </c>
      <c r="W1506" s="634" t="s">
        <v>5559</v>
      </c>
      <c r="X1506" s="634" t="s">
        <v>11901</v>
      </c>
      <c r="Y1506" s="634" t="s">
        <v>8138</v>
      </c>
      <c r="Z1506" s="634" t="s">
        <v>8139</v>
      </c>
      <c r="AB1506" s="634" t="s">
        <v>8183</v>
      </c>
      <c r="AC1506" s="634" t="s">
        <v>8184</v>
      </c>
      <c r="AE1506" s="634" t="s">
        <v>10607</v>
      </c>
      <c r="AF1506" s="634" t="s">
        <v>18725</v>
      </c>
      <c r="AI1506" s="646" t="str">
        <f>VLOOKUP(K1506,'3-kurs'!C:F,4,)</f>
        <v>3-kurs</v>
      </c>
      <c r="AJ1506" s="634" t="str">
        <f t="shared" si="23"/>
        <v>438221100146</v>
      </c>
    </row>
    <row r="1507" spans="1:36" hidden="1" x14ac:dyDescent="0.25">
      <c r="A1507" s="634" t="s">
        <v>14149</v>
      </c>
      <c r="B1507" s="634" t="s">
        <v>3042</v>
      </c>
      <c r="C1507" s="634" t="s">
        <v>8125</v>
      </c>
      <c r="D1507" s="634" t="s">
        <v>8126</v>
      </c>
      <c r="E1507" s="634" t="s">
        <v>8127</v>
      </c>
      <c r="F1507" s="634" t="s">
        <v>4345</v>
      </c>
      <c r="G1507" s="634" t="s">
        <v>4350</v>
      </c>
      <c r="H1507" s="634" t="s">
        <v>4346</v>
      </c>
      <c r="I1507" s="634" t="s">
        <v>14150</v>
      </c>
      <c r="J1507" s="634" t="s">
        <v>14151</v>
      </c>
      <c r="K1507" s="635">
        <v>61802045310040</v>
      </c>
      <c r="L1507" s="634" t="s">
        <v>11043</v>
      </c>
      <c r="M1507" s="634" t="s">
        <v>4006</v>
      </c>
      <c r="N1507" s="634" t="s">
        <v>2424</v>
      </c>
      <c r="O1507" s="634" t="s">
        <v>19307</v>
      </c>
      <c r="P1507" s="634" t="s">
        <v>8132</v>
      </c>
      <c r="Q1507" s="634" t="s">
        <v>8133</v>
      </c>
      <c r="R1507" s="634" t="s">
        <v>7245</v>
      </c>
      <c r="S1507" s="634" t="s">
        <v>8135</v>
      </c>
      <c r="T1507" s="634" t="s">
        <v>10605</v>
      </c>
      <c r="U1507" s="634" t="s">
        <v>2426</v>
      </c>
      <c r="V1507" s="634" t="s">
        <v>470</v>
      </c>
      <c r="W1507" s="634" t="s">
        <v>5559</v>
      </c>
      <c r="X1507" s="634" t="s">
        <v>13382</v>
      </c>
      <c r="Y1507" s="634" t="s">
        <v>8138</v>
      </c>
      <c r="Z1507" s="634" t="s">
        <v>8139</v>
      </c>
      <c r="AB1507" s="634" t="s">
        <v>8183</v>
      </c>
      <c r="AC1507" s="634" t="s">
        <v>8184</v>
      </c>
      <c r="AE1507" s="634" t="s">
        <v>10607</v>
      </c>
      <c r="AF1507" s="634" t="s">
        <v>18731</v>
      </c>
      <c r="AI1507" s="646" t="str">
        <f>VLOOKUP(K1507,'3-kurs'!C:F,4,)</f>
        <v>3-kurs</v>
      </c>
      <c r="AJ1507" s="634" t="str">
        <f t="shared" si="23"/>
        <v>438221100070</v>
      </c>
    </row>
    <row r="1508" spans="1:36" hidden="1" x14ac:dyDescent="0.25">
      <c r="A1508" s="634" t="s">
        <v>14131</v>
      </c>
      <c r="B1508" s="634" t="s">
        <v>3132</v>
      </c>
      <c r="C1508" s="634" t="s">
        <v>8125</v>
      </c>
      <c r="D1508" s="634" t="s">
        <v>8126</v>
      </c>
      <c r="E1508" s="634" t="s">
        <v>8127</v>
      </c>
      <c r="F1508" s="634" t="s">
        <v>4345</v>
      </c>
      <c r="G1508" s="634" t="s">
        <v>4347</v>
      </c>
      <c r="H1508" s="634" t="s">
        <v>4344</v>
      </c>
      <c r="I1508" s="634" t="s">
        <v>14132</v>
      </c>
      <c r="J1508" s="634" t="s">
        <v>14133</v>
      </c>
      <c r="K1508" s="635">
        <v>50107025260024</v>
      </c>
      <c r="L1508" s="634" t="s">
        <v>14134</v>
      </c>
      <c r="M1508" s="634" t="s">
        <v>4006</v>
      </c>
      <c r="N1508" s="634" t="s">
        <v>2424</v>
      </c>
      <c r="O1508" s="634" t="s">
        <v>19307</v>
      </c>
      <c r="P1508" s="634" t="s">
        <v>8132</v>
      </c>
      <c r="Q1508" s="634" t="s">
        <v>8133</v>
      </c>
      <c r="R1508" s="634" t="s">
        <v>7245</v>
      </c>
      <c r="S1508" s="634" t="s">
        <v>8135</v>
      </c>
      <c r="T1508" s="634" t="s">
        <v>10605</v>
      </c>
      <c r="U1508" s="634" t="s">
        <v>2426</v>
      </c>
      <c r="V1508" s="634" t="s">
        <v>470</v>
      </c>
      <c r="W1508" s="634" t="s">
        <v>5559</v>
      </c>
      <c r="X1508" s="634" t="s">
        <v>13570</v>
      </c>
      <c r="Y1508" s="634" t="s">
        <v>8138</v>
      </c>
      <c r="Z1508" s="634" t="s">
        <v>8139</v>
      </c>
      <c r="AB1508" s="634" t="s">
        <v>8183</v>
      </c>
      <c r="AC1508" s="634" t="s">
        <v>8184</v>
      </c>
      <c r="AE1508" s="634" t="s">
        <v>11913</v>
      </c>
      <c r="AF1508" s="634" t="s">
        <v>18824</v>
      </c>
      <c r="AI1508" s="646" t="str">
        <f>VLOOKUP(K1508,'3-kurs'!C:F,4,)</f>
        <v>3-kurs</v>
      </c>
      <c r="AJ1508" s="634" t="str">
        <f t="shared" si="23"/>
        <v>438221100322</v>
      </c>
    </row>
    <row r="1509" spans="1:36" hidden="1" x14ac:dyDescent="0.25">
      <c r="A1509" s="634" t="s">
        <v>14212</v>
      </c>
      <c r="B1509" s="634" t="s">
        <v>3185</v>
      </c>
      <c r="C1509" s="634" t="s">
        <v>8125</v>
      </c>
      <c r="D1509" s="634" t="s">
        <v>8126</v>
      </c>
      <c r="E1509" s="634" t="s">
        <v>8127</v>
      </c>
      <c r="F1509" s="634" t="s">
        <v>4345</v>
      </c>
      <c r="G1509" s="634" t="s">
        <v>4348</v>
      </c>
      <c r="H1509" s="634" t="s">
        <v>4346</v>
      </c>
      <c r="I1509" s="634" t="s">
        <v>14213</v>
      </c>
      <c r="J1509" s="634" t="s">
        <v>14214</v>
      </c>
      <c r="K1509" s="635">
        <v>42601941010031</v>
      </c>
      <c r="L1509" s="634" t="s">
        <v>14215</v>
      </c>
      <c r="M1509" s="634" t="s">
        <v>4006</v>
      </c>
      <c r="N1509" s="634" t="s">
        <v>2424</v>
      </c>
      <c r="O1509" s="634" t="s">
        <v>19307</v>
      </c>
      <c r="P1509" s="634" t="s">
        <v>8132</v>
      </c>
      <c r="Q1509" s="634" t="s">
        <v>8133</v>
      </c>
      <c r="R1509" s="634" t="s">
        <v>7245</v>
      </c>
      <c r="S1509" s="634" t="s">
        <v>8135</v>
      </c>
      <c r="T1509" s="634" t="s">
        <v>10605</v>
      </c>
      <c r="U1509" s="634" t="s">
        <v>2426</v>
      </c>
      <c r="V1509" s="634" t="s">
        <v>470</v>
      </c>
      <c r="W1509" s="634" t="s">
        <v>5559</v>
      </c>
      <c r="X1509" s="634" t="s">
        <v>11901</v>
      </c>
      <c r="Y1509" s="634" t="s">
        <v>8138</v>
      </c>
      <c r="Z1509" s="634" t="s">
        <v>8139</v>
      </c>
      <c r="AB1509" s="634" t="s">
        <v>8183</v>
      </c>
      <c r="AC1509" s="634" t="s">
        <v>8184</v>
      </c>
      <c r="AE1509" s="634" t="s">
        <v>11917</v>
      </c>
      <c r="AF1509" s="634" t="s">
        <v>18725</v>
      </c>
      <c r="AI1509" s="646" t="str">
        <f>VLOOKUP(K1509,'3-kurs'!C:F,4,)</f>
        <v>3-kurs</v>
      </c>
      <c r="AJ1509" s="634" t="str">
        <f t="shared" si="23"/>
        <v>438221100241</v>
      </c>
    </row>
    <row r="1510" spans="1:36" hidden="1" x14ac:dyDescent="0.25">
      <c r="A1510" s="634" t="s">
        <v>14209</v>
      </c>
      <c r="B1510" s="634" t="s">
        <v>2242</v>
      </c>
      <c r="C1510" s="634" t="s">
        <v>8125</v>
      </c>
      <c r="D1510" s="634" t="s">
        <v>8126</v>
      </c>
      <c r="E1510" s="634" t="s">
        <v>8127</v>
      </c>
      <c r="F1510" s="634" t="s">
        <v>4345</v>
      </c>
      <c r="G1510" s="634" t="s">
        <v>4348</v>
      </c>
      <c r="H1510" s="634" t="s">
        <v>4346</v>
      </c>
      <c r="I1510" s="634" t="s">
        <v>8352</v>
      </c>
      <c r="J1510" s="634" t="s">
        <v>14210</v>
      </c>
      <c r="K1510" s="635">
        <v>60407025300023</v>
      </c>
      <c r="L1510" s="634" t="s">
        <v>12478</v>
      </c>
      <c r="M1510" s="634" t="s">
        <v>4006</v>
      </c>
      <c r="N1510" s="634" t="s">
        <v>2424</v>
      </c>
      <c r="O1510" s="634" t="s">
        <v>19307</v>
      </c>
      <c r="P1510" s="634" t="s">
        <v>8132</v>
      </c>
      <c r="Q1510" s="634" t="s">
        <v>8133</v>
      </c>
      <c r="R1510" s="634" t="s">
        <v>7245</v>
      </c>
      <c r="S1510" s="634" t="s">
        <v>8135</v>
      </c>
      <c r="T1510" s="634" t="s">
        <v>10605</v>
      </c>
      <c r="U1510" s="634" t="s">
        <v>2426</v>
      </c>
      <c r="V1510" s="634" t="s">
        <v>470</v>
      </c>
      <c r="W1510" s="634" t="s">
        <v>5559</v>
      </c>
      <c r="X1510" s="634" t="s">
        <v>14211</v>
      </c>
      <c r="Y1510" s="634" t="s">
        <v>8138</v>
      </c>
      <c r="Z1510" s="634" t="s">
        <v>8139</v>
      </c>
      <c r="AE1510" s="634" t="s">
        <v>13199</v>
      </c>
      <c r="AF1510" s="634" t="s">
        <v>18738</v>
      </c>
      <c r="AI1510" s="646" t="str">
        <f>VLOOKUP(K1510,'3-kurs'!C:F,4,)</f>
        <v>3-kurs</v>
      </c>
      <c r="AJ1510" s="634" t="str">
        <f t="shared" si="23"/>
        <v>438211100320</v>
      </c>
    </row>
    <row r="1511" spans="1:36" hidden="1" x14ac:dyDescent="0.25">
      <c r="A1511" s="634" t="s">
        <v>13231</v>
      </c>
      <c r="B1511" s="634" t="s">
        <v>3554</v>
      </c>
      <c r="C1511" s="634" t="s">
        <v>8125</v>
      </c>
      <c r="D1511" s="634" t="s">
        <v>8126</v>
      </c>
      <c r="E1511" s="634" t="s">
        <v>8127</v>
      </c>
      <c r="F1511" s="634" t="s">
        <v>4345</v>
      </c>
      <c r="G1511" s="634" t="s">
        <v>4350</v>
      </c>
      <c r="H1511" s="634" t="s">
        <v>4346</v>
      </c>
      <c r="I1511" s="634" t="s">
        <v>10039</v>
      </c>
      <c r="J1511" s="634" t="s">
        <v>13232</v>
      </c>
      <c r="K1511" s="635">
        <v>63008055310067</v>
      </c>
      <c r="L1511" s="634" t="s">
        <v>13233</v>
      </c>
      <c r="M1511" s="634" t="s">
        <v>4006</v>
      </c>
      <c r="N1511" s="634" t="s">
        <v>2424</v>
      </c>
      <c r="O1511" s="634" t="s">
        <v>19307</v>
      </c>
      <c r="P1511" s="634" t="s">
        <v>8132</v>
      </c>
      <c r="Q1511" s="634" t="s">
        <v>8133</v>
      </c>
      <c r="R1511" s="634" t="s">
        <v>7245</v>
      </c>
      <c r="S1511" s="634" t="s">
        <v>8135</v>
      </c>
      <c r="T1511" s="634" t="s">
        <v>10605</v>
      </c>
      <c r="U1511" s="634" t="s">
        <v>2426</v>
      </c>
      <c r="V1511" s="634" t="s">
        <v>470</v>
      </c>
      <c r="W1511" s="634" t="s">
        <v>5559</v>
      </c>
      <c r="X1511" s="634" t="s">
        <v>13234</v>
      </c>
      <c r="Y1511" s="634" t="s">
        <v>8138</v>
      </c>
      <c r="Z1511" s="634" t="s">
        <v>8139</v>
      </c>
      <c r="AB1511" s="634" t="s">
        <v>8183</v>
      </c>
      <c r="AC1511" s="634" t="s">
        <v>8184</v>
      </c>
      <c r="AE1511" s="634" t="s">
        <v>10607</v>
      </c>
      <c r="AF1511" s="634" t="s">
        <v>18742</v>
      </c>
      <c r="AI1511" s="646" t="str">
        <f>VLOOKUP(K1511,'3-kurs'!C:F,4,)</f>
        <v>3-kurs</v>
      </c>
      <c r="AJ1511" s="634" t="str">
        <f t="shared" si="23"/>
        <v>438221100076</v>
      </c>
    </row>
    <row r="1512" spans="1:36" hidden="1" x14ac:dyDescent="0.25">
      <c r="A1512" s="634" t="s">
        <v>14078</v>
      </c>
      <c r="B1512" s="634" t="s">
        <v>3207</v>
      </c>
      <c r="C1512" s="634" t="s">
        <v>8125</v>
      </c>
      <c r="D1512" s="634" t="s">
        <v>8126</v>
      </c>
      <c r="E1512" s="634" t="s">
        <v>8127</v>
      </c>
      <c r="F1512" s="634" t="s">
        <v>4345</v>
      </c>
      <c r="G1512" s="634" t="s">
        <v>4348</v>
      </c>
      <c r="H1512" s="634" t="s">
        <v>4346</v>
      </c>
      <c r="I1512" s="634" t="s">
        <v>14079</v>
      </c>
      <c r="J1512" s="634" t="s">
        <v>14080</v>
      </c>
      <c r="K1512" s="635">
        <v>42703901140063</v>
      </c>
      <c r="L1512" s="634" t="s">
        <v>11418</v>
      </c>
      <c r="M1512" s="634" t="s">
        <v>4006</v>
      </c>
      <c r="N1512" s="634" t="s">
        <v>2424</v>
      </c>
      <c r="O1512" s="634" t="s">
        <v>19307</v>
      </c>
      <c r="P1512" s="634" t="s">
        <v>8132</v>
      </c>
      <c r="Q1512" s="634" t="s">
        <v>8133</v>
      </c>
      <c r="R1512" s="634" t="s">
        <v>7245</v>
      </c>
      <c r="S1512" s="634" t="s">
        <v>8135</v>
      </c>
      <c r="T1512" s="634" t="s">
        <v>10605</v>
      </c>
      <c r="U1512" s="634" t="s">
        <v>2426</v>
      </c>
      <c r="V1512" s="634" t="s">
        <v>470</v>
      </c>
      <c r="W1512" s="634" t="s">
        <v>5559</v>
      </c>
      <c r="X1512" s="634" t="s">
        <v>11901</v>
      </c>
      <c r="Y1512" s="634" t="s">
        <v>8138</v>
      </c>
      <c r="Z1512" s="634" t="s">
        <v>8139</v>
      </c>
      <c r="AB1512" s="634" t="s">
        <v>8183</v>
      </c>
      <c r="AC1512" s="634" t="s">
        <v>8184</v>
      </c>
      <c r="AE1512" s="634" t="s">
        <v>10607</v>
      </c>
      <c r="AF1512" s="634" t="s">
        <v>18740</v>
      </c>
      <c r="AI1512" s="646" t="str">
        <f>VLOOKUP(K1512,'3-kurs'!C:F,4,)</f>
        <v>3-kurs</v>
      </c>
      <c r="AJ1512" s="634" t="str">
        <f t="shared" si="23"/>
        <v>438221100149</v>
      </c>
    </row>
    <row r="1513" spans="1:36" hidden="1" x14ac:dyDescent="0.25">
      <c r="A1513" s="634" t="s">
        <v>14174</v>
      </c>
      <c r="B1513" s="634" t="s">
        <v>3596</v>
      </c>
      <c r="C1513" s="634" t="s">
        <v>8125</v>
      </c>
      <c r="D1513" s="634" t="s">
        <v>8126</v>
      </c>
      <c r="E1513" s="634" t="s">
        <v>8127</v>
      </c>
      <c r="F1513" s="634" t="s">
        <v>4345</v>
      </c>
      <c r="G1513" s="634" t="s">
        <v>8163</v>
      </c>
      <c r="H1513" s="634" t="s">
        <v>4346</v>
      </c>
      <c r="I1513" s="634" t="s">
        <v>14175</v>
      </c>
      <c r="J1513" s="634" t="s">
        <v>14176</v>
      </c>
      <c r="K1513" s="635">
        <v>61109015320033</v>
      </c>
      <c r="L1513" s="634" t="s">
        <v>14177</v>
      </c>
      <c r="M1513" s="634" t="s">
        <v>4006</v>
      </c>
      <c r="N1513" s="634" t="s">
        <v>2424</v>
      </c>
      <c r="O1513" s="634" t="s">
        <v>19307</v>
      </c>
      <c r="P1513" s="634" t="s">
        <v>8132</v>
      </c>
      <c r="Q1513" s="634" t="s">
        <v>8133</v>
      </c>
      <c r="R1513" s="634" t="s">
        <v>7245</v>
      </c>
      <c r="S1513" s="634" t="s">
        <v>8135</v>
      </c>
      <c r="T1513" s="634" t="s">
        <v>10605</v>
      </c>
      <c r="U1513" s="634" t="s">
        <v>2426</v>
      </c>
      <c r="V1513" s="634" t="s">
        <v>470</v>
      </c>
      <c r="W1513" s="634" t="s">
        <v>5559</v>
      </c>
      <c r="X1513" s="634" t="s">
        <v>14178</v>
      </c>
      <c r="Y1513" s="634" t="s">
        <v>8138</v>
      </c>
      <c r="Z1513" s="634" t="s">
        <v>8139</v>
      </c>
      <c r="AB1513" s="634" t="s">
        <v>8183</v>
      </c>
      <c r="AC1513" s="634" t="s">
        <v>8184</v>
      </c>
      <c r="AE1513" s="634" t="s">
        <v>11913</v>
      </c>
      <c r="AF1513" s="634" t="s">
        <v>18731</v>
      </c>
      <c r="AI1513" s="646" t="str">
        <f>VLOOKUP(K1513,'3-kurs'!C:F,4,)</f>
        <v>3-kurs</v>
      </c>
      <c r="AJ1513" s="634" t="str">
        <f t="shared" si="23"/>
        <v>438221100341</v>
      </c>
    </row>
    <row r="1514" spans="1:36" hidden="1" x14ac:dyDescent="0.25">
      <c r="A1514" s="634" t="s">
        <v>14189</v>
      </c>
      <c r="B1514" s="634" t="s">
        <v>3351</v>
      </c>
      <c r="C1514" s="634" t="s">
        <v>8125</v>
      </c>
      <c r="D1514" s="634" t="s">
        <v>8126</v>
      </c>
      <c r="E1514" s="634" t="s">
        <v>8127</v>
      </c>
      <c r="F1514" s="634" t="s">
        <v>4345</v>
      </c>
      <c r="G1514" s="634" t="s">
        <v>4349</v>
      </c>
      <c r="H1514" s="634" t="s">
        <v>4346</v>
      </c>
      <c r="I1514" s="634" t="s">
        <v>14190</v>
      </c>
      <c r="J1514" s="634" t="s">
        <v>14191</v>
      </c>
      <c r="K1514" s="635">
        <v>62807045380016</v>
      </c>
      <c r="L1514" s="634" t="s">
        <v>14192</v>
      </c>
      <c r="M1514" s="634" t="s">
        <v>4006</v>
      </c>
      <c r="N1514" s="634" t="s">
        <v>2424</v>
      </c>
      <c r="O1514" s="634" t="s">
        <v>19307</v>
      </c>
      <c r="P1514" s="634" t="s">
        <v>8132</v>
      </c>
      <c r="Q1514" s="634" t="s">
        <v>8133</v>
      </c>
      <c r="R1514" s="634" t="s">
        <v>7245</v>
      </c>
      <c r="S1514" s="634" t="s">
        <v>8135</v>
      </c>
      <c r="T1514" s="634" t="s">
        <v>10605</v>
      </c>
      <c r="U1514" s="634" t="s">
        <v>2426</v>
      </c>
      <c r="V1514" s="634" t="s">
        <v>470</v>
      </c>
      <c r="W1514" s="634" t="s">
        <v>5559</v>
      </c>
      <c r="X1514" s="634" t="s">
        <v>13238</v>
      </c>
      <c r="Y1514" s="634" t="s">
        <v>8138</v>
      </c>
      <c r="Z1514" s="634" t="s">
        <v>8139</v>
      </c>
      <c r="AB1514" s="634" t="s">
        <v>8183</v>
      </c>
      <c r="AC1514" s="634" t="s">
        <v>8184</v>
      </c>
      <c r="AE1514" s="634" t="s">
        <v>10607</v>
      </c>
      <c r="AF1514" s="634" t="s">
        <v>18612</v>
      </c>
      <c r="AI1514" s="646" t="str">
        <f>VLOOKUP(K1514,'3-kurs'!C:F,4,)</f>
        <v>3-kurs</v>
      </c>
      <c r="AJ1514" s="634" t="str">
        <f t="shared" si="23"/>
        <v>438221100113</v>
      </c>
    </row>
    <row r="1515" spans="1:36" hidden="1" x14ac:dyDescent="0.25">
      <c r="A1515" s="634" t="s">
        <v>14111</v>
      </c>
      <c r="B1515" s="634" t="s">
        <v>3457</v>
      </c>
      <c r="C1515" s="634" t="s">
        <v>8125</v>
      </c>
      <c r="D1515" s="634" t="s">
        <v>8126</v>
      </c>
      <c r="E1515" s="634" t="s">
        <v>8127</v>
      </c>
      <c r="F1515" s="634" t="s">
        <v>4345</v>
      </c>
      <c r="G1515" s="634" t="s">
        <v>4348</v>
      </c>
      <c r="H1515" s="634" t="s">
        <v>4346</v>
      </c>
      <c r="I1515" s="634" t="s">
        <v>14112</v>
      </c>
      <c r="J1515" s="634" t="s">
        <v>14113</v>
      </c>
      <c r="K1515" s="635">
        <v>60109045340035</v>
      </c>
      <c r="L1515" s="634" t="s">
        <v>14114</v>
      </c>
      <c r="M1515" s="634" t="s">
        <v>4006</v>
      </c>
      <c r="N1515" s="634" t="s">
        <v>2424</v>
      </c>
      <c r="O1515" s="634" t="s">
        <v>19307</v>
      </c>
      <c r="P1515" s="634" t="s">
        <v>8132</v>
      </c>
      <c r="Q1515" s="634" t="s">
        <v>8133</v>
      </c>
      <c r="R1515" s="634" t="s">
        <v>7245</v>
      </c>
      <c r="S1515" s="634" t="s">
        <v>8135</v>
      </c>
      <c r="T1515" s="634" t="s">
        <v>10605</v>
      </c>
      <c r="U1515" s="634" t="s">
        <v>2426</v>
      </c>
      <c r="V1515" s="634" t="s">
        <v>470</v>
      </c>
      <c r="W1515" s="634" t="s">
        <v>5559</v>
      </c>
      <c r="X1515" s="634" t="s">
        <v>11901</v>
      </c>
      <c r="Y1515" s="634" t="s">
        <v>8138</v>
      </c>
      <c r="Z1515" s="634" t="s">
        <v>8139</v>
      </c>
      <c r="AB1515" s="634" t="s">
        <v>8183</v>
      </c>
      <c r="AC1515" s="634" t="s">
        <v>8184</v>
      </c>
      <c r="AE1515" s="634" t="s">
        <v>10607</v>
      </c>
      <c r="AF1515" s="634" t="s">
        <v>18731</v>
      </c>
      <c r="AI1515" s="646" t="str">
        <f>VLOOKUP(K1515,'3-kurs'!C:F,4,)</f>
        <v>3-kurs</v>
      </c>
      <c r="AJ1515" s="634" t="str">
        <f t="shared" si="23"/>
        <v>438221100153</v>
      </c>
    </row>
    <row r="1516" spans="1:36" hidden="1" x14ac:dyDescent="0.25">
      <c r="A1516" s="634" t="s">
        <v>14534</v>
      </c>
      <c r="B1516" s="634" t="s">
        <v>2682</v>
      </c>
      <c r="C1516" s="634" t="s">
        <v>8125</v>
      </c>
      <c r="D1516" s="634" t="s">
        <v>8126</v>
      </c>
      <c r="E1516" s="634" t="s">
        <v>8127</v>
      </c>
      <c r="F1516" s="634" t="s">
        <v>4345</v>
      </c>
      <c r="G1516" s="634" t="s">
        <v>4348</v>
      </c>
      <c r="H1516" s="634" t="s">
        <v>4346</v>
      </c>
      <c r="I1516" s="634" t="s">
        <v>14535</v>
      </c>
      <c r="J1516" s="634" t="s">
        <v>14536</v>
      </c>
      <c r="K1516" s="635">
        <v>41511975300026</v>
      </c>
      <c r="L1516" s="634" t="s">
        <v>14537</v>
      </c>
      <c r="M1516" s="634" t="s">
        <v>4006</v>
      </c>
      <c r="N1516" s="634" t="s">
        <v>2424</v>
      </c>
      <c r="O1516" s="634" t="s">
        <v>2472</v>
      </c>
      <c r="P1516" s="634" t="s">
        <v>8132</v>
      </c>
      <c r="Q1516" s="634" t="s">
        <v>8133</v>
      </c>
      <c r="R1516" s="634" t="s">
        <v>7245</v>
      </c>
      <c r="S1516" s="634" t="s">
        <v>8135</v>
      </c>
      <c r="T1516" s="634" t="s">
        <v>10837</v>
      </c>
      <c r="U1516" s="634" t="s">
        <v>2426</v>
      </c>
      <c r="V1516" s="634" t="s">
        <v>470</v>
      </c>
      <c r="W1516" s="634" t="s">
        <v>5559</v>
      </c>
      <c r="X1516" s="634" t="s">
        <v>14524</v>
      </c>
      <c r="Y1516" s="634" t="s">
        <v>8138</v>
      </c>
      <c r="Z1516" s="634" t="s">
        <v>8139</v>
      </c>
      <c r="AB1516" s="634" t="s">
        <v>8183</v>
      </c>
      <c r="AC1516" s="634" t="s">
        <v>8184</v>
      </c>
      <c r="AE1516" s="634" t="s">
        <v>11918</v>
      </c>
      <c r="AF1516" s="634" t="s">
        <v>18612</v>
      </c>
      <c r="AI1516" s="646" t="str">
        <f>VLOOKUP(K1516,'3-kurs'!C:F,4,)</f>
        <v>3-kurs</v>
      </c>
      <c r="AJ1516" s="634" t="str">
        <f t="shared" si="23"/>
        <v>438231100246</v>
      </c>
    </row>
    <row r="1517" spans="1:36" hidden="1" x14ac:dyDescent="0.25">
      <c r="A1517" s="634" t="s">
        <v>14542</v>
      </c>
      <c r="B1517" s="634" t="s">
        <v>2680</v>
      </c>
      <c r="C1517" s="634" t="s">
        <v>8125</v>
      </c>
      <c r="D1517" s="634" t="s">
        <v>8126</v>
      </c>
      <c r="E1517" s="634" t="s">
        <v>8127</v>
      </c>
      <c r="F1517" s="634" t="s">
        <v>4345</v>
      </c>
      <c r="G1517" s="634" t="s">
        <v>8221</v>
      </c>
      <c r="H1517" s="634" t="s">
        <v>4346</v>
      </c>
      <c r="I1517" s="634" t="s">
        <v>14543</v>
      </c>
      <c r="J1517" s="634" t="s">
        <v>14544</v>
      </c>
      <c r="K1517" s="635">
        <v>41810901110075</v>
      </c>
      <c r="L1517" s="634" t="s">
        <v>14545</v>
      </c>
      <c r="M1517" s="634" t="s">
        <v>4006</v>
      </c>
      <c r="N1517" s="634" t="s">
        <v>2424</v>
      </c>
      <c r="O1517" s="634" t="s">
        <v>2472</v>
      </c>
      <c r="P1517" s="634" t="s">
        <v>8132</v>
      </c>
      <c r="Q1517" s="634" t="s">
        <v>8133</v>
      </c>
      <c r="R1517" s="634" t="s">
        <v>7245</v>
      </c>
      <c r="S1517" s="634" t="s">
        <v>8135</v>
      </c>
      <c r="T1517" s="634" t="s">
        <v>10837</v>
      </c>
      <c r="U1517" s="634" t="s">
        <v>2426</v>
      </c>
      <c r="V1517" s="634" t="s">
        <v>470</v>
      </c>
      <c r="W1517" s="634" t="s">
        <v>5559</v>
      </c>
      <c r="X1517" s="634" t="s">
        <v>14546</v>
      </c>
      <c r="Y1517" s="634" t="s">
        <v>8138</v>
      </c>
      <c r="Z1517" s="634" t="s">
        <v>8139</v>
      </c>
      <c r="AB1517" s="634" t="s">
        <v>8183</v>
      </c>
      <c r="AE1517" s="634" t="s">
        <v>11918</v>
      </c>
      <c r="AF1517" s="634" t="s">
        <v>18731</v>
      </c>
      <c r="AI1517" s="646" t="str">
        <f>VLOOKUP(K1517,'3-kurs'!C:F,4,)</f>
        <v>3-kurs</v>
      </c>
      <c r="AJ1517" s="634" t="str">
        <f t="shared" si="23"/>
        <v>438231100237</v>
      </c>
    </row>
    <row r="1518" spans="1:36" hidden="1" x14ac:dyDescent="0.25">
      <c r="A1518" s="634" t="s">
        <v>14547</v>
      </c>
      <c r="B1518" s="634" t="s">
        <v>2575</v>
      </c>
      <c r="C1518" s="634" t="s">
        <v>8125</v>
      </c>
      <c r="D1518" s="634" t="s">
        <v>8126</v>
      </c>
      <c r="E1518" s="634" t="s">
        <v>8127</v>
      </c>
      <c r="F1518" s="634" t="s">
        <v>4345</v>
      </c>
      <c r="G1518" s="634" t="s">
        <v>4349</v>
      </c>
      <c r="H1518" s="634" t="s">
        <v>4346</v>
      </c>
      <c r="I1518" s="634" t="s">
        <v>14548</v>
      </c>
      <c r="J1518" s="634" t="s">
        <v>14549</v>
      </c>
      <c r="K1518" s="635">
        <v>62503025280030</v>
      </c>
      <c r="L1518" s="634" t="s">
        <v>14550</v>
      </c>
      <c r="M1518" s="634" t="s">
        <v>4006</v>
      </c>
      <c r="N1518" s="634" t="s">
        <v>2424</v>
      </c>
      <c r="O1518" s="634" t="s">
        <v>2472</v>
      </c>
      <c r="P1518" s="634" t="s">
        <v>8132</v>
      </c>
      <c r="Q1518" s="634" t="s">
        <v>8133</v>
      </c>
      <c r="R1518" s="634" t="s">
        <v>7245</v>
      </c>
      <c r="S1518" s="634" t="s">
        <v>8135</v>
      </c>
      <c r="T1518" s="634" t="s">
        <v>10837</v>
      </c>
      <c r="U1518" s="634" t="s">
        <v>2426</v>
      </c>
      <c r="V1518" s="634" t="s">
        <v>470</v>
      </c>
      <c r="W1518" s="634" t="s">
        <v>5559</v>
      </c>
      <c r="X1518" s="634" t="s">
        <v>14551</v>
      </c>
      <c r="Y1518" s="634" t="s">
        <v>8138</v>
      </c>
      <c r="Z1518" s="634" t="s">
        <v>8139</v>
      </c>
      <c r="AB1518" s="634" t="s">
        <v>8183</v>
      </c>
      <c r="AC1518" s="634" t="s">
        <v>8184</v>
      </c>
      <c r="AE1518" s="634" t="s">
        <v>12690</v>
      </c>
      <c r="AF1518" s="634" t="s">
        <v>18752</v>
      </c>
      <c r="AI1518" s="646" t="str">
        <f>VLOOKUP(K1518,'3-kurs'!C:F,4,)</f>
        <v>3-kurs</v>
      </c>
      <c r="AJ1518" s="634" t="str">
        <f t="shared" si="23"/>
        <v>438231100041</v>
      </c>
    </row>
    <row r="1519" spans="1:36" hidden="1" x14ac:dyDescent="0.25">
      <c r="A1519" s="634" t="s">
        <v>14557</v>
      </c>
      <c r="B1519" s="634" t="s">
        <v>2541</v>
      </c>
      <c r="C1519" s="634" t="s">
        <v>8125</v>
      </c>
      <c r="D1519" s="634" t="s">
        <v>8126</v>
      </c>
      <c r="E1519" s="634" t="s">
        <v>8127</v>
      </c>
      <c r="F1519" s="634" t="s">
        <v>4345</v>
      </c>
      <c r="G1519" s="634" t="s">
        <v>4348</v>
      </c>
      <c r="H1519" s="634" t="s">
        <v>4346</v>
      </c>
      <c r="I1519" s="634" t="s">
        <v>14558</v>
      </c>
      <c r="J1519" s="634" t="s">
        <v>14559</v>
      </c>
      <c r="K1519" s="635">
        <v>60808045300024</v>
      </c>
      <c r="L1519" s="634" t="s">
        <v>13569</v>
      </c>
      <c r="M1519" s="634" t="s">
        <v>4006</v>
      </c>
      <c r="N1519" s="634" t="s">
        <v>2424</v>
      </c>
      <c r="O1519" s="634" t="s">
        <v>2472</v>
      </c>
      <c r="P1519" s="634" t="s">
        <v>8132</v>
      </c>
      <c r="Q1519" s="634" t="s">
        <v>8133</v>
      </c>
      <c r="R1519" s="634" t="s">
        <v>7245</v>
      </c>
      <c r="S1519" s="634" t="s">
        <v>8135</v>
      </c>
      <c r="T1519" s="634" t="s">
        <v>10837</v>
      </c>
      <c r="U1519" s="634" t="s">
        <v>2426</v>
      </c>
      <c r="V1519" s="634" t="s">
        <v>470</v>
      </c>
      <c r="W1519" s="634" t="s">
        <v>5559</v>
      </c>
      <c r="X1519" s="634" t="s">
        <v>14560</v>
      </c>
      <c r="Y1519" s="634" t="s">
        <v>8138</v>
      </c>
      <c r="Z1519" s="634" t="s">
        <v>8139</v>
      </c>
      <c r="AC1519" s="634" t="s">
        <v>8184</v>
      </c>
      <c r="AE1519" s="634" t="s">
        <v>12337</v>
      </c>
      <c r="AF1519" s="634" t="s">
        <v>18612</v>
      </c>
      <c r="AI1519" s="646" t="str">
        <f>VLOOKUP(K1519,'3-kurs'!C:F,4,)</f>
        <v>3-kurs</v>
      </c>
      <c r="AJ1519" s="634" t="str">
        <f t="shared" si="23"/>
        <v>438231100116</v>
      </c>
    </row>
    <row r="1520" spans="1:36" hidden="1" x14ac:dyDescent="0.25">
      <c r="A1520" s="634" t="s">
        <v>14584</v>
      </c>
      <c r="B1520" s="634" t="s">
        <v>2471</v>
      </c>
      <c r="C1520" s="634" t="s">
        <v>8125</v>
      </c>
      <c r="D1520" s="634" t="s">
        <v>8126</v>
      </c>
      <c r="E1520" s="634" t="s">
        <v>8127</v>
      </c>
      <c r="F1520" s="634" t="s">
        <v>4345</v>
      </c>
      <c r="G1520" s="634" t="s">
        <v>4348</v>
      </c>
      <c r="H1520" s="634" t="s">
        <v>4346</v>
      </c>
      <c r="I1520" s="634" t="s">
        <v>14585</v>
      </c>
      <c r="J1520" s="634" t="s">
        <v>14586</v>
      </c>
      <c r="K1520" s="635">
        <v>40109951140019</v>
      </c>
      <c r="L1520" s="634" t="s">
        <v>10538</v>
      </c>
      <c r="M1520" s="634" t="s">
        <v>4006</v>
      </c>
      <c r="N1520" s="634" t="s">
        <v>2424</v>
      </c>
      <c r="O1520" s="634" t="s">
        <v>2472</v>
      </c>
      <c r="P1520" s="634" t="s">
        <v>8132</v>
      </c>
      <c r="Q1520" s="634" t="s">
        <v>8133</v>
      </c>
      <c r="R1520" s="634" t="s">
        <v>7245</v>
      </c>
      <c r="S1520" s="634" t="s">
        <v>8135</v>
      </c>
      <c r="T1520" s="634" t="s">
        <v>10837</v>
      </c>
      <c r="U1520" s="634" t="s">
        <v>2426</v>
      </c>
      <c r="V1520" s="634" t="s">
        <v>470</v>
      </c>
      <c r="W1520" s="634" t="s">
        <v>5559</v>
      </c>
      <c r="X1520" s="634" t="s">
        <v>14587</v>
      </c>
      <c r="Y1520" s="634" t="s">
        <v>8138</v>
      </c>
      <c r="Z1520" s="634" t="s">
        <v>8139</v>
      </c>
      <c r="AB1520" s="634" t="s">
        <v>8183</v>
      </c>
      <c r="AC1520" s="634" t="s">
        <v>8184</v>
      </c>
      <c r="AE1520" s="634" t="s">
        <v>12337</v>
      </c>
      <c r="AF1520" s="634" t="s">
        <v>18612</v>
      </c>
      <c r="AI1520" s="646" t="str">
        <f>VLOOKUP(K1520,'3-kurs'!C:F,4,)</f>
        <v>3-kurs</v>
      </c>
      <c r="AJ1520" s="634" t="str">
        <f t="shared" si="23"/>
        <v>438231100114</v>
      </c>
    </row>
    <row r="1521" spans="1:36" hidden="1" x14ac:dyDescent="0.25">
      <c r="A1521" s="634" t="s">
        <v>14561</v>
      </c>
      <c r="B1521" s="634" t="s">
        <v>2499</v>
      </c>
      <c r="C1521" s="634" t="s">
        <v>8125</v>
      </c>
      <c r="D1521" s="634" t="s">
        <v>8126</v>
      </c>
      <c r="E1521" s="634" t="s">
        <v>8127</v>
      </c>
      <c r="F1521" s="634" t="s">
        <v>4345</v>
      </c>
      <c r="G1521" s="634" t="s">
        <v>4348</v>
      </c>
      <c r="H1521" s="634" t="s">
        <v>4346</v>
      </c>
      <c r="I1521" s="634" t="s">
        <v>14562</v>
      </c>
      <c r="J1521" s="634" t="s">
        <v>14563</v>
      </c>
      <c r="K1521" s="635">
        <v>40509881140082</v>
      </c>
      <c r="L1521" s="634" t="s">
        <v>14564</v>
      </c>
      <c r="M1521" s="634" t="s">
        <v>4006</v>
      </c>
      <c r="N1521" s="634" t="s">
        <v>2424</v>
      </c>
      <c r="O1521" s="634" t="s">
        <v>2472</v>
      </c>
      <c r="P1521" s="634" t="s">
        <v>8132</v>
      </c>
      <c r="Q1521" s="634" t="s">
        <v>8133</v>
      </c>
      <c r="R1521" s="634" t="s">
        <v>7245</v>
      </c>
      <c r="S1521" s="634" t="s">
        <v>8135</v>
      </c>
      <c r="T1521" s="634" t="s">
        <v>10837</v>
      </c>
      <c r="U1521" s="634" t="s">
        <v>2426</v>
      </c>
      <c r="V1521" s="634" t="s">
        <v>470</v>
      </c>
      <c r="W1521" s="634" t="s">
        <v>5559</v>
      </c>
      <c r="X1521" s="634" t="s">
        <v>14565</v>
      </c>
      <c r="Y1521" s="634" t="s">
        <v>8138</v>
      </c>
      <c r="Z1521" s="634" t="s">
        <v>8139</v>
      </c>
      <c r="AB1521" s="634" t="s">
        <v>8183</v>
      </c>
      <c r="AC1521" s="634" t="s">
        <v>8184</v>
      </c>
      <c r="AE1521" s="634" t="s">
        <v>11918</v>
      </c>
      <c r="AF1521" s="634" t="s">
        <v>18731</v>
      </c>
      <c r="AI1521" s="646" t="str">
        <f>VLOOKUP(K1521,'3-kurs'!C:F,4,)</f>
        <v>3-kurs</v>
      </c>
      <c r="AJ1521" s="634" t="str">
        <f t="shared" si="23"/>
        <v>438231100203</v>
      </c>
    </row>
    <row r="1522" spans="1:36" hidden="1" x14ac:dyDescent="0.25">
      <c r="A1522" s="634" t="s">
        <v>14494</v>
      </c>
      <c r="B1522" s="634" t="s">
        <v>2879</v>
      </c>
      <c r="C1522" s="634" t="s">
        <v>8125</v>
      </c>
      <c r="D1522" s="634" t="s">
        <v>8126</v>
      </c>
      <c r="E1522" s="634" t="s">
        <v>8127</v>
      </c>
      <c r="F1522" s="634" t="s">
        <v>4345</v>
      </c>
      <c r="G1522" s="634" t="s">
        <v>8128</v>
      </c>
      <c r="H1522" s="634" t="s">
        <v>4346</v>
      </c>
      <c r="I1522" s="634" t="s">
        <v>14495</v>
      </c>
      <c r="J1522" s="634" t="s">
        <v>14496</v>
      </c>
      <c r="K1522" s="635">
        <v>41504961010016</v>
      </c>
      <c r="L1522" s="634" t="s">
        <v>10804</v>
      </c>
      <c r="M1522" s="634" t="s">
        <v>4006</v>
      </c>
      <c r="N1522" s="634" t="s">
        <v>2424</v>
      </c>
      <c r="O1522" s="634" t="s">
        <v>2472</v>
      </c>
      <c r="P1522" s="634" t="s">
        <v>8132</v>
      </c>
      <c r="Q1522" s="634" t="s">
        <v>8133</v>
      </c>
      <c r="R1522" s="634" t="s">
        <v>7245</v>
      </c>
      <c r="S1522" s="634" t="s">
        <v>8135</v>
      </c>
      <c r="T1522" s="634" t="s">
        <v>10837</v>
      </c>
      <c r="U1522" s="634" t="s">
        <v>2426</v>
      </c>
      <c r="V1522" s="634" t="s">
        <v>470</v>
      </c>
      <c r="W1522" s="634" t="s">
        <v>5559</v>
      </c>
      <c r="X1522" s="634" t="s">
        <v>14497</v>
      </c>
      <c r="Y1522" s="634" t="s">
        <v>8138</v>
      </c>
      <c r="Z1522" s="634" t="s">
        <v>8139</v>
      </c>
      <c r="AB1522" s="634" t="s">
        <v>8183</v>
      </c>
      <c r="AE1522" s="634" t="s">
        <v>14265</v>
      </c>
      <c r="AF1522" s="634" t="s">
        <v>18732</v>
      </c>
      <c r="AI1522" s="646" t="str">
        <f>VLOOKUP(K1522,'3-kurs'!C:F,4,)</f>
        <v>3-kurs</v>
      </c>
      <c r="AJ1522" s="634" t="str">
        <f t="shared" si="23"/>
        <v>438231100045</v>
      </c>
    </row>
    <row r="1523" spans="1:36" hidden="1" x14ac:dyDescent="0.25">
      <c r="A1523" s="634" t="s">
        <v>14467</v>
      </c>
      <c r="B1523" s="634" t="s">
        <v>2994</v>
      </c>
      <c r="C1523" s="634" t="s">
        <v>8125</v>
      </c>
      <c r="D1523" s="634" t="s">
        <v>8126</v>
      </c>
      <c r="E1523" s="634" t="s">
        <v>8127</v>
      </c>
      <c r="F1523" s="634" t="s">
        <v>4345</v>
      </c>
      <c r="G1523" s="634" t="s">
        <v>4348</v>
      </c>
      <c r="H1523" s="634" t="s">
        <v>4346</v>
      </c>
      <c r="I1523" s="634" t="s">
        <v>13201</v>
      </c>
      <c r="J1523" s="634" t="s">
        <v>14468</v>
      </c>
      <c r="K1523" s="635">
        <v>63112025300021</v>
      </c>
      <c r="L1523" s="634" t="s">
        <v>14469</v>
      </c>
      <c r="M1523" s="634" t="s">
        <v>4006</v>
      </c>
      <c r="N1523" s="634" t="s">
        <v>2424</v>
      </c>
      <c r="O1523" s="634" t="s">
        <v>2472</v>
      </c>
      <c r="P1523" s="634" t="s">
        <v>8132</v>
      </c>
      <c r="Q1523" s="634" t="s">
        <v>8133</v>
      </c>
      <c r="R1523" s="634" t="s">
        <v>7245</v>
      </c>
      <c r="S1523" s="634" t="s">
        <v>8135</v>
      </c>
      <c r="T1523" s="634" t="s">
        <v>10837</v>
      </c>
      <c r="U1523" s="634" t="s">
        <v>2426</v>
      </c>
      <c r="V1523" s="634" t="s">
        <v>470</v>
      </c>
      <c r="W1523" s="634" t="s">
        <v>5559</v>
      </c>
      <c r="X1523" s="634" t="s">
        <v>14470</v>
      </c>
      <c r="Y1523" s="634" t="s">
        <v>8138</v>
      </c>
      <c r="Z1523" s="634" t="s">
        <v>8139</v>
      </c>
      <c r="AB1523" s="634" t="s">
        <v>8183</v>
      </c>
      <c r="AC1523" s="634" t="s">
        <v>8184</v>
      </c>
      <c r="AE1523" s="634" t="s">
        <v>11918</v>
      </c>
      <c r="AF1523" s="634" t="s">
        <v>18612</v>
      </c>
      <c r="AI1523" s="646" t="str">
        <f>VLOOKUP(K1523,'3-kurs'!C:F,4,)</f>
        <v>3-kurs</v>
      </c>
      <c r="AJ1523" s="634" t="str">
        <f t="shared" si="23"/>
        <v>438231100215</v>
      </c>
    </row>
    <row r="1524" spans="1:36" hidden="1" x14ac:dyDescent="0.25">
      <c r="A1524" s="634" t="s">
        <v>14552</v>
      </c>
      <c r="B1524" s="634" t="s">
        <v>2562</v>
      </c>
      <c r="C1524" s="634" t="s">
        <v>8125</v>
      </c>
      <c r="D1524" s="634" t="s">
        <v>8126</v>
      </c>
      <c r="E1524" s="634" t="s">
        <v>8127</v>
      </c>
      <c r="F1524" s="634" t="s">
        <v>4345</v>
      </c>
      <c r="G1524" s="634" t="s">
        <v>4348</v>
      </c>
      <c r="H1524" s="634" t="s">
        <v>4346</v>
      </c>
      <c r="I1524" s="634" t="s">
        <v>14553</v>
      </c>
      <c r="J1524" s="634" t="s">
        <v>14554</v>
      </c>
      <c r="K1524" s="635">
        <v>43012881140082</v>
      </c>
      <c r="L1524" s="634" t="s">
        <v>14555</v>
      </c>
      <c r="M1524" s="634" t="s">
        <v>4006</v>
      </c>
      <c r="N1524" s="634" t="s">
        <v>2424</v>
      </c>
      <c r="O1524" s="634" t="s">
        <v>2472</v>
      </c>
      <c r="P1524" s="634" t="s">
        <v>8132</v>
      </c>
      <c r="Q1524" s="634" t="s">
        <v>8133</v>
      </c>
      <c r="R1524" s="634" t="s">
        <v>7245</v>
      </c>
      <c r="S1524" s="634" t="s">
        <v>8135</v>
      </c>
      <c r="T1524" s="634" t="s">
        <v>10837</v>
      </c>
      <c r="U1524" s="634" t="s">
        <v>2426</v>
      </c>
      <c r="V1524" s="634" t="s">
        <v>470</v>
      </c>
      <c r="W1524" s="634" t="s">
        <v>5559</v>
      </c>
      <c r="X1524" s="634" t="s">
        <v>14556</v>
      </c>
      <c r="Y1524" s="634" t="s">
        <v>8138</v>
      </c>
      <c r="Z1524" s="634" t="s">
        <v>8139</v>
      </c>
      <c r="AB1524" s="634" t="s">
        <v>8183</v>
      </c>
      <c r="AC1524" s="634" t="s">
        <v>8184</v>
      </c>
      <c r="AE1524" s="634" t="s">
        <v>12337</v>
      </c>
      <c r="AF1524" s="634" t="s">
        <v>18740</v>
      </c>
      <c r="AI1524" s="646" t="str">
        <f>VLOOKUP(K1524,'3-kurs'!C:F,4,)</f>
        <v>3-kurs</v>
      </c>
      <c r="AJ1524" s="634" t="str">
        <f t="shared" si="23"/>
        <v>438231100113</v>
      </c>
    </row>
    <row r="1525" spans="1:36" hidden="1" x14ac:dyDescent="0.25">
      <c r="A1525" s="634" t="s">
        <v>14566</v>
      </c>
      <c r="B1525" s="634" t="s">
        <v>3701</v>
      </c>
      <c r="C1525" s="634" t="s">
        <v>8125</v>
      </c>
      <c r="D1525" s="634" t="s">
        <v>8126</v>
      </c>
      <c r="E1525" s="634" t="s">
        <v>8127</v>
      </c>
      <c r="F1525" s="634" t="s">
        <v>4345</v>
      </c>
      <c r="G1525" s="634" t="s">
        <v>4348</v>
      </c>
      <c r="H1525" s="634" t="s">
        <v>4346</v>
      </c>
      <c r="I1525" s="634" t="s">
        <v>14567</v>
      </c>
      <c r="J1525" s="634" t="s">
        <v>14568</v>
      </c>
      <c r="K1525" s="635">
        <v>41010911140020</v>
      </c>
      <c r="L1525" s="634" t="s">
        <v>14569</v>
      </c>
      <c r="M1525" s="634" t="s">
        <v>4006</v>
      </c>
      <c r="N1525" s="634" t="s">
        <v>2424</v>
      </c>
      <c r="O1525" s="634" t="s">
        <v>2472</v>
      </c>
      <c r="P1525" s="634" t="s">
        <v>8132</v>
      </c>
      <c r="Q1525" s="634" t="s">
        <v>8133</v>
      </c>
      <c r="R1525" s="634" t="s">
        <v>7245</v>
      </c>
      <c r="S1525" s="634" t="s">
        <v>8135</v>
      </c>
      <c r="T1525" s="634" t="s">
        <v>10837</v>
      </c>
      <c r="U1525" s="634" t="s">
        <v>2426</v>
      </c>
      <c r="V1525" s="634" t="s">
        <v>470</v>
      </c>
      <c r="W1525" s="634" t="s">
        <v>5559</v>
      </c>
      <c r="X1525" s="634" t="s">
        <v>14570</v>
      </c>
      <c r="Y1525" s="634" t="s">
        <v>8138</v>
      </c>
      <c r="Z1525" s="634" t="s">
        <v>8139</v>
      </c>
      <c r="AC1525" s="634" t="s">
        <v>8184</v>
      </c>
      <c r="AE1525" s="634" t="s">
        <v>12690</v>
      </c>
      <c r="AF1525" s="634" t="s">
        <v>18733</v>
      </c>
      <c r="AI1525" s="646" t="str">
        <f>VLOOKUP(K1525,'3-kurs'!C:F,4,)</f>
        <v>3-kurs</v>
      </c>
      <c r="AJ1525" s="634" t="str">
        <f t="shared" si="23"/>
        <v>438231100001</v>
      </c>
    </row>
    <row r="1526" spans="1:36" hidden="1" x14ac:dyDescent="0.25">
      <c r="A1526" s="634" t="s">
        <v>14571</v>
      </c>
      <c r="B1526" s="634" t="s">
        <v>3519</v>
      </c>
      <c r="C1526" s="634" t="s">
        <v>8125</v>
      </c>
      <c r="D1526" s="634" t="s">
        <v>8126</v>
      </c>
      <c r="E1526" s="634" t="s">
        <v>8127</v>
      </c>
      <c r="F1526" s="634" t="s">
        <v>4345</v>
      </c>
      <c r="G1526" s="634" t="s">
        <v>8332</v>
      </c>
      <c r="H1526" s="634" t="s">
        <v>4346</v>
      </c>
      <c r="I1526" s="634" t="s">
        <v>14572</v>
      </c>
      <c r="J1526" s="634" t="s">
        <v>14573</v>
      </c>
      <c r="K1526" s="635">
        <v>42810911050034</v>
      </c>
      <c r="L1526" s="634" t="s">
        <v>14574</v>
      </c>
      <c r="M1526" s="634" t="s">
        <v>4006</v>
      </c>
      <c r="N1526" s="634" t="s">
        <v>2424</v>
      </c>
      <c r="O1526" s="634" t="s">
        <v>2472</v>
      </c>
      <c r="P1526" s="634" t="s">
        <v>8132</v>
      </c>
      <c r="Q1526" s="634" t="s">
        <v>8133</v>
      </c>
      <c r="R1526" s="634" t="s">
        <v>7245</v>
      </c>
      <c r="S1526" s="634" t="s">
        <v>8135</v>
      </c>
      <c r="T1526" s="634" t="s">
        <v>10837</v>
      </c>
      <c r="U1526" s="634" t="s">
        <v>2426</v>
      </c>
      <c r="V1526" s="634" t="s">
        <v>470</v>
      </c>
      <c r="W1526" s="634" t="s">
        <v>5559</v>
      </c>
      <c r="X1526" s="634" t="s">
        <v>11901</v>
      </c>
      <c r="Y1526" s="634" t="s">
        <v>8138</v>
      </c>
      <c r="Z1526" s="634" t="s">
        <v>8139</v>
      </c>
      <c r="AE1526" s="634" t="s">
        <v>12337</v>
      </c>
      <c r="AF1526" s="634" t="s">
        <v>18752</v>
      </c>
      <c r="AI1526" s="646" t="str">
        <f>VLOOKUP(K1526,'3-kurs'!C:F,4,)</f>
        <v>3-kurs</v>
      </c>
      <c r="AJ1526" s="634" t="str">
        <f t="shared" si="23"/>
        <v>438231100220</v>
      </c>
    </row>
    <row r="1527" spans="1:36" hidden="1" x14ac:dyDescent="0.25">
      <c r="A1527" s="634" t="s">
        <v>19312</v>
      </c>
      <c r="B1527" s="634" t="s">
        <v>19313</v>
      </c>
      <c r="C1527" s="634" t="s">
        <v>8125</v>
      </c>
      <c r="D1527" s="634" t="s">
        <v>8126</v>
      </c>
      <c r="E1527" s="634" t="s">
        <v>9067</v>
      </c>
      <c r="F1527" s="634" t="s">
        <v>4345</v>
      </c>
      <c r="G1527" s="634" t="s">
        <v>8598</v>
      </c>
      <c r="H1527" s="634" t="s">
        <v>4346</v>
      </c>
      <c r="I1527" s="634" t="s">
        <v>19314</v>
      </c>
      <c r="J1527" s="634" t="s">
        <v>19315</v>
      </c>
      <c r="K1527" s="635">
        <v>42011965330011</v>
      </c>
      <c r="L1527" s="634" t="s">
        <v>15985</v>
      </c>
      <c r="M1527" s="634" t="s">
        <v>4006</v>
      </c>
      <c r="N1527" s="634" t="s">
        <v>2424</v>
      </c>
      <c r="O1527" s="634" t="s">
        <v>2472</v>
      </c>
      <c r="P1527" s="634" t="s">
        <v>8132</v>
      </c>
      <c r="Q1527" s="634" t="s">
        <v>8133</v>
      </c>
      <c r="R1527" s="634" t="s">
        <v>7245</v>
      </c>
      <c r="S1527" s="634" t="s">
        <v>8135</v>
      </c>
      <c r="T1527" s="634" t="s">
        <v>10837</v>
      </c>
      <c r="U1527" s="634" t="s">
        <v>2426</v>
      </c>
      <c r="V1527" s="634" t="s">
        <v>470</v>
      </c>
      <c r="W1527" s="634" t="s">
        <v>5559</v>
      </c>
      <c r="X1527" s="634" t="s">
        <v>8225</v>
      </c>
      <c r="Y1527" s="634" t="s">
        <v>8138</v>
      </c>
      <c r="Z1527" s="634" t="s">
        <v>8139</v>
      </c>
      <c r="AE1527" s="634" t="s">
        <v>20514</v>
      </c>
      <c r="AF1527" s="634" t="s">
        <v>18576</v>
      </c>
      <c r="AI1527" s="646" t="str">
        <f>VLOOKUP(K1527,'3-kurs'!C:F,4,)</f>
        <v>3-kurs</v>
      </c>
      <c r="AJ1527" s="634" t="str">
        <f t="shared" si="23"/>
        <v>438221100408</v>
      </c>
    </row>
    <row r="1528" spans="1:36" hidden="1" x14ac:dyDescent="0.25">
      <c r="A1528" s="634" t="s">
        <v>14575</v>
      </c>
      <c r="B1528" s="634" t="s">
        <v>3525</v>
      </c>
      <c r="C1528" s="634" t="s">
        <v>8125</v>
      </c>
      <c r="D1528" s="634" t="s">
        <v>8126</v>
      </c>
      <c r="E1528" s="634" t="s">
        <v>8127</v>
      </c>
      <c r="F1528" s="634" t="s">
        <v>4345</v>
      </c>
      <c r="G1528" s="634" t="s">
        <v>4352</v>
      </c>
      <c r="H1528" s="634" t="s">
        <v>4346</v>
      </c>
      <c r="I1528" s="634" t="s">
        <v>14576</v>
      </c>
      <c r="J1528" s="634" t="s">
        <v>14577</v>
      </c>
      <c r="K1528" s="635">
        <v>40506965310069</v>
      </c>
      <c r="L1528" s="634" t="s">
        <v>8578</v>
      </c>
      <c r="M1528" s="634" t="s">
        <v>4006</v>
      </c>
      <c r="N1528" s="634" t="s">
        <v>2424</v>
      </c>
      <c r="O1528" s="634" t="s">
        <v>2472</v>
      </c>
      <c r="P1528" s="634" t="s">
        <v>8132</v>
      </c>
      <c r="Q1528" s="634" t="s">
        <v>8133</v>
      </c>
      <c r="R1528" s="634" t="s">
        <v>7245</v>
      </c>
      <c r="S1528" s="634" t="s">
        <v>8135</v>
      </c>
      <c r="T1528" s="634" t="s">
        <v>10837</v>
      </c>
      <c r="U1528" s="634" t="s">
        <v>2426</v>
      </c>
      <c r="V1528" s="634" t="s">
        <v>470</v>
      </c>
      <c r="W1528" s="634" t="s">
        <v>5559</v>
      </c>
      <c r="X1528" s="634" t="s">
        <v>14578</v>
      </c>
      <c r="Y1528" s="634" t="s">
        <v>8138</v>
      </c>
      <c r="Z1528" s="634" t="s">
        <v>8139</v>
      </c>
      <c r="AB1528" s="634" t="s">
        <v>8183</v>
      </c>
      <c r="AC1528" s="634" t="s">
        <v>8184</v>
      </c>
      <c r="AE1528" s="634" t="s">
        <v>11918</v>
      </c>
      <c r="AF1528" s="634" t="s">
        <v>18731</v>
      </c>
      <c r="AI1528" s="646" t="str">
        <f>VLOOKUP(K1528,'3-kurs'!C:F,4,)</f>
        <v>3-kurs</v>
      </c>
      <c r="AJ1528" s="634" t="str">
        <f t="shared" si="23"/>
        <v>438231100178</v>
      </c>
    </row>
    <row r="1529" spans="1:36" hidden="1" x14ac:dyDescent="0.25">
      <c r="A1529" s="634" t="s">
        <v>14588</v>
      </c>
      <c r="B1529" s="634" t="s">
        <v>3387</v>
      </c>
      <c r="C1529" s="634" t="s">
        <v>8125</v>
      </c>
      <c r="D1529" s="634" t="s">
        <v>8126</v>
      </c>
      <c r="E1529" s="634" t="s">
        <v>8127</v>
      </c>
      <c r="F1529" s="634" t="s">
        <v>4345</v>
      </c>
      <c r="G1529" s="634" t="s">
        <v>4348</v>
      </c>
      <c r="H1529" s="634" t="s">
        <v>4346</v>
      </c>
      <c r="I1529" s="634" t="s">
        <v>14589</v>
      </c>
      <c r="J1529" s="634" t="s">
        <v>14590</v>
      </c>
      <c r="K1529" s="635">
        <v>41512821140010</v>
      </c>
      <c r="L1529" s="634" t="s">
        <v>14591</v>
      </c>
      <c r="M1529" s="634" t="s">
        <v>4006</v>
      </c>
      <c r="N1529" s="634" t="s">
        <v>2424</v>
      </c>
      <c r="O1529" s="634" t="s">
        <v>2472</v>
      </c>
      <c r="P1529" s="634" t="s">
        <v>8132</v>
      </c>
      <c r="Q1529" s="634" t="s">
        <v>8133</v>
      </c>
      <c r="R1529" s="634" t="s">
        <v>7245</v>
      </c>
      <c r="S1529" s="634" t="s">
        <v>8135</v>
      </c>
      <c r="T1529" s="634" t="s">
        <v>10837</v>
      </c>
      <c r="U1529" s="634" t="s">
        <v>2426</v>
      </c>
      <c r="V1529" s="634" t="s">
        <v>470</v>
      </c>
      <c r="W1529" s="634" t="s">
        <v>5559</v>
      </c>
      <c r="X1529" s="634" t="s">
        <v>14592</v>
      </c>
      <c r="Y1529" s="634" t="s">
        <v>8138</v>
      </c>
      <c r="Z1529" s="634" t="s">
        <v>8139</v>
      </c>
      <c r="AB1529" s="634" t="s">
        <v>8183</v>
      </c>
      <c r="AC1529" s="634" t="s">
        <v>8184</v>
      </c>
      <c r="AE1529" s="634" t="s">
        <v>12307</v>
      </c>
      <c r="AF1529" s="634" t="s">
        <v>18612</v>
      </c>
      <c r="AI1529" s="646" t="str">
        <f>VLOOKUP(K1529,'3-kurs'!C:F,4,)</f>
        <v>3-kurs</v>
      </c>
      <c r="AJ1529" s="634" t="str">
        <f t="shared" si="23"/>
        <v>438231100119</v>
      </c>
    </row>
    <row r="1530" spans="1:36" hidden="1" x14ac:dyDescent="0.25">
      <c r="A1530" s="634" t="s">
        <v>14593</v>
      </c>
      <c r="B1530" s="634" t="s">
        <v>3285</v>
      </c>
      <c r="C1530" s="634" t="s">
        <v>8125</v>
      </c>
      <c r="D1530" s="634" t="s">
        <v>8126</v>
      </c>
      <c r="E1530" s="634" t="s">
        <v>8127</v>
      </c>
      <c r="F1530" s="634" t="s">
        <v>4345</v>
      </c>
      <c r="G1530" s="634" t="s">
        <v>8221</v>
      </c>
      <c r="H1530" s="634" t="s">
        <v>4346</v>
      </c>
      <c r="I1530" s="634" t="s">
        <v>14594</v>
      </c>
      <c r="J1530" s="634" t="s">
        <v>14595</v>
      </c>
      <c r="K1530" s="635">
        <v>61310015350012</v>
      </c>
      <c r="L1530" s="634" t="s">
        <v>14596</v>
      </c>
      <c r="M1530" s="634" t="s">
        <v>4006</v>
      </c>
      <c r="N1530" s="634" t="s">
        <v>2424</v>
      </c>
      <c r="O1530" s="634" t="s">
        <v>2472</v>
      </c>
      <c r="P1530" s="634" t="s">
        <v>8132</v>
      </c>
      <c r="Q1530" s="634" t="s">
        <v>8133</v>
      </c>
      <c r="R1530" s="634" t="s">
        <v>7245</v>
      </c>
      <c r="S1530" s="634" t="s">
        <v>8135</v>
      </c>
      <c r="T1530" s="634" t="s">
        <v>10837</v>
      </c>
      <c r="U1530" s="634" t="s">
        <v>2426</v>
      </c>
      <c r="V1530" s="634" t="s">
        <v>470</v>
      </c>
      <c r="W1530" s="634" t="s">
        <v>5559</v>
      </c>
      <c r="X1530" s="634" t="s">
        <v>14597</v>
      </c>
      <c r="Y1530" s="634" t="s">
        <v>8138</v>
      </c>
      <c r="Z1530" s="634" t="s">
        <v>8139</v>
      </c>
      <c r="AB1530" s="634" t="s">
        <v>8183</v>
      </c>
      <c r="AC1530" s="634" t="s">
        <v>8184</v>
      </c>
      <c r="AE1530" s="634" t="s">
        <v>12307</v>
      </c>
      <c r="AF1530" s="634" t="s">
        <v>18741</v>
      </c>
      <c r="AI1530" s="646" t="str">
        <f>VLOOKUP(K1530,'3-kurs'!C:F,4,)</f>
        <v>3-kurs</v>
      </c>
      <c r="AJ1530" s="634" t="str">
        <f t="shared" si="23"/>
        <v>438231100122</v>
      </c>
    </row>
    <row r="1531" spans="1:36" hidden="1" x14ac:dyDescent="0.25">
      <c r="A1531" s="634" t="s">
        <v>14598</v>
      </c>
      <c r="B1531" s="634" t="s">
        <v>3232</v>
      </c>
      <c r="C1531" s="634" t="s">
        <v>8125</v>
      </c>
      <c r="D1531" s="634" t="s">
        <v>8126</v>
      </c>
      <c r="E1531" s="634" t="s">
        <v>8127</v>
      </c>
      <c r="F1531" s="634" t="s">
        <v>4345</v>
      </c>
      <c r="G1531" s="634" t="s">
        <v>4348</v>
      </c>
      <c r="H1531" s="634" t="s">
        <v>4346</v>
      </c>
      <c r="I1531" s="634" t="s">
        <v>14599</v>
      </c>
      <c r="J1531" s="634" t="s">
        <v>14600</v>
      </c>
      <c r="K1531" s="635">
        <v>42108951010010</v>
      </c>
      <c r="L1531" s="634" t="s">
        <v>12798</v>
      </c>
      <c r="M1531" s="634" t="s">
        <v>4006</v>
      </c>
      <c r="N1531" s="634" t="s">
        <v>2424</v>
      </c>
      <c r="O1531" s="634" t="s">
        <v>2472</v>
      </c>
      <c r="P1531" s="634" t="s">
        <v>8132</v>
      </c>
      <c r="Q1531" s="634" t="s">
        <v>8133</v>
      </c>
      <c r="R1531" s="634" t="s">
        <v>7245</v>
      </c>
      <c r="S1531" s="634" t="s">
        <v>8135</v>
      </c>
      <c r="T1531" s="634" t="s">
        <v>10837</v>
      </c>
      <c r="U1531" s="634" t="s">
        <v>2426</v>
      </c>
      <c r="V1531" s="634" t="s">
        <v>470</v>
      </c>
      <c r="W1531" s="634" t="s">
        <v>5559</v>
      </c>
      <c r="X1531" s="634" t="s">
        <v>14601</v>
      </c>
      <c r="Y1531" s="634" t="s">
        <v>8138</v>
      </c>
      <c r="Z1531" s="634" t="s">
        <v>8139</v>
      </c>
      <c r="AE1531" s="634" t="s">
        <v>12337</v>
      </c>
      <c r="AF1531" s="634" t="s">
        <v>18731</v>
      </c>
      <c r="AI1531" s="646" t="str">
        <f>VLOOKUP(K1531,'3-kurs'!C:F,4,)</f>
        <v>3-kurs</v>
      </c>
      <c r="AJ1531" s="634" t="str">
        <f t="shared" si="23"/>
        <v>438231100115</v>
      </c>
    </row>
    <row r="1532" spans="1:36" hidden="1" x14ac:dyDescent="0.25">
      <c r="A1532" s="634" t="s">
        <v>14602</v>
      </c>
      <c r="B1532" s="634" t="s">
        <v>1954</v>
      </c>
      <c r="C1532" s="634" t="s">
        <v>8125</v>
      </c>
      <c r="D1532" s="634" t="s">
        <v>8126</v>
      </c>
      <c r="E1532" s="634" t="s">
        <v>8127</v>
      </c>
      <c r="F1532" s="634" t="s">
        <v>4345</v>
      </c>
      <c r="G1532" s="634" t="s">
        <v>8332</v>
      </c>
      <c r="H1532" s="634" t="s">
        <v>4346</v>
      </c>
      <c r="I1532" s="634" t="s">
        <v>14603</v>
      </c>
      <c r="J1532" s="634" t="s">
        <v>14604</v>
      </c>
      <c r="K1532" s="635">
        <v>42312891080048</v>
      </c>
      <c r="L1532" s="634" t="s">
        <v>14605</v>
      </c>
      <c r="M1532" s="634" t="s">
        <v>4006</v>
      </c>
      <c r="N1532" s="634" t="s">
        <v>2424</v>
      </c>
      <c r="O1532" s="634" t="s">
        <v>2472</v>
      </c>
      <c r="P1532" s="634" t="s">
        <v>8132</v>
      </c>
      <c r="Q1532" s="634" t="s">
        <v>8133</v>
      </c>
      <c r="R1532" s="634" t="s">
        <v>7245</v>
      </c>
      <c r="S1532" s="634" t="s">
        <v>8135</v>
      </c>
      <c r="T1532" s="634" t="s">
        <v>10837</v>
      </c>
      <c r="U1532" s="634" t="s">
        <v>2426</v>
      </c>
      <c r="V1532" s="634" t="s">
        <v>470</v>
      </c>
      <c r="W1532" s="634" t="s">
        <v>5559</v>
      </c>
      <c r="X1532" s="634" t="s">
        <v>14606</v>
      </c>
      <c r="Y1532" s="634" t="s">
        <v>8138</v>
      </c>
      <c r="Z1532" s="634" t="s">
        <v>8139</v>
      </c>
      <c r="AE1532" s="634" t="s">
        <v>12337</v>
      </c>
      <c r="AF1532" s="634" t="s">
        <v>18731</v>
      </c>
      <c r="AI1532" s="646" t="str">
        <f>VLOOKUP(K1532,'3-kurs'!C:F,4,)</f>
        <v>3-kurs</v>
      </c>
      <c r="AJ1532" s="634" t="str">
        <f t="shared" si="23"/>
        <v>438231100219</v>
      </c>
    </row>
    <row r="1533" spans="1:36" hidden="1" x14ac:dyDescent="0.25">
      <c r="A1533" s="634" t="s">
        <v>14607</v>
      </c>
      <c r="B1533" s="634" t="s">
        <v>3201</v>
      </c>
      <c r="C1533" s="634" t="s">
        <v>8125</v>
      </c>
      <c r="D1533" s="634" t="s">
        <v>8126</v>
      </c>
      <c r="E1533" s="634" t="s">
        <v>8127</v>
      </c>
      <c r="F1533" s="634" t="s">
        <v>4345</v>
      </c>
      <c r="G1533" s="634" t="s">
        <v>4348</v>
      </c>
      <c r="H1533" s="634" t="s">
        <v>4346</v>
      </c>
      <c r="I1533" s="634" t="s">
        <v>14256</v>
      </c>
      <c r="J1533" s="634" t="s">
        <v>14608</v>
      </c>
      <c r="K1533" s="635">
        <v>62804045300011</v>
      </c>
      <c r="L1533" s="634" t="s">
        <v>14609</v>
      </c>
      <c r="M1533" s="634" t="s">
        <v>4006</v>
      </c>
      <c r="N1533" s="634" t="s">
        <v>2424</v>
      </c>
      <c r="O1533" s="634" t="s">
        <v>2472</v>
      </c>
      <c r="P1533" s="634" t="s">
        <v>8132</v>
      </c>
      <c r="Q1533" s="634" t="s">
        <v>8133</v>
      </c>
      <c r="R1533" s="634" t="s">
        <v>7245</v>
      </c>
      <c r="S1533" s="634" t="s">
        <v>8135</v>
      </c>
      <c r="T1533" s="634" t="s">
        <v>10837</v>
      </c>
      <c r="U1533" s="634" t="s">
        <v>2426</v>
      </c>
      <c r="V1533" s="634" t="s">
        <v>470</v>
      </c>
      <c r="W1533" s="634" t="s">
        <v>5559</v>
      </c>
      <c r="X1533" s="634" t="s">
        <v>14610</v>
      </c>
      <c r="Y1533" s="634" t="s">
        <v>8138</v>
      </c>
      <c r="Z1533" s="634" t="s">
        <v>8139</v>
      </c>
      <c r="AB1533" s="634" t="s">
        <v>8183</v>
      </c>
      <c r="AC1533" s="634" t="s">
        <v>8184</v>
      </c>
      <c r="AE1533" s="634" t="s">
        <v>12690</v>
      </c>
      <c r="AF1533" s="634" t="s">
        <v>18740</v>
      </c>
      <c r="AI1533" s="646" t="str">
        <f>VLOOKUP(K1533,'3-kurs'!C:F,4,)</f>
        <v>3-kurs</v>
      </c>
      <c r="AJ1533" s="634" t="str">
        <f t="shared" si="23"/>
        <v>438231100009</v>
      </c>
    </row>
    <row r="1534" spans="1:36" hidden="1" x14ac:dyDescent="0.25">
      <c r="A1534" s="634" t="s">
        <v>14611</v>
      </c>
      <c r="B1534" s="634" t="s">
        <v>3199</v>
      </c>
      <c r="C1534" s="634" t="s">
        <v>8125</v>
      </c>
      <c r="D1534" s="634" t="s">
        <v>8126</v>
      </c>
      <c r="E1534" s="634" t="s">
        <v>8127</v>
      </c>
      <c r="F1534" s="634" t="s">
        <v>4345</v>
      </c>
      <c r="G1534" s="634" t="s">
        <v>8598</v>
      </c>
      <c r="H1534" s="634" t="s">
        <v>4346</v>
      </c>
      <c r="I1534" s="634" t="s">
        <v>14612</v>
      </c>
      <c r="J1534" s="634" t="s">
        <v>14613</v>
      </c>
      <c r="K1534" s="635">
        <v>62803025330022</v>
      </c>
      <c r="L1534" s="634" t="s">
        <v>14614</v>
      </c>
      <c r="M1534" s="634" t="s">
        <v>4006</v>
      </c>
      <c r="N1534" s="634" t="s">
        <v>2424</v>
      </c>
      <c r="O1534" s="634" t="s">
        <v>2472</v>
      </c>
      <c r="P1534" s="634" t="s">
        <v>8132</v>
      </c>
      <c r="Q1534" s="634" t="s">
        <v>8133</v>
      </c>
      <c r="R1534" s="634" t="s">
        <v>7245</v>
      </c>
      <c r="S1534" s="634" t="s">
        <v>8135</v>
      </c>
      <c r="T1534" s="634" t="s">
        <v>10837</v>
      </c>
      <c r="U1534" s="634" t="s">
        <v>2426</v>
      </c>
      <c r="V1534" s="634" t="s">
        <v>470</v>
      </c>
      <c r="W1534" s="634" t="s">
        <v>5559</v>
      </c>
      <c r="X1534" s="634" t="s">
        <v>14615</v>
      </c>
      <c r="Y1534" s="634" t="s">
        <v>8138</v>
      </c>
      <c r="Z1534" s="634" t="s">
        <v>8139</v>
      </c>
      <c r="AB1534" s="634" t="s">
        <v>8183</v>
      </c>
      <c r="AC1534" s="634" t="s">
        <v>8184</v>
      </c>
      <c r="AE1534" s="634" t="s">
        <v>12066</v>
      </c>
      <c r="AF1534" s="634" t="s">
        <v>18741</v>
      </c>
      <c r="AI1534" s="646" t="str">
        <f>VLOOKUP(K1534,'3-kurs'!C:F,4,)</f>
        <v>3-kurs</v>
      </c>
      <c r="AJ1534" s="634" t="str">
        <f t="shared" si="23"/>
        <v>438231100335</v>
      </c>
    </row>
    <row r="1535" spans="1:36" hidden="1" x14ac:dyDescent="0.25">
      <c r="A1535" s="634" t="s">
        <v>14579</v>
      </c>
      <c r="B1535" s="634" t="s">
        <v>3159</v>
      </c>
      <c r="C1535" s="634" t="s">
        <v>8125</v>
      </c>
      <c r="D1535" s="634" t="s">
        <v>8126</v>
      </c>
      <c r="E1535" s="634" t="s">
        <v>8127</v>
      </c>
      <c r="F1535" s="634" t="s">
        <v>4345</v>
      </c>
      <c r="G1535" s="634" t="s">
        <v>4352</v>
      </c>
      <c r="H1535" s="634" t="s">
        <v>4346</v>
      </c>
      <c r="I1535" s="634" t="s">
        <v>14580</v>
      </c>
      <c r="J1535" s="634" t="s">
        <v>14581</v>
      </c>
      <c r="K1535" s="635">
        <v>60207045290058</v>
      </c>
      <c r="L1535" s="634" t="s">
        <v>14582</v>
      </c>
      <c r="M1535" s="634" t="s">
        <v>4006</v>
      </c>
      <c r="N1535" s="634" t="s">
        <v>2424</v>
      </c>
      <c r="O1535" s="634" t="s">
        <v>2472</v>
      </c>
      <c r="P1535" s="634" t="s">
        <v>8132</v>
      </c>
      <c r="Q1535" s="634" t="s">
        <v>8133</v>
      </c>
      <c r="R1535" s="634" t="s">
        <v>7245</v>
      </c>
      <c r="S1535" s="634" t="s">
        <v>8135</v>
      </c>
      <c r="T1535" s="634" t="s">
        <v>10837</v>
      </c>
      <c r="U1535" s="634" t="s">
        <v>2426</v>
      </c>
      <c r="V1535" s="634" t="s">
        <v>470</v>
      </c>
      <c r="W1535" s="634" t="s">
        <v>5559</v>
      </c>
      <c r="X1535" s="634" t="s">
        <v>14583</v>
      </c>
      <c r="Y1535" s="634" t="s">
        <v>8138</v>
      </c>
      <c r="Z1535" s="634" t="s">
        <v>8139</v>
      </c>
      <c r="AB1535" s="634" t="s">
        <v>8183</v>
      </c>
      <c r="AC1535" s="634" t="s">
        <v>8184</v>
      </c>
      <c r="AE1535" s="634" t="s">
        <v>14265</v>
      </c>
      <c r="AF1535" s="634" t="s">
        <v>18740</v>
      </c>
      <c r="AI1535" s="646" t="str">
        <f>VLOOKUP(K1535,'3-kurs'!C:F,4,)</f>
        <v>3-kurs</v>
      </c>
      <c r="AJ1535" s="634" t="str">
        <f t="shared" si="23"/>
        <v>438231100048</v>
      </c>
    </row>
    <row r="1536" spans="1:36" hidden="1" x14ac:dyDescent="0.25">
      <c r="A1536" s="634" t="s">
        <v>14616</v>
      </c>
      <c r="B1536" s="634" t="s">
        <v>3151</v>
      </c>
      <c r="C1536" s="634" t="s">
        <v>8125</v>
      </c>
      <c r="D1536" s="634" t="s">
        <v>8126</v>
      </c>
      <c r="E1536" s="634" t="s">
        <v>8127</v>
      </c>
      <c r="F1536" s="634" t="s">
        <v>4345</v>
      </c>
      <c r="G1536" s="634" t="s">
        <v>4348</v>
      </c>
      <c r="H1536" s="634" t="s">
        <v>4346</v>
      </c>
      <c r="I1536" s="634" t="s">
        <v>14617</v>
      </c>
      <c r="J1536" s="634" t="s">
        <v>14618</v>
      </c>
      <c r="K1536" s="635">
        <v>41604951000082</v>
      </c>
      <c r="L1536" s="634" t="s">
        <v>14619</v>
      </c>
      <c r="M1536" s="634" t="s">
        <v>4006</v>
      </c>
      <c r="N1536" s="634" t="s">
        <v>2424</v>
      </c>
      <c r="O1536" s="634" t="s">
        <v>2472</v>
      </c>
      <c r="P1536" s="634" t="s">
        <v>8132</v>
      </c>
      <c r="Q1536" s="634" t="s">
        <v>8133</v>
      </c>
      <c r="R1536" s="634" t="s">
        <v>7245</v>
      </c>
      <c r="S1536" s="634" t="s">
        <v>8135</v>
      </c>
      <c r="T1536" s="634" t="s">
        <v>10837</v>
      </c>
      <c r="U1536" s="634" t="s">
        <v>2426</v>
      </c>
      <c r="V1536" s="634" t="s">
        <v>470</v>
      </c>
      <c r="W1536" s="634" t="s">
        <v>5559</v>
      </c>
      <c r="X1536" s="634" t="s">
        <v>14601</v>
      </c>
      <c r="Y1536" s="634" t="s">
        <v>8138</v>
      </c>
      <c r="Z1536" s="634" t="s">
        <v>8139</v>
      </c>
      <c r="AB1536" s="634" t="s">
        <v>8183</v>
      </c>
      <c r="AC1536" s="634" t="s">
        <v>8184</v>
      </c>
      <c r="AE1536" s="634" t="s">
        <v>11918</v>
      </c>
      <c r="AF1536" s="634" t="s">
        <v>18733</v>
      </c>
      <c r="AI1536" s="646" t="str">
        <f>VLOOKUP(K1536,'3-kurs'!C:F,4,)</f>
        <v>3-kurs</v>
      </c>
      <c r="AJ1536" s="634" t="str">
        <f t="shared" si="23"/>
        <v>438231100181</v>
      </c>
    </row>
    <row r="1537" spans="1:36" hidden="1" x14ac:dyDescent="0.25">
      <c r="A1537" s="634" t="s">
        <v>14450</v>
      </c>
      <c r="B1537" s="634" t="s">
        <v>4390</v>
      </c>
      <c r="C1537" s="634" t="s">
        <v>8125</v>
      </c>
      <c r="D1537" s="634" t="s">
        <v>8126</v>
      </c>
      <c r="E1537" s="634" t="s">
        <v>8127</v>
      </c>
      <c r="F1537" s="634" t="s">
        <v>4345</v>
      </c>
      <c r="G1537" s="634" t="s">
        <v>4352</v>
      </c>
      <c r="H1537" s="634" t="s">
        <v>4346</v>
      </c>
      <c r="I1537" s="634" t="s">
        <v>14451</v>
      </c>
      <c r="J1537" s="634" t="s">
        <v>14452</v>
      </c>
      <c r="K1537" s="635">
        <v>41907861060099</v>
      </c>
      <c r="L1537" s="634" t="s">
        <v>14453</v>
      </c>
      <c r="M1537" s="634" t="s">
        <v>4006</v>
      </c>
      <c r="N1537" s="634" t="s">
        <v>2424</v>
      </c>
      <c r="O1537" s="634" t="s">
        <v>2472</v>
      </c>
      <c r="P1537" s="634" t="s">
        <v>8132</v>
      </c>
      <c r="Q1537" s="634" t="s">
        <v>8133</v>
      </c>
      <c r="R1537" s="634" t="s">
        <v>7245</v>
      </c>
      <c r="S1537" s="634" t="s">
        <v>8135</v>
      </c>
      <c r="T1537" s="634" t="s">
        <v>10837</v>
      </c>
      <c r="U1537" s="634" t="s">
        <v>2426</v>
      </c>
      <c r="V1537" s="634" t="s">
        <v>470</v>
      </c>
      <c r="W1537" s="634" t="s">
        <v>5559</v>
      </c>
      <c r="X1537" s="634" t="s">
        <v>4391</v>
      </c>
      <c r="Y1537" s="634" t="s">
        <v>8138</v>
      </c>
      <c r="Z1537" s="634" t="s">
        <v>8139</v>
      </c>
      <c r="AB1537" s="634" t="s">
        <v>8183</v>
      </c>
      <c r="AC1537" s="634" t="s">
        <v>8184</v>
      </c>
      <c r="AE1537" s="634" t="s">
        <v>11907</v>
      </c>
      <c r="AF1537" s="634" t="s">
        <v>18725</v>
      </c>
      <c r="AI1537" s="646" t="str">
        <f>VLOOKUP(K1537,'3-kurs'!C:F,4,)</f>
        <v>3-kurs</v>
      </c>
      <c r="AJ1537" s="634" t="str">
        <f t="shared" si="23"/>
        <v>459221101015</v>
      </c>
    </row>
    <row r="1538" spans="1:36" hidden="1" x14ac:dyDescent="0.25">
      <c r="A1538" s="634" t="s">
        <v>14454</v>
      </c>
      <c r="B1538" s="634" t="s">
        <v>4392</v>
      </c>
      <c r="C1538" s="634" t="s">
        <v>8125</v>
      </c>
      <c r="D1538" s="634" t="s">
        <v>8126</v>
      </c>
      <c r="E1538" s="634" t="s">
        <v>8127</v>
      </c>
      <c r="F1538" s="634" t="s">
        <v>4345</v>
      </c>
      <c r="G1538" s="634" t="s">
        <v>8163</v>
      </c>
      <c r="H1538" s="634" t="s">
        <v>4346</v>
      </c>
      <c r="I1538" s="634" t="s">
        <v>14455</v>
      </c>
      <c r="J1538" s="634" t="s">
        <v>14456</v>
      </c>
      <c r="K1538" s="635">
        <v>40902861080033</v>
      </c>
      <c r="L1538" s="634" t="s">
        <v>14457</v>
      </c>
      <c r="M1538" s="634" t="s">
        <v>4006</v>
      </c>
      <c r="N1538" s="634" t="s">
        <v>2424</v>
      </c>
      <c r="O1538" s="634" t="s">
        <v>2472</v>
      </c>
      <c r="P1538" s="634" t="s">
        <v>8132</v>
      </c>
      <c r="Q1538" s="634" t="s">
        <v>8133</v>
      </c>
      <c r="R1538" s="634" t="s">
        <v>7245</v>
      </c>
      <c r="S1538" s="634" t="s">
        <v>8135</v>
      </c>
      <c r="T1538" s="634" t="s">
        <v>10837</v>
      </c>
      <c r="U1538" s="634" t="s">
        <v>2426</v>
      </c>
      <c r="V1538" s="634" t="s">
        <v>470</v>
      </c>
      <c r="W1538" s="634" t="s">
        <v>5559</v>
      </c>
      <c r="X1538" s="634" t="s">
        <v>14458</v>
      </c>
      <c r="Y1538" s="634" t="s">
        <v>8138</v>
      </c>
      <c r="Z1538" s="634" t="s">
        <v>8139</v>
      </c>
      <c r="AE1538" s="634" t="s">
        <v>14459</v>
      </c>
      <c r="AF1538" s="634" t="s">
        <v>18725</v>
      </c>
      <c r="AI1538" s="646" t="str">
        <f>VLOOKUP(K1538,'3-kurs'!C:F,4,)</f>
        <v>3-kurs</v>
      </c>
      <c r="AJ1538" s="634" t="str">
        <f t="shared" si="23"/>
        <v>438231100679</v>
      </c>
    </row>
    <row r="1539" spans="1:36" hidden="1" x14ac:dyDescent="0.25">
      <c r="A1539" s="634" t="s">
        <v>14460</v>
      </c>
      <c r="B1539" s="634" t="s">
        <v>3130</v>
      </c>
      <c r="C1539" s="634" t="s">
        <v>8125</v>
      </c>
      <c r="D1539" s="634" t="s">
        <v>8126</v>
      </c>
      <c r="E1539" s="634" t="s">
        <v>8127</v>
      </c>
      <c r="F1539" s="634" t="s">
        <v>4345</v>
      </c>
      <c r="G1539" s="634" t="s">
        <v>4348</v>
      </c>
      <c r="H1539" s="634" t="s">
        <v>4346</v>
      </c>
      <c r="I1539" s="634" t="s">
        <v>14461</v>
      </c>
      <c r="J1539" s="634" t="s">
        <v>14462</v>
      </c>
      <c r="K1539" s="635">
        <v>42201975300012</v>
      </c>
      <c r="L1539" s="634" t="s">
        <v>14275</v>
      </c>
      <c r="M1539" s="634" t="s">
        <v>4006</v>
      </c>
      <c r="N1539" s="634" t="s">
        <v>2424</v>
      </c>
      <c r="O1539" s="634" t="s">
        <v>2472</v>
      </c>
      <c r="P1539" s="634" t="s">
        <v>8132</v>
      </c>
      <c r="Q1539" s="634" t="s">
        <v>8133</v>
      </c>
      <c r="R1539" s="634" t="s">
        <v>7245</v>
      </c>
      <c r="S1539" s="634" t="s">
        <v>8135</v>
      </c>
      <c r="T1539" s="634" t="s">
        <v>10837</v>
      </c>
      <c r="U1539" s="634" t="s">
        <v>2426</v>
      </c>
      <c r="V1539" s="634" t="s">
        <v>470</v>
      </c>
      <c r="W1539" s="634" t="s">
        <v>5559</v>
      </c>
      <c r="X1539" s="634" t="s">
        <v>11901</v>
      </c>
      <c r="Y1539" s="634" t="s">
        <v>8138</v>
      </c>
      <c r="Z1539" s="634" t="s">
        <v>8139</v>
      </c>
      <c r="AB1539" s="634" t="s">
        <v>8183</v>
      </c>
      <c r="AC1539" s="634" t="s">
        <v>8184</v>
      </c>
      <c r="AE1539" s="634" t="s">
        <v>12690</v>
      </c>
      <c r="AF1539" s="634" t="s">
        <v>18741</v>
      </c>
      <c r="AI1539" s="646" t="str">
        <f>VLOOKUP(K1539,'3-kurs'!C:F,4,)</f>
        <v>3-kurs</v>
      </c>
      <c r="AJ1539" s="634" t="str">
        <f t="shared" si="23"/>
        <v>438221100201</v>
      </c>
    </row>
    <row r="1540" spans="1:36" hidden="1" x14ac:dyDescent="0.25">
      <c r="A1540" s="634" t="s">
        <v>19308</v>
      </c>
      <c r="B1540" s="634" t="s">
        <v>18569</v>
      </c>
      <c r="C1540" s="634" t="s">
        <v>8125</v>
      </c>
      <c r="D1540" s="634" t="s">
        <v>8126</v>
      </c>
      <c r="E1540" s="634" t="s">
        <v>9067</v>
      </c>
      <c r="F1540" s="634" t="s">
        <v>4345</v>
      </c>
      <c r="G1540" s="634" t="s">
        <v>8598</v>
      </c>
      <c r="H1540" s="634" t="s">
        <v>4346</v>
      </c>
      <c r="I1540" s="634" t="s">
        <v>19309</v>
      </c>
      <c r="J1540" s="634" t="s">
        <v>19310</v>
      </c>
      <c r="K1540" s="635">
        <v>41911815330011</v>
      </c>
      <c r="L1540" s="634" t="s">
        <v>19311</v>
      </c>
      <c r="M1540" s="634" t="s">
        <v>4006</v>
      </c>
      <c r="N1540" s="634" t="s">
        <v>2424</v>
      </c>
      <c r="O1540" s="634" t="s">
        <v>2472</v>
      </c>
      <c r="P1540" s="634" t="s">
        <v>8132</v>
      </c>
      <c r="Q1540" s="634" t="s">
        <v>8133</v>
      </c>
      <c r="R1540" s="634" t="s">
        <v>7245</v>
      </c>
      <c r="S1540" s="634" t="s">
        <v>8135</v>
      </c>
      <c r="T1540" s="634" t="s">
        <v>10837</v>
      </c>
      <c r="U1540" s="634" t="s">
        <v>2426</v>
      </c>
      <c r="V1540" s="634" t="s">
        <v>470</v>
      </c>
      <c r="W1540" s="634" t="s">
        <v>5559</v>
      </c>
      <c r="X1540" s="634" t="s">
        <v>8175</v>
      </c>
      <c r="Y1540" s="634" t="s">
        <v>8138</v>
      </c>
      <c r="Z1540" s="634" t="s">
        <v>8139</v>
      </c>
      <c r="AE1540" s="634" t="s">
        <v>20514</v>
      </c>
      <c r="AF1540" s="634" t="s">
        <v>18576</v>
      </c>
      <c r="AI1540" s="646" t="str">
        <f>VLOOKUP(K1540,'3-kurs'!C:F,4,)</f>
        <v>3-kurs</v>
      </c>
      <c r="AJ1540" s="634" t="str">
        <f t="shared" ref="AJ1540:AJ1603" si="24">A1540</f>
        <v>438241102213</v>
      </c>
    </row>
    <row r="1541" spans="1:36" hidden="1" x14ac:dyDescent="0.25">
      <c r="A1541" s="634" t="s">
        <v>14463</v>
      </c>
      <c r="B1541" s="634" t="s">
        <v>3063</v>
      </c>
      <c r="C1541" s="634" t="s">
        <v>8125</v>
      </c>
      <c r="D1541" s="634" t="s">
        <v>8126</v>
      </c>
      <c r="E1541" s="634" t="s">
        <v>8127</v>
      </c>
      <c r="F1541" s="634" t="s">
        <v>4345</v>
      </c>
      <c r="G1541" s="634" t="s">
        <v>4348</v>
      </c>
      <c r="H1541" s="634" t="s">
        <v>4346</v>
      </c>
      <c r="I1541" s="634" t="s">
        <v>14464</v>
      </c>
      <c r="J1541" s="634" t="s">
        <v>14465</v>
      </c>
      <c r="K1541" s="635">
        <v>61806015300013</v>
      </c>
      <c r="L1541" s="634" t="s">
        <v>13142</v>
      </c>
      <c r="M1541" s="634" t="s">
        <v>4006</v>
      </c>
      <c r="N1541" s="634" t="s">
        <v>2424</v>
      </c>
      <c r="O1541" s="634" t="s">
        <v>2472</v>
      </c>
      <c r="P1541" s="634" t="s">
        <v>8132</v>
      </c>
      <c r="Q1541" s="634" t="s">
        <v>8133</v>
      </c>
      <c r="R1541" s="634" t="s">
        <v>7245</v>
      </c>
      <c r="S1541" s="634" t="s">
        <v>8135</v>
      </c>
      <c r="T1541" s="634" t="s">
        <v>10837</v>
      </c>
      <c r="U1541" s="634" t="s">
        <v>2426</v>
      </c>
      <c r="V1541" s="634" t="s">
        <v>470</v>
      </c>
      <c r="W1541" s="634" t="s">
        <v>5559</v>
      </c>
      <c r="X1541" s="634" t="s">
        <v>14466</v>
      </c>
      <c r="Y1541" s="634" t="s">
        <v>8138</v>
      </c>
      <c r="Z1541" s="634" t="s">
        <v>8139</v>
      </c>
      <c r="AB1541" s="634" t="s">
        <v>8183</v>
      </c>
      <c r="AC1541" s="634" t="s">
        <v>8184</v>
      </c>
      <c r="AE1541" s="634" t="s">
        <v>11918</v>
      </c>
      <c r="AF1541" s="634" t="s">
        <v>18740</v>
      </c>
      <c r="AI1541" s="646" t="str">
        <f>VLOOKUP(K1541,'3-kurs'!C:F,4,)</f>
        <v>3-kurs</v>
      </c>
      <c r="AJ1541" s="634" t="str">
        <f t="shared" si="24"/>
        <v>438231100175</v>
      </c>
    </row>
    <row r="1542" spans="1:36" hidden="1" x14ac:dyDescent="0.25">
      <c r="A1542" s="634" t="s">
        <v>14471</v>
      </c>
      <c r="B1542" s="634" t="s">
        <v>2959</v>
      </c>
      <c r="C1542" s="634" t="s">
        <v>8125</v>
      </c>
      <c r="D1542" s="634" t="s">
        <v>8126</v>
      </c>
      <c r="E1542" s="634" t="s">
        <v>8127</v>
      </c>
      <c r="F1542" s="634" t="s">
        <v>4345</v>
      </c>
      <c r="G1542" s="634" t="s">
        <v>4350</v>
      </c>
      <c r="H1542" s="634" t="s">
        <v>4346</v>
      </c>
      <c r="I1542" s="634" t="s">
        <v>14472</v>
      </c>
      <c r="J1542" s="634" t="s">
        <v>14473</v>
      </c>
      <c r="K1542" s="635">
        <v>42806841070060</v>
      </c>
      <c r="L1542" s="634" t="s">
        <v>14474</v>
      </c>
      <c r="M1542" s="634" t="s">
        <v>4006</v>
      </c>
      <c r="N1542" s="634" t="s">
        <v>2424</v>
      </c>
      <c r="O1542" s="634" t="s">
        <v>2472</v>
      </c>
      <c r="P1542" s="634" t="s">
        <v>8132</v>
      </c>
      <c r="Q1542" s="634" t="s">
        <v>8133</v>
      </c>
      <c r="R1542" s="634" t="s">
        <v>7245</v>
      </c>
      <c r="S1542" s="634" t="s">
        <v>8135</v>
      </c>
      <c r="T1542" s="634" t="s">
        <v>10837</v>
      </c>
      <c r="U1542" s="634" t="s">
        <v>2426</v>
      </c>
      <c r="V1542" s="634" t="s">
        <v>470</v>
      </c>
      <c r="W1542" s="634" t="s">
        <v>5559</v>
      </c>
      <c r="X1542" s="634" t="s">
        <v>14475</v>
      </c>
      <c r="Y1542" s="634" t="s">
        <v>8138</v>
      </c>
      <c r="Z1542" s="634" t="s">
        <v>8139</v>
      </c>
      <c r="AB1542" s="634" t="s">
        <v>8183</v>
      </c>
      <c r="AC1542" s="634" t="s">
        <v>8184</v>
      </c>
      <c r="AE1542" s="634" t="s">
        <v>11918</v>
      </c>
      <c r="AF1542" s="634" t="s">
        <v>18731</v>
      </c>
      <c r="AI1542" s="646" t="str">
        <f>VLOOKUP(K1542,'3-kurs'!C:F,4,)</f>
        <v>3-kurs</v>
      </c>
      <c r="AJ1542" s="634" t="str">
        <f t="shared" si="24"/>
        <v>438231100234</v>
      </c>
    </row>
    <row r="1543" spans="1:36" hidden="1" x14ac:dyDescent="0.25">
      <c r="A1543" s="634" t="s">
        <v>14476</v>
      </c>
      <c r="B1543" s="634" t="s">
        <v>2931</v>
      </c>
      <c r="C1543" s="634" t="s">
        <v>8125</v>
      </c>
      <c r="D1543" s="634" t="s">
        <v>8126</v>
      </c>
      <c r="E1543" s="634" t="s">
        <v>8127</v>
      </c>
      <c r="F1543" s="634" t="s">
        <v>4345</v>
      </c>
      <c r="G1543" s="634" t="s">
        <v>4349</v>
      </c>
      <c r="H1543" s="634" t="s">
        <v>4346</v>
      </c>
      <c r="I1543" s="634" t="s">
        <v>14477</v>
      </c>
      <c r="J1543" s="634" t="s">
        <v>14478</v>
      </c>
      <c r="K1543" s="635">
        <v>62603045380029</v>
      </c>
      <c r="L1543" s="634" t="s">
        <v>14479</v>
      </c>
      <c r="M1543" s="634" t="s">
        <v>4006</v>
      </c>
      <c r="N1543" s="634" t="s">
        <v>2424</v>
      </c>
      <c r="O1543" s="634" t="s">
        <v>2472</v>
      </c>
      <c r="P1543" s="634" t="s">
        <v>8132</v>
      </c>
      <c r="Q1543" s="634" t="s">
        <v>8133</v>
      </c>
      <c r="R1543" s="634" t="s">
        <v>7245</v>
      </c>
      <c r="S1543" s="634" t="s">
        <v>8135</v>
      </c>
      <c r="T1543" s="634" t="s">
        <v>10837</v>
      </c>
      <c r="U1543" s="634" t="s">
        <v>2426</v>
      </c>
      <c r="V1543" s="634" t="s">
        <v>470</v>
      </c>
      <c r="W1543" s="634" t="s">
        <v>5559</v>
      </c>
      <c r="X1543" s="634" t="s">
        <v>14480</v>
      </c>
      <c r="Y1543" s="634" t="s">
        <v>8138</v>
      </c>
      <c r="Z1543" s="634" t="s">
        <v>8139</v>
      </c>
      <c r="AB1543" s="634" t="s">
        <v>8183</v>
      </c>
      <c r="AC1543" s="634" t="s">
        <v>8184</v>
      </c>
      <c r="AE1543" s="634" t="s">
        <v>14265</v>
      </c>
      <c r="AF1543" s="634" t="s">
        <v>18725</v>
      </c>
      <c r="AI1543" s="646" t="str">
        <f>VLOOKUP(K1543,'3-kurs'!C:F,4,)</f>
        <v>3-kurs</v>
      </c>
      <c r="AJ1543" s="634" t="str">
        <f t="shared" si="24"/>
        <v>438231100049</v>
      </c>
    </row>
    <row r="1544" spans="1:36" hidden="1" x14ac:dyDescent="0.25">
      <c r="A1544" s="634" t="s">
        <v>14481</v>
      </c>
      <c r="B1544" s="634" t="s">
        <v>2925</v>
      </c>
      <c r="C1544" s="634" t="s">
        <v>8125</v>
      </c>
      <c r="D1544" s="634" t="s">
        <v>8126</v>
      </c>
      <c r="E1544" s="634" t="s">
        <v>8127</v>
      </c>
      <c r="F1544" s="634" t="s">
        <v>4345</v>
      </c>
      <c r="G1544" s="634" t="s">
        <v>4348</v>
      </c>
      <c r="H1544" s="634" t="s">
        <v>4346</v>
      </c>
      <c r="I1544" s="634" t="s">
        <v>14482</v>
      </c>
      <c r="J1544" s="634" t="s">
        <v>14483</v>
      </c>
      <c r="K1544" s="635">
        <v>40805921010011</v>
      </c>
      <c r="L1544" s="634" t="s">
        <v>14484</v>
      </c>
      <c r="M1544" s="634" t="s">
        <v>4006</v>
      </c>
      <c r="N1544" s="634" t="s">
        <v>2424</v>
      </c>
      <c r="O1544" s="634" t="s">
        <v>2472</v>
      </c>
      <c r="P1544" s="634" t="s">
        <v>8132</v>
      </c>
      <c r="Q1544" s="634" t="s">
        <v>8133</v>
      </c>
      <c r="R1544" s="634" t="s">
        <v>7245</v>
      </c>
      <c r="S1544" s="634" t="s">
        <v>8135</v>
      </c>
      <c r="T1544" s="634" t="s">
        <v>10837</v>
      </c>
      <c r="U1544" s="634" t="s">
        <v>2426</v>
      </c>
      <c r="V1544" s="634" t="s">
        <v>470</v>
      </c>
      <c r="W1544" s="634" t="s">
        <v>5559</v>
      </c>
      <c r="X1544" s="634" t="s">
        <v>13683</v>
      </c>
      <c r="Y1544" s="634" t="s">
        <v>8138</v>
      </c>
      <c r="Z1544" s="634" t="s">
        <v>8139</v>
      </c>
      <c r="AB1544" s="634" t="s">
        <v>8183</v>
      </c>
      <c r="AE1544" s="634" t="s">
        <v>12690</v>
      </c>
      <c r="AF1544" s="634" t="s">
        <v>18612</v>
      </c>
      <c r="AI1544" s="646" t="str">
        <f>VLOOKUP(K1544,'3-kurs'!C:F,4,)</f>
        <v>3-kurs</v>
      </c>
      <c r="AJ1544" s="634" t="str">
        <f t="shared" si="24"/>
        <v>438231100011</v>
      </c>
    </row>
    <row r="1545" spans="1:36" hidden="1" x14ac:dyDescent="0.25">
      <c r="A1545" s="634" t="s">
        <v>14489</v>
      </c>
      <c r="B1545" s="634" t="s">
        <v>2901</v>
      </c>
      <c r="C1545" s="634" t="s">
        <v>8125</v>
      </c>
      <c r="D1545" s="634" t="s">
        <v>8126</v>
      </c>
      <c r="E1545" s="634" t="s">
        <v>8127</v>
      </c>
      <c r="F1545" s="634" t="s">
        <v>4345</v>
      </c>
      <c r="G1545" s="634" t="s">
        <v>4348</v>
      </c>
      <c r="H1545" s="634" t="s">
        <v>4346</v>
      </c>
      <c r="I1545" s="634" t="s">
        <v>14490</v>
      </c>
      <c r="J1545" s="634" t="s">
        <v>14491</v>
      </c>
      <c r="K1545" s="635">
        <v>40411881140084</v>
      </c>
      <c r="L1545" s="634" t="s">
        <v>14492</v>
      </c>
      <c r="M1545" s="634" t="s">
        <v>4006</v>
      </c>
      <c r="N1545" s="634" t="s">
        <v>2424</v>
      </c>
      <c r="O1545" s="634" t="s">
        <v>2472</v>
      </c>
      <c r="P1545" s="634" t="s">
        <v>8132</v>
      </c>
      <c r="Q1545" s="634" t="s">
        <v>8133</v>
      </c>
      <c r="R1545" s="634" t="s">
        <v>7245</v>
      </c>
      <c r="S1545" s="634" t="s">
        <v>8135</v>
      </c>
      <c r="T1545" s="634" t="s">
        <v>10837</v>
      </c>
      <c r="U1545" s="634" t="s">
        <v>2426</v>
      </c>
      <c r="V1545" s="634" t="s">
        <v>470</v>
      </c>
      <c r="W1545" s="634" t="s">
        <v>5559</v>
      </c>
      <c r="X1545" s="634" t="s">
        <v>14493</v>
      </c>
      <c r="Y1545" s="634" t="s">
        <v>8138</v>
      </c>
      <c r="Z1545" s="634" t="s">
        <v>8139</v>
      </c>
      <c r="AB1545" s="634" t="s">
        <v>8183</v>
      </c>
      <c r="AC1545" s="634" t="s">
        <v>8184</v>
      </c>
      <c r="AE1545" s="634" t="s">
        <v>14265</v>
      </c>
      <c r="AF1545" s="634" t="s">
        <v>18612</v>
      </c>
      <c r="AI1545" s="646" t="str">
        <f>VLOOKUP(K1545,'3-kurs'!C:F,4,)</f>
        <v>3-kurs</v>
      </c>
      <c r="AJ1545" s="634" t="str">
        <f t="shared" si="24"/>
        <v>438231100044</v>
      </c>
    </row>
    <row r="1546" spans="1:36" hidden="1" x14ac:dyDescent="0.25">
      <c r="A1546" s="634" t="s">
        <v>14485</v>
      </c>
      <c r="B1546" s="634" t="s">
        <v>2905</v>
      </c>
      <c r="C1546" s="634" t="s">
        <v>8125</v>
      </c>
      <c r="D1546" s="634" t="s">
        <v>8126</v>
      </c>
      <c r="E1546" s="634" t="s">
        <v>8127</v>
      </c>
      <c r="F1546" s="634" t="s">
        <v>4345</v>
      </c>
      <c r="G1546" s="634" t="s">
        <v>8221</v>
      </c>
      <c r="H1546" s="634" t="s">
        <v>4346</v>
      </c>
      <c r="I1546" s="634" t="s">
        <v>11241</v>
      </c>
      <c r="J1546" s="634" t="s">
        <v>14486</v>
      </c>
      <c r="K1546" s="635">
        <v>60703045350023</v>
      </c>
      <c r="L1546" s="634" t="s">
        <v>14487</v>
      </c>
      <c r="M1546" s="634" t="s">
        <v>4006</v>
      </c>
      <c r="N1546" s="634" t="s">
        <v>2424</v>
      </c>
      <c r="O1546" s="634" t="s">
        <v>2472</v>
      </c>
      <c r="P1546" s="634" t="s">
        <v>8132</v>
      </c>
      <c r="Q1546" s="634" t="s">
        <v>8133</v>
      </c>
      <c r="R1546" s="634" t="s">
        <v>7245</v>
      </c>
      <c r="S1546" s="634" t="s">
        <v>8135</v>
      </c>
      <c r="T1546" s="634" t="s">
        <v>10837</v>
      </c>
      <c r="U1546" s="634" t="s">
        <v>2426</v>
      </c>
      <c r="V1546" s="634" t="s">
        <v>470</v>
      </c>
      <c r="W1546" s="634" t="s">
        <v>5559</v>
      </c>
      <c r="X1546" s="634" t="s">
        <v>14488</v>
      </c>
      <c r="Y1546" s="634" t="s">
        <v>8138</v>
      </c>
      <c r="Z1546" s="634" t="s">
        <v>8139</v>
      </c>
      <c r="AB1546" s="634" t="s">
        <v>8183</v>
      </c>
      <c r="AC1546" s="634" t="s">
        <v>8184</v>
      </c>
      <c r="AE1546" s="634" t="s">
        <v>11918</v>
      </c>
      <c r="AF1546" s="634" t="s">
        <v>18612</v>
      </c>
      <c r="AI1546" s="646" t="str">
        <f>VLOOKUP(K1546,'3-kurs'!C:F,4,)</f>
        <v>3-kurs</v>
      </c>
      <c r="AJ1546" s="634" t="str">
        <f t="shared" si="24"/>
        <v>438231100176</v>
      </c>
    </row>
    <row r="1547" spans="1:36" hidden="1" x14ac:dyDescent="0.25">
      <c r="A1547" s="634" t="s">
        <v>14498</v>
      </c>
      <c r="B1547" s="634" t="s">
        <v>2846</v>
      </c>
      <c r="C1547" s="634" t="s">
        <v>8125</v>
      </c>
      <c r="D1547" s="634" t="s">
        <v>8126</v>
      </c>
      <c r="E1547" s="634" t="s">
        <v>8127</v>
      </c>
      <c r="F1547" s="634" t="s">
        <v>4345</v>
      </c>
      <c r="G1547" s="634" t="s">
        <v>8128</v>
      </c>
      <c r="H1547" s="634" t="s">
        <v>4346</v>
      </c>
      <c r="I1547" s="634" t="s">
        <v>14499</v>
      </c>
      <c r="J1547" s="634" t="s">
        <v>14500</v>
      </c>
      <c r="K1547" s="635">
        <v>41502861100037</v>
      </c>
      <c r="L1547" s="634" t="s">
        <v>14501</v>
      </c>
      <c r="M1547" s="634" t="s">
        <v>4006</v>
      </c>
      <c r="N1547" s="634" t="s">
        <v>2424</v>
      </c>
      <c r="O1547" s="634" t="s">
        <v>2472</v>
      </c>
      <c r="P1547" s="634" t="s">
        <v>8132</v>
      </c>
      <c r="Q1547" s="634" t="s">
        <v>8133</v>
      </c>
      <c r="R1547" s="634" t="s">
        <v>7245</v>
      </c>
      <c r="S1547" s="634" t="s">
        <v>8135</v>
      </c>
      <c r="T1547" s="634" t="s">
        <v>10837</v>
      </c>
      <c r="U1547" s="634" t="s">
        <v>2426</v>
      </c>
      <c r="V1547" s="634" t="s">
        <v>470</v>
      </c>
      <c r="W1547" s="634" t="s">
        <v>5559</v>
      </c>
      <c r="X1547" s="634" t="s">
        <v>14502</v>
      </c>
      <c r="Y1547" s="634" t="s">
        <v>8138</v>
      </c>
      <c r="Z1547" s="634" t="s">
        <v>8139</v>
      </c>
      <c r="AB1547" s="634" t="s">
        <v>8183</v>
      </c>
      <c r="AC1547" s="634" t="s">
        <v>8184</v>
      </c>
      <c r="AE1547" s="634" t="s">
        <v>11918</v>
      </c>
      <c r="AF1547" s="634" t="s">
        <v>18752</v>
      </c>
      <c r="AI1547" s="646" t="str">
        <f>VLOOKUP(K1547,'3-kurs'!C:F,4,)</f>
        <v>3-kurs</v>
      </c>
      <c r="AJ1547" s="634" t="str">
        <f t="shared" si="24"/>
        <v>438231100173</v>
      </c>
    </row>
    <row r="1548" spans="1:36" hidden="1" x14ac:dyDescent="0.25">
      <c r="A1548" s="634" t="s">
        <v>14503</v>
      </c>
      <c r="B1548" s="634" t="s">
        <v>2818</v>
      </c>
      <c r="C1548" s="634" t="s">
        <v>8125</v>
      </c>
      <c r="D1548" s="634" t="s">
        <v>8126</v>
      </c>
      <c r="E1548" s="634" t="s">
        <v>8127</v>
      </c>
      <c r="F1548" s="634" t="s">
        <v>4345</v>
      </c>
      <c r="G1548" s="634" t="s">
        <v>4347</v>
      </c>
      <c r="H1548" s="634" t="s">
        <v>4346</v>
      </c>
      <c r="I1548" s="634" t="s">
        <v>14504</v>
      </c>
      <c r="J1548" s="634" t="s">
        <v>14505</v>
      </c>
      <c r="K1548" s="635">
        <v>41006961000104</v>
      </c>
      <c r="L1548" s="634" t="s">
        <v>14506</v>
      </c>
      <c r="M1548" s="634" t="s">
        <v>4006</v>
      </c>
      <c r="N1548" s="634" t="s">
        <v>2424</v>
      </c>
      <c r="O1548" s="634" t="s">
        <v>2472</v>
      </c>
      <c r="P1548" s="634" t="s">
        <v>8132</v>
      </c>
      <c r="Q1548" s="634" t="s">
        <v>8133</v>
      </c>
      <c r="R1548" s="634" t="s">
        <v>7245</v>
      </c>
      <c r="S1548" s="634" t="s">
        <v>8135</v>
      </c>
      <c r="T1548" s="634" t="s">
        <v>10837</v>
      </c>
      <c r="U1548" s="634" t="s">
        <v>2426</v>
      </c>
      <c r="V1548" s="634" t="s">
        <v>470</v>
      </c>
      <c r="W1548" s="634" t="s">
        <v>5559</v>
      </c>
      <c r="X1548" s="634" t="s">
        <v>14507</v>
      </c>
      <c r="Y1548" s="634" t="s">
        <v>8138</v>
      </c>
      <c r="Z1548" s="634" t="s">
        <v>8139</v>
      </c>
      <c r="AB1548" s="634" t="s">
        <v>8183</v>
      </c>
      <c r="AC1548" s="634" t="s">
        <v>8184</v>
      </c>
      <c r="AE1548" s="634" t="s">
        <v>12690</v>
      </c>
      <c r="AF1548" s="634" t="s">
        <v>18732</v>
      </c>
      <c r="AI1548" s="646" t="str">
        <f>VLOOKUP(K1548,'3-kurs'!C:F,4,)</f>
        <v>3-kurs</v>
      </c>
      <c r="AJ1548" s="634" t="str">
        <f t="shared" si="24"/>
        <v>438231100012</v>
      </c>
    </row>
    <row r="1549" spans="1:36" hidden="1" x14ac:dyDescent="0.25">
      <c r="A1549" s="634" t="s">
        <v>14538</v>
      </c>
      <c r="B1549" s="634" t="s">
        <v>2814</v>
      </c>
      <c r="C1549" s="634" t="s">
        <v>8125</v>
      </c>
      <c r="D1549" s="634" t="s">
        <v>8126</v>
      </c>
      <c r="E1549" s="634" t="s">
        <v>8127</v>
      </c>
      <c r="F1549" s="634" t="s">
        <v>4345</v>
      </c>
      <c r="G1549" s="634" t="s">
        <v>4348</v>
      </c>
      <c r="H1549" s="634" t="s">
        <v>4346</v>
      </c>
      <c r="I1549" s="634" t="s">
        <v>14539</v>
      </c>
      <c r="J1549" s="634" t="s">
        <v>14540</v>
      </c>
      <c r="K1549" s="635">
        <v>41606961010020</v>
      </c>
      <c r="L1549" s="634" t="s">
        <v>12538</v>
      </c>
      <c r="M1549" s="634" t="s">
        <v>4006</v>
      </c>
      <c r="N1549" s="634" t="s">
        <v>2424</v>
      </c>
      <c r="O1549" s="634" t="s">
        <v>2472</v>
      </c>
      <c r="P1549" s="634" t="s">
        <v>8132</v>
      </c>
      <c r="Q1549" s="634" t="s">
        <v>8133</v>
      </c>
      <c r="R1549" s="634" t="s">
        <v>7245</v>
      </c>
      <c r="S1549" s="634" t="s">
        <v>8135</v>
      </c>
      <c r="T1549" s="634" t="s">
        <v>10837</v>
      </c>
      <c r="U1549" s="634" t="s">
        <v>2426</v>
      </c>
      <c r="V1549" s="634" t="s">
        <v>470</v>
      </c>
      <c r="W1549" s="634" t="s">
        <v>5559</v>
      </c>
      <c r="X1549" s="634" t="s">
        <v>14541</v>
      </c>
      <c r="Y1549" s="634" t="s">
        <v>8138</v>
      </c>
      <c r="Z1549" s="634" t="s">
        <v>8139</v>
      </c>
      <c r="AB1549" s="634" t="s">
        <v>8183</v>
      </c>
      <c r="AC1549" s="634" t="s">
        <v>8184</v>
      </c>
      <c r="AE1549" s="634" t="s">
        <v>12307</v>
      </c>
      <c r="AF1549" s="634" t="s">
        <v>18731</v>
      </c>
      <c r="AI1549" s="646" t="str">
        <f>VLOOKUP(K1549,'3-kurs'!C:F,4,)</f>
        <v>3-kurs</v>
      </c>
      <c r="AJ1549" s="634" t="str">
        <f t="shared" si="24"/>
        <v>438231100118</v>
      </c>
    </row>
    <row r="1550" spans="1:36" hidden="1" x14ac:dyDescent="0.25">
      <c r="A1550" s="634" t="s">
        <v>14508</v>
      </c>
      <c r="B1550" s="634" t="s">
        <v>2763</v>
      </c>
      <c r="C1550" s="634" t="s">
        <v>8125</v>
      </c>
      <c r="D1550" s="634" t="s">
        <v>8126</v>
      </c>
      <c r="E1550" s="634" t="s">
        <v>8127</v>
      </c>
      <c r="F1550" s="634" t="s">
        <v>4345</v>
      </c>
      <c r="G1550" s="634" t="s">
        <v>8221</v>
      </c>
      <c r="H1550" s="634" t="s">
        <v>4346</v>
      </c>
      <c r="I1550" s="634" t="s">
        <v>12489</v>
      </c>
      <c r="J1550" s="634" t="s">
        <v>14509</v>
      </c>
      <c r="K1550" s="635">
        <v>42711861110064</v>
      </c>
      <c r="L1550" s="634" t="s">
        <v>14510</v>
      </c>
      <c r="M1550" s="634" t="s">
        <v>4006</v>
      </c>
      <c r="N1550" s="634" t="s">
        <v>2424</v>
      </c>
      <c r="O1550" s="634" t="s">
        <v>2472</v>
      </c>
      <c r="P1550" s="634" t="s">
        <v>8132</v>
      </c>
      <c r="Q1550" s="634" t="s">
        <v>8133</v>
      </c>
      <c r="R1550" s="634" t="s">
        <v>7245</v>
      </c>
      <c r="S1550" s="634" t="s">
        <v>8135</v>
      </c>
      <c r="T1550" s="634" t="s">
        <v>10837</v>
      </c>
      <c r="U1550" s="634" t="s">
        <v>2426</v>
      </c>
      <c r="V1550" s="634" t="s">
        <v>470</v>
      </c>
      <c r="W1550" s="634" t="s">
        <v>5559</v>
      </c>
      <c r="X1550" s="634" t="s">
        <v>14511</v>
      </c>
      <c r="Y1550" s="634" t="s">
        <v>8138</v>
      </c>
      <c r="Z1550" s="634" t="s">
        <v>8139</v>
      </c>
      <c r="AC1550" s="634" t="s">
        <v>8184</v>
      </c>
      <c r="AE1550" s="634" t="s">
        <v>11918</v>
      </c>
      <c r="AF1550" s="634" t="s">
        <v>18733</v>
      </c>
      <c r="AI1550" s="646" t="str">
        <f>VLOOKUP(K1550,'3-kurs'!C:F,4,)</f>
        <v>3-kurs</v>
      </c>
      <c r="AJ1550" s="634" t="str">
        <f t="shared" si="24"/>
        <v>438231100233</v>
      </c>
    </row>
    <row r="1551" spans="1:36" hidden="1" x14ac:dyDescent="0.25">
      <c r="A1551" s="634" t="s">
        <v>14512</v>
      </c>
      <c r="B1551" s="634" t="s">
        <v>2754</v>
      </c>
      <c r="C1551" s="634" t="s">
        <v>8125</v>
      </c>
      <c r="D1551" s="634" t="s">
        <v>8126</v>
      </c>
      <c r="E1551" s="634" t="s">
        <v>8127</v>
      </c>
      <c r="F1551" s="634" t="s">
        <v>4345</v>
      </c>
      <c r="G1551" s="634" t="s">
        <v>4350</v>
      </c>
      <c r="H1551" s="634" t="s">
        <v>4346</v>
      </c>
      <c r="I1551" s="634" t="s">
        <v>10007</v>
      </c>
      <c r="J1551" s="634" t="s">
        <v>14513</v>
      </c>
      <c r="K1551" s="635">
        <v>42811945310080</v>
      </c>
      <c r="L1551" s="634" t="s">
        <v>14514</v>
      </c>
      <c r="M1551" s="634" t="s">
        <v>4006</v>
      </c>
      <c r="N1551" s="634" t="s">
        <v>2424</v>
      </c>
      <c r="O1551" s="634" t="s">
        <v>2472</v>
      </c>
      <c r="P1551" s="634" t="s">
        <v>8132</v>
      </c>
      <c r="Q1551" s="634" t="s">
        <v>8133</v>
      </c>
      <c r="R1551" s="634" t="s">
        <v>7245</v>
      </c>
      <c r="S1551" s="634" t="s">
        <v>8135</v>
      </c>
      <c r="T1551" s="634" t="s">
        <v>10837</v>
      </c>
      <c r="U1551" s="634" t="s">
        <v>2426</v>
      </c>
      <c r="V1551" s="634" t="s">
        <v>470</v>
      </c>
      <c r="W1551" s="634" t="s">
        <v>5559</v>
      </c>
      <c r="X1551" s="634" t="s">
        <v>14515</v>
      </c>
      <c r="Y1551" s="634" t="s">
        <v>8138</v>
      </c>
      <c r="Z1551" s="634" t="s">
        <v>8139</v>
      </c>
      <c r="AC1551" s="634" t="s">
        <v>8184</v>
      </c>
      <c r="AE1551" s="634" t="s">
        <v>12307</v>
      </c>
      <c r="AF1551" s="634" t="s">
        <v>18725</v>
      </c>
      <c r="AI1551" s="646" t="str">
        <f>VLOOKUP(K1551,'3-kurs'!C:F,4,)</f>
        <v>3-kurs</v>
      </c>
      <c r="AJ1551" s="634" t="str">
        <f t="shared" si="24"/>
        <v>438231100121</v>
      </c>
    </row>
    <row r="1552" spans="1:36" hidden="1" x14ac:dyDescent="0.25">
      <c r="A1552" s="634" t="s">
        <v>14516</v>
      </c>
      <c r="B1552" s="634" t="s">
        <v>2752</v>
      </c>
      <c r="C1552" s="634" t="s">
        <v>8125</v>
      </c>
      <c r="D1552" s="634" t="s">
        <v>8126</v>
      </c>
      <c r="E1552" s="634" t="s">
        <v>8127</v>
      </c>
      <c r="F1552" s="634" t="s">
        <v>4345</v>
      </c>
      <c r="G1552" s="634" t="s">
        <v>4348</v>
      </c>
      <c r="H1552" s="634" t="s">
        <v>4346</v>
      </c>
      <c r="I1552" s="634" t="s">
        <v>14517</v>
      </c>
      <c r="J1552" s="634" t="s">
        <v>14518</v>
      </c>
      <c r="K1552" s="635">
        <v>60105045300011</v>
      </c>
      <c r="L1552" s="634" t="s">
        <v>14519</v>
      </c>
      <c r="M1552" s="634" t="s">
        <v>4006</v>
      </c>
      <c r="N1552" s="634" t="s">
        <v>2424</v>
      </c>
      <c r="O1552" s="634" t="s">
        <v>2472</v>
      </c>
      <c r="P1552" s="634" t="s">
        <v>8132</v>
      </c>
      <c r="Q1552" s="634" t="s">
        <v>8133</v>
      </c>
      <c r="R1552" s="634" t="s">
        <v>7245</v>
      </c>
      <c r="S1552" s="634" t="s">
        <v>8135</v>
      </c>
      <c r="T1552" s="634" t="s">
        <v>10837</v>
      </c>
      <c r="U1552" s="634" t="s">
        <v>2426</v>
      </c>
      <c r="V1552" s="634" t="s">
        <v>470</v>
      </c>
      <c r="W1552" s="634" t="s">
        <v>5559</v>
      </c>
      <c r="X1552" s="634" t="s">
        <v>14520</v>
      </c>
      <c r="Y1552" s="634" t="s">
        <v>8138</v>
      </c>
      <c r="Z1552" s="634" t="s">
        <v>8139</v>
      </c>
      <c r="AB1552" s="634" t="s">
        <v>8183</v>
      </c>
      <c r="AC1552" s="634" t="s">
        <v>8184</v>
      </c>
      <c r="AE1552" s="634" t="s">
        <v>11918</v>
      </c>
      <c r="AF1552" s="634" t="s">
        <v>18731</v>
      </c>
      <c r="AI1552" s="646" t="str">
        <f>VLOOKUP(K1552,'3-kurs'!C:F,4,)</f>
        <v>3-kurs</v>
      </c>
      <c r="AJ1552" s="634" t="str">
        <f t="shared" si="24"/>
        <v>438231100222</v>
      </c>
    </row>
    <row r="1553" spans="1:36" hidden="1" x14ac:dyDescent="0.25">
      <c r="A1553" s="634" t="s">
        <v>14521</v>
      </c>
      <c r="B1553" s="634" t="s">
        <v>2731</v>
      </c>
      <c r="C1553" s="634" t="s">
        <v>8125</v>
      </c>
      <c r="D1553" s="634" t="s">
        <v>8126</v>
      </c>
      <c r="E1553" s="634" t="s">
        <v>8127</v>
      </c>
      <c r="F1553" s="634" t="s">
        <v>4345</v>
      </c>
      <c r="G1553" s="634" t="s">
        <v>4347</v>
      </c>
      <c r="H1553" s="634" t="s">
        <v>4346</v>
      </c>
      <c r="I1553" s="634" t="s">
        <v>14522</v>
      </c>
      <c r="J1553" s="634" t="s">
        <v>14523</v>
      </c>
      <c r="K1553" s="635">
        <v>41311975260063</v>
      </c>
      <c r="L1553" s="634" t="s">
        <v>11489</v>
      </c>
      <c r="M1553" s="634" t="s">
        <v>4006</v>
      </c>
      <c r="N1553" s="634" t="s">
        <v>2424</v>
      </c>
      <c r="O1553" s="634" t="s">
        <v>2472</v>
      </c>
      <c r="P1553" s="634" t="s">
        <v>8132</v>
      </c>
      <c r="Q1553" s="634" t="s">
        <v>8133</v>
      </c>
      <c r="R1553" s="634" t="s">
        <v>7245</v>
      </c>
      <c r="S1553" s="634" t="s">
        <v>8135</v>
      </c>
      <c r="T1553" s="634" t="s">
        <v>10837</v>
      </c>
      <c r="U1553" s="634" t="s">
        <v>2426</v>
      </c>
      <c r="V1553" s="634" t="s">
        <v>470</v>
      </c>
      <c r="W1553" s="634" t="s">
        <v>5559</v>
      </c>
      <c r="X1553" s="634" t="s">
        <v>14524</v>
      </c>
      <c r="Y1553" s="634" t="s">
        <v>8138</v>
      </c>
      <c r="Z1553" s="634" t="s">
        <v>8139</v>
      </c>
      <c r="AB1553" s="634" t="s">
        <v>8183</v>
      </c>
      <c r="AC1553" s="634" t="s">
        <v>8184</v>
      </c>
      <c r="AE1553" s="634" t="s">
        <v>11918</v>
      </c>
      <c r="AF1553" s="634" t="s">
        <v>18733</v>
      </c>
      <c r="AI1553" s="646" t="str">
        <f>VLOOKUP(K1553,'3-kurs'!C:F,4,)</f>
        <v>3-kurs</v>
      </c>
      <c r="AJ1553" s="634" t="str">
        <f t="shared" si="24"/>
        <v>438231100180</v>
      </c>
    </row>
    <row r="1554" spans="1:36" hidden="1" x14ac:dyDescent="0.25">
      <c r="A1554" s="634" t="s">
        <v>14525</v>
      </c>
      <c r="B1554" s="634" t="s">
        <v>2721</v>
      </c>
      <c r="C1554" s="634" t="s">
        <v>8125</v>
      </c>
      <c r="D1554" s="634" t="s">
        <v>8126</v>
      </c>
      <c r="E1554" s="634" t="s">
        <v>8127</v>
      </c>
      <c r="F1554" s="634" t="s">
        <v>4345</v>
      </c>
      <c r="G1554" s="634" t="s">
        <v>8332</v>
      </c>
      <c r="H1554" s="634" t="s">
        <v>4346</v>
      </c>
      <c r="I1554" s="634" t="s">
        <v>14526</v>
      </c>
      <c r="J1554" s="634" t="s">
        <v>14527</v>
      </c>
      <c r="K1554" s="635">
        <v>41308935280018</v>
      </c>
      <c r="L1554" s="634" t="s">
        <v>14528</v>
      </c>
      <c r="M1554" s="634" t="s">
        <v>4006</v>
      </c>
      <c r="N1554" s="634" t="s">
        <v>2424</v>
      </c>
      <c r="O1554" s="634" t="s">
        <v>2472</v>
      </c>
      <c r="P1554" s="634" t="s">
        <v>8132</v>
      </c>
      <c r="Q1554" s="634" t="s">
        <v>8133</v>
      </c>
      <c r="R1554" s="634" t="s">
        <v>7245</v>
      </c>
      <c r="S1554" s="634" t="s">
        <v>8135</v>
      </c>
      <c r="T1554" s="634" t="s">
        <v>10837</v>
      </c>
      <c r="U1554" s="634" t="s">
        <v>2426</v>
      </c>
      <c r="V1554" s="634" t="s">
        <v>470</v>
      </c>
      <c r="W1554" s="634" t="s">
        <v>5559</v>
      </c>
      <c r="X1554" s="634" t="s">
        <v>14529</v>
      </c>
      <c r="Y1554" s="634" t="s">
        <v>8138</v>
      </c>
      <c r="Z1554" s="634" t="s">
        <v>8139</v>
      </c>
      <c r="AB1554" s="634" t="s">
        <v>8183</v>
      </c>
      <c r="AC1554" s="634" t="s">
        <v>8184</v>
      </c>
      <c r="AE1554" s="634" t="s">
        <v>11918</v>
      </c>
      <c r="AF1554" s="634" t="s">
        <v>18731</v>
      </c>
      <c r="AI1554" s="646" t="str">
        <f>VLOOKUP(K1554,'3-kurs'!C:F,4,)</f>
        <v>3-kurs</v>
      </c>
      <c r="AJ1554" s="634" t="str">
        <f t="shared" si="24"/>
        <v>438231100204</v>
      </c>
    </row>
    <row r="1555" spans="1:36" hidden="1" x14ac:dyDescent="0.25">
      <c r="A1555" s="634" t="s">
        <v>14530</v>
      </c>
      <c r="B1555" s="634" t="s">
        <v>2691</v>
      </c>
      <c r="C1555" s="634" t="s">
        <v>8125</v>
      </c>
      <c r="D1555" s="634" t="s">
        <v>8126</v>
      </c>
      <c r="E1555" s="634" t="s">
        <v>8127</v>
      </c>
      <c r="F1555" s="634" t="s">
        <v>4345</v>
      </c>
      <c r="G1555" s="634" t="s">
        <v>4348</v>
      </c>
      <c r="H1555" s="634" t="s">
        <v>4346</v>
      </c>
      <c r="I1555" s="634" t="s">
        <v>14531</v>
      </c>
      <c r="J1555" s="634" t="s">
        <v>14532</v>
      </c>
      <c r="K1555" s="635">
        <v>42212965300015</v>
      </c>
      <c r="L1555" s="634" t="s">
        <v>12276</v>
      </c>
      <c r="M1555" s="634" t="s">
        <v>4006</v>
      </c>
      <c r="N1555" s="634" t="s">
        <v>2424</v>
      </c>
      <c r="O1555" s="634" t="s">
        <v>2472</v>
      </c>
      <c r="P1555" s="634" t="s">
        <v>8132</v>
      </c>
      <c r="Q1555" s="634" t="s">
        <v>8133</v>
      </c>
      <c r="R1555" s="634" t="s">
        <v>7245</v>
      </c>
      <c r="S1555" s="634" t="s">
        <v>8135</v>
      </c>
      <c r="T1555" s="634" t="s">
        <v>10837</v>
      </c>
      <c r="U1555" s="634" t="s">
        <v>2426</v>
      </c>
      <c r="V1555" s="634" t="s">
        <v>470</v>
      </c>
      <c r="W1555" s="634" t="s">
        <v>5559</v>
      </c>
      <c r="X1555" s="634" t="s">
        <v>14533</v>
      </c>
      <c r="Y1555" s="634" t="s">
        <v>8138</v>
      </c>
      <c r="Z1555" s="634" t="s">
        <v>8139</v>
      </c>
      <c r="AB1555" s="634" t="s">
        <v>8183</v>
      </c>
      <c r="AC1555" s="634" t="s">
        <v>8184</v>
      </c>
      <c r="AE1555" s="634" t="s">
        <v>11918</v>
      </c>
      <c r="AF1555" s="634" t="s">
        <v>18739</v>
      </c>
      <c r="AI1555" s="646" t="str">
        <f>VLOOKUP(K1555,'3-kurs'!C:F,4,)</f>
        <v>3-kurs</v>
      </c>
      <c r="AJ1555" s="634" t="str">
        <f t="shared" si="24"/>
        <v>438231100250</v>
      </c>
    </row>
    <row r="1556" spans="1:36" hidden="1" x14ac:dyDescent="0.25">
      <c r="A1556" s="634" t="s">
        <v>14729</v>
      </c>
      <c r="B1556" s="634" t="s">
        <v>2712</v>
      </c>
      <c r="C1556" s="634" t="s">
        <v>8125</v>
      </c>
      <c r="D1556" s="634" t="s">
        <v>8126</v>
      </c>
      <c r="E1556" s="634" t="s">
        <v>8127</v>
      </c>
      <c r="F1556" s="634" t="s">
        <v>4345</v>
      </c>
      <c r="G1556" s="634" t="s">
        <v>4347</v>
      </c>
      <c r="H1556" s="634" t="s">
        <v>4346</v>
      </c>
      <c r="I1556" s="634" t="s">
        <v>14730</v>
      </c>
      <c r="J1556" s="634" t="s">
        <v>14731</v>
      </c>
      <c r="K1556" s="635">
        <v>43108975260023</v>
      </c>
      <c r="L1556" s="634" t="s">
        <v>14732</v>
      </c>
      <c r="M1556" s="634" t="s">
        <v>4006</v>
      </c>
      <c r="N1556" s="634" t="s">
        <v>2424</v>
      </c>
      <c r="O1556" s="634" t="s">
        <v>2590</v>
      </c>
      <c r="P1556" s="634" t="s">
        <v>8132</v>
      </c>
      <c r="Q1556" s="634" t="s">
        <v>8133</v>
      </c>
      <c r="R1556" s="634" t="s">
        <v>7245</v>
      </c>
      <c r="S1556" s="634" t="s">
        <v>8135</v>
      </c>
      <c r="T1556" s="634" t="s">
        <v>10837</v>
      </c>
      <c r="U1556" s="634" t="s">
        <v>2426</v>
      </c>
      <c r="V1556" s="634" t="s">
        <v>470</v>
      </c>
      <c r="W1556" s="634" t="s">
        <v>5559</v>
      </c>
      <c r="X1556" s="634" t="s">
        <v>14733</v>
      </c>
      <c r="Y1556" s="634" t="s">
        <v>8138</v>
      </c>
      <c r="Z1556" s="634" t="s">
        <v>8139</v>
      </c>
      <c r="AC1556" s="634" t="s">
        <v>8184</v>
      </c>
      <c r="AE1556" s="634" t="s">
        <v>11918</v>
      </c>
      <c r="AF1556" s="634" t="s">
        <v>18731</v>
      </c>
      <c r="AI1556" s="646" t="str">
        <f>VLOOKUP(K1556,'3-kurs'!C:F,4,)</f>
        <v>3-kurs</v>
      </c>
      <c r="AJ1556" s="634" t="str">
        <f t="shared" si="24"/>
        <v>438231100182</v>
      </c>
    </row>
    <row r="1557" spans="1:36" hidden="1" x14ac:dyDescent="0.25">
      <c r="A1557" s="634" t="s">
        <v>14756</v>
      </c>
      <c r="B1557" s="634" t="s">
        <v>4399</v>
      </c>
      <c r="C1557" s="634" t="s">
        <v>8125</v>
      </c>
      <c r="D1557" s="634" t="s">
        <v>8126</v>
      </c>
      <c r="E1557" s="634" t="s">
        <v>8127</v>
      </c>
      <c r="F1557" s="634" t="s">
        <v>8552</v>
      </c>
      <c r="G1557" s="634" t="s">
        <v>8896</v>
      </c>
      <c r="H1557" s="634" t="s">
        <v>4346</v>
      </c>
      <c r="I1557" s="634" t="s">
        <v>9769</v>
      </c>
      <c r="J1557" s="634" t="s">
        <v>14757</v>
      </c>
      <c r="K1557" s="635">
        <v>60708035660038</v>
      </c>
      <c r="L1557" s="634" t="s">
        <v>14683</v>
      </c>
      <c r="M1557" s="634" t="s">
        <v>4006</v>
      </c>
      <c r="N1557" s="634" t="s">
        <v>2424</v>
      </c>
      <c r="O1557" s="634" t="s">
        <v>2590</v>
      </c>
      <c r="P1557" s="634" t="s">
        <v>8132</v>
      </c>
      <c r="Q1557" s="634" t="s">
        <v>8133</v>
      </c>
      <c r="R1557" s="634" t="s">
        <v>7245</v>
      </c>
      <c r="S1557" s="634" t="s">
        <v>8135</v>
      </c>
      <c r="T1557" s="634" t="s">
        <v>10837</v>
      </c>
      <c r="U1557" s="634" t="s">
        <v>2426</v>
      </c>
      <c r="V1557" s="634" t="s">
        <v>470</v>
      </c>
      <c r="W1557" s="634" t="s">
        <v>5559</v>
      </c>
      <c r="X1557" s="634" t="s">
        <v>14758</v>
      </c>
      <c r="Y1557" s="634" t="s">
        <v>8138</v>
      </c>
      <c r="Z1557" s="634" t="s">
        <v>8139</v>
      </c>
      <c r="AE1557" s="634" t="s">
        <v>14759</v>
      </c>
      <c r="AF1557" s="634" t="s">
        <v>18731</v>
      </c>
      <c r="AI1557" s="646" t="str">
        <f>VLOOKUP(K1557,'3-kurs'!C:F,4,)</f>
        <v>3-kurs</v>
      </c>
      <c r="AJ1557" s="634" t="str">
        <f t="shared" si="24"/>
        <v>438231100567</v>
      </c>
    </row>
    <row r="1558" spans="1:36" hidden="1" x14ac:dyDescent="0.25">
      <c r="A1558" s="634" t="s">
        <v>14700</v>
      </c>
      <c r="B1558" s="634" t="s">
        <v>3635</v>
      </c>
      <c r="C1558" s="634" t="s">
        <v>8125</v>
      </c>
      <c r="D1558" s="634" t="s">
        <v>8126</v>
      </c>
      <c r="E1558" s="634" t="s">
        <v>8127</v>
      </c>
      <c r="F1558" s="634" t="s">
        <v>4345</v>
      </c>
      <c r="G1558" s="634" t="s">
        <v>4348</v>
      </c>
      <c r="H1558" s="634" t="s">
        <v>4346</v>
      </c>
      <c r="I1558" s="634" t="s">
        <v>14701</v>
      </c>
      <c r="J1558" s="634" t="s">
        <v>14702</v>
      </c>
      <c r="K1558" s="635">
        <v>41503941010071</v>
      </c>
      <c r="L1558" s="634" t="s">
        <v>13016</v>
      </c>
      <c r="M1558" s="634" t="s">
        <v>4006</v>
      </c>
      <c r="N1558" s="634" t="s">
        <v>2424</v>
      </c>
      <c r="O1558" s="634" t="s">
        <v>2590</v>
      </c>
      <c r="P1558" s="634" t="s">
        <v>8132</v>
      </c>
      <c r="Q1558" s="634" t="s">
        <v>8133</v>
      </c>
      <c r="R1558" s="634" t="s">
        <v>7245</v>
      </c>
      <c r="S1558" s="634" t="s">
        <v>8135</v>
      </c>
      <c r="T1558" s="634" t="s">
        <v>10837</v>
      </c>
      <c r="U1558" s="634" t="s">
        <v>2426</v>
      </c>
      <c r="V1558" s="634" t="s">
        <v>470</v>
      </c>
      <c r="W1558" s="634" t="s">
        <v>5559</v>
      </c>
      <c r="X1558" s="634" t="s">
        <v>14703</v>
      </c>
      <c r="Y1558" s="634" t="s">
        <v>8138</v>
      </c>
      <c r="Z1558" s="634" t="s">
        <v>8139</v>
      </c>
      <c r="AB1558" s="634" t="s">
        <v>8183</v>
      </c>
      <c r="AC1558" s="634" t="s">
        <v>8184</v>
      </c>
      <c r="AE1558" s="634" t="s">
        <v>11918</v>
      </c>
      <c r="AF1558" s="634" t="s">
        <v>18742</v>
      </c>
      <c r="AI1558" s="646" t="str">
        <f>VLOOKUP(K1558,'3-kurs'!C:F,4,)</f>
        <v>3-kurs</v>
      </c>
      <c r="AJ1558" s="634" t="str">
        <f t="shared" si="24"/>
        <v>438231100229</v>
      </c>
    </row>
    <row r="1559" spans="1:36" hidden="1" x14ac:dyDescent="0.25">
      <c r="A1559" s="634" t="s">
        <v>14696</v>
      </c>
      <c r="B1559" s="634" t="s">
        <v>3608</v>
      </c>
      <c r="C1559" s="634" t="s">
        <v>8125</v>
      </c>
      <c r="D1559" s="634" t="s">
        <v>8126</v>
      </c>
      <c r="E1559" s="634" t="s">
        <v>8361</v>
      </c>
      <c r="F1559" s="634" t="s">
        <v>4345</v>
      </c>
      <c r="G1559" s="634" t="s">
        <v>4348</v>
      </c>
      <c r="H1559" s="634" t="s">
        <v>4346</v>
      </c>
      <c r="I1559" s="634" t="s">
        <v>14697</v>
      </c>
      <c r="J1559" s="634" t="s">
        <v>14698</v>
      </c>
      <c r="K1559" s="635">
        <v>42209861010010</v>
      </c>
      <c r="L1559" s="634" t="s">
        <v>12647</v>
      </c>
      <c r="M1559" s="634" t="s">
        <v>4006</v>
      </c>
      <c r="N1559" s="634" t="s">
        <v>2424</v>
      </c>
      <c r="O1559" s="634" t="s">
        <v>2590</v>
      </c>
      <c r="P1559" s="634" t="s">
        <v>8132</v>
      </c>
      <c r="Q1559" s="634" t="s">
        <v>8133</v>
      </c>
      <c r="R1559" s="634" t="s">
        <v>7245</v>
      </c>
      <c r="S1559" s="634" t="s">
        <v>8135</v>
      </c>
      <c r="T1559" s="634" t="s">
        <v>10837</v>
      </c>
      <c r="U1559" s="634" t="s">
        <v>2426</v>
      </c>
      <c r="V1559" s="634" t="s">
        <v>470</v>
      </c>
      <c r="W1559" s="634" t="s">
        <v>5559</v>
      </c>
      <c r="X1559" s="634" t="s">
        <v>14699</v>
      </c>
      <c r="Y1559" s="634" t="s">
        <v>8138</v>
      </c>
      <c r="Z1559" s="634" t="s">
        <v>8139</v>
      </c>
      <c r="AB1559" s="634" t="s">
        <v>8183</v>
      </c>
      <c r="AC1559" s="634" t="s">
        <v>8184</v>
      </c>
      <c r="AE1559" s="634" t="s">
        <v>11918</v>
      </c>
      <c r="AF1559" s="634" t="s">
        <v>18733</v>
      </c>
      <c r="AI1559" s="646" t="str">
        <f>VLOOKUP(K1559,'3-kurs'!C:F,4,)</f>
        <v>3-kurs</v>
      </c>
      <c r="AJ1559" s="634" t="str">
        <f t="shared" si="24"/>
        <v>438231100185</v>
      </c>
    </row>
    <row r="1560" spans="1:36" hidden="1" x14ac:dyDescent="0.25">
      <c r="A1560" s="634" t="s">
        <v>14690</v>
      </c>
      <c r="B1560" s="634" t="s">
        <v>3593</v>
      </c>
      <c r="C1560" s="634" t="s">
        <v>8125</v>
      </c>
      <c r="D1560" s="634" t="s">
        <v>8126</v>
      </c>
      <c r="E1560" s="634" t="s">
        <v>8127</v>
      </c>
      <c r="F1560" s="634" t="s">
        <v>4345</v>
      </c>
      <c r="G1560" s="634" t="s">
        <v>4348</v>
      </c>
      <c r="H1560" s="634" t="s">
        <v>4346</v>
      </c>
      <c r="I1560" s="634" t="s">
        <v>14691</v>
      </c>
      <c r="J1560" s="634" t="s">
        <v>14692</v>
      </c>
      <c r="K1560" s="635">
        <v>41101861140045</v>
      </c>
      <c r="L1560" s="634" t="s">
        <v>14693</v>
      </c>
      <c r="M1560" s="634" t="s">
        <v>4006</v>
      </c>
      <c r="N1560" s="634" t="s">
        <v>2424</v>
      </c>
      <c r="O1560" s="634" t="s">
        <v>2590</v>
      </c>
      <c r="P1560" s="634" t="s">
        <v>8132</v>
      </c>
      <c r="Q1560" s="634" t="s">
        <v>8133</v>
      </c>
      <c r="R1560" s="634" t="s">
        <v>7245</v>
      </c>
      <c r="S1560" s="634" t="s">
        <v>8135</v>
      </c>
      <c r="T1560" s="634" t="s">
        <v>10837</v>
      </c>
      <c r="U1560" s="634" t="s">
        <v>2426</v>
      </c>
      <c r="V1560" s="634" t="s">
        <v>470</v>
      </c>
      <c r="W1560" s="634" t="s">
        <v>5559</v>
      </c>
      <c r="X1560" s="634" t="s">
        <v>14694</v>
      </c>
      <c r="Y1560" s="634" t="s">
        <v>8138</v>
      </c>
      <c r="Z1560" s="634" t="s">
        <v>8139</v>
      </c>
      <c r="AB1560" s="634" t="s">
        <v>8183</v>
      </c>
      <c r="AC1560" s="634" t="s">
        <v>8184</v>
      </c>
      <c r="AE1560" s="634" t="s">
        <v>14695</v>
      </c>
      <c r="AF1560" s="634" t="s">
        <v>18732</v>
      </c>
      <c r="AI1560" s="646" t="str">
        <f>VLOOKUP(K1560,'3-kurs'!C:F,4,)</f>
        <v>3-kurs</v>
      </c>
      <c r="AJ1560" s="634" t="str">
        <f t="shared" si="24"/>
        <v>438231100487</v>
      </c>
    </row>
    <row r="1561" spans="1:36" hidden="1" x14ac:dyDescent="0.25">
      <c r="A1561" s="634" t="s">
        <v>14685</v>
      </c>
      <c r="B1561" s="634" t="s">
        <v>3575</v>
      </c>
      <c r="C1561" s="634" t="s">
        <v>8125</v>
      </c>
      <c r="D1561" s="634" t="s">
        <v>8126</v>
      </c>
      <c r="E1561" s="634" t="s">
        <v>8127</v>
      </c>
      <c r="F1561" s="634" t="s">
        <v>4345</v>
      </c>
      <c r="G1561" s="634" t="s">
        <v>8221</v>
      </c>
      <c r="H1561" s="634" t="s">
        <v>4346</v>
      </c>
      <c r="I1561" s="634" t="s">
        <v>14686</v>
      </c>
      <c r="J1561" s="634" t="s">
        <v>14687</v>
      </c>
      <c r="K1561" s="635">
        <v>60305035350011</v>
      </c>
      <c r="L1561" s="634" t="s">
        <v>14688</v>
      </c>
      <c r="M1561" s="634" t="s">
        <v>4006</v>
      </c>
      <c r="N1561" s="634" t="s">
        <v>2424</v>
      </c>
      <c r="O1561" s="634" t="s">
        <v>2590</v>
      </c>
      <c r="P1561" s="634" t="s">
        <v>8132</v>
      </c>
      <c r="Q1561" s="634" t="s">
        <v>8133</v>
      </c>
      <c r="R1561" s="634" t="s">
        <v>7245</v>
      </c>
      <c r="S1561" s="634" t="s">
        <v>8135</v>
      </c>
      <c r="T1561" s="634" t="s">
        <v>10837</v>
      </c>
      <c r="U1561" s="634" t="s">
        <v>2426</v>
      </c>
      <c r="V1561" s="634" t="s">
        <v>470</v>
      </c>
      <c r="W1561" s="634" t="s">
        <v>5559</v>
      </c>
      <c r="X1561" s="634" t="s">
        <v>14689</v>
      </c>
      <c r="Y1561" s="634" t="s">
        <v>8138</v>
      </c>
      <c r="Z1561" s="634" t="s">
        <v>8139</v>
      </c>
      <c r="AB1561" s="634" t="s">
        <v>8183</v>
      </c>
      <c r="AC1561" s="634" t="s">
        <v>8184</v>
      </c>
      <c r="AE1561" s="634" t="s">
        <v>11918</v>
      </c>
      <c r="AF1561" s="634" t="s">
        <v>18725</v>
      </c>
      <c r="AI1561" s="646" t="str">
        <f>VLOOKUP(K1561,'3-kurs'!C:F,4,)</f>
        <v>3-kurs</v>
      </c>
      <c r="AJ1561" s="634" t="str">
        <f t="shared" si="24"/>
        <v>438231100221</v>
      </c>
    </row>
    <row r="1562" spans="1:36" hidden="1" x14ac:dyDescent="0.25">
      <c r="A1562" s="634" t="s">
        <v>14680</v>
      </c>
      <c r="B1562" s="634" t="s">
        <v>3449</v>
      </c>
      <c r="C1562" s="634" t="s">
        <v>8125</v>
      </c>
      <c r="D1562" s="634" t="s">
        <v>8126</v>
      </c>
      <c r="E1562" s="634" t="s">
        <v>8127</v>
      </c>
      <c r="F1562" s="634" t="s">
        <v>4345</v>
      </c>
      <c r="G1562" s="634" t="s">
        <v>8221</v>
      </c>
      <c r="H1562" s="634" t="s">
        <v>4346</v>
      </c>
      <c r="I1562" s="634" t="s">
        <v>14681</v>
      </c>
      <c r="J1562" s="634" t="s">
        <v>14682</v>
      </c>
      <c r="K1562" s="635">
        <v>62809035350021</v>
      </c>
      <c r="L1562" s="634" t="s">
        <v>14683</v>
      </c>
      <c r="M1562" s="634" t="s">
        <v>4006</v>
      </c>
      <c r="N1562" s="634" t="s">
        <v>2424</v>
      </c>
      <c r="O1562" s="634" t="s">
        <v>2590</v>
      </c>
      <c r="P1562" s="634" t="s">
        <v>8132</v>
      </c>
      <c r="Q1562" s="634" t="s">
        <v>8133</v>
      </c>
      <c r="R1562" s="634" t="s">
        <v>7245</v>
      </c>
      <c r="S1562" s="634" t="s">
        <v>8135</v>
      </c>
      <c r="T1562" s="634" t="s">
        <v>10837</v>
      </c>
      <c r="U1562" s="634" t="s">
        <v>2426</v>
      </c>
      <c r="V1562" s="634" t="s">
        <v>470</v>
      </c>
      <c r="W1562" s="634" t="s">
        <v>5559</v>
      </c>
      <c r="X1562" s="634" t="s">
        <v>14684</v>
      </c>
      <c r="Y1562" s="634" t="s">
        <v>8138</v>
      </c>
      <c r="Z1562" s="634" t="s">
        <v>8139</v>
      </c>
      <c r="AB1562" s="634" t="s">
        <v>8183</v>
      </c>
      <c r="AC1562" s="634" t="s">
        <v>8184</v>
      </c>
      <c r="AE1562" s="634" t="s">
        <v>11918</v>
      </c>
      <c r="AF1562" s="634" t="s">
        <v>18612</v>
      </c>
      <c r="AI1562" s="646" t="str">
        <f>VLOOKUP(K1562,'3-kurs'!C:F,4,)</f>
        <v>3-kurs</v>
      </c>
      <c r="AJ1562" s="634" t="str">
        <f t="shared" si="24"/>
        <v>438231100224</v>
      </c>
    </row>
    <row r="1563" spans="1:36" hidden="1" x14ac:dyDescent="0.25">
      <c r="A1563" s="634" t="s">
        <v>19316</v>
      </c>
      <c r="B1563" s="634" t="s">
        <v>7999</v>
      </c>
      <c r="C1563" s="634" t="s">
        <v>8125</v>
      </c>
      <c r="D1563" s="634" t="s">
        <v>8126</v>
      </c>
      <c r="E1563" s="634" t="s">
        <v>8127</v>
      </c>
      <c r="F1563" s="634" t="s">
        <v>4345</v>
      </c>
      <c r="G1563" s="634" t="s">
        <v>4348</v>
      </c>
      <c r="H1563" s="634" t="s">
        <v>4346</v>
      </c>
      <c r="I1563" s="634" t="s">
        <v>19317</v>
      </c>
      <c r="J1563" s="634" t="s">
        <v>19318</v>
      </c>
      <c r="K1563" s="635">
        <v>40303941010021</v>
      </c>
      <c r="L1563" s="634" t="s">
        <v>19319</v>
      </c>
      <c r="M1563" s="634" t="s">
        <v>4006</v>
      </c>
      <c r="N1563" s="634" t="s">
        <v>2424</v>
      </c>
      <c r="O1563" s="634" t="s">
        <v>2590</v>
      </c>
      <c r="P1563" s="634" t="s">
        <v>8132</v>
      </c>
      <c r="Q1563" s="634" t="s">
        <v>8133</v>
      </c>
      <c r="R1563" s="634" t="s">
        <v>7245</v>
      </c>
      <c r="S1563" s="634" t="s">
        <v>8135</v>
      </c>
      <c r="T1563" s="634" t="s">
        <v>10837</v>
      </c>
      <c r="U1563" s="634" t="s">
        <v>2426</v>
      </c>
      <c r="V1563" s="634" t="s">
        <v>470</v>
      </c>
      <c r="W1563" s="634" t="s">
        <v>5559</v>
      </c>
      <c r="X1563" s="634" t="s">
        <v>8137</v>
      </c>
      <c r="Y1563" s="634" t="s">
        <v>8138</v>
      </c>
      <c r="Z1563" s="634" t="s">
        <v>8139</v>
      </c>
      <c r="AE1563" s="634" t="s">
        <v>20514</v>
      </c>
      <c r="AF1563" s="634" t="s">
        <v>18576</v>
      </c>
      <c r="AI1563" s="646" t="str">
        <f>VLOOKUP(K1563,'3-kurs'!C:F,4,)</f>
        <v>3-kurs</v>
      </c>
      <c r="AJ1563" s="634" t="str">
        <f t="shared" si="24"/>
        <v>438221100410</v>
      </c>
    </row>
    <row r="1564" spans="1:36" hidden="1" x14ac:dyDescent="0.25">
      <c r="A1564" s="634" t="s">
        <v>14675</v>
      </c>
      <c r="B1564" s="634" t="s">
        <v>3409</v>
      </c>
      <c r="C1564" s="634" t="s">
        <v>8125</v>
      </c>
      <c r="D1564" s="634" t="s">
        <v>8126</v>
      </c>
      <c r="E1564" s="634" t="s">
        <v>8127</v>
      </c>
      <c r="F1564" s="634" t="s">
        <v>4345</v>
      </c>
      <c r="G1564" s="634" t="s">
        <v>4348</v>
      </c>
      <c r="H1564" s="634" t="s">
        <v>4346</v>
      </c>
      <c r="I1564" s="634" t="s">
        <v>14676</v>
      </c>
      <c r="J1564" s="634" t="s">
        <v>14677</v>
      </c>
      <c r="K1564" s="635">
        <v>41306861140073</v>
      </c>
      <c r="L1564" s="634" t="s">
        <v>14678</v>
      </c>
      <c r="M1564" s="634" t="s">
        <v>4006</v>
      </c>
      <c r="N1564" s="634" t="s">
        <v>2424</v>
      </c>
      <c r="O1564" s="634" t="s">
        <v>2590</v>
      </c>
      <c r="P1564" s="634" t="s">
        <v>8132</v>
      </c>
      <c r="Q1564" s="634" t="s">
        <v>8133</v>
      </c>
      <c r="R1564" s="634" t="s">
        <v>7245</v>
      </c>
      <c r="S1564" s="634" t="s">
        <v>8135</v>
      </c>
      <c r="T1564" s="634" t="s">
        <v>10837</v>
      </c>
      <c r="U1564" s="634" t="s">
        <v>2426</v>
      </c>
      <c r="V1564" s="634" t="s">
        <v>470</v>
      </c>
      <c r="W1564" s="634" t="s">
        <v>5559</v>
      </c>
      <c r="X1564" s="634" t="s">
        <v>14679</v>
      </c>
      <c r="Y1564" s="634" t="s">
        <v>8138</v>
      </c>
      <c r="Z1564" s="634" t="s">
        <v>8139</v>
      </c>
      <c r="AC1564" s="634" t="s">
        <v>8184</v>
      </c>
      <c r="AE1564" s="634" t="s">
        <v>12690</v>
      </c>
      <c r="AF1564" s="634" t="s">
        <v>18739</v>
      </c>
      <c r="AI1564" s="646" t="str">
        <f>VLOOKUP(K1564,'3-kurs'!C:F,4,)</f>
        <v>3-kurs</v>
      </c>
      <c r="AJ1564" s="634" t="str">
        <f t="shared" si="24"/>
        <v>438231100010</v>
      </c>
    </row>
    <row r="1565" spans="1:36" hidden="1" x14ac:dyDescent="0.25">
      <c r="A1565" s="634" t="s">
        <v>14670</v>
      </c>
      <c r="B1565" s="634" t="s">
        <v>3406</v>
      </c>
      <c r="C1565" s="634" t="s">
        <v>8125</v>
      </c>
      <c r="D1565" s="634" t="s">
        <v>8126</v>
      </c>
      <c r="E1565" s="634" t="s">
        <v>8127</v>
      </c>
      <c r="F1565" s="634" t="s">
        <v>4345</v>
      </c>
      <c r="G1565" s="634" t="s">
        <v>4348</v>
      </c>
      <c r="H1565" s="634" t="s">
        <v>4346</v>
      </c>
      <c r="I1565" s="634" t="s">
        <v>14671</v>
      </c>
      <c r="J1565" s="634" t="s">
        <v>14672</v>
      </c>
      <c r="K1565" s="635">
        <v>41712965300024</v>
      </c>
      <c r="L1565" s="634" t="s">
        <v>12112</v>
      </c>
      <c r="M1565" s="634" t="s">
        <v>4006</v>
      </c>
      <c r="N1565" s="634" t="s">
        <v>2424</v>
      </c>
      <c r="O1565" s="634" t="s">
        <v>2590</v>
      </c>
      <c r="P1565" s="634" t="s">
        <v>8132</v>
      </c>
      <c r="Q1565" s="634" t="s">
        <v>8133</v>
      </c>
      <c r="R1565" s="634" t="s">
        <v>7245</v>
      </c>
      <c r="S1565" s="634" t="s">
        <v>8135</v>
      </c>
      <c r="T1565" s="634" t="s">
        <v>10837</v>
      </c>
      <c r="U1565" s="634" t="s">
        <v>2426</v>
      </c>
      <c r="V1565" s="634" t="s">
        <v>470</v>
      </c>
      <c r="W1565" s="634" t="s">
        <v>5559</v>
      </c>
      <c r="X1565" s="634" t="s">
        <v>14673</v>
      </c>
      <c r="Y1565" s="634" t="s">
        <v>8138</v>
      </c>
      <c r="Z1565" s="634" t="s">
        <v>8139</v>
      </c>
      <c r="AE1565" s="634" t="s">
        <v>14674</v>
      </c>
      <c r="AF1565" s="634" t="s">
        <v>18731</v>
      </c>
      <c r="AI1565" s="646" t="str">
        <f>VLOOKUP(K1565,'3-kurs'!C:F,4,)</f>
        <v>3-kurs</v>
      </c>
      <c r="AJ1565" s="634" t="str">
        <f t="shared" si="24"/>
        <v>438231100513</v>
      </c>
    </row>
    <row r="1566" spans="1:36" hidden="1" x14ac:dyDescent="0.25">
      <c r="A1566" s="634" t="s">
        <v>14770</v>
      </c>
      <c r="B1566" s="634" t="s">
        <v>3301</v>
      </c>
      <c r="C1566" s="634" t="s">
        <v>8125</v>
      </c>
      <c r="D1566" s="634" t="s">
        <v>8126</v>
      </c>
      <c r="E1566" s="634" t="s">
        <v>8127</v>
      </c>
      <c r="F1566" s="634" t="s">
        <v>4345</v>
      </c>
      <c r="G1566" s="634" t="s">
        <v>4348</v>
      </c>
      <c r="H1566" s="634" t="s">
        <v>4346</v>
      </c>
      <c r="I1566" s="634" t="s">
        <v>14771</v>
      </c>
      <c r="J1566" s="634" t="s">
        <v>14772</v>
      </c>
      <c r="K1566" s="635">
        <v>62608035300014</v>
      </c>
      <c r="L1566" s="634" t="s">
        <v>14773</v>
      </c>
      <c r="M1566" s="634" t="s">
        <v>4006</v>
      </c>
      <c r="N1566" s="634" t="s">
        <v>2424</v>
      </c>
      <c r="O1566" s="634" t="s">
        <v>2590</v>
      </c>
      <c r="P1566" s="634" t="s">
        <v>8132</v>
      </c>
      <c r="Q1566" s="634" t="s">
        <v>8133</v>
      </c>
      <c r="R1566" s="634" t="s">
        <v>7245</v>
      </c>
      <c r="S1566" s="634" t="s">
        <v>8135</v>
      </c>
      <c r="T1566" s="634" t="s">
        <v>10837</v>
      </c>
      <c r="U1566" s="634" t="s">
        <v>2426</v>
      </c>
      <c r="V1566" s="634" t="s">
        <v>470</v>
      </c>
      <c r="W1566" s="634" t="s">
        <v>5559</v>
      </c>
      <c r="X1566" s="634" t="s">
        <v>14774</v>
      </c>
      <c r="Y1566" s="634" t="s">
        <v>8138</v>
      </c>
      <c r="Z1566" s="634" t="s">
        <v>8139</v>
      </c>
      <c r="AB1566" s="634" t="s">
        <v>8183</v>
      </c>
      <c r="AC1566" s="634" t="s">
        <v>8184</v>
      </c>
      <c r="AE1566" s="634" t="s">
        <v>11918</v>
      </c>
      <c r="AF1566" s="634" t="s">
        <v>18742</v>
      </c>
      <c r="AI1566" s="646" t="str">
        <f>VLOOKUP(K1566,'3-kurs'!C:F,4,)</f>
        <v>3-kurs</v>
      </c>
      <c r="AJ1566" s="634" t="str">
        <f t="shared" si="24"/>
        <v>438231100279</v>
      </c>
    </row>
    <row r="1567" spans="1:36" hidden="1" x14ac:dyDescent="0.25">
      <c r="A1567" s="634" t="s">
        <v>14665</v>
      </c>
      <c r="B1567" s="634" t="s">
        <v>3295</v>
      </c>
      <c r="C1567" s="634" t="s">
        <v>8125</v>
      </c>
      <c r="D1567" s="634" t="s">
        <v>8126</v>
      </c>
      <c r="E1567" s="634" t="s">
        <v>8127</v>
      </c>
      <c r="F1567" s="634" t="s">
        <v>4345</v>
      </c>
      <c r="G1567" s="634" t="s">
        <v>4348</v>
      </c>
      <c r="H1567" s="634" t="s">
        <v>4346</v>
      </c>
      <c r="I1567" s="634" t="s">
        <v>14666</v>
      </c>
      <c r="J1567" s="634" t="s">
        <v>14667</v>
      </c>
      <c r="K1567" s="635">
        <v>42012941010028</v>
      </c>
      <c r="L1567" s="634" t="s">
        <v>14668</v>
      </c>
      <c r="M1567" s="634" t="s">
        <v>4006</v>
      </c>
      <c r="N1567" s="634" t="s">
        <v>2424</v>
      </c>
      <c r="O1567" s="634" t="s">
        <v>2590</v>
      </c>
      <c r="P1567" s="634" t="s">
        <v>8132</v>
      </c>
      <c r="Q1567" s="634" t="s">
        <v>8133</v>
      </c>
      <c r="R1567" s="634" t="s">
        <v>7245</v>
      </c>
      <c r="S1567" s="634" t="s">
        <v>8135</v>
      </c>
      <c r="T1567" s="634" t="s">
        <v>10837</v>
      </c>
      <c r="U1567" s="634" t="s">
        <v>2426</v>
      </c>
      <c r="V1567" s="634" t="s">
        <v>470</v>
      </c>
      <c r="W1567" s="634" t="s">
        <v>5559</v>
      </c>
      <c r="X1567" s="634" t="s">
        <v>14669</v>
      </c>
      <c r="Y1567" s="634" t="s">
        <v>8138</v>
      </c>
      <c r="Z1567" s="634" t="s">
        <v>8139</v>
      </c>
      <c r="AB1567" s="634" t="s">
        <v>8183</v>
      </c>
      <c r="AC1567" s="634" t="s">
        <v>8184</v>
      </c>
      <c r="AE1567" s="634" t="s">
        <v>12307</v>
      </c>
      <c r="AF1567" s="634" t="s">
        <v>18731</v>
      </c>
      <c r="AI1567" s="646" t="str">
        <f>VLOOKUP(K1567,'3-kurs'!C:F,4,)</f>
        <v>3-kurs</v>
      </c>
      <c r="AJ1567" s="634" t="str">
        <f t="shared" si="24"/>
        <v>438231100123</v>
      </c>
    </row>
    <row r="1568" spans="1:36" hidden="1" x14ac:dyDescent="0.25">
      <c r="A1568" s="634" t="s">
        <v>14656</v>
      </c>
      <c r="B1568" s="634" t="s">
        <v>3291</v>
      </c>
      <c r="C1568" s="634" t="s">
        <v>8125</v>
      </c>
      <c r="D1568" s="634" t="s">
        <v>8126</v>
      </c>
      <c r="E1568" s="634" t="s">
        <v>8127</v>
      </c>
      <c r="F1568" s="634" t="s">
        <v>4345</v>
      </c>
      <c r="G1568" s="634" t="s">
        <v>4347</v>
      </c>
      <c r="H1568" s="634" t="s">
        <v>4346</v>
      </c>
      <c r="I1568" s="634" t="s">
        <v>14657</v>
      </c>
      <c r="J1568" s="634" t="s">
        <v>14658</v>
      </c>
      <c r="K1568" s="635">
        <v>43112995260026</v>
      </c>
      <c r="L1568" s="634" t="s">
        <v>12353</v>
      </c>
      <c r="M1568" s="634" t="s">
        <v>4006</v>
      </c>
      <c r="N1568" s="634" t="s">
        <v>2424</v>
      </c>
      <c r="O1568" s="634" t="s">
        <v>2590</v>
      </c>
      <c r="P1568" s="634" t="s">
        <v>8132</v>
      </c>
      <c r="Q1568" s="634" t="s">
        <v>8133</v>
      </c>
      <c r="R1568" s="634" t="s">
        <v>7245</v>
      </c>
      <c r="S1568" s="634" t="s">
        <v>8135</v>
      </c>
      <c r="T1568" s="634" t="s">
        <v>10837</v>
      </c>
      <c r="U1568" s="634" t="s">
        <v>2426</v>
      </c>
      <c r="V1568" s="634" t="s">
        <v>470</v>
      </c>
      <c r="W1568" s="634" t="s">
        <v>5559</v>
      </c>
      <c r="X1568" s="634" t="s">
        <v>14659</v>
      </c>
      <c r="Y1568" s="634" t="s">
        <v>8138</v>
      </c>
      <c r="Z1568" s="634" t="s">
        <v>8139</v>
      </c>
      <c r="AB1568" s="634" t="s">
        <v>8183</v>
      </c>
      <c r="AC1568" s="634" t="s">
        <v>8184</v>
      </c>
      <c r="AE1568" s="634" t="s">
        <v>11918</v>
      </c>
      <c r="AF1568" s="634" t="s">
        <v>18741</v>
      </c>
      <c r="AI1568" s="646" t="str">
        <f>VLOOKUP(K1568,'3-kurs'!C:F,4,)</f>
        <v>3-kurs</v>
      </c>
      <c r="AJ1568" s="634" t="str">
        <f t="shared" si="24"/>
        <v>438231100326</v>
      </c>
    </row>
    <row r="1569" spans="1:36" hidden="1" x14ac:dyDescent="0.25">
      <c r="A1569" s="634" t="s">
        <v>14660</v>
      </c>
      <c r="B1569" s="634" t="s">
        <v>3293</v>
      </c>
      <c r="C1569" s="634" t="s">
        <v>8125</v>
      </c>
      <c r="D1569" s="634" t="s">
        <v>8126</v>
      </c>
      <c r="E1569" s="634" t="s">
        <v>8127</v>
      </c>
      <c r="F1569" s="634" t="s">
        <v>4345</v>
      </c>
      <c r="G1569" s="634" t="s">
        <v>4352</v>
      </c>
      <c r="H1569" s="634" t="s">
        <v>4346</v>
      </c>
      <c r="I1569" s="634" t="s">
        <v>14661</v>
      </c>
      <c r="J1569" s="634" t="s">
        <v>14662</v>
      </c>
      <c r="K1569" s="635">
        <v>41908841060050</v>
      </c>
      <c r="L1569" s="634" t="s">
        <v>14663</v>
      </c>
      <c r="M1569" s="634" t="s">
        <v>4006</v>
      </c>
      <c r="N1569" s="634" t="s">
        <v>2424</v>
      </c>
      <c r="O1569" s="634" t="s">
        <v>2590</v>
      </c>
      <c r="P1569" s="634" t="s">
        <v>8132</v>
      </c>
      <c r="Q1569" s="634" t="s">
        <v>8133</v>
      </c>
      <c r="R1569" s="634" t="s">
        <v>7245</v>
      </c>
      <c r="S1569" s="634" t="s">
        <v>8135</v>
      </c>
      <c r="T1569" s="634" t="s">
        <v>10837</v>
      </c>
      <c r="U1569" s="634" t="s">
        <v>2426</v>
      </c>
      <c r="V1569" s="634" t="s">
        <v>470</v>
      </c>
      <c r="W1569" s="634" t="s">
        <v>5559</v>
      </c>
      <c r="X1569" s="634" t="s">
        <v>14664</v>
      </c>
      <c r="Y1569" s="634" t="s">
        <v>8138</v>
      </c>
      <c r="Z1569" s="634" t="s">
        <v>8139</v>
      </c>
      <c r="AB1569" s="634" t="s">
        <v>8183</v>
      </c>
      <c r="AC1569" s="634" t="s">
        <v>8184</v>
      </c>
      <c r="AE1569" s="634" t="s">
        <v>11918</v>
      </c>
      <c r="AF1569" s="634" t="s">
        <v>18740</v>
      </c>
      <c r="AI1569" s="646" t="str">
        <f>VLOOKUP(K1569,'3-kurs'!C:F,4,)</f>
        <v>3-kurs</v>
      </c>
      <c r="AJ1569" s="634" t="str">
        <f t="shared" si="24"/>
        <v>438231100320</v>
      </c>
    </row>
    <row r="1570" spans="1:36" hidden="1" x14ac:dyDescent="0.25">
      <c r="A1570" s="634" t="s">
        <v>14651</v>
      </c>
      <c r="B1570" s="634" t="s">
        <v>3289</v>
      </c>
      <c r="C1570" s="634" t="s">
        <v>8125</v>
      </c>
      <c r="D1570" s="634" t="s">
        <v>8126</v>
      </c>
      <c r="E1570" s="634" t="s">
        <v>8127</v>
      </c>
      <c r="F1570" s="634" t="s">
        <v>4345</v>
      </c>
      <c r="G1570" s="634" t="s">
        <v>4348</v>
      </c>
      <c r="H1570" s="634" t="s">
        <v>4346</v>
      </c>
      <c r="I1570" s="634" t="s">
        <v>14652</v>
      </c>
      <c r="J1570" s="634" t="s">
        <v>14653</v>
      </c>
      <c r="K1570" s="635">
        <v>40311810970028</v>
      </c>
      <c r="L1570" s="634" t="s">
        <v>14654</v>
      </c>
      <c r="M1570" s="634" t="s">
        <v>4006</v>
      </c>
      <c r="N1570" s="634" t="s">
        <v>2424</v>
      </c>
      <c r="O1570" s="634" t="s">
        <v>2590</v>
      </c>
      <c r="P1570" s="634" t="s">
        <v>8132</v>
      </c>
      <c r="Q1570" s="634" t="s">
        <v>8133</v>
      </c>
      <c r="R1570" s="634" t="s">
        <v>7245</v>
      </c>
      <c r="S1570" s="634" t="s">
        <v>8135</v>
      </c>
      <c r="T1570" s="634" t="s">
        <v>10837</v>
      </c>
      <c r="U1570" s="634" t="s">
        <v>2426</v>
      </c>
      <c r="V1570" s="634" t="s">
        <v>470</v>
      </c>
      <c r="W1570" s="634" t="s">
        <v>5559</v>
      </c>
      <c r="X1570" s="634" t="s">
        <v>14655</v>
      </c>
      <c r="Y1570" s="634" t="s">
        <v>8138</v>
      </c>
      <c r="Z1570" s="634" t="s">
        <v>8139</v>
      </c>
      <c r="AB1570" s="634" t="s">
        <v>8183</v>
      </c>
      <c r="AC1570" s="634" t="s">
        <v>8184</v>
      </c>
      <c r="AE1570" s="634" t="s">
        <v>11918</v>
      </c>
      <c r="AF1570" s="634" t="s">
        <v>18731</v>
      </c>
      <c r="AI1570" s="646" t="str">
        <f>VLOOKUP(K1570,'3-kurs'!C:F,4,)</f>
        <v>3-kurs</v>
      </c>
      <c r="AJ1570" s="634" t="str">
        <f t="shared" si="24"/>
        <v>438231100323</v>
      </c>
    </row>
    <row r="1571" spans="1:36" hidden="1" x14ac:dyDescent="0.25">
      <c r="A1571" s="634" t="s">
        <v>14647</v>
      </c>
      <c r="B1571" s="634" t="s">
        <v>3272</v>
      </c>
      <c r="C1571" s="634" t="s">
        <v>8125</v>
      </c>
      <c r="D1571" s="634" t="s">
        <v>8126</v>
      </c>
      <c r="E1571" s="634" t="s">
        <v>8127</v>
      </c>
      <c r="F1571" s="634" t="s">
        <v>4345</v>
      </c>
      <c r="G1571" s="634" t="s">
        <v>8163</v>
      </c>
      <c r="H1571" s="634" t="s">
        <v>4346</v>
      </c>
      <c r="I1571" s="634" t="s">
        <v>14648</v>
      </c>
      <c r="J1571" s="634" t="s">
        <v>14649</v>
      </c>
      <c r="K1571" s="635">
        <v>40804931080083</v>
      </c>
      <c r="L1571" s="634" t="s">
        <v>14098</v>
      </c>
      <c r="M1571" s="634" t="s">
        <v>4006</v>
      </c>
      <c r="N1571" s="634" t="s">
        <v>2424</v>
      </c>
      <c r="O1571" s="634" t="s">
        <v>2590</v>
      </c>
      <c r="P1571" s="634" t="s">
        <v>8132</v>
      </c>
      <c r="Q1571" s="634" t="s">
        <v>8133</v>
      </c>
      <c r="R1571" s="634" t="s">
        <v>7245</v>
      </c>
      <c r="S1571" s="634" t="s">
        <v>8135</v>
      </c>
      <c r="T1571" s="634" t="s">
        <v>10837</v>
      </c>
      <c r="U1571" s="634" t="s">
        <v>2426</v>
      </c>
      <c r="V1571" s="634" t="s">
        <v>470</v>
      </c>
      <c r="W1571" s="634" t="s">
        <v>5559</v>
      </c>
      <c r="X1571" s="634" t="s">
        <v>14650</v>
      </c>
      <c r="Y1571" s="634" t="s">
        <v>8138</v>
      </c>
      <c r="Z1571" s="634" t="s">
        <v>8139</v>
      </c>
      <c r="AB1571" s="634" t="s">
        <v>8183</v>
      </c>
      <c r="AC1571" s="634" t="s">
        <v>8184</v>
      </c>
      <c r="AE1571" s="634" t="s">
        <v>11918</v>
      </c>
      <c r="AF1571" s="634" t="s">
        <v>18612</v>
      </c>
      <c r="AI1571" s="646" t="str">
        <f>VLOOKUP(K1571,'3-kurs'!C:F,4,)</f>
        <v>3-kurs</v>
      </c>
      <c r="AJ1571" s="634" t="str">
        <f t="shared" si="24"/>
        <v>438231100223</v>
      </c>
    </row>
    <row r="1572" spans="1:36" hidden="1" x14ac:dyDescent="0.25">
      <c r="A1572" s="634" t="s">
        <v>14642</v>
      </c>
      <c r="B1572" s="634" t="s">
        <v>3276</v>
      </c>
      <c r="C1572" s="634" t="s">
        <v>8125</v>
      </c>
      <c r="D1572" s="634" t="s">
        <v>8126</v>
      </c>
      <c r="E1572" s="634" t="s">
        <v>8127</v>
      </c>
      <c r="F1572" s="634" t="s">
        <v>4345</v>
      </c>
      <c r="G1572" s="634" t="s">
        <v>4350</v>
      </c>
      <c r="H1572" s="634" t="s">
        <v>4346</v>
      </c>
      <c r="I1572" s="634" t="s">
        <v>14643</v>
      </c>
      <c r="J1572" s="634" t="s">
        <v>14644</v>
      </c>
      <c r="K1572" s="635">
        <v>60702005310031</v>
      </c>
      <c r="L1572" s="634" t="s">
        <v>14645</v>
      </c>
      <c r="M1572" s="634" t="s">
        <v>4006</v>
      </c>
      <c r="N1572" s="634" t="s">
        <v>2424</v>
      </c>
      <c r="O1572" s="634" t="s">
        <v>2590</v>
      </c>
      <c r="P1572" s="634" t="s">
        <v>8132</v>
      </c>
      <c r="Q1572" s="634" t="s">
        <v>8133</v>
      </c>
      <c r="R1572" s="634" t="s">
        <v>7245</v>
      </c>
      <c r="S1572" s="634" t="s">
        <v>8135</v>
      </c>
      <c r="T1572" s="634" t="s">
        <v>10837</v>
      </c>
      <c r="U1572" s="634" t="s">
        <v>2426</v>
      </c>
      <c r="V1572" s="634" t="s">
        <v>470</v>
      </c>
      <c r="W1572" s="634" t="s">
        <v>5559</v>
      </c>
      <c r="X1572" s="634" t="s">
        <v>14646</v>
      </c>
      <c r="Y1572" s="634" t="s">
        <v>8138</v>
      </c>
      <c r="Z1572" s="634" t="s">
        <v>8139</v>
      </c>
      <c r="AB1572" s="634" t="s">
        <v>8183</v>
      </c>
      <c r="AC1572" s="634" t="s">
        <v>8184</v>
      </c>
      <c r="AE1572" s="634" t="s">
        <v>11918</v>
      </c>
      <c r="AF1572" s="634" t="s">
        <v>18741</v>
      </c>
      <c r="AI1572" s="646" t="str">
        <f>VLOOKUP(K1572,'3-kurs'!C:F,4,)</f>
        <v>3-kurs</v>
      </c>
      <c r="AJ1572" s="634" t="str">
        <f t="shared" si="24"/>
        <v>438231100245</v>
      </c>
    </row>
    <row r="1573" spans="1:36" hidden="1" x14ac:dyDescent="0.25">
      <c r="A1573" s="634" t="s">
        <v>14775</v>
      </c>
      <c r="B1573" s="634" t="s">
        <v>3249</v>
      </c>
      <c r="C1573" s="634" t="s">
        <v>8125</v>
      </c>
      <c r="D1573" s="634" t="s">
        <v>8126</v>
      </c>
      <c r="E1573" s="634" t="s">
        <v>8127</v>
      </c>
      <c r="F1573" s="634" t="s">
        <v>4345</v>
      </c>
      <c r="G1573" s="634" t="s">
        <v>8128</v>
      </c>
      <c r="H1573" s="634" t="s">
        <v>4346</v>
      </c>
      <c r="I1573" s="634" t="s">
        <v>14776</v>
      </c>
      <c r="J1573" s="634" t="s">
        <v>14777</v>
      </c>
      <c r="K1573" s="635">
        <v>62404045340039</v>
      </c>
      <c r="L1573" s="634" t="s">
        <v>13317</v>
      </c>
      <c r="M1573" s="634" t="s">
        <v>4006</v>
      </c>
      <c r="N1573" s="634" t="s">
        <v>2424</v>
      </c>
      <c r="O1573" s="634" t="s">
        <v>2590</v>
      </c>
      <c r="P1573" s="634" t="s">
        <v>8132</v>
      </c>
      <c r="Q1573" s="634" t="s">
        <v>8133</v>
      </c>
      <c r="R1573" s="634" t="s">
        <v>7245</v>
      </c>
      <c r="S1573" s="634" t="s">
        <v>8135</v>
      </c>
      <c r="T1573" s="634" t="s">
        <v>10837</v>
      </c>
      <c r="U1573" s="634" t="s">
        <v>2426</v>
      </c>
      <c r="V1573" s="634" t="s">
        <v>470</v>
      </c>
      <c r="W1573" s="634" t="s">
        <v>5559</v>
      </c>
      <c r="X1573" s="634" t="s">
        <v>14778</v>
      </c>
      <c r="Y1573" s="634" t="s">
        <v>8138</v>
      </c>
      <c r="Z1573" s="634" t="s">
        <v>8139</v>
      </c>
      <c r="AB1573" s="634" t="s">
        <v>8183</v>
      </c>
      <c r="AC1573" s="634" t="s">
        <v>8184</v>
      </c>
      <c r="AE1573" s="634" t="s">
        <v>11918</v>
      </c>
      <c r="AF1573" s="634" t="s">
        <v>18740</v>
      </c>
      <c r="AI1573" s="646" t="str">
        <f>VLOOKUP(K1573,'3-kurs'!C:F,4,)</f>
        <v>3-kurs</v>
      </c>
      <c r="AJ1573" s="634" t="str">
        <f t="shared" si="24"/>
        <v>438231100179</v>
      </c>
    </row>
    <row r="1574" spans="1:36" hidden="1" x14ac:dyDescent="0.25">
      <c r="A1574" s="634" t="s">
        <v>14634</v>
      </c>
      <c r="B1574" s="634" t="s">
        <v>1934</v>
      </c>
      <c r="C1574" s="634" t="s">
        <v>8125</v>
      </c>
      <c r="D1574" s="634" t="s">
        <v>8126</v>
      </c>
      <c r="E1574" s="634" t="s">
        <v>8127</v>
      </c>
      <c r="F1574" s="634" t="s">
        <v>4345</v>
      </c>
      <c r="G1574" s="634" t="s">
        <v>8221</v>
      </c>
      <c r="H1574" s="634" t="s">
        <v>4346</v>
      </c>
      <c r="I1574" s="634" t="s">
        <v>14635</v>
      </c>
      <c r="J1574" s="634" t="s">
        <v>14636</v>
      </c>
      <c r="K1574" s="635">
        <v>41002985350036</v>
      </c>
      <c r="M1574" s="634" t="s">
        <v>4006</v>
      </c>
      <c r="N1574" s="634" t="s">
        <v>2424</v>
      </c>
      <c r="O1574" s="634" t="s">
        <v>2590</v>
      </c>
      <c r="P1574" s="634" t="s">
        <v>8132</v>
      </c>
      <c r="Q1574" s="634" t="s">
        <v>8133</v>
      </c>
      <c r="R1574" s="634" t="s">
        <v>7245</v>
      </c>
      <c r="S1574" s="634" t="s">
        <v>8135</v>
      </c>
      <c r="T1574" s="634" t="s">
        <v>10837</v>
      </c>
      <c r="U1574" s="634" t="s">
        <v>2426</v>
      </c>
      <c r="V1574" s="634" t="s">
        <v>470</v>
      </c>
      <c r="W1574" s="634" t="s">
        <v>5559</v>
      </c>
      <c r="X1574" s="634" t="s">
        <v>14637</v>
      </c>
      <c r="Y1574" s="634" t="s">
        <v>8138</v>
      </c>
      <c r="Z1574" s="634" t="s">
        <v>8139</v>
      </c>
      <c r="AA1574" s="634" t="s">
        <v>11467</v>
      </c>
      <c r="AB1574" s="634" t="s">
        <v>13500</v>
      </c>
      <c r="AE1574" s="634" t="s">
        <v>13199</v>
      </c>
      <c r="AF1574" s="634" t="s">
        <v>18612</v>
      </c>
      <c r="AI1574" s="646" t="str">
        <f>VLOOKUP(K1574,'3-kurs'!C:F,4,)</f>
        <v>3-kurs</v>
      </c>
      <c r="AJ1574" s="634" t="str">
        <f t="shared" si="24"/>
        <v>438211100066</v>
      </c>
    </row>
    <row r="1575" spans="1:36" hidden="1" x14ac:dyDescent="0.25">
      <c r="A1575" s="634" t="s">
        <v>14638</v>
      </c>
      <c r="B1575" s="634" t="s">
        <v>3191</v>
      </c>
      <c r="C1575" s="634" t="s">
        <v>8125</v>
      </c>
      <c r="D1575" s="634" t="s">
        <v>8126</v>
      </c>
      <c r="E1575" s="634" t="s">
        <v>8127</v>
      </c>
      <c r="F1575" s="634" t="s">
        <v>4345</v>
      </c>
      <c r="G1575" s="634" t="s">
        <v>4348</v>
      </c>
      <c r="H1575" s="634" t="s">
        <v>4346</v>
      </c>
      <c r="I1575" s="634" t="s">
        <v>14639</v>
      </c>
      <c r="J1575" s="634" t="s">
        <v>14640</v>
      </c>
      <c r="K1575" s="635">
        <v>40102925300013</v>
      </c>
      <c r="L1575" s="634" t="s">
        <v>14641</v>
      </c>
      <c r="M1575" s="634" t="s">
        <v>4006</v>
      </c>
      <c r="N1575" s="634" t="s">
        <v>2424</v>
      </c>
      <c r="O1575" s="634" t="s">
        <v>2590</v>
      </c>
      <c r="P1575" s="634" t="s">
        <v>8132</v>
      </c>
      <c r="Q1575" s="634" t="s">
        <v>8133</v>
      </c>
      <c r="R1575" s="634" t="s">
        <v>7245</v>
      </c>
      <c r="S1575" s="634" t="s">
        <v>8135</v>
      </c>
      <c r="T1575" s="634" t="s">
        <v>10837</v>
      </c>
      <c r="U1575" s="634" t="s">
        <v>2426</v>
      </c>
      <c r="V1575" s="634" t="s">
        <v>470</v>
      </c>
      <c r="W1575" s="634" t="s">
        <v>5559</v>
      </c>
      <c r="X1575" s="634" t="s">
        <v>14264</v>
      </c>
      <c r="Y1575" s="634" t="s">
        <v>8138</v>
      </c>
      <c r="Z1575" s="634" t="s">
        <v>8139</v>
      </c>
      <c r="AB1575" s="634" t="s">
        <v>8183</v>
      </c>
      <c r="AC1575" s="634" t="s">
        <v>8184</v>
      </c>
      <c r="AE1575" s="634" t="s">
        <v>12690</v>
      </c>
      <c r="AF1575" s="634" t="s">
        <v>18732</v>
      </c>
      <c r="AI1575" s="646" t="str">
        <f>VLOOKUP(K1575,'3-kurs'!C:F,4,)</f>
        <v>3-kurs</v>
      </c>
      <c r="AJ1575" s="634" t="str">
        <f t="shared" si="24"/>
        <v>438231100008</v>
      </c>
    </row>
    <row r="1576" spans="1:36" hidden="1" x14ac:dyDescent="0.25">
      <c r="A1576" s="634" t="s">
        <v>14704</v>
      </c>
      <c r="B1576" s="634" t="s">
        <v>3193</v>
      </c>
      <c r="C1576" s="634" t="s">
        <v>8125</v>
      </c>
      <c r="D1576" s="634" t="s">
        <v>8126</v>
      </c>
      <c r="E1576" s="634" t="s">
        <v>8127</v>
      </c>
      <c r="F1576" s="634" t="s">
        <v>4345</v>
      </c>
      <c r="G1576" s="634" t="s">
        <v>8221</v>
      </c>
      <c r="H1576" s="634" t="s">
        <v>4346</v>
      </c>
      <c r="I1576" s="634" t="s">
        <v>14705</v>
      </c>
      <c r="J1576" s="634" t="s">
        <v>14706</v>
      </c>
      <c r="K1576" s="635">
        <v>62506035350012</v>
      </c>
      <c r="L1576" s="634" t="s">
        <v>10105</v>
      </c>
      <c r="M1576" s="634" t="s">
        <v>4006</v>
      </c>
      <c r="N1576" s="634" t="s">
        <v>2424</v>
      </c>
      <c r="O1576" s="634" t="s">
        <v>2590</v>
      </c>
      <c r="P1576" s="634" t="s">
        <v>8132</v>
      </c>
      <c r="Q1576" s="634" t="s">
        <v>8133</v>
      </c>
      <c r="R1576" s="634" t="s">
        <v>7245</v>
      </c>
      <c r="S1576" s="634" t="s">
        <v>8135</v>
      </c>
      <c r="T1576" s="634" t="s">
        <v>10837</v>
      </c>
      <c r="U1576" s="634" t="s">
        <v>2426</v>
      </c>
      <c r="V1576" s="634" t="s">
        <v>470</v>
      </c>
      <c r="W1576" s="634" t="s">
        <v>5559</v>
      </c>
      <c r="X1576" s="634" t="s">
        <v>14707</v>
      </c>
      <c r="Y1576" s="634" t="s">
        <v>8138</v>
      </c>
      <c r="Z1576" s="634" t="s">
        <v>8139</v>
      </c>
      <c r="AB1576" s="634" t="s">
        <v>8183</v>
      </c>
      <c r="AC1576" s="634" t="s">
        <v>8184</v>
      </c>
      <c r="AE1576" s="634" t="s">
        <v>14265</v>
      </c>
      <c r="AF1576" s="634" t="s">
        <v>18741</v>
      </c>
      <c r="AI1576" s="646" t="str">
        <f>VLOOKUP(K1576,'3-kurs'!C:F,4,)</f>
        <v>3-kurs</v>
      </c>
      <c r="AJ1576" s="634" t="str">
        <f t="shared" si="24"/>
        <v>438231100047</v>
      </c>
    </row>
    <row r="1577" spans="1:36" hidden="1" x14ac:dyDescent="0.25">
      <c r="A1577" s="634" t="s">
        <v>14625</v>
      </c>
      <c r="B1577" s="634" t="s">
        <v>3165</v>
      </c>
      <c r="C1577" s="634" t="s">
        <v>8125</v>
      </c>
      <c r="D1577" s="634" t="s">
        <v>8126</v>
      </c>
      <c r="E1577" s="634" t="s">
        <v>8127</v>
      </c>
      <c r="F1577" s="634" t="s">
        <v>4345</v>
      </c>
      <c r="G1577" s="634" t="s">
        <v>9003</v>
      </c>
      <c r="H1577" s="634" t="s">
        <v>4346</v>
      </c>
      <c r="I1577" s="634" t="s">
        <v>14626</v>
      </c>
      <c r="J1577" s="634" t="s">
        <v>14627</v>
      </c>
      <c r="K1577" s="635">
        <v>61202045370015</v>
      </c>
      <c r="L1577" s="634" t="s">
        <v>14628</v>
      </c>
      <c r="M1577" s="634" t="s">
        <v>4006</v>
      </c>
      <c r="N1577" s="634" t="s">
        <v>2424</v>
      </c>
      <c r="O1577" s="634" t="s">
        <v>2590</v>
      </c>
      <c r="P1577" s="634" t="s">
        <v>8132</v>
      </c>
      <c r="Q1577" s="634" t="s">
        <v>8133</v>
      </c>
      <c r="R1577" s="634" t="s">
        <v>7245</v>
      </c>
      <c r="S1577" s="634" t="s">
        <v>8135</v>
      </c>
      <c r="T1577" s="634" t="s">
        <v>10837</v>
      </c>
      <c r="U1577" s="634" t="s">
        <v>2426</v>
      </c>
      <c r="V1577" s="634" t="s">
        <v>470</v>
      </c>
      <c r="W1577" s="634" t="s">
        <v>5559</v>
      </c>
      <c r="X1577" s="634" t="s">
        <v>14629</v>
      </c>
      <c r="Y1577" s="634" t="s">
        <v>8138</v>
      </c>
      <c r="Z1577" s="634" t="s">
        <v>8139</v>
      </c>
      <c r="AB1577" s="634" t="s">
        <v>8183</v>
      </c>
      <c r="AC1577" s="634" t="s">
        <v>8184</v>
      </c>
      <c r="AE1577" s="634" t="s">
        <v>11918</v>
      </c>
      <c r="AF1577" s="634" t="s">
        <v>18740</v>
      </c>
      <c r="AI1577" s="646" t="str">
        <f>VLOOKUP(K1577,'3-kurs'!C:F,4,)</f>
        <v>3-kurs</v>
      </c>
      <c r="AJ1577" s="634" t="str">
        <f t="shared" si="24"/>
        <v>438231100251</v>
      </c>
    </row>
    <row r="1578" spans="1:36" hidden="1" x14ac:dyDescent="0.25">
      <c r="A1578" s="634" t="s">
        <v>14630</v>
      </c>
      <c r="B1578" s="634" t="s">
        <v>3142</v>
      </c>
      <c r="C1578" s="634" t="s">
        <v>8125</v>
      </c>
      <c r="D1578" s="634" t="s">
        <v>8126</v>
      </c>
      <c r="E1578" s="634" t="s">
        <v>8127</v>
      </c>
      <c r="F1578" s="634" t="s">
        <v>4345</v>
      </c>
      <c r="G1578" s="634" t="s">
        <v>4348</v>
      </c>
      <c r="H1578" s="634" t="s">
        <v>4346</v>
      </c>
      <c r="I1578" s="634" t="s">
        <v>14631</v>
      </c>
      <c r="J1578" s="634" t="s">
        <v>14632</v>
      </c>
      <c r="K1578" s="635">
        <v>42910911140015</v>
      </c>
      <c r="L1578" s="634" t="s">
        <v>9305</v>
      </c>
      <c r="M1578" s="634" t="s">
        <v>4006</v>
      </c>
      <c r="N1578" s="634" t="s">
        <v>2424</v>
      </c>
      <c r="O1578" s="634" t="s">
        <v>2590</v>
      </c>
      <c r="P1578" s="634" t="s">
        <v>8132</v>
      </c>
      <c r="Q1578" s="634" t="s">
        <v>8133</v>
      </c>
      <c r="R1578" s="634" t="s">
        <v>7245</v>
      </c>
      <c r="S1578" s="634" t="s">
        <v>8135</v>
      </c>
      <c r="T1578" s="634" t="s">
        <v>10837</v>
      </c>
      <c r="U1578" s="634" t="s">
        <v>2426</v>
      </c>
      <c r="V1578" s="634" t="s">
        <v>470</v>
      </c>
      <c r="W1578" s="634" t="s">
        <v>5559</v>
      </c>
      <c r="X1578" s="634" t="s">
        <v>14633</v>
      </c>
      <c r="Y1578" s="634" t="s">
        <v>8138</v>
      </c>
      <c r="Z1578" s="634" t="s">
        <v>8139</v>
      </c>
      <c r="AB1578" s="634" t="s">
        <v>8183</v>
      </c>
      <c r="AC1578" s="634" t="s">
        <v>8184</v>
      </c>
      <c r="AE1578" s="634" t="s">
        <v>11918</v>
      </c>
      <c r="AF1578" s="634" t="s">
        <v>18733</v>
      </c>
      <c r="AI1578" s="646" t="str">
        <f>VLOOKUP(K1578,'3-kurs'!C:F,4,)</f>
        <v>3-kurs</v>
      </c>
      <c r="AJ1578" s="634" t="str">
        <f t="shared" si="24"/>
        <v>438231100226</v>
      </c>
    </row>
    <row r="1579" spans="1:36" hidden="1" x14ac:dyDescent="0.25">
      <c r="A1579" s="634" t="s">
        <v>14620</v>
      </c>
      <c r="B1579" s="634" t="s">
        <v>3111</v>
      </c>
      <c r="C1579" s="634" t="s">
        <v>8125</v>
      </c>
      <c r="D1579" s="634" t="s">
        <v>8126</v>
      </c>
      <c r="E1579" s="634" t="s">
        <v>8127</v>
      </c>
      <c r="F1579" s="634" t="s">
        <v>4345</v>
      </c>
      <c r="G1579" s="634" t="s">
        <v>4350</v>
      </c>
      <c r="H1579" s="634" t="s">
        <v>4346</v>
      </c>
      <c r="I1579" s="634" t="s">
        <v>14621</v>
      </c>
      <c r="J1579" s="634" t="s">
        <v>14622</v>
      </c>
      <c r="K1579" s="635">
        <v>60802025310012</v>
      </c>
      <c r="L1579" s="634" t="s">
        <v>14623</v>
      </c>
      <c r="M1579" s="634" t="s">
        <v>4006</v>
      </c>
      <c r="N1579" s="634" t="s">
        <v>2424</v>
      </c>
      <c r="O1579" s="634" t="s">
        <v>2590</v>
      </c>
      <c r="P1579" s="634" t="s">
        <v>8132</v>
      </c>
      <c r="Q1579" s="634" t="s">
        <v>8133</v>
      </c>
      <c r="R1579" s="634" t="s">
        <v>7245</v>
      </c>
      <c r="S1579" s="634" t="s">
        <v>8135</v>
      </c>
      <c r="T1579" s="634" t="s">
        <v>10837</v>
      </c>
      <c r="U1579" s="634" t="s">
        <v>2426</v>
      </c>
      <c r="V1579" s="634" t="s">
        <v>470</v>
      </c>
      <c r="W1579" s="634" t="s">
        <v>5559</v>
      </c>
      <c r="X1579" s="634" t="s">
        <v>14624</v>
      </c>
      <c r="Y1579" s="634" t="s">
        <v>8138</v>
      </c>
      <c r="Z1579" s="634" t="s">
        <v>8139</v>
      </c>
      <c r="AB1579" s="634" t="s">
        <v>8183</v>
      </c>
      <c r="AC1579" s="634" t="s">
        <v>8184</v>
      </c>
      <c r="AE1579" s="634" t="s">
        <v>11918</v>
      </c>
      <c r="AF1579" s="634" t="s">
        <v>18732</v>
      </c>
      <c r="AI1579" s="646" t="str">
        <f>VLOOKUP(K1579,'3-kurs'!C:F,4,)</f>
        <v>3-kurs</v>
      </c>
      <c r="AJ1579" s="634" t="str">
        <f t="shared" si="24"/>
        <v>438231100255</v>
      </c>
    </row>
    <row r="1580" spans="1:36" hidden="1" x14ac:dyDescent="0.25">
      <c r="A1580" s="634" t="s">
        <v>14787</v>
      </c>
      <c r="B1580" s="634" t="s">
        <v>3075</v>
      </c>
      <c r="C1580" s="634" t="s">
        <v>8125</v>
      </c>
      <c r="D1580" s="634" t="s">
        <v>8126</v>
      </c>
      <c r="E1580" s="634" t="s">
        <v>8127</v>
      </c>
      <c r="F1580" s="634" t="s">
        <v>4345</v>
      </c>
      <c r="G1580" s="634" t="s">
        <v>4348</v>
      </c>
      <c r="H1580" s="634" t="s">
        <v>4346</v>
      </c>
      <c r="I1580" s="634" t="s">
        <v>14788</v>
      </c>
      <c r="J1580" s="634" t="s">
        <v>14789</v>
      </c>
      <c r="K1580" s="635">
        <v>40207781140051</v>
      </c>
      <c r="L1580" s="634" t="s">
        <v>14790</v>
      </c>
      <c r="M1580" s="634" t="s">
        <v>4006</v>
      </c>
      <c r="N1580" s="634" t="s">
        <v>2424</v>
      </c>
      <c r="O1580" s="634" t="s">
        <v>2590</v>
      </c>
      <c r="P1580" s="634" t="s">
        <v>8132</v>
      </c>
      <c r="Q1580" s="634" t="s">
        <v>8133</v>
      </c>
      <c r="R1580" s="634" t="s">
        <v>7245</v>
      </c>
      <c r="S1580" s="634" t="s">
        <v>8135</v>
      </c>
      <c r="T1580" s="634" t="s">
        <v>10837</v>
      </c>
      <c r="U1580" s="634" t="s">
        <v>2426</v>
      </c>
      <c r="V1580" s="634" t="s">
        <v>470</v>
      </c>
      <c r="W1580" s="634" t="s">
        <v>5559</v>
      </c>
      <c r="X1580" s="634" t="s">
        <v>14791</v>
      </c>
      <c r="Y1580" s="634" t="s">
        <v>8138</v>
      </c>
      <c r="Z1580" s="634" t="s">
        <v>8139</v>
      </c>
      <c r="AE1580" s="634" t="s">
        <v>14695</v>
      </c>
      <c r="AF1580" s="634" t="s">
        <v>18733</v>
      </c>
      <c r="AI1580" s="646" t="str">
        <f>VLOOKUP(K1580,'3-kurs'!C:F,4,)</f>
        <v>3-kurs</v>
      </c>
      <c r="AJ1580" s="634" t="str">
        <f t="shared" si="24"/>
        <v>438231100488</v>
      </c>
    </row>
    <row r="1581" spans="1:36" hidden="1" x14ac:dyDescent="0.25">
      <c r="A1581" s="634" t="s">
        <v>14796</v>
      </c>
      <c r="B1581" s="634" t="s">
        <v>4393</v>
      </c>
      <c r="C1581" s="634" t="s">
        <v>8125</v>
      </c>
      <c r="D1581" s="634" t="s">
        <v>8126</v>
      </c>
      <c r="E1581" s="634" t="s">
        <v>8127</v>
      </c>
      <c r="F1581" s="634" t="s">
        <v>4345</v>
      </c>
      <c r="G1581" s="634" t="s">
        <v>4348</v>
      </c>
      <c r="H1581" s="634" t="s">
        <v>4346</v>
      </c>
      <c r="I1581" s="634" t="s">
        <v>9483</v>
      </c>
      <c r="J1581" s="634" t="s">
        <v>14797</v>
      </c>
      <c r="K1581" s="635">
        <v>42509820920032</v>
      </c>
      <c r="L1581" s="634" t="s">
        <v>14798</v>
      </c>
      <c r="M1581" s="634" t="s">
        <v>4006</v>
      </c>
      <c r="N1581" s="634" t="s">
        <v>2424</v>
      </c>
      <c r="O1581" s="634" t="s">
        <v>2590</v>
      </c>
      <c r="P1581" s="634" t="s">
        <v>8132</v>
      </c>
      <c r="Q1581" s="634" t="s">
        <v>8133</v>
      </c>
      <c r="R1581" s="634" t="s">
        <v>7245</v>
      </c>
      <c r="S1581" s="634" t="s">
        <v>8135</v>
      </c>
      <c r="T1581" s="634" t="s">
        <v>10837</v>
      </c>
      <c r="U1581" s="634" t="s">
        <v>2426</v>
      </c>
      <c r="V1581" s="634" t="s">
        <v>470</v>
      </c>
      <c r="W1581" s="634" t="s">
        <v>5559</v>
      </c>
      <c r="X1581" s="634" t="s">
        <v>13274</v>
      </c>
      <c r="Y1581" s="634" t="s">
        <v>8138</v>
      </c>
      <c r="Z1581" s="634" t="s">
        <v>8139</v>
      </c>
      <c r="AE1581" s="634" t="s">
        <v>14695</v>
      </c>
      <c r="AF1581" s="634" t="s">
        <v>18741</v>
      </c>
      <c r="AI1581" s="646" t="str">
        <f>VLOOKUP(K1581,'3-kurs'!C:F,4,)</f>
        <v>3-kurs</v>
      </c>
      <c r="AJ1581" s="634" t="str">
        <f t="shared" si="24"/>
        <v>438231100514</v>
      </c>
    </row>
    <row r="1582" spans="1:36" hidden="1" x14ac:dyDescent="0.25">
      <c r="A1582" s="634" t="s">
        <v>14792</v>
      </c>
      <c r="B1582" s="634" t="s">
        <v>3078</v>
      </c>
      <c r="C1582" s="634" t="s">
        <v>8125</v>
      </c>
      <c r="D1582" s="634" t="s">
        <v>8126</v>
      </c>
      <c r="E1582" s="634" t="s">
        <v>8127</v>
      </c>
      <c r="F1582" s="634" t="s">
        <v>4345</v>
      </c>
      <c r="G1582" s="634" t="s">
        <v>4348</v>
      </c>
      <c r="H1582" s="634" t="s">
        <v>4346</v>
      </c>
      <c r="I1582" s="634" t="s">
        <v>14793</v>
      </c>
      <c r="J1582" s="634" t="s">
        <v>14794</v>
      </c>
      <c r="K1582" s="635">
        <v>42208821140059</v>
      </c>
      <c r="L1582" s="634" t="s">
        <v>9929</v>
      </c>
      <c r="M1582" s="634" t="s">
        <v>4006</v>
      </c>
      <c r="N1582" s="634" t="s">
        <v>2424</v>
      </c>
      <c r="O1582" s="634" t="s">
        <v>2590</v>
      </c>
      <c r="P1582" s="634" t="s">
        <v>8132</v>
      </c>
      <c r="Q1582" s="634" t="s">
        <v>8133</v>
      </c>
      <c r="R1582" s="634" t="s">
        <v>7245</v>
      </c>
      <c r="S1582" s="634" t="s">
        <v>8135</v>
      </c>
      <c r="T1582" s="634" t="s">
        <v>10837</v>
      </c>
      <c r="U1582" s="634" t="s">
        <v>2426</v>
      </c>
      <c r="V1582" s="634" t="s">
        <v>470</v>
      </c>
      <c r="W1582" s="634" t="s">
        <v>5559</v>
      </c>
      <c r="X1582" s="634" t="s">
        <v>14795</v>
      </c>
      <c r="Y1582" s="634" t="s">
        <v>8138</v>
      </c>
      <c r="Z1582" s="634" t="s">
        <v>8139</v>
      </c>
      <c r="AB1582" s="634" t="s">
        <v>8183</v>
      </c>
      <c r="AC1582" s="634" t="s">
        <v>8184</v>
      </c>
      <c r="AE1582" s="634" t="s">
        <v>11918</v>
      </c>
      <c r="AF1582" s="634" t="s">
        <v>18741</v>
      </c>
      <c r="AI1582" s="646" t="str">
        <f>VLOOKUP(K1582,'3-kurs'!C:F,4,)</f>
        <v>3-kurs</v>
      </c>
      <c r="AJ1582" s="634" t="str">
        <f t="shared" si="24"/>
        <v>438231100184</v>
      </c>
    </row>
    <row r="1583" spans="1:36" hidden="1" x14ac:dyDescent="0.25">
      <c r="A1583" s="634" t="s">
        <v>14779</v>
      </c>
      <c r="B1583" s="634" t="s">
        <v>8065</v>
      </c>
      <c r="C1583" s="634" t="s">
        <v>8125</v>
      </c>
      <c r="D1583" s="634" t="s">
        <v>8126</v>
      </c>
      <c r="E1583" s="634" t="s">
        <v>8127</v>
      </c>
      <c r="F1583" s="634" t="s">
        <v>4345</v>
      </c>
      <c r="G1583" s="634" t="s">
        <v>4347</v>
      </c>
      <c r="H1583" s="634" t="s">
        <v>4346</v>
      </c>
      <c r="I1583" s="634" t="s">
        <v>14780</v>
      </c>
      <c r="J1583" s="634" t="s">
        <v>14781</v>
      </c>
      <c r="K1583" s="635">
        <v>40407995260028</v>
      </c>
      <c r="L1583" s="634" t="s">
        <v>12916</v>
      </c>
      <c r="M1583" s="634" t="s">
        <v>4006</v>
      </c>
      <c r="N1583" s="634" t="s">
        <v>2424</v>
      </c>
      <c r="O1583" s="634" t="s">
        <v>2590</v>
      </c>
      <c r="P1583" s="634" t="s">
        <v>8132</v>
      </c>
      <c r="Q1583" s="634" t="s">
        <v>8133</v>
      </c>
      <c r="R1583" s="634" t="s">
        <v>7245</v>
      </c>
      <c r="S1583" s="634" t="s">
        <v>8135</v>
      </c>
      <c r="T1583" s="634" t="s">
        <v>10837</v>
      </c>
      <c r="U1583" s="634" t="s">
        <v>2426</v>
      </c>
      <c r="V1583" s="634" t="s">
        <v>470</v>
      </c>
      <c r="W1583" s="634" t="s">
        <v>5559</v>
      </c>
      <c r="X1583" s="634" t="s">
        <v>8182</v>
      </c>
      <c r="Y1583" s="634" t="s">
        <v>8138</v>
      </c>
      <c r="Z1583" s="634" t="s">
        <v>8139</v>
      </c>
      <c r="AE1583" s="634" t="s">
        <v>20514</v>
      </c>
      <c r="AF1583" s="634" t="s">
        <v>18576</v>
      </c>
      <c r="AI1583" s="646" t="str">
        <f>VLOOKUP(K1583,'3-kurs'!C:F,4,)</f>
        <v>3-kurs</v>
      </c>
      <c r="AJ1583" s="634" t="str">
        <f t="shared" si="24"/>
        <v>438221100351</v>
      </c>
    </row>
    <row r="1584" spans="1:36" hidden="1" x14ac:dyDescent="0.25">
      <c r="A1584" s="634" t="s">
        <v>14782</v>
      </c>
      <c r="B1584" s="634" t="s">
        <v>3014</v>
      </c>
      <c r="C1584" s="634" t="s">
        <v>8125</v>
      </c>
      <c r="D1584" s="634" t="s">
        <v>8126</v>
      </c>
      <c r="E1584" s="634" t="s">
        <v>8361</v>
      </c>
      <c r="F1584" s="634" t="s">
        <v>4345</v>
      </c>
      <c r="G1584" s="634" t="s">
        <v>4348</v>
      </c>
      <c r="H1584" s="634" t="s">
        <v>4346</v>
      </c>
      <c r="I1584" s="634" t="s">
        <v>14783</v>
      </c>
      <c r="J1584" s="634" t="s">
        <v>14784</v>
      </c>
      <c r="K1584" s="635">
        <v>42805901140060</v>
      </c>
      <c r="L1584" s="634" t="s">
        <v>14785</v>
      </c>
      <c r="M1584" s="634" t="s">
        <v>4006</v>
      </c>
      <c r="N1584" s="634" t="s">
        <v>2424</v>
      </c>
      <c r="O1584" s="634" t="s">
        <v>2590</v>
      </c>
      <c r="P1584" s="634" t="s">
        <v>8132</v>
      </c>
      <c r="Q1584" s="634" t="s">
        <v>8133</v>
      </c>
      <c r="R1584" s="634" t="s">
        <v>7245</v>
      </c>
      <c r="S1584" s="634" t="s">
        <v>8135</v>
      </c>
      <c r="T1584" s="634" t="s">
        <v>10837</v>
      </c>
      <c r="U1584" s="634" t="s">
        <v>2426</v>
      </c>
      <c r="V1584" s="634" t="s">
        <v>470</v>
      </c>
      <c r="W1584" s="634" t="s">
        <v>5559</v>
      </c>
      <c r="X1584" s="634" t="s">
        <v>14786</v>
      </c>
      <c r="Y1584" s="634" t="s">
        <v>8138</v>
      </c>
      <c r="Z1584" s="634" t="s">
        <v>8139</v>
      </c>
      <c r="AB1584" s="634" t="s">
        <v>8183</v>
      </c>
      <c r="AC1584" s="634" t="s">
        <v>8184</v>
      </c>
      <c r="AE1584" s="634" t="s">
        <v>14695</v>
      </c>
      <c r="AF1584" s="634" t="s">
        <v>18732</v>
      </c>
      <c r="AI1584" s="646" t="str">
        <f>VLOOKUP(K1584,'3-kurs'!C:F,4,)</f>
        <v>3-kurs</v>
      </c>
      <c r="AJ1584" s="634" t="str">
        <f t="shared" si="24"/>
        <v>438231100489</v>
      </c>
    </row>
    <row r="1585" spans="1:36" hidden="1" x14ac:dyDescent="0.25">
      <c r="A1585" s="634" t="s">
        <v>14708</v>
      </c>
      <c r="B1585" s="634" t="s">
        <v>3010</v>
      </c>
      <c r="C1585" s="634" t="s">
        <v>8125</v>
      </c>
      <c r="D1585" s="634" t="s">
        <v>8126</v>
      </c>
      <c r="E1585" s="634" t="s">
        <v>8127</v>
      </c>
      <c r="F1585" s="634" t="s">
        <v>4345</v>
      </c>
      <c r="G1585" s="634" t="s">
        <v>8221</v>
      </c>
      <c r="H1585" s="634" t="s">
        <v>4346</v>
      </c>
      <c r="I1585" s="634" t="s">
        <v>14709</v>
      </c>
      <c r="J1585" s="634" t="s">
        <v>14710</v>
      </c>
      <c r="K1585" s="635">
        <v>41203955350016</v>
      </c>
      <c r="L1585" s="634" t="s">
        <v>9579</v>
      </c>
      <c r="M1585" s="634" t="s">
        <v>4006</v>
      </c>
      <c r="N1585" s="634" t="s">
        <v>2424</v>
      </c>
      <c r="O1585" s="634" t="s">
        <v>2590</v>
      </c>
      <c r="P1585" s="634" t="s">
        <v>8132</v>
      </c>
      <c r="Q1585" s="634" t="s">
        <v>8133</v>
      </c>
      <c r="R1585" s="634" t="s">
        <v>7245</v>
      </c>
      <c r="S1585" s="634" t="s">
        <v>8135</v>
      </c>
      <c r="T1585" s="634" t="s">
        <v>10837</v>
      </c>
      <c r="U1585" s="634" t="s">
        <v>2426</v>
      </c>
      <c r="V1585" s="634" t="s">
        <v>470</v>
      </c>
      <c r="W1585" s="634" t="s">
        <v>5559</v>
      </c>
      <c r="X1585" s="634" t="s">
        <v>14711</v>
      </c>
      <c r="Y1585" s="634" t="s">
        <v>8138</v>
      </c>
      <c r="Z1585" s="634" t="s">
        <v>8139</v>
      </c>
      <c r="AB1585" s="634" t="s">
        <v>8183</v>
      </c>
      <c r="AC1585" s="634" t="s">
        <v>8184</v>
      </c>
      <c r="AE1585" s="634" t="s">
        <v>11918</v>
      </c>
      <c r="AF1585" s="634" t="s">
        <v>18741</v>
      </c>
      <c r="AI1585" s="646" t="str">
        <f>VLOOKUP(K1585,'3-kurs'!C:F,4,)</f>
        <v>3-kurs</v>
      </c>
      <c r="AJ1585" s="634" t="str">
        <f t="shared" si="24"/>
        <v>438231100174</v>
      </c>
    </row>
    <row r="1586" spans="1:36" hidden="1" x14ac:dyDescent="0.25">
      <c r="A1586" s="634" t="s">
        <v>14716</v>
      </c>
      <c r="B1586" s="634" t="s">
        <v>2897</v>
      </c>
      <c r="C1586" s="634" t="s">
        <v>8125</v>
      </c>
      <c r="D1586" s="634" t="s">
        <v>8126</v>
      </c>
      <c r="E1586" s="634" t="s">
        <v>8127</v>
      </c>
      <c r="F1586" s="634" t="s">
        <v>4345</v>
      </c>
      <c r="G1586" s="634" t="s">
        <v>4348</v>
      </c>
      <c r="H1586" s="634" t="s">
        <v>4346</v>
      </c>
      <c r="I1586" s="634" t="s">
        <v>14717</v>
      </c>
      <c r="J1586" s="634" t="s">
        <v>14718</v>
      </c>
      <c r="K1586" s="635">
        <v>40808975300037</v>
      </c>
      <c r="L1586" s="634" t="s">
        <v>10804</v>
      </c>
      <c r="M1586" s="634" t="s">
        <v>4006</v>
      </c>
      <c r="N1586" s="634" t="s">
        <v>2424</v>
      </c>
      <c r="O1586" s="634" t="s">
        <v>2590</v>
      </c>
      <c r="P1586" s="634" t="s">
        <v>8132</v>
      </c>
      <c r="Q1586" s="634" t="s">
        <v>8133</v>
      </c>
      <c r="R1586" s="634" t="s">
        <v>7245</v>
      </c>
      <c r="S1586" s="634" t="s">
        <v>8135</v>
      </c>
      <c r="T1586" s="634" t="s">
        <v>10837</v>
      </c>
      <c r="U1586" s="634" t="s">
        <v>2426</v>
      </c>
      <c r="V1586" s="634" t="s">
        <v>470</v>
      </c>
      <c r="W1586" s="634" t="s">
        <v>5559</v>
      </c>
      <c r="X1586" s="634" t="s">
        <v>14719</v>
      </c>
      <c r="Y1586" s="634" t="s">
        <v>8138</v>
      </c>
      <c r="Z1586" s="634" t="s">
        <v>8139</v>
      </c>
      <c r="AB1586" s="634" t="s">
        <v>8183</v>
      </c>
      <c r="AC1586" s="634" t="s">
        <v>8184</v>
      </c>
      <c r="AE1586" s="634" t="s">
        <v>11918</v>
      </c>
      <c r="AF1586" s="634" t="s">
        <v>18612</v>
      </c>
      <c r="AI1586" s="646" t="str">
        <f>VLOOKUP(K1586,'3-kurs'!C:F,4,)</f>
        <v>3-kurs</v>
      </c>
      <c r="AJ1586" s="634" t="str">
        <f t="shared" si="24"/>
        <v>438231100289</v>
      </c>
    </row>
    <row r="1587" spans="1:36" hidden="1" x14ac:dyDescent="0.25">
      <c r="A1587" s="634" t="s">
        <v>14712</v>
      </c>
      <c r="B1587" s="634" t="s">
        <v>2893</v>
      </c>
      <c r="C1587" s="634" t="s">
        <v>8125</v>
      </c>
      <c r="D1587" s="634" t="s">
        <v>8126</v>
      </c>
      <c r="E1587" s="634" t="s">
        <v>8127</v>
      </c>
      <c r="F1587" s="634" t="s">
        <v>4345</v>
      </c>
      <c r="G1587" s="634" t="s">
        <v>4348</v>
      </c>
      <c r="H1587" s="634" t="s">
        <v>4346</v>
      </c>
      <c r="I1587" s="634" t="s">
        <v>14713</v>
      </c>
      <c r="J1587" s="634" t="s">
        <v>14714</v>
      </c>
      <c r="K1587" s="635">
        <v>40411951010020</v>
      </c>
      <c r="L1587" s="634" t="s">
        <v>12242</v>
      </c>
      <c r="M1587" s="634" t="s">
        <v>4006</v>
      </c>
      <c r="N1587" s="634" t="s">
        <v>2424</v>
      </c>
      <c r="O1587" s="634" t="s">
        <v>2590</v>
      </c>
      <c r="P1587" s="634" t="s">
        <v>8132</v>
      </c>
      <c r="Q1587" s="634" t="s">
        <v>8133</v>
      </c>
      <c r="R1587" s="634" t="s">
        <v>7245</v>
      </c>
      <c r="S1587" s="634" t="s">
        <v>8135</v>
      </c>
      <c r="T1587" s="634" t="s">
        <v>10837</v>
      </c>
      <c r="U1587" s="634" t="s">
        <v>2426</v>
      </c>
      <c r="V1587" s="634" t="s">
        <v>470</v>
      </c>
      <c r="W1587" s="634" t="s">
        <v>5559</v>
      </c>
      <c r="X1587" s="634" t="s">
        <v>14715</v>
      </c>
      <c r="Y1587" s="634" t="s">
        <v>8138</v>
      </c>
      <c r="Z1587" s="634" t="s">
        <v>8139</v>
      </c>
      <c r="AE1587" s="634" t="s">
        <v>12307</v>
      </c>
      <c r="AF1587" s="634" t="s">
        <v>18743</v>
      </c>
      <c r="AI1587" s="646" t="str">
        <f>VLOOKUP(K1587,'3-kurs'!C:F,4,)</f>
        <v>3-kurs</v>
      </c>
      <c r="AJ1587" s="634" t="str">
        <f t="shared" si="24"/>
        <v>438231100124</v>
      </c>
    </row>
    <row r="1588" spans="1:36" hidden="1" x14ac:dyDescent="0.25">
      <c r="A1588" s="634" t="s">
        <v>14720</v>
      </c>
      <c r="B1588" s="634" t="s">
        <v>2831</v>
      </c>
      <c r="C1588" s="634" t="s">
        <v>8125</v>
      </c>
      <c r="D1588" s="634" t="s">
        <v>8126</v>
      </c>
      <c r="E1588" s="634" t="s">
        <v>8127</v>
      </c>
      <c r="F1588" s="634" t="s">
        <v>4345</v>
      </c>
      <c r="G1588" s="634" t="s">
        <v>4348</v>
      </c>
      <c r="H1588" s="634" t="s">
        <v>4346</v>
      </c>
      <c r="I1588" s="634" t="s">
        <v>14721</v>
      </c>
      <c r="J1588" s="634" t="s">
        <v>14722</v>
      </c>
      <c r="K1588" s="635">
        <v>40701951050048</v>
      </c>
      <c r="L1588" s="634" t="s">
        <v>14307</v>
      </c>
      <c r="M1588" s="634" t="s">
        <v>4006</v>
      </c>
      <c r="N1588" s="634" t="s">
        <v>2424</v>
      </c>
      <c r="O1588" s="634" t="s">
        <v>2590</v>
      </c>
      <c r="P1588" s="634" t="s">
        <v>8132</v>
      </c>
      <c r="Q1588" s="634" t="s">
        <v>8133</v>
      </c>
      <c r="R1588" s="634" t="s">
        <v>7245</v>
      </c>
      <c r="S1588" s="634" t="s">
        <v>8135</v>
      </c>
      <c r="T1588" s="634" t="s">
        <v>10837</v>
      </c>
      <c r="U1588" s="634" t="s">
        <v>2426</v>
      </c>
      <c r="V1588" s="634" t="s">
        <v>470</v>
      </c>
      <c r="W1588" s="634" t="s">
        <v>5559</v>
      </c>
      <c r="X1588" s="634" t="s">
        <v>14723</v>
      </c>
      <c r="Y1588" s="634" t="s">
        <v>8138</v>
      </c>
      <c r="Z1588" s="634" t="s">
        <v>8139</v>
      </c>
      <c r="AB1588" s="634" t="s">
        <v>8183</v>
      </c>
      <c r="AC1588" s="634" t="s">
        <v>8184</v>
      </c>
      <c r="AE1588" s="634" t="s">
        <v>11918</v>
      </c>
      <c r="AF1588" s="634" t="s">
        <v>18725</v>
      </c>
      <c r="AI1588" s="646" t="str">
        <f>VLOOKUP(K1588,'3-kurs'!C:F,4,)</f>
        <v>3-kurs</v>
      </c>
      <c r="AJ1588" s="634" t="str">
        <f t="shared" si="24"/>
        <v>438231100274</v>
      </c>
    </row>
    <row r="1589" spans="1:36" hidden="1" x14ac:dyDescent="0.25">
      <c r="A1589" s="634" t="s">
        <v>14724</v>
      </c>
      <c r="B1589" s="634" t="s">
        <v>2823</v>
      </c>
      <c r="C1589" s="634" t="s">
        <v>8125</v>
      </c>
      <c r="D1589" s="634" t="s">
        <v>8126</v>
      </c>
      <c r="E1589" s="634" t="s">
        <v>8127</v>
      </c>
      <c r="F1589" s="634" t="s">
        <v>8142</v>
      </c>
      <c r="G1589" s="634" t="s">
        <v>9115</v>
      </c>
      <c r="H1589" s="634" t="s">
        <v>4346</v>
      </c>
      <c r="I1589" s="634" t="s">
        <v>14725</v>
      </c>
      <c r="J1589" s="634" t="s">
        <v>14726</v>
      </c>
      <c r="K1589" s="635">
        <v>41004912400023</v>
      </c>
      <c r="L1589" s="634" t="s">
        <v>14727</v>
      </c>
      <c r="M1589" s="634" t="s">
        <v>4006</v>
      </c>
      <c r="N1589" s="634" t="s">
        <v>2424</v>
      </c>
      <c r="O1589" s="634" t="s">
        <v>2590</v>
      </c>
      <c r="P1589" s="634" t="s">
        <v>8132</v>
      </c>
      <c r="Q1589" s="634" t="s">
        <v>8133</v>
      </c>
      <c r="R1589" s="634" t="s">
        <v>7245</v>
      </c>
      <c r="S1589" s="634" t="s">
        <v>8135</v>
      </c>
      <c r="T1589" s="634" t="s">
        <v>10837</v>
      </c>
      <c r="U1589" s="634" t="s">
        <v>2426</v>
      </c>
      <c r="V1589" s="634" t="s">
        <v>470</v>
      </c>
      <c r="W1589" s="634" t="s">
        <v>5559</v>
      </c>
      <c r="X1589" s="634" t="s">
        <v>14728</v>
      </c>
      <c r="Y1589" s="634" t="s">
        <v>8138</v>
      </c>
      <c r="Z1589" s="634" t="s">
        <v>8139</v>
      </c>
      <c r="AB1589" s="634" t="s">
        <v>8183</v>
      </c>
      <c r="AC1589" s="634" t="s">
        <v>8184</v>
      </c>
      <c r="AE1589" s="634" t="s">
        <v>11918</v>
      </c>
      <c r="AF1589" s="634" t="s">
        <v>18731</v>
      </c>
      <c r="AI1589" s="646" t="str">
        <f>VLOOKUP(K1589,'3-kurs'!C:F,4,)</f>
        <v>3-kurs</v>
      </c>
      <c r="AJ1589" s="634" t="str">
        <f t="shared" si="24"/>
        <v>438231100292</v>
      </c>
    </row>
    <row r="1590" spans="1:36" hidden="1" x14ac:dyDescent="0.25">
      <c r="A1590" s="634" t="s">
        <v>14734</v>
      </c>
      <c r="B1590" s="634" t="s">
        <v>2643</v>
      </c>
      <c r="C1590" s="634" t="s">
        <v>8125</v>
      </c>
      <c r="D1590" s="634" t="s">
        <v>8126</v>
      </c>
      <c r="E1590" s="634" t="s">
        <v>8127</v>
      </c>
      <c r="F1590" s="634" t="s">
        <v>4345</v>
      </c>
      <c r="G1590" s="634" t="s">
        <v>8221</v>
      </c>
      <c r="H1590" s="634" t="s">
        <v>4346</v>
      </c>
      <c r="I1590" s="634" t="s">
        <v>14735</v>
      </c>
      <c r="J1590" s="634" t="s">
        <v>14736</v>
      </c>
      <c r="K1590" s="635">
        <v>62003005350017</v>
      </c>
      <c r="L1590" s="634" t="s">
        <v>14737</v>
      </c>
      <c r="M1590" s="634" t="s">
        <v>4006</v>
      </c>
      <c r="N1590" s="634" t="s">
        <v>2424</v>
      </c>
      <c r="O1590" s="634" t="s">
        <v>2590</v>
      </c>
      <c r="P1590" s="634" t="s">
        <v>8132</v>
      </c>
      <c r="Q1590" s="634" t="s">
        <v>8133</v>
      </c>
      <c r="R1590" s="634" t="s">
        <v>7245</v>
      </c>
      <c r="S1590" s="634" t="s">
        <v>8135</v>
      </c>
      <c r="T1590" s="634" t="s">
        <v>10837</v>
      </c>
      <c r="U1590" s="634" t="s">
        <v>2426</v>
      </c>
      <c r="V1590" s="634" t="s">
        <v>470</v>
      </c>
      <c r="W1590" s="634" t="s">
        <v>5559</v>
      </c>
      <c r="X1590" s="634" t="s">
        <v>14738</v>
      </c>
      <c r="Y1590" s="634" t="s">
        <v>8138</v>
      </c>
      <c r="Z1590" s="634" t="s">
        <v>8139</v>
      </c>
      <c r="AB1590" s="634" t="s">
        <v>8183</v>
      </c>
      <c r="AC1590" s="634" t="s">
        <v>8184</v>
      </c>
      <c r="AE1590" s="634" t="s">
        <v>11918</v>
      </c>
      <c r="AF1590" s="634" t="s">
        <v>18725</v>
      </c>
      <c r="AI1590" s="646" t="str">
        <f>VLOOKUP(K1590,'3-kurs'!C:F,4,)</f>
        <v>3-kurs</v>
      </c>
      <c r="AJ1590" s="634" t="str">
        <f t="shared" si="24"/>
        <v>438231100277</v>
      </c>
    </row>
    <row r="1591" spans="1:36" hidden="1" x14ac:dyDescent="0.25">
      <c r="A1591" s="634" t="s">
        <v>14739</v>
      </c>
      <c r="B1591" s="634" t="s">
        <v>2633</v>
      </c>
      <c r="C1591" s="634" t="s">
        <v>8125</v>
      </c>
      <c r="D1591" s="634" t="s">
        <v>8126</v>
      </c>
      <c r="E1591" s="634" t="s">
        <v>8127</v>
      </c>
      <c r="F1591" s="634" t="s">
        <v>4345</v>
      </c>
      <c r="G1591" s="634" t="s">
        <v>8221</v>
      </c>
      <c r="H1591" s="634" t="s">
        <v>4346</v>
      </c>
      <c r="I1591" s="634" t="s">
        <v>14531</v>
      </c>
      <c r="J1591" s="634" t="s">
        <v>14740</v>
      </c>
      <c r="K1591" s="635">
        <v>42212961110018</v>
      </c>
      <c r="L1591" s="634" t="s">
        <v>14741</v>
      </c>
      <c r="M1591" s="634" t="s">
        <v>4006</v>
      </c>
      <c r="N1591" s="634" t="s">
        <v>2424</v>
      </c>
      <c r="O1591" s="634" t="s">
        <v>2590</v>
      </c>
      <c r="P1591" s="634" t="s">
        <v>8132</v>
      </c>
      <c r="Q1591" s="634" t="s">
        <v>8133</v>
      </c>
      <c r="R1591" s="634" t="s">
        <v>7245</v>
      </c>
      <c r="S1591" s="634" t="s">
        <v>8135</v>
      </c>
      <c r="T1591" s="634" t="s">
        <v>10837</v>
      </c>
      <c r="U1591" s="634" t="s">
        <v>2426</v>
      </c>
      <c r="V1591" s="634" t="s">
        <v>470</v>
      </c>
      <c r="W1591" s="634" t="s">
        <v>5559</v>
      </c>
      <c r="X1591" s="634" t="s">
        <v>14533</v>
      </c>
      <c r="Y1591" s="634" t="s">
        <v>8138</v>
      </c>
      <c r="Z1591" s="634" t="s">
        <v>8139</v>
      </c>
      <c r="AE1591" s="634" t="s">
        <v>11918</v>
      </c>
      <c r="AF1591" s="634" t="s">
        <v>18732</v>
      </c>
      <c r="AI1591" s="646" t="str">
        <f>VLOOKUP(K1591,'3-kurs'!C:F,4,)</f>
        <v>3-kurs</v>
      </c>
      <c r="AJ1591" s="634" t="str">
        <f t="shared" si="24"/>
        <v>438231100225</v>
      </c>
    </row>
    <row r="1592" spans="1:36" hidden="1" x14ac:dyDescent="0.25">
      <c r="A1592" s="634" t="s">
        <v>14742</v>
      </c>
      <c r="B1592" s="634" t="s">
        <v>2622</v>
      </c>
      <c r="C1592" s="634" t="s">
        <v>8125</v>
      </c>
      <c r="D1592" s="634" t="s">
        <v>8126</v>
      </c>
      <c r="E1592" s="634" t="s">
        <v>8127</v>
      </c>
      <c r="F1592" s="634" t="s">
        <v>4345</v>
      </c>
      <c r="G1592" s="634" t="s">
        <v>4350</v>
      </c>
      <c r="H1592" s="634" t="s">
        <v>4346</v>
      </c>
      <c r="I1592" s="634" t="s">
        <v>14743</v>
      </c>
      <c r="J1592" s="634" t="s">
        <v>14744</v>
      </c>
      <c r="K1592" s="635">
        <v>41609955310041</v>
      </c>
      <c r="L1592" s="634" t="s">
        <v>14745</v>
      </c>
      <c r="M1592" s="634" t="s">
        <v>4006</v>
      </c>
      <c r="N1592" s="634" t="s">
        <v>2424</v>
      </c>
      <c r="O1592" s="634" t="s">
        <v>2590</v>
      </c>
      <c r="P1592" s="634" t="s">
        <v>8132</v>
      </c>
      <c r="Q1592" s="634" t="s">
        <v>8133</v>
      </c>
      <c r="R1592" s="634" t="s">
        <v>7245</v>
      </c>
      <c r="S1592" s="634" t="s">
        <v>8135</v>
      </c>
      <c r="T1592" s="634" t="s">
        <v>10837</v>
      </c>
      <c r="U1592" s="634" t="s">
        <v>2426</v>
      </c>
      <c r="V1592" s="634" t="s">
        <v>470</v>
      </c>
      <c r="W1592" s="634" t="s">
        <v>5559</v>
      </c>
      <c r="X1592" s="634" t="s">
        <v>14746</v>
      </c>
      <c r="Y1592" s="634" t="s">
        <v>8138</v>
      </c>
      <c r="Z1592" s="634" t="s">
        <v>8139</v>
      </c>
      <c r="AB1592" s="634" t="s">
        <v>8183</v>
      </c>
      <c r="AC1592" s="634" t="s">
        <v>8184</v>
      </c>
      <c r="AE1592" s="634" t="s">
        <v>11918</v>
      </c>
      <c r="AF1592" s="634" t="s">
        <v>18740</v>
      </c>
      <c r="AI1592" s="646" t="str">
        <f>VLOOKUP(K1592,'3-kurs'!C:F,4,)</f>
        <v>3-kurs</v>
      </c>
      <c r="AJ1592" s="634" t="str">
        <f t="shared" si="24"/>
        <v>438231100275</v>
      </c>
    </row>
    <row r="1593" spans="1:36" hidden="1" x14ac:dyDescent="0.25">
      <c r="A1593" s="634" t="s">
        <v>14747</v>
      </c>
      <c r="B1593" s="634" t="s">
        <v>2616</v>
      </c>
      <c r="C1593" s="634" t="s">
        <v>8125</v>
      </c>
      <c r="D1593" s="634" t="s">
        <v>8126</v>
      </c>
      <c r="E1593" s="634" t="s">
        <v>8127</v>
      </c>
      <c r="F1593" s="634" t="s">
        <v>4345</v>
      </c>
      <c r="G1593" s="634" t="s">
        <v>8327</v>
      </c>
      <c r="H1593" s="634" t="s">
        <v>4346</v>
      </c>
      <c r="I1593" s="634" t="s">
        <v>14748</v>
      </c>
      <c r="J1593" s="634" t="s">
        <v>14749</v>
      </c>
      <c r="K1593" s="635">
        <v>42101791040030</v>
      </c>
      <c r="L1593" s="634" t="s">
        <v>14750</v>
      </c>
      <c r="M1593" s="634" t="s">
        <v>4006</v>
      </c>
      <c r="N1593" s="634" t="s">
        <v>2424</v>
      </c>
      <c r="O1593" s="634" t="s">
        <v>2590</v>
      </c>
      <c r="P1593" s="634" t="s">
        <v>8132</v>
      </c>
      <c r="Q1593" s="634" t="s">
        <v>8133</v>
      </c>
      <c r="R1593" s="634" t="s">
        <v>7245</v>
      </c>
      <c r="S1593" s="634" t="s">
        <v>8135</v>
      </c>
      <c r="T1593" s="634" t="s">
        <v>10837</v>
      </c>
      <c r="U1593" s="634" t="s">
        <v>2426</v>
      </c>
      <c r="V1593" s="634" t="s">
        <v>470</v>
      </c>
      <c r="W1593" s="634" t="s">
        <v>5559</v>
      </c>
      <c r="X1593" s="634" t="s">
        <v>14751</v>
      </c>
      <c r="Y1593" s="634" t="s">
        <v>8138</v>
      </c>
      <c r="Z1593" s="634" t="s">
        <v>8139</v>
      </c>
      <c r="AB1593" s="634" t="s">
        <v>8183</v>
      </c>
      <c r="AC1593" s="634" t="s">
        <v>8184</v>
      </c>
      <c r="AE1593" s="634" t="s">
        <v>12337</v>
      </c>
      <c r="AF1593" s="634" t="s">
        <v>18612</v>
      </c>
      <c r="AI1593" s="646" t="str">
        <f>VLOOKUP(K1593,'3-kurs'!C:F,4,)</f>
        <v>3-kurs</v>
      </c>
      <c r="AJ1593" s="634" t="str">
        <f t="shared" si="24"/>
        <v>438231100088</v>
      </c>
    </row>
    <row r="1594" spans="1:36" hidden="1" x14ac:dyDescent="0.25">
      <c r="A1594" s="634" t="s">
        <v>14752</v>
      </c>
      <c r="B1594" s="634" t="s">
        <v>2589</v>
      </c>
      <c r="C1594" s="634" t="s">
        <v>8125</v>
      </c>
      <c r="D1594" s="634" t="s">
        <v>8126</v>
      </c>
      <c r="E1594" s="634" t="s">
        <v>8127</v>
      </c>
      <c r="F1594" s="634" t="s">
        <v>4345</v>
      </c>
      <c r="G1594" s="634" t="s">
        <v>8221</v>
      </c>
      <c r="H1594" s="634" t="s">
        <v>4346</v>
      </c>
      <c r="I1594" s="634" t="s">
        <v>14753</v>
      </c>
      <c r="J1594" s="634" t="s">
        <v>14754</v>
      </c>
      <c r="K1594" s="635">
        <v>61511045350070</v>
      </c>
      <c r="L1594" s="634" t="s">
        <v>13228</v>
      </c>
      <c r="M1594" s="634" t="s">
        <v>4006</v>
      </c>
      <c r="N1594" s="634" t="s">
        <v>2424</v>
      </c>
      <c r="O1594" s="634" t="s">
        <v>2590</v>
      </c>
      <c r="P1594" s="634" t="s">
        <v>8132</v>
      </c>
      <c r="Q1594" s="634" t="s">
        <v>8133</v>
      </c>
      <c r="R1594" s="634" t="s">
        <v>7245</v>
      </c>
      <c r="S1594" s="634" t="s">
        <v>8135</v>
      </c>
      <c r="T1594" s="634" t="s">
        <v>10837</v>
      </c>
      <c r="U1594" s="634" t="s">
        <v>2426</v>
      </c>
      <c r="V1594" s="634" t="s">
        <v>470</v>
      </c>
      <c r="W1594" s="634" t="s">
        <v>5559</v>
      </c>
      <c r="X1594" s="634" t="s">
        <v>14755</v>
      </c>
      <c r="Y1594" s="634" t="s">
        <v>8138</v>
      </c>
      <c r="Z1594" s="634" t="s">
        <v>8139</v>
      </c>
      <c r="AE1594" s="634" t="s">
        <v>14265</v>
      </c>
      <c r="AF1594" s="634" t="s">
        <v>18740</v>
      </c>
      <c r="AI1594" s="646" t="str">
        <f>VLOOKUP(K1594,'3-kurs'!C:F,4,)</f>
        <v>3-kurs</v>
      </c>
      <c r="AJ1594" s="634" t="str">
        <f t="shared" si="24"/>
        <v>438231100046</v>
      </c>
    </row>
    <row r="1595" spans="1:36" hidden="1" x14ac:dyDescent="0.25">
      <c r="A1595" s="634" t="s">
        <v>14765</v>
      </c>
      <c r="B1595" s="634" t="s">
        <v>3621</v>
      </c>
      <c r="C1595" s="634" t="s">
        <v>8125</v>
      </c>
      <c r="D1595" s="634" t="s">
        <v>8126</v>
      </c>
      <c r="E1595" s="634" t="s">
        <v>8127</v>
      </c>
      <c r="F1595" s="634" t="s">
        <v>4345</v>
      </c>
      <c r="G1595" s="634" t="s">
        <v>4350</v>
      </c>
      <c r="H1595" s="634" t="s">
        <v>4346</v>
      </c>
      <c r="I1595" s="634" t="s">
        <v>14766</v>
      </c>
      <c r="J1595" s="634" t="s">
        <v>14767</v>
      </c>
      <c r="K1595" s="635">
        <v>42412995310060</v>
      </c>
      <c r="L1595" s="634" t="s">
        <v>14768</v>
      </c>
      <c r="M1595" s="634" t="s">
        <v>4006</v>
      </c>
      <c r="N1595" s="634" t="s">
        <v>2424</v>
      </c>
      <c r="O1595" s="634" t="s">
        <v>2590</v>
      </c>
      <c r="P1595" s="634" t="s">
        <v>8132</v>
      </c>
      <c r="Q1595" s="634" t="s">
        <v>8133</v>
      </c>
      <c r="R1595" s="634" t="s">
        <v>13204</v>
      </c>
      <c r="S1595" s="634" t="s">
        <v>8135</v>
      </c>
      <c r="T1595" s="634" t="s">
        <v>10837</v>
      </c>
      <c r="U1595" s="634" t="s">
        <v>2426</v>
      </c>
      <c r="V1595" s="634" t="s">
        <v>470</v>
      </c>
      <c r="W1595" s="634" t="s">
        <v>5559</v>
      </c>
      <c r="X1595" s="634" t="s">
        <v>14769</v>
      </c>
      <c r="Y1595" s="634" t="s">
        <v>8138</v>
      </c>
      <c r="Z1595" s="634" t="s">
        <v>8139</v>
      </c>
      <c r="AB1595" s="634" t="s">
        <v>8183</v>
      </c>
      <c r="AE1595" s="634" t="s">
        <v>11918</v>
      </c>
      <c r="AF1595" s="634" t="s">
        <v>18733</v>
      </c>
      <c r="AI1595" s="646" t="str">
        <f>VLOOKUP(K1595,'3-kurs'!C:F,4,)</f>
        <v>3-kurs</v>
      </c>
      <c r="AJ1595" s="634" t="str">
        <f t="shared" si="24"/>
        <v>438231100230</v>
      </c>
    </row>
    <row r="1596" spans="1:36" hidden="1" x14ac:dyDescent="0.25">
      <c r="A1596" s="634" t="s">
        <v>14760</v>
      </c>
      <c r="B1596" s="634" t="s">
        <v>3627</v>
      </c>
      <c r="C1596" s="634" t="s">
        <v>8125</v>
      </c>
      <c r="D1596" s="634" t="s">
        <v>8126</v>
      </c>
      <c r="E1596" s="634" t="s">
        <v>8127</v>
      </c>
      <c r="F1596" s="634" t="s">
        <v>8253</v>
      </c>
      <c r="G1596" s="634" t="s">
        <v>14345</v>
      </c>
      <c r="H1596" s="634" t="s">
        <v>4346</v>
      </c>
      <c r="I1596" s="634" t="s">
        <v>14761</v>
      </c>
      <c r="J1596" s="634" t="s">
        <v>14762</v>
      </c>
      <c r="K1596" s="635">
        <v>61704016030055</v>
      </c>
      <c r="L1596" s="634" t="s">
        <v>14763</v>
      </c>
      <c r="M1596" s="634" t="s">
        <v>4006</v>
      </c>
      <c r="N1596" s="634" t="s">
        <v>2424</v>
      </c>
      <c r="O1596" s="634" t="s">
        <v>2590</v>
      </c>
      <c r="P1596" s="634" t="s">
        <v>8132</v>
      </c>
      <c r="Q1596" s="634" t="s">
        <v>8133</v>
      </c>
      <c r="R1596" s="634" t="s">
        <v>13204</v>
      </c>
      <c r="S1596" s="634" t="s">
        <v>8135</v>
      </c>
      <c r="T1596" s="634" t="s">
        <v>10837</v>
      </c>
      <c r="U1596" s="634" t="s">
        <v>2426</v>
      </c>
      <c r="V1596" s="634" t="s">
        <v>470</v>
      </c>
      <c r="W1596" s="634" t="s">
        <v>5559</v>
      </c>
      <c r="X1596" s="634" t="s">
        <v>14764</v>
      </c>
      <c r="Y1596" s="634" t="s">
        <v>8138</v>
      </c>
      <c r="Z1596" s="634" t="s">
        <v>8139</v>
      </c>
      <c r="AB1596" s="634" t="s">
        <v>10842</v>
      </c>
      <c r="AC1596" s="634" t="s">
        <v>8184</v>
      </c>
      <c r="AE1596" s="634" t="s">
        <v>11918</v>
      </c>
      <c r="AF1596" s="634" t="s">
        <v>18740</v>
      </c>
      <c r="AI1596" s="646" t="str">
        <f>VLOOKUP(K1596,'3-kurs'!C:F,4,)</f>
        <v>3-kurs</v>
      </c>
      <c r="AJ1596" s="634" t="str">
        <f t="shared" si="24"/>
        <v>438231100239</v>
      </c>
    </row>
    <row r="1597" spans="1:36" hidden="1" x14ac:dyDescent="0.25">
      <c r="A1597" s="634" t="s">
        <v>18825</v>
      </c>
      <c r="B1597" s="634" t="s">
        <v>8095</v>
      </c>
      <c r="C1597" s="634" t="s">
        <v>8125</v>
      </c>
      <c r="D1597" s="634" t="s">
        <v>8126</v>
      </c>
      <c r="E1597" s="634" t="s">
        <v>8127</v>
      </c>
      <c r="F1597" s="634" t="s">
        <v>4345</v>
      </c>
      <c r="G1597" s="634" t="s">
        <v>8221</v>
      </c>
      <c r="H1597" s="634" t="s">
        <v>4346</v>
      </c>
      <c r="I1597" s="634" t="s">
        <v>18826</v>
      </c>
      <c r="J1597" s="634" t="s">
        <v>18827</v>
      </c>
      <c r="K1597" s="635">
        <v>40407895350014</v>
      </c>
      <c r="L1597" s="634" t="s">
        <v>9258</v>
      </c>
      <c r="M1597" s="634" t="s">
        <v>2423</v>
      </c>
      <c r="N1597" s="634" t="s">
        <v>2424</v>
      </c>
      <c r="O1597" s="634" t="s">
        <v>12312</v>
      </c>
      <c r="P1597" s="634" t="s">
        <v>8132</v>
      </c>
      <c r="Q1597" s="634" t="s">
        <v>8133</v>
      </c>
      <c r="R1597" s="634" t="s">
        <v>7224</v>
      </c>
      <c r="S1597" s="634" t="s">
        <v>8135</v>
      </c>
      <c r="T1597" s="634" t="s">
        <v>10837</v>
      </c>
      <c r="U1597" s="634" t="s">
        <v>2426</v>
      </c>
      <c r="V1597" s="634" t="s">
        <v>470</v>
      </c>
      <c r="W1597" s="634" t="s">
        <v>5559</v>
      </c>
      <c r="X1597" s="634" t="s">
        <v>8706</v>
      </c>
      <c r="Y1597" s="634" t="s">
        <v>8138</v>
      </c>
      <c r="Z1597" s="634" t="s">
        <v>8139</v>
      </c>
      <c r="AE1597" s="634" t="s">
        <v>20514</v>
      </c>
      <c r="AF1597" s="634" t="s">
        <v>21287</v>
      </c>
      <c r="AI1597" s="646" t="str">
        <f>VLOOKUP(K1597,'2-kurs'!C:F,4,)</f>
        <v>2-kurs</v>
      </c>
      <c r="AJ1597" s="634" t="str">
        <f t="shared" si="24"/>
        <v>438231100927</v>
      </c>
    </row>
    <row r="1598" spans="1:36" hidden="1" x14ac:dyDescent="0.25">
      <c r="A1598" s="634" t="s">
        <v>12333</v>
      </c>
      <c r="B1598" s="634" t="s">
        <v>8070</v>
      </c>
      <c r="C1598" s="634" t="s">
        <v>8125</v>
      </c>
      <c r="D1598" s="634" t="s">
        <v>8126</v>
      </c>
      <c r="E1598" s="634" t="s">
        <v>8127</v>
      </c>
      <c r="F1598" s="634" t="s">
        <v>4345</v>
      </c>
      <c r="G1598" s="634" t="s">
        <v>8221</v>
      </c>
      <c r="H1598" s="634" t="s">
        <v>4346</v>
      </c>
      <c r="I1598" s="634" t="s">
        <v>12334</v>
      </c>
      <c r="J1598" s="634" t="s">
        <v>12335</v>
      </c>
      <c r="K1598" s="635">
        <v>42306811110025</v>
      </c>
      <c r="L1598" s="634" t="s">
        <v>12336</v>
      </c>
      <c r="M1598" s="634" t="s">
        <v>2423</v>
      </c>
      <c r="N1598" s="634" t="s">
        <v>2424</v>
      </c>
      <c r="O1598" s="634" t="s">
        <v>12312</v>
      </c>
      <c r="P1598" s="634" t="s">
        <v>8132</v>
      </c>
      <c r="Q1598" s="634" t="s">
        <v>8133</v>
      </c>
      <c r="R1598" s="634" t="s">
        <v>7224</v>
      </c>
      <c r="S1598" s="634" t="s">
        <v>8135</v>
      </c>
      <c r="T1598" s="634" t="s">
        <v>10837</v>
      </c>
      <c r="U1598" s="634" t="s">
        <v>2426</v>
      </c>
      <c r="V1598" s="634" t="s">
        <v>470</v>
      </c>
      <c r="W1598" s="634" t="s">
        <v>5559</v>
      </c>
      <c r="X1598" s="634" t="s">
        <v>8225</v>
      </c>
      <c r="Y1598" s="634" t="s">
        <v>8138</v>
      </c>
      <c r="Z1598" s="634" t="s">
        <v>8139</v>
      </c>
      <c r="AE1598" s="634" t="s">
        <v>20514</v>
      </c>
      <c r="AF1598" s="634" t="s">
        <v>21287</v>
      </c>
      <c r="AI1598" s="646" t="str">
        <f>VLOOKUP(K1598,'2-kurs'!C:F,4,)</f>
        <v>2-kurs</v>
      </c>
      <c r="AJ1598" s="634" t="str">
        <f t="shared" si="24"/>
        <v>438231100914</v>
      </c>
    </row>
    <row r="1599" spans="1:36" hidden="1" x14ac:dyDescent="0.25">
      <c r="A1599" s="634" t="s">
        <v>12308</v>
      </c>
      <c r="B1599" s="634" t="s">
        <v>8035</v>
      </c>
      <c r="C1599" s="634" t="s">
        <v>8125</v>
      </c>
      <c r="D1599" s="634" t="s">
        <v>8126</v>
      </c>
      <c r="E1599" s="634" t="s">
        <v>8127</v>
      </c>
      <c r="F1599" s="634" t="s">
        <v>4345</v>
      </c>
      <c r="G1599" s="634" t="s">
        <v>8221</v>
      </c>
      <c r="H1599" s="634" t="s">
        <v>4346</v>
      </c>
      <c r="I1599" s="634" t="s">
        <v>12309</v>
      </c>
      <c r="J1599" s="634" t="s">
        <v>12310</v>
      </c>
      <c r="K1599" s="635">
        <v>40906851110078</v>
      </c>
      <c r="L1599" s="634" t="s">
        <v>12311</v>
      </c>
      <c r="M1599" s="634" t="s">
        <v>2423</v>
      </c>
      <c r="N1599" s="634" t="s">
        <v>2424</v>
      </c>
      <c r="O1599" s="634" t="s">
        <v>12312</v>
      </c>
      <c r="P1599" s="634" t="s">
        <v>8132</v>
      </c>
      <c r="Q1599" s="634" t="s">
        <v>8133</v>
      </c>
      <c r="R1599" s="634" t="s">
        <v>7224</v>
      </c>
      <c r="S1599" s="634" t="s">
        <v>8135</v>
      </c>
      <c r="T1599" s="634" t="s">
        <v>10837</v>
      </c>
      <c r="U1599" s="634" t="s">
        <v>2426</v>
      </c>
      <c r="V1599" s="634" t="s">
        <v>470</v>
      </c>
      <c r="W1599" s="634" t="s">
        <v>5559</v>
      </c>
      <c r="X1599" s="634" t="s">
        <v>8344</v>
      </c>
      <c r="Y1599" s="634" t="s">
        <v>8138</v>
      </c>
      <c r="Z1599" s="634" t="s">
        <v>8139</v>
      </c>
      <c r="AE1599" s="634" t="s">
        <v>20514</v>
      </c>
      <c r="AF1599" s="634" t="s">
        <v>21273</v>
      </c>
      <c r="AI1599" s="646" t="str">
        <f>VLOOKUP(K1599,'2-kurs'!C:F,4,)</f>
        <v>2-kurs</v>
      </c>
      <c r="AJ1599" s="634" t="str">
        <f t="shared" si="24"/>
        <v>438231100911</v>
      </c>
    </row>
    <row r="1600" spans="1:36" hidden="1" x14ac:dyDescent="0.25">
      <c r="A1600" s="634" t="s">
        <v>12316</v>
      </c>
      <c r="B1600" s="634" t="s">
        <v>8006</v>
      </c>
      <c r="C1600" s="634" t="s">
        <v>8125</v>
      </c>
      <c r="D1600" s="634" t="s">
        <v>8126</v>
      </c>
      <c r="E1600" s="634" t="s">
        <v>8127</v>
      </c>
      <c r="F1600" s="634" t="s">
        <v>4345</v>
      </c>
      <c r="G1600" s="634" t="s">
        <v>8598</v>
      </c>
      <c r="H1600" s="634" t="s">
        <v>4346</v>
      </c>
      <c r="I1600" s="634" t="s">
        <v>12317</v>
      </c>
      <c r="J1600" s="634" t="s">
        <v>12318</v>
      </c>
      <c r="K1600" s="635">
        <v>41012871090052</v>
      </c>
      <c r="L1600" s="634" t="s">
        <v>12254</v>
      </c>
      <c r="M1600" s="634" t="s">
        <v>2423</v>
      </c>
      <c r="N1600" s="634" t="s">
        <v>2424</v>
      </c>
      <c r="O1600" s="634" t="s">
        <v>12312</v>
      </c>
      <c r="P1600" s="634" t="s">
        <v>8132</v>
      </c>
      <c r="Q1600" s="634" t="s">
        <v>8133</v>
      </c>
      <c r="R1600" s="634" t="s">
        <v>7224</v>
      </c>
      <c r="S1600" s="634" t="s">
        <v>8135</v>
      </c>
      <c r="T1600" s="634" t="s">
        <v>10837</v>
      </c>
      <c r="U1600" s="634" t="s">
        <v>2426</v>
      </c>
      <c r="V1600" s="634" t="s">
        <v>470</v>
      </c>
      <c r="W1600" s="634" t="s">
        <v>5559</v>
      </c>
      <c r="X1600" s="634" t="s">
        <v>12319</v>
      </c>
      <c r="Y1600" s="634" t="s">
        <v>8138</v>
      </c>
      <c r="Z1600" s="634" t="s">
        <v>8139</v>
      </c>
      <c r="AE1600" s="634" t="s">
        <v>20514</v>
      </c>
      <c r="AF1600" s="634" t="s">
        <v>21273</v>
      </c>
      <c r="AI1600" s="646" t="str">
        <f>VLOOKUP(K1600,'2-kurs'!C:F,4,)</f>
        <v>2-kurs</v>
      </c>
      <c r="AJ1600" s="634" t="str">
        <f t="shared" si="24"/>
        <v>438231100919</v>
      </c>
    </row>
    <row r="1601" spans="1:36" hidden="1" x14ac:dyDescent="0.25">
      <c r="A1601" s="634" t="s">
        <v>12313</v>
      </c>
      <c r="B1601" s="634" t="s">
        <v>7869</v>
      </c>
      <c r="C1601" s="634" t="s">
        <v>8125</v>
      </c>
      <c r="D1601" s="634" t="s">
        <v>8126</v>
      </c>
      <c r="E1601" s="634" t="s">
        <v>8127</v>
      </c>
      <c r="F1601" s="634" t="s">
        <v>4345</v>
      </c>
      <c r="G1601" s="634" t="s">
        <v>8332</v>
      </c>
      <c r="H1601" s="634" t="s">
        <v>4346</v>
      </c>
      <c r="I1601" s="634" t="s">
        <v>12314</v>
      </c>
      <c r="J1601" s="634" t="s">
        <v>12315</v>
      </c>
      <c r="K1601" s="635">
        <v>40305871050032</v>
      </c>
      <c r="L1601" s="634" t="s">
        <v>9759</v>
      </c>
      <c r="M1601" s="634" t="s">
        <v>2423</v>
      </c>
      <c r="N1601" s="634" t="s">
        <v>2424</v>
      </c>
      <c r="O1601" s="634" t="s">
        <v>12312</v>
      </c>
      <c r="P1601" s="634" t="s">
        <v>8132</v>
      </c>
      <c r="Q1601" s="634" t="s">
        <v>8133</v>
      </c>
      <c r="R1601" s="634" t="s">
        <v>7224</v>
      </c>
      <c r="S1601" s="634" t="s">
        <v>8135</v>
      </c>
      <c r="T1601" s="634" t="s">
        <v>10837</v>
      </c>
      <c r="U1601" s="634" t="s">
        <v>2426</v>
      </c>
      <c r="V1601" s="634" t="s">
        <v>470</v>
      </c>
      <c r="W1601" s="634" t="s">
        <v>5559</v>
      </c>
      <c r="X1601" s="634" t="s">
        <v>8175</v>
      </c>
      <c r="Y1601" s="634" t="s">
        <v>8138</v>
      </c>
      <c r="Z1601" s="634" t="s">
        <v>8139</v>
      </c>
      <c r="AE1601" s="634" t="s">
        <v>20514</v>
      </c>
      <c r="AF1601" s="634" t="s">
        <v>21287</v>
      </c>
      <c r="AI1601" s="646" t="str">
        <f>VLOOKUP(K1601,'2-kurs'!C:F,4,)</f>
        <v>2-kurs</v>
      </c>
      <c r="AJ1601" s="634" t="str">
        <f t="shared" si="24"/>
        <v>438231100902</v>
      </c>
    </row>
    <row r="1602" spans="1:36" hidden="1" x14ac:dyDescent="0.25">
      <c r="A1602" s="634" t="s">
        <v>12329</v>
      </c>
      <c r="B1602" s="634" t="s">
        <v>8010</v>
      </c>
      <c r="C1602" s="634" t="s">
        <v>8125</v>
      </c>
      <c r="D1602" s="634" t="s">
        <v>8126</v>
      </c>
      <c r="E1602" s="634" t="s">
        <v>8127</v>
      </c>
      <c r="F1602" s="634" t="s">
        <v>4345</v>
      </c>
      <c r="G1602" s="634" t="s">
        <v>4348</v>
      </c>
      <c r="H1602" s="634" t="s">
        <v>4346</v>
      </c>
      <c r="I1602" s="634" t="s">
        <v>12330</v>
      </c>
      <c r="J1602" s="634" t="s">
        <v>12331</v>
      </c>
      <c r="K1602" s="635">
        <v>40904851140042</v>
      </c>
      <c r="L1602" s="634" t="s">
        <v>12332</v>
      </c>
      <c r="M1602" s="634" t="s">
        <v>2423</v>
      </c>
      <c r="N1602" s="634" t="s">
        <v>2424</v>
      </c>
      <c r="O1602" s="634" t="s">
        <v>12312</v>
      </c>
      <c r="P1602" s="634" t="s">
        <v>8132</v>
      </c>
      <c r="Q1602" s="634" t="s">
        <v>8133</v>
      </c>
      <c r="R1602" s="634" t="s">
        <v>7224</v>
      </c>
      <c r="S1602" s="634" t="s">
        <v>8135</v>
      </c>
      <c r="T1602" s="634" t="s">
        <v>10837</v>
      </c>
      <c r="U1602" s="634" t="s">
        <v>2426</v>
      </c>
      <c r="V1602" s="634" t="s">
        <v>470</v>
      </c>
      <c r="W1602" s="634" t="s">
        <v>5559</v>
      </c>
      <c r="X1602" s="634" t="s">
        <v>8225</v>
      </c>
      <c r="Y1602" s="634" t="s">
        <v>8138</v>
      </c>
      <c r="Z1602" s="634" t="s">
        <v>8139</v>
      </c>
      <c r="AE1602" s="634" t="s">
        <v>20514</v>
      </c>
      <c r="AF1602" s="634" t="s">
        <v>21281</v>
      </c>
      <c r="AI1602" s="646" t="str">
        <f>VLOOKUP(K1602,'2-kurs'!C:F,4,)</f>
        <v>2-kurs</v>
      </c>
      <c r="AJ1602" s="634" t="str">
        <f t="shared" si="24"/>
        <v>438231100923</v>
      </c>
    </row>
    <row r="1603" spans="1:36" hidden="1" x14ac:dyDescent="0.25">
      <c r="A1603" s="634" t="s">
        <v>12320</v>
      </c>
      <c r="B1603" s="634" t="s">
        <v>7996</v>
      </c>
      <c r="C1603" s="634" t="s">
        <v>8125</v>
      </c>
      <c r="D1603" s="634" t="s">
        <v>8126</v>
      </c>
      <c r="E1603" s="634" t="s">
        <v>8127</v>
      </c>
      <c r="F1603" s="634" t="s">
        <v>4345</v>
      </c>
      <c r="G1603" s="634" t="s">
        <v>4352</v>
      </c>
      <c r="H1603" s="634" t="s">
        <v>4346</v>
      </c>
      <c r="I1603" s="634" t="s">
        <v>12321</v>
      </c>
      <c r="J1603" s="634" t="s">
        <v>12322</v>
      </c>
      <c r="K1603" s="635">
        <v>40109781060035</v>
      </c>
      <c r="L1603" s="634" t="s">
        <v>12323</v>
      </c>
      <c r="M1603" s="634" t="s">
        <v>2423</v>
      </c>
      <c r="N1603" s="634" t="s">
        <v>2424</v>
      </c>
      <c r="O1603" s="634" t="s">
        <v>12312</v>
      </c>
      <c r="P1603" s="634" t="s">
        <v>8132</v>
      </c>
      <c r="Q1603" s="634" t="s">
        <v>8133</v>
      </c>
      <c r="R1603" s="634" t="s">
        <v>7224</v>
      </c>
      <c r="S1603" s="634" t="s">
        <v>8135</v>
      </c>
      <c r="T1603" s="634" t="s">
        <v>10837</v>
      </c>
      <c r="U1603" s="634" t="s">
        <v>2426</v>
      </c>
      <c r="V1603" s="634" t="s">
        <v>470</v>
      </c>
      <c r="W1603" s="634" t="s">
        <v>5559</v>
      </c>
      <c r="X1603" s="634" t="s">
        <v>12324</v>
      </c>
      <c r="Y1603" s="634" t="s">
        <v>8138</v>
      </c>
      <c r="Z1603" s="634" t="s">
        <v>8139</v>
      </c>
      <c r="AE1603" s="634" t="s">
        <v>20514</v>
      </c>
      <c r="AF1603" s="634" t="s">
        <v>21268</v>
      </c>
      <c r="AI1603" s="646" t="str">
        <f>VLOOKUP(K1603,'2-kurs'!C:F,4,)</f>
        <v>2-kurs</v>
      </c>
      <c r="AJ1603" s="634" t="str">
        <f t="shared" si="24"/>
        <v>438231100917</v>
      </c>
    </row>
    <row r="1604" spans="1:36" hidden="1" x14ac:dyDescent="0.25">
      <c r="A1604" s="634" t="s">
        <v>12325</v>
      </c>
      <c r="B1604" s="634" t="s">
        <v>7998</v>
      </c>
      <c r="C1604" s="634" t="s">
        <v>8125</v>
      </c>
      <c r="D1604" s="634" t="s">
        <v>8126</v>
      </c>
      <c r="E1604" s="634" t="s">
        <v>8127</v>
      </c>
      <c r="F1604" s="634" t="s">
        <v>4345</v>
      </c>
      <c r="G1604" s="634" t="s">
        <v>4347</v>
      </c>
      <c r="H1604" s="634" t="s">
        <v>4346</v>
      </c>
      <c r="I1604" s="634" t="s">
        <v>12326</v>
      </c>
      <c r="J1604" s="634" t="s">
        <v>12327</v>
      </c>
      <c r="K1604" s="635">
        <v>42404800970020</v>
      </c>
      <c r="L1604" s="634" t="s">
        <v>12328</v>
      </c>
      <c r="M1604" s="634" t="s">
        <v>2423</v>
      </c>
      <c r="N1604" s="634" t="s">
        <v>2424</v>
      </c>
      <c r="O1604" s="634" t="s">
        <v>12312</v>
      </c>
      <c r="P1604" s="634" t="s">
        <v>8132</v>
      </c>
      <c r="Q1604" s="634" t="s">
        <v>8133</v>
      </c>
      <c r="R1604" s="634" t="s">
        <v>7224</v>
      </c>
      <c r="S1604" s="634" t="s">
        <v>8135</v>
      </c>
      <c r="T1604" s="634" t="s">
        <v>10837</v>
      </c>
      <c r="U1604" s="634" t="s">
        <v>2426</v>
      </c>
      <c r="V1604" s="634" t="s">
        <v>470</v>
      </c>
      <c r="W1604" s="634" t="s">
        <v>5559</v>
      </c>
      <c r="X1604" s="634" t="s">
        <v>12319</v>
      </c>
      <c r="Y1604" s="634" t="s">
        <v>8138</v>
      </c>
      <c r="Z1604" s="634" t="s">
        <v>8139</v>
      </c>
      <c r="AE1604" s="634" t="s">
        <v>20514</v>
      </c>
      <c r="AF1604" s="634" t="s">
        <v>21288</v>
      </c>
      <c r="AI1604" s="646" t="str">
        <f>VLOOKUP(K1604,'2-kurs'!C:F,4,)</f>
        <v>2-kurs</v>
      </c>
      <c r="AJ1604" s="634" t="str">
        <f t="shared" ref="AJ1604:AJ1667" si="25">A1604</f>
        <v>438231100926</v>
      </c>
    </row>
    <row r="1605" spans="1:36" hidden="1" x14ac:dyDescent="0.25">
      <c r="A1605" s="634" t="s">
        <v>18828</v>
      </c>
      <c r="B1605" s="634" t="s">
        <v>18829</v>
      </c>
      <c r="C1605" s="634" t="s">
        <v>8125</v>
      </c>
      <c r="D1605" s="634" t="s">
        <v>8126</v>
      </c>
      <c r="E1605" s="634" t="s">
        <v>8127</v>
      </c>
      <c r="F1605" s="634" t="s">
        <v>4345</v>
      </c>
      <c r="G1605" s="634" t="s">
        <v>8221</v>
      </c>
      <c r="H1605" s="634" t="s">
        <v>4346</v>
      </c>
      <c r="I1605" s="634" t="s">
        <v>18830</v>
      </c>
      <c r="J1605" s="634" t="s">
        <v>18831</v>
      </c>
      <c r="K1605" s="635">
        <v>41906965350026</v>
      </c>
      <c r="L1605" s="634" t="s">
        <v>18832</v>
      </c>
      <c r="M1605" s="634" t="s">
        <v>2423</v>
      </c>
      <c r="N1605" s="634" t="s">
        <v>2424</v>
      </c>
      <c r="O1605" s="634" t="s">
        <v>12312</v>
      </c>
      <c r="P1605" s="634" t="s">
        <v>8132</v>
      </c>
      <c r="Q1605" s="634" t="s">
        <v>8133</v>
      </c>
      <c r="R1605" s="634" t="s">
        <v>7224</v>
      </c>
      <c r="S1605" s="634" t="s">
        <v>8135</v>
      </c>
      <c r="T1605" s="634" t="s">
        <v>10837</v>
      </c>
      <c r="U1605" s="634" t="s">
        <v>2426</v>
      </c>
      <c r="V1605" s="634" t="s">
        <v>470</v>
      </c>
      <c r="W1605" s="634" t="s">
        <v>5559</v>
      </c>
      <c r="X1605" s="634" t="s">
        <v>12319</v>
      </c>
      <c r="Y1605" s="634" t="s">
        <v>8138</v>
      </c>
      <c r="Z1605" s="634" t="s">
        <v>8139</v>
      </c>
      <c r="AE1605" s="634" t="s">
        <v>20514</v>
      </c>
      <c r="AF1605" s="634" t="s">
        <v>21287</v>
      </c>
      <c r="AI1605" s="646" t="str">
        <f>VLOOKUP(K1605,'2-kurs'!C:F,4,)</f>
        <v>2-kurs</v>
      </c>
      <c r="AJ1605" s="634" t="str">
        <f t="shared" si="25"/>
        <v>438231100909</v>
      </c>
    </row>
    <row r="1606" spans="1:36" hidden="1" x14ac:dyDescent="0.25">
      <c r="A1606" s="634" t="s">
        <v>14880</v>
      </c>
      <c r="B1606" s="634" t="s">
        <v>3297</v>
      </c>
      <c r="C1606" s="634" t="s">
        <v>8125</v>
      </c>
      <c r="D1606" s="634" t="s">
        <v>8126</v>
      </c>
      <c r="E1606" s="634" t="s">
        <v>8127</v>
      </c>
      <c r="F1606" s="634" t="s">
        <v>4345</v>
      </c>
      <c r="G1606" s="634" t="s">
        <v>4348</v>
      </c>
      <c r="H1606" s="634" t="s">
        <v>4346</v>
      </c>
      <c r="I1606" s="634" t="s">
        <v>10118</v>
      </c>
      <c r="J1606" s="634" t="s">
        <v>14881</v>
      </c>
      <c r="K1606" s="635">
        <v>40901891140041</v>
      </c>
      <c r="L1606" s="634" t="s">
        <v>14072</v>
      </c>
      <c r="M1606" s="634" t="s">
        <v>4006</v>
      </c>
      <c r="N1606" s="634" t="s">
        <v>2424</v>
      </c>
      <c r="O1606" s="634" t="s">
        <v>2506</v>
      </c>
      <c r="P1606" s="634" t="s">
        <v>8132</v>
      </c>
      <c r="Q1606" s="634" t="s">
        <v>8133</v>
      </c>
      <c r="R1606" s="634" t="s">
        <v>7245</v>
      </c>
      <c r="S1606" s="634" t="s">
        <v>8135</v>
      </c>
      <c r="T1606" s="634" t="s">
        <v>8136</v>
      </c>
      <c r="U1606" s="634" t="s">
        <v>2426</v>
      </c>
      <c r="V1606" s="634" t="s">
        <v>470</v>
      </c>
      <c r="W1606" s="634" t="s">
        <v>5559</v>
      </c>
      <c r="X1606" s="634" t="s">
        <v>14882</v>
      </c>
      <c r="Y1606" s="634" t="s">
        <v>8138</v>
      </c>
      <c r="Z1606" s="634" t="s">
        <v>8139</v>
      </c>
      <c r="AE1606" s="634" t="s">
        <v>12307</v>
      </c>
      <c r="AF1606" s="634" t="s">
        <v>18733</v>
      </c>
      <c r="AI1606" s="646" t="str">
        <f>VLOOKUP(K1606,'3-kurs'!C:F,4,)</f>
        <v>3-kurs</v>
      </c>
      <c r="AJ1606" s="634" t="str">
        <f t="shared" si="25"/>
        <v>438231100148</v>
      </c>
    </row>
    <row r="1607" spans="1:36" hidden="1" x14ac:dyDescent="0.25">
      <c r="A1607" s="634" t="s">
        <v>14876</v>
      </c>
      <c r="B1607" s="634" t="s">
        <v>3279</v>
      </c>
      <c r="C1607" s="634" t="s">
        <v>8125</v>
      </c>
      <c r="D1607" s="634" t="s">
        <v>8126</v>
      </c>
      <c r="E1607" s="634" t="s">
        <v>8127</v>
      </c>
      <c r="F1607" s="634" t="s">
        <v>4345</v>
      </c>
      <c r="G1607" s="634" t="s">
        <v>4347</v>
      </c>
      <c r="H1607" s="634" t="s">
        <v>4346</v>
      </c>
      <c r="I1607" s="634" t="s">
        <v>14877</v>
      </c>
      <c r="J1607" s="634" t="s">
        <v>14878</v>
      </c>
      <c r="K1607" s="635">
        <v>42607931010063</v>
      </c>
      <c r="L1607" s="634" t="s">
        <v>12195</v>
      </c>
      <c r="M1607" s="634" t="s">
        <v>4006</v>
      </c>
      <c r="N1607" s="634" t="s">
        <v>2424</v>
      </c>
      <c r="O1607" s="634" t="s">
        <v>2506</v>
      </c>
      <c r="P1607" s="634" t="s">
        <v>8132</v>
      </c>
      <c r="Q1607" s="634" t="s">
        <v>8133</v>
      </c>
      <c r="R1607" s="634" t="s">
        <v>7245</v>
      </c>
      <c r="S1607" s="634" t="s">
        <v>8135</v>
      </c>
      <c r="T1607" s="634" t="s">
        <v>8136</v>
      </c>
      <c r="U1607" s="634" t="s">
        <v>2426</v>
      </c>
      <c r="V1607" s="634" t="s">
        <v>470</v>
      </c>
      <c r="W1607" s="634" t="s">
        <v>5559</v>
      </c>
      <c r="X1607" s="634" t="s">
        <v>14879</v>
      </c>
      <c r="Y1607" s="634" t="s">
        <v>8138</v>
      </c>
      <c r="Z1607" s="634" t="s">
        <v>8139</v>
      </c>
      <c r="AB1607" s="634" t="s">
        <v>8183</v>
      </c>
      <c r="AC1607" s="634" t="s">
        <v>8184</v>
      </c>
      <c r="AE1607" s="634" t="s">
        <v>12337</v>
      </c>
      <c r="AF1607" s="634" t="s">
        <v>18731</v>
      </c>
      <c r="AI1607" s="646" t="str">
        <f>VLOOKUP(K1607,'3-kurs'!C:F,4,)</f>
        <v>3-kurs</v>
      </c>
      <c r="AJ1607" s="634" t="str">
        <f t="shared" si="25"/>
        <v>438231100112</v>
      </c>
    </row>
    <row r="1608" spans="1:36" hidden="1" x14ac:dyDescent="0.25">
      <c r="A1608" s="634" t="s">
        <v>14804</v>
      </c>
      <c r="B1608" s="634" t="s">
        <v>3281</v>
      </c>
      <c r="C1608" s="634" t="s">
        <v>8125</v>
      </c>
      <c r="D1608" s="634" t="s">
        <v>8126</v>
      </c>
      <c r="E1608" s="634" t="s">
        <v>8127</v>
      </c>
      <c r="F1608" s="634" t="s">
        <v>4345</v>
      </c>
      <c r="G1608" s="634" t="s">
        <v>4349</v>
      </c>
      <c r="H1608" s="634" t="s">
        <v>4346</v>
      </c>
      <c r="I1608" s="634" t="s">
        <v>14805</v>
      </c>
      <c r="J1608" s="634" t="s">
        <v>14806</v>
      </c>
      <c r="K1608" s="635">
        <v>40308951140018</v>
      </c>
      <c r="L1608" s="634" t="s">
        <v>10828</v>
      </c>
      <c r="M1608" s="634" t="s">
        <v>4006</v>
      </c>
      <c r="N1608" s="634" t="s">
        <v>2424</v>
      </c>
      <c r="O1608" s="634" t="s">
        <v>2506</v>
      </c>
      <c r="P1608" s="634" t="s">
        <v>8132</v>
      </c>
      <c r="Q1608" s="634" t="s">
        <v>8133</v>
      </c>
      <c r="R1608" s="634" t="s">
        <v>7245</v>
      </c>
      <c r="S1608" s="634" t="s">
        <v>8135</v>
      </c>
      <c r="T1608" s="634" t="s">
        <v>8136</v>
      </c>
      <c r="U1608" s="634" t="s">
        <v>2426</v>
      </c>
      <c r="V1608" s="634" t="s">
        <v>470</v>
      </c>
      <c r="W1608" s="634" t="s">
        <v>5559</v>
      </c>
      <c r="X1608" s="634" t="s">
        <v>14807</v>
      </c>
      <c r="Y1608" s="634" t="s">
        <v>8138</v>
      </c>
      <c r="Z1608" s="634" t="s">
        <v>8139</v>
      </c>
      <c r="AB1608" s="634" t="s">
        <v>8183</v>
      </c>
      <c r="AC1608" s="634" t="s">
        <v>8184</v>
      </c>
      <c r="AE1608" s="634" t="s">
        <v>11918</v>
      </c>
      <c r="AF1608" s="634" t="s">
        <v>18731</v>
      </c>
      <c r="AI1608" s="646" t="str">
        <f>VLOOKUP(K1608,'3-kurs'!C:F,4,)</f>
        <v>3-kurs</v>
      </c>
      <c r="AJ1608" s="634" t="str">
        <f t="shared" si="25"/>
        <v>438231100256</v>
      </c>
    </row>
    <row r="1609" spans="1:36" hidden="1" x14ac:dyDescent="0.25">
      <c r="A1609" s="634" t="s">
        <v>14872</v>
      </c>
      <c r="B1609" s="634" t="s">
        <v>3253</v>
      </c>
      <c r="C1609" s="634" t="s">
        <v>8125</v>
      </c>
      <c r="D1609" s="634" t="s">
        <v>8126</v>
      </c>
      <c r="E1609" s="634" t="s">
        <v>8127</v>
      </c>
      <c r="F1609" s="634" t="s">
        <v>4345</v>
      </c>
      <c r="G1609" s="634" t="s">
        <v>4348</v>
      </c>
      <c r="H1609" s="634" t="s">
        <v>4346</v>
      </c>
      <c r="I1609" s="634" t="s">
        <v>14873</v>
      </c>
      <c r="J1609" s="634" t="s">
        <v>14874</v>
      </c>
      <c r="K1609" s="635">
        <v>41502941010016</v>
      </c>
      <c r="L1609" s="634" t="s">
        <v>14875</v>
      </c>
      <c r="M1609" s="634" t="s">
        <v>4006</v>
      </c>
      <c r="N1609" s="634" t="s">
        <v>2424</v>
      </c>
      <c r="O1609" s="634" t="s">
        <v>2506</v>
      </c>
      <c r="P1609" s="634" t="s">
        <v>8132</v>
      </c>
      <c r="Q1609" s="634" t="s">
        <v>8133</v>
      </c>
      <c r="R1609" s="634" t="s">
        <v>7245</v>
      </c>
      <c r="S1609" s="634" t="s">
        <v>8135</v>
      </c>
      <c r="T1609" s="634" t="s">
        <v>8136</v>
      </c>
      <c r="U1609" s="634" t="s">
        <v>2426</v>
      </c>
      <c r="V1609" s="634" t="s">
        <v>470</v>
      </c>
      <c r="W1609" s="634" t="s">
        <v>5559</v>
      </c>
      <c r="X1609" s="634" t="s">
        <v>14253</v>
      </c>
      <c r="Y1609" s="634" t="s">
        <v>8138</v>
      </c>
      <c r="Z1609" s="634" t="s">
        <v>8139</v>
      </c>
      <c r="AB1609" s="634" t="s">
        <v>8183</v>
      </c>
      <c r="AC1609" s="634" t="s">
        <v>8184</v>
      </c>
      <c r="AE1609" s="634" t="s">
        <v>11918</v>
      </c>
      <c r="AF1609" s="634" t="s">
        <v>18733</v>
      </c>
      <c r="AI1609" s="646" t="str">
        <f>VLOOKUP(K1609,'3-kurs'!C:F,4,)</f>
        <v>3-kurs</v>
      </c>
      <c r="AJ1609" s="634" t="str">
        <f t="shared" si="25"/>
        <v>438231100272</v>
      </c>
    </row>
    <row r="1610" spans="1:36" hidden="1" x14ac:dyDescent="0.25">
      <c r="A1610" s="634" t="s">
        <v>14868</v>
      </c>
      <c r="B1610" s="634" t="s">
        <v>3242</v>
      </c>
      <c r="C1610" s="634" t="s">
        <v>8125</v>
      </c>
      <c r="D1610" s="634" t="s">
        <v>8126</v>
      </c>
      <c r="E1610" s="634" t="s">
        <v>8127</v>
      </c>
      <c r="F1610" s="634" t="s">
        <v>4345</v>
      </c>
      <c r="G1610" s="634" t="s">
        <v>4348</v>
      </c>
      <c r="H1610" s="634" t="s">
        <v>4346</v>
      </c>
      <c r="I1610" s="634" t="s">
        <v>12693</v>
      </c>
      <c r="J1610" s="634" t="s">
        <v>14869</v>
      </c>
      <c r="K1610" s="635">
        <v>41508975300013</v>
      </c>
      <c r="L1610" s="634" t="s">
        <v>14870</v>
      </c>
      <c r="M1610" s="634" t="s">
        <v>4006</v>
      </c>
      <c r="N1610" s="634" t="s">
        <v>2424</v>
      </c>
      <c r="O1610" s="634" t="s">
        <v>2506</v>
      </c>
      <c r="P1610" s="634" t="s">
        <v>8132</v>
      </c>
      <c r="Q1610" s="634" t="s">
        <v>8133</v>
      </c>
      <c r="R1610" s="634" t="s">
        <v>7245</v>
      </c>
      <c r="S1610" s="634" t="s">
        <v>8135</v>
      </c>
      <c r="T1610" s="634" t="s">
        <v>8136</v>
      </c>
      <c r="U1610" s="634" t="s">
        <v>2426</v>
      </c>
      <c r="V1610" s="634" t="s">
        <v>470</v>
      </c>
      <c r="W1610" s="634" t="s">
        <v>5559</v>
      </c>
      <c r="X1610" s="634" t="s">
        <v>14871</v>
      </c>
      <c r="Y1610" s="634" t="s">
        <v>8138</v>
      </c>
      <c r="Z1610" s="634" t="s">
        <v>8139</v>
      </c>
      <c r="AB1610" s="634" t="s">
        <v>8183</v>
      </c>
      <c r="AC1610" s="634" t="s">
        <v>8184</v>
      </c>
      <c r="AE1610" s="634" t="s">
        <v>11918</v>
      </c>
      <c r="AF1610" s="634" t="s">
        <v>18733</v>
      </c>
      <c r="AI1610" s="646" t="str">
        <f>VLOOKUP(K1610,'3-kurs'!C:F,4,)</f>
        <v>3-kurs</v>
      </c>
      <c r="AJ1610" s="634" t="str">
        <f t="shared" si="25"/>
        <v>438231100156</v>
      </c>
    </row>
    <row r="1611" spans="1:36" hidden="1" x14ac:dyDescent="0.25">
      <c r="A1611" s="634" t="s">
        <v>14863</v>
      </c>
      <c r="B1611" s="634" t="s">
        <v>3179</v>
      </c>
      <c r="C1611" s="634" t="s">
        <v>8125</v>
      </c>
      <c r="D1611" s="634" t="s">
        <v>8126</v>
      </c>
      <c r="E1611" s="634" t="s">
        <v>8127</v>
      </c>
      <c r="F1611" s="634" t="s">
        <v>4345</v>
      </c>
      <c r="G1611" s="634" t="s">
        <v>4348</v>
      </c>
      <c r="H1611" s="634" t="s">
        <v>4346</v>
      </c>
      <c r="I1611" s="634" t="s">
        <v>14864</v>
      </c>
      <c r="J1611" s="634" t="s">
        <v>14865</v>
      </c>
      <c r="K1611" s="635">
        <v>41412911140037</v>
      </c>
      <c r="L1611" s="634" t="s">
        <v>14866</v>
      </c>
      <c r="M1611" s="634" t="s">
        <v>4006</v>
      </c>
      <c r="N1611" s="634" t="s">
        <v>2424</v>
      </c>
      <c r="O1611" s="634" t="s">
        <v>2506</v>
      </c>
      <c r="P1611" s="634" t="s">
        <v>8132</v>
      </c>
      <c r="Q1611" s="634" t="s">
        <v>8133</v>
      </c>
      <c r="R1611" s="634" t="s">
        <v>7245</v>
      </c>
      <c r="S1611" s="634" t="s">
        <v>8135</v>
      </c>
      <c r="T1611" s="634" t="s">
        <v>8136</v>
      </c>
      <c r="U1611" s="634" t="s">
        <v>2426</v>
      </c>
      <c r="V1611" s="634" t="s">
        <v>470</v>
      </c>
      <c r="W1611" s="634" t="s">
        <v>5559</v>
      </c>
      <c r="X1611" s="634" t="s">
        <v>14867</v>
      </c>
      <c r="Y1611" s="634" t="s">
        <v>8138</v>
      </c>
      <c r="Z1611" s="634" t="s">
        <v>8139</v>
      </c>
      <c r="AB1611" s="634" t="s">
        <v>8183</v>
      </c>
      <c r="AC1611" s="634" t="s">
        <v>8184</v>
      </c>
      <c r="AE1611" s="634" t="s">
        <v>11918</v>
      </c>
      <c r="AF1611" s="634" t="s">
        <v>18733</v>
      </c>
      <c r="AI1611" s="646" t="str">
        <f>VLOOKUP(K1611,'3-kurs'!C:F,4,)</f>
        <v>3-kurs</v>
      </c>
      <c r="AJ1611" s="634" t="str">
        <f t="shared" si="25"/>
        <v>438231100281</v>
      </c>
    </row>
    <row r="1612" spans="1:36" hidden="1" x14ac:dyDescent="0.25">
      <c r="A1612" s="634" t="s">
        <v>14860</v>
      </c>
      <c r="B1612" s="634" t="s">
        <v>3173</v>
      </c>
      <c r="C1612" s="634" t="s">
        <v>8125</v>
      </c>
      <c r="D1612" s="634" t="s">
        <v>8126</v>
      </c>
      <c r="E1612" s="634" t="s">
        <v>8127</v>
      </c>
      <c r="F1612" s="634" t="s">
        <v>4345</v>
      </c>
      <c r="G1612" s="634" t="s">
        <v>4347</v>
      </c>
      <c r="H1612" s="634" t="s">
        <v>4346</v>
      </c>
      <c r="I1612" s="634" t="s">
        <v>14861</v>
      </c>
      <c r="J1612" s="634" t="s">
        <v>14862</v>
      </c>
      <c r="K1612" s="635">
        <v>41911841160019</v>
      </c>
      <c r="L1612" s="634" t="s">
        <v>9596</v>
      </c>
      <c r="M1612" s="634" t="s">
        <v>4006</v>
      </c>
      <c r="N1612" s="634" t="s">
        <v>2424</v>
      </c>
      <c r="O1612" s="634" t="s">
        <v>2506</v>
      </c>
      <c r="P1612" s="634" t="s">
        <v>8132</v>
      </c>
      <c r="Q1612" s="634" t="s">
        <v>8133</v>
      </c>
      <c r="R1612" s="634" t="s">
        <v>7245</v>
      </c>
      <c r="S1612" s="634" t="s">
        <v>8135</v>
      </c>
      <c r="T1612" s="634" t="s">
        <v>8136</v>
      </c>
      <c r="U1612" s="634" t="s">
        <v>2426</v>
      </c>
      <c r="V1612" s="634" t="s">
        <v>470</v>
      </c>
      <c r="W1612" s="634" t="s">
        <v>5559</v>
      </c>
      <c r="X1612" s="634" t="s">
        <v>14854</v>
      </c>
      <c r="Y1612" s="634" t="s">
        <v>8138</v>
      </c>
      <c r="Z1612" s="634" t="s">
        <v>8139</v>
      </c>
      <c r="AB1612" s="634" t="s">
        <v>8183</v>
      </c>
      <c r="AC1612" s="634" t="s">
        <v>8184</v>
      </c>
      <c r="AE1612" s="634" t="s">
        <v>12337</v>
      </c>
      <c r="AF1612" s="634" t="s">
        <v>18733</v>
      </c>
      <c r="AI1612" s="646" t="str">
        <f>VLOOKUP(K1612,'3-kurs'!C:F,4,)</f>
        <v>3-kurs</v>
      </c>
      <c r="AJ1612" s="634" t="str">
        <f t="shared" si="25"/>
        <v>438231100109</v>
      </c>
    </row>
    <row r="1613" spans="1:36" hidden="1" x14ac:dyDescent="0.25">
      <c r="A1613" s="634" t="s">
        <v>14855</v>
      </c>
      <c r="B1613" s="634" t="s">
        <v>3097</v>
      </c>
      <c r="C1613" s="634" t="s">
        <v>8125</v>
      </c>
      <c r="D1613" s="634" t="s">
        <v>8126</v>
      </c>
      <c r="E1613" s="634" t="s">
        <v>8127</v>
      </c>
      <c r="F1613" s="634" t="s">
        <v>4345</v>
      </c>
      <c r="G1613" s="634" t="s">
        <v>4350</v>
      </c>
      <c r="H1613" s="634" t="s">
        <v>4346</v>
      </c>
      <c r="I1613" s="634" t="s">
        <v>14856</v>
      </c>
      <c r="J1613" s="634" t="s">
        <v>14857</v>
      </c>
      <c r="K1613" s="635">
        <v>41802965310025</v>
      </c>
      <c r="L1613" s="634" t="s">
        <v>14858</v>
      </c>
      <c r="M1613" s="634" t="s">
        <v>4006</v>
      </c>
      <c r="N1613" s="634" t="s">
        <v>2424</v>
      </c>
      <c r="O1613" s="634" t="s">
        <v>2506</v>
      </c>
      <c r="P1613" s="634" t="s">
        <v>8132</v>
      </c>
      <c r="Q1613" s="634" t="s">
        <v>8133</v>
      </c>
      <c r="R1613" s="634" t="s">
        <v>7245</v>
      </c>
      <c r="S1613" s="634" t="s">
        <v>8135</v>
      </c>
      <c r="T1613" s="634" t="s">
        <v>8136</v>
      </c>
      <c r="U1613" s="634" t="s">
        <v>2426</v>
      </c>
      <c r="V1613" s="634" t="s">
        <v>470</v>
      </c>
      <c r="W1613" s="634" t="s">
        <v>5559</v>
      </c>
      <c r="X1613" s="634" t="s">
        <v>14859</v>
      </c>
      <c r="Y1613" s="634" t="s">
        <v>8138</v>
      </c>
      <c r="Z1613" s="634" t="s">
        <v>8139</v>
      </c>
      <c r="AB1613" s="634" t="s">
        <v>8183</v>
      </c>
      <c r="AC1613" s="634" t="s">
        <v>8184</v>
      </c>
      <c r="AE1613" s="634" t="s">
        <v>12307</v>
      </c>
      <c r="AF1613" s="634" t="s">
        <v>18731</v>
      </c>
      <c r="AI1613" s="646" t="str">
        <f>VLOOKUP(K1613,'3-kurs'!C:F,4,)</f>
        <v>3-kurs</v>
      </c>
      <c r="AJ1613" s="634" t="str">
        <f t="shared" si="25"/>
        <v>438231100149</v>
      </c>
    </row>
    <row r="1614" spans="1:36" hidden="1" x14ac:dyDescent="0.25">
      <c r="A1614" s="634" t="s">
        <v>19694</v>
      </c>
      <c r="B1614" s="634" t="s">
        <v>19695</v>
      </c>
      <c r="C1614" s="634" t="s">
        <v>8125</v>
      </c>
      <c r="D1614" s="634" t="s">
        <v>8126</v>
      </c>
      <c r="E1614" s="634" t="s">
        <v>8127</v>
      </c>
      <c r="F1614" s="634" t="s">
        <v>4345</v>
      </c>
      <c r="G1614" s="634" t="s">
        <v>4350</v>
      </c>
      <c r="H1614" s="634" t="s">
        <v>4346</v>
      </c>
      <c r="I1614" s="634" t="s">
        <v>19696</v>
      </c>
      <c r="J1614" s="634" t="s">
        <v>19697</v>
      </c>
      <c r="K1614" s="635">
        <v>41511965310088</v>
      </c>
      <c r="L1614" s="634" t="s">
        <v>19605</v>
      </c>
      <c r="M1614" s="634" t="s">
        <v>4006</v>
      </c>
      <c r="N1614" s="634" t="s">
        <v>2424</v>
      </c>
      <c r="O1614" s="634" t="s">
        <v>2506</v>
      </c>
      <c r="P1614" s="634" t="s">
        <v>8132</v>
      </c>
      <c r="Q1614" s="634" t="s">
        <v>8133</v>
      </c>
      <c r="R1614" s="634" t="s">
        <v>7245</v>
      </c>
      <c r="S1614" s="634" t="s">
        <v>8135</v>
      </c>
      <c r="T1614" s="634" t="s">
        <v>8136</v>
      </c>
      <c r="U1614" s="634" t="s">
        <v>2426</v>
      </c>
      <c r="V1614" s="634" t="s">
        <v>470</v>
      </c>
      <c r="W1614" s="634" t="s">
        <v>5559</v>
      </c>
      <c r="X1614" s="634" t="s">
        <v>8175</v>
      </c>
      <c r="Y1614" s="634" t="s">
        <v>8138</v>
      </c>
      <c r="Z1614" s="634" t="s">
        <v>8139</v>
      </c>
      <c r="AE1614" s="634" t="s">
        <v>20514</v>
      </c>
      <c r="AF1614" s="634" t="s">
        <v>18576</v>
      </c>
      <c r="AI1614" s="646" t="str">
        <f>VLOOKUP(K1614,'3-kurs'!C:F,4,)</f>
        <v>3-kurs</v>
      </c>
      <c r="AJ1614" s="634" t="str">
        <f t="shared" si="25"/>
        <v>438221100352</v>
      </c>
    </row>
    <row r="1615" spans="1:36" hidden="1" x14ac:dyDescent="0.25">
      <c r="A1615" s="634" t="s">
        <v>14850</v>
      </c>
      <c r="B1615" s="634" t="s">
        <v>3019</v>
      </c>
      <c r="C1615" s="634" t="s">
        <v>8125</v>
      </c>
      <c r="D1615" s="634" t="s">
        <v>8126</v>
      </c>
      <c r="E1615" s="634" t="s">
        <v>8127</v>
      </c>
      <c r="F1615" s="634" t="s">
        <v>4345</v>
      </c>
      <c r="G1615" s="634" t="s">
        <v>4347</v>
      </c>
      <c r="H1615" s="634" t="s">
        <v>4346</v>
      </c>
      <c r="I1615" s="634" t="s">
        <v>14851</v>
      </c>
      <c r="J1615" s="634" t="s">
        <v>14852</v>
      </c>
      <c r="K1615" s="635">
        <v>40208901000044</v>
      </c>
      <c r="L1615" s="634" t="s">
        <v>14853</v>
      </c>
      <c r="M1615" s="634" t="s">
        <v>4006</v>
      </c>
      <c r="N1615" s="634" t="s">
        <v>2424</v>
      </c>
      <c r="O1615" s="634" t="s">
        <v>2506</v>
      </c>
      <c r="P1615" s="634" t="s">
        <v>8132</v>
      </c>
      <c r="Q1615" s="634" t="s">
        <v>8133</v>
      </c>
      <c r="R1615" s="634" t="s">
        <v>7245</v>
      </c>
      <c r="S1615" s="634" t="s">
        <v>8135</v>
      </c>
      <c r="T1615" s="634" t="s">
        <v>8136</v>
      </c>
      <c r="U1615" s="634" t="s">
        <v>2426</v>
      </c>
      <c r="V1615" s="634" t="s">
        <v>470</v>
      </c>
      <c r="W1615" s="634" t="s">
        <v>5559</v>
      </c>
      <c r="X1615" s="634" t="s">
        <v>14854</v>
      </c>
      <c r="Y1615" s="634" t="s">
        <v>8138</v>
      </c>
      <c r="Z1615" s="634" t="s">
        <v>8139</v>
      </c>
      <c r="AB1615" s="634" t="s">
        <v>8183</v>
      </c>
      <c r="AC1615" s="634" t="s">
        <v>8184</v>
      </c>
      <c r="AE1615" s="634" t="s">
        <v>14265</v>
      </c>
      <c r="AF1615" s="634" t="s">
        <v>18741</v>
      </c>
      <c r="AI1615" s="646" t="str">
        <f>VLOOKUP(K1615,'3-kurs'!C:F,4,)</f>
        <v>3-kurs</v>
      </c>
      <c r="AJ1615" s="634" t="str">
        <f t="shared" si="25"/>
        <v>438231100057</v>
      </c>
    </row>
    <row r="1616" spans="1:36" hidden="1" x14ac:dyDescent="0.25">
      <c r="A1616" s="634" t="s">
        <v>14846</v>
      </c>
      <c r="B1616" s="634" t="s">
        <v>3004</v>
      </c>
      <c r="C1616" s="634" t="s">
        <v>8125</v>
      </c>
      <c r="D1616" s="634" t="s">
        <v>8126</v>
      </c>
      <c r="E1616" s="634" t="s">
        <v>9067</v>
      </c>
      <c r="F1616" s="634" t="s">
        <v>4345</v>
      </c>
      <c r="G1616" s="634" t="s">
        <v>8598</v>
      </c>
      <c r="H1616" s="634" t="s">
        <v>4346</v>
      </c>
      <c r="I1616" s="634" t="s">
        <v>14847</v>
      </c>
      <c r="J1616" s="634" t="s">
        <v>14848</v>
      </c>
      <c r="K1616" s="635">
        <v>41908985330015</v>
      </c>
      <c r="L1616" s="634" t="s">
        <v>9567</v>
      </c>
      <c r="M1616" s="634" t="s">
        <v>4006</v>
      </c>
      <c r="N1616" s="634" t="s">
        <v>2424</v>
      </c>
      <c r="O1616" s="634" t="s">
        <v>2506</v>
      </c>
      <c r="P1616" s="634" t="s">
        <v>8132</v>
      </c>
      <c r="Q1616" s="634" t="s">
        <v>8133</v>
      </c>
      <c r="R1616" s="634" t="s">
        <v>7245</v>
      </c>
      <c r="S1616" s="634" t="s">
        <v>8135</v>
      </c>
      <c r="T1616" s="634" t="s">
        <v>8136</v>
      </c>
      <c r="U1616" s="634" t="s">
        <v>2426</v>
      </c>
      <c r="V1616" s="634" t="s">
        <v>470</v>
      </c>
      <c r="W1616" s="634" t="s">
        <v>5559</v>
      </c>
      <c r="X1616" s="634" t="s">
        <v>14849</v>
      </c>
      <c r="Y1616" s="634" t="s">
        <v>8138</v>
      </c>
      <c r="Z1616" s="634" t="s">
        <v>8139</v>
      </c>
      <c r="AB1616" s="634" t="s">
        <v>8183</v>
      </c>
      <c r="AC1616" s="634" t="s">
        <v>8184</v>
      </c>
      <c r="AE1616" s="634" t="s">
        <v>12337</v>
      </c>
      <c r="AF1616" s="634" t="s">
        <v>18725</v>
      </c>
      <c r="AI1616" s="646" t="str">
        <f>VLOOKUP(K1616,'3-kurs'!C:F,4,)</f>
        <v>3-kurs</v>
      </c>
      <c r="AJ1616" s="634" t="str">
        <f t="shared" si="25"/>
        <v>438231100087</v>
      </c>
    </row>
    <row r="1617" spans="1:36" hidden="1" x14ac:dyDescent="0.25">
      <c r="A1617" s="634" t="s">
        <v>14943</v>
      </c>
      <c r="B1617" s="634" t="s">
        <v>2986</v>
      </c>
      <c r="C1617" s="634" t="s">
        <v>8125</v>
      </c>
      <c r="D1617" s="634" t="s">
        <v>8126</v>
      </c>
      <c r="E1617" s="634" t="s">
        <v>8127</v>
      </c>
      <c r="F1617" s="634" t="s">
        <v>4345</v>
      </c>
      <c r="G1617" s="634" t="s">
        <v>4348</v>
      </c>
      <c r="H1617" s="634" t="s">
        <v>4346</v>
      </c>
      <c r="I1617" s="634" t="s">
        <v>14944</v>
      </c>
      <c r="J1617" s="634" t="s">
        <v>14945</v>
      </c>
      <c r="K1617" s="635">
        <v>60405025300010</v>
      </c>
      <c r="L1617" s="634" t="s">
        <v>14946</v>
      </c>
      <c r="M1617" s="634" t="s">
        <v>4006</v>
      </c>
      <c r="N1617" s="634" t="s">
        <v>2424</v>
      </c>
      <c r="O1617" s="634" t="s">
        <v>2506</v>
      </c>
      <c r="P1617" s="634" t="s">
        <v>8132</v>
      </c>
      <c r="Q1617" s="634" t="s">
        <v>8133</v>
      </c>
      <c r="R1617" s="634" t="s">
        <v>7245</v>
      </c>
      <c r="S1617" s="634" t="s">
        <v>8135</v>
      </c>
      <c r="T1617" s="634" t="s">
        <v>8136</v>
      </c>
      <c r="U1617" s="634" t="s">
        <v>2426</v>
      </c>
      <c r="V1617" s="634" t="s">
        <v>470</v>
      </c>
      <c r="W1617" s="634" t="s">
        <v>5559</v>
      </c>
      <c r="X1617" s="634" t="s">
        <v>14947</v>
      </c>
      <c r="Y1617" s="634" t="s">
        <v>8138</v>
      </c>
      <c r="Z1617" s="634" t="s">
        <v>8139</v>
      </c>
      <c r="AB1617" s="634" t="s">
        <v>8183</v>
      </c>
      <c r="AC1617" s="634" t="s">
        <v>8184</v>
      </c>
      <c r="AE1617" s="634" t="s">
        <v>14265</v>
      </c>
      <c r="AF1617" s="634" t="s">
        <v>18731</v>
      </c>
      <c r="AI1617" s="646" t="str">
        <f>VLOOKUP(K1617,'3-kurs'!C:F,4,)</f>
        <v>3-kurs</v>
      </c>
      <c r="AJ1617" s="634" t="str">
        <f t="shared" si="25"/>
        <v>438231100053</v>
      </c>
    </row>
    <row r="1618" spans="1:36" hidden="1" x14ac:dyDescent="0.25">
      <c r="A1618" s="634" t="s">
        <v>14842</v>
      </c>
      <c r="B1618" s="634" t="s">
        <v>2933</v>
      </c>
      <c r="C1618" s="634" t="s">
        <v>8125</v>
      </c>
      <c r="D1618" s="634" t="s">
        <v>8126</v>
      </c>
      <c r="E1618" s="634" t="s">
        <v>9795</v>
      </c>
      <c r="F1618" s="634" t="s">
        <v>4345</v>
      </c>
      <c r="G1618" s="634" t="s">
        <v>4348</v>
      </c>
      <c r="H1618" s="634" t="s">
        <v>4346</v>
      </c>
      <c r="I1618" s="634" t="s">
        <v>14843</v>
      </c>
      <c r="J1618" s="634" t="s">
        <v>14844</v>
      </c>
      <c r="K1618" s="635">
        <v>42304961140026</v>
      </c>
      <c r="L1618" s="634" t="s">
        <v>14845</v>
      </c>
      <c r="M1618" s="634" t="s">
        <v>4006</v>
      </c>
      <c r="N1618" s="634" t="s">
        <v>2424</v>
      </c>
      <c r="O1618" s="634" t="s">
        <v>2506</v>
      </c>
      <c r="P1618" s="634" t="s">
        <v>8132</v>
      </c>
      <c r="Q1618" s="634" t="s">
        <v>8133</v>
      </c>
      <c r="R1618" s="634" t="s">
        <v>7245</v>
      </c>
      <c r="S1618" s="634" t="s">
        <v>8135</v>
      </c>
      <c r="T1618" s="634" t="s">
        <v>8136</v>
      </c>
      <c r="U1618" s="634" t="s">
        <v>2426</v>
      </c>
      <c r="V1618" s="634" t="s">
        <v>470</v>
      </c>
      <c r="W1618" s="634" t="s">
        <v>5559</v>
      </c>
      <c r="X1618" s="634" t="s">
        <v>14541</v>
      </c>
      <c r="Y1618" s="634" t="s">
        <v>8138</v>
      </c>
      <c r="Z1618" s="634" t="s">
        <v>8139</v>
      </c>
      <c r="AB1618" s="634" t="s">
        <v>8183</v>
      </c>
      <c r="AC1618" s="634" t="s">
        <v>8184</v>
      </c>
      <c r="AE1618" s="634" t="s">
        <v>11918</v>
      </c>
      <c r="AF1618" s="634" t="s">
        <v>18741</v>
      </c>
      <c r="AI1618" s="646" t="str">
        <f>VLOOKUP(K1618,'3-kurs'!C:F,4,)</f>
        <v>3-kurs</v>
      </c>
      <c r="AJ1618" s="634" t="str">
        <f t="shared" si="25"/>
        <v>438231100304</v>
      </c>
    </row>
    <row r="1619" spans="1:36" hidden="1" x14ac:dyDescent="0.25">
      <c r="A1619" s="634" t="s">
        <v>14838</v>
      </c>
      <c r="B1619" s="634" t="s">
        <v>2907</v>
      </c>
      <c r="C1619" s="634" t="s">
        <v>8125</v>
      </c>
      <c r="D1619" s="634" t="s">
        <v>8126</v>
      </c>
      <c r="E1619" s="634" t="s">
        <v>8127</v>
      </c>
      <c r="F1619" s="634" t="s">
        <v>4345</v>
      </c>
      <c r="G1619" s="634" t="s">
        <v>8327</v>
      </c>
      <c r="H1619" s="634" t="s">
        <v>4346</v>
      </c>
      <c r="I1619" s="634" t="s">
        <v>14839</v>
      </c>
      <c r="J1619" s="634" t="s">
        <v>14840</v>
      </c>
      <c r="K1619" s="635">
        <v>41608995270016</v>
      </c>
      <c r="L1619" s="634" t="s">
        <v>10150</v>
      </c>
      <c r="M1619" s="634" t="s">
        <v>4006</v>
      </c>
      <c r="N1619" s="634" t="s">
        <v>2424</v>
      </c>
      <c r="O1619" s="634" t="s">
        <v>2506</v>
      </c>
      <c r="P1619" s="634" t="s">
        <v>8132</v>
      </c>
      <c r="Q1619" s="634" t="s">
        <v>8133</v>
      </c>
      <c r="R1619" s="634" t="s">
        <v>7245</v>
      </c>
      <c r="S1619" s="634" t="s">
        <v>8135</v>
      </c>
      <c r="T1619" s="634" t="s">
        <v>8136</v>
      </c>
      <c r="U1619" s="634" t="s">
        <v>2426</v>
      </c>
      <c r="V1619" s="634" t="s">
        <v>470</v>
      </c>
      <c r="W1619" s="634" t="s">
        <v>5559</v>
      </c>
      <c r="X1619" s="634" t="s">
        <v>14841</v>
      </c>
      <c r="Y1619" s="634" t="s">
        <v>8138</v>
      </c>
      <c r="Z1619" s="634" t="s">
        <v>8139</v>
      </c>
      <c r="AB1619" s="634" t="s">
        <v>8183</v>
      </c>
      <c r="AC1619" s="634" t="s">
        <v>8184</v>
      </c>
      <c r="AE1619" s="634" t="s">
        <v>11918</v>
      </c>
      <c r="AF1619" s="634" t="s">
        <v>18731</v>
      </c>
      <c r="AI1619" s="646" t="str">
        <f>VLOOKUP(K1619,'3-kurs'!C:F,4,)</f>
        <v>3-kurs</v>
      </c>
      <c r="AJ1619" s="634" t="str">
        <f t="shared" si="25"/>
        <v>438231100191</v>
      </c>
    </row>
    <row r="1620" spans="1:36" hidden="1" x14ac:dyDescent="0.25">
      <c r="A1620" s="634" t="s">
        <v>14834</v>
      </c>
      <c r="B1620" s="634" t="s">
        <v>2839</v>
      </c>
      <c r="C1620" s="634" t="s">
        <v>8125</v>
      </c>
      <c r="D1620" s="634" t="s">
        <v>8126</v>
      </c>
      <c r="E1620" s="634" t="s">
        <v>8127</v>
      </c>
      <c r="F1620" s="634" t="s">
        <v>4345</v>
      </c>
      <c r="G1620" s="634" t="s">
        <v>4348</v>
      </c>
      <c r="H1620" s="634" t="s">
        <v>4346</v>
      </c>
      <c r="I1620" s="634" t="s">
        <v>14835</v>
      </c>
      <c r="J1620" s="634" t="s">
        <v>14836</v>
      </c>
      <c r="K1620" s="635">
        <v>42311931060057</v>
      </c>
      <c r="L1620" s="634" t="s">
        <v>14287</v>
      </c>
      <c r="M1620" s="634" t="s">
        <v>4006</v>
      </c>
      <c r="N1620" s="634" t="s">
        <v>2424</v>
      </c>
      <c r="O1620" s="634" t="s">
        <v>2506</v>
      </c>
      <c r="P1620" s="634" t="s">
        <v>8132</v>
      </c>
      <c r="Q1620" s="634" t="s">
        <v>8133</v>
      </c>
      <c r="R1620" s="634" t="s">
        <v>7245</v>
      </c>
      <c r="S1620" s="634" t="s">
        <v>8135</v>
      </c>
      <c r="T1620" s="634" t="s">
        <v>8136</v>
      </c>
      <c r="U1620" s="634" t="s">
        <v>2426</v>
      </c>
      <c r="V1620" s="634" t="s">
        <v>470</v>
      </c>
      <c r="W1620" s="634" t="s">
        <v>5559</v>
      </c>
      <c r="X1620" s="634" t="s">
        <v>14837</v>
      </c>
      <c r="Y1620" s="634" t="s">
        <v>8138</v>
      </c>
      <c r="Z1620" s="634" t="s">
        <v>8139</v>
      </c>
      <c r="AB1620" s="634" t="s">
        <v>8183</v>
      </c>
      <c r="AC1620" s="634" t="s">
        <v>8184</v>
      </c>
      <c r="AE1620" s="634" t="s">
        <v>12307</v>
      </c>
      <c r="AF1620" s="634" t="s">
        <v>18612</v>
      </c>
      <c r="AI1620" s="646" t="str">
        <f>VLOOKUP(K1620,'3-kurs'!C:F,4,)</f>
        <v>3-kurs</v>
      </c>
      <c r="AJ1620" s="634" t="str">
        <f t="shared" si="25"/>
        <v>438231100143</v>
      </c>
    </row>
    <row r="1621" spans="1:36" hidden="1" x14ac:dyDescent="0.25">
      <c r="A1621" s="634" t="s">
        <v>14829</v>
      </c>
      <c r="B1621" s="634" t="s">
        <v>2827</v>
      </c>
      <c r="C1621" s="634" t="s">
        <v>8125</v>
      </c>
      <c r="D1621" s="634" t="s">
        <v>8126</v>
      </c>
      <c r="E1621" s="634" t="s">
        <v>8127</v>
      </c>
      <c r="F1621" s="634" t="s">
        <v>4345</v>
      </c>
      <c r="G1621" s="634" t="s">
        <v>4348</v>
      </c>
      <c r="H1621" s="634" t="s">
        <v>4346</v>
      </c>
      <c r="I1621" s="634" t="s">
        <v>14830</v>
      </c>
      <c r="J1621" s="634" t="s">
        <v>14831</v>
      </c>
      <c r="K1621" s="635">
        <v>62606045300039</v>
      </c>
      <c r="L1621" s="634" t="s">
        <v>14832</v>
      </c>
      <c r="M1621" s="634" t="s">
        <v>4006</v>
      </c>
      <c r="N1621" s="634" t="s">
        <v>2424</v>
      </c>
      <c r="O1621" s="634" t="s">
        <v>2506</v>
      </c>
      <c r="P1621" s="634" t="s">
        <v>8132</v>
      </c>
      <c r="Q1621" s="634" t="s">
        <v>8133</v>
      </c>
      <c r="R1621" s="634" t="s">
        <v>7245</v>
      </c>
      <c r="S1621" s="634" t="s">
        <v>8135</v>
      </c>
      <c r="T1621" s="634" t="s">
        <v>8136</v>
      </c>
      <c r="U1621" s="634" t="s">
        <v>2426</v>
      </c>
      <c r="V1621" s="634" t="s">
        <v>470</v>
      </c>
      <c r="W1621" s="634" t="s">
        <v>5559</v>
      </c>
      <c r="X1621" s="634" t="s">
        <v>14833</v>
      </c>
      <c r="Y1621" s="634" t="s">
        <v>8138</v>
      </c>
      <c r="Z1621" s="634" t="s">
        <v>8139</v>
      </c>
      <c r="AB1621" s="634" t="s">
        <v>8183</v>
      </c>
      <c r="AC1621" s="634" t="s">
        <v>8184</v>
      </c>
      <c r="AE1621" s="634" t="s">
        <v>11918</v>
      </c>
      <c r="AF1621" s="634" t="s">
        <v>18733</v>
      </c>
      <c r="AI1621" s="646" t="str">
        <f>VLOOKUP(K1621,'3-kurs'!C:F,4,)</f>
        <v>3-kurs</v>
      </c>
      <c r="AJ1621" s="634" t="str">
        <f t="shared" si="25"/>
        <v>438231100325</v>
      </c>
    </row>
    <row r="1622" spans="1:36" hidden="1" x14ac:dyDescent="0.25">
      <c r="A1622" s="634" t="s">
        <v>14824</v>
      </c>
      <c r="B1622" s="634" t="s">
        <v>2812</v>
      </c>
      <c r="C1622" s="634" t="s">
        <v>8125</v>
      </c>
      <c r="D1622" s="634" t="s">
        <v>8126</v>
      </c>
      <c r="E1622" s="634" t="s">
        <v>8127</v>
      </c>
      <c r="F1622" s="634" t="s">
        <v>4345</v>
      </c>
      <c r="G1622" s="634" t="s">
        <v>4348</v>
      </c>
      <c r="H1622" s="634" t="s">
        <v>4346</v>
      </c>
      <c r="I1622" s="634" t="s">
        <v>14825</v>
      </c>
      <c r="J1622" s="634" t="s">
        <v>14826</v>
      </c>
      <c r="K1622" s="635">
        <v>60305025280021</v>
      </c>
      <c r="L1622" s="634" t="s">
        <v>14827</v>
      </c>
      <c r="M1622" s="634" t="s">
        <v>4006</v>
      </c>
      <c r="N1622" s="634" t="s">
        <v>2424</v>
      </c>
      <c r="O1622" s="634" t="s">
        <v>2506</v>
      </c>
      <c r="P1622" s="634" t="s">
        <v>8132</v>
      </c>
      <c r="Q1622" s="634" t="s">
        <v>8133</v>
      </c>
      <c r="R1622" s="634" t="s">
        <v>7245</v>
      </c>
      <c r="S1622" s="634" t="s">
        <v>8135</v>
      </c>
      <c r="T1622" s="634" t="s">
        <v>8136</v>
      </c>
      <c r="U1622" s="634" t="s">
        <v>2426</v>
      </c>
      <c r="V1622" s="634" t="s">
        <v>470</v>
      </c>
      <c r="W1622" s="634" t="s">
        <v>5559</v>
      </c>
      <c r="X1622" s="634" t="s">
        <v>14828</v>
      </c>
      <c r="Y1622" s="634" t="s">
        <v>8138</v>
      </c>
      <c r="Z1622" s="634" t="s">
        <v>8139</v>
      </c>
      <c r="AC1622" s="634" t="s">
        <v>8184</v>
      </c>
      <c r="AE1622" s="634" t="s">
        <v>11918</v>
      </c>
      <c r="AF1622" s="634" t="s">
        <v>18741</v>
      </c>
      <c r="AI1622" s="646" t="str">
        <f>VLOOKUP(K1622,'3-kurs'!C:F,4,)</f>
        <v>3-kurs</v>
      </c>
      <c r="AJ1622" s="634" t="str">
        <f t="shared" si="25"/>
        <v>438231100276</v>
      </c>
    </row>
    <row r="1623" spans="1:36" hidden="1" x14ac:dyDescent="0.25">
      <c r="A1623" s="634" t="s">
        <v>14820</v>
      </c>
      <c r="B1623" s="634" t="s">
        <v>2737</v>
      </c>
      <c r="C1623" s="634" t="s">
        <v>8125</v>
      </c>
      <c r="D1623" s="634" t="s">
        <v>8126</v>
      </c>
      <c r="E1623" s="634" t="s">
        <v>8127</v>
      </c>
      <c r="F1623" s="634" t="s">
        <v>4345</v>
      </c>
      <c r="G1623" s="634" t="s">
        <v>8327</v>
      </c>
      <c r="H1623" s="634" t="s">
        <v>4346</v>
      </c>
      <c r="I1623" s="634" t="s">
        <v>14821</v>
      </c>
      <c r="J1623" s="634" t="s">
        <v>14822</v>
      </c>
      <c r="K1623" s="635">
        <v>42601985270011</v>
      </c>
      <c r="L1623" s="634" t="s">
        <v>12741</v>
      </c>
      <c r="M1623" s="634" t="s">
        <v>4006</v>
      </c>
      <c r="N1623" s="634" t="s">
        <v>2424</v>
      </c>
      <c r="O1623" s="634" t="s">
        <v>2506</v>
      </c>
      <c r="P1623" s="634" t="s">
        <v>8132</v>
      </c>
      <c r="Q1623" s="634" t="s">
        <v>8133</v>
      </c>
      <c r="R1623" s="634" t="s">
        <v>7245</v>
      </c>
      <c r="S1623" s="634" t="s">
        <v>8135</v>
      </c>
      <c r="T1623" s="634" t="s">
        <v>8136</v>
      </c>
      <c r="U1623" s="634" t="s">
        <v>2426</v>
      </c>
      <c r="V1623" s="634" t="s">
        <v>470</v>
      </c>
      <c r="W1623" s="634" t="s">
        <v>5559</v>
      </c>
      <c r="X1623" s="634" t="s">
        <v>14823</v>
      </c>
      <c r="Y1623" s="634" t="s">
        <v>8138</v>
      </c>
      <c r="Z1623" s="634" t="s">
        <v>8139</v>
      </c>
      <c r="AB1623" s="634" t="s">
        <v>8183</v>
      </c>
      <c r="AC1623" s="634" t="s">
        <v>8184</v>
      </c>
      <c r="AE1623" s="634" t="s">
        <v>12066</v>
      </c>
      <c r="AF1623" s="634" t="s">
        <v>18612</v>
      </c>
      <c r="AI1623" s="646" t="str">
        <f>VLOOKUP(K1623,'3-kurs'!C:F,4,)</f>
        <v>3-kurs</v>
      </c>
      <c r="AJ1623" s="634" t="str">
        <f t="shared" si="25"/>
        <v>438231100331</v>
      </c>
    </row>
    <row r="1624" spans="1:36" hidden="1" x14ac:dyDescent="0.25">
      <c r="A1624" s="634" t="s">
        <v>14816</v>
      </c>
      <c r="B1624" s="634" t="s">
        <v>2668</v>
      </c>
      <c r="C1624" s="634" t="s">
        <v>8125</v>
      </c>
      <c r="D1624" s="634" t="s">
        <v>8126</v>
      </c>
      <c r="E1624" s="634" t="s">
        <v>8127</v>
      </c>
      <c r="F1624" s="634" t="s">
        <v>4345</v>
      </c>
      <c r="G1624" s="634" t="s">
        <v>4348</v>
      </c>
      <c r="H1624" s="634" t="s">
        <v>4346</v>
      </c>
      <c r="I1624" s="634" t="s">
        <v>14817</v>
      </c>
      <c r="J1624" s="634" t="s">
        <v>14818</v>
      </c>
      <c r="K1624" s="635">
        <v>62107025300026</v>
      </c>
      <c r="L1624" s="634" t="s">
        <v>10351</v>
      </c>
      <c r="M1624" s="634" t="s">
        <v>4006</v>
      </c>
      <c r="N1624" s="634" t="s">
        <v>2424</v>
      </c>
      <c r="O1624" s="634" t="s">
        <v>2506</v>
      </c>
      <c r="P1624" s="634" t="s">
        <v>8132</v>
      </c>
      <c r="Q1624" s="634" t="s">
        <v>8133</v>
      </c>
      <c r="R1624" s="634" t="s">
        <v>7245</v>
      </c>
      <c r="S1624" s="634" t="s">
        <v>8135</v>
      </c>
      <c r="T1624" s="634" t="s">
        <v>8136</v>
      </c>
      <c r="U1624" s="634" t="s">
        <v>2426</v>
      </c>
      <c r="V1624" s="634" t="s">
        <v>470</v>
      </c>
      <c r="W1624" s="634" t="s">
        <v>5559</v>
      </c>
      <c r="X1624" s="634" t="s">
        <v>14819</v>
      </c>
      <c r="Y1624" s="634" t="s">
        <v>8138</v>
      </c>
      <c r="Z1624" s="634" t="s">
        <v>8139</v>
      </c>
      <c r="AB1624" s="634" t="s">
        <v>8183</v>
      </c>
      <c r="AC1624" s="634" t="s">
        <v>8184</v>
      </c>
      <c r="AE1624" s="634" t="s">
        <v>11918</v>
      </c>
      <c r="AF1624" s="634" t="s">
        <v>18725</v>
      </c>
      <c r="AI1624" s="646" t="str">
        <f>VLOOKUP(K1624,'3-kurs'!C:F,4,)</f>
        <v>3-kurs</v>
      </c>
      <c r="AJ1624" s="634" t="str">
        <f t="shared" si="25"/>
        <v>438231100183</v>
      </c>
    </row>
    <row r="1625" spans="1:36" hidden="1" x14ac:dyDescent="0.25">
      <c r="A1625" s="634" t="s">
        <v>19690</v>
      </c>
      <c r="B1625" s="634" t="s">
        <v>19691</v>
      </c>
      <c r="C1625" s="634" t="s">
        <v>8125</v>
      </c>
      <c r="D1625" s="634" t="s">
        <v>8126</v>
      </c>
      <c r="E1625" s="634" t="s">
        <v>8127</v>
      </c>
      <c r="F1625" s="634" t="s">
        <v>4345</v>
      </c>
      <c r="G1625" s="634" t="s">
        <v>4350</v>
      </c>
      <c r="H1625" s="634" t="s">
        <v>4346</v>
      </c>
      <c r="I1625" s="634" t="s">
        <v>12445</v>
      </c>
      <c r="J1625" s="634" t="s">
        <v>19692</v>
      </c>
      <c r="K1625" s="635">
        <v>61809005310067</v>
      </c>
      <c r="L1625" s="634" t="s">
        <v>19693</v>
      </c>
      <c r="M1625" s="634" t="s">
        <v>4006</v>
      </c>
      <c r="N1625" s="634" t="s">
        <v>2424</v>
      </c>
      <c r="O1625" s="634" t="s">
        <v>2506</v>
      </c>
      <c r="P1625" s="634" t="s">
        <v>8132</v>
      </c>
      <c r="Q1625" s="634" t="s">
        <v>8133</v>
      </c>
      <c r="R1625" s="634" t="s">
        <v>7245</v>
      </c>
      <c r="S1625" s="634" t="s">
        <v>8135</v>
      </c>
      <c r="T1625" s="634" t="s">
        <v>8136</v>
      </c>
      <c r="U1625" s="634" t="s">
        <v>2426</v>
      </c>
      <c r="V1625" s="634" t="s">
        <v>470</v>
      </c>
      <c r="W1625" s="634" t="s">
        <v>5559</v>
      </c>
      <c r="X1625" s="634" t="s">
        <v>8175</v>
      </c>
      <c r="Y1625" s="634" t="s">
        <v>8138</v>
      </c>
      <c r="Z1625" s="634" t="s">
        <v>8139</v>
      </c>
      <c r="AE1625" s="634" t="s">
        <v>8140</v>
      </c>
      <c r="AF1625" s="634" t="s">
        <v>18576</v>
      </c>
      <c r="AI1625" s="646" t="str">
        <f>VLOOKUP(K1625,'3-kurs'!C:F,4,)</f>
        <v>3-kurs</v>
      </c>
      <c r="AJ1625" s="634" t="str">
        <f t="shared" si="25"/>
        <v>438221100398</v>
      </c>
    </row>
    <row r="1626" spans="1:36" hidden="1" x14ac:dyDescent="0.25">
      <c r="A1626" s="634" t="s">
        <v>14812</v>
      </c>
      <c r="B1626" s="634" t="s">
        <v>2522</v>
      </c>
      <c r="C1626" s="634" t="s">
        <v>8125</v>
      </c>
      <c r="D1626" s="634" t="s">
        <v>8126</v>
      </c>
      <c r="E1626" s="634" t="s">
        <v>8127</v>
      </c>
      <c r="F1626" s="634" t="s">
        <v>4345</v>
      </c>
      <c r="G1626" s="634" t="s">
        <v>4348</v>
      </c>
      <c r="H1626" s="634" t="s">
        <v>4346</v>
      </c>
      <c r="I1626" s="634" t="s">
        <v>14813</v>
      </c>
      <c r="J1626" s="634" t="s">
        <v>14814</v>
      </c>
      <c r="K1626" s="635">
        <v>41212861140022</v>
      </c>
      <c r="L1626" s="634" t="s">
        <v>10351</v>
      </c>
      <c r="M1626" s="634" t="s">
        <v>4006</v>
      </c>
      <c r="N1626" s="634" t="s">
        <v>2424</v>
      </c>
      <c r="O1626" s="634" t="s">
        <v>2506</v>
      </c>
      <c r="P1626" s="634" t="s">
        <v>8132</v>
      </c>
      <c r="Q1626" s="634" t="s">
        <v>8133</v>
      </c>
      <c r="R1626" s="634" t="s">
        <v>7245</v>
      </c>
      <c r="S1626" s="634" t="s">
        <v>8135</v>
      </c>
      <c r="T1626" s="634" t="s">
        <v>8136</v>
      </c>
      <c r="U1626" s="634" t="s">
        <v>2426</v>
      </c>
      <c r="V1626" s="634" t="s">
        <v>470</v>
      </c>
      <c r="W1626" s="634" t="s">
        <v>5559</v>
      </c>
      <c r="X1626" s="634" t="s">
        <v>14815</v>
      </c>
      <c r="Y1626" s="634" t="s">
        <v>8138</v>
      </c>
      <c r="Z1626" s="634" t="s">
        <v>8139</v>
      </c>
      <c r="AB1626" s="634" t="s">
        <v>8183</v>
      </c>
      <c r="AC1626" s="634" t="s">
        <v>8184</v>
      </c>
      <c r="AE1626" s="634" t="s">
        <v>11918</v>
      </c>
      <c r="AF1626" s="634" t="s">
        <v>18733</v>
      </c>
      <c r="AI1626" s="646" t="str">
        <f>VLOOKUP(K1626,'3-kurs'!C:F,4,)</f>
        <v>3-kurs</v>
      </c>
      <c r="AJ1626" s="634" t="str">
        <f t="shared" si="25"/>
        <v>438231100257</v>
      </c>
    </row>
    <row r="1627" spans="1:36" hidden="1" x14ac:dyDescent="0.25">
      <c r="A1627" s="634" t="s">
        <v>14808</v>
      </c>
      <c r="B1627" s="634" t="s">
        <v>2505</v>
      </c>
      <c r="C1627" s="634" t="s">
        <v>8125</v>
      </c>
      <c r="D1627" s="634" t="s">
        <v>8126</v>
      </c>
      <c r="E1627" s="634" t="s">
        <v>8127</v>
      </c>
      <c r="F1627" s="634" t="s">
        <v>4345</v>
      </c>
      <c r="G1627" s="634" t="s">
        <v>4347</v>
      </c>
      <c r="H1627" s="634" t="s">
        <v>4346</v>
      </c>
      <c r="I1627" s="634" t="s">
        <v>9685</v>
      </c>
      <c r="J1627" s="634" t="s">
        <v>14809</v>
      </c>
      <c r="K1627" s="635">
        <v>42210941000041</v>
      </c>
      <c r="L1627" s="634" t="s">
        <v>14810</v>
      </c>
      <c r="M1627" s="634" t="s">
        <v>4006</v>
      </c>
      <c r="N1627" s="634" t="s">
        <v>2424</v>
      </c>
      <c r="O1627" s="634" t="s">
        <v>2506</v>
      </c>
      <c r="P1627" s="634" t="s">
        <v>8132</v>
      </c>
      <c r="Q1627" s="634" t="s">
        <v>8133</v>
      </c>
      <c r="R1627" s="634" t="s">
        <v>7245</v>
      </c>
      <c r="S1627" s="634" t="s">
        <v>8135</v>
      </c>
      <c r="T1627" s="634" t="s">
        <v>8136</v>
      </c>
      <c r="U1627" s="634" t="s">
        <v>2426</v>
      </c>
      <c r="V1627" s="634" t="s">
        <v>470</v>
      </c>
      <c r="W1627" s="634" t="s">
        <v>5559</v>
      </c>
      <c r="X1627" s="634" t="s">
        <v>14811</v>
      </c>
      <c r="Y1627" s="634" t="s">
        <v>8138</v>
      </c>
      <c r="Z1627" s="634" t="s">
        <v>8139</v>
      </c>
      <c r="AC1627" s="634" t="s">
        <v>8184</v>
      </c>
      <c r="AE1627" s="634" t="s">
        <v>12307</v>
      </c>
      <c r="AF1627" s="634" t="s">
        <v>18612</v>
      </c>
      <c r="AI1627" s="646" t="str">
        <f>VLOOKUP(K1627,'3-kurs'!C:F,4,)</f>
        <v>3-kurs</v>
      </c>
      <c r="AJ1627" s="634" t="str">
        <f t="shared" si="25"/>
        <v>438231100147</v>
      </c>
    </row>
    <row r="1628" spans="1:36" hidden="1" x14ac:dyDescent="0.25">
      <c r="A1628" s="634" t="s">
        <v>14912</v>
      </c>
      <c r="B1628" s="634" t="s">
        <v>3617</v>
      </c>
      <c r="C1628" s="634" t="s">
        <v>8125</v>
      </c>
      <c r="D1628" s="634" t="s">
        <v>8126</v>
      </c>
      <c r="E1628" s="634" t="s">
        <v>8127</v>
      </c>
      <c r="F1628" s="634" t="s">
        <v>4345</v>
      </c>
      <c r="G1628" s="634" t="s">
        <v>4348</v>
      </c>
      <c r="H1628" s="634" t="s">
        <v>4346</v>
      </c>
      <c r="I1628" s="634" t="s">
        <v>14913</v>
      </c>
      <c r="J1628" s="634" t="s">
        <v>14914</v>
      </c>
      <c r="K1628" s="635">
        <v>40904871140053</v>
      </c>
      <c r="L1628" s="634" t="s">
        <v>9933</v>
      </c>
      <c r="M1628" s="634" t="s">
        <v>4006</v>
      </c>
      <c r="N1628" s="634" t="s">
        <v>2424</v>
      </c>
      <c r="O1628" s="634" t="s">
        <v>2506</v>
      </c>
      <c r="P1628" s="634" t="s">
        <v>8132</v>
      </c>
      <c r="Q1628" s="634" t="s">
        <v>8133</v>
      </c>
      <c r="R1628" s="634" t="s">
        <v>7245</v>
      </c>
      <c r="S1628" s="634" t="s">
        <v>8135</v>
      </c>
      <c r="T1628" s="634" t="s">
        <v>8136</v>
      </c>
      <c r="U1628" s="634" t="s">
        <v>2426</v>
      </c>
      <c r="V1628" s="634" t="s">
        <v>470</v>
      </c>
      <c r="W1628" s="634" t="s">
        <v>5559</v>
      </c>
      <c r="X1628" s="634" t="s">
        <v>14915</v>
      </c>
      <c r="Y1628" s="634" t="s">
        <v>8138</v>
      </c>
      <c r="Z1628" s="634" t="s">
        <v>8139</v>
      </c>
      <c r="AB1628" s="634" t="s">
        <v>8183</v>
      </c>
      <c r="AC1628" s="634" t="s">
        <v>8184</v>
      </c>
      <c r="AE1628" s="634" t="s">
        <v>11918</v>
      </c>
      <c r="AF1628" s="634" t="s">
        <v>18612</v>
      </c>
      <c r="AI1628" s="646" t="str">
        <f>VLOOKUP(K1628,'3-kurs'!C:F,4,)</f>
        <v>3-kurs</v>
      </c>
      <c r="AJ1628" s="634" t="str">
        <f t="shared" si="25"/>
        <v>438231100236</v>
      </c>
    </row>
    <row r="1629" spans="1:36" hidden="1" x14ac:dyDescent="0.25">
      <c r="A1629" s="634" t="s">
        <v>14916</v>
      </c>
      <c r="B1629" s="634" t="s">
        <v>3623</v>
      </c>
      <c r="C1629" s="634" t="s">
        <v>8125</v>
      </c>
      <c r="D1629" s="634" t="s">
        <v>8126</v>
      </c>
      <c r="E1629" s="634" t="s">
        <v>8127</v>
      </c>
      <c r="F1629" s="634" t="s">
        <v>4345</v>
      </c>
      <c r="G1629" s="634" t="s">
        <v>4348</v>
      </c>
      <c r="H1629" s="634" t="s">
        <v>4346</v>
      </c>
      <c r="I1629" s="634" t="s">
        <v>14917</v>
      </c>
      <c r="J1629" s="634" t="s">
        <v>14918</v>
      </c>
      <c r="K1629" s="635">
        <v>40904995300016</v>
      </c>
      <c r="L1629" s="634" t="s">
        <v>14919</v>
      </c>
      <c r="M1629" s="634" t="s">
        <v>4006</v>
      </c>
      <c r="N1629" s="634" t="s">
        <v>2424</v>
      </c>
      <c r="O1629" s="634" t="s">
        <v>2506</v>
      </c>
      <c r="P1629" s="634" t="s">
        <v>8132</v>
      </c>
      <c r="Q1629" s="634" t="s">
        <v>8133</v>
      </c>
      <c r="R1629" s="634" t="s">
        <v>7245</v>
      </c>
      <c r="S1629" s="634" t="s">
        <v>8135</v>
      </c>
      <c r="T1629" s="634" t="s">
        <v>8136</v>
      </c>
      <c r="U1629" s="634" t="s">
        <v>2426</v>
      </c>
      <c r="V1629" s="634" t="s">
        <v>470</v>
      </c>
      <c r="W1629" s="634" t="s">
        <v>5559</v>
      </c>
      <c r="X1629" s="634" t="s">
        <v>14920</v>
      </c>
      <c r="Y1629" s="634" t="s">
        <v>8138</v>
      </c>
      <c r="Z1629" s="634" t="s">
        <v>8139</v>
      </c>
      <c r="AB1629" s="634" t="s">
        <v>8183</v>
      </c>
      <c r="AC1629" s="634" t="s">
        <v>8184</v>
      </c>
      <c r="AE1629" s="634" t="s">
        <v>11918</v>
      </c>
      <c r="AF1629" s="634" t="s">
        <v>18752</v>
      </c>
      <c r="AI1629" s="646" t="str">
        <f>VLOOKUP(K1629,'3-kurs'!C:F,4,)</f>
        <v>3-kurs</v>
      </c>
      <c r="AJ1629" s="634" t="str">
        <f t="shared" si="25"/>
        <v>438231100189</v>
      </c>
    </row>
    <row r="1630" spans="1:36" hidden="1" x14ac:dyDescent="0.25">
      <c r="A1630" s="634" t="s">
        <v>14921</v>
      </c>
      <c r="B1630" s="634" t="s">
        <v>3648</v>
      </c>
      <c r="C1630" s="634" t="s">
        <v>8125</v>
      </c>
      <c r="D1630" s="634" t="s">
        <v>8126</v>
      </c>
      <c r="E1630" s="634" t="s">
        <v>8127</v>
      </c>
      <c r="F1630" s="634" t="s">
        <v>4345</v>
      </c>
      <c r="G1630" s="634" t="s">
        <v>4347</v>
      </c>
      <c r="H1630" s="634" t="s">
        <v>4346</v>
      </c>
      <c r="I1630" s="634" t="s">
        <v>14922</v>
      </c>
      <c r="J1630" s="634" t="s">
        <v>19320</v>
      </c>
      <c r="K1630" s="635">
        <v>41005975260058</v>
      </c>
      <c r="L1630" s="634" t="s">
        <v>9691</v>
      </c>
      <c r="M1630" s="634" t="s">
        <v>4006</v>
      </c>
      <c r="N1630" s="634" t="s">
        <v>2424</v>
      </c>
      <c r="O1630" s="634" t="s">
        <v>2506</v>
      </c>
      <c r="P1630" s="634" t="s">
        <v>8132</v>
      </c>
      <c r="Q1630" s="634" t="s">
        <v>8133</v>
      </c>
      <c r="R1630" s="634" t="s">
        <v>7245</v>
      </c>
      <c r="S1630" s="634" t="s">
        <v>8135</v>
      </c>
      <c r="T1630" s="634" t="s">
        <v>8136</v>
      </c>
      <c r="U1630" s="634" t="s">
        <v>2426</v>
      </c>
      <c r="V1630" s="634" t="s">
        <v>470</v>
      </c>
      <c r="W1630" s="634" t="s">
        <v>5559</v>
      </c>
      <c r="X1630" s="634" t="s">
        <v>14524</v>
      </c>
      <c r="Y1630" s="634" t="s">
        <v>8138</v>
      </c>
      <c r="Z1630" s="634" t="s">
        <v>8139</v>
      </c>
      <c r="AB1630" s="634" t="s">
        <v>8183</v>
      </c>
      <c r="AC1630" s="634" t="s">
        <v>8184</v>
      </c>
      <c r="AE1630" s="634" t="s">
        <v>12690</v>
      </c>
      <c r="AF1630" s="634" t="s">
        <v>18741</v>
      </c>
      <c r="AI1630" s="646" t="str">
        <f>VLOOKUP(K1630,'3-kurs'!C:F,4,)</f>
        <v>3-kurs</v>
      </c>
      <c r="AJ1630" s="634" t="str">
        <f t="shared" si="25"/>
        <v>438231100028</v>
      </c>
    </row>
    <row r="1631" spans="1:36" hidden="1" x14ac:dyDescent="0.25">
      <c r="A1631" s="634" t="s">
        <v>14799</v>
      </c>
      <c r="B1631" s="634" t="s">
        <v>3656</v>
      </c>
      <c r="C1631" s="634" t="s">
        <v>8125</v>
      </c>
      <c r="D1631" s="634" t="s">
        <v>8126</v>
      </c>
      <c r="E1631" s="634" t="s">
        <v>8127</v>
      </c>
      <c r="F1631" s="634" t="s">
        <v>4345</v>
      </c>
      <c r="G1631" s="634" t="s">
        <v>9003</v>
      </c>
      <c r="H1631" s="634" t="s">
        <v>4346</v>
      </c>
      <c r="I1631" s="634" t="s">
        <v>14800</v>
      </c>
      <c r="J1631" s="634" t="s">
        <v>14801</v>
      </c>
      <c r="K1631" s="635">
        <v>42908911130039</v>
      </c>
      <c r="L1631" s="634" t="s">
        <v>14802</v>
      </c>
      <c r="M1631" s="634" t="s">
        <v>4006</v>
      </c>
      <c r="N1631" s="634" t="s">
        <v>2424</v>
      </c>
      <c r="O1631" s="634" t="s">
        <v>2506</v>
      </c>
      <c r="P1631" s="634" t="s">
        <v>8132</v>
      </c>
      <c r="Q1631" s="634" t="s">
        <v>8133</v>
      </c>
      <c r="R1631" s="634" t="s">
        <v>7245</v>
      </c>
      <c r="S1631" s="634" t="s">
        <v>8135</v>
      </c>
      <c r="T1631" s="634" t="s">
        <v>8136</v>
      </c>
      <c r="U1631" s="634" t="s">
        <v>2426</v>
      </c>
      <c r="V1631" s="634" t="s">
        <v>470</v>
      </c>
      <c r="W1631" s="634" t="s">
        <v>5559</v>
      </c>
      <c r="X1631" s="634" t="s">
        <v>14803</v>
      </c>
      <c r="Y1631" s="634" t="s">
        <v>8138</v>
      </c>
      <c r="Z1631" s="634" t="s">
        <v>8139</v>
      </c>
      <c r="AB1631" s="634" t="s">
        <v>8183</v>
      </c>
      <c r="AC1631" s="634" t="s">
        <v>8184</v>
      </c>
      <c r="AE1631" s="634" t="s">
        <v>11918</v>
      </c>
      <c r="AF1631" s="634" t="s">
        <v>18738</v>
      </c>
      <c r="AI1631" s="646" t="str">
        <f>VLOOKUP(K1631,'3-kurs'!C:F,4,)</f>
        <v>3-kurs</v>
      </c>
      <c r="AJ1631" s="634" t="str">
        <f t="shared" si="25"/>
        <v>438231100258</v>
      </c>
    </row>
    <row r="1632" spans="1:36" hidden="1" x14ac:dyDescent="0.25">
      <c r="A1632" s="634" t="s">
        <v>14923</v>
      </c>
      <c r="B1632" s="634" t="s">
        <v>3694</v>
      </c>
      <c r="C1632" s="634" t="s">
        <v>8125</v>
      </c>
      <c r="D1632" s="634" t="s">
        <v>8126</v>
      </c>
      <c r="E1632" s="634" t="s">
        <v>8127</v>
      </c>
      <c r="F1632" s="634" t="s">
        <v>4345</v>
      </c>
      <c r="G1632" s="634" t="s">
        <v>4348</v>
      </c>
      <c r="H1632" s="634" t="s">
        <v>4346</v>
      </c>
      <c r="I1632" s="634" t="s">
        <v>14924</v>
      </c>
      <c r="J1632" s="634" t="s">
        <v>14925</v>
      </c>
      <c r="K1632" s="635">
        <v>40302935300012</v>
      </c>
      <c r="L1632" s="634" t="s">
        <v>14926</v>
      </c>
      <c r="M1632" s="634" t="s">
        <v>4006</v>
      </c>
      <c r="N1632" s="634" t="s">
        <v>2424</v>
      </c>
      <c r="O1632" s="634" t="s">
        <v>2506</v>
      </c>
      <c r="P1632" s="634" t="s">
        <v>8132</v>
      </c>
      <c r="Q1632" s="634" t="s">
        <v>8133</v>
      </c>
      <c r="R1632" s="634" t="s">
        <v>7245</v>
      </c>
      <c r="S1632" s="634" t="s">
        <v>8135</v>
      </c>
      <c r="T1632" s="634" t="s">
        <v>8136</v>
      </c>
      <c r="U1632" s="634" t="s">
        <v>2426</v>
      </c>
      <c r="V1632" s="634" t="s">
        <v>470</v>
      </c>
      <c r="W1632" s="634" t="s">
        <v>5559</v>
      </c>
      <c r="X1632" s="634" t="s">
        <v>14927</v>
      </c>
      <c r="Y1632" s="634" t="s">
        <v>8138</v>
      </c>
      <c r="Z1632" s="634" t="s">
        <v>8139</v>
      </c>
      <c r="AB1632" s="634" t="s">
        <v>8183</v>
      </c>
      <c r="AC1632" s="634" t="s">
        <v>8184</v>
      </c>
      <c r="AE1632" s="634" t="s">
        <v>11918</v>
      </c>
      <c r="AF1632" s="634" t="s">
        <v>18612</v>
      </c>
      <c r="AI1632" s="646" t="str">
        <f>VLOOKUP(K1632,'3-kurs'!C:F,4,)</f>
        <v>3-kurs</v>
      </c>
      <c r="AJ1632" s="634" t="str">
        <f t="shared" si="25"/>
        <v>438231100303</v>
      </c>
    </row>
    <row r="1633" spans="1:36" hidden="1" x14ac:dyDescent="0.25">
      <c r="A1633" s="634" t="s">
        <v>14928</v>
      </c>
      <c r="B1633" s="634" t="s">
        <v>3703</v>
      </c>
      <c r="C1633" s="634" t="s">
        <v>8125</v>
      </c>
      <c r="D1633" s="634" t="s">
        <v>8126</v>
      </c>
      <c r="E1633" s="634" t="s">
        <v>8127</v>
      </c>
      <c r="F1633" s="634" t="s">
        <v>4345</v>
      </c>
      <c r="G1633" s="634" t="s">
        <v>4348</v>
      </c>
      <c r="H1633" s="634" t="s">
        <v>4346</v>
      </c>
      <c r="I1633" s="634" t="s">
        <v>9823</v>
      </c>
      <c r="J1633" s="634" t="s">
        <v>14929</v>
      </c>
      <c r="K1633" s="635">
        <v>42706941010075</v>
      </c>
      <c r="L1633" s="634" t="s">
        <v>12306</v>
      </c>
      <c r="M1633" s="634" t="s">
        <v>4006</v>
      </c>
      <c r="N1633" s="634" t="s">
        <v>2424</v>
      </c>
      <c r="O1633" s="634" t="s">
        <v>2506</v>
      </c>
      <c r="P1633" s="634" t="s">
        <v>8132</v>
      </c>
      <c r="Q1633" s="634" t="s">
        <v>8133</v>
      </c>
      <c r="R1633" s="634" t="s">
        <v>7245</v>
      </c>
      <c r="S1633" s="634" t="s">
        <v>8135</v>
      </c>
      <c r="T1633" s="634" t="s">
        <v>8136</v>
      </c>
      <c r="U1633" s="634" t="s">
        <v>2426</v>
      </c>
      <c r="V1633" s="634" t="s">
        <v>470</v>
      </c>
      <c r="W1633" s="634" t="s">
        <v>5559</v>
      </c>
      <c r="X1633" s="634" t="s">
        <v>14930</v>
      </c>
      <c r="Y1633" s="634" t="s">
        <v>8138</v>
      </c>
      <c r="Z1633" s="634" t="s">
        <v>8139</v>
      </c>
      <c r="AB1633" s="634" t="s">
        <v>8183</v>
      </c>
      <c r="AC1633" s="634" t="s">
        <v>8184</v>
      </c>
      <c r="AE1633" s="634" t="s">
        <v>11918</v>
      </c>
      <c r="AF1633" s="634" t="s">
        <v>18612</v>
      </c>
      <c r="AI1633" s="646" t="str">
        <f>VLOOKUP(K1633,'3-kurs'!C:F,4,)</f>
        <v>3-kurs</v>
      </c>
      <c r="AJ1633" s="634" t="str">
        <f t="shared" si="25"/>
        <v>438231100261</v>
      </c>
    </row>
    <row r="1634" spans="1:36" hidden="1" x14ac:dyDescent="0.25">
      <c r="A1634" s="634" t="s">
        <v>14886</v>
      </c>
      <c r="B1634" s="634" t="s">
        <v>3415</v>
      </c>
      <c r="C1634" s="634" t="s">
        <v>8125</v>
      </c>
      <c r="D1634" s="634" t="s">
        <v>8126</v>
      </c>
      <c r="E1634" s="634" t="s">
        <v>8127</v>
      </c>
      <c r="F1634" s="634" t="s">
        <v>4345</v>
      </c>
      <c r="G1634" s="634" t="s">
        <v>4348</v>
      </c>
      <c r="H1634" s="634" t="s">
        <v>4346</v>
      </c>
      <c r="I1634" s="634" t="s">
        <v>14887</v>
      </c>
      <c r="J1634" s="634" t="s">
        <v>14888</v>
      </c>
      <c r="K1634" s="635">
        <v>41701901140103</v>
      </c>
      <c r="L1634" s="634" t="s">
        <v>14889</v>
      </c>
      <c r="M1634" s="634" t="s">
        <v>4006</v>
      </c>
      <c r="N1634" s="634" t="s">
        <v>2424</v>
      </c>
      <c r="O1634" s="634" t="s">
        <v>2506</v>
      </c>
      <c r="P1634" s="634" t="s">
        <v>8132</v>
      </c>
      <c r="Q1634" s="634" t="s">
        <v>8133</v>
      </c>
      <c r="R1634" s="634" t="s">
        <v>7245</v>
      </c>
      <c r="S1634" s="634" t="s">
        <v>8135</v>
      </c>
      <c r="T1634" s="634" t="s">
        <v>8136</v>
      </c>
      <c r="U1634" s="634" t="s">
        <v>2426</v>
      </c>
      <c r="V1634" s="634" t="s">
        <v>470</v>
      </c>
      <c r="W1634" s="634" t="s">
        <v>5559</v>
      </c>
      <c r="X1634" s="634" t="s">
        <v>14890</v>
      </c>
      <c r="Y1634" s="634" t="s">
        <v>8138</v>
      </c>
      <c r="Z1634" s="634" t="s">
        <v>8139</v>
      </c>
      <c r="AB1634" s="634" t="s">
        <v>8183</v>
      </c>
      <c r="AC1634" s="634" t="s">
        <v>8184</v>
      </c>
      <c r="AE1634" s="634" t="s">
        <v>11918</v>
      </c>
      <c r="AF1634" s="634" t="s">
        <v>18733</v>
      </c>
      <c r="AI1634" s="646" t="str">
        <f>VLOOKUP(K1634,'3-kurs'!C:F,4,)</f>
        <v>3-kurs</v>
      </c>
      <c r="AJ1634" s="634" t="str">
        <f t="shared" si="25"/>
        <v>438231100273</v>
      </c>
    </row>
    <row r="1635" spans="1:36" hidden="1" x14ac:dyDescent="0.25">
      <c r="A1635" s="634" t="s">
        <v>14939</v>
      </c>
      <c r="B1635" s="634" t="s">
        <v>3455</v>
      </c>
      <c r="C1635" s="634" t="s">
        <v>8125</v>
      </c>
      <c r="D1635" s="634" t="s">
        <v>8126</v>
      </c>
      <c r="E1635" s="634" t="s">
        <v>8127</v>
      </c>
      <c r="F1635" s="634" t="s">
        <v>4345</v>
      </c>
      <c r="G1635" s="634" t="s">
        <v>4348</v>
      </c>
      <c r="H1635" s="634" t="s">
        <v>4346</v>
      </c>
      <c r="I1635" s="634" t="s">
        <v>14940</v>
      </c>
      <c r="J1635" s="634" t="s">
        <v>14941</v>
      </c>
      <c r="K1635" s="635">
        <v>41410891140036</v>
      </c>
      <c r="L1635" s="634" t="s">
        <v>13184</v>
      </c>
      <c r="M1635" s="634" t="s">
        <v>4006</v>
      </c>
      <c r="N1635" s="634" t="s">
        <v>2424</v>
      </c>
      <c r="O1635" s="634" t="s">
        <v>2506</v>
      </c>
      <c r="P1635" s="634" t="s">
        <v>8132</v>
      </c>
      <c r="Q1635" s="634" t="s">
        <v>8133</v>
      </c>
      <c r="R1635" s="634" t="s">
        <v>7245</v>
      </c>
      <c r="S1635" s="634" t="s">
        <v>8135</v>
      </c>
      <c r="T1635" s="634" t="s">
        <v>8136</v>
      </c>
      <c r="U1635" s="634" t="s">
        <v>2426</v>
      </c>
      <c r="V1635" s="634" t="s">
        <v>470</v>
      </c>
      <c r="W1635" s="634" t="s">
        <v>5559</v>
      </c>
      <c r="X1635" s="634" t="s">
        <v>14942</v>
      </c>
      <c r="Y1635" s="634" t="s">
        <v>8138</v>
      </c>
      <c r="Z1635" s="634" t="s">
        <v>8139</v>
      </c>
      <c r="AC1635" s="634" t="s">
        <v>8184</v>
      </c>
      <c r="AE1635" s="634" t="s">
        <v>11918</v>
      </c>
      <c r="AF1635" s="634" t="s">
        <v>18733</v>
      </c>
      <c r="AI1635" s="646" t="str">
        <f>VLOOKUP(K1635,'3-kurs'!C:F,4,)</f>
        <v>3-kurs</v>
      </c>
      <c r="AJ1635" s="634" t="str">
        <f t="shared" si="25"/>
        <v>438231100307</v>
      </c>
    </row>
    <row r="1636" spans="1:36" hidden="1" x14ac:dyDescent="0.25">
      <c r="A1636" s="634" t="s">
        <v>14891</v>
      </c>
      <c r="B1636" s="634" t="s">
        <v>3429</v>
      </c>
      <c r="C1636" s="634" t="s">
        <v>8125</v>
      </c>
      <c r="D1636" s="634" t="s">
        <v>8126</v>
      </c>
      <c r="E1636" s="634" t="s">
        <v>8127</v>
      </c>
      <c r="F1636" s="634" t="s">
        <v>4345</v>
      </c>
      <c r="G1636" s="634" t="s">
        <v>4349</v>
      </c>
      <c r="H1636" s="634" t="s">
        <v>4346</v>
      </c>
      <c r="I1636" s="634" t="s">
        <v>14892</v>
      </c>
      <c r="J1636" s="634" t="s">
        <v>14893</v>
      </c>
      <c r="K1636" s="635">
        <v>40107902400016</v>
      </c>
      <c r="L1636" s="634" t="s">
        <v>14894</v>
      </c>
      <c r="M1636" s="634" t="s">
        <v>4006</v>
      </c>
      <c r="N1636" s="634" t="s">
        <v>2424</v>
      </c>
      <c r="O1636" s="634" t="s">
        <v>2506</v>
      </c>
      <c r="P1636" s="634" t="s">
        <v>8132</v>
      </c>
      <c r="Q1636" s="634" t="s">
        <v>8133</v>
      </c>
      <c r="R1636" s="634" t="s">
        <v>7245</v>
      </c>
      <c r="S1636" s="634" t="s">
        <v>8135</v>
      </c>
      <c r="T1636" s="634" t="s">
        <v>8136</v>
      </c>
      <c r="U1636" s="634" t="s">
        <v>2426</v>
      </c>
      <c r="V1636" s="634" t="s">
        <v>470</v>
      </c>
      <c r="W1636" s="634" t="s">
        <v>5559</v>
      </c>
      <c r="X1636" s="634" t="s">
        <v>14895</v>
      </c>
      <c r="Y1636" s="634" t="s">
        <v>8138</v>
      </c>
      <c r="Z1636" s="634" t="s">
        <v>8139</v>
      </c>
      <c r="AB1636" s="634" t="s">
        <v>8183</v>
      </c>
      <c r="AC1636" s="634" t="s">
        <v>8184</v>
      </c>
      <c r="AE1636" s="634" t="s">
        <v>11918</v>
      </c>
      <c r="AF1636" s="634" t="s">
        <v>18612</v>
      </c>
      <c r="AI1636" s="646" t="str">
        <f>VLOOKUP(K1636,'3-kurs'!C:F,4,)</f>
        <v>3-kurs</v>
      </c>
      <c r="AJ1636" s="634" t="str">
        <f t="shared" si="25"/>
        <v>438231100212</v>
      </c>
    </row>
    <row r="1637" spans="1:36" hidden="1" x14ac:dyDescent="0.25">
      <c r="A1637" s="634" t="s">
        <v>14896</v>
      </c>
      <c r="B1637" s="634" t="s">
        <v>3467</v>
      </c>
      <c r="C1637" s="634" t="s">
        <v>8125</v>
      </c>
      <c r="D1637" s="634" t="s">
        <v>8126</v>
      </c>
      <c r="E1637" s="634" t="s">
        <v>8127</v>
      </c>
      <c r="F1637" s="634" t="s">
        <v>4345</v>
      </c>
      <c r="G1637" s="634" t="s">
        <v>4348</v>
      </c>
      <c r="H1637" s="634" t="s">
        <v>4346</v>
      </c>
      <c r="I1637" s="634" t="s">
        <v>10264</v>
      </c>
      <c r="J1637" s="634" t="s">
        <v>14897</v>
      </c>
      <c r="K1637" s="635">
        <v>62411005300031</v>
      </c>
      <c r="L1637" s="634" t="s">
        <v>9628</v>
      </c>
      <c r="M1637" s="634" t="s">
        <v>4006</v>
      </c>
      <c r="N1637" s="634" t="s">
        <v>2424</v>
      </c>
      <c r="O1637" s="634" t="s">
        <v>2506</v>
      </c>
      <c r="P1637" s="634" t="s">
        <v>8132</v>
      </c>
      <c r="Q1637" s="634" t="s">
        <v>8133</v>
      </c>
      <c r="R1637" s="634" t="s">
        <v>7245</v>
      </c>
      <c r="S1637" s="634" t="s">
        <v>8135</v>
      </c>
      <c r="T1637" s="634" t="s">
        <v>8136</v>
      </c>
      <c r="U1637" s="634" t="s">
        <v>2426</v>
      </c>
      <c r="V1637" s="634" t="s">
        <v>470</v>
      </c>
      <c r="W1637" s="634" t="s">
        <v>5559</v>
      </c>
      <c r="X1637" s="634" t="s">
        <v>14898</v>
      </c>
      <c r="Y1637" s="634" t="s">
        <v>8138</v>
      </c>
      <c r="Z1637" s="634" t="s">
        <v>8139</v>
      </c>
      <c r="AE1637" s="634" t="s">
        <v>11918</v>
      </c>
      <c r="AF1637" s="634" t="s">
        <v>18725</v>
      </c>
      <c r="AI1637" s="646" t="str">
        <f>VLOOKUP(K1637,'3-kurs'!C:F,4,)</f>
        <v>3-kurs</v>
      </c>
      <c r="AJ1637" s="634" t="str">
        <f t="shared" si="25"/>
        <v>438231100306</v>
      </c>
    </row>
    <row r="1638" spans="1:36" hidden="1" x14ac:dyDescent="0.25">
      <c r="A1638" s="634" t="s">
        <v>14899</v>
      </c>
      <c r="B1638" s="634" t="s">
        <v>3471</v>
      </c>
      <c r="C1638" s="634" t="s">
        <v>8125</v>
      </c>
      <c r="D1638" s="634" t="s">
        <v>8126</v>
      </c>
      <c r="E1638" s="634" t="s">
        <v>8127</v>
      </c>
      <c r="F1638" s="634" t="s">
        <v>4345</v>
      </c>
      <c r="G1638" s="634" t="s">
        <v>4348</v>
      </c>
      <c r="H1638" s="634" t="s">
        <v>4346</v>
      </c>
      <c r="I1638" s="634" t="s">
        <v>14900</v>
      </c>
      <c r="J1638" s="634" t="s">
        <v>14901</v>
      </c>
      <c r="K1638" s="635">
        <v>43105851140123</v>
      </c>
      <c r="L1638" s="634" t="s">
        <v>10368</v>
      </c>
      <c r="M1638" s="634" t="s">
        <v>4006</v>
      </c>
      <c r="N1638" s="634" t="s">
        <v>2424</v>
      </c>
      <c r="O1638" s="634" t="s">
        <v>2506</v>
      </c>
      <c r="P1638" s="634" t="s">
        <v>8132</v>
      </c>
      <c r="Q1638" s="634" t="s">
        <v>8133</v>
      </c>
      <c r="R1638" s="634" t="s">
        <v>7245</v>
      </c>
      <c r="S1638" s="634" t="s">
        <v>8135</v>
      </c>
      <c r="T1638" s="634" t="s">
        <v>8136</v>
      </c>
      <c r="U1638" s="634" t="s">
        <v>2426</v>
      </c>
      <c r="V1638" s="634" t="s">
        <v>470</v>
      </c>
      <c r="W1638" s="634" t="s">
        <v>5559</v>
      </c>
      <c r="X1638" s="634" t="s">
        <v>14902</v>
      </c>
      <c r="Y1638" s="634" t="s">
        <v>8138</v>
      </c>
      <c r="Z1638" s="634" t="s">
        <v>8139</v>
      </c>
      <c r="AE1638" s="634" t="s">
        <v>12307</v>
      </c>
      <c r="AF1638" s="634" t="s">
        <v>18731</v>
      </c>
      <c r="AI1638" s="646" t="str">
        <f>VLOOKUP(K1638,'3-kurs'!C:F,4,)</f>
        <v>3-kurs</v>
      </c>
      <c r="AJ1638" s="634" t="str">
        <f t="shared" si="25"/>
        <v>438231100153</v>
      </c>
    </row>
    <row r="1639" spans="1:36" hidden="1" x14ac:dyDescent="0.25">
      <c r="A1639" s="634" t="s">
        <v>14903</v>
      </c>
      <c r="B1639" s="634" t="s">
        <v>3489</v>
      </c>
      <c r="C1639" s="634" t="s">
        <v>8125</v>
      </c>
      <c r="D1639" s="634" t="s">
        <v>8126</v>
      </c>
      <c r="E1639" s="634" t="s">
        <v>8127</v>
      </c>
      <c r="F1639" s="634" t="s">
        <v>4345</v>
      </c>
      <c r="G1639" s="634" t="s">
        <v>4348</v>
      </c>
      <c r="H1639" s="634" t="s">
        <v>4346</v>
      </c>
      <c r="I1639" s="634" t="s">
        <v>14904</v>
      </c>
      <c r="J1639" s="634" t="s">
        <v>14905</v>
      </c>
      <c r="K1639" s="635">
        <v>40505951010040</v>
      </c>
      <c r="L1639" s="634" t="s">
        <v>10538</v>
      </c>
      <c r="M1639" s="634" t="s">
        <v>4006</v>
      </c>
      <c r="N1639" s="634" t="s">
        <v>2424</v>
      </c>
      <c r="O1639" s="634" t="s">
        <v>2506</v>
      </c>
      <c r="P1639" s="634" t="s">
        <v>8132</v>
      </c>
      <c r="Q1639" s="634" t="s">
        <v>8133</v>
      </c>
      <c r="R1639" s="634" t="s">
        <v>7245</v>
      </c>
      <c r="S1639" s="634" t="s">
        <v>8135</v>
      </c>
      <c r="T1639" s="634" t="s">
        <v>8136</v>
      </c>
      <c r="U1639" s="634" t="s">
        <v>2426</v>
      </c>
      <c r="V1639" s="634" t="s">
        <v>470</v>
      </c>
      <c r="W1639" s="634" t="s">
        <v>5559</v>
      </c>
      <c r="X1639" s="634" t="s">
        <v>14906</v>
      </c>
      <c r="Y1639" s="634" t="s">
        <v>8138</v>
      </c>
      <c r="Z1639" s="634" t="s">
        <v>8139</v>
      </c>
      <c r="AB1639" s="634" t="s">
        <v>8183</v>
      </c>
      <c r="AC1639" s="634" t="s">
        <v>8184</v>
      </c>
      <c r="AE1639" s="634" t="s">
        <v>11918</v>
      </c>
      <c r="AF1639" s="634" t="s">
        <v>18733</v>
      </c>
      <c r="AI1639" s="646" t="str">
        <f>VLOOKUP(K1639,'3-kurs'!C:F,4,)</f>
        <v>3-kurs</v>
      </c>
      <c r="AJ1639" s="634" t="str">
        <f t="shared" si="25"/>
        <v>438231100270</v>
      </c>
    </row>
    <row r="1640" spans="1:36" hidden="1" x14ac:dyDescent="0.25">
      <c r="A1640" s="634" t="s">
        <v>14907</v>
      </c>
      <c r="B1640" s="634" t="s">
        <v>3523</v>
      </c>
      <c r="C1640" s="634" t="s">
        <v>8125</v>
      </c>
      <c r="D1640" s="634" t="s">
        <v>8126</v>
      </c>
      <c r="E1640" s="634" t="s">
        <v>8127</v>
      </c>
      <c r="F1640" s="634" t="s">
        <v>4345</v>
      </c>
      <c r="G1640" s="634" t="s">
        <v>4350</v>
      </c>
      <c r="H1640" s="634" t="s">
        <v>4346</v>
      </c>
      <c r="I1640" s="634" t="s">
        <v>14908</v>
      </c>
      <c r="J1640" s="634" t="s">
        <v>14909</v>
      </c>
      <c r="K1640" s="635">
        <v>42509901170015</v>
      </c>
      <c r="L1640" s="634" t="s">
        <v>14910</v>
      </c>
      <c r="M1640" s="634" t="s">
        <v>4006</v>
      </c>
      <c r="N1640" s="634" t="s">
        <v>2424</v>
      </c>
      <c r="O1640" s="634" t="s">
        <v>2506</v>
      </c>
      <c r="P1640" s="634" t="s">
        <v>8132</v>
      </c>
      <c r="Q1640" s="634" t="s">
        <v>8133</v>
      </c>
      <c r="R1640" s="634" t="s">
        <v>7245</v>
      </c>
      <c r="S1640" s="634" t="s">
        <v>8135</v>
      </c>
      <c r="T1640" s="634" t="s">
        <v>8136</v>
      </c>
      <c r="U1640" s="634" t="s">
        <v>2426</v>
      </c>
      <c r="V1640" s="634" t="s">
        <v>470</v>
      </c>
      <c r="W1640" s="634" t="s">
        <v>5559</v>
      </c>
      <c r="X1640" s="634" t="s">
        <v>14911</v>
      </c>
      <c r="Y1640" s="634" t="s">
        <v>8138</v>
      </c>
      <c r="Z1640" s="634" t="s">
        <v>8139</v>
      </c>
      <c r="AB1640" s="634" t="s">
        <v>8183</v>
      </c>
      <c r="AC1640" s="634" t="s">
        <v>8184</v>
      </c>
      <c r="AE1640" s="634" t="s">
        <v>12307</v>
      </c>
      <c r="AF1640" s="634" t="s">
        <v>18725</v>
      </c>
      <c r="AI1640" s="646" t="str">
        <f>VLOOKUP(K1640,'3-kurs'!C:F,4,)</f>
        <v>3-kurs</v>
      </c>
      <c r="AJ1640" s="634" t="str">
        <f t="shared" si="25"/>
        <v>438231100144</v>
      </c>
    </row>
    <row r="1641" spans="1:36" hidden="1" x14ac:dyDescent="0.25">
      <c r="A1641" s="634" t="s">
        <v>14948</v>
      </c>
      <c r="B1641" s="634" t="s">
        <v>3578</v>
      </c>
      <c r="C1641" s="634" t="s">
        <v>8125</v>
      </c>
      <c r="D1641" s="634" t="s">
        <v>8126</v>
      </c>
      <c r="E1641" s="634" t="s">
        <v>8127</v>
      </c>
      <c r="F1641" s="634" t="s">
        <v>4345</v>
      </c>
      <c r="G1641" s="634" t="s">
        <v>4349</v>
      </c>
      <c r="H1641" s="634" t="s">
        <v>4346</v>
      </c>
      <c r="I1641" s="634" t="s">
        <v>14949</v>
      </c>
      <c r="J1641" s="634" t="s">
        <v>14950</v>
      </c>
      <c r="K1641" s="635">
        <v>40809931140036</v>
      </c>
      <c r="L1641" s="634" t="s">
        <v>14951</v>
      </c>
      <c r="M1641" s="634" t="s">
        <v>4006</v>
      </c>
      <c r="N1641" s="634" t="s">
        <v>2424</v>
      </c>
      <c r="O1641" s="634" t="s">
        <v>2506</v>
      </c>
      <c r="P1641" s="634" t="s">
        <v>8132</v>
      </c>
      <c r="Q1641" s="634" t="s">
        <v>8133</v>
      </c>
      <c r="R1641" s="634" t="s">
        <v>7245</v>
      </c>
      <c r="S1641" s="634" t="s">
        <v>8135</v>
      </c>
      <c r="T1641" s="634" t="s">
        <v>8136</v>
      </c>
      <c r="U1641" s="634" t="s">
        <v>2426</v>
      </c>
      <c r="V1641" s="634" t="s">
        <v>470</v>
      </c>
      <c r="W1641" s="634" t="s">
        <v>5559</v>
      </c>
      <c r="X1641" s="634" t="s">
        <v>13683</v>
      </c>
      <c r="Y1641" s="634" t="s">
        <v>8138</v>
      </c>
      <c r="Z1641" s="634" t="s">
        <v>8139</v>
      </c>
      <c r="AB1641" s="634" t="s">
        <v>8183</v>
      </c>
      <c r="AC1641" s="634" t="s">
        <v>8184</v>
      </c>
      <c r="AE1641" s="634" t="s">
        <v>11918</v>
      </c>
      <c r="AF1641" s="634" t="s">
        <v>18731</v>
      </c>
      <c r="AI1641" s="646" t="str">
        <f>VLOOKUP(K1641,'3-kurs'!C:F,4,)</f>
        <v>3-kurs</v>
      </c>
      <c r="AJ1641" s="634" t="str">
        <f t="shared" si="25"/>
        <v>438231100259</v>
      </c>
    </row>
    <row r="1642" spans="1:36" hidden="1" x14ac:dyDescent="0.25">
      <c r="A1642" s="634" t="s">
        <v>14936</v>
      </c>
      <c r="B1642" s="634" t="s">
        <v>3402</v>
      </c>
      <c r="C1642" s="634" t="s">
        <v>8125</v>
      </c>
      <c r="D1642" s="634" t="s">
        <v>8126</v>
      </c>
      <c r="E1642" s="634" t="s">
        <v>8127</v>
      </c>
      <c r="F1642" s="634" t="s">
        <v>4345</v>
      </c>
      <c r="G1642" s="634" t="s">
        <v>4348</v>
      </c>
      <c r="H1642" s="634" t="s">
        <v>4346</v>
      </c>
      <c r="I1642" s="634" t="s">
        <v>14884</v>
      </c>
      <c r="J1642" s="634" t="s">
        <v>14937</v>
      </c>
      <c r="K1642" s="635">
        <v>40207925300026</v>
      </c>
      <c r="L1642" s="634" t="s">
        <v>14938</v>
      </c>
      <c r="M1642" s="634" t="s">
        <v>4006</v>
      </c>
      <c r="N1642" s="634" t="s">
        <v>2424</v>
      </c>
      <c r="O1642" s="634" t="s">
        <v>2506</v>
      </c>
      <c r="P1642" s="634" t="s">
        <v>8132</v>
      </c>
      <c r="Q1642" s="634" t="s">
        <v>8133</v>
      </c>
      <c r="R1642" s="634" t="s">
        <v>7245</v>
      </c>
      <c r="S1642" s="634" t="s">
        <v>8135</v>
      </c>
      <c r="T1642" s="634" t="s">
        <v>8136</v>
      </c>
      <c r="U1642" s="634" t="s">
        <v>2426</v>
      </c>
      <c r="V1642" s="634" t="s">
        <v>470</v>
      </c>
      <c r="W1642" s="634" t="s">
        <v>5559</v>
      </c>
      <c r="X1642" s="634" t="s">
        <v>14264</v>
      </c>
      <c r="Y1642" s="634" t="s">
        <v>8138</v>
      </c>
      <c r="Z1642" s="634" t="s">
        <v>8139</v>
      </c>
      <c r="AB1642" s="634" t="s">
        <v>8183</v>
      </c>
      <c r="AC1642" s="634" t="s">
        <v>8184</v>
      </c>
      <c r="AE1642" s="634" t="s">
        <v>11918</v>
      </c>
      <c r="AF1642" s="634" t="s">
        <v>18714</v>
      </c>
      <c r="AI1642" s="646" t="str">
        <f>VLOOKUP(K1642,'3-kurs'!C:F,4,)</f>
        <v>3-kurs</v>
      </c>
      <c r="AJ1642" s="634" t="str">
        <f t="shared" si="25"/>
        <v>438231100209</v>
      </c>
    </row>
    <row r="1643" spans="1:36" hidden="1" x14ac:dyDescent="0.25">
      <c r="A1643" s="634" t="s">
        <v>14931</v>
      </c>
      <c r="B1643" s="634" t="s">
        <v>3711</v>
      </c>
      <c r="C1643" s="634" t="s">
        <v>8125</v>
      </c>
      <c r="D1643" s="634" t="s">
        <v>8126</v>
      </c>
      <c r="E1643" s="634" t="s">
        <v>8127</v>
      </c>
      <c r="F1643" s="634" t="s">
        <v>4345</v>
      </c>
      <c r="G1643" s="634" t="s">
        <v>4348</v>
      </c>
      <c r="H1643" s="634" t="s">
        <v>4346</v>
      </c>
      <c r="I1643" s="634" t="s">
        <v>14932</v>
      </c>
      <c r="J1643" s="634" t="s">
        <v>14933</v>
      </c>
      <c r="K1643" s="635">
        <v>42203995300012</v>
      </c>
      <c r="L1643" s="634" t="s">
        <v>14934</v>
      </c>
      <c r="M1643" s="634" t="s">
        <v>4006</v>
      </c>
      <c r="N1643" s="634" t="s">
        <v>2424</v>
      </c>
      <c r="O1643" s="634" t="s">
        <v>2506</v>
      </c>
      <c r="P1643" s="634" t="s">
        <v>8132</v>
      </c>
      <c r="Q1643" s="634" t="s">
        <v>8133</v>
      </c>
      <c r="R1643" s="634" t="s">
        <v>7245</v>
      </c>
      <c r="S1643" s="634" t="s">
        <v>8135</v>
      </c>
      <c r="T1643" s="634" t="s">
        <v>8136</v>
      </c>
      <c r="U1643" s="634" t="s">
        <v>2426</v>
      </c>
      <c r="V1643" s="634" t="s">
        <v>470</v>
      </c>
      <c r="W1643" s="634" t="s">
        <v>5559</v>
      </c>
      <c r="X1643" s="634" t="s">
        <v>14935</v>
      </c>
      <c r="Y1643" s="634" t="s">
        <v>8138</v>
      </c>
      <c r="Z1643" s="634" t="s">
        <v>8139</v>
      </c>
      <c r="AB1643" s="634" t="s">
        <v>8183</v>
      </c>
      <c r="AC1643" s="634" t="s">
        <v>8184</v>
      </c>
      <c r="AE1643" s="634" t="s">
        <v>11918</v>
      </c>
      <c r="AF1643" s="634" t="s">
        <v>18741</v>
      </c>
      <c r="AI1643" s="646" t="str">
        <f>VLOOKUP(K1643,'3-kurs'!C:F,4,)</f>
        <v>3-kurs</v>
      </c>
      <c r="AJ1643" s="634" t="str">
        <f t="shared" si="25"/>
        <v>438231100247</v>
      </c>
    </row>
    <row r="1644" spans="1:36" hidden="1" x14ac:dyDescent="0.25">
      <c r="A1644" s="634" t="s">
        <v>14883</v>
      </c>
      <c r="B1644" s="634" t="s">
        <v>3400</v>
      </c>
      <c r="C1644" s="634" t="s">
        <v>8125</v>
      </c>
      <c r="D1644" s="634" t="s">
        <v>8126</v>
      </c>
      <c r="E1644" s="634" t="s">
        <v>8127</v>
      </c>
      <c r="F1644" s="634" t="s">
        <v>4345</v>
      </c>
      <c r="G1644" s="634" t="s">
        <v>4348</v>
      </c>
      <c r="H1644" s="634" t="s">
        <v>4346</v>
      </c>
      <c r="I1644" s="634" t="s">
        <v>14884</v>
      </c>
      <c r="J1644" s="634" t="s">
        <v>14885</v>
      </c>
      <c r="K1644" s="635">
        <v>40207925300019</v>
      </c>
      <c r="L1644" s="634" t="s">
        <v>12242</v>
      </c>
      <c r="M1644" s="634" t="s">
        <v>4006</v>
      </c>
      <c r="N1644" s="634" t="s">
        <v>2424</v>
      </c>
      <c r="O1644" s="634" t="s">
        <v>2506</v>
      </c>
      <c r="P1644" s="634" t="s">
        <v>8132</v>
      </c>
      <c r="Q1644" s="634" t="s">
        <v>8133</v>
      </c>
      <c r="R1644" s="634" t="s">
        <v>7245</v>
      </c>
      <c r="S1644" s="634" t="s">
        <v>8135</v>
      </c>
      <c r="T1644" s="634" t="s">
        <v>8136</v>
      </c>
      <c r="U1644" s="634" t="s">
        <v>2426</v>
      </c>
      <c r="V1644" s="634" t="s">
        <v>470</v>
      </c>
      <c r="W1644" s="634" t="s">
        <v>5559</v>
      </c>
      <c r="X1644" s="634" t="s">
        <v>14633</v>
      </c>
      <c r="Y1644" s="634" t="s">
        <v>8138</v>
      </c>
      <c r="Z1644" s="634" t="s">
        <v>8139</v>
      </c>
      <c r="AB1644" s="634" t="s">
        <v>8183</v>
      </c>
      <c r="AC1644" s="634" t="s">
        <v>8184</v>
      </c>
      <c r="AE1644" s="634" t="s">
        <v>11918</v>
      </c>
      <c r="AF1644" s="634" t="s">
        <v>18742</v>
      </c>
      <c r="AI1644" s="646" t="str">
        <f>VLOOKUP(K1644,'3-kurs'!C:F,4,)</f>
        <v>3-kurs</v>
      </c>
      <c r="AJ1644" s="634" t="str">
        <f t="shared" si="25"/>
        <v>438231100188</v>
      </c>
    </row>
    <row r="1645" spans="1:36" hidden="1" x14ac:dyDescent="0.25">
      <c r="A1645" s="634" t="s">
        <v>15075</v>
      </c>
      <c r="B1645" s="634" t="s">
        <v>2825</v>
      </c>
      <c r="C1645" s="634" t="s">
        <v>8125</v>
      </c>
      <c r="D1645" s="634" t="s">
        <v>8126</v>
      </c>
      <c r="E1645" s="634" t="s">
        <v>8127</v>
      </c>
      <c r="F1645" s="634" t="s">
        <v>4345</v>
      </c>
      <c r="G1645" s="634" t="s">
        <v>4348</v>
      </c>
      <c r="H1645" s="634" t="s">
        <v>4346</v>
      </c>
      <c r="I1645" s="634" t="s">
        <v>15076</v>
      </c>
      <c r="J1645" s="634" t="s">
        <v>15077</v>
      </c>
      <c r="K1645" s="635">
        <v>41202861070126</v>
      </c>
      <c r="L1645" s="634" t="s">
        <v>14514</v>
      </c>
      <c r="M1645" s="634" t="s">
        <v>4006</v>
      </c>
      <c r="N1645" s="634" t="s">
        <v>2424</v>
      </c>
      <c r="O1645" s="634" t="s">
        <v>2475</v>
      </c>
      <c r="P1645" s="634" t="s">
        <v>8132</v>
      </c>
      <c r="Q1645" s="634" t="s">
        <v>8133</v>
      </c>
      <c r="R1645" s="634" t="s">
        <v>7245</v>
      </c>
      <c r="S1645" s="634" t="s">
        <v>8135</v>
      </c>
      <c r="T1645" s="634" t="s">
        <v>8136</v>
      </c>
      <c r="U1645" s="634" t="s">
        <v>2426</v>
      </c>
      <c r="V1645" s="634" t="s">
        <v>470</v>
      </c>
      <c r="W1645" s="634" t="s">
        <v>5559</v>
      </c>
      <c r="X1645" s="634" t="s">
        <v>15078</v>
      </c>
      <c r="Y1645" s="634" t="s">
        <v>8138</v>
      </c>
      <c r="Z1645" s="634" t="s">
        <v>8139</v>
      </c>
      <c r="AB1645" s="634" t="s">
        <v>8183</v>
      </c>
      <c r="AC1645" s="634" t="s">
        <v>8184</v>
      </c>
      <c r="AE1645" s="634" t="s">
        <v>14265</v>
      </c>
      <c r="AF1645" s="634" t="s">
        <v>18725</v>
      </c>
      <c r="AI1645" s="646" t="str">
        <f>VLOOKUP(K1645,'3-kurs'!C:F,4,)</f>
        <v>3-kurs</v>
      </c>
      <c r="AJ1645" s="634" t="str">
        <f t="shared" si="25"/>
        <v>438231100054</v>
      </c>
    </row>
    <row r="1646" spans="1:36" hidden="1" x14ac:dyDescent="0.25">
      <c r="A1646" s="634" t="s">
        <v>15071</v>
      </c>
      <c r="B1646" s="634" t="s">
        <v>15072</v>
      </c>
      <c r="C1646" s="634" t="s">
        <v>8125</v>
      </c>
      <c r="D1646" s="634" t="s">
        <v>8126</v>
      </c>
      <c r="E1646" s="634" t="s">
        <v>8127</v>
      </c>
      <c r="F1646" s="634" t="s">
        <v>4345</v>
      </c>
      <c r="G1646" s="634" t="s">
        <v>4350</v>
      </c>
      <c r="H1646" s="634" t="s">
        <v>4346</v>
      </c>
      <c r="I1646" s="634" t="s">
        <v>9372</v>
      </c>
      <c r="J1646" s="634" t="s">
        <v>15073</v>
      </c>
      <c r="K1646" s="635">
        <v>42010901070158</v>
      </c>
      <c r="L1646" s="634" t="s">
        <v>15074</v>
      </c>
      <c r="M1646" s="634" t="s">
        <v>4006</v>
      </c>
      <c r="N1646" s="634" t="s">
        <v>2424</v>
      </c>
      <c r="O1646" s="634" t="s">
        <v>2475</v>
      </c>
      <c r="P1646" s="634" t="s">
        <v>8132</v>
      </c>
      <c r="Q1646" s="634" t="s">
        <v>8133</v>
      </c>
      <c r="R1646" s="634" t="s">
        <v>7245</v>
      </c>
      <c r="S1646" s="634" t="s">
        <v>8135</v>
      </c>
      <c r="T1646" s="634" t="s">
        <v>8136</v>
      </c>
      <c r="U1646" s="634" t="s">
        <v>2426</v>
      </c>
      <c r="V1646" s="634" t="s">
        <v>470</v>
      </c>
      <c r="W1646" s="634" t="s">
        <v>5559</v>
      </c>
      <c r="X1646" s="634" t="s">
        <v>8175</v>
      </c>
      <c r="Y1646" s="634" t="s">
        <v>8138</v>
      </c>
      <c r="Z1646" s="634" t="s">
        <v>8139</v>
      </c>
      <c r="AE1646" s="634" t="s">
        <v>20514</v>
      </c>
      <c r="AF1646" s="634" t="s">
        <v>18576</v>
      </c>
      <c r="AI1646" s="646" t="str">
        <f>VLOOKUP(K1646,'3-kurs'!C:F,4,)</f>
        <v>3-kurs</v>
      </c>
      <c r="AJ1646" s="634" t="str">
        <f t="shared" si="25"/>
        <v>438221100400</v>
      </c>
    </row>
    <row r="1647" spans="1:36" hidden="1" x14ac:dyDescent="0.25">
      <c r="A1647" s="634" t="s">
        <v>15058</v>
      </c>
      <c r="B1647" s="634" t="s">
        <v>2474</v>
      </c>
      <c r="C1647" s="634" t="s">
        <v>8125</v>
      </c>
      <c r="D1647" s="634" t="s">
        <v>8126</v>
      </c>
      <c r="E1647" s="634" t="s">
        <v>8127</v>
      </c>
      <c r="F1647" s="634" t="s">
        <v>4345</v>
      </c>
      <c r="G1647" s="634" t="s">
        <v>4348</v>
      </c>
      <c r="H1647" s="634" t="s">
        <v>4346</v>
      </c>
      <c r="I1647" s="634" t="s">
        <v>15059</v>
      </c>
      <c r="J1647" s="634" t="s">
        <v>15060</v>
      </c>
      <c r="K1647" s="635">
        <v>60205005300014</v>
      </c>
      <c r="L1647" s="634" t="s">
        <v>9446</v>
      </c>
      <c r="M1647" s="634" t="s">
        <v>4006</v>
      </c>
      <c r="N1647" s="634" t="s">
        <v>2424</v>
      </c>
      <c r="O1647" s="634" t="s">
        <v>2475</v>
      </c>
      <c r="P1647" s="634" t="s">
        <v>8132</v>
      </c>
      <c r="Q1647" s="634" t="s">
        <v>8133</v>
      </c>
      <c r="R1647" s="634" t="s">
        <v>7245</v>
      </c>
      <c r="S1647" s="634" t="s">
        <v>8135</v>
      </c>
      <c r="T1647" s="634" t="s">
        <v>8136</v>
      </c>
      <c r="U1647" s="634" t="s">
        <v>2426</v>
      </c>
      <c r="V1647" s="634" t="s">
        <v>470</v>
      </c>
      <c r="W1647" s="634" t="s">
        <v>5559</v>
      </c>
      <c r="X1647" s="634" t="s">
        <v>15061</v>
      </c>
      <c r="Y1647" s="634" t="s">
        <v>8138</v>
      </c>
      <c r="Z1647" s="634" t="s">
        <v>8139</v>
      </c>
      <c r="AB1647" s="634" t="s">
        <v>8183</v>
      </c>
      <c r="AC1647" s="634" t="s">
        <v>8184</v>
      </c>
      <c r="AE1647" s="634" t="s">
        <v>12307</v>
      </c>
      <c r="AF1647" s="634" t="s">
        <v>18741</v>
      </c>
      <c r="AI1647" s="646" t="str">
        <f>VLOOKUP(K1647,'3-kurs'!C:F,4,)</f>
        <v>3-kurs</v>
      </c>
      <c r="AJ1647" s="634" t="str">
        <f t="shared" si="25"/>
        <v>438231100145</v>
      </c>
    </row>
    <row r="1648" spans="1:36" hidden="1" x14ac:dyDescent="0.25">
      <c r="A1648" s="634" t="s">
        <v>14978</v>
      </c>
      <c r="B1648" s="634" t="s">
        <v>2486</v>
      </c>
      <c r="C1648" s="634" t="s">
        <v>8125</v>
      </c>
      <c r="D1648" s="634" t="s">
        <v>8126</v>
      </c>
      <c r="E1648" s="634" t="s">
        <v>8127</v>
      </c>
      <c r="F1648" s="634" t="s">
        <v>4345</v>
      </c>
      <c r="G1648" s="634" t="s">
        <v>8332</v>
      </c>
      <c r="H1648" s="634" t="s">
        <v>4346</v>
      </c>
      <c r="I1648" s="634" t="s">
        <v>14108</v>
      </c>
      <c r="J1648" s="634" t="s">
        <v>14979</v>
      </c>
      <c r="K1648" s="635">
        <v>40310995280027</v>
      </c>
      <c r="L1648" s="634" t="s">
        <v>14980</v>
      </c>
      <c r="M1648" s="634" t="s">
        <v>4006</v>
      </c>
      <c r="N1648" s="634" t="s">
        <v>2424</v>
      </c>
      <c r="O1648" s="634" t="s">
        <v>2475</v>
      </c>
      <c r="P1648" s="634" t="s">
        <v>8132</v>
      </c>
      <c r="Q1648" s="634" t="s">
        <v>8133</v>
      </c>
      <c r="R1648" s="634" t="s">
        <v>7245</v>
      </c>
      <c r="S1648" s="634" t="s">
        <v>8135</v>
      </c>
      <c r="T1648" s="634" t="s">
        <v>8136</v>
      </c>
      <c r="U1648" s="634" t="s">
        <v>2426</v>
      </c>
      <c r="V1648" s="634" t="s">
        <v>470</v>
      </c>
      <c r="W1648" s="634" t="s">
        <v>5559</v>
      </c>
      <c r="X1648" s="634" t="s">
        <v>14981</v>
      </c>
      <c r="Y1648" s="634" t="s">
        <v>8138</v>
      </c>
      <c r="Z1648" s="634" t="s">
        <v>8139</v>
      </c>
      <c r="AB1648" s="634" t="s">
        <v>8183</v>
      </c>
      <c r="AC1648" s="634" t="s">
        <v>8184</v>
      </c>
      <c r="AE1648" s="634" t="s">
        <v>12690</v>
      </c>
      <c r="AF1648" s="634" t="s">
        <v>18731</v>
      </c>
      <c r="AI1648" s="646" t="str">
        <f>VLOOKUP(K1648,'3-kurs'!C:F,4,)</f>
        <v>3-kurs</v>
      </c>
      <c r="AJ1648" s="634" t="str">
        <f t="shared" si="25"/>
        <v>438231100302</v>
      </c>
    </row>
    <row r="1649" spans="1:36" hidden="1" x14ac:dyDescent="0.25">
      <c r="A1649" s="634" t="s">
        <v>19357</v>
      </c>
      <c r="B1649" s="634" t="s">
        <v>18943</v>
      </c>
      <c r="C1649" s="634" t="s">
        <v>8125</v>
      </c>
      <c r="D1649" s="634" t="s">
        <v>8126</v>
      </c>
      <c r="E1649" s="634" t="s">
        <v>8127</v>
      </c>
      <c r="F1649" s="634" t="s">
        <v>4345</v>
      </c>
      <c r="G1649" s="634" t="s">
        <v>4350</v>
      </c>
      <c r="H1649" s="634" t="s">
        <v>4346</v>
      </c>
      <c r="I1649" s="634" t="s">
        <v>9888</v>
      </c>
      <c r="J1649" s="634" t="s">
        <v>19358</v>
      </c>
      <c r="K1649" s="635">
        <v>41911921170114</v>
      </c>
      <c r="L1649" s="634" t="s">
        <v>11580</v>
      </c>
      <c r="M1649" s="634" t="s">
        <v>4006</v>
      </c>
      <c r="N1649" s="634" t="s">
        <v>2424</v>
      </c>
      <c r="O1649" s="634" t="s">
        <v>2475</v>
      </c>
      <c r="P1649" s="634" t="s">
        <v>8132</v>
      </c>
      <c r="Q1649" s="634" t="s">
        <v>8133</v>
      </c>
      <c r="R1649" s="634" t="s">
        <v>7245</v>
      </c>
      <c r="S1649" s="634" t="s">
        <v>8135</v>
      </c>
      <c r="T1649" s="634" t="s">
        <v>8136</v>
      </c>
      <c r="U1649" s="634" t="s">
        <v>2426</v>
      </c>
      <c r="V1649" s="634" t="s">
        <v>470</v>
      </c>
      <c r="W1649" s="634" t="s">
        <v>5559</v>
      </c>
      <c r="X1649" s="634" t="s">
        <v>8175</v>
      </c>
      <c r="Y1649" s="634" t="s">
        <v>8138</v>
      </c>
      <c r="Z1649" s="634" t="s">
        <v>8139</v>
      </c>
      <c r="AE1649" s="634" t="s">
        <v>20514</v>
      </c>
      <c r="AF1649" s="634" t="s">
        <v>18576</v>
      </c>
      <c r="AI1649" s="646" t="str">
        <f>VLOOKUP(K1649,'3-kurs'!C:F,4,)</f>
        <v>3-kurs</v>
      </c>
      <c r="AJ1649" s="634" t="str">
        <f t="shared" si="25"/>
        <v>438221100396</v>
      </c>
    </row>
    <row r="1650" spans="1:36" hidden="1" x14ac:dyDescent="0.25">
      <c r="A1650" s="634" t="s">
        <v>14982</v>
      </c>
      <c r="B1650" s="634" t="s">
        <v>2552</v>
      </c>
      <c r="C1650" s="634" t="s">
        <v>8125</v>
      </c>
      <c r="D1650" s="634" t="s">
        <v>8126</v>
      </c>
      <c r="E1650" s="634" t="s">
        <v>8127</v>
      </c>
      <c r="F1650" s="634" t="s">
        <v>4345</v>
      </c>
      <c r="G1650" s="634" t="s">
        <v>4348</v>
      </c>
      <c r="H1650" s="634" t="s">
        <v>4346</v>
      </c>
      <c r="I1650" s="634" t="s">
        <v>14983</v>
      </c>
      <c r="J1650" s="634" t="s">
        <v>14984</v>
      </c>
      <c r="K1650" s="635">
        <v>61610025300031</v>
      </c>
      <c r="L1650" s="634" t="s">
        <v>14985</v>
      </c>
      <c r="M1650" s="634" t="s">
        <v>4006</v>
      </c>
      <c r="N1650" s="634" t="s">
        <v>2424</v>
      </c>
      <c r="O1650" s="634" t="s">
        <v>2475</v>
      </c>
      <c r="P1650" s="634" t="s">
        <v>8132</v>
      </c>
      <c r="Q1650" s="634" t="s">
        <v>8133</v>
      </c>
      <c r="R1650" s="634" t="s">
        <v>7245</v>
      </c>
      <c r="S1650" s="634" t="s">
        <v>8135</v>
      </c>
      <c r="T1650" s="634" t="s">
        <v>8136</v>
      </c>
      <c r="U1650" s="634" t="s">
        <v>2426</v>
      </c>
      <c r="V1650" s="634" t="s">
        <v>470</v>
      </c>
      <c r="W1650" s="634" t="s">
        <v>5559</v>
      </c>
      <c r="X1650" s="634" t="s">
        <v>14986</v>
      </c>
      <c r="Y1650" s="634" t="s">
        <v>8138</v>
      </c>
      <c r="Z1650" s="634" t="s">
        <v>8139</v>
      </c>
      <c r="AB1650" s="634" t="s">
        <v>8183</v>
      </c>
      <c r="AC1650" s="634" t="s">
        <v>8184</v>
      </c>
      <c r="AE1650" s="634" t="s">
        <v>20514</v>
      </c>
      <c r="AF1650" s="634" t="s">
        <v>18742</v>
      </c>
      <c r="AI1650" s="646" t="str">
        <f>VLOOKUP(K1650,'3-kurs'!C:F,4,)</f>
        <v>3-kurs</v>
      </c>
      <c r="AJ1650" s="634" t="str">
        <f t="shared" si="25"/>
        <v>438231100312</v>
      </c>
    </row>
    <row r="1651" spans="1:36" hidden="1" x14ac:dyDescent="0.25">
      <c r="A1651" s="634" t="s">
        <v>15041</v>
      </c>
      <c r="B1651" s="634" t="s">
        <v>2560</v>
      </c>
      <c r="C1651" s="634" t="s">
        <v>8125</v>
      </c>
      <c r="D1651" s="634" t="s">
        <v>8126</v>
      </c>
      <c r="E1651" s="634" t="s">
        <v>8127</v>
      </c>
      <c r="F1651" s="634" t="s">
        <v>4345</v>
      </c>
      <c r="G1651" s="634" t="s">
        <v>4349</v>
      </c>
      <c r="H1651" s="634" t="s">
        <v>4346</v>
      </c>
      <c r="I1651" s="634" t="s">
        <v>15042</v>
      </c>
      <c r="J1651" s="634" t="s">
        <v>15043</v>
      </c>
      <c r="K1651" s="635">
        <v>42801985380011</v>
      </c>
      <c r="L1651" s="634" t="s">
        <v>12647</v>
      </c>
      <c r="M1651" s="634" t="s">
        <v>4006</v>
      </c>
      <c r="N1651" s="634" t="s">
        <v>2424</v>
      </c>
      <c r="O1651" s="634" t="s">
        <v>2475</v>
      </c>
      <c r="P1651" s="634" t="s">
        <v>8132</v>
      </c>
      <c r="Q1651" s="634" t="s">
        <v>8133</v>
      </c>
      <c r="R1651" s="634" t="s">
        <v>7245</v>
      </c>
      <c r="S1651" s="634" t="s">
        <v>8135</v>
      </c>
      <c r="T1651" s="634" t="s">
        <v>8136</v>
      </c>
      <c r="U1651" s="634" t="s">
        <v>2426</v>
      </c>
      <c r="V1651" s="634" t="s">
        <v>470</v>
      </c>
      <c r="W1651" s="634" t="s">
        <v>5559</v>
      </c>
      <c r="X1651" s="634" t="s">
        <v>15044</v>
      </c>
      <c r="Y1651" s="634" t="s">
        <v>8138</v>
      </c>
      <c r="Z1651" s="634" t="s">
        <v>8139</v>
      </c>
      <c r="AB1651" s="634" t="s">
        <v>8183</v>
      </c>
      <c r="AC1651" s="634" t="s">
        <v>8184</v>
      </c>
      <c r="AE1651" s="634" t="s">
        <v>11918</v>
      </c>
      <c r="AF1651" s="634" t="s">
        <v>18742</v>
      </c>
      <c r="AI1651" s="646" t="str">
        <f>VLOOKUP(K1651,'3-kurs'!C:F,4,)</f>
        <v>3-kurs</v>
      </c>
      <c r="AJ1651" s="634" t="str">
        <f t="shared" si="25"/>
        <v>438231100280</v>
      </c>
    </row>
    <row r="1652" spans="1:36" hidden="1" x14ac:dyDescent="0.25">
      <c r="A1652" s="634" t="s">
        <v>14987</v>
      </c>
      <c r="B1652" s="634" t="s">
        <v>2596</v>
      </c>
      <c r="C1652" s="634" t="s">
        <v>8125</v>
      </c>
      <c r="D1652" s="634" t="s">
        <v>8126</v>
      </c>
      <c r="E1652" s="634" t="s">
        <v>8127</v>
      </c>
      <c r="F1652" s="634" t="s">
        <v>4345</v>
      </c>
      <c r="G1652" s="634" t="s">
        <v>8327</v>
      </c>
      <c r="H1652" s="634" t="s">
        <v>4346</v>
      </c>
      <c r="I1652" s="634" t="s">
        <v>14988</v>
      </c>
      <c r="J1652" s="634" t="s">
        <v>14989</v>
      </c>
      <c r="K1652" s="635">
        <v>42007941040041</v>
      </c>
      <c r="L1652" s="634" t="s">
        <v>14990</v>
      </c>
      <c r="M1652" s="634" t="s">
        <v>4006</v>
      </c>
      <c r="N1652" s="634" t="s">
        <v>2424</v>
      </c>
      <c r="O1652" s="634" t="s">
        <v>2475</v>
      </c>
      <c r="P1652" s="634" t="s">
        <v>8132</v>
      </c>
      <c r="Q1652" s="634" t="s">
        <v>8133</v>
      </c>
      <c r="R1652" s="634" t="s">
        <v>7245</v>
      </c>
      <c r="S1652" s="634" t="s">
        <v>8135</v>
      </c>
      <c r="T1652" s="634" t="s">
        <v>8136</v>
      </c>
      <c r="U1652" s="634" t="s">
        <v>2426</v>
      </c>
      <c r="V1652" s="634" t="s">
        <v>470</v>
      </c>
      <c r="W1652" s="634" t="s">
        <v>5559</v>
      </c>
      <c r="X1652" s="634" t="s">
        <v>14991</v>
      </c>
      <c r="Y1652" s="634" t="s">
        <v>8138</v>
      </c>
      <c r="Z1652" s="634" t="s">
        <v>8139</v>
      </c>
      <c r="AB1652" s="634" t="s">
        <v>8183</v>
      </c>
      <c r="AC1652" s="634" t="s">
        <v>8184</v>
      </c>
      <c r="AE1652" s="634" t="s">
        <v>14265</v>
      </c>
      <c r="AF1652" s="634" t="s">
        <v>18731</v>
      </c>
      <c r="AI1652" s="646" t="str">
        <f>VLOOKUP(K1652,'3-kurs'!C:F,4,)</f>
        <v>3-kurs</v>
      </c>
      <c r="AJ1652" s="634" t="str">
        <f t="shared" si="25"/>
        <v>438231100055</v>
      </c>
    </row>
    <row r="1653" spans="1:36" hidden="1" x14ac:dyDescent="0.25">
      <c r="A1653" s="634" t="s">
        <v>14992</v>
      </c>
      <c r="B1653" s="634" t="s">
        <v>2624</v>
      </c>
      <c r="C1653" s="634" t="s">
        <v>8125</v>
      </c>
      <c r="D1653" s="634" t="s">
        <v>8126</v>
      </c>
      <c r="E1653" s="634" t="s">
        <v>8127</v>
      </c>
      <c r="F1653" s="634" t="s">
        <v>4345</v>
      </c>
      <c r="G1653" s="634" t="s">
        <v>4348</v>
      </c>
      <c r="H1653" s="634" t="s">
        <v>4346</v>
      </c>
      <c r="I1653" s="634" t="s">
        <v>14993</v>
      </c>
      <c r="J1653" s="634" t="s">
        <v>14994</v>
      </c>
      <c r="K1653" s="635">
        <v>40312871140058</v>
      </c>
      <c r="L1653" s="634" t="s">
        <v>14098</v>
      </c>
      <c r="M1653" s="634" t="s">
        <v>4006</v>
      </c>
      <c r="N1653" s="634" t="s">
        <v>2424</v>
      </c>
      <c r="O1653" s="634" t="s">
        <v>2475</v>
      </c>
      <c r="P1653" s="634" t="s">
        <v>8132</v>
      </c>
      <c r="Q1653" s="634" t="s">
        <v>8133</v>
      </c>
      <c r="R1653" s="634" t="s">
        <v>7245</v>
      </c>
      <c r="S1653" s="634" t="s">
        <v>8135</v>
      </c>
      <c r="T1653" s="634" t="s">
        <v>8136</v>
      </c>
      <c r="U1653" s="634" t="s">
        <v>2426</v>
      </c>
      <c r="V1653" s="634" t="s">
        <v>470</v>
      </c>
      <c r="W1653" s="634" t="s">
        <v>5559</v>
      </c>
      <c r="X1653" s="634" t="s">
        <v>14592</v>
      </c>
      <c r="Y1653" s="634" t="s">
        <v>8138</v>
      </c>
      <c r="Z1653" s="634" t="s">
        <v>8139</v>
      </c>
      <c r="AB1653" s="634" t="s">
        <v>8183</v>
      </c>
      <c r="AC1653" s="634" t="s">
        <v>8184</v>
      </c>
      <c r="AE1653" s="634" t="s">
        <v>12690</v>
      </c>
      <c r="AF1653" s="634" t="s">
        <v>18733</v>
      </c>
      <c r="AI1653" s="646" t="str">
        <f>VLOOKUP(K1653,'3-kurs'!C:F,4,)</f>
        <v>3-kurs</v>
      </c>
      <c r="AJ1653" s="634" t="str">
        <f t="shared" si="25"/>
        <v>438231100025</v>
      </c>
    </row>
    <row r="1654" spans="1:36" hidden="1" x14ac:dyDescent="0.25">
      <c r="A1654" s="634" t="s">
        <v>14995</v>
      </c>
      <c r="B1654" s="634" t="s">
        <v>2660</v>
      </c>
      <c r="C1654" s="634" t="s">
        <v>8125</v>
      </c>
      <c r="D1654" s="634" t="s">
        <v>8126</v>
      </c>
      <c r="E1654" s="634" t="s">
        <v>8127</v>
      </c>
      <c r="F1654" s="634" t="s">
        <v>4345</v>
      </c>
      <c r="G1654" s="634" t="s">
        <v>8128</v>
      </c>
      <c r="H1654" s="634" t="s">
        <v>4346</v>
      </c>
      <c r="I1654" s="634" t="s">
        <v>14996</v>
      </c>
      <c r="J1654" s="634" t="s">
        <v>14997</v>
      </c>
      <c r="K1654" s="635">
        <v>40102941100051</v>
      </c>
      <c r="L1654" s="634" t="s">
        <v>14998</v>
      </c>
      <c r="M1654" s="634" t="s">
        <v>4006</v>
      </c>
      <c r="N1654" s="634" t="s">
        <v>2424</v>
      </c>
      <c r="O1654" s="634" t="s">
        <v>2475</v>
      </c>
      <c r="P1654" s="634" t="s">
        <v>8132</v>
      </c>
      <c r="Q1654" s="634" t="s">
        <v>8133</v>
      </c>
      <c r="R1654" s="634" t="s">
        <v>7245</v>
      </c>
      <c r="S1654" s="634" t="s">
        <v>8135</v>
      </c>
      <c r="T1654" s="634" t="s">
        <v>8136</v>
      </c>
      <c r="U1654" s="634" t="s">
        <v>2426</v>
      </c>
      <c r="V1654" s="634" t="s">
        <v>470</v>
      </c>
      <c r="W1654" s="634" t="s">
        <v>5559</v>
      </c>
      <c r="X1654" s="634" t="s">
        <v>14999</v>
      </c>
      <c r="Y1654" s="634" t="s">
        <v>8138</v>
      </c>
      <c r="Z1654" s="634" t="s">
        <v>8139</v>
      </c>
      <c r="AB1654" s="634" t="s">
        <v>8183</v>
      </c>
      <c r="AC1654" s="634" t="s">
        <v>8184</v>
      </c>
      <c r="AE1654" s="634" t="s">
        <v>12690</v>
      </c>
      <c r="AF1654" s="634" t="s">
        <v>18725</v>
      </c>
      <c r="AI1654" s="646" t="str">
        <f>VLOOKUP(K1654,'3-kurs'!C:F,4,)</f>
        <v>3-kurs</v>
      </c>
      <c r="AJ1654" s="634" t="str">
        <f t="shared" si="25"/>
        <v>438231100023</v>
      </c>
    </row>
    <row r="1655" spans="1:36" hidden="1" x14ac:dyDescent="0.25">
      <c r="A1655" s="634" t="s">
        <v>15062</v>
      </c>
      <c r="B1655" s="634" t="s">
        <v>2686</v>
      </c>
      <c r="C1655" s="634" t="s">
        <v>8125</v>
      </c>
      <c r="D1655" s="634" t="s">
        <v>8126</v>
      </c>
      <c r="E1655" s="634" t="s">
        <v>8127</v>
      </c>
      <c r="F1655" s="634" t="s">
        <v>4345</v>
      </c>
      <c r="G1655" s="634" t="s">
        <v>4348</v>
      </c>
      <c r="H1655" s="634" t="s">
        <v>4346</v>
      </c>
      <c r="I1655" s="634" t="s">
        <v>15063</v>
      </c>
      <c r="J1655" s="634" t="s">
        <v>15064</v>
      </c>
      <c r="K1655" s="635">
        <v>40312921010038</v>
      </c>
      <c r="L1655" s="634" t="s">
        <v>15065</v>
      </c>
      <c r="M1655" s="634" t="s">
        <v>4006</v>
      </c>
      <c r="N1655" s="634" t="s">
        <v>2424</v>
      </c>
      <c r="O1655" s="634" t="s">
        <v>2475</v>
      </c>
      <c r="P1655" s="634" t="s">
        <v>8132</v>
      </c>
      <c r="Q1655" s="634" t="s">
        <v>8133</v>
      </c>
      <c r="R1655" s="634" t="s">
        <v>7245</v>
      </c>
      <c r="S1655" s="634" t="s">
        <v>8135</v>
      </c>
      <c r="T1655" s="634" t="s">
        <v>8136</v>
      </c>
      <c r="U1655" s="634" t="s">
        <v>2426</v>
      </c>
      <c r="V1655" s="634" t="s">
        <v>470</v>
      </c>
      <c r="W1655" s="634" t="s">
        <v>5559</v>
      </c>
      <c r="X1655" s="634" t="s">
        <v>15066</v>
      </c>
      <c r="Y1655" s="634" t="s">
        <v>8138</v>
      </c>
      <c r="Z1655" s="634" t="s">
        <v>8139</v>
      </c>
      <c r="AB1655" s="634" t="s">
        <v>8183</v>
      </c>
      <c r="AC1655" s="634" t="s">
        <v>8184</v>
      </c>
      <c r="AE1655" s="634" t="s">
        <v>12690</v>
      </c>
      <c r="AF1655" s="634" t="s">
        <v>18733</v>
      </c>
      <c r="AI1655" s="646" t="str">
        <f>VLOOKUP(K1655,'3-kurs'!C:F,4,)</f>
        <v>3-kurs</v>
      </c>
      <c r="AJ1655" s="634" t="str">
        <f t="shared" si="25"/>
        <v>438231100022</v>
      </c>
    </row>
    <row r="1656" spans="1:36" hidden="1" x14ac:dyDescent="0.25">
      <c r="A1656" s="634" t="s">
        <v>19337</v>
      </c>
      <c r="B1656" s="634" t="s">
        <v>19338</v>
      </c>
      <c r="C1656" s="634" t="s">
        <v>8125</v>
      </c>
      <c r="D1656" s="634" t="s">
        <v>8126</v>
      </c>
      <c r="E1656" s="634" t="s">
        <v>8127</v>
      </c>
      <c r="F1656" s="634" t="s">
        <v>4345</v>
      </c>
      <c r="G1656" s="634" t="s">
        <v>4350</v>
      </c>
      <c r="H1656" s="634" t="s">
        <v>4346</v>
      </c>
      <c r="I1656" s="634" t="s">
        <v>19339</v>
      </c>
      <c r="J1656" s="634" t="s">
        <v>19340</v>
      </c>
      <c r="K1656" s="635">
        <v>62901025310023</v>
      </c>
      <c r="L1656" s="634" t="s">
        <v>19341</v>
      </c>
      <c r="M1656" s="634" t="s">
        <v>4006</v>
      </c>
      <c r="N1656" s="634" t="s">
        <v>2424</v>
      </c>
      <c r="O1656" s="634" t="s">
        <v>2475</v>
      </c>
      <c r="P1656" s="634" t="s">
        <v>8132</v>
      </c>
      <c r="Q1656" s="634" t="s">
        <v>8133</v>
      </c>
      <c r="R1656" s="634" t="s">
        <v>7245</v>
      </c>
      <c r="S1656" s="634" t="s">
        <v>8135</v>
      </c>
      <c r="T1656" s="634" t="s">
        <v>8136</v>
      </c>
      <c r="U1656" s="634" t="s">
        <v>2426</v>
      </c>
      <c r="V1656" s="634" t="s">
        <v>470</v>
      </c>
      <c r="W1656" s="634" t="s">
        <v>5559</v>
      </c>
      <c r="X1656" s="634" t="s">
        <v>8175</v>
      </c>
      <c r="Y1656" s="634" t="s">
        <v>8138</v>
      </c>
      <c r="Z1656" s="634" t="s">
        <v>8139</v>
      </c>
      <c r="AE1656" s="634" t="s">
        <v>20514</v>
      </c>
      <c r="AF1656" s="634" t="s">
        <v>18576</v>
      </c>
      <c r="AI1656" s="646" t="str">
        <f>VLOOKUP(K1656,'3-kurs'!C:F,4,)</f>
        <v>3-kurs</v>
      </c>
      <c r="AJ1656" s="634" t="str">
        <f t="shared" si="25"/>
        <v>438221100392</v>
      </c>
    </row>
    <row r="1657" spans="1:36" hidden="1" x14ac:dyDescent="0.25">
      <c r="A1657" s="634" t="s">
        <v>15021</v>
      </c>
      <c r="B1657" s="634" t="s">
        <v>15022</v>
      </c>
      <c r="C1657" s="634" t="s">
        <v>8125</v>
      </c>
      <c r="D1657" s="634" t="s">
        <v>8126</v>
      </c>
      <c r="E1657" s="634" t="s">
        <v>8127</v>
      </c>
      <c r="F1657" s="634" t="s">
        <v>4345</v>
      </c>
      <c r="G1657" s="634" t="s">
        <v>4350</v>
      </c>
      <c r="H1657" s="634" t="s">
        <v>4346</v>
      </c>
      <c r="I1657" s="634" t="s">
        <v>15023</v>
      </c>
      <c r="J1657" s="634" t="s">
        <v>15024</v>
      </c>
      <c r="K1657" s="635">
        <v>60808015310121</v>
      </c>
      <c r="L1657" s="634" t="s">
        <v>15025</v>
      </c>
      <c r="M1657" s="634" t="s">
        <v>4006</v>
      </c>
      <c r="N1657" s="634" t="s">
        <v>2424</v>
      </c>
      <c r="O1657" s="634" t="s">
        <v>2475</v>
      </c>
      <c r="P1657" s="634" t="s">
        <v>8132</v>
      </c>
      <c r="Q1657" s="634" t="s">
        <v>8133</v>
      </c>
      <c r="R1657" s="634" t="s">
        <v>7245</v>
      </c>
      <c r="S1657" s="634" t="s">
        <v>8135</v>
      </c>
      <c r="T1657" s="634" t="s">
        <v>8136</v>
      </c>
      <c r="U1657" s="634" t="s">
        <v>2426</v>
      </c>
      <c r="V1657" s="634" t="s">
        <v>470</v>
      </c>
      <c r="W1657" s="634" t="s">
        <v>5559</v>
      </c>
      <c r="X1657" s="634" t="s">
        <v>8175</v>
      </c>
      <c r="Y1657" s="634" t="s">
        <v>8138</v>
      </c>
      <c r="Z1657" s="634" t="s">
        <v>8139</v>
      </c>
      <c r="AE1657" s="634" t="s">
        <v>20514</v>
      </c>
      <c r="AF1657" s="634" t="s">
        <v>18576</v>
      </c>
      <c r="AI1657" s="646" t="str">
        <f>VLOOKUP(K1657,'3-kurs'!C:F,4,)</f>
        <v>3-kurs</v>
      </c>
      <c r="AJ1657" s="634" t="str">
        <f t="shared" si="25"/>
        <v>438231100916</v>
      </c>
    </row>
    <row r="1658" spans="1:36" hidden="1" x14ac:dyDescent="0.25">
      <c r="A1658" s="634" t="s">
        <v>19342</v>
      </c>
      <c r="B1658" s="634" t="s">
        <v>8055</v>
      </c>
      <c r="C1658" s="634" t="s">
        <v>8125</v>
      </c>
      <c r="D1658" s="634" t="s">
        <v>8126</v>
      </c>
      <c r="E1658" s="634" t="s">
        <v>8127</v>
      </c>
      <c r="F1658" s="634" t="s">
        <v>4345</v>
      </c>
      <c r="G1658" s="634" t="s">
        <v>4352</v>
      </c>
      <c r="H1658" s="634" t="s">
        <v>4346</v>
      </c>
      <c r="I1658" s="634" t="s">
        <v>19343</v>
      </c>
      <c r="J1658" s="634" t="s">
        <v>19344</v>
      </c>
      <c r="K1658" s="635">
        <v>62803015290040</v>
      </c>
      <c r="L1658" s="634" t="s">
        <v>14963</v>
      </c>
      <c r="M1658" s="634" t="s">
        <v>4006</v>
      </c>
      <c r="N1658" s="634" t="s">
        <v>2424</v>
      </c>
      <c r="O1658" s="634" t="s">
        <v>2475</v>
      </c>
      <c r="P1658" s="634" t="s">
        <v>8132</v>
      </c>
      <c r="Q1658" s="634" t="s">
        <v>8133</v>
      </c>
      <c r="R1658" s="634" t="s">
        <v>7245</v>
      </c>
      <c r="S1658" s="634" t="s">
        <v>8135</v>
      </c>
      <c r="T1658" s="634" t="s">
        <v>8136</v>
      </c>
      <c r="U1658" s="634" t="s">
        <v>2426</v>
      </c>
      <c r="V1658" s="634" t="s">
        <v>470</v>
      </c>
      <c r="W1658" s="634" t="s">
        <v>5559</v>
      </c>
      <c r="X1658" s="634" t="s">
        <v>8175</v>
      </c>
      <c r="Y1658" s="634" t="s">
        <v>8138</v>
      </c>
      <c r="Z1658" s="634" t="s">
        <v>8139</v>
      </c>
      <c r="AE1658" s="634" t="s">
        <v>20514</v>
      </c>
      <c r="AF1658" s="634" t="s">
        <v>18576</v>
      </c>
      <c r="AI1658" s="646" t="str">
        <f>VLOOKUP(K1658,'3-kurs'!C:F,4,)</f>
        <v>3-kurs</v>
      </c>
      <c r="AJ1658" s="634" t="str">
        <f t="shared" si="25"/>
        <v>438221100389</v>
      </c>
    </row>
    <row r="1659" spans="1:36" hidden="1" x14ac:dyDescent="0.25">
      <c r="A1659" s="634" t="s">
        <v>15067</v>
      </c>
      <c r="B1659" s="634" t="s">
        <v>2800</v>
      </c>
      <c r="C1659" s="634" t="s">
        <v>8125</v>
      </c>
      <c r="D1659" s="634" t="s">
        <v>8126</v>
      </c>
      <c r="E1659" s="634" t="s">
        <v>8127</v>
      </c>
      <c r="F1659" s="634" t="s">
        <v>4345</v>
      </c>
      <c r="G1659" s="634" t="s">
        <v>4348</v>
      </c>
      <c r="H1659" s="634" t="s">
        <v>4346</v>
      </c>
      <c r="I1659" s="634" t="s">
        <v>15068</v>
      </c>
      <c r="J1659" s="634" t="s">
        <v>15069</v>
      </c>
      <c r="K1659" s="635">
        <v>40811911140011</v>
      </c>
      <c r="L1659" s="634" t="s">
        <v>12211</v>
      </c>
      <c r="M1659" s="634" t="s">
        <v>4006</v>
      </c>
      <c r="N1659" s="634" t="s">
        <v>2424</v>
      </c>
      <c r="O1659" s="634" t="s">
        <v>2475</v>
      </c>
      <c r="P1659" s="634" t="s">
        <v>8132</v>
      </c>
      <c r="Q1659" s="634" t="s">
        <v>8133</v>
      </c>
      <c r="R1659" s="634" t="s">
        <v>7245</v>
      </c>
      <c r="S1659" s="634" t="s">
        <v>8135</v>
      </c>
      <c r="T1659" s="634" t="s">
        <v>8136</v>
      </c>
      <c r="U1659" s="634" t="s">
        <v>2426</v>
      </c>
      <c r="V1659" s="634" t="s">
        <v>470</v>
      </c>
      <c r="W1659" s="634" t="s">
        <v>5559</v>
      </c>
      <c r="X1659" s="634" t="s">
        <v>15070</v>
      </c>
      <c r="Y1659" s="634" t="s">
        <v>8138</v>
      </c>
      <c r="Z1659" s="634" t="s">
        <v>8139</v>
      </c>
      <c r="AB1659" s="634" t="s">
        <v>8183</v>
      </c>
      <c r="AC1659" s="634" t="s">
        <v>8184</v>
      </c>
      <c r="AE1659" s="634" t="s">
        <v>11918</v>
      </c>
      <c r="AF1659" s="634" t="s">
        <v>18731</v>
      </c>
      <c r="AI1659" s="646" t="str">
        <f>VLOOKUP(K1659,'3-kurs'!C:F,4,)</f>
        <v>3-kurs</v>
      </c>
      <c r="AJ1659" s="634" t="str">
        <f t="shared" si="25"/>
        <v>438231100282</v>
      </c>
    </row>
    <row r="1660" spans="1:36" hidden="1" x14ac:dyDescent="0.25">
      <c r="A1660" s="634" t="s">
        <v>19349</v>
      </c>
      <c r="B1660" s="634" t="s">
        <v>18950</v>
      </c>
      <c r="C1660" s="634" t="s">
        <v>8125</v>
      </c>
      <c r="D1660" s="634" t="s">
        <v>8126</v>
      </c>
      <c r="E1660" s="634" t="s">
        <v>8127</v>
      </c>
      <c r="F1660" s="634" t="s">
        <v>4345</v>
      </c>
      <c r="G1660" s="634" t="s">
        <v>8221</v>
      </c>
      <c r="H1660" s="634" t="s">
        <v>4346</v>
      </c>
      <c r="I1660" s="634" t="s">
        <v>19350</v>
      </c>
      <c r="J1660" s="634" t="s">
        <v>19351</v>
      </c>
      <c r="K1660" s="635">
        <v>63003025350014</v>
      </c>
      <c r="L1660" s="634" t="s">
        <v>19352</v>
      </c>
      <c r="M1660" s="634" t="s">
        <v>4006</v>
      </c>
      <c r="N1660" s="634" t="s">
        <v>2424</v>
      </c>
      <c r="O1660" s="634" t="s">
        <v>2475</v>
      </c>
      <c r="P1660" s="634" t="s">
        <v>8132</v>
      </c>
      <c r="Q1660" s="634" t="s">
        <v>8133</v>
      </c>
      <c r="R1660" s="634" t="s">
        <v>7245</v>
      </c>
      <c r="S1660" s="634" t="s">
        <v>8135</v>
      </c>
      <c r="T1660" s="634" t="s">
        <v>8136</v>
      </c>
      <c r="U1660" s="634" t="s">
        <v>2426</v>
      </c>
      <c r="V1660" s="634" t="s">
        <v>470</v>
      </c>
      <c r="W1660" s="634" t="s">
        <v>5559</v>
      </c>
      <c r="X1660" s="634" t="s">
        <v>8175</v>
      </c>
      <c r="Y1660" s="634" t="s">
        <v>8138</v>
      </c>
      <c r="Z1660" s="634" t="s">
        <v>8139</v>
      </c>
      <c r="AE1660" s="634" t="s">
        <v>8140</v>
      </c>
      <c r="AF1660" s="634" t="s">
        <v>18576</v>
      </c>
      <c r="AI1660" s="646" t="str">
        <f>VLOOKUP(K1660,'3-kurs'!C:F,4,)</f>
        <v>3-kurs</v>
      </c>
      <c r="AJ1660" s="634" t="str">
        <f t="shared" si="25"/>
        <v>438221100387</v>
      </c>
    </row>
    <row r="1661" spans="1:36" hidden="1" x14ac:dyDescent="0.25">
      <c r="A1661" s="634" t="s">
        <v>15049</v>
      </c>
      <c r="B1661" s="634" t="s">
        <v>2877</v>
      </c>
      <c r="C1661" s="634" t="s">
        <v>8125</v>
      </c>
      <c r="D1661" s="634" t="s">
        <v>8126</v>
      </c>
      <c r="E1661" s="634" t="s">
        <v>8127</v>
      </c>
      <c r="F1661" s="634" t="s">
        <v>4345</v>
      </c>
      <c r="G1661" s="634" t="s">
        <v>4352</v>
      </c>
      <c r="H1661" s="634" t="s">
        <v>4346</v>
      </c>
      <c r="I1661" s="634" t="s">
        <v>15050</v>
      </c>
      <c r="J1661" s="634" t="s">
        <v>15051</v>
      </c>
      <c r="K1661" s="635">
        <v>62610045290023</v>
      </c>
      <c r="L1661" s="634" t="s">
        <v>15052</v>
      </c>
      <c r="M1661" s="634" t="s">
        <v>4006</v>
      </c>
      <c r="N1661" s="634" t="s">
        <v>2424</v>
      </c>
      <c r="O1661" s="634" t="s">
        <v>2475</v>
      </c>
      <c r="P1661" s="634" t="s">
        <v>8132</v>
      </c>
      <c r="Q1661" s="634" t="s">
        <v>8133</v>
      </c>
      <c r="R1661" s="634" t="s">
        <v>7245</v>
      </c>
      <c r="S1661" s="634" t="s">
        <v>8135</v>
      </c>
      <c r="T1661" s="634" t="s">
        <v>8136</v>
      </c>
      <c r="U1661" s="634" t="s">
        <v>2426</v>
      </c>
      <c r="V1661" s="634" t="s">
        <v>470</v>
      </c>
      <c r="W1661" s="634" t="s">
        <v>5559</v>
      </c>
      <c r="X1661" s="634" t="s">
        <v>15053</v>
      </c>
      <c r="Y1661" s="634" t="s">
        <v>8138</v>
      </c>
      <c r="Z1661" s="634" t="s">
        <v>8139</v>
      </c>
      <c r="AB1661" s="634" t="s">
        <v>8183</v>
      </c>
      <c r="AC1661" s="634" t="s">
        <v>8184</v>
      </c>
      <c r="AE1661" s="634" t="s">
        <v>14265</v>
      </c>
      <c r="AF1661" s="634" t="s">
        <v>18802</v>
      </c>
      <c r="AI1661" s="646" t="str">
        <f>VLOOKUP(K1661,'3-kurs'!C:F,4,)</f>
        <v>3-kurs</v>
      </c>
      <c r="AJ1661" s="634" t="str">
        <f t="shared" si="25"/>
        <v>438231100052</v>
      </c>
    </row>
    <row r="1662" spans="1:36" hidden="1" x14ac:dyDescent="0.25">
      <c r="A1662" s="634" t="s">
        <v>14974</v>
      </c>
      <c r="B1662" s="634" t="s">
        <v>2885</v>
      </c>
      <c r="C1662" s="634" t="s">
        <v>8125</v>
      </c>
      <c r="D1662" s="634" t="s">
        <v>8126</v>
      </c>
      <c r="E1662" s="634" t="s">
        <v>8127</v>
      </c>
      <c r="F1662" s="634" t="s">
        <v>4345</v>
      </c>
      <c r="G1662" s="634" t="s">
        <v>4349</v>
      </c>
      <c r="H1662" s="634" t="s">
        <v>4346</v>
      </c>
      <c r="I1662" s="634" t="s">
        <v>14975</v>
      </c>
      <c r="J1662" s="634" t="s">
        <v>14976</v>
      </c>
      <c r="K1662" s="635">
        <v>41008931140045</v>
      </c>
      <c r="L1662" s="634" t="s">
        <v>9530</v>
      </c>
      <c r="M1662" s="634" t="s">
        <v>4006</v>
      </c>
      <c r="N1662" s="634" t="s">
        <v>2424</v>
      </c>
      <c r="O1662" s="634" t="s">
        <v>2475</v>
      </c>
      <c r="P1662" s="634" t="s">
        <v>8132</v>
      </c>
      <c r="Q1662" s="634" t="s">
        <v>8133</v>
      </c>
      <c r="R1662" s="634" t="s">
        <v>7245</v>
      </c>
      <c r="S1662" s="634" t="s">
        <v>8135</v>
      </c>
      <c r="T1662" s="634" t="s">
        <v>8136</v>
      </c>
      <c r="U1662" s="634" t="s">
        <v>2426</v>
      </c>
      <c r="V1662" s="634" t="s">
        <v>470</v>
      </c>
      <c r="W1662" s="634" t="s">
        <v>5559</v>
      </c>
      <c r="X1662" s="634" t="s">
        <v>14977</v>
      </c>
      <c r="Y1662" s="634" t="s">
        <v>8138</v>
      </c>
      <c r="Z1662" s="634" t="s">
        <v>8139</v>
      </c>
      <c r="AB1662" s="634" t="s">
        <v>8183</v>
      </c>
      <c r="AC1662" s="634" t="s">
        <v>8184</v>
      </c>
      <c r="AE1662" s="634" t="s">
        <v>11918</v>
      </c>
      <c r="AF1662" s="634" t="s">
        <v>18612</v>
      </c>
      <c r="AI1662" s="646" t="str">
        <f>VLOOKUP(K1662,'3-kurs'!C:F,4,)</f>
        <v>3-kurs</v>
      </c>
      <c r="AJ1662" s="634" t="str">
        <f t="shared" si="25"/>
        <v>438231100241</v>
      </c>
    </row>
    <row r="1663" spans="1:36" hidden="1" x14ac:dyDescent="0.25">
      <c r="A1663" s="634" t="s">
        <v>15017</v>
      </c>
      <c r="B1663" s="634" t="s">
        <v>2895</v>
      </c>
      <c r="C1663" s="634" t="s">
        <v>8125</v>
      </c>
      <c r="D1663" s="634" t="s">
        <v>8126</v>
      </c>
      <c r="E1663" s="634" t="s">
        <v>8127</v>
      </c>
      <c r="F1663" s="634" t="s">
        <v>4345</v>
      </c>
      <c r="G1663" s="634" t="s">
        <v>4348</v>
      </c>
      <c r="H1663" s="634" t="s">
        <v>4346</v>
      </c>
      <c r="I1663" s="634" t="s">
        <v>15018</v>
      </c>
      <c r="J1663" s="634" t="s">
        <v>15019</v>
      </c>
      <c r="K1663" s="635">
        <v>41408915300034</v>
      </c>
      <c r="L1663" s="634" t="s">
        <v>15020</v>
      </c>
      <c r="M1663" s="634" t="s">
        <v>4006</v>
      </c>
      <c r="N1663" s="634" t="s">
        <v>2424</v>
      </c>
      <c r="O1663" s="634" t="s">
        <v>2475</v>
      </c>
      <c r="P1663" s="634" t="s">
        <v>8132</v>
      </c>
      <c r="Q1663" s="634" t="s">
        <v>8133</v>
      </c>
      <c r="R1663" s="634" t="s">
        <v>7245</v>
      </c>
      <c r="S1663" s="634" t="s">
        <v>8135</v>
      </c>
      <c r="T1663" s="634" t="s">
        <v>8136</v>
      </c>
      <c r="U1663" s="634" t="s">
        <v>2426</v>
      </c>
      <c r="V1663" s="634" t="s">
        <v>470</v>
      </c>
      <c r="W1663" s="634" t="s">
        <v>5559</v>
      </c>
      <c r="X1663" s="634" t="s">
        <v>14633</v>
      </c>
      <c r="Y1663" s="634" t="s">
        <v>8138</v>
      </c>
      <c r="Z1663" s="634" t="s">
        <v>8139</v>
      </c>
      <c r="AB1663" s="634" t="s">
        <v>8183</v>
      </c>
      <c r="AC1663" s="634" t="s">
        <v>8184</v>
      </c>
      <c r="AE1663" s="634" t="s">
        <v>11918</v>
      </c>
      <c r="AF1663" s="634" t="s">
        <v>18731</v>
      </c>
      <c r="AI1663" s="646" t="str">
        <f>VLOOKUP(K1663,'3-kurs'!C:F,4,)</f>
        <v>3-kurs</v>
      </c>
      <c r="AJ1663" s="634" t="str">
        <f t="shared" si="25"/>
        <v>438231100186</v>
      </c>
    </row>
    <row r="1664" spans="1:36" hidden="1" x14ac:dyDescent="0.25">
      <c r="A1664" s="634" t="s">
        <v>15013</v>
      </c>
      <c r="B1664" s="634" t="s">
        <v>2972</v>
      </c>
      <c r="C1664" s="634" t="s">
        <v>8125</v>
      </c>
      <c r="D1664" s="634" t="s">
        <v>8126</v>
      </c>
      <c r="E1664" s="634" t="s">
        <v>8127</v>
      </c>
      <c r="F1664" s="634" t="s">
        <v>4345</v>
      </c>
      <c r="G1664" s="634" t="s">
        <v>4347</v>
      </c>
      <c r="H1664" s="634" t="s">
        <v>4346</v>
      </c>
      <c r="I1664" s="634" t="s">
        <v>15014</v>
      </c>
      <c r="J1664" s="634" t="s">
        <v>15015</v>
      </c>
      <c r="K1664" s="635">
        <v>61504005260018</v>
      </c>
      <c r="L1664" s="634" t="s">
        <v>11103</v>
      </c>
      <c r="M1664" s="634" t="s">
        <v>4006</v>
      </c>
      <c r="N1664" s="634" t="s">
        <v>2424</v>
      </c>
      <c r="O1664" s="634" t="s">
        <v>2475</v>
      </c>
      <c r="P1664" s="634" t="s">
        <v>8132</v>
      </c>
      <c r="Q1664" s="634" t="s">
        <v>8133</v>
      </c>
      <c r="R1664" s="634" t="s">
        <v>7245</v>
      </c>
      <c r="S1664" s="634" t="s">
        <v>8135</v>
      </c>
      <c r="T1664" s="634" t="s">
        <v>8136</v>
      </c>
      <c r="U1664" s="634" t="s">
        <v>2426</v>
      </c>
      <c r="V1664" s="634" t="s">
        <v>470</v>
      </c>
      <c r="W1664" s="634" t="s">
        <v>5559</v>
      </c>
      <c r="X1664" s="634" t="s">
        <v>15016</v>
      </c>
      <c r="Y1664" s="634" t="s">
        <v>8138</v>
      </c>
      <c r="Z1664" s="634" t="s">
        <v>8139</v>
      </c>
      <c r="AB1664" s="634" t="s">
        <v>8183</v>
      </c>
      <c r="AC1664" s="634" t="s">
        <v>8184</v>
      </c>
      <c r="AE1664" s="634" t="s">
        <v>12690</v>
      </c>
      <c r="AF1664" s="634" t="s">
        <v>18612</v>
      </c>
      <c r="AI1664" s="646" t="str">
        <f>VLOOKUP(K1664,'3-kurs'!C:F,4,)</f>
        <v>3-kurs</v>
      </c>
      <c r="AJ1664" s="634" t="str">
        <f t="shared" si="25"/>
        <v>438221100170</v>
      </c>
    </row>
    <row r="1665" spans="1:36" hidden="1" x14ac:dyDescent="0.25">
      <c r="A1665" s="634" t="s">
        <v>15009</v>
      </c>
      <c r="B1665" s="634" t="s">
        <v>2988</v>
      </c>
      <c r="C1665" s="634" t="s">
        <v>8125</v>
      </c>
      <c r="D1665" s="634" t="s">
        <v>8126</v>
      </c>
      <c r="E1665" s="634" t="s">
        <v>8127</v>
      </c>
      <c r="F1665" s="634" t="s">
        <v>4345</v>
      </c>
      <c r="G1665" s="634" t="s">
        <v>8163</v>
      </c>
      <c r="H1665" s="634" t="s">
        <v>4346</v>
      </c>
      <c r="I1665" s="634" t="s">
        <v>15010</v>
      </c>
      <c r="J1665" s="634" t="s">
        <v>15011</v>
      </c>
      <c r="K1665" s="635">
        <v>42102891080025</v>
      </c>
      <c r="L1665" s="634" t="s">
        <v>13102</v>
      </c>
      <c r="M1665" s="634" t="s">
        <v>4006</v>
      </c>
      <c r="N1665" s="634" t="s">
        <v>2424</v>
      </c>
      <c r="O1665" s="634" t="s">
        <v>2475</v>
      </c>
      <c r="P1665" s="634" t="s">
        <v>8132</v>
      </c>
      <c r="Q1665" s="634" t="s">
        <v>8133</v>
      </c>
      <c r="R1665" s="634" t="s">
        <v>7245</v>
      </c>
      <c r="S1665" s="634" t="s">
        <v>8135</v>
      </c>
      <c r="T1665" s="634" t="s">
        <v>8136</v>
      </c>
      <c r="U1665" s="634" t="s">
        <v>2426</v>
      </c>
      <c r="V1665" s="634" t="s">
        <v>470</v>
      </c>
      <c r="W1665" s="634" t="s">
        <v>5559</v>
      </c>
      <c r="X1665" s="634" t="s">
        <v>15012</v>
      </c>
      <c r="Y1665" s="634" t="s">
        <v>8138</v>
      </c>
      <c r="Z1665" s="634" t="s">
        <v>8139</v>
      </c>
      <c r="AB1665" s="634" t="s">
        <v>8183</v>
      </c>
      <c r="AC1665" s="634" t="s">
        <v>8184</v>
      </c>
      <c r="AE1665" s="634" t="s">
        <v>11918</v>
      </c>
      <c r="AF1665" s="634" t="s">
        <v>18612</v>
      </c>
      <c r="AI1665" s="646" t="str">
        <f>VLOOKUP(K1665,'3-kurs'!C:F,4,)</f>
        <v>3-kurs</v>
      </c>
      <c r="AJ1665" s="634" t="str">
        <f t="shared" si="25"/>
        <v>438231100294</v>
      </c>
    </row>
    <row r="1666" spans="1:36" hidden="1" x14ac:dyDescent="0.25">
      <c r="A1666" s="634" t="s">
        <v>15004</v>
      </c>
      <c r="B1666" s="634" t="s">
        <v>3012</v>
      </c>
      <c r="C1666" s="634" t="s">
        <v>8125</v>
      </c>
      <c r="D1666" s="634" t="s">
        <v>8126</v>
      </c>
      <c r="E1666" s="634" t="s">
        <v>8127</v>
      </c>
      <c r="F1666" s="634" t="s">
        <v>4345</v>
      </c>
      <c r="G1666" s="634" t="s">
        <v>8332</v>
      </c>
      <c r="H1666" s="634" t="s">
        <v>4346</v>
      </c>
      <c r="I1666" s="634" t="s">
        <v>15005</v>
      </c>
      <c r="J1666" s="634" t="s">
        <v>15006</v>
      </c>
      <c r="K1666" s="635">
        <v>42510911050024</v>
      </c>
      <c r="L1666" s="634" t="s">
        <v>15007</v>
      </c>
      <c r="M1666" s="634" t="s">
        <v>4006</v>
      </c>
      <c r="N1666" s="634" t="s">
        <v>2424</v>
      </c>
      <c r="O1666" s="634" t="s">
        <v>2475</v>
      </c>
      <c r="P1666" s="634" t="s">
        <v>8132</v>
      </c>
      <c r="Q1666" s="634" t="s">
        <v>8133</v>
      </c>
      <c r="R1666" s="634" t="s">
        <v>7245</v>
      </c>
      <c r="S1666" s="634" t="s">
        <v>8135</v>
      </c>
      <c r="T1666" s="634" t="s">
        <v>8136</v>
      </c>
      <c r="U1666" s="634" t="s">
        <v>2426</v>
      </c>
      <c r="V1666" s="634" t="s">
        <v>470</v>
      </c>
      <c r="W1666" s="634" t="s">
        <v>5559</v>
      </c>
      <c r="X1666" s="634" t="s">
        <v>15008</v>
      </c>
      <c r="Y1666" s="634" t="s">
        <v>8138</v>
      </c>
      <c r="Z1666" s="634" t="s">
        <v>8139</v>
      </c>
      <c r="AB1666" s="634" t="s">
        <v>8183</v>
      </c>
      <c r="AC1666" s="634" t="s">
        <v>8184</v>
      </c>
      <c r="AE1666" s="634" t="s">
        <v>12690</v>
      </c>
      <c r="AF1666" s="634" t="s">
        <v>18733</v>
      </c>
      <c r="AI1666" s="646" t="str">
        <f>VLOOKUP(K1666,'3-kurs'!C:F,4,)</f>
        <v>3-kurs</v>
      </c>
      <c r="AJ1666" s="634" t="str">
        <f t="shared" si="25"/>
        <v>438231100024</v>
      </c>
    </row>
    <row r="1667" spans="1:36" hidden="1" x14ac:dyDescent="0.25">
      <c r="A1667" s="634" t="s">
        <v>15032</v>
      </c>
      <c r="B1667" s="634" t="s">
        <v>3053</v>
      </c>
      <c r="C1667" s="634" t="s">
        <v>8125</v>
      </c>
      <c r="D1667" s="634" t="s">
        <v>8126</v>
      </c>
      <c r="E1667" s="634" t="s">
        <v>8127</v>
      </c>
      <c r="F1667" s="634" t="s">
        <v>4345</v>
      </c>
      <c r="G1667" s="634" t="s">
        <v>4349</v>
      </c>
      <c r="H1667" s="634" t="s">
        <v>4346</v>
      </c>
      <c r="I1667" s="634" t="s">
        <v>15033</v>
      </c>
      <c r="J1667" s="634" t="s">
        <v>15034</v>
      </c>
      <c r="K1667" s="635">
        <v>41512851140028</v>
      </c>
      <c r="L1667" s="634" t="s">
        <v>15035</v>
      </c>
      <c r="M1667" s="634" t="s">
        <v>4006</v>
      </c>
      <c r="N1667" s="634" t="s">
        <v>2424</v>
      </c>
      <c r="O1667" s="634" t="s">
        <v>2475</v>
      </c>
      <c r="P1667" s="634" t="s">
        <v>8132</v>
      </c>
      <c r="Q1667" s="634" t="s">
        <v>8133</v>
      </c>
      <c r="R1667" s="634" t="s">
        <v>7245</v>
      </c>
      <c r="S1667" s="634" t="s">
        <v>8135</v>
      </c>
      <c r="T1667" s="634" t="s">
        <v>8136</v>
      </c>
      <c r="U1667" s="634" t="s">
        <v>2426</v>
      </c>
      <c r="V1667" s="634" t="s">
        <v>470</v>
      </c>
      <c r="W1667" s="634" t="s">
        <v>5559</v>
      </c>
      <c r="X1667" s="634" t="s">
        <v>15036</v>
      </c>
      <c r="Y1667" s="634" t="s">
        <v>8138</v>
      </c>
      <c r="Z1667" s="634" t="s">
        <v>8139</v>
      </c>
      <c r="AB1667" s="634" t="s">
        <v>8183</v>
      </c>
      <c r="AC1667" s="634" t="s">
        <v>8184</v>
      </c>
      <c r="AE1667" s="634" t="s">
        <v>11918</v>
      </c>
      <c r="AF1667" s="634" t="s">
        <v>18731</v>
      </c>
      <c r="AI1667" s="646" t="str">
        <f>VLOOKUP(K1667,'3-kurs'!C:F,4,)</f>
        <v>3-kurs</v>
      </c>
      <c r="AJ1667" s="634" t="str">
        <f t="shared" si="25"/>
        <v>438231100242</v>
      </c>
    </row>
    <row r="1668" spans="1:36" hidden="1" x14ac:dyDescent="0.25">
      <c r="A1668" s="634" t="s">
        <v>19333</v>
      </c>
      <c r="B1668" s="634" t="s">
        <v>19334</v>
      </c>
      <c r="C1668" s="634" t="s">
        <v>8125</v>
      </c>
      <c r="D1668" s="634" t="s">
        <v>8126</v>
      </c>
      <c r="E1668" s="634" t="s">
        <v>8127</v>
      </c>
      <c r="F1668" s="634" t="s">
        <v>4345</v>
      </c>
      <c r="G1668" s="634" t="s">
        <v>4348</v>
      </c>
      <c r="H1668" s="634" t="s">
        <v>4346</v>
      </c>
      <c r="I1668" s="634" t="s">
        <v>15791</v>
      </c>
      <c r="J1668" s="634" t="s">
        <v>19335</v>
      </c>
      <c r="K1668" s="635">
        <v>42210975300023</v>
      </c>
      <c r="L1668" s="634" t="s">
        <v>19336</v>
      </c>
      <c r="M1668" s="634" t="s">
        <v>4006</v>
      </c>
      <c r="N1668" s="634" t="s">
        <v>2424</v>
      </c>
      <c r="O1668" s="634" t="s">
        <v>2475</v>
      </c>
      <c r="P1668" s="634" t="s">
        <v>8132</v>
      </c>
      <c r="Q1668" s="634" t="s">
        <v>8133</v>
      </c>
      <c r="R1668" s="634" t="s">
        <v>7245</v>
      </c>
      <c r="S1668" s="634" t="s">
        <v>8135</v>
      </c>
      <c r="T1668" s="634" t="s">
        <v>8136</v>
      </c>
      <c r="U1668" s="634" t="s">
        <v>2426</v>
      </c>
      <c r="V1668" s="634" t="s">
        <v>470</v>
      </c>
      <c r="W1668" s="634" t="s">
        <v>5559</v>
      </c>
      <c r="X1668" s="634" t="s">
        <v>8175</v>
      </c>
      <c r="Y1668" s="634" t="s">
        <v>8138</v>
      </c>
      <c r="Z1668" s="634" t="s">
        <v>8139</v>
      </c>
      <c r="AE1668" s="634" t="s">
        <v>20514</v>
      </c>
      <c r="AF1668" s="634" t="s">
        <v>18576</v>
      </c>
      <c r="AI1668" s="646" t="str">
        <f>VLOOKUP(K1668,'3-kurs'!C:F,4,)</f>
        <v>3-kurs</v>
      </c>
      <c r="AJ1668" s="634" t="str">
        <f t="shared" ref="AJ1668:AJ1731" si="26">A1668</f>
        <v>438221100385</v>
      </c>
    </row>
    <row r="1669" spans="1:36" hidden="1" x14ac:dyDescent="0.25">
      <c r="A1669" s="634" t="s">
        <v>15000</v>
      </c>
      <c r="B1669" s="634" t="s">
        <v>3073</v>
      </c>
      <c r="C1669" s="634" t="s">
        <v>8125</v>
      </c>
      <c r="D1669" s="634" t="s">
        <v>8126</v>
      </c>
      <c r="E1669" s="634" t="s">
        <v>8127</v>
      </c>
      <c r="F1669" s="634" t="s">
        <v>4345</v>
      </c>
      <c r="G1669" s="634" t="s">
        <v>4348</v>
      </c>
      <c r="H1669" s="634" t="s">
        <v>4346</v>
      </c>
      <c r="I1669" s="634" t="s">
        <v>15001</v>
      </c>
      <c r="J1669" s="634" t="s">
        <v>15002</v>
      </c>
      <c r="K1669" s="635">
        <v>42206881140017</v>
      </c>
      <c r="L1669" s="634" t="s">
        <v>14668</v>
      </c>
      <c r="M1669" s="634" t="s">
        <v>4006</v>
      </c>
      <c r="N1669" s="634" t="s">
        <v>2424</v>
      </c>
      <c r="O1669" s="634" t="s">
        <v>2475</v>
      </c>
      <c r="P1669" s="634" t="s">
        <v>8132</v>
      </c>
      <c r="Q1669" s="634" t="s">
        <v>8133</v>
      </c>
      <c r="R1669" s="634" t="s">
        <v>7245</v>
      </c>
      <c r="S1669" s="634" t="s">
        <v>8135</v>
      </c>
      <c r="T1669" s="634" t="s">
        <v>8136</v>
      </c>
      <c r="U1669" s="634" t="s">
        <v>2426</v>
      </c>
      <c r="V1669" s="634" t="s">
        <v>470</v>
      </c>
      <c r="W1669" s="634" t="s">
        <v>5559</v>
      </c>
      <c r="X1669" s="634" t="s">
        <v>15003</v>
      </c>
      <c r="Y1669" s="634" t="s">
        <v>8138</v>
      </c>
      <c r="Z1669" s="634" t="s">
        <v>8139</v>
      </c>
      <c r="AB1669" s="634" t="s">
        <v>8183</v>
      </c>
      <c r="AC1669" s="634" t="s">
        <v>8184</v>
      </c>
      <c r="AE1669" s="634" t="s">
        <v>11918</v>
      </c>
      <c r="AF1669" s="634" t="s">
        <v>18742</v>
      </c>
      <c r="AI1669" s="646" t="str">
        <f>VLOOKUP(K1669,'3-kurs'!C:F,4,)</f>
        <v>3-kurs</v>
      </c>
      <c r="AJ1669" s="634" t="str">
        <f t="shared" si="26"/>
        <v>438231100288</v>
      </c>
    </row>
    <row r="1670" spans="1:36" hidden="1" x14ac:dyDescent="0.25">
      <c r="A1670" s="634" t="s">
        <v>14971</v>
      </c>
      <c r="B1670" s="634" t="s">
        <v>3084</v>
      </c>
      <c r="C1670" s="634" t="s">
        <v>8125</v>
      </c>
      <c r="D1670" s="634" t="s">
        <v>8126</v>
      </c>
      <c r="E1670" s="634" t="s">
        <v>8127</v>
      </c>
      <c r="F1670" s="634" t="s">
        <v>8142</v>
      </c>
      <c r="G1670" s="634" t="s">
        <v>8143</v>
      </c>
      <c r="H1670" s="634" t="s">
        <v>4346</v>
      </c>
      <c r="I1670" s="634" t="s">
        <v>8383</v>
      </c>
      <c r="J1670" s="634" t="s">
        <v>14972</v>
      </c>
      <c r="K1670" s="635">
        <v>60509045780031</v>
      </c>
      <c r="L1670" s="634" t="s">
        <v>14973</v>
      </c>
      <c r="M1670" s="634" t="s">
        <v>4006</v>
      </c>
      <c r="N1670" s="634" t="s">
        <v>2424</v>
      </c>
      <c r="O1670" s="634" t="s">
        <v>2475</v>
      </c>
      <c r="P1670" s="634" t="s">
        <v>8132</v>
      </c>
      <c r="Q1670" s="634" t="s">
        <v>8133</v>
      </c>
      <c r="R1670" s="634" t="s">
        <v>7245</v>
      </c>
      <c r="S1670" s="634" t="s">
        <v>8135</v>
      </c>
      <c r="T1670" s="634" t="s">
        <v>8136</v>
      </c>
      <c r="U1670" s="634" t="s">
        <v>2426</v>
      </c>
      <c r="V1670" s="634" t="s">
        <v>470</v>
      </c>
      <c r="W1670" s="634" t="s">
        <v>5559</v>
      </c>
      <c r="X1670" s="634" t="s">
        <v>11901</v>
      </c>
      <c r="Y1670" s="634" t="s">
        <v>8138</v>
      </c>
      <c r="Z1670" s="634" t="s">
        <v>8139</v>
      </c>
      <c r="AB1670" s="634" t="s">
        <v>8183</v>
      </c>
      <c r="AC1670" s="634" t="s">
        <v>8184</v>
      </c>
      <c r="AE1670" s="634" t="s">
        <v>10607</v>
      </c>
      <c r="AF1670" s="634" t="s">
        <v>18725</v>
      </c>
      <c r="AI1670" s="646" t="str">
        <f>VLOOKUP(K1670,'3-kurs'!C:F,4,)</f>
        <v>3-kurs</v>
      </c>
      <c r="AJ1670" s="634" t="str">
        <f t="shared" si="26"/>
        <v>438221100105</v>
      </c>
    </row>
    <row r="1671" spans="1:36" hidden="1" x14ac:dyDescent="0.25">
      <c r="A1671" s="634" t="s">
        <v>19345</v>
      </c>
      <c r="B1671" s="634" t="s">
        <v>8066</v>
      </c>
      <c r="C1671" s="634" t="s">
        <v>8125</v>
      </c>
      <c r="D1671" s="634" t="s">
        <v>8126</v>
      </c>
      <c r="E1671" s="634" t="s">
        <v>8127</v>
      </c>
      <c r="F1671" s="634" t="s">
        <v>4345</v>
      </c>
      <c r="G1671" s="634" t="s">
        <v>8186</v>
      </c>
      <c r="H1671" s="634" t="s">
        <v>4346</v>
      </c>
      <c r="I1671" s="634" t="s">
        <v>19346</v>
      </c>
      <c r="J1671" s="634" t="s">
        <v>19347</v>
      </c>
      <c r="K1671" s="635">
        <v>40703985360016</v>
      </c>
      <c r="L1671" s="634" t="s">
        <v>19348</v>
      </c>
      <c r="M1671" s="634" t="s">
        <v>4006</v>
      </c>
      <c r="N1671" s="634" t="s">
        <v>2424</v>
      </c>
      <c r="O1671" s="634" t="s">
        <v>2475</v>
      </c>
      <c r="P1671" s="634" t="s">
        <v>8132</v>
      </c>
      <c r="Q1671" s="634" t="s">
        <v>8133</v>
      </c>
      <c r="R1671" s="634" t="s">
        <v>7245</v>
      </c>
      <c r="S1671" s="634" t="s">
        <v>8135</v>
      </c>
      <c r="T1671" s="634" t="s">
        <v>8136</v>
      </c>
      <c r="U1671" s="634" t="s">
        <v>2426</v>
      </c>
      <c r="V1671" s="634" t="s">
        <v>470</v>
      </c>
      <c r="W1671" s="634" t="s">
        <v>5559</v>
      </c>
      <c r="X1671" s="634" t="s">
        <v>8175</v>
      </c>
      <c r="Y1671" s="634" t="s">
        <v>8138</v>
      </c>
      <c r="Z1671" s="634" t="s">
        <v>8139</v>
      </c>
      <c r="AE1671" s="634" t="s">
        <v>20514</v>
      </c>
      <c r="AF1671" s="634" t="s">
        <v>18576</v>
      </c>
      <c r="AI1671" s="646" t="str">
        <f>VLOOKUP(K1671,'3-kurs'!C:F,4,)</f>
        <v>3-kurs</v>
      </c>
      <c r="AJ1671" s="634" t="str">
        <f t="shared" si="26"/>
        <v>438221100381</v>
      </c>
    </row>
    <row r="1672" spans="1:36" hidden="1" x14ac:dyDescent="0.25">
      <c r="A1672" s="634" t="s">
        <v>19325</v>
      </c>
      <c r="B1672" s="634" t="s">
        <v>19326</v>
      </c>
      <c r="C1672" s="634" t="s">
        <v>8125</v>
      </c>
      <c r="D1672" s="634" t="s">
        <v>8126</v>
      </c>
      <c r="E1672" s="634" t="s">
        <v>8127</v>
      </c>
      <c r="F1672" s="634" t="s">
        <v>4345</v>
      </c>
      <c r="G1672" s="634" t="s">
        <v>4352</v>
      </c>
      <c r="H1672" s="634" t="s">
        <v>4346</v>
      </c>
      <c r="I1672" s="634" t="s">
        <v>19327</v>
      </c>
      <c r="J1672" s="634" t="s">
        <v>19328</v>
      </c>
      <c r="K1672" s="635">
        <v>42702921050053</v>
      </c>
      <c r="L1672" s="634" t="s">
        <v>19329</v>
      </c>
      <c r="M1672" s="634" t="s">
        <v>4006</v>
      </c>
      <c r="N1672" s="634" t="s">
        <v>2424</v>
      </c>
      <c r="O1672" s="634" t="s">
        <v>2475</v>
      </c>
      <c r="P1672" s="634" t="s">
        <v>8132</v>
      </c>
      <c r="Q1672" s="634" t="s">
        <v>8133</v>
      </c>
      <c r="R1672" s="634" t="s">
        <v>7245</v>
      </c>
      <c r="S1672" s="634" t="s">
        <v>8135</v>
      </c>
      <c r="T1672" s="634" t="s">
        <v>8136</v>
      </c>
      <c r="U1672" s="634" t="s">
        <v>2426</v>
      </c>
      <c r="V1672" s="634" t="s">
        <v>470</v>
      </c>
      <c r="W1672" s="634" t="s">
        <v>5559</v>
      </c>
      <c r="X1672" s="634" t="s">
        <v>8175</v>
      </c>
      <c r="Y1672" s="634" t="s">
        <v>8138</v>
      </c>
      <c r="Z1672" s="634" t="s">
        <v>8139</v>
      </c>
      <c r="AE1672" s="634" t="s">
        <v>20514</v>
      </c>
      <c r="AF1672" s="634" t="s">
        <v>18576</v>
      </c>
      <c r="AI1672" s="646" t="str">
        <f>VLOOKUP(K1672,'3-kurs'!C:F,4,)</f>
        <v>3-kurs</v>
      </c>
      <c r="AJ1672" s="634" t="str">
        <f t="shared" si="26"/>
        <v>438221100383</v>
      </c>
    </row>
    <row r="1673" spans="1:36" hidden="1" x14ac:dyDescent="0.25">
      <c r="A1673" s="634" t="s">
        <v>14968</v>
      </c>
      <c r="B1673" s="634" t="s">
        <v>3205</v>
      </c>
      <c r="C1673" s="634" t="s">
        <v>8125</v>
      </c>
      <c r="D1673" s="634" t="s">
        <v>8126</v>
      </c>
      <c r="E1673" s="634" t="s">
        <v>8127</v>
      </c>
      <c r="F1673" s="634" t="s">
        <v>4345</v>
      </c>
      <c r="G1673" s="634" t="s">
        <v>4348</v>
      </c>
      <c r="H1673" s="634" t="s">
        <v>4346</v>
      </c>
      <c r="I1673" s="634" t="s">
        <v>11398</v>
      </c>
      <c r="J1673" s="634" t="s">
        <v>14969</v>
      </c>
      <c r="K1673" s="635">
        <v>41204925780013</v>
      </c>
      <c r="L1673" s="634" t="s">
        <v>14970</v>
      </c>
      <c r="M1673" s="634" t="s">
        <v>4006</v>
      </c>
      <c r="N1673" s="634" t="s">
        <v>2424</v>
      </c>
      <c r="O1673" s="634" t="s">
        <v>2475</v>
      </c>
      <c r="P1673" s="634" t="s">
        <v>8132</v>
      </c>
      <c r="Q1673" s="634" t="s">
        <v>8133</v>
      </c>
      <c r="R1673" s="634" t="s">
        <v>7245</v>
      </c>
      <c r="S1673" s="634" t="s">
        <v>8135</v>
      </c>
      <c r="T1673" s="634" t="s">
        <v>8136</v>
      </c>
      <c r="U1673" s="634" t="s">
        <v>2426</v>
      </c>
      <c r="V1673" s="634" t="s">
        <v>470</v>
      </c>
      <c r="W1673" s="634" t="s">
        <v>5559</v>
      </c>
      <c r="X1673" s="634" t="s">
        <v>14264</v>
      </c>
      <c r="Y1673" s="634" t="s">
        <v>8138</v>
      </c>
      <c r="Z1673" s="634" t="s">
        <v>8139</v>
      </c>
      <c r="AB1673" s="634" t="s">
        <v>8183</v>
      </c>
      <c r="AC1673" s="634" t="s">
        <v>8184</v>
      </c>
      <c r="AE1673" s="634" t="s">
        <v>12337</v>
      </c>
      <c r="AF1673" s="634" t="s">
        <v>18752</v>
      </c>
      <c r="AI1673" s="646" t="str">
        <f>VLOOKUP(K1673,'3-kurs'!C:F,4,)</f>
        <v>3-kurs</v>
      </c>
      <c r="AJ1673" s="634" t="str">
        <f t="shared" si="26"/>
        <v>438231100110</v>
      </c>
    </row>
    <row r="1674" spans="1:36" hidden="1" x14ac:dyDescent="0.25">
      <c r="A1674" s="634" t="s">
        <v>14965</v>
      </c>
      <c r="B1674" s="634" t="s">
        <v>3270</v>
      </c>
      <c r="C1674" s="634" t="s">
        <v>8125</v>
      </c>
      <c r="D1674" s="634" t="s">
        <v>8126</v>
      </c>
      <c r="E1674" s="634" t="s">
        <v>8127</v>
      </c>
      <c r="F1674" s="634" t="s">
        <v>4345</v>
      </c>
      <c r="G1674" s="634" t="s">
        <v>4347</v>
      </c>
      <c r="H1674" s="634" t="s">
        <v>4346</v>
      </c>
      <c r="I1674" s="634" t="s">
        <v>14966</v>
      </c>
      <c r="J1674" s="634" t="s">
        <v>14967</v>
      </c>
      <c r="K1674" s="635">
        <v>41105965260038</v>
      </c>
      <c r="L1674" s="634" t="s">
        <v>11489</v>
      </c>
      <c r="M1674" s="634" t="s">
        <v>4006</v>
      </c>
      <c r="N1674" s="634" t="s">
        <v>2424</v>
      </c>
      <c r="O1674" s="634" t="s">
        <v>2475</v>
      </c>
      <c r="P1674" s="634" t="s">
        <v>8132</v>
      </c>
      <c r="Q1674" s="634" t="s">
        <v>8133</v>
      </c>
      <c r="R1674" s="634" t="s">
        <v>7245</v>
      </c>
      <c r="S1674" s="634" t="s">
        <v>8135</v>
      </c>
      <c r="T1674" s="634" t="s">
        <v>8136</v>
      </c>
      <c r="U1674" s="634" t="s">
        <v>2426</v>
      </c>
      <c r="V1674" s="634" t="s">
        <v>470</v>
      </c>
      <c r="W1674" s="634" t="s">
        <v>5559</v>
      </c>
      <c r="X1674" s="634" t="s">
        <v>14533</v>
      </c>
      <c r="Y1674" s="634" t="s">
        <v>8138</v>
      </c>
      <c r="Z1674" s="634" t="s">
        <v>8139</v>
      </c>
      <c r="AB1674" s="634" t="s">
        <v>8183</v>
      </c>
      <c r="AC1674" s="634" t="s">
        <v>8184</v>
      </c>
      <c r="AE1674" s="634" t="s">
        <v>12690</v>
      </c>
      <c r="AF1674" s="634" t="s">
        <v>18733</v>
      </c>
      <c r="AI1674" s="646" t="str">
        <f>VLOOKUP(K1674,'3-kurs'!C:F,4,)</f>
        <v>3-kurs</v>
      </c>
      <c r="AJ1674" s="634" t="str">
        <f t="shared" si="26"/>
        <v>438231100026</v>
      </c>
    </row>
    <row r="1675" spans="1:36" hidden="1" x14ac:dyDescent="0.25">
      <c r="A1675" s="634" t="s">
        <v>15045</v>
      </c>
      <c r="B1675" s="634" t="s">
        <v>3309</v>
      </c>
      <c r="C1675" s="634" t="s">
        <v>8125</v>
      </c>
      <c r="D1675" s="634" t="s">
        <v>8126</v>
      </c>
      <c r="E1675" s="634" t="s">
        <v>8127</v>
      </c>
      <c r="F1675" s="634" t="s">
        <v>4345</v>
      </c>
      <c r="G1675" s="634" t="s">
        <v>8221</v>
      </c>
      <c r="H1675" s="634" t="s">
        <v>4346</v>
      </c>
      <c r="I1675" s="634" t="s">
        <v>13478</v>
      </c>
      <c r="J1675" s="634" t="s">
        <v>15046</v>
      </c>
      <c r="K1675" s="635">
        <v>60405045350026</v>
      </c>
      <c r="L1675" s="634" t="s">
        <v>15047</v>
      </c>
      <c r="M1675" s="634" t="s">
        <v>4006</v>
      </c>
      <c r="N1675" s="634" t="s">
        <v>2424</v>
      </c>
      <c r="O1675" s="634" t="s">
        <v>2475</v>
      </c>
      <c r="P1675" s="634" t="s">
        <v>8132</v>
      </c>
      <c r="Q1675" s="634" t="s">
        <v>8133</v>
      </c>
      <c r="R1675" s="634" t="s">
        <v>7245</v>
      </c>
      <c r="S1675" s="634" t="s">
        <v>8135</v>
      </c>
      <c r="T1675" s="634" t="s">
        <v>8136</v>
      </c>
      <c r="U1675" s="634" t="s">
        <v>2426</v>
      </c>
      <c r="V1675" s="634" t="s">
        <v>470</v>
      </c>
      <c r="W1675" s="634" t="s">
        <v>5559</v>
      </c>
      <c r="X1675" s="634" t="s">
        <v>15048</v>
      </c>
      <c r="Y1675" s="634" t="s">
        <v>8138</v>
      </c>
      <c r="Z1675" s="634" t="s">
        <v>8139</v>
      </c>
      <c r="AB1675" s="634" t="s">
        <v>8183</v>
      </c>
      <c r="AC1675" s="634" t="s">
        <v>8184</v>
      </c>
      <c r="AE1675" s="634" t="s">
        <v>14265</v>
      </c>
      <c r="AF1675" s="634" t="s">
        <v>18742</v>
      </c>
      <c r="AI1675" s="646" t="str">
        <f>VLOOKUP(K1675,'3-kurs'!C:F,4,)</f>
        <v>3-kurs</v>
      </c>
      <c r="AJ1675" s="634" t="str">
        <f t="shared" si="26"/>
        <v>438231100056</v>
      </c>
    </row>
    <row r="1676" spans="1:36" hidden="1" x14ac:dyDescent="0.25">
      <c r="A1676" s="634" t="s">
        <v>14960</v>
      </c>
      <c r="B1676" s="634" t="s">
        <v>3321</v>
      </c>
      <c r="C1676" s="634" t="s">
        <v>8125</v>
      </c>
      <c r="D1676" s="634" t="s">
        <v>8126</v>
      </c>
      <c r="E1676" s="634" t="s">
        <v>8127</v>
      </c>
      <c r="F1676" s="634" t="s">
        <v>4345</v>
      </c>
      <c r="G1676" s="634" t="s">
        <v>8327</v>
      </c>
      <c r="H1676" s="634" t="s">
        <v>4346</v>
      </c>
      <c r="I1676" s="634" t="s">
        <v>14961</v>
      </c>
      <c r="J1676" s="634" t="s">
        <v>14962</v>
      </c>
      <c r="K1676" s="635">
        <v>41302941040015</v>
      </c>
      <c r="L1676" s="634" t="s">
        <v>14963</v>
      </c>
      <c r="M1676" s="634" t="s">
        <v>4006</v>
      </c>
      <c r="N1676" s="634" t="s">
        <v>2424</v>
      </c>
      <c r="O1676" s="634" t="s">
        <v>2475</v>
      </c>
      <c r="P1676" s="634" t="s">
        <v>8132</v>
      </c>
      <c r="Q1676" s="634" t="s">
        <v>8133</v>
      </c>
      <c r="R1676" s="634" t="s">
        <v>7245</v>
      </c>
      <c r="S1676" s="634" t="s">
        <v>8135</v>
      </c>
      <c r="T1676" s="634" t="s">
        <v>8136</v>
      </c>
      <c r="U1676" s="634" t="s">
        <v>2426</v>
      </c>
      <c r="V1676" s="634" t="s">
        <v>470</v>
      </c>
      <c r="W1676" s="634" t="s">
        <v>5559</v>
      </c>
      <c r="X1676" s="634" t="s">
        <v>14964</v>
      </c>
      <c r="Y1676" s="634" t="s">
        <v>8138</v>
      </c>
      <c r="Z1676" s="634" t="s">
        <v>8139</v>
      </c>
      <c r="AB1676" s="634" t="s">
        <v>8183</v>
      </c>
      <c r="AC1676" s="634" t="s">
        <v>8184</v>
      </c>
      <c r="AE1676" s="634" t="s">
        <v>11918</v>
      </c>
      <c r="AF1676" s="634" t="s">
        <v>18742</v>
      </c>
      <c r="AI1676" s="646" t="str">
        <f>VLOOKUP(K1676,'3-kurs'!C:F,4,)</f>
        <v>3-kurs</v>
      </c>
      <c r="AJ1676" s="634" t="str">
        <f t="shared" si="26"/>
        <v>438231100330</v>
      </c>
    </row>
    <row r="1677" spans="1:36" hidden="1" x14ac:dyDescent="0.25">
      <c r="A1677" s="634" t="s">
        <v>19353</v>
      </c>
      <c r="B1677" s="634" t="s">
        <v>8038</v>
      </c>
      <c r="C1677" s="634" t="s">
        <v>8125</v>
      </c>
      <c r="D1677" s="634" t="s">
        <v>8126</v>
      </c>
      <c r="E1677" s="634" t="s">
        <v>8127</v>
      </c>
      <c r="F1677" s="634" t="s">
        <v>4345</v>
      </c>
      <c r="G1677" s="634" t="s">
        <v>4350</v>
      </c>
      <c r="H1677" s="634" t="s">
        <v>4346</v>
      </c>
      <c r="I1677" s="634" t="s">
        <v>19354</v>
      </c>
      <c r="J1677" s="634" t="s">
        <v>19355</v>
      </c>
      <c r="K1677" s="635">
        <v>41001931070013</v>
      </c>
      <c r="L1677" s="634" t="s">
        <v>19356</v>
      </c>
      <c r="M1677" s="634" t="s">
        <v>4006</v>
      </c>
      <c r="N1677" s="634" t="s">
        <v>2424</v>
      </c>
      <c r="O1677" s="634" t="s">
        <v>2475</v>
      </c>
      <c r="P1677" s="634" t="s">
        <v>8132</v>
      </c>
      <c r="Q1677" s="634" t="s">
        <v>8133</v>
      </c>
      <c r="R1677" s="634" t="s">
        <v>7245</v>
      </c>
      <c r="S1677" s="634" t="s">
        <v>8135</v>
      </c>
      <c r="T1677" s="634" t="s">
        <v>8136</v>
      </c>
      <c r="U1677" s="634" t="s">
        <v>2426</v>
      </c>
      <c r="V1677" s="634" t="s">
        <v>470</v>
      </c>
      <c r="W1677" s="634" t="s">
        <v>5559</v>
      </c>
      <c r="X1677" s="634" t="s">
        <v>8175</v>
      </c>
      <c r="Y1677" s="634" t="s">
        <v>8138</v>
      </c>
      <c r="Z1677" s="634" t="s">
        <v>8139</v>
      </c>
      <c r="AE1677" s="634" t="s">
        <v>20514</v>
      </c>
      <c r="AF1677" s="634" t="s">
        <v>18576</v>
      </c>
      <c r="AI1677" s="646" t="str">
        <f>VLOOKUP(K1677,'3-kurs'!C:F,4,)</f>
        <v>3-kurs</v>
      </c>
      <c r="AJ1677" s="634" t="str">
        <f t="shared" si="26"/>
        <v>438221100405</v>
      </c>
    </row>
    <row r="1678" spans="1:36" hidden="1" x14ac:dyDescent="0.25">
      <c r="A1678" s="634" t="s">
        <v>19321</v>
      </c>
      <c r="B1678" s="634" t="s">
        <v>19116</v>
      </c>
      <c r="C1678" s="634" t="s">
        <v>8125</v>
      </c>
      <c r="D1678" s="634" t="s">
        <v>8126</v>
      </c>
      <c r="E1678" s="634" t="s">
        <v>8127</v>
      </c>
      <c r="F1678" s="634" t="s">
        <v>4345</v>
      </c>
      <c r="G1678" s="634" t="s">
        <v>4352</v>
      </c>
      <c r="H1678" s="634" t="s">
        <v>4346</v>
      </c>
      <c r="I1678" s="634" t="s">
        <v>19322</v>
      </c>
      <c r="J1678" s="634" t="s">
        <v>19323</v>
      </c>
      <c r="K1678" s="635">
        <v>40307881060056</v>
      </c>
      <c r="L1678" s="634" t="s">
        <v>19324</v>
      </c>
      <c r="M1678" s="634" t="s">
        <v>4006</v>
      </c>
      <c r="N1678" s="634" t="s">
        <v>2424</v>
      </c>
      <c r="O1678" s="634" t="s">
        <v>2475</v>
      </c>
      <c r="P1678" s="634" t="s">
        <v>8132</v>
      </c>
      <c r="Q1678" s="634" t="s">
        <v>8133</v>
      </c>
      <c r="R1678" s="634" t="s">
        <v>7245</v>
      </c>
      <c r="S1678" s="634" t="s">
        <v>8135</v>
      </c>
      <c r="T1678" s="634" t="s">
        <v>8136</v>
      </c>
      <c r="U1678" s="634" t="s">
        <v>2426</v>
      </c>
      <c r="V1678" s="634" t="s">
        <v>470</v>
      </c>
      <c r="W1678" s="634" t="s">
        <v>5559</v>
      </c>
      <c r="X1678" s="634" t="s">
        <v>8175</v>
      </c>
      <c r="Y1678" s="634" t="s">
        <v>8138</v>
      </c>
      <c r="Z1678" s="634" t="s">
        <v>8139</v>
      </c>
      <c r="AE1678" s="634" t="s">
        <v>20514</v>
      </c>
      <c r="AF1678" s="634" t="s">
        <v>18576</v>
      </c>
      <c r="AI1678" s="646" t="str">
        <f>VLOOKUP(K1678,'3-kurs'!C:F,4,)</f>
        <v>3-kurs</v>
      </c>
      <c r="AJ1678" s="634" t="str">
        <f t="shared" si="26"/>
        <v>438221100403</v>
      </c>
    </row>
    <row r="1679" spans="1:36" hidden="1" x14ac:dyDescent="0.25">
      <c r="A1679" s="634" t="s">
        <v>19359</v>
      </c>
      <c r="B1679" s="634" t="s">
        <v>19360</v>
      </c>
      <c r="C1679" s="634" t="s">
        <v>8125</v>
      </c>
      <c r="D1679" s="634" t="s">
        <v>8126</v>
      </c>
      <c r="E1679" s="634" t="s">
        <v>8127</v>
      </c>
      <c r="F1679" s="634" t="s">
        <v>4345</v>
      </c>
      <c r="G1679" s="634" t="s">
        <v>4352</v>
      </c>
      <c r="H1679" s="634" t="s">
        <v>4346</v>
      </c>
      <c r="I1679" s="634" t="s">
        <v>19361</v>
      </c>
      <c r="J1679" s="634" t="s">
        <v>19362</v>
      </c>
      <c r="K1679" s="635">
        <v>42405871060043</v>
      </c>
      <c r="L1679" s="634" t="s">
        <v>19363</v>
      </c>
      <c r="M1679" s="634" t="s">
        <v>4006</v>
      </c>
      <c r="N1679" s="634" t="s">
        <v>2424</v>
      </c>
      <c r="O1679" s="634" t="s">
        <v>2475</v>
      </c>
      <c r="P1679" s="634" t="s">
        <v>8132</v>
      </c>
      <c r="Q1679" s="634" t="s">
        <v>8133</v>
      </c>
      <c r="R1679" s="634" t="s">
        <v>7245</v>
      </c>
      <c r="S1679" s="634" t="s">
        <v>8135</v>
      </c>
      <c r="T1679" s="634" t="s">
        <v>8136</v>
      </c>
      <c r="U1679" s="634" t="s">
        <v>2426</v>
      </c>
      <c r="V1679" s="634" t="s">
        <v>470</v>
      </c>
      <c r="W1679" s="634" t="s">
        <v>5559</v>
      </c>
      <c r="X1679" s="634" t="s">
        <v>8175</v>
      </c>
      <c r="Y1679" s="634" t="s">
        <v>8138</v>
      </c>
      <c r="Z1679" s="634" t="s">
        <v>8139</v>
      </c>
      <c r="AE1679" s="634" t="s">
        <v>20514</v>
      </c>
      <c r="AF1679" s="634" t="s">
        <v>18576</v>
      </c>
      <c r="AI1679" s="646" t="str">
        <f>VLOOKUP(K1679,'3-kurs'!C:F,4,)</f>
        <v>3-kurs</v>
      </c>
      <c r="AJ1679" s="634" t="str">
        <f t="shared" si="26"/>
        <v>438221100402</v>
      </c>
    </row>
    <row r="1680" spans="1:36" hidden="1" x14ac:dyDescent="0.25">
      <c r="A1680" s="634" t="s">
        <v>14956</v>
      </c>
      <c r="B1680" s="634" t="s">
        <v>3473</v>
      </c>
      <c r="C1680" s="634" t="s">
        <v>8125</v>
      </c>
      <c r="D1680" s="634" t="s">
        <v>8126</v>
      </c>
      <c r="E1680" s="634" t="s">
        <v>8127</v>
      </c>
      <c r="F1680" s="634" t="s">
        <v>4345</v>
      </c>
      <c r="G1680" s="634" t="s">
        <v>4347</v>
      </c>
      <c r="H1680" s="634" t="s">
        <v>4346</v>
      </c>
      <c r="I1680" s="634" t="s">
        <v>14957</v>
      </c>
      <c r="J1680" s="634" t="s">
        <v>14958</v>
      </c>
      <c r="K1680" s="635">
        <v>62804035260053</v>
      </c>
      <c r="L1680" s="634" t="s">
        <v>13610</v>
      </c>
      <c r="M1680" s="634" t="s">
        <v>4006</v>
      </c>
      <c r="N1680" s="634" t="s">
        <v>2424</v>
      </c>
      <c r="O1680" s="634" t="s">
        <v>2475</v>
      </c>
      <c r="P1680" s="634" t="s">
        <v>8132</v>
      </c>
      <c r="Q1680" s="634" t="s">
        <v>8133</v>
      </c>
      <c r="R1680" s="634" t="s">
        <v>7245</v>
      </c>
      <c r="S1680" s="634" t="s">
        <v>8135</v>
      </c>
      <c r="T1680" s="634" t="s">
        <v>8136</v>
      </c>
      <c r="U1680" s="634" t="s">
        <v>2426</v>
      </c>
      <c r="V1680" s="634" t="s">
        <v>470</v>
      </c>
      <c r="W1680" s="634" t="s">
        <v>5559</v>
      </c>
      <c r="X1680" s="634" t="s">
        <v>14959</v>
      </c>
      <c r="Y1680" s="634" t="s">
        <v>8138</v>
      </c>
      <c r="Z1680" s="634" t="s">
        <v>8139</v>
      </c>
      <c r="AB1680" s="634" t="s">
        <v>8183</v>
      </c>
      <c r="AC1680" s="634" t="s">
        <v>8184</v>
      </c>
      <c r="AE1680" s="634" t="s">
        <v>11918</v>
      </c>
      <c r="AF1680" s="634" t="s">
        <v>18714</v>
      </c>
      <c r="AI1680" s="646" t="str">
        <f>VLOOKUP(K1680,'3-kurs'!C:F,4,)</f>
        <v>3-kurs</v>
      </c>
      <c r="AJ1680" s="634" t="str">
        <f t="shared" si="26"/>
        <v>438231100157</v>
      </c>
    </row>
    <row r="1681" spans="1:36" hidden="1" x14ac:dyDescent="0.25">
      <c r="A1681" s="634" t="s">
        <v>19330</v>
      </c>
      <c r="B1681" s="634" t="s">
        <v>18953</v>
      </c>
      <c r="C1681" s="634" t="s">
        <v>8125</v>
      </c>
      <c r="D1681" s="634" t="s">
        <v>8126</v>
      </c>
      <c r="E1681" s="634" t="s">
        <v>8127</v>
      </c>
      <c r="F1681" s="634" t="s">
        <v>4345</v>
      </c>
      <c r="G1681" s="634" t="s">
        <v>4350</v>
      </c>
      <c r="H1681" s="634" t="s">
        <v>4346</v>
      </c>
      <c r="I1681" s="634" t="s">
        <v>19331</v>
      </c>
      <c r="J1681" s="634" t="s">
        <v>19332</v>
      </c>
      <c r="K1681" s="635">
        <v>61004025310013</v>
      </c>
      <c r="L1681" s="634" t="s">
        <v>10497</v>
      </c>
      <c r="M1681" s="634" t="s">
        <v>4006</v>
      </c>
      <c r="N1681" s="634" t="s">
        <v>2424</v>
      </c>
      <c r="O1681" s="634" t="s">
        <v>2475</v>
      </c>
      <c r="P1681" s="634" t="s">
        <v>8132</v>
      </c>
      <c r="Q1681" s="634" t="s">
        <v>8133</v>
      </c>
      <c r="R1681" s="634" t="s">
        <v>7245</v>
      </c>
      <c r="S1681" s="634" t="s">
        <v>8135</v>
      </c>
      <c r="T1681" s="634" t="s">
        <v>8136</v>
      </c>
      <c r="U1681" s="634" t="s">
        <v>2426</v>
      </c>
      <c r="V1681" s="634" t="s">
        <v>470</v>
      </c>
      <c r="W1681" s="634" t="s">
        <v>5559</v>
      </c>
      <c r="X1681" s="634" t="s">
        <v>8175</v>
      </c>
      <c r="Y1681" s="634" t="s">
        <v>8138</v>
      </c>
      <c r="Z1681" s="634" t="s">
        <v>8139</v>
      </c>
      <c r="AE1681" s="634" t="s">
        <v>20514</v>
      </c>
      <c r="AF1681" s="634" t="s">
        <v>18576</v>
      </c>
      <c r="AI1681" s="646" t="str">
        <f>VLOOKUP(K1681,'3-kurs'!C:F,4,)</f>
        <v>3-kurs</v>
      </c>
      <c r="AJ1681" s="634" t="str">
        <f t="shared" si="26"/>
        <v>438221100417</v>
      </c>
    </row>
    <row r="1682" spans="1:36" hidden="1" x14ac:dyDescent="0.25">
      <c r="A1682" s="634" t="s">
        <v>15026</v>
      </c>
      <c r="B1682" s="634" t="s">
        <v>5513</v>
      </c>
      <c r="C1682" s="634" t="s">
        <v>8125</v>
      </c>
      <c r="D1682" s="634" t="s">
        <v>8126</v>
      </c>
      <c r="E1682" s="634" t="s">
        <v>8127</v>
      </c>
      <c r="F1682" s="634" t="s">
        <v>4345</v>
      </c>
      <c r="G1682" s="634" t="s">
        <v>8186</v>
      </c>
      <c r="H1682" s="634" t="s">
        <v>4346</v>
      </c>
      <c r="I1682" s="634" t="s">
        <v>15027</v>
      </c>
      <c r="J1682" s="634" t="s">
        <v>15028</v>
      </c>
      <c r="K1682" s="635">
        <v>40206801120011</v>
      </c>
      <c r="L1682" s="634" t="s">
        <v>15029</v>
      </c>
      <c r="M1682" s="634" t="s">
        <v>4006</v>
      </c>
      <c r="N1682" s="634" t="s">
        <v>2424</v>
      </c>
      <c r="O1682" s="634" t="s">
        <v>2475</v>
      </c>
      <c r="P1682" s="634" t="s">
        <v>8132</v>
      </c>
      <c r="Q1682" s="634" t="s">
        <v>8133</v>
      </c>
      <c r="R1682" s="634" t="s">
        <v>7245</v>
      </c>
      <c r="S1682" s="634" t="s">
        <v>8135</v>
      </c>
      <c r="T1682" s="634" t="s">
        <v>8136</v>
      </c>
      <c r="U1682" s="634" t="s">
        <v>2426</v>
      </c>
      <c r="V1682" s="634" t="s">
        <v>470</v>
      </c>
      <c r="W1682" s="634" t="s">
        <v>5559</v>
      </c>
      <c r="X1682" s="634" t="s">
        <v>15030</v>
      </c>
      <c r="Y1682" s="634" t="s">
        <v>8138</v>
      </c>
      <c r="Z1682" s="634" t="s">
        <v>8139</v>
      </c>
      <c r="AE1682" s="634" t="s">
        <v>15031</v>
      </c>
      <c r="AF1682" s="634" t="s">
        <v>18733</v>
      </c>
      <c r="AI1682" s="646" t="str">
        <f>VLOOKUP(K1682,'3-kurs'!C:F,4,)</f>
        <v>3-kurs</v>
      </c>
      <c r="AJ1682" s="634" t="str">
        <f t="shared" si="26"/>
        <v>438231100764</v>
      </c>
    </row>
    <row r="1683" spans="1:36" hidden="1" x14ac:dyDescent="0.25">
      <c r="A1683" s="634" t="s">
        <v>14952</v>
      </c>
      <c r="B1683" s="634" t="s">
        <v>3513</v>
      </c>
      <c r="C1683" s="634" t="s">
        <v>8125</v>
      </c>
      <c r="D1683" s="634" t="s">
        <v>8126</v>
      </c>
      <c r="E1683" s="634" t="s">
        <v>8127</v>
      </c>
      <c r="F1683" s="634" t="s">
        <v>4345</v>
      </c>
      <c r="G1683" s="634" t="s">
        <v>8327</v>
      </c>
      <c r="H1683" s="634" t="s">
        <v>4346</v>
      </c>
      <c r="I1683" s="634" t="s">
        <v>14953</v>
      </c>
      <c r="J1683" s="634" t="s">
        <v>14954</v>
      </c>
      <c r="K1683" s="635">
        <v>61306015270023</v>
      </c>
      <c r="L1683" s="634" t="s">
        <v>13142</v>
      </c>
      <c r="M1683" s="634" t="s">
        <v>4006</v>
      </c>
      <c r="N1683" s="634" t="s">
        <v>2424</v>
      </c>
      <c r="O1683" s="634" t="s">
        <v>2475</v>
      </c>
      <c r="P1683" s="634" t="s">
        <v>8132</v>
      </c>
      <c r="Q1683" s="634" t="s">
        <v>8133</v>
      </c>
      <c r="R1683" s="634" t="s">
        <v>7245</v>
      </c>
      <c r="S1683" s="634" t="s">
        <v>8135</v>
      </c>
      <c r="T1683" s="634" t="s">
        <v>8136</v>
      </c>
      <c r="U1683" s="634" t="s">
        <v>2426</v>
      </c>
      <c r="V1683" s="634" t="s">
        <v>470</v>
      </c>
      <c r="W1683" s="634" t="s">
        <v>5559</v>
      </c>
      <c r="X1683" s="634" t="s">
        <v>14955</v>
      </c>
      <c r="Y1683" s="634" t="s">
        <v>8138</v>
      </c>
      <c r="Z1683" s="634" t="s">
        <v>8139</v>
      </c>
      <c r="AB1683" s="634" t="s">
        <v>8183</v>
      </c>
      <c r="AC1683" s="634" t="s">
        <v>8184</v>
      </c>
      <c r="AE1683" s="634" t="s">
        <v>11918</v>
      </c>
      <c r="AF1683" s="634" t="s">
        <v>18714</v>
      </c>
      <c r="AI1683" s="646" t="str">
        <f>VLOOKUP(K1683,'3-kurs'!C:F,4,)</f>
        <v>3-kurs</v>
      </c>
      <c r="AJ1683" s="634" t="str">
        <f t="shared" si="26"/>
        <v>438231100211</v>
      </c>
    </row>
    <row r="1684" spans="1:36" hidden="1" x14ac:dyDescent="0.25">
      <c r="A1684" s="634" t="s">
        <v>15096</v>
      </c>
      <c r="B1684" s="634" t="s">
        <v>3561</v>
      </c>
      <c r="C1684" s="634" t="s">
        <v>8125</v>
      </c>
      <c r="D1684" s="634" t="s">
        <v>8126</v>
      </c>
      <c r="E1684" s="634" t="s">
        <v>8127</v>
      </c>
      <c r="F1684" s="634" t="s">
        <v>4345</v>
      </c>
      <c r="G1684" s="634" t="s">
        <v>4350</v>
      </c>
      <c r="H1684" s="634" t="s">
        <v>4346</v>
      </c>
      <c r="I1684" s="634" t="s">
        <v>15097</v>
      </c>
      <c r="J1684" s="634" t="s">
        <v>15098</v>
      </c>
      <c r="K1684" s="635">
        <v>42806995310021</v>
      </c>
      <c r="L1684" s="634" t="s">
        <v>15099</v>
      </c>
      <c r="M1684" s="634" t="s">
        <v>4006</v>
      </c>
      <c r="N1684" s="634" t="s">
        <v>2424</v>
      </c>
      <c r="O1684" s="634" t="s">
        <v>2475</v>
      </c>
      <c r="P1684" s="634" t="s">
        <v>8132</v>
      </c>
      <c r="Q1684" s="634" t="s">
        <v>8133</v>
      </c>
      <c r="R1684" s="634" t="s">
        <v>7245</v>
      </c>
      <c r="S1684" s="634" t="s">
        <v>8135</v>
      </c>
      <c r="T1684" s="634" t="s">
        <v>8136</v>
      </c>
      <c r="U1684" s="634" t="s">
        <v>2426</v>
      </c>
      <c r="V1684" s="634" t="s">
        <v>470</v>
      </c>
      <c r="W1684" s="634" t="s">
        <v>5559</v>
      </c>
      <c r="X1684" s="634" t="s">
        <v>15100</v>
      </c>
      <c r="Y1684" s="634" t="s">
        <v>8138</v>
      </c>
      <c r="Z1684" s="634" t="s">
        <v>8139</v>
      </c>
      <c r="AB1684" s="634" t="s">
        <v>8183</v>
      </c>
      <c r="AC1684" s="634" t="s">
        <v>8184</v>
      </c>
      <c r="AE1684" s="634" t="s">
        <v>11918</v>
      </c>
      <c r="AF1684" s="634" t="s">
        <v>18740</v>
      </c>
      <c r="AI1684" s="646" t="str">
        <f>VLOOKUP(K1684,'3-kurs'!C:F,4,)</f>
        <v>3-kurs</v>
      </c>
      <c r="AJ1684" s="634" t="str">
        <f t="shared" si="26"/>
        <v>438231100213</v>
      </c>
    </row>
    <row r="1685" spans="1:36" hidden="1" x14ac:dyDescent="0.25">
      <c r="A1685" s="634" t="s">
        <v>15091</v>
      </c>
      <c r="B1685" s="634" t="s">
        <v>3565</v>
      </c>
      <c r="C1685" s="634" t="s">
        <v>8125</v>
      </c>
      <c r="D1685" s="634" t="s">
        <v>8126</v>
      </c>
      <c r="E1685" s="634" t="s">
        <v>8127</v>
      </c>
      <c r="F1685" s="634" t="s">
        <v>4345</v>
      </c>
      <c r="G1685" s="634" t="s">
        <v>4348</v>
      </c>
      <c r="H1685" s="634" t="s">
        <v>4346</v>
      </c>
      <c r="I1685" s="634" t="s">
        <v>15092</v>
      </c>
      <c r="J1685" s="634" t="s">
        <v>15093</v>
      </c>
      <c r="K1685" s="635">
        <v>60909015300010</v>
      </c>
      <c r="L1685" s="634" t="s">
        <v>15094</v>
      </c>
      <c r="M1685" s="634" t="s">
        <v>4006</v>
      </c>
      <c r="N1685" s="634" t="s">
        <v>2424</v>
      </c>
      <c r="O1685" s="634" t="s">
        <v>2475</v>
      </c>
      <c r="P1685" s="634" t="s">
        <v>8132</v>
      </c>
      <c r="Q1685" s="634" t="s">
        <v>8133</v>
      </c>
      <c r="R1685" s="634" t="s">
        <v>7245</v>
      </c>
      <c r="S1685" s="634" t="s">
        <v>8135</v>
      </c>
      <c r="T1685" s="634" t="s">
        <v>8136</v>
      </c>
      <c r="U1685" s="634" t="s">
        <v>2426</v>
      </c>
      <c r="V1685" s="634" t="s">
        <v>470</v>
      </c>
      <c r="W1685" s="634" t="s">
        <v>5559</v>
      </c>
      <c r="X1685" s="634" t="s">
        <v>15095</v>
      </c>
      <c r="Y1685" s="634" t="s">
        <v>8138</v>
      </c>
      <c r="Z1685" s="634" t="s">
        <v>8139</v>
      </c>
      <c r="AB1685" s="634" t="s">
        <v>8183</v>
      </c>
      <c r="AC1685" s="634" t="s">
        <v>8184</v>
      </c>
      <c r="AE1685" s="634" t="s">
        <v>12307</v>
      </c>
      <c r="AF1685" s="634" t="s">
        <v>18742</v>
      </c>
      <c r="AI1685" s="646" t="str">
        <f>VLOOKUP(K1685,'3-kurs'!C:F,4,)</f>
        <v>3-kurs</v>
      </c>
      <c r="AJ1685" s="634" t="str">
        <f t="shared" si="26"/>
        <v>438231100141</v>
      </c>
    </row>
    <row r="1686" spans="1:36" hidden="1" x14ac:dyDescent="0.25">
      <c r="A1686" s="634" t="s">
        <v>15054</v>
      </c>
      <c r="B1686" s="634" t="s">
        <v>3594</v>
      </c>
      <c r="C1686" s="634" t="s">
        <v>8125</v>
      </c>
      <c r="D1686" s="634" t="s">
        <v>8126</v>
      </c>
      <c r="E1686" s="634" t="s">
        <v>8127</v>
      </c>
      <c r="F1686" s="634" t="s">
        <v>4345</v>
      </c>
      <c r="G1686" s="634" t="s">
        <v>4349</v>
      </c>
      <c r="H1686" s="634" t="s">
        <v>4346</v>
      </c>
      <c r="I1686" s="634" t="s">
        <v>15055</v>
      </c>
      <c r="J1686" s="634" t="s">
        <v>15056</v>
      </c>
      <c r="K1686" s="635">
        <v>42506975380016</v>
      </c>
      <c r="L1686" s="634" t="s">
        <v>9821</v>
      </c>
      <c r="M1686" s="634" t="s">
        <v>4006</v>
      </c>
      <c r="N1686" s="634" t="s">
        <v>2424</v>
      </c>
      <c r="O1686" s="634" t="s">
        <v>2475</v>
      </c>
      <c r="P1686" s="634" t="s">
        <v>8132</v>
      </c>
      <c r="Q1686" s="634" t="s">
        <v>8133</v>
      </c>
      <c r="R1686" s="634" t="s">
        <v>7245</v>
      </c>
      <c r="S1686" s="634" t="s">
        <v>8135</v>
      </c>
      <c r="T1686" s="634" t="s">
        <v>8136</v>
      </c>
      <c r="U1686" s="634" t="s">
        <v>2426</v>
      </c>
      <c r="V1686" s="634" t="s">
        <v>470</v>
      </c>
      <c r="W1686" s="634" t="s">
        <v>5559</v>
      </c>
      <c r="X1686" s="634" t="s">
        <v>15057</v>
      </c>
      <c r="Y1686" s="634" t="s">
        <v>8138</v>
      </c>
      <c r="Z1686" s="634" t="s">
        <v>8139</v>
      </c>
      <c r="AB1686" s="634" t="s">
        <v>8183</v>
      </c>
      <c r="AC1686" s="634" t="s">
        <v>8184</v>
      </c>
      <c r="AE1686" s="634" t="s">
        <v>11918</v>
      </c>
      <c r="AF1686" s="634" t="s">
        <v>18731</v>
      </c>
      <c r="AI1686" s="646" t="str">
        <f>VLOOKUP(K1686,'3-kurs'!C:F,4,)</f>
        <v>3-kurs</v>
      </c>
      <c r="AJ1686" s="634" t="str">
        <f t="shared" si="26"/>
        <v>438231100208</v>
      </c>
    </row>
    <row r="1687" spans="1:36" hidden="1" x14ac:dyDescent="0.25">
      <c r="A1687" s="634" t="s">
        <v>15037</v>
      </c>
      <c r="B1687" s="634" t="s">
        <v>3615</v>
      </c>
      <c r="C1687" s="634" t="s">
        <v>8125</v>
      </c>
      <c r="D1687" s="634" t="s">
        <v>8126</v>
      </c>
      <c r="E1687" s="634" t="s">
        <v>8127</v>
      </c>
      <c r="F1687" s="634" t="s">
        <v>4345</v>
      </c>
      <c r="G1687" s="634" t="s">
        <v>4347</v>
      </c>
      <c r="H1687" s="634" t="s">
        <v>4346</v>
      </c>
      <c r="I1687" s="634" t="s">
        <v>15038</v>
      </c>
      <c r="J1687" s="634" t="s">
        <v>15039</v>
      </c>
      <c r="K1687" s="635">
        <v>40408821050068</v>
      </c>
      <c r="L1687" s="634" t="s">
        <v>15040</v>
      </c>
      <c r="M1687" s="634" t="s">
        <v>4006</v>
      </c>
      <c r="N1687" s="634" t="s">
        <v>2424</v>
      </c>
      <c r="O1687" s="634" t="s">
        <v>2475</v>
      </c>
      <c r="P1687" s="634" t="s">
        <v>8132</v>
      </c>
      <c r="Q1687" s="634" t="s">
        <v>8133</v>
      </c>
      <c r="R1687" s="634" t="s">
        <v>7245</v>
      </c>
      <c r="S1687" s="634" t="s">
        <v>8135</v>
      </c>
      <c r="T1687" s="634" t="s">
        <v>8136</v>
      </c>
      <c r="U1687" s="634" t="s">
        <v>2426</v>
      </c>
      <c r="V1687" s="634" t="s">
        <v>470</v>
      </c>
      <c r="W1687" s="634" t="s">
        <v>5559</v>
      </c>
      <c r="X1687" s="634" t="s">
        <v>14882</v>
      </c>
      <c r="Y1687" s="634" t="s">
        <v>8138</v>
      </c>
      <c r="Z1687" s="634" t="s">
        <v>8139</v>
      </c>
      <c r="AB1687" s="634" t="s">
        <v>8183</v>
      </c>
      <c r="AC1687" s="634" t="s">
        <v>8184</v>
      </c>
      <c r="AE1687" s="634" t="s">
        <v>12690</v>
      </c>
      <c r="AF1687" s="634" t="s">
        <v>18612</v>
      </c>
      <c r="AI1687" s="646" t="str">
        <f>VLOOKUP(K1687,'3-kurs'!C:F,4,)</f>
        <v>3-kurs</v>
      </c>
      <c r="AJ1687" s="634" t="str">
        <f t="shared" si="26"/>
        <v>438231100027</v>
      </c>
    </row>
    <row r="1688" spans="1:36" hidden="1" x14ac:dyDescent="0.25">
      <c r="A1688" s="634" t="s">
        <v>15088</v>
      </c>
      <c r="B1688" s="634" t="s">
        <v>3625</v>
      </c>
      <c r="C1688" s="634" t="s">
        <v>8125</v>
      </c>
      <c r="D1688" s="634" t="s">
        <v>8126</v>
      </c>
      <c r="E1688" s="634" t="s">
        <v>8127</v>
      </c>
      <c r="F1688" s="634" t="s">
        <v>4345</v>
      </c>
      <c r="G1688" s="634" t="s">
        <v>4352</v>
      </c>
      <c r="H1688" s="634" t="s">
        <v>4346</v>
      </c>
      <c r="I1688" s="634" t="s">
        <v>11236</v>
      </c>
      <c r="J1688" s="634" t="s">
        <v>15089</v>
      </c>
      <c r="K1688" s="635">
        <v>62406055290012</v>
      </c>
      <c r="L1688" s="634" t="s">
        <v>11132</v>
      </c>
      <c r="M1688" s="634" t="s">
        <v>4006</v>
      </c>
      <c r="N1688" s="634" t="s">
        <v>2424</v>
      </c>
      <c r="O1688" s="634" t="s">
        <v>2475</v>
      </c>
      <c r="P1688" s="634" t="s">
        <v>8132</v>
      </c>
      <c r="Q1688" s="634" t="s">
        <v>8133</v>
      </c>
      <c r="R1688" s="634" t="s">
        <v>7245</v>
      </c>
      <c r="S1688" s="634" t="s">
        <v>8135</v>
      </c>
      <c r="T1688" s="634" t="s">
        <v>8136</v>
      </c>
      <c r="U1688" s="634" t="s">
        <v>2426</v>
      </c>
      <c r="V1688" s="634" t="s">
        <v>470</v>
      </c>
      <c r="W1688" s="634" t="s">
        <v>5559</v>
      </c>
      <c r="X1688" s="634" t="s">
        <v>15090</v>
      </c>
      <c r="Y1688" s="634" t="s">
        <v>8138</v>
      </c>
      <c r="Z1688" s="634" t="s">
        <v>8139</v>
      </c>
      <c r="AB1688" s="634" t="s">
        <v>8183</v>
      </c>
      <c r="AC1688" s="634" t="s">
        <v>8184</v>
      </c>
      <c r="AE1688" s="634" t="s">
        <v>12307</v>
      </c>
      <c r="AF1688" s="634" t="s">
        <v>18732</v>
      </c>
      <c r="AI1688" s="646" t="str">
        <f>VLOOKUP(K1688,'3-kurs'!C:F,4,)</f>
        <v>3-kurs</v>
      </c>
      <c r="AJ1688" s="634" t="str">
        <f t="shared" si="26"/>
        <v>438231100142</v>
      </c>
    </row>
    <row r="1689" spans="1:36" hidden="1" x14ac:dyDescent="0.25">
      <c r="A1689" s="634" t="s">
        <v>15083</v>
      </c>
      <c r="B1689" s="634" t="s">
        <v>3643</v>
      </c>
      <c r="C1689" s="634" t="s">
        <v>8125</v>
      </c>
      <c r="D1689" s="634" t="s">
        <v>8126</v>
      </c>
      <c r="E1689" s="634" t="s">
        <v>8127</v>
      </c>
      <c r="F1689" s="634" t="s">
        <v>4345</v>
      </c>
      <c r="G1689" s="634" t="s">
        <v>4349</v>
      </c>
      <c r="H1689" s="634" t="s">
        <v>4346</v>
      </c>
      <c r="I1689" s="634" t="s">
        <v>15084</v>
      </c>
      <c r="J1689" s="634" t="s">
        <v>15085</v>
      </c>
      <c r="K1689" s="635">
        <v>40710911000032</v>
      </c>
      <c r="L1689" s="634" t="s">
        <v>15086</v>
      </c>
      <c r="M1689" s="634" t="s">
        <v>4006</v>
      </c>
      <c r="N1689" s="634" t="s">
        <v>2424</v>
      </c>
      <c r="O1689" s="634" t="s">
        <v>2475</v>
      </c>
      <c r="P1689" s="634" t="s">
        <v>8132</v>
      </c>
      <c r="Q1689" s="634" t="s">
        <v>8133</v>
      </c>
      <c r="R1689" s="634" t="s">
        <v>7245</v>
      </c>
      <c r="S1689" s="634" t="s">
        <v>8135</v>
      </c>
      <c r="T1689" s="634" t="s">
        <v>8136</v>
      </c>
      <c r="U1689" s="634" t="s">
        <v>2426</v>
      </c>
      <c r="V1689" s="634" t="s">
        <v>470</v>
      </c>
      <c r="W1689" s="634" t="s">
        <v>5559</v>
      </c>
      <c r="X1689" s="634" t="s">
        <v>15087</v>
      </c>
      <c r="Y1689" s="634" t="s">
        <v>8138</v>
      </c>
      <c r="Z1689" s="634" t="s">
        <v>8139</v>
      </c>
      <c r="AB1689" s="634" t="s">
        <v>8183</v>
      </c>
      <c r="AC1689" s="634" t="s">
        <v>8184</v>
      </c>
      <c r="AE1689" s="634" t="s">
        <v>11918</v>
      </c>
      <c r="AF1689" s="634" t="s">
        <v>18741</v>
      </c>
      <c r="AI1689" s="646" t="str">
        <f>VLOOKUP(K1689,'3-kurs'!C:F,4,)</f>
        <v>3-kurs</v>
      </c>
      <c r="AJ1689" s="634" t="str">
        <f t="shared" si="26"/>
        <v>438231100324</v>
      </c>
    </row>
    <row r="1690" spans="1:36" hidden="1" x14ac:dyDescent="0.25">
      <c r="A1690" s="634" t="s">
        <v>15079</v>
      </c>
      <c r="B1690" s="634" t="s">
        <v>3676</v>
      </c>
      <c r="C1690" s="634" t="s">
        <v>8125</v>
      </c>
      <c r="D1690" s="634" t="s">
        <v>8126</v>
      </c>
      <c r="E1690" s="634" t="s">
        <v>8127</v>
      </c>
      <c r="F1690" s="634" t="s">
        <v>4345</v>
      </c>
      <c r="G1690" s="634" t="s">
        <v>4348</v>
      </c>
      <c r="H1690" s="634" t="s">
        <v>4346</v>
      </c>
      <c r="I1690" s="634" t="s">
        <v>15080</v>
      </c>
      <c r="J1690" s="634" t="s">
        <v>15081</v>
      </c>
      <c r="K1690" s="635">
        <v>42212975300012</v>
      </c>
      <c r="L1690" s="634" t="s">
        <v>14352</v>
      </c>
      <c r="M1690" s="634" t="s">
        <v>4006</v>
      </c>
      <c r="N1690" s="634" t="s">
        <v>2424</v>
      </c>
      <c r="O1690" s="634" t="s">
        <v>2475</v>
      </c>
      <c r="P1690" s="634" t="s">
        <v>8132</v>
      </c>
      <c r="Q1690" s="634" t="s">
        <v>8133</v>
      </c>
      <c r="R1690" s="634" t="s">
        <v>7245</v>
      </c>
      <c r="S1690" s="634" t="s">
        <v>8135</v>
      </c>
      <c r="T1690" s="634" t="s">
        <v>8136</v>
      </c>
      <c r="U1690" s="634" t="s">
        <v>2426</v>
      </c>
      <c r="V1690" s="634" t="s">
        <v>470</v>
      </c>
      <c r="W1690" s="634" t="s">
        <v>5559</v>
      </c>
      <c r="X1690" s="634" t="s">
        <v>15082</v>
      </c>
      <c r="Y1690" s="634" t="s">
        <v>8138</v>
      </c>
      <c r="Z1690" s="634" t="s">
        <v>8139</v>
      </c>
      <c r="AB1690" s="634" t="s">
        <v>8183</v>
      </c>
      <c r="AC1690" s="634" t="s">
        <v>8184</v>
      </c>
      <c r="AE1690" s="634" t="s">
        <v>12307</v>
      </c>
      <c r="AF1690" s="634" t="s">
        <v>18725</v>
      </c>
      <c r="AI1690" s="646" t="str">
        <f>VLOOKUP(K1690,'3-kurs'!C:F,4,)</f>
        <v>3-kurs</v>
      </c>
      <c r="AJ1690" s="634" t="str">
        <f t="shared" si="26"/>
        <v>438231100146</v>
      </c>
    </row>
    <row r="1691" spans="1:36" hidden="1" x14ac:dyDescent="0.25">
      <c r="A1691" s="634" t="s">
        <v>12388</v>
      </c>
      <c r="B1691" s="634" t="s">
        <v>5528</v>
      </c>
      <c r="C1691" s="634" t="s">
        <v>8125</v>
      </c>
      <c r="D1691" s="634" t="s">
        <v>8126</v>
      </c>
      <c r="E1691" s="634" t="s">
        <v>8127</v>
      </c>
      <c r="F1691" s="634" t="s">
        <v>4345</v>
      </c>
      <c r="G1691" s="634" t="s">
        <v>4348</v>
      </c>
      <c r="H1691" s="634" t="s">
        <v>4346</v>
      </c>
      <c r="I1691" s="634" t="s">
        <v>12389</v>
      </c>
      <c r="J1691" s="634" t="s">
        <v>12390</v>
      </c>
      <c r="K1691" s="635">
        <v>40305961050043</v>
      </c>
      <c r="L1691" s="634" t="s">
        <v>11049</v>
      </c>
      <c r="M1691" s="634" t="s">
        <v>2423</v>
      </c>
      <c r="N1691" s="634" t="s">
        <v>2424</v>
      </c>
      <c r="O1691" s="634" t="s">
        <v>4329</v>
      </c>
      <c r="P1691" s="634" t="s">
        <v>8132</v>
      </c>
      <c r="Q1691" s="634" t="s">
        <v>8133</v>
      </c>
      <c r="R1691" s="634" t="s">
        <v>7224</v>
      </c>
      <c r="S1691" s="634" t="s">
        <v>8135</v>
      </c>
      <c r="T1691" s="634" t="s">
        <v>8136</v>
      </c>
      <c r="U1691" s="634" t="s">
        <v>2426</v>
      </c>
      <c r="V1691" s="634" t="s">
        <v>470</v>
      </c>
      <c r="W1691" s="634" t="s">
        <v>5559</v>
      </c>
      <c r="X1691" s="634" t="s">
        <v>12391</v>
      </c>
      <c r="Y1691" s="634" t="s">
        <v>8138</v>
      </c>
      <c r="Z1691" s="634" t="s">
        <v>8139</v>
      </c>
      <c r="AB1691" s="634" t="s">
        <v>8183</v>
      </c>
      <c r="AC1691" s="634" t="s">
        <v>8184</v>
      </c>
      <c r="AF1691" s="634" t="s">
        <v>21273</v>
      </c>
      <c r="AI1691" s="646" t="str">
        <f>VLOOKUP(K1691,'2-kurs'!C:F,4,)</f>
        <v>2-kurs</v>
      </c>
      <c r="AJ1691" s="634" t="str">
        <f t="shared" si="26"/>
        <v>438231100800</v>
      </c>
    </row>
    <row r="1692" spans="1:36" hidden="1" x14ac:dyDescent="0.25">
      <c r="A1692" s="634" t="s">
        <v>12484</v>
      </c>
      <c r="B1692" s="634" t="s">
        <v>12485</v>
      </c>
      <c r="C1692" s="634" t="s">
        <v>8125</v>
      </c>
      <c r="D1692" s="634" t="s">
        <v>8126</v>
      </c>
      <c r="E1692" s="634" t="s">
        <v>8127</v>
      </c>
      <c r="F1692" s="634" t="s">
        <v>4345</v>
      </c>
      <c r="G1692" s="634" t="s">
        <v>4350</v>
      </c>
      <c r="H1692" s="634" t="s">
        <v>4346</v>
      </c>
      <c r="I1692" s="634" t="s">
        <v>10248</v>
      </c>
      <c r="J1692" s="634" t="s">
        <v>12486</v>
      </c>
      <c r="K1692" s="635">
        <v>41709995310095</v>
      </c>
      <c r="L1692" s="634" t="s">
        <v>9676</v>
      </c>
      <c r="M1692" s="634" t="s">
        <v>2423</v>
      </c>
      <c r="N1692" s="634" t="s">
        <v>2424</v>
      </c>
      <c r="O1692" s="634" t="s">
        <v>4329</v>
      </c>
      <c r="P1692" s="634" t="s">
        <v>8132</v>
      </c>
      <c r="Q1692" s="634" t="s">
        <v>8133</v>
      </c>
      <c r="R1692" s="634" t="s">
        <v>7224</v>
      </c>
      <c r="S1692" s="634" t="s">
        <v>8135</v>
      </c>
      <c r="T1692" s="634" t="s">
        <v>8136</v>
      </c>
      <c r="U1692" s="634" t="s">
        <v>2426</v>
      </c>
      <c r="V1692" s="634" t="s">
        <v>470</v>
      </c>
      <c r="W1692" s="634" t="s">
        <v>5559</v>
      </c>
      <c r="X1692" s="634" t="s">
        <v>12487</v>
      </c>
      <c r="Y1692" s="634" t="s">
        <v>8138</v>
      </c>
      <c r="Z1692" s="634" t="s">
        <v>8139</v>
      </c>
      <c r="AB1692" s="634" t="s">
        <v>8183</v>
      </c>
      <c r="AC1692" s="634" t="s">
        <v>8184</v>
      </c>
      <c r="AE1692" s="634" t="s">
        <v>10625</v>
      </c>
      <c r="AF1692" s="634" t="s">
        <v>20721</v>
      </c>
      <c r="AI1692" s="646" t="str">
        <f>VLOOKUP(K1692,'2-kurs'!C:F,4,)</f>
        <v>2-kurs</v>
      </c>
      <c r="AJ1692" s="634" t="str">
        <f t="shared" si="26"/>
        <v>438231100659</v>
      </c>
    </row>
    <row r="1693" spans="1:36" hidden="1" x14ac:dyDescent="0.25">
      <c r="A1693" s="634" t="s">
        <v>12392</v>
      </c>
      <c r="B1693" s="634" t="s">
        <v>5187</v>
      </c>
      <c r="C1693" s="634" t="s">
        <v>8125</v>
      </c>
      <c r="D1693" s="634" t="s">
        <v>8126</v>
      </c>
      <c r="E1693" s="634" t="s">
        <v>8127</v>
      </c>
      <c r="F1693" s="634" t="s">
        <v>8142</v>
      </c>
      <c r="G1693" s="634" t="s">
        <v>8143</v>
      </c>
      <c r="H1693" s="634" t="s">
        <v>4346</v>
      </c>
      <c r="I1693" s="634" t="s">
        <v>12393</v>
      </c>
      <c r="J1693" s="634" t="s">
        <v>12394</v>
      </c>
      <c r="K1693" s="635">
        <v>40902942330017</v>
      </c>
      <c r="L1693" s="634" t="s">
        <v>12395</v>
      </c>
      <c r="M1693" s="634" t="s">
        <v>2423</v>
      </c>
      <c r="N1693" s="634" t="s">
        <v>2424</v>
      </c>
      <c r="O1693" s="634" t="s">
        <v>4329</v>
      </c>
      <c r="P1693" s="634" t="s">
        <v>8132</v>
      </c>
      <c r="Q1693" s="634" t="s">
        <v>8133</v>
      </c>
      <c r="R1693" s="634" t="s">
        <v>7224</v>
      </c>
      <c r="S1693" s="634" t="s">
        <v>8135</v>
      </c>
      <c r="T1693" s="634" t="s">
        <v>8136</v>
      </c>
      <c r="U1693" s="634" t="s">
        <v>2426</v>
      </c>
      <c r="V1693" s="634" t="s">
        <v>470</v>
      </c>
      <c r="W1693" s="634" t="s">
        <v>5559</v>
      </c>
      <c r="X1693" s="634" t="s">
        <v>12396</v>
      </c>
      <c r="Y1693" s="634" t="s">
        <v>8138</v>
      </c>
      <c r="Z1693" s="634" t="s">
        <v>8139</v>
      </c>
      <c r="AB1693" s="634" t="s">
        <v>8183</v>
      </c>
      <c r="AC1693" s="634" t="s">
        <v>8184</v>
      </c>
      <c r="AF1693" s="634" t="s">
        <v>21289</v>
      </c>
      <c r="AI1693" s="646" t="str">
        <f>VLOOKUP(K1693,'2-kurs'!C:F,4,)</f>
        <v>2-kurs</v>
      </c>
      <c r="AJ1693" s="634" t="str">
        <f t="shared" si="26"/>
        <v>438231100771</v>
      </c>
    </row>
    <row r="1694" spans="1:36" hidden="1" x14ac:dyDescent="0.25">
      <c r="A1694" s="634" t="s">
        <v>12397</v>
      </c>
      <c r="B1694" s="634" t="s">
        <v>5197</v>
      </c>
      <c r="C1694" s="634" t="s">
        <v>8125</v>
      </c>
      <c r="D1694" s="634" t="s">
        <v>8126</v>
      </c>
      <c r="E1694" s="634" t="s">
        <v>8127</v>
      </c>
      <c r="F1694" s="634" t="s">
        <v>4345</v>
      </c>
      <c r="G1694" s="634" t="s">
        <v>8332</v>
      </c>
      <c r="H1694" s="634" t="s">
        <v>4346</v>
      </c>
      <c r="I1694" s="634" t="s">
        <v>11438</v>
      </c>
      <c r="J1694" s="634" t="s">
        <v>12398</v>
      </c>
      <c r="K1694" s="635">
        <v>60809015280038</v>
      </c>
      <c r="L1694" s="634" t="s">
        <v>11440</v>
      </c>
      <c r="M1694" s="634" t="s">
        <v>2423</v>
      </c>
      <c r="N1694" s="634" t="s">
        <v>2424</v>
      </c>
      <c r="O1694" s="634" t="s">
        <v>4329</v>
      </c>
      <c r="P1694" s="634" t="s">
        <v>8132</v>
      </c>
      <c r="Q1694" s="634" t="s">
        <v>8133</v>
      </c>
      <c r="R1694" s="634" t="s">
        <v>7224</v>
      </c>
      <c r="S1694" s="634" t="s">
        <v>8135</v>
      </c>
      <c r="T1694" s="634" t="s">
        <v>8136</v>
      </c>
      <c r="U1694" s="634" t="s">
        <v>2426</v>
      </c>
      <c r="V1694" s="634" t="s">
        <v>470</v>
      </c>
      <c r="W1694" s="634" t="s">
        <v>5559</v>
      </c>
      <c r="X1694" s="634" t="s">
        <v>12399</v>
      </c>
      <c r="Y1694" s="634" t="s">
        <v>8138</v>
      </c>
      <c r="Z1694" s="634" t="s">
        <v>8139</v>
      </c>
      <c r="AB1694" s="634" t="s">
        <v>8183</v>
      </c>
      <c r="AC1694" s="634" t="s">
        <v>8184</v>
      </c>
      <c r="AE1694" s="634" t="s">
        <v>10625</v>
      </c>
      <c r="AF1694" s="634" t="s">
        <v>21290</v>
      </c>
      <c r="AI1694" s="646" t="str">
        <f>VLOOKUP(K1694,'2-kurs'!C:F,4,)</f>
        <v>2-kurs</v>
      </c>
      <c r="AJ1694" s="634" t="str">
        <f t="shared" si="26"/>
        <v>438231100622</v>
      </c>
    </row>
    <row r="1695" spans="1:36" hidden="1" x14ac:dyDescent="0.25">
      <c r="A1695" s="634" t="s">
        <v>12400</v>
      </c>
      <c r="B1695" s="634" t="s">
        <v>5474</v>
      </c>
      <c r="C1695" s="634" t="s">
        <v>8125</v>
      </c>
      <c r="D1695" s="634" t="s">
        <v>8126</v>
      </c>
      <c r="E1695" s="634" t="s">
        <v>8127</v>
      </c>
      <c r="F1695" s="634" t="s">
        <v>4345</v>
      </c>
      <c r="G1695" s="634" t="s">
        <v>8186</v>
      </c>
      <c r="H1695" s="634" t="s">
        <v>4346</v>
      </c>
      <c r="I1695" s="634" t="s">
        <v>12401</v>
      </c>
      <c r="J1695" s="634" t="s">
        <v>12402</v>
      </c>
      <c r="K1695" s="635">
        <v>40308911120117</v>
      </c>
      <c r="L1695" s="634" t="s">
        <v>12403</v>
      </c>
      <c r="M1695" s="634" t="s">
        <v>2423</v>
      </c>
      <c r="N1695" s="634" t="s">
        <v>2424</v>
      </c>
      <c r="O1695" s="634" t="s">
        <v>4329</v>
      </c>
      <c r="P1695" s="634" t="s">
        <v>8132</v>
      </c>
      <c r="Q1695" s="634" t="s">
        <v>8133</v>
      </c>
      <c r="R1695" s="634" t="s">
        <v>7224</v>
      </c>
      <c r="S1695" s="634" t="s">
        <v>8135</v>
      </c>
      <c r="T1695" s="634" t="s">
        <v>8136</v>
      </c>
      <c r="U1695" s="634" t="s">
        <v>2426</v>
      </c>
      <c r="V1695" s="634" t="s">
        <v>470</v>
      </c>
      <c r="W1695" s="634" t="s">
        <v>5559</v>
      </c>
      <c r="X1695" s="634" t="s">
        <v>12404</v>
      </c>
      <c r="Y1695" s="634" t="s">
        <v>8138</v>
      </c>
      <c r="Z1695" s="634" t="s">
        <v>8139</v>
      </c>
      <c r="AB1695" s="634" t="s">
        <v>8183</v>
      </c>
      <c r="AC1695" s="634" t="s">
        <v>8184</v>
      </c>
      <c r="AE1695" s="634" t="s">
        <v>10643</v>
      </c>
      <c r="AF1695" s="634" t="s">
        <v>21291</v>
      </c>
      <c r="AI1695" s="646" t="str">
        <f>VLOOKUP(K1695,'2-kurs'!C:F,4,)</f>
        <v>2-kurs</v>
      </c>
      <c r="AJ1695" s="634" t="str">
        <f t="shared" si="26"/>
        <v>438231100712</v>
      </c>
    </row>
    <row r="1696" spans="1:36" hidden="1" x14ac:dyDescent="0.25">
      <c r="A1696" s="634" t="s">
        <v>12405</v>
      </c>
      <c r="B1696" s="634" t="s">
        <v>12406</v>
      </c>
      <c r="C1696" s="634" t="s">
        <v>8125</v>
      </c>
      <c r="D1696" s="634" t="s">
        <v>8126</v>
      </c>
      <c r="E1696" s="634" t="s">
        <v>8127</v>
      </c>
      <c r="F1696" s="634" t="s">
        <v>8142</v>
      </c>
      <c r="G1696" s="634" t="s">
        <v>8143</v>
      </c>
      <c r="H1696" s="634" t="s">
        <v>4346</v>
      </c>
      <c r="I1696" s="634" t="s">
        <v>12407</v>
      </c>
      <c r="J1696" s="634" t="s">
        <v>12408</v>
      </c>
      <c r="K1696" s="635">
        <v>42404912330013</v>
      </c>
      <c r="L1696" s="634" t="s">
        <v>11167</v>
      </c>
      <c r="M1696" s="634" t="s">
        <v>2423</v>
      </c>
      <c r="N1696" s="634" t="s">
        <v>2424</v>
      </c>
      <c r="O1696" s="634" t="s">
        <v>4329</v>
      </c>
      <c r="P1696" s="634" t="s">
        <v>8132</v>
      </c>
      <c r="Q1696" s="634" t="s">
        <v>8133</v>
      </c>
      <c r="R1696" s="634" t="s">
        <v>7224</v>
      </c>
      <c r="S1696" s="634" t="s">
        <v>8135</v>
      </c>
      <c r="T1696" s="634" t="s">
        <v>8136</v>
      </c>
      <c r="U1696" s="634" t="s">
        <v>2426</v>
      </c>
      <c r="V1696" s="634" t="s">
        <v>470</v>
      </c>
      <c r="W1696" s="634" t="s">
        <v>5559</v>
      </c>
      <c r="X1696" s="634" t="s">
        <v>12409</v>
      </c>
      <c r="Y1696" s="634" t="s">
        <v>8138</v>
      </c>
      <c r="Z1696" s="634" t="s">
        <v>8139</v>
      </c>
      <c r="AB1696" s="634" t="s">
        <v>8183</v>
      </c>
      <c r="AC1696" s="634" t="s">
        <v>8184</v>
      </c>
      <c r="AF1696" s="634" t="s">
        <v>21292</v>
      </c>
      <c r="AI1696" s="646" t="str">
        <f>VLOOKUP(K1696,'2-kurs'!C:F,4,)</f>
        <v>2-kurs</v>
      </c>
      <c r="AJ1696" s="634" t="str">
        <f t="shared" si="26"/>
        <v>438231100781</v>
      </c>
    </row>
    <row r="1697" spans="1:36" hidden="1" x14ac:dyDescent="0.25">
      <c r="A1697" s="634" t="s">
        <v>12410</v>
      </c>
      <c r="B1697" s="634" t="s">
        <v>12411</v>
      </c>
      <c r="C1697" s="634" t="s">
        <v>8125</v>
      </c>
      <c r="D1697" s="634" t="s">
        <v>8126</v>
      </c>
      <c r="E1697" s="634" t="s">
        <v>8127</v>
      </c>
      <c r="F1697" s="634" t="s">
        <v>4345</v>
      </c>
      <c r="G1697" s="634" t="s">
        <v>4348</v>
      </c>
      <c r="H1697" s="634" t="s">
        <v>4346</v>
      </c>
      <c r="I1697" s="634" t="s">
        <v>12412</v>
      </c>
      <c r="J1697" s="634" t="s">
        <v>12413</v>
      </c>
      <c r="K1697" s="635">
        <v>41210891140065</v>
      </c>
      <c r="L1697" s="634" t="s">
        <v>12414</v>
      </c>
      <c r="M1697" s="634" t="s">
        <v>2423</v>
      </c>
      <c r="N1697" s="634" t="s">
        <v>2424</v>
      </c>
      <c r="O1697" s="634" t="s">
        <v>4329</v>
      </c>
      <c r="P1697" s="634" t="s">
        <v>8132</v>
      </c>
      <c r="Q1697" s="634" t="s">
        <v>8133</v>
      </c>
      <c r="R1697" s="634" t="s">
        <v>7224</v>
      </c>
      <c r="S1697" s="634" t="s">
        <v>8135</v>
      </c>
      <c r="T1697" s="634" t="s">
        <v>8136</v>
      </c>
      <c r="U1697" s="634" t="s">
        <v>2426</v>
      </c>
      <c r="V1697" s="634" t="s">
        <v>470</v>
      </c>
      <c r="W1697" s="634" t="s">
        <v>5559</v>
      </c>
      <c r="X1697" s="634" t="s">
        <v>12415</v>
      </c>
      <c r="Y1697" s="634" t="s">
        <v>8138</v>
      </c>
      <c r="Z1697" s="634" t="s">
        <v>8139</v>
      </c>
      <c r="AB1697" s="634" t="s">
        <v>8183</v>
      </c>
      <c r="AC1697" s="634" t="s">
        <v>8184</v>
      </c>
      <c r="AE1697" s="634" t="s">
        <v>10625</v>
      </c>
      <c r="AF1697" s="634" t="s">
        <v>21293</v>
      </c>
      <c r="AI1697" s="646" t="str">
        <f>VLOOKUP(K1697,'2-kurs'!C:F,4,)</f>
        <v>2-kurs</v>
      </c>
      <c r="AJ1697" s="634" t="str">
        <f t="shared" si="26"/>
        <v>438231100664</v>
      </c>
    </row>
    <row r="1698" spans="1:36" hidden="1" x14ac:dyDescent="0.25">
      <c r="A1698" s="634" t="s">
        <v>12416</v>
      </c>
      <c r="B1698" s="634" t="s">
        <v>5249</v>
      </c>
      <c r="C1698" s="634" t="s">
        <v>8125</v>
      </c>
      <c r="D1698" s="634" t="s">
        <v>8126</v>
      </c>
      <c r="E1698" s="634" t="s">
        <v>8127</v>
      </c>
      <c r="F1698" s="634" t="s">
        <v>4345</v>
      </c>
      <c r="G1698" s="634" t="s">
        <v>4348</v>
      </c>
      <c r="H1698" s="634" t="s">
        <v>4346</v>
      </c>
      <c r="I1698" s="634" t="s">
        <v>12417</v>
      </c>
      <c r="J1698" s="634" t="s">
        <v>12418</v>
      </c>
      <c r="K1698" s="635">
        <v>40305941590028</v>
      </c>
      <c r="L1698" s="634" t="s">
        <v>12419</v>
      </c>
      <c r="M1698" s="634" t="s">
        <v>2423</v>
      </c>
      <c r="N1698" s="634" t="s">
        <v>2424</v>
      </c>
      <c r="O1698" s="634" t="s">
        <v>4329</v>
      </c>
      <c r="P1698" s="634" t="s">
        <v>8132</v>
      </c>
      <c r="Q1698" s="634" t="s">
        <v>8133</v>
      </c>
      <c r="R1698" s="634" t="s">
        <v>7224</v>
      </c>
      <c r="S1698" s="634" t="s">
        <v>8135</v>
      </c>
      <c r="T1698" s="634" t="s">
        <v>8136</v>
      </c>
      <c r="U1698" s="634" t="s">
        <v>2426</v>
      </c>
      <c r="V1698" s="634" t="s">
        <v>470</v>
      </c>
      <c r="W1698" s="634" t="s">
        <v>5559</v>
      </c>
      <c r="X1698" s="634" t="s">
        <v>12420</v>
      </c>
      <c r="Y1698" s="634" t="s">
        <v>8138</v>
      </c>
      <c r="Z1698" s="634" t="s">
        <v>8139</v>
      </c>
      <c r="AB1698" s="634" t="s">
        <v>8183</v>
      </c>
      <c r="AC1698" s="634" t="s">
        <v>8184</v>
      </c>
      <c r="AE1698" s="634" t="s">
        <v>10625</v>
      </c>
      <c r="AF1698" s="634" t="s">
        <v>21294</v>
      </c>
      <c r="AI1698" s="646" t="str">
        <f>VLOOKUP(K1698,'2-kurs'!C:F,4,)</f>
        <v>2-kurs</v>
      </c>
      <c r="AJ1698" s="634" t="str">
        <f t="shared" si="26"/>
        <v>438231100667</v>
      </c>
    </row>
    <row r="1699" spans="1:36" hidden="1" x14ac:dyDescent="0.25">
      <c r="A1699" s="634" t="s">
        <v>12338</v>
      </c>
      <c r="B1699" s="634" t="s">
        <v>5253</v>
      </c>
      <c r="C1699" s="634" t="s">
        <v>8125</v>
      </c>
      <c r="D1699" s="634" t="s">
        <v>8126</v>
      </c>
      <c r="E1699" s="634" t="s">
        <v>8127</v>
      </c>
      <c r="F1699" s="634" t="s">
        <v>4345</v>
      </c>
      <c r="G1699" s="634" t="s">
        <v>4348</v>
      </c>
      <c r="H1699" s="634" t="s">
        <v>4346</v>
      </c>
      <c r="I1699" s="634" t="s">
        <v>12339</v>
      </c>
      <c r="J1699" s="634" t="s">
        <v>12340</v>
      </c>
      <c r="K1699" s="635">
        <v>40206861010015</v>
      </c>
      <c r="L1699" s="634" t="s">
        <v>12341</v>
      </c>
      <c r="M1699" s="634" t="s">
        <v>2423</v>
      </c>
      <c r="N1699" s="634" t="s">
        <v>2424</v>
      </c>
      <c r="O1699" s="634" t="s">
        <v>4329</v>
      </c>
      <c r="P1699" s="634" t="s">
        <v>8132</v>
      </c>
      <c r="Q1699" s="634" t="s">
        <v>8133</v>
      </c>
      <c r="R1699" s="634" t="s">
        <v>7224</v>
      </c>
      <c r="S1699" s="634" t="s">
        <v>8135</v>
      </c>
      <c r="T1699" s="634" t="s">
        <v>8136</v>
      </c>
      <c r="U1699" s="634" t="s">
        <v>2426</v>
      </c>
      <c r="V1699" s="634" t="s">
        <v>470</v>
      </c>
      <c r="W1699" s="634" t="s">
        <v>5559</v>
      </c>
      <c r="X1699" s="634" t="s">
        <v>12342</v>
      </c>
      <c r="Y1699" s="634" t="s">
        <v>8138</v>
      </c>
      <c r="Z1699" s="634" t="s">
        <v>8139</v>
      </c>
      <c r="AB1699" s="634" t="s">
        <v>8183</v>
      </c>
      <c r="AC1699" s="634" t="s">
        <v>8184</v>
      </c>
      <c r="AE1699" s="634" t="s">
        <v>10625</v>
      </c>
      <c r="AF1699" s="634" t="s">
        <v>21293</v>
      </c>
      <c r="AI1699" s="646" t="str">
        <f>VLOOKUP(K1699,'2-kurs'!C:F,4,)</f>
        <v>2-kurs</v>
      </c>
      <c r="AJ1699" s="634" t="str">
        <f t="shared" si="26"/>
        <v>438231100628</v>
      </c>
    </row>
    <row r="1700" spans="1:36" hidden="1" x14ac:dyDescent="0.25">
      <c r="A1700" s="634" t="s">
        <v>12421</v>
      </c>
      <c r="B1700" s="634" t="s">
        <v>5259</v>
      </c>
      <c r="C1700" s="634" t="s">
        <v>8125</v>
      </c>
      <c r="D1700" s="634" t="s">
        <v>8126</v>
      </c>
      <c r="E1700" s="634" t="s">
        <v>8127</v>
      </c>
      <c r="F1700" s="634" t="s">
        <v>4345</v>
      </c>
      <c r="G1700" s="634" t="s">
        <v>4347</v>
      </c>
      <c r="H1700" s="634" t="s">
        <v>4346</v>
      </c>
      <c r="I1700" s="634" t="s">
        <v>12422</v>
      </c>
      <c r="J1700" s="634" t="s">
        <v>12423</v>
      </c>
      <c r="K1700" s="635">
        <v>41709815300022</v>
      </c>
      <c r="L1700" s="634" t="s">
        <v>12424</v>
      </c>
      <c r="M1700" s="634" t="s">
        <v>2423</v>
      </c>
      <c r="N1700" s="634" t="s">
        <v>2424</v>
      </c>
      <c r="O1700" s="634" t="s">
        <v>4329</v>
      </c>
      <c r="P1700" s="634" t="s">
        <v>8132</v>
      </c>
      <c r="Q1700" s="634" t="s">
        <v>8133</v>
      </c>
      <c r="R1700" s="634" t="s">
        <v>7224</v>
      </c>
      <c r="S1700" s="634" t="s">
        <v>8135</v>
      </c>
      <c r="T1700" s="634" t="s">
        <v>8136</v>
      </c>
      <c r="U1700" s="634" t="s">
        <v>2426</v>
      </c>
      <c r="V1700" s="634" t="s">
        <v>470</v>
      </c>
      <c r="W1700" s="634" t="s">
        <v>5559</v>
      </c>
      <c r="X1700" s="634" t="s">
        <v>12425</v>
      </c>
      <c r="Y1700" s="634" t="s">
        <v>8138</v>
      </c>
      <c r="Z1700" s="634" t="s">
        <v>8139</v>
      </c>
      <c r="AB1700" s="634" t="s">
        <v>8183</v>
      </c>
      <c r="AC1700" s="634" t="s">
        <v>8184</v>
      </c>
      <c r="AE1700" s="634" t="s">
        <v>10625</v>
      </c>
      <c r="AF1700" s="634" t="s">
        <v>21290</v>
      </c>
      <c r="AI1700" s="646" t="str">
        <f>VLOOKUP(K1700,'2-kurs'!C:F,4,)</f>
        <v>2-kurs</v>
      </c>
      <c r="AJ1700" s="634" t="str">
        <f t="shared" si="26"/>
        <v>438231100637</v>
      </c>
    </row>
    <row r="1701" spans="1:36" hidden="1" x14ac:dyDescent="0.25">
      <c r="A1701" s="634" t="s">
        <v>12493</v>
      </c>
      <c r="B1701" s="634" t="s">
        <v>7963</v>
      </c>
      <c r="C1701" s="634" t="s">
        <v>8125</v>
      </c>
      <c r="D1701" s="634" t="s">
        <v>8126</v>
      </c>
      <c r="E1701" s="634" t="s">
        <v>9067</v>
      </c>
      <c r="F1701" s="634" t="s">
        <v>4345</v>
      </c>
      <c r="G1701" s="634" t="s">
        <v>8598</v>
      </c>
      <c r="H1701" s="634" t="s">
        <v>4346</v>
      </c>
      <c r="I1701" s="634" t="s">
        <v>12494</v>
      </c>
      <c r="J1701" s="634" t="s">
        <v>12495</v>
      </c>
      <c r="K1701" s="635">
        <v>61811025330044</v>
      </c>
      <c r="L1701" s="634" t="s">
        <v>12496</v>
      </c>
      <c r="M1701" s="634" t="s">
        <v>2423</v>
      </c>
      <c r="N1701" s="634" t="s">
        <v>2424</v>
      </c>
      <c r="O1701" s="634" t="s">
        <v>4329</v>
      </c>
      <c r="P1701" s="634" t="s">
        <v>8132</v>
      </c>
      <c r="Q1701" s="634" t="s">
        <v>8133</v>
      </c>
      <c r="R1701" s="634" t="s">
        <v>7224</v>
      </c>
      <c r="S1701" s="634" t="s">
        <v>8135</v>
      </c>
      <c r="T1701" s="634" t="s">
        <v>8136</v>
      </c>
      <c r="U1701" s="634" t="s">
        <v>2426</v>
      </c>
      <c r="V1701" s="634" t="s">
        <v>470</v>
      </c>
      <c r="W1701" s="634" t="s">
        <v>5559</v>
      </c>
      <c r="X1701" s="634" t="s">
        <v>8175</v>
      </c>
      <c r="Y1701" s="634" t="s">
        <v>8138</v>
      </c>
      <c r="Z1701" s="634" t="s">
        <v>8139</v>
      </c>
      <c r="AE1701" s="634" t="s">
        <v>20514</v>
      </c>
      <c r="AF1701" s="634" t="s">
        <v>21295</v>
      </c>
      <c r="AI1701" s="646" t="str">
        <f>VLOOKUP(K1701,'2-kurs'!C:F,4,)</f>
        <v>2-kurs</v>
      </c>
      <c r="AJ1701" s="634" t="str">
        <f t="shared" si="26"/>
        <v>438231100912</v>
      </c>
    </row>
    <row r="1702" spans="1:36" hidden="1" x14ac:dyDescent="0.25">
      <c r="A1702" s="634" t="s">
        <v>12426</v>
      </c>
      <c r="B1702" s="634" t="s">
        <v>12427</v>
      </c>
      <c r="C1702" s="634" t="s">
        <v>8125</v>
      </c>
      <c r="D1702" s="634" t="s">
        <v>8126</v>
      </c>
      <c r="E1702" s="634" t="s">
        <v>8127</v>
      </c>
      <c r="F1702" s="634" t="s">
        <v>4345</v>
      </c>
      <c r="G1702" s="634" t="s">
        <v>8327</v>
      </c>
      <c r="H1702" s="634" t="s">
        <v>4346</v>
      </c>
      <c r="I1702" s="634" t="s">
        <v>12428</v>
      </c>
      <c r="J1702" s="634" t="s">
        <v>12429</v>
      </c>
      <c r="K1702" s="635">
        <v>42702985660029</v>
      </c>
      <c r="L1702" s="634" t="s">
        <v>12430</v>
      </c>
      <c r="M1702" s="634" t="s">
        <v>2423</v>
      </c>
      <c r="N1702" s="634" t="s">
        <v>2424</v>
      </c>
      <c r="O1702" s="634" t="s">
        <v>4329</v>
      </c>
      <c r="P1702" s="634" t="s">
        <v>8132</v>
      </c>
      <c r="Q1702" s="634" t="s">
        <v>8133</v>
      </c>
      <c r="R1702" s="634" t="s">
        <v>7224</v>
      </c>
      <c r="S1702" s="634" t="s">
        <v>8135</v>
      </c>
      <c r="T1702" s="634" t="s">
        <v>8136</v>
      </c>
      <c r="U1702" s="634" t="s">
        <v>2426</v>
      </c>
      <c r="V1702" s="634" t="s">
        <v>470</v>
      </c>
      <c r="W1702" s="634" t="s">
        <v>5559</v>
      </c>
      <c r="X1702" s="634" t="s">
        <v>12431</v>
      </c>
      <c r="Y1702" s="634" t="s">
        <v>8138</v>
      </c>
      <c r="Z1702" s="634" t="s">
        <v>8139</v>
      </c>
      <c r="AB1702" s="634" t="s">
        <v>8183</v>
      </c>
      <c r="AC1702" s="634" t="s">
        <v>8184</v>
      </c>
      <c r="AF1702" s="634" t="s">
        <v>18740</v>
      </c>
      <c r="AI1702" s="646" t="str">
        <f>VLOOKUP(K1702,'2-kurs'!C:F,4,)</f>
        <v>2-kurs</v>
      </c>
      <c r="AJ1702" s="634" t="str">
        <f t="shared" si="26"/>
        <v>438231100748</v>
      </c>
    </row>
    <row r="1703" spans="1:36" hidden="1" x14ac:dyDescent="0.25">
      <c r="A1703" s="634" t="s">
        <v>12432</v>
      </c>
      <c r="B1703" s="634" t="s">
        <v>12433</v>
      </c>
      <c r="C1703" s="634" t="s">
        <v>8125</v>
      </c>
      <c r="D1703" s="634" t="s">
        <v>8126</v>
      </c>
      <c r="E1703" s="634" t="s">
        <v>8127</v>
      </c>
      <c r="F1703" s="634" t="s">
        <v>4345</v>
      </c>
      <c r="G1703" s="634" t="s">
        <v>8163</v>
      </c>
      <c r="H1703" s="634" t="s">
        <v>4346</v>
      </c>
      <c r="I1703" s="634" t="s">
        <v>12434</v>
      </c>
      <c r="J1703" s="634" t="s">
        <v>12435</v>
      </c>
      <c r="K1703" s="635">
        <v>41612975320024</v>
      </c>
      <c r="L1703" s="634" t="s">
        <v>12436</v>
      </c>
      <c r="M1703" s="634" t="s">
        <v>2423</v>
      </c>
      <c r="N1703" s="634" t="s">
        <v>2424</v>
      </c>
      <c r="O1703" s="634" t="s">
        <v>4329</v>
      </c>
      <c r="P1703" s="634" t="s">
        <v>8132</v>
      </c>
      <c r="Q1703" s="634" t="s">
        <v>8133</v>
      </c>
      <c r="R1703" s="634" t="s">
        <v>7224</v>
      </c>
      <c r="S1703" s="634" t="s">
        <v>8135</v>
      </c>
      <c r="T1703" s="634" t="s">
        <v>8136</v>
      </c>
      <c r="U1703" s="634" t="s">
        <v>2426</v>
      </c>
      <c r="V1703" s="634" t="s">
        <v>470</v>
      </c>
      <c r="W1703" s="634" t="s">
        <v>5559</v>
      </c>
      <c r="X1703" s="634" t="s">
        <v>12437</v>
      </c>
      <c r="Y1703" s="634" t="s">
        <v>8138</v>
      </c>
      <c r="Z1703" s="634" t="s">
        <v>8139</v>
      </c>
      <c r="AB1703" s="634" t="s">
        <v>8183</v>
      </c>
      <c r="AC1703" s="634" t="s">
        <v>8184</v>
      </c>
      <c r="AE1703" s="634" t="s">
        <v>10625</v>
      </c>
      <c r="AF1703" s="634" t="s">
        <v>21296</v>
      </c>
      <c r="AI1703" s="646" t="str">
        <f>VLOOKUP(K1703,'2-kurs'!C:F,4,)</f>
        <v>2-kurs</v>
      </c>
      <c r="AJ1703" s="634" t="str">
        <f t="shared" si="26"/>
        <v>438231100669</v>
      </c>
    </row>
    <row r="1704" spans="1:36" hidden="1" x14ac:dyDescent="0.25">
      <c r="A1704" s="634" t="s">
        <v>12438</v>
      </c>
      <c r="B1704" s="634" t="s">
        <v>5276</v>
      </c>
      <c r="C1704" s="634" t="s">
        <v>8125</v>
      </c>
      <c r="D1704" s="634" t="s">
        <v>8126</v>
      </c>
      <c r="E1704" s="634" t="s">
        <v>8127</v>
      </c>
      <c r="F1704" s="634" t="s">
        <v>4345</v>
      </c>
      <c r="G1704" s="634" t="s">
        <v>4348</v>
      </c>
      <c r="H1704" s="634" t="s">
        <v>4346</v>
      </c>
      <c r="I1704" s="634" t="s">
        <v>12439</v>
      </c>
      <c r="J1704" s="634" t="s">
        <v>12440</v>
      </c>
      <c r="K1704" s="635">
        <v>43008911140016</v>
      </c>
      <c r="L1704" s="634" t="s">
        <v>12441</v>
      </c>
      <c r="M1704" s="634" t="s">
        <v>2423</v>
      </c>
      <c r="N1704" s="634" t="s">
        <v>2424</v>
      </c>
      <c r="O1704" s="634" t="s">
        <v>4329</v>
      </c>
      <c r="P1704" s="634" t="s">
        <v>8132</v>
      </c>
      <c r="Q1704" s="634" t="s">
        <v>8133</v>
      </c>
      <c r="R1704" s="634" t="s">
        <v>7224</v>
      </c>
      <c r="S1704" s="634" t="s">
        <v>8135</v>
      </c>
      <c r="T1704" s="634" t="s">
        <v>8136</v>
      </c>
      <c r="U1704" s="634" t="s">
        <v>2426</v>
      </c>
      <c r="V1704" s="634" t="s">
        <v>470</v>
      </c>
      <c r="W1704" s="634" t="s">
        <v>5559</v>
      </c>
      <c r="X1704" s="634" t="s">
        <v>12442</v>
      </c>
      <c r="Y1704" s="634" t="s">
        <v>8138</v>
      </c>
      <c r="Z1704" s="634" t="s">
        <v>8139</v>
      </c>
      <c r="AB1704" s="634" t="s">
        <v>8183</v>
      </c>
      <c r="AC1704" s="634" t="s">
        <v>8184</v>
      </c>
      <c r="AE1704" s="634" t="s">
        <v>10625</v>
      </c>
      <c r="AF1704" s="634" t="s">
        <v>18741</v>
      </c>
      <c r="AI1704" s="646" t="str">
        <f>VLOOKUP(K1704,'2-kurs'!C:F,4,)</f>
        <v>2-kurs</v>
      </c>
      <c r="AJ1704" s="634" t="str">
        <f t="shared" si="26"/>
        <v>438231100608</v>
      </c>
    </row>
    <row r="1705" spans="1:36" hidden="1" x14ac:dyDescent="0.25">
      <c r="A1705" s="634" t="s">
        <v>12508</v>
      </c>
      <c r="B1705" s="634" t="s">
        <v>5359</v>
      </c>
      <c r="C1705" s="634" t="s">
        <v>8125</v>
      </c>
      <c r="D1705" s="634" t="s">
        <v>8126</v>
      </c>
      <c r="E1705" s="634" t="s">
        <v>8127</v>
      </c>
      <c r="F1705" s="634" t="s">
        <v>8253</v>
      </c>
      <c r="G1705" s="634" t="s">
        <v>8580</v>
      </c>
      <c r="H1705" s="634" t="s">
        <v>4346</v>
      </c>
      <c r="I1705" s="634" t="s">
        <v>12509</v>
      </c>
      <c r="J1705" s="634" t="s">
        <v>12510</v>
      </c>
      <c r="K1705" s="635">
        <v>62005006130128</v>
      </c>
      <c r="L1705" s="634" t="s">
        <v>12511</v>
      </c>
      <c r="M1705" s="634" t="s">
        <v>2423</v>
      </c>
      <c r="N1705" s="634" t="s">
        <v>2424</v>
      </c>
      <c r="O1705" s="634" t="s">
        <v>4329</v>
      </c>
      <c r="P1705" s="634" t="s">
        <v>8132</v>
      </c>
      <c r="Q1705" s="634" t="s">
        <v>8133</v>
      </c>
      <c r="R1705" s="634" t="s">
        <v>7224</v>
      </c>
      <c r="S1705" s="634" t="s">
        <v>8135</v>
      </c>
      <c r="T1705" s="634" t="s">
        <v>8136</v>
      </c>
      <c r="U1705" s="634" t="s">
        <v>2426</v>
      </c>
      <c r="V1705" s="634" t="s">
        <v>470</v>
      </c>
      <c r="W1705" s="634" t="s">
        <v>5559</v>
      </c>
      <c r="X1705" s="634" t="s">
        <v>12512</v>
      </c>
      <c r="Y1705" s="634" t="s">
        <v>8138</v>
      </c>
      <c r="Z1705" s="634" t="s">
        <v>8139</v>
      </c>
      <c r="AB1705" s="634" t="s">
        <v>8183</v>
      </c>
      <c r="AC1705" s="634" t="s">
        <v>8184</v>
      </c>
      <c r="AF1705" s="634" t="s">
        <v>21290</v>
      </c>
      <c r="AI1705" s="646" t="str">
        <f>VLOOKUP(K1705,'2-kurs'!C:F,4,)</f>
        <v>2-kurs</v>
      </c>
      <c r="AJ1705" s="634" t="str">
        <f t="shared" si="26"/>
        <v>438231100774</v>
      </c>
    </row>
    <row r="1706" spans="1:36" hidden="1" x14ac:dyDescent="0.25">
      <c r="A1706" s="634" t="s">
        <v>12454</v>
      </c>
      <c r="B1706" s="634" t="s">
        <v>5314</v>
      </c>
      <c r="C1706" s="634" t="s">
        <v>8125</v>
      </c>
      <c r="D1706" s="634" t="s">
        <v>8126</v>
      </c>
      <c r="E1706" s="634" t="s">
        <v>8127</v>
      </c>
      <c r="F1706" s="634" t="s">
        <v>4345</v>
      </c>
      <c r="G1706" s="634" t="s">
        <v>4350</v>
      </c>
      <c r="H1706" s="634" t="s">
        <v>4346</v>
      </c>
      <c r="I1706" s="634" t="s">
        <v>11469</v>
      </c>
      <c r="J1706" s="634" t="s">
        <v>12455</v>
      </c>
      <c r="K1706" s="635">
        <v>42709904070039</v>
      </c>
      <c r="L1706" s="634" t="s">
        <v>12456</v>
      </c>
      <c r="M1706" s="634" t="s">
        <v>2423</v>
      </c>
      <c r="N1706" s="634" t="s">
        <v>2424</v>
      </c>
      <c r="O1706" s="634" t="s">
        <v>4329</v>
      </c>
      <c r="P1706" s="634" t="s">
        <v>8132</v>
      </c>
      <c r="Q1706" s="634" t="s">
        <v>8133</v>
      </c>
      <c r="R1706" s="634" t="s">
        <v>7224</v>
      </c>
      <c r="S1706" s="634" t="s">
        <v>8135</v>
      </c>
      <c r="T1706" s="634" t="s">
        <v>8136</v>
      </c>
      <c r="U1706" s="634" t="s">
        <v>2426</v>
      </c>
      <c r="V1706" s="634" t="s">
        <v>470</v>
      </c>
      <c r="W1706" s="634" t="s">
        <v>5559</v>
      </c>
      <c r="X1706" s="634" t="s">
        <v>12457</v>
      </c>
      <c r="Y1706" s="634" t="s">
        <v>8138</v>
      </c>
      <c r="Z1706" s="634" t="s">
        <v>8139</v>
      </c>
      <c r="AB1706" s="634" t="s">
        <v>8183</v>
      </c>
      <c r="AC1706" s="634" t="s">
        <v>8184</v>
      </c>
      <c r="AE1706" s="634" t="s">
        <v>10625</v>
      </c>
      <c r="AF1706" s="634" t="s">
        <v>21297</v>
      </c>
      <c r="AI1706" s="646" t="str">
        <f>VLOOKUP(K1706,'2-kurs'!C:F,4,)</f>
        <v>2-kurs</v>
      </c>
      <c r="AJ1706" s="634" t="str">
        <f t="shared" si="26"/>
        <v>438231100650</v>
      </c>
    </row>
    <row r="1707" spans="1:36" hidden="1" x14ac:dyDescent="0.25">
      <c r="A1707" s="634" t="s">
        <v>18836</v>
      </c>
      <c r="B1707" s="634" t="s">
        <v>18573</v>
      </c>
      <c r="C1707" s="634" t="s">
        <v>8125</v>
      </c>
      <c r="D1707" s="634" t="s">
        <v>8126</v>
      </c>
      <c r="E1707" s="634" t="s">
        <v>8127</v>
      </c>
      <c r="F1707" s="634" t="s">
        <v>8700</v>
      </c>
      <c r="G1707" s="634" t="s">
        <v>8701</v>
      </c>
      <c r="H1707" s="634" t="s">
        <v>4346</v>
      </c>
      <c r="I1707" s="634" t="s">
        <v>14120</v>
      </c>
      <c r="J1707" s="634" t="s">
        <v>18837</v>
      </c>
      <c r="K1707" s="635">
        <v>61108007120051</v>
      </c>
      <c r="L1707" s="634" t="s">
        <v>18839</v>
      </c>
      <c r="M1707" s="634" t="s">
        <v>2423</v>
      </c>
      <c r="N1707" s="634" t="s">
        <v>2424</v>
      </c>
      <c r="O1707" s="634" t="s">
        <v>4329</v>
      </c>
      <c r="P1707" s="634" t="s">
        <v>8132</v>
      </c>
      <c r="Q1707" s="634" t="s">
        <v>8133</v>
      </c>
      <c r="R1707" s="634" t="s">
        <v>7224</v>
      </c>
      <c r="S1707" s="634" t="s">
        <v>8135</v>
      </c>
      <c r="T1707" s="634" t="s">
        <v>8136</v>
      </c>
      <c r="U1707" s="634" t="s">
        <v>2426</v>
      </c>
      <c r="V1707" s="634" t="s">
        <v>470</v>
      </c>
      <c r="W1707" s="634" t="s">
        <v>5559</v>
      </c>
      <c r="X1707" s="634" t="s">
        <v>8137</v>
      </c>
      <c r="Y1707" s="634" t="s">
        <v>8138</v>
      </c>
      <c r="Z1707" s="634" t="s">
        <v>8139</v>
      </c>
      <c r="AE1707" s="634" t="s">
        <v>20514</v>
      </c>
      <c r="AF1707" s="634" t="s">
        <v>18740</v>
      </c>
      <c r="AI1707" s="646" t="str">
        <f>VLOOKUP(K1707,'2-kurs'!C:F,4,)</f>
        <v>2-kurs</v>
      </c>
      <c r="AJ1707" s="634" t="str">
        <f t="shared" si="26"/>
        <v>438231100830</v>
      </c>
    </row>
    <row r="1708" spans="1:36" hidden="1" x14ac:dyDescent="0.25">
      <c r="A1708" s="634" t="s">
        <v>12513</v>
      </c>
      <c r="B1708" s="634" t="s">
        <v>12514</v>
      </c>
      <c r="C1708" s="634" t="s">
        <v>8125</v>
      </c>
      <c r="D1708" s="634" t="s">
        <v>8126</v>
      </c>
      <c r="E1708" s="634" t="s">
        <v>8127</v>
      </c>
      <c r="F1708" s="634" t="s">
        <v>8253</v>
      </c>
      <c r="G1708" s="634" t="s">
        <v>8580</v>
      </c>
      <c r="H1708" s="634" t="s">
        <v>4346</v>
      </c>
      <c r="I1708" s="634" t="s">
        <v>12515</v>
      </c>
      <c r="J1708" s="634" t="s">
        <v>12516</v>
      </c>
      <c r="K1708" s="635">
        <v>42610986130071</v>
      </c>
      <c r="L1708" s="634" t="s">
        <v>12517</v>
      </c>
      <c r="M1708" s="634" t="s">
        <v>2423</v>
      </c>
      <c r="N1708" s="634" t="s">
        <v>2424</v>
      </c>
      <c r="O1708" s="634" t="s">
        <v>4329</v>
      </c>
      <c r="P1708" s="634" t="s">
        <v>8132</v>
      </c>
      <c r="Q1708" s="634" t="s">
        <v>8133</v>
      </c>
      <c r="R1708" s="634" t="s">
        <v>7224</v>
      </c>
      <c r="S1708" s="634" t="s">
        <v>8135</v>
      </c>
      <c r="T1708" s="634" t="s">
        <v>8136</v>
      </c>
      <c r="U1708" s="634" t="s">
        <v>2426</v>
      </c>
      <c r="V1708" s="634" t="s">
        <v>470</v>
      </c>
      <c r="W1708" s="634" t="s">
        <v>5559</v>
      </c>
      <c r="X1708" s="634" t="s">
        <v>12518</v>
      </c>
      <c r="Y1708" s="634" t="s">
        <v>8138</v>
      </c>
      <c r="Z1708" s="634" t="s">
        <v>8139</v>
      </c>
      <c r="AB1708" s="634" t="s">
        <v>8183</v>
      </c>
      <c r="AC1708" s="634" t="s">
        <v>8184</v>
      </c>
      <c r="AE1708" s="634" t="s">
        <v>9201</v>
      </c>
      <c r="AF1708" s="634" t="s">
        <v>18740</v>
      </c>
      <c r="AI1708" s="646" t="str">
        <f>VLOOKUP(K1708,'2-kurs'!C:F,4,)</f>
        <v>2-kurs</v>
      </c>
      <c r="AJ1708" s="634" t="str">
        <f t="shared" si="26"/>
        <v>438231100765</v>
      </c>
    </row>
    <row r="1709" spans="1:36" hidden="1" x14ac:dyDescent="0.25">
      <c r="A1709" s="634" t="s">
        <v>12505</v>
      </c>
      <c r="B1709" s="634" t="s">
        <v>7974</v>
      </c>
      <c r="C1709" s="634" t="s">
        <v>8125</v>
      </c>
      <c r="D1709" s="634" t="s">
        <v>8126</v>
      </c>
      <c r="E1709" s="634" t="s">
        <v>8127</v>
      </c>
      <c r="F1709" s="634" t="s">
        <v>4345</v>
      </c>
      <c r="G1709" s="634" t="s">
        <v>8163</v>
      </c>
      <c r="H1709" s="634" t="s">
        <v>4346</v>
      </c>
      <c r="I1709" s="634" t="s">
        <v>12506</v>
      </c>
      <c r="J1709" s="634" t="s">
        <v>12507</v>
      </c>
      <c r="K1709" s="635">
        <v>41304965320047</v>
      </c>
      <c r="L1709" s="634" t="s">
        <v>9868</v>
      </c>
      <c r="M1709" s="634" t="s">
        <v>2423</v>
      </c>
      <c r="N1709" s="634" t="s">
        <v>2424</v>
      </c>
      <c r="O1709" s="634" t="s">
        <v>4329</v>
      </c>
      <c r="P1709" s="634" t="s">
        <v>8132</v>
      </c>
      <c r="Q1709" s="634" t="s">
        <v>8133</v>
      </c>
      <c r="R1709" s="634" t="s">
        <v>7224</v>
      </c>
      <c r="S1709" s="634" t="s">
        <v>8135</v>
      </c>
      <c r="T1709" s="634" t="s">
        <v>8136</v>
      </c>
      <c r="U1709" s="634" t="s">
        <v>2426</v>
      </c>
      <c r="V1709" s="634" t="s">
        <v>470</v>
      </c>
      <c r="W1709" s="634" t="s">
        <v>5559</v>
      </c>
      <c r="X1709" s="634" t="s">
        <v>8175</v>
      </c>
      <c r="Y1709" s="634" t="s">
        <v>8138</v>
      </c>
      <c r="Z1709" s="634" t="s">
        <v>8139</v>
      </c>
      <c r="AE1709" s="634" t="s">
        <v>20514</v>
      </c>
      <c r="AF1709" s="634" t="s">
        <v>20758</v>
      </c>
      <c r="AI1709" s="646" t="str">
        <f>VLOOKUP(K1709,'2-kurs'!C:F,4,)</f>
        <v>2-kurs</v>
      </c>
      <c r="AJ1709" s="634" t="str">
        <f t="shared" si="26"/>
        <v>438231100932</v>
      </c>
    </row>
    <row r="1710" spans="1:36" hidden="1" x14ac:dyDescent="0.25">
      <c r="A1710" s="634" t="s">
        <v>12463</v>
      </c>
      <c r="B1710" s="634" t="s">
        <v>5360</v>
      </c>
      <c r="C1710" s="634" t="s">
        <v>8125</v>
      </c>
      <c r="D1710" s="634" t="s">
        <v>8126</v>
      </c>
      <c r="E1710" s="634" t="s">
        <v>8127</v>
      </c>
      <c r="F1710" s="634" t="s">
        <v>4345</v>
      </c>
      <c r="G1710" s="634" t="s">
        <v>4348</v>
      </c>
      <c r="H1710" s="634" t="s">
        <v>4346</v>
      </c>
      <c r="I1710" s="634" t="s">
        <v>12464</v>
      </c>
      <c r="J1710" s="634" t="s">
        <v>12465</v>
      </c>
      <c r="K1710" s="635">
        <v>42907985300014</v>
      </c>
      <c r="L1710" s="634" t="s">
        <v>12466</v>
      </c>
      <c r="M1710" s="634" t="s">
        <v>2423</v>
      </c>
      <c r="N1710" s="634" t="s">
        <v>2424</v>
      </c>
      <c r="O1710" s="634" t="s">
        <v>4329</v>
      </c>
      <c r="P1710" s="634" t="s">
        <v>8132</v>
      </c>
      <c r="Q1710" s="634" t="s">
        <v>8133</v>
      </c>
      <c r="R1710" s="634" t="s">
        <v>7224</v>
      </c>
      <c r="S1710" s="634" t="s">
        <v>8135</v>
      </c>
      <c r="T1710" s="634" t="s">
        <v>8136</v>
      </c>
      <c r="U1710" s="634" t="s">
        <v>2426</v>
      </c>
      <c r="V1710" s="634" t="s">
        <v>470</v>
      </c>
      <c r="W1710" s="634" t="s">
        <v>5559</v>
      </c>
      <c r="X1710" s="634" t="s">
        <v>12467</v>
      </c>
      <c r="Y1710" s="634" t="s">
        <v>8138</v>
      </c>
      <c r="Z1710" s="634" t="s">
        <v>8139</v>
      </c>
      <c r="AB1710" s="634" t="s">
        <v>8183</v>
      </c>
      <c r="AC1710" s="634" t="s">
        <v>8184</v>
      </c>
      <c r="AF1710" s="634" t="s">
        <v>21298</v>
      </c>
      <c r="AI1710" s="646" t="str">
        <f>VLOOKUP(K1710,'2-kurs'!C:F,4,)</f>
        <v>2-kurs</v>
      </c>
      <c r="AJ1710" s="634" t="str">
        <f t="shared" si="26"/>
        <v>438231100743</v>
      </c>
    </row>
    <row r="1711" spans="1:36" hidden="1" x14ac:dyDescent="0.25">
      <c r="A1711" s="634" t="s">
        <v>21119</v>
      </c>
      <c r="B1711" s="634" t="s">
        <v>21120</v>
      </c>
      <c r="C1711" s="634" t="s">
        <v>8125</v>
      </c>
      <c r="D1711" s="634" t="s">
        <v>8126</v>
      </c>
      <c r="E1711" s="634" t="s">
        <v>8127</v>
      </c>
      <c r="F1711" s="634" t="s">
        <v>4345</v>
      </c>
      <c r="G1711" s="634" t="s">
        <v>4347</v>
      </c>
      <c r="H1711" s="634" t="s">
        <v>4346</v>
      </c>
      <c r="I1711" s="634" t="s">
        <v>8428</v>
      </c>
      <c r="J1711" s="634" t="s">
        <v>21121</v>
      </c>
      <c r="K1711" s="635">
        <v>60805065260020</v>
      </c>
      <c r="L1711" s="634" t="s">
        <v>10541</v>
      </c>
      <c r="M1711" s="634" t="s">
        <v>2423</v>
      </c>
      <c r="N1711" s="634" t="s">
        <v>2424</v>
      </c>
      <c r="O1711" s="634" t="s">
        <v>4329</v>
      </c>
      <c r="P1711" s="634" t="s">
        <v>8132</v>
      </c>
      <c r="Q1711" s="634" t="s">
        <v>8133</v>
      </c>
      <c r="R1711" s="634" t="s">
        <v>7224</v>
      </c>
      <c r="S1711" s="634" t="s">
        <v>8135</v>
      </c>
      <c r="T1711" s="634" t="s">
        <v>8136</v>
      </c>
      <c r="U1711" s="634" t="s">
        <v>2426</v>
      </c>
      <c r="V1711" s="634" t="s">
        <v>470</v>
      </c>
      <c r="W1711" s="634" t="s">
        <v>5559</v>
      </c>
      <c r="X1711" s="634" t="s">
        <v>8175</v>
      </c>
      <c r="Y1711" s="634" t="s">
        <v>8138</v>
      </c>
      <c r="Z1711" s="634" t="s">
        <v>8139</v>
      </c>
      <c r="AE1711" s="634" t="s">
        <v>20514</v>
      </c>
      <c r="AF1711" s="634" t="s">
        <v>21288</v>
      </c>
      <c r="AI1711" s="646" t="str">
        <f>VLOOKUP(K1711,'2-kurs'!C:F,4,)</f>
        <v>2-kurs</v>
      </c>
      <c r="AJ1711" s="634" t="str">
        <f t="shared" si="26"/>
        <v>438251100002</v>
      </c>
    </row>
    <row r="1712" spans="1:36" hidden="1" x14ac:dyDescent="0.25">
      <c r="A1712" s="634" t="s">
        <v>12476</v>
      </c>
      <c r="B1712" s="634" t="s">
        <v>5413</v>
      </c>
      <c r="C1712" s="634" t="s">
        <v>8125</v>
      </c>
      <c r="D1712" s="634" t="s">
        <v>8126</v>
      </c>
      <c r="E1712" s="634" t="s">
        <v>8127</v>
      </c>
      <c r="F1712" s="634" t="s">
        <v>4345</v>
      </c>
      <c r="G1712" s="634" t="s">
        <v>8221</v>
      </c>
      <c r="H1712" s="634" t="s">
        <v>4346</v>
      </c>
      <c r="I1712" s="634" t="s">
        <v>10079</v>
      </c>
      <c r="J1712" s="634" t="s">
        <v>12477</v>
      </c>
      <c r="K1712" s="635">
        <v>60308025350020</v>
      </c>
      <c r="L1712" s="634" t="s">
        <v>12478</v>
      </c>
      <c r="M1712" s="634" t="s">
        <v>2423</v>
      </c>
      <c r="N1712" s="634" t="s">
        <v>2424</v>
      </c>
      <c r="O1712" s="634" t="s">
        <v>4329</v>
      </c>
      <c r="P1712" s="634" t="s">
        <v>8132</v>
      </c>
      <c r="Q1712" s="634" t="s">
        <v>8133</v>
      </c>
      <c r="R1712" s="634" t="s">
        <v>7224</v>
      </c>
      <c r="S1712" s="634" t="s">
        <v>8135</v>
      </c>
      <c r="T1712" s="634" t="s">
        <v>8136</v>
      </c>
      <c r="U1712" s="634" t="s">
        <v>2426</v>
      </c>
      <c r="V1712" s="634" t="s">
        <v>470</v>
      </c>
      <c r="W1712" s="634" t="s">
        <v>5559</v>
      </c>
      <c r="X1712" s="634" t="s">
        <v>12479</v>
      </c>
      <c r="Y1712" s="634" t="s">
        <v>8138</v>
      </c>
      <c r="Z1712" s="634" t="s">
        <v>8139</v>
      </c>
      <c r="AB1712" s="634" t="s">
        <v>8183</v>
      </c>
      <c r="AC1712" s="634" t="s">
        <v>8184</v>
      </c>
      <c r="AE1712" s="634" t="s">
        <v>10625</v>
      </c>
      <c r="AF1712" s="634" t="s">
        <v>21299</v>
      </c>
      <c r="AI1712" s="646" t="str">
        <f>VLOOKUP(K1712,'2-kurs'!C:F,4,)</f>
        <v>2-kurs</v>
      </c>
      <c r="AJ1712" s="634" t="str">
        <f t="shared" si="26"/>
        <v>438231100645</v>
      </c>
    </row>
    <row r="1713" spans="1:36" hidden="1" x14ac:dyDescent="0.25">
      <c r="A1713" s="634" t="s">
        <v>12497</v>
      </c>
      <c r="B1713" s="634" t="s">
        <v>8086</v>
      </c>
      <c r="C1713" s="634" t="s">
        <v>8125</v>
      </c>
      <c r="D1713" s="634" t="s">
        <v>8126</v>
      </c>
      <c r="E1713" s="634" t="s">
        <v>8127</v>
      </c>
      <c r="F1713" s="634" t="s">
        <v>4345</v>
      </c>
      <c r="G1713" s="634" t="s">
        <v>4352</v>
      </c>
      <c r="H1713" s="634" t="s">
        <v>4346</v>
      </c>
      <c r="I1713" s="634" t="s">
        <v>12498</v>
      </c>
      <c r="J1713" s="634" t="s">
        <v>12499</v>
      </c>
      <c r="K1713" s="635">
        <v>40904925290026</v>
      </c>
      <c r="L1713" s="634" t="s">
        <v>12500</v>
      </c>
      <c r="M1713" s="634" t="s">
        <v>2423</v>
      </c>
      <c r="N1713" s="634" t="s">
        <v>2424</v>
      </c>
      <c r="O1713" s="634" t="s">
        <v>4329</v>
      </c>
      <c r="P1713" s="634" t="s">
        <v>8132</v>
      </c>
      <c r="Q1713" s="634" t="s">
        <v>8133</v>
      </c>
      <c r="R1713" s="634" t="s">
        <v>7224</v>
      </c>
      <c r="S1713" s="634" t="s">
        <v>8135</v>
      </c>
      <c r="T1713" s="634" t="s">
        <v>8136</v>
      </c>
      <c r="U1713" s="634" t="s">
        <v>2426</v>
      </c>
      <c r="V1713" s="634" t="s">
        <v>470</v>
      </c>
      <c r="W1713" s="634" t="s">
        <v>5559</v>
      </c>
      <c r="X1713" s="634" t="s">
        <v>8175</v>
      </c>
      <c r="Y1713" s="634" t="s">
        <v>8138</v>
      </c>
      <c r="Z1713" s="634" t="s">
        <v>8139</v>
      </c>
      <c r="AE1713" s="634" t="s">
        <v>20514</v>
      </c>
      <c r="AF1713" s="634" t="s">
        <v>21290</v>
      </c>
      <c r="AI1713" s="646" t="str">
        <f>VLOOKUP(K1713,'2-kurs'!C:F,4,)</f>
        <v>2-kurs</v>
      </c>
      <c r="AJ1713" s="634" t="str">
        <f t="shared" si="26"/>
        <v>438231100903</v>
      </c>
    </row>
    <row r="1714" spans="1:36" hidden="1" x14ac:dyDescent="0.25">
      <c r="A1714" s="634" t="s">
        <v>11998</v>
      </c>
      <c r="B1714" s="634" t="s">
        <v>11999</v>
      </c>
      <c r="C1714" s="634" t="s">
        <v>8125</v>
      </c>
      <c r="D1714" s="634" t="s">
        <v>8126</v>
      </c>
      <c r="E1714" s="634" t="s">
        <v>8127</v>
      </c>
      <c r="F1714" s="634" t="s">
        <v>4345</v>
      </c>
      <c r="G1714" s="634" t="s">
        <v>8163</v>
      </c>
      <c r="H1714" s="634" t="s">
        <v>4346</v>
      </c>
      <c r="I1714" s="634" t="s">
        <v>12000</v>
      </c>
      <c r="J1714" s="634" t="s">
        <v>12001</v>
      </c>
      <c r="K1714" s="635">
        <v>62905015320049</v>
      </c>
      <c r="L1714" s="634" t="s">
        <v>12002</v>
      </c>
      <c r="M1714" s="634" t="s">
        <v>2423</v>
      </c>
      <c r="N1714" s="634" t="s">
        <v>2424</v>
      </c>
      <c r="O1714" s="634" t="s">
        <v>4329</v>
      </c>
      <c r="P1714" s="634" t="s">
        <v>8132</v>
      </c>
      <c r="Q1714" s="634" t="s">
        <v>8133</v>
      </c>
      <c r="R1714" s="634" t="s">
        <v>7224</v>
      </c>
      <c r="S1714" s="634" t="s">
        <v>8135</v>
      </c>
      <c r="T1714" s="634" t="s">
        <v>8136</v>
      </c>
      <c r="U1714" s="634" t="s">
        <v>2426</v>
      </c>
      <c r="V1714" s="634" t="s">
        <v>470</v>
      </c>
      <c r="W1714" s="634" t="s">
        <v>5559</v>
      </c>
      <c r="X1714" s="634" t="s">
        <v>12003</v>
      </c>
      <c r="Y1714" s="634" t="s">
        <v>8138</v>
      </c>
      <c r="Z1714" s="634" t="s">
        <v>8139</v>
      </c>
      <c r="AB1714" s="634" t="s">
        <v>8183</v>
      </c>
      <c r="AC1714" s="634" t="s">
        <v>8184</v>
      </c>
      <c r="AE1714" s="634" t="s">
        <v>10625</v>
      </c>
      <c r="AF1714" s="634" t="s">
        <v>21300</v>
      </c>
      <c r="AI1714" s="646" t="str">
        <f>VLOOKUP(K1714,'2-kurs'!C:F,4,)</f>
        <v>2-kurs</v>
      </c>
      <c r="AJ1714" s="634" t="str">
        <f t="shared" si="26"/>
        <v>438231100536</v>
      </c>
    </row>
    <row r="1715" spans="1:36" hidden="1" x14ac:dyDescent="0.25">
      <c r="A1715" s="634" t="s">
        <v>12448</v>
      </c>
      <c r="B1715" s="634" t="s">
        <v>12449</v>
      </c>
      <c r="C1715" s="634" t="s">
        <v>8125</v>
      </c>
      <c r="D1715" s="634" t="s">
        <v>8126</v>
      </c>
      <c r="E1715" s="634" t="s">
        <v>8127</v>
      </c>
      <c r="F1715" s="634" t="s">
        <v>4345</v>
      </c>
      <c r="G1715" s="634" t="s">
        <v>4349</v>
      </c>
      <c r="H1715" s="634" t="s">
        <v>4346</v>
      </c>
      <c r="I1715" s="634" t="s">
        <v>12450</v>
      </c>
      <c r="J1715" s="634" t="s">
        <v>12451</v>
      </c>
      <c r="K1715" s="635">
        <v>41302985380016</v>
      </c>
      <c r="L1715" s="634" t="s">
        <v>12452</v>
      </c>
      <c r="M1715" s="634" t="s">
        <v>2423</v>
      </c>
      <c r="N1715" s="634" t="s">
        <v>2424</v>
      </c>
      <c r="O1715" s="634" t="s">
        <v>4329</v>
      </c>
      <c r="P1715" s="634" t="s">
        <v>8132</v>
      </c>
      <c r="Q1715" s="634" t="s">
        <v>8133</v>
      </c>
      <c r="R1715" s="634" t="s">
        <v>7224</v>
      </c>
      <c r="S1715" s="634" t="s">
        <v>8135</v>
      </c>
      <c r="T1715" s="634" t="s">
        <v>8136</v>
      </c>
      <c r="U1715" s="634" t="s">
        <v>2426</v>
      </c>
      <c r="V1715" s="634" t="s">
        <v>470</v>
      </c>
      <c r="W1715" s="634" t="s">
        <v>5559</v>
      </c>
      <c r="X1715" s="634" t="s">
        <v>12453</v>
      </c>
      <c r="Y1715" s="634" t="s">
        <v>8138</v>
      </c>
      <c r="Z1715" s="634" t="s">
        <v>8139</v>
      </c>
      <c r="AB1715" s="634" t="s">
        <v>8183</v>
      </c>
      <c r="AC1715" s="634" t="s">
        <v>8184</v>
      </c>
      <c r="AE1715" s="634" t="s">
        <v>10625</v>
      </c>
      <c r="AF1715" s="634" t="s">
        <v>21294</v>
      </c>
      <c r="AI1715" s="646" t="str">
        <f>VLOOKUP(K1715,'2-kurs'!C:F,4,)</f>
        <v>2-kurs</v>
      </c>
      <c r="AJ1715" s="634" t="str">
        <f t="shared" si="26"/>
        <v>438231100643</v>
      </c>
    </row>
    <row r="1716" spans="1:36" hidden="1" x14ac:dyDescent="0.25">
      <c r="A1716" s="634" t="s">
        <v>12458</v>
      </c>
      <c r="B1716" s="634" t="s">
        <v>5488</v>
      </c>
      <c r="C1716" s="634" t="s">
        <v>8125</v>
      </c>
      <c r="D1716" s="634" t="s">
        <v>8126</v>
      </c>
      <c r="E1716" s="634" t="s">
        <v>8127</v>
      </c>
      <c r="F1716" s="634" t="s">
        <v>4345</v>
      </c>
      <c r="G1716" s="634" t="s">
        <v>4348</v>
      </c>
      <c r="H1716" s="634" t="s">
        <v>4346</v>
      </c>
      <c r="I1716" s="634" t="s">
        <v>12459</v>
      </c>
      <c r="J1716" s="634" t="s">
        <v>12460</v>
      </c>
      <c r="K1716" s="635">
        <v>41503851140062</v>
      </c>
      <c r="L1716" s="634" t="s">
        <v>12461</v>
      </c>
      <c r="M1716" s="634" t="s">
        <v>2423</v>
      </c>
      <c r="N1716" s="634" t="s">
        <v>2424</v>
      </c>
      <c r="O1716" s="634" t="s">
        <v>4329</v>
      </c>
      <c r="P1716" s="634" t="s">
        <v>8132</v>
      </c>
      <c r="Q1716" s="634" t="s">
        <v>8133</v>
      </c>
      <c r="R1716" s="634" t="s">
        <v>7224</v>
      </c>
      <c r="S1716" s="634" t="s">
        <v>8135</v>
      </c>
      <c r="T1716" s="634" t="s">
        <v>8136</v>
      </c>
      <c r="U1716" s="634" t="s">
        <v>2426</v>
      </c>
      <c r="V1716" s="634" t="s">
        <v>470</v>
      </c>
      <c r="W1716" s="634" t="s">
        <v>5559</v>
      </c>
      <c r="X1716" s="634" t="s">
        <v>12462</v>
      </c>
      <c r="Y1716" s="634" t="s">
        <v>8138</v>
      </c>
      <c r="Z1716" s="634" t="s">
        <v>8139</v>
      </c>
      <c r="AB1716" s="634" t="s">
        <v>8183</v>
      </c>
      <c r="AC1716" s="634" t="s">
        <v>8184</v>
      </c>
      <c r="AF1716" s="634" t="s">
        <v>21268</v>
      </c>
      <c r="AI1716" s="646" t="str">
        <f>VLOOKUP(K1716,'2-kurs'!C:F,4,)</f>
        <v>2-kurs</v>
      </c>
      <c r="AJ1716" s="634" t="str">
        <f t="shared" si="26"/>
        <v>438231100775</v>
      </c>
    </row>
    <row r="1717" spans="1:36" hidden="1" x14ac:dyDescent="0.25">
      <c r="A1717" s="634" t="s">
        <v>12443</v>
      </c>
      <c r="B1717" s="634" t="s">
        <v>12444</v>
      </c>
      <c r="C1717" s="634" t="s">
        <v>8125</v>
      </c>
      <c r="D1717" s="634" t="s">
        <v>8126</v>
      </c>
      <c r="E1717" s="634" t="s">
        <v>8127</v>
      </c>
      <c r="F1717" s="634" t="s">
        <v>4345</v>
      </c>
      <c r="G1717" s="634" t="s">
        <v>4348</v>
      </c>
      <c r="H1717" s="634" t="s">
        <v>4346</v>
      </c>
      <c r="I1717" s="634" t="s">
        <v>12445</v>
      </c>
      <c r="J1717" s="634" t="s">
        <v>12446</v>
      </c>
      <c r="K1717" s="635">
        <v>61809005300015</v>
      </c>
      <c r="L1717" s="634" t="s">
        <v>9847</v>
      </c>
      <c r="M1717" s="634" t="s">
        <v>2423</v>
      </c>
      <c r="N1717" s="634" t="s">
        <v>2424</v>
      </c>
      <c r="O1717" s="634" t="s">
        <v>4329</v>
      </c>
      <c r="P1717" s="634" t="s">
        <v>8132</v>
      </c>
      <c r="Q1717" s="634" t="s">
        <v>8133</v>
      </c>
      <c r="R1717" s="634" t="s">
        <v>7224</v>
      </c>
      <c r="S1717" s="634" t="s">
        <v>8135</v>
      </c>
      <c r="T1717" s="634" t="s">
        <v>8136</v>
      </c>
      <c r="U1717" s="634" t="s">
        <v>2426</v>
      </c>
      <c r="V1717" s="634" t="s">
        <v>470</v>
      </c>
      <c r="W1717" s="634" t="s">
        <v>5559</v>
      </c>
      <c r="X1717" s="634" t="s">
        <v>12447</v>
      </c>
      <c r="Y1717" s="634" t="s">
        <v>8138</v>
      </c>
      <c r="Z1717" s="634" t="s">
        <v>8139</v>
      </c>
      <c r="AB1717" s="634" t="s">
        <v>8183</v>
      </c>
      <c r="AC1717" s="634" t="s">
        <v>8184</v>
      </c>
      <c r="AE1717" s="634" t="s">
        <v>10625</v>
      </c>
      <c r="AF1717" s="634" t="s">
        <v>18740</v>
      </c>
      <c r="AI1717" s="646" t="str">
        <f>VLOOKUP(K1717,'2-kurs'!C:F,4,)</f>
        <v>2-kurs</v>
      </c>
      <c r="AJ1717" s="634" t="str">
        <f t="shared" si="26"/>
        <v>438231100671</v>
      </c>
    </row>
    <row r="1718" spans="1:36" hidden="1" x14ac:dyDescent="0.25">
      <c r="A1718" s="634" t="s">
        <v>12501</v>
      </c>
      <c r="B1718" s="634" t="s">
        <v>5597</v>
      </c>
      <c r="C1718" s="634" t="s">
        <v>8125</v>
      </c>
      <c r="D1718" s="634" t="s">
        <v>8126</v>
      </c>
      <c r="E1718" s="634" t="s">
        <v>8127</v>
      </c>
      <c r="F1718" s="634" t="s">
        <v>4345</v>
      </c>
      <c r="G1718" s="634" t="s">
        <v>4350</v>
      </c>
      <c r="H1718" s="634" t="s">
        <v>4346</v>
      </c>
      <c r="I1718" s="634" t="s">
        <v>12502</v>
      </c>
      <c r="J1718" s="634" t="s">
        <v>12503</v>
      </c>
      <c r="K1718" s="635">
        <v>42301931170104</v>
      </c>
      <c r="L1718" s="634" t="s">
        <v>11389</v>
      </c>
      <c r="M1718" s="634" t="s">
        <v>2423</v>
      </c>
      <c r="N1718" s="634" t="s">
        <v>2424</v>
      </c>
      <c r="O1718" s="634" t="s">
        <v>4329</v>
      </c>
      <c r="P1718" s="634" t="s">
        <v>8132</v>
      </c>
      <c r="Q1718" s="634" t="s">
        <v>8133</v>
      </c>
      <c r="R1718" s="634" t="s">
        <v>7224</v>
      </c>
      <c r="S1718" s="634" t="s">
        <v>8135</v>
      </c>
      <c r="T1718" s="634" t="s">
        <v>8136</v>
      </c>
      <c r="U1718" s="634" t="s">
        <v>2426</v>
      </c>
      <c r="V1718" s="634" t="s">
        <v>470</v>
      </c>
      <c r="W1718" s="634" t="s">
        <v>5559</v>
      </c>
      <c r="X1718" s="634" t="s">
        <v>12504</v>
      </c>
      <c r="Y1718" s="634" t="s">
        <v>8138</v>
      </c>
      <c r="Z1718" s="634" t="s">
        <v>8139</v>
      </c>
      <c r="AB1718" s="634" t="s">
        <v>8183</v>
      </c>
      <c r="AC1718" s="634" t="s">
        <v>8184</v>
      </c>
      <c r="AE1718" s="634" t="s">
        <v>9201</v>
      </c>
      <c r="AF1718" s="634" t="s">
        <v>19688</v>
      </c>
      <c r="AI1718" s="646" t="str">
        <f>VLOOKUP(K1718,'2-kurs'!C:F,4,)</f>
        <v>2-kurs</v>
      </c>
      <c r="AJ1718" s="634" t="str">
        <f t="shared" si="26"/>
        <v>438241100007</v>
      </c>
    </row>
    <row r="1719" spans="1:36" hidden="1" x14ac:dyDescent="0.25">
      <c r="A1719" s="634" t="s">
        <v>12346</v>
      </c>
      <c r="B1719" s="634" t="s">
        <v>12347</v>
      </c>
      <c r="C1719" s="634" t="s">
        <v>8125</v>
      </c>
      <c r="D1719" s="634" t="s">
        <v>8126</v>
      </c>
      <c r="E1719" s="634" t="s">
        <v>8127</v>
      </c>
      <c r="F1719" s="634" t="s">
        <v>4345</v>
      </c>
      <c r="G1719" s="634" t="s">
        <v>8221</v>
      </c>
      <c r="H1719" s="634" t="s">
        <v>4346</v>
      </c>
      <c r="I1719" s="634" t="s">
        <v>12348</v>
      </c>
      <c r="J1719" s="634" t="s">
        <v>12349</v>
      </c>
      <c r="K1719" s="635">
        <v>41104925350017</v>
      </c>
      <c r="L1719" s="634" t="s">
        <v>9259</v>
      </c>
      <c r="M1719" s="634" t="s">
        <v>2423</v>
      </c>
      <c r="N1719" s="634" t="s">
        <v>2424</v>
      </c>
      <c r="O1719" s="634" t="s">
        <v>4329</v>
      </c>
      <c r="P1719" s="634" t="s">
        <v>8132</v>
      </c>
      <c r="Q1719" s="634" t="s">
        <v>8133</v>
      </c>
      <c r="R1719" s="634" t="s">
        <v>7224</v>
      </c>
      <c r="S1719" s="634" t="s">
        <v>8135</v>
      </c>
      <c r="T1719" s="634" t="s">
        <v>8136</v>
      </c>
      <c r="U1719" s="634" t="s">
        <v>2426</v>
      </c>
      <c r="V1719" s="634" t="s">
        <v>470</v>
      </c>
      <c r="W1719" s="634" t="s">
        <v>5559</v>
      </c>
      <c r="X1719" s="634" t="s">
        <v>12350</v>
      </c>
      <c r="Y1719" s="634" t="s">
        <v>8138</v>
      </c>
      <c r="Z1719" s="634" t="s">
        <v>8139</v>
      </c>
      <c r="AB1719" s="634" t="s">
        <v>8183</v>
      </c>
      <c r="AC1719" s="634" t="s">
        <v>8184</v>
      </c>
      <c r="AE1719" s="634" t="s">
        <v>10625</v>
      </c>
      <c r="AF1719" s="634" t="s">
        <v>21290</v>
      </c>
      <c r="AI1719" s="646" t="str">
        <f>VLOOKUP(K1719,'2-kurs'!C:F,4,)</f>
        <v>2-kurs</v>
      </c>
      <c r="AJ1719" s="634" t="str">
        <f t="shared" si="26"/>
        <v>438231100673</v>
      </c>
    </row>
    <row r="1720" spans="1:36" hidden="1" x14ac:dyDescent="0.25">
      <c r="A1720" s="634" t="s">
        <v>12351</v>
      </c>
      <c r="B1720" s="634" t="s">
        <v>5105</v>
      </c>
      <c r="C1720" s="634" t="s">
        <v>8125</v>
      </c>
      <c r="D1720" s="634" t="s">
        <v>8126</v>
      </c>
      <c r="E1720" s="634" t="s">
        <v>8127</v>
      </c>
      <c r="F1720" s="634" t="s">
        <v>4345</v>
      </c>
      <c r="G1720" s="634" t="s">
        <v>4347</v>
      </c>
      <c r="H1720" s="634" t="s">
        <v>4346</v>
      </c>
      <c r="I1720" s="634" t="s">
        <v>9300</v>
      </c>
      <c r="J1720" s="634" t="s">
        <v>12352</v>
      </c>
      <c r="K1720" s="635">
        <v>60112005260012</v>
      </c>
      <c r="L1720" s="634" t="s">
        <v>12353</v>
      </c>
      <c r="M1720" s="634" t="s">
        <v>2423</v>
      </c>
      <c r="N1720" s="634" t="s">
        <v>2424</v>
      </c>
      <c r="O1720" s="634" t="s">
        <v>4329</v>
      </c>
      <c r="P1720" s="634" t="s">
        <v>8132</v>
      </c>
      <c r="Q1720" s="634" t="s">
        <v>8133</v>
      </c>
      <c r="R1720" s="634" t="s">
        <v>7224</v>
      </c>
      <c r="S1720" s="634" t="s">
        <v>8135</v>
      </c>
      <c r="T1720" s="634" t="s">
        <v>8136</v>
      </c>
      <c r="U1720" s="634" t="s">
        <v>2426</v>
      </c>
      <c r="V1720" s="634" t="s">
        <v>470</v>
      </c>
      <c r="W1720" s="634" t="s">
        <v>5559</v>
      </c>
      <c r="X1720" s="634" t="s">
        <v>12354</v>
      </c>
      <c r="Y1720" s="634" t="s">
        <v>8138</v>
      </c>
      <c r="Z1720" s="634" t="s">
        <v>8139</v>
      </c>
      <c r="AB1720" s="634" t="s">
        <v>8183</v>
      </c>
      <c r="AC1720" s="634" t="s">
        <v>8184</v>
      </c>
      <c r="AE1720" s="634" t="s">
        <v>10625</v>
      </c>
      <c r="AF1720" s="634" t="s">
        <v>21290</v>
      </c>
      <c r="AI1720" s="646" t="str">
        <f>VLOOKUP(K1720,'2-kurs'!C:F,4,)</f>
        <v>2-kurs</v>
      </c>
      <c r="AJ1720" s="634" t="str">
        <f t="shared" si="26"/>
        <v>438231100658</v>
      </c>
    </row>
    <row r="1721" spans="1:36" hidden="1" x14ac:dyDescent="0.25">
      <c r="A1721" s="634" t="s">
        <v>12480</v>
      </c>
      <c r="B1721" s="634" t="s">
        <v>5433</v>
      </c>
      <c r="C1721" s="634" t="s">
        <v>8125</v>
      </c>
      <c r="D1721" s="634" t="s">
        <v>8126</v>
      </c>
      <c r="E1721" s="634" t="s">
        <v>8127</v>
      </c>
      <c r="F1721" s="634" t="s">
        <v>4345</v>
      </c>
      <c r="G1721" s="634" t="s">
        <v>4348</v>
      </c>
      <c r="H1721" s="634" t="s">
        <v>4346</v>
      </c>
      <c r="I1721" s="634" t="s">
        <v>12481</v>
      </c>
      <c r="J1721" s="634" t="s">
        <v>12482</v>
      </c>
      <c r="K1721" s="635">
        <v>40112911140017</v>
      </c>
      <c r="L1721" s="634" t="s">
        <v>12218</v>
      </c>
      <c r="M1721" s="634" t="s">
        <v>2423</v>
      </c>
      <c r="N1721" s="634" t="s">
        <v>2424</v>
      </c>
      <c r="O1721" s="634" t="s">
        <v>4329</v>
      </c>
      <c r="P1721" s="634" t="s">
        <v>8132</v>
      </c>
      <c r="Q1721" s="634" t="s">
        <v>8133</v>
      </c>
      <c r="R1721" s="634" t="s">
        <v>7224</v>
      </c>
      <c r="S1721" s="634" t="s">
        <v>8135</v>
      </c>
      <c r="T1721" s="634" t="s">
        <v>8136</v>
      </c>
      <c r="U1721" s="634" t="s">
        <v>2426</v>
      </c>
      <c r="V1721" s="634" t="s">
        <v>470</v>
      </c>
      <c r="W1721" s="634" t="s">
        <v>5559</v>
      </c>
      <c r="X1721" s="634" t="s">
        <v>12483</v>
      </c>
      <c r="Y1721" s="634" t="s">
        <v>8138</v>
      </c>
      <c r="Z1721" s="634" t="s">
        <v>8139</v>
      </c>
      <c r="AB1721" s="634" t="s">
        <v>8183</v>
      </c>
      <c r="AC1721" s="634" t="s">
        <v>8184</v>
      </c>
      <c r="AE1721" s="634" t="s">
        <v>10625</v>
      </c>
      <c r="AF1721" s="634" t="s">
        <v>20737</v>
      </c>
      <c r="AI1721" s="646" t="str">
        <f>VLOOKUP(K1721,'2-kurs'!C:F,4,)</f>
        <v>2-kurs</v>
      </c>
      <c r="AJ1721" s="634" t="str">
        <f t="shared" si="26"/>
        <v>438231100634</v>
      </c>
    </row>
    <row r="1722" spans="1:36" hidden="1" x14ac:dyDescent="0.25">
      <c r="A1722" s="634" t="s">
        <v>12488</v>
      </c>
      <c r="B1722" s="634" t="s">
        <v>3347</v>
      </c>
      <c r="C1722" s="634" t="s">
        <v>8125</v>
      </c>
      <c r="D1722" s="634" t="s">
        <v>8126</v>
      </c>
      <c r="E1722" s="634" t="s">
        <v>8127</v>
      </c>
      <c r="F1722" s="634" t="s">
        <v>4345</v>
      </c>
      <c r="G1722" s="634" t="s">
        <v>4350</v>
      </c>
      <c r="H1722" s="634" t="s">
        <v>4346</v>
      </c>
      <c r="I1722" s="634" t="s">
        <v>12489</v>
      </c>
      <c r="J1722" s="634" t="s">
        <v>12490</v>
      </c>
      <c r="K1722" s="635">
        <v>42711861070212</v>
      </c>
      <c r="L1722" s="634" t="s">
        <v>12491</v>
      </c>
      <c r="M1722" s="634" t="s">
        <v>2423</v>
      </c>
      <c r="N1722" s="634" t="s">
        <v>2424</v>
      </c>
      <c r="O1722" s="634" t="s">
        <v>4329</v>
      </c>
      <c r="P1722" s="634" t="s">
        <v>8132</v>
      </c>
      <c r="Q1722" s="634" t="s">
        <v>8133</v>
      </c>
      <c r="R1722" s="634" t="s">
        <v>7224</v>
      </c>
      <c r="S1722" s="634" t="s">
        <v>8135</v>
      </c>
      <c r="T1722" s="634" t="s">
        <v>8136</v>
      </c>
      <c r="U1722" s="634" t="s">
        <v>2426</v>
      </c>
      <c r="V1722" s="634" t="s">
        <v>470</v>
      </c>
      <c r="W1722" s="634" t="s">
        <v>5559</v>
      </c>
      <c r="X1722" s="634" t="s">
        <v>12492</v>
      </c>
      <c r="Y1722" s="634" t="s">
        <v>8138</v>
      </c>
      <c r="Z1722" s="634" t="s">
        <v>8139</v>
      </c>
      <c r="AB1722" s="634" t="s">
        <v>8183</v>
      </c>
      <c r="AC1722" s="634" t="s">
        <v>8184</v>
      </c>
      <c r="AE1722" s="634" t="s">
        <v>11913</v>
      </c>
      <c r="AF1722" s="634" t="s">
        <v>21253</v>
      </c>
      <c r="AI1722" s="646" t="str">
        <f>VLOOKUP(K1722,'2-kurs'!C:F,4,)</f>
        <v>2-kurs</v>
      </c>
      <c r="AJ1722" s="634" t="str">
        <f t="shared" si="26"/>
        <v>438221100333</v>
      </c>
    </row>
    <row r="1723" spans="1:36" hidden="1" x14ac:dyDescent="0.25">
      <c r="A1723" s="634" t="s">
        <v>12519</v>
      </c>
      <c r="B1723" s="634" t="s">
        <v>12520</v>
      </c>
      <c r="C1723" s="634" t="s">
        <v>8125</v>
      </c>
      <c r="D1723" s="634" t="s">
        <v>8126</v>
      </c>
      <c r="E1723" s="634" t="s">
        <v>8356</v>
      </c>
      <c r="F1723" s="634" t="s">
        <v>4345</v>
      </c>
      <c r="G1723" s="634" t="s">
        <v>4348</v>
      </c>
      <c r="H1723" s="634" t="s">
        <v>4346</v>
      </c>
      <c r="I1723" s="634" t="s">
        <v>12521</v>
      </c>
      <c r="J1723" s="634" t="s">
        <v>12522</v>
      </c>
      <c r="K1723" s="635">
        <v>62405065300021</v>
      </c>
      <c r="L1723" s="634" t="s">
        <v>12523</v>
      </c>
      <c r="M1723" s="634" t="s">
        <v>2423</v>
      </c>
      <c r="N1723" s="634" t="s">
        <v>2424</v>
      </c>
      <c r="O1723" s="634" t="s">
        <v>4329</v>
      </c>
      <c r="P1723" s="634" t="s">
        <v>8132</v>
      </c>
      <c r="Q1723" s="634" t="s">
        <v>8133</v>
      </c>
      <c r="R1723" s="634" t="s">
        <v>7224</v>
      </c>
      <c r="S1723" s="634" t="s">
        <v>8135</v>
      </c>
      <c r="T1723" s="634" t="s">
        <v>8136</v>
      </c>
      <c r="U1723" s="634" t="s">
        <v>2426</v>
      </c>
      <c r="V1723" s="634" t="s">
        <v>470</v>
      </c>
      <c r="W1723" s="634" t="s">
        <v>5559</v>
      </c>
      <c r="X1723" s="634" t="s">
        <v>12524</v>
      </c>
      <c r="Y1723" s="634" t="s">
        <v>8138</v>
      </c>
      <c r="Z1723" s="634" t="s">
        <v>8139</v>
      </c>
      <c r="AB1723" s="634" t="s">
        <v>8183</v>
      </c>
      <c r="AC1723" s="634" t="s">
        <v>8184</v>
      </c>
      <c r="AE1723" s="634" t="s">
        <v>10625</v>
      </c>
      <c r="AF1723" s="634" t="s">
        <v>21268</v>
      </c>
      <c r="AI1723" s="646" t="str">
        <f>VLOOKUP(K1723,'2-kurs'!C:F,4,)</f>
        <v>2-kurs</v>
      </c>
      <c r="AJ1723" s="634" t="str">
        <f t="shared" si="26"/>
        <v>438231100648</v>
      </c>
    </row>
    <row r="1724" spans="1:36" hidden="1" x14ac:dyDescent="0.25">
      <c r="A1724" s="634" t="s">
        <v>12472</v>
      </c>
      <c r="B1724" s="634" t="s">
        <v>5491</v>
      </c>
      <c r="C1724" s="634" t="s">
        <v>8125</v>
      </c>
      <c r="D1724" s="634" t="s">
        <v>8126</v>
      </c>
      <c r="E1724" s="634" t="s">
        <v>8127</v>
      </c>
      <c r="F1724" s="634" t="s">
        <v>4345</v>
      </c>
      <c r="G1724" s="634" t="s">
        <v>4348</v>
      </c>
      <c r="H1724" s="634" t="s">
        <v>4346</v>
      </c>
      <c r="I1724" s="634" t="s">
        <v>12459</v>
      </c>
      <c r="J1724" s="634" t="s">
        <v>12473</v>
      </c>
      <c r="K1724" s="635">
        <v>41503851140079</v>
      </c>
      <c r="L1724" s="634" t="s">
        <v>12474</v>
      </c>
      <c r="M1724" s="634" t="s">
        <v>2423</v>
      </c>
      <c r="N1724" s="634" t="s">
        <v>2424</v>
      </c>
      <c r="O1724" s="634" t="s">
        <v>4329</v>
      </c>
      <c r="P1724" s="634" t="s">
        <v>8132</v>
      </c>
      <c r="Q1724" s="634" t="s">
        <v>8133</v>
      </c>
      <c r="R1724" s="634" t="s">
        <v>7224</v>
      </c>
      <c r="S1724" s="634" t="s">
        <v>8135</v>
      </c>
      <c r="T1724" s="634" t="s">
        <v>8136</v>
      </c>
      <c r="U1724" s="634" t="s">
        <v>2426</v>
      </c>
      <c r="V1724" s="634" t="s">
        <v>470</v>
      </c>
      <c r="W1724" s="634" t="s">
        <v>5559</v>
      </c>
      <c r="X1724" s="634" t="s">
        <v>12475</v>
      </c>
      <c r="Y1724" s="634" t="s">
        <v>8138</v>
      </c>
      <c r="Z1724" s="634" t="s">
        <v>8139</v>
      </c>
      <c r="AB1724" s="634" t="s">
        <v>8183</v>
      </c>
      <c r="AC1724" s="634" t="s">
        <v>8184</v>
      </c>
      <c r="AF1724" s="634" t="s">
        <v>21301</v>
      </c>
      <c r="AI1724" s="646" t="str">
        <f>VLOOKUP(K1724,'2-kurs'!C:F,4,)</f>
        <v>2-kurs</v>
      </c>
      <c r="AJ1724" s="634" t="str">
        <f t="shared" si="26"/>
        <v>438231100767</v>
      </c>
    </row>
    <row r="1725" spans="1:36" hidden="1" x14ac:dyDescent="0.25">
      <c r="A1725" s="634" t="s">
        <v>12468</v>
      </c>
      <c r="B1725" s="634" t="s">
        <v>5376</v>
      </c>
      <c r="C1725" s="634" t="s">
        <v>8125</v>
      </c>
      <c r="D1725" s="634" t="s">
        <v>8126</v>
      </c>
      <c r="E1725" s="634" t="s">
        <v>8127</v>
      </c>
      <c r="F1725" s="634" t="s">
        <v>4345</v>
      </c>
      <c r="G1725" s="634" t="s">
        <v>8186</v>
      </c>
      <c r="H1725" s="634" t="s">
        <v>4346</v>
      </c>
      <c r="I1725" s="634" t="s">
        <v>12469</v>
      </c>
      <c r="J1725" s="634" t="s">
        <v>12470</v>
      </c>
      <c r="K1725" s="635">
        <v>43107871120080</v>
      </c>
      <c r="L1725" s="634" t="s">
        <v>8941</v>
      </c>
      <c r="M1725" s="634" t="s">
        <v>2423</v>
      </c>
      <c r="N1725" s="634" t="s">
        <v>2424</v>
      </c>
      <c r="O1725" s="634" t="s">
        <v>4329</v>
      </c>
      <c r="P1725" s="634" t="s">
        <v>8132</v>
      </c>
      <c r="Q1725" s="634" t="s">
        <v>8133</v>
      </c>
      <c r="R1725" s="634" t="s">
        <v>7224</v>
      </c>
      <c r="S1725" s="634" t="s">
        <v>8135</v>
      </c>
      <c r="T1725" s="634" t="s">
        <v>8136</v>
      </c>
      <c r="U1725" s="634" t="s">
        <v>2426</v>
      </c>
      <c r="V1725" s="634" t="s">
        <v>470</v>
      </c>
      <c r="W1725" s="634" t="s">
        <v>5559</v>
      </c>
      <c r="X1725" s="634" t="s">
        <v>12471</v>
      </c>
      <c r="Y1725" s="634" t="s">
        <v>8138</v>
      </c>
      <c r="Z1725" s="634" t="s">
        <v>8139</v>
      </c>
      <c r="AB1725" s="634" t="s">
        <v>8183</v>
      </c>
      <c r="AC1725" s="634" t="s">
        <v>8184</v>
      </c>
      <c r="AE1725" s="634" t="s">
        <v>10625</v>
      </c>
      <c r="AF1725" s="634" t="s">
        <v>21268</v>
      </c>
      <c r="AI1725" s="646" t="str">
        <f>VLOOKUP(K1725,'2-kurs'!C:F,4,)</f>
        <v>2-kurs</v>
      </c>
      <c r="AJ1725" s="634" t="str">
        <f t="shared" si="26"/>
        <v>438231100653</v>
      </c>
    </row>
    <row r="1726" spans="1:36" hidden="1" x14ac:dyDescent="0.25">
      <c r="A1726" s="634" t="s">
        <v>12355</v>
      </c>
      <c r="B1726" s="634" t="s">
        <v>5112</v>
      </c>
      <c r="C1726" s="634" t="s">
        <v>8125</v>
      </c>
      <c r="D1726" s="634" t="s">
        <v>8126</v>
      </c>
      <c r="E1726" s="634" t="s">
        <v>8127</v>
      </c>
      <c r="F1726" s="634" t="s">
        <v>4345</v>
      </c>
      <c r="G1726" s="634" t="s">
        <v>4348</v>
      </c>
      <c r="H1726" s="634" t="s">
        <v>4346</v>
      </c>
      <c r="I1726" s="634" t="s">
        <v>12356</v>
      </c>
      <c r="J1726" s="634" t="s">
        <v>12357</v>
      </c>
      <c r="K1726" s="635">
        <v>41611951000059</v>
      </c>
      <c r="L1726" s="634" t="s">
        <v>12358</v>
      </c>
      <c r="M1726" s="634" t="s">
        <v>2423</v>
      </c>
      <c r="N1726" s="634" t="s">
        <v>2424</v>
      </c>
      <c r="O1726" s="634" t="s">
        <v>4329</v>
      </c>
      <c r="P1726" s="634" t="s">
        <v>8132</v>
      </c>
      <c r="Q1726" s="634" t="s">
        <v>8133</v>
      </c>
      <c r="R1726" s="634" t="s">
        <v>7224</v>
      </c>
      <c r="S1726" s="634" t="s">
        <v>8135</v>
      </c>
      <c r="T1726" s="634" t="s">
        <v>8136</v>
      </c>
      <c r="U1726" s="634" t="s">
        <v>2426</v>
      </c>
      <c r="V1726" s="634" t="s">
        <v>470</v>
      </c>
      <c r="W1726" s="634" t="s">
        <v>5559</v>
      </c>
      <c r="X1726" s="634" t="s">
        <v>12359</v>
      </c>
      <c r="Y1726" s="634" t="s">
        <v>8138</v>
      </c>
      <c r="Z1726" s="634" t="s">
        <v>8139</v>
      </c>
      <c r="AB1726" s="634" t="s">
        <v>8183</v>
      </c>
      <c r="AC1726" s="634" t="s">
        <v>8184</v>
      </c>
      <c r="AE1726" s="634" t="s">
        <v>10625</v>
      </c>
      <c r="AF1726" s="634" t="s">
        <v>18740</v>
      </c>
      <c r="AI1726" s="646" t="str">
        <f>VLOOKUP(K1726,'2-kurs'!C:F,4,)</f>
        <v>2-kurs</v>
      </c>
      <c r="AJ1726" s="634" t="str">
        <f t="shared" si="26"/>
        <v>438231100662</v>
      </c>
    </row>
    <row r="1727" spans="1:36" hidden="1" x14ac:dyDescent="0.25">
      <c r="A1727" s="634" t="s">
        <v>18840</v>
      </c>
      <c r="B1727" s="634" t="s">
        <v>18572</v>
      </c>
      <c r="C1727" s="634" t="s">
        <v>8125</v>
      </c>
      <c r="D1727" s="634" t="s">
        <v>8126</v>
      </c>
      <c r="E1727" s="634" t="s">
        <v>8127</v>
      </c>
      <c r="F1727" s="634" t="s">
        <v>8700</v>
      </c>
      <c r="G1727" s="634" t="s">
        <v>8701</v>
      </c>
      <c r="H1727" s="634" t="s">
        <v>4346</v>
      </c>
      <c r="I1727" s="634" t="s">
        <v>10379</v>
      </c>
      <c r="J1727" s="634" t="s">
        <v>18841</v>
      </c>
      <c r="K1727" s="635">
        <v>42006913090024</v>
      </c>
      <c r="L1727" s="634" t="s">
        <v>12311</v>
      </c>
      <c r="M1727" s="634" t="s">
        <v>2423</v>
      </c>
      <c r="N1727" s="634" t="s">
        <v>2424</v>
      </c>
      <c r="O1727" s="634" t="s">
        <v>4329</v>
      </c>
      <c r="P1727" s="634" t="s">
        <v>8132</v>
      </c>
      <c r="Q1727" s="634" t="s">
        <v>8133</v>
      </c>
      <c r="R1727" s="634" t="s">
        <v>7224</v>
      </c>
      <c r="S1727" s="634" t="s">
        <v>8135</v>
      </c>
      <c r="T1727" s="634" t="s">
        <v>8136</v>
      </c>
      <c r="U1727" s="634" t="s">
        <v>2426</v>
      </c>
      <c r="V1727" s="634" t="s">
        <v>470</v>
      </c>
      <c r="W1727" s="634" t="s">
        <v>5559</v>
      </c>
      <c r="X1727" s="634" t="s">
        <v>8137</v>
      </c>
      <c r="Y1727" s="634" t="s">
        <v>8138</v>
      </c>
      <c r="Z1727" s="634" t="s">
        <v>8139</v>
      </c>
      <c r="AE1727" s="634" t="s">
        <v>20514</v>
      </c>
      <c r="AF1727" s="634" t="s">
        <v>18740</v>
      </c>
      <c r="AI1727" s="646" t="str">
        <f>VLOOKUP(K1727,'2-kurs'!C:F,4,)</f>
        <v>2-kurs</v>
      </c>
      <c r="AJ1727" s="634" t="str">
        <f t="shared" si="26"/>
        <v>438231100829</v>
      </c>
    </row>
    <row r="1728" spans="1:36" hidden="1" x14ac:dyDescent="0.25">
      <c r="A1728" s="634" t="s">
        <v>12343</v>
      </c>
      <c r="B1728" s="634" t="s">
        <v>8045</v>
      </c>
      <c r="C1728" s="634" t="s">
        <v>8125</v>
      </c>
      <c r="D1728" s="634" t="s">
        <v>8126</v>
      </c>
      <c r="E1728" s="634" t="s">
        <v>8127</v>
      </c>
      <c r="F1728" s="634" t="s">
        <v>4345</v>
      </c>
      <c r="G1728" s="634" t="s">
        <v>4352</v>
      </c>
      <c r="H1728" s="634" t="s">
        <v>4346</v>
      </c>
      <c r="I1728" s="634" t="s">
        <v>12344</v>
      </c>
      <c r="J1728" s="634" t="s">
        <v>12345</v>
      </c>
      <c r="K1728" s="635">
        <v>42105951060054</v>
      </c>
      <c r="L1728" s="634" t="s">
        <v>9490</v>
      </c>
      <c r="M1728" s="634" t="s">
        <v>2423</v>
      </c>
      <c r="N1728" s="634" t="s">
        <v>2424</v>
      </c>
      <c r="O1728" s="634" t="s">
        <v>4329</v>
      </c>
      <c r="P1728" s="634" t="s">
        <v>8132</v>
      </c>
      <c r="Q1728" s="634" t="s">
        <v>8133</v>
      </c>
      <c r="R1728" s="634" t="s">
        <v>7224</v>
      </c>
      <c r="S1728" s="634" t="s">
        <v>8135</v>
      </c>
      <c r="T1728" s="634" t="s">
        <v>8136</v>
      </c>
      <c r="U1728" s="634" t="s">
        <v>2426</v>
      </c>
      <c r="V1728" s="634" t="s">
        <v>470</v>
      </c>
      <c r="W1728" s="634" t="s">
        <v>5559</v>
      </c>
      <c r="X1728" s="634" t="s">
        <v>8175</v>
      </c>
      <c r="Y1728" s="634" t="s">
        <v>8138</v>
      </c>
      <c r="Z1728" s="634" t="s">
        <v>8139</v>
      </c>
      <c r="AE1728" s="634" t="s">
        <v>20514</v>
      </c>
      <c r="AF1728" s="634" t="s">
        <v>20721</v>
      </c>
      <c r="AI1728" s="646" t="str">
        <f>VLOOKUP(K1728,'2-kurs'!C:F,4,)</f>
        <v>2-kurs</v>
      </c>
      <c r="AJ1728" s="634" t="str">
        <f t="shared" si="26"/>
        <v>438231100906</v>
      </c>
    </row>
    <row r="1729" spans="1:36" hidden="1" x14ac:dyDescent="0.25">
      <c r="A1729" s="634" t="s">
        <v>12360</v>
      </c>
      <c r="B1729" s="634" t="s">
        <v>5526</v>
      </c>
      <c r="C1729" s="634" t="s">
        <v>8125</v>
      </c>
      <c r="D1729" s="634" t="s">
        <v>8126</v>
      </c>
      <c r="E1729" s="634" t="s">
        <v>8127</v>
      </c>
      <c r="F1729" s="634" t="s">
        <v>4345</v>
      </c>
      <c r="G1729" s="634" t="s">
        <v>4348</v>
      </c>
      <c r="H1729" s="634" t="s">
        <v>4346</v>
      </c>
      <c r="I1729" s="634" t="s">
        <v>12361</v>
      </c>
      <c r="J1729" s="634" t="s">
        <v>12362</v>
      </c>
      <c r="K1729" s="635">
        <v>40604951010031</v>
      </c>
      <c r="L1729" s="634" t="s">
        <v>11589</v>
      </c>
      <c r="M1729" s="634" t="s">
        <v>2423</v>
      </c>
      <c r="N1729" s="634" t="s">
        <v>2424</v>
      </c>
      <c r="O1729" s="634" t="s">
        <v>4329</v>
      </c>
      <c r="P1729" s="634" t="s">
        <v>8132</v>
      </c>
      <c r="Q1729" s="634" t="s">
        <v>8133</v>
      </c>
      <c r="R1729" s="634" t="s">
        <v>7224</v>
      </c>
      <c r="S1729" s="634" t="s">
        <v>8135</v>
      </c>
      <c r="T1729" s="634" t="s">
        <v>8136</v>
      </c>
      <c r="U1729" s="634" t="s">
        <v>2426</v>
      </c>
      <c r="V1729" s="634" t="s">
        <v>470</v>
      </c>
      <c r="W1729" s="634" t="s">
        <v>5559</v>
      </c>
      <c r="X1729" s="634" t="s">
        <v>12363</v>
      </c>
      <c r="Y1729" s="634" t="s">
        <v>8138</v>
      </c>
      <c r="Z1729" s="634" t="s">
        <v>8139</v>
      </c>
      <c r="AB1729" s="634" t="s">
        <v>8183</v>
      </c>
      <c r="AC1729" s="634" t="s">
        <v>8184</v>
      </c>
      <c r="AF1729" s="634" t="s">
        <v>21290</v>
      </c>
      <c r="AI1729" s="646" t="str">
        <f>VLOOKUP(K1729,'2-kurs'!C:F,4,)</f>
        <v>2-kurs</v>
      </c>
      <c r="AJ1729" s="634" t="str">
        <f t="shared" si="26"/>
        <v>438231100790</v>
      </c>
    </row>
    <row r="1730" spans="1:36" hidden="1" x14ac:dyDescent="0.25">
      <c r="A1730" s="634" t="s">
        <v>12364</v>
      </c>
      <c r="B1730" s="634" t="s">
        <v>5145</v>
      </c>
      <c r="C1730" s="634" t="s">
        <v>8125</v>
      </c>
      <c r="D1730" s="634" t="s">
        <v>8126</v>
      </c>
      <c r="E1730" s="634" t="s">
        <v>8127</v>
      </c>
      <c r="F1730" s="634" t="s">
        <v>4345</v>
      </c>
      <c r="G1730" s="634" t="s">
        <v>8163</v>
      </c>
      <c r="H1730" s="634" t="s">
        <v>4346</v>
      </c>
      <c r="I1730" s="634" t="s">
        <v>12365</v>
      </c>
      <c r="J1730" s="634" t="s">
        <v>12366</v>
      </c>
      <c r="K1730" s="635">
        <v>41510965320013</v>
      </c>
      <c r="L1730" s="634" t="s">
        <v>12367</v>
      </c>
      <c r="M1730" s="634" t="s">
        <v>2423</v>
      </c>
      <c r="N1730" s="634" t="s">
        <v>2424</v>
      </c>
      <c r="O1730" s="634" t="s">
        <v>4329</v>
      </c>
      <c r="P1730" s="634" t="s">
        <v>8132</v>
      </c>
      <c r="Q1730" s="634" t="s">
        <v>8133</v>
      </c>
      <c r="R1730" s="634" t="s">
        <v>7224</v>
      </c>
      <c r="S1730" s="634" t="s">
        <v>8135</v>
      </c>
      <c r="T1730" s="634" t="s">
        <v>8136</v>
      </c>
      <c r="U1730" s="634" t="s">
        <v>2426</v>
      </c>
      <c r="V1730" s="634" t="s">
        <v>470</v>
      </c>
      <c r="W1730" s="634" t="s">
        <v>5559</v>
      </c>
      <c r="X1730" s="634" t="s">
        <v>12368</v>
      </c>
      <c r="Y1730" s="634" t="s">
        <v>8138</v>
      </c>
      <c r="Z1730" s="634" t="s">
        <v>8139</v>
      </c>
      <c r="AB1730" s="634" t="s">
        <v>8183</v>
      </c>
      <c r="AC1730" s="634" t="s">
        <v>8184</v>
      </c>
      <c r="AE1730" s="634" t="s">
        <v>10625</v>
      </c>
      <c r="AF1730" s="634" t="s">
        <v>21290</v>
      </c>
      <c r="AI1730" s="646" t="str">
        <f>VLOOKUP(K1730,'2-kurs'!C:F,4,)</f>
        <v>2-kurs</v>
      </c>
      <c r="AJ1730" s="634" t="str">
        <f t="shared" si="26"/>
        <v>438231100642</v>
      </c>
    </row>
    <row r="1731" spans="1:36" hidden="1" x14ac:dyDescent="0.25">
      <c r="A1731" s="634" t="s">
        <v>12369</v>
      </c>
      <c r="B1731" s="634" t="s">
        <v>5159</v>
      </c>
      <c r="C1731" s="634" t="s">
        <v>8125</v>
      </c>
      <c r="D1731" s="634" t="s">
        <v>8126</v>
      </c>
      <c r="E1731" s="634" t="s">
        <v>8127</v>
      </c>
      <c r="F1731" s="634" t="s">
        <v>4345</v>
      </c>
      <c r="G1731" s="634" t="s">
        <v>4348</v>
      </c>
      <c r="H1731" s="634" t="s">
        <v>4346</v>
      </c>
      <c r="I1731" s="634" t="s">
        <v>12370</v>
      </c>
      <c r="J1731" s="634" t="s">
        <v>12371</v>
      </c>
      <c r="K1731" s="635">
        <v>40401911140010</v>
      </c>
      <c r="L1731" s="634" t="s">
        <v>12372</v>
      </c>
      <c r="M1731" s="634" t="s">
        <v>2423</v>
      </c>
      <c r="N1731" s="634" t="s">
        <v>2424</v>
      </c>
      <c r="O1731" s="634" t="s">
        <v>4329</v>
      </c>
      <c r="P1731" s="634" t="s">
        <v>8132</v>
      </c>
      <c r="Q1731" s="634" t="s">
        <v>8133</v>
      </c>
      <c r="R1731" s="634" t="s">
        <v>7224</v>
      </c>
      <c r="S1731" s="634" t="s">
        <v>8135</v>
      </c>
      <c r="T1731" s="634" t="s">
        <v>8136</v>
      </c>
      <c r="U1731" s="634" t="s">
        <v>2426</v>
      </c>
      <c r="V1731" s="634" t="s">
        <v>470</v>
      </c>
      <c r="W1731" s="634" t="s">
        <v>5559</v>
      </c>
      <c r="X1731" s="634" t="s">
        <v>12373</v>
      </c>
      <c r="Y1731" s="634" t="s">
        <v>8138</v>
      </c>
      <c r="Z1731" s="634" t="s">
        <v>8139</v>
      </c>
      <c r="AB1731" s="634" t="s">
        <v>8183</v>
      </c>
      <c r="AC1731" s="634" t="s">
        <v>8184</v>
      </c>
      <c r="AE1731" s="634" t="s">
        <v>10625</v>
      </c>
      <c r="AF1731" s="634" t="s">
        <v>18740</v>
      </c>
      <c r="AI1731" s="646" t="str">
        <f>VLOOKUP(K1731,'2-kurs'!C:F,4,)</f>
        <v>2-kurs</v>
      </c>
      <c r="AJ1731" s="634" t="str">
        <f t="shared" si="26"/>
        <v>438231100632</v>
      </c>
    </row>
    <row r="1732" spans="1:36" hidden="1" x14ac:dyDescent="0.25">
      <c r="A1732" s="634" t="s">
        <v>12374</v>
      </c>
      <c r="B1732" s="634" t="s">
        <v>5160</v>
      </c>
      <c r="C1732" s="634" t="s">
        <v>8125</v>
      </c>
      <c r="D1732" s="634" t="s">
        <v>8126</v>
      </c>
      <c r="E1732" s="634" t="s">
        <v>8361</v>
      </c>
      <c r="F1732" s="634" t="s">
        <v>4345</v>
      </c>
      <c r="G1732" s="634" t="s">
        <v>4348</v>
      </c>
      <c r="H1732" s="634" t="s">
        <v>4346</v>
      </c>
      <c r="I1732" s="634" t="s">
        <v>12375</v>
      </c>
      <c r="J1732" s="634" t="s">
        <v>12376</v>
      </c>
      <c r="K1732" s="635">
        <v>41009931010015</v>
      </c>
      <c r="L1732" s="634" t="s">
        <v>12377</v>
      </c>
      <c r="M1732" s="634" t="s">
        <v>2423</v>
      </c>
      <c r="N1732" s="634" t="s">
        <v>2424</v>
      </c>
      <c r="O1732" s="634" t="s">
        <v>4329</v>
      </c>
      <c r="P1732" s="634" t="s">
        <v>8132</v>
      </c>
      <c r="Q1732" s="634" t="s">
        <v>8133</v>
      </c>
      <c r="R1732" s="634" t="s">
        <v>7224</v>
      </c>
      <c r="S1732" s="634" t="s">
        <v>8135</v>
      </c>
      <c r="T1732" s="634" t="s">
        <v>8136</v>
      </c>
      <c r="U1732" s="634" t="s">
        <v>2426</v>
      </c>
      <c r="V1732" s="634" t="s">
        <v>470</v>
      </c>
      <c r="W1732" s="634" t="s">
        <v>5559</v>
      </c>
      <c r="X1732" s="634" t="s">
        <v>12378</v>
      </c>
      <c r="Y1732" s="634" t="s">
        <v>8138</v>
      </c>
      <c r="Z1732" s="634" t="s">
        <v>8139</v>
      </c>
      <c r="AB1732" s="634" t="s">
        <v>8183</v>
      </c>
      <c r="AC1732" s="634" t="s">
        <v>8184</v>
      </c>
      <c r="AE1732" s="634" t="s">
        <v>10625</v>
      </c>
      <c r="AF1732" s="634" t="s">
        <v>21287</v>
      </c>
      <c r="AI1732" s="646" t="str">
        <f>VLOOKUP(K1732,'2-kurs'!C:F,4,)</f>
        <v>2-kurs</v>
      </c>
      <c r="AJ1732" s="634" t="str">
        <f t="shared" ref="AJ1732:AJ1795" si="27">A1732</f>
        <v>438231100602</v>
      </c>
    </row>
    <row r="1733" spans="1:36" hidden="1" x14ac:dyDescent="0.25">
      <c r="A1733" s="634" t="s">
        <v>12383</v>
      </c>
      <c r="B1733" s="634" t="s">
        <v>5172</v>
      </c>
      <c r="C1733" s="634" t="s">
        <v>8125</v>
      </c>
      <c r="D1733" s="634" t="s">
        <v>8126</v>
      </c>
      <c r="E1733" s="634" t="s">
        <v>8127</v>
      </c>
      <c r="F1733" s="634" t="s">
        <v>8142</v>
      </c>
      <c r="G1733" s="634" t="s">
        <v>12384</v>
      </c>
      <c r="H1733" s="634" t="s">
        <v>4346</v>
      </c>
      <c r="I1733" s="634" t="s">
        <v>12385</v>
      </c>
      <c r="J1733" s="634" t="s">
        <v>12386</v>
      </c>
      <c r="K1733" s="635">
        <v>41806932400021</v>
      </c>
      <c r="L1733" s="634" t="s">
        <v>9596</v>
      </c>
      <c r="M1733" s="634" t="s">
        <v>2423</v>
      </c>
      <c r="N1733" s="634" t="s">
        <v>2424</v>
      </c>
      <c r="O1733" s="634" t="s">
        <v>4329</v>
      </c>
      <c r="P1733" s="634" t="s">
        <v>8132</v>
      </c>
      <c r="Q1733" s="634" t="s">
        <v>8133</v>
      </c>
      <c r="R1733" s="634" t="s">
        <v>7224</v>
      </c>
      <c r="S1733" s="634" t="s">
        <v>8135</v>
      </c>
      <c r="T1733" s="634" t="s">
        <v>8136</v>
      </c>
      <c r="U1733" s="634" t="s">
        <v>2426</v>
      </c>
      <c r="V1733" s="634" t="s">
        <v>470</v>
      </c>
      <c r="W1733" s="634" t="s">
        <v>5559</v>
      </c>
      <c r="X1733" s="634" t="s">
        <v>12387</v>
      </c>
      <c r="Y1733" s="634" t="s">
        <v>8138</v>
      </c>
      <c r="Z1733" s="634" t="s">
        <v>8139</v>
      </c>
      <c r="AB1733" s="634" t="s">
        <v>8183</v>
      </c>
      <c r="AC1733" s="634" t="s">
        <v>8184</v>
      </c>
      <c r="AE1733" s="634" t="s">
        <v>10625</v>
      </c>
      <c r="AF1733" s="634" t="s">
        <v>21282</v>
      </c>
      <c r="AI1733" s="646" t="str">
        <f>VLOOKUP(K1733,'2-kurs'!C:F,4,)</f>
        <v>2-kurs</v>
      </c>
      <c r="AJ1733" s="634" t="str">
        <f t="shared" si="27"/>
        <v>438231100675</v>
      </c>
    </row>
    <row r="1734" spans="1:36" hidden="1" x14ac:dyDescent="0.25">
      <c r="A1734" s="634" t="s">
        <v>12379</v>
      </c>
      <c r="B1734" s="634" t="s">
        <v>5171</v>
      </c>
      <c r="C1734" s="634" t="s">
        <v>8125</v>
      </c>
      <c r="D1734" s="634" t="s">
        <v>8126</v>
      </c>
      <c r="E1734" s="634" t="s">
        <v>8127</v>
      </c>
      <c r="F1734" s="634" t="s">
        <v>4345</v>
      </c>
      <c r="G1734" s="634" t="s">
        <v>4348</v>
      </c>
      <c r="H1734" s="634" t="s">
        <v>4346</v>
      </c>
      <c r="I1734" s="634" t="s">
        <v>12380</v>
      </c>
      <c r="J1734" s="634" t="s">
        <v>12381</v>
      </c>
      <c r="K1734" s="635">
        <v>41811901140055</v>
      </c>
      <c r="L1734" s="634" t="s">
        <v>8847</v>
      </c>
      <c r="M1734" s="634" t="s">
        <v>2423</v>
      </c>
      <c r="N1734" s="634" t="s">
        <v>2424</v>
      </c>
      <c r="O1734" s="634" t="s">
        <v>4329</v>
      </c>
      <c r="P1734" s="634" t="s">
        <v>8132</v>
      </c>
      <c r="Q1734" s="634" t="s">
        <v>8133</v>
      </c>
      <c r="R1734" s="634" t="s">
        <v>7224</v>
      </c>
      <c r="S1734" s="634" t="s">
        <v>8135</v>
      </c>
      <c r="T1734" s="634" t="s">
        <v>8136</v>
      </c>
      <c r="U1734" s="634" t="s">
        <v>2426</v>
      </c>
      <c r="V1734" s="634" t="s">
        <v>470</v>
      </c>
      <c r="W1734" s="634" t="s">
        <v>5559</v>
      </c>
      <c r="X1734" s="634" t="s">
        <v>12382</v>
      </c>
      <c r="Y1734" s="634" t="s">
        <v>8138</v>
      </c>
      <c r="Z1734" s="634" t="s">
        <v>8139</v>
      </c>
      <c r="AB1734" s="634" t="s">
        <v>8183</v>
      </c>
      <c r="AC1734" s="634" t="s">
        <v>8184</v>
      </c>
      <c r="AE1734" s="634" t="s">
        <v>10625</v>
      </c>
      <c r="AF1734" s="634" t="s">
        <v>21297</v>
      </c>
      <c r="AI1734" s="646" t="str">
        <f>VLOOKUP(K1734,'2-kurs'!C:F,4,)</f>
        <v>2-kurs</v>
      </c>
      <c r="AJ1734" s="634" t="str">
        <f t="shared" si="27"/>
        <v>438231100636</v>
      </c>
    </row>
    <row r="1735" spans="1:36" hidden="1" x14ac:dyDescent="0.25">
      <c r="A1735" s="634" t="s">
        <v>18833</v>
      </c>
      <c r="B1735" s="634" t="s">
        <v>8050</v>
      </c>
      <c r="C1735" s="634" t="s">
        <v>8125</v>
      </c>
      <c r="D1735" s="634" t="s">
        <v>8126</v>
      </c>
      <c r="E1735" s="634" t="s">
        <v>8127</v>
      </c>
      <c r="F1735" s="634" t="s">
        <v>4345</v>
      </c>
      <c r="G1735" s="634" t="s">
        <v>4347</v>
      </c>
      <c r="H1735" s="634" t="s">
        <v>4346</v>
      </c>
      <c r="I1735" s="634" t="s">
        <v>18834</v>
      </c>
      <c r="J1735" s="634" t="s">
        <v>18835</v>
      </c>
      <c r="K1735" s="635">
        <v>41708911000133</v>
      </c>
      <c r="L1735" s="634" t="s">
        <v>12023</v>
      </c>
      <c r="M1735" s="634" t="s">
        <v>2423</v>
      </c>
      <c r="N1735" s="634" t="s">
        <v>2424</v>
      </c>
      <c r="O1735" s="634" t="s">
        <v>4329</v>
      </c>
      <c r="P1735" s="634" t="s">
        <v>8132</v>
      </c>
      <c r="Q1735" s="634" t="s">
        <v>8133</v>
      </c>
      <c r="R1735" s="634" t="s">
        <v>7224</v>
      </c>
      <c r="S1735" s="634" t="s">
        <v>8135</v>
      </c>
      <c r="T1735" s="634" t="s">
        <v>8136</v>
      </c>
      <c r="U1735" s="634" t="s">
        <v>2426</v>
      </c>
      <c r="V1735" s="634" t="s">
        <v>470</v>
      </c>
      <c r="W1735" s="634" t="s">
        <v>5559</v>
      </c>
      <c r="X1735" s="634" t="s">
        <v>8175</v>
      </c>
      <c r="Y1735" s="634" t="s">
        <v>8138</v>
      </c>
      <c r="Z1735" s="634" t="s">
        <v>8139</v>
      </c>
      <c r="AE1735" s="634" t="s">
        <v>20514</v>
      </c>
      <c r="AF1735" s="634" t="s">
        <v>21290</v>
      </c>
      <c r="AI1735" s="646" t="str">
        <f>VLOOKUP(K1735,'2-kurs'!C:F,4,)</f>
        <v>2-kurs</v>
      </c>
      <c r="AJ1735" s="634" t="str">
        <f t="shared" si="27"/>
        <v>438231100907</v>
      </c>
    </row>
    <row r="1736" spans="1:36" hidden="1" x14ac:dyDescent="0.25">
      <c r="A1736" s="634" t="s">
        <v>12615</v>
      </c>
      <c r="B1736" s="634" t="s">
        <v>5527</v>
      </c>
      <c r="C1736" s="634" t="s">
        <v>8125</v>
      </c>
      <c r="D1736" s="634" t="s">
        <v>8126</v>
      </c>
      <c r="E1736" s="634" t="s">
        <v>8127</v>
      </c>
      <c r="F1736" s="634" t="s">
        <v>4345</v>
      </c>
      <c r="G1736" s="634" t="s">
        <v>4347</v>
      </c>
      <c r="H1736" s="634" t="s">
        <v>4346</v>
      </c>
      <c r="I1736" s="634" t="s">
        <v>12616</v>
      </c>
      <c r="J1736" s="634" t="s">
        <v>12617</v>
      </c>
      <c r="K1736" s="635">
        <v>41203881000061</v>
      </c>
      <c r="L1736" s="634" t="s">
        <v>9187</v>
      </c>
      <c r="M1736" s="634" t="s">
        <v>2423</v>
      </c>
      <c r="N1736" s="634" t="s">
        <v>2424</v>
      </c>
      <c r="O1736" s="634" t="s">
        <v>5602</v>
      </c>
      <c r="P1736" s="634" t="s">
        <v>8132</v>
      </c>
      <c r="Q1736" s="634" t="s">
        <v>8133</v>
      </c>
      <c r="R1736" s="634" t="s">
        <v>7224</v>
      </c>
      <c r="S1736" s="634" t="s">
        <v>8135</v>
      </c>
      <c r="T1736" s="634" t="s">
        <v>8136</v>
      </c>
      <c r="U1736" s="634" t="s">
        <v>2426</v>
      </c>
      <c r="V1736" s="634" t="s">
        <v>470</v>
      </c>
      <c r="W1736" s="634" t="s">
        <v>5559</v>
      </c>
      <c r="X1736" s="634" t="s">
        <v>12618</v>
      </c>
      <c r="Y1736" s="634" t="s">
        <v>8138</v>
      </c>
      <c r="Z1736" s="634" t="s">
        <v>8139</v>
      </c>
      <c r="AB1736" s="634" t="s">
        <v>8183</v>
      </c>
      <c r="AC1736" s="634" t="s">
        <v>8184</v>
      </c>
      <c r="AF1736" s="634" t="s">
        <v>20785</v>
      </c>
      <c r="AI1736" s="646" t="str">
        <f>VLOOKUP(K1736,'2-kurs'!C:F,4,)</f>
        <v>2-kurs</v>
      </c>
      <c r="AJ1736" s="634" t="str">
        <f t="shared" si="27"/>
        <v>438231100788</v>
      </c>
    </row>
    <row r="1737" spans="1:36" hidden="1" x14ac:dyDescent="0.25">
      <c r="A1737" s="634" t="s">
        <v>19364</v>
      </c>
      <c r="B1737" s="634" t="s">
        <v>8097</v>
      </c>
      <c r="C1737" s="634" t="s">
        <v>8125</v>
      </c>
      <c r="D1737" s="634" t="s">
        <v>8126</v>
      </c>
      <c r="E1737" s="634" t="s">
        <v>8127</v>
      </c>
      <c r="F1737" s="634" t="s">
        <v>4345</v>
      </c>
      <c r="G1737" s="634" t="s">
        <v>8327</v>
      </c>
      <c r="H1737" s="634" t="s">
        <v>4346</v>
      </c>
      <c r="I1737" s="634" t="s">
        <v>13926</v>
      </c>
      <c r="J1737" s="634" t="s">
        <v>19365</v>
      </c>
      <c r="K1737" s="635">
        <v>61706045270066</v>
      </c>
      <c r="L1737" s="634" t="s">
        <v>19366</v>
      </c>
      <c r="M1737" s="634" t="s">
        <v>2423</v>
      </c>
      <c r="N1737" s="634" t="s">
        <v>2424</v>
      </c>
      <c r="O1737" s="634" t="s">
        <v>5602</v>
      </c>
      <c r="P1737" s="634" t="s">
        <v>8132</v>
      </c>
      <c r="Q1737" s="634" t="s">
        <v>8133</v>
      </c>
      <c r="R1737" s="634" t="s">
        <v>7224</v>
      </c>
      <c r="S1737" s="634" t="s">
        <v>8135</v>
      </c>
      <c r="T1737" s="634" t="s">
        <v>8136</v>
      </c>
      <c r="U1737" s="634" t="s">
        <v>2426</v>
      </c>
      <c r="V1737" s="634" t="s">
        <v>470</v>
      </c>
      <c r="W1737" s="634" t="s">
        <v>5559</v>
      </c>
      <c r="X1737" s="634" t="s">
        <v>12695</v>
      </c>
      <c r="Y1737" s="634" t="s">
        <v>8138</v>
      </c>
      <c r="Z1737" s="634" t="s">
        <v>8139</v>
      </c>
      <c r="AE1737" s="634" t="s">
        <v>20514</v>
      </c>
      <c r="AF1737" s="634" t="s">
        <v>18740</v>
      </c>
      <c r="AI1737" s="646" t="str">
        <f>VLOOKUP(K1737,'2-kurs'!C:F,4,)</f>
        <v>2-kurs</v>
      </c>
      <c r="AJ1737" s="634" t="str">
        <f t="shared" si="27"/>
        <v>438231100951</v>
      </c>
    </row>
    <row r="1738" spans="1:36" hidden="1" x14ac:dyDescent="0.25">
      <c r="A1738" s="634" t="s">
        <v>12582</v>
      </c>
      <c r="B1738" s="634" t="s">
        <v>12583</v>
      </c>
      <c r="C1738" s="634" t="s">
        <v>8125</v>
      </c>
      <c r="D1738" s="634" t="s">
        <v>8126</v>
      </c>
      <c r="E1738" s="634" t="s">
        <v>8127</v>
      </c>
      <c r="F1738" s="634" t="s">
        <v>4345</v>
      </c>
      <c r="G1738" s="634" t="s">
        <v>8186</v>
      </c>
      <c r="H1738" s="634" t="s">
        <v>4346</v>
      </c>
      <c r="I1738" s="634" t="s">
        <v>12584</v>
      </c>
      <c r="J1738" s="634" t="s">
        <v>12585</v>
      </c>
      <c r="K1738" s="635">
        <v>60910045360013</v>
      </c>
      <c r="L1738" s="634" t="s">
        <v>12586</v>
      </c>
      <c r="M1738" s="634" t="s">
        <v>2423</v>
      </c>
      <c r="N1738" s="634" t="s">
        <v>2424</v>
      </c>
      <c r="O1738" s="634" t="s">
        <v>5602</v>
      </c>
      <c r="P1738" s="634" t="s">
        <v>8132</v>
      </c>
      <c r="Q1738" s="634" t="s">
        <v>8133</v>
      </c>
      <c r="R1738" s="634" t="s">
        <v>7224</v>
      </c>
      <c r="S1738" s="634" t="s">
        <v>8135</v>
      </c>
      <c r="T1738" s="634" t="s">
        <v>8136</v>
      </c>
      <c r="U1738" s="634" t="s">
        <v>2426</v>
      </c>
      <c r="V1738" s="634" t="s">
        <v>470</v>
      </c>
      <c r="W1738" s="634" t="s">
        <v>5559</v>
      </c>
      <c r="X1738" s="634" t="s">
        <v>12587</v>
      </c>
      <c r="Y1738" s="634" t="s">
        <v>8138</v>
      </c>
      <c r="Z1738" s="634" t="s">
        <v>8139</v>
      </c>
      <c r="AB1738" s="634" t="s">
        <v>8183</v>
      </c>
      <c r="AC1738" s="634" t="s">
        <v>8184</v>
      </c>
      <c r="AE1738" s="634" t="s">
        <v>10625</v>
      </c>
      <c r="AF1738" s="634" t="s">
        <v>21212</v>
      </c>
      <c r="AI1738" s="646" t="str">
        <f>VLOOKUP(K1738,'2-kurs'!C:F,4,)</f>
        <v>2-kurs</v>
      </c>
      <c r="AJ1738" s="634" t="str">
        <f t="shared" si="27"/>
        <v>438231100625</v>
      </c>
    </row>
    <row r="1739" spans="1:36" hidden="1" x14ac:dyDescent="0.25">
      <c r="A1739" s="634" t="s">
        <v>10896</v>
      </c>
      <c r="B1739" s="634" t="s">
        <v>10897</v>
      </c>
      <c r="C1739" s="634" t="s">
        <v>8125</v>
      </c>
      <c r="D1739" s="634" t="s">
        <v>8126</v>
      </c>
      <c r="E1739" s="634" t="s">
        <v>8127</v>
      </c>
      <c r="F1739" s="634" t="s">
        <v>4345</v>
      </c>
      <c r="G1739" s="634" t="s">
        <v>4347</v>
      </c>
      <c r="H1739" s="634" t="s">
        <v>4346</v>
      </c>
      <c r="I1739" s="634" t="s">
        <v>10898</v>
      </c>
      <c r="J1739" s="634" t="s">
        <v>10899</v>
      </c>
      <c r="K1739" s="635">
        <v>41502881000054</v>
      </c>
      <c r="L1739" s="634" t="s">
        <v>8859</v>
      </c>
      <c r="M1739" s="634" t="s">
        <v>2423</v>
      </c>
      <c r="N1739" s="634" t="s">
        <v>2424</v>
      </c>
      <c r="O1739" s="634" t="s">
        <v>5602</v>
      </c>
      <c r="P1739" s="634" t="s">
        <v>8132</v>
      </c>
      <c r="Q1739" s="634" t="s">
        <v>8133</v>
      </c>
      <c r="R1739" s="634" t="s">
        <v>7224</v>
      </c>
      <c r="S1739" s="634" t="s">
        <v>8135</v>
      </c>
      <c r="T1739" s="634" t="s">
        <v>8136</v>
      </c>
      <c r="U1739" s="634" t="s">
        <v>2426</v>
      </c>
      <c r="V1739" s="634" t="s">
        <v>470</v>
      </c>
      <c r="W1739" s="634" t="s">
        <v>5559</v>
      </c>
      <c r="X1739" s="634" t="s">
        <v>8225</v>
      </c>
      <c r="Y1739" s="634" t="s">
        <v>8138</v>
      </c>
      <c r="Z1739" s="634" t="s">
        <v>8139</v>
      </c>
      <c r="AE1739" s="634" t="s">
        <v>20514</v>
      </c>
      <c r="AF1739" s="634" t="s">
        <v>18740</v>
      </c>
      <c r="AI1739" s="646" t="str">
        <f>VLOOKUP(K1739,'2-kurs'!C:F,4,)</f>
        <v>2-kurs</v>
      </c>
      <c r="AJ1739" s="634" t="str">
        <f t="shared" si="27"/>
        <v>438241102169</v>
      </c>
    </row>
    <row r="1740" spans="1:36" hidden="1" x14ac:dyDescent="0.25">
      <c r="A1740" s="634" t="s">
        <v>18843</v>
      </c>
      <c r="B1740" s="634" t="s">
        <v>8007</v>
      </c>
      <c r="C1740" s="634" t="s">
        <v>8125</v>
      </c>
      <c r="D1740" s="634" t="s">
        <v>8126</v>
      </c>
      <c r="E1740" s="634" t="s">
        <v>8127</v>
      </c>
      <c r="F1740" s="634" t="s">
        <v>4345</v>
      </c>
      <c r="G1740" s="634" t="s">
        <v>8598</v>
      </c>
      <c r="H1740" s="634" t="s">
        <v>4346</v>
      </c>
      <c r="I1740" s="634" t="s">
        <v>13583</v>
      </c>
      <c r="J1740" s="634" t="s">
        <v>18844</v>
      </c>
      <c r="K1740" s="635">
        <v>60409045330017</v>
      </c>
      <c r="L1740" s="634" t="s">
        <v>9096</v>
      </c>
      <c r="M1740" s="634" t="s">
        <v>2423</v>
      </c>
      <c r="N1740" s="634" t="s">
        <v>2424</v>
      </c>
      <c r="O1740" s="634" t="s">
        <v>5602</v>
      </c>
      <c r="P1740" s="634" t="s">
        <v>8132</v>
      </c>
      <c r="Q1740" s="634" t="s">
        <v>8133</v>
      </c>
      <c r="R1740" s="634" t="s">
        <v>7224</v>
      </c>
      <c r="S1740" s="634" t="s">
        <v>8135</v>
      </c>
      <c r="T1740" s="634" t="s">
        <v>8136</v>
      </c>
      <c r="U1740" s="634" t="s">
        <v>2426</v>
      </c>
      <c r="V1740" s="634" t="s">
        <v>470</v>
      </c>
      <c r="W1740" s="634" t="s">
        <v>5559</v>
      </c>
      <c r="X1740" s="634" t="s">
        <v>8175</v>
      </c>
      <c r="Y1740" s="634" t="s">
        <v>8138</v>
      </c>
      <c r="Z1740" s="634" t="s">
        <v>8139</v>
      </c>
      <c r="AE1740" s="634" t="s">
        <v>20514</v>
      </c>
      <c r="AF1740" s="634" t="s">
        <v>19688</v>
      </c>
      <c r="AI1740" s="646" t="str">
        <f>VLOOKUP(K1740,'2-kurs'!C:F,4,)</f>
        <v>2-kurs</v>
      </c>
      <c r="AJ1740" s="634" t="str">
        <f t="shared" si="27"/>
        <v>438231100910</v>
      </c>
    </row>
    <row r="1741" spans="1:36" hidden="1" x14ac:dyDescent="0.25">
      <c r="A1741" s="634" t="s">
        <v>12545</v>
      </c>
      <c r="B1741" s="634" t="s">
        <v>5492</v>
      </c>
      <c r="C1741" s="634" t="s">
        <v>8125</v>
      </c>
      <c r="D1741" s="634" t="s">
        <v>8126</v>
      </c>
      <c r="E1741" s="634" t="s">
        <v>8127</v>
      </c>
      <c r="F1741" s="634" t="s">
        <v>4345</v>
      </c>
      <c r="G1741" s="634" t="s">
        <v>4348</v>
      </c>
      <c r="H1741" s="634" t="s">
        <v>4346</v>
      </c>
      <c r="I1741" s="634" t="s">
        <v>12546</v>
      </c>
      <c r="J1741" s="634" t="s">
        <v>12547</v>
      </c>
      <c r="K1741" s="635">
        <v>61507055320022</v>
      </c>
      <c r="L1741" s="634" t="s">
        <v>12548</v>
      </c>
      <c r="M1741" s="634" t="s">
        <v>2423</v>
      </c>
      <c r="N1741" s="634" t="s">
        <v>2424</v>
      </c>
      <c r="O1741" s="634" t="s">
        <v>5602</v>
      </c>
      <c r="P1741" s="634" t="s">
        <v>8132</v>
      </c>
      <c r="Q1741" s="634" t="s">
        <v>8133</v>
      </c>
      <c r="R1741" s="634" t="s">
        <v>7224</v>
      </c>
      <c r="S1741" s="634" t="s">
        <v>8135</v>
      </c>
      <c r="T1741" s="634" t="s">
        <v>8136</v>
      </c>
      <c r="U1741" s="634" t="s">
        <v>2426</v>
      </c>
      <c r="V1741" s="634" t="s">
        <v>470</v>
      </c>
      <c r="W1741" s="634" t="s">
        <v>5559</v>
      </c>
      <c r="X1741" s="634" t="s">
        <v>12549</v>
      </c>
      <c r="Y1741" s="634" t="s">
        <v>8138</v>
      </c>
      <c r="Z1741" s="634" t="s">
        <v>8139</v>
      </c>
      <c r="AB1741" s="634" t="s">
        <v>8183</v>
      </c>
      <c r="AC1741" s="634" t="s">
        <v>8184</v>
      </c>
      <c r="AF1741" s="634" t="s">
        <v>21292</v>
      </c>
      <c r="AI1741" s="646" t="str">
        <f>VLOOKUP(K1741,'2-kurs'!C:F,4,)</f>
        <v>2-kurs</v>
      </c>
      <c r="AJ1741" s="634" t="str">
        <f t="shared" si="27"/>
        <v>438231100777</v>
      </c>
    </row>
    <row r="1742" spans="1:36" hidden="1" x14ac:dyDescent="0.25">
      <c r="A1742" s="634" t="s">
        <v>12606</v>
      </c>
      <c r="B1742" s="634" t="s">
        <v>2718</v>
      </c>
      <c r="C1742" s="634" t="s">
        <v>8125</v>
      </c>
      <c r="D1742" s="634" t="s">
        <v>8126</v>
      </c>
      <c r="E1742" s="634" t="s">
        <v>8127</v>
      </c>
      <c r="F1742" s="634" t="s">
        <v>4345</v>
      </c>
      <c r="G1742" s="634" t="s">
        <v>9003</v>
      </c>
      <c r="H1742" s="634" t="s">
        <v>4346</v>
      </c>
      <c r="I1742" s="634" t="s">
        <v>12607</v>
      </c>
      <c r="J1742" s="634" t="s">
        <v>12608</v>
      </c>
      <c r="K1742" s="635">
        <v>61903055370012</v>
      </c>
      <c r="L1742" s="634" t="s">
        <v>10870</v>
      </c>
      <c r="M1742" s="634" t="s">
        <v>2423</v>
      </c>
      <c r="N1742" s="634" t="s">
        <v>2424</v>
      </c>
      <c r="O1742" s="634" t="s">
        <v>5602</v>
      </c>
      <c r="P1742" s="634" t="s">
        <v>8132</v>
      </c>
      <c r="Q1742" s="634" t="s">
        <v>8133</v>
      </c>
      <c r="R1742" s="634" t="s">
        <v>7224</v>
      </c>
      <c r="S1742" s="634" t="s">
        <v>8135</v>
      </c>
      <c r="T1742" s="634" t="s">
        <v>8136</v>
      </c>
      <c r="U1742" s="634" t="s">
        <v>2426</v>
      </c>
      <c r="V1742" s="634" t="s">
        <v>470</v>
      </c>
      <c r="W1742" s="634" t="s">
        <v>5559</v>
      </c>
      <c r="X1742" s="634" t="s">
        <v>12609</v>
      </c>
      <c r="Y1742" s="634" t="s">
        <v>8138</v>
      </c>
      <c r="Z1742" s="634" t="s">
        <v>8139</v>
      </c>
      <c r="AB1742" s="634" t="s">
        <v>8183</v>
      </c>
      <c r="AC1742" s="634" t="s">
        <v>8184</v>
      </c>
      <c r="AE1742" s="634" t="s">
        <v>11917</v>
      </c>
      <c r="AF1742" s="634" t="s">
        <v>21302</v>
      </c>
      <c r="AI1742" s="646" t="str">
        <f>VLOOKUP(K1742,'2-kurs'!C:F,4,)</f>
        <v>2-kurs</v>
      </c>
      <c r="AJ1742" s="634" t="str">
        <f t="shared" si="27"/>
        <v>438221100242</v>
      </c>
    </row>
    <row r="1743" spans="1:36" hidden="1" x14ac:dyDescent="0.25">
      <c r="A1743" s="634" t="s">
        <v>12588</v>
      </c>
      <c r="B1743" s="634" t="s">
        <v>5095</v>
      </c>
      <c r="C1743" s="634" t="s">
        <v>8125</v>
      </c>
      <c r="D1743" s="634" t="s">
        <v>8126</v>
      </c>
      <c r="E1743" s="634" t="s">
        <v>8127</v>
      </c>
      <c r="F1743" s="634" t="s">
        <v>4345</v>
      </c>
      <c r="G1743" s="634" t="s">
        <v>4348</v>
      </c>
      <c r="H1743" s="634" t="s">
        <v>4346</v>
      </c>
      <c r="I1743" s="634" t="s">
        <v>12589</v>
      </c>
      <c r="J1743" s="634" t="s">
        <v>12590</v>
      </c>
      <c r="K1743" s="635">
        <v>42209955380018</v>
      </c>
      <c r="L1743" s="634" t="s">
        <v>12591</v>
      </c>
      <c r="M1743" s="634" t="s">
        <v>2423</v>
      </c>
      <c r="N1743" s="634" t="s">
        <v>2424</v>
      </c>
      <c r="O1743" s="634" t="s">
        <v>5602</v>
      </c>
      <c r="P1743" s="634" t="s">
        <v>8132</v>
      </c>
      <c r="Q1743" s="634" t="s">
        <v>8133</v>
      </c>
      <c r="R1743" s="634" t="s">
        <v>7224</v>
      </c>
      <c r="S1743" s="634" t="s">
        <v>8135</v>
      </c>
      <c r="T1743" s="634" t="s">
        <v>8136</v>
      </c>
      <c r="U1743" s="634" t="s">
        <v>2426</v>
      </c>
      <c r="V1743" s="634" t="s">
        <v>470</v>
      </c>
      <c r="W1743" s="634" t="s">
        <v>5559</v>
      </c>
      <c r="X1743" s="634" t="s">
        <v>12592</v>
      </c>
      <c r="Y1743" s="634" t="s">
        <v>8138</v>
      </c>
      <c r="Z1743" s="634" t="s">
        <v>8139</v>
      </c>
      <c r="AB1743" s="634" t="s">
        <v>8183</v>
      </c>
      <c r="AC1743" s="634" t="s">
        <v>8184</v>
      </c>
      <c r="AE1743" s="634" t="s">
        <v>10625</v>
      </c>
      <c r="AF1743" s="634" t="s">
        <v>21303</v>
      </c>
      <c r="AI1743" s="646" t="str">
        <f>VLOOKUP(K1743,'2-kurs'!C:F,4,)</f>
        <v>2-kurs</v>
      </c>
      <c r="AJ1743" s="634" t="str">
        <f t="shared" si="27"/>
        <v>438231100640</v>
      </c>
    </row>
    <row r="1744" spans="1:36" hidden="1" x14ac:dyDescent="0.25">
      <c r="A1744" s="634" t="s">
        <v>12667</v>
      </c>
      <c r="B1744" s="634" t="s">
        <v>7863</v>
      </c>
      <c r="C1744" s="634" t="s">
        <v>8125</v>
      </c>
      <c r="D1744" s="634" t="s">
        <v>8126</v>
      </c>
      <c r="E1744" s="634" t="s">
        <v>8127</v>
      </c>
      <c r="F1744" s="634" t="s">
        <v>8253</v>
      </c>
      <c r="G1744" s="634" t="s">
        <v>9062</v>
      </c>
      <c r="H1744" s="634" t="s">
        <v>4346</v>
      </c>
      <c r="I1744" s="634" t="s">
        <v>12668</v>
      </c>
      <c r="J1744" s="634" t="s">
        <v>12669</v>
      </c>
      <c r="K1744" s="635">
        <v>41006976090046</v>
      </c>
      <c r="L1744" s="634" t="s">
        <v>9890</v>
      </c>
      <c r="M1744" s="634" t="s">
        <v>2423</v>
      </c>
      <c r="N1744" s="634" t="s">
        <v>2424</v>
      </c>
      <c r="O1744" s="634" t="s">
        <v>5602</v>
      </c>
      <c r="P1744" s="634" t="s">
        <v>8132</v>
      </c>
      <c r="Q1744" s="634" t="s">
        <v>8133</v>
      </c>
      <c r="R1744" s="634" t="s">
        <v>7224</v>
      </c>
      <c r="S1744" s="634" t="s">
        <v>8135</v>
      </c>
      <c r="T1744" s="634" t="s">
        <v>8136</v>
      </c>
      <c r="U1744" s="634" t="s">
        <v>2426</v>
      </c>
      <c r="V1744" s="634" t="s">
        <v>470</v>
      </c>
      <c r="W1744" s="634" t="s">
        <v>5559</v>
      </c>
      <c r="X1744" s="634" t="s">
        <v>8137</v>
      </c>
      <c r="Y1744" s="634" t="s">
        <v>8138</v>
      </c>
      <c r="Z1744" s="634" t="s">
        <v>8139</v>
      </c>
      <c r="AE1744" s="634" t="s">
        <v>20514</v>
      </c>
      <c r="AF1744" s="634" t="s">
        <v>19768</v>
      </c>
      <c r="AI1744" s="646" t="str">
        <f>VLOOKUP(K1744,'2-kurs'!C:F,4,)</f>
        <v>2-kurs</v>
      </c>
      <c r="AJ1744" s="634" t="str">
        <f t="shared" si="27"/>
        <v>438231100837</v>
      </c>
    </row>
    <row r="1745" spans="1:36" hidden="1" x14ac:dyDescent="0.25">
      <c r="A1745" s="634" t="s">
        <v>12550</v>
      </c>
      <c r="B1745" s="634" t="s">
        <v>12551</v>
      </c>
      <c r="C1745" s="634" t="s">
        <v>8125</v>
      </c>
      <c r="D1745" s="634" t="s">
        <v>8126</v>
      </c>
      <c r="E1745" s="634" t="s">
        <v>8127</v>
      </c>
      <c r="F1745" s="634" t="s">
        <v>4345</v>
      </c>
      <c r="G1745" s="634" t="s">
        <v>4348</v>
      </c>
      <c r="H1745" s="634" t="s">
        <v>4346</v>
      </c>
      <c r="I1745" s="634" t="s">
        <v>12552</v>
      </c>
      <c r="J1745" s="634" t="s">
        <v>12553</v>
      </c>
      <c r="K1745" s="635">
        <v>62805055300011</v>
      </c>
      <c r="L1745" s="634" t="s">
        <v>12554</v>
      </c>
      <c r="M1745" s="634" t="s">
        <v>2423</v>
      </c>
      <c r="N1745" s="634" t="s">
        <v>2424</v>
      </c>
      <c r="O1745" s="634" t="s">
        <v>5602</v>
      </c>
      <c r="P1745" s="634" t="s">
        <v>8132</v>
      </c>
      <c r="Q1745" s="634" t="s">
        <v>8133</v>
      </c>
      <c r="R1745" s="634" t="s">
        <v>7224</v>
      </c>
      <c r="S1745" s="634" t="s">
        <v>8135</v>
      </c>
      <c r="T1745" s="634" t="s">
        <v>8136</v>
      </c>
      <c r="U1745" s="634" t="s">
        <v>2426</v>
      </c>
      <c r="V1745" s="634" t="s">
        <v>470</v>
      </c>
      <c r="W1745" s="634" t="s">
        <v>5559</v>
      </c>
      <c r="X1745" s="634" t="s">
        <v>12555</v>
      </c>
      <c r="Y1745" s="634" t="s">
        <v>8138</v>
      </c>
      <c r="Z1745" s="634" t="s">
        <v>8139</v>
      </c>
      <c r="AB1745" s="634" t="s">
        <v>8183</v>
      </c>
      <c r="AC1745" s="634" t="s">
        <v>8184</v>
      </c>
      <c r="AE1745" s="634" t="s">
        <v>10625</v>
      </c>
      <c r="AF1745" s="634" t="s">
        <v>18740</v>
      </c>
      <c r="AI1745" s="646" t="str">
        <f>VLOOKUP(K1745,'2-kurs'!C:F,4,)</f>
        <v>2-kurs</v>
      </c>
      <c r="AJ1745" s="634" t="str">
        <f t="shared" si="27"/>
        <v>438231100641</v>
      </c>
    </row>
    <row r="1746" spans="1:36" hidden="1" x14ac:dyDescent="0.25">
      <c r="A1746" s="634" t="s">
        <v>12561</v>
      </c>
      <c r="B1746" s="634" t="s">
        <v>5269</v>
      </c>
      <c r="C1746" s="634" t="s">
        <v>8125</v>
      </c>
      <c r="D1746" s="634" t="s">
        <v>8126</v>
      </c>
      <c r="E1746" s="634" t="s">
        <v>8127</v>
      </c>
      <c r="F1746" s="634" t="s">
        <v>4345</v>
      </c>
      <c r="G1746" s="634" t="s">
        <v>4348</v>
      </c>
      <c r="H1746" s="634" t="s">
        <v>4346</v>
      </c>
      <c r="I1746" s="634" t="s">
        <v>12562</v>
      </c>
      <c r="J1746" s="634" t="s">
        <v>12563</v>
      </c>
      <c r="K1746" s="635">
        <v>60307045300019</v>
      </c>
      <c r="L1746" s="634" t="s">
        <v>12564</v>
      </c>
      <c r="M1746" s="634" t="s">
        <v>2423</v>
      </c>
      <c r="N1746" s="634" t="s">
        <v>2424</v>
      </c>
      <c r="O1746" s="634" t="s">
        <v>5602</v>
      </c>
      <c r="P1746" s="634" t="s">
        <v>8132</v>
      </c>
      <c r="Q1746" s="634" t="s">
        <v>8133</v>
      </c>
      <c r="R1746" s="634" t="s">
        <v>7224</v>
      </c>
      <c r="S1746" s="634" t="s">
        <v>8135</v>
      </c>
      <c r="T1746" s="634" t="s">
        <v>8136</v>
      </c>
      <c r="U1746" s="634" t="s">
        <v>2426</v>
      </c>
      <c r="V1746" s="634" t="s">
        <v>470</v>
      </c>
      <c r="W1746" s="634" t="s">
        <v>5559</v>
      </c>
      <c r="X1746" s="634" t="s">
        <v>12565</v>
      </c>
      <c r="Y1746" s="634" t="s">
        <v>8138</v>
      </c>
      <c r="Z1746" s="634" t="s">
        <v>8139</v>
      </c>
      <c r="AB1746" s="634" t="s">
        <v>8183</v>
      </c>
      <c r="AC1746" s="634" t="s">
        <v>8184</v>
      </c>
      <c r="AE1746" s="634" t="s">
        <v>10625</v>
      </c>
      <c r="AF1746" s="634" t="s">
        <v>21288</v>
      </c>
      <c r="AI1746" s="646" t="str">
        <f>VLOOKUP(K1746,'2-kurs'!C:F,4,)</f>
        <v>2-kurs</v>
      </c>
      <c r="AJ1746" s="634" t="str">
        <f t="shared" si="27"/>
        <v>438231100646</v>
      </c>
    </row>
    <row r="1747" spans="1:36" hidden="1" x14ac:dyDescent="0.25">
      <c r="A1747" s="634" t="s">
        <v>12566</v>
      </c>
      <c r="B1747" s="634" t="s">
        <v>5272</v>
      </c>
      <c r="C1747" s="634" t="s">
        <v>8125</v>
      </c>
      <c r="D1747" s="634" t="s">
        <v>8126</v>
      </c>
      <c r="E1747" s="634" t="s">
        <v>8127</v>
      </c>
      <c r="F1747" s="634" t="s">
        <v>4345</v>
      </c>
      <c r="G1747" s="634" t="s">
        <v>4348</v>
      </c>
      <c r="H1747" s="634" t="s">
        <v>4346</v>
      </c>
      <c r="I1747" s="634" t="s">
        <v>12567</v>
      </c>
      <c r="J1747" s="634" t="s">
        <v>12568</v>
      </c>
      <c r="K1747" s="635">
        <v>42609901140060</v>
      </c>
      <c r="L1747" s="634" t="s">
        <v>12569</v>
      </c>
      <c r="M1747" s="634" t="s">
        <v>2423</v>
      </c>
      <c r="N1747" s="634" t="s">
        <v>2424</v>
      </c>
      <c r="O1747" s="634" t="s">
        <v>5602</v>
      </c>
      <c r="P1747" s="634" t="s">
        <v>8132</v>
      </c>
      <c r="Q1747" s="634" t="s">
        <v>8133</v>
      </c>
      <c r="R1747" s="634" t="s">
        <v>7224</v>
      </c>
      <c r="S1747" s="634" t="s">
        <v>8135</v>
      </c>
      <c r="T1747" s="634" t="s">
        <v>8136</v>
      </c>
      <c r="U1747" s="634" t="s">
        <v>2426</v>
      </c>
      <c r="V1747" s="634" t="s">
        <v>470</v>
      </c>
      <c r="W1747" s="634" t="s">
        <v>5559</v>
      </c>
      <c r="X1747" s="634" t="s">
        <v>12570</v>
      </c>
      <c r="Y1747" s="634" t="s">
        <v>8138</v>
      </c>
      <c r="Z1747" s="634" t="s">
        <v>8139</v>
      </c>
      <c r="AB1747" s="634" t="s">
        <v>8183</v>
      </c>
      <c r="AC1747" s="634" t="s">
        <v>8184</v>
      </c>
      <c r="AF1747" s="634" t="s">
        <v>21290</v>
      </c>
      <c r="AI1747" s="646" t="str">
        <f>VLOOKUP(K1747,'2-kurs'!C:F,4,)</f>
        <v>2-kurs</v>
      </c>
      <c r="AJ1747" s="634" t="str">
        <f t="shared" si="27"/>
        <v>438231100795</v>
      </c>
    </row>
    <row r="1748" spans="1:36" hidden="1" x14ac:dyDescent="0.25">
      <c r="A1748" s="634" t="s">
        <v>12675</v>
      </c>
      <c r="B1748" s="634" t="s">
        <v>12676</v>
      </c>
      <c r="C1748" s="634" t="s">
        <v>8125</v>
      </c>
      <c r="D1748" s="634" t="s">
        <v>8126</v>
      </c>
      <c r="E1748" s="634" t="s">
        <v>8127</v>
      </c>
      <c r="F1748" s="634" t="s">
        <v>4345</v>
      </c>
      <c r="G1748" s="634" t="s">
        <v>4348</v>
      </c>
      <c r="H1748" s="634" t="s">
        <v>4346</v>
      </c>
      <c r="I1748" s="634" t="s">
        <v>12677</v>
      </c>
      <c r="J1748" s="634" t="s">
        <v>12678</v>
      </c>
      <c r="K1748" s="635">
        <v>41906821140033</v>
      </c>
      <c r="L1748" s="634" t="s">
        <v>12679</v>
      </c>
      <c r="M1748" s="634" t="s">
        <v>2423</v>
      </c>
      <c r="N1748" s="634" t="s">
        <v>2424</v>
      </c>
      <c r="O1748" s="634" t="s">
        <v>5602</v>
      </c>
      <c r="P1748" s="634" t="s">
        <v>8132</v>
      </c>
      <c r="Q1748" s="634" t="s">
        <v>8133</v>
      </c>
      <c r="R1748" s="634" t="s">
        <v>7224</v>
      </c>
      <c r="S1748" s="634" t="s">
        <v>8135</v>
      </c>
      <c r="T1748" s="634" t="s">
        <v>8136</v>
      </c>
      <c r="U1748" s="634" t="s">
        <v>2426</v>
      </c>
      <c r="V1748" s="634" t="s">
        <v>470</v>
      </c>
      <c r="W1748" s="634" t="s">
        <v>5559</v>
      </c>
      <c r="X1748" s="634" t="s">
        <v>12680</v>
      </c>
      <c r="Y1748" s="634" t="s">
        <v>8138</v>
      </c>
      <c r="Z1748" s="634" t="s">
        <v>8139</v>
      </c>
      <c r="AB1748" s="634" t="s">
        <v>8183</v>
      </c>
      <c r="AC1748" s="634" t="s">
        <v>8184</v>
      </c>
      <c r="AE1748" s="634" t="s">
        <v>10625</v>
      </c>
      <c r="AF1748" s="634" t="s">
        <v>21304</v>
      </c>
      <c r="AI1748" s="646" t="str">
        <f>VLOOKUP(K1748,'2-kurs'!C:F,4,)</f>
        <v>2-kurs</v>
      </c>
      <c r="AJ1748" s="634" t="str">
        <f t="shared" si="27"/>
        <v>438231100647</v>
      </c>
    </row>
    <row r="1749" spans="1:36" hidden="1" x14ac:dyDescent="0.25">
      <c r="A1749" s="634" t="s">
        <v>12530</v>
      </c>
      <c r="B1749" s="634" t="s">
        <v>5165</v>
      </c>
      <c r="C1749" s="634" t="s">
        <v>8125</v>
      </c>
      <c r="D1749" s="634" t="s">
        <v>8126</v>
      </c>
      <c r="E1749" s="634" t="s">
        <v>8127</v>
      </c>
      <c r="F1749" s="634" t="s">
        <v>4345</v>
      </c>
      <c r="G1749" s="634" t="s">
        <v>4348</v>
      </c>
      <c r="H1749" s="634" t="s">
        <v>4346</v>
      </c>
      <c r="I1749" s="634" t="s">
        <v>12531</v>
      </c>
      <c r="J1749" s="634" t="s">
        <v>12532</v>
      </c>
      <c r="K1749" s="635">
        <v>42605915300016</v>
      </c>
      <c r="L1749" s="634" t="s">
        <v>12533</v>
      </c>
      <c r="M1749" s="634" t="s">
        <v>2423</v>
      </c>
      <c r="N1749" s="634" t="s">
        <v>2424</v>
      </c>
      <c r="O1749" s="634" t="s">
        <v>5602</v>
      </c>
      <c r="P1749" s="634" t="s">
        <v>8132</v>
      </c>
      <c r="Q1749" s="634" t="s">
        <v>8133</v>
      </c>
      <c r="R1749" s="634" t="s">
        <v>7224</v>
      </c>
      <c r="S1749" s="634" t="s">
        <v>8135</v>
      </c>
      <c r="T1749" s="634" t="s">
        <v>8136</v>
      </c>
      <c r="U1749" s="634" t="s">
        <v>2426</v>
      </c>
      <c r="V1749" s="634" t="s">
        <v>470</v>
      </c>
      <c r="W1749" s="634" t="s">
        <v>5559</v>
      </c>
      <c r="X1749" s="634" t="s">
        <v>12534</v>
      </c>
      <c r="Y1749" s="634" t="s">
        <v>8138</v>
      </c>
      <c r="Z1749" s="634" t="s">
        <v>8139</v>
      </c>
      <c r="AE1749" s="634" t="s">
        <v>19646</v>
      </c>
      <c r="AF1749" s="634" t="s">
        <v>21298</v>
      </c>
      <c r="AI1749" s="646" t="str">
        <f>VLOOKUP(K1749,'2-kurs'!C:F,4,)</f>
        <v>2-kurs</v>
      </c>
      <c r="AJ1749" s="634" t="str">
        <f t="shared" si="27"/>
        <v>438231100731</v>
      </c>
    </row>
    <row r="1750" spans="1:36" hidden="1" x14ac:dyDescent="0.25">
      <c r="A1750" s="634" t="s">
        <v>12681</v>
      </c>
      <c r="B1750" s="634" t="s">
        <v>5489</v>
      </c>
      <c r="C1750" s="634" t="s">
        <v>8125</v>
      </c>
      <c r="D1750" s="634" t="s">
        <v>8126</v>
      </c>
      <c r="E1750" s="634" t="s">
        <v>8127</v>
      </c>
      <c r="F1750" s="634" t="s">
        <v>4345</v>
      </c>
      <c r="G1750" s="634" t="s">
        <v>4348</v>
      </c>
      <c r="H1750" s="634" t="s">
        <v>4346</v>
      </c>
      <c r="I1750" s="634" t="s">
        <v>12682</v>
      </c>
      <c r="J1750" s="634" t="s">
        <v>12683</v>
      </c>
      <c r="K1750" s="635">
        <v>42001841100052</v>
      </c>
      <c r="L1750" s="634" t="s">
        <v>11394</v>
      </c>
      <c r="M1750" s="634" t="s">
        <v>2423</v>
      </c>
      <c r="N1750" s="634" t="s">
        <v>2424</v>
      </c>
      <c r="O1750" s="634" t="s">
        <v>5602</v>
      </c>
      <c r="P1750" s="634" t="s">
        <v>8132</v>
      </c>
      <c r="Q1750" s="634" t="s">
        <v>8133</v>
      </c>
      <c r="R1750" s="634" t="s">
        <v>7224</v>
      </c>
      <c r="S1750" s="634" t="s">
        <v>8135</v>
      </c>
      <c r="T1750" s="634" t="s">
        <v>8136</v>
      </c>
      <c r="U1750" s="634" t="s">
        <v>2426</v>
      </c>
      <c r="V1750" s="634" t="s">
        <v>470</v>
      </c>
      <c r="W1750" s="634" t="s">
        <v>5559</v>
      </c>
      <c r="X1750" s="634" t="s">
        <v>12684</v>
      </c>
      <c r="Y1750" s="634" t="s">
        <v>8138</v>
      </c>
      <c r="Z1750" s="634" t="s">
        <v>8139</v>
      </c>
      <c r="AB1750" s="634" t="s">
        <v>8183</v>
      </c>
      <c r="AC1750" s="634" t="s">
        <v>8184</v>
      </c>
      <c r="AF1750" s="634" t="s">
        <v>21290</v>
      </c>
      <c r="AI1750" s="646" t="str">
        <f>VLOOKUP(K1750,'2-kurs'!C:F,4,)</f>
        <v>2-kurs</v>
      </c>
      <c r="AJ1750" s="634" t="str">
        <f t="shared" si="27"/>
        <v>438231100758</v>
      </c>
    </row>
    <row r="1751" spans="1:36" hidden="1" x14ac:dyDescent="0.25">
      <c r="A1751" s="634" t="s">
        <v>12670</v>
      </c>
      <c r="B1751" s="634" t="s">
        <v>12671</v>
      </c>
      <c r="C1751" s="634" t="s">
        <v>8125</v>
      </c>
      <c r="D1751" s="634" t="s">
        <v>8126</v>
      </c>
      <c r="E1751" s="634" t="s">
        <v>8127</v>
      </c>
      <c r="F1751" s="634" t="s">
        <v>4345</v>
      </c>
      <c r="G1751" s="634" t="s">
        <v>8221</v>
      </c>
      <c r="H1751" s="634" t="s">
        <v>4346</v>
      </c>
      <c r="I1751" s="634" t="s">
        <v>12672</v>
      </c>
      <c r="J1751" s="634" t="s">
        <v>12673</v>
      </c>
      <c r="K1751" s="635">
        <v>62409055350021</v>
      </c>
      <c r="L1751" s="634" t="s">
        <v>10750</v>
      </c>
      <c r="M1751" s="634" t="s">
        <v>2423</v>
      </c>
      <c r="N1751" s="634" t="s">
        <v>2424</v>
      </c>
      <c r="O1751" s="634" t="s">
        <v>5602</v>
      </c>
      <c r="P1751" s="634" t="s">
        <v>8132</v>
      </c>
      <c r="Q1751" s="634" t="s">
        <v>8133</v>
      </c>
      <c r="R1751" s="634" t="s">
        <v>7224</v>
      </c>
      <c r="S1751" s="634" t="s">
        <v>8135</v>
      </c>
      <c r="T1751" s="634" t="s">
        <v>8136</v>
      </c>
      <c r="U1751" s="634" t="s">
        <v>2426</v>
      </c>
      <c r="V1751" s="634" t="s">
        <v>470</v>
      </c>
      <c r="W1751" s="634" t="s">
        <v>5559</v>
      </c>
      <c r="X1751" s="634" t="s">
        <v>12674</v>
      </c>
      <c r="Y1751" s="634" t="s">
        <v>8138</v>
      </c>
      <c r="Z1751" s="634" t="s">
        <v>8139</v>
      </c>
      <c r="AB1751" s="634" t="s">
        <v>8183</v>
      </c>
      <c r="AC1751" s="634" t="s">
        <v>8184</v>
      </c>
      <c r="AE1751" s="634" t="s">
        <v>9201</v>
      </c>
      <c r="AF1751" s="634" t="s">
        <v>21290</v>
      </c>
      <c r="AI1751" s="646" t="str">
        <f>VLOOKUP(K1751,'2-kurs'!C:F,4,)</f>
        <v>2-kurs</v>
      </c>
      <c r="AJ1751" s="634" t="str">
        <f t="shared" si="27"/>
        <v>438231100745</v>
      </c>
    </row>
    <row r="1752" spans="1:36" hidden="1" x14ac:dyDescent="0.25">
      <c r="A1752" s="634" t="s">
        <v>12556</v>
      </c>
      <c r="B1752" s="634" t="s">
        <v>5490</v>
      </c>
      <c r="C1752" s="634" t="s">
        <v>8125</v>
      </c>
      <c r="D1752" s="634" t="s">
        <v>8126</v>
      </c>
      <c r="E1752" s="634" t="s">
        <v>8127</v>
      </c>
      <c r="F1752" s="634" t="s">
        <v>4345</v>
      </c>
      <c r="G1752" s="634" t="s">
        <v>4348</v>
      </c>
      <c r="H1752" s="634" t="s">
        <v>4346</v>
      </c>
      <c r="I1752" s="634" t="s">
        <v>12557</v>
      </c>
      <c r="J1752" s="634" t="s">
        <v>12558</v>
      </c>
      <c r="K1752" s="635">
        <v>62408005300028</v>
      </c>
      <c r="L1752" s="634" t="s">
        <v>12559</v>
      </c>
      <c r="M1752" s="634" t="s">
        <v>2423</v>
      </c>
      <c r="N1752" s="634" t="s">
        <v>2424</v>
      </c>
      <c r="O1752" s="634" t="s">
        <v>5602</v>
      </c>
      <c r="P1752" s="634" t="s">
        <v>8132</v>
      </c>
      <c r="Q1752" s="634" t="s">
        <v>8133</v>
      </c>
      <c r="R1752" s="634" t="s">
        <v>7224</v>
      </c>
      <c r="S1752" s="634" t="s">
        <v>8135</v>
      </c>
      <c r="T1752" s="634" t="s">
        <v>8136</v>
      </c>
      <c r="U1752" s="634" t="s">
        <v>2426</v>
      </c>
      <c r="V1752" s="634" t="s">
        <v>470</v>
      </c>
      <c r="W1752" s="634" t="s">
        <v>5559</v>
      </c>
      <c r="X1752" s="634" t="s">
        <v>12560</v>
      </c>
      <c r="Y1752" s="634" t="s">
        <v>8138</v>
      </c>
      <c r="Z1752" s="634" t="s">
        <v>8139</v>
      </c>
      <c r="AB1752" s="634" t="s">
        <v>8183</v>
      </c>
      <c r="AC1752" s="634" t="s">
        <v>8184</v>
      </c>
      <c r="AF1752" s="634" t="s">
        <v>21268</v>
      </c>
      <c r="AI1752" s="646" t="str">
        <f>VLOOKUP(K1752,'2-kurs'!C:F,4,)</f>
        <v>2-kurs</v>
      </c>
      <c r="AJ1752" s="634" t="str">
        <f t="shared" si="27"/>
        <v>438231100769</v>
      </c>
    </row>
    <row r="1753" spans="1:36" hidden="1" x14ac:dyDescent="0.25">
      <c r="A1753" s="634" t="s">
        <v>12580</v>
      </c>
      <c r="B1753" s="634" t="s">
        <v>5120</v>
      </c>
      <c r="C1753" s="634" t="s">
        <v>8125</v>
      </c>
      <c r="D1753" s="634" t="s">
        <v>8126</v>
      </c>
      <c r="E1753" s="634" t="s">
        <v>8127</v>
      </c>
      <c r="F1753" s="634" t="s">
        <v>4345</v>
      </c>
      <c r="G1753" s="634" t="s">
        <v>4348</v>
      </c>
      <c r="H1753" s="634" t="s">
        <v>4346</v>
      </c>
      <c r="I1753" s="634" t="s">
        <v>11914</v>
      </c>
      <c r="J1753" s="634" t="s">
        <v>12581</v>
      </c>
      <c r="K1753" s="635">
        <v>61910035300024</v>
      </c>
      <c r="L1753" s="634" t="s">
        <v>10549</v>
      </c>
      <c r="M1753" s="634" t="s">
        <v>2423</v>
      </c>
      <c r="N1753" s="634" t="s">
        <v>2424</v>
      </c>
      <c r="O1753" s="634" t="s">
        <v>5602</v>
      </c>
      <c r="P1753" s="634" t="s">
        <v>8132</v>
      </c>
      <c r="Q1753" s="634" t="s">
        <v>8133</v>
      </c>
      <c r="R1753" s="634" t="s">
        <v>7224</v>
      </c>
      <c r="S1753" s="634" t="s">
        <v>8135</v>
      </c>
      <c r="T1753" s="634" t="s">
        <v>8136</v>
      </c>
      <c r="U1753" s="634" t="s">
        <v>2426</v>
      </c>
      <c r="V1753" s="634" t="s">
        <v>470</v>
      </c>
      <c r="W1753" s="634" t="s">
        <v>5559</v>
      </c>
      <c r="X1753" s="634" t="s">
        <v>4391</v>
      </c>
      <c r="Y1753" s="634" t="s">
        <v>8138</v>
      </c>
      <c r="Z1753" s="634" t="s">
        <v>8139</v>
      </c>
      <c r="AB1753" s="634" t="s">
        <v>8183</v>
      </c>
      <c r="AC1753" s="634" t="s">
        <v>8184</v>
      </c>
      <c r="AE1753" s="634" t="s">
        <v>10625</v>
      </c>
      <c r="AF1753" s="634" t="s">
        <v>19768</v>
      </c>
      <c r="AI1753" s="646" t="str">
        <f>VLOOKUP(K1753,'2-kurs'!C:F,4,)</f>
        <v>2-kurs</v>
      </c>
      <c r="AJ1753" s="634" t="str">
        <f t="shared" si="27"/>
        <v>438231100656</v>
      </c>
    </row>
    <row r="1754" spans="1:36" hidden="1" x14ac:dyDescent="0.25">
      <c r="A1754" s="634" t="s">
        <v>12525</v>
      </c>
      <c r="B1754" s="634" t="s">
        <v>5130</v>
      </c>
      <c r="C1754" s="634" t="s">
        <v>8125</v>
      </c>
      <c r="D1754" s="634" t="s">
        <v>8126</v>
      </c>
      <c r="E1754" s="634" t="s">
        <v>8127</v>
      </c>
      <c r="F1754" s="634" t="s">
        <v>4345</v>
      </c>
      <c r="G1754" s="634" t="s">
        <v>4348</v>
      </c>
      <c r="H1754" s="634" t="s">
        <v>4346</v>
      </c>
      <c r="I1754" s="634" t="s">
        <v>12526</v>
      </c>
      <c r="J1754" s="634" t="s">
        <v>12527</v>
      </c>
      <c r="K1754" s="635">
        <v>41305905380019</v>
      </c>
      <c r="L1754" s="634" t="s">
        <v>12528</v>
      </c>
      <c r="M1754" s="634" t="s">
        <v>2423</v>
      </c>
      <c r="N1754" s="634" t="s">
        <v>2424</v>
      </c>
      <c r="O1754" s="634" t="s">
        <v>5602</v>
      </c>
      <c r="P1754" s="634" t="s">
        <v>8132</v>
      </c>
      <c r="Q1754" s="634" t="s">
        <v>8133</v>
      </c>
      <c r="R1754" s="634" t="s">
        <v>7224</v>
      </c>
      <c r="S1754" s="634" t="s">
        <v>8135</v>
      </c>
      <c r="T1754" s="634" t="s">
        <v>8136</v>
      </c>
      <c r="U1754" s="634" t="s">
        <v>2426</v>
      </c>
      <c r="V1754" s="634" t="s">
        <v>470</v>
      </c>
      <c r="W1754" s="634" t="s">
        <v>5559</v>
      </c>
      <c r="X1754" s="634" t="s">
        <v>12529</v>
      </c>
      <c r="Y1754" s="634" t="s">
        <v>8138</v>
      </c>
      <c r="Z1754" s="634" t="s">
        <v>8139</v>
      </c>
      <c r="AB1754" s="634" t="s">
        <v>8183</v>
      </c>
      <c r="AC1754" s="634" t="s">
        <v>8184</v>
      </c>
      <c r="AF1754" s="634" t="s">
        <v>19688</v>
      </c>
      <c r="AI1754" s="646" t="str">
        <f>VLOOKUP(K1754,'2-kurs'!C:F,4,)</f>
        <v>2-kurs</v>
      </c>
      <c r="AJ1754" s="634" t="str">
        <f t="shared" si="27"/>
        <v>438231100747</v>
      </c>
    </row>
    <row r="1755" spans="1:36" hidden="1" x14ac:dyDescent="0.25">
      <c r="A1755" s="634" t="s">
        <v>12571</v>
      </c>
      <c r="B1755" s="634" t="s">
        <v>5473</v>
      </c>
      <c r="C1755" s="634" t="s">
        <v>8125</v>
      </c>
      <c r="D1755" s="634" t="s">
        <v>8126</v>
      </c>
      <c r="E1755" s="634" t="s">
        <v>8127</v>
      </c>
      <c r="F1755" s="634" t="s">
        <v>4345</v>
      </c>
      <c r="G1755" s="634" t="s">
        <v>8327</v>
      </c>
      <c r="H1755" s="634" t="s">
        <v>4346</v>
      </c>
      <c r="I1755" s="634" t="s">
        <v>12221</v>
      </c>
      <c r="J1755" s="634" t="s">
        <v>12572</v>
      </c>
      <c r="K1755" s="635">
        <v>62009055270013</v>
      </c>
      <c r="L1755" s="634" t="s">
        <v>12573</v>
      </c>
      <c r="M1755" s="634" t="s">
        <v>2423</v>
      </c>
      <c r="N1755" s="634" t="s">
        <v>2424</v>
      </c>
      <c r="O1755" s="634" t="s">
        <v>5602</v>
      </c>
      <c r="P1755" s="634" t="s">
        <v>8132</v>
      </c>
      <c r="Q1755" s="634" t="s">
        <v>8133</v>
      </c>
      <c r="R1755" s="634" t="s">
        <v>7224</v>
      </c>
      <c r="S1755" s="634" t="s">
        <v>8135</v>
      </c>
      <c r="T1755" s="634" t="s">
        <v>8136</v>
      </c>
      <c r="U1755" s="634" t="s">
        <v>2426</v>
      </c>
      <c r="V1755" s="634" t="s">
        <v>470</v>
      </c>
      <c r="W1755" s="634" t="s">
        <v>5559</v>
      </c>
      <c r="X1755" s="634" t="s">
        <v>12574</v>
      </c>
      <c r="Y1755" s="634" t="s">
        <v>8138</v>
      </c>
      <c r="Z1755" s="634" t="s">
        <v>8139</v>
      </c>
      <c r="AB1755" s="634" t="s">
        <v>8183</v>
      </c>
      <c r="AC1755" s="634" t="s">
        <v>8184</v>
      </c>
      <c r="AE1755" s="634" t="s">
        <v>10643</v>
      </c>
      <c r="AF1755" s="634" t="s">
        <v>21305</v>
      </c>
      <c r="AI1755" s="646" t="str">
        <f>VLOOKUP(K1755,'2-kurs'!C:F,4,)</f>
        <v>2-kurs</v>
      </c>
      <c r="AJ1755" s="634" t="str">
        <f t="shared" si="27"/>
        <v>438231100713</v>
      </c>
    </row>
    <row r="1756" spans="1:36" hidden="1" x14ac:dyDescent="0.25">
      <c r="A1756" s="634" t="s">
        <v>12575</v>
      </c>
      <c r="B1756" s="634" t="s">
        <v>5472</v>
      </c>
      <c r="C1756" s="634" t="s">
        <v>8125</v>
      </c>
      <c r="D1756" s="634" t="s">
        <v>8126</v>
      </c>
      <c r="E1756" s="634" t="s">
        <v>8127</v>
      </c>
      <c r="F1756" s="634" t="s">
        <v>4345</v>
      </c>
      <c r="G1756" s="634" t="s">
        <v>8332</v>
      </c>
      <c r="H1756" s="634" t="s">
        <v>4346</v>
      </c>
      <c r="I1756" s="634" t="s">
        <v>12576</v>
      </c>
      <c r="J1756" s="634" t="s">
        <v>12577</v>
      </c>
      <c r="K1756" s="635">
        <v>41703965280018</v>
      </c>
      <c r="L1756" s="634" t="s">
        <v>12578</v>
      </c>
      <c r="M1756" s="634" t="s">
        <v>2423</v>
      </c>
      <c r="N1756" s="634" t="s">
        <v>2424</v>
      </c>
      <c r="O1756" s="634" t="s">
        <v>5602</v>
      </c>
      <c r="P1756" s="634" t="s">
        <v>8132</v>
      </c>
      <c r="Q1756" s="634" t="s">
        <v>8133</v>
      </c>
      <c r="R1756" s="634" t="s">
        <v>7224</v>
      </c>
      <c r="S1756" s="634" t="s">
        <v>8135</v>
      </c>
      <c r="T1756" s="634" t="s">
        <v>8136</v>
      </c>
      <c r="U1756" s="634" t="s">
        <v>2426</v>
      </c>
      <c r="V1756" s="634" t="s">
        <v>470</v>
      </c>
      <c r="W1756" s="634" t="s">
        <v>5559</v>
      </c>
      <c r="X1756" s="634" t="s">
        <v>12579</v>
      </c>
      <c r="Y1756" s="634" t="s">
        <v>8138</v>
      </c>
      <c r="Z1756" s="634" t="s">
        <v>8139</v>
      </c>
      <c r="AB1756" s="634" t="s">
        <v>8183</v>
      </c>
      <c r="AC1756" s="634" t="s">
        <v>8184</v>
      </c>
      <c r="AE1756" s="634" t="s">
        <v>10643</v>
      </c>
      <c r="AF1756" s="634" t="s">
        <v>21303</v>
      </c>
      <c r="AI1756" s="646" t="str">
        <f>VLOOKUP(K1756,'2-kurs'!C:F,4,)</f>
        <v>2-kurs</v>
      </c>
      <c r="AJ1756" s="634" t="str">
        <f t="shared" si="27"/>
        <v>438231100714</v>
      </c>
    </row>
    <row r="1757" spans="1:36" hidden="1" x14ac:dyDescent="0.25">
      <c r="A1757" s="634" t="s">
        <v>12610</v>
      </c>
      <c r="B1757" s="634" t="s">
        <v>5589</v>
      </c>
      <c r="C1757" s="634" t="s">
        <v>8125</v>
      </c>
      <c r="D1757" s="634" t="s">
        <v>8126</v>
      </c>
      <c r="E1757" s="634" t="s">
        <v>8127</v>
      </c>
      <c r="F1757" s="634" t="s">
        <v>4345</v>
      </c>
      <c r="G1757" s="634" t="s">
        <v>4348</v>
      </c>
      <c r="H1757" s="634" t="s">
        <v>4346</v>
      </c>
      <c r="I1757" s="634" t="s">
        <v>12611</v>
      </c>
      <c r="J1757" s="634" t="s">
        <v>12612</v>
      </c>
      <c r="K1757" s="635">
        <v>60607055380022</v>
      </c>
      <c r="L1757" s="634" t="s">
        <v>12613</v>
      </c>
      <c r="M1757" s="634" t="s">
        <v>2423</v>
      </c>
      <c r="N1757" s="634" t="s">
        <v>2424</v>
      </c>
      <c r="O1757" s="634" t="s">
        <v>5602</v>
      </c>
      <c r="P1757" s="634" t="s">
        <v>8132</v>
      </c>
      <c r="Q1757" s="634" t="s">
        <v>8133</v>
      </c>
      <c r="R1757" s="634" t="s">
        <v>7224</v>
      </c>
      <c r="S1757" s="634" t="s">
        <v>8135</v>
      </c>
      <c r="T1757" s="634" t="s">
        <v>8136</v>
      </c>
      <c r="U1757" s="634" t="s">
        <v>2426</v>
      </c>
      <c r="V1757" s="634" t="s">
        <v>470</v>
      </c>
      <c r="W1757" s="634" t="s">
        <v>5559</v>
      </c>
      <c r="X1757" s="634" t="s">
        <v>12614</v>
      </c>
      <c r="Y1757" s="634" t="s">
        <v>8138</v>
      </c>
      <c r="Z1757" s="634" t="s">
        <v>8139</v>
      </c>
      <c r="AB1757" s="634" t="s">
        <v>8183</v>
      </c>
      <c r="AC1757" s="634" t="s">
        <v>8184</v>
      </c>
      <c r="AF1757" s="634" t="s">
        <v>21290</v>
      </c>
      <c r="AI1757" s="646" t="str">
        <f>VLOOKUP(K1757,'2-kurs'!C:F,4,)</f>
        <v>2-kurs</v>
      </c>
      <c r="AJ1757" s="634" t="str">
        <f t="shared" si="27"/>
        <v>438241100005</v>
      </c>
    </row>
    <row r="1758" spans="1:36" hidden="1" x14ac:dyDescent="0.25">
      <c r="A1758" s="634" t="s">
        <v>12540</v>
      </c>
      <c r="B1758" s="634" t="s">
        <v>5183</v>
      </c>
      <c r="C1758" s="634" t="s">
        <v>8125</v>
      </c>
      <c r="D1758" s="634" t="s">
        <v>8126</v>
      </c>
      <c r="E1758" s="634" t="s">
        <v>8127</v>
      </c>
      <c r="F1758" s="634" t="s">
        <v>4345</v>
      </c>
      <c r="G1758" s="634" t="s">
        <v>4348</v>
      </c>
      <c r="H1758" s="634" t="s">
        <v>4346</v>
      </c>
      <c r="I1758" s="634" t="s">
        <v>12541</v>
      </c>
      <c r="J1758" s="634" t="s">
        <v>12542</v>
      </c>
      <c r="K1758" s="635">
        <v>41402925300026</v>
      </c>
      <c r="L1758" s="634" t="s">
        <v>12543</v>
      </c>
      <c r="M1758" s="634" t="s">
        <v>2423</v>
      </c>
      <c r="N1758" s="634" t="s">
        <v>2424</v>
      </c>
      <c r="O1758" s="634" t="s">
        <v>5602</v>
      </c>
      <c r="P1758" s="634" t="s">
        <v>8132</v>
      </c>
      <c r="Q1758" s="634" t="s">
        <v>8133</v>
      </c>
      <c r="R1758" s="634" t="s">
        <v>7224</v>
      </c>
      <c r="S1758" s="634" t="s">
        <v>8135</v>
      </c>
      <c r="T1758" s="634" t="s">
        <v>8136</v>
      </c>
      <c r="U1758" s="634" t="s">
        <v>2426</v>
      </c>
      <c r="V1758" s="634" t="s">
        <v>470</v>
      </c>
      <c r="W1758" s="634" t="s">
        <v>5559</v>
      </c>
      <c r="X1758" s="634" t="s">
        <v>12544</v>
      </c>
      <c r="Y1758" s="634" t="s">
        <v>8138</v>
      </c>
      <c r="Z1758" s="634" t="s">
        <v>8139</v>
      </c>
      <c r="AB1758" s="634" t="s">
        <v>8183</v>
      </c>
      <c r="AC1758" s="634" t="s">
        <v>8184</v>
      </c>
      <c r="AF1758" s="634" t="s">
        <v>21306</v>
      </c>
      <c r="AI1758" s="646" t="str">
        <f>VLOOKUP(K1758,'2-kurs'!C:F,4,)</f>
        <v>2-kurs</v>
      </c>
      <c r="AJ1758" s="634" t="str">
        <f t="shared" si="27"/>
        <v>438231100746</v>
      </c>
    </row>
    <row r="1759" spans="1:36" hidden="1" x14ac:dyDescent="0.25">
      <c r="A1759" s="634" t="s">
        <v>12593</v>
      </c>
      <c r="B1759" s="634" t="s">
        <v>5309</v>
      </c>
      <c r="C1759" s="634" t="s">
        <v>8125</v>
      </c>
      <c r="D1759" s="634" t="s">
        <v>8126</v>
      </c>
      <c r="E1759" s="634" t="s">
        <v>8127</v>
      </c>
      <c r="F1759" s="634" t="s">
        <v>4345</v>
      </c>
      <c r="G1759" s="634" t="s">
        <v>8163</v>
      </c>
      <c r="H1759" s="634" t="s">
        <v>4346</v>
      </c>
      <c r="I1759" s="634" t="s">
        <v>12594</v>
      </c>
      <c r="J1759" s="634" t="s">
        <v>12595</v>
      </c>
      <c r="K1759" s="635">
        <v>60509055320032</v>
      </c>
      <c r="L1759" s="634" t="s">
        <v>11221</v>
      </c>
      <c r="M1759" s="634" t="s">
        <v>2423</v>
      </c>
      <c r="N1759" s="634" t="s">
        <v>2424</v>
      </c>
      <c r="O1759" s="634" t="s">
        <v>5602</v>
      </c>
      <c r="P1759" s="634" t="s">
        <v>8132</v>
      </c>
      <c r="Q1759" s="634" t="s">
        <v>8133</v>
      </c>
      <c r="R1759" s="634" t="s">
        <v>7224</v>
      </c>
      <c r="S1759" s="634" t="s">
        <v>8135</v>
      </c>
      <c r="T1759" s="634" t="s">
        <v>8136</v>
      </c>
      <c r="U1759" s="634" t="s">
        <v>2426</v>
      </c>
      <c r="V1759" s="634" t="s">
        <v>470</v>
      </c>
      <c r="W1759" s="634" t="s">
        <v>5559</v>
      </c>
      <c r="X1759" s="634" t="s">
        <v>12596</v>
      </c>
      <c r="Y1759" s="634" t="s">
        <v>8138</v>
      </c>
      <c r="Z1759" s="634" t="s">
        <v>8139</v>
      </c>
      <c r="AB1759" s="634" t="s">
        <v>8183</v>
      </c>
      <c r="AC1759" s="634" t="s">
        <v>8184</v>
      </c>
      <c r="AF1759" s="634" t="s">
        <v>21303</v>
      </c>
      <c r="AI1759" s="646" t="str">
        <f>VLOOKUP(K1759,'2-kurs'!C:F,4,)</f>
        <v>2-kurs</v>
      </c>
      <c r="AJ1759" s="634" t="str">
        <f t="shared" si="27"/>
        <v>438231100744</v>
      </c>
    </row>
    <row r="1760" spans="1:36" hidden="1" x14ac:dyDescent="0.25">
      <c r="A1760" s="634" t="s">
        <v>12628</v>
      </c>
      <c r="B1760" s="634" t="s">
        <v>5315</v>
      </c>
      <c r="C1760" s="634" t="s">
        <v>8125</v>
      </c>
      <c r="D1760" s="634" t="s">
        <v>8126</v>
      </c>
      <c r="E1760" s="634" t="s">
        <v>8127</v>
      </c>
      <c r="F1760" s="634" t="s">
        <v>4345</v>
      </c>
      <c r="G1760" s="634" t="s">
        <v>4348</v>
      </c>
      <c r="H1760" s="634" t="s">
        <v>4346</v>
      </c>
      <c r="I1760" s="634" t="s">
        <v>10840</v>
      </c>
      <c r="J1760" s="634" t="s">
        <v>12629</v>
      </c>
      <c r="K1760" s="635">
        <v>62801055300026</v>
      </c>
      <c r="L1760" s="634" t="s">
        <v>12630</v>
      </c>
      <c r="M1760" s="634" t="s">
        <v>2423</v>
      </c>
      <c r="N1760" s="634" t="s">
        <v>2424</v>
      </c>
      <c r="O1760" s="634" t="s">
        <v>5602</v>
      </c>
      <c r="P1760" s="634" t="s">
        <v>8132</v>
      </c>
      <c r="Q1760" s="634" t="s">
        <v>8133</v>
      </c>
      <c r="R1760" s="634" t="s">
        <v>7224</v>
      </c>
      <c r="S1760" s="634" t="s">
        <v>8135</v>
      </c>
      <c r="T1760" s="634" t="s">
        <v>8136</v>
      </c>
      <c r="U1760" s="634" t="s">
        <v>2426</v>
      </c>
      <c r="V1760" s="634" t="s">
        <v>470</v>
      </c>
      <c r="W1760" s="634" t="s">
        <v>5559</v>
      </c>
      <c r="X1760" s="634" t="s">
        <v>12631</v>
      </c>
      <c r="Y1760" s="634" t="s">
        <v>8138</v>
      </c>
      <c r="Z1760" s="634" t="s">
        <v>8139</v>
      </c>
      <c r="AB1760" s="634" t="s">
        <v>8183</v>
      </c>
      <c r="AC1760" s="634" t="s">
        <v>8184</v>
      </c>
      <c r="AE1760" s="634" t="s">
        <v>10625</v>
      </c>
      <c r="AF1760" s="634" t="s">
        <v>21273</v>
      </c>
      <c r="AI1760" s="646" t="str">
        <f>VLOOKUP(K1760,'2-kurs'!C:F,4,)</f>
        <v>2-kurs</v>
      </c>
      <c r="AJ1760" s="634" t="str">
        <f t="shared" si="27"/>
        <v>438231100607</v>
      </c>
    </row>
    <row r="1761" spans="1:36" hidden="1" x14ac:dyDescent="0.25">
      <c r="A1761" s="634" t="s">
        <v>12632</v>
      </c>
      <c r="B1761" s="634" t="s">
        <v>5334</v>
      </c>
      <c r="C1761" s="634" t="s">
        <v>8125</v>
      </c>
      <c r="D1761" s="634" t="s">
        <v>8126</v>
      </c>
      <c r="E1761" s="634" t="s">
        <v>8127</v>
      </c>
      <c r="F1761" s="634" t="s">
        <v>4345</v>
      </c>
      <c r="G1761" s="634" t="s">
        <v>8221</v>
      </c>
      <c r="H1761" s="634" t="s">
        <v>4346</v>
      </c>
      <c r="I1761" s="634" t="s">
        <v>8554</v>
      </c>
      <c r="J1761" s="634" t="s">
        <v>12633</v>
      </c>
      <c r="K1761" s="635">
        <v>62702055350016</v>
      </c>
      <c r="L1761" s="634" t="s">
        <v>10738</v>
      </c>
      <c r="M1761" s="634" t="s">
        <v>2423</v>
      </c>
      <c r="N1761" s="634" t="s">
        <v>2424</v>
      </c>
      <c r="O1761" s="634" t="s">
        <v>5602</v>
      </c>
      <c r="P1761" s="634" t="s">
        <v>8132</v>
      </c>
      <c r="Q1761" s="634" t="s">
        <v>8133</v>
      </c>
      <c r="R1761" s="634" t="s">
        <v>7224</v>
      </c>
      <c r="S1761" s="634" t="s">
        <v>8135</v>
      </c>
      <c r="T1761" s="634" t="s">
        <v>8136</v>
      </c>
      <c r="U1761" s="634" t="s">
        <v>2426</v>
      </c>
      <c r="V1761" s="634" t="s">
        <v>470</v>
      </c>
      <c r="W1761" s="634" t="s">
        <v>5559</v>
      </c>
      <c r="X1761" s="634" t="s">
        <v>12634</v>
      </c>
      <c r="Y1761" s="634" t="s">
        <v>8138</v>
      </c>
      <c r="Z1761" s="634" t="s">
        <v>8139</v>
      </c>
      <c r="AB1761" s="634" t="s">
        <v>8183</v>
      </c>
      <c r="AC1761" s="634" t="s">
        <v>8184</v>
      </c>
      <c r="AE1761" s="634" t="s">
        <v>10625</v>
      </c>
      <c r="AF1761" s="634" t="s">
        <v>18740</v>
      </c>
      <c r="AI1761" s="646" t="str">
        <f>VLOOKUP(K1761,'2-kurs'!C:F,4,)</f>
        <v>2-kurs</v>
      </c>
      <c r="AJ1761" s="634" t="str">
        <f t="shared" si="27"/>
        <v>438231100638</v>
      </c>
    </row>
    <row r="1762" spans="1:36" hidden="1" x14ac:dyDescent="0.25">
      <c r="A1762" s="634" t="s">
        <v>12597</v>
      </c>
      <c r="B1762" s="634" t="s">
        <v>12598</v>
      </c>
      <c r="C1762" s="634" t="s">
        <v>8125</v>
      </c>
      <c r="D1762" s="634" t="s">
        <v>8126</v>
      </c>
      <c r="E1762" s="634" t="s">
        <v>8127</v>
      </c>
      <c r="F1762" s="634" t="s">
        <v>4345</v>
      </c>
      <c r="G1762" s="634" t="s">
        <v>8327</v>
      </c>
      <c r="H1762" s="634" t="s">
        <v>4346</v>
      </c>
      <c r="I1762" s="634" t="s">
        <v>12599</v>
      </c>
      <c r="J1762" s="634" t="s">
        <v>12600</v>
      </c>
      <c r="K1762" s="635">
        <v>42711911080051</v>
      </c>
      <c r="L1762" s="634" t="s">
        <v>10228</v>
      </c>
      <c r="M1762" s="634" t="s">
        <v>2423</v>
      </c>
      <c r="N1762" s="634" t="s">
        <v>2424</v>
      </c>
      <c r="O1762" s="634" t="s">
        <v>5602</v>
      </c>
      <c r="P1762" s="634" t="s">
        <v>8132</v>
      </c>
      <c r="Q1762" s="634" t="s">
        <v>8133</v>
      </c>
      <c r="R1762" s="634" t="s">
        <v>7224</v>
      </c>
      <c r="S1762" s="634" t="s">
        <v>8135</v>
      </c>
      <c r="T1762" s="634" t="s">
        <v>8136</v>
      </c>
      <c r="U1762" s="634" t="s">
        <v>2426</v>
      </c>
      <c r="V1762" s="634" t="s">
        <v>470</v>
      </c>
      <c r="W1762" s="634" t="s">
        <v>5559</v>
      </c>
      <c r="X1762" s="634" t="s">
        <v>12601</v>
      </c>
      <c r="Y1762" s="634" t="s">
        <v>8138</v>
      </c>
      <c r="Z1762" s="634" t="s">
        <v>8139</v>
      </c>
      <c r="AB1762" s="634" t="s">
        <v>8183</v>
      </c>
      <c r="AC1762" s="634" t="s">
        <v>8184</v>
      </c>
      <c r="AE1762" s="634" t="s">
        <v>10625</v>
      </c>
      <c r="AF1762" s="634" t="s">
        <v>21296</v>
      </c>
      <c r="AI1762" s="646" t="str">
        <f>VLOOKUP(K1762,'2-kurs'!C:F,4,)</f>
        <v>2-kurs</v>
      </c>
      <c r="AJ1762" s="634" t="str">
        <f t="shared" si="27"/>
        <v>438231100644</v>
      </c>
    </row>
    <row r="1763" spans="1:36" hidden="1" x14ac:dyDescent="0.25">
      <c r="A1763" s="634" t="s">
        <v>12662</v>
      </c>
      <c r="B1763" s="634" t="s">
        <v>5361</v>
      </c>
      <c r="C1763" s="634" t="s">
        <v>8125</v>
      </c>
      <c r="D1763" s="634" t="s">
        <v>8126</v>
      </c>
      <c r="E1763" s="634" t="s">
        <v>8127</v>
      </c>
      <c r="F1763" s="634" t="s">
        <v>4345</v>
      </c>
      <c r="G1763" s="634" t="s">
        <v>4348</v>
      </c>
      <c r="H1763" s="634" t="s">
        <v>4346</v>
      </c>
      <c r="I1763" s="634" t="s">
        <v>12663</v>
      </c>
      <c r="J1763" s="634" t="s">
        <v>12664</v>
      </c>
      <c r="K1763" s="635">
        <v>42111841140041</v>
      </c>
      <c r="L1763" s="634" t="s">
        <v>12665</v>
      </c>
      <c r="M1763" s="634" t="s">
        <v>2423</v>
      </c>
      <c r="N1763" s="634" t="s">
        <v>2424</v>
      </c>
      <c r="O1763" s="634" t="s">
        <v>5602</v>
      </c>
      <c r="P1763" s="634" t="s">
        <v>8132</v>
      </c>
      <c r="Q1763" s="634" t="s">
        <v>8133</v>
      </c>
      <c r="R1763" s="634" t="s">
        <v>7224</v>
      </c>
      <c r="S1763" s="634" t="s">
        <v>8135</v>
      </c>
      <c r="T1763" s="634" t="s">
        <v>8136</v>
      </c>
      <c r="U1763" s="634" t="s">
        <v>2426</v>
      </c>
      <c r="V1763" s="634" t="s">
        <v>470</v>
      </c>
      <c r="W1763" s="634" t="s">
        <v>5559</v>
      </c>
      <c r="X1763" s="634" t="s">
        <v>12666</v>
      </c>
      <c r="Y1763" s="634" t="s">
        <v>8138</v>
      </c>
      <c r="Z1763" s="634" t="s">
        <v>8139</v>
      </c>
      <c r="AB1763" s="634" t="s">
        <v>8183</v>
      </c>
      <c r="AC1763" s="634" t="s">
        <v>8184</v>
      </c>
      <c r="AF1763" s="634" t="s">
        <v>21290</v>
      </c>
      <c r="AI1763" s="646" t="str">
        <f>VLOOKUP(K1763,'2-kurs'!C:F,4,)</f>
        <v>2-kurs</v>
      </c>
      <c r="AJ1763" s="634" t="str">
        <f t="shared" si="27"/>
        <v>438231100796</v>
      </c>
    </row>
    <row r="1764" spans="1:36" hidden="1" x14ac:dyDescent="0.25">
      <c r="A1764" s="634" t="s">
        <v>12658</v>
      </c>
      <c r="B1764" s="634" t="s">
        <v>5368</v>
      </c>
      <c r="C1764" s="634" t="s">
        <v>8125</v>
      </c>
      <c r="D1764" s="634" t="s">
        <v>8126</v>
      </c>
      <c r="E1764" s="634" t="s">
        <v>8127</v>
      </c>
      <c r="F1764" s="634" t="s">
        <v>4345</v>
      </c>
      <c r="G1764" s="634" t="s">
        <v>4348</v>
      </c>
      <c r="H1764" s="634" t="s">
        <v>4346</v>
      </c>
      <c r="I1764" s="634" t="s">
        <v>12659</v>
      </c>
      <c r="J1764" s="634" t="s">
        <v>12660</v>
      </c>
      <c r="K1764" s="635">
        <v>41701925300026</v>
      </c>
      <c r="L1764" s="634" t="s">
        <v>8490</v>
      </c>
      <c r="M1764" s="634" t="s">
        <v>2423</v>
      </c>
      <c r="N1764" s="634" t="s">
        <v>2424</v>
      </c>
      <c r="O1764" s="634" t="s">
        <v>5602</v>
      </c>
      <c r="P1764" s="634" t="s">
        <v>8132</v>
      </c>
      <c r="Q1764" s="634" t="s">
        <v>8133</v>
      </c>
      <c r="R1764" s="634" t="s">
        <v>7224</v>
      </c>
      <c r="S1764" s="634" t="s">
        <v>8135</v>
      </c>
      <c r="T1764" s="634" t="s">
        <v>8136</v>
      </c>
      <c r="U1764" s="634" t="s">
        <v>2426</v>
      </c>
      <c r="V1764" s="634" t="s">
        <v>470</v>
      </c>
      <c r="W1764" s="634" t="s">
        <v>5559</v>
      </c>
      <c r="X1764" s="634" t="s">
        <v>12661</v>
      </c>
      <c r="Y1764" s="634" t="s">
        <v>8138</v>
      </c>
      <c r="Z1764" s="634" t="s">
        <v>8139</v>
      </c>
      <c r="AB1764" s="634" t="s">
        <v>8183</v>
      </c>
      <c r="AC1764" s="634" t="s">
        <v>8184</v>
      </c>
      <c r="AE1764" s="634" t="s">
        <v>10625</v>
      </c>
      <c r="AF1764" s="634" t="s">
        <v>18740</v>
      </c>
      <c r="AI1764" s="646" t="str">
        <f>VLOOKUP(K1764,'2-kurs'!C:F,4,)</f>
        <v>2-kurs</v>
      </c>
      <c r="AJ1764" s="634" t="str">
        <f t="shared" si="27"/>
        <v>438231100633</v>
      </c>
    </row>
    <row r="1765" spans="1:36" hidden="1" x14ac:dyDescent="0.25">
      <c r="A1765" s="634" t="s">
        <v>12619</v>
      </c>
      <c r="B1765" s="634" t="s">
        <v>5375</v>
      </c>
      <c r="C1765" s="634" t="s">
        <v>8125</v>
      </c>
      <c r="D1765" s="634" t="s">
        <v>8126</v>
      </c>
      <c r="E1765" s="634" t="s">
        <v>8127</v>
      </c>
      <c r="F1765" s="634" t="s">
        <v>4345</v>
      </c>
      <c r="G1765" s="634" t="s">
        <v>8221</v>
      </c>
      <c r="H1765" s="634" t="s">
        <v>4346</v>
      </c>
      <c r="I1765" s="634" t="s">
        <v>12620</v>
      </c>
      <c r="J1765" s="634" t="s">
        <v>12621</v>
      </c>
      <c r="K1765" s="635">
        <v>60208055350020</v>
      </c>
      <c r="L1765" s="634" t="s">
        <v>10738</v>
      </c>
      <c r="M1765" s="634" t="s">
        <v>2423</v>
      </c>
      <c r="N1765" s="634" t="s">
        <v>2424</v>
      </c>
      <c r="O1765" s="634" t="s">
        <v>5602</v>
      </c>
      <c r="P1765" s="634" t="s">
        <v>8132</v>
      </c>
      <c r="Q1765" s="634" t="s">
        <v>8133</v>
      </c>
      <c r="R1765" s="634" t="s">
        <v>7224</v>
      </c>
      <c r="S1765" s="634" t="s">
        <v>8135</v>
      </c>
      <c r="T1765" s="634" t="s">
        <v>8136</v>
      </c>
      <c r="U1765" s="634" t="s">
        <v>2426</v>
      </c>
      <c r="V1765" s="634" t="s">
        <v>470</v>
      </c>
      <c r="W1765" s="634" t="s">
        <v>5559</v>
      </c>
      <c r="X1765" s="634" t="s">
        <v>12622</v>
      </c>
      <c r="Y1765" s="634" t="s">
        <v>8138</v>
      </c>
      <c r="Z1765" s="634" t="s">
        <v>8139</v>
      </c>
      <c r="AE1765" s="634" t="s">
        <v>10625</v>
      </c>
      <c r="AF1765" s="634" t="s">
        <v>19688</v>
      </c>
      <c r="AI1765" s="646" t="str">
        <f>VLOOKUP(K1765,'2-kurs'!C:F,4,)</f>
        <v>2-kurs</v>
      </c>
      <c r="AJ1765" s="634" t="str">
        <f t="shared" si="27"/>
        <v>438231100660</v>
      </c>
    </row>
    <row r="1766" spans="1:36" hidden="1" x14ac:dyDescent="0.25">
      <c r="A1766" s="634" t="s">
        <v>12653</v>
      </c>
      <c r="B1766" s="634" t="s">
        <v>5379</v>
      </c>
      <c r="C1766" s="634" t="s">
        <v>8125</v>
      </c>
      <c r="D1766" s="634" t="s">
        <v>8126</v>
      </c>
      <c r="E1766" s="634" t="s">
        <v>8127</v>
      </c>
      <c r="F1766" s="634" t="s">
        <v>4345</v>
      </c>
      <c r="G1766" s="634" t="s">
        <v>4348</v>
      </c>
      <c r="H1766" s="634" t="s">
        <v>4346</v>
      </c>
      <c r="I1766" s="634" t="s">
        <v>12654</v>
      </c>
      <c r="J1766" s="634" t="s">
        <v>12655</v>
      </c>
      <c r="K1766" s="635">
        <v>62908055300011</v>
      </c>
      <c r="L1766" s="634" t="s">
        <v>12656</v>
      </c>
      <c r="M1766" s="634" t="s">
        <v>2423</v>
      </c>
      <c r="N1766" s="634" t="s">
        <v>2424</v>
      </c>
      <c r="O1766" s="634" t="s">
        <v>5602</v>
      </c>
      <c r="P1766" s="634" t="s">
        <v>8132</v>
      </c>
      <c r="Q1766" s="634" t="s">
        <v>8133</v>
      </c>
      <c r="R1766" s="634" t="s">
        <v>7224</v>
      </c>
      <c r="S1766" s="634" t="s">
        <v>8135</v>
      </c>
      <c r="T1766" s="634" t="s">
        <v>8136</v>
      </c>
      <c r="U1766" s="634" t="s">
        <v>2426</v>
      </c>
      <c r="V1766" s="634" t="s">
        <v>470</v>
      </c>
      <c r="W1766" s="634" t="s">
        <v>5559</v>
      </c>
      <c r="X1766" s="634" t="s">
        <v>12657</v>
      </c>
      <c r="Y1766" s="634" t="s">
        <v>8138</v>
      </c>
      <c r="Z1766" s="634" t="s">
        <v>8139</v>
      </c>
      <c r="AB1766" s="634" t="s">
        <v>8183</v>
      </c>
      <c r="AC1766" s="634" t="s">
        <v>8184</v>
      </c>
      <c r="AE1766" s="634" t="s">
        <v>10625</v>
      </c>
      <c r="AF1766" s="634" t="s">
        <v>21302</v>
      </c>
      <c r="AI1766" s="646" t="str">
        <f>VLOOKUP(K1766,'2-kurs'!C:F,4,)</f>
        <v>2-kurs</v>
      </c>
      <c r="AJ1766" s="634" t="str">
        <f t="shared" si="27"/>
        <v>438231100611</v>
      </c>
    </row>
    <row r="1767" spans="1:36" hidden="1" x14ac:dyDescent="0.25">
      <c r="A1767" s="634" t="s">
        <v>12644</v>
      </c>
      <c r="B1767" s="634" t="s">
        <v>12645</v>
      </c>
      <c r="C1767" s="634" t="s">
        <v>8125</v>
      </c>
      <c r="D1767" s="634" t="s">
        <v>8126</v>
      </c>
      <c r="E1767" s="634" t="s">
        <v>8127</v>
      </c>
      <c r="F1767" s="634" t="s">
        <v>4345</v>
      </c>
      <c r="G1767" s="634" t="s">
        <v>4348</v>
      </c>
      <c r="H1767" s="634" t="s">
        <v>4346</v>
      </c>
      <c r="I1767" s="634" t="s">
        <v>9405</v>
      </c>
      <c r="J1767" s="634" t="s">
        <v>12646</v>
      </c>
      <c r="K1767" s="635">
        <v>41302891140034</v>
      </c>
      <c r="L1767" s="634" t="s">
        <v>12647</v>
      </c>
      <c r="M1767" s="634" t="s">
        <v>2423</v>
      </c>
      <c r="N1767" s="634" t="s">
        <v>2424</v>
      </c>
      <c r="O1767" s="634" t="s">
        <v>5602</v>
      </c>
      <c r="P1767" s="634" t="s">
        <v>8132</v>
      </c>
      <c r="Q1767" s="634" t="s">
        <v>8133</v>
      </c>
      <c r="R1767" s="634" t="s">
        <v>7224</v>
      </c>
      <c r="S1767" s="634" t="s">
        <v>8135</v>
      </c>
      <c r="T1767" s="634" t="s">
        <v>8136</v>
      </c>
      <c r="U1767" s="634" t="s">
        <v>2426</v>
      </c>
      <c r="V1767" s="634" t="s">
        <v>470</v>
      </c>
      <c r="W1767" s="634" t="s">
        <v>5559</v>
      </c>
      <c r="X1767" s="634" t="s">
        <v>12648</v>
      </c>
      <c r="Y1767" s="634" t="s">
        <v>8138</v>
      </c>
      <c r="Z1767" s="634" t="s">
        <v>8139</v>
      </c>
      <c r="AE1767" s="634" t="s">
        <v>9201</v>
      </c>
      <c r="AF1767" s="634" t="s">
        <v>21304</v>
      </c>
      <c r="AI1767" s="646" t="str">
        <f>VLOOKUP(K1767,'2-kurs'!C:F,4,)</f>
        <v>2-kurs</v>
      </c>
      <c r="AJ1767" s="634" t="str">
        <f t="shared" si="27"/>
        <v>438231100732</v>
      </c>
    </row>
    <row r="1768" spans="1:36" hidden="1" x14ac:dyDescent="0.25">
      <c r="A1768" s="634" t="s">
        <v>12623</v>
      </c>
      <c r="B1768" s="634" t="s">
        <v>12624</v>
      </c>
      <c r="C1768" s="634" t="s">
        <v>8125</v>
      </c>
      <c r="D1768" s="634" t="s">
        <v>8126</v>
      </c>
      <c r="E1768" s="634" t="s">
        <v>8127</v>
      </c>
      <c r="F1768" s="634" t="s">
        <v>4345</v>
      </c>
      <c r="G1768" s="634" t="s">
        <v>8598</v>
      </c>
      <c r="H1768" s="634" t="s">
        <v>4346</v>
      </c>
      <c r="I1768" s="634" t="s">
        <v>12625</v>
      </c>
      <c r="J1768" s="634" t="s">
        <v>12626</v>
      </c>
      <c r="K1768" s="635">
        <v>42608911090020</v>
      </c>
      <c r="L1768" s="634" t="s">
        <v>9161</v>
      </c>
      <c r="M1768" s="634" t="s">
        <v>2423</v>
      </c>
      <c r="N1768" s="634" t="s">
        <v>2424</v>
      </c>
      <c r="O1768" s="634" t="s">
        <v>5602</v>
      </c>
      <c r="P1768" s="634" t="s">
        <v>8132</v>
      </c>
      <c r="Q1768" s="634" t="s">
        <v>8133</v>
      </c>
      <c r="R1768" s="634" t="s">
        <v>7224</v>
      </c>
      <c r="S1768" s="634" t="s">
        <v>8135</v>
      </c>
      <c r="T1768" s="634" t="s">
        <v>8136</v>
      </c>
      <c r="U1768" s="634" t="s">
        <v>2426</v>
      </c>
      <c r="V1768" s="634" t="s">
        <v>470</v>
      </c>
      <c r="W1768" s="634" t="s">
        <v>5559</v>
      </c>
      <c r="X1768" s="634" t="s">
        <v>12627</v>
      </c>
      <c r="Y1768" s="634" t="s">
        <v>8138</v>
      </c>
      <c r="Z1768" s="634" t="s">
        <v>8139</v>
      </c>
      <c r="AB1768" s="634" t="s">
        <v>8183</v>
      </c>
      <c r="AC1768" s="634" t="s">
        <v>8184</v>
      </c>
      <c r="AE1768" s="634" t="s">
        <v>10625</v>
      </c>
      <c r="AF1768" s="634" t="s">
        <v>21303</v>
      </c>
      <c r="AI1768" s="646" t="str">
        <f>VLOOKUP(K1768,'2-kurs'!C:F,4,)</f>
        <v>2-kurs</v>
      </c>
      <c r="AJ1768" s="634" t="str">
        <f t="shared" si="27"/>
        <v>438231100690</v>
      </c>
    </row>
    <row r="1769" spans="1:36" hidden="1" x14ac:dyDescent="0.25">
      <c r="A1769" s="634" t="s">
        <v>12535</v>
      </c>
      <c r="B1769" s="634" t="s">
        <v>5166</v>
      </c>
      <c r="C1769" s="634" t="s">
        <v>8125</v>
      </c>
      <c r="D1769" s="634" t="s">
        <v>8126</v>
      </c>
      <c r="E1769" s="634" t="s">
        <v>8127</v>
      </c>
      <c r="F1769" s="634" t="s">
        <v>4345</v>
      </c>
      <c r="G1769" s="634" t="s">
        <v>4348</v>
      </c>
      <c r="H1769" s="634" t="s">
        <v>4346</v>
      </c>
      <c r="I1769" s="634" t="s">
        <v>12536</v>
      </c>
      <c r="J1769" s="634" t="s">
        <v>12537</v>
      </c>
      <c r="K1769" s="635">
        <v>41311901831123</v>
      </c>
      <c r="L1769" s="634" t="s">
        <v>12538</v>
      </c>
      <c r="M1769" s="634" t="s">
        <v>2423</v>
      </c>
      <c r="N1769" s="634" t="s">
        <v>2424</v>
      </c>
      <c r="O1769" s="634" t="s">
        <v>5602</v>
      </c>
      <c r="P1769" s="634" t="s">
        <v>8132</v>
      </c>
      <c r="Q1769" s="634" t="s">
        <v>8133</v>
      </c>
      <c r="R1769" s="634" t="s">
        <v>7224</v>
      </c>
      <c r="S1769" s="634" t="s">
        <v>8135</v>
      </c>
      <c r="T1769" s="634" t="s">
        <v>8136</v>
      </c>
      <c r="U1769" s="634" t="s">
        <v>2426</v>
      </c>
      <c r="V1769" s="634" t="s">
        <v>470</v>
      </c>
      <c r="W1769" s="634" t="s">
        <v>5559</v>
      </c>
      <c r="X1769" s="634" t="s">
        <v>12539</v>
      </c>
      <c r="Y1769" s="634" t="s">
        <v>8138</v>
      </c>
      <c r="Z1769" s="634" t="s">
        <v>8139</v>
      </c>
      <c r="AB1769" s="634" t="s">
        <v>8183</v>
      </c>
      <c r="AC1769" s="634" t="s">
        <v>8184</v>
      </c>
      <c r="AE1769" s="634" t="s">
        <v>10625</v>
      </c>
      <c r="AF1769" s="634" t="s">
        <v>21282</v>
      </c>
      <c r="AI1769" s="646" t="str">
        <f>VLOOKUP(K1769,'2-kurs'!C:F,4,)</f>
        <v>2-kurs</v>
      </c>
      <c r="AJ1769" s="634" t="str">
        <f t="shared" si="27"/>
        <v>438231100615</v>
      </c>
    </row>
    <row r="1770" spans="1:36" hidden="1" x14ac:dyDescent="0.25">
      <c r="A1770" s="634" t="s">
        <v>12649</v>
      </c>
      <c r="B1770" s="634" t="s">
        <v>5382</v>
      </c>
      <c r="C1770" s="634" t="s">
        <v>8125</v>
      </c>
      <c r="D1770" s="634" t="s">
        <v>8126</v>
      </c>
      <c r="E1770" s="634" t="s">
        <v>8127</v>
      </c>
      <c r="F1770" s="634" t="s">
        <v>4345</v>
      </c>
      <c r="G1770" s="634" t="s">
        <v>8128</v>
      </c>
      <c r="H1770" s="634" t="s">
        <v>4346</v>
      </c>
      <c r="I1770" s="634" t="s">
        <v>12650</v>
      </c>
      <c r="J1770" s="634" t="s">
        <v>12651</v>
      </c>
      <c r="K1770" s="635">
        <v>62603005340016</v>
      </c>
      <c r="L1770" s="634" t="s">
        <v>11737</v>
      </c>
      <c r="M1770" s="634" t="s">
        <v>2423</v>
      </c>
      <c r="N1770" s="634" t="s">
        <v>2424</v>
      </c>
      <c r="O1770" s="634" t="s">
        <v>5602</v>
      </c>
      <c r="P1770" s="634" t="s">
        <v>8132</v>
      </c>
      <c r="Q1770" s="634" t="s">
        <v>8133</v>
      </c>
      <c r="R1770" s="634" t="s">
        <v>7224</v>
      </c>
      <c r="S1770" s="634" t="s">
        <v>8135</v>
      </c>
      <c r="T1770" s="634" t="s">
        <v>8136</v>
      </c>
      <c r="U1770" s="634" t="s">
        <v>2426</v>
      </c>
      <c r="V1770" s="634" t="s">
        <v>470</v>
      </c>
      <c r="W1770" s="634" t="s">
        <v>5559</v>
      </c>
      <c r="X1770" s="634" t="s">
        <v>12652</v>
      </c>
      <c r="Y1770" s="634" t="s">
        <v>8138</v>
      </c>
      <c r="Z1770" s="634" t="s">
        <v>8139</v>
      </c>
      <c r="AB1770" s="634" t="s">
        <v>8183</v>
      </c>
      <c r="AC1770" s="634" t="s">
        <v>8184</v>
      </c>
      <c r="AE1770" s="634" t="s">
        <v>10625</v>
      </c>
      <c r="AF1770" s="634" t="s">
        <v>21292</v>
      </c>
      <c r="AI1770" s="646" t="str">
        <f>VLOOKUP(K1770,'2-kurs'!C:F,4,)</f>
        <v>2-kurs</v>
      </c>
      <c r="AJ1770" s="634" t="str">
        <f t="shared" si="27"/>
        <v>438231100655</v>
      </c>
    </row>
    <row r="1771" spans="1:36" hidden="1" x14ac:dyDescent="0.25">
      <c r="A1771" s="634" t="s">
        <v>18845</v>
      </c>
      <c r="B1771" s="634" t="s">
        <v>20602</v>
      </c>
      <c r="C1771" s="634" t="s">
        <v>8125</v>
      </c>
      <c r="D1771" s="634" t="s">
        <v>8126</v>
      </c>
      <c r="E1771" s="634" t="s">
        <v>8127</v>
      </c>
      <c r="F1771" s="634" t="s">
        <v>4345</v>
      </c>
      <c r="G1771" s="634" t="s">
        <v>8186</v>
      </c>
      <c r="H1771" s="634" t="s">
        <v>4346</v>
      </c>
      <c r="I1771" s="634" t="s">
        <v>12594</v>
      </c>
      <c r="J1771" s="634" t="s">
        <v>20603</v>
      </c>
      <c r="K1771" s="635">
        <v>60509055360023</v>
      </c>
      <c r="L1771" s="634" t="s">
        <v>20604</v>
      </c>
      <c r="M1771" s="634" t="s">
        <v>2423</v>
      </c>
      <c r="N1771" s="634" t="s">
        <v>2424</v>
      </c>
      <c r="O1771" s="634" t="s">
        <v>5602</v>
      </c>
      <c r="P1771" s="634" t="s">
        <v>8132</v>
      </c>
      <c r="Q1771" s="634" t="s">
        <v>8133</v>
      </c>
      <c r="R1771" s="634" t="s">
        <v>7224</v>
      </c>
      <c r="S1771" s="634" t="s">
        <v>8135</v>
      </c>
      <c r="T1771" s="634" t="s">
        <v>8136</v>
      </c>
      <c r="U1771" s="634" t="s">
        <v>2426</v>
      </c>
      <c r="V1771" s="634" t="s">
        <v>470</v>
      </c>
      <c r="W1771" s="634" t="s">
        <v>5559</v>
      </c>
      <c r="X1771" s="634" t="s">
        <v>18846</v>
      </c>
      <c r="Y1771" s="634" t="s">
        <v>8138</v>
      </c>
      <c r="Z1771" s="634" t="s">
        <v>8139</v>
      </c>
      <c r="AE1771" s="634" t="s">
        <v>20514</v>
      </c>
      <c r="AF1771" s="634" t="s">
        <v>18740</v>
      </c>
      <c r="AI1771" s="646" t="str">
        <f>VLOOKUP(K1771,'2-kurs'!C:F,4,)</f>
        <v>2-kurs</v>
      </c>
      <c r="AJ1771" s="634" t="str">
        <f t="shared" si="27"/>
        <v>438231100949</v>
      </c>
    </row>
    <row r="1772" spans="1:36" hidden="1" x14ac:dyDescent="0.25">
      <c r="A1772" s="634" t="s">
        <v>12640</v>
      </c>
      <c r="B1772" s="634" t="s">
        <v>5400</v>
      </c>
      <c r="C1772" s="634" t="s">
        <v>8125</v>
      </c>
      <c r="D1772" s="634" t="s">
        <v>8126</v>
      </c>
      <c r="E1772" s="634" t="s">
        <v>8127</v>
      </c>
      <c r="F1772" s="634" t="s">
        <v>4345</v>
      </c>
      <c r="G1772" s="634" t="s">
        <v>4349</v>
      </c>
      <c r="H1772" s="634" t="s">
        <v>4346</v>
      </c>
      <c r="I1772" s="634" t="s">
        <v>12641</v>
      </c>
      <c r="J1772" s="634" t="s">
        <v>12642</v>
      </c>
      <c r="K1772" s="635">
        <v>40510961010018</v>
      </c>
      <c r="L1772" s="634" t="s">
        <v>12065</v>
      </c>
      <c r="M1772" s="634" t="s">
        <v>2423</v>
      </c>
      <c r="N1772" s="634" t="s">
        <v>2424</v>
      </c>
      <c r="O1772" s="634" t="s">
        <v>5602</v>
      </c>
      <c r="P1772" s="634" t="s">
        <v>8132</v>
      </c>
      <c r="Q1772" s="634" t="s">
        <v>8133</v>
      </c>
      <c r="R1772" s="634" t="s">
        <v>7224</v>
      </c>
      <c r="S1772" s="634" t="s">
        <v>8135</v>
      </c>
      <c r="T1772" s="634" t="s">
        <v>8136</v>
      </c>
      <c r="U1772" s="634" t="s">
        <v>2426</v>
      </c>
      <c r="V1772" s="634" t="s">
        <v>470</v>
      </c>
      <c r="W1772" s="634" t="s">
        <v>5559</v>
      </c>
      <c r="X1772" s="634" t="s">
        <v>12643</v>
      </c>
      <c r="Y1772" s="634" t="s">
        <v>8138</v>
      </c>
      <c r="Z1772" s="634" t="s">
        <v>8139</v>
      </c>
      <c r="AB1772" s="634" t="s">
        <v>8183</v>
      </c>
      <c r="AC1772" s="634" t="s">
        <v>8184</v>
      </c>
      <c r="AE1772" s="634" t="s">
        <v>10625</v>
      </c>
      <c r="AF1772" s="634" t="s">
        <v>18740</v>
      </c>
      <c r="AI1772" s="646" t="str">
        <f>VLOOKUP(K1772,'2-kurs'!C:F,4,)</f>
        <v>2-kurs</v>
      </c>
      <c r="AJ1772" s="634" t="str">
        <f t="shared" si="27"/>
        <v>438231100626</v>
      </c>
    </row>
    <row r="1773" spans="1:36" hidden="1" x14ac:dyDescent="0.25">
      <c r="A1773" s="634" t="s">
        <v>12635</v>
      </c>
      <c r="B1773" s="634" t="s">
        <v>5415</v>
      </c>
      <c r="C1773" s="634" t="s">
        <v>8125</v>
      </c>
      <c r="D1773" s="634" t="s">
        <v>8126</v>
      </c>
      <c r="E1773" s="634" t="s">
        <v>8127</v>
      </c>
      <c r="F1773" s="634" t="s">
        <v>4345</v>
      </c>
      <c r="G1773" s="634" t="s">
        <v>4349</v>
      </c>
      <c r="H1773" s="634" t="s">
        <v>4346</v>
      </c>
      <c r="I1773" s="634" t="s">
        <v>12636</v>
      </c>
      <c r="J1773" s="634" t="s">
        <v>12637</v>
      </c>
      <c r="K1773" s="635">
        <v>41610921000086</v>
      </c>
      <c r="L1773" s="634" t="s">
        <v>12638</v>
      </c>
      <c r="M1773" s="634" t="s">
        <v>2423</v>
      </c>
      <c r="N1773" s="634" t="s">
        <v>2424</v>
      </c>
      <c r="O1773" s="634" t="s">
        <v>5602</v>
      </c>
      <c r="P1773" s="634" t="s">
        <v>8132</v>
      </c>
      <c r="Q1773" s="634" t="s">
        <v>8133</v>
      </c>
      <c r="R1773" s="634" t="s">
        <v>7224</v>
      </c>
      <c r="S1773" s="634" t="s">
        <v>8135</v>
      </c>
      <c r="T1773" s="634" t="s">
        <v>8136</v>
      </c>
      <c r="U1773" s="634" t="s">
        <v>2426</v>
      </c>
      <c r="V1773" s="634" t="s">
        <v>470</v>
      </c>
      <c r="W1773" s="634" t="s">
        <v>5559</v>
      </c>
      <c r="X1773" s="634" t="s">
        <v>12639</v>
      </c>
      <c r="Y1773" s="634" t="s">
        <v>8138</v>
      </c>
      <c r="Z1773" s="634" t="s">
        <v>8139</v>
      </c>
      <c r="AB1773" s="634" t="s">
        <v>8183</v>
      </c>
      <c r="AC1773" s="634" t="s">
        <v>8184</v>
      </c>
      <c r="AE1773" s="634" t="s">
        <v>10625</v>
      </c>
      <c r="AF1773" s="634" t="s">
        <v>21303</v>
      </c>
      <c r="AI1773" s="646" t="str">
        <f>VLOOKUP(K1773,'2-kurs'!C:F,4,)</f>
        <v>2-kurs</v>
      </c>
      <c r="AJ1773" s="634" t="str">
        <f t="shared" si="27"/>
        <v>438231100604</v>
      </c>
    </row>
    <row r="1774" spans="1:36" hidden="1" x14ac:dyDescent="0.25">
      <c r="A1774" s="634" t="s">
        <v>12602</v>
      </c>
      <c r="B1774" s="634" t="s">
        <v>5426</v>
      </c>
      <c r="C1774" s="634" t="s">
        <v>8125</v>
      </c>
      <c r="D1774" s="634" t="s">
        <v>8126</v>
      </c>
      <c r="E1774" s="634" t="s">
        <v>8127</v>
      </c>
      <c r="F1774" s="634" t="s">
        <v>4345</v>
      </c>
      <c r="G1774" s="634" t="s">
        <v>4348</v>
      </c>
      <c r="H1774" s="634" t="s">
        <v>4346</v>
      </c>
      <c r="I1774" s="634" t="s">
        <v>12603</v>
      </c>
      <c r="J1774" s="634" t="s">
        <v>12604</v>
      </c>
      <c r="K1774" s="635">
        <v>41002901140022</v>
      </c>
      <c r="L1774" s="634" t="s">
        <v>9410</v>
      </c>
      <c r="M1774" s="634" t="s">
        <v>2423</v>
      </c>
      <c r="N1774" s="634" t="s">
        <v>2424</v>
      </c>
      <c r="O1774" s="634" t="s">
        <v>5602</v>
      </c>
      <c r="P1774" s="634" t="s">
        <v>8132</v>
      </c>
      <c r="Q1774" s="634" t="s">
        <v>8133</v>
      </c>
      <c r="R1774" s="634" t="s">
        <v>7224</v>
      </c>
      <c r="S1774" s="634" t="s">
        <v>8135</v>
      </c>
      <c r="T1774" s="634" t="s">
        <v>8136</v>
      </c>
      <c r="U1774" s="634" t="s">
        <v>2426</v>
      </c>
      <c r="V1774" s="634" t="s">
        <v>470</v>
      </c>
      <c r="W1774" s="634" t="s">
        <v>5559</v>
      </c>
      <c r="X1774" s="634" t="s">
        <v>12605</v>
      </c>
      <c r="Y1774" s="634" t="s">
        <v>8138</v>
      </c>
      <c r="Z1774" s="634" t="s">
        <v>8139</v>
      </c>
      <c r="AB1774" s="634" t="s">
        <v>8183</v>
      </c>
      <c r="AC1774" s="634" t="s">
        <v>8184</v>
      </c>
      <c r="AE1774" s="634" t="s">
        <v>10625</v>
      </c>
      <c r="AF1774" s="634" t="s">
        <v>21298</v>
      </c>
      <c r="AI1774" s="646" t="str">
        <f>VLOOKUP(K1774,'2-kurs'!C:F,4,)</f>
        <v>2-kurs</v>
      </c>
      <c r="AJ1774" s="634" t="str">
        <f t="shared" si="27"/>
        <v>438231100651</v>
      </c>
    </row>
    <row r="1775" spans="1:36" hidden="1" x14ac:dyDescent="0.25">
      <c r="A1775" s="634" t="s">
        <v>10051</v>
      </c>
      <c r="B1775" s="634" t="s">
        <v>7886</v>
      </c>
      <c r="C1775" s="634" t="s">
        <v>8125</v>
      </c>
      <c r="D1775" s="634" t="s">
        <v>8126</v>
      </c>
      <c r="E1775" s="634" t="s">
        <v>8127</v>
      </c>
      <c r="F1775" s="634" t="s">
        <v>8142</v>
      </c>
      <c r="G1775" s="634" t="s">
        <v>9796</v>
      </c>
      <c r="H1775" s="634" t="s">
        <v>4346</v>
      </c>
      <c r="I1775" s="634" t="s">
        <v>10052</v>
      </c>
      <c r="J1775" s="634" t="s">
        <v>10053</v>
      </c>
      <c r="K1775" s="635">
        <v>41208921170010</v>
      </c>
      <c r="L1775" s="634" t="s">
        <v>9305</v>
      </c>
      <c r="M1775" s="634" t="s">
        <v>4312</v>
      </c>
      <c r="N1775" s="634" t="s">
        <v>2424</v>
      </c>
      <c r="O1775" s="634" t="s">
        <v>7893</v>
      </c>
      <c r="P1775" s="634" t="s">
        <v>8132</v>
      </c>
      <c r="Q1775" s="634" t="s">
        <v>8133</v>
      </c>
      <c r="R1775" s="634" t="s">
        <v>7205</v>
      </c>
      <c r="S1775" s="634" t="s">
        <v>8135</v>
      </c>
      <c r="T1775" s="634" t="s">
        <v>8136</v>
      </c>
      <c r="U1775" s="634" t="s">
        <v>2426</v>
      </c>
      <c r="V1775" s="634" t="s">
        <v>470</v>
      </c>
      <c r="W1775" s="634" t="s">
        <v>5559</v>
      </c>
      <c r="X1775" s="634" t="s">
        <v>10054</v>
      </c>
      <c r="Y1775" s="634" t="s">
        <v>8138</v>
      </c>
      <c r="Z1775" s="634" t="s">
        <v>8139</v>
      </c>
      <c r="AE1775" s="634" t="s">
        <v>20128</v>
      </c>
      <c r="AF1775" s="634" t="s">
        <v>21292</v>
      </c>
      <c r="AI1775" s="646" t="str">
        <f>VLOOKUP(K1775,'1-kurs'!C:F,4,)</f>
        <v>1-kurs</v>
      </c>
      <c r="AJ1775" s="634" t="str">
        <f t="shared" si="27"/>
        <v>438241101314</v>
      </c>
    </row>
    <row r="1776" spans="1:36" hidden="1" x14ac:dyDescent="0.25">
      <c r="A1776" s="634" t="s">
        <v>19374</v>
      </c>
      <c r="B1776" s="634" t="s">
        <v>19079</v>
      </c>
      <c r="C1776" s="634" t="s">
        <v>8125</v>
      </c>
      <c r="D1776" s="634" t="s">
        <v>8126</v>
      </c>
      <c r="E1776" s="634" t="s">
        <v>8127</v>
      </c>
      <c r="F1776" s="634" t="s">
        <v>4345</v>
      </c>
      <c r="G1776" s="634" t="s">
        <v>4348</v>
      </c>
      <c r="H1776" s="634" t="s">
        <v>4346</v>
      </c>
      <c r="I1776" s="634" t="s">
        <v>19375</v>
      </c>
      <c r="J1776" s="634" t="s">
        <v>19376</v>
      </c>
      <c r="K1776" s="635">
        <v>40409901110100</v>
      </c>
      <c r="L1776" s="634" t="s">
        <v>15327</v>
      </c>
      <c r="M1776" s="634" t="s">
        <v>4312</v>
      </c>
      <c r="N1776" s="634" t="s">
        <v>2424</v>
      </c>
      <c r="O1776" s="634" t="s">
        <v>7893</v>
      </c>
      <c r="P1776" s="634" t="s">
        <v>8132</v>
      </c>
      <c r="Q1776" s="634" t="s">
        <v>8133</v>
      </c>
      <c r="R1776" s="634" t="s">
        <v>7205</v>
      </c>
      <c r="S1776" s="634" t="s">
        <v>8135</v>
      </c>
      <c r="T1776" s="634" t="s">
        <v>8136</v>
      </c>
      <c r="U1776" s="634" t="s">
        <v>2426</v>
      </c>
      <c r="V1776" s="634" t="s">
        <v>470</v>
      </c>
      <c r="W1776" s="634" t="s">
        <v>5559</v>
      </c>
      <c r="X1776" s="634" t="s">
        <v>8175</v>
      </c>
      <c r="Y1776" s="634" t="s">
        <v>8138</v>
      </c>
      <c r="Z1776" s="634" t="s">
        <v>8139</v>
      </c>
      <c r="AE1776" s="634" t="s">
        <v>20128</v>
      </c>
      <c r="AF1776" s="634" t="s">
        <v>21253</v>
      </c>
      <c r="AI1776" s="646" t="str">
        <f>VLOOKUP(K1776,'1-kurs'!C:F,4,)</f>
        <v>1-kurs</v>
      </c>
      <c r="AJ1776" s="634" t="str">
        <f t="shared" si="27"/>
        <v>438241102062</v>
      </c>
    </row>
    <row r="1777" spans="1:36" hidden="1" x14ac:dyDescent="0.25">
      <c r="A1777" s="634" t="s">
        <v>9934</v>
      </c>
      <c r="B1777" s="634" t="s">
        <v>7352</v>
      </c>
      <c r="C1777" s="634" t="s">
        <v>8125</v>
      </c>
      <c r="D1777" s="634" t="s">
        <v>8126</v>
      </c>
      <c r="E1777" s="634" t="s">
        <v>8127</v>
      </c>
      <c r="F1777" s="634" t="s">
        <v>8520</v>
      </c>
      <c r="G1777" s="634" t="s">
        <v>9679</v>
      </c>
      <c r="H1777" s="634" t="s">
        <v>4346</v>
      </c>
      <c r="I1777" s="634" t="s">
        <v>9935</v>
      </c>
      <c r="J1777" s="634" t="s">
        <v>9936</v>
      </c>
      <c r="K1777" s="635">
        <v>60412036290010</v>
      </c>
      <c r="L1777" s="634" t="s">
        <v>9937</v>
      </c>
      <c r="M1777" s="634" t="s">
        <v>4312</v>
      </c>
      <c r="N1777" s="634" t="s">
        <v>2424</v>
      </c>
      <c r="O1777" s="634" t="s">
        <v>7893</v>
      </c>
      <c r="P1777" s="634" t="s">
        <v>8132</v>
      </c>
      <c r="Q1777" s="634" t="s">
        <v>8133</v>
      </c>
      <c r="R1777" s="634" t="s">
        <v>7205</v>
      </c>
      <c r="S1777" s="634" t="s">
        <v>8135</v>
      </c>
      <c r="T1777" s="634" t="s">
        <v>8136</v>
      </c>
      <c r="U1777" s="634" t="s">
        <v>2426</v>
      </c>
      <c r="V1777" s="634" t="s">
        <v>470</v>
      </c>
      <c r="W1777" s="634" t="s">
        <v>5559</v>
      </c>
      <c r="X1777" s="634" t="s">
        <v>8137</v>
      </c>
      <c r="Y1777" s="634" t="s">
        <v>8138</v>
      </c>
      <c r="Z1777" s="634" t="s">
        <v>8139</v>
      </c>
      <c r="AE1777" s="634" t="s">
        <v>20128</v>
      </c>
      <c r="AF1777" s="634" t="s">
        <v>18729</v>
      </c>
      <c r="AI1777" s="646" t="str">
        <f>VLOOKUP(K1777,'1-kurs'!C:F,4,)</f>
        <v>1-kurs</v>
      </c>
      <c r="AJ1777" s="634" t="str">
        <f t="shared" si="27"/>
        <v>438241101031</v>
      </c>
    </row>
    <row r="1778" spans="1:36" hidden="1" x14ac:dyDescent="0.25">
      <c r="A1778" s="634" t="s">
        <v>9972</v>
      </c>
      <c r="B1778" s="634" t="s">
        <v>7675</v>
      </c>
      <c r="C1778" s="634" t="s">
        <v>8125</v>
      </c>
      <c r="D1778" s="634" t="s">
        <v>8126</v>
      </c>
      <c r="E1778" s="634" t="s">
        <v>8127</v>
      </c>
      <c r="F1778" s="634" t="s">
        <v>4345</v>
      </c>
      <c r="G1778" s="634" t="s">
        <v>4352</v>
      </c>
      <c r="H1778" s="634" t="s">
        <v>4346</v>
      </c>
      <c r="I1778" s="634" t="s">
        <v>9973</v>
      </c>
      <c r="J1778" s="634" t="s">
        <v>9974</v>
      </c>
      <c r="K1778" s="635">
        <v>41806911060022</v>
      </c>
      <c r="L1778" s="634" t="s">
        <v>9975</v>
      </c>
      <c r="M1778" s="634" t="s">
        <v>4312</v>
      </c>
      <c r="N1778" s="634" t="s">
        <v>2424</v>
      </c>
      <c r="O1778" s="634" t="s">
        <v>7893</v>
      </c>
      <c r="P1778" s="634" t="s">
        <v>8132</v>
      </c>
      <c r="Q1778" s="634" t="s">
        <v>8133</v>
      </c>
      <c r="R1778" s="634" t="s">
        <v>7205</v>
      </c>
      <c r="S1778" s="634" t="s">
        <v>8135</v>
      </c>
      <c r="T1778" s="634" t="s">
        <v>8136</v>
      </c>
      <c r="U1778" s="634" t="s">
        <v>2426</v>
      </c>
      <c r="V1778" s="634" t="s">
        <v>470</v>
      </c>
      <c r="W1778" s="634" t="s">
        <v>5559</v>
      </c>
      <c r="X1778" s="634" t="s">
        <v>9976</v>
      </c>
      <c r="Y1778" s="634" t="s">
        <v>8138</v>
      </c>
      <c r="Z1778" s="634" t="s">
        <v>8139</v>
      </c>
      <c r="AE1778" s="634" t="s">
        <v>20128</v>
      </c>
      <c r="AF1778" s="634" t="s">
        <v>21204</v>
      </c>
      <c r="AI1778" s="646" t="str">
        <f>VLOOKUP(K1778,'1-kurs'!C:F,4,)</f>
        <v>1-kurs</v>
      </c>
      <c r="AJ1778" s="634" t="str">
        <f t="shared" si="27"/>
        <v>438241101197</v>
      </c>
    </row>
    <row r="1779" spans="1:36" hidden="1" x14ac:dyDescent="0.25">
      <c r="A1779" s="634" t="s">
        <v>18653</v>
      </c>
      <c r="B1779" s="634" t="s">
        <v>8077</v>
      </c>
      <c r="C1779" s="634" t="s">
        <v>8125</v>
      </c>
      <c r="D1779" s="634" t="s">
        <v>8126</v>
      </c>
      <c r="E1779" s="634" t="s">
        <v>8127</v>
      </c>
      <c r="F1779" s="634" t="s">
        <v>4345</v>
      </c>
      <c r="G1779" s="634" t="s">
        <v>4348</v>
      </c>
      <c r="H1779" s="634" t="s">
        <v>4346</v>
      </c>
      <c r="I1779" s="634" t="s">
        <v>18654</v>
      </c>
      <c r="J1779" s="634" t="s">
        <v>18655</v>
      </c>
      <c r="K1779" s="635">
        <v>41907965300017</v>
      </c>
      <c r="L1779" s="634" t="s">
        <v>14528</v>
      </c>
      <c r="M1779" s="634" t="s">
        <v>4312</v>
      </c>
      <c r="N1779" s="634" t="s">
        <v>2424</v>
      </c>
      <c r="O1779" s="634" t="s">
        <v>7893</v>
      </c>
      <c r="P1779" s="634" t="s">
        <v>8132</v>
      </c>
      <c r="Q1779" s="634" t="s">
        <v>8133</v>
      </c>
      <c r="R1779" s="634" t="s">
        <v>7205</v>
      </c>
      <c r="S1779" s="634" t="s">
        <v>8135</v>
      </c>
      <c r="T1779" s="634" t="s">
        <v>8136</v>
      </c>
      <c r="U1779" s="634" t="s">
        <v>2426</v>
      </c>
      <c r="V1779" s="634" t="s">
        <v>470</v>
      </c>
      <c r="W1779" s="634" t="s">
        <v>5559</v>
      </c>
      <c r="X1779" s="634" t="s">
        <v>10233</v>
      </c>
      <c r="Y1779" s="634" t="s">
        <v>8138</v>
      </c>
      <c r="Z1779" s="634" t="s">
        <v>8139</v>
      </c>
      <c r="AE1779" s="634" t="s">
        <v>20128</v>
      </c>
      <c r="AF1779" s="634" t="s">
        <v>21303</v>
      </c>
      <c r="AI1779" s="646" t="str">
        <f>VLOOKUP(K1779,'1-kurs'!C:F,4,)</f>
        <v>1-kurs</v>
      </c>
      <c r="AJ1779" s="634" t="str">
        <f t="shared" si="27"/>
        <v>438241102240</v>
      </c>
    </row>
    <row r="1780" spans="1:36" hidden="1" x14ac:dyDescent="0.25">
      <c r="A1780" s="634" t="s">
        <v>9967</v>
      </c>
      <c r="B1780" s="634" t="s">
        <v>8089</v>
      </c>
      <c r="C1780" s="634" t="s">
        <v>8125</v>
      </c>
      <c r="D1780" s="634" t="s">
        <v>8126</v>
      </c>
      <c r="E1780" s="634" t="s">
        <v>8127</v>
      </c>
      <c r="F1780" s="634" t="s">
        <v>4345</v>
      </c>
      <c r="G1780" s="634" t="s">
        <v>4347</v>
      </c>
      <c r="H1780" s="634" t="s">
        <v>4346</v>
      </c>
      <c r="I1780" s="634" t="s">
        <v>9968</v>
      </c>
      <c r="J1780" s="634" t="s">
        <v>9969</v>
      </c>
      <c r="K1780" s="635">
        <v>41207841150030</v>
      </c>
      <c r="L1780" s="634" t="s">
        <v>9970</v>
      </c>
      <c r="M1780" s="634" t="s">
        <v>4312</v>
      </c>
      <c r="N1780" s="634" t="s">
        <v>2424</v>
      </c>
      <c r="O1780" s="634" t="s">
        <v>7893</v>
      </c>
      <c r="P1780" s="634" t="s">
        <v>8132</v>
      </c>
      <c r="Q1780" s="634" t="s">
        <v>8133</v>
      </c>
      <c r="R1780" s="634" t="s">
        <v>7205</v>
      </c>
      <c r="S1780" s="634" t="s">
        <v>8135</v>
      </c>
      <c r="T1780" s="634" t="s">
        <v>8136</v>
      </c>
      <c r="U1780" s="634" t="s">
        <v>2426</v>
      </c>
      <c r="V1780" s="634" t="s">
        <v>470</v>
      </c>
      <c r="W1780" s="634" t="s">
        <v>5559</v>
      </c>
      <c r="X1780" s="634" t="s">
        <v>9971</v>
      </c>
      <c r="Y1780" s="634" t="s">
        <v>8138</v>
      </c>
      <c r="Z1780" s="634" t="s">
        <v>8139</v>
      </c>
      <c r="AE1780" s="634" t="s">
        <v>20128</v>
      </c>
      <c r="AF1780" s="634" t="s">
        <v>20731</v>
      </c>
      <c r="AI1780" s="646" t="str">
        <f>VLOOKUP(K1780,'1-kurs'!C:F,4,)</f>
        <v>1-kurs</v>
      </c>
      <c r="AJ1780" s="634" t="str">
        <f t="shared" si="27"/>
        <v>438241102085</v>
      </c>
    </row>
    <row r="1781" spans="1:36" hidden="1" x14ac:dyDescent="0.25">
      <c r="A1781" s="634" t="s">
        <v>18656</v>
      </c>
      <c r="B1781" s="634" t="s">
        <v>18657</v>
      </c>
      <c r="C1781" s="634" t="s">
        <v>8125</v>
      </c>
      <c r="D1781" s="634" t="s">
        <v>8126</v>
      </c>
      <c r="E1781" s="634" t="s">
        <v>8127</v>
      </c>
      <c r="F1781" s="634" t="s">
        <v>4345</v>
      </c>
      <c r="G1781" s="634" t="s">
        <v>4348</v>
      </c>
      <c r="H1781" s="634" t="s">
        <v>4346</v>
      </c>
      <c r="I1781" s="634" t="s">
        <v>18658</v>
      </c>
      <c r="J1781" s="634" t="s">
        <v>18659</v>
      </c>
      <c r="K1781" s="635">
        <v>42107915300017</v>
      </c>
      <c r="L1781" s="634" t="s">
        <v>9986</v>
      </c>
      <c r="M1781" s="634" t="s">
        <v>4312</v>
      </c>
      <c r="N1781" s="634" t="s">
        <v>2424</v>
      </c>
      <c r="O1781" s="634" t="s">
        <v>7893</v>
      </c>
      <c r="P1781" s="634" t="s">
        <v>8132</v>
      </c>
      <c r="Q1781" s="634" t="s">
        <v>8133</v>
      </c>
      <c r="R1781" s="634" t="s">
        <v>7205</v>
      </c>
      <c r="S1781" s="634" t="s">
        <v>8135</v>
      </c>
      <c r="T1781" s="634" t="s">
        <v>8136</v>
      </c>
      <c r="U1781" s="634" t="s">
        <v>2426</v>
      </c>
      <c r="V1781" s="634" t="s">
        <v>470</v>
      </c>
      <c r="W1781" s="634" t="s">
        <v>5559</v>
      </c>
      <c r="X1781" s="634" t="s">
        <v>18660</v>
      </c>
      <c r="Y1781" s="634" t="s">
        <v>8138</v>
      </c>
      <c r="Z1781" s="634" t="s">
        <v>8139</v>
      </c>
      <c r="AB1781" s="634" t="s">
        <v>8183</v>
      </c>
      <c r="AC1781" s="634" t="s">
        <v>8184</v>
      </c>
      <c r="AE1781" s="634" t="s">
        <v>8140</v>
      </c>
      <c r="AF1781" s="634" t="s">
        <v>21287</v>
      </c>
      <c r="AI1781" s="646" t="str">
        <f>VLOOKUP(K1781,'1-kurs'!C:F,4,)</f>
        <v>1-kurs</v>
      </c>
      <c r="AJ1781" s="634" t="str">
        <f t="shared" si="27"/>
        <v>438241102246</v>
      </c>
    </row>
    <row r="1782" spans="1:36" hidden="1" x14ac:dyDescent="0.25">
      <c r="A1782" s="634" t="s">
        <v>9891</v>
      </c>
      <c r="B1782" s="634" t="s">
        <v>7766</v>
      </c>
      <c r="C1782" s="634" t="s">
        <v>8125</v>
      </c>
      <c r="D1782" s="634" t="s">
        <v>8126</v>
      </c>
      <c r="E1782" s="634" t="s">
        <v>8127</v>
      </c>
      <c r="F1782" s="634" t="s">
        <v>4345</v>
      </c>
      <c r="G1782" s="634" t="s">
        <v>4350</v>
      </c>
      <c r="H1782" s="634" t="s">
        <v>4346</v>
      </c>
      <c r="I1782" s="634" t="s">
        <v>9892</v>
      </c>
      <c r="J1782" s="634" t="s">
        <v>9893</v>
      </c>
      <c r="K1782" s="635">
        <v>41610995310087</v>
      </c>
      <c r="L1782" s="634" t="s">
        <v>9807</v>
      </c>
      <c r="M1782" s="634" t="s">
        <v>4312</v>
      </c>
      <c r="N1782" s="634" t="s">
        <v>2424</v>
      </c>
      <c r="O1782" s="634" t="s">
        <v>7893</v>
      </c>
      <c r="P1782" s="634" t="s">
        <v>8132</v>
      </c>
      <c r="Q1782" s="634" t="s">
        <v>8133</v>
      </c>
      <c r="R1782" s="634" t="s">
        <v>7205</v>
      </c>
      <c r="S1782" s="634" t="s">
        <v>8135</v>
      </c>
      <c r="T1782" s="634" t="s">
        <v>8136</v>
      </c>
      <c r="U1782" s="634" t="s">
        <v>2426</v>
      </c>
      <c r="V1782" s="634" t="s">
        <v>470</v>
      </c>
      <c r="W1782" s="634" t="s">
        <v>5559</v>
      </c>
      <c r="X1782" s="634" t="s">
        <v>8137</v>
      </c>
      <c r="Y1782" s="634" t="s">
        <v>8138</v>
      </c>
      <c r="Z1782" s="634" t="s">
        <v>8139</v>
      </c>
      <c r="AE1782" s="634" t="s">
        <v>20128</v>
      </c>
      <c r="AF1782" s="634" t="s">
        <v>21284</v>
      </c>
      <c r="AI1782" s="646" t="str">
        <f>VLOOKUP(K1782,'1-kurs'!C:F,4,)</f>
        <v>1-kurs</v>
      </c>
      <c r="AJ1782" s="634" t="str">
        <f t="shared" si="27"/>
        <v>438241100921</v>
      </c>
    </row>
    <row r="1783" spans="1:36" hidden="1" x14ac:dyDescent="0.25">
      <c r="A1783" s="634" t="s">
        <v>9930</v>
      </c>
      <c r="B1783" s="634" t="s">
        <v>7270</v>
      </c>
      <c r="C1783" s="634" t="s">
        <v>8125</v>
      </c>
      <c r="D1783" s="634" t="s">
        <v>8126</v>
      </c>
      <c r="E1783" s="634" t="s">
        <v>8127</v>
      </c>
      <c r="F1783" s="634" t="s">
        <v>4345</v>
      </c>
      <c r="G1783" s="634" t="s">
        <v>4348</v>
      </c>
      <c r="H1783" s="634" t="s">
        <v>4346</v>
      </c>
      <c r="I1783" s="634" t="s">
        <v>9931</v>
      </c>
      <c r="J1783" s="634" t="s">
        <v>9932</v>
      </c>
      <c r="K1783" s="635">
        <v>41706891140023</v>
      </c>
      <c r="L1783" s="634" t="s">
        <v>9933</v>
      </c>
      <c r="M1783" s="634" t="s">
        <v>4312</v>
      </c>
      <c r="N1783" s="634" t="s">
        <v>2424</v>
      </c>
      <c r="O1783" s="634" t="s">
        <v>7893</v>
      </c>
      <c r="P1783" s="634" t="s">
        <v>8132</v>
      </c>
      <c r="Q1783" s="634" t="s">
        <v>8133</v>
      </c>
      <c r="R1783" s="634" t="s">
        <v>7205</v>
      </c>
      <c r="S1783" s="634" t="s">
        <v>8135</v>
      </c>
      <c r="T1783" s="634" t="s">
        <v>8136</v>
      </c>
      <c r="U1783" s="634" t="s">
        <v>2426</v>
      </c>
      <c r="V1783" s="634" t="s">
        <v>470</v>
      </c>
      <c r="W1783" s="634" t="s">
        <v>5559</v>
      </c>
      <c r="X1783" s="634" t="s">
        <v>8137</v>
      </c>
      <c r="Y1783" s="634" t="s">
        <v>8138</v>
      </c>
      <c r="Z1783" s="634" t="s">
        <v>8139</v>
      </c>
      <c r="AE1783" s="634" t="s">
        <v>20128</v>
      </c>
      <c r="AF1783" s="634" t="s">
        <v>21273</v>
      </c>
      <c r="AI1783" s="646" t="str">
        <f>VLOOKUP(K1783,'1-kurs'!C:F,4,)</f>
        <v>1-kurs</v>
      </c>
      <c r="AJ1783" s="634" t="str">
        <f t="shared" si="27"/>
        <v>438241101071</v>
      </c>
    </row>
    <row r="1784" spans="1:36" hidden="1" x14ac:dyDescent="0.25">
      <c r="A1784" s="634" t="s">
        <v>9906</v>
      </c>
      <c r="B1784" s="634" t="s">
        <v>7636</v>
      </c>
      <c r="C1784" s="634" t="s">
        <v>8125</v>
      </c>
      <c r="D1784" s="634" t="s">
        <v>8126</v>
      </c>
      <c r="E1784" s="634" t="s">
        <v>8127</v>
      </c>
      <c r="F1784" s="634" t="s">
        <v>4345</v>
      </c>
      <c r="G1784" s="634" t="s">
        <v>4348</v>
      </c>
      <c r="H1784" s="634" t="s">
        <v>4346</v>
      </c>
      <c r="I1784" s="634" t="s">
        <v>9907</v>
      </c>
      <c r="J1784" s="634" t="s">
        <v>9908</v>
      </c>
      <c r="K1784" s="635">
        <v>40105951140031</v>
      </c>
      <c r="L1784" s="634" t="s">
        <v>9909</v>
      </c>
      <c r="M1784" s="634" t="s">
        <v>4312</v>
      </c>
      <c r="N1784" s="634" t="s">
        <v>2424</v>
      </c>
      <c r="O1784" s="634" t="s">
        <v>7893</v>
      </c>
      <c r="P1784" s="634" t="s">
        <v>8132</v>
      </c>
      <c r="Q1784" s="634" t="s">
        <v>8133</v>
      </c>
      <c r="R1784" s="634" t="s">
        <v>7205</v>
      </c>
      <c r="S1784" s="634" t="s">
        <v>8135</v>
      </c>
      <c r="T1784" s="634" t="s">
        <v>8136</v>
      </c>
      <c r="U1784" s="634" t="s">
        <v>2426</v>
      </c>
      <c r="V1784" s="634" t="s">
        <v>470</v>
      </c>
      <c r="W1784" s="634" t="s">
        <v>5559</v>
      </c>
      <c r="X1784" s="634" t="s">
        <v>8137</v>
      </c>
      <c r="Y1784" s="634" t="s">
        <v>8138</v>
      </c>
      <c r="Z1784" s="634" t="s">
        <v>8139</v>
      </c>
      <c r="AE1784" s="634" t="s">
        <v>20128</v>
      </c>
      <c r="AF1784" s="634" t="s">
        <v>21284</v>
      </c>
      <c r="AI1784" s="646" t="str">
        <f>VLOOKUP(K1784,'1-kurs'!C:F,4,)</f>
        <v>1-kurs</v>
      </c>
      <c r="AJ1784" s="634" t="str">
        <f t="shared" si="27"/>
        <v>438241100929</v>
      </c>
    </row>
    <row r="1785" spans="1:36" hidden="1" x14ac:dyDescent="0.25">
      <c r="A1785" s="634" t="s">
        <v>9865</v>
      </c>
      <c r="B1785" s="634" t="s">
        <v>7769</v>
      </c>
      <c r="C1785" s="634" t="s">
        <v>8125</v>
      </c>
      <c r="D1785" s="634" t="s">
        <v>8126</v>
      </c>
      <c r="E1785" s="634" t="s">
        <v>8127</v>
      </c>
      <c r="F1785" s="634" t="s">
        <v>4345</v>
      </c>
      <c r="G1785" s="634" t="s">
        <v>4350</v>
      </c>
      <c r="H1785" s="634" t="s">
        <v>4346</v>
      </c>
      <c r="I1785" s="634" t="s">
        <v>9866</v>
      </c>
      <c r="J1785" s="634" t="s">
        <v>9867</v>
      </c>
      <c r="K1785" s="635">
        <v>62409065310020</v>
      </c>
      <c r="L1785" s="634" t="s">
        <v>9868</v>
      </c>
      <c r="M1785" s="634" t="s">
        <v>4312</v>
      </c>
      <c r="N1785" s="634" t="s">
        <v>2424</v>
      </c>
      <c r="O1785" s="634" t="s">
        <v>7893</v>
      </c>
      <c r="P1785" s="634" t="s">
        <v>8132</v>
      </c>
      <c r="Q1785" s="634" t="s">
        <v>8133</v>
      </c>
      <c r="R1785" s="634" t="s">
        <v>7205</v>
      </c>
      <c r="S1785" s="634" t="s">
        <v>8135</v>
      </c>
      <c r="T1785" s="634" t="s">
        <v>8136</v>
      </c>
      <c r="U1785" s="634" t="s">
        <v>2426</v>
      </c>
      <c r="V1785" s="634" t="s">
        <v>470</v>
      </c>
      <c r="W1785" s="634" t="s">
        <v>5559</v>
      </c>
      <c r="X1785" s="634" t="s">
        <v>8137</v>
      </c>
      <c r="Y1785" s="634" t="s">
        <v>8138</v>
      </c>
      <c r="Z1785" s="634" t="s">
        <v>8139</v>
      </c>
      <c r="AE1785" s="634" t="s">
        <v>20128</v>
      </c>
      <c r="AF1785" s="634" t="s">
        <v>20758</v>
      </c>
      <c r="AI1785" s="646" t="str">
        <f>VLOOKUP(K1785,'1-kurs'!C:F,4,)</f>
        <v>1-kurs</v>
      </c>
      <c r="AJ1785" s="634" t="str">
        <f t="shared" si="27"/>
        <v>438241102066</v>
      </c>
    </row>
    <row r="1786" spans="1:36" hidden="1" x14ac:dyDescent="0.25">
      <c r="A1786" s="634" t="s">
        <v>9902</v>
      </c>
      <c r="B1786" s="634" t="s">
        <v>7630</v>
      </c>
      <c r="C1786" s="634" t="s">
        <v>8125</v>
      </c>
      <c r="D1786" s="634" t="s">
        <v>8126</v>
      </c>
      <c r="E1786" s="634" t="s">
        <v>8356</v>
      </c>
      <c r="F1786" s="634" t="s">
        <v>4345</v>
      </c>
      <c r="G1786" s="634" t="s">
        <v>9003</v>
      </c>
      <c r="H1786" s="634" t="s">
        <v>4346</v>
      </c>
      <c r="I1786" s="634" t="s">
        <v>9903</v>
      </c>
      <c r="J1786" s="634" t="s">
        <v>9904</v>
      </c>
      <c r="K1786" s="635">
        <v>61809035300016</v>
      </c>
      <c r="L1786" s="634" t="s">
        <v>9905</v>
      </c>
      <c r="M1786" s="634" t="s">
        <v>4312</v>
      </c>
      <c r="N1786" s="634" t="s">
        <v>2424</v>
      </c>
      <c r="O1786" s="634" t="s">
        <v>7893</v>
      </c>
      <c r="P1786" s="634" t="s">
        <v>8132</v>
      </c>
      <c r="Q1786" s="634" t="s">
        <v>8133</v>
      </c>
      <c r="R1786" s="634" t="s">
        <v>7205</v>
      </c>
      <c r="S1786" s="634" t="s">
        <v>8135</v>
      </c>
      <c r="T1786" s="634" t="s">
        <v>8136</v>
      </c>
      <c r="U1786" s="634" t="s">
        <v>2426</v>
      </c>
      <c r="V1786" s="634" t="s">
        <v>470</v>
      </c>
      <c r="W1786" s="634" t="s">
        <v>5559</v>
      </c>
      <c r="X1786" s="634" t="s">
        <v>8137</v>
      </c>
      <c r="Y1786" s="634" t="s">
        <v>8138</v>
      </c>
      <c r="Z1786" s="634" t="s">
        <v>8139</v>
      </c>
      <c r="AE1786" s="634" t="s">
        <v>20128</v>
      </c>
      <c r="AF1786" s="634" t="s">
        <v>21253</v>
      </c>
      <c r="AI1786" s="646" t="str">
        <f>VLOOKUP(K1786,'1-kurs'!C:F,4,)</f>
        <v>1-kurs</v>
      </c>
      <c r="AJ1786" s="634" t="str">
        <f t="shared" si="27"/>
        <v>438241100954</v>
      </c>
    </row>
    <row r="1787" spans="1:36" hidden="1" x14ac:dyDescent="0.25">
      <c r="A1787" s="634" t="s">
        <v>9962</v>
      </c>
      <c r="B1787" s="634" t="s">
        <v>8096</v>
      </c>
      <c r="C1787" s="634" t="s">
        <v>8125</v>
      </c>
      <c r="D1787" s="634" t="s">
        <v>8126</v>
      </c>
      <c r="E1787" s="634" t="s">
        <v>8127</v>
      </c>
      <c r="F1787" s="634" t="s">
        <v>4345</v>
      </c>
      <c r="G1787" s="634" t="s">
        <v>4350</v>
      </c>
      <c r="H1787" s="634" t="s">
        <v>4346</v>
      </c>
      <c r="I1787" s="634" t="s">
        <v>9963</v>
      </c>
      <c r="J1787" s="634" t="s">
        <v>9964</v>
      </c>
      <c r="K1787" s="635">
        <v>42001911070098</v>
      </c>
      <c r="L1787" s="634" t="s">
        <v>9965</v>
      </c>
      <c r="M1787" s="634" t="s">
        <v>4312</v>
      </c>
      <c r="N1787" s="634" t="s">
        <v>2424</v>
      </c>
      <c r="O1787" s="634" t="s">
        <v>7893</v>
      </c>
      <c r="P1787" s="634" t="s">
        <v>8132</v>
      </c>
      <c r="Q1787" s="634" t="s">
        <v>8133</v>
      </c>
      <c r="R1787" s="634" t="s">
        <v>7205</v>
      </c>
      <c r="S1787" s="634" t="s">
        <v>8135</v>
      </c>
      <c r="T1787" s="634" t="s">
        <v>8136</v>
      </c>
      <c r="U1787" s="634" t="s">
        <v>2426</v>
      </c>
      <c r="V1787" s="634" t="s">
        <v>470</v>
      </c>
      <c r="W1787" s="634" t="s">
        <v>5559</v>
      </c>
      <c r="X1787" s="634" t="s">
        <v>9966</v>
      </c>
      <c r="Y1787" s="634" t="s">
        <v>8138</v>
      </c>
      <c r="Z1787" s="634" t="s">
        <v>8139</v>
      </c>
      <c r="AE1787" s="634" t="s">
        <v>20515</v>
      </c>
      <c r="AF1787" s="634" t="s">
        <v>21307</v>
      </c>
      <c r="AI1787" s="646" t="str">
        <f>VLOOKUP(K1787,'1-kurs'!C:F,4,)</f>
        <v>1-kurs</v>
      </c>
      <c r="AJ1787" s="634" t="str">
        <f t="shared" si="27"/>
        <v>438241102238</v>
      </c>
    </row>
    <row r="1788" spans="1:36" hidden="1" x14ac:dyDescent="0.25">
      <c r="A1788" s="634" t="s">
        <v>10055</v>
      </c>
      <c r="B1788" s="634" t="s">
        <v>7337</v>
      </c>
      <c r="C1788" s="634" t="s">
        <v>8125</v>
      </c>
      <c r="D1788" s="634" t="s">
        <v>8126</v>
      </c>
      <c r="E1788" s="634" t="s">
        <v>8127</v>
      </c>
      <c r="F1788" s="634" t="s">
        <v>4345</v>
      </c>
      <c r="G1788" s="634" t="s">
        <v>8163</v>
      </c>
      <c r="H1788" s="634" t="s">
        <v>4346</v>
      </c>
      <c r="I1788" s="634" t="s">
        <v>10056</v>
      </c>
      <c r="J1788" s="634" t="s">
        <v>10057</v>
      </c>
      <c r="K1788" s="635">
        <v>40210891080045</v>
      </c>
      <c r="L1788" s="634" t="s">
        <v>10058</v>
      </c>
      <c r="M1788" s="634" t="s">
        <v>4312</v>
      </c>
      <c r="N1788" s="634" t="s">
        <v>2424</v>
      </c>
      <c r="O1788" s="634" t="s">
        <v>7893</v>
      </c>
      <c r="P1788" s="634" t="s">
        <v>8132</v>
      </c>
      <c r="Q1788" s="634" t="s">
        <v>8133</v>
      </c>
      <c r="R1788" s="634" t="s">
        <v>7205</v>
      </c>
      <c r="S1788" s="634" t="s">
        <v>8135</v>
      </c>
      <c r="T1788" s="634" t="s">
        <v>8136</v>
      </c>
      <c r="U1788" s="634" t="s">
        <v>2426</v>
      </c>
      <c r="V1788" s="634" t="s">
        <v>470</v>
      </c>
      <c r="W1788" s="634" t="s">
        <v>5559</v>
      </c>
      <c r="X1788" s="634" t="s">
        <v>9036</v>
      </c>
      <c r="Y1788" s="634" t="s">
        <v>8138</v>
      </c>
      <c r="Z1788" s="634" t="s">
        <v>8139</v>
      </c>
      <c r="AE1788" s="634" t="s">
        <v>20128</v>
      </c>
      <c r="AF1788" s="634" t="s">
        <v>21273</v>
      </c>
      <c r="AI1788" s="646" t="str">
        <f>VLOOKUP(K1788,'1-kurs'!C:F,4,)</f>
        <v>1-kurs</v>
      </c>
      <c r="AJ1788" s="634" t="str">
        <f t="shared" si="27"/>
        <v>438241102115</v>
      </c>
    </row>
    <row r="1789" spans="1:36" hidden="1" x14ac:dyDescent="0.25">
      <c r="A1789" s="634" t="s">
        <v>9910</v>
      </c>
      <c r="B1789" s="634" t="s">
        <v>7764</v>
      </c>
      <c r="C1789" s="634" t="s">
        <v>8125</v>
      </c>
      <c r="D1789" s="634" t="s">
        <v>8126</v>
      </c>
      <c r="E1789" s="634" t="s">
        <v>8127</v>
      </c>
      <c r="F1789" s="634" t="s">
        <v>4345</v>
      </c>
      <c r="G1789" s="634" t="s">
        <v>4348</v>
      </c>
      <c r="H1789" s="634" t="s">
        <v>4346</v>
      </c>
      <c r="I1789" s="634" t="s">
        <v>9911</v>
      </c>
      <c r="J1789" s="634" t="s">
        <v>9912</v>
      </c>
      <c r="K1789" s="635">
        <v>41510915300014</v>
      </c>
      <c r="L1789" s="634" t="s">
        <v>9913</v>
      </c>
      <c r="M1789" s="634" t="s">
        <v>4312</v>
      </c>
      <c r="N1789" s="634" t="s">
        <v>2424</v>
      </c>
      <c r="O1789" s="634" t="s">
        <v>7893</v>
      </c>
      <c r="P1789" s="634" t="s">
        <v>8132</v>
      </c>
      <c r="Q1789" s="634" t="s">
        <v>8133</v>
      </c>
      <c r="R1789" s="634" t="s">
        <v>7205</v>
      </c>
      <c r="S1789" s="634" t="s">
        <v>8135</v>
      </c>
      <c r="T1789" s="634" t="s">
        <v>8136</v>
      </c>
      <c r="U1789" s="634" t="s">
        <v>2426</v>
      </c>
      <c r="V1789" s="634" t="s">
        <v>470</v>
      </c>
      <c r="W1789" s="634" t="s">
        <v>5559</v>
      </c>
      <c r="X1789" s="634" t="s">
        <v>8182</v>
      </c>
      <c r="Y1789" s="634" t="s">
        <v>8138</v>
      </c>
      <c r="Z1789" s="634" t="s">
        <v>8139</v>
      </c>
      <c r="AE1789" s="634" t="s">
        <v>20128</v>
      </c>
      <c r="AF1789" s="634" t="s">
        <v>21293</v>
      </c>
      <c r="AI1789" s="646" t="str">
        <f>VLOOKUP(K1789,'1-kurs'!C:F,4,)</f>
        <v>1-kurs</v>
      </c>
      <c r="AJ1789" s="634" t="str">
        <f t="shared" si="27"/>
        <v>438241100984</v>
      </c>
    </row>
    <row r="1790" spans="1:36" hidden="1" x14ac:dyDescent="0.25">
      <c r="A1790" s="634" t="s">
        <v>10017</v>
      </c>
      <c r="B1790" s="634" t="s">
        <v>7613</v>
      </c>
      <c r="C1790" s="634" t="s">
        <v>8125</v>
      </c>
      <c r="D1790" s="634" t="s">
        <v>8126</v>
      </c>
      <c r="E1790" s="634" t="s">
        <v>8127</v>
      </c>
      <c r="F1790" s="634" t="s">
        <v>4345</v>
      </c>
      <c r="G1790" s="634" t="s">
        <v>4348</v>
      </c>
      <c r="H1790" s="634" t="s">
        <v>4346</v>
      </c>
      <c r="I1790" s="634" t="s">
        <v>10018</v>
      </c>
      <c r="J1790" s="634" t="s">
        <v>10019</v>
      </c>
      <c r="K1790" s="635">
        <v>40804925300023</v>
      </c>
      <c r="L1790" s="634" t="s">
        <v>10020</v>
      </c>
      <c r="M1790" s="634" t="s">
        <v>4312</v>
      </c>
      <c r="N1790" s="634" t="s">
        <v>2424</v>
      </c>
      <c r="O1790" s="634" t="s">
        <v>7893</v>
      </c>
      <c r="P1790" s="634" t="s">
        <v>8132</v>
      </c>
      <c r="Q1790" s="634" t="s">
        <v>8133</v>
      </c>
      <c r="R1790" s="634" t="s">
        <v>7205</v>
      </c>
      <c r="S1790" s="634" t="s">
        <v>8135</v>
      </c>
      <c r="T1790" s="634" t="s">
        <v>8136</v>
      </c>
      <c r="U1790" s="634" t="s">
        <v>2426</v>
      </c>
      <c r="V1790" s="634" t="s">
        <v>470</v>
      </c>
      <c r="W1790" s="634" t="s">
        <v>5559</v>
      </c>
      <c r="X1790" s="634" t="s">
        <v>8182</v>
      </c>
      <c r="Y1790" s="634" t="s">
        <v>8138</v>
      </c>
      <c r="Z1790" s="634" t="s">
        <v>8139</v>
      </c>
      <c r="AE1790" s="634" t="s">
        <v>20128</v>
      </c>
      <c r="AF1790" s="634" t="s">
        <v>18740</v>
      </c>
      <c r="AI1790" s="646" t="str">
        <f>VLOOKUP(K1790,'1-kurs'!C:F,4,)</f>
        <v>1-kurs</v>
      </c>
      <c r="AJ1790" s="634" t="str">
        <f t="shared" si="27"/>
        <v>438241102123</v>
      </c>
    </row>
    <row r="1791" spans="1:36" hidden="1" x14ac:dyDescent="0.25">
      <c r="A1791" s="634" t="s">
        <v>10047</v>
      </c>
      <c r="B1791" s="634" t="s">
        <v>7942</v>
      </c>
      <c r="C1791" s="634" t="s">
        <v>8125</v>
      </c>
      <c r="D1791" s="634" t="s">
        <v>8126</v>
      </c>
      <c r="E1791" s="634" t="s">
        <v>8127</v>
      </c>
      <c r="F1791" s="634" t="s">
        <v>4345</v>
      </c>
      <c r="G1791" s="634" t="s">
        <v>8332</v>
      </c>
      <c r="H1791" s="634" t="s">
        <v>4346</v>
      </c>
      <c r="I1791" s="634" t="s">
        <v>10048</v>
      </c>
      <c r="J1791" s="634" t="s">
        <v>10049</v>
      </c>
      <c r="K1791" s="635">
        <v>41106951050057</v>
      </c>
      <c r="L1791" s="634" t="s">
        <v>10050</v>
      </c>
      <c r="M1791" s="634" t="s">
        <v>4312</v>
      </c>
      <c r="N1791" s="634" t="s">
        <v>2424</v>
      </c>
      <c r="O1791" s="634" t="s">
        <v>7893</v>
      </c>
      <c r="P1791" s="634" t="s">
        <v>8132</v>
      </c>
      <c r="Q1791" s="634" t="s">
        <v>8133</v>
      </c>
      <c r="R1791" s="634" t="s">
        <v>7205</v>
      </c>
      <c r="S1791" s="634" t="s">
        <v>8135</v>
      </c>
      <c r="T1791" s="634" t="s">
        <v>8136</v>
      </c>
      <c r="U1791" s="634" t="s">
        <v>2426</v>
      </c>
      <c r="V1791" s="634" t="s">
        <v>470</v>
      </c>
      <c r="W1791" s="634" t="s">
        <v>5559</v>
      </c>
      <c r="X1791" s="634" t="s">
        <v>8175</v>
      </c>
      <c r="Y1791" s="634" t="s">
        <v>8138</v>
      </c>
      <c r="Z1791" s="634" t="s">
        <v>8139</v>
      </c>
      <c r="AB1791" s="634" t="s">
        <v>8183</v>
      </c>
      <c r="AC1791" s="634" t="s">
        <v>8184</v>
      </c>
      <c r="AE1791" s="634" t="s">
        <v>20128</v>
      </c>
      <c r="AF1791" s="634" t="s">
        <v>18807</v>
      </c>
      <c r="AI1791" s="646" t="str">
        <f>VLOOKUP(K1791,'1-kurs'!C:F,4,)</f>
        <v>1-kurs</v>
      </c>
      <c r="AJ1791" s="634" t="str">
        <f t="shared" si="27"/>
        <v>438241102186</v>
      </c>
    </row>
    <row r="1792" spans="1:36" hidden="1" x14ac:dyDescent="0.25">
      <c r="A1792" s="634" t="s">
        <v>9987</v>
      </c>
      <c r="B1792" s="634" t="s">
        <v>7706</v>
      </c>
      <c r="C1792" s="634" t="s">
        <v>8125</v>
      </c>
      <c r="D1792" s="634" t="s">
        <v>8126</v>
      </c>
      <c r="E1792" s="634" t="s">
        <v>8127</v>
      </c>
      <c r="F1792" s="634" t="s">
        <v>4345</v>
      </c>
      <c r="G1792" s="634" t="s">
        <v>4347</v>
      </c>
      <c r="H1792" s="634" t="s">
        <v>4346</v>
      </c>
      <c r="I1792" s="634" t="s">
        <v>9988</v>
      </c>
      <c r="J1792" s="634" t="s">
        <v>9989</v>
      </c>
      <c r="K1792" s="635">
        <v>40108810940012</v>
      </c>
      <c r="L1792" s="634" t="s">
        <v>9990</v>
      </c>
      <c r="M1792" s="634" t="s">
        <v>4312</v>
      </c>
      <c r="N1792" s="634" t="s">
        <v>2424</v>
      </c>
      <c r="O1792" s="634" t="s">
        <v>7893</v>
      </c>
      <c r="P1792" s="634" t="s">
        <v>8132</v>
      </c>
      <c r="Q1792" s="634" t="s">
        <v>8133</v>
      </c>
      <c r="R1792" s="634" t="s">
        <v>7205</v>
      </c>
      <c r="S1792" s="634" t="s">
        <v>8135</v>
      </c>
      <c r="T1792" s="634" t="s">
        <v>8136</v>
      </c>
      <c r="U1792" s="634" t="s">
        <v>2426</v>
      </c>
      <c r="V1792" s="634" t="s">
        <v>470</v>
      </c>
      <c r="W1792" s="634" t="s">
        <v>5559</v>
      </c>
      <c r="X1792" s="634" t="s">
        <v>9991</v>
      </c>
      <c r="Y1792" s="634" t="s">
        <v>8138</v>
      </c>
      <c r="Z1792" s="634" t="s">
        <v>8139</v>
      </c>
      <c r="AB1792" s="634" t="s">
        <v>8183</v>
      </c>
      <c r="AC1792" s="634" t="s">
        <v>8184</v>
      </c>
      <c r="AE1792" s="634" t="s">
        <v>20128</v>
      </c>
      <c r="AF1792" s="634" t="s">
        <v>21268</v>
      </c>
      <c r="AI1792" s="646" t="str">
        <f>VLOOKUP(K1792,'1-kurs'!C:F,4,)</f>
        <v>1-kurs</v>
      </c>
      <c r="AJ1792" s="634" t="str">
        <f t="shared" si="27"/>
        <v>438241100012</v>
      </c>
    </row>
    <row r="1793" spans="1:36" hidden="1" x14ac:dyDescent="0.25">
      <c r="A1793" s="634" t="s">
        <v>10009</v>
      </c>
      <c r="B1793" s="634" t="s">
        <v>8080</v>
      </c>
      <c r="C1793" s="634" t="s">
        <v>8125</v>
      </c>
      <c r="D1793" s="634" t="s">
        <v>8126</v>
      </c>
      <c r="E1793" s="634" t="s">
        <v>8127</v>
      </c>
      <c r="F1793" s="634" t="s">
        <v>4345</v>
      </c>
      <c r="G1793" s="634" t="s">
        <v>4352</v>
      </c>
      <c r="H1793" s="634" t="s">
        <v>4346</v>
      </c>
      <c r="I1793" s="634" t="s">
        <v>10010</v>
      </c>
      <c r="J1793" s="634" t="s">
        <v>10011</v>
      </c>
      <c r="K1793" s="635">
        <v>42104951060020</v>
      </c>
      <c r="L1793" s="634" t="s">
        <v>10012</v>
      </c>
      <c r="M1793" s="634" t="s">
        <v>4312</v>
      </c>
      <c r="N1793" s="634" t="s">
        <v>2424</v>
      </c>
      <c r="O1793" s="634" t="s">
        <v>7893</v>
      </c>
      <c r="P1793" s="634" t="s">
        <v>8132</v>
      </c>
      <c r="Q1793" s="634" t="s">
        <v>8133</v>
      </c>
      <c r="R1793" s="634" t="s">
        <v>7205</v>
      </c>
      <c r="S1793" s="634" t="s">
        <v>8135</v>
      </c>
      <c r="T1793" s="634" t="s">
        <v>8136</v>
      </c>
      <c r="U1793" s="634" t="s">
        <v>2426</v>
      </c>
      <c r="V1793" s="634" t="s">
        <v>470</v>
      </c>
      <c r="W1793" s="634" t="s">
        <v>5559</v>
      </c>
      <c r="X1793" s="634" t="s">
        <v>10013</v>
      </c>
      <c r="Y1793" s="634" t="s">
        <v>8138</v>
      </c>
      <c r="Z1793" s="634" t="s">
        <v>8139</v>
      </c>
      <c r="AE1793" s="634" t="s">
        <v>20128</v>
      </c>
      <c r="AF1793" s="634" t="s">
        <v>21268</v>
      </c>
      <c r="AI1793" s="646" t="str">
        <f>VLOOKUP(K1793,'1-kurs'!C:F,4,)</f>
        <v>1-kurs</v>
      </c>
      <c r="AJ1793" s="634" t="str">
        <f t="shared" si="27"/>
        <v>438241102225</v>
      </c>
    </row>
    <row r="1794" spans="1:36" hidden="1" x14ac:dyDescent="0.25">
      <c r="A1794" s="634" t="s">
        <v>9992</v>
      </c>
      <c r="B1794" s="634" t="s">
        <v>7256</v>
      </c>
      <c r="C1794" s="634" t="s">
        <v>8125</v>
      </c>
      <c r="D1794" s="634" t="s">
        <v>8126</v>
      </c>
      <c r="E1794" s="634" t="s">
        <v>8127</v>
      </c>
      <c r="F1794" s="634" t="s">
        <v>4345</v>
      </c>
      <c r="G1794" s="634" t="s">
        <v>8163</v>
      </c>
      <c r="H1794" s="634" t="s">
        <v>4346</v>
      </c>
      <c r="I1794" s="634" t="s">
        <v>9993</v>
      </c>
      <c r="J1794" s="634" t="s">
        <v>9994</v>
      </c>
      <c r="K1794" s="635">
        <v>41202841080080</v>
      </c>
      <c r="L1794" s="634" t="s">
        <v>9995</v>
      </c>
      <c r="M1794" s="634" t="s">
        <v>4312</v>
      </c>
      <c r="N1794" s="634" t="s">
        <v>2424</v>
      </c>
      <c r="O1794" s="634" t="s">
        <v>7893</v>
      </c>
      <c r="P1794" s="634" t="s">
        <v>8132</v>
      </c>
      <c r="Q1794" s="634" t="s">
        <v>8133</v>
      </c>
      <c r="R1794" s="634" t="s">
        <v>7205</v>
      </c>
      <c r="S1794" s="634" t="s">
        <v>8135</v>
      </c>
      <c r="T1794" s="634" t="s">
        <v>8136</v>
      </c>
      <c r="U1794" s="634" t="s">
        <v>2426</v>
      </c>
      <c r="V1794" s="634" t="s">
        <v>470</v>
      </c>
      <c r="W1794" s="634" t="s">
        <v>5559</v>
      </c>
      <c r="X1794" s="634" t="s">
        <v>9996</v>
      </c>
      <c r="Y1794" s="634" t="s">
        <v>8138</v>
      </c>
      <c r="Z1794" s="634" t="s">
        <v>8139</v>
      </c>
      <c r="AB1794" s="634" t="s">
        <v>8183</v>
      </c>
      <c r="AC1794" s="634" t="s">
        <v>8184</v>
      </c>
      <c r="AE1794" s="634" t="s">
        <v>20128</v>
      </c>
      <c r="AF1794" s="634" t="s">
        <v>21308</v>
      </c>
      <c r="AI1794" s="646" t="str">
        <f>VLOOKUP(K1794,'1-kurs'!C:F,4,)</f>
        <v>1-kurs</v>
      </c>
      <c r="AJ1794" s="634" t="str">
        <f t="shared" si="27"/>
        <v>438241100013</v>
      </c>
    </row>
    <row r="1795" spans="1:36" hidden="1" x14ac:dyDescent="0.25">
      <c r="A1795" s="634" t="s">
        <v>19700</v>
      </c>
      <c r="B1795" s="634" t="s">
        <v>19701</v>
      </c>
      <c r="C1795" s="634" t="s">
        <v>8125</v>
      </c>
      <c r="D1795" s="634" t="s">
        <v>8126</v>
      </c>
      <c r="E1795" s="634" t="s">
        <v>8127</v>
      </c>
      <c r="F1795" s="634" t="s">
        <v>4345</v>
      </c>
      <c r="G1795" s="634" t="s">
        <v>8327</v>
      </c>
      <c r="H1795" s="634" t="s">
        <v>4346</v>
      </c>
      <c r="I1795" s="634" t="s">
        <v>19702</v>
      </c>
      <c r="J1795" s="634" t="s">
        <v>19703</v>
      </c>
      <c r="K1795" s="635">
        <v>42801965270019</v>
      </c>
      <c r="L1795" s="634" t="s">
        <v>10443</v>
      </c>
      <c r="M1795" s="634" t="s">
        <v>4312</v>
      </c>
      <c r="N1795" s="634" t="s">
        <v>2424</v>
      </c>
      <c r="O1795" s="634" t="s">
        <v>7893</v>
      </c>
      <c r="P1795" s="634" t="s">
        <v>8132</v>
      </c>
      <c r="Q1795" s="634" t="s">
        <v>8133</v>
      </c>
      <c r="R1795" s="634" t="s">
        <v>7205</v>
      </c>
      <c r="S1795" s="634" t="s">
        <v>8135</v>
      </c>
      <c r="T1795" s="634" t="s">
        <v>8136</v>
      </c>
      <c r="U1795" s="634" t="s">
        <v>2426</v>
      </c>
      <c r="V1795" s="634" t="s">
        <v>470</v>
      </c>
      <c r="W1795" s="634" t="s">
        <v>5559</v>
      </c>
      <c r="X1795" s="634" t="s">
        <v>8175</v>
      </c>
      <c r="Y1795" s="634" t="s">
        <v>8138</v>
      </c>
      <c r="Z1795" s="634" t="s">
        <v>8139</v>
      </c>
      <c r="AE1795" s="634" t="s">
        <v>20128</v>
      </c>
      <c r="AF1795" s="634" t="s">
        <v>21309</v>
      </c>
      <c r="AI1795" s="646" t="str">
        <f>VLOOKUP(K1795,'1-kurs'!C:F,4,)</f>
        <v>1-kurs</v>
      </c>
      <c r="AJ1795" s="634" t="str">
        <f t="shared" si="27"/>
        <v>438241102259</v>
      </c>
    </row>
    <row r="1796" spans="1:36" hidden="1" x14ac:dyDescent="0.25">
      <c r="A1796" s="634" t="s">
        <v>18662</v>
      </c>
      <c r="B1796" s="634" t="s">
        <v>8063</v>
      </c>
      <c r="C1796" s="634" t="s">
        <v>8125</v>
      </c>
      <c r="D1796" s="634" t="s">
        <v>8126</v>
      </c>
      <c r="E1796" s="634" t="s">
        <v>8127</v>
      </c>
      <c r="F1796" s="634" t="s">
        <v>4345</v>
      </c>
      <c r="G1796" s="634" t="s">
        <v>8128</v>
      </c>
      <c r="H1796" s="634" t="s">
        <v>4346</v>
      </c>
      <c r="I1796" s="634" t="s">
        <v>18663</v>
      </c>
      <c r="J1796" s="634" t="s">
        <v>18664</v>
      </c>
      <c r="K1796" s="635">
        <v>60211065340033</v>
      </c>
      <c r="L1796" s="634" t="s">
        <v>18665</v>
      </c>
      <c r="M1796" s="634" t="s">
        <v>4312</v>
      </c>
      <c r="N1796" s="634" t="s">
        <v>2424</v>
      </c>
      <c r="O1796" s="634" t="s">
        <v>7893</v>
      </c>
      <c r="P1796" s="634" t="s">
        <v>8132</v>
      </c>
      <c r="Q1796" s="634" t="s">
        <v>8133</v>
      </c>
      <c r="R1796" s="634" t="s">
        <v>7205</v>
      </c>
      <c r="S1796" s="634" t="s">
        <v>8135</v>
      </c>
      <c r="T1796" s="634" t="s">
        <v>8136</v>
      </c>
      <c r="U1796" s="634" t="s">
        <v>2426</v>
      </c>
      <c r="V1796" s="634" t="s">
        <v>470</v>
      </c>
      <c r="W1796" s="634" t="s">
        <v>5559</v>
      </c>
      <c r="X1796" s="634" t="s">
        <v>18666</v>
      </c>
      <c r="Y1796" s="634" t="s">
        <v>8138</v>
      </c>
      <c r="Z1796" s="634" t="s">
        <v>8139</v>
      </c>
      <c r="AE1796" s="634" t="s">
        <v>20128</v>
      </c>
      <c r="AF1796" s="634" t="s">
        <v>18807</v>
      </c>
      <c r="AI1796" s="646" t="str">
        <f>VLOOKUP(K1796,'1-kurs'!C:F,4,)</f>
        <v>1-kurs</v>
      </c>
      <c r="AJ1796" s="634" t="str">
        <f t="shared" ref="AJ1796:AJ1859" si="28">A1796</f>
        <v>438241102241</v>
      </c>
    </row>
    <row r="1797" spans="1:36" hidden="1" x14ac:dyDescent="0.25">
      <c r="A1797" s="634" t="s">
        <v>10059</v>
      </c>
      <c r="B1797" s="634" t="s">
        <v>7941</v>
      </c>
      <c r="C1797" s="634" t="s">
        <v>8125</v>
      </c>
      <c r="D1797" s="634" t="s">
        <v>8126</v>
      </c>
      <c r="E1797" s="634" t="s">
        <v>8127</v>
      </c>
      <c r="F1797" s="634" t="s">
        <v>4345</v>
      </c>
      <c r="G1797" s="634" t="s">
        <v>4348</v>
      </c>
      <c r="H1797" s="634" t="s">
        <v>4346</v>
      </c>
      <c r="I1797" s="634" t="s">
        <v>10060</v>
      </c>
      <c r="J1797" s="634" t="s">
        <v>10061</v>
      </c>
      <c r="K1797" s="635">
        <v>41409995300019</v>
      </c>
      <c r="L1797" s="634" t="s">
        <v>8461</v>
      </c>
      <c r="M1797" s="634" t="s">
        <v>4312</v>
      </c>
      <c r="N1797" s="634" t="s">
        <v>2424</v>
      </c>
      <c r="O1797" s="634" t="s">
        <v>7893</v>
      </c>
      <c r="P1797" s="634" t="s">
        <v>8132</v>
      </c>
      <c r="Q1797" s="634" t="s">
        <v>8133</v>
      </c>
      <c r="R1797" s="634" t="s">
        <v>7205</v>
      </c>
      <c r="S1797" s="634" t="s">
        <v>8135</v>
      </c>
      <c r="T1797" s="634" t="s">
        <v>8136</v>
      </c>
      <c r="U1797" s="634" t="s">
        <v>2426</v>
      </c>
      <c r="V1797" s="634" t="s">
        <v>470</v>
      </c>
      <c r="W1797" s="634" t="s">
        <v>5559</v>
      </c>
      <c r="X1797" s="634" t="s">
        <v>8137</v>
      </c>
      <c r="Y1797" s="634" t="s">
        <v>8138</v>
      </c>
      <c r="Z1797" s="634" t="s">
        <v>8139</v>
      </c>
      <c r="AE1797" s="634" t="s">
        <v>20128</v>
      </c>
      <c r="AF1797" s="634" t="s">
        <v>21294</v>
      </c>
      <c r="AI1797" s="646" t="str">
        <f>VLOOKUP(K1797,'1-kurs'!C:F,4,)</f>
        <v>1-kurs</v>
      </c>
      <c r="AJ1797" s="634" t="str">
        <f t="shared" si="28"/>
        <v>438241102108</v>
      </c>
    </row>
    <row r="1798" spans="1:36" hidden="1" x14ac:dyDescent="0.25">
      <c r="A1798" s="634" t="s">
        <v>9887</v>
      </c>
      <c r="B1798" s="634" t="s">
        <v>7664</v>
      </c>
      <c r="C1798" s="634" t="s">
        <v>8125</v>
      </c>
      <c r="D1798" s="634" t="s">
        <v>8126</v>
      </c>
      <c r="E1798" s="634" t="s">
        <v>8127</v>
      </c>
      <c r="F1798" s="634" t="s">
        <v>4345</v>
      </c>
      <c r="G1798" s="634" t="s">
        <v>4347</v>
      </c>
      <c r="H1798" s="634" t="s">
        <v>4346</v>
      </c>
      <c r="I1798" s="634" t="s">
        <v>9888</v>
      </c>
      <c r="J1798" s="634" t="s">
        <v>9889</v>
      </c>
      <c r="K1798" s="635">
        <v>41911921000068</v>
      </c>
      <c r="L1798" s="634" t="s">
        <v>9890</v>
      </c>
      <c r="M1798" s="634" t="s">
        <v>4312</v>
      </c>
      <c r="N1798" s="634" t="s">
        <v>2424</v>
      </c>
      <c r="O1798" s="634" t="s">
        <v>7893</v>
      </c>
      <c r="P1798" s="634" t="s">
        <v>8132</v>
      </c>
      <c r="Q1798" s="634" t="s">
        <v>8133</v>
      </c>
      <c r="R1798" s="634" t="s">
        <v>7205</v>
      </c>
      <c r="S1798" s="634" t="s">
        <v>8135</v>
      </c>
      <c r="T1798" s="634" t="s">
        <v>8136</v>
      </c>
      <c r="U1798" s="634" t="s">
        <v>2426</v>
      </c>
      <c r="V1798" s="634" t="s">
        <v>470</v>
      </c>
      <c r="W1798" s="634" t="s">
        <v>5559</v>
      </c>
      <c r="X1798" s="634" t="s">
        <v>8137</v>
      </c>
      <c r="Y1798" s="634" t="s">
        <v>8138</v>
      </c>
      <c r="Z1798" s="634" t="s">
        <v>8139</v>
      </c>
      <c r="AE1798" s="634" t="s">
        <v>20128</v>
      </c>
      <c r="AF1798" s="634" t="s">
        <v>21293</v>
      </c>
      <c r="AI1798" s="646" t="str">
        <f>VLOOKUP(K1798,'1-kurs'!C:F,4,)</f>
        <v>1-kurs</v>
      </c>
      <c r="AJ1798" s="634" t="str">
        <f t="shared" si="28"/>
        <v>438241100914</v>
      </c>
    </row>
    <row r="1799" spans="1:36" hidden="1" x14ac:dyDescent="0.25">
      <c r="A1799" s="634" t="s">
        <v>9876</v>
      </c>
      <c r="B1799" s="634" t="s">
        <v>7516</v>
      </c>
      <c r="C1799" s="634" t="s">
        <v>8125</v>
      </c>
      <c r="D1799" s="634" t="s">
        <v>8126</v>
      </c>
      <c r="E1799" s="634" t="s">
        <v>8127</v>
      </c>
      <c r="F1799" s="634" t="s">
        <v>4345</v>
      </c>
      <c r="G1799" s="634" t="s">
        <v>4348</v>
      </c>
      <c r="H1799" s="634" t="s">
        <v>4346</v>
      </c>
      <c r="I1799" s="634" t="s">
        <v>9877</v>
      </c>
      <c r="J1799" s="634" t="s">
        <v>9878</v>
      </c>
      <c r="K1799" s="635">
        <v>41607911010011</v>
      </c>
      <c r="L1799" s="634" t="s">
        <v>9879</v>
      </c>
      <c r="M1799" s="634" t="s">
        <v>4312</v>
      </c>
      <c r="N1799" s="634" t="s">
        <v>2424</v>
      </c>
      <c r="O1799" s="634" t="s">
        <v>7893</v>
      </c>
      <c r="P1799" s="634" t="s">
        <v>8132</v>
      </c>
      <c r="Q1799" s="634" t="s">
        <v>8133</v>
      </c>
      <c r="R1799" s="634" t="s">
        <v>7205</v>
      </c>
      <c r="S1799" s="634" t="s">
        <v>8135</v>
      </c>
      <c r="T1799" s="634" t="s">
        <v>8136</v>
      </c>
      <c r="U1799" s="634" t="s">
        <v>2426</v>
      </c>
      <c r="V1799" s="634" t="s">
        <v>470</v>
      </c>
      <c r="W1799" s="634" t="s">
        <v>5559</v>
      </c>
      <c r="X1799" s="634" t="s">
        <v>8175</v>
      </c>
      <c r="Y1799" s="634" t="s">
        <v>8138</v>
      </c>
      <c r="Z1799" s="634" t="s">
        <v>8139</v>
      </c>
      <c r="AE1799" s="634" t="s">
        <v>20128</v>
      </c>
      <c r="AF1799" s="634" t="s">
        <v>21284</v>
      </c>
      <c r="AI1799" s="646" t="str">
        <f>VLOOKUP(K1799,'1-kurs'!C:F,4,)</f>
        <v>1-kurs</v>
      </c>
      <c r="AJ1799" s="634" t="str">
        <f t="shared" si="28"/>
        <v>438241100593</v>
      </c>
    </row>
    <row r="1800" spans="1:36" hidden="1" x14ac:dyDescent="0.25">
      <c r="A1800" s="634" t="s">
        <v>9947</v>
      </c>
      <c r="B1800" s="634" t="s">
        <v>7867</v>
      </c>
      <c r="C1800" s="634" t="s">
        <v>8125</v>
      </c>
      <c r="D1800" s="634" t="s">
        <v>8126</v>
      </c>
      <c r="E1800" s="634" t="s">
        <v>8127</v>
      </c>
      <c r="F1800" s="634" t="s">
        <v>4345</v>
      </c>
      <c r="G1800" s="634" t="s">
        <v>4348</v>
      </c>
      <c r="H1800" s="634" t="s">
        <v>4346</v>
      </c>
      <c r="I1800" s="634" t="s">
        <v>9948</v>
      </c>
      <c r="J1800" s="634" t="s">
        <v>9949</v>
      </c>
      <c r="K1800" s="635">
        <v>41308861140086</v>
      </c>
      <c r="L1800" s="634" t="s">
        <v>9268</v>
      </c>
      <c r="M1800" s="634" t="s">
        <v>4312</v>
      </c>
      <c r="N1800" s="634" t="s">
        <v>2424</v>
      </c>
      <c r="O1800" s="634" t="s">
        <v>7893</v>
      </c>
      <c r="P1800" s="634" t="s">
        <v>8132</v>
      </c>
      <c r="Q1800" s="634" t="s">
        <v>8133</v>
      </c>
      <c r="R1800" s="634" t="s">
        <v>7205</v>
      </c>
      <c r="S1800" s="634" t="s">
        <v>8135</v>
      </c>
      <c r="T1800" s="634" t="s">
        <v>8136</v>
      </c>
      <c r="U1800" s="634" t="s">
        <v>2426</v>
      </c>
      <c r="V1800" s="634" t="s">
        <v>470</v>
      </c>
      <c r="W1800" s="634" t="s">
        <v>5559</v>
      </c>
      <c r="X1800" s="634" t="s">
        <v>9918</v>
      </c>
      <c r="Y1800" s="634" t="s">
        <v>8138</v>
      </c>
      <c r="Z1800" s="634" t="s">
        <v>8139</v>
      </c>
      <c r="AB1800" s="634" t="s">
        <v>8183</v>
      </c>
      <c r="AC1800" s="634" t="s">
        <v>8184</v>
      </c>
      <c r="AE1800" s="634" t="s">
        <v>20128</v>
      </c>
      <c r="AF1800" s="634" t="s">
        <v>21287</v>
      </c>
      <c r="AI1800" s="646" t="str">
        <f>VLOOKUP(K1800,'1-kurs'!C:F,4,)</f>
        <v>1-kurs</v>
      </c>
      <c r="AJ1800" s="634" t="str">
        <f t="shared" si="28"/>
        <v>438241101055</v>
      </c>
    </row>
    <row r="1801" spans="1:36" hidden="1" x14ac:dyDescent="0.25">
      <c r="A1801" s="634" t="s">
        <v>10038</v>
      </c>
      <c r="B1801" s="634" t="s">
        <v>8060</v>
      </c>
      <c r="C1801" s="634" t="s">
        <v>8125</v>
      </c>
      <c r="D1801" s="634" t="s">
        <v>8126</v>
      </c>
      <c r="E1801" s="634" t="s">
        <v>8127</v>
      </c>
      <c r="F1801" s="634" t="s">
        <v>4345</v>
      </c>
      <c r="G1801" s="634" t="s">
        <v>8163</v>
      </c>
      <c r="H1801" s="634" t="s">
        <v>4346</v>
      </c>
      <c r="I1801" s="634" t="s">
        <v>10039</v>
      </c>
      <c r="J1801" s="634" t="s">
        <v>10040</v>
      </c>
      <c r="K1801" s="635">
        <v>63008055320026</v>
      </c>
      <c r="L1801" s="634" t="s">
        <v>9851</v>
      </c>
      <c r="M1801" s="634" t="s">
        <v>4312</v>
      </c>
      <c r="N1801" s="634" t="s">
        <v>2424</v>
      </c>
      <c r="O1801" s="634" t="s">
        <v>7893</v>
      </c>
      <c r="P1801" s="634" t="s">
        <v>8132</v>
      </c>
      <c r="Q1801" s="634" t="s">
        <v>8133</v>
      </c>
      <c r="R1801" s="634" t="s">
        <v>7205</v>
      </c>
      <c r="S1801" s="634" t="s">
        <v>8135</v>
      </c>
      <c r="T1801" s="634" t="s">
        <v>8136</v>
      </c>
      <c r="U1801" s="634" t="s">
        <v>2426</v>
      </c>
      <c r="V1801" s="634" t="s">
        <v>470</v>
      </c>
      <c r="W1801" s="634" t="s">
        <v>5559</v>
      </c>
      <c r="X1801" s="634" t="s">
        <v>8175</v>
      </c>
      <c r="Y1801" s="634" t="s">
        <v>8138</v>
      </c>
      <c r="Z1801" s="634" t="s">
        <v>8139</v>
      </c>
      <c r="AE1801" s="634" t="s">
        <v>20128</v>
      </c>
      <c r="AF1801" s="634" t="s">
        <v>18740</v>
      </c>
      <c r="AI1801" s="646" t="str">
        <f>VLOOKUP(K1801,'1-kurs'!C:F,4,)</f>
        <v>1-kurs</v>
      </c>
      <c r="AJ1801" s="634" t="str">
        <f t="shared" si="28"/>
        <v>438241102143</v>
      </c>
    </row>
    <row r="1802" spans="1:36" hidden="1" x14ac:dyDescent="0.25">
      <c r="A1802" s="634" t="s">
        <v>10067</v>
      </c>
      <c r="B1802" s="634" t="s">
        <v>7463</v>
      </c>
      <c r="C1802" s="634" t="s">
        <v>8125</v>
      </c>
      <c r="D1802" s="634" t="s">
        <v>8126</v>
      </c>
      <c r="E1802" s="634" t="s">
        <v>8127</v>
      </c>
      <c r="F1802" s="634" t="s">
        <v>4345</v>
      </c>
      <c r="G1802" s="634" t="s">
        <v>4347</v>
      </c>
      <c r="H1802" s="634" t="s">
        <v>4346</v>
      </c>
      <c r="I1802" s="634" t="s">
        <v>10068</v>
      </c>
      <c r="J1802" s="634" t="s">
        <v>10069</v>
      </c>
      <c r="K1802" s="635">
        <v>41811985260034</v>
      </c>
      <c r="L1802" s="634" t="s">
        <v>10070</v>
      </c>
      <c r="M1802" s="634" t="s">
        <v>4312</v>
      </c>
      <c r="N1802" s="634" t="s">
        <v>2424</v>
      </c>
      <c r="O1802" s="634" t="s">
        <v>7893</v>
      </c>
      <c r="P1802" s="634" t="s">
        <v>8132</v>
      </c>
      <c r="Q1802" s="634" t="s">
        <v>8133</v>
      </c>
      <c r="R1802" s="634" t="s">
        <v>7205</v>
      </c>
      <c r="S1802" s="634" t="s">
        <v>8135</v>
      </c>
      <c r="T1802" s="634" t="s">
        <v>8136</v>
      </c>
      <c r="U1802" s="634" t="s">
        <v>2426</v>
      </c>
      <c r="V1802" s="634" t="s">
        <v>470</v>
      </c>
      <c r="W1802" s="634" t="s">
        <v>5559</v>
      </c>
      <c r="X1802" s="634" t="s">
        <v>8137</v>
      </c>
      <c r="Y1802" s="634" t="s">
        <v>8138</v>
      </c>
      <c r="Z1802" s="634" t="s">
        <v>8139</v>
      </c>
      <c r="AE1802" s="634" t="s">
        <v>20128</v>
      </c>
      <c r="AF1802" s="634" t="s">
        <v>21294</v>
      </c>
      <c r="AI1802" s="646" t="str">
        <f>VLOOKUP(K1802,'1-kurs'!C:F,4,)</f>
        <v>1-kurs</v>
      </c>
      <c r="AJ1802" s="634" t="str">
        <f t="shared" si="28"/>
        <v>438241102125</v>
      </c>
    </row>
    <row r="1803" spans="1:36" hidden="1" x14ac:dyDescent="0.25">
      <c r="A1803" s="634" t="s">
        <v>9977</v>
      </c>
      <c r="B1803" s="634" t="s">
        <v>7433</v>
      </c>
      <c r="C1803" s="634" t="s">
        <v>8125</v>
      </c>
      <c r="D1803" s="634" t="s">
        <v>8126</v>
      </c>
      <c r="E1803" s="634" t="s">
        <v>8127</v>
      </c>
      <c r="F1803" s="634" t="s">
        <v>4345</v>
      </c>
      <c r="G1803" s="634" t="s">
        <v>4347</v>
      </c>
      <c r="H1803" s="634" t="s">
        <v>4346</v>
      </c>
      <c r="I1803" s="634" t="s">
        <v>9978</v>
      </c>
      <c r="J1803" s="634" t="s">
        <v>9979</v>
      </c>
      <c r="K1803" s="635">
        <v>62510015300012</v>
      </c>
      <c r="L1803" s="634" t="s">
        <v>9980</v>
      </c>
      <c r="M1803" s="634" t="s">
        <v>4312</v>
      </c>
      <c r="N1803" s="634" t="s">
        <v>2424</v>
      </c>
      <c r="O1803" s="634" t="s">
        <v>7893</v>
      </c>
      <c r="P1803" s="634" t="s">
        <v>8132</v>
      </c>
      <c r="Q1803" s="634" t="s">
        <v>8133</v>
      </c>
      <c r="R1803" s="634" t="s">
        <v>7205</v>
      </c>
      <c r="S1803" s="634" t="s">
        <v>8135</v>
      </c>
      <c r="T1803" s="634" t="s">
        <v>8136</v>
      </c>
      <c r="U1803" s="634" t="s">
        <v>2426</v>
      </c>
      <c r="V1803" s="634" t="s">
        <v>470</v>
      </c>
      <c r="W1803" s="634" t="s">
        <v>5559</v>
      </c>
      <c r="X1803" s="634" t="s">
        <v>9981</v>
      </c>
      <c r="Y1803" s="634" t="s">
        <v>8138</v>
      </c>
      <c r="Z1803" s="634" t="s">
        <v>8139</v>
      </c>
      <c r="AE1803" s="634" t="s">
        <v>20128</v>
      </c>
      <c r="AF1803" s="634" t="s">
        <v>21253</v>
      </c>
      <c r="AI1803" s="646" t="str">
        <f>VLOOKUP(K1803,'1-kurs'!C:F,4,)</f>
        <v>1-kurs</v>
      </c>
      <c r="AJ1803" s="634" t="str">
        <f t="shared" si="28"/>
        <v>438241101235</v>
      </c>
    </row>
    <row r="1804" spans="1:36" hidden="1" x14ac:dyDescent="0.25">
      <c r="A1804" s="634" t="s">
        <v>9938</v>
      </c>
      <c r="B1804" s="634" t="s">
        <v>7412</v>
      </c>
      <c r="C1804" s="634" t="s">
        <v>8125</v>
      </c>
      <c r="D1804" s="634" t="s">
        <v>8126</v>
      </c>
      <c r="E1804" s="634" t="s">
        <v>8127</v>
      </c>
      <c r="F1804" s="634" t="s">
        <v>4345</v>
      </c>
      <c r="G1804" s="634" t="s">
        <v>8221</v>
      </c>
      <c r="H1804" s="634" t="s">
        <v>4346</v>
      </c>
      <c r="I1804" s="634" t="s">
        <v>9939</v>
      </c>
      <c r="J1804" s="634" t="s">
        <v>9940</v>
      </c>
      <c r="K1804" s="635">
        <v>60203025350055</v>
      </c>
      <c r="L1804" s="634" t="s">
        <v>9941</v>
      </c>
      <c r="M1804" s="634" t="s">
        <v>4312</v>
      </c>
      <c r="N1804" s="634" t="s">
        <v>2424</v>
      </c>
      <c r="O1804" s="634" t="s">
        <v>7893</v>
      </c>
      <c r="P1804" s="634" t="s">
        <v>8132</v>
      </c>
      <c r="Q1804" s="634" t="s">
        <v>8133</v>
      </c>
      <c r="R1804" s="634" t="s">
        <v>7205</v>
      </c>
      <c r="S1804" s="634" t="s">
        <v>8135</v>
      </c>
      <c r="T1804" s="634" t="s">
        <v>8136</v>
      </c>
      <c r="U1804" s="634" t="s">
        <v>2426</v>
      </c>
      <c r="V1804" s="634" t="s">
        <v>470</v>
      </c>
      <c r="W1804" s="634" t="s">
        <v>5559</v>
      </c>
      <c r="X1804" s="634" t="s">
        <v>8137</v>
      </c>
      <c r="Y1804" s="634" t="s">
        <v>8138</v>
      </c>
      <c r="Z1804" s="634" t="s">
        <v>8139</v>
      </c>
      <c r="AE1804" s="634" t="s">
        <v>20128</v>
      </c>
      <c r="AF1804" s="634" t="s">
        <v>18740</v>
      </c>
      <c r="AI1804" s="646" t="str">
        <f>VLOOKUP(K1804,'1-kurs'!C:F,4,)</f>
        <v>1-kurs</v>
      </c>
      <c r="AJ1804" s="634" t="str">
        <f t="shared" si="28"/>
        <v>438241101063</v>
      </c>
    </row>
    <row r="1805" spans="1:36" hidden="1" x14ac:dyDescent="0.25">
      <c r="A1805" s="634" t="s">
        <v>9958</v>
      </c>
      <c r="B1805" s="634" t="s">
        <v>8091</v>
      </c>
      <c r="C1805" s="634" t="s">
        <v>8125</v>
      </c>
      <c r="D1805" s="634" t="s">
        <v>8126</v>
      </c>
      <c r="E1805" s="634" t="s">
        <v>8127</v>
      </c>
      <c r="F1805" s="634" t="s">
        <v>4345</v>
      </c>
      <c r="G1805" s="634" t="s">
        <v>4352</v>
      </c>
      <c r="H1805" s="634" t="s">
        <v>4346</v>
      </c>
      <c r="I1805" s="634" t="s">
        <v>9959</v>
      </c>
      <c r="J1805" s="634" t="s">
        <v>9960</v>
      </c>
      <c r="K1805" s="635">
        <v>40407901060021</v>
      </c>
      <c r="L1805" s="634" t="s">
        <v>9311</v>
      </c>
      <c r="M1805" s="634" t="s">
        <v>4312</v>
      </c>
      <c r="N1805" s="634" t="s">
        <v>2424</v>
      </c>
      <c r="O1805" s="634" t="s">
        <v>7893</v>
      </c>
      <c r="P1805" s="634" t="s">
        <v>8132</v>
      </c>
      <c r="Q1805" s="634" t="s">
        <v>8133</v>
      </c>
      <c r="R1805" s="634" t="s">
        <v>7205</v>
      </c>
      <c r="S1805" s="634" t="s">
        <v>8135</v>
      </c>
      <c r="T1805" s="634" t="s">
        <v>8136</v>
      </c>
      <c r="U1805" s="634" t="s">
        <v>2426</v>
      </c>
      <c r="V1805" s="634" t="s">
        <v>470</v>
      </c>
      <c r="W1805" s="634" t="s">
        <v>5559</v>
      </c>
      <c r="X1805" s="634" t="s">
        <v>9961</v>
      </c>
      <c r="Y1805" s="634" t="s">
        <v>8138</v>
      </c>
      <c r="Z1805" s="634" t="s">
        <v>8139</v>
      </c>
      <c r="AE1805" s="634" t="s">
        <v>20128</v>
      </c>
      <c r="AF1805" s="634" t="s">
        <v>18741</v>
      </c>
      <c r="AI1805" s="646" t="str">
        <f>VLOOKUP(K1805,'1-kurs'!C:F,4,)</f>
        <v>1-kurs</v>
      </c>
      <c r="AJ1805" s="634" t="str">
        <f t="shared" si="28"/>
        <v>438241102230</v>
      </c>
    </row>
    <row r="1806" spans="1:36" hidden="1" x14ac:dyDescent="0.25">
      <c r="A1806" s="634" t="s">
        <v>10034</v>
      </c>
      <c r="B1806" s="634" t="s">
        <v>7350</v>
      </c>
      <c r="C1806" s="634" t="s">
        <v>8125</v>
      </c>
      <c r="D1806" s="634" t="s">
        <v>8126</v>
      </c>
      <c r="E1806" s="634" t="s">
        <v>8127</v>
      </c>
      <c r="F1806" s="634" t="s">
        <v>4345</v>
      </c>
      <c r="G1806" s="634" t="s">
        <v>8221</v>
      </c>
      <c r="H1806" s="634" t="s">
        <v>4346</v>
      </c>
      <c r="I1806" s="634" t="s">
        <v>10035</v>
      </c>
      <c r="J1806" s="634" t="s">
        <v>10036</v>
      </c>
      <c r="K1806" s="635">
        <v>41907901130029</v>
      </c>
      <c r="L1806" s="634" t="s">
        <v>10037</v>
      </c>
      <c r="M1806" s="634" t="s">
        <v>4312</v>
      </c>
      <c r="N1806" s="634" t="s">
        <v>2424</v>
      </c>
      <c r="O1806" s="634" t="s">
        <v>7893</v>
      </c>
      <c r="P1806" s="634" t="s">
        <v>8132</v>
      </c>
      <c r="Q1806" s="634" t="s">
        <v>8133</v>
      </c>
      <c r="R1806" s="634" t="s">
        <v>7205</v>
      </c>
      <c r="S1806" s="634" t="s">
        <v>8135</v>
      </c>
      <c r="T1806" s="634" t="s">
        <v>8136</v>
      </c>
      <c r="U1806" s="634" t="s">
        <v>2426</v>
      </c>
      <c r="V1806" s="634" t="s">
        <v>470</v>
      </c>
      <c r="W1806" s="634" t="s">
        <v>5559</v>
      </c>
      <c r="X1806" s="634" t="s">
        <v>8137</v>
      </c>
      <c r="Y1806" s="634" t="s">
        <v>8138</v>
      </c>
      <c r="Z1806" s="634" t="s">
        <v>8139</v>
      </c>
      <c r="AE1806" s="634" t="s">
        <v>20128</v>
      </c>
      <c r="AF1806" s="634" t="s">
        <v>21268</v>
      </c>
      <c r="AI1806" s="646" t="str">
        <f>VLOOKUP(K1806,'1-kurs'!C:F,4,)</f>
        <v>1-kurs</v>
      </c>
      <c r="AJ1806" s="634" t="str">
        <f t="shared" si="28"/>
        <v>438241101035</v>
      </c>
    </row>
    <row r="1807" spans="1:36" hidden="1" x14ac:dyDescent="0.25">
      <c r="A1807" s="634" t="s">
        <v>9982</v>
      </c>
      <c r="B1807" s="634" t="s">
        <v>7610</v>
      </c>
      <c r="C1807" s="634" t="s">
        <v>8125</v>
      </c>
      <c r="D1807" s="634" t="s">
        <v>8126</v>
      </c>
      <c r="E1807" s="634" t="s">
        <v>8127</v>
      </c>
      <c r="F1807" s="634" t="s">
        <v>4345</v>
      </c>
      <c r="G1807" s="634" t="s">
        <v>4352</v>
      </c>
      <c r="H1807" s="634" t="s">
        <v>4346</v>
      </c>
      <c r="I1807" s="634" t="s">
        <v>9983</v>
      </c>
      <c r="J1807" s="634" t="s">
        <v>9984</v>
      </c>
      <c r="K1807" s="635">
        <v>60602065290020</v>
      </c>
      <c r="L1807" s="634" t="s">
        <v>8364</v>
      </c>
      <c r="M1807" s="634" t="s">
        <v>4312</v>
      </c>
      <c r="N1807" s="634" t="s">
        <v>2424</v>
      </c>
      <c r="O1807" s="634" t="s">
        <v>21123</v>
      </c>
      <c r="P1807" s="634" t="s">
        <v>8132</v>
      </c>
      <c r="Q1807" s="634" t="s">
        <v>8133</v>
      </c>
      <c r="R1807" s="634" t="s">
        <v>7205</v>
      </c>
      <c r="S1807" s="634" t="s">
        <v>8135</v>
      </c>
      <c r="T1807" s="634" t="s">
        <v>8136</v>
      </c>
      <c r="U1807" s="634" t="s">
        <v>2426</v>
      </c>
      <c r="V1807" s="634" t="s">
        <v>470</v>
      </c>
      <c r="W1807" s="634" t="s">
        <v>5559</v>
      </c>
      <c r="X1807" s="634" t="s">
        <v>9985</v>
      </c>
      <c r="Y1807" s="634" t="s">
        <v>8138</v>
      </c>
      <c r="Z1807" s="634" t="s">
        <v>8139</v>
      </c>
      <c r="AB1807" s="634" t="s">
        <v>8183</v>
      </c>
      <c r="AC1807" s="634" t="s">
        <v>8184</v>
      </c>
      <c r="AE1807" s="634" t="s">
        <v>20128</v>
      </c>
      <c r="AF1807" s="634" t="s">
        <v>18740</v>
      </c>
      <c r="AI1807" s="646" t="str">
        <f>VLOOKUP(K1807,'1-kurs'!C:F,4,)</f>
        <v>1-kurs</v>
      </c>
      <c r="AJ1807" s="634" t="str">
        <f t="shared" si="28"/>
        <v>438241101263</v>
      </c>
    </row>
    <row r="1808" spans="1:36" hidden="1" x14ac:dyDescent="0.25">
      <c r="A1808" s="634" t="s">
        <v>9894</v>
      </c>
      <c r="B1808" s="634" t="s">
        <v>7800</v>
      </c>
      <c r="C1808" s="634" t="s">
        <v>8125</v>
      </c>
      <c r="D1808" s="634" t="s">
        <v>8126</v>
      </c>
      <c r="E1808" s="634" t="s">
        <v>8127</v>
      </c>
      <c r="F1808" s="634" t="s">
        <v>8520</v>
      </c>
      <c r="G1808" s="634" t="s">
        <v>8521</v>
      </c>
      <c r="H1808" s="634" t="s">
        <v>4346</v>
      </c>
      <c r="I1808" s="634" t="s">
        <v>9895</v>
      </c>
      <c r="J1808" s="634" t="s">
        <v>9896</v>
      </c>
      <c r="K1808" s="635">
        <v>42104931820019</v>
      </c>
      <c r="L1808" s="634" t="s">
        <v>9897</v>
      </c>
      <c r="M1808" s="634" t="s">
        <v>4312</v>
      </c>
      <c r="N1808" s="634" t="s">
        <v>2424</v>
      </c>
      <c r="O1808" s="634" t="s">
        <v>21123</v>
      </c>
      <c r="P1808" s="634" t="s">
        <v>8132</v>
      </c>
      <c r="Q1808" s="634" t="s">
        <v>8133</v>
      </c>
      <c r="R1808" s="634" t="s">
        <v>7205</v>
      </c>
      <c r="S1808" s="634" t="s">
        <v>8135</v>
      </c>
      <c r="T1808" s="634" t="s">
        <v>8136</v>
      </c>
      <c r="U1808" s="634" t="s">
        <v>2426</v>
      </c>
      <c r="V1808" s="634" t="s">
        <v>470</v>
      </c>
      <c r="W1808" s="634" t="s">
        <v>5559</v>
      </c>
      <c r="X1808" s="634" t="s">
        <v>8137</v>
      </c>
      <c r="Y1808" s="634" t="s">
        <v>8138</v>
      </c>
      <c r="Z1808" s="634" t="s">
        <v>8139</v>
      </c>
      <c r="AE1808" s="634" t="s">
        <v>20128</v>
      </c>
      <c r="AF1808" s="634" t="s">
        <v>18740</v>
      </c>
      <c r="AI1808" s="646" t="str">
        <f>VLOOKUP(K1808,'1-kurs'!C:F,4,)</f>
        <v>1-kurs</v>
      </c>
      <c r="AJ1808" s="634" t="str">
        <f t="shared" si="28"/>
        <v>438241100924</v>
      </c>
    </row>
    <row r="1809" spans="1:36" hidden="1" x14ac:dyDescent="0.25">
      <c r="A1809" s="634" t="s">
        <v>9914</v>
      </c>
      <c r="B1809" s="634" t="s">
        <v>7824</v>
      </c>
      <c r="C1809" s="634" t="s">
        <v>8125</v>
      </c>
      <c r="D1809" s="634" t="s">
        <v>8126</v>
      </c>
      <c r="E1809" s="634" t="s">
        <v>8127</v>
      </c>
      <c r="F1809" s="634" t="s">
        <v>4345</v>
      </c>
      <c r="G1809" s="634" t="s">
        <v>4350</v>
      </c>
      <c r="H1809" s="634" t="s">
        <v>4346</v>
      </c>
      <c r="I1809" s="634" t="s">
        <v>9915</v>
      </c>
      <c r="J1809" s="634" t="s">
        <v>9916</v>
      </c>
      <c r="K1809" s="635">
        <v>61907065310110</v>
      </c>
      <c r="L1809" s="634" t="s">
        <v>9917</v>
      </c>
      <c r="M1809" s="634" t="s">
        <v>4312</v>
      </c>
      <c r="N1809" s="634" t="s">
        <v>2424</v>
      </c>
      <c r="O1809" s="634" t="s">
        <v>21123</v>
      </c>
      <c r="P1809" s="634" t="s">
        <v>8132</v>
      </c>
      <c r="Q1809" s="634" t="s">
        <v>8133</v>
      </c>
      <c r="R1809" s="634" t="s">
        <v>7205</v>
      </c>
      <c r="S1809" s="634" t="s">
        <v>8135</v>
      </c>
      <c r="T1809" s="634" t="s">
        <v>8136</v>
      </c>
      <c r="U1809" s="634" t="s">
        <v>2426</v>
      </c>
      <c r="V1809" s="634" t="s">
        <v>470</v>
      </c>
      <c r="W1809" s="634" t="s">
        <v>5559</v>
      </c>
      <c r="X1809" s="634" t="s">
        <v>9918</v>
      </c>
      <c r="Y1809" s="634" t="s">
        <v>8138</v>
      </c>
      <c r="Z1809" s="634" t="s">
        <v>8139</v>
      </c>
      <c r="AE1809" s="634" t="s">
        <v>20128</v>
      </c>
      <c r="AF1809" s="634" t="s">
        <v>19688</v>
      </c>
      <c r="AI1809" s="646" t="str">
        <f>VLOOKUP(K1809,'1-kurs'!C:F,4,)</f>
        <v>1-kurs</v>
      </c>
      <c r="AJ1809" s="634" t="str">
        <f t="shared" si="28"/>
        <v>438241100999</v>
      </c>
    </row>
    <row r="1810" spans="1:36" hidden="1" x14ac:dyDescent="0.25">
      <c r="A1810" s="634" t="s">
        <v>10002</v>
      </c>
      <c r="B1810" s="634" t="s">
        <v>7832</v>
      </c>
      <c r="C1810" s="634" t="s">
        <v>8125</v>
      </c>
      <c r="D1810" s="634" t="s">
        <v>8126</v>
      </c>
      <c r="E1810" s="634" t="s">
        <v>8127</v>
      </c>
      <c r="F1810" s="634" t="s">
        <v>4345</v>
      </c>
      <c r="G1810" s="634" t="s">
        <v>4352</v>
      </c>
      <c r="H1810" s="634" t="s">
        <v>4346</v>
      </c>
      <c r="I1810" s="634" t="s">
        <v>8911</v>
      </c>
      <c r="J1810" s="634" t="s">
        <v>10003</v>
      </c>
      <c r="K1810" s="635">
        <v>60309075290025</v>
      </c>
      <c r="L1810" s="634" t="s">
        <v>10004</v>
      </c>
      <c r="M1810" s="634" t="s">
        <v>4312</v>
      </c>
      <c r="N1810" s="634" t="s">
        <v>2424</v>
      </c>
      <c r="O1810" s="634" t="s">
        <v>21123</v>
      </c>
      <c r="P1810" s="634" t="s">
        <v>8132</v>
      </c>
      <c r="Q1810" s="634" t="s">
        <v>8133</v>
      </c>
      <c r="R1810" s="634" t="s">
        <v>7205</v>
      </c>
      <c r="S1810" s="634" t="s">
        <v>8135</v>
      </c>
      <c r="T1810" s="634" t="s">
        <v>8136</v>
      </c>
      <c r="U1810" s="634" t="s">
        <v>2426</v>
      </c>
      <c r="V1810" s="634" t="s">
        <v>470</v>
      </c>
      <c r="W1810" s="634" t="s">
        <v>5559</v>
      </c>
      <c r="X1810" s="634" t="s">
        <v>8137</v>
      </c>
      <c r="Y1810" s="634" t="s">
        <v>8138</v>
      </c>
      <c r="Z1810" s="634" t="s">
        <v>8139</v>
      </c>
      <c r="AE1810" s="634" t="s">
        <v>20128</v>
      </c>
      <c r="AF1810" s="634" t="s">
        <v>20746</v>
      </c>
      <c r="AI1810" s="646" t="str">
        <f>VLOOKUP(K1810,'1-kurs'!C:F,4,)</f>
        <v>1-kurs</v>
      </c>
      <c r="AJ1810" s="634" t="str">
        <f t="shared" si="28"/>
        <v>438241100934</v>
      </c>
    </row>
    <row r="1811" spans="1:36" hidden="1" x14ac:dyDescent="0.25">
      <c r="A1811" s="634" t="s">
        <v>20467</v>
      </c>
      <c r="B1811" s="634" t="s">
        <v>20468</v>
      </c>
      <c r="C1811" s="634" t="s">
        <v>8125</v>
      </c>
      <c r="D1811" s="634" t="s">
        <v>8126</v>
      </c>
      <c r="E1811" s="634" t="s">
        <v>8127</v>
      </c>
      <c r="F1811" s="634" t="s">
        <v>4345</v>
      </c>
      <c r="G1811" s="634" t="s">
        <v>8186</v>
      </c>
      <c r="H1811" s="634" t="s">
        <v>4346</v>
      </c>
      <c r="I1811" s="634" t="s">
        <v>9658</v>
      </c>
      <c r="J1811" s="634" t="s">
        <v>20469</v>
      </c>
      <c r="K1811" s="635">
        <v>40308811120039</v>
      </c>
      <c r="L1811" s="634" t="s">
        <v>19754</v>
      </c>
      <c r="M1811" s="634" t="s">
        <v>4312</v>
      </c>
      <c r="N1811" s="634" t="s">
        <v>2424</v>
      </c>
      <c r="O1811" s="634" t="s">
        <v>21123</v>
      </c>
      <c r="P1811" s="634" t="s">
        <v>8132</v>
      </c>
      <c r="Q1811" s="634" t="s">
        <v>8133</v>
      </c>
      <c r="R1811" s="634" t="s">
        <v>7205</v>
      </c>
      <c r="S1811" s="634" t="s">
        <v>8135</v>
      </c>
      <c r="T1811" s="634" t="s">
        <v>8136</v>
      </c>
      <c r="U1811" s="634" t="s">
        <v>2426</v>
      </c>
      <c r="V1811" s="634" t="s">
        <v>470</v>
      </c>
      <c r="W1811" s="634" t="s">
        <v>5559</v>
      </c>
      <c r="X1811" s="634" t="s">
        <v>8175</v>
      </c>
      <c r="Y1811" s="634" t="s">
        <v>8138</v>
      </c>
      <c r="Z1811" s="634" t="s">
        <v>8139</v>
      </c>
      <c r="AE1811" s="634" t="s">
        <v>8140</v>
      </c>
      <c r="AF1811" s="634" t="s">
        <v>21310</v>
      </c>
      <c r="AI1811" s="646" t="str">
        <f>VLOOKUP(K1811,'1-kurs'!C:F,4,)</f>
        <v>1-kurs</v>
      </c>
      <c r="AJ1811" s="634" t="str">
        <f t="shared" si="28"/>
        <v>438241102218</v>
      </c>
    </row>
    <row r="1812" spans="1:36" hidden="1" x14ac:dyDescent="0.25">
      <c r="A1812" s="634" t="s">
        <v>10043</v>
      </c>
      <c r="B1812" s="634" t="s">
        <v>7836</v>
      </c>
      <c r="C1812" s="634" t="s">
        <v>8125</v>
      </c>
      <c r="D1812" s="634" t="s">
        <v>8126</v>
      </c>
      <c r="E1812" s="634" t="s">
        <v>8127</v>
      </c>
      <c r="F1812" s="634" t="s">
        <v>4345</v>
      </c>
      <c r="G1812" s="634" t="s">
        <v>8128</v>
      </c>
      <c r="H1812" s="634" t="s">
        <v>4346</v>
      </c>
      <c r="I1812" s="634" t="s">
        <v>10044</v>
      </c>
      <c r="J1812" s="634" t="s">
        <v>10045</v>
      </c>
      <c r="K1812" s="635">
        <v>42202861100037</v>
      </c>
      <c r="L1812" s="634" t="s">
        <v>10046</v>
      </c>
      <c r="M1812" s="634" t="s">
        <v>4312</v>
      </c>
      <c r="N1812" s="634" t="s">
        <v>2424</v>
      </c>
      <c r="O1812" s="634" t="s">
        <v>21123</v>
      </c>
      <c r="P1812" s="634" t="s">
        <v>8132</v>
      </c>
      <c r="Q1812" s="634" t="s">
        <v>8133</v>
      </c>
      <c r="R1812" s="634" t="s">
        <v>7205</v>
      </c>
      <c r="S1812" s="634" t="s">
        <v>8135</v>
      </c>
      <c r="T1812" s="634" t="s">
        <v>8136</v>
      </c>
      <c r="U1812" s="634" t="s">
        <v>2426</v>
      </c>
      <c r="V1812" s="634" t="s">
        <v>470</v>
      </c>
      <c r="W1812" s="634" t="s">
        <v>5559</v>
      </c>
      <c r="X1812" s="634" t="s">
        <v>8175</v>
      </c>
      <c r="Y1812" s="634" t="s">
        <v>8138</v>
      </c>
      <c r="Z1812" s="634" t="s">
        <v>8139</v>
      </c>
      <c r="AE1812" s="634" t="s">
        <v>20128</v>
      </c>
      <c r="AF1812" s="634" t="s">
        <v>21273</v>
      </c>
      <c r="AI1812" s="646" t="str">
        <f>VLOOKUP(K1812,'1-kurs'!C:F,4,)</f>
        <v>1-kurs</v>
      </c>
      <c r="AJ1812" s="634" t="str">
        <f t="shared" si="28"/>
        <v>438241102204</v>
      </c>
    </row>
    <row r="1813" spans="1:36" hidden="1" x14ac:dyDescent="0.25">
      <c r="A1813" s="634" t="s">
        <v>21311</v>
      </c>
      <c r="B1813" s="634" t="s">
        <v>21161</v>
      </c>
      <c r="C1813" s="634" t="s">
        <v>8125</v>
      </c>
      <c r="D1813" s="634" t="s">
        <v>8126</v>
      </c>
      <c r="E1813" s="634" t="s">
        <v>8127</v>
      </c>
      <c r="F1813" s="634" t="s">
        <v>4345</v>
      </c>
      <c r="G1813" s="634" t="s">
        <v>8186</v>
      </c>
      <c r="H1813" s="634" t="s">
        <v>4346</v>
      </c>
      <c r="I1813" s="634" t="s">
        <v>21312</v>
      </c>
      <c r="J1813" s="634" t="s">
        <v>21313</v>
      </c>
      <c r="K1813" s="635">
        <v>41212821120037</v>
      </c>
      <c r="L1813" s="634" t="s">
        <v>10228</v>
      </c>
      <c r="M1813" s="634" t="s">
        <v>4312</v>
      </c>
      <c r="N1813" s="634" t="s">
        <v>2424</v>
      </c>
      <c r="O1813" s="634" t="s">
        <v>21123</v>
      </c>
      <c r="P1813" s="634" t="s">
        <v>8132</v>
      </c>
      <c r="Q1813" s="634" t="s">
        <v>8133</v>
      </c>
      <c r="R1813" s="634" t="s">
        <v>8134</v>
      </c>
      <c r="S1813" s="634" t="s">
        <v>8135</v>
      </c>
      <c r="T1813" s="634" t="s">
        <v>8136</v>
      </c>
      <c r="U1813" s="634" t="s">
        <v>2426</v>
      </c>
      <c r="V1813" s="634" t="s">
        <v>470</v>
      </c>
      <c r="W1813" s="634" t="s">
        <v>5559</v>
      </c>
      <c r="X1813" s="634" t="s">
        <v>8175</v>
      </c>
      <c r="Y1813" s="634" t="s">
        <v>8138</v>
      </c>
      <c r="Z1813" s="634" t="s">
        <v>8139</v>
      </c>
      <c r="AE1813" s="634" t="s">
        <v>8140</v>
      </c>
      <c r="AF1813" s="634" t="s">
        <v>18576</v>
      </c>
      <c r="AI1813" s="646" t="str">
        <f>VLOOKUP(K1813,'1-kurs'!C:F,4,)</f>
        <v>1-kurs</v>
      </c>
      <c r="AJ1813" s="634" t="str">
        <f t="shared" si="28"/>
        <v>438241100579</v>
      </c>
    </row>
    <row r="1814" spans="1:36" hidden="1" x14ac:dyDescent="0.25">
      <c r="A1814" s="634" t="s">
        <v>19367</v>
      </c>
      <c r="B1814" s="634" t="s">
        <v>19368</v>
      </c>
      <c r="C1814" s="634" t="s">
        <v>8125</v>
      </c>
      <c r="D1814" s="634" t="s">
        <v>8126</v>
      </c>
      <c r="E1814" s="634" t="s">
        <v>8127</v>
      </c>
      <c r="F1814" s="634" t="s">
        <v>8253</v>
      </c>
      <c r="G1814" s="634" t="s">
        <v>19369</v>
      </c>
      <c r="H1814" s="634" t="s">
        <v>4346</v>
      </c>
      <c r="I1814" s="634" t="s">
        <v>10509</v>
      </c>
      <c r="J1814" s="634" t="s">
        <v>19370</v>
      </c>
      <c r="K1814" s="635">
        <v>60804066020013</v>
      </c>
      <c r="L1814" s="634" t="s">
        <v>9113</v>
      </c>
      <c r="M1814" s="634" t="s">
        <v>4312</v>
      </c>
      <c r="N1814" s="634" t="s">
        <v>2424</v>
      </c>
      <c r="O1814" s="634" t="s">
        <v>21123</v>
      </c>
      <c r="P1814" s="634" t="s">
        <v>8132</v>
      </c>
      <c r="Q1814" s="634" t="s">
        <v>8133</v>
      </c>
      <c r="R1814" s="634" t="s">
        <v>7205</v>
      </c>
      <c r="S1814" s="634" t="s">
        <v>8135</v>
      </c>
      <c r="T1814" s="634" t="s">
        <v>8136</v>
      </c>
      <c r="U1814" s="634" t="s">
        <v>2426</v>
      </c>
      <c r="V1814" s="634" t="s">
        <v>470</v>
      </c>
      <c r="W1814" s="634" t="s">
        <v>5559</v>
      </c>
      <c r="X1814" s="634" t="s">
        <v>8175</v>
      </c>
      <c r="Y1814" s="634" t="s">
        <v>8138</v>
      </c>
      <c r="Z1814" s="634" t="s">
        <v>8139</v>
      </c>
      <c r="AE1814" s="634" t="s">
        <v>20515</v>
      </c>
      <c r="AF1814" s="634" t="s">
        <v>18740</v>
      </c>
      <c r="AI1814" s="646" t="str">
        <f>VLOOKUP(K1814,'1-kurs'!C:F,4,)</f>
        <v>1-kurs</v>
      </c>
      <c r="AJ1814" s="634" t="str">
        <f t="shared" si="28"/>
        <v>438241101977</v>
      </c>
    </row>
    <row r="1815" spans="1:36" hidden="1" x14ac:dyDescent="0.25">
      <c r="A1815" s="634" t="s">
        <v>9997</v>
      </c>
      <c r="B1815" s="634" t="s">
        <v>9998</v>
      </c>
      <c r="C1815" s="634" t="s">
        <v>8125</v>
      </c>
      <c r="D1815" s="634" t="s">
        <v>8126</v>
      </c>
      <c r="E1815" s="634" t="s">
        <v>8127</v>
      </c>
      <c r="F1815" s="634" t="s">
        <v>8142</v>
      </c>
      <c r="G1815" s="634" t="s">
        <v>9373</v>
      </c>
      <c r="H1815" s="634" t="s">
        <v>4346</v>
      </c>
      <c r="I1815" s="634" t="s">
        <v>9999</v>
      </c>
      <c r="J1815" s="634" t="s">
        <v>10000</v>
      </c>
      <c r="K1815" s="635">
        <v>62412025310042</v>
      </c>
      <c r="L1815" s="634" t="s">
        <v>9276</v>
      </c>
      <c r="M1815" s="634" t="s">
        <v>4312</v>
      </c>
      <c r="N1815" s="634" t="s">
        <v>2424</v>
      </c>
      <c r="O1815" s="634" t="s">
        <v>21123</v>
      </c>
      <c r="P1815" s="634" t="s">
        <v>8132</v>
      </c>
      <c r="Q1815" s="634" t="s">
        <v>8133</v>
      </c>
      <c r="R1815" s="634" t="s">
        <v>7205</v>
      </c>
      <c r="S1815" s="634" t="s">
        <v>8135</v>
      </c>
      <c r="T1815" s="634" t="s">
        <v>8136</v>
      </c>
      <c r="U1815" s="634" t="s">
        <v>2426</v>
      </c>
      <c r="V1815" s="634" t="s">
        <v>470</v>
      </c>
      <c r="W1815" s="634" t="s">
        <v>5559</v>
      </c>
      <c r="X1815" s="634" t="s">
        <v>10001</v>
      </c>
      <c r="Y1815" s="634" t="s">
        <v>8138</v>
      </c>
      <c r="Z1815" s="634" t="s">
        <v>8139</v>
      </c>
      <c r="AE1815" s="634" t="s">
        <v>8140</v>
      </c>
      <c r="AF1815" s="634" t="s">
        <v>21314</v>
      </c>
      <c r="AI1815" s="646" t="str">
        <f>VLOOKUP(K1815,'1-kurs'!C:F,4,)</f>
        <v>1-kurs</v>
      </c>
      <c r="AJ1815" s="634" t="str">
        <f t="shared" si="28"/>
        <v>438241102237</v>
      </c>
    </row>
    <row r="1816" spans="1:36" hidden="1" x14ac:dyDescent="0.25">
      <c r="A1816" s="634" t="s">
        <v>9869</v>
      </c>
      <c r="B1816" s="634" t="s">
        <v>7301</v>
      </c>
      <c r="C1816" s="634" t="s">
        <v>8125</v>
      </c>
      <c r="D1816" s="634" t="s">
        <v>8126</v>
      </c>
      <c r="E1816" s="634" t="s">
        <v>8127</v>
      </c>
      <c r="F1816" s="634" t="s">
        <v>8142</v>
      </c>
      <c r="G1816" s="634" t="s">
        <v>8673</v>
      </c>
      <c r="H1816" s="634" t="s">
        <v>4346</v>
      </c>
      <c r="I1816" s="634" t="s">
        <v>9870</v>
      </c>
      <c r="J1816" s="634" t="s">
        <v>9871</v>
      </c>
      <c r="K1816" s="635">
        <v>61008075280087</v>
      </c>
      <c r="L1816" s="634" t="s">
        <v>8828</v>
      </c>
      <c r="M1816" s="634" t="s">
        <v>4312</v>
      </c>
      <c r="N1816" s="634" t="s">
        <v>2424</v>
      </c>
      <c r="O1816" s="634" t="s">
        <v>21123</v>
      </c>
      <c r="P1816" s="634" t="s">
        <v>8132</v>
      </c>
      <c r="Q1816" s="634" t="s">
        <v>8133</v>
      </c>
      <c r="R1816" s="634" t="s">
        <v>7205</v>
      </c>
      <c r="S1816" s="634" t="s">
        <v>8135</v>
      </c>
      <c r="T1816" s="634" t="s">
        <v>8136</v>
      </c>
      <c r="U1816" s="634" t="s">
        <v>2426</v>
      </c>
      <c r="V1816" s="634" t="s">
        <v>470</v>
      </c>
      <c r="W1816" s="634" t="s">
        <v>5559</v>
      </c>
      <c r="X1816" s="634" t="s">
        <v>8182</v>
      </c>
      <c r="Y1816" s="634" t="s">
        <v>8138</v>
      </c>
      <c r="Z1816" s="634" t="s">
        <v>8139</v>
      </c>
      <c r="AB1816" s="634" t="s">
        <v>8183</v>
      </c>
      <c r="AC1816" s="634" t="s">
        <v>8184</v>
      </c>
      <c r="AE1816" s="634" t="s">
        <v>20128</v>
      </c>
      <c r="AF1816" s="634" t="s">
        <v>20739</v>
      </c>
      <c r="AI1816" s="646" t="str">
        <f>VLOOKUP(K1816,'1-kurs'!C:F,4,)</f>
        <v>1-kurs</v>
      </c>
      <c r="AJ1816" s="634" t="str">
        <f t="shared" si="28"/>
        <v>438241100504</v>
      </c>
    </row>
    <row r="1817" spans="1:36" hidden="1" x14ac:dyDescent="0.25">
      <c r="A1817" s="634" t="s">
        <v>10062</v>
      </c>
      <c r="B1817" s="634" t="s">
        <v>10063</v>
      </c>
      <c r="C1817" s="634" t="s">
        <v>8125</v>
      </c>
      <c r="D1817" s="634" t="s">
        <v>8126</v>
      </c>
      <c r="E1817" s="634" t="s">
        <v>8127</v>
      </c>
      <c r="F1817" s="634" t="s">
        <v>4345</v>
      </c>
      <c r="G1817" s="634" t="s">
        <v>4348</v>
      </c>
      <c r="H1817" s="634" t="s">
        <v>4346</v>
      </c>
      <c r="I1817" s="634" t="s">
        <v>10064</v>
      </c>
      <c r="J1817" s="634" t="s">
        <v>10065</v>
      </c>
      <c r="K1817" s="635">
        <v>40412871140080</v>
      </c>
      <c r="L1817" s="634" t="s">
        <v>10066</v>
      </c>
      <c r="M1817" s="634" t="s">
        <v>4312</v>
      </c>
      <c r="N1817" s="634" t="s">
        <v>2424</v>
      </c>
      <c r="O1817" s="634" t="s">
        <v>21123</v>
      </c>
      <c r="P1817" s="634" t="s">
        <v>8132</v>
      </c>
      <c r="Q1817" s="634" t="s">
        <v>8133</v>
      </c>
      <c r="R1817" s="634" t="s">
        <v>7205</v>
      </c>
      <c r="S1817" s="634" t="s">
        <v>8135</v>
      </c>
      <c r="T1817" s="634" t="s">
        <v>8136</v>
      </c>
      <c r="U1817" s="634" t="s">
        <v>2426</v>
      </c>
      <c r="V1817" s="634" t="s">
        <v>470</v>
      </c>
      <c r="W1817" s="634" t="s">
        <v>5559</v>
      </c>
      <c r="X1817" s="634" t="s">
        <v>8175</v>
      </c>
      <c r="Y1817" s="634" t="s">
        <v>8138</v>
      </c>
      <c r="Z1817" s="634" t="s">
        <v>8139</v>
      </c>
      <c r="AE1817" s="634" t="s">
        <v>20515</v>
      </c>
      <c r="AF1817" s="634" t="s">
        <v>19688</v>
      </c>
      <c r="AI1817" s="646" t="str">
        <f>VLOOKUP(K1817,'1-kurs'!C:F,4,)</f>
        <v>1-kurs</v>
      </c>
      <c r="AJ1817" s="634" t="str">
        <f t="shared" si="28"/>
        <v>438241102200</v>
      </c>
    </row>
    <row r="1818" spans="1:36" hidden="1" x14ac:dyDescent="0.25">
      <c r="A1818" s="634" t="s">
        <v>9880</v>
      </c>
      <c r="B1818" s="634" t="s">
        <v>7992</v>
      </c>
      <c r="C1818" s="634" t="s">
        <v>8125</v>
      </c>
      <c r="D1818" s="634" t="s">
        <v>8126</v>
      </c>
      <c r="E1818" s="634" t="s">
        <v>8127</v>
      </c>
      <c r="F1818" s="634" t="s">
        <v>4345</v>
      </c>
      <c r="G1818" s="634" t="s">
        <v>4349</v>
      </c>
      <c r="H1818" s="634" t="s">
        <v>4346</v>
      </c>
      <c r="I1818" s="634" t="s">
        <v>9881</v>
      </c>
      <c r="J1818" s="634" t="s">
        <v>9882</v>
      </c>
      <c r="K1818" s="635">
        <v>41210941140023</v>
      </c>
      <c r="L1818" s="634" t="s">
        <v>8964</v>
      </c>
      <c r="M1818" s="634" t="s">
        <v>4312</v>
      </c>
      <c r="N1818" s="634" t="s">
        <v>2424</v>
      </c>
      <c r="O1818" s="634" t="s">
        <v>21123</v>
      </c>
      <c r="P1818" s="634" t="s">
        <v>8132</v>
      </c>
      <c r="Q1818" s="634" t="s">
        <v>8133</v>
      </c>
      <c r="R1818" s="634" t="s">
        <v>7205</v>
      </c>
      <c r="S1818" s="634" t="s">
        <v>8135</v>
      </c>
      <c r="T1818" s="634" t="s">
        <v>8136</v>
      </c>
      <c r="U1818" s="634" t="s">
        <v>2426</v>
      </c>
      <c r="V1818" s="634" t="s">
        <v>470</v>
      </c>
      <c r="W1818" s="634" t="s">
        <v>5559</v>
      </c>
      <c r="X1818" s="634" t="s">
        <v>8175</v>
      </c>
      <c r="Y1818" s="634" t="s">
        <v>8138</v>
      </c>
      <c r="Z1818" s="634" t="s">
        <v>8139</v>
      </c>
      <c r="AE1818" s="634" t="s">
        <v>20128</v>
      </c>
      <c r="AF1818" s="634" t="s">
        <v>18740</v>
      </c>
      <c r="AI1818" s="646" t="str">
        <f>VLOOKUP(K1818,'1-kurs'!C:F,4,)</f>
        <v>1-kurs</v>
      </c>
      <c r="AJ1818" s="634" t="str">
        <f t="shared" si="28"/>
        <v>438241100581</v>
      </c>
    </row>
    <row r="1819" spans="1:36" hidden="1" x14ac:dyDescent="0.25">
      <c r="A1819" s="634" t="s">
        <v>9872</v>
      </c>
      <c r="B1819" s="634" t="s">
        <v>7358</v>
      </c>
      <c r="C1819" s="634" t="s">
        <v>8125</v>
      </c>
      <c r="D1819" s="634" t="s">
        <v>8126</v>
      </c>
      <c r="E1819" s="634" t="s">
        <v>8127</v>
      </c>
      <c r="F1819" s="634" t="s">
        <v>4345</v>
      </c>
      <c r="G1819" s="634" t="s">
        <v>8128</v>
      </c>
      <c r="H1819" s="634" t="s">
        <v>4346</v>
      </c>
      <c r="I1819" s="634" t="s">
        <v>9873</v>
      </c>
      <c r="J1819" s="634" t="s">
        <v>9874</v>
      </c>
      <c r="K1819" s="635">
        <v>60809065260046</v>
      </c>
      <c r="L1819" s="634" t="s">
        <v>9875</v>
      </c>
      <c r="M1819" s="634" t="s">
        <v>4312</v>
      </c>
      <c r="N1819" s="634" t="s">
        <v>2424</v>
      </c>
      <c r="O1819" s="634" t="s">
        <v>21123</v>
      </c>
      <c r="P1819" s="634" t="s">
        <v>8132</v>
      </c>
      <c r="Q1819" s="634" t="s">
        <v>8133</v>
      </c>
      <c r="R1819" s="634" t="s">
        <v>7205</v>
      </c>
      <c r="S1819" s="634" t="s">
        <v>8135</v>
      </c>
      <c r="T1819" s="634" t="s">
        <v>8136</v>
      </c>
      <c r="U1819" s="634" t="s">
        <v>2426</v>
      </c>
      <c r="V1819" s="634" t="s">
        <v>470</v>
      </c>
      <c r="W1819" s="634" t="s">
        <v>5559</v>
      </c>
      <c r="X1819" s="634" t="s">
        <v>8175</v>
      </c>
      <c r="Y1819" s="634" t="s">
        <v>8138</v>
      </c>
      <c r="Z1819" s="634" t="s">
        <v>8139</v>
      </c>
      <c r="AE1819" s="634" t="s">
        <v>20128</v>
      </c>
      <c r="AF1819" s="634" t="s">
        <v>19688</v>
      </c>
      <c r="AI1819" s="646" t="str">
        <f>VLOOKUP(K1819,'1-kurs'!C:F,4,)</f>
        <v>1-kurs</v>
      </c>
      <c r="AJ1819" s="634" t="str">
        <f t="shared" si="28"/>
        <v>438241100606</v>
      </c>
    </row>
    <row r="1820" spans="1:36" hidden="1" x14ac:dyDescent="0.25">
      <c r="A1820" s="634" t="s">
        <v>10029</v>
      </c>
      <c r="B1820" s="634" t="s">
        <v>7371</v>
      </c>
      <c r="C1820" s="634" t="s">
        <v>8125</v>
      </c>
      <c r="D1820" s="634" t="s">
        <v>8126</v>
      </c>
      <c r="E1820" s="634" t="s">
        <v>8127</v>
      </c>
      <c r="F1820" s="634" t="s">
        <v>4345</v>
      </c>
      <c r="G1820" s="634" t="s">
        <v>8186</v>
      </c>
      <c r="H1820" s="634" t="s">
        <v>4346</v>
      </c>
      <c r="I1820" s="634" t="s">
        <v>10030</v>
      </c>
      <c r="J1820" s="634" t="s">
        <v>10031</v>
      </c>
      <c r="K1820" s="635">
        <v>62604065360039</v>
      </c>
      <c r="L1820" s="634" t="s">
        <v>10032</v>
      </c>
      <c r="M1820" s="634" t="s">
        <v>4312</v>
      </c>
      <c r="N1820" s="634" t="s">
        <v>2424</v>
      </c>
      <c r="O1820" s="634" t="s">
        <v>21123</v>
      </c>
      <c r="P1820" s="634" t="s">
        <v>8132</v>
      </c>
      <c r="Q1820" s="634" t="s">
        <v>8133</v>
      </c>
      <c r="R1820" s="634" t="s">
        <v>7205</v>
      </c>
      <c r="S1820" s="634" t="s">
        <v>8135</v>
      </c>
      <c r="T1820" s="634" t="s">
        <v>8136</v>
      </c>
      <c r="U1820" s="634" t="s">
        <v>2426</v>
      </c>
      <c r="V1820" s="634" t="s">
        <v>470</v>
      </c>
      <c r="W1820" s="634" t="s">
        <v>5559</v>
      </c>
      <c r="X1820" s="634" t="s">
        <v>10033</v>
      </c>
      <c r="Y1820" s="634" t="s">
        <v>8138</v>
      </c>
      <c r="Z1820" s="634" t="s">
        <v>8139</v>
      </c>
      <c r="AB1820" s="634" t="s">
        <v>8183</v>
      </c>
      <c r="AC1820" s="634" t="s">
        <v>8184</v>
      </c>
      <c r="AE1820" s="634" t="s">
        <v>20128</v>
      </c>
      <c r="AF1820" s="634" t="s">
        <v>18807</v>
      </c>
      <c r="AI1820" s="646" t="str">
        <f>VLOOKUP(K1820,'1-kurs'!C:F,4,)</f>
        <v>1-kurs</v>
      </c>
      <c r="AJ1820" s="634" t="str">
        <f t="shared" si="28"/>
        <v>438241102026</v>
      </c>
    </row>
    <row r="1821" spans="1:36" hidden="1" x14ac:dyDescent="0.25">
      <c r="A1821" s="634" t="s">
        <v>9919</v>
      </c>
      <c r="B1821" s="634" t="s">
        <v>8051</v>
      </c>
      <c r="C1821" s="634" t="s">
        <v>8125</v>
      </c>
      <c r="D1821" s="634" t="s">
        <v>8126</v>
      </c>
      <c r="E1821" s="634" t="s">
        <v>8127</v>
      </c>
      <c r="F1821" s="634" t="s">
        <v>4345</v>
      </c>
      <c r="G1821" s="634" t="s">
        <v>4352</v>
      </c>
      <c r="H1821" s="634" t="s">
        <v>4346</v>
      </c>
      <c r="I1821" s="634" t="s">
        <v>9920</v>
      </c>
      <c r="J1821" s="634" t="s">
        <v>9921</v>
      </c>
      <c r="K1821" s="635">
        <v>42809915290036</v>
      </c>
      <c r="L1821" s="634" t="s">
        <v>9922</v>
      </c>
      <c r="M1821" s="634" t="s">
        <v>4312</v>
      </c>
      <c r="N1821" s="634" t="s">
        <v>2424</v>
      </c>
      <c r="O1821" s="634" t="s">
        <v>21123</v>
      </c>
      <c r="P1821" s="634" t="s">
        <v>8132</v>
      </c>
      <c r="Q1821" s="634" t="s">
        <v>8133</v>
      </c>
      <c r="R1821" s="634" t="s">
        <v>7205</v>
      </c>
      <c r="S1821" s="634" t="s">
        <v>8135</v>
      </c>
      <c r="T1821" s="634" t="s">
        <v>8136</v>
      </c>
      <c r="U1821" s="634" t="s">
        <v>2426</v>
      </c>
      <c r="V1821" s="634" t="s">
        <v>470</v>
      </c>
      <c r="W1821" s="634" t="s">
        <v>5559</v>
      </c>
      <c r="X1821" s="634" t="s">
        <v>8182</v>
      </c>
      <c r="Y1821" s="634" t="s">
        <v>8138</v>
      </c>
      <c r="Z1821" s="634" t="s">
        <v>8139</v>
      </c>
      <c r="AE1821" s="634" t="s">
        <v>20128</v>
      </c>
      <c r="AF1821" s="634" t="s">
        <v>18740</v>
      </c>
      <c r="AI1821" s="646" t="str">
        <f>VLOOKUP(K1821,'1-kurs'!C:F,4,)</f>
        <v>1-kurs</v>
      </c>
      <c r="AJ1821" s="634" t="str">
        <f t="shared" si="28"/>
        <v>438241100980</v>
      </c>
    </row>
    <row r="1822" spans="1:36" hidden="1" x14ac:dyDescent="0.25">
      <c r="A1822" s="634" t="s">
        <v>19371</v>
      </c>
      <c r="B1822" s="634" t="s">
        <v>18960</v>
      </c>
      <c r="C1822" s="634" t="s">
        <v>8125</v>
      </c>
      <c r="D1822" s="634" t="s">
        <v>8126</v>
      </c>
      <c r="E1822" s="634" t="s">
        <v>8127</v>
      </c>
      <c r="F1822" s="634" t="s">
        <v>4345</v>
      </c>
      <c r="G1822" s="634" t="s">
        <v>4350</v>
      </c>
      <c r="H1822" s="634" t="s">
        <v>4346</v>
      </c>
      <c r="I1822" s="634" t="s">
        <v>19372</v>
      </c>
      <c r="J1822" s="634" t="s">
        <v>19373</v>
      </c>
      <c r="K1822" s="635">
        <v>61602025310044</v>
      </c>
      <c r="L1822" s="634" t="s">
        <v>13242</v>
      </c>
      <c r="M1822" s="634" t="s">
        <v>4312</v>
      </c>
      <c r="N1822" s="634" t="s">
        <v>2424</v>
      </c>
      <c r="O1822" s="634" t="s">
        <v>21123</v>
      </c>
      <c r="P1822" s="634" t="s">
        <v>8132</v>
      </c>
      <c r="Q1822" s="634" t="s">
        <v>8133</v>
      </c>
      <c r="R1822" s="634" t="s">
        <v>7205</v>
      </c>
      <c r="S1822" s="634" t="s">
        <v>8135</v>
      </c>
      <c r="T1822" s="634" t="s">
        <v>8136</v>
      </c>
      <c r="U1822" s="634" t="s">
        <v>2426</v>
      </c>
      <c r="V1822" s="634" t="s">
        <v>470</v>
      </c>
      <c r="W1822" s="634" t="s">
        <v>5559</v>
      </c>
      <c r="X1822" s="634" t="s">
        <v>8137</v>
      </c>
      <c r="Y1822" s="634" t="s">
        <v>8138</v>
      </c>
      <c r="Z1822" s="634" t="s">
        <v>8139</v>
      </c>
      <c r="AE1822" s="634" t="s">
        <v>20128</v>
      </c>
      <c r="AF1822" s="634" t="s">
        <v>19688</v>
      </c>
      <c r="AI1822" s="646" t="str">
        <f>VLOOKUP(K1822,'1-kurs'!C:F,4,)</f>
        <v>1-kurs</v>
      </c>
      <c r="AJ1822" s="634" t="str">
        <f t="shared" si="28"/>
        <v>438241100993</v>
      </c>
    </row>
    <row r="1823" spans="1:36" hidden="1" x14ac:dyDescent="0.25">
      <c r="A1823" s="634" t="s">
        <v>10014</v>
      </c>
      <c r="B1823" s="634" t="s">
        <v>7437</v>
      </c>
      <c r="C1823" s="634" t="s">
        <v>8125</v>
      </c>
      <c r="D1823" s="634" t="s">
        <v>8126</v>
      </c>
      <c r="E1823" s="634" t="s">
        <v>8127</v>
      </c>
      <c r="F1823" s="634" t="s">
        <v>4345</v>
      </c>
      <c r="G1823" s="634" t="s">
        <v>4348</v>
      </c>
      <c r="H1823" s="634" t="s">
        <v>4346</v>
      </c>
      <c r="I1823" s="634" t="s">
        <v>8695</v>
      </c>
      <c r="J1823" s="634" t="s">
        <v>10015</v>
      </c>
      <c r="K1823" s="635">
        <v>61403065300022</v>
      </c>
      <c r="L1823" s="634" t="s">
        <v>10016</v>
      </c>
      <c r="M1823" s="634" t="s">
        <v>4312</v>
      </c>
      <c r="N1823" s="634" t="s">
        <v>2424</v>
      </c>
      <c r="O1823" s="634" t="s">
        <v>21123</v>
      </c>
      <c r="P1823" s="634" t="s">
        <v>8132</v>
      </c>
      <c r="Q1823" s="634" t="s">
        <v>8133</v>
      </c>
      <c r="R1823" s="634" t="s">
        <v>7205</v>
      </c>
      <c r="S1823" s="634" t="s">
        <v>8135</v>
      </c>
      <c r="T1823" s="634" t="s">
        <v>8136</v>
      </c>
      <c r="U1823" s="634" t="s">
        <v>2426</v>
      </c>
      <c r="V1823" s="634" t="s">
        <v>470</v>
      </c>
      <c r="W1823" s="634" t="s">
        <v>5559</v>
      </c>
      <c r="X1823" s="634" t="s">
        <v>8175</v>
      </c>
      <c r="Y1823" s="634" t="s">
        <v>8138</v>
      </c>
      <c r="Z1823" s="634" t="s">
        <v>8139</v>
      </c>
      <c r="AE1823" s="634" t="s">
        <v>20128</v>
      </c>
      <c r="AF1823" s="634" t="s">
        <v>20721</v>
      </c>
      <c r="AI1823" s="646" t="str">
        <f>VLOOKUP(K1823,'1-kurs'!C:F,4,)</f>
        <v>1-kurs</v>
      </c>
      <c r="AJ1823" s="634" t="str">
        <f t="shared" si="28"/>
        <v>438241102146</v>
      </c>
    </row>
    <row r="1824" spans="1:36" hidden="1" x14ac:dyDescent="0.25">
      <c r="A1824" s="634" t="s">
        <v>9954</v>
      </c>
      <c r="B1824" s="634" t="s">
        <v>8057</v>
      </c>
      <c r="C1824" s="634" t="s">
        <v>8125</v>
      </c>
      <c r="D1824" s="634" t="s">
        <v>8126</v>
      </c>
      <c r="E1824" s="634" t="s">
        <v>8127</v>
      </c>
      <c r="F1824" s="634" t="s">
        <v>4345</v>
      </c>
      <c r="G1824" s="634" t="s">
        <v>8186</v>
      </c>
      <c r="H1824" s="634" t="s">
        <v>4346</v>
      </c>
      <c r="I1824" s="634" t="s">
        <v>9955</v>
      </c>
      <c r="J1824" s="634" t="s">
        <v>9956</v>
      </c>
      <c r="K1824" s="635">
        <v>41710921120037</v>
      </c>
      <c r="L1824" s="634" t="s">
        <v>9311</v>
      </c>
      <c r="M1824" s="634" t="s">
        <v>4312</v>
      </c>
      <c r="N1824" s="634" t="s">
        <v>2424</v>
      </c>
      <c r="O1824" s="634" t="s">
        <v>21123</v>
      </c>
      <c r="P1824" s="634" t="s">
        <v>8132</v>
      </c>
      <c r="Q1824" s="634" t="s">
        <v>8133</v>
      </c>
      <c r="R1824" s="634" t="s">
        <v>7205</v>
      </c>
      <c r="S1824" s="634" t="s">
        <v>8135</v>
      </c>
      <c r="T1824" s="634" t="s">
        <v>8136</v>
      </c>
      <c r="U1824" s="634" t="s">
        <v>2426</v>
      </c>
      <c r="V1824" s="634" t="s">
        <v>470</v>
      </c>
      <c r="W1824" s="634" t="s">
        <v>5559</v>
      </c>
      <c r="X1824" s="634" t="s">
        <v>9957</v>
      </c>
      <c r="Y1824" s="634" t="s">
        <v>8138</v>
      </c>
      <c r="Z1824" s="634" t="s">
        <v>8139</v>
      </c>
      <c r="AE1824" s="634" t="s">
        <v>20128</v>
      </c>
      <c r="AF1824" s="634" t="s">
        <v>21302</v>
      </c>
      <c r="AI1824" s="646" t="str">
        <f>VLOOKUP(K1824,'1-kurs'!C:F,4,)</f>
        <v>1-kurs</v>
      </c>
      <c r="AJ1824" s="634" t="str">
        <f t="shared" si="28"/>
        <v>438241101099</v>
      </c>
    </row>
    <row r="1825" spans="1:36" hidden="1" x14ac:dyDescent="0.25">
      <c r="A1825" s="634" t="s">
        <v>9898</v>
      </c>
      <c r="B1825" s="634" t="s">
        <v>7456</v>
      </c>
      <c r="C1825" s="634" t="s">
        <v>8125</v>
      </c>
      <c r="D1825" s="634" t="s">
        <v>8126</v>
      </c>
      <c r="E1825" s="634" t="s">
        <v>8127</v>
      </c>
      <c r="F1825" s="634" t="s">
        <v>4345</v>
      </c>
      <c r="G1825" s="634" t="s">
        <v>4352</v>
      </c>
      <c r="H1825" s="634" t="s">
        <v>4346</v>
      </c>
      <c r="I1825" s="634" t="s">
        <v>9899</v>
      </c>
      <c r="J1825" s="634" t="s">
        <v>9900</v>
      </c>
      <c r="K1825" s="635">
        <v>61904055290018</v>
      </c>
      <c r="L1825" s="634" t="s">
        <v>9901</v>
      </c>
      <c r="M1825" s="634" t="s">
        <v>4312</v>
      </c>
      <c r="N1825" s="634" t="s">
        <v>2424</v>
      </c>
      <c r="O1825" s="634" t="s">
        <v>21123</v>
      </c>
      <c r="P1825" s="634" t="s">
        <v>8132</v>
      </c>
      <c r="Q1825" s="634" t="s">
        <v>8133</v>
      </c>
      <c r="R1825" s="634" t="s">
        <v>7205</v>
      </c>
      <c r="S1825" s="634" t="s">
        <v>8135</v>
      </c>
      <c r="T1825" s="634" t="s">
        <v>8136</v>
      </c>
      <c r="U1825" s="634" t="s">
        <v>2426</v>
      </c>
      <c r="V1825" s="634" t="s">
        <v>470</v>
      </c>
      <c r="W1825" s="634" t="s">
        <v>5559</v>
      </c>
      <c r="X1825" s="634" t="s">
        <v>8137</v>
      </c>
      <c r="Y1825" s="634" t="s">
        <v>8138</v>
      </c>
      <c r="Z1825" s="634" t="s">
        <v>8139</v>
      </c>
      <c r="AE1825" s="634" t="s">
        <v>20128</v>
      </c>
      <c r="AF1825" s="634" t="s">
        <v>19135</v>
      </c>
      <c r="AI1825" s="646" t="str">
        <f>VLOOKUP(K1825,'1-kurs'!C:F,4,)</f>
        <v>1-kurs</v>
      </c>
      <c r="AJ1825" s="634" t="str">
        <f t="shared" si="28"/>
        <v>438241100943</v>
      </c>
    </row>
    <row r="1826" spans="1:36" hidden="1" x14ac:dyDescent="0.25">
      <c r="A1826" s="634" t="s">
        <v>10025</v>
      </c>
      <c r="B1826" s="634" t="s">
        <v>7470</v>
      </c>
      <c r="C1826" s="634" t="s">
        <v>8125</v>
      </c>
      <c r="D1826" s="634" t="s">
        <v>8126</v>
      </c>
      <c r="E1826" s="634" t="s">
        <v>8127</v>
      </c>
      <c r="F1826" s="634" t="s">
        <v>4345</v>
      </c>
      <c r="G1826" s="634" t="s">
        <v>4348</v>
      </c>
      <c r="H1826" s="634" t="s">
        <v>4346</v>
      </c>
      <c r="I1826" s="634" t="s">
        <v>10026</v>
      </c>
      <c r="J1826" s="634" t="s">
        <v>10027</v>
      </c>
      <c r="K1826" s="635">
        <v>60604065300017</v>
      </c>
      <c r="L1826" s="634" t="s">
        <v>10028</v>
      </c>
      <c r="M1826" s="634" t="s">
        <v>4312</v>
      </c>
      <c r="N1826" s="634" t="s">
        <v>2424</v>
      </c>
      <c r="O1826" s="634" t="s">
        <v>21123</v>
      </c>
      <c r="P1826" s="634" t="s">
        <v>8132</v>
      </c>
      <c r="Q1826" s="634" t="s">
        <v>8133</v>
      </c>
      <c r="R1826" s="634" t="s">
        <v>7205</v>
      </c>
      <c r="S1826" s="634" t="s">
        <v>8135</v>
      </c>
      <c r="T1826" s="634" t="s">
        <v>8136</v>
      </c>
      <c r="U1826" s="634" t="s">
        <v>2426</v>
      </c>
      <c r="V1826" s="634" t="s">
        <v>470</v>
      </c>
      <c r="W1826" s="634" t="s">
        <v>5559</v>
      </c>
      <c r="X1826" s="634" t="s">
        <v>8137</v>
      </c>
      <c r="Y1826" s="634" t="s">
        <v>8138</v>
      </c>
      <c r="Z1826" s="634" t="s">
        <v>8139</v>
      </c>
      <c r="AE1826" s="634" t="s">
        <v>20128</v>
      </c>
      <c r="AF1826" s="634" t="s">
        <v>21251</v>
      </c>
      <c r="AI1826" s="646" t="str">
        <f>VLOOKUP(K1826,'1-kurs'!C:F,4,)</f>
        <v>1-kurs</v>
      </c>
      <c r="AJ1826" s="634" t="str">
        <f t="shared" si="28"/>
        <v>438241101396</v>
      </c>
    </row>
    <row r="1827" spans="1:36" hidden="1" x14ac:dyDescent="0.25">
      <c r="A1827" s="634" t="s">
        <v>9884</v>
      </c>
      <c r="B1827" s="634" t="s">
        <v>7503</v>
      </c>
      <c r="C1827" s="634" t="s">
        <v>8125</v>
      </c>
      <c r="D1827" s="634" t="s">
        <v>8126</v>
      </c>
      <c r="E1827" s="634" t="s">
        <v>8127</v>
      </c>
      <c r="F1827" s="634" t="s">
        <v>4345</v>
      </c>
      <c r="G1827" s="634" t="s">
        <v>8332</v>
      </c>
      <c r="H1827" s="634" t="s">
        <v>4346</v>
      </c>
      <c r="I1827" s="634" t="s">
        <v>9885</v>
      </c>
      <c r="J1827" s="634" t="s">
        <v>9886</v>
      </c>
      <c r="K1827" s="635">
        <v>41407781050076</v>
      </c>
      <c r="L1827" s="634" t="s">
        <v>9309</v>
      </c>
      <c r="M1827" s="634" t="s">
        <v>4312</v>
      </c>
      <c r="N1827" s="634" t="s">
        <v>2424</v>
      </c>
      <c r="O1827" s="634" t="s">
        <v>21123</v>
      </c>
      <c r="P1827" s="634" t="s">
        <v>8132</v>
      </c>
      <c r="Q1827" s="634" t="s">
        <v>8133</v>
      </c>
      <c r="R1827" s="634" t="s">
        <v>7205</v>
      </c>
      <c r="S1827" s="634" t="s">
        <v>8135</v>
      </c>
      <c r="T1827" s="634" t="s">
        <v>8136</v>
      </c>
      <c r="U1827" s="634" t="s">
        <v>2426</v>
      </c>
      <c r="V1827" s="634" t="s">
        <v>470</v>
      </c>
      <c r="W1827" s="634" t="s">
        <v>5559</v>
      </c>
      <c r="X1827" s="634" t="s">
        <v>8137</v>
      </c>
      <c r="Y1827" s="634" t="s">
        <v>8138</v>
      </c>
      <c r="Z1827" s="634" t="s">
        <v>8139</v>
      </c>
      <c r="AE1827" s="634" t="s">
        <v>20128</v>
      </c>
      <c r="AF1827" s="634" t="s">
        <v>21310</v>
      </c>
      <c r="AI1827" s="646" t="str">
        <f>VLOOKUP(K1827,'1-kurs'!C:F,4,)</f>
        <v>1-kurs</v>
      </c>
      <c r="AJ1827" s="634" t="str">
        <f t="shared" si="28"/>
        <v>438241100918</v>
      </c>
    </row>
    <row r="1828" spans="1:36" hidden="1" x14ac:dyDescent="0.25">
      <c r="A1828" s="634" t="s">
        <v>9923</v>
      </c>
      <c r="B1828" s="634" t="s">
        <v>7862</v>
      </c>
      <c r="C1828" s="634" t="s">
        <v>8125</v>
      </c>
      <c r="D1828" s="634" t="s">
        <v>8126</v>
      </c>
      <c r="E1828" s="634" t="s">
        <v>8127</v>
      </c>
      <c r="F1828" s="634" t="s">
        <v>4345</v>
      </c>
      <c r="G1828" s="634" t="s">
        <v>4352</v>
      </c>
      <c r="H1828" s="634" t="s">
        <v>4346</v>
      </c>
      <c r="I1828" s="634" t="s">
        <v>8164</v>
      </c>
      <c r="J1828" s="634" t="s">
        <v>9924</v>
      </c>
      <c r="K1828" s="635">
        <v>62805065290010</v>
      </c>
      <c r="L1828" s="634" t="s">
        <v>9925</v>
      </c>
      <c r="M1828" s="634" t="s">
        <v>4312</v>
      </c>
      <c r="N1828" s="634" t="s">
        <v>2424</v>
      </c>
      <c r="O1828" s="634" t="s">
        <v>21123</v>
      </c>
      <c r="P1828" s="634" t="s">
        <v>8132</v>
      </c>
      <c r="Q1828" s="634" t="s">
        <v>8133</v>
      </c>
      <c r="R1828" s="634" t="s">
        <v>7205</v>
      </c>
      <c r="S1828" s="634" t="s">
        <v>8135</v>
      </c>
      <c r="T1828" s="634" t="s">
        <v>8136</v>
      </c>
      <c r="U1828" s="634" t="s">
        <v>2426</v>
      </c>
      <c r="V1828" s="634" t="s">
        <v>470</v>
      </c>
      <c r="W1828" s="634" t="s">
        <v>5559</v>
      </c>
      <c r="X1828" s="634" t="s">
        <v>8137</v>
      </c>
      <c r="Y1828" s="634" t="s">
        <v>8138</v>
      </c>
      <c r="Z1828" s="634" t="s">
        <v>8139</v>
      </c>
      <c r="AE1828" s="634" t="s">
        <v>20128</v>
      </c>
      <c r="AF1828" s="634" t="s">
        <v>18740</v>
      </c>
      <c r="AI1828" s="646" t="str">
        <f>VLOOKUP(K1828,'1-kurs'!C:F,4,)</f>
        <v>1-kurs</v>
      </c>
      <c r="AJ1828" s="634" t="str">
        <f t="shared" si="28"/>
        <v>438241100932</v>
      </c>
    </row>
    <row r="1829" spans="1:36" hidden="1" x14ac:dyDescent="0.25">
      <c r="A1829" s="634" t="s">
        <v>10021</v>
      </c>
      <c r="B1829" s="634" t="s">
        <v>7517</v>
      </c>
      <c r="C1829" s="634" t="s">
        <v>8125</v>
      </c>
      <c r="D1829" s="634" t="s">
        <v>8126</v>
      </c>
      <c r="E1829" s="634" t="s">
        <v>8127</v>
      </c>
      <c r="F1829" s="634" t="s">
        <v>4345</v>
      </c>
      <c r="G1829" s="634" t="s">
        <v>8186</v>
      </c>
      <c r="H1829" s="634" t="s">
        <v>4346</v>
      </c>
      <c r="I1829" s="634" t="s">
        <v>10022</v>
      </c>
      <c r="J1829" s="634" t="s">
        <v>10023</v>
      </c>
      <c r="K1829" s="635">
        <v>41302975360039</v>
      </c>
      <c r="L1829" s="634" t="s">
        <v>10024</v>
      </c>
      <c r="M1829" s="634" t="s">
        <v>4312</v>
      </c>
      <c r="N1829" s="634" t="s">
        <v>2424</v>
      </c>
      <c r="O1829" s="634" t="s">
        <v>21123</v>
      </c>
      <c r="P1829" s="634" t="s">
        <v>8132</v>
      </c>
      <c r="Q1829" s="634" t="s">
        <v>8133</v>
      </c>
      <c r="R1829" s="634" t="s">
        <v>7205</v>
      </c>
      <c r="S1829" s="634" t="s">
        <v>8135</v>
      </c>
      <c r="T1829" s="634" t="s">
        <v>8136</v>
      </c>
      <c r="U1829" s="634" t="s">
        <v>2426</v>
      </c>
      <c r="V1829" s="634" t="s">
        <v>470</v>
      </c>
      <c r="W1829" s="634" t="s">
        <v>5559</v>
      </c>
      <c r="X1829" s="634" t="s">
        <v>8182</v>
      </c>
      <c r="Y1829" s="634" t="s">
        <v>8138</v>
      </c>
      <c r="Z1829" s="634" t="s">
        <v>8139</v>
      </c>
      <c r="AE1829" s="634" t="s">
        <v>20128</v>
      </c>
      <c r="AF1829" s="634" t="s">
        <v>21295</v>
      </c>
      <c r="AI1829" s="646" t="str">
        <f>VLOOKUP(K1829,'1-kurs'!C:F,4,)</f>
        <v>1-kurs</v>
      </c>
      <c r="AJ1829" s="634" t="str">
        <f t="shared" si="28"/>
        <v>438241100957</v>
      </c>
    </row>
    <row r="1830" spans="1:36" hidden="1" x14ac:dyDescent="0.25">
      <c r="A1830" s="634" t="s">
        <v>8731</v>
      </c>
      <c r="B1830" s="634" t="s">
        <v>19377</v>
      </c>
      <c r="C1830" s="634" t="s">
        <v>8125</v>
      </c>
      <c r="D1830" s="634" t="s">
        <v>8126</v>
      </c>
      <c r="E1830" s="634" t="s">
        <v>8127</v>
      </c>
      <c r="F1830" s="634" t="s">
        <v>4345</v>
      </c>
      <c r="G1830" s="634" t="s">
        <v>4352</v>
      </c>
      <c r="H1830" s="634" t="s">
        <v>4346</v>
      </c>
      <c r="I1830" s="634" t="s">
        <v>19378</v>
      </c>
      <c r="J1830" s="634" t="s">
        <v>19379</v>
      </c>
      <c r="K1830" s="635">
        <v>40108851060049</v>
      </c>
      <c r="L1830" s="634" t="s">
        <v>13016</v>
      </c>
      <c r="M1830" s="634" t="s">
        <v>4312</v>
      </c>
      <c r="N1830" s="634" t="s">
        <v>2424</v>
      </c>
      <c r="O1830" s="634" t="s">
        <v>21123</v>
      </c>
      <c r="P1830" s="634" t="s">
        <v>8132</v>
      </c>
      <c r="Q1830" s="634" t="s">
        <v>8133</v>
      </c>
      <c r="R1830" s="634" t="s">
        <v>7205</v>
      </c>
      <c r="S1830" s="634" t="s">
        <v>8135</v>
      </c>
      <c r="T1830" s="634" t="s">
        <v>8136</v>
      </c>
      <c r="U1830" s="634" t="s">
        <v>2426</v>
      </c>
      <c r="V1830" s="634" t="s">
        <v>470</v>
      </c>
      <c r="W1830" s="634" t="s">
        <v>5559</v>
      </c>
      <c r="X1830" s="634" t="s">
        <v>8182</v>
      </c>
      <c r="Y1830" s="634" t="s">
        <v>8138</v>
      </c>
      <c r="Z1830" s="634" t="s">
        <v>8139</v>
      </c>
      <c r="AE1830" s="634" t="s">
        <v>20128</v>
      </c>
      <c r="AF1830" s="634" t="s">
        <v>21315</v>
      </c>
      <c r="AI1830" s="646" t="str">
        <f>VLOOKUP(K1830,'1-kurs'!C:F,4,)</f>
        <v>1-kurs</v>
      </c>
      <c r="AJ1830" s="634" t="str">
        <f t="shared" si="28"/>
        <v>438241102004</v>
      </c>
    </row>
    <row r="1831" spans="1:36" hidden="1" x14ac:dyDescent="0.25">
      <c r="A1831" s="634" t="s">
        <v>19964</v>
      </c>
      <c r="B1831" s="634" t="s">
        <v>7879</v>
      </c>
      <c r="C1831" s="634" t="s">
        <v>8125</v>
      </c>
      <c r="D1831" s="634" t="s">
        <v>8126</v>
      </c>
      <c r="E1831" s="634" t="s">
        <v>8127</v>
      </c>
      <c r="F1831" s="634" t="s">
        <v>4345</v>
      </c>
      <c r="G1831" s="634" t="s">
        <v>8186</v>
      </c>
      <c r="H1831" s="634" t="s">
        <v>4346</v>
      </c>
      <c r="I1831" s="634" t="s">
        <v>8781</v>
      </c>
      <c r="J1831" s="634" t="s">
        <v>19965</v>
      </c>
      <c r="K1831" s="635">
        <v>61312065360041</v>
      </c>
      <c r="L1831" s="634" t="s">
        <v>10794</v>
      </c>
      <c r="M1831" s="634" t="s">
        <v>4312</v>
      </c>
      <c r="N1831" s="634" t="s">
        <v>2424</v>
      </c>
      <c r="O1831" s="634" t="s">
        <v>21123</v>
      </c>
      <c r="P1831" s="634" t="s">
        <v>8132</v>
      </c>
      <c r="Q1831" s="634" t="s">
        <v>8133</v>
      </c>
      <c r="R1831" s="634" t="s">
        <v>7205</v>
      </c>
      <c r="S1831" s="634" t="s">
        <v>8135</v>
      </c>
      <c r="T1831" s="634" t="s">
        <v>8136</v>
      </c>
      <c r="U1831" s="634" t="s">
        <v>2426</v>
      </c>
      <c r="V1831" s="634" t="s">
        <v>470</v>
      </c>
      <c r="W1831" s="634" t="s">
        <v>5559</v>
      </c>
      <c r="X1831" s="634" t="s">
        <v>8182</v>
      </c>
      <c r="Y1831" s="634" t="s">
        <v>8138</v>
      </c>
      <c r="Z1831" s="634" t="s">
        <v>8139</v>
      </c>
      <c r="AB1831" s="634" t="s">
        <v>8183</v>
      </c>
      <c r="AE1831" s="634" t="s">
        <v>20128</v>
      </c>
      <c r="AF1831" s="634" t="s">
        <v>21122</v>
      </c>
      <c r="AI1831" s="646" t="str">
        <f>VLOOKUP(K1831,'1-kurs'!C:F,4,)</f>
        <v>1-kurs</v>
      </c>
      <c r="AJ1831" s="634" t="str">
        <f t="shared" si="28"/>
        <v>438241100341</v>
      </c>
    </row>
    <row r="1832" spans="1:36" hidden="1" x14ac:dyDescent="0.25">
      <c r="A1832" s="634" t="s">
        <v>10005</v>
      </c>
      <c r="B1832" s="634" t="s">
        <v>10006</v>
      </c>
      <c r="C1832" s="634" t="s">
        <v>8125</v>
      </c>
      <c r="D1832" s="634" t="s">
        <v>8126</v>
      </c>
      <c r="E1832" s="634" t="s">
        <v>8127</v>
      </c>
      <c r="F1832" s="634" t="s">
        <v>4345</v>
      </c>
      <c r="G1832" s="634" t="s">
        <v>4350</v>
      </c>
      <c r="H1832" s="634" t="s">
        <v>4346</v>
      </c>
      <c r="I1832" s="634" t="s">
        <v>10007</v>
      </c>
      <c r="J1832" s="634" t="s">
        <v>10008</v>
      </c>
      <c r="K1832" s="635">
        <v>42811945310035</v>
      </c>
      <c r="L1832" s="634" t="s">
        <v>8571</v>
      </c>
      <c r="M1832" s="634" t="s">
        <v>4312</v>
      </c>
      <c r="N1832" s="634" t="s">
        <v>2424</v>
      </c>
      <c r="O1832" s="634" t="s">
        <v>21123</v>
      </c>
      <c r="P1832" s="634" t="s">
        <v>8132</v>
      </c>
      <c r="Q1832" s="634" t="s">
        <v>8133</v>
      </c>
      <c r="R1832" s="634" t="s">
        <v>7205</v>
      </c>
      <c r="S1832" s="634" t="s">
        <v>8135</v>
      </c>
      <c r="T1832" s="634" t="s">
        <v>8136</v>
      </c>
      <c r="U1832" s="634" t="s">
        <v>2426</v>
      </c>
      <c r="V1832" s="634" t="s">
        <v>470</v>
      </c>
      <c r="W1832" s="634" t="s">
        <v>5559</v>
      </c>
      <c r="X1832" s="634" t="s">
        <v>8175</v>
      </c>
      <c r="Y1832" s="634" t="s">
        <v>8138</v>
      </c>
      <c r="Z1832" s="634" t="s">
        <v>8139</v>
      </c>
      <c r="AE1832" s="634" t="s">
        <v>20128</v>
      </c>
      <c r="AF1832" s="634" t="s">
        <v>19688</v>
      </c>
      <c r="AI1832" s="646" t="str">
        <f>VLOOKUP(K1832,'1-kurs'!C:F,4,)</f>
        <v>1-kurs</v>
      </c>
      <c r="AJ1832" s="634" t="str">
        <f t="shared" si="28"/>
        <v>438241101619</v>
      </c>
    </row>
    <row r="1833" spans="1:36" hidden="1" x14ac:dyDescent="0.25">
      <c r="A1833" s="634" t="s">
        <v>9942</v>
      </c>
      <c r="B1833" s="634" t="s">
        <v>7621</v>
      </c>
      <c r="C1833" s="634" t="s">
        <v>8125</v>
      </c>
      <c r="D1833" s="634" t="s">
        <v>8126</v>
      </c>
      <c r="E1833" s="634" t="s">
        <v>8127</v>
      </c>
      <c r="F1833" s="634" t="s">
        <v>4345</v>
      </c>
      <c r="G1833" s="634" t="s">
        <v>9003</v>
      </c>
      <c r="H1833" s="634" t="s">
        <v>4346</v>
      </c>
      <c r="I1833" s="634" t="s">
        <v>9943</v>
      </c>
      <c r="J1833" s="634" t="s">
        <v>9944</v>
      </c>
      <c r="K1833" s="635">
        <v>61903035370018</v>
      </c>
      <c r="L1833" s="634" t="s">
        <v>9941</v>
      </c>
      <c r="M1833" s="634" t="s">
        <v>4312</v>
      </c>
      <c r="N1833" s="634" t="s">
        <v>2424</v>
      </c>
      <c r="O1833" s="634" t="s">
        <v>21123</v>
      </c>
      <c r="P1833" s="634" t="s">
        <v>8132</v>
      </c>
      <c r="Q1833" s="634" t="s">
        <v>8133</v>
      </c>
      <c r="R1833" s="634" t="s">
        <v>7205</v>
      </c>
      <c r="S1833" s="634" t="s">
        <v>8135</v>
      </c>
      <c r="T1833" s="634" t="s">
        <v>8136</v>
      </c>
      <c r="U1833" s="634" t="s">
        <v>2426</v>
      </c>
      <c r="V1833" s="634" t="s">
        <v>470</v>
      </c>
      <c r="W1833" s="634" t="s">
        <v>5559</v>
      </c>
      <c r="X1833" s="634" t="s">
        <v>8137</v>
      </c>
      <c r="Y1833" s="634" t="s">
        <v>8138</v>
      </c>
      <c r="Z1833" s="634" t="s">
        <v>8139</v>
      </c>
      <c r="AE1833" s="634" t="s">
        <v>20128</v>
      </c>
      <c r="AF1833" s="634" t="s">
        <v>20786</v>
      </c>
      <c r="AI1833" s="646" t="str">
        <f>VLOOKUP(K1833,'1-kurs'!C:F,4,)</f>
        <v>1-kurs</v>
      </c>
      <c r="AJ1833" s="634" t="str">
        <f t="shared" si="28"/>
        <v>438241101001</v>
      </c>
    </row>
    <row r="1834" spans="1:36" hidden="1" x14ac:dyDescent="0.25">
      <c r="A1834" s="634" t="s">
        <v>9950</v>
      </c>
      <c r="B1834" s="634" t="s">
        <v>8074</v>
      </c>
      <c r="C1834" s="634" t="s">
        <v>8125</v>
      </c>
      <c r="D1834" s="634" t="s">
        <v>8126</v>
      </c>
      <c r="E1834" s="634" t="s">
        <v>8127</v>
      </c>
      <c r="F1834" s="634" t="s">
        <v>4345</v>
      </c>
      <c r="G1834" s="634" t="s">
        <v>4350</v>
      </c>
      <c r="H1834" s="634" t="s">
        <v>4346</v>
      </c>
      <c r="I1834" s="634" t="s">
        <v>9951</v>
      </c>
      <c r="J1834" s="634" t="s">
        <v>9952</v>
      </c>
      <c r="K1834" s="635">
        <v>61212065310038</v>
      </c>
      <c r="L1834" s="634" t="s">
        <v>9953</v>
      </c>
      <c r="M1834" s="634" t="s">
        <v>4312</v>
      </c>
      <c r="N1834" s="634" t="s">
        <v>2424</v>
      </c>
      <c r="O1834" s="634" t="s">
        <v>21123</v>
      </c>
      <c r="P1834" s="634" t="s">
        <v>8132</v>
      </c>
      <c r="Q1834" s="634" t="s">
        <v>8133</v>
      </c>
      <c r="R1834" s="634" t="s">
        <v>7205</v>
      </c>
      <c r="S1834" s="634" t="s">
        <v>8135</v>
      </c>
      <c r="T1834" s="634" t="s">
        <v>8136</v>
      </c>
      <c r="U1834" s="634" t="s">
        <v>2426</v>
      </c>
      <c r="V1834" s="634" t="s">
        <v>470</v>
      </c>
      <c r="W1834" s="634" t="s">
        <v>5559</v>
      </c>
      <c r="X1834" s="634" t="s">
        <v>8137</v>
      </c>
      <c r="Y1834" s="634" t="s">
        <v>8138</v>
      </c>
      <c r="Z1834" s="634" t="s">
        <v>8139</v>
      </c>
      <c r="AE1834" s="634" t="s">
        <v>20128</v>
      </c>
      <c r="AF1834" s="634" t="s">
        <v>20758</v>
      </c>
      <c r="AI1834" s="646" t="str">
        <f>VLOOKUP(K1834,'1-kurs'!C:F,4,)</f>
        <v>1-kurs</v>
      </c>
      <c r="AJ1834" s="634" t="str">
        <f t="shared" si="28"/>
        <v>438241101030</v>
      </c>
    </row>
    <row r="1835" spans="1:36" hidden="1" x14ac:dyDescent="0.25">
      <c r="A1835" s="634" t="s">
        <v>9926</v>
      </c>
      <c r="B1835" s="634" t="s">
        <v>7882</v>
      </c>
      <c r="C1835" s="634" t="s">
        <v>8125</v>
      </c>
      <c r="D1835" s="634" t="s">
        <v>8126</v>
      </c>
      <c r="E1835" s="634" t="s">
        <v>8127</v>
      </c>
      <c r="F1835" s="634" t="s">
        <v>4345</v>
      </c>
      <c r="G1835" s="634" t="s">
        <v>4350</v>
      </c>
      <c r="H1835" s="634" t="s">
        <v>4346</v>
      </c>
      <c r="I1835" s="634" t="s">
        <v>9927</v>
      </c>
      <c r="J1835" s="634" t="s">
        <v>9928</v>
      </c>
      <c r="K1835" s="635">
        <v>42511975310033</v>
      </c>
      <c r="L1835" s="634" t="s">
        <v>9929</v>
      </c>
      <c r="M1835" s="634" t="s">
        <v>4312</v>
      </c>
      <c r="N1835" s="634" t="s">
        <v>2424</v>
      </c>
      <c r="O1835" s="634" t="s">
        <v>21123</v>
      </c>
      <c r="P1835" s="634" t="s">
        <v>8132</v>
      </c>
      <c r="Q1835" s="634" t="s">
        <v>8133</v>
      </c>
      <c r="R1835" s="634" t="s">
        <v>7205</v>
      </c>
      <c r="S1835" s="634" t="s">
        <v>8135</v>
      </c>
      <c r="T1835" s="634" t="s">
        <v>8136</v>
      </c>
      <c r="U1835" s="634" t="s">
        <v>2426</v>
      </c>
      <c r="V1835" s="634" t="s">
        <v>470</v>
      </c>
      <c r="W1835" s="634" t="s">
        <v>5559</v>
      </c>
      <c r="X1835" s="634" t="s">
        <v>8182</v>
      </c>
      <c r="Y1835" s="634" t="s">
        <v>8138</v>
      </c>
      <c r="Z1835" s="634" t="s">
        <v>8139</v>
      </c>
      <c r="AE1835" s="634" t="s">
        <v>20128</v>
      </c>
      <c r="AF1835" s="634" t="s">
        <v>20731</v>
      </c>
      <c r="AI1835" s="646" t="str">
        <f>VLOOKUP(K1835,'1-kurs'!C:F,4,)</f>
        <v>1-kurs</v>
      </c>
      <c r="AJ1835" s="634" t="str">
        <f t="shared" si="28"/>
        <v>438241100978</v>
      </c>
    </row>
    <row r="1836" spans="1:36" hidden="1" x14ac:dyDescent="0.25">
      <c r="A1836" s="634" t="s">
        <v>9945</v>
      </c>
      <c r="B1836" s="634" t="s">
        <v>7796</v>
      </c>
      <c r="C1836" s="634" t="s">
        <v>8125</v>
      </c>
      <c r="D1836" s="634" t="s">
        <v>8126</v>
      </c>
      <c r="E1836" s="634" t="s">
        <v>8127</v>
      </c>
      <c r="F1836" s="634" t="s">
        <v>4345</v>
      </c>
      <c r="G1836" s="634" t="s">
        <v>4347</v>
      </c>
      <c r="H1836" s="634" t="s">
        <v>4346</v>
      </c>
      <c r="I1836" s="634" t="s">
        <v>8911</v>
      </c>
      <c r="J1836" s="634" t="s">
        <v>9946</v>
      </c>
      <c r="K1836" s="635">
        <v>60309075260093</v>
      </c>
      <c r="L1836" s="634" t="s">
        <v>8224</v>
      </c>
      <c r="M1836" s="634" t="s">
        <v>4312</v>
      </c>
      <c r="N1836" s="634" t="s">
        <v>2424</v>
      </c>
      <c r="O1836" s="634" t="s">
        <v>21123</v>
      </c>
      <c r="P1836" s="634" t="s">
        <v>8132</v>
      </c>
      <c r="Q1836" s="634" t="s">
        <v>8133</v>
      </c>
      <c r="R1836" s="634" t="s">
        <v>7205</v>
      </c>
      <c r="S1836" s="634" t="s">
        <v>8135</v>
      </c>
      <c r="T1836" s="634" t="s">
        <v>8136</v>
      </c>
      <c r="U1836" s="634" t="s">
        <v>2426</v>
      </c>
      <c r="V1836" s="634" t="s">
        <v>470</v>
      </c>
      <c r="W1836" s="634" t="s">
        <v>5559</v>
      </c>
      <c r="X1836" s="634" t="s">
        <v>8137</v>
      </c>
      <c r="Y1836" s="634" t="s">
        <v>8138</v>
      </c>
      <c r="Z1836" s="634" t="s">
        <v>8139</v>
      </c>
      <c r="AE1836" s="634" t="s">
        <v>20128</v>
      </c>
      <c r="AF1836" s="634" t="s">
        <v>20737</v>
      </c>
      <c r="AI1836" s="646" t="str">
        <f>VLOOKUP(K1836,'1-kurs'!C:F,4,)</f>
        <v>1-kurs</v>
      </c>
      <c r="AJ1836" s="634" t="str">
        <f t="shared" si="28"/>
        <v>438241101025</v>
      </c>
    </row>
    <row r="1837" spans="1:36" hidden="1" x14ac:dyDescent="0.25">
      <c r="A1837" s="634" t="s">
        <v>15139</v>
      </c>
      <c r="B1837" s="634" t="s">
        <v>3287</v>
      </c>
      <c r="C1837" s="634" t="s">
        <v>8125</v>
      </c>
      <c r="D1837" s="634" t="s">
        <v>8126</v>
      </c>
      <c r="E1837" s="634" t="s">
        <v>8127</v>
      </c>
      <c r="F1837" s="634" t="s">
        <v>4345</v>
      </c>
      <c r="G1837" s="634" t="s">
        <v>4348</v>
      </c>
      <c r="H1837" s="634" t="s">
        <v>4346</v>
      </c>
      <c r="I1837" s="634" t="s">
        <v>11909</v>
      </c>
      <c r="J1837" s="634" t="s">
        <v>15140</v>
      </c>
      <c r="K1837" s="635">
        <v>42002951000083</v>
      </c>
      <c r="L1837" s="634" t="s">
        <v>15141</v>
      </c>
      <c r="M1837" s="634" t="s">
        <v>4006</v>
      </c>
      <c r="N1837" s="634" t="s">
        <v>2424</v>
      </c>
      <c r="O1837" s="634" t="s">
        <v>2432</v>
      </c>
      <c r="P1837" s="634" t="s">
        <v>8132</v>
      </c>
      <c r="Q1837" s="634" t="s">
        <v>8133</v>
      </c>
      <c r="R1837" s="634" t="s">
        <v>7245</v>
      </c>
      <c r="S1837" s="634" t="s">
        <v>8135</v>
      </c>
      <c r="T1837" s="634" t="s">
        <v>11028</v>
      </c>
      <c r="U1837" s="634" t="s">
        <v>2426</v>
      </c>
      <c r="V1837" s="634" t="s">
        <v>470</v>
      </c>
      <c r="W1837" s="634" t="s">
        <v>5559</v>
      </c>
      <c r="X1837" s="634" t="s">
        <v>15142</v>
      </c>
      <c r="Y1837" s="634" t="s">
        <v>8138</v>
      </c>
      <c r="Z1837" s="634" t="s">
        <v>8139</v>
      </c>
      <c r="AB1837" s="634" t="s">
        <v>8183</v>
      </c>
      <c r="AC1837" s="634" t="s">
        <v>8184</v>
      </c>
      <c r="AE1837" s="634" t="s">
        <v>12337</v>
      </c>
      <c r="AF1837" s="634" t="s">
        <v>18731</v>
      </c>
      <c r="AI1837" s="646" t="str">
        <f>VLOOKUP(K1837,'3-kurs'!C:F,4,)</f>
        <v>3-kurs</v>
      </c>
      <c r="AJ1837" s="634" t="str">
        <f t="shared" si="28"/>
        <v>438231100107</v>
      </c>
    </row>
    <row r="1838" spans="1:36" hidden="1" x14ac:dyDescent="0.25">
      <c r="A1838" s="634" t="s">
        <v>15143</v>
      </c>
      <c r="B1838" s="634" t="s">
        <v>3283</v>
      </c>
      <c r="C1838" s="634" t="s">
        <v>8125</v>
      </c>
      <c r="D1838" s="634" t="s">
        <v>8126</v>
      </c>
      <c r="E1838" s="634" t="s">
        <v>8127</v>
      </c>
      <c r="F1838" s="634" t="s">
        <v>4345</v>
      </c>
      <c r="G1838" s="634" t="s">
        <v>4349</v>
      </c>
      <c r="H1838" s="634" t="s">
        <v>4346</v>
      </c>
      <c r="I1838" s="634" t="s">
        <v>15144</v>
      </c>
      <c r="J1838" s="634" t="s">
        <v>15145</v>
      </c>
      <c r="K1838" s="635">
        <v>42704815380019</v>
      </c>
      <c r="L1838" s="634" t="s">
        <v>15146</v>
      </c>
      <c r="M1838" s="634" t="s">
        <v>4006</v>
      </c>
      <c r="N1838" s="634" t="s">
        <v>2424</v>
      </c>
      <c r="O1838" s="634" t="s">
        <v>2432</v>
      </c>
      <c r="P1838" s="634" t="s">
        <v>8132</v>
      </c>
      <c r="Q1838" s="634" t="s">
        <v>8133</v>
      </c>
      <c r="R1838" s="634" t="s">
        <v>7245</v>
      </c>
      <c r="S1838" s="634" t="s">
        <v>8135</v>
      </c>
      <c r="T1838" s="634" t="s">
        <v>11028</v>
      </c>
      <c r="U1838" s="634" t="s">
        <v>2426</v>
      </c>
      <c r="V1838" s="634" t="s">
        <v>470</v>
      </c>
      <c r="W1838" s="634" t="s">
        <v>5559</v>
      </c>
      <c r="X1838" s="634" t="s">
        <v>15147</v>
      </c>
      <c r="Y1838" s="634" t="s">
        <v>8138</v>
      </c>
      <c r="Z1838" s="634" t="s">
        <v>8139</v>
      </c>
      <c r="AE1838" s="634" t="s">
        <v>12690</v>
      </c>
      <c r="AF1838" s="634" t="s">
        <v>18725</v>
      </c>
      <c r="AI1838" s="646" t="str">
        <f>VLOOKUP(K1838,'3-kurs'!C:F,4,)</f>
        <v>3-kurs</v>
      </c>
      <c r="AJ1838" s="634" t="str">
        <f t="shared" si="28"/>
        <v>438231100020</v>
      </c>
    </row>
    <row r="1839" spans="1:36" hidden="1" x14ac:dyDescent="0.25">
      <c r="A1839" s="634" t="s">
        <v>15222</v>
      </c>
      <c r="B1839" s="634" t="s">
        <v>2719</v>
      </c>
      <c r="C1839" s="634" t="s">
        <v>8125</v>
      </c>
      <c r="D1839" s="634" t="s">
        <v>8126</v>
      </c>
      <c r="E1839" s="634" t="s">
        <v>8127</v>
      </c>
      <c r="F1839" s="634" t="s">
        <v>4345</v>
      </c>
      <c r="G1839" s="634" t="s">
        <v>8332</v>
      </c>
      <c r="H1839" s="634" t="s">
        <v>4344</v>
      </c>
      <c r="I1839" s="634" t="s">
        <v>15223</v>
      </c>
      <c r="J1839" s="634" t="s">
        <v>15224</v>
      </c>
      <c r="K1839" s="635">
        <v>30205751050039</v>
      </c>
      <c r="L1839" s="634" t="s">
        <v>15225</v>
      </c>
      <c r="M1839" s="634" t="s">
        <v>4006</v>
      </c>
      <c r="N1839" s="634" t="s">
        <v>2424</v>
      </c>
      <c r="O1839" s="634" t="s">
        <v>2432</v>
      </c>
      <c r="P1839" s="634" t="s">
        <v>8132</v>
      </c>
      <c r="Q1839" s="634" t="s">
        <v>8133</v>
      </c>
      <c r="R1839" s="634" t="s">
        <v>7245</v>
      </c>
      <c r="S1839" s="634" t="s">
        <v>8135</v>
      </c>
      <c r="T1839" s="634" t="s">
        <v>11028</v>
      </c>
      <c r="U1839" s="634" t="s">
        <v>2426</v>
      </c>
      <c r="V1839" s="634" t="s">
        <v>470</v>
      </c>
      <c r="W1839" s="634" t="s">
        <v>5559</v>
      </c>
      <c r="X1839" s="634" t="s">
        <v>15226</v>
      </c>
      <c r="Y1839" s="634" t="s">
        <v>8138</v>
      </c>
      <c r="Z1839" s="634" t="s">
        <v>8139</v>
      </c>
      <c r="AB1839" s="634" t="s">
        <v>8183</v>
      </c>
      <c r="AC1839" s="634" t="s">
        <v>8184</v>
      </c>
      <c r="AE1839" s="634" t="s">
        <v>14265</v>
      </c>
      <c r="AF1839" s="634" t="s">
        <v>18612</v>
      </c>
      <c r="AI1839" s="646" t="str">
        <f>VLOOKUP(K1839,'3-kurs'!C:F,4,)</f>
        <v>3-kurs</v>
      </c>
      <c r="AJ1839" s="634" t="str">
        <f t="shared" si="28"/>
        <v>438231100065</v>
      </c>
    </row>
    <row r="1840" spans="1:36" hidden="1" x14ac:dyDescent="0.25">
      <c r="A1840" s="634" t="s">
        <v>15101</v>
      </c>
      <c r="B1840" s="634" t="s">
        <v>2699</v>
      </c>
      <c r="C1840" s="634" t="s">
        <v>8125</v>
      </c>
      <c r="D1840" s="634" t="s">
        <v>8126</v>
      </c>
      <c r="E1840" s="634" t="s">
        <v>8127</v>
      </c>
      <c r="F1840" s="634" t="s">
        <v>4345</v>
      </c>
      <c r="G1840" s="634" t="s">
        <v>4350</v>
      </c>
      <c r="H1840" s="634" t="s">
        <v>4346</v>
      </c>
      <c r="I1840" s="634" t="s">
        <v>15102</v>
      </c>
      <c r="J1840" s="634" t="s">
        <v>15103</v>
      </c>
      <c r="K1840" s="635">
        <v>42904995310064</v>
      </c>
      <c r="L1840" s="634" t="s">
        <v>9361</v>
      </c>
      <c r="M1840" s="634" t="s">
        <v>4006</v>
      </c>
      <c r="N1840" s="634" t="s">
        <v>2424</v>
      </c>
      <c r="O1840" s="634" t="s">
        <v>2432</v>
      </c>
      <c r="P1840" s="634" t="s">
        <v>8132</v>
      </c>
      <c r="Q1840" s="634" t="s">
        <v>8133</v>
      </c>
      <c r="R1840" s="634" t="s">
        <v>7245</v>
      </c>
      <c r="S1840" s="634" t="s">
        <v>8135</v>
      </c>
      <c r="T1840" s="634" t="s">
        <v>11028</v>
      </c>
      <c r="U1840" s="634" t="s">
        <v>2426</v>
      </c>
      <c r="V1840" s="634" t="s">
        <v>470</v>
      </c>
      <c r="W1840" s="634" t="s">
        <v>5559</v>
      </c>
      <c r="X1840" s="634" t="s">
        <v>15104</v>
      </c>
      <c r="Y1840" s="634" t="s">
        <v>8138</v>
      </c>
      <c r="Z1840" s="634" t="s">
        <v>8139</v>
      </c>
      <c r="AB1840" s="634" t="s">
        <v>8183</v>
      </c>
      <c r="AC1840" s="634" t="s">
        <v>8184</v>
      </c>
      <c r="AE1840" s="634" t="s">
        <v>11918</v>
      </c>
      <c r="AF1840" s="634" t="s">
        <v>18725</v>
      </c>
      <c r="AI1840" s="646" t="str">
        <f>VLOOKUP(K1840,'3-kurs'!C:F,4,)</f>
        <v>3-kurs</v>
      </c>
      <c r="AJ1840" s="634" t="str">
        <f t="shared" si="28"/>
        <v>438231100328</v>
      </c>
    </row>
    <row r="1841" spans="1:36" hidden="1" x14ac:dyDescent="0.25">
      <c r="A1841" s="634" t="s">
        <v>15217</v>
      </c>
      <c r="B1841" s="634" t="s">
        <v>2652</v>
      </c>
      <c r="C1841" s="634" t="s">
        <v>8125</v>
      </c>
      <c r="D1841" s="634" t="s">
        <v>8126</v>
      </c>
      <c r="E1841" s="634" t="s">
        <v>8127</v>
      </c>
      <c r="F1841" s="634" t="s">
        <v>4345</v>
      </c>
      <c r="G1841" s="634" t="s">
        <v>8163</v>
      </c>
      <c r="H1841" s="634" t="s">
        <v>4344</v>
      </c>
      <c r="I1841" s="634" t="s">
        <v>15218</v>
      </c>
      <c r="J1841" s="634" t="s">
        <v>15219</v>
      </c>
      <c r="K1841" s="635">
        <v>30804821080026</v>
      </c>
      <c r="L1841" s="634" t="s">
        <v>15220</v>
      </c>
      <c r="M1841" s="634" t="s">
        <v>4006</v>
      </c>
      <c r="N1841" s="634" t="s">
        <v>2424</v>
      </c>
      <c r="O1841" s="634" t="s">
        <v>2432</v>
      </c>
      <c r="P1841" s="634" t="s">
        <v>8132</v>
      </c>
      <c r="Q1841" s="634" t="s">
        <v>8133</v>
      </c>
      <c r="R1841" s="634" t="s">
        <v>7245</v>
      </c>
      <c r="S1841" s="634" t="s">
        <v>8135</v>
      </c>
      <c r="T1841" s="634" t="s">
        <v>11028</v>
      </c>
      <c r="U1841" s="634" t="s">
        <v>2426</v>
      </c>
      <c r="V1841" s="634" t="s">
        <v>470</v>
      </c>
      <c r="W1841" s="634" t="s">
        <v>5559</v>
      </c>
      <c r="X1841" s="634" t="s">
        <v>15221</v>
      </c>
      <c r="Y1841" s="634" t="s">
        <v>8138</v>
      </c>
      <c r="Z1841" s="634" t="s">
        <v>8139</v>
      </c>
      <c r="AC1841" s="634" t="s">
        <v>8184</v>
      </c>
      <c r="AE1841" s="634" t="s">
        <v>11918</v>
      </c>
      <c r="AF1841" s="634" t="s">
        <v>18733</v>
      </c>
      <c r="AI1841" s="646" t="str">
        <f>VLOOKUP(K1841,'3-kurs'!C:F,4,)</f>
        <v>3-kurs</v>
      </c>
      <c r="AJ1841" s="634" t="str">
        <f t="shared" si="28"/>
        <v>438231100168</v>
      </c>
    </row>
    <row r="1842" spans="1:36" hidden="1" x14ac:dyDescent="0.25">
      <c r="A1842" s="634" t="s">
        <v>15148</v>
      </c>
      <c r="B1842" s="634" t="s">
        <v>3222</v>
      </c>
      <c r="C1842" s="634" t="s">
        <v>8125</v>
      </c>
      <c r="D1842" s="634" t="s">
        <v>8126</v>
      </c>
      <c r="E1842" s="634" t="s">
        <v>8127</v>
      </c>
      <c r="F1842" s="634" t="s">
        <v>4345</v>
      </c>
      <c r="G1842" s="634" t="s">
        <v>4348</v>
      </c>
      <c r="H1842" s="634" t="s">
        <v>4344</v>
      </c>
      <c r="I1842" s="634" t="s">
        <v>13428</v>
      </c>
      <c r="J1842" s="634" t="s">
        <v>15149</v>
      </c>
      <c r="K1842" s="635">
        <v>51408045300019</v>
      </c>
      <c r="L1842" s="634" t="s">
        <v>15150</v>
      </c>
      <c r="M1842" s="634" t="s">
        <v>4006</v>
      </c>
      <c r="N1842" s="634" t="s">
        <v>2424</v>
      </c>
      <c r="O1842" s="634" t="s">
        <v>2432</v>
      </c>
      <c r="P1842" s="634" t="s">
        <v>8132</v>
      </c>
      <c r="Q1842" s="634" t="s">
        <v>8133</v>
      </c>
      <c r="R1842" s="634" t="s">
        <v>7245</v>
      </c>
      <c r="S1842" s="634" t="s">
        <v>8135</v>
      </c>
      <c r="T1842" s="634" t="s">
        <v>11028</v>
      </c>
      <c r="U1842" s="634" t="s">
        <v>2426</v>
      </c>
      <c r="V1842" s="634" t="s">
        <v>470</v>
      </c>
      <c r="W1842" s="634" t="s">
        <v>5559</v>
      </c>
      <c r="X1842" s="634" t="s">
        <v>15119</v>
      </c>
      <c r="Y1842" s="634" t="s">
        <v>8138</v>
      </c>
      <c r="Z1842" s="634" t="s">
        <v>8139</v>
      </c>
      <c r="AB1842" s="634" t="s">
        <v>8183</v>
      </c>
      <c r="AC1842" s="634" t="s">
        <v>8184</v>
      </c>
      <c r="AE1842" s="634" t="s">
        <v>12690</v>
      </c>
      <c r="AF1842" s="634" t="s">
        <v>18740</v>
      </c>
      <c r="AI1842" s="646" t="str">
        <f>VLOOKUP(K1842,'3-kurs'!C:F,4,)</f>
        <v>3-kurs</v>
      </c>
      <c r="AJ1842" s="634" t="str">
        <f t="shared" si="28"/>
        <v>438231100016</v>
      </c>
    </row>
    <row r="1843" spans="1:36" hidden="1" x14ac:dyDescent="0.25">
      <c r="A1843" s="634" t="s">
        <v>15151</v>
      </c>
      <c r="B1843" s="634" t="s">
        <v>3209</v>
      </c>
      <c r="C1843" s="634" t="s">
        <v>8125</v>
      </c>
      <c r="D1843" s="634" t="s">
        <v>8126</v>
      </c>
      <c r="E1843" s="634" t="s">
        <v>8127</v>
      </c>
      <c r="F1843" s="634" t="s">
        <v>4345</v>
      </c>
      <c r="G1843" s="634" t="s">
        <v>8332</v>
      </c>
      <c r="H1843" s="634" t="s">
        <v>4344</v>
      </c>
      <c r="I1843" s="634" t="s">
        <v>9370</v>
      </c>
      <c r="J1843" s="634" t="s">
        <v>15152</v>
      </c>
      <c r="K1843" s="635">
        <v>31505931050026</v>
      </c>
      <c r="L1843" s="634" t="s">
        <v>15153</v>
      </c>
      <c r="M1843" s="634" t="s">
        <v>4006</v>
      </c>
      <c r="N1843" s="634" t="s">
        <v>2424</v>
      </c>
      <c r="O1843" s="634" t="s">
        <v>2432</v>
      </c>
      <c r="P1843" s="634" t="s">
        <v>8132</v>
      </c>
      <c r="Q1843" s="634" t="s">
        <v>8133</v>
      </c>
      <c r="R1843" s="634" t="s">
        <v>7245</v>
      </c>
      <c r="S1843" s="634" t="s">
        <v>8135</v>
      </c>
      <c r="T1843" s="634" t="s">
        <v>11028</v>
      </c>
      <c r="U1843" s="634" t="s">
        <v>2426</v>
      </c>
      <c r="V1843" s="634" t="s">
        <v>470</v>
      </c>
      <c r="W1843" s="634" t="s">
        <v>5559</v>
      </c>
      <c r="X1843" s="634" t="s">
        <v>15154</v>
      </c>
      <c r="Y1843" s="634" t="s">
        <v>8138</v>
      </c>
      <c r="Z1843" s="634" t="s">
        <v>8139</v>
      </c>
      <c r="AB1843" s="634" t="s">
        <v>8183</v>
      </c>
      <c r="AC1843" s="634" t="s">
        <v>8184</v>
      </c>
      <c r="AE1843" s="634" t="s">
        <v>12307</v>
      </c>
      <c r="AF1843" s="634" t="s">
        <v>18740</v>
      </c>
      <c r="AI1843" s="646" t="str">
        <f>VLOOKUP(K1843,'3-kurs'!C:F,4,)</f>
        <v>3-kurs</v>
      </c>
      <c r="AJ1843" s="634" t="str">
        <f t="shared" si="28"/>
        <v>438231100152</v>
      </c>
    </row>
    <row r="1844" spans="1:36" hidden="1" x14ac:dyDescent="0.25">
      <c r="A1844" s="634" t="s">
        <v>15155</v>
      </c>
      <c r="B1844" s="634" t="s">
        <v>3167</v>
      </c>
      <c r="C1844" s="634" t="s">
        <v>8125</v>
      </c>
      <c r="D1844" s="634" t="s">
        <v>8126</v>
      </c>
      <c r="E1844" s="634" t="s">
        <v>8127</v>
      </c>
      <c r="F1844" s="634" t="s">
        <v>4345</v>
      </c>
      <c r="G1844" s="634" t="s">
        <v>4349</v>
      </c>
      <c r="H1844" s="634" t="s">
        <v>4346</v>
      </c>
      <c r="I1844" s="634" t="s">
        <v>9854</v>
      </c>
      <c r="J1844" s="634" t="s">
        <v>15156</v>
      </c>
      <c r="K1844" s="635">
        <v>62403015380019</v>
      </c>
      <c r="L1844" s="634" t="s">
        <v>14763</v>
      </c>
      <c r="M1844" s="634" t="s">
        <v>4006</v>
      </c>
      <c r="N1844" s="634" t="s">
        <v>2424</v>
      </c>
      <c r="O1844" s="634" t="s">
        <v>2432</v>
      </c>
      <c r="P1844" s="634" t="s">
        <v>8132</v>
      </c>
      <c r="Q1844" s="634" t="s">
        <v>8133</v>
      </c>
      <c r="R1844" s="634" t="s">
        <v>7245</v>
      </c>
      <c r="S1844" s="634" t="s">
        <v>8135</v>
      </c>
      <c r="T1844" s="634" t="s">
        <v>11028</v>
      </c>
      <c r="U1844" s="634" t="s">
        <v>2426</v>
      </c>
      <c r="V1844" s="634" t="s">
        <v>470</v>
      </c>
      <c r="W1844" s="634" t="s">
        <v>5559</v>
      </c>
      <c r="X1844" s="634" t="s">
        <v>15157</v>
      </c>
      <c r="Y1844" s="634" t="s">
        <v>8138</v>
      </c>
      <c r="Z1844" s="634" t="s">
        <v>8139</v>
      </c>
      <c r="AB1844" s="634" t="s">
        <v>8183</v>
      </c>
      <c r="AC1844" s="634" t="s">
        <v>8184</v>
      </c>
      <c r="AE1844" s="634" t="s">
        <v>11918</v>
      </c>
      <c r="AF1844" s="634" t="s">
        <v>18742</v>
      </c>
      <c r="AI1844" s="646" t="str">
        <f>VLOOKUP(K1844,'3-kurs'!C:F,4,)</f>
        <v>3-kurs</v>
      </c>
      <c r="AJ1844" s="634" t="str">
        <f t="shared" si="28"/>
        <v>438231100166</v>
      </c>
    </row>
    <row r="1845" spans="1:36" hidden="1" x14ac:dyDescent="0.25">
      <c r="A1845" s="634" t="s">
        <v>15199</v>
      </c>
      <c r="B1845" s="634" t="s">
        <v>2431</v>
      </c>
      <c r="C1845" s="634" t="s">
        <v>8125</v>
      </c>
      <c r="D1845" s="634" t="s">
        <v>8126</v>
      </c>
      <c r="E1845" s="634" t="s">
        <v>8127</v>
      </c>
      <c r="F1845" s="634" t="s">
        <v>4345</v>
      </c>
      <c r="G1845" s="634" t="s">
        <v>8163</v>
      </c>
      <c r="H1845" s="634" t="s">
        <v>4344</v>
      </c>
      <c r="I1845" s="634" t="s">
        <v>15200</v>
      </c>
      <c r="J1845" s="634" t="s">
        <v>15201</v>
      </c>
      <c r="K1845" s="635">
        <v>30912861080033</v>
      </c>
      <c r="L1845" s="634" t="s">
        <v>15202</v>
      </c>
      <c r="M1845" s="634" t="s">
        <v>4006</v>
      </c>
      <c r="N1845" s="634" t="s">
        <v>2424</v>
      </c>
      <c r="O1845" s="634" t="s">
        <v>2432</v>
      </c>
      <c r="P1845" s="634" t="s">
        <v>8132</v>
      </c>
      <c r="Q1845" s="634" t="s">
        <v>8133</v>
      </c>
      <c r="R1845" s="634" t="s">
        <v>7245</v>
      </c>
      <c r="S1845" s="634" t="s">
        <v>8135</v>
      </c>
      <c r="T1845" s="634" t="s">
        <v>11028</v>
      </c>
      <c r="U1845" s="634" t="s">
        <v>2426</v>
      </c>
      <c r="V1845" s="634" t="s">
        <v>470</v>
      </c>
      <c r="W1845" s="634" t="s">
        <v>5559</v>
      </c>
      <c r="X1845" s="634" t="s">
        <v>15203</v>
      </c>
      <c r="Y1845" s="634" t="s">
        <v>8138</v>
      </c>
      <c r="Z1845" s="634" t="s">
        <v>8139</v>
      </c>
      <c r="AE1845" s="634" t="s">
        <v>12337</v>
      </c>
      <c r="AF1845" s="634" t="s">
        <v>18743</v>
      </c>
      <c r="AI1845" s="646" t="str">
        <f>VLOOKUP(K1845,'3-kurs'!C:F,4,)</f>
        <v>3-kurs</v>
      </c>
      <c r="AJ1845" s="634" t="str">
        <f t="shared" si="28"/>
        <v>438231100042</v>
      </c>
    </row>
    <row r="1846" spans="1:36" hidden="1" x14ac:dyDescent="0.25">
      <c r="A1846" s="634" t="s">
        <v>15214</v>
      </c>
      <c r="B1846" s="634" t="s">
        <v>2636</v>
      </c>
      <c r="C1846" s="634" t="s">
        <v>8125</v>
      </c>
      <c r="D1846" s="634" t="s">
        <v>8126</v>
      </c>
      <c r="E1846" s="634" t="s">
        <v>8127</v>
      </c>
      <c r="F1846" s="634" t="s">
        <v>4345</v>
      </c>
      <c r="G1846" s="634" t="s">
        <v>4349</v>
      </c>
      <c r="H1846" s="634" t="s">
        <v>4344</v>
      </c>
      <c r="I1846" s="634" t="s">
        <v>15215</v>
      </c>
      <c r="J1846" s="634" t="s">
        <v>15216</v>
      </c>
      <c r="K1846" s="635">
        <v>30811861140049</v>
      </c>
      <c r="L1846" s="634" t="s">
        <v>12543</v>
      </c>
      <c r="M1846" s="634" t="s">
        <v>4006</v>
      </c>
      <c r="N1846" s="634" t="s">
        <v>2424</v>
      </c>
      <c r="O1846" s="634" t="s">
        <v>2432</v>
      </c>
      <c r="P1846" s="634" t="s">
        <v>8132</v>
      </c>
      <c r="Q1846" s="634" t="s">
        <v>8133</v>
      </c>
      <c r="R1846" s="634" t="s">
        <v>7245</v>
      </c>
      <c r="S1846" s="634" t="s">
        <v>8135</v>
      </c>
      <c r="T1846" s="634" t="s">
        <v>11028</v>
      </c>
      <c r="U1846" s="634" t="s">
        <v>2426</v>
      </c>
      <c r="V1846" s="634" t="s">
        <v>470</v>
      </c>
      <c r="W1846" s="634" t="s">
        <v>5559</v>
      </c>
      <c r="X1846" s="634" t="s">
        <v>15179</v>
      </c>
      <c r="Y1846" s="634" t="s">
        <v>8138</v>
      </c>
      <c r="Z1846" s="634" t="s">
        <v>8139</v>
      </c>
      <c r="AB1846" s="634" t="s">
        <v>8183</v>
      </c>
      <c r="AC1846" s="634" t="s">
        <v>8184</v>
      </c>
      <c r="AE1846" s="634" t="s">
        <v>14265</v>
      </c>
      <c r="AF1846" s="634" t="s">
        <v>18739</v>
      </c>
      <c r="AI1846" s="646" t="str">
        <f>VLOOKUP(K1846,'3-kurs'!C:F,4,)</f>
        <v>3-kurs</v>
      </c>
      <c r="AJ1846" s="634" t="str">
        <f t="shared" si="28"/>
        <v>438231100064</v>
      </c>
    </row>
    <row r="1847" spans="1:36" hidden="1" x14ac:dyDescent="0.25">
      <c r="A1847" s="634" t="s">
        <v>15195</v>
      </c>
      <c r="B1847" s="634" t="s">
        <v>7967</v>
      </c>
      <c r="C1847" s="634" t="s">
        <v>8125</v>
      </c>
      <c r="D1847" s="634" t="s">
        <v>8126</v>
      </c>
      <c r="E1847" s="634" t="s">
        <v>8127</v>
      </c>
      <c r="F1847" s="634" t="s">
        <v>8253</v>
      </c>
      <c r="G1847" s="634" t="s">
        <v>12709</v>
      </c>
      <c r="H1847" s="634" t="s">
        <v>4346</v>
      </c>
      <c r="I1847" s="634" t="s">
        <v>15196</v>
      </c>
      <c r="J1847" s="634" t="s">
        <v>15197</v>
      </c>
      <c r="K1847" s="635">
        <v>42507976120025</v>
      </c>
      <c r="L1847" s="634" t="s">
        <v>9492</v>
      </c>
      <c r="M1847" s="634" t="s">
        <v>4006</v>
      </c>
      <c r="N1847" s="634" t="s">
        <v>2424</v>
      </c>
      <c r="O1847" s="634" t="s">
        <v>2432</v>
      </c>
      <c r="P1847" s="634" t="s">
        <v>8132</v>
      </c>
      <c r="Q1847" s="634" t="s">
        <v>8133</v>
      </c>
      <c r="R1847" s="634" t="s">
        <v>7245</v>
      </c>
      <c r="S1847" s="634" t="s">
        <v>8135</v>
      </c>
      <c r="T1847" s="634" t="s">
        <v>11028</v>
      </c>
      <c r="U1847" s="634" t="s">
        <v>2426</v>
      </c>
      <c r="V1847" s="634" t="s">
        <v>470</v>
      </c>
      <c r="W1847" s="634" t="s">
        <v>5559</v>
      </c>
      <c r="X1847" s="634" t="s">
        <v>15198</v>
      </c>
      <c r="Y1847" s="634" t="s">
        <v>8138</v>
      </c>
      <c r="Z1847" s="634" t="s">
        <v>8139</v>
      </c>
      <c r="AE1847" s="634" t="s">
        <v>20514</v>
      </c>
      <c r="AF1847" s="634" t="s">
        <v>18576</v>
      </c>
      <c r="AI1847" s="646" t="str">
        <f>VLOOKUP(K1847,'3-kurs'!C:F,4,)</f>
        <v>3-kurs</v>
      </c>
      <c r="AJ1847" s="634" t="str">
        <f t="shared" si="28"/>
        <v>438221100374</v>
      </c>
    </row>
    <row r="1848" spans="1:36" hidden="1" x14ac:dyDescent="0.25">
      <c r="A1848" s="634" t="s">
        <v>15211</v>
      </c>
      <c r="B1848" s="634" t="s">
        <v>2592</v>
      </c>
      <c r="C1848" s="634" t="s">
        <v>8125</v>
      </c>
      <c r="D1848" s="634" t="s">
        <v>8126</v>
      </c>
      <c r="E1848" s="634" t="s">
        <v>8127</v>
      </c>
      <c r="F1848" s="634" t="s">
        <v>4345</v>
      </c>
      <c r="G1848" s="634" t="s">
        <v>8327</v>
      </c>
      <c r="H1848" s="634" t="s">
        <v>4344</v>
      </c>
      <c r="I1848" s="634" t="s">
        <v>11257</v>
      </c>
      <c r="J1848" s="634" t="s">
        <v>15212</v>
      </c>
      <c r="K1848" s="635">
        <v>53011045270060</v>
      </c>
      <c r="L1848" s="634" t="s">
        <v>15213</v>
      </c>
      <c r="M1848" s="634" t="s">
        <v>4006</v>
      </c>
      <c r="N1848" s="634" t="s">
        <v>2424</v>
      </c>
      <c r="O1848" s="634" t="s">
        <v>2432</v>
      </c>
      <c r="P1848" s="634" t="s">
        <v>8132</v>
      </c>
      <c r="Q1848" s="634" t="s">
        <v>8133</v>
      </c>
      <c r="R1848" s="634" t="s">
        <v>7245</v>
      </c>
      <c r="S1848" s="634" t="s">
        <v>8135</v>
      </c>
      <c r="T1848" s="634" t="s">
        <v>11028</v>
      </c>
      <c r="U1848" s="634" t="s">
        <v>2426</v>
      </c>
      <c r="V1848" s="634" t="s">
        <v>470</v>
      </c>
      <c r="W1848" s="634" t="s">
        <v>5559</v>
      </c>
      <c r="X1848" s="634" t="s">
        <v>15119</v>
      </c>
      <c r="Y1848" s="634" t="s">
        <v>8138</v>
      </c>
      <c r="Z1848" s="634" t="s">
        <v>8139</v>
      </c>
      <c r="AB1848" s="634" t="s">
        <v>8183</v>
      </c>
      <c r="AC1848" s="634" t="s">
        <v>8184</v>
      </c>
      <c r="AE1848" s="634" t="s">
        <v>14265</v>
      </c>
      <c r="AF1848" s="634" t="s">
        <v>18740</v>
      </c>
      <c r="AI1848" s="646" t="str">
        <f>VLOOKUP(K1848,'3-kurs'!C:F,4,)</f>
        <v>3-kurs</v>
      </c>
      <c r="AJ1848" s="634" t="str">
        <f t="shared" si="28"/>
        <v>438231100061</v>
      </c>
    </row>
    <row r="1849" spans="1:36" hidden="1" x14ac:dyDescent="0.25">
      <c r="A1849" s="634" t="s">
        <v>15209</v>
      </c>
      <c r="B1849" s="634" t="s">
        <v>2534</v>
      </c>
      <c r="C1849" s="634" t="s">
        <v>8125</v>
      </c>
      <c r="D1849" s="634" t="s">
        <v>8126</v>
      </c>
      <c r="E1849" s="634" t="s">
        <v>8127</v>
      </c>
      <c r="F1849" s="634" t="s">
        <v>4345</v>
      </c>
      <c r="G1849" s="634" t="s">
        <v>8163</v>
      </c>
      <c r="H1849" s="634" t="s">
        <v>4346</v>
      </c>
      <c r="I1849" s="634" t="s">
        <v>13969</v>
      </c>
      <c r="J1849" s="634" t="s">
        <v>15210</v>
      </c>
      <c r="K1849" s="635">
        <v>61612045320042</v>
      </c>
      <c r="L1849" s="634" t="s">
        <v>10478</v>
      </c>
      <c r="M1849" s="634" t="s">
        <v>4006</v>
      </c>
      <c r="N1849" s="634" t="s">
        <v>2424</v>
      </c>
      <c r="O1849" s="634" t="s">
        <v>2432</v>
      </c>
      <c r="P1849" s="634" t="s">
        <v>8132</v>
      </c>
      <c r="Q1849" s="634" t="s">
        <v>8133</v>
      </c>
      <c r="R1849" s="634" t="s">
        <v>7245</v>
      </c>
      <c r="S1849" s="634" t="s">
        <v>8135</v>
      </c>
      <c r="T1849" s="634" t="s">
        <v>11028</v>
      </c>
      <c r="U1849" s="634" t="s">
        <v>2426</v>
      </c>
      <c r="V1849" s="634" t="s">
        <v>470</v>
      </c>
      <c r="W1849" s="634" t="s">
        <v>5559</v>
      </c>
      <c r="X1849" s="634" t="s">
        <v>15119</v>
      </c>
      <c r="Y1849" s="634" t="s">
        <v>8138</v>
      </c>
      <c r="Z1849" s="634" t="s">
        <v>8139</v>
      </c>
      <c r="AB1849" s="634" t="s">
        <v>8183</v>
      </c>
      <c r="AC1849" s="634" t="s">
        <v>8184</v>
      </c>
      <c r="AE1849" s="634" t="s">
        <v>12690</v>
      </c>
      <c r="AF1849" s="634" t="s">
        <v>18752</v>
      </c>
      <c r="AI1849" s="646" t="str">
        <f>VLOOKUP(K1849,'3-kurs'!C:F,4,)</f>
        <v>3-kurs</v>
      </c>
      <c r="AJ1849" s="634" t="str">
        <f t="shared" si="28"/>
        <v>438231100021</v>
      </c>
    </row>
    <row r="1850" spans="1:36" hidden="1" x14ac:dyDescent="0.25">
      <c r="A1850" s="634" t="s">
        <v>15112</v>
      </c>
      <c r="B1850" s="634" t="s">
        <v>2479</v>
      </c>
      <c r="C1850" s="634" t="s">
        <v>8125</v>
      </c>
      <c r="D1850" s="634" t="s">
        <v>8126</v>
      </c>
      <c r="E1850" s="634" t="s">
        <v>8127</v>
      </c>
      <c r="F1850" s="634" t="s">
        <v>4345</v>
      </c>
      <c r="G1850" s="634" t="s">
        <v>4347</v>
      </c>
      <c r="H1850" s="634" t="s">
        <v>4346</v>
      </c>
      <c r="I1850" s="634" t="s">
        <v>13761</v>
      </c>
      <c r="J1850" s="634" t="s">
        <v>15113</v>
      </c>
      <c r="K1850" s="635">
        <v>62004045260069</v>
      </c>
      <c r="L1850" s="634" t="s">
        <v>15114</v>
      </c>
      <c r="M1850" s="634" t="s">
        <v>4006</v>
      </c>
      <c r="N1850" s="634" t="s">
        <v>2424</v>
      </c>
      <c r="O1850" s="634" t="s">
        <v>2432</v>
      </c>
      <c r="P1850" s="634" t="s">
        <v>8132</v>
      </c>
      <c r="Q1850" s="634" t="s">
        <v>8133</v>
      </c>
      <c r="R1850" s="634" t="s">
        <v>7245</v>
      </c>
      <c r="S1850" s="634" t="s">
        <v>8135</v>
      </c>
      <c r="T1850" s="634" t="s">
        <v>11028</v>
      </c>
      <c r="U1850" s="634" t="s">
        <v>2426</v>
      </c>
      <c r="V1850" s="634" t="s">
        <v>470</v>
      </c>
      <c r="W1850" s="634" t="s">
        <v>5559</v>
      </c>
      <c r="X1850" s="634" t="s">
        <v>15115</v>
      </c>
      <c r="Y1850" s="634" t="s">
        <v>8138</v>
      </c>
      <c r="Z1850" s="634" t="s">
        <v>8139</v>
      </c>
      <c r="AB1850" s="634" t="s">
        <v>8183</v>
      </c>
      <c r="AC1850" s="634" t="s">
        <v>8184</v>
      </c>
      <c r="AE1850" s="634" t="s">
        <v>12307</v>
      </c>
      <c r="AF1850" s="634" t="s">
        <v>18742</v>
      </c>
      <c r="AI1850" s="646" t="str">
        <f>VLOOKUP(K1850,'3-kurs'!C:F,4,)</f>
        <v>3-kurs</v>
      </c>
      <c r="AJ1850" s="634" t="str">
        <f t="shared" si="28"/>
        <v>438231100151</v>
      </c>
    </row>
    <row r="1851" spans="1:36" hidden="1" x14ac:dyDescent="0.25">
      <c r="A1851" s="634" t="s">
        <v>15204</v>
      </c>
      <c r="B1851" s="634" t="s">
        <v>2453</v>
      </c>
      <c r="C1851" s="634" t="s">
        <v>8125</v>
      </c>
      <c r="D1851" s="634" t="s">
        <v>8126</v>
      </c>
      <c r="E1851" s="634" t="s">
        <v>8127</v>
      </c>
      <c r="F1851" s="634" t="s">
        <v>4345</v>
      </c>
      <c r="G1851" s="634" t="s">
        <v>4348</v>
      </c>
      <c r="H1851" s="634" t="s">
        <v>4344</v>
      </c>
      <c r="I1851" s="634" t="s">
        <v>15205</v>
      </c>
      <c r="J1851" s="634" t="s">
        <v>15206</v>
      </c>
      <c r="K1851" s="635">
        <v>32803871140034</v>
      </c>
      <c r="L1851" s="634" t="s">
        <v>15207</v>
      </c>
      <c r="M1851" s="634" t="s">
        <v>4006</v>
      </c>
      <c r="N1851" s="634" t="s">
        <v>2424</v>
      </c>
      <c r="O1851" s="634" t="s">
        <v>2432</v>
      </c>
      <c r="P1851" s="634" t="s">
        <v>8132</v>
      </c>
      <c r="Q1851" s="634" t="s">
        <v>8133</v>
      </c>
      <c r="R1851" s="634" t="s">
        <v>7245</v>
      </c>
      <c r="S1851" s="634" t="s">
        <v>8135</v>
      </c>
      <c r="T1851" s="634" t="s">
        <v>11028</v>
      </c>
      <c r="U1851" s="634" t="s">
        <v>2426</v>
      </c>
      <c r="V1851" s="634" t="s">
        <v>470</v>
      </c>
      <c r="W1851" s="634" t="s">
        <v>5559</v>
      </c>
      <c r="X1851" s="634" t="s">
        <v>15208</v>
      </c>
      <c r="Y1851" s="634" t="s">
        <v>8138</v>
      </c>
      <c r="Z1851" s="634" t="s">
        <v>8139</v>
      </c>
      <c r="AB1851" s="634" t="s">
        <v>8183</v>
      </c>
      <c r="AC1851" s="634" t="s">
        <v>8184</v>
      </c>
      <c r="AE1851" s="634" t="s">
        <v>12690</v>
      </c>
      <c r="AF1851" s="634" t="s">
        <v>18740</v>
      </c>
      <c r="AI1851" s="646" t="str">
        <f>VLOOKUP(K1851,'3-kurs'!C:F,4,)</f>
        <v>3-kurs</v>
      </c>
      <c r="AJ1851" s="634" t="str">
        <f t="shared" si="28"/>
        <v>438231100017</v>
      </c>
    </row>
    <row r="1852" spans="1:36" hidden="1" x14ac:dyDescent="0.25">
      <c r="A1852" s="634" t="s">
        <v>15130</v>
      </c>
      <c r="B1852" s="634" t="s">
        <v>3335</v>
      </c>
      <c r="C1852" s="634" t="s">
        <v>8125</v>
      </c>
      <c r="D1852" s="634" t="s">
        <v>8126</v>
      </c>
      <c r="E1852" s="634" t="s">
        <v>8127</v>
      </c>
      <c r="F1852" s="634" t="s">
        <v>4345</v>
      </c>
      <c r="G1852" s="634" t="s">
        <v>4349</v>
      </c>
      <c r="H1852" s="634" t="s">
        <v>4344</v>
      </c>
      <c r="I1852" s="634" t="s">
        <v>15131</v>
      </c>
      <c r="J1852" s="634" t="s">
        <v>15132</v>
      </c>
      <c r="K1852" s="635">
        <v>31601871140103</v>
      </c>
      <c r="L1852" s="634" t="s">
        <v>15133</v>
      </c>
      <c r="M1852" s="634" t="s">
        <v>4006</v>
      </c>
      <c r="N1852" s="634" t="s">
        <v>2424</v>
      </c>
      <c r="O1852" s="634" t="s">
        <v>2432</v>
      </c>
      <c r="P1852" s="634" t="s">
        <v>8132</v>
      </c>
      <c r="Q1852" s="634" t="s">
        <v>8133</v>
      </c>
      <c r="R1852" s="634" t="s">
        <v>7245</v>
      </c>
      <c r="S1852" s="634" t="s">
        <v>8135</v>
      </c>
      <c r="T1852" s="634" t="s">
        <v>11028</v>
      </c>
      <c r="U1852" s="634" t="s">
        <v>2426</v>
      </c>
      <c r="V1852" s="634" t="s">
        <v>470</v>
      </c>
      <c r="W1852" s="634" t="s">
        <v>5559</v>
      </c>
      <c r="X1852" s="634" t="s">
        <v>15134</v>
      </c>
      <c r="Y1852" s="634" t="s">
        <v>8138</v>
      </c>
      <c r="Z1852" s="634" t="s">
        <v>8139</v>
      </c>
      <c r="AB1852" s="634" t="s">
        <v>8183</v>
      </c>
      <c r="AC1852" s="634" t="s">
        <v>8184</v>
      </c>
      <c r="AE1852" s="634" t="s">
        <v>14265</v>
      </c>
      <c r="AF1852" s="634" t="s">
        <v>18725</v>
      </c>
      <c r="AI1852" s="646" t="str">
        <f>VLOOKUP(K1852,'3-kurs'!C:F,4,)</f>
        <v>3-kurs</v>
      </c>
      <c r="AJ1852" s="634" t="str">
        <f t="shared" si="28"/>
        <v>438231100058</v>
      </c>
    </row>
    <row r="1853" spans="1:36" hidden="1" x14ac:dyDescent="0.25">
      <c r="A1853" s="634" t="s">
        <v>15158</v>
      </c>
      <c r="B1853" s="634" t="s">
        <v>3157</v>
      </c>
      <c r="C1853" s="634" t="s">
        <v>8125</v>
      </c>
      <c r="D1853" s="634" t="s">
        <v>8126</v>
      </c>
      <c r="E1853" s="634" t="s">
        <v>8127</v>
      </c>
      <c r="F1853" s="634" t="s">
        <v>4345</v>
      </c>
      <c r="G1853" s="634" t="s">
        <v>4349</v>
      </c>
      <c r="H1853" s="634" t="s">
        <v>4346</v>
      </c>
      <c r="I1853" s="634" t="s">
        <v>15159</v>
      </c>
      <c r="J1853" s="634" t="s">
        <v>15160</v>
      </c>
      <c r="K1853" s="635">
        <v>62911015380015</v>
      </c>
      <c r="L1853" s="634" t="s">
        <v>15040</v>
      </c>
      <c r="M1853" s="634" t="s">
        <v>4006</v>
      </c>
      <c r="N1853" s="634" t="s">
        <v>2424</v>
      </c>
      <c r="O1853" s="634" t="s">
        <v>2432</v>
      </c>
      <c r="P1853" s="634" t="s">
        <v>8132</v>
      </c>
      <c r="Q1853" s="634" t="s">
        <v>8133</v>
      </c>
      <c r="R1853" s="634" t="s">
        <v>7245</v>
      </c>
      <c r="S1853" s="634" t="s">
        <v>8135</v>
      </c>
      <c r="T1853" s="634" t="s">
        <v>11028</v>
      </c>
      <c r="U1853" s="634" t="s">
        <v>2426</v>
      </c>
      <c r="V1853" s="634" t="s">
        <v>470</v>
      </c>
      <c r="W1853" s="634" t="s">
        <v>5559</v>
      </c>
      <c r="X1853" s="634" t="s">
        <v>15161</v>
      </c>
      <c r="Y1853" s="634" t="s">
        <v>8138</v>
      </c>
      <c r="Z1853" s="634" t="s">
        <v>8139</v>
      </c>
      <c r="AB1853" s="634" t="s">
        <v>8183</v>
      </c>
      <c r="AC1853" s="634" t="s">
        <v>8184</v>
      </c>
      <c r="AE1853" s="634" t="s">
        <v>11918</v>
      </c>
      <c r="AF1853" s="634" t="s">
        <v>18740</v>
      </c>
      <c r="AI1853" s="646" t="str">
        <f>VLOOKUP(K1853,'3-kurs'!C:F,4,)</f>
        <v>3-kurs</v>
      </c>
      <c r="AJ1853" s="634" t="str">
        <f t="shared" si="28"/>
        <v>438231100167</v>
      </c>
    </row>
    <row r="1854" spans="1:36" hidden="1" x14ac:dyDescent="0.25">
      <c r="A1854" s="634" t="s">
        <v>15109</v>
      </c>
      <c r="B1854" s="634" t="s">
        <v>3437</v>
      </c>
      <c r="C1854" s="634" t="s">
        <v>8125</v>
      </c>
      <c r="D1854" s="634" t="s">
        <v>8126</v>
      </c>
      <c r="E1854" s="634" t="s">
        <v>8127</v>
      </c>
      <c r="F1854" s="634" t="s">
        <v>4345</v>
      </c>
      <c r="G1854" s="634" t="s">
        <v>8163</v>
      </c>
      <c r="H1854" s="634" t="s">
        <v>4344</v>
      </c>
      <c r="I1854" s="634" t="s">
        <v>13567</v>
      </c>
      <c r="J1854" s="634" t="s">
        <v>15110</v>
      </c>
      <c r="K1854" s="635">
        <v>51908055320015</v>
      </c>
      <c r="L1854" s="634" t="s">
        <v>8402</v>
      </c>
      <c r="M1854" s="634" t="s">
        <v>4006</v>
      </c>
      <c r="N1854" s="634" t="s">
        <v>2424</v>
      </c>
      <c r="O1854" s="634" t="s">
        <v>2432</v>
      </c>
      <c r="P1854" s="634" t="s">
        <v>8132</v>
      </c>
      <c r="Q1854" s="634" t="s">
        <v>8133</v>
      </c>
      <c r="R1854" s="634" t="s">
        <v>7245</v>
      </c>
      <c r="S1854" s="634" t="s">
        <v>8135</v>
      </c>
      <c r="T1854" s="634" t="s">
        <v>11028</v>
      </c>
      <c r="U1854" s="634" t="s">
        <v>2426</v>
      </c>
      <c r="V1854" s="634" t="s">
        <v>470</v>
      </c>
      <c r="W1854" s="634" t="s">
        <v>5559</v>
      </c>
      <c r="X1854" s="634" t="s">
        <v>15111</v>
      </c>
      <c r="Y1854" s="634" t="s">
        <v>8138</v>
      </c>
      <c r="Z1854" s="634" t="s">
        <v>8139</v>
      </c>
      <c r="AB1854" s="634" t="s">
        <v>8183</v>
      </c>
      <c r="AC1854" s="634" t="s">
        <v>8184</v>
      </c>
      <c r="AE1854" s="634" t="s">
        <v>11918</v>
      </c>
      <c r="AF1854" s="634" t="s">
        <v>18740</v>
      </c>
      <c r="AI1854" s="646" t="str">
        <f>VLOOKUP(K1854,'3-kurs'!C:F,4,)</f>
        <v>3-kurs</v>
      </c>
      <c r="AJ1854" s="634" t="str">
        <f t="shared" si="28"/>
        <v>438231100198</v>
      </c>
    </row>
    <row r="1855" spans="1:36" hidden="1" x14ac:dyDescent="0.25">
      <c r="A1855" s="634" t="s">
        <v>15135</v>
      </c>
      <c r="B1855" s="634" t="s">
        <v>3303</v>
      </c>
      <c r="C1855" s="634" t="s">
        <v>8125</v>
      </c>
      <c r="D1855" s="634" t="s">
        <v>8126</v>
      </c>
      <c r="E1855" s="634" t="s">
        <v>8127</v>
      </c>
      <c r="F1855" s="634" t="s">
        <v>4345</v>
      </c>
      <c r="G1855" s="634" t="s">
        <v>8327</v>
      </c>
      <c r="H1855" s="634" t="s">
        <v>4344</v>
      </c>
      <c r="I1855" s="634" t="s">
        <v>15136</v>
      </c>
      <c r="J1855" s="634" t="s">
        <v>15137</v>
      </c>
      <c r="K1855" s="635">
        <v>51209035270035</v>
      </c>
      <c r="L1855" s="634" t="s">
        <v>8343</v>
      </c>
      <c r="M1855" s="634" t="s">
        <v>4006</v>
      </c>
      <c r="N1855" s="634" t="s">
        <v>2424</v>
      </c>
      <c r="O1855" s="634" t="s">
        <v>2432</v>
      </c>
      <c r="P1855" s="634" t="s">
        <v>8132</v>
      </c>
      <c r="Q1855" s="634" t="s">
        <v>8133</v>
      </c>
      <c r="R1855" s="634" t="s">
        <v>7245</v>
      </c>
      <c r="S1855" s="634" t="s">
        <v>8135</v>
      </c>
      <c r="T1855" s="634" t="s">
        <v>11028</v>
      </c>
      <c r="U1855" s="634" t="s">
        <v>2426</v>
      </c>
      <c r="V1855" s="634" t="s">
        <v>470</v>
      </c>
      <c r="W1855" s="634" t="s">
        <v>5559</v>
      </c>
      <c r="X1855" s="634" t="s">
        <v>15138</v>
      </c>
      <c r="Y1855" s="634" t="s">
        <v>8138</v>
      </c>
      <c r="Z1855" s="634" t="s">
        <v>8139</v>
      </c>
      <c r="AE1855" s="634" t="s">
        <v>12690</v>
      </c>
      <c r="AF1855" s="634" t="s">
        <v>18741</v>
      </c>
      <c r="AI1855" s="646" t="str">
        <f>VLOOKUP(K1855,'3-kurs'!C:F,4,)</f>
        <v>3-kurs</v>
      </c>
      <c r="AJ1855" s="634" t="str">
        <f t="shared" si="28"/>
        <v>438231100043</v>
      </c>
    </row>
    <row r="1856" spans="1:36" hidden="1" x14ac:dyDescent="0.25">
      <c r="A1856" s="634" t="s">
        <v>15125</v>
      </c>
      <c r="B1856" s="634" t="s">
        <v>3479</v>
      </c>
      <c r="C1856" s="634" t="s">
        <v>8125</v>
      </c>
      <c r="D1856" s="634" t="s">
        <v>8126</v>
      </c>
      <c r="E1856" s="634" t="s">
        <v>8127</v>
      </c>
      <c r="F1856" s="634" t="s">
        <v>4345</v>
      </c>
      <c r="G1856" s="634" t="s">
        <v>4349</v>
      </c>
      <c r="H1856" s="634" t="s">
        <v>4346</v>
      </c>
      <c r="I1856" s="634" t="s">
        <v>15126</v>
      </c>
      <c r="J1856" s="634" t="s">
        <v>15127</v>
      </c>
      <c r="K1856" s="635">
        <v>42702861140047</v>
      </c>
      <c r="L1856" s="634" t="s">
        <v>15128</v>
      </c>
      <c r="M1856" s="634" t="s">
        <v>4006</v>
      </c>
      <c r="N1856" s="634" t="s">
        <v>2424</v>
      </c>
      <c r="O1856" s="634" t="s">
        <v>2432</v>
      </c>
      <c r="P1856" s="634" t="s">
        <v>8132</v>
      </c>
      <c r="Q1856" s="634" t="s">
        <v>8133</v>
      </c>
      <c r="R1856" s="634" t="s">
        <v>7245</v>
      </c>
      <c r="S1856" s="634" t="s">
        <v>8135</v>
      </c>
      <c r="T1856" s="634" t="s">
        <v>11028</v>
      </c>
      <c r="U1856" s="634" t="s">
        <v>2426</v>
      </c>
      <c r="V1856" s="634" t="s">
        <v>470</v>
      </c>
      <c r="W1856" s="634" t="s">
        <v>5559</v>
      </c>
      <c r="X1856" s="634" t="s">
        <v>15129</v>
      </c>
      <c r="Y1856" s="634" t="s">
        <v>8138</v>
      </c>
      <c r="Z1856" s="634" t="s">
        <v>8139</v>
      </c>
      <c r="AB1856" s="634" t="s">
        <v>8183</v>
      </c>
      <c r="AC1856" s="634" t="s">
        <v>8184</v>
      </c>
      <c r="AE1856" s="634" t="s">
        <v>12337</v>
      </c>
      <c r="AF1856" s="634" t="s">
        <v>18731</v>
      </c>
      <c r="AI1856" s="646" t="str">
        <f>VLOOKUP(K1856,'3-kurs'!C:F,4,)</f>
        <v>3-kurs</v>
      </c>
      <c r="AJ1856" s="634" t="str">
        <f t="shared" si="28"/>
        <v>438231100106</v>
      </c>
    </row>
    <row r="1857" spans="1:36" hidden="1" x14ac:dyDescent="0.25">
      <c r="A1857" s="634" t="s">
        <v>15120</v>
      </c>
      <c r="B1857" s="634" t="s">
        <v>3550</v>
      </c>
      <c r="C1857" s="634" t="s">
        <v>8125</v>
      </c>
      <c r="D1857" s="634" t="s">
        <v>8126</v>
      </c>
      <c r="E1857" s="634" t="s">
        <v>8127</v>
      </c>
      <c r="F1857" s="634" t="s">
        <v>4345</v>
      </c>
      <c r="G1857" s="634" t="s">
        <v>4349</v>
      </c>
      <c r="H1857" s="634" t="s">
        <v>4344</v>
      </c>
      <c r="I1857" s="634" t="s">
        <v>15121</v>
      </c>
      <c r="J1857" s="634" t="s">
        <v>15122</v>
      </c>
      <c r="K1857" s="635">
        <v>32201951140022</v>
      </c>
      <c r="L1857" s="634" t="s">
        <v>15123</v>
      </c>
      <c r="M1857" s="634" t="s">
        <v>4006</v>
      </c>
      <c r="N1857" s="634" t="s">
        <v>2424</v>
      </c>
      <c r="O1857" s="634" t="s">
        <v>2432</v>
      </c>
      <c r="P1857" s="634" t="s">
        <v>8132</v>
      </c>
      <c r="Q1857" s="634" t="s">
        <v>8133</v>
      </c>
      <c r="R1857" s="634" t="s">
        <v>7245</v>
      </c>
      <c r="S1857" s="634" t="s">
        <v>8135</v>
      </c>
      <c r="T1857" s="634" t="s">
        <v>11028</v>
      </c>
      <c r="U1857" s="634" t="s">
        <v>2426</v>
      </c>
      <c r="V1857" s="634" t="s">
        <v>470</v>
      </c>
      <c r="W1857" s="634" t="s">
        <v>5559</v>
      </c>
      <c r="X1857" s="634" t="s">
        <v>15124</v>
      </c>
      <c r="Y1857" s="634" t="s">
        <v>8138</v>
      </c>
      <c r="Z1857" s="634" t="s">
        <v>8139</v>
      </c>
      <c r="AB1857" s="634" t="s">
        <v>8183</v>
      </c>
      <c r="AC1857" s="634" t="s">
        <v>8184</v>
      </c>
      <c r="AE1857" s="634" t="s">
        <v>12690</v>
      </c>
      <c r="AF1857" s="634" t="s">
        <v>18725</v>
      </c>
      <c r="AI1857" s="646" t="str">
        <f>VLOOKUP(K1857,'3-kurs'!C:F,4,)</f>
        <v>3-kurs</v>
      </c>
      <c r="AJ1857" s="634" t="str">
        <f t="shared" si="28"/>
        <v>438231100018</v>
      </c>
    </row>
    <row r="1858" spans="1:36" hidden="1" x14ac:dyDescent="0.25">
      <c r="A1858" s="634" t="s">
        <v>15116</v>
      </c>
      <c r="B1858" s="634" t="s">
        <v>3603</v>
      </c>
      <c r="C1858" s="634" t="s">
        <v>8125</v>
      </c>
      <c r="D1858" s="634" t="s">
        <v>8126</v>
      </c>
      <c r="E1858" s="634" t="s">
        <v>8127</v>
      </c>
      <c r="F1858" s="634" t="s">
        <v>4345</v>
      </c>
      <c r="G1858" s="634" t="s">
        <v>8163</v>
      </c>
      <c r="H1858" s="634" t="s">
        <v>4344</v>
      </c>
      <c r="I1858" s="634" t="s">
        <v>15117</v>
      </c>
      <c r="J1858" s="634" t="s">
        <v>15118</v>
      </c>
      <c r="K1858" s="635">
        <v>50612045320066</v>
      </c>
      <c r="L1858" s="634" t="s">
        <v>8759</v>
      </c>
      <c r="M1858" s="634" t="s">
        <v>4006</v>
      </c>
      <c r="N1858" s="634" t="s">
        <v>2424</v>
      </c>
      <c r="O1858" s="634" t="s">
        <v>2432</v>
      </c>
      <c r="P1858" s="634" t="s">
        <v>8132</v>
      </c>
      <c r="Q1858" s="634" t="s">
        <v>8133</v>
      </c>
      <c r="R1858" s="634" t="s">
        <v>7245</v>
      </c>
      <c r="S1858" s="634" t="s">
        <v>8135</v>
      </c>
      <c r="T1858" s="634" t="s">
        <v>11028</v>
      </c>
      <c r="U1858" s="634" t="s">
        <v>2426</v>
      </c>
      <c r="V1858" s="634" t="s">
        <v>470</v>
      </c>
      <c r="W1858" s="634" t="s">
        <v>5559</v>
      </c>
      <c r="X1858" s="634" t="s">
        <v>15119</v>
      </c>
      <c r="Y1858" s="634" t="s">
        <v>8138</v>
      </c>
      <c r="Z1858" s="634" t="s">
        <v>8139</v>
      </c>
      <c r="AB1858" s="634" t="s">
        <v>8183</v>
      </c>
      <c r="AC1858" s="634" t="s">
        <v>8184</v>
      </c>
      <c r="AE1858" s="634" t="s">
        <v>14265</v>
      </c>
      <c r="AF1858" s="634" t="s">
        <v>18742</v>
      </c>
      <c r="AI1858" s="646" t="str">
        <f>VLOOKUP(K1858,'3-kurs'!C:F,4,)</f>
        <v>3-kurs</v>
      </c>
      <c r="AJ1858" s="634" t="str">
        <f t="shared" si="28"/>
        <v>438231100063</v>
      </c>
    </row>
    <row r="1859" spans="1:36" hidden="1" x14ac:dyDescent="0.25">
      <c r="A1859" s="634" t="s">
        <v>15105</v>
      </c>
      <c r="B1859" s="634" t="s">
        <v>3599</v>
      </c>
      <c r="C1859" s="634" t="s">
        <v>8125</v>
      </c>
      <c r="D1859" s="634" t="s">
        <v>8126</v>
      </c>
      <c r="E1859" s="634" t="s">
        <v>8127</v>
      </c>
      <c r="F1859" s="634" t="s">
        <v>4345</v>
      </c>
      <c r="G1859" s="634" t="s">
        <v>4348</v>
      </c>
      <c r="H1859" s="634" t="s">
        <v>4344</v>
      </c>
      <c r="I1859" s="634" t="s">
        <v>15106</v>
      </c>
      <c r="J1859" s="634" t="s">
        <v>15107</v>
      </c>
      <c r="K1859" s="635">
        <v>50909025300027</v>
      </c>
      <c r="L1859" s="634" t="s">
        <v>10351</v>
      </c>
      <c r="M1859" s="634" t="s">
        <v>4006</v>
      </c>
      <c r="N1859" s="634" t="s">
        <v>2424</v>
      </c>
      <c r="O1859" s="634" t="s">
        <v>2432</v>
      </c>
      <c r="P1859" s="634" t="s">
        <v>8132</v>
      </c>
      <c r="Q1859" s="634" t="s">
        <v>8133</v>
      </c>
      <c r="R1859" s="634" t="s">
        <v>7245</v>
      </c>
      <c r="S1859" s="634" t="s">
        <v>8135</v>
      </c>
      <c r="T1859" s="634" t="s">
        <v>11028</v>
      </c>
      <c r="U1859" s="634" t="s">
        <v>2426</v>
      </c>
      <c r="V1859" s="634" t="s">
        <v>470</v>
      </c>
      <c r="W1859" s="634" t="s">
        <v>5559</v>
      </c>
      <c r="X1859" s="634" t="s">
        <v>15108</v>
      </c>
      <c r="Y1859" s="634" t="s">
        <v>8138</v>
      </c>
      <c r="Z1859" s="634" t="s">
        <v>8139</v>
      </c>
      <c r="AB1859" s="634" t="s">
        <v>8183</v>
      </c>
      <c r="AC1859" s="634" t="s">
        <v>8184</v>
      </c>
      <c r="AE1859" s="634" t="s">
        <v>11918</v>
      </c>
      <c r="AF1859" s="634" t="s">
        <v>18714</v>
      </c>
      <c r="AI1859" s="646" t="str">
        <f>VLOOKUP(K1859,'3-kurs'!C:F,4,)</f>
        <v>3-kurs</v>
      </c>
      <c r="AJ1859" s="634" t="str">
        <f t="shared" si="28"/>
        <v>438231100216</v>
      </c>
    </row>
    <row r="1860" spans="1:36" hidden="1" x14ac:dyDescent="0.25">
      <c r="A1860" s="634" t="s">
        <v>15162</v>
      </c>
      <c r="B1860" s="634" t="s">
        <v>3149</v>
      </c>
      <c r="C1860" s="634" t="s">
        <v>8125</v>
      </c>
      <c r="D1860" s="634" t="s">
        <v>8126</v>
      </c>
      <c r="E1860" s="634" t="s">
        <v>8127</v>
      </c>
      <c r="F1860" s="634" t="s">
        <v>4345</v>
      </c>
      <c r="G1860" s="634" t="s">
        <v>4352</v>
      </c>
      <c r="H1860" s="634" t="s">
        <v>4346</v>
      </c>
      <c r="I1860" s="634" t="s">
        <v>15163</v>
      </c>
      <c r="J1860" s="634" t="s">
        <v>15164</v>
      </c>
      <c r="K1860" s="635">
        <v>41902891090010</v>
      </c>
      <c r="L1860" s="634" t="s">
        <v>15165</v>
      </c>
      <c r="M1860" s="634" t="s">
        <v>4006</v>
      </c>
      <c r="N1860" s="634" t="s">
        <v>2424</v>
      </c>
      <c r="O1860" s="634" t="s">
        <v>2432</v>
      </c>
      <c r="P1860" s="634" t="s">
        <v>8132</v>
      </c>
      <c r="Q1860" s="634" t="s">
        <v>8133</v>
      </c>
      <c r="R1860" s="634" t="s">
        <v>7245</v>
      </c>
      <c r="S1860" s="634" t="s">
        <v>8135</v>
      </c>
      <c r="T1860" s="634" t="s">
        <v>11028</v>
      </c>
      <c r="U1860" s="634" t="s">
        <v>2426</v>
      </c>
      <c r="V1860" s="634" t="s">
        <v>470</v>
      </c>
      <c r="W1860" s="634" t="s">
        <v>5559</v>
      </c>
      <c r="X1860" s="634" t="s">
        <v>15166</v>
      </c>
      <c r="Y1860" s="634" t="s">
        <v>8138</v>
      </c>
      <c r="Z1860" s="634" t="s">
        <v>8139</v>
      </c>
      <c r="AB1860" s="634" t="s">
        <v>8183</v>
      </c>
      <c r="AC1860" s="634" t="s">
        <v>8184</v>
      </c>
      <c r="AE1860" s="634" t="s">
        <v>14265</v>
      </c>
      <c r="AF1860" s="634" t="s">
        <v>18739</v>
      </c>
      <c r="AI1860" s="646" t="str">
        <f>VLOOKUP(K1860,'3-kurs'!C:F,4,)</f>
        <v>3-kurs</v>
      </c>
      <c r="AJ1860" s="634" t="str">
        <f t="shared" ref="AJ1860:AJ1923" si="29">A1860</f>
        <v>438231100060</v>
      </c>
    </row>
    <row r="1861" spans="1:36" hidden="1" x14ac:dyDescent="0.25">
      <c r="A1861" s="634" t="s">
        <v>19704</v>
      </c>
      <c r="B1861" s="634" t="s">
        <v>18560</v>
      </c>
      <c r="C1861" s="634" t="s">
        <v>8125</v>
      </c>
      <c r="D1861" s="634" t="s">
        <v>8126</v>
      </c>
      <c r="E1861" s="634" t="s">
        <v>8127</v>
      </c>
      <c r="F1861" s="634" t="s">
        <v>4345</v>
      </c>
      <c r="G1861" s="634" t="s">
        <v>4348</v>
      </c>
      <c r="H1861" s="634" t="s">
        <v>4346</v>
      </c>
      <c r="I1861" s="634" t="s">
        <v>19705</v>
      </c>
      <c r="J1861" s="634" t="s">
        <v>19706</v>
      </c>
      <c r="K1861" s="635">
        <v>61512035300026</v>
      </c>
      <c r="L1861" s="634" t="s">
        <v>18781</v>
      </c>
      <c r="M1861" s="634" t="s">
        <v>4006</v>
      </c>
      <c r="N1861" s="634" t="s">
        <v>2424</v>
      </c>
      <c r="O1861" s="634" t="s">
        <v>2432</v>
      </c>
      <c r="P1861" s="634" t="s">
        <v>8132</v>
      </c>
      <c r="Q1861" s="634" t="s">
        <v>8133</v>
      </c>
      <c r="R1861" s="634" t="s">
        <v>7245</v>
      </c>
      <c r="S1861" s="634" t="s">
        <v>8135</v>
      </c>
      <c r="T1861" s="634" t="s">
        <v>11028</v>
      </c>
      <c r="U1861" s="634" t="s">
        <v>2426</v>
      </c>
      <c r="V1861" s="634" t="s">
        <v>470</v>
      </c>
      <c r="W1861" s="634" t="s">
        <v>5559</v>
      </c>
      <c r="X1861" s="634" t="s">
        <v>8161</v>
      </c>
      <c r="Y1861" s="634" t="s">
        <v>8138</v>
      </c>
      <c r="Z1861" s="634" t="s">
        <v>8139</v>
      </c>
      <c r="AB1861" s="634" t="s">
        <v>8183</v>
      </c>
      <c r="AC1861" s="634" t="s">
        <v>8184</v>
      </c>
      <c r="AE1861" s="634" t="s">
        <v>20514</v>
      </c>
      <c r="AF1861" s="634" t="s">
        <v>18576</v>
      </c>
      <c r="AI1861" s="646" t="str">
        <f>VLOOKUP(K1861,'3-kurs'!C:F,4,)</f>
        <v>3-kurs</v>
      </c>
      <c r="AJ1861" s="634" t="str">
        <f t="shared" si="29"/>
        <v>438241101967</v>
      </c>
    </row>
    <row r="1862" spans="1:36" hidden="1" x14ac:dyDescent="0.25">
      <c r="A1862" s="634" t="s">
        <v>15170</v>
      </c>
      <c r="B1862" s="634" t="s">
        <v>3086</v>
      </c>
      <c r="C1862" s="634" t="s">
        <v>8125</v>
      </c>
      <c r="D1862" s="634" t="s">
        <v>8126</v>
      </c>
      <c r="E1862" s="634" t="s">
        <v>8127</v>
      </c>
      <c r="F1862" s="634" t="s">
        <v>4345</v>
      </c>
      <c r="G1862" s="634" t="s">
        <v>4347</v>
      </c>
      <c r="H1862" s="634" t="s">
        <v>4344</v>
      </c>
      <c r="I1862" s="634" t="s">
        <v>15171</v>
      </c>
      <c r="J1862" s="634" t="s">
        <v>15172</v>
      </c>
      <c r="K1862" s="635">
        <v>32212921000039</v>
      </c>
      <c r="L1862" s="634" t="s">
        <v>15173</v>
      </c>
      <c r="M1862" s="634" t="s">
        <v>4006</v>
      </c>
      <c r="N1862" s="634" t="s">
        <v>2424</v>
      </c>
      <c r="O1862" s="634" t="s">
        <v>2432</v>
      </c>
      <c r="P1862" s="634" t="s">
        <v>8132</v>
      </c>
      <c r="Q1862" s="634" t="s">
        <v>8133</v>
      </c>
      <c r="R1862" s="634" t="s">
        <v>7245</v>
      </c>
      <c r="S1862" s="634" t="s">
        <v>8135</v>
      </c>
      <c r="T1862" s="634" t="s">
        <v>11028</v>
      </c>
      <c r="U1862" s="634" t="s">
        <v>2426</v>
      </c>
      <c r="V1862" s="634" t="s">
        <v>470</v>
      </c>
      <c r="W1862" s="634" t="s">
        <v>5559</v>
      </c>
      <c r="X1862" s="634" t="s">
        <v>15174</v>
      </c>
      <c r="Y1862" s="634" t="s">
        <v>8138</v>
      </c>
      <c r="Z1862" s="634" t="s">
        <v>8139</v>
      </c>
      <c r="AB1862" s="634" t="s">
        <v>8183</v>
      </c>
      <c r="AC1862" s="634" t="s">
        <v>8184</v>
      </c>
      <c r="AE1862" s="634" t="s">
        <v>11918</v>
      </c>
      <c r="AF1862" s="634" t="s">
        <v>18612</v>
      </c>
      <c r="AI1862" s="646" t="str">
        <f>VLOOKUP(K1862,'3-kurs'!C:F,4,)</f>
        <v>3-kurs</v>
      </c>
      <c r="AJ1862" s="634" t="str">
        <f t="shared" si="29"/>
        <v>438231100165</v>
      </c>
    </row>
    <row r="1863" spans="1:36" hidden="1" x14ac:dyDescent="0.25">
      <c r="A1863" s="634" t="s">
        <v>15167</v>
      </c>
      <c r="B1863" s="634" t="s">
        <v>3146</v>
      </c>
      <c r="C1863" s="634" t="s">
        <v>8125</v>
      </c>
      <c r="D1863" s="634" t="s">
        <v>8126</v>
      </c>
      <c r="E1863" s="634" t="s">
        <v>8127</v>
      </c>
      <c r="F1863" s="634" t="s">
        <v>4345</v>
      </c>
      <c r="G1863" s="634" t="s">
        <v>4348</v>
      </c>
      <c r="H1863" s="634" t="s">
        <v>4344</v>
      </c>
      <c r="I1863" s="634" t="s">
        <v>15168</v>
      </c>
      <c r="J1863" s="634" t="s">
        <v>21316</v>
      </c>
      <c r="K1863" s="635">
        <v>31612891140044</v>
      </c>
      <c r="L1863" s="634" t="s">
        <v>21317</v>
      </c>
      <c r="M1863" s="634" t="s">
        <v>4006</v>
      </c>
      <c r="N1863" s="634" t="s">
        <v>2424</v>
      </c>
      <c r="O1863" s="634" t="s">
        <v>2432</v>
      </c>
      <c r="P1863" s="634" t="s">
        <v>8132</v>
      </c>
      <c r="Q1863" s="634" t="s">
        <v>8133</v>
      </c>
      <c r="R1863" s="634" t="s">
        <v>7245</v>
      </c>
      <c r="S1863" s="634" t="s">
        <v>8135</v>
      </c>
      <c r="T1863" s="634" t="s">
        <v>11028</v>
      </c>
      <c r="U1863" s="634" t="s">
        <v>2426</v>
      </c>
      <c r="V1863" s="634" t="s">
        <v>470</v>
      </c>
      <c r="W1863" s="634" t="s">
        <v>5559</v>
      </c>
      <c r="X1863" s="634" t="s">
        <v>15169</v>
      </c>
      <c r="Y1863" s="634" t="s">
        <v>8138</v>
      </c>
      <c r="Z1863" s="634" t="s">
        <v>8139</v>
      </c>
      <c r="AB1863" s="634" t="s">
        <v>8183</v>
      </c>
      <c r="AC1863" s="634" t="s">
        <v>8184</v>
      </c>
      <c r="AE1863" s="634" t="s">
        <v>12307</v>
      </c>
      <c r="AF1863" s="634" t="s">
        <v>18612</v>
      </c>
      <c r="AI1863" s="646" t="str">
        <f>VLOOKUP(K1863,'3-kurs'!C:F,4,)</f>
        <v>3-kurs</v>
      </c>
      <c r="AJ1863" s="634" t="str">
        <f t="shared" si="29"/>
        <v>438231100150</v>
      </c>
    </row>
    <row r="1864" spans="1:36" hidden="1" x14ac:dyDescent="0.25">
      <c r="A1864" s="634" t="s">
        <v>12685</v>
      </c>
      <c r="B1864" s="634" t="s">
        <v>3045</v>
      </c>
      <c r="C1864" s="634" t="s">
        <v>8125</v>
      </c>
      <c r="D1864" s="634" t="s">
        <v>8126</v>
      </c>
      <c r="E1864" s="634" t="s">
        <v>8127</v>
      </c>
      <c r="F1864" s="634" t="s">
        <v>4345</v>
      </c>
      <c r="G1864" s="634" t="s">
        <v>4348</v>
      </c>
      <c r="H1864" s="634" t="s">
        <v>4344</v>
      </c>
      <c r="I1864" s="634" t="s">
        <v>12686</v>
      </c>
      <c r="J1864" s="634" t="s">
        <v>12687</v>
      </c>
      <c r="K1864" s="635">
        <v>32804961010015</v>
      </c>
      <c r="L1864" s="634" t="s">
        <v>12688</v>
      </c>
      <c r="M1864" s="634" t="s">
        <v>4006</v>
      </c>
      <c r="N1864" s="634" t="s">
        <v>2424</v>
      </c>
      <c r="O1864" s="634" t="s">
        <v>2432</v>
      </c>
      <c r="P1864" s="634" t="s">
        <v>8132</v>
      </c>
      <c r="Q1864" s="634" t="s">
        <v>8133</v>
      </c>
      <c r="R1864" s="634" t="s">
        <v>7245</v>
      </c>
      <c r="S1864" s="634" t="s">
        <v>8135</v>
      </c>
      <c r="T1864" s="634" t="s">
        <v>11028</v>
      </c>
      <c r="U1864" s="634" t="s">
        <v>2426</v>
      </c>
      <c r="V1864" s="634" t="s">
        <v>470</v>
      </c>
      <c r="W1864" s="634" t="s">
        <v>5559</v>
      </c>
      <c r="X1864" s="634" t="s">
        <v>12689</v>
      </c>
      <c r="Y1864" s="634" t="s">
        <v>8138</v>
      </c>
      <c r="Z1864" s="634" t="s">
        <v>8139</v>
      </c>
      <c r="AB1864" s="634" t="s">
        <v>8183</v>
      </c>
      <c r="AC1864" s="634" t="s">
        <v>8184</v>
      </c>
      <c r="AE1864" s="634" t="s">
        <v>12690</v>
      </c>
      <c r="AF1864" s="634" t="s">
        <v>18612</v>
      </c>
      <c r="AI1864" s="646" t="str">
        <f>VLOOKUP(K1864,'3-kurs'!C:F,4,)</f>
        <v>3-kurs</v>
      </c>
      <c r="AJ1864" s="634" t="str">
        <f t="shared" si="29"/>
        <v>438231100019</v>
      </c>
    </row>
    <row r="1865" spans="1:36" hidden="1" x14ac:dyDescent="0.25">
      <c r="A1865" s="634" t="s">
        <v>15175</v>
      </c>
      <c r="B1865" s="634" t="s">
        <v>2967</v>
      </c>
      <c r="C1865" s="634" t="s">
        <v>8125</v>
      </c>
      <c r="D1865" s="634" t="s">
        <v>8126</v>
      </c>
      <c r="E1865" s="634" t="s">
        <v>8127</v>
      </c>
      <c r="F1865" s="634" t="s">
        <v>4345</v>
      </c>
      <c r="G1865" s="634" t="s">
        <v>4348</v>
      </c>
      <c r="H1865" s="634" t="s">
        <v>4344</v>
      </c>
      <c r="I1865" s="634" t="s">
        <v>15176</v>
      </c>
      <c r="J1865" s="634" t="s">
        <v>15177</v>
      </c>
      <c r="K1865" s="635">
        <v>32611861140081</v>
      </c>
      <c r="L1865" s="634" t="s">
        <v>15178</v>
      </c>
      <c r="M1865" s="634" t="s">
        <v>4006</v>
      </c>
      <c r="N1865" s="634" t="s">
        <v>2424</v>
      </c>
      <c r="O1865" s="634" t="s">
        <v>2432</v>
      </c>
      <c r="P1865" s="634" t="s">
        <v>8132</v>
      </c>
      <c r="Q1865" s="634" t="s">
        <v>8133</v>
      </c>
      <c r="R1865" s="634" t="s">
        <v>7245</v>
      </c>
      <c r="S1865" s="634" t="s">
        <v>8135</v>
      </c>
      <c r="T1865" s="634" t="s">
        <v>11028</v>
      </c>
      <c r="U1865" s="634" t="s">
        <v>2426</v>
      </c>
      <c r="V1865" s="634" t="s">
        <v>470</v>
      </c>
      <c r="W1865" s="634" t="s">
        <v>5559</v>
      </c>
      <c r="X1865" s="634" t="s">
        <v>15179</v>
      </c>
      <c r="Y1865" s="634" t="s">
        <v>8138</v>
      </c>
      <c r="Z1865" s="634" t="s">
        <v>8139</v>
      </c>
      <c r="AB1865" s="634" t="s">
        <v>8183</v>
      </c>
      <c r="AC1865" s="634" t="s">
        <v>8184</v>
      </c>
      <c r="AE1865" s="634" t="s">
        <v>12337</v>
      </c>
      <c r="AF1865" s="634" t="s">
        <v>18725</v>
      </c>
      <c r="AI1865" s="646" t="str">
        <f>VLOOKUP(K1865,'3-kurs'!C:F,4,)</f>
        <v>3-kurs</v>
      </c>
      <c r="AJ1865" s="634" t="str">
        <f t="shared" si="29"/>
        <v>438231100096</v>
      </c>
    </row>
    <row r="1866" spans="1:36" hidden="1" x14ac:dyDescent="0.25">
      <c r="A1866" s="634" t="s">
        <v>15180</v>
      </c>
      <c r="B1866" s="634" t="s">
        <v>2953</v>
      </c>
      <c r="C1866" s="634" t="s">
        <v>8125</v>
      </c>
      <c r="D1866" s="634" t="s">
        <v>8126</v>
      </c>
      <c r="E1866" s="634" t="s">
        <v>8127</v>
      </c>
      <c r="F1866" s="634" t="s">
        <v>4345</v>
      </c>
      <c r="G1866" s="634" t="s">
        <v>4348</v>
      </c>
      <c r="H1866" s="634" t="s">
        <v>4344</v>
      </c>
      <c r="I1866" s="634" t="s">
        <v>15181</v>
      </c>
      <c r="J1866" s="634" t="s">
        <v>15182</v>
      </c>
      <c r="K1866" s="635">
        <v>32904861140048</v>
      </c>
      <c r="L1866" s="634" t="s">
        <v>15183</v>
      </c>
      <c r="M1866" s="634" t="s">
        <v>4006</v>
      </c>
      <c r="N1866" s="634" t="s">
        <v>2424</v>
      </c>
      <c r="O1866" s="634" t="s">
        <v>2432</v>
      </c>
      <c r="P1866" s="634" t="s">
        <v>8132</v>
      </c>
      <c r="Q1866" s="634" t="s">
        <v>8133</v>
      </c>
      <c r="R1866" s="634" t="s">
        <v>7245</v>
      </c>
      <c r="S1866" s="634" t="s">
        <v>8135</v>
      </c>
      <c r="T1866" s="634" t="s">
        <v>11028</v>
      </c>
      <c r="U1866" s="634" t="s">
        <v>2426</v>
      </c>
      <c r="V1866" s="634" t="s">
        <v>470</v>
      </c>
      <c r="W1866" s="634" t="s">
        <v>5559</v>
      </c>
      <c r="X1866" s="634" t="s">
        <v>15184</v>
      </c>
      <c r="Y1866" s="634" t="s">
        <v>8138</v>
      </c>
      <c r="Z1866" s="634" t="s">
        <v>8139</v>
      </c>
      <c r="AB1866" s="634" t="s">
        <v>8183</v>
      </c>
      <c r="AC1866" s="634" t="s">
        <v>8184</v>
      </c>
      <c r="AE1866" s="634" t="s">
        <v>14265</v>
      </c>
      <c r="AF1866" s="634" t="s">
        <v>18725</v>
      </c>
      <c r="AI1866" s="646" t="str">
        <f>VLOOKUP(K1866,'3-kurs'!C:F,4,)</f>
        <v>3-kurs</v>
      </c>
      <c r="AJ1866" s="634" t="str">
        <f t="shared" si="29"/>
        <v>438231100059</v>
      </c>
    </row>
    <row r="1867" spans="1:36" hidden="1" x14ac:dyDescent="0.25">
      <c r="A1867" s="634" t="s">
        <v>15185</v>
      </c>
      <c r="B1867" s="634" t="s">
        <v>2949</v>
      </c>
      <c r="C1867" s="634" t="s">
        <v>8125</v>
      </c>
      <c r="D1867" s="634" t="s">
        <v>8126</v>
      </c>
      <c r="E1867" s="634" t="s">
        <v>9067</v>
      </c>
      <c r="F1867" s="634" t="s">
        <v>4345</v>
      </c>
      <c r="G1867" s="634" t="s">
        <v>4349</v>
      </c>
      <c r="H1867" s="634" t="s">
        <v>4344</v>
      </c>
      <c r="I1867" s="634" t="s">
        <v>15186</v>
      </c>
      <c r="J1867" s="634" t="s">
        <v>15187</v>
      </c>
      <c r="K1867" s="635">
        <v>32712995380010</v>
      </c>
      <c r="L1867" s="634" t="s">
        <v>15188</v>
      </c>
      <c r="M1867" s="634" t="s">
        <v>4006</v>
      </c>
      <c r="N1867" s="634" t="s">
        <v>2424</v>
      </c>
      <c r="O1867" s="634" t="s">
        <v>2432</v>
      </c>
      <c r="P1867" s="634" t="s">
        <v>8132</v>
      </c>
      <c r="Q1867" s="634" t="s">
        <v>8133</v>
      </c>
      <c r="R1867" s="634" t="s">
        <v>7245</v>
      </c>
      <c r="S1867" s="634" t="s">
        <v>8135</v>
      </c>
      <c r="T1867" s="634" t="s">
        <v>11028</v>
      </c>
      <c r="U1867" s="634" t="s">
        <v>2426</v>
      </c>
      <c r="V1867" s="634" t="s">
        <v>470</v>
      </c>
      <c r="W1867" s="634" t="s">
        <v>5559</v>
      </c>
      <c r="X1867" s="634" t="s">
        <v>15189</v>
      </c>
      <c r="Y1867" s="634" t="s">
        <v>8138</v>
      </c>
      <c r="Z1867" s="634" t="s">
        <v>8139</v>
      </c>
      <c r="AB1867" s="634" t="s">
        <v>8183</v>
      </c>
      <c r="AC1867" s="634" t="s">
        <v>8184</v>
      </c>
      <c r="AE1867" s="634" t="s">
        <v>14265</v>
      </c>
      <c r="AF1867" s="634" t="s">
        <v>18741</v>
      </c>
      <c r="AI1867" s="646" t="str">
        <f>VLOOKUP(K1867,'3-kurs'!C:F,4,)</f>
        <v>3-kurs</v>
      </c>
      <c r="AJ1867" s="634" t="str">
        <f t="shared" si="29"/>
        <v>438231100062</v>
      </c>
    </row>
    <row r="1868" spans="1:36" hidden="1" x14ac:dyDescent="0.25">
      <c r="A1868" s="634" t="s">
        <v>15190</v>
      </c>
      <c r="B1868" s="634" t="s">
        <v>2927</v>
      </c>
      <c r="C1868" s="634" t="s">
        <v>8125</v>
      </c>
      <c r="D1868" s="634" t="s">
        <v>8126</v>
      </c>
      <c r="E1868" s="634" t="s">
        <v>8127</v>
      </c>
      <c r="F1868" s="634" t="s">
        <v>4345</v>
      </c>
      <c r="G1868" s="634" t="s">
        <v>8163</v>
      </c>
      <c r="H1868" s="634" t="s">
        <v>4344</v>
      </c>
      <c r="I1868" s="634" t="s">
        <v>15191</v>
      </c>
      <c r="J1868" s="634" t="s">
        <v>15192</v>
      </c>
      <c r="K1868" s="635">
        <v>32404861080026</v>
      </c>
      <c r="L1868" s="634" t="s">
        <v>15193</v>
      </c>
      <c r="M1868" s="634" t="s">
        <v>4006</v>
      </c>
      <c r="N1868" s="634" t="s">
        <v>2424</v>
      </c>
      <c r="O1868" s="634" t="s">
        <v>2432</v>
      </c>
      <c r="P1868" s="634" t="s">
        <v>8132</v>
      </c>
      <c r="Q1868" s="634" t="s">
        <v>8133</v>
      </c>
      <c r="R1868" s="634" t="s">
        <v>7245</v>
      </c>
      <c r="S1868" s="634" t="s">
        <v>8135</v>
      </c>
      <c r="T1868" s="634" t="s">
        <v>11028</v>
      </c>
      <c r="U1868" s="634" t="s">
        <v>2426</v>
      </c>
      <c r="V1868" s="634" t="s">
        <v>470</v>
      </c>
      <c r="W1868" s="634" t="s">
        <v>5559</v>
      </c>
      <c r="X1868" s="634" t="s">
        <v>15194</v>
      </c>
      <c r="Y1868" s="634" t="s">
        <v>8138</v>
      </c>
      <c r="Z1868" s="634" t="s">
        <v>8139</v>
      </c>
      <c r="AB1868" s="634" t="s">
        <v>8183</v>
      </c>
      <c r="AC1868" s="634" t="s">
        <v>8184</v>
      </c>
      <c r="AE1868" s="634" t="s">
        <v>11918</v>
      </c>
      <c r="AF1868" s="634" t="s">
        <v>18732</v>
      </c>
      <c r="AI1868" s="646" t="str">
        <f>VLOOKUP(K1868,'3-kurs'!C:F,4,)</f>
        <v>3-kurs</v>
      </c>
      <c r="AJ1868" s="634" t="str">
        <f t="shared" si="29"/>
        <v>438231100169</v>
      </c>
    </row>
    <row r="1869" spans="1:36" hidden="1" x14ac:dyDescent="0.25">
      <c r="A1869" s="634" t="s">
        <v>12713</v>
      </c>
      <c r="B1869" s="634" t="s">
        <v>7982</v>
      </c>
      <c r="C1869" s="634" t="s">
        <v>8125</v>
      </c>
      <c r="D1869" s="634" t="s">
        <v>8126</v>
      </c>
      <c r="E1869" s="634" t="s">
        <v>8127</v>
      </c>
      <c r="F1869" s="634" t="s">
        <v>8552</v>
      </c>
      <c r="G1869" s="634" t="s">
        <v>11073</v>
      </c>
      <c r="H1869" s="634" t="s">
        <v>4344</v>
      </c>
      <c r="I1869" s="634" t="s">
        <v>12714</v>
      </c>
      <c r="J1869" s="634" t="s">
        <v>12715</v>
      </c>
      <c r="K1869" s="635">
        <v>31303802740098</v>
      </c>
      <c r="L1869" s="634" t="s">
        <v>12716</v>
      </c>
      <c r="M1869" s="634" t="s">
        <v>2423</v>
      </c>
      <c r="N1869" s="634" t="s">
        <v>2424</v>
      </c>
      <c r="O1869" s="634" t="s">
        <v>12700</v>
      </c>
      <c r="P1869" s="634" t="s">
        <v>8132</v>
      </c>
      <c r="Q1869" s="634" t="s">
        <v>8133</v>
      </c>
      <c r="R1869" s="634" t="s">
        <v>7224</v>
      </c>
      <c r="S1869" s="634" t="s">
        <v>8135</v>
      </c>
      <c r="T1869" s="634" t="s">
        <v>11028</v>
      </c>
      <c r="U1869" s="634" t="s">
        <v>2426</v>
      </c>
      <c r="V1869" s="634" t="s">
        <v>470</v>
      </c>
      <c r="W1869" s="634" t="s">
        <v>5559</v>
      </c>
      <c r="X1869" s="634" t="s">
        <v>8137</v>
      </c>
      <c r="Y1869" s="634" t="s">
        <v>8138</v>
      </c>
      <c r="Z1869" s="634" t="s">
        <v>8139</v>
      </c>
      <c r="AE1869" s="634" t="s">
        <v>20514</v>
      </c>
      <c r="AF1869" s="634" t="s">
        <v>21318</v>
      </c>
      <c r="AI1869" s="646" t="str">
        <f>VLOOKUP(K1869,'2-kurs'!C:F,4,)</f>
        <v>2-kurs</v>
      </c>
      <c r="AJ1869" s="634" t="str">
        <f t="shared" si="29"/>
        <v>438231100873</v>
      </c>
    </row>
    <row r="1870" spans="1:36" hidden="1" x14ac:dyDescent="0.25">
      <c r="A1870" s="634" t="s">
        <v>12742</v>
      </c>
      <c r="B1870" s="634" t="s">
        <v>7978</v>
      </c>
      <c r="C1870" s="634" t="s">
        <v>8125</v>
      </c>
      <c r="D1870" s="634" t="s">
        <v>8126</v>
      </c>
      <c r="E1870" s="634" t="s">
        <v>8127</v>
      </c>
      <c r="F1870" s="634" t="s">
        <v>8552</v>
      </c>
      <c r="G1870" s="634" t="s">
        <v>11427</v>
      </c>
      <c r="H1870" s="634" t="s">
        <v>4346</v>
      </c>
      <c r="I1870" s="634" t="s">
        <v>10379</v>
      </c>
      <c r="J1870" s="634" t="s">
        <v>12743</v>
      </c>
      <c r="K1870" s="635">
        <v>42006915720042</v>
      </c>
      <c r="L1870" s="634" t="s">
        <v>9343</v>
      </c>
      <c r="M1870" s="634" t="s">
        <v>2423</v>
      </c>
      <c r="N1870" s="634" t="s">
        <v>2424</v>
      </c>
      <c r="O1870" s="634" t="s">
        <v>12700</v>
      </c>
      <c r="P1870" s="634" t="s">
        <v>8132</v>
      </c>
      <c r="Q1870" s="634" t="s">
        <v>8133</v>
      </c>
      <c r="R1870" s="634" t="s">
        <v>7224</v>
      </c>
      <c r="S1870" s="634" t="s">
        <v>8135</v>
      </c>
      <c r="T1870" s="634" t="s">
        <v>11028</v>
      </c>
      <c r="U1870" s="634" t="s">
        <v>2426</v>
      </c>
      <c r="V1870" s="634" t="s">
        <v>470</v>
      </c>
      <c r="W1870" s="634" t="s">
        <v>5559</v>
      </c>
      <c r="X1870" s="634" t="s">
        <v>8225</v>
      </c>
      <c r="Y1870" s="634" t="s">
        <v>8138</v>
      </c>
      <c r="Z1870" s="634" t="s">
        <v>8139</v>
      </c>
      <c r="AE1870" s="634" t="s">
        <v>20514</v>
      </c>
      <c r="AF1870" s="634" t="s">
        <v>21292</v>
      </c>
      <c r="AI1870" s="646" t="str">
        <f>VLOOKUP(K1870,'2-kurs'!C:F,4,)</f>
        <v>2-kurs</v>
      </c>
      <c r="AJ1870" s="634" t="str">
        <f t="shared" si="29"/>
        <v>438241102195</v>
      </c>
    </row>
    <row r="1871" spans="1:36" hidden="1" x14ac:dyDescent="0.25">
      <c r="A1871" s="634" t="s">
        <v>12147</v>
      </c>
      <c r="B1871" s="634" t="s">
        <v>12148</v>
      </c>
      <c r="C1871" s="634" t="s">
        <v>8125</v>
      </c>
      <c r="D1871" s="634" t="s">
        <v>8126</v>
      </c>
      <c r="E1871" s="634" t="s">
        <v>8127</v>
      </c>
      <c r="F1871" s="634" t="s">
        <v>4345</v>
      </c>
      <c r="G1871" s="634" t="s">
        <v>4349</v>
      </c>
      <c r="H1871" s="634" t="s">
        <v>4346</v>
      </c>
      <c r="I1871" s="634" t="s">
        <v>12149</v>
      </c>
      <c r="J1871" s="634" t="s">
        <v>12150</v>
      </c>
      <c r="K1871" s="635">
        <v>41812961140012</v>
      </c>
      <c r="L1871" s="634" t="s">
        <v>8859</v>
      </c>
      <c r="M1871" s="634" t="s">
        <v>2423</v>
      </c>
      <c r="N1871" s="634" t="s">
        <v>2424</v>
      </c>
      <c r="O1871" s="634" t="s">
        <v>12700</v>
      </c>
      <c r="P1871" s="634" t="s">
        <v>8132</v>
      </c>
      <c r="Q1871" s="634" t="s">
        <v>8133</v>
      </c>
      <c r="R1871" s="634" t="s">
        <v>7224</v>
      </c>
      <c r="S1871" s="634" t="s">
        <v>8135</v>
      </c>
      <c r="T1871" s="634" t="s">
        <v>11028</v>
      </c>
      <c r="U1871" s="634" t="s">
        <v>2426</v>
      </c>
      <c r="V1871" s="634" t="s">
        <v>470</v>
      </c>
      <c r="W1871" s="634" t="s">
        <v>5559</v>
      </c>
      <c r="X1871" s="634" t="s">
        <v>12151</v>
      </c>
      <c r="Y1871" s="634" t="s">
        <v>8138</v>
      </c>
      <c r="Z1871" s="634" t="s">
        <v>8139</v>
      </c>
      <c r="AE1871" s="634" t="s">
        <v>12152</v>
      </c>
      <c r="AF1871" s="634" t="s">
        <v>21294</v>
      </c>
      <c r="AI1871" s="646" t="str">
        <f>VLOOKUP(K1871,'2-kurs'!C:F,4,)</f>
        <v>2-kurs</v>
      </c>
      <c r="AJ1871" s="634" t="str">
        <f t="shared" si="29"/>
        <v>438231100782</v>
      </c>
    </row>
    <row r="1872" spans="1:36" hidden="1" x14ac:dyDescent="0.25">
      <c r="A1872" s="634" t="s">
        <v>12748</v>
      </c>
      <c r="B1872" s="634" t="s">
        <v>8002</v>
      </c>
      <c r="C1872" s="634" t="s">
        <v>8125</v>
      </c>
      <c r="D1872" s="634" t="s">
        <v>8126</v>
      </c>
      <c r="E1872" s="634" t="s">
        <v>8127</v>
      </c>
      <c r="F1872" s="634" t="s">
        <v>8552</v>
      </c>
      <c r="G1872" s="634" t="s">
        <v>11427</v>
      </c>
      <c r="H1872" s="634" t="s">
        <v>4346</v>
      </c>
      <c r="I1872" s="634" t="s">
        <v>12749</v>
      </c>
      <c r="J1872" s="634" t="s">
        <v>12750</v>
      </c>
      <c r="K1872" s="635">
        <v>40611865720017</v>
      </c>
      <c r="L1872" s="634" t="s">
        <v>9343</v>
      </c>
      <c r="M1872" s="634" t="s">
        <v>2423</v>
      </c>
      <c r="N1872" s="634" t="s">
        <v>2424</v>
      </c>
      <c r="O1872" s="634" t="s">
        <v>12700</v>
      </c>
      <c r="P1872" s="634" t="s">
        <v>8132</v>
      </c>
      <c r="Q1872" s="634" t="s">
        <v>8133</v>
      </c>
      <c r="R1872" s="634" t="s">
        <v>7224</v>
      </c>
      <c r="S1872" s="634" t="s">
        <v>8135</v>
      </c>
      <c r="T1872" s="634" t="s">
        <v>11028</v>
      </c>
      <c r="U1872" s="634" t="s">
        <v>2426</v>
      </c>
      <c r="V1872" s="634" t="s">
        <v>470</v>
      </c>
      <c r="W1872" s="634" t="s">
        <v>5559</v>
      </c>
      <c r="X1872" s="634" t="s">
        <v>8225</v>
      </c>
      <c r="Y1872" s="634" t="s">
        <v>8138</v>
      </c>
      <c r="Z1872" s="634" t="s">
        <v>8139</v>
      </c>
      <c r="AE1872" s="634" t="s">
        <v>20514</v>
      </c>
      <c r="AF1872" s="634" t="s">
        <v>18741</v>
      </c>
      <c r="AI1872" s="646" t="str">
        <f>VLOOKUP(K1872,'2-kurs'!C:F,4,)</f>
        <v>2-kurs</v>
      </c>
      <c r="AJ1872" s="634" t="str">
        <f t="shared" si="29"/>
        <v>438231100867</v>
      </c>
    </row>
    <row r="1873" spans="1:36" hidden="1" x14ac:dyDescent="0.25">
      <c r="A1873" s="634" t="s">
        <v>12744</v>
      </c>
      <c r="B1873" s="634" t="s">
        <v>8090</v>
      </c>
      <c r="C1873" s="634" t="s">
        <v>8125</v>
      </c>
      <c r="D1873" s="634" t="s">
        <v>8126</v>
      </c>
      <c r="E1873" s="634" t="s">
        <v>8127</v>
      </c>
      <c r="F1873" s="634" t="s">
        <v>8552</v>
      </c>
      <c r="G1873" s="634" t="s">
        <v>11567</v>
      </c>
      <c r="H1873" s="634" t="s">
        <v>4346</v>
      </c>
      <c r="I1873" s="634" t="s">
        <v>12745</v>
      </c>
      <c r="J1873" s="634" t="s">
        <v>12746</v>
      </c>
      <c r="K1873" s="635">
        <v>42812882710054</v>
      </c>
      <c r="L1873" s="634" t="s">
        <v>12747</v>
      </c>
      <c r="M1873" s="634" t="s">
        <v>2423</v>
      </c>
      <c r="N1873" s="634" t="s">
        <v>2424</v>
      </c>
      <c r="O1873" s="634" t="s">
        <v>12700</v>
      </c>
      <c r="P1873" s="634" t="s">
        <v>8132</v>
      </c>
      <c r="Q1873" s="634" t="s">
        <v>8133</v>
      </c>
      <c r="R1873" s="634" t="s">
        <v>7224</v>
      </c>
      <c r="S1873" s="634" t="s">
        <v>8135</v>
      </c>
      <c r="T1873" s="634" t="s">
        <v>11028</v>
      </c>
      <c r="U1873" s="634" t="s">
        <v>2426</v>
      </c>
      <c r="V1873" s="634" t="s">
        <v>470</v>
      </c>
      <c r="W1873" s="634" t="s">
        <v>5559</v>
      </c>
      <c r="X1873" s="634" t="s">
        <v>8137</v>
      </c>
      <c r="Y1873" s="634" t="s">
        <v>8138</v>
      </c>
      <c r="Z1873" s="634" t="s">
        <v>8139</v>
      </c>
      <c r="AE1873" s="634" t="s">
        <v>8140</v>
      </c>
      <c r="AF1873" s="634" t="s">
        <v>21299</v>
      </c>
      <c r="AI1873" s="646" t="str">
        <f>VLOOKUP(K1873,'2-kurs'!C:F,4,)</f>
        <v>2-kurs</v>
      </c>
      <c r="AJ1873" s="634" t="str">
        <f t="shared" si="29"/>
        <v>438241102184</v>
      </c>
    </row>
    <row r="1874" spans="1:36" hidden="1" x14ac:dyDescent="0.25">
      <c r="A1874" s="634" t="s">
        <v>19718</v>
      </c>
      <c r="B1874" s="634" t="s">
        <v>18566</v>
      </c>
      <c r="C1874" s="634" t="s">
        <v>8125</v>
      </c>
      <c r="D1874" s="634" t="s">
        <v>8126</v>
      </c>
      <c r="E1874" s="634" t="s">
        <v>8127</v>
      </c>
      <c r="F1874" s="634" t="s">
        <v>4345</v>
      </c>
      <c r="G1874" s="634" t="s">
        <v>8186</v>
      </c>
      <c r="H1874" s="634" t="s">
        <v>4344</v>
      </c>
      <c r="I1874" s="634" t="s">
        <v>19719</v>
      </c>
      <c r="J1874" s="634" t="s">
        <v>19720</v>
      </c>
      <c r="K1874" s="635">
        <v>30511851120021</v>
      </c>
      <c r="L1874" s="634" t="s">
        <v>16193</v>
      </c>
      <c r="M1874" s="634" t="s">
        <v>2423</v>
      </c>
      <c r="N1874" s="634" t="s">
        <v>2424</v>
      </c>
      <c r="O1874" s="634" t="s">
        <v>12700</v>
      </c>
      <c r="P1874" s="634" t="s">
        <v>8132</v>
      </c>
      <c r="Q1874" s="634" t="s">
        <v>8133</v>
      </c>
      <c r="R1874" s="634" t="s">
        <v>7224</v>
      </c>
      <c r="S1874" s="634" t="s">
        <v>8135</v>
      </c>
      <c r="T1874" s="634" t="s">
        <v>11028</v>
      </c>
      <c r="U1874" s="634" t="s">
        <v>2426</v>
      </c>
      <c r="V1874" s="634" t="s">
        <v>470</v>
      </c>
      <c r="W1874" s="634" t="s">
        <v>5559</v>
      </c>
      <c r="X1874" s="634" t="s">
        <v>8175</v>
      </c>
      <c r="Y1874" s="634" t="s">
        <v>8138</v>
      </c>
      <c r="Z1874" s="634" t="s">
        <v>8139</v>
      </c>
      <c r="AE1874" s="634" t="s">
        <v>20514</v>
      </c>
      <c r="AF1874" s="634" t="s">
        <v>21319</v>
      </c>
      <c r="AI1874" s="646" t="str">
        <f>VLOOKUP(K1874,'2-kurs'!C:F,4,)</f>
        <v>2-kurs</v>
      </c>
      <c r="AJ1874" s="634" t="str">
        <f t="shared" si="29"/>
        <v>438241102266</v>
      </c>
    </row>
    <row r="1875" spans="1:36" hidden="1" x14ac:dyDescent="0.25">
      <c r="A1875" s="634" t="s">
        <v>12707</v>
      </c>
      <c r="B1875" s="634" t="s">
        <v>12708</v>
      </c>
      <c r="C1875" s="634" t="s">
        <v>8125</v>
      </c>
      <c r="D1875" s="634" t="s">
        <v>8126</v>
      </c>
      <c r="E1875" s="634" t="s">
        <v>8127</v>
      </c>
      <c r="F1875" s="634" t="s">
        <v>8253</v>
      </c>
      <c r="G1875" s="634" t="s">
        <v>12709</v>
      </c>
      <c r="H1875" s="634" t="s">
        <v>4346</v>
      </c>
      <c r="I1875" s="634" t="s">
        <v>12710</v>
      </c>
      <c r="J1875" s="634" t="s">
        <v>12711</v>
      </c>
      <c r="K1875" s="635">
        <v>42604966120013</v>
      </c>
      <c r="L1875" s="634" t="s">
        <v>12712</v>
      </c>
      <c r="M1875" s="634" t="s">
        <v>2423</v>
      </c>
      <c r="N1875" s="634" t="s">
        <v>2424</v>
      </c>
      <c r="O1875" s="634" t="s">
        <v>12700</v>
      </c>
      <c r="P1875" s="634" t="s">
        <v>8132</v>
      </c>
      <c r="Q1875" s="634" t="s">
        <v>8133</v>
      </c>
      <c r="R1875" s="634" t="s">
        <v>7224</v>
      </c>
      <c r="S1875" s="634" t="s">
        <v>8135</v>
      </c>
      <c r="T1875" s="634" t="s">
        <v>11028</v>
      </c>
      <c r="U1875" s="634" t="s">
        <v>2426</v>
      </c>
      <c r="V1875" s="634" t="s">
        <v>470</v>
      </c>
      <c r="W1875" s="634" t="s">
        <v>5559</v>
      </c>
      <c r="X1875" s="634" t="s">
        <v>8225</v>
      </c>
      <c r="Y1875" s="634" t="s">
        <v>8138</v>
      </c>
      <c r="Z1875" s="634" t="s">
        <v>8139</v>
      </c>
      <c r="AE1875" s="634" t="s">
        <v>20514</v>
      </c>
      <c r="AF1875" s="634" t="s">
        <v>21318</v>
      </c>
      <c r="AI1875" s="646" t="str">
        <f>VLOOKUP(K1875,'2-kurs'!C:F,4,)</f>
        <v>2-kurs</v>
      </c>
      <c r="AJ1875" s="634" t="str">
        <f t="shared" si="29"/>
        <v>438231100868</v>
      </c>
    </row>
    <row r="1876" spans="1:36" hidden="1" x14ac:dyDescent="0.25">
      <c r="A1876" s="634" t="s">
        <v>18847</v>
      </c>
      <c r="B1876" s="634" t="s">
        <v>7991</v>
      </c>
      <c r="C1876" s="634" t="s">
        <v>8125</v>
      </c>
      <c r="D1876" s="634" t="s">
        <v>8126</v>
      </c>
      <c r="E1876" s="634" t="s">
        <v>8127</v>
      </c>
      <c r="F1876" s="634" t="s">
        <v>8552</v>
      </c>
      <c r="G1876" s="634" t="s">
        <v>11073</v>
      </c>
      <c r="H1876" s="634" t="s">
        <v>4344</v>
      </c>
      <c r="I1876" s="634" t="s">
        <v>18848</v>
      </c>
      <c r="J1876" s="634" t="s">
        <v>18849</v>
      </c>
      <c r="K1876" s="635">
        <v>31112782630097</v>
      </c>
      <c r="L1876" s="634" t="s">
        <v>8369</v>
      </c>
      <c r="M1876" s="634" t="s">
        <v>2423</v>
      </c>
      <c r="N1876" s="634" t="s">
        <v>2424</v>
      </c>
      <c r="O1876" s="634" t="s">
        <v>12700</v>
      </c>
      <c r="P1876" s="634" t="s">
        <v>8132</v>
      </c>
      <c r="Q1876" s="634" t="s">
        <v>8133</v>
      </c>
      <c r="R1876" s="634" t="s">
        <v>7224</v>
      </c>
      <c r="S1876" s="634" t="s">
        <v>8135</v>
      </c>
      <c r="T1876" s="634" t="s">
        <v>11028</v>
      </c>
      <c r="U1876" s="634" t="s">
        <v>2426</v>
      </c>
      <c r="V1876" s="634" t="s">
        <v>470</v>
      </c>
      <c r="W1876" s="634" t="s">
        <v>5559</v>
      </c>
      <c r="X1876" s="634" t="s">
        <v>11764</v>
      </c>
      <c r="Y1876" s="634" t="s">
        <v>8138</v>
      </c>
      <c r="Z1876" s="634" t="s">
        <v>8139</v>
      </c>
      <c r="AE1876" s="634" t="s">
        <v>20514</v>
      </c>
      <c r="AF1876" s="634" t="s">
        <v>21293</v>
      </c>
      <c r="AI1876" s="646" t="str">
        <f>VLOOKUP(K1876,'2-kurs'!C:F,4,)</f>
        <v>2-kurs</v>
      </c>
      <c r="AJ1876" s="634" t="str">
        <f t="shared" si="29"/>
        <v>438231100865</v>
      </c>
    </row>
    <row r="1877" spans="1:36" hidden="1" x14ac:dyDescent="0.25">
      <c r="A1877" s="634" t="s">
        <v>12701</v>
      </c>
      <c r="B1877" s="634" t="s">
        <v>12702</v>
      </c>
      <c r="C1877" s="634" t="s">
        <v>8125</v>
      </c>
      <c r="D1877" s="634" t="s">
        <v>8126</v>
      </c>
      <c r="E1877" s="634" t="s">
        <v>9067</v>
      </c>
      <c r="F1877" s="634" t="s">
        <v>8637</v>
      </c>
      <c r="G1877" s="634" t="s">
        <v>12703</v>
      </c>
      <c r="H1877" s="634" t="s">
        <v>4346</v>
      </c>
      <c r="I1877" s="634" t="s">
        <v>12704</v>
      </c>
      <c r="J1877" s="634" t="s">
        <v>12705</v>
      </c>
      <c r="K1877" s="635">
        <v>40512986960017</v>
      </c>
      <c r="L1877" s="634" t="s">
        <v>12706</v>
      </c>
      <c r="M1877" s="634" t="s">
        <v>2423</v>
      </c>
      <c r="N1877" s="634" t="s">
        <v>2424</v>
      </c>
      <c r="O1877" s="634" t="s">
        <v>12700</v>
      </c>
      <c r="P1877" s="634" t="s">
        <v>8132</v>
      </c>
      <c r="Q1877" s="634" t="s">
        <v>8133</v>
      </c>
      <c r="R1877" s="634" t="s">
        <v>7224</v>
      </c>
      <c r="S1877" s="634" t="s">
        <v>8135</v>
      </c>
      <c r="T1877" s="634" t="s">
        <v>11028</v>
      </c>
      <c r="U1877" s="634" t="s">
        <v>2426</v>
      </c>
      <c r="V1877" s="634" t="s">
        <v>470</v>
      </c>
      <c r="W1877" s="634" t="s">
        <v>5559</v>
      </c>
      <c r="X1877" s="634" t="s">
        <v>11764</v>
      </c>
      <c r="Y1877" s="634" t="s">
        <v>8138</v>
      </c>
      <c r="Z1877" s="634" t="s">
        <v>8139</v>
      </c>
      <c r="AE1877" s="634" t="s">
        <v>20514</v>
      </c>
      <c r="AF1877" s="634" t="s">
        <v>21320</v>
      </c>
      <c r="AI1877" s="646" t="str">
        <f>VLOOKUP(K1877,'2-kurs'!C:F,4,)</f>
        <v>2-kurs</v>
      </c>
      <c r="AJ1877" s="634" t="str">
        <f t="shared" si="29"/>
        <v>438231100866</v>
      </c>
    </row>
    <row r="1878" spans="1:36" hidden="1" x14ac:dyDescent="0.25">
      <c r="A1878" s="634" t="s">
        <v>12738</v>
      </c>
      <c r="B1878" s="634" t="s">
        <v>7969</v>
      </c>
      <c r="C1878" s="634" t="s">
        <v>8125</v>
      </c>
      <c r="D1878" s="634" t="s">
        <v>8126</v>
      </c>
      <c r="E1878" s="634" t="s">
        <v>8127</v>
      </c>
      <c r="F1878" s="634" t="s">
        <v>4345</v>
      </c>
      <c r="G1878" s="634" t="s">
        <v>4350</v>
      </c>
      <c r="H1878" s="634" t="s">
        <v>4346</v>
      </c>
      <c r="I1878" s="634" t="s">
        <v>12739</v>
      </c>
      <c r="J1878" s="634" t="s">
        <v>12740</v>
      </c>
      <c r="K1878" s="635">
        <v>40812925310021</v>
      </c>
      <c r="L1878" s="634" t="s">
        <v>12741</v>
      </c>
      <c r="M1878" s="634" t="s">
        <v>2423</v>
      </c>
      <c r="N1878" s="634" t="s">
        <v>2424</v>
      </c>
      <c r="O1878" s="634" t="s">
        <v>12700</v>
      </c>
      <c r="P1878" s="634" t="s">
        <v>8132</v>
      </c>
      <c r="Q1878" s="634" t="s">
        <v>8133</v>
      </c>
      <c r="R1878" s="634" t="s">
        <v>7224</v>
      </c>
      <c r="S1878" s="634" t="s">
        <v>8135</v>
      </c>
      <c r="T1878" s="634" t="s">
        <v>11028</v>
      </c>
      <c r="U1878" s="634" t="s">
        <v>2426</v>
      </c>
      <c r="V1878" s="634" t="s">
        <v>470</v>
      </c>
      <c r="W1878" s="634" t="s">
        <v>5559</v>
      </c>
      <c r="X1878" s="634" t="s">
        <v>8137</v>
      </c>
      <c r="Y1878" s="634" t="s">
        <v>8138</v>
      </c>
      <c r="Z1878" s="634" t="s">
        <v>8139</v>
      </c>
      <c r="AE1878" s="634" t="s">
        <v>20514</v>
      </c>
      <c r="AF1878" s="634" t="s">
        <v>21321</v>
      </c>
      <c r="AI1878" s="646" t="str">
        <f>VLOOKUP(K1878,'2-kurs'!C:F,4,)</f>
        <v>2-kurs</v>
      </c>
      <c r="AJ1878" s="634" t="str">
        <f t="shared" si="29"/>
        <v>438231100864</v>
      </c>
    </row>
    <row r="1879" spans="1:36" hidden="1" x14ac:dyDescent="0.25">
      <c r="A1879" s="634" t="s">
        <v>12696</v>
      </c>
      <c r="B1879" s="634" t="s">
        <v>7962</v>
      </c>
      <c r="C1879" s="634" t="s">
        <v>8125</v>
      </c>
      <c r="D1879" s="634" t="s">
        <v>8126</v>
      </c>
      <c r="E1879" s="634" t="s">
        <v>8361</v>
      </c>
      <c r="F1879" s="634" t="s">
        <v>4345</v>
      </c>
      <c r="G1879" s="634" t="s">
        <v>8332</v>
      </c>
      <c r="H1879" s="634" t="s">
        <v>4346</v>
      </c>
      <c r="I1879" s="634" t="s">
        <v>12697</v>
      </c>
      <c r="J1879" s="634" t="s">
        <v>12698</v>
      </c>
      <c r="K1879" s="635">
        <v>42911975660011</v>
      </c>
      <c r="L1879" s="634" t="s">
        <v>12699</v>
      </c>
      <c r="M1879" s="634" t="s">
        <v>2423</v>
      </c>
      <c r="N1879" s="634" t="s">
        <v>2424</v>
      </c>
      <c r="O1879" s="634" t="s">
        <v>12700</v>
      </c>
      <c r="P1879" s="634" t="s">
        <v>8132</v>
      </c>
      <c r="Q1879" s="634" t="s">
        <v>8133</v>
      </c>
      <c r="R1879" s="634" t="s">
        <v>7224</v>
      </c>
      <c r="S1879" s="634" t="s">
        <v>8135</v>
      </c>
      <c r="T1879" s="634" t="s">
        <v>11028</v>
      </c>
      <c r="U1879" s="634" t="s">
        <v>2426</v>
      </c>
      <c r="V1879" s="634" t="s">
        <v>470</v>
      </c>
      <c r="W1879" s="634" t="s">
        <v>5559</v>
      </c>
      <c r="X1879" s="634" t="s">
        <v>8137</v>
      </c>
      <c r="Y1879" s="634" t="s">
        <v>8138</v>
      </c>
      <c r="Z1879" s="634" t="s">
        <v>8139</v>
      </c>
      <c r="AE1879" s="634" t="s">
        <v>20514</v>
      </c>
      <c r="AF1879" s="634" t="s">
        <v>21290</v>
      </c>
      <c r="AI1879" s="646" t="str">
        <f>VLOOKUP(K1879,'2-kurs'!C:F,4,)</f>
        <v>2-kurs</v>
      </c>
      <c r="AJ1879" s="634" t="str">
        <f t="shared" si="29"/>
        <v>438231100870</v>
      </c>
    </row>
    <row r="1880" spans="1:36" hidden="1" x14ac:dyDescent="0.25">
      <c r="A1880" s="634" t="s">
        <v>12731</v>
      </c>
      <c r="B1880" s="634" t="s">
        <v>7983</v>
      </c>
      <c r="C1880" s="634" t="s">
        <v>8125</v>
      </c>
      <c r="D1880" s="634" t="s">
        <v>8126</v>
      </c>
      <c r="E1880" s="634" t="s">
        <v>8127</v>
      </c>
      <c r="F1880" s="634" t="s">
        <v>4345</v>
      </c>
      <c r="G1880" s="634" t="s">
        <v>8221</v>
      </c>
      <c r="H1880" s="634" t="s">
        <v>4344</v>
      </c>
      <c r="I1880" s="634" t="s">
        <v>12732</v>
      </c>
      <c r="J1880" s="634" t="s">
        <v>12733</v>
      </c>
      <c r="K1880" s="635">
        <v>30808821110051</v>
      </c>
      <c r="L1880" s="634" t="s">
        <v>12734</v>
      </c>
      <c r="M1880" s="634" t="s">
        <v>2423</v>
      </c>
      <c r="N1880" s="634" t="s">
        <v>2424</v>
      </c>
      <c r="O1880" s="634" t="s">
        <v>12700</v>
      </c>
      <c r="P1880" s="634" t="s">
        <v>8132</v>
      </c>
      <c r="Q1880" s="634" t="s">
        <v>8133</v>
      </c>
      <c r="R1880" s="634" t="s">
        <v>7224</v>
      </c>
      <c r="S1880" s="634" t="s">
        <v>8135</v>
      </c>
      <c r="T1880" s="634" t="s">
        <v>11028</v>
      </c>
      <c r="U1880" s="634" t="s">
        <v>2426</v>
      </c>
      <c r="V1880" s="634" t="s">
        <v>470</v>
      </c>
      <c r="W1880" s="634" t="s">
        <v>5559</v>
      </c>
      <c r="X1880" s="634" t="s">
        <v>8225</v>
      </c>
      <c r="Y1880" s="634" t="s">
        <v>8138</v>
      </c>
      <c r="Z1880" s="634" t="s">
        <v>8139</v>
      </c>
      <c r="AE1880" s="634" t="s">
        <v>20514</v>
      </c>
      <c r="AF1880" s="634" t="s">
        <v>21294</v>
      </c>
      <c r="AI1880" s="646" t="str">
        <f>VLOOKUP(K1880,'2-kurs'!C:F,4,)</f>
        <v>2-kurs</v>
      </c>
      <c r="AJ1880" s="634" t="str">
        <f t="shared" si="29"/>
        <v>438231100869</v>
      </c>
    </row>
    <row r="1881" spans="1:36" hidden="1" x14ac:dyDescent="0.25">
      <c r="A1881" s="634" t="s">
        <v>12727</v>
      </c>
      <c r="B1881" s="634" t="s">
        <v>7986</v>
      </c>
      <c r="C1881" s="634" t="s">
        <v>8125</v>
      </c>
      <c r="D1881" s="634" t="s">
        <v>8126</v>
      </c>
      <c r="E1881" s="634" t="s">
        <v>8127</v>
      </c>
      <c r="F1881" s="634" t="s">
        <v>4345</v>
      </c>
      <c r="G1881" s="634" t="s">
        <v>8186</v>
      </c>
      <c r="H1881" s="634" t="s">
        <v>4346</v>
      </c>
      <c r="I1881" s="634" t="s">
        <v>12728</v>
      </c>
      <c r="J1881" s="634" t="s">
        <v>12729</v>
      </c>
      <c r="K1881" s="635">
        <v>41105901120143</v>
      </c>
      <c r="L1881" s="634" t="s">
        <v>12730</v>
      </c>
      <c r="M1881" s="634" t="s">
        <v>2423</v>
      </c>
      <c r="N1881" s="634" t="s">
        <v>2424</v>
      </c>
      <c r="O1881" s="634" t="s">
        <v>12700</v>
      </c>
      <c r="P1881" s="634" t="s">
        <v>8132</v>
      </c>
      <c r="Q1881" s="634" t="s">
        <v>8133</v>
      </c>
      <c r="R1881" s="634" t="s">
        <v>7224</v>
      </c>
      <c r="S1881" s="634" t="s">
        <v>8135</v>
      </c>
      <c r="T1881" s="634" t="s">
        <v>11028</v>
      </c>
      <c r="U1881" s="634" t="s">
        <v>2426</v>
      </c>
      <c r="V1881" s="634" t="s">
        <v>470</v>
      </c>
      <c r="W1881" s="634" t="s">
        <v>5559</v>
      </c>
      <c r="X1881" s="634" t="s">
        <v>8137</v>
      </c>
      <c r="Y1881" s="634" t="s">
        <v>8138</v>
      </c>
      <c r="Z1881" s="634" t="s">
        <v>8139</v>
      </c>
      <c r="AE1881" s="634" t="s">
        <v>20514</v>
      </c>
      <c r="AF1881" s="634" t="s">
        <v>21287</v>
      </c>
      <c r="AI1881" s="646" t="str">
        <f>VLOOKUP(K1881,'2-kurs'!C:F,4,)</f>
        <v>2-kurs</v>
      </c>
      <c r="AJ1881" s="634" t="str">
        <f t="shared" si="29"/>
        <v>438231100871</v>
      </c>
    </row>
    <row r="1882" spans="1:36" hidden="1" x14ac:dyDescent="0.25">
      <c r="A1882" s="634" t="s">
        <v>12722</v>
      </c>
      <c r="B1882" s="634" t="s">
        <v>7994</v>
      </c>
      <c r="C1882" s="634" t="s">
        <v>8125</v>
      </c>
      <c r="D1882" s="634" t="s">
        <v>8126</v>
      </c>
      <c r="E1882" s="634" t="s">
        <v>8127</v>
      </c>
      <c r="F1882" s="634" t="s">
        <v>4345</v>
      </c>
      <c r="G1882" s="634" t="s">
        <v>4349</v>
      </c>
      <c r="H1882" s="634" t="s">
        <v>4346</v>
      </c>
      <c r="I1882" s="634" t="s">
        <v>12723</v>
      </c>
      <c r="J1882" s="634" t="s">
        <v>12724</v>
      </c>
      <c r="K1882" s="635">
        <v>40411995380015</v>
      </c>
      <c r="L1882" s="634" t="s">
        <v>12725</v>
      </c>
      <c r="M1882" s="634" t="s">
        <v>2423</v>
      </c>
      <c r="N1882" s="634" t="s">
        <v>2424</v>
      </c>
      <c r="O1882" s="634" t="s">
        <v>12700</v>
      </c>
      <c r="P1882" s="634" t="s">
        <v>8132</v>
      </c>
      <c r="Q1882" s="634" t="s">
        <v>8133</v>
      </c>
      <c r="R1882" s="634" t="s">
        <v>7224</v>
      </c>
      <c r="S1882" s="634" t="s">
        <v>8135</v>
      </c>
      <c r="T1882" s="634" t="s">
        <v>11028</v>
      </c>
      <c r="U1882" s="634" t="s">
        <v>2426</v>
      </c>
      <c r="V1882" s="634" t="s">
        <v>470</v>
      </c>
      <c r="W1882" s="634" t="s">
        <v>5559</v>
      </c>
      <c r="X1882" s="634" t="s">
        <v>12726</v>
      </c>
      <c r="Y1882" s="634" t="s">
        <v>8138</v>
      </c>
      <c r="Z1882" s="634" t="s">
        <v>8139</v>
      </c>
      <c r="AE1882" s="634" t="s">
        <v>20514</v>
      </c>
      <c r="AF1882" s="634" t="s">
        <v>21309</v>
      </c>
      <c r="AI1882" s="646" t="str">
        <f>VLOOKUP(K1882,'2-kurs'!C:F,4,)</f>
        <v>2-kurs</v>
      </c>
      <c r="AJ1882" s="634" t="str">
        <f t="shared" si="29"/>
        <v>438231100872</v>
      </c>
    </row>
    <row r="1883" spans="1:36" hidden="1" x14ac:dyDescent="0.25">
      <c r="A1883" s="634" t="s">
        <v>12735</v>
      </c>
      <c r="B1883" s="634" t="s">
        <v>8001</v>
      </c>
      <c r="C1883" s="634" t="s">
        <v>8125</v>
      </c>
      <c r="D1883" s="634" t="s">
        <v>8126</v>
      </c>
      <c r="E1883" s="634" t="s">
        <v>8127</v>
      </c>
      <c r="F1883" s="634" t="s">
        <v>8552</v>
      </c>
      <c r="G1883" s="634" t="s">
        <v>11427</v>
      </c>
      <c r="H1883" s="634" t="s">
        <v>4346</v>
      </c>
      <c r="I1883" s="634" t="s">
        <v>12736</v>
      </c>
      <c r="J1883" s="634" t="s">
        <v>12737</v>
      </c>
      <c r="K1883" s="635">
        <v>41901965720031</v>
      </c>
      <c r="L1883" s="634" t="s">
        <v>9283</v>
      </c>
      <c r="M1883" s="634" t="s">
        <v>2423</v>
      </c>
      <c r="N1883" s="634" t="s">
        <v>2424</v>
      </c>
      <c r="O1883" s="634" t="s">
        <v>12700</v>
      </c>
      <c r="P1883" s="634" t="s">
        <v>8132</v>
      </c>
      <c r="Q1883" s="634" t="s">
        <v>8133</v>
      </c>
      <c r="R1883" s="634" t="s">
        <v>7224</v>
      </c>
      <c r="S1883" s="634" t="s">
        <v>8135</v>
      </c>
      <c r="T1883" s="634" t="s">
        <v>11028</v>
      </c>
      <c r="U1883" s="634" t="s">
        <v>2426</v>
      </c>
      <c r="V1883" s="634" t="s">
        <v>470</v>
      </c>
      <c r="W1883" s="634" t="s">
        <v>5559</v>
      </c>
      <c r="X1883" s="634" t="s">
        <v>8225</v>
      </c>
      <c r="Y1883" s="634" t="s">
        <v>8138</v>
      </c>
      <c r="Z1883" s="634" t="s">
        <v>8139</v>
      </c>
      <c r="AE1883" s="634" t="s">
        <v>8140</v>
      </c>
      <c r="AF1883" s="634" t="s">
        <v>21322</v>
      </c>
      <c r="AI1883" s="646" t="str">
        <f>VLOOKUP(K1883,'2-kurs'!C:F,4,)</f>
        <v>2-kurs</v>
      </c>
      <c r="AJ1883" s="634" t="str">
        <f t="shared" si="29"/>
        <v>438231100835</v>
      </c>
    </row>
    <row r="1884" spans="1:36" hidden="1" x14ac:dyDescent="0.25">
      <c r="A1884" s="634" t="s">
        <v>19445</v>
      </c>
      <c r="B1884" s="634" t="s">
        <v>18965</v>
      </c>
      <c r="C1884" s="634" t="s">
        <v>8125</v>
      </c>
      <c r="D1884" s="634" t="s">
        <v>8126</v>
      </c>
      <c r="E1884" s="634" t="s">
        <v>8127</v>
      </c>
      <c r="F1884" s="634" t="s">
        <v>4345</v>
      </c>
      <c r="G1884" s="634" t="s">
        <v>8186</v>
      </c>
      <c r="H1884" s="634" t="s">
        <v>4346</v>
      </c>
      <c r="I1884" s="634" t="s">
        <v>19446</v>
      </c>
      <c r="J1884" s="634" t="s">
        <v>19447</v>
      </c>
      <c r="K1884" s="635">
        <v>41003965360025</v>
      </c>
      <c r="L1884" s="634" t="s">
        <v>19448</v>
      </c>
      <c r="M1884" s="634" t="s">
        <v>4006</v>
      </c>
      <c r="N1884" s="634" t="s">
        <v>2424</v>
      </c>
      <c r="O1884" s="634" t="s">
        <v>19385</v>
      </c>
      <c r="P1884" s="634" t="s">
        <v>8132</v>
      </c>
      <c r="Q1884" s="634" t="s">
        <v>8133</v>
      </c>
      <c r="R1884" s="634" t="s">
        <v>7245</v>
      </c>
      <c r="S1884" s="634" t="s">
        <v>8135</v>
      </c>
      <c r="T1884" s="634" t="s">
        <v>11028</v>
      </c>
      <c r="U1884" s="634" t="s">
        <v>2426</v>
      </c>
      <c r="V1884" s="634" t="s">
        <v>470</v>
      </c>
      <c r="W1884" s="634" t="s">
        <v>5559</v>
      </c>
      <c r="X1884" s="634" t="s">
        <v>8137</v>
      </c>
      <c r="Y1884" s="634" t="s">
        <v>19387</v>
      </c>
      <c r="Z1884" s="634" t="s">
        <v>8139</v>
      </c>
      <c r="AE1884" s="634" t="s">
        <v>20514</v>
      </c>
      <c r="AF1884" s="634" t="s">
        <v>18576</v>
      </c>
      <c r="AI1884" s="646" t="str">
        <f>VLOOKUP(K1884,'3-kurs'!C:F,4,)</f>
        <v>3-kurs</v>
      </c>
      <c r="AJ1884" s="634" t="str">
        <f t="shared" si="29"/>
        <v>438241102214</v>
      </c>
    </row>
    <row r="1885" spans="1:36" hidden="1" x14ac:dyDescent="0.25">
      <c r="A1885" s="634" t="s">
        <v>19398</v>
      </c>
      <c r="B1885" s="634" t="s">
        <v>18964</v>
      </c>
      <c r="C1885" s="634" t="s">
        <v>8125</v>
      </c>
      <c r="D1885" s="634" t="s">
        <v>8126</v>
      </c>
      <c r="E1885" s="634" t="s">
        <v>8127</v>
      </c>
      <c r="F1885" s="634" t="s">
        <v>4345</v>
      </c>
      <c r="G1885" s="634" t="s">
        <v>8327</v>
      </c>
      <c r="H1885" s="634" t="s">
        <v>4346</v>
      </c>
      <c r="I1885" s="634" t="s">
        <v>19399</v>
      </c>
      <c r="J1885" s="634" t="s">
        <v>19400</v>
      </c>
      <c r="K1885" s="635">
        <v>62603025270034</v>
      </c>
      <c r="L1885" s="634" t="s">
        <v>9328</v>
      </c>
      <c r="M1885" s="634" t="s">
        <v>4006</v>
      </c>
      <c r="N1885" s="634" t="s">
        <v>2424</v>
      </c>
      <c r="O1885" s="634" t="s">
        <v>19385</v>
      </c>
      <c r="P1885" s="634" t="s">
        <v>8132</v>
      </c>
      <c r="Q1885" s="634" t="s">
        <v>8133</v>
      </c>
      <c r="R1885" s="634" t="s">
        <v>7245</v>
      </c>
      <c r="S1885" s="634" t="s">
        <v>8135</v>
      </c>
      <c r="T1885" s="634" t="s">
        <v>11028</v>
      </c>
      <c r="U1885" s="634" t="s">
        <v>2426</v>
      </c>
      <c r="V1885" s="634" t="s">
        <v>470</v>
      </c>
      <c r="W1885" s="634" t="s">
        <v>5559</v>
      </c>
      <c r="X1885" s="634" t="s">
        <v>8225</v>
      </c>
      <c r="Y1885" s="634" t="s">
        <v>19387</v>
      </c>
      <c r="Z1885" s="634" t="s">
        <v>8139</v>
      </c>
      <c r="AE1885" s="634" t="s">
        <v>20514</v>
      </c>
      <c r="AF1885" s="634" t="s">
        <v>18576</v>
      </c>
      <c r="AI1885" s="646" t="str">
        <f>VLOOKUP(K1885,'3-kurs'!C:F,4,)</f>
        <v>3-kurs</v>
      </c>
      <c r="AJ1885" s="634" t="str">
        <f t="shared" si="29"/>
        <v>438221100401</v>
      </c>
    </row>
    <row r="1886" spans="1:36" hidden="1" x14ac:dyDescent="0.25">
      <c r="A1886" s="634" t="s">
        <v>19443</v>
      </c>
      <c r="B1886" s="634" t="s">
        <v>7966</v>
      </c>
      <c r="C1886" s="634" t="s">
        <v>8125</v>
      </c>
      <c r="D1886" s="634" t="s">
        <v>8126</v>
      </c>
      <c r="E1886" s="634" t="s">
        <v>8127</v>
      </c>
      <c r="F1886" s="634" t="s">
        <v>8552</v>
      </c>
      <c r="G1886" s="634" t="s">
        <v>11031</v>
      </c>
      <c r="H1886" s="634" t="s">
        <v>4344</v>
      </c>
      <c r="I1886" s="634" t="s">
        <v>15651</v>
      </c>
      <c r="J1886" s="634" t="s">
        <v>19444</v>
      </c>
      <c r="K1886" s="635">
        <v>50907045720047</v>
      </c>
      <c r="L1886" s="634" t="s">
        <v>8559</v>
      </c>
      <c r="M1886" s="634" t="s">
        <v>4006</v>
      </c>
      <c r="N1886" s="634" t="s">
        <v>2424</v>
      </c>
      <c r="O1886" s="634" t="s">
        <v>19385</v>
      </c>
      <c r="P1886" s="634" t="s">
        <v>8132</v>
      </c>
      <c r="Q1886" s="634" t="s">
        <v>8133</v>
      </c>
      <c r="R1886" s="634" t="s">
        <v>7245</v>
      </c>
      <c r="S1886" s="634" t="s">
        <v>8135</v>
      </c>
      <c r="T1886" s="634" t="s">
        <v>11028</v>
      </c>
      <c r="U1886" s="634" t="s">
        <v>2426</v>
      </c>
      <c r="V1886" s="634" t="s">
        <v>470</v>
      </c>
      <c r="W1886" s="634" t="s">
        <v>5559</v>
      </c>
      <c r="X1886" s="634" t="s">
        <v>12319</v>
      </c>
      <c r="Y1886" s="634" t="s">
        <v>19387</v>
      </c>
      <c r="Z1886" s="634" t="s">
        <v>8139</v>
      </c>
      <c r="AE1886" s="634" t="s">
        <v>20514</v>
      </c>
      <c r="AF1886" s="634" t="s">
        <v>18576</v>
      </c>
      <c r="AI1886" s="646" t="str">
        <f>VLOOKUP(K1886,'3-kurs'!C:F,4,)</f>
        <v>3-kurs</v>
      </c>
      <c r="AJ1886" s="634" t="str">
        <f t="shared" si="29"/>
        <v>438221100384</v>
      </c>
    </row>
    <row r="1887" spans="1:36" hidden="1" x14ac:dyDescent="0.25">
      <c r="A1887" s="634" t="s">
        <v>12691</v>
      </c>
      <c r="B1887" s="634" t="s">
        <v>12692</v>
      </c>
      <c r="C1887" s="634" t="s">
        <v>8125</v>
      </c>
      <c r="D1887" s="634" t="s">
        <v>8126</v>
      </c>
      <c r="E1887" s="634" t="s">
        <v>8127</v>
      </c>
      <c r="F1887" s="634" t="s">
        <v>4345</v>
      </c>
      <c r="G1887" s="634" t="s">
        <v>8598</v>
      </c>
      <c r="H1887" s="634" t="s">
        <v>4344</v>
      </c>
      <c r="I1887" s="634" t="s">
        <v>12693</v>
      </c>
      <c r="J1887" s="634" t="s">
        <v>12694</v>
      </c>
      <c r="K1887" s="635">
        <v>31508975330031</v>
      </c>
      <c r="L1887" s="634" t="s">
        <v>10474</v>
      </c>
      <c r="M1887" s="634" t="s">
        <v>4006</v>
      </c>
      <c r="N1887" s="634" t="s">
        <v>2424</v>
      </c>
      <c r="O1887" s="634" t="s">
        <v>19385</v>
      </c>
      <c r="P1887" s="634" t="s">
        <v>8132</v>
      </c>
      <c r="Q1887" s="634" t="s">
        <v>8133</v>
      </c>
      <c r="R1887" s="634" t="s">
        <v>7245</v>
      </c>
      <c r="S1887" s="634" t="s">
        <v>8135</v>
      </c>
      <c r="T1887" s="634" t="s">
        <v>11028</v>
      </c>
      <c r="U1887" s="634" t="s">
        <v>2426</v>
      </c>
      <c r="V1887" s="634" t="s">
        <v>470</v>
      </c>
      <c r="W1887" s="634" t="s">
        <v>5559</v>
      </c>
      <c r="X1887" s="634" t="s">
        <v>12695</v>
      </c>
      <c r="Y1887" s="634" t="s">
        <v>19387</v>
      </c>
      <c r="Z1887" s="634" t="s">
        <v>8139</v>
      </c>
      <c r="AE1887" s="634" t="s">
        <v>20514</v>
      </c>
      <c r="AF1887" s="634" t="s">
        <v>18732</v>
      </c>
      <c r="AI1887" s="646" t="str">
        <f>VLOOKUP(K1887,'3-kurs'!C:F,4,)</f>
        <v>3-kurs</v>
      </c>
      <c r="AJ1887" s="634" t="str">
        <f t="shared" si="29"/>
        <v>438221100360</v>
      </c>
    </row>
    <row r="1888" spans="1:36" hidden="1" x14ac:dyDescent="0.25">
      <c r="A1888" s="634" t="s">
        <v>19406</v>
      </c>
      <c r="B1888" s="634" t="s">
        <v>19069</v>
      </c>
      <c r="C1888" s="634" t="s">
        <v>8125</v>
      </c>
      <c r="D1888" s="634" t="s">
        <v>8126</v>
      </c>
      <c r="E1888" s="634" t="s">
        <v>8127</v>
      </c>
      <c r="F1888" s="634" t="s">
        <v>4345</v>
      </c>
      <c r="G1888" s="634" t="s">
        <v>4347</v>
      </c>
      <c r="H1888" s="634" t="s">
        <v>4344</v>
      </c>
      <c r="I1888" s="634" t="s">
        <v>19407</v>
      </c>
      <c r="J1888" s="634" t="s">
        <v>19408</v>
      </c>
      <c r="K1888" s="635">
        <v>30411720940010</v>
      </c>
      <c r="L1888" s="634" t="s">
        <v>9851</v>
      </c>
      <c r="M1888" s="634" t="s">
        <v>4006</v>
      </c>
      <c r="N1888" s="634" t="s">
        <v>2424</v>
      </c>
      <c r="O1888" s="634" t="s">
        <v>19385</v>
      </c>
      <c r="P1888" s="634" t="s">
        <v>8132</v>
      </c>
      <c r="Q1888" s="634" t="s">
        <v>8133</v>
      </c>
      <c r="R1888" s="634" t="s">
        <v>7245</v>
      </c>
      <c r="S1888" s="634" t="s">
        <v>8135</v>
      </c>
      <c r="T1888" s="634" t="s">
        <v>11028</v>
      </c>
      <c r="U1888" s="634" t="s">
        <v>2426</v>
      </c>
      <c r="V1888" s="634" t="s">
        <v>470</v>
      </c>
      <c r="W1888" s="634" t="s">
        <v>5559</v>
      </c>
      <c r="X1888" s="634" t="s">
        <v>19193</v>
      </c>
      <c r="Y1888" s="634" t="s">
        <v>19387</v>
      </c>
      <c r="Z1888" s="634" t="s">
        <v>8139</v>
      </c>
      <c r="AE1888" s="634" t="s">
        <v>20514</v>
      </c>
      <c r="AF1888" s="634" t="s">
        <v>18576</v>
      </c>
      <c r="AI1888" s="646" t="str">
        <f>VLOOKUP(K1888,'3-kurs'!C:F,4,)</f>
        <v>3-kurs</v>
      </c>
      <c r="AJ1888" s="634" t="str">
        <f t="shared" si="29"/>
        <v>438221100355</v>
      </c>
    </row>
    <row r="1889" spans="1:36" hidden="1" x14ac:dyDescent="0.25">
      <c r="A1889" s="634" t="s">
        <v>19428</v>
      </c>
      <c r="B1889" s="634" t="s">
        <v>19093</v>
      </c>
      <c r="C1889" s="634" t="s">
        <v>8125</v>
      </c>
      <c r="D1889" s="634" t="s">
        <v>8126</v>
      </c>
      <c r="E1889" s="634" t="s">
        <v>8127</v>
      </c>
      <c r="F1889" s="634" t="s">
        <v>8552</v>
      </c>
      <c r="G1889" s="634" t="s">
        <v>8896</v>
      </c>
      <c r="H1889" s="634" t="s">
        <v>4344</v>
      </c>
      <c r="I1889" s="634" t="s">
        <v>16227</v>
      </c>
      <c r="J1889" s="634" t="s">
        <v>19429</v>
      </c>
      <c r="K1889" s="635">
        <v>31501985660024</v>
      </c>
      <c r="L1889" s="634" t="s">
        <v>19430</v>
      </c>
      <c r="M1889" s="634" t="s">
        <v>4006</v>
      </c>
      <c r="N1889" s="634" t="s">
        <v>2424</v>
      </c>
      <c r="O1889" s="634" t="s">
        <v>19385</v>
      </c>
      <c r="P1889" s="634" t="s">
        <v>8132</v>
      </c>
      <c r="Q1889" s="634" t="s">
        <v>8133</v>
      </c>
      <c r="R1889" s="634" t="s">
        <v>7245</v>
      </c>
      <c r="S1889" s="634" t="s">
        <v>8135</v>
      </c>
      <c r="T1889" s="634" t="s">
        <v>11028</v>
      </c>
      <c r="U1889" s="634" t="s">
        <v>2426</v>
      </c>
      <c r="V1889" s="634" t="s">
        <v>470</v>
      </c>
      <c r="W1889" s="634" t="s">
        <v>5559</v>
      </c>
      <c r="X1889" s="634" t="s">
        <v>19431</v>
      </c>
      <c r="Y1889" s="634" t="s">
        <v>19387</v>
      </c>
      <c r="Z1889" s="634" t="s">
        <v>8139</v>
      </c>
      <c r="AE1889" s="634" t="s">
        <v>20514</v>
      </c>
      <c r="AF1889" s="634" t="s">
        <v>18576</v>
      </c>
      <c r="AI1889" s="646" t="str">
        <f>VLOOKUP(K1889,'3-kurs'!C:F,4,)</f>
        <v>3-kurs</v>
      </c>
      <c r="AJ1889" s="634" t="str">
        <f t="shared" si="29"/>
        <v>438221100382</v>
      </c>
    </row>
    <row r="1890" spans="1:36" hidden="1" x14ac:dyDescent="0.25">
      <c r="A1890" s="634" t="s">
        <v>19401</v>
      </c>
      <c r="B1890" s="634" t="s">
        <v>19402</v>
      </c>
      <c r="C1890" s="634" t="s">
        <v>8125</v>
      </c>
      <c r="D1890" s="634" t="s">
        <v>8126</v>
      </c>
      <c r="E1890" s="634" t="s">
        <v>8127</v>
      </c>
      <c r="F1890" s="634" t="s">
        <v>4345</v>
      </c>
      <c r="G1890" s="634" t="s">
        <v>4350</v>
      </c>
      <c r="H1890" s="634" t="s">
        <v>4344</v>
      </c>
      <c r="I1890" s="634" t="s">
        <v>19403</v>
      </c>
      <c r="J1890" s="634" t="s">
        <v>19404</v>
      </c>
      <c r="K1890" s="635">
        <v>32810995310078</v>
      </c>
      <c r="L1890" s="634" t="s">
        <v>19405</v>
      </c>
      <c r="M1890" s="634" t="s">
        <v>4006</v>
      </c>
      <c r="N1890" s="634" t="s">
        <v>2424</v>
      </c>
      <c r="O1890" s="634" t="s">
        <v>19385</v>
      </c>
      <c r="P1890" s="634" t="s">
        <v>8132</v>
      </c>
      <c r="Q1890" s="634" t="s">
        <v>8133</v>
      </c>
      <c r="R1890" s="634" t="s">
        <v>7245</v>
      </c>
      <c r="S1890" s="634" t="s">
        <v>8135</v>
      </c>
      <c r="T1890" s="634" t="s">
        <v>11028</v>
      </c>
      <c r="U1890" s="634" t="s">
        <v>2426</v>
      </c>
      <c r="V1890" s="634" t="s">
        <v>470</v>
      </c>
      <c r="W1890" s="634" t="s">
        <v>5559</v>
      </c>
      <c r="X1890" s="634" t="s">
        <v>8137</v>
      </c>
      <c r="Y1890" s="634" t="s">
        <v>19387</v>
      </c>
      <c r="Z1890" s="634" t="s">
        <v>8139</v>
      </c>
      <c r="AE1890" s="634" t="s">
        <v>8140</v>
      </c>
      <c r="AF1890" s="634" t="s">
        <v>18576</v>
      </c>
      <c r="AI1890" s="646" t="str">
        <f>VLOOKUP(K1890,'3-kurs'!C:F,4,)</f>
        <v>3-kurs</v>
      </c>
      <c r="AJ1890" s="634" t="str">
        <f t="shared" si="29"/>
        <v>438221100372</v>
      </c>
    </row>
    <row r="1891" spans="1:36" hidden="1" x14ac:dyDescent="0.25">
      <c r="A1891" s="634" t="s">
        <v>19449</v>
      </c>
      <c r="B1891" s="634" t="s">
        <v>19450</v>
      </c>
      <c r="C1891" s="634" t="s">
        <v>8125</v>
      </c>
      <c r="D1891" s="634" t="s">
        <v>8126</v>
      </c>
      <c r="E1891" s="634" t="s">
        <v>8127</v>
      </c>
      <c r="F1891" s="634" t="s">
        <v>4345</v>
      </c>
      <c r="G1891" s="634" t="s">
        <v>4347</v>
      </c>
      <c r="H1891" s="634" t="s">
        <v>4344</v>
      </c>
      <c r="I1891" s="634" t="s">
        <v>11695</v>
      </c>
      <c r="J1891" s="634" t="s">
        <v>19451</v>
      </c>
      <c r="K1891" s="635">
        <v>31607975260015</v>
      </c>
      <c r="L1891" s="634" t="s">
        <v>19452</v>
      </c>
      <c r="M1891" s="634" t="s">
        <v>4006</v>
      </c>
      <c r="N1891" s="634" t="s">
        <v>2424</v>
      </c>
      <c r="O1891" s="634" t="s">
        <v>19385</v>
      </c>
      <c r="P1891" s="634" t="s">
        <v>8132</v>
      </c>
      <c r="Q1891" s="634" t="s">
        <v>8133</v>
      </c>
      <c r="R1891" s="634" t="s">
        <v>7245</v>
      </c>
      <c r="S1891" s="634" t="s">
        <v>8135</v>
      </c>
      <c r="T1891" s="634" t="s">
        <v>11028</v>
      </c>
      <c r="U1891" s="634" t="s">
        <v>2426</v>
      </c>
      <c r="V1891" s="634" t="s">
        <v>470</v>
      </c>
      <c r="W1891" s="634" t="s">
        <v>5559</v>
      </c>
      <c r="X1891" s="634" t="s">
        <v>19453</v>
      </c>
      <c r="Y1891" s="634" t="s">
        <v>8138</v>
      </c>
      <c r="Z1891" s="634" t="s">
        <v>8139</v>
      </c>
      <c r="AE1891" s="634" t="s">
        <v>20514</v>
      </c>
      <c r="AF1891" s="634" t="s">
        <v>18576</v>
      </c>
      <c r="AI1891" s="646" t="str">
        <f>VLOOKUP(K1891,'3-kurs'!C:F,4,)</f>
        <v>3-kurs</v>
      </c>
      <c r="AJ1891" s="634" t="str">
        <f t="shared" si="29"/>
        <v>438221100371</v>
      </c>
    </row>
    <row r="1892" spans="1:36" hidden="1" x14ac:dyDescent="0.25">
      <c r="A1892" s="634" t="s">
        <v>19392</v>
      </c>
      <c r="B1892" s="634" t="s">
        <v>19393</v>
      </c>
      <c r="C1892" s="634" t="s">
        <v>8125</v>
      </c>
      <c r="D1892" s="634" t="s">
        <v>8126</v>
      </c>
      <c r="E1892" s="634" t="s">
        <v>8127</v>
      </c>
      <c r="F1892" s="634" t="s">
        <v>4345</v>
      </c>
      <c r="G1892" s="634" t="s">
        <v>4347</v>
      </c>
      <c r="H1892" s="634" t="s">
        <v>4344</v>
      </c>
      <c r="I1892" s="634" t="s">
        <v>11448</v>
      </c>
      <c r="J1892" s="634" t="s">
        <v>19394</v>
      </c>
      <c r="K1892" s="635">
        <v>32309985260025</v>
      </c>
      <c r="L1892" s="634" t="s">
        <v>13790</v>
      </c>
      <c r="M1892" s="634" t="s">
        <v>4006</v>
      </c>
      <c r="N1892" s="634" t="s">
        <v>2424</v>
      </c>
      <c r="O1892" s="634" t="s">
        <v>19385</v>
      </c>
      <c r="P1892" s="634" t="s">
        <v>8132</v>
      </c>
      <c r="Q1892" s="634" t="s">
        <v>8133</v>
      </c>
      <c r="R1892" s="634" t="s">
        <v>7245</v>
      </c>
      <c r="S1892" s="634" t="s">
        <v>8135</v>
      </c>
      <c r="T1892" s="634" t="s">
        <v>11028</v>
      </c>
      <c r="U1892" s="634" t="s">
        <v>2426</v>
      </c>
      <c r="V1892" s="634" t="s">
        <v>470</v>
      </c>
      <c r="W1892" s="634" t="s">
        <v>5559</v>
      </c>
      <c r="X1892" s="634" t="s">
        <v>8271</v>
      </c>
      <c r="Y1892" s="634" t="s">
        <v>19387</v>
      </c>
      <c r="Z1892" s="634" t="s">
        <v>8139</v>
      </c>
      <c r="AE1892" s="634" t="s">
        <v>20514</v>
      </c>
      <c r="AF1892" s="634" t="s">
        <v>18576</v>
      </c>
      <c r="AI1892" s="646" t="str">
        <f>VLOOKUP(K1892,'3-kurs'!C:F,4,)</f>
        <v>3-kurs</v>
      </c>
      <c r="AJ1892" s="634" t="str">
        <f t="shared" si="29"/>
        <v>438241102183</v>
      </c>
    </row>
    <row r="1893" spans="1:36" hidden="1" x14ac:dyDescent="0.25">
      <c r="A1893" s="634" t="s">
        <v>19423</v>
      </c>
      <c r="B1893" s="634" t="s">
        <v>19424</v>
      </c>
      <c r="C1893" s="634" t="s">
        <v>8125</v>
      </c>
      <c r="D1893" s="634" t="s">
        <v>8126</v>
      </c>
      <c r="E1893" s="634" t="s">
        <v>8127</v>
      </c>
      <c r="F1893" s="634" t="s">
        <v>4345</v>
      </c>
      <c r="G1893" s="634" t="s">
        <v>4347</v>
      </c>
      <c r="H1893" s="634" t="s">
        <v>4344</v>
      </c>
      <c r="I1893" s="634" t="s">
        <v>19425</v>
      </c>
      <c r="J1893" s="634" t="s">
        <v>19426</v>
      </c>
      <c r="K1893" s="635">
        <v>50502055260017</v>
      </c>
      <c r="L1893" s="634" t="s">
        <v>14140</v>
      </c>
      <c r="M1893" s="634" t="s">
        <v>4006</v>
      </c>
      <c r="N1893" s="634" t="s">
        <v>2424</v>
      </c>
      <c r="O1893" s="634" t="s">
        <v>19385</v>
      </c>
      <c r="P1893" s="634" t="s">
        <v>8132</v>
      </c>
      <c r="Q1893" s="634" t="s">
        <v>8133</v>
      </c>
      <c r="R1893" s="634" t="s">
        <v>7245</v>
      </c>
      <c r="S1893" s="634" t="s">
        <v>8135</v>
      </c>
      <c r="T1893" s="634" t="s">
        <v>11028</v>
      </c>
      <c r="U1893" s="634" t="s">
        <v>2426</v>
      </c>
      <c r="V1893" s="634" t="s">
        <v>470</v>
      </c>
      <c r="W1893" s="634" t="s">
        <v>5559</v>
      </c>
      <c r="X1893" s="634" t="s">
        <v>19427</v>
      </c>
      <c r="Y1893" s="634" t="s">
        <v>19387</v>
      </c>
      <c r="Z1893" s="634" t="s">
        <v>8139</v>
      </c>
      <c r="AE1893" s="634" t="s">
        <v>20514</v>
      </c>
      <c r="AF1893" s="634" t="s">
        <v>18576</v>
      </c>
      <c r="AI1893" s="646" t="str">
        <f>VLOOKUP(K1893,'3-kurs'!C:F,4,)</f>
        <v>3-kurs</v>
      </c>
      <c r="AJ1893" s="634" t="str">
        <f t="shared" si="29"/>
        <v>438231100892</v>
      </c>
    </row>
    <row r="1894" spans="1:36" hidden="1" x14ac:dyDescent="0.25">
      <c r="A1894" s="634" t="s">
        <v>19432</v>
      </c>
      <c r="B1894" s="634" t="s">
        <v>8009</v>
      </c>
      <c r="C1894" s="634" t="s">
        <v>8125</v>
      </c>
      <c r="D1894" s="634" t="s">
        <v>8126</v>
      </c>
      <c r="E1894" s="634" t="s">
        <v>8127</v>
      </c>
      <c r="F1894" s="634" t="s">
        <v>8552</v>
      </c>
      <c r="G1894" s="634" t="s">
        <v>11073</v>
      </c>
      <c r="H1894" s="634" t="s">
        <v>4344</v>
      </c>
      <c r="I1894" s="634" t="s">
        <v>19433</v>
      </c>
      <c r="J1894" s="634" t="s">
        <v>19434</v>
      </c>
      <c r="K1894" s="635">
        <v>31902872740014</v>
      </c>
      <c r="L1894" s="634" t="s">
        <v>15314</v>
      </c>
      <c r="M1894" s="634" t="s">
        <v>4006</v>
      </c>
      <c r="N1894" s="634" t="s">
        <v>2424</v>
      </c>
      <c r="O1894" s="634" t="s">
        <v>19385</v>
      </c>
      <c r="P1894" s="634" t="s">
        <v>8132</v>
      </c>
      <c r="Q1894" s="634" t="s">
        <v>8133</v>
      </c>
      <c r="R1894" s="634" t="s">
        <v>7245</v>
      </c>
      <c r="S1894" s="634" t="s">
        <v>8135</v>
      </c>
      <c r="T1894" s="634" t="s">
        <v>11028</v>
      </c>
      <c r="U1894" s="634" t="s">
        <v>2426</v>
      </c>
      <c r="V1894" s="634" t="s">
        <v>470</v>
      </c>
      <c r="W1894" s="634" t="s">
        <v>5559</v>
      </c>
      <c r="X1894" s="634" t="s">
        <v>19435</v>
      </c>
      <c r="Y1894" s="634" t="s">
        <v>19387</v>
      </c>
      <c r="Z1894" s="634" t="s">
        <v>8139</v>
      </c>
      <c r="AE1894" s="634" t="s">
        <v>20514</v>
      </c>
      <c r="AF1894" s="634" t="s">
        <v>18576</v>
      </c>
      <c r="AI1894" s="646" t="str">
        <f>VLOOKUP(K1894,'3-kurs'!C:F,4,)</f>
        <v>3-kurs</v>
      </c>
      <c r="AJ1894" s="634" t="str">
        <f t="shared" si="29"/>
        <v>438221100368</v>
      </c>
    </row>
    <row r="1895" spans="1:36" hidden="1" x14ac:dyDescent="0.25">
      <c r="A1895" s="634" t="s">
        <v>19388</v>
      </c>
      <c r="B1895" s="634" t="s">
        <v>19389</v>
      </c>
      <c r="C1895" s="634" t="s">
        <v>8125</v>
      </c>
      <c r="D1895" s="634" t="s">
        <v>8126</v>
      </c>
      <c r="E1895" s="634" t="s">
        <v>8127</v>
      </c>
      <c r="F1895" s="634" t="s">
        <v>4345</v>
      </c>
      <c r="G1895" s="634" t="s">
        <v>8332</v>
      </c>
      <c r="H1895" s="634" t="s">
        <v>4344</v>
      </c>
      <c r="I1895" s="634" t="s">
        <v>9883</v>
      </c>
      <c r="J1895" s="634" t="s">
        <v>19390</v>
      </c>
      <c r="K1895" s="635">
        <v>30603951050053</v>
      </c>
      <c r="L1895" s="634" t="s">
        <v>10501</v>
      </c>
      <c r="M1895" s="634" t="s">
        <v>4006</v>
      </c>
      <c r="N1895" s="634" t="s">
        <v>2424</v>
      </c>
      <c r="O1895" s="634" t="s">
        <v>19385</v>
      </c>
      <c r="P1895" s="634" t="s">
        <v>8132</v>
      </c>
      <c r="Q1895" s="634" t="s">
        <v>8133</v>
      </c>
      <c r="R1895" s="634" t="s">
        <v>7245</v>
      </c>
      <c r="S1895" s="634" t="s">
        <v>8135</v>
      </c>
      <c r="T1895" s="634" t="s">
        <v>11028</v>
      </c>
      <c r="U1895" s="634" t="s">
        <v>2426</v>
      </c>
      <c r="V1895" s="634" t="s">
        <v>470</v>
      </c>
      <c r="W1895" s="634" t="s">
        <v>5559</v>
      </c>
      <c r="X1895" s="634" t="s">
        <v>19391</v>
      </c>
      <c r="Y1895" s="634" t="s">
        <v>8138</v>
      </c>
      <c r="Z1895" s="634" t="s">
        <v>8139</v>
      </c>
      <c r="AE1895" s="634" t="s">
        <v>20514</v>
      </c>
      <c r="AF1895" s="634" t="s">
        <v>18576</v>
      </c>
      <c r="AI1895" s="646" t="str">
        <f>VLOOKUP(K1895,'3-kurs'!C:F,4,)</f>
        <v>3-kurs</v>
      </c>
      <c r="AJ1895" s="634" t="str">
        <f t="shared" si="29"/>
        <v>438221100370</v>
      </c>
    </row>
    <row r="1896" spans="1:36" hidden="1" x14ac:dyDescent="0.25">
      <c r="A1896" s="634" t="s">
        <v>19966</v>
      </c>
      <c r="B1896" s="634" t="s">
        <v>19895</v>
      </c>
      <c r="C1896" s="634" t="s">
        <v>8125</v>
      </c>
      <c r="D1896" s="634" t="s">
        <v>8126</v>
      </c>
      <c r="E1896" s="634" t="s">
        <v>8127</v>
      </c>
      <c r="F1896" s="634" t="s">
        <v>4345</v>
      </c>
      <c r="G1896" s="634" t="s">
        <v>4352</v>
      </c>
      <c r="H1896" s="634" t="s">
        <v>4346</v>
      </c>
      <c r="I1896" s="634" t="s">
        <v>19967</v>
      </c>
      <c r="J1896" s="634" t="s">
        <v>19968</v>
      </c>
      <c r="K1896" s="635">
        <v>42007901060030</v>
      </c>
      <c r="L1896" s="634" t="s">
        <v>19969</v>
      </c>
      <c r="M1896" s="634" t="s">
        <v>4006</v>
      </c>
      <c r="N1896" s="634" t="s">
        <v>2424</v>
      </c>
      <c r="O1896" s="634" t="s">
        <v>19385</v>
      </c>
      <c r="P1896" s="634" t="s">
        <v>8132</v>
      </c>
      <c r="Q1896" s="634" t="s">
        <v>8133</v>
      </c>
      <c r="R1896" s="634" t="s">
        <v>7245</v>
      </c>
      <c r="S1896" s="634" t="s">
        <v>8135</v>
      </c>
      <c r="T1896" s="634" t="s">
        <v>11028</v>
      </c>
      <c r="U1896" s="634" t="s">
        <v>2426</v>
      </c>
      <c r="V1896" s="634" t="s">
        <v>470</v>
      </c>
      <c r="W1896" s="634" t="s">
        <v>5559</v>
      </c>
      <c r="X1896" s="634" t="s">
        <v>3124</v>
      </c>
      <c r="Y1896" s="634" t="s">
        <v>19387</v>
      </c>
      <c r="Z1896" s="634" t="s">
        <v>8139</v>
      </c>
      <c r="AE1896" s="634" t="s">
        <v>20514</v>
      </c>
      <c r="AF1896" s="634" t="s">
        <v>18576</v>
      </c>
      <c r="AI1896" s="646" t="str">
        <f>VLOOKUP(K1896,'3-kurs'!C:F,4,)</f>
        <v>3-kurs</v>
      </c>
      <c r="AJ1896" s="634" t="str">
        <f t="shared" si="29"/>
        <v>438221100432</v>
      </c>
    </row>
    <row r="1897" spans="1:36" hidden="1" x14ac:dyDescent="0.25">
      <c r="A1897" s="634" t="s">
        <v>19466</v>
      </c>
      <c r="B1897" s="634" t="s">
        <v>19467</v>
      </c>
      <c r="C1897" s="634" t="s">
        <v>8125</v>
      </c>
      <c r="D1897" s="634" t="s">
        <v>8126</v>
      </c>
      <c r="E1897" s="634" t="s">
        <v>8127</v>
      </c>
      <c r="F1897" s="634" t="s">
        <v>4345</v>
      </c>
      <c r="G1897" s="634" t="s">
        <v>8332</v>
      </c>
      <c r="H1897" s="634" t="s">
        <v>4344</v>
      </c>
      <c r="I1897" s="634" t="s">
        <v>13729</v>
      </c>
      <c r="J1897" s="634" t="s">
        <v>19468</v>
      </c>
      <c r="K1897" s="635">
        <v>50408055260014</v>
      </c>
      <c r="L1897" s="634" t="s">
        <v>10999</v>
      </c>
      <c r="M1897" s="634" t="s">
        <v>4006</v>
      </c>
      <c r="N1897" s="634" t="s">
        <v>2424</v>
      </c>
      <c r="O1897" s="634" t="s">
        <v>19385</v>
      </c>
      <c r="P1897" s="634" t="s">
        <v>8132</v>
      </c>
      <c r="Q1897" s="634" t="s">
        <v>8133</v>
      </c>
      <c r="R1897" s="634" t="s">
        <v>7245</v>
      </c>
      <c r="S1897" s="634" t="s">
        <v>8135</v>
      </c>
      <c r="T1897" s="634" t="s">
        <v>11028</v>
      </c>
      <c r="U1897" s="634" t="s">
        <v>2426</v>
      </c>
      <c r="V1897" s="634" t="s">
        <v>470</v>
      </c>
      <c r="W1897" s="634" t="s">
        <v>5559</v>
      </c>
      <c r="X1897" s="634" t="s">
        <v>8137</v>
      </c>
      <c r="Y1897" s="634" t="s">
        <v>19387</v>
      </c>
      <c r="Z1897" s="634" t="s">
        <v>8139</v>
      </c>
      <c r="AE1897" s="634" t="s">
        <v>20514</v>
      </c>
      <c r="AF1897" s="634" t="s">
        <v>18576</v>
      </c>
      <c r="AI1897" s="646" t="str">
        <f>VLOOKUP(K1897,'3-kurs'!C:F,4,)</f>
        <v>3-kurs</v>
      </c>
      <c r="AJ1897" s="634" t="str">
        <f t="shared" si="29"/>
        <v>438221100348</v>
      </c>
    </row>
    <row r="1898" spans="1:36" hidden="1" x14ac:dyDescent="0.25">
      <c r="A1898" s="634" t="s">
        <v>19380</v>
      </c>
      <c r="B1898" s="634" t="s">
        <v>19381</v>
      </c>
      <c r="C1898" s="634" t="s">
        <v>8125</v>
      </c>
      <c r="D1898" s="634" t="s">
        <v>8126</v>
      </c>
      <c r="E1898" s="634" t="s">
        <v>8127</v>
      </c>
      <c r="F1898" s="634" t="s">
        <v>4345</v>
      </c>
      <c r="G1898" s="634" t="s">
        <v>8332</v>
      </c>
      <c r="H1898" s="634" t="s">
        <v>4344</v>
      </c>
      <c r="I1898" s="634" t="s">
        <v>19382</v>
      </c>
      <c r="J1898" s="634" t="s">
        <v>19383</v>
      </c>
      <c r="K1898" s="635">
        <v>31704831160015</v>
      </c>
      <c r="L1898" s="634" t="s">
        <v>19384</v>
      </c>
      <c r="M1898" s="634" t="s">
        <v>4006</v>
      </c>
      <c r="N1898" s="634" t="s">
        <v>2424</v>
      </c>
      <c r="O1898" s="634" t="s">
        <v>19385</v>
      </c>
      <c r="P1898" s="634" t="s">
        <v>8132</v>
      </c>
      <c r="Q1898" s="634" t="s">
        <v>8133</v>
      </c>
      <c r="R1898" s="634" t="s">
        <v>7245</v>
      </c>
      <c r="S1898" s="634" t="s">
        <v>8135</v>
      </c>
      <c r="T1898" s="634" t="s">
        <v>11028</v>
      </c>
      <c r="U1898" s="634" t="s">
        <v>2426</v>
      </c>
      <c r="V1898" s="634" t="s">
        <v>470</v>
      </c>
      <c r="W1898" s="634" t="s">
        <v>5559</v>
      </c>
      <c r="X1898" s="634" t="s">
        <v>19386</v>
      </c>
      <c r="Y1898" s="634" t="s">
        <v>19387</v>
      </c>
      <c r="Z1898" s="634" t="s">
        <v>8139</v>
      </c>
      <c r="AE1898" s="634" t="s">
        <v>20514</v>
      </c>
      <c r="AF1898" s="634" t="s">
        <v>18576</v>
      </c>
      <c r="AI1898" s="646" t="str">
        <f>VLOOKUP(K1898,'3-kurs'!C:F,4,)</f>
        <v>3-kurs</v>
      </c>
      <c r="AJ1898" s="634" t="str">
        <f t="shared" si="29"/>
        <v>438221100379</v>
      </c>
    </row>
    <row r="1899" spans="1:36" hidden="1" x14ac:dyDescent="0.25">
      <c r="A1899" s="634" t="s">
        <v>19409</v>
      </c>
      <c r="B1899" s="634" t="s">
        <v>19410</v>
      </c>
      <c r="C1899" s="634" t="s">
        <v>8125</v>
      </c>
      <c r="D1899" s="634" t="s">
        <v>8126</v>
      </c>
      <c r="E1899" s="634" t="s">
        <v>8127</v>
      </c>
      <c r="F1899" s="634" t="s">
        <v>4345</v>
      </c>
      <c r="G1899" s="634" t="s">
        <v>4347</v>
      </c>
      <c r="H1899" s="634" t="s">
        <v>4344</v>
      </c>
      <c r="I1899" s="634" t="s">
        <v>19411</v>
      </c>
      <c r="J1899" s="634" t="s">
        <v>19412</v>
      </c>
      <c r="K1899" s="635">
        <v>30105845260019</v>
      </c>
      <c r="L1899" s="634" t="s">
        <v>12358</v>
      </c>
      <c r="M1899" s="634" t="s">
        <v>4006</v>
      </c>
      <c r="N1899" s="634" t="s">
        <v>2424</v>
      </c>
      <c r="O1899" s="634" t="s">
        <v>19385</v>
      </c>
      <c r="P1899" s="634" t="s">
        <v>8132</v>
      </c>
      <c r="Q1899" s="634" t="s">
        <v>8133</v>
      </c>
      <c r="R1899" s="634" t="s">
        <v>7245</v>
      </c>
      <c r="S1899" s="634" t="s">
        <v>8135</v>
      </c>
      <c r="T1899" s="634" t="s">
        <v>11028</v>
      </c>
      <c r="U1899" s="634" t="s">
        <v>2426</v>
      </c>
      <c r="V1899" s="634" t="s">
        <v>470</v>
      </c>
      <c r="W1899" s="634" t="s">
        <v>5559</v>
      </c>
      <c r="X1899" s="634" t="s">
        <v>8161</v>
      </c>
      <c r="Y1899" s="634" t="s">
        <v>19387</v>
      </c>
      <c r="Z1899" s="634" t="s">
        <v>8139</v>
      </c>
      <c r="AE1899" s="634" t="s">
        <v>20514</v>
      </c>
      <c r="AF1899" s="634" t="s">
        <v>18576</v>
      </c>
      <c r="AI1899" s="646" t="str">
        <f>VLOOKUP(K1899,'3-kurs'!C:F,4,)</f>
        <v>3-kurs</v>
      </c>
      <c r="AJ1899" s="634" t="str">
        <f t="shared" si="29"/>
        <v>438221100345</v>
      </c>
    </row>
    <row r="1900" spans="1:36" hidden="1" x14ac:dyDescent="0.25">
      <c r="A1900" s="634" t="s">
        <v>19439</v>
      </c>
      <c r="B1900" s="634" t="s">
        <v>18939</v>
      </c>
      <c r="C1900" s="634" t="s">
        <v>8125</v>
      </c>
      <c r="D1900" s="634" t="s">
        <v>8126</v>
      </c>
      <c r="E1900" s="634" t="s">
        <v>8127</v>
      </c>
      <c r="F1900" s="634" t="s">
        <v>4345</v>
      </c>
      <c r="G1900" s="634" t="s">
        <v>8327</v>
      </c>
      <c r="H1900" s="634" t="s">
        <v>4344</v>
      </c>
      <c r="I1900" s="634" t="s">
        <v>19440</v>
      </c>
      <c r="J1900" s="634" t="s">
        <v>19441</v>
      </c>
      <c r="K1900" s="635">
        <v>30906881040041</v>
      </c>
      <c r="L1900" s="634" t="s">
        <v>19442</v>
      </c>
      <c r="M1900" s="634" t="s">
        <v>4006</v>
      </c>
      <c r="N1900" s="634" t="s">
        <v>2424</v>
      </c>
      <c r="O1900" s="634" t="s">
        <v>19385</v>
      </c>
      <c r="P1900" s="634" t="s">
        <v>8132</v>
      </c>
      <c r="Q1900" s="634" t="s">
        <v>8133</v>
      </c>
      <c r="R1900" s="634" t="s">
        <v>7245</v>
      </c>
      <c r="S1900" s="634" t="s">
        <v>8135</v>
      </c>
      <c r="T1900" s="634" t="s">
        <v>11028</v>
      </c>
      <c r="U1900" s="634" t="s">
        <v>2426</v>
      </c>
      <c r="V1900" s="634" t="s">
        <v>470</v>
      </c>
      <c r="W1900" s="634" t="s">
        <v>5559</v>
      </c>
      <c r="X1900" s="634" t="s">
        <v>12721</v>
      </c>
      <c r="Y1900" s="634" t="s">
        <v>19387</v>
      </c>
      <c r="Z1900" s="634" t="s">
        <v>8139</v>
      </c>
      <c r="AE1900" s="634" t="s">
        <v>20514</v>
      </c>
      <c r="AF1900" s="634" t="s">
        <v>18576</v>
      </c>
      <c r="AI1900" s="646" t="str">
        <f>VLOOKUP(K1900,'3-kurs'!C:F,4,)</f>
        <v>3-kurs</v>
      </c>
      <c r="AJ1900" s="634" t="str">
        <f t="shared" si="29"/>
        <v>438221100358</v>
      </c>
    </row>
    <row r="1901" spans="1:36" hidden="1" x14ac:dyDescent="0.25">
      <c r="A1901" s="634" t="s">
        <v>19419</v>
      </c>
      <c r="B1901" s="634" t="s">
        <v>19420</v>
      </c>
      <c r="C1901" s="634" t="s">
        <v>8125</v>
      </c>
      <c r="D1901" s="634" t="s">
        <v>8126</v>
      </c>
      <c r="E1901" s="634" t="s">
        <v>8127</v>
      </c>
      <c r="F1901" s="634" t="s">
        <v>4345</v>
      </c>
      <c r="G1901" s="634" t="s">
        <v>4347</v>
      </c>
      <c r="H1901" s="634" t="s">
        <v>4344</v>
      </c>
      <c r="I1901" s="634" t="s">
        <v>19421</v>
      </c>
      <c r="J1901" s="634" t="s">
        <v>19422</v>
      </c>
      <c r="K1901" s="635">
        <v>30801941000158</v>
      </c>
      <c r="L1901" s="634" t="s">
        <v>16038</v>
      </c>
      <c r="M1901" s="634" t="s">
        <v>4006</v>
      </c>
      <c r="N1901" s="634" t="s">
        <v>2424</v>
      </c>
      <c r="O1901" s="634" t="s">
        <v>19385</v>
      </c>
      <c r="P1901" s="634" t="s">
        <v>8132</v>
      </c>
      <c r="Q1901" s="634" t="s">
        <v>8133</v>
      </c>
      <c r="R1901" s="634" t="s">
        <v>7245</v>
      </c>
      <c r="S1901" s="634" t="s">
        <v>8135</v>
      </c>
      <c r="T1901" s="634" t="s">
        <v>11028</v>
      </c>
      <c r="U1901" s="634" t="s">
        <v>2426</v>
      </c>
      <c r="V1901" s="634" t="s">
        <v>470</v>
      </c>
      <c r="W1901" s="634" t="s">
        <v>5559</v>
      </c>
      <c r="X1901" s="634" t="s">
        <v>8161</v>
      </c>
      <c r="Y1901" s="634" t="s">
        <v>19387</v>
      </c>
      <c r="Z1901" s="634" t="s">
        <v>8139</v>
      </c>
      <c r="AE1901" s="634" t="s">
        <v>20514</v>
      </c>
      <c r="AF1901" s="634" t="s">
        <v>18576</v>
      </c>
      <c r="AI1901" s="646" t="str">
        <f>VLOOKUP(K1901,'3-kurs'!C:F,4,)</f>
        <v>3-kurs</v>
      </c>
      <c r="AJ1901" s="634" t="str">
        <f t="shared" si="29"/>
        <v>438221100346</v>
      </c>
    </row>
    <row r="1902" spans="1:36" hidden="1" x14ac:dyDescent="0.25">
      <c r="A1902" s="634" t="s">
        <v>19454</v>
      </c>
      <c r="B1902" s="634" t="s">
        <v>19114</v>
      </c>
      <c r="C1902" s="634" t="s">
        <v>8125</v>
      </c>
      <c r="D1902" s="634" t="s">
        <v>8126</v>
      </c>
      <c r="E1902" s="634" t="s">
        <v>8127</v>
      </c>
      <c r="F1902" s="634" t="s">
        <v>4345</v>
      </c>
      <c r="G1902" s="634" t="s">
        <v>8332</v>
      </c>
      <c r="H1902" s="634" t="s">
        <v>4344</v>
      </c>
      <c r="I1902" s="634" t="s">
        <v>19455</v>
      </c>
      <c r="J1902" s="634" t="s">
        <v>19456</v>
      </c>
      <c r="K1902" s="635">
        <v>33003851150056</v>
      </c>
      <c r="L1902" s="634" t="s">
        <v>14248</v>
      </c>
      <c r="M1902" s="634" t="s">
        <v>4006</v>
      </c>
      <c r="N1902" s="634" t="s">
        <v>2424</v>
      </c>
      <c r="O1902" s="634" t="s">
        <v>19385</v>
      </c>
      <c r="P1902" s="634" t="s">
        <v>8132</v>
      </c>
      <c r="Q1902" s="634" t="s">
        <v>8133</v>
      </c>
      <c r="R1902" s="634" t="s">
        <v>7245</v>
      </c>
      <c r="S1902" s="634" t="s">
        <v>8135</v>
      </c>
      <c r="T1902" s="634" t="s">
        <v>11028</v>
      </c>
      <c r="U1902" s="634" t="s">
        <v>2426</v>
      </c>
      <c r="V1902" s="634" t="s">
        <v>470</v>
      </c>
      <c r="W1902" s="634" t="s">
        <v>5559</v>
      </c>
      <c r="X1902" s="634" t="s">
        <v>11764</v>
      </c>
      <c r="Y1902" s="634" t="s">
        <v>19387</v>
      </c>
      <c r="Z1902" s="634" t="s">
        <v>8139</v>
      </c>
      <c r="AE1902" s="634" t="s">
        <v>20514</v>
      </c>
      <c r="AF1902" s="634" t="s">
        <v>18576</v>
      </c>
      <c r="AI1902" s="646" t="str">
        <f>VLOOKUP(K1902,'3-kurs'!C:F,4,)</f>
        <v>3-kurs</v>
      </c>
      <c r="AJ1902" s="634" t="str">
        <f t="shared" si="29"/>
        <v>438241102196</v>
      </c>
    </row>
    <row r="1903" spans="1:36" hidden="1" x14ac:dyDescent="0.25">
      <c r="A1903" s="634" t="s">
        <v>19723</v>
      </c>
      <c r="B1903" s="634" t="s">
        <v>19125</v>
      </c>
      <c r="C1903" s="634" t="s">
        <v>8125</v>
      </c>
      <c r="D1903" s="634" t="s">
        <v>8126</v>
      </c>
      <c r="E1903" s="634" t="s">
        <v>8127</v>
      </c>
      <c r="F1903" s="634" t="s">
        <v>4345</v>
      </c>
      <c r="G1903" s="634" t="s">
        <v>4347</v>
      </c>
      <c r="H1903" s="634" t="s">
        <v>4344</v>
      </c>
      <c r="I1903" s="634" t="s">
        <v>19724</v>
      </c>
      <c r="J1903" s="634" t="s">
        <v>19725</v>
      </c>
      <c r="K1903" s="635">
        <v>31005985260010</v>
      </c>
      <c r="L1903" s="634" t="s">
        <v>10936</v>
      </c>
      <c r="M1903" s="634" t="s">
        <v>4006</v>
      </c>
      <c r="N1903" s="634" t="s">
        <v>2424</v>
      </c>
      <c r="O1903" s="634" t="s">
        <v>19385</v>
      </c>
      <c r="P1903" s="634" t="s">
        <v>8132</v>
      </c>
      <c r="Q1903" s="634" t="s">
        <v>8133</v>
      </c>
      <c r="R1903" s="634" t="s">
        <v>7245</v>
      </c>
      <c r="S1903" s="634" t="s">
        <v>8135</v>
      </c>
      <c r="T1903" s="634" t="s">
        <v>11028</v>
      </c>
      <c r="U1903" s="634" t="s">
        <v>2426</v>
      </c>
      <c r="V1903" s="634" t="s">
        <v>470</v>
      </c>
      <c r="W1903" s="634" t="s">
        <v>5559</v>
      </c>
      <c r="X1903" s="634" t="s">
        <v>3124</v>
      </c>
      <c r="Y1903" s="634" t="s">
        <v>19387</v>
      </c>
      <c r="Z1903" s="634" t="s">
        <v>8139</v>
      </c>
      <c r="AE1903" s="634" t="s">
        <v>20514</v>
      </c>
      <c r="AF1903" s="634" t="s">
        <v>18576</v>
      </c>
      <c r="AI1903" s="646" t="str">
        <f>VLOOKUP(K1903,'3-kurs'!C:F,4,)</f>
        <v>3-kurs</v>
      </c>
      <c r="AJ1903" s="634" t="str">
        <f t="shared" si="29"/>
        <v>438221100430</v>
      </c>
    </row>
    <row r="1904" spans="1:36" hidden="1" x14ac:dyDescent="0.25">
      <c r="A1904" s="634" t="s">
        <v>19395</v>
      </c>
      <c r="B1904" s="634" t="s">
        <v>19106</v>
      </c>
      <c r="C1904" s="634" t="s">
        <v>8125</v>
      </c>
      <c r="D1904" s="634" t="s">
        <v>8126</v>
      </c>
      <c r="E1904" s="634" t="s">
        <v>8127</v>
      </c>
      <c r="F1904" s="634" t="s">
        <v>4345</v>
      </c>
      <c r="G1904" s="634" t="s">
        <v>8327</v>
      </c>
      <c r="H1904" s="634" t="s">
        <v>4346</v>
      </c>
      <c r="I1904" s="634" t="s">
        <v>19396</v>
      </c>
      <c r="J1904" s="634" t="s">
        <v>19397</v>
      </c>
      <c r="K1904" s="635">
        <v>60104035270033</v>
      </c>
      <c r="L1904" s="634" t="s">
        <v>11915</v>
      </c>
      <c r="M1904" s="634" t="s">
        <v>4006</v>
      </c>
      <c r="N1904" s="634" t="s">
        <v>2424</v>
      </c>
      <c r="O1904" s="634" t="s">
        <v>19385</v>
      </c>
      <c r="P1904" s="634" t="s">
        <v>8132</v>
      </c>
      <c r="Q1904" s="634" t="s">
        <v>8133</v>
      </c>
      <c r="R1904" s="634" t="s">
        <v>7245</v>
      </c>
      <c r="S1904" s="634" t="s">
        <v>8135</v>
      </c>
      <c r="T1904" s="634" t="s">
        <v>11028</v>
      </c>
      <c r="U1904" s="634" t="s">
        <v>2426</v>
      </c>
      <c r="V1904" s="634" t="s">
        <v>470</v>
      </c>
      <c r="W1904" s="634" t="s">
        <v>5559</v>
      </c>
      <c r="X1904" s="634" t="s">
        <v>8175</v>
      </c>
      <c r="Y1904" s="634" t="s">
        <v>19387</v>
      </c>
      <c r="Z1904" s="634" t="s">
        <v>8139</v>
      </c>
      <c r="AE1904" s="634" t="s">
        <v>20514</v>
      </c>
      <c r="AF1904" s="634" t="s">
        <v>18576</v>
      </c>
      <c r="AI1904" s="646" t="str">
        <f>VLOOKUP(K1904,'3-kurs'!C:F,4,)</f>
        <v>3-kurs</v>
      </c>
      <c r="AJ1904" s="634" t="str">
        <f t="shared" si="29"/>
        <v>438221100422</v>
      </c>
    </row>
    <row r="1905" spans="1:36" hidden="1" x14ac:dyDescent="0.25">
      <c r="A1905" s="634" t="s">
        <v>19707</v>
      </c>
      <c r="B1905" s="634" t="s">
        <v>19708</v>
      </c>
      <c r="C1905" s="634" t="s">
        <v>8125</v>
      </c>
      <c r="D1905" s="634" t="s">
        <v>8126</v>
      </c>
      <c r="E1905" s="634" t="s">
        <v>8127</v>
      </c>
      <c r="F1905" s="634" t="s">
        <v>4345</v>
      </c>
      <c r="G1905" s="634" t="s">
        <v>4352</v>
      </c>
      <c r="H1905" s="634" t="s">
        <v>4346</v>
      </c>
      <c r="I1905" s="634" t="s">
        <v>19709</v>
      </c>
      <c r="J1905" s="634" t="s">
        <v>19710</v>
      </c>
      <c r="K1905" s="635">
        <v>41809901060062</v>
      </c>
      <c r="L1905" s="634" t="s">
        <v>19711</v>
      </c>
      <c r="M1905" s="634" t="s">
        <v>4006</v>
      </c>
      <c r="N1905" s="634" t="s">
        <v>2424</v>
      </c>
      <c r="O1905" s="634" t="s">
        <v>19385</v>
      </c>
      <c r="P1905" s="634" t="s">
        <v>8132</v>
      </c>
      <c r="Q1905" s="634" t="s">
        <v>8133</v>
      </c>
      <c r="R1905" s="634" t="s">
        <v>7245</v>
      </c>
      <c r="S1905" s="634" t="s">
        <v>8135</v>
      </c>
      <c r="T1905" s="634" t="s">
        <v>11028</v>
      </c>
      <c r="U1905" s="634" t="s">
        <v>2426</v>
      </c>
      <c r="V1905" s="634" t="s">
        <v>470</v>
      </c>
      <c r="W1905" s="634" t="s">
        <v>5559</v>
      </c>
      <c r="X1905" s="634" t="s">
        <v>19712</v>
      </c>
      <c r="Y1905" s="634" t="s">
        <v>8138</v>
      </c>
      <c r="Z1905" s="634" t="s">
        <v>8139</v>
      </c>
      <c r="AE1905" s="634" t="s">
        <v>20514</v>
      </c>
      <c r="AF1905" s="634" t="s">
        <v>18576</v>
      </c>
      <c r="AI1905" s="646" t="str">
        <f>VLOOKUP(K1905,'3-kurs'!C:F,4,)</f>
        <v>3-kurs</v>
      </c>
      <c r="AJ1905" s="634" t="str">
        <f t="shared" si="29"/>
        <v>438221100391</v>
      </c>
    </row>
    <row r="1906" spans="1:36" hidden="1" x14ac:dyDescent="0.25">
      <c r="A1906" s="634" t="s">
        <v>19413</v>
      </c>
      <c r="B1906" s="634" t="s">
        <v>19414</v>
      </c>
      <c r="C1906" s="634" t="s">
        <v>8125</v>
      </c>
      <c r="D1906" s="634" t="s">
        <v>8126</v>
      </c>
      <c r="E1906" s="634" t="s">
        <v>8127</v>
      </c>
      <c r="F1906" s="634" t="s">
        <v>8552</v>
      </c>
      <c r="G1906" s="634" t="s">
        <v>11427</v>
      </c>
      <c r="H1906" s="634" t="s">
        <v>4344</v>
      </c>
      <c r="I1906" s="634" t="s">
        <v>19415</v>
      </c>
      <c r="J1906" s="634" t="s">
        <v>19416</v>
      </c>
      <c r="K1906" s="635">
        <v>30705892700083</v>
      </c>
      <c r="L1906" s="634" t="s">
        <v>19417</v>
      </c>
      <c r="M1906" s="634" t="s">
        <v>4006</v>
      </c>
      <c r="N1906" s="634" t="s">
        <v>2424</v>
      </c>
      <c r="O1906" s="634" t="s">
        <v>19385</v>
      </c>
      <c r="P1906" s="634" t="s">
        <v>8132</v>
      </c>
      <c r="Q1906" s="634" t="s">
        <v>8133</v>
      </c>
      <c r="R1906" s="634" t="s">
        <v>7245</v>
      </c>
      <c r="S1906" s="634" t="s">
        <v>8135</v>
      </c>
      <c r="T1906" s="634" t="s">
        <v>11028</v>
      </c>
      <c r="U1906" s="634" t="s">
        <v>2426</v>
      </c>
      <c r="V1906" s="634" t="s">
        <v>470</v>
      </c>
      <c r="W1906" s="634" t="s">
        <v>5559</v>
      </c>
      <c r="X1906" s="634" t="s">
        <v>19418</v>
      </c>
      <c r="Y1906" s="634" t="s">
        <v>19387</v>
      </c>
      <c r="Z1906" s="634" t="s">
        <v>8139</v>
      </c>
      <c r="AE1906" s="634" t="s">
        <v>9201</v>
      </c>
      <c r="AF1906" s="634" t="s">
        <v>18576</v>
      </c>
      <c r="AI1906" s="646" t="str">
        <f>VLOOKUP(K1906,'3-kurs'!C:F,4,)</f>
        <v>3-kurs</v>
      </c>
      <c r="AJ1906" s="634" t="str">
        <f t="shared" si="29"/>
        <v>438221100357</v>
      </c>
    </row>
    <row r="1907" spans="1:36" hidden="1" x14ac:dyDescent="0.25">
      <c r="A1907" s="634" t="s">
        <v>19436</v>
      </c>
      <c r="B1907" s="634" t="s">
        <v>19437</v>
      </c>
      <c r="C1907" s="634" t="s">
        <v>8125</v>
      </c>
      <c r="D1907" s="634" t="s">
        <v>8126</v>
      </c>
      <c r="E1907" s="634" t="s">
        <v>8127</v>
      </c>
      <c r="F1907" s="634" t="s">
        <v>4345</v>
      </c>
      <c r="G1907" s="634" t="s">
        <v>4352</v>
      </c>
      <c r="H1907" s="634" t="s">
        <v>4346</v>
      </c>
      <c r="I1907" s="634" t="s">
        <v>19438</v>
      </c>
      <c r="J1907" s="634" t="s">
        <v>21323</v>
      </c>
      <c r="K1907" s="635">
        <v>40909821060025</v>
      </c>
      <c r="L1907" s="634" t="s">
        <v>19170</v>
      </c>
      <c r="M1907" s="634" t="s">
        <v>4006</v>
      </c>
      <c r="N1907" s="634" t="s">
        <v>2424</v>
      </c>
      <c r="O1907" s="634" t="s">
        <v>19385</v>
      </c>
      <c r="P1907" s="634" t="s">
        <v>8132</v>
      </c>
      <c r="Q1907" s="634" t="s">
        <v>8133</v>
      </c>
      <c r="R1907" s="634" t="s">
        <v>7245</v>
      </c>
      <c r="S1907" s="634" t="s">
        <v>8135</v>
      </c>
      <c r="T1907" s="634" t="s">
        <v>11028</v>
      </c>
      <c r="U1907" s="634" t="s">
        <v>2426</v>
      </c>
      <c r="V1907" s="634" t="s">
        <v>470</v>
      </c>
      <c r="W1907" s="634" t="s">
        <v>5559</v>
      </c>
      <c r="X1907" s="634" t="s">
        <v>8175</v>
      </c>
      <c r="Y1907" s="634" t="s">
        <v>19387</v>
      </c>
      <c r="Z1907" s="634" t="s">
        <v>8139</v>
      </c>
      <c r="AE1907" s="634" t="s">
        <v>20514</v>
      </c>
      <c r="AF1907" s="634" t="s">
        <v>18576</v>
      </c>
      <c r="AI1907" s="646" t="str">
        <f>VLOOKUP(K1907,'3-kurs'!C:F,4,)</f>
        <v>3-kurs</v>
      </c>
      <c r="AJ1907" s="634" t="str">
        <f t="shared" si="29"/>
        <v>438241102081</v>
      </c>
    </row>
    <row r="1908" spans="1:36" hidden="1" x14ac:dyDescent="0.25">
      <c r="A1908" s="634" t="s">
        <v>19457</v>
      </c>
      <c r="B1908" s="634" t="s">
        <v>19458</v>
      </c>
      <c r="C1908" s="634" t="s">
        <v>8125</v>
      </c>
      <c r="D1908" s="634" t="s">
        <v>8126</v>
      </c>
      <c r="E1908" s="634" t="s">
        <v>9795</v>
      </c>
      <c r="F1908" s="634" t="s">
        <v>4345</v>
      </c>
      <c r="G1908" s="634" t="s">
        <v>4348</v>
      </c>
      <c r="H1908" s="634" t="s">
        <v>4346</v>
      </c>
      <c r="I1908" s="634" t="s">
        <v>19459</v>
      </c>
      <c r="J1908" s="634" t="s">
        <v>19460</v>
      </c>
      <c r="K1908" s="635">
        <v>40610774310016</v>
      </c>
      <c r="L1908" s="634" t="s">
        <v>19461</v>
      </c>
      <c r="M1908" s="634" t="s">
        <v>4006</v>
      </c>
      <c r="N1908" s="634" t="s">
        <v>2424</v>
      </c>
      <c r="O1908" s="634" t="s">
        <v>19385</v>
      </c>
      <c r="P1908" s="634" t="s">
        <v>8132</v>
      </c>
      <c r="Q1908" s="634" t="s">
        <v>8133</v>
      </c>
      <c r="R1908" s="634" t="s">
        <v>7245</v>
      </c>
      <c r="S1908" s="634" t="s">
        <v>8135</v>
      </c>
      <c r="T1908" s="634" t="s">
        <v>11028</v>
      </c>
      <c r="U1908" s="634" t="s">
        <v>2426</v>
      </c>
      <c r="V1908" s="634" t="s">
        <v>470</v>
      </c>
      <c r="W1908" s="634" t="s">
        <v>5559</v>
      </c>
      <c r="X1908" s="634" t="s">
        <v>19462</v>
      </c>
      <c r="Y1908" s="634" t="s">
        <v>19387</v>
      </c>
      <c r="Z1908" s="634" t="s">
        <v>8139</v>
      </c>
      <c r="AE1908" s="634" t="s">
        <v>20514</v>
      </c>
      <c r="AF1908" s="634" t="s">
        <v>18576</v>
      </c>
      <c r="AI1908" s="646" t="str">
        <f>VLOOKUP(K1908,'3-kurs'!C:F,4,)</f>
        <v>3-kurs</v>
      </c>
      <c r="AJ1908" s="634" t="str">
        <f t="shared" si="29"/>
        <v>438221100356</v>
      </c>
    </row>
    <row r="1909" spans="1:36" hidden="1" x14ac:dyDescent="0.25">
      <c r="A1909" s="634" t="s">
        <v>19463</v>
      </c>
      <c r="B1909" s="634" t="s">
        <v>19119</v>
      </c>
      <c r="C1909" s="634" t="s">
        <v>8125</v>
      </c>
      <c r="D1909" s="634" t="s">
        <v>8126</v>
      </c>
      <c r="E1909" s="634" t="s">
        <v>8127</v>
      </c>
      <c r="F1909" s="634" t="s">
        <v>4345</v>
      </c>
      <c r="G1909" s="634" t="s">
        <v>4352</v>
      </c>
      <c r="H1909" s="634" t="s">
        <v>4346</v>
      </c>
      <c r="I1909" s="634" t="s">
        <v>19464</v>
      </c>
      <c r="J1909" s="634" t="s">
        <v>19465</v>
      </c>
      <c r="K1909" s="635">
        <v>42002861080047</v>
      </c>
      <c r="L1909" s="634" t="s">
        <v>8578</v>
      </c>
      <c r="M1909" s="634" t="s">
        <v>4006</v>
      </c>
      <c r="N1909" s="634" t="s">
        <v>2424</v>
      </c>
      <c r="O1909" s="634" t="s">
        <v>19385</v>
      </c>
      <c r="P1909" s="634" t="s">
        <v>8132</v>
      </c>
      <c r="Q1909" s="634" t="s">
        <v>8133</v>
      </c>
      <c r="R1909" s="634" t="s">
        <v>7245</v>
      </c>
      <c r="S1909" s="634" t="s">
        <v>8135</v>
      </c>
      <c r="T1909" s="634" t="s">
        <v>11028</v>
      </c>
      <c r="U1909" s="634" t="s">
        <v>2426</v>
      </c>
      <c r="V1909" s="634" t="s">
        <v>470</v>
      </c>
      <c r="W1909" s="634" t="s">
        <v>5559</v>
      </c>
      <c r="X1909" s="634" t="s">
        <v>8271</v>
      </c>
      <c r="Y1909" s="634" t="s">
        <v>19387</v>
      </c>
      <c r="Z1909" s="634" t="s">
        <v>8139</v>
      </c>
      <c r="AE1909" s="634" t="s">
        <v>20514</v>
      </c>
      <c r="AF1909" s="634" t="s">
        <v>18576</v>
      </c>
      <c r="AI1909" s="646" t="str">
        <f>VLOOKUP(K1909,'3-kurs'!C:F,4,)</f>
        <v>3-kurs</v>
      </c>
      <c r="AJ1909" s="634" t="str">
        <f t="shared" si="29"/>
        <v>438241102222</v>
      </c>
    </row>
    <row r="1910" spans="1:36" hidden="1" x14ac:dyDescent="0.25">
      <c r="A1910" s="634" t="s">
        <v>19477</v>
      </c>
      <c r="B1910" s="634" t="s">
        <v>7958</v>
      </c>
      <c r="C1910" s="634" t="s">
        <v>8125</v>
      </c>
      <c r="D1910" s="634" t="s">
        <v>8126</v>
      </c>
      <c r="E1910" s="634" t="s">
        <v>8127</v>
      </c>
      <c r="F1910" s="634" t="s">
        <v>8552</v>
      </c>
      <c r="G1910" s="634" t="s">
        <v>11427</v>
      </c>
      <c r="H1910" s="634" t="s">
        <v>4344</v>
      </c>
      <c r="I1910" s="634" t="s">
        <v>19478</v>
      </c>
      <c r="J1910" s="634" t="s">
        <v>19479</v>
      </c>
      <c r="K1910" s="635">
        <v>32104892700112</v>
      </c>
      <c r="L1910" s="634" t="s">
        <v>19480</v>
      </c>
      <c r="M1910" s="634" t="s">
        <v>4006</v>
      </c>
      <c r="N1910" s="634" t="s">
        <v>2424</v>
      </c>
      <c r="O1910" s="634" t="s">
        <v>19471</v>
      </c>
      <c r="P1910" s="634" t="s">
        <v>8132</v>
      </c>
      <c r="Q1910" s="634" t="s">
        <v>8133</v>
      </c>
      <c r="R1910" s="634" t="s">
        <v>7245</v>
      </c>
      <c r="S1910" s="634" t="s">
        <v>8135</v>
      </c>
      <c r="T1910" s="634" t="s">
        <v>11028</v>
      </c>
      <c r="U1910" s="634" t="s">
        <v>2426</v>
      </c>
      <c r="V1910" s="634" t="s">
        <v>470</v>
      </c>
      <c r="W1910" s="634" t="s">
        <v>5559</v>
      </c>
      <c r="X1910" s="634" t="s">
        <v>19481</v>
      </c>
      <c r="Y1910" s="634" t="s">
        <v>19387</v>
      </c>
      <c r="Z1910" s="634" t="s">
        <v>8139</v>
      </c>
      <c r="AE1910" s="634" t="s">
        <v>20514</v>
      </c>
      <c r="AF1910" s="634" t="s">
        <v>18576</v>
      </c>
      <c r="AI1910" s="646" t="str">
        <f>VLOOKUP(K1910,'3-kurs'!C:F,4,)</f>
        <v>3-kurs</v>
      </c>
      <c r="AJ1910" s="634" t="str">
        <f t="shared" si="29"/>
        <v>438221100365</v>
      </c>
    </row>
    <row r="1911" spans="1:36" hidden="1" x14ac:dyDescent="0.25">
      <c r="A1911" s="634" t="s">
        <v>19494</v>
      </c>
      <c r="B1911" s="634" t="s">
        <v>19495</v>
      </c>
      <c r="C1911" s="634" t="s">
        <v>8125</v>
      </c>
      <c r="D1911" s="634" t="s">
        <v>8126</v>
      </c>
      <c r="E1911" s="634" t="s">
        <v>9067</v>
      </c>
      <c r="F1911" s="634" t="s">
        <v>8908</v>
      </c>
      <c r="G1911" s="634" t="s">
        <v>19496</v>
      </c>
      <c r="H1911" s="634" t="s">
        <v>4344</v>
      </c>
      <c r="I1911" s="634" t="s">
        <v>13605</v>
      </c>
      <c r="J1911" s="634" t="s">
        <v>19497</v>
      </c>
      <c r="K1911" s="635">
        <v>50107035980022</v>
      </c>
      <c r="L1911" s="634" t="s">
        <v>19498</v>
      </c>
      <c r="M1911" s="634" t="s">
        <v>4006</v>
      </c>
      <c r="N1911" s="634" t="s">
        <v>2424</v>
      </c>
      <c r="O1911" s="634" t="s">
        <v>19471</v>
      </c>
      <c r="P1911" s="634" t="s">
        <v>8132</v>
      </c>
      <c r="Q1911" s="634" t="s">
        <v>8133</v>
      </c>
      <c r="R1911" s="634" t="s">
        <v>7245</v>
      </c>
      <c r="S1911" s="634" t="s">
        <v>8135</v>
      </c>
      <c r="T1911" s="634" t="s">
        <v>11028</v>
      </c>
      <c r="U1911" s="634" t="s">
        <v>2426</v>
      </c>
      <c r="V1911" s="634" t="s">
        <v>470</v>
      </c>
      <c r="W1911" s="634" t="s">
        <v>5559</v>
      </c>
      <c r="X1911" s="634" t="s">
        <v>19499</v>
      </c>
      <c r="Y1911" s="634" t="s">
        <v>8138</v>
      </c>
      <c r="Z1911" s="634" t="s">
        <v>8139</v>
      </c>
      <c r="AE1911" s="634" t="s">
        <v>20514</v>
      </c>
      <c r="AF1911" s="634" t="s">
        <v>18576</v>
      </c>
      <c r="AI1911" s="646" t="str">
        <f>VLOOKUP(K1911,'3-kurs'!C:F,4,)</f>
        <v>3-kurs</v>
      </c>
      <c r="AJ1911" s="634" t="str">
        <f t="shared" si="29"/>
        <v>438221100375</v>
      </c>
    </row>
    <row r="1912" spans="1:36" hidden="1" x14ac:dyDescent="0.25">
      <c r="A1912" s="634" t="s">
        <v>19559</v>
      </c>
      <c r="B1912" s="634" t="s">
        <v>19560</v>
      </c>
      <c r="C1912" s="634" t="s">
        <v>8125</v>
      </c>
      <c r="D1912" s="634" t="s">
        <v>8126</v>
      </c>
      <c r="E1912" s="634" t="s">
        <v>8127</v>
      </c>
      <c r="F1912" s="634" t="s">
        <v>4345</v>
      </c>
      <c r="G1912" s="634" t="s">
        <v>4350</v>
      </c>
      <c r="H1912" s="634" t="s">
        <v>4344</v>
      </c>
      <c r="I1912" s="634" t="s">
        <v>11947</v>
      </c>
      <c r="J1912" s="634" t="s">
        <v>19561</v>
      </c>
      <c r="K1912" s="635">
        <v>30906975310063</v>
      </c>
      <c r="L1912" s="634" t="s">
        <v>19562</v>
      </c>
      <c r="M1912" s="634" t="s">
        <v>4006</v>
      </c>
      <c r="N1912" s="634" t="s">
        <v>2424</v>
      </c>
      <c r="O1912" s="634" t="s">
        <v>19471</v>
      </c>
      <c r="P1912" s="634" t="s">
        <v>8132</v>
      </c>
      <c r="Q1912" s="634" t="s">
        <v>8133</v>
      </c>
      <c r="R1912" s="634" t="s">
        <v>7245</v>
      </c>
      <c r="S1912" s="634" t="s">
        <v>8135</v>
      </c>
      <c r="T1912" s="634" t="s">
        <v>11028</v>
      </c>
      <c r="U1912" s="634" t="s">
        <v>2426</v>
      </c>
      <c r="V1912" s="634" t="s">
        <v>470</v>
      </c>
      <c r="W1912" s="634" t="s">
        <v>5559</v>
      </c>
      <c r="X1912" s="634" t="s">
        <v>19563</v>
      </c>
      <c r="Y1912" s="634" t="s">
        <v>19387</v>
      </c>
      <c r="Z1912" s="634" t="s">
        <v>8139</v>
      </c>
      <c r="AE1912" s="634" t="s">
        <v>20514</v>
      </c>
      <c r="AF1912" s="634" t="s">
        <v>18576</v>
      </c>
      <c r="AI1912" s="646" t="str">
        <f>VLOOKUP(K1912,'3-kurs'!C:F,4,)</f>
        <v>3-kurs</v>
      </c>
      <c r="AJ1912" s="634" t="str">
        <f t="shared" si="29"/>
        <v>438221100397</v>
      </c>
    </row>
    <row r="1913" spans="1:36" hidden="1" x14ac:dyDescent="0.25">
      <c r="A1913" s="634" t="s">
        <v>19536</v>
      </c>
      <c r="B1913" s="634" t="s">
        <v>19537</v>
      </c>
      <c r="C1913" s="634" t="s">
        <v>8125</v>
      </c>
      <c r="D1913" s="634" t="s">
        <v>8126</v>
      </c>
      <c r="E1913" s="634" t="s">
        <v>8127</v>
      </c>
      <c r="F1913" s="634" t="s">
        <v>8908</v>
      </c>
      <c r="G1913" s="634" t="s">
        <v>19538</v>
      </c>
      <c r="H1913" s="634" t="s">
        <v>4344</v>
      </c>
      <c r="I1913" s="634" t="s">
        <v>8319</v>
      </c>
      <c r="J1913" s="634" t="s">
        <v>19539</v>
      </c>
      <c r="K1913" s="635">
        <v>53112035920038</v>
      </c>
      <c r="L1913" s="634" t="s">
        <v>12010</v>
      </c>
      <c r="M1913" s="634" t="s">
        <v>4006</v>
      </c>
      <c r="N1913" s="634" t="s">
        <v>2424</v>
      </c>
      <c r="O1913" s="634" t="s">
        <v>19471</v>
      </c>
      <c r="P1913" s="634" t="s">
        <v>8132</v>
      </c>
      <c r="Q1913" s="634" t="s">
        <v>8133</v>
      </c>
      <c r="R1913" s="634" t="s">
        <v>7245</v>
      </c>
      <c r="S1913" s="634" t="s">
        <v>8135</v>
      </c>
      <c r="T1913" s="634" t="s">
        <v>11028</v>
      </c>
      <c r="U1913" s="634" t="s">
        <v>2426</v>
      </c>
      <c r="V1913" s="634" t="s">
        <v>470</v>
      </c>
      <c r="W1913" s="634" t="s">
        <v>5559</v>
      </c>
      <c r="X1913" s="634" t="s">
        <v>19540</v>
      </c>
      <c r="Y1913" s="634" t="s">
        <v>8138</v>
      </c>
      <c r="Z1913" s="634" t="s">
        <v>8139</v>
      </c>
      <c r="AE1913" s="634" t="s">
        <v>20514</v>
      </c>
      <c r="AF1913" s="634" t="s">
        <v>18576</v>
      </c>
      <c r="AI1913" s="646" t="str">
        <f>VLOOKUP(K1913,'3-kurs'!C:F,4,)</f>
        <v>3-kurs</v>
      </c>
      <c r="AJ1913" s="634" t="str">
        <f t="shared" si="29"/>
        <v>438221100377</v>
      </c>
    </row>
    <row r="1914" spans="1:36" hidden="1" x14ac:dyDescent="0.25">
      <c r="A1914" s="634" t="s">
        <v>19482</v>
      </c>
      <c r="B1914" s="634" t="s">
        <v>8012</v>
      </c>
      <c r="C1914" s="634" t="s">
        <v>8125</v>
      </c>
      <c r="D1914" s="634" t="s">
        <v>8126</v>
      </c>
      <c r="E1914" s="634" t="s">
        <v>8127</v>
      </c>
      <c r="F1914" s="634" t="s">
        <v>4345</v>
      </c>
      <c r="G1914" s="634" t="s">
        <v>8221</v>
      </c>
      <c r="H1914" s="634" t="s">
        <v>4344</v>
      </c>
      <c r="I1914" s="634" t="s">
        <v>19483</v>
      </c>
      <c r="J1914" s="634" t="s">
        <v>19484</v>
      </c>
      <c r="K1914" s="635">
        <v>32506985350060</v>
      </c>
      <c r="L1914" s="634" t="s">
        <v>19485</v>
      </c>
      <c r="M1914" s="634" t="s">
        <v>4006</v>
      </c>
      <c r="N1914" s="634" t="s">
        <v>2424</v>
      </c>
      <c r="O1914" s="634" t="s">
        <v>19471</v>
      </c>
      <c r="P1914" s="634" t="s">
        <v>8132</v>
      </c>
      <c r="Q1914" s="634" t="s">
        <v>8133</v>
      </c>
      <c r="R1914" s="634" t="s">
        <v>7245</v>
      </c>
      <c r="S1914" s="634" t="s">
        <v>8135</v>
      </c>
      <c r="T1914" s="634" t="s">
        <v>11028</v>
      </c>
      <c r="U1914" s="634" t="s">
        <v>2426</v>
      </c>
      <c r="V1914" s="634" t="s">
        <v>470</v>
      </c>
      <c r="W1914" s="634" t="s">
        <v>5559</v>
      </c>
      <c r="X1914" s="634" t="s">
        <v>8137</v>
      </c>
      <c r="Y1914" s="634" t="s">
        <v>19387</v>
      </c>
      <c r="Z1914" s="634" t="s">
        <v>8139</v>
      </c>
      <c r="AE1914" s="634" t="s">
        <v>20514</v>
      </c>
      <c r="AF1914" s="634" t="s">
        <v>18576</v>
      </c>
      <c r="AI1914" s="646" t="str">
        <f>VLOOKUP(K1914,'3-kurs'!C:F,4,)</f>
        <v>3-kurs</v>
      </c>
      <c r="AJ1914" s="634" t="str">
        <f t="shared" si="29"/>
        <v>438221100364</v>
      </c>
    </row>
    <row r="1915" spans="1:36" hidden="1" x14ac:dyDescent="0.25">
      <c r="A1915" s="634" t="s">
        <v>19535</v>
      </c>
      <c r="B1915" s="634" t="s">
        <v>12718</v>
      </c>
      <c r="C1915" s="634" t="s">
        <v>8125</v>
      </c>
      <c r="D1915" s="634" t="s">
        <v>8126</v>
      </c>
      <c r="E1915" s="634" t="s">
        <v>8127</v>
      </c>
      <c r="F1915" s="634" t="s">
        <v>8253</v>
      </c>
      <c r="G1915" s="634" t="s">
        <v>8580</v>
      </c>
      <c r="H1915" s="634" t="s">
        <v>4344</v>
      </c>
      <c r="I1915" s="634" t="s">
        <v>12719</v>
      </c>
      <c r="J1915" s="634" t="s">
        <v>12720</v>
      </c>
      <c r="K1915" s="635">
        <v>30801913990016</v>
      </c>
      <c r="L1915" s="634" t="s">
        <v>10487</v>
      </c>
      <c r="M1915" s="634" t="s">
        <v>4006</v>
      </c>
      <c r="N1915" s="634" t="s">
        <v>2424</v>
      </c>
      <c r="O1915" s="634" t="s">
        <v>19471</v>
      </c>
      <c r="P1915" s="634" t="s">
        <v>8132</v>
      </c>
      <c r="Q1915" s="634" t="s">
        <v>8133</v>
      </c>
      <c r="R1915" s="634" t="s">
        <v>7245</v>
      </c>
      <c r="S1915" s="634" t="s">
        <v>8135</v>
      </c>
      <c r="T1915" s="634" t="s">
        <v>11028</v>
      </c>
      <c r="U1915" s="634" t="s">
        <v>2426</v>
      </c>
      <c r="V1915" s="634" t="s">
        <v>470</v>
      </c>
      <c r="W1915" s="634" t="s">
        <v>5559</v>
      </c>
      <c r="X1915" s="634" t="s">
        <v>8175</v>
      </c>
      <c r="Y1915" s="634" t="s">
        <v>19387</v>
      </c>
      <c r="Z1915" s="634" t="s">
        <v>8139</v>
      </c>
      <c r="AE1915" s="634" t="s">
        <v>20514</v>
      </c>
      <c r="AF1915" s="634" t="s">
        <v>18576</v>
      </c>
      <c r="AI1915" s="646" t="str">
        <f>VLOOKUP(K1915,'3-kurs'!C:F,4,)</f>
        <v>3-kurs</v>
      </c>
      <c r="AJ1915" s="634" t="str">
        <f t="shared" si="29"/>
        <v>438221100425</v>
      </c>
    </row>
    <row r="1916" spans="1:36" hidden="1" x14ac:dyDescent="0.25">
      <c r="A1916" s="634" t="s">
        <v>19580</v>
      </c>
      <c r="B1916" s="634" t="s">
        <v>19581</v>
      </c>
      <c r="C1916" s="634" t="s">
        <v>8125</v>
      </c>
      <c r="D1916" s="634" t="s">
        <v>8126</v>
      </c>
      <c r="E1916" s="634" t="s">
        <v>8127</v>
      </c>
      <c r="F1916" s="634" t="s">
        <v>8142</v>
      </c>
      <c r="G1916" s="634" t="s">
        <v>9373</v>
      </c>
      <c r="H1916" s="634" t="s">
        <v>4346</v>
      </c>
      <c r="I1916" s="634" t="s">
        <v>19582</v>
      </c>
      <c r="J1916" s="634" t="s">
        <v>19583</v>
      </c>
      <c r="K1916" s="635">
        <v>41409952410034</v>
      </c>
      <c r="L1916" s="634" t="s">
        <v>19584</v>
      </c>
      <c r="M1916" s="634" t="s">
        <v>4006</v>
      </c>
      <c r="N1916" s="634" t="s">
        <v>2424</v>
      </c>
      <c r="O1916" s="634" t="s">
        <v>19471</v>
      </c>
      <c r="P1916" s="634" t="s">
        <v>8132</v>
      </c>
      <c r="Q1916" s="634" t="s">
        <v>8133</v>
      </c>
      <c r="R1916" s="634" t="s">
        <v>7245</v>
      </c>
      <c r="S1916" s="634" t="s">
        <v>8135</v>
      </c>
      <c r="T1916" s="634" t="s">
        <v>11028</v>
      </c>
      <c r="U1916" s="634" t="s">
        <v>2426</v>
      </c>
      <c r="V1916" s="634" t="s">
        <v>470</v>
      </c>
      <c r="W1916" s="634" t="s">
        <v>5559</v>
      </c>
      <c r="X1916" s="634" t="s">
        <v>8225</v>
      </c>
      <c r="Y1916" s="634" t="s">
        <v>19387</v>
      </c>
      <c r="Z1916" s="634" t="s">
        <v>8139</v>
      </c>
      <c r="AE1916" s="634" t="s">
        <v>20514</v>
      </c>
      <c r="AF1916" s="634" t="s">
        <v>18576</v>
      </c>
      <c r="AI1916" s="646" t="str">
        <f>VLOOKUP(K1916,'3-kurs'!C:F,4,)</f>
        <v>3-kurs</v>
      </c>
      <c r="AJ1916" s="634" t="str">
        <f t="shared" si="29"/>
        <v>438221100362</v>
      </c>
    </row>
    <row r="1917" spans="1:36" hidden="1" x14ac:dyDescent="0.25">
      <c r="A1917" s="634" t="s">
        <v>19713</v>
      </c>
      <c r="B1917" s="634" t="s">
        <v>19714</v>
      </c>
      <c r="C1917" s="634" t="s">
        <v>8125</v>
      </c>
      <c r="D1917" s="634" t="s">
        <v>8126</v>
      </c>
      <c r="E1917" s="634" t="s">
        <v>8127</v>
      </c>
      <c r="F1917" s="634" t="s">
        <v>4345</v>
      </c>
      <c r="G1917" s="634" t="s">
        <v>4347</v>
      </c>
      <c r="H1917" s="634" t="s">
        <v>4346</v>
      </c>
      <c r="I1917" s="634" t="s">
        <v>19715</v>
      </c>
      <c r="J1917" s="634" t="s">
        <v>19716</v>
      </c>
      <c r="K1917" s="635">
        <v>41805951140048</v>
      </c>
      <c r="L1917" s="634" t="s">
        <v>19717</v>
      </c>
      <c r="M1917" s="634" t="s">
        <v>4006</v>
      </c>
      <c r="N1917" s="634" t="s">
        <v>2424</v>
      </c>
      <c r="O1917" s="634" t="s">
        <v>19471</v>
      </c>
      <c r="P1917" s="634" t="s">
        <v>8132</v>
      </c>
      <c r="Q1917" s="634" t="s">
        <v>8133</v>
      </c>
      <c r="R1917" s="634" t="s">
        <v>7245</v>
      </c>
      <c r="S1917" s="634" t="s">
        <v>8135</v>
      </c>
      <c r="T1917" s="634" t="s">
        <v>11028</v>
      </c>
      <c r="U1917" s="634" t="s">
        <v>2426</v>
      </c>
      <c r="V1917" s="634" t="s">
        <v>470</v>
      </c>
      <c r="W1917" s="634" t="s">
        <v>5559</v>
      </c>
      <c r="X1917" s="634" t="s">
        <v>8161</v>
      </c>
      <c r="Y1917" s="634" t="s">
        <v>8138</v>
      </c>
      <c r="Z1917" s="634" t="s">
        <v>8139</v>
      </c>
      <c r="AE1917" s="634" t="s">
        <v>20514</v>
      </c>
      <c r="AF1917" s="634" t="s">
        <v>18576</v>
      </c>
      <c r="AI1917" s="646" t="str">
        <f>VLOOKUP(K1917,'3-kurs'!C:F,4,)</f>
        <v>3-kurs</v>
      </c>
      <c r="AJ1917" s="634" t="str">
        <f t="shared" si="29"/>
        <v>438221100347</v>
      </c>
    </row>
    <row r="1918" spans="1:36" hidden="1" x14ac:dyDescent="0.25">
      <c r="A1918" s="634" t="s">
        <v>19500</v>
      </c>
      <c r="B1918" s="634" t="s">
        <v>7965</v>
      </c>
      <c r="C1918" s="634" t="s">
        <v>8125</v>
      </c>
      <c r="D1918" s="634" t="s">
        <v>8126</v>
      </c>
      <c r="E1918" s="634" t="s">
        <v>8127</v>
      </c>
      <c r="F1918" s="634" t="s">
        <v>8908</v>
      </c>
      <c r="G1918" s="634" t="s">
        <v>19501</v>
      </c>
      <c r="H1918" s="634" t="s">
        <v>4344</v>
      </c>
      <c r="I1918" s="634" t="s">
        <v>19502</v>
      </c>
      <c r="J1918" s="634" t="s">
        <v>19503</v>
      </c>
      <c r="K1918" s="635">
        <v>32710945990012</v>
      </c>
      <c r="L1918" s="634" t="s">
        <v>10124</v>
      </c>
      <c r="M1918" s="634" t="s">
        <v>4006</v>
      </c>
      <c r="N1918" s="634" t="s">
        <v>2424</v>
      </c>
      <c r="O1918" s="634" t="s">
        <v>19471</v>
      </c>
      <c r="P1918" s="634" t="s">
        <v>8132</v>
      </c>
      <c r="Q1918" s="634" t="s">
        <v>8133</v>
      </c>
      <c r="R1918" s="634" t="s">
        <v>7245</v>
      </c>
      <c r="S1918" s="634" t="s">
        <v>8135</v>
      </c>
      <c r="T1918" s="634" t="s">
        <v>11028</v>
      </c>
      <c r="U1918" s="634" t="s">
        <v>2426</v>
      </c>
      <c r="V1918" s="634" t="s">
        <v>470</v>
      </c>
      <c r="W1918" s="634" t="s">
        <v>5559</v>
      </c>
      <c r="X1918" s="634" t="s">
        <v>19504</v>
      </c>
      <c r="Y1918" s="634" t="s">
        <v>19387</v>
      </c>
      <c r="Z1918" s="634" t="s">
        <v>8139</v>
      </c>
      <c r="AE1918" s="634" t="s">
        <v>20514</v>
      </c>
      <c r="AF1918" s="634" t="s">
        <v>18576</v>
      </c>
      <c r="AI1918" s="646" t="str">
        <f>VLOOKUP(K1918,'3-kurs'!C:F,4,)</f>
        <v>3-kurs</v>
      </c>
      <c r="AJ1918" s="634" t="str">
        <f t="shared" si="29"/>
        <v>438221100369</v>
      </c>
    </row>
    <row r="1919" spans="1:36" hidden="1" x14ac:dyDescent="0.25">
      <c r="A1919" s="634" t="s">
        <v>19550</v>
      </c>
      <c r="B1919" s="634" t="s">
        <v>18946</v>
      </c>
      <c r="C1919" s="634" t="s">
        <v>8125</v>
      </c>
      <c r="D1919" s="634" t="s">
        <v>8126</v>
      </c>
      <c r="E1919" s="634" t="s">
        <v>8127</v>
      </c>
      <c r="F1919" s="634" t="s">
        <v>4345</v>
      </c>
      <c r="G1919" s="634" t="s">
        <v>4347</v>
      </c>
      <c r="H1919" s="634" t="s">
        <v>4346</v>
      </c>
      <c r="I1919" s="634" t="s">
        <v>19551</v>
      </c>
      <c r="J1919" s="634" t="s">
        <v>19552</v>
      </c>
      <c r="K1919" s="635">
        <v>40507961000022</v>
      </c>
      <c r="L1919" s="634" t="s">
        <v>19553</v>
      </c>
      <c r="M1919" s="634" t="s">
        <v>4006</v>
      </c>
      <c r="N1919" s="634" t="s">
        <v>2424</v>
      </c>
      <c r="O1919" s="634" t="s">
        <v>19471</v>
      </c>
      <c r="P1919" s="634" t="s">
        <v>8132</v>
      </c>
      <c r="Q1919" s="634" t="s">
        <v>8133</v>
      </c>
      <c r="R1919" s="634" t="s">
        <v>7245</v>
      </c>
      <c r="S1919" s="634" t="s">
        <v>8135</v>
      </c>
      <c r="T1919" s="634" t="s">
        <v>11028</v>
      </c>
      <c r="U1919" s="634" t="s">
        <v>2426</v>
      </c>
      <c r="V1919" s="634" t="s">
        <v>470</v>
      </c>
      <c r="W1919" s="634" t="s">
        <v>5559</v>
      </c>
      <c r="X1919" s="634" t="s">
        <v>19554</v>
      </c>
      <c r="Y1919" s="634" t="s">
        <v>19387</v>
      </c>
      <c r="Z1919" s="634" t="s">
        <v>8139</v>
      </c>
      <c r="AE1919" s="634" t="s">
        <v>20514</v>
      </c>
      <c r="AF1919" s="634" t="s">
        <v>18576</v>
      </c>
      <c r="AI1919" s="646" t="str">
        <f>VLOOKUP(K1919,'3-kurs'!C:F,4,)</f>
        <v>3-kurs</v>
      </c>
      <c r="AJ1919" s="634" t="str">
        <f t="shared" si="29"/>
        <v>438221100390</v>
      </c>
    </row>
    <row r="1920" spans="1:36" hidden="1" x14ac:dyDescent="0.25">
      <c r="A1920" s="634" t="s">
        <v>19469</v>
      </c>
      <c r="B1920" s="634" t="s">
        <v>18945</v>
      </c>
      <c r="C1920" s="634" t="s">
        <v>8125</v>
      </c>
      <c r="D1920" s="634" t="s">
        <v>8126</v>
      </c>
      <c r="E1920" s="634" t="s">
        <v>8127</v>
      </c>
      <c r="F1920" s="634" t="s">
        <v>4345</v>
      </c>
      <c r="G1920" s="634" t="s">
        <v>8332</v>
      </c>
      <c r="H1920" s="634" t="s">
        <v>4346</v>
      </c>
      <c r="I1920" s="634" t="s">
        <v>13788</v>
      </c>
      <c r="J1920" s="634" t="s">
        <v>19470</v>
      </c>
      <c r="K1920" s="635">
        <v>41108985260062</v>
      </c>
      <c r="L1920" s="634" t="s">
        <v>11445</v>
      </c>
      <c r="M1920" s="634" t="s">
        <v>4006</v>
      </c>
      <c r="N1920" s="634" t="s">
        <v>2424</v>
      </c>
      <c r="O1920" s="634" t="s">
        <v>19471</v>
      </c>
      <c r="P1920" s="634" t="s">
        <v>8132</v>
      </c>
      <c r="Q1920" s="634" t="s">
        <v>8133</v>
      </c>
      <c r="R1920" s="634" t="s">
        <v>7245</v>
      </c>
      <c r="S1920" s="634" t="s">
        <v>8135</v>
      </c>
      <c r="T1920" s="634" t="s">
        <v>11028</v>
      </c>
      <c r="U1920" s="634" t="s">
        <v>2426</v>
      </c>
      <c r="V1920" s="634" t="s">
        <v>470</v>
      </c>
      <c r="W1920" s="634" t="s">
        <v>5559</v>
      </c>
      <c r="X1920" s="634" t="s">
        <v>8225</v>
      </c>
      <c r="Y1920" s="634" t="s">
        <v>19387</v>
      </c>
      <c r="Z1920" s="634" t="s">
        <v>8139</v>
      </c>
      <c r="AE1920" s="634" t="s">
        <v>20514</v>
      </c>
      <c r="AF1920" s="634" t="s">
        <v>18576</v>
      </c>
      <c r="AI1920" s="646" t="str">
        <f>VLOOKUP(K1920,'3-kurs'!C:F,4,)</f>
        <v>3-kurs</v>
      </c>
      <c r="AJ1920" s="634" t="str">
        <f t="shared" si="29"/>
        <v>438221100394</v>
      </c>
    </row>
    <row r="1921" spans="1:36" hidden="1" x14ac:dyDescent="0.25">
      <c r="A1921" s="634" t="s">
        <v>19545</v>
      </c>
      <c r="B1921" s="634" t="s">
        <v>19546</v>
      </c>
      <c r="C1921" s="634" t="s">
        <v>8125</v>
      </c>
      <c r="D1921" s="634" t="s">
        <v>8126</v>
      </c>
      <c r="E1921" s="634" t="s">
        <v>8127</v>
      </c>
      <c r="F1921" s="634" t="s">
        <v>4345</v>
      </c>
      <c r="G1921" s="634" t="s">
        <v>4347</v>
      </c>
      <c r="H1921" s="634" t="s">
        <v>4346</v>
      </c>
      <c r="I1921" s="634" t="s">
        <v>19547</v>
      </c>
      <c r="J1921" s="634" t="s">
        <v>19548</v>
      </c>
      <c r="K1921" s="635">
        <v>42702941000045</v>
      </c>
      <c r="L1921" s="634" t="s">
        <v>19549</v>
      </c>
      <c r="M1921" s="634" t="s">
        <v>4006</v>
      </c>
      <c r="N1921" s="634" t="s">
        <v>2424</v>
      </c>
      <c r="O1921" s="634" t="s">
        <v>19471</v>
      </c>
      <c r="P1921" s="634" t="s">
        <v>8132</v>
      </c>
      <c r="Q1921" s="634" t="s">
        <v>8133</v>
      </c>
      <c r="R1921" s="634" t="s">
        <v>7245</v>
      </c>
      <c r="S1921" s="634" t="s">
        <v>8135</v>
      </c>
      <c r="T1921" s="634" t="s">
        <v>11028</v>
      </c>
      <c r="U1921" s="634" t="s">
        <v>2426</v>
      </c>
      <c r="V1921" s="634" t="s">
        <v>470</v>
      </c>
      <c r="W1921" s="634" t="s">
        <v>5559</v>
      </c>
      <c r="X1921" s="634" t="s">
        <v>8161</v>
      </c>
      <c r="Y1921" s="634" t="s">
        <v>19387</v>
      </c>
      <c r="Z1921" s="634" t="s">
        <v>8139</v>
      </c>
      <c r="AE1921" s="634" t="s">
        <v>20514</v>
      </c>
      <c r="AF1921" s="634" t="s">
        <v>18576</v>
      </c>
      <c r="AI1921" s="646" t="str">
        <f>VLOOKUP(K1921,'3-kurs'!C:F,4,)</f>
        <v>3-kurs</v>
      </c>
      <c r="AJ1921" s="634" t="str">
        <f t="shared" si="29"/>
        <v>438221100349</v>
      </c>
    </row>
    <row r="1922" spans="1:36" hidden="1" x14ac:dyDescent="0.25">
      <c r="A1922" s="634" t="s">
        <v>19564</v>
      </c>
      <c r="B1922" s="634" t="s">
        <v>18966</v>
      </c>
      <c r="C1922" s="634" t="s">
        <v>8125</v>
      </c>
      <c r="D1922" s="634" t="s">
        <v>8126</v>
      </c>
      <c r="E1922" s="634" t="s">
        <v>8127</v>
      </c>
      <c r="F1922" s="634" t="s">
        <v>8552</v>
      </c>
      <c r="G1922" s="634" t="s">
        <v>9431</v>
      </c>
      <c r="H1922" s="634" t="s">
        <v>4344</v>
      </c>
      <c r="I1922" s="634" t="s">
        <v>12668</v>
      </c>
      <c r="J1922" s="634" t="s">
        <v>19565</v>
      </c>
      <c r="K1922" s="635">
        <v>31006975680076</v>
      </c>
      <c r="L1922" s="634" t="s">
        <v>19566</v>
      </c>
      <c r="M1922" s="634" t="s">
        <v>4006</v>
      </c>
      <c r="N1922" s="634" t="s">
        <v>2424</v>
      </c>
      <c r="O1922" s="634" t="s">
        <v>19471</v>
      </c>
      <c r="P1922" s="634" t="s">
        <v>8132</v>
      </c>
      <c r="Q1922" s="634" t="s">
        <v>8133</v>
      </c>
      <c r="R1922" s="634" t="s">
        <v>7245</v>
      </c>
      <c r="S1922" s="634" t="s">
        <v>8135</v>
      </c>
      <c r="T1922" s="634" t="s">
        <v>11028</v>
      </c>
      <c r="U1922" s="634" t="s">
        <v>2426</v>
      </c>
      <c r="V1922" s="634" t="s">
        <v>470</v>
      </c>
      <c r="W1922" s="634" t="s">
        <v>5559</v>
      </c>
      <c r="X1922" s="634" t="s">
        <v>8137</v>
      </c>
      <c r="Y1922" s="634" t="s">
        <v>19387</v>
      </c>
      <c r="Z1922" s="634" t="s">
        <v>8139</v>
      </c>
      <c r="AE1922" s="634" t="s">
        <v>20514</v>
      </c>
      <c r="AF1922" s="634" t="s">
        <v>18576</v>
      </c>
      <c r="AI1922" s="646" t="str">
        <f>VLOOKUP(K1922,'3-kurs'!C:F,4,)</f>
        <v>3-kurs</v>
      </c>
      <c r="AJ1922" s="634" t="str">
        <f t="shared" si="29"/>
        <v>438221100386</v>
      </c>
    </row>
    <row r="1923" spans="1:36" hidden="1" x14ac:dyDescent="0.25">
      <c r="A1923" s="634" t="s">
        <v>19575</v>
      </c>
      <c r="B1923" s="634" t="s">
        <v>19576</v>
      </c>
      <c r="C1923" s="634" t="s">
        <v>8125</v>
      </c>
      <c r="D1923" s="634" t="s">
        <v>8126</v>
      </c>
      <c r="E1923" s="634" t="s">
        <v>8127</v>
      </c>
      <c r="F1923" s="634" t="s">
        <v>4345</v>
      </c>
      <c r="G1923" s="634" t="s">
        <v>8186</v>
      </c>
      <c r="H1923" s="634" t="s">
        <v>4344</v>
      </c>
      <c r="I1923" s="634" t="s">
        <v>19577</v>
      </c>
      <c r="J1923" s="634" t="s">
        <v>19578</v>
      </c>
      <c r="K1923" s="635">
        <v>32310975360012</v>
      </c>
      <c r="L1923" s="634" t="s">
        <v>8836</v>
      </c>
      <c r="M1923" s="634" t="s">
        <v>4006</v>
      </c>
      <c r="N1923" s="634" t="s">
        <v>2424</v>
      </c>
      <c r="O1923" s="634" t="s">
        <v>19471</v>
      </c>
      <c r="P1923" s="634" t="s">
        <v>8132</v>
      </c>
      <c r="Q1923" s="634" t="s">
        <v>8133</v>
      </c>
      <c r="R1923" s="634" t="s">
        <v>7245</v>
      </c>
      <c r="S1923" s="634" t="s">
        <v>8135</v>
      </c>
      <c r="T1923" s="634" t="s">
        <v>11028</v>
      </c>
      <c r="U1923" s="634" t="s">
        <v>2426</v>
      </c>
      <c r="V1923" s="634" t="s">
        <v>470</v>
      </c>
      <c r="W1923" s="634" t="s">
        <v>5559</v>
      </c>
      <c r="X1923" s="634" t="s">
        <v>19579</v>
      </c>
      <c r="Y1923" s="634" t="s">
        <v>19387</v>
      </c>
      <c r="Z1923" s="634" t="s">
        <v>8139</v>
      </c>
      <c r="AE1923" s="634" t="s">
        <v>20514</v>
      </c>
      <c r="AF1923" s="634" t="s">
        <v>18576</v>
      </c>
      <c r="AI1923" s="646" t="str">
        <f>VLOOKUP(K1923,'3-kurs'!C:F,4,)</f>
        <v>3-kurs</v>
      </c>
      <c r="AJ1923" s="634" t="str">
        <f t="shared" si="29"/>
        <v>438221100359</v>
      </c>
    </row>
    <row r="1924" spans="1:36" hidden="1" x14ac:dyDescent="0.25">
      <c r="A1924" s="634" t="s">
        <v>19472</v>
      </c>
      <c r="B1924" s="634" t="s">
        <v>18948</v>
      </c>
      <c r="C1924" s="634" t="s">
        <v>8125</v>
      </c>
      <c r="D1924" s="634" t="s">
        <v>8126</v>
      </c>
      <c r="E1924" s="634" t="s">
        <v>8127</v>
      </c>
      <c r="F1924" s="634" t="s">
        <v>4345</v>
      </c>
      <c r="G1924" s="634" t="s">
        <v>4347</v>
      </c>
      <c r="H1924" s="634" t="s">
        <v>4344</v>
      </c>
      <c r="I1924" s="634" t="s">
        <v>19473</v>
      </c>
      <c r="J1924" s="634" t="s">
        <v>19474</v>
      </c>
      <c r="K1924" s="635">
        <v>30608735260015</v>
      </c>
      <c r="L1924" s="634" t="s">
        <v>19475</v>
      </c>
      <c r="M1924" s="634" t="s">
        <v>4006</v>
      </c>
      <c r="N1924" s="634" t="s">
        <v>2424</v>
      </c>
      <c r="O1924" s="634" t="s">
        <v>19471</v>
      </c>
      <c r="P1924" s="634" t="s">
        <v>8132</v>
      </c>
      <c r="Q1924" s="634" t="s">
        <v>8133</v>
      </c>
      <c r="R1924" s="634" t="s">
        <v>7245</v>
      </c>
      <c r="S1924" s="634" t="s">
        <v>8135</v>
      </c>
      <c r="T1924" s="634" t="s">
        <v>11028</v>
      </c>
      <c r="U1924" s="634" t="s">
        <v>2426</v>
      </c>
      <c r="V1924" s="634" t="s">
        <v>470</v>
      </c>
      <c r="W1924" s="634" t="s">
        <v>5559</v>
      </c>
      <c r="X1924" s="634" t="s">
        <v>19476</v>
      </c>
      <c r="Y1924" s="634" t="s">
        <v>19387</v>
      </c>
      <c r="Z1924" s="634" t="s">
        <v>8139</v>
      </c>
      <c r="AE1924" s="634" t="s">
        <v>8140</v>
      </c>
      <c r="AF1924" s="634" t="s">
        <v>18576</v>
      </c>
      <c r="AI1924" s="646" t="str">
        <f>VLOOKUP(K1924,'3-kurs'!C:F,4,)</f>
        <v>3-kurs</v>
      </c>
      <c r="AJ1924" s="634" t="str">
        <f t="shared" ref="AJ1924:AJ1987" si="30">A1924</f>
        <v>438221100363</v>
      </c>
    </row>
    <row r="1925" spans="1:36" hidden="1" x14ac:dyDescent="0.25">
      <c r="A1925" s="634" t="s">
        <v>19514</v>
      </c>
      <c r="B1925" s="634" t="s">
        <v>19515</v>
      </c>
      <c r="C1925" s="634" t="s">
        <v>8125</v>
      </c>
      <c r="D1925" s="634" t="s">
        <v>8126</v>
      </c>
      <c r="E1925" s="634" t="s">
        <v>8127</v>
      </c>
      <c r="F1925" s="634" t="s">
        <v>8908</v>
      </c>
      <c r="G1925" s="634" t="s">
        <v>19496</v>
      </c>
      <c r="H1925" s="634" t="s">
        <v>4344</v>
      </c>
      <c r="I1925" s="634" t="s">
        <v>19516</v>
      </c>
      <c r="J1925" s="634" t="s">
        <v>19517</v>
      </c>
      <c r="K1925" s="635">
        <v>31412965980026</v>
      </c>
      <c r="L1925" s="634" t="s">
        <v>13723</v>
      </c>
      <c r="M1925" s="634" t="s">
        <v>4006</v>
      </c>
      <c r="N1925" s="634" t="s">
        <v>2424</v>
      </c>
      <c r="O1925" s="634" t="s">
        <v>19471</v>
      </c>
      <c r="P1925" s="634" t="s">
        <v>8132</v>
      </c>
      <c r="Q1925" s="634" t="s">
        <v>8133</v>
      </c>
      <c r="R1925" s="634" t="s">
        <v>7245</v>
      </c>
      <c r="S1925" s="634" t="s">
        <v>8135</v>
      </c>
      <c r="T1925" s="634" t="s">
        <v>11028</v>
      </c>
      <c r="U1925" s="634" t="s">
        <v>2426</v>
      </c>
      <c r="V1925" s="634" t="s">
        <v>470</v>
      </c>
      <c r="W1925" s="634" t="s">
        <v>5559</v>
      </c>
      <c r="X1925" s="634" t="s">
        <v>19518</v>
      </c>
      <c r="Y1925" s="634" t="s">
        <v>8138</v>
      </c>
      <c r="Z1925" s="634" t="s">
        <v>8139</v>
      </c>
      <c r="AE1925" s="634" t="s">
        <v>20514</v>
      </c>
      <c r="AF1925" s="634" t="s">
        <v>18576</v>
      </c>
      <c r="AI1925" s="646" t="str">
        <f>VLOOKUP(K1925,'3-kurs'!C:F,4,)</f>
        <v>3-kurs</v>
      </c>
      <c r="AJ1925" s="634" t="str">
        <f t="shared" si="30"/>
        <v>438221100376</v>
      </c>
    </row>
    <row r="1926" spans="1:36" hidden="1" x14ac:dyDescent="0.25">
      <c r="A1926" s="634" t="s">
        <v>19525</v>
      </c>
      <c r="B1926" s="634" t="s">
        <v>18565</v>
      </c>
      <c r="C1926" s="634" t="s">
        <v>8125</v>
      </c>
      <c r="D1926" s="634" t="s">
        <v>8126</v>
      </c>
      <c r="E1926" s="634" t="s">
        <v>8127</v>
      </c>
      <c r="F1926" s="634" t="s">
        <v>8253</v>
      </c>
      <c r="G1926" s="634" t="s">
        <v>8254</v>
      </c>
      <c r="H1926" s="634" t="s">
        <v>4346</v>
      </c>
      <c r="I1926" s="634" t="s">
        <v>19526</v>
      </c>
      <c r="J1926" s="634" t="s">
        <v>19527</v>
      </c>
      <c r="K1926" s="635">
        <v>41704953920037</v>
      </c>
      <c r="L1926" s="634" t="s">
        <v>19528</v>
      </c>
      <c r="M1926" s="634" t="s">
        <v>4006</v>
      </c>
      <c r="N1926" s="634" t="s">
        <v>2424</v>
      </c>
      <c r="O1926" s="634" t="s">
        <v>19471</v>
      </c>
      <c r="P1926" s="634" t="s">
        <v>8132</v>
      </c>
      <c r="Q1926" s="634" t="s">
        <v>8133</v>
      </c>
      <c r="R1926" s="634" t="s">
        <v>7245</v>
      </c>
      <c r="S1926" s="634" t="s">
        <v>8135</v>
      </c>
      <c r="T1926" s="634" t="s">
        <v>11028</v>
      </c>
      <c r="U1926" s="634" t="s">
        <v>2426</v>
      </c>
      <c r="V1926" s="634" t="s">
        <v>470</v>
      </c>
      <c r="W1926" s="634" t="s">
        <v>5559</v>
      </c>
      <c r="X1926" s="634" t="s">
        <v>19529</v>
      </c>
      <c r="Y1926" s="634" t="s">
        <v>19387</v>
      </c>
      <c r="Z1926" s="634" t="s">
        <v>8139</v>
      </c>
      <c r="AE1926" s="634" t="s">
        <v>20514</v>
      </c>
      <c r="AF1926" s="634" t="s">
        <v>18576</v>
      </c>
      <c r="AI1926" s="646" t="str">
        <f>VLOOKUP(K1926,'3-kurs'!C:F,4,)</f>
        <v>3-kurs</v>
      </c>
      <c r="AJ1926" s="634" t="str">
        <f t="shared" si="30"/>
        <v>438221100388</v>
      </c>
    </row>
    <row r="1927" spans="1:36" hidden="1" x14ac:dyDescent="0.25">
      <c r="A1927" s="634" t="s">
        <v>19726</v>
      </c>
      <c r="B1927" s="634" t="s">
        <v>19727</v>
      </c>
      <c r="C1927" s="634" t="s">
        <v>8125</v>
      </c>
      <c r="D1927" s="634" t="s">
        <v>8126</v>
      </c>
      <c r="E1927" s="634" t="s">
        <v>8127</v>
      </c>
      <c r="F1927" s="634" t="s">
        <v>8700</v>
      </c>
      <c r="G1927" s="634" t="s">
        <v>11562</v>
      </c>
      <c r="H1927" s="634" t="s">
        <v>4344</v>
      </c>
      <c r="I1927" s="634" t="s">
        <v>19728</v>
      </c>
      <c r="J1927" s="634" t="s">
        <v>19729</v>
      </c>
      <c r="K1927" s="635">
        <v>52601027170012</v>
      </c>
      <c r="L1927" s="634" t="s">
        <v>10310</v>
      </c>
      <c r="M1927" s="634" t="s">
        <v>4006</v>
      </c>
      <c r="N1927" s="634" t="s">
        <v>2424</v>
      </c>
      <c r="O1927" s="634" t="s">
        <v>19471</v>
      </c>
      <c r="P1927" s="634" t="s">
        <v>8132</v>
      </c>
      <c r="Q1927" s="634" t="s">
        <v>8133</v>
      </c>
      <c r="R1927" s="634" t="s">
        <v>7245</v>
      </c>
      <c r="S1927" s="634" t="s">
        <v>8135</v>
      </c>
      <c r="T1927" s="634" t="s">
        <v>11028</v>
      </c>
      <c r="U1927" s="634" t="s">
        <v>2426</v>
      </c>
      <c r="V1927" s="634" t="s">
        <v>470</v>
      </c>
      <c r="W1927" s="634" t="s">
        <v>5559</v>
      </c>
      <c r="X1927" s="634" t="s">
        <v>8175</v>
      </c>
      <c r="Y1927" s="634" t="s">
        <v>19387</v>
      </c>
      <c r="Z1927" s="634" t="s">
        <v>8139</v>
      </c>
      <c r="AE1927" s="634" t="s">
        <v>20514</v>
      </c>
      <c r="AF1927" s="634" t="s">
        <v>18576</v>
      </c>
      <c r="AI1927" s="646" t="str">
        <f>VLOOKUP(K1927,'3-kurs'!C:F,4,)</f>
        <v>3-kurs</v>
      </c>
      <c r="AJ1927" s="634" t="str">
        <f t="shared" si="30"/>
        <v>438241102269</v>
      </c>
    </row>
    <row r="1928" spans="1:36" hidden="1" x14ac:dyDescent="0.25">
      <c r="A1928" s="634" t="s">
        <v>19571</v>
      </c>
      <c r="B1928" s="634" t="s">
        <v>18957</v>
      </c>
      <c r="C1928" s="634" t="s">
        <v>8125</v>
      </c>
      <c r="D1928" s="634" t="s">
        <v>8126</v>
      </c>
      <c r="E1928" s="634" t="s">
        <v>8127</v>
      </c>
      <c r="F1928" s="634" t="s">
        <v>4345</v>
      </c>
      <c r="G1928" s="634" t="s">
        <v>4348</v>
      </c>
      <c r="H1928" s="634" t="s">
        <v>4346</v>
      </c>
      <c r="I1928" s="634" t="s">
        <v>9955</v>
      </c>
      <c r="J1928" s="634" t="s">
        <v>19572</v>
      </c>
      <c r="K1928" s="635">
        <v>41710921050051</v>
      </c>
      <c r="L1928" s="634" t="s">
        <v>19573</v>
      </c>
      <c r="M1928" s="634" t="s">
        <v>4006</v>
      </c>
      <c r="N1928" s="634" t="s">
        <v>2424</v>
      </c>
      <c r="O1928" s="634" t="s">
        <v>19471</v>
      </c>
      <c r="P1928" s="634" t="s">
        <v>8132</v>
      </c>
      <c r="Q1928" s="634" t="s">
        <v>8133</v>
      </c>
      <c r="R1928" s="634" t="s">
        <v>7245</v>
      </c>
      <c r="S1928" s="634" t="s">
        <v>8135</v>
      </c>
      <c r="T1928" s="634" t="s">
        <v>11028</v>
      </c>
      <c r="U1928" s="634" t="s">
        <v>2426</v>
      </c>
      <c r="V1928" s="634" t="s">
        <v>470</v>
      </c>
      <c r="W1928" s="634" t="s">
        <v>5559</v>
      </c>
      <c r="X1928" s="634" t="s">
        <v>19574</v>
      </c>
      <c r="Y1928" s="634" t="s">
        <v>19387</v>
      </c>
      <c r="Z1928" s="634" t="s">
        <v>8139</v>
      </c>
      <c r="AE1928" s="634" t="s">
        <v>20514</v>
      </c>
      <c r="AF1928" s="634" t="s">
        <v>18576</v>
      </c>
      <c r="AI1928" s="646" t="str">
        <f>VLOOKUP(K1928,'3-kurs'!C:F,4,)</f>
        <v>3-kurs</v>
      </c>
      <c r="AJ1928" s="634" t="str">
        <f t="shared" si="30"/>
        <v>438221100399</v>
      </c>
    </row>
    <row r="1929" spans="1:36" hidden="1" x14ac:dyDescent="0.25">
      <c r="A1929" s="634" t="s">
        <v>19530</v>
      </c>
      <c r="B1929" s="634" t="s">
        <v>18944</v>
      </c>
      <c r="C1929" s="634" t="s">
        <v>8125</v>
      </c>
      <c r="D1929" s="634" t="s">
        <v>8126</v>
      </c>
      <c r="E1929" s="634" t="s">
        <v>8127</v>
      </c>
      <c r="F1929" s="634" t="s">
        <v>8552</v>
      </c>
      <c r="G1929" s="634" t="s">
        <v>8607</v>
      </c>
      <c r="H1929" s="634" t="s">
        <v>4346</v>
      </c>
      <c r="I1929" s="634" t="s">
        <v>19531</v>
      </c>
      <c r="J1929" s="634" t="s">
        <v>19532</v>
      </c>
      <c r="K1929" s="635">
        <v>41012932720126</v>
      </c>
      <c r="L1929" s="634" t="s">
        <v>19533</v>
      </c>
      <c r="M1929" s="634" t="s">
        <v>4006</v>
      </c>
      <c r="N1929" s="634" t="s">
        <v>2424</v>
      </c>
      <c r="O1929" s="634" t="s">
        <v>19471</v>
      </c>
      <c r="P1929" s="634" t="s">
        <v>8132</v>
      </c>
      <c r="Q1929" s="634" t="s">
        <v>8133</v>
      </c>
      <c r="R1929" s="634" t="s">
        <v>7245</v>
      </c>
      <c r="S1929" s="634" t="s">
        <v>8135</v>
      </c>
      <c r="T1929" s="634" t="s">
        <v>11028</v>
      </c>
      <c r="U1929" s="634" t="s">
        <v>2426</v>
      </c>
      <c r="V1929" s="634" t="s">
        <v>470</v>
      </c>
      <c r="W1929" s="634" t="s">
        <v>5559</v>
      </c>
      <c r="X1929" s="634" t="s">
        <v>19534</v>
      </c>
      <c r="Y1929" s="634" t="s">
        <v>8138</v>
      </c>
      <c r="Z1929" s="634" t="s">
        <v>8139</v>
      </c>
      <c r="AE1929" s="634" t="s">
        <v>20514</v>
      </c>
      <c r="AF1929" s="634" t="s">
        <v>18576</v>
      </c>
      <c r="AI1929" s="646" t="str">
        <f>VLOOKUP(K1929,'3-kurs'!C:F,4,)</f>
        <v>3-kurs</v>
      </c>
      <c r="AJ1929" s="634" t="str">
        <f t="shared" si="30"/>
        <v>438221100380</v>
      </c>
    </row>
    <row r="1930" spans="1:36" hidden="1" x14ac:dyDescent="0.25">
      <c r="A1930" s="634" t="s">
        <v>19505</v>
      </c>
      <c r="B1930" s="634" t="s">
        <v>19506</v>
      </c>
      <c r="C1930" s="634" t="s">
        <v>8125</v>
      </c>
      <c r="D1930" s="634" t="s">
        <v>8126</v>
      </c>
      <c r="E1930" s="634" t="s">
        <v>8127</v>
      </c>
      <c r="F1930" s="634" t="s">
        <v>4345</v>
      </c>
      <c r="G1930" s="634" t="s">
        <v>8332</v>
      </c>
      <c r="H1930" s="634" t="s">
        <v>4344</v>
      </c>
      <c r="I1930" s="634" t="s">
        <v>19507</v>
      </c>
      <c r="J1930" s="634" t="s">
        <v>19508</v>
      </c>
      <c r="K1930" s="635">
        <v>32203941050010</v>
      </c>
      <c r="L1930" s="634" t="s">
        <v>19509</v>
      </c>
      <c r="M1930" s="634" t="s">
        <v>4006</v>
      </c>
      <c r="N1930" s="634" t="s">
        <v>2424</v>
      </c>
      <c r="O1930" s="634" t="s">
        <v>19471</v>
      </c>
      <c r="P1930" s="634" t="s">
        <v>8132</v>
      </c>
      <c r="Q1930" s="634" t="s">
        <v>8133</v>
      </c>
      <c r="R1930" s="634" t="s">
        <v>7245</v>
      </c>
      <c r="S1930" s="634" t="s">
        <v>8135</v>
      </c>
      <c r="T1930" s="634" t="s">
        <v>11028</v>
      </c>
      <c r="U1930" s="634" t="s">
        <v>2426</v>
      </c>
      <c r="V1930" s="634" t="s">
        <v>470</v>
      </c>
      <c r="W1930" s="634" t="s">
        <v>5559</v>
      </c>
      <c r="X1930" s="634" t="s">
        <v>8225</v>
      </c>
      <c r="Y1930" s="634" t="s">
        <v>19387</v>
      </c>
      <c r="Z1930" s="634" t="s">
        <v>8139</v>
      </c>
      <c r="AE1930" s="634" t="s">
        <v>20514</v>
      </c>
      <c r="AF1930" s="634" t="s">
        <v>18576</v>
      </c>
      <c r="AI1930" s="646" t="str">
        <f>VLOOKUP(K1930,'3-kurs'!C:F,4,)</f>
        <v>3-kurs</v>
      </c>
      <c r="AJ1930" s="634" t="str">
        <f t="shared" si="30"/>
        <v>438221100395</v>
      </c>
    </row>
    <row r="1931" spans="1:36" hidden="1" x14ac:dyDescent="0.25">
      <c r="A1931" s="634" t="s">
        <v>19491</v>
      </c>
      <c r="B1931" s="634" t="s">
        <v>8031</v>
      </c>
      <c r="C1931" s="634" t="s">
        <v>8125</v>
      </c>
      <c r="D1931" s="634" t="s">
        <v>8126</v>
      </c>
      <c r="E1931" s="634" t="s">
        <v>8127</v>
      </c>
      <c r="F1931" s="634" t="s">
        <v>4345</v>
      </c>
      <c r="G1931" s="634" t="s">
        <v>4352</v>
      </c>
      <c r="H1931" s="634" t="s">
        <v>4346</v>
      </c>
      <c r="I1931" s="634" t="s">
        <v>19492</v>
      </c>
      <c r="J1931" s="634" t="s">
        <v>19493</v>
      </c>
      <c r="K1931" s="635">
        <v>40407931060053</v>
      </c>
      <c r="L1931" s="634" t="s">
        <v>9975</v>
      </c>
      <c r="M1931" s="634" t="s">
        <v>4006</v>
      </c>
      <c r="N1931" s="634" t="s">
        <v>2424</v>
      </c>
      <c r="O1931" s="634" t="s">
        <v>19471</v>
      </c>
      <c r="P1931" s="634" t="s">
        <v>8132</v>
      </c>
      <c r="Q1931" s="634" t="s">
        <v>8133</v>
      </c>
      <c r="R1931" s="634" t="s">
        <v>7245</v>
      </c>
      <c r="S1931" s="634" t="s">
        <v>8135</v>
      </c>
      <c r="T1931" s="634" t="s">
        <v>11028</v>
      </c>
      <c r="U1931" s="634" t="s">
        <v>2426</v>
      </c>
      <c r="V1931" s="634" t="s">
        <v>470</v>
      </c>
      <c r="W1931" s="634" t="s">
        <v>5559</v>
      </c>
      <c r="X1931" s="634" t="s">
        <v>12319</v>
      </c>
      <c r="Y1931" s="634" t="s">
        <v>19387</v>
      </c>
      <c r="Z1931" s="634" t="s">
        <v>8139</v>
      </c>
      <c r="AE1931" s="634" t="s">
        <v>20514</v>
      </c>
      <c r="AF1931" s="634" t="s">
        <v>18576</v>
      </c>
      <c r="AI1931" s="646" t="str">
        <f>VLOOKUP(K1931,'3-kurs'!C:F,4,)</f>
        <v>3-kurs</v>
      </c>
      <c r="AJ1931" s="634" t="str">
        <f t="shared" si="30"/>
        <v>438221100373</v>
      </c>
    </row>
    <row r="1932" spans="1:36" hidden="1" x14ac:dyDescent="0.25">
      <c r="A1932" s="634" t="s">
        <v>19555</v>
      </c>
      <c r="B1932" s="634" t="s">
        <v>19556</v>
      </c>
      <c r="C1932" s="634" t="s">
        <v>8125</v>
      </c>
      <c r="D1932" s="634" t="s">
        <v>8126</v>
      </c>
      <c r="E1932" s="634" t="s">
        <v>8127</v>
      </c>
      <c r="F1932" s="634" t="s">
        <v>4345</v>
      </c>
      <c r="G1932" s="634" t="s">
        <v>8186</v>
      </c>
      <c r="H1932" s="634" t="s">
        <v>4346</v>
      </c>
      <c r="I1932" s="634" t="s">
        <v>10668</v>
      </c>
      <c r="J1932" s="634" t="s">
        <v>19557</v>
      </c>
      <c r="K1932" s="635">
        <v>40705921120070</v>
      </c>
      <c r="L1932" s="634" t="s">
        <v>10173</v>
      </c>
      <c r="M1932" s="634" t="s">
        <v>4006</v>
      </c>
      <c r="N1932" s="634" t="s">
        <v>2424</v>
      </c>
      <c r="O1932" s="634" t="s">
        <v>19471</v>
      </c>
      <c r="P1932" s="634" t="s">
        <v>8132</v>
      </c>
      <c r="Q1932" s="634" t="s">
        <v>8133</v>
      </c>
      <c r="R1932" s="634" t="s">
        <v>7245</v>
      </c>
      <c r="S1932" s="634" t="s">
        <v>8135</v>
      </c>
      <c r="T1932" s="634" t="s">
        <v>11028</v>
      </c>
      <c r="U1932" s="634" t="s">
        <v>2426</v>
      </c>
      <c r="V1932" s="634" t="s">
        <v>470</v>
      </c>
      <c r="W1932" s="634" t="s">
        <v>5559</v>
      </c>
      <c r="X1932" s="634" t="s">
        <v>19558</v>
      </c>
      <c r="Y1932" s="634" t="s">
        <v>19387</v>
      </c>
      <c r="Z1932" s="634" t="s">
        <v>8139</v>
      </c>
      <c r="AE1932" s="634" t="s">
        <v>20514</v>
      </c>
      <c r="AF1932" s="634" t="s">
        <v>18576</v>
      </c>
      <c r="AI1932" s="646" t="str">
        <f>VLOOKUP(K1932,'3-kurs'!C:F,4,)</f>
        <v>3-kurs</v>
      </c>
      <c r="AJ1932" s="634" t="str">
        <f t="shared" si="30"/>
        <v>438221100354</v>
      </c>
    </row>
    <row r="1933" spans="1:36" hidden="1" x14ac:dyDescent="0.25">
      <c r="A1933" s="634" t="s">
        <v>19519</v>
      </c>
      <c r="B1933" s="634" t="s">
        <v>19520</v>
      </c>
      <c r="C1933" s="634" t="s">
        <v>8125</v>
      </c>
      <c r="D1933" s="634" t="s">
        <v>8126</v>
      </c>
      <c r="E1933" s="634" t="s">
        <v>8127</v>
      </c>
      <c r="F1933" s="634" t="s">
        <v>8908</v>
      </c>
      <c r="G1933" s="634" t="s">
        <v>19496</v>
      </c>
      <c r="H1933" s="634" t="s">
        <v>4344</v>
      </c>
      <c r="I1933" s="634" t="s">
        <v>19521</v>
      </c>
      <c r="J1933" s="634" t="s">
        <v>19522</v>
      </c>
      <c r="K1933" s="635">
        <v>32607995980020</v>
      </c>
      <c r="L1933" s="634" t="s">
        <v>19523</v>
      </c>
      <c r="M1933" s="634" t="s">
        <v>4006</v>
      </c>
      <c r="N1933" s="634" t="s">
        <v>2424</v>
      </c>
      <c r="O1933" s="634" t="s">
        <v>19471</v>
      </c>
      <c r="P1933" s="634" t="s">
        <v>8132</v>
      </c>
      <c r="Q1933" s="634" t="s">
        <v>8133</v>
      </c>
      <c r="R1933" s="634" t="s">
        <v>7245</v>
      </c>
      <c r="S1933" s="634" t="s">
        <v>8135</v>
      </c>
      <c r="T1933" s="634" t="s">
        <v>11028</v>
      </c>
      <c r="U1933" s="634" t="s">
        <v>2426</v>
      </c>
      <c r="V1933" s="634" t="s">
        <v>470</v>
      </c>
      <c r="W1933" s="634" t="s">
        <v>5559</v>
      </c>
      <c r="X1933" s="634" t="s">
        <v>19524</v>
      </c>
      <c r="Y1933" s="634" t="s">
        <v>19387</v>
      </c>
      <c r="Z1933" s="634" t="s">
        <v>8139</v>
      </c>
      <c r="AE1933" s="634" t="s">
        <v>20514</v>
      </c>
      <c r="AF1933" s="634" t="s">
        <v>18576</v>
      </c>
      <c r="AI1933" s="646" t="str">
        <f>VLOOKUP(K1933,'3-kurs'!C:F,4,)</f>
        <v>3-kurs</v>
      </c>
      <c r="AJ1933" s="634" t="str">
        <f t="shared" si="30"/>
        <v>438221100378</v>
      </c>
    </row>
    <row r="1934" spans="1:36" hidden="1" x14ac:dyDescent="0.25">
      <c r="A1934" s="634" t="s">
        <v>19567</v>
      </c>
      <c r="B1934" s="634" t="s">
        <v>7961</v>
      </c>
      <c r="C1934" s="634" t="s">
        <v>8125</v>
      </c>
      <c r="D1934" s="634" t="s">
        <v>8126</v>
      </c>
      <c r="E1934" s="634" t="s">
        <v>8127</v>
      </c>
      <c r="F1934" s="634" t="s">
        <v>8253</v>
      </c>
      <c r="G1934" s="634" t="s">
        <v>8254</v>
      </c>
      <c r="H1934" s="634" t="s">
        <v>4346</v>
      </c>
      <c r="I1934" s="634" t="s">
        <v>9257</v>
      </c>
      <c r="J1934" s="634" t="s">
        <v>19568</v>
      </c>
      <c r="K1934" s="635">
        <v>40309893920025</v>
      </c>
      <c r="L1934" s="634" t="s">
        <v>19569</v>
      </c>
      <c r="M1934" s="634" t="s">
        <v>4006</v>
      </c>
      <c r="N1934" s="634" t="s">
        <v>2424</v>
      </c>
      <c r="O1934" s="634" t="s">
        <v>19471</v>
      </c>
      <c r="P1934" s="634" t="s">
        <v>8132</v>
      </c>
      <c r="Q1934" s="634" t="s">
        <v>8133</v>
      </c>
      <c r="R1934" s="634" t="s">
        <v>7245</v>
      </c>
      <c r="S1934" s="634" t="s">
        <v>8135</v>
      </c>
      <c r="T1934" s="634" t="s">
        <v>11028</v>
      </c>
      <c r="U1934" s="634" t="s">
        <v>2426</v>
      </c>
      <c r="V1934" s="634" t="s">
        <v>470</v>
      </c>
      <c r="W1934" s="634" t="s">
        <v>5559</v>
      </c>
      <c r="X1934" s="634" t="s">
        <v>19570</v>
      </c>
      <c r="Y1934" s="634" t="s">
        <v>19387</v>
      </c>
      <c r="Z1934" s="634" t="s">
        <v>8139</v>
      </c>
      <c r="AE1934" s="634" t="s">
        <v>20514</v>
      </c>
      <c r="AF1934" s="634" t="s">
        <v>18576</v>
      </c>
      <c r="AI1934" s="646" t="str">
        <f>VLOOKUP(K1934,'3-kurs'!C:F,4,)</f>
        <v>3-kurs</v>
      </c>
      <c r="AJ1934" s="634" t="str">
        <f t="shared" si="30"/>
        <v>438221100366</v>
      </c>
    </row>
    <row r="1935" spans="1:36" hidden="1" x14ac:dyDescent="0.25">
      <c r="A1935" s="634" t="s">
        <v>19541</v>
      </c>
      <c r="B1935" s="634" t="s">
        <v>18559</v>
      </c>
      <c r="C1935" s="634" t="s">
        <v>8125</v>
      </c>
      <c r="D1935" s="634" t="s">
        <v>8126</v>
      </c>
      <c r="E1935" s="634" t="s">
        <v>8127</v>
      </c>
      <c r="F1935" s="634" t="s">
        <v>4345</v>
      </c>
      <c r="G1935" s="634" t="s">
        <v>8186</v>
      </c>
      <c r="H1935" s="634" t="s">
        <v>4344</v>
      </c>
      <c r="I1935" s="634" t="s">
        <v>19542</v>
      </c>
      <c r="J1935" s="634" t="s">
        <v>19543</v>
      </c>
      <c r="K1935" s="635">
        <v>51705035360018</v>
      </c>
      <c r="L1935" s="634" t="s">
        <v>19544</v>
      </c>
      <c r="M1935" s="634" t="s">
        <v>4006</v>
      </c>
      <c r="N1935" s="634" t="s">
        <v>2424</v>
      </c>
      <c r="O1935" s="634" t="s">
        <v>19471</v>
      </c>
      <c r="P1935" s="634" t="s">
        <v>8132</v>
      </c>
      <c r="Q1935" s="634" t="s">
        <v>8133</v>
      </c>
      <c r="R1935" s="634" t="s">
        <v>7245</v>
      </c>
      <c r="S1935" s="634" t="s">
        <v>8135</v>
      </c>
      <c r="T1935" s="634" t="s">
        <v>11028</v>
      </c>
      <c r="U1935" s="634" t="s">
        <v>2426</v>
      </c>
      <c r="V1935" s="634" t="s">
        <v>470</v>
      </c>
      <c r="W1935" s="634" t="s">
        <v>5559</v>
      </c>
      <c r="X1935" s="634" t="s">
        <v>8175</v>
      </c>
      <c r="Y1935" s="634" t="s">
        <v>19387</v>
      </c>
      <c r="Z1935" s="634" t="s">
        <v>8139</v>
      </c>
      <c r="AE1935" s="634" t="s">
        <v>20514</v>
      </c>
      <c r="AF1935" s="634" t="s">
        <v>18576</v>
      </c>
      <c r="AI1935" s="646" t="str">
        <f>VLOOKUP(K1935,'3-kurs'!C:F,4,)</f>
        <v>3-kurs</v>
      </c>
      <c r="AJ1935" s="634" t="str">
        <f t="shared" si="30"/>
        <v>438221100424</v>
      </c>
    </row>
    <row r="1936" spans="1:36" hidden="1" x14ac:dyDescent="0.25">
      <c r="A1936" s="634" t="s">
        <v>19486</v>
      </c>
      <c r="B1936" s="634" t="s">
        <v>19487</v>
      </c>
      <c r="C1936" s="634" t="s">
        <v>8125</v>
      </c>
      <c r="D1936" s="634" t="s">
        <v>8126</v>
      </c>
      <c r="E1936" s="634" t="s">
        <v>8127</v>
      </c>
      <c r="F1936" s="634" t="s">
        <v>4345</v>
      </c>
      <c r="G1936" s="634" t="s">
        <v>8221</v>
      </c>
      <c r="H1936" s="634" t="s">
        <v>4344</v>
      </c>
      <c r="I1936" s="634" t="s">
        <v>19488</v>
      </c>
      <c r="J1936" s="634" t="s">
        <v>19489</v>
      </c>
      <c r="K1936" s="635">
        <v>32411921110029</v>
      </c>
      <c r="L1936" s="634" t="s">
        <v>10710</v>
      </c>
      <c r="M1936" s="634" t="s">
        <v>4006</v>
      </c>
      <c r="N1936" s="634" t="s">
        <v>2424</v>
      </c>
      <c r="O1936" s="634" t="s">
        <v>19471</v>
      </c>
      <c r="P1936" s="634" t="s">
        <v>8132</v>
      </c>
      <c r="Q1936" s="634" t="s">
        <v>8133</v>
      </c>
      <c r="R1936" s="634" t="s">
        <v>7245</v>
      </c>
      <c r="S1936" s="634" t="s">
        <v>8135</v>
      </c>
      <c r="T1936" s="634" t="s">
        <v>11028</v>
      </c>
      <c r="U1936" s="634" t="s">
        <v>2426</v>
      </c>
      <c r="V1936" s="634" t="s">
        <v>470</v>
      </c>
      <c r="W1936" s="634" t="s">
        <v>5559</v>
      </c>
      <c r="X1936" s="634" t="s">
        <v>19490</v>
      </c>
      <c r="Y1936" s="634" t="s">
        <v>19387</v>
      </c>
      <c r="Z1936" s="634" t="s">
        <v>8139</v>
      </c>
      <c r="AE1936" s="634" t="s">
        <v>20514</v>
      </c>
      <c r="AF1936" s="634" t="s">
        <v>18576</v>
      </c>
      <c r="AI1936" s="646" t="str">
        <f>VLOOKUP(K1936,'3-kurs'!C:F,4,)</f>
        <v>3-kurs</v>
      </c>
      <c r="AJ1936" s="634" t="str">
        <f t="shared" si="30"/>
        <v>438221100367</v>
      </c>
    </row>
    <row r="1937" spans="1:36" hidden="1" x14ac:dyDescent="0.25">
      <c r="A1937" s="634" t="s">
        <v>19510</v>
      </c>
      <c r="B1937" s="634" t="s">
        <v>19511</v>
      </c>
      <c r="C1937" s="634" t="s">
        <v>8125</v>
      </c>
      <c r="D1937" s="634" t="s">
        <v>8126</v>
      </c>
      <c r="E1937" s="634" t="s">
        <v>8127</v>
      </c>
      <c r="F1937" s="634" t="s">
        <v>4345</v>
      </c>
      <c r="G1937" s="634" t="s">
        <v>4347</v>
      </c>
      <c r="H1937" s="634" t="s">
        <v>4344</v>
      </c>
      <c r="I1937" s="634" t="s">
        <v>19512</v>
      </c>
      <c r="J1937" s="634" t="s">
        <v>19513</v>
      </c>
      <c r="K1937" s="635">
        <v>52210015260020</v>
      </c>
      <c r="L1937" s="634" t="s">
        <v>19271</v>
      </c>
      <c r="M1937" s="634" t="s">
        <v>4006</v>
      </c>
      <c r="N1937" s="634" t="s">
        <v>2424</v>
      </c>
      <c r="O1937" s="634" t="s">
        <v>19471</v>
      </c>
      <c r="P1937" s="634" t="s">
        <v>8132</v>
      </c>
      <c r="Q1937" s="634" t="s">
        <v>8133</v>
      </c>
      <c r="R1937" s="634" t="s">
        <v>7245</v>
      </c>
      <c r="S1937" s="634" t="s">
        <v>8135</v>
      </c>
      <c r="T1937" s="634" t="s">
        <v>11028</v>
      </c>
      <c r="U1937" s="634" t="s">
        <v>2426</v>
      </c>
      <c r="V1937" s="634" t="s">
        <v>470</v>
      </c>
      <c r="W1937" s="634" t="s">
        <v>5559</v>
      </c>
      <c r="X1937" s="634" t="s">
        <v>8137</v>
      </c>
      <c r="Y1937" s="634" t="s">
        <v>8138</v>
      </c>
      <c r="Z1937" s="634" t="s">
        <v>8139</v>
      </c>
      <c r="AE1937" s="634" t="s">
        <v>20514</v>
      </c>
      <c r="AF1937" s="634" t="s">
        <v>18576</v>
      </c>
      <c r="AI1937" s="646" t="str">
        <f>VLOOKUP(K1937,'3-kurs'!C:F,4,)</f>
        <v>3-kurs</v>
      </c>
      <c r="AJ1937" s="634" t="str">
        <f t="shared" si="30"/>
        <v>438221100361</v>
      </c>
    </row>
    <row r="1938" spans="1:36" hidden="1" x14ac:dyDescent="0.25">
      <c r="A1938" s="634" t="s">
        <v>19750</v>
      </c>
      <c r="B1938" s="634" t="s">
        <v>19751</v>
      </c>
      <c r="C1938" s="634" t="s">
        <v>8125</v>
      </c>
      <c r="D1938" s="634" t="s">
        <v>8126</v>
      </c>
      <c r="E1938" s="634" t="s">
        <v>8127</v>
      </c>
      <c r="F1938" s="634" t="s">
        <v>4345</v>
      </c>
      <c r="G1938" s="634" t="s">
        <v>8128</v>
      </c>
      <c r="H1938" s="634" t="s">
        <v>4346</v>
      </c>
      <c r="I1938" s="634" t="s">
        <v>19752</v>
      </c>
      <c r="J1938" s="634" t="s">
        <v>19753</v>
      </c>
      <c r="K1938" s="635">
        <v>40505901100087</v>
      </c>
      <c r="L1938" s="634" t="s">
        <v>19754</v>
      </c>
      <c r="M1938" s="634" t="s">
        <v>4006</v>
      </c>
      <c r="N1938" s="634" t="s">
        <v>2424</v>
      </c>
      <c r="O1938" s="634" t="s">
        <v>2518</v>
      </c>
      <c r="P1938" s="634" t="s">
        <v>8132</v>
      </c>
      <c r="Q1938" s="634" t="s">
        <v>8133</v>
      </c>
      <c r="R1938" s="634" t="s">
        <v>7245</v>
      </c>
      <c r="S1938" s="634" t="s">
        <v>8135</v>
      </c>
      <c r="T1938" s="634" t="s">
        <v>11109</v>
      </c>
      <c r="U1938" s="634" t="s">
        <v>2426</v>
      </c>
      <c r="V1938" s="634" t="s">
        <v>470</v>
      </c>
      <c r="W1938" s="634" t="s">
        <v>5559</v>
      </c>
      <c r="X1938" s="634" t="s">
        <v>8175</v>
      </c>
      <c r="Y1938" s="634" t="s">
        <v>8138</v>
      </c>
      <c r="Z1938" s="634" t="s">
        <v>8139</v>
      </c>
      <c r="AE1938" s="634" t="s">
        <v>8140</v>
      </c>
      <c r="AF1938" s="634" t="s">
        <v>18576</v>
      </c>
      <c r="AI1938" s="646" t="str">
        <f>VLOOKUP(K1938,'3-kurs'!C:F,4,)</f>
        <v>3-kurs</v>
      </c>
      <c r="AJ1938" s="634" t="str">
        <f t="shared" si="30"/>
        <v>438241102178</v>
      </c>
    </row>
    <row r="1939" spans="1:36" hidden="1" x14ac:dyDescent="0.25">
      <c r="A1939" s="634" t="s">
        <v>15273</v>
      </c>
      <c r="B1939" s="634" t="s">
        <v>3105</v>
      </c>
      <c r="C1939" s="634" t="s">
        <v>8125</v>
      </c>
      <c r="D1939" s="634" t="s">
        <v>8126</v>
      </c>
      <c r="E1939" s="634" t="s">
        <v>8127</v>
      </c>
      <c r="F1939" s="634" t="s">
        <v>4345</v>
      </c>
      <c r="G1939" s="634" t="s">
        <v>4352</v>
      </c>
      <c r="H1939" s="634" t="s">
        <v>4346</v>
      </c>
      <c r="I1939" s="634" t="s">
        <v>15274</v>
      </c>
      <c r="J1939" s="634" t="s">
        <v>15275</v>
      </c>
      <c r="K1939" s="635">
        <v>60608045290017</v>
      </c>
      <c r="L1939" s="634" t="s">
        <v>15276</v>
      </c>
      <c r="M1939" s="634" t="s">
        <v>4006</v>
      </c>
      <c r="N1939" s="634" t="s">
        <v>2424</v>
      </c>
      <c r="O1939" s="634" t="s">
        <v>2518</v>
      </c>
      <c r="P1939" s="634" t="s">
        <v>8132</v>
      </c>
      <c r="Q1939" s="634" t="s">
        <v>8133</v>
      </c>
      <c r="R1939" s="634" t="s">
        <v>7245</v>
      </c>
      <c r="S1939" s="634" t="s">
        <v>8135</v>
      </c>
      <c r="T1939" s="634" t="s">
        <v>11109</v>
      </c>
      <c r="U1939" s="634" t="s">
        <v>2426</v>
      </c>
      <c r="V1939" s="634" t="s">
        <v>470</v>
      </c>
      <c r="W1939" s="634" t="s">
        <v>5559</v>
      </c>
      <c r="X1939" s="634" t="s">
        <v>15277</v>
      </c>
      <c r="Y1939" s="634" t="s">
        <v>8138</v>
      </c>
      <c r="Z1939" s="634" t="s">
        <v>8139</v>
      </c>
      <c r="AB1939" s="634" t="s">
        <v>8183</v>
      </c>
      <c r="AC1939" s="634" t="s">
        <v>8184</v>
      </c>
      <c r="AE1939" s="634" t="s">
        <v>11918</v>
      </c>
      <c r="AF1939" s="634" t="s">
        <v>18741</v>
      </c>
      <c r="AI1939" s="646" t="str">
        <f>VLOOKUP(K1939,'3-kurs'!C:F,4,)</f>
        <v>3-kurs</v>
      </c>
      <c r="AJ1939" s="634" t="str">
        <f t="shared" si="30"/>
        <v>438231100172</v>
      </c>
    </row>
    <row r="1940" spans="1:36" hidden="1" x14ac:dyDescent="0.25">
      <c r="A1940" s="634" t="s">
        <v>15227</v>
      </c>
      <c r="B1940" s="634" t="s">
        <v>3268</v>
      </c>
      <c r="C1940" s="634" t="s">
        <v>8125</v>
      </c>
      <c r="D1940" s="634" t="s">
        <v>8126</v>
      </c>
      <c r="E1940" s="634" t="s">
        <v>8127</v>
      </c>
      <c r="F1940" s="634" t="s">
        <v>4345</v>
      </c>
      <c r="G1940" s="634" t="s">
        <v>4348</v>
      </c>
      <c r="H1940" s="634" t="s">
        <v>4346</v>
      </c>
      <c r="I1940" s="634" t="s">
        <v>12562</v>
      </c>
      <c r="J1940" s="634" t="s">
        <v>15228</v>
      </c>
      <c r="K1940" s="635">
        <v>60307045300026</v>
      </c>
      <c r="L1940" s="634" t="s">
        <v>15229</v>
      </c>
      <c r="M1940" s="634" t="s">
        <v>4006</v>
      </c>
      <c r="N1940" s="634" t="s">
        <v>2424</v>
      </c>
      <c r="O1940" s="634" t="s">
        <v>2518</v>
      </c>
      <c r="P1940" s="634" t="s">
        <v>8132</v>
      </c>
      <c r="Q1940" s="634" t="s">
        <v>8133</v>
      </c>
      <c r="R1940" s="634" t="s">
        <v>7245</v>
      </c>
      <c r="S1940" s="634" t="s">
        <v>8135</v>
      </c>
      <c r="T1940" s="634" t="s">
        <v>11109</v>
      </c>
      <c r="U1940" s="634" t="s">
        <v>2426</v>
      </c>
      <c r="V1940" s="634" t="s">
        <v>470</v>
      </c>
      <c r="W1940" s="634" t="s">
        <v>5559</v>
      </c>
      <c r="X1940" s="634" t="s">
        <v>15230</v>
      </c>
      <c r="Y1940" s="634" t="s">
        <v>8138</v>
      </c>
      <c r="Z1940" s="634" t="s">
        <v>8139</v>
      </c>
      <c r="AB1940" s="634" t="s">
        <v>8183</v>
      </c>
      <c r="AC1940" s="634" t="s">
        <v>8184</v>
      </c>
      <c r="AE1940" s="634" t="s">
        <v>12337</v>
      </c>
      <c r="AF1940" s="634" t="s">
        <v>18732</v>
      </c>
      <c r="AI1940" s="646" t="str">
        <f>VLOOKUP(K1940,'3-kurs'!C:F,4,)</f>
        <v>3-kurs</v>
      </c>
      <c r="AJ1940" s="634" t="str">
        <f t="shared" si="30"/>
        <v>438231100086</v>
      </c>
    </row>
    <row r="1941" spans="1:36" hidden="1" x14ac:dyDescent="0.25">
      <c r="A1941" s="634" t="s">
        <v>15254</v>
      </c>
      <c r="B1941" s="634" t="s">
        <v>3211</v>
      </c>
      <c r="C1941" s="634" t="s">
        <v>8125</v>
      </c>
      <c r="D1941" s="634" t="s">
        <v>8126</v>
      </c>
      <c r="E1941" s="634" t="s">
        <v>8127</v>
      </c>
      <c r="F1941" s="634" t="s">
        <v>4345</v>
      </c>
      <c r="G1941" s="634" t="s">
        <v>4349</v>
      </c>
      <c r="H1941" s="634" t="s">
        <v>4346</v>
      </c>
      <c r="I1941" s="634" t="s">
        <v>15255</v>
      </c>
      <c r="J1941" s="634" t="s">
        <v>15256</v>
      </c>
      <c r="K1941" s="635">
        <v>62505025380037</v>
      </c>
      <c r="L1941" s="634" t="s">
        <v>12496</v>
      </c>
      <c r="M1941" s="634" t="s">
        <v>4006</v>
      </c>
      <c r="N1941" s="634" t="s">
        <v>2424</v>
      </c>
      <c r="O1941" s="634" t="s">
        <v>2518</v>
      </c>
      <c r="P1941" s="634" t="s">
        <v>8132</v>
      </c>
      <c r="Q1941" s="634" t="s">
        <v>8133</v>
      </c>
      <c r="R1941" s="634" t="s">
        <v>7245</v>
      </c>
      <c r="S1941" s="634" t="s">
        <v>8135</v>
      </c>
      <c r="T1941" s="634" t="s">
        <v>11109</v>
      </c>
      <c r="U1941" s="634" t="s">
        <v>2426</v>
      </c>
      <c r="V1941" s="634" t="s">
        <v>470</v>
      </c>
      <c r="W1941" s="634" t="s">
        <v>5559</v>
      </c>
      <c r="X1941" s="634" t="s">
        <v>15257</v>
      </c>
      <c r="Y1941" s="634" t="s">
        <v>8138</v>
      </c>
      <c r="Z1941" s="634" t="s">
        <v>8139</v>
      </c>
      <c r="AB1941" s="634" t="s">
        <v>8183</v>
      </c>
      <c r="AC1941" s="634" t="s">
        <v>8184</v>
      </c>
      <c r="AE1941" s="634" t="s">
        <v>11918</v>
      </c>
      <c r="AF1941" s="634" t="s">
        <v>18732</v>
      </c>
      <c r="AI1941" s="646" t="str">
        <f>VLOOKUP(K1941,'3-kurs'!C:F,4,)</f>
        <v>3-kurs</v>
      </c>
      <c r="AJ1941" s="634" t="str">
        <f t="shared" si="30"/>
        <v>438231100267</v>
      </c>
    </row>
    <row r="1942" spans="1:36" hidden="1" x14ac:dyDescent="0.25">
      <c r="A1942" s="634" t="s">
        <v>15235</v>
      </c>
      <c r="B1942" s="634" t="s">
        <v>3093</v>
      </c>
      <c r="C1942" s="634" t="s">
        <v>8125</v>
      </c>
      <c r="D1942" s="634" t="s">
        <v>8126</v>
      </c>
      <c r="E1942" s="634" t="s">
        <v>8127</v>
      </c>
      <c r="F1942" s="634" t="s">
        <v>4345</v>
      </c>
      <c r="G1942" s="634" t="s">
        <v>8221</v>
      </c>
      <c r="H1942" s="634" t="s">
        <v>4346</v>
      </c>
      <c r="I1942" s="634" t="s">
        <v>15236</v>
      </c>
      <c r="J1942" s="634" t="s">
        <v>15237</v>
      </c>
      <c r="K1942" s="635">
        <v>40812881110073</v>
      </c>
      <c r="L1942" s="634" t="s">
        <v>15238</v>
      </c>
      <c r="M1942" s="634" t="s">
        <v>4006</v>
      </c>
      <c r="N1942" s="634" t="s">
        <v>2424</v>
      </c>
      <c r="O1942" s="634" t="s">
        <v>2518</v>
      </c>
      <c r="P1942" s="634" t="s">
        <v>8132</v>
      </c>
      <c r="Q1942" s="634" t="s">
        <v>8133</v>
      </c>
      <c r="R1942" s="634" t="s">
        <v>7245</v>
      </c>
      <c r="S1942" s="634" t="s">
        <v>8135</v>
      </c>
      <c r="T1942" s="634" t="s">
        <v>11109</v>
      </c>
      <c r="U1942" s="634" t="s">
        <v>2426</v>
      </c>
      <c r="V1942" s="634" t="s">
        <v>470</v>
      </c>
      <c r="W1942" s="634" t="s">
        <v>5559</v>
      </c>
      <c r="X1942" s="634" t="s">
        <v>15239</v>
      </c>
      <c r="Y1942" s="634" t="s">
        <v>8138</v>
      </c>
      <c r="Z1942" s="634" t="s">
        <v>8139</v>
      </c>
      <c r="AE1942" s="634" t="s">
        <v>11918</v>
      </c>
      <c r="AF1942" s="634" t="s">
        <v>18733</v>
      </c>
      <c r="AI1942" s="646" t="str">
        <f>VLOOKUP(K1942,'3-kurs'!C:F,4,)</f>
        <v>3-kurs</v>
      </c>
      <c r="AJ1942" s="634" t="str">
        <f t="shared" si="30"/>
        <v>438231100316</v>
      </c>
    </row>
    <row r="1943" spans="1:36" hidden="1" x14ac:dyDescent="0.25">
      <c r="A1943" s="634" t="s">
        <v>15245</v>
      </c>
      <c r="B1943" s="634" t="s">
        <v>2802</v>
      </c>
      <c r="C1943" s="634" t="s">
        <v>8125</v>
      </c>
      <c r="D1943" s="634" t="s">
        <v>8126</v>
      </c>
      <c r="E1943" s="634" t="s">
        <v>8127</v>
      </c>
      <c r="F1943" s="634" t="s">
        <v>4345</v>
      </c>
      <c r="G1943" s="634" t="s">
        <v>4350</v>
      </c>
      <c r="H1943" s="634" t="s">
        <v>4346</v>
      </c>
      <c r="I1943" s="634" t="s">
        <v>15246</v>
      </c>
      <c r="J1943" s="634" t="s">
        <v>15247</v>
      </c>
      <c r="K1943" s="635">
        <v>40907871070139</v>
      </c>
      <c r="L1943" s="634" t="s">
        <v>15248</v>
      </c>
      <c r="M1943" s="634" t="s">
        <v>4006</v>
      </c>
      <c r="N1943" s="634" t="s">
        <v>2424</v>
      </c>
      <c r="O1943" s="634" t="s">
        <v>2518</v>
      </c>
      <c r="P1943" s="634" t="s">
        <v>8132</v>
      </c>
      <c r="Q1943" s="634" t="s">
        <v>8133</v>
      </c>
      <c r="R1943" s="634" t="s">
        <v>7245</v>
      </c>
      <c r="S1943" s="634" t="s">
        <v>8135</v>
      </c>
      <c r="T1943" s="634" t="s">
        <v>11109</v>
      </c>
      <c r="U1943" s="634" t="s">
        <v>2426</v>
      </c>
      <c r="V1943" s="634" t="s">
        <v>470</v>
      </c>
      <c r="W1943" s="634" t="s">
        <v>5559</v>
      </c>
      <c r="X1943" s="634" t="s">
        <v>15249</v>
      </c>
      <c r="Y1943" s="634" t="s">
        <v>8138</v>
      </c>
      <c r="Z1943" s="634" t="s">
        <v>8139</v>
      </c>
      <c r="AB1943" s="634" t="s">
        <v>8183</v>
      </c>
      <c r="AC1943" s="634" t="s">
        <v>8184</v>
      </c>
      <c r="AE1943" s="634" t="s">
        <v>11918</v>
      </c>
      <c r="AF1943" s="634" t="s">
        <v>18732</v>
      </c>
      <c r="AI1943" s="646" t="str">
        <f>VLOOKUP(K1943,'3-kurs'!C:F,4,)</f>
        <v>3-kurs</v>
      </c>
      <c r="AJ1943" s="634" t="str">
        <f t="shared" si="30"/>
        <v>438231100171</v>
      </c>
    </row>
    <row r="1944" spans="1:36" hidden="1" x14ac:dyDescent="0.25">
      <c r="A1944" s="634" t="s">
        <v>15250</v>
      </c>
      <c r="B1944" s="634" t="s">
        <v>3017</v>
      </c>
      <c r="C1944" s="634" t="s">
        <v>8125</v>
      </c>
      <c r="D1944" s="634" t="s">
        <v>8126</v>
      </c>
      <c r="E1944" s="634" t="s">
        <v>8127</v>
      </c>
      <c r="F1944" s="634" t="s">
        <v>4345</v>
      </c>
      <c r="G1944" s="634" t="s">
        <v>4352</v>
      </c>
      <c r="H1944" s="634" t="s">
        <v>4346</v>
      </c>
      <c r="I1944" s="634" t="s">
        <v>15251</v>
      </c>
      <c r="J1944" s="634" t="s">
        <v>15252</v>
      </c>
      <c r="K1944" s="635">
        <v>61406015290042</v>
      </c>
      <c r="L1944" s="634" t="s">
        <v>10090</v>
      </c>
      <c r="M1944" s="634" t="s">
        <v>4006</v>
      </c>
      <c r="N1944" s="634" t="s">
        <v>2424</v>
      </c>
      <c r="O1944" s="634" t="s">
        <v>2518</v>
      </c>
      <c r="P1944" s="634" t="s">
        <v>8132</v>
      </c>
      <c r="Q1944" s="634" t="s">
        <v>8133</v>
      </c>
      <c r="R1944" s="634" t="s">
        <v>7245</v>
      </c>
      <c r="S1944" s="634" t="s">
        <v>8135</v>
      </c>
      <c r="T1944" s="634" t="s">
        <v>11109</v>
      </c>
      <c r="U1944" s="634" t="s">
        <v>2426</v>
      </c>
      <c r="V1944" s="634" t="s">
        <v>470</v>
      </c>
      <c r="W1944" s="634" t="s">
        <v>5559</v>
      </c>
      <c r="X1944" s="634" t="s">
        <v>15253</v>
      </c>
      <c r="Y1944" s="634" t="s">
        <v>8138</v>
      </c>
      <c r="Z1944" s="634" t="s">
        <v>8139</v>
      </c>
      <c r="AB1944" s="634" t="s">
        <v>8183</v>
      </c>
      <c r="AC1944" s="634" t="s">
        <v>8184</v>
      </c>
      <c r="AE1944" s="634" t="s">
        <v>14265</v>
      </c>
      <c r="AF1944" s="634" t="s">
        <v>18730</v>
      </c>
      <c r="AI1944" s="646" t="str">
        <f>VLOOKUP(K1944,'3-kurs'!C:F,4,)</f>
        <v>3-kurs</v>
      </c>
      <c r="AJ1944" s="634" t="str">
        <f t="shared" si="30"/>
        <v>438231100073</v>
      </c>
    </row>
    <row r="1945" spans="1:36" hidden="1" x14ac:dyDescent="0.25">
      <c r="A1945" s="634" t="s">
        <v>15262</v>
      </c>
      <c r="B1945" s="634" t="s">
        <v>3654</v>
      </c>
      <c r="C1945" s="634" t="s">
        <v>8125</v>
      </c>
      <c r="D1945" s="634" t="s">
        <v>8126</v>
      </c>
      <c r="E1945" s="634" t="s">
        <v>8127</v>
      </c>
      <c r="F1945" s="634" t="s">
        <v>4345</v>
      </c>
      <c r="G1945" s="634" t="s">
        <v>8163</v>
      </c>
      <c r="H1945" s="634" t="s">
        <v>4346</v>
      </c>
      <c r="I1945" s="634" t="s">
        <v>15263</v>
      </c>
      <c r="J1945" s="634" t="s">
        <v>15264</v>
      </c>
      <c r="K1945" s="635">
        <v>42406921080053</v>
      </c>
      <c r="L1945" s="634" t="s">
        <v>15265</v>
      </c>
      <c r="M1945" s="634" t="s">
        <v>4006</v>
      </c>
      <c r="N1945" s="634" t="s">
        <v>2424</v>
      </c>
      <c r="O1945" s="634" t="s">
        <v>2518</v>
      </c>
      <c r="P1945" s="634" t="s">
        <v>8132</v>
      </c>
      <c r="Q1945" s="634" t="s">
        <v>8133</v>
      </c>
      <c r="R1945" s="634" t="s">
        <v>7245</v>
      </c>
      <c r="S1945" s="634" t="s">
        <v>8135</v>
      </c>
      <c r="T1945" s="634" t="s">
        <v>11109</v>
      </c>
      <c r="U1945" s="634" t="s">
        <v>2426</v>
      </c>
      <c r="V1945" s="634" t="s">
        <v>470</v>
      </c>
      <c r="W1945" s="634" t="s">
        <v>5559</v>
      </c>
      <c r="X1945" s="634" t="s">
        <v>15266</v>
      </c>
      <c r="Y1945" s="634" t="s">
        <v>8138</v>
      </c>
      <c r="Z1945" s="634" t="s">
        <v>8139</v>
      </c>
      <c r="AB1945" s="634" t="s">
        <v>8183</v>
      </c>
      <c r="AC1945" s="634" t="s">
        <v>8184</v>
      </c>
      <c r="AE1945" s="634" t="s">
        <v>11918</v>
      </c>
      <c r="AF1945" s="634" t="s">
        <v>18730</v>
      </c>
      <c r="AI1945" s="646" t="str">
        <f>VLOOKUP(K1945,'3-kurs'!C:F,4,)</f>
        <v>3-kurs</v>
      </c>
      <c r="AJ1945" s="634" t="str">
        <f t="shared" si="30"/>
        <v>438231100170</v>
      </c>
    </row>
    <row r="1946" spans="1:36" hidden="1" x14ac:dyDescent="0.25">
      <c r="A1946" s="634" t="s">
        <v>15267</v>
      </c>
      <c r="B1946" s="634" t="s">
        <v>3629</v>
      </c>
      <c r="C1946" s="634" t="s">
        <v>8125</v>
      </c>
      <c r="D1946" s="634" t="s">
        <v>8126</v>
      </c>
      <c r="E1946" s="634" t="s">
        <v>8127</v>
      </c>
      <c r="F1946" s="634" t="s">
        <v>8552</v>
      </c>
      <c r="G1946" s="634" t="s">
        <v>8896</v>
      </c>
      <c r="H1946" s="634" t="s">
        <v>4346</v>
      </c>
      <c r="I1946" s="634" t="s">
        <v>15268</v>
      </c>
      <c r="J1946" s="634" t="s">
        <v>15269</v>
      </c>
      <c r="K1946" s="635">
        <v>41006825660011</v>
      </c>
      <c r="L1946" s="634" t="s">
        <v>13102</v>
      </c>
      <c r="M1946" s="634" t="s">
        <v>4006</v>
      </c>
      <c r="N1946" s="634" t="s">
        <v>2424</v>
      </c>
      <c r="O1946" s="634" t="s">
        <v>2518</v>
      </c>
      <c r="P1946" s="634" t="s">
        <v>8132</v>
      </c>
      <c r="Q1946" s="634" t="s">
        <v>8133</v>
      </c>
      <c r="R1946" s="634" t="s">
        <v>7245</v>
      </c>
      <c r="S1946" s="634" t="s">
        <v>8135</v>
      </c>
      <c r="T1946" s="634" t="s">
        <v>11109</v>
      </c>
      <c r="U1946" s="634" t="s">
        <v>2426</v>
      </c>
      <c r="V1946" s="634" t="s">
        <v>470</v>
      </c>
      <c r="W1946" s="634" t="s">
        <v>5559</v>
      </c>
      <c r="X1946" s="634" t="s">
        <v>14502</v>
      </c>
      <c r="Y1946" s="634" t="s">
        <v>8138</v>
      </c>
      <c r="Z1946" s="634" t="s">
        <v>8139</v>
      </c>
      <c r="AB1946" s="634" t="s">
        <v>13500</v>
      </c>
      <c r="AC1946" s="634" t="s">
        <v>8184</v>
      </c>
      <c r="AE1946" s="634" t="s">
        <v>12337</v>
      </c>
      <c r="AF1946" s="634" t="s">
        <v>18731</v>
      </c>
      <c r="AI1946" s="646" t="str">
        <f>VLOOKUP(K1946,'3-kurs'!C:F,4,)</f>
        <v>3-kurs</v>
      </c>
      <c r="AJ1946" s="634" t="str">
        <f t="shared" si="30"/>
        <v>438231100108</v>
      </c>
    </row>
    <row r="1947" spans="1:36" hidden="1" x14ac:dyDescent="0.25">
      <c r="A1947" s="634" t="s">
        <v>20270</v>
      </c>
      <c r="B1947" s="634" t="s">
        <v>20271</v>
      </c>
      <c r="C1947" s="634" t="s">
        <v>8125</v>
      </c>
      <c r="D1947" s="634" t="s">
        <v>8126</v>
      </c>
      <c r="E1947" s="634" t="s">
        <v>8127</v>
      </c>
      <c r="F1947" s="634" t="s">
        <v>4345</v>
      </c>
      <c r="G1947" s="634" t="s">
        <v>8598</v>
      </c>
      <c r="H1947" s="634" t="s">
        <v>4346</v>
      </c>
      <c r="I1947" s="634" t="s">
        <v>15813</v>
      </c>
      <c r="J1947" s="634" t="s">
        <v>20272</v>
      </c>
      <c r="K1947" s="635">
        <v>60910035330046</v>
      </c>
      <c r="L1947" s="634" t="s">
        <v>10094</v>
      </c>
      <c r="M1947" s="634" t="s">
        <v>4006</v>
      </c>
      <c r="N1947" s="634" t="s">
        <v>2424</v>
      </c>
      <c r="O1947" s="634" t="s">
        <v>2518</v>
      </c>
      <c r="P1947" s="634" t="s">
        <v>8132</v>
      </c>
      <c r="Q1947" s="634" t="s">
        <v>8133</v>
      </c>
      <c r="R1947" s="634" t="s">
        <v>7245</v>
      </c>
      <c r="S1947" s="634" t="s">
        <v>8135</v>
      </c>
      <c r="T1947" s="634" t="s">
        <v>11109</v>
      </c>
      <c r="U1947" s="634" t="s">
        <v>2426</v>
      </c>
      <c r="V1947" s="634" t="s">
        <v>470</v>
      </c>
      <c r="W1947" s="634" t="s">
        <v>5559</v>
      </c>
      <c r="X1947" s="634" t="s">
        <v>8175</v>
      </c>
      <c r="Y1947" s="634" t="s">
        <v>8138</v>
      </c>
      <c r="Z1947" s="634" t="s">
        <v>8139</v>
      </c>
      <c r="AE1947" s="634" t="s">
        <v>8140</v>
      </c>
      <c r="AF1947" s="634" t="s">
        <v>18576</v>
      </c>
      <c r="AI1947" s="646" t="str">
        <f>VLOOKUP(K1947,'3-kurs'!C:F,4,)</f>
        <v>3-kurs</v>
      </c>
      <c r="AJ1947" s="634" t="str">
        <f t="shared" si="30"/>
        <v>438241102283</v>
      </c>
    </row>
    <row r="1948" spans="1:36" hidden="1" x14ac:dyDescent="0.25">
      <c r="A1948" s="634" t="s">
        <v>15240</v>
      </c>
      <c r="B1948" s="634" t="s">
        <v>3459</v>
      </c>
      <c r="C1948" s="634" t="s">
        <v>8125</v>
      </c>
      <c r="D1948" s="634" t="s">
        <v>8126</v>
      </c>
      <c r="E1948" s="634" t="s">
        <v>8127</v>
      </c>
      <c r="F1948" s="634" t="s">
        <v>8520</v>
      </c>
      <c r="G1948" s="634" t="s">
        <v>13889</v>
      </c>
      <c r="H1948" s="634" t="s">
        <v>4346</v>
      </c>
      <c r="I1948" s="634" t="s">
        <v>15241</v>
      </c>
      <c r="J1948" s="634" t="s">
        <v>15242</v>
      </c>
      <c r="K1948" s="635">
        <v>62408046280017</v>
      </c>
      <c r="L1948" s="634" t="s">
        <v>15243</v>
      </c>
      <c r="M1948" s="634" t="s">
        <v>4006</v>
      </c>
      <c r="N1948" s="634" t="s">
        <v>2424</v>
      </c>
      <c r="O1948" s="634" t="s">
        <v>2518</v>
      </c>
      <c r="P1948" s="634" t="s">
        <v>8132</v>
      </c>
      <c r="Q1948" s="634" t="s">
        <v>8133</v>
      </c>
      <c r="R1948" s="634" t="s">
        <v>7245</v>
      </c>
      <c r="S1948" s="634" t="s">
        <v>8135</v>
      </c>
      <c r="T1948" s="634" t="s">
        <v>11109</v>
      </c>
      <c r="U1948" s="634" t="s">
        <v>2426</v>
      </c>
      <c r="V1948" s="634" t="s">
        <v>470</v>
      </c>
      <c r="W1948" s="634" t="s">
        <v>5559</v>
      </c>
      <c r="X1948" s="634" t="s">
        <v>15244</v>
      </c>
      <c r="Y1948" s="634" t="s">
        <v>8138</v>
      </c>
      <c r="Z1948" s="634" t="s">
        <v>8139</v>
      </c>
      <c r="AB1948" s="634" t="s">
        <v>13500</v>
      </c>
      <c r="AC1948" s="634" t="s">
        <v>8184</v>
      </c>
      <c r="AE1948" s="634" t="s">
        <v>11918</v>
      </c>
      <c r="AF1948" s="634" t="s">
        <v>18725</v>
      </c>
      <c r="AI1948" s="646" t="str">
        <f>VLOOKUP(K1948,'3-kurs'!C:F,4,)</f>
        <v>3-kurs</v>
      </c>
      <c r="AJ1948" s="634" t="str">
        <f t="shared" si="30"/>
        <v>438231100194</v>
      </c>
    </row>
    <row r="1949" spans="1:36" hidden="1" x14ac:dyDescent="0.25">
      <c r="A1949" s="634" t="s">
        <v>15290</v>
      </c>
      <c r="B1949" s="634" t="s">
        <v>3103</v>
      </c>
      <c r="C1949" s="634" t="s">
        <v>8125</v>
      </c>
      <c r="D1949" s="634" t="s">
        <v>8126</v>
      </c>
      <c r="E1949" s="634" t="s">
        <v>8127</v>
      </c>
      <c r="F1949" s="634" t="s">
        <v>4345</v>
      </c>
      <c r="G1949" s="634" t="s">
        <v>4348</v>
      </c>
      <c r="H1949" s="634" t="s">
        <v>4346</v>
      </c>
      <c r="I1949" s="634" t="s">
        <v>15291</v>
      </c>
      <c r="J1949" s="634" t="s">
        <v>15292</v>
      </c>
      <c r="K1949" s="635">
        <v>42908931140078</v>
      </c>
      <c r="L1949" s="634" t="s">
        <v>13529</v>
      </c>
      <c r="M1949" s="634" t="s">
        <v>4006</v>
      </c>
      <c r="N1949" s="634" t="s">
        <v>2424</v>
      </c>
      <c r="O1949" s="634" t="s">
        <v>2518</v>
      </c>
      <c r="P1949" s="634" t="s">
        <v>8132</v>
      </c>
      <c r="Q1949" s="634" t="s">
        <v>8133</v>
      </c>
      <c r="R1949" s="634" t="s">
        <v>7245</v>
      </c>
      <c r="S1949" s="634" t="s">
        <v>8135</v>
      </c>
      <c r="T1949" s="634" t="s">
        <v>11109</v>
      </c>
      <c r="U1949" s="634" t="s">
        <v>2426</v>
      </c>
      <c r="V1949" s="634" t="s">
        <v>470</v>
      </c>
      <c r="W1949" s="634" t="s">
        <v>5559</v>
      </c>
      <c r="X1949" s="634" t="s">
        <v>15293</v>
      </c>
      <c r="Y1949" s="634" t="s">
        <v>8138</v>
      </c>
      <c r="Z1949" s="634" t="s">
        <v>8139</v>
      </c>
      <c r="AB1949" s="634" t="s">
        <v>8183</v>
      </c>
      <c r="AC1949" s="634" t="s">
        <v>8184</v>
      </c>
      <c r="AE1949" s="634" t="s">
        <v>12337</v>
      </c>
      <c r="AF1949" s="634" t="s">
        <v>18741</v>
      </c>
      <c r="AI1949" s="646" t="str">
        <f>VLOOKUP(K1949,'3-kurs'!C:F,4,)</f>
        <v>3-kurs</v>
      </c>
      <c r="AJ1949" s="634" t="str">
        <f t="shared" si="30"/>
        <v>438231100085</v>
      </c>
    </row>
    <row r="1950" spans="1:36" hidden="1" x14ac:dyDescent="0.25">
      <c r="A1950" s="634" t="s">
        <v>15270</v>
      </c>
      <c r="B1950" s="634" t="s">
        <v>19743</v>
      </c>
      <c r="C1950" s="634" t="s">
        <v>8125</v>
      </c>
      <c r="D1950" s="634" t="s">
        <v>8126</v>
      </c>
      <c r="E1950" s="634" t="s">
        <v>8127</v>
      </c>
      <c r="F1950" s="634" t="s">
        <v>8253</v>
      </c>
      <c r="G1950" s="634" t="s">
        <v>9195</v>
      </c>
      <c r="H1950" s="634" t="s">
        <v>4346</v>
      </c>
      <c r="I1950" s="634" t="s">
        <v>15271</v>
      </c>
      <c r="J1950" s="634" t="s">
        <v>19744</v>
      </c>
      <c r="K1950" s="635">
        <v>62107046050025</v>
      </c>
      <c r="L1950" s="634" t="s">
        <v>19745</v>
      </c>
      <c r="M1950" s="634" t="s">
        <v>4006</v>
      </c>
      <c r="N1950" s="634" t="s">
        <v>2424</v>
      </c>
      <c r="O1950" s="634" t="s">
        <v>2518</v>
      </c>
      <c r="P1950" s="634" t="s">
        <v>8132</v>
      </c>
      <c r="Q1950" s="634" t="s">
        <v>8133</v>
      </c>
      <c r="R1950" s="634" t="s">
        <v>7245</v>
      </c>
      <c r="S1950" s="634" t="s">
        <v>8135</v>
      </c>
      <c r="T1950" s="634" t="s">
        <v>11109</v>
      </c>
      <c r="U1950" s="634" t="s">
        <v>2426</v>
      </c>
      <c r="V1950" s="634" t="s">
        <v>470</v>
      </c>
      <c r="W1950" s="634" t="s">
        <v>5559</v>
      </c>
      <c r="X1950" s="634" t="s">
        <v>15272</v>
      </c>
      <c r="Y1950" s="634" t="s">
        <v>8138</v>
      </c>
      <c r="Z1950" s="634" t="s">
        <v>8139</v>
      </c>
      <c r="AB1950" s="634" t="s">
        <v>13500</v>
      </c>
      <c r="AC1950" s="634" t="s">
        <v>8184</v>
      </c>
      <c r="AE1950" s="634" t="s">
        <v>11918</v>
      </c>
      <c r="AF1950" s="634" t="s">
        <v>18731</v>
      </c>
      <c r="AI1950" s="646" t="str">
        <f>VLOOKUP(K1950,'3-kurs'!C:F,4,)</f>
        <v>3-kurs</v>
      </c>
      <c r="AJ1950" s="634" t="str">
        <f t="shared" si="30"/>
        <v>438231100196</v>
      </c>
    </row>
    <row r="1951" spans="1:36" hidden="1" x14ac:dyDescent="0.25">
      <c r="A1951" s="634" t="s">
        <v>15286</v>
      </c>
      <c r="B1951" s="634" t="s">
        <v>2600</v>
      </c>
      <c r="C1951" s="634" t="s">
        <v>8125</v>
      </c>
      <c r="D1951" s="634" t="s">
        <v>8126</v>
      </c>
      <c r="E1951" s="634" t="s">
        <v>8127</v>
      </c>
      <c r="F1951" s="634" t="s">
        <v>4345</v>
      </c>
      <c r="G1951" s="634" t="s">
        <v>4349</v>
      </c>
      <c r="H1951" s="634" t="s">
        <v>4346</v>
      </c>
      <c r="I1951" s="634" t="s">
        <v>15287</v>
      </c>
      <c r="J1951" s="634" t="s">
        <v>15288</v>
      </c>
      <c r="K1951" s="635">
        <v>41912931010010</v>
      </c>
      <c r="L1951" s="634" t="s">
        <v>14215</v>
      </c>
      <c r="M1951" s="634" t="s">
        <v>4006</v>
      </c>
      <c r="N1951" s="634" t="s">
        <v>2424</v>
      </c>
      <c r="O1951" s="634" t="s">
        <v>2518</v>
      </c>
      <c r="P1951" s="634" t="s">
        <v>8132</v>
      </c>
      <c r="Q1951" s="634" t="s">
        <v>8133</v>
      </c>
      <c r="R1951" s="634" t="s">
        <v>7245</v>
      </c>
      <c r="S1951" s="634" t="s">
        <v>8135</v>
      </c>
      <c r="T1951" s="634" t="s">
        <v>11109</v>
      </c>
      <c r="U1951" s="634" t="s">
        <v>2426</v>
      </c>
      <c r="V1951" s="634" t="s">
        <v>470</v>
      </c>
      <c r="W1951" s="634" t="s">
        <v>5559</v>
      </c>
      <c r="X1951" s="634" t="s">
        <v>15289</v>
      </c>
      <c r="Y1951" s="634" t="s">
        <v>8138</v>
      </c>
      <c r="Z1951" s="634" t="s">
        <v>8139</v>
      </c>
      <c r="AB1951" s="634" t="s">
        <v>8183</v>
      </c>
      <c r="AC1951" s="634" t="s">
        <v>8184</v>
      </c>
      <c r="AE1951" s="634" t="s">
        <v>12307</v>
      </c>
      <c r="AF1951" s="634" t="s">
        <v>18732</v>
      </c>
      <c r="AI1951" s="646" t="str">
        <f>VLOOKUP(K1951,'3-kurs'!C:F,4,)</f>
        <v>3-kurs</v>
      </c>
      <c r="AJ1951" s="634" t="str">
        <f t="shared" si="30"/>
        <v>438231100154</v>
      </c>
    </row>
    <row r="1952" spans="1:36" hidden="1" x14ac:dyDescent="0.25">
      <c r="A1952" s="634" t="s">
        <v>15278</v>
      </c>
      <c r="B1952" s="634" t="s">
        <v>3499</v>
      </c>
      <c r="C1952" s="634" t="s">
        <v>8125</v>
      </c>
      <c r="D1952" s="634" t="s">
        <v>8126</v>
      </c>
      <c r="E1952" s="634" t="s">
        <v>8127</v>
      </c>
      <c r="F1952" s="634" t="s">
        <v>4345</v>
      </c>
      <c r="G1952" s="634" t="s">
        <v>4348</v>
      </c>
      <c r="H1952" s="634" t="s">
        <v>4346</v>
      </c>
      <c r="I1952" s="634" t="s">
        <v>15279</v>
      </c>
      <c r="J1952" s="634" t="s">
        <v>15280</v>
      </c>
      <c r="K1952" s="635">
        <v>43004881140081</v>
      </c>
      <c r="L1952" s="634" t="s">
        <v>15281</v>
      </c>
      <c r="M1952" s="634" t="s">
        <v>4006</v>
      </c>
      <c r="N1952" s="634" t="s">
        <v>2424</v>
      </c>
      <c r="O1952" s="634" t="s">
        <v>2518</v>
      </c>
      <c r="P1952" s="634" t="s">
        <v>8132</v>
      </c>
      <c r="Q1952" s="634" t="s">
        <v>8133</v>
      </c>
      <c r="R1952" s="634" t="s">
        <v>7245</v>
      </c>
      <c r="S1952" s="634" t="s">
        <v>8135</v>
      </c>
      <c r="T1952" s="634" t="s">
        <v>11109</v>
      </c>
      <c r="U1952" s="634" t="s">
        <v>2426</v>
      </c>
      <c r="V1952" s="634" t="s">
        <v>470</v>
      </c>
      <c r="W1952" s="634" t="s">
        <v>5559</v>
      </c>
      <c r="X1952" s="634" t="s">
        <v>15282</v>
      </c>
      <c r="Y1952" s="634" t="s">
        <v>8138</v>
      </c>
      <c r="Z1952" s="634" t="s">
        <v>8139</v>
      </c>
      <c r="AB1952" s="634" t="s">
        <v>8183</v>
      </c>
      <c r="AC1952" s="634" t="s">
        <v>8184</v>
      </c>
      <c r="AE1952" s="634" t="s">
        <v>11918</v>
      </c>
      <c r="AF1952" s="634" t="s">
        <v>18741</v>
      </c>
      <c r="AI1952" s="646" t="str">
        <f>VLOOKUP(K1952,'3-kurs'!C:F,4,)</f>
        <v>3-kurs</v>
      </c>
      <c r="AJ1952" s="634" t="str">
        <f t="shared" si="30"/>
        <v>438231100322</v>
      </c>
    </row>
    <row r="1953" spans="1:36" hidden="1" x14ac:dyDescent="0.25">
      <c r="A1953" s="634" t="s">
        <v>19755</v>
      </c>
      <c r="B1953" s="634" t="s">
        <v>19756</v>
      </c>
      <c r="C1953" s="634" t="s">
        <v>8125</v>
      </c>
      <c r="D1953" s="634" t="s">
        <v>8126</v>
      </c>
      <c r="E1953" s="634" t="s">
        <v>8127</v>
      </c>
      <c r="F1953" s="634" t="s">
        <v>4345</v>
      </c>
      <c r="G1953" s="634" t="s">
        <v>4350</v>
      </c>
      <c r="H1953" s="634" t="s">
        <v>4346</v>
      </c>
      <c r="I1953" s="634" t="s">
        <v>13757</v>
      </c>
      <c r="J1953" s="634" t="s">
        <v>19757</v>
      </c>
      <c r="K1953" s="635">
        <v>60508025310017</v>
      </c>
      <c r="L1953" s="634" t="s">
        <v>14130</v>
      </c>
      <c r="M1953" s="634" t="s">
        <v>4006</v>
      </c>
      <c r="N1953" s="634" t="s">
        <v>2424</v>
      </c>
      <c r="O1953" s="634" t="s">
        <v>2518</v>
      </c>
      <c r="P1953" s="634" t="s">
        <v>8132</v>
      </c>
      <c r="Q1953" s="634" t="s">
        <v>8133</v>
      </c>
      <c r="R1953" s="634" t="s">
        <v>7245</v>
      </c>
      <c r="S1953" s="634" t="s">
        <v>8135</v>
      </c>
      <c r="T1953" s="634" t="s">
        <v>11109</v>
      </c>
      <c r="U1953" s="634" t="s">
        <v>2426</v>
      </c>
      <c r="V1953" s="634" t="s">
        <v>470</v>
      </c>
      <c r="W1953" s="634" t="s">
        <v>5559</v>
      </c>
      <c r="X1953" s="634" t="s">
        <v>8175</v>
      </c>
      <c r="Y1953" s="634" t="s">
        <v>8138</v>
      </c>
      <c r="Z1953" s="634" t="s">
        <v>8139</v>
      </c>
      <c r="AE1953" s="634" t="s">
        <v>8140</v>
      </c>
      <c r="AF1953" s="634" t="s">
        <v>18576</v>
      </c>
      <c r="AI1953" s="646" t="str">
        <f>VLOOKUP(K1953,'3-kurs'!C:F,4,)</f>
        <v>3-kurs</v>
      </c>
      <c r="AJ1953" s="634" t="str">
        <f t="shared" si="30"/>
        <v>438221100429</v>
      </c>
    </row>
    <row r="1954" spans="1:36" hidden="1" x14ac:dyDescent="0.25">
      <c r="A1954" s="634" t="s">
        <v>15283</v>
      </c>
      <c r="B1954" s="634" t="s">
        <v>2517</v>
      </c>
      <c r="C1954" s="634" t="s">
        <v>8125</v>
      </c>
      <c r="D1954" s="634" t="s">
        <v>8126</v>
      </c>
      <c r="E1954" s="634" t="s">
        <v>8127</v>
      </c>
      <c r="F1954" s="634" t="s">
        <v>4345</v>
      </c>
      <c r="G1954" s="634" t="s">
        <v>4347</v>
      </c>
      <c r="H1954" s="634" t="s">
        <v>4346</v>
      </c>
      <c r="I1954" s="634" t="s">
        <v>15284</v>
      </c>
      <c r="J1954" s="634" t="s">
        <v>15285</v>
      </c>
      <c r="K1954" s="635">
        <v>41911941000093</v>
      </c>
      <c r="L1954" s="634" t="s">
        <v>8578</v>
      </c>
      <c r="M1954" s="634" t="s">
        <v>4006</v>
      </c>
      <c r="N1954" s="634" t="s">
        <v>2424</v>
      </c>
      <c r="O1954" s="634" t="s">
        <v>2518</v>
      </c>
      <c r="P1954" s="634" t="s">
        <v>8132</v>
      </c>
      <c r="Q1954" s="634" t="s">
        <v>8133</v>
      </c>
      <c r="R1954" s="634" t="s">
        <v>7245</v>
      </c>
      <c r="S1954" s="634" t="s">
        <v>8135</v>
      </c>
      <c r="T1954" s="634" t="s">
        <v>11109</v>
      </c>
      <c r="U1954" s="634" t="s">
        <v>2426</v>
      </c>
      <c r="V1954" s="634" t="s">
        <v>470</v>
      </c>
      <c r="W1954" s="634" t="s">
        <v>5559</v>
      </c>
      <c r="X1954" s="634" t="s">
        <v>14601</v>
      </c>
      <c r="Y1954" s="634" t="s">
        <v>8138</v>
      </c>
      <c r="Z1954" s="634" t="s">
        <v>8139</v>
      </c>
      <c r="AB1954" s="634" t="s">
        <v>8183</v>
      </c>
      <c r="AC1954" s="634" t="s">
        <v>8184</v>
      </c>
      <c r="AE1954" s="634" t="s">
        <v>12690</v>
      </c>
      <c r="AF1954" s="634" t="s">
        <v>18752</v>
      </c>
      <c r="AI1954" s="646" t="str">
        <f>VLOOKUP(K1954,'3-kurs'!C:F,4,)</f>
        <v>3-kurs</v>
      </c>
      <c r="AJ1954" s="634" t="str">
        <f t="shared" si="30"/>
        <v>438231100014</v>
      </c>
    </row>
    <row r="1955" spans="1:36" hidden="1" x14ac:dyDescent="0.25">
      <c r="A1955" s="634" t="s">
        <v>19746</v>
      </c>
      <c r="B1955" s="634" t="s">
        <v>19747</v>
      </c>
      <c r="C1955" s="634" t="s">
        <v>8125</v>
      </c>
      <c r="D1955" s="634" t="s">
        <v>8126</v>
      </c>
      <c r="E1955" s="634" t="s">
        <v>8127</v>
      </c>
      <c r="F1955" s="634" t="s">
        <v>4345</v>
      </c>
      <c r="G1955" s="634" t="s">
        <v>8186</v>
      </c>
      <c r="H1955" s="634" t="s">
        <v>4346</v>
      </c>
      <c r="I1955" s="634" t="s">
        <v>19748</v>
      </c>
      <c r="J1955" s="634" t="s">
        <v>19749</v>
      </c>
      <c r="K1955" s="635">
        <v>41708925360029</v>
      </c>
      <c r="L1955" s="634" t="s">
        <v>8704</v>
      </c>
      <c r="M1955" s="634" t="s">
        <v>4006</v>
      </c>
      <c r="N1955" s="634" t="s">
        <v>2424</v>
      </c>
      <c r="O1955" s="634" t="s">
        <v>2518</v>
      </c>
      <c r="P1955" s="634" t="s">
        <v>8132</v>
      </c>
      <c r="Q1955" s="634" t="s">
        <v>8133</v>
      </c>
      <c r="R1955" s="634" t="s">
        <v>7245</v>
      </c>
      <c r="S1955" s="634" t="s">
        <v>8135</v>
      </c>
      <c r="T1955" s="634" t="s">
        <v>11109</v>
      </c>
      <c r="U1955" s="634" t="s">
        <v>2426</v>
      </c>
      <c r="V1955" s="634" t="s">
        <v>470</v>
      </c>
      <c r="W1955" s="634" t="s">
        <v>5559</v>
      </c>
      <c r="X1955" s="634" t="s">
        <v>8175</v>
      </c>
      <c r="Y1955" s="634" t="s">
        <v>8138</v>
      </c>
      <c r="Z1955" s="634" t="s">
        <v>8139</v>
      </c>
      <c r="AE1955" s="634" t="s">
        <v>8140</v>
      </c>
      <c r="AF1955" s="634" t="s">
        <v>18576</v>
      </c>
      <c r="AI1955" s="646" t="str">
        <f>VLOOKUP(K1955,'3-kurs'!C:F,4,)</f>
        <v>3-kurs</v>
      </c>
      <c r="AJ1955" s="634" t="str">
        <f t="shared" si="30"/>
        <v>438221100428</v>
      </c>
    </row>
    <row r="1956" spans="1:36" hidden="1" x14ac:dyDescent="0.25">
      <c r="A1956" s="634" t="s">
        <v>19730</v>
      </c>
      <c r="B1956" s="634" t="s">
        <v>19731</v>
      </c>
      <c r="C1956" s="634" t="s">
        <v>8125</v>
      </c>
      <c r="D1956" s="634" t="s">
        <v>8126</v>
      </c>
      <c r="E1956" s="634" t="s">
        <v>8127</v>
      </c>
      <c r="F1956" s="634" t="s">
        <v>4345</v>
      </c>
      <c r="G1956" s="634" t="s">
        <v>8332</v>
      </c>
      <c r="H1956" s="634" t="s">
        <v>4346</v>
      </c>
      <c r="I1956" s="634" t="s">
        <v>15076</v>
      </c>
      <c r="J1956" s="634" t="s">
        <v>19732</v>
      </c>
      <c r="K1956" s="635">
        <v>41202861050076</v>
      </c>
      <c r="L1956" s="634" t="s">
        <v>8215</v>
      </c>
      <c r="M1956" s="634" t="s">
        <v>4006</v>
      </c>
      <c r="N1956" s="634" t="s">
        <v>2424</v>
      </c>
      <c r="O1956" s="634" t="s">
        <v>2518</v>
      </c>
      <c r="P1956" s="634" t="s">
        <v>8132</v>
      </c>
      <c r="Q1956" s="634" t="s">
        <v>8133</v>
      </c>
      <c r="R1956" s="634" t="s">
        <v>7245</v>
      </c>
      <c r="S1956" s="634" t="s">
        <v>8135</v>
      </c>
      <c r="T1956" s="634" t="s">
        <v>11109</v>
      </c>
      <c r="U1956" s="634" t="s">
        <v>2426</v>
      </c>
      <c r="V1956" s="634" t="s">
        <v>470</v>
      </c>
      <c r="W1956" s="634" t="s">
        <v>5559</v>
      </c>
      <c r="X1956" s="634" t="s">
        <v>8175</v>
      </c>
      <c r="Y1956" s="634" t="s">
        <v>8138</v>
      </c>
      <c r="Z1956" s="634" t="s">
        <v>8139</v>
      </c>
      <c r="AE1956" s="634" t="s">
        <v>8140</v>
      </c>
      <c r="AF1956" s="634" t="s">
        <v>18576</v>
      </c>
      <c r="AI1956" s="646" t="str">
        <f>VLOOKUP(K1956,'3-kurs'!C:F,4,)</f>
        <v>3-kurs</v>
      </c>
      <c r="AJ1956" s="634" t="str">
        <f t="shared" si="30"/>
        <v>438241102179</v>
      </c>
    </row>
    <row r="1957" spans="1:36" hidden="1" x14ac:dyDescent="0.25">
      <c r="A1957" s="634" t="s">
        <v>19733</v>
      </c>
      <c r="B1957" s="634" t="s">
        <v>19734</v>
      </c>
      <c r="C1957" s="634" t="s">
        <v>8125</v>
      </c>
      <c r="D1957" s="634" t="s">
        <v>8126</v>
      </c>
      <c r="E1957" s="634" t="s">
        <v>8127</v>
      </c>
      <c r="F1957" s="634" t="s">
        <v>4345</v>
      </c>
      <c r="G1957" s="634" t="s">
        <v>4352</v>
      </c>
      <c r="H1957" s="634" t="s">
        <v>4346</v>
      </c>
      <c r="I1957" s="634" t="s">
        <v>19735</v>
      </c>
      <c r="J1957" s="634" t="s">
        <v>19736</v>
      </c>
      <c r="K1957" s="635">
        <v>41308911060023</v>
      </c>
      <c r="L1957" s="634" t="s">
        <v>19737</v>
      </c>
      <c r="M1957" s="634" t="s">
        <v>4006</v>
      </c>
      <c r="N1957" s="634" t="s">
        <v>2424</v>
      </c>
      <c r="O1957" s="634" t="s">
        <v>2518</v>
      </c>
      <c r="P1957" s="634" t="s">
        <v>8132</v>
      </c>
      <c r="Q1957" s="634" t="s">
        <v>8133</v>
      </c>
      <c r="R1957" s="634" t="s">
        <v>7245</v>
      </c>
      <c r="S1957" s="634" t="s">
        <v>8135</v>
      </c>
      <c r="T1957" s="634" t="s">
        <v>11109</v>
      </c>
      <c r="U1957" s="634" t="s">
        <v>2426</v>
      </c>
      <c r="V1957" s="634" t="s">
        <v>470</v>
      </c>
      <c r="W1957" s="634" t="s">
        <v>5559</v>
      </c>
      <c r="X1957" s="634" t="s">
        <v>8175</v>
      </c>
      <c r="Y1957" s="634" t="s">
        <v>8138</v>
      </c>
      <c r="Z1957" s="634" t="s">
        <v>8139</v>
      </c>
      <c r="AE1957" s="634" t="s">
        <v>8140</v>
      </c>
      <c r="AF1957" s="634" t="s">
        <v>18576</v>
      </c>
      <c r="AI1957" s="646" t="str">
        <f>VLOOKUP(K1957,'3-kurs'!C:F,4,)</f>
        <v>3-kurs</v>
      </c>
      <c r="AJ1957" s="634" t="str">
        <f t="shared" si="30"/>
        <v>438241102180</v>
      </c>
    </row>
    <row r="1958" spans="1:36" hidden="1" x14ac:dyDescent="0.25">
      <c r="A1958" s="634" t="s">
        <v>15258</v>
      </c>
      <c r="B1958" s="634" t="s">
        <v>3678</v>
      </c>
      <c r="C1958" s="634" t="s">
        <v>8125</v>
      </c>
      <c r="D1958" s="634" t="s">
        <v>8126</v>
      </c>
      <c r="E1958" s="634" t="s">
        <v>8127</v>
      </c>
      <c r="F1958" s="634" t="s">
        <v>4345</v>
      </c>
      <c r="G1958" s="634" t="s">
        <v>4348</v>
      </c>
      <c r="H1958" s="634" t="s">
        <v>4346</v>
      </c>
      <c r="I1958" s="634" t="s">
        <v>15259</v>
      </c>
      <c r="J1958" s="634" t="s">
        <v>15260</v>
      </c>
      <c r="K1958" s="635">
        <v>41504911140068</v>
      </c>
      <c r="L1958" s="634" t="s">
        <v>9596</v>
      </c>
      <c r="M1958" s="634" t="s">
        <v>4006</v>
      </c>
      <c r="N1958" s="634" t="s">
        <v>2424</v>
      </c>
      <c r="O1958" s="634" t="s">
        <v>2518</v>
      </c>
      <c r="P1958" s="634" t="s">
        <v>8132</v>
      </c>
      <c r="Q1958" s="634" t="s">
        <v>8133</v>
      </c>
      <c r="R1958" s="634" t="s">
        <v>7245</v>
      </c>
      <c r="S1958" s="634" t="s">
        <v>8135</v>
      </c>
      <c r="T1958" s="634" t="s">
        <v>11109</v>
      </c>
      <c r="U1958" s="634" t="s">
        <v>2426</v>
      </c>
      <c r="V1958" s="634" t="s">
        <v>470</v>
      </c>
      <c r="W1958" s="634" t="s">
        <v>5559</v>
      </c>
      <c r="X1958" s="634" t="s">
        <v>15261</v>
      </c>
      <c r="Y1958" s="634" t="s">
        <v>8138</v>
      </c>
      <c r="Z1958" s="634" t="s">
        <v>8139</v>
      </c>
      <c r="AB1958" s="634" t="s">
        <v>8183</v>
      </c>
      <c r="AC1958" s="634" t="s">
        <v>8184</v>
      </c>
      <c r="AE1958" s="634" t="s">
        <v>11918</v>
      </c>
      <c r="AF1958" s="634" t="s">
        <v>18739</v>
      </c>
      <c r="AI1958" s="646" t="str">
        <f>VLOOKUP(K1958,'3-kurs'!C:F,4,)</f>
        <v>3-kurs</v>
      </c>
      <c r="AJ1958" s="634" t="str">
        <f t="shared" si="30"/>
        <v>438231100268</v>
      </c>
    </row>
    <row r="1959" spans="1:36" hidden="1" x14ac:dyDescent="0.25">
      <c r="A1959" s="634" t="s">
        <v>20274</v>
      </c>
      <c r="B1959" s="634" t="s">
        <v>20275</v>
      </c>
      <c r="C1959" s="634" t="s">
        <v>8125</v>
      </c>
      <c r="D1959" s="634" t="s">
        <v>8126</v>
      </c>
      <c r="E1959" s="634" t="s">
        <v>8127</v>
      </c>
      <c r="F1959" s="634" t="s">
        <v>4345</v>
      </c>
      <c r="G1959" s="634" t="s">
        <v>8332</v>
      </c>
      <c r="H1959" s="634" t="s">
        <v>4346</v>
      </c>
      <c r="I1959" s="634" t="s">
        <v>20276</v>
      </c>
      <c r="J1959" s="634" t="s">
        <v>20277</v>
      </c>
      <c r="K1959" s="635">
        <v>41405921050032</v>
      </c>
      <c r="L1959" s="634" t="s">
        <v>19509</v>
      </c>
      <c r="M1959" s="634" t="s">
        <v>4006</v>
      </c>
      <c r="N1959" s="634" t="s">
        <v>2424</v>
      </c>
      <c r="O1959" s="634" t="s">
        <v>2518</v>
      </c>
      <c r="P1959" s="634" t="s">
        <v>8132</v>
      </c>
      <c r="Q1959" s="634" t="s">
        <v>8133</v>
      </c>
      <c r="R1959" s="634" t="s">
        <v>7245</v>
      </c>
      <c r="S1959" s="634" t="s">
        <v>8135</v>
      </c>
      <c r="T1959" s="634" t="s">
        <v>11109</v>
      </c>
      <c r="U1959" s="634" t="s">
        <v>2426</v>
      </c>
      <c r="V1959" s="634" t="s">
        <v>470</v>
      </c>
      <c r="W1959" s="634" t="s">
        <v>5559</v>
      </c>
      <c r="X1959" s="634" t="s">
        <v>8175</v>
      </c>
      <c r="Y1959" s="634" t="s">
        <v>8138</v>
      </c>
      <c r="Z1959" s="634" t="s">
        <v>8139</v>
      </c>
      <c r="AE1959" s="634" t="s">
        <v>20514</v>
      </c>
      <c r="AF1959" s="634" t="s">
        <v>18576</v>
      </c>
      <c r="AI1959" s="646" t="str">
        <f>VLOOKUP(K1959,'3-kurs'!C:F,4,)</f>
        <v>3-kurs</v>
      </c>
      <c r="AJ1959" s="634" t="str">
        <f t="shared" si="30"/>
        <v>438221100435</v>
      </c>
    </row>
    <row r="1960" spans="1:36" hidden="1" x14ac:dyDescent="0.25">
      <c r="A1960" s="634" t="s">
        <v>19738</v>
      </c>
      <c r="B1960" s="634" t="s">
        <v>19739</v>
      </c>
      <c r="C1960" s="634" t="s">
        <v>8125</v>
      </c>
      <c r="D1960" s="634" t="s">
        <v>8126</v>
      </c>
      <c r="E1960" s="634" t="s">
        <v>8127</v>
      </c>
      <c r="F1960" s="634" t="s">
        <v>4345</v>
      </c>
      <c r="G1960" s="634" t="s">
        <v>8128</v>
      </c>
      <c r="H1960" s="634" t="s">
        <v>4346</v>
      </c>
      <c r="I1960" s="634" t="s">
        <v>19740</v>
      </c>
      <c r="J1960" s="634" t="s">
        <v>19741</v>
      </c>
      <c r="K1960" s="635">
        <v>61203035340027</v>
      </c>
      <c r="L1960" s="634" t="s">
        <v>19742</v>
      </c>
      <c r="M1960" s="634" t="s">
        <v>4006</v>
      </c>
      <c r="N1960" s="634" t="s">
        <v>2424</v>
      </c>
      <c r="O1960" s="634" t="s">
        <v>2518</v>
      </c>
      <c r="P1960" s="634" t="s">
        <v>8132</v>
      </c>
      <c r="Q1960" s="634" t="s">
        <v>8133</v>
      </c>
      <c r="R1960" s="634" t="s">
        <v>7245</v>
      </c>
      <c r="S1960" s="634" t="s">
        <v>8135</v>
      </c>
      <c r="T1960" s="634" t="s">
        <v>11109</v>
      </c>
      <c r="U1960" s="634" t="s">
        <v>2426</v>
      </c>
      <c r="V1960" s="634" t="s">
        <v>470</v>
      </c>
      <c r="W1960" s="634" t="s">
        <v>5559</v>
      </c>
      <c r="X1960" s="634" t="s">
        <v>8175</v>
      </c>
      <c r="Y1960" s="634" t="s">
        <v>8138</v>
      </c>
      <c r="Z1960" s="634" t="s">
        <v>8139</v>
      </c>
      <c r="AE1960" s="634" t="s">
        <v>8140</v>
      </c>
      <c r="AF1960" s="634" t="s">
        <v>18576</v>
      </c>
      <c r="AI1960" s="646" t="str">
        <f>VLOOKUP(K1960,'3-kurs'!C:F,4,)</f>
        <v>3-kurs</v>
      </c>
      <c r="AJ1960" s="634" t="str">
        <f t="shared" si="30"/>
        <v>438241102262</v>
      </c>
    </row>
    <row r="1961" spans="1:36" hidden="1" x14ac:dyDescent="0.25">
      <c r="A1961" s="634" t="s">
        <v>15231</v>
      </c>
      <c r="B1961" s="634" t="s">
        <v>2821</v>
      </c>
      <c r="C1961" s="634" t="s">
        <v>8125</v>
      </c>
      <c r="D1961" s="634" t="s">
        <v>8126</v>
      </c>
      <c r="E1961" s="634" t="s">
        <v>8127</v>
      </c>
      <c r="F1961" s="634" t="s">
        <v>4345</v>
      </c>
      <c r="G1961" s="634" t="s">
        <v>8598</v>
      </c>
      <c r="H1961" s="634" t="s">
        <v>4346</v>
      </c>
      <c r="I1961" s="634" t="s">
        <v>15232</v>
      </c>
      <c r="J1961" s="634" t="s">
        <v>15233</v>
      </c>
      <c r="K1961" s="635">
        <v>41609965330035</v>
      </c>
      <c r="L1961" s="634" t="s">
        <v>10820</v>
      </c>
      <c r="M1961" s="634" t="s">
        <v>4006</v>
      </c>
      <c r="N1961" s="634" t="s">
        <v>2424</v>
      </c>
      <c r="O1961" s="634" t="s">
        <v>2518</v>
      </c>
      <c r="P1961" s="634" t="s">
        <v>8132</v>
      </c>
      <c r="Q1961" s="634" t="s">
        <v>8133</v>
      </c>
      <c r="R1961" s="634" t="s">
        <v>7245</v>
      </c>
      <c r="S1961" s="634" t="s">
        <v>8135</v>
      </c>
      <c r="T1961" s="634" t="s">
        <v>11109</v>
      </c>
      <c r="U1961" s="634" t="s">
        <v>2426</v>
      </c>
      <c r="V1961" s="634" t="s">
        <v>470</v>
      </c>
      <c r="W1961" s="634" t="s">
        <v>5559</v>
      </c>
      <c r="X1961" s="634" t="s">
        <v>15234</v>
      </c>
      <c r="Y1961" s="634" t="s">
        <v>8138</v>
      </c>
      <c r="Z1961" s="634" t="s">
        <v>8139</v>
      </c>
      <c r="AB1961" s="634" t="s">
        <v>8183</v>
      </c>
      <c r="AC1961" s="634" t="s">
        <v>8184</v>
      </c>
      <c r="AE1961" s="634" t="s">
        <v>11918</v>
      </c>
      <c r="AF1961" s="634" t="s">
        <v>18733</v>
      </c>
      <c r="AI1961" s="646" t="str">
        <f>VLOOKUP(K1961,'3-kurs'!C:F,4,)</f>
        <v>3-kurs</v>
      </c>
      <c r="AJ1961" s="634" t="str">
        <f t="shared" si="30"/>
        <v>438231100195</v>
      </c>
    </row>
    <row r="1962" spans="1:36" hidden="1" x14ac:dyDescent="0.25">
      <c r="A1962" s="634" t="s">
        <v>15329</v>
      </c>
      <c r="B1962" s="634" t="s">
        <v>2916</v>
      </c>
      <c r="C1962" s="634" t="s">
        <v>8125</v>
      </c>
      <c r="D1962" s="634" t="s">
        <v>8126</v>
      </c>
      <c r="E1962" s="634" t="s">
        <v>8127</v>
      </c>
      <c r="F1962" s="634" t="s">
        <v>4345</v>
      </c>
      <c r="G1962" s="634" t="s">
        <v>4349</v>
      </c>
      <c r="H1962" s="634" t="s">
        <v>4346</v>
      </c>
      <c r="I1962" s="634" t="s">
        <v>15330</v>
      </c>
      <c r="J1962" s="634" t="s">
        <v>15331</v>
      </c>
      <c r="K1962" s="635">
        <v>40810975380012</v>
      </c>
      <c r="L1962" s="634" t="s">
        <v>10228</v>
      </c>
      <c r="M1962" s="634" t="s">
        <v>4006</v>
      </c>
      <c r="N1962" s="634" t="s">
        <v>2424</v>
      </c>
      <c r="O1962" s="634" t="s">
        <v>2444</v>
      </c>
      <c r="P1962" s="634" t="s">
        <v>8132</v>
      </c>
      <c r="Q1962" s="634" t="s">
        <v>8133</v>
      </c>
      <c r="R1962" s="634" t="s">
        <v>7245</v>
      </c>
      <c r="S1962" s="634" t="s">
        <v>8135</v>
      </c>
      <c r="T1962" s="634" t="s">
        <v>12752</v>
      </c>
      <c r="U1962" s="634" t="s">
        <v>2426</v>
      </c>
      <c r="V1962" s="634" t="s">
        <v>470</v>
      </c>
      <c r="W1962" s="634" t="s">
        <v>5559</v>
      </c>
      <c r="X1962" s="634" t="s">
        <v>14733</v>
      </c>
      <c r="Y1962" s="634" t="s">
        <v>8138</v>
      </c>
      <c r="Z1962" s="634" t="s">
        <v>8139</v>
      </c>
      <c r="AB1962" s="634" t="s">
        <v>8183</v>
      </c>
      <c r="AC1962" s="634" t="s">
        <v>8184</v>
      </c>
      <c r="AE1962" s="634" t="s">
        <v>12690</v>
      </c>
      <c r="AF1962" s="634" t="s">
        <v>18732</v>
      </c>
      <c r="AI1962" s="646" t="str">
        <f>VLOOKUP(K1962,'3-kurs'!C:F,4,)</f>
        <v>3-kurs</v>
      </c>
      <c r="AJ1962" s="634" t="str">
        <f t="shared" si="30"/>
        <v>438231100035</v>
      </c>
    </row>
    <row r="1963" spans="1:36" hidden="1" x14ac:dyDescent="0.25">
      <c r="A1963" s="634" t="s">
        <v>15364</v>
      </c>
      <c r="B1963" s="634" t="s">
        <v>3708</v>
      </c>
      <c r="C1963" s="634" t="s">
        <v>8125</v>
      </c>
      <c r="D1963" s="634" t="s">
        <v>8126</v>
      </c>
      <c r="E1963" s="634" t="s">
        <v>8127</v>
      </c>
      <c r="F1963" s="634" t="s">
        <v>4345</v>
      </c>
      <c r="G1963" s="634" t="s">
        <v>4348</v>
      </c>
      <c r="H1963" s="634" t="s">
        <v>4346</v>
      </c>
      <c r="I1963" s="634" t="s">
        <v>14490</v>
      </c>
      <c r="J1963" s="634" t="s">
        <v>15365</v>
      </c>
      <c r="K1963" s="635">
        <v>40411881140077</v>
      </c>
      <c r="L1963" s="634" t="s">
        <v>12242</v>
      </c>
      <c r="M1963" s="634" t="s">
        <v>4006</v>
      </c>
      <c r="N1963" s="634" t="s">
        <v>2424</v>
      </c>
      <c r="O1963" s="634" t="s">
        <v>2444</v>
      </c>
      <c r="P1963" s="634" t="s">
        <v>8132</v>
      </c>
      <c r="Q1963" s="634" t="s">
        <v>8133</v>
      </c>
      <c r="R1963" s="634" t="s">
        <v>7245</v>
      </c>
      <c r="S1963" s="634" t="s">
        <v>8135</v>
      </c>
      <c r="T1963" s="634" t="s">
        <v>12752</v>
      </c>
      <c r="U1963" s="634" t="s">
        <v>2426</v>
      </c>
      <c r="V1963" s="634" t="s">
        <v>470</v>
      </c>
      <c r="W1963" s="634" t="s">
        <v>5559</v>
      </c>
      <c r="X1963" s="634" t="s">
        <v>15366</v>
      </c>
      <c r="Y1963" s="634" t="s">
        <v>8138</v>
      </c>
      <c r="Z1963" s="634" t="s">
        <v>8139</v>
      </c>
      <c r="AB1963" s="634" t="s">
        <v>8183</v>
      </c>
      <c r="AC1963" s="634" t="s">
        <v>8184</v>
      </c>
      <c r="AE1963" s="634" t="s">
        <v>14265</v>
      </c>
      <c r="AF1963" s="634" t="s">
        <v>18752</v>
      </c>
      <c r="AI1963" s="646" t="str">
        <f>VLOOKUP(K1963,'3-kurs'!C:F,4,)</f>
        <v>3-kurs</v>
      </c>
      <c r="AJ1963" s="634" t="str">
        <f t="shared" si="30"/>
        <v>438231100072</v>
      </c>
    </row>
    <row r="1964" spans="1:36" hidden="1" x14ac:dyDescent="0.25">
      <c r="A1964" s="634" t="s">
        <v>15351</v>
      </c>
      <c r="B1964" s="634" t="s">
        <v>3690</v>
      </c>
      <c r="C1964" s="634" t="s">
        <v>8125</v>
      </c>
      <c r="D1964" s="634" t="s">
        <v>8126</v>
      </c>
      <c r="E1964" s="634" t="s">
        <v>8127</v>
      </c>
      <c r="F1964" s="634" t="s">
        <v>4345</v>
      </c>
      <c r="G1964" s="634" t="s">
        <v>4348</v>
      </c>
      <c r="H1964" s="634" t="s">
        <v>4344</v>
      </c>
      <c r="I1964" s="634" t="s">
        <v>15352</v>
      </c>
      <c r="J1964" s="634" t="s">
        <v>15353</v>
      </c>
      <c r="K1964" s="635">
        <v>50301015300013</v>
      </c>
      <c r="L1964" s="634" t="s">
        <v>15354</v>
      </c>
      <c r="M1964" s="634" t="s">
        <v>4006</v>
      </c>
      <c r="N1964" s="634" t="s">
        <v>2424</v>
      </c>
      <c r="O1964" s="634" t="s">
        <v>2444</v>
      </c>
      <c r="P1964" s="634" t="s">
        <v>8132</v>
      </c>
      <c r="Q1964" s="634" t="s">
        <v>8133</v>
      </c>
      <c r="R1964" s="634" t="s">
        <v>7245</v>
      </c>
      <c r="S1964" s="634" t="s">
        <v>8135</v>
      </c>
      <c r="T1964" s="634" t="s">
        <v>12752</v>
      </c>
      <c r="U1964" s="634" t="s">
        <v>2426</v>
      </c>
      <c r="V1964" s="634" t="s">
        <v>470</v>
      </c>
      <c r="W1964" s="634" t="s">
        <v>5559</v>
      </c>
      <c r="X1964" s="634" t="s">
        <v>15355</v>
      </c>
      <c r="Y1964" s="634" t="s">
        <v>8138</v>
      </c>
      <c r="Z1964" s="634" t="s">
        <v>8139</v>
      </c>
      <c r="AB1964" s="634" t="s">
        <v>8183</v>
      </c>
      <c r="AC1964" s="634" t="s">
        <v>8184</v>
      </c>
      <c r="AE1964" s="634" t="s">
        <v>12337</v>
      </c>
      <c r="AF1964" s="634" t="s">
        <v>18741</v>
      </c>
      <c r="AI1964" s="646" t="str">
        <f>VLOOKUP(K1964,'3-kurs'!C:F,4,)</f>
        <v>3-kurs</v>
      </c>
      <c r="AJ1964" s="634" t="str">
        <f t="shared" si="30"/>
        <v>438231100077</v>
      </c>
    </row>
    <row r="1965" spans="1:36" hidden="1" x14ac:dyDescent="0.25">
      <c r="A1965" s="634" t="s">
        <v>15294</v>
      </c>
      <c r="B1965" s="634" t="s">
        <v>3680</v>
      </c>
      <c r="C1965" s="634" t="s">
        <v>8125</v>
      </c>
      <c r="D1965" s="634" t="s">
        <v>8126</v>
      </c>
      <c r="E1965" s="634" t="s">
        <v>8127</v>
      </c>
      <c r="F1965" s="634" t="s">
        <v>4345</v>
      </c>
      <c r="G1965" s="634" t="s">
        <v>8332</v>
      </c>
      <c r="H1965" s="634" t="s">
        <v>4344</v>
      </c>
      <c r="I1965" s="634" t="s">
        <v>15295</v>
      </c>
      <c r="J1965" s="634" t="s">
        <v>15296</v>
      </c>
      <c r="K1965" s="635">
        <v>30108931050011</v>
      </c>
      <c r="L1965" s="634" t="s">
        <v>10920</v>
      </c>
      <c r="M1965" s="634" t="s">
        <v>4006</v>
      </c>
      <c r="N1965" s="634" t="s">
        <v>2424</v>
      </c>
      <c r="O1965" s="634" t="s">
        <v>2444</v>
      </c>
      <c r="P1965" s="634" t="s">
        <v>8132</v>
      </c>
      <c r="Q1965" s="634" t="s">
        <v>8133</v>
      </c>
      <c r="R1965" s="634" t="s">
        <v>7245</v>
      </c>
      <c r="S1965" s="634" t="s">
        <v>8135</v>
      </c>
      <c r="T1965" s="634" t="s">
        <v>12752</v>
      </c>
      <c r="U1965" s="634" t="s">
        <v>2426</v>
      </c>
      <c r="V1965" s="634" t="s">
        <v>470</v>
      </c>
      <c r="W1965" s="634" t="s">
        <v>5559</v>
      </c>
      <c r="X1965" s="634" t="s">
        <v>15297</v>
      </c>
      <c r="Y1965" s="634" t="s">
        <v>8138</v>
      </c>
      <c r="Z1965" s="634" t="s">
        <v>8139</v>
      </c>
      <c r="AB1965" s="634" t="s">
        <v>8183</v>
      </c>
      <c r="AC1965" s="634" t="s">
        <v>8184</v>
      </c>
      <c r="AE1965" s="634" t="s">
        <v>11918</v>
      </c>
      <c r="AF1965" s="634" t="s">
        <v>18725</v>
      </c>
      <c r="AI1965" s="646" t="str">
        <f>VLOOKUP(K1965,'3-kurs'!C:F,4,)</f>
        <v>3-kurs</v>
      </c>
      <c r="AJ1965" s="634" t="str">
        <f t="shared" si="30"/>
        <v>438231100290</v>
      </c>
    </row>
    <row r="1966" spans="1:36" hidden="1" x14ac:dyDescent="0.25">
      <c r="A1966" s="634" t="s">
        <v>19762</v>
      </c>
      <c r="B1966" s="634" t="s">
        <v>19763</v>
      </c>
      <c r="C1966" s="634" t="s">
        <v>8125</v>
      </c>
      <c r="D1966" s="634" t="s">
        <v>8126</v>
      </c>
      <c r="E1966" s="634" t="s">
        <v>8127</v>
      </c>
      <c r="F1966" s="634" t="s">
        <v>8142</v>
      </c>
      <c r="G1966" s="634" t="s">
        <v>9115</v>
      </c>
      <c r="H1966" s="634" t="s">
        <v>4346</v>
      </c>
      <c r="I1966" s="634" t="s">
        <v>8179</v>
      </c>
      <c r="J1966" s="634" t="s">
        <v>19764</v>
      </c>
      <c r="K1966" s="635">
        <v>61310045850032</v>
      </c>
      <c r="L1966" s="634" t="s">
        <v>19765</v>
      </c>
      <c r="M1966" s="634" t="s">
        <v>4006</v>
      </c>
      <c r="N1966" s="634" t="s">
        <v>2424</v>
      </c>
      <c r="O1966" s="634" t="s">
        <v>2444</v>
      </c>
      <c r="P1966" s="634" t="s">
        <v>8132</v>
      </c>
      <c r="Q1966" s="634" t="s">
        <v>8133</v>
      </c>
      <c r="R1966" s="634" t="s">
        <v>7245</v>
      </c>
      <c r="S1966" s="634" t="s">
        <v>8135</v>
      </c>
      <c r="T1966" s="634" t="s">
        <v>12752</v>
      </c>
      <c r="U1966" s="634" t="s">
        <v>2426</v>
      </c>
      <c r="V1966" s="634" t="s">
        <v>470</v>
      </c>
      <c r="W1966" s="634" t="s">
        <v>5559</v>
      </c>
      <c r="X1966" s="634" t="s">
        <v>8175</v>
      </c>
      <c r="Y1966" s="634" t="s">
        <v>8138</v>
      </c>
      <c r="Z1966" s="634" t="s">
        <v>8139</v>
      </c>
      <c r="AE1966" s="634" t="s">
        <v>20514</v>
      </c>
      <c r="AF1966" s="634" t="s">
        <v>18576</v>
      </c>
      <c r="AI1966" s="646" t="str">
        <f>VLOOKUP(K1966,'3-kurs'!C:F,4,)</f>
        <v>3-kurs</v>
      </c>
      <c r="AJ1966" s="634" t="str">
        <f t="shared" si="30"/>
        <v>438231100897</v>
      </c>
    </row>
    <row r="1967" spans="1:36" hidden="1" x14ac:dyDescent="0.25">
      <c r="A1967" s="634" t="s">
        <v>15367</v>
      </c>
      <c r="B1967" s="634" t="s">
        <v>3637</v>
      </c>
      <c r="C1967" s="634" t="s">
        <v>8125</v>
      </c>
      <c r="D1967" s="634" t="s">
        <v>8126</v>
      </c>
      <c r="E1967" s="634" t="s">
        <v>8127</v>
      </c>
      <c r="F1967" s="634" t="s">
        <v>4345</v>
      </c>
      <c r="G1967" s="634" t="s">
        <v>4348</v>
      </c>
      <c r="H1967" s="634" t="s">
        <v>4346</v>
      </c>
      <c r="I1967" s="634" t="s">
        <v>15368</v>
      </c>
      <c r="J1967" s="634" t="s">
        <v>15369</v>
      </c>
      <c r="K1967" s="635">
        <v>41901825300010</v>
      </c>
      <c r="L1967" s="634" t="s">
        <v>15370</v>
      </c>
      <c r="M1967" s="634" t="s">
        <v>4006</v>
      </c>
      <c r="N1967" s="634" t="s">
        <v>2424</v>
      </c>
      <c r="O1967" s="634" t="s">
        <v>2444</v>
      </c>
      <c r="P1967" s="634" t="s">
        <v>8132</v>
      </c>
      <c r="Q1967" s="634" t="s">
        <v>8133</v>
      </c>
      <c r="R1967" s="634" t="s">
        <v>7245</v>
      </c>
      <c r="S1967" s="634" t="s">
        <v>8135</v>
      </c>
      <c r="T1967" s="634" t="s">
        <v>12752</v>
      </c>
      <c r="U1967" s="634" t="s">
        <v>2426</v>
      </c>
      <c r="V1967" s="634" t="s">
        <v>470</v>
      </c>
      <c r="W1967" s="634" t="s">
        <v>5559</v>
      </c>
      <c r="X1967" s="634" t="s">
        <v>15371</v>
      </c>
      <c r="Y1967" s="634" t="s">
        <v>8138</v>
      </c>
      <c r="Z1967" s="634" t="s">
        <v>8139</v>
      </c>
      <c r="AB1967" s="634" t="s">
        <v>8183</v>
      </c>
      <c r="AC1967" s="634" t="s">
        <v>8184</v>
      </c>
      <c r="AE1967" s="634" t="s">
        <v>12690</v>
      </c>
      <c r="AF1967" s="634" t="s">
        <v>18730</v>
      </c>
      <c r="AI1967" s="646" t="str">
        <f>VLOOKUP(K1967,'3-kurs'!C:F,4,)</f>
        <v>3-kurs</v>
      </c>
      <c r="AJ1967" s="634" t="str">
        <f t="shared" si="30"/>
        <v>438231100032</v>
      </c>
    </row>
    <row r="1968" spans="1:36" hidden="1" x14ac:dyDescent="0.25">
      <c r="A1968" s="634" t="s">
        <v>15372</v>
      </c>
      <c r="B1968" s="634" t="s">
        <v>3530</v>
      </c>
      <c r="C1968" s="634" t="s">
        <v>8125</v>
      </c>
      <c r="D1968" s="634" t="s">
        <v>8126</v>
      </c>
      <c r="E1968" s="634" t="s">
        <v>8127</v>
      </c>
      <c r="F1968" s="634" t="s">
        <v>4345</v>
      </c>
      <c r="G1968" s="634" t="s">
        <v>4348</v>
      </c>
      <c r="H1968" s="634" t="s">
        <v>4344</v>
      </c>
      <c r="I1968" s="634" t="s">
        <v>15373</v>
      </c>
      <c r="J1968" s="634" t="s">
        <v>15374</v>
      </c>
      <c r="K1968" s="635">
        <v>30310915300029</v>
      </c>
      <c r="L1968" s="634" t="s">
        <v>10538</v>
      </c>
      <c r="M1968" s="634" t="s">
        <v>4006</v>
      </c>
      <c r="N1968" s="634" t="s">
        <v>2424</v>
      </c>
      <c r="O1968" s="634" t="s">
        <v>2444</v>
      </c>
      <c r="P1968" s="634" t="s">
        <v>8132</v>
      </c>
      <c r="Q1968" s="634" t="s">
        <v>8133</v>
      </c>
      <c r="R1968" s="634" t="s">
        <v>7245</v>
      </c>
      <c r="S1968" s="634" t="s">
        <v>8135</v>
      </c>
      <c r="T1968" s="634" t="s">
        <v>12752</v>
      </c>
      <c r="U1968" s="634" t="s">
        <v>2426</v>
      </c>
      <c r="V1968" s="634" t="s">
        <v>470</v>
      </c>
      <c r="W1968" s="634" t="s">
        <v>5559</v>
      </c>
      <c r="X1968" s="634" t="s">
        <v>15375</v>
      </c>
      <c r="Y1968" s="634" t="s">
        <v>8138</v>
      </c>
      <c r="Z1968" s="634" t="s">
        <v>8139</v>
      </c>
      <c r="AB1968" s="634" t="s">
        <v>8183</v>
      </c>
      <c r="AC1968" s="634" t="s">
        <v>8184</v>
      </c>
      <c r="AE1968" s="634" t="s">
        <v>12337</v>
      </c>
      <c r="AF1968" s="634" t="s">
        <v>18731</v>
      </c>
      <c r="AI1968" s="646" t="str">
        <f>VLOOKUP(K1968,'3-kurs'!C:F,4,)</f>
        <v>3-kurs</v>
      </c>
      <c r="AJ1968" s="634" t="str">
        <f t="shared" si="30"/>
        <v>438231100079</v>
      </c>
    </row>
    <row r="1969" spans="1:36" hidden="1" x14ac:dyDescent="0.25">
      <c r="A1969" s="634" t="s">
        <v>15380</v>
      </c>
      <c r="B1969" s="634" t="s">
        <v>3357</v>
      </c>
      <c r="C1969" s="634" t="s">
        <v>8125</v>
      </c>
      <c r="D1969" s="634" t="s">
        <v>8126</v>
      </c>
      <c r="E1969" s="634" t="s">
        <v>8127</v>
      </c>
      <c r="F1969" s="634" t="s">
        <v>4345</v>
      </c>
      <c r="G1969" s="634" t="s">
        <v>4347</v>
      </c>
      <c r="H1969" s="634" t="s">
        <v>4344</v>
      </c>
      <c r="I1969" s="634" t="s">
        <v>15381</v>
      </c>
      <c r="J1969" s="634" t="s">
        <v>15382</v>
      </c>
      <c r="K1969" s="635">
        <v>31906985260081</v>
      </c>
      <c r="L1969" s="634" t="s">
        <v>11614</v>
      </c>
      <c r="M1969" s="634" t="s">
        <v>4006</v>
      </c>
      <c r="N1969" s="634" t="s">
        <v>2424</v>
      </c>
      <c r="O1969" s="634" t="s">
        <v>2444</v>
      </c>
      <c r="P1969" s="634" t="s">
        <v>8132</v>
      </c>
      <c r="Q1969" s="634" t="s">
        <v>8133</v>
      </c>
      <c r="R1969" s="634" t="s">
        <v>7245</v>
      </c>
      <c r="S1969" s="634" t="s">
        <v>8135</v>
      </c>
      <c r="T1969" s="634" t="s">
        <v>12752</v>
      </c>
      <c r="U1969" s="634" t="s">
        <v>2426</v>
      </c>
      <c r="V1969" s="634" t="s">
        <v>470</v>
      </c>
      <c r="W1969" s="634" t="s">
        <v>5559</v>
      </c>
      <c r="X1969" s="634" t="s">
        <v>15383</v>
      </c>
      <c r="Y1969" s="634" t="s">
        <v>8138</v>
      </c>
      <c r="Z1969" s="634" t="s">
        <v>8139</v>
      </c>
      <c r="AB1969" s="634" t="s">
        <v>8183</v>
      </c>
      <c r="AC1969" s="634" t="s">
        <v>8184</v>
      </c>
      <c r="AE1969" s="634" t="s">
        <v>12337</v>
      </c>
      <c r="AF1969" s="634" t="s">
        <v>18733</v>
      </c>
      <c r="AI1969" s="646" t="str">
        <f>VLOOKUP(K1969,'3-kurs'!C:F,4,)</f>
        <v>3-kurs</v>
      </c>
      <c r="AJ1969" s="634" t="str">
        <f t="shared" si="30"/>
        <v>438231100098</v>
      </c>
    </row>
    <row r="1970" spans="1:36" hidden="1" x14ac:dyDescent="0.25">
      <c r="A1970" s="634" t="s">
        <v>15347</v>
      </c>
      <c r="B1970" s="634" t="s">
        <v>3315</v>
      </c>
      <c r="C1970" s="634" t="s">
        <v>8125</v>
      </c>
      <c r="D1970" s="634" t="s">
        <v>8126</v>
      </c>
      <c r="E1970" s="634" t="s">
        <v>8127</v>
      </c>
      <c r="F1970" s="634" t="s">
        <v>4345</v>
      </c>
      <c r="G1970" s="634" t="s">
        <v>4352</v>
      </c>
      <c r="H1970" s="634" t="s">
        <v>4344</v>
      </c>
      <c r="I1970" s="634" t="s">
        <v>15348</v>
      </c>
      <c r="J1970" s="634" t="s">
        <v>15349</v>
      </c>
      <c r="K1970" s="635">
        <v>30503871060021</v>
      </c>
      <c r="L1970" s="634" t="s">
        <v>8219</v>
      </c>
      <c r="M1970" s="634" t="s">
        <v>4006</v>
      </c>
      <c r="N1970" s="634" t="s">
        <v>2424</v>
      </c>
      <c r="O1970" s="634" t="s">
        <v>2444</v>
      </c>
      <c r="P1970" s="634" t="s">
        <v>8132</v>
      </c>
      <c r="Q1970" s="634" t="s">
        <v>8133</v>
      </c>
      <c r="R1970" s="634" t="s">
        <v>7245</v>
      </c>
      <c r="S1970" s="634" t="s">
        <v>8135</v>
      </c>
      <c r="T1970" s="634" t="s">
        <v>12752</v>
      </c>
      <c r="U1970" s="634" t="s">
        <v>2426</v>
      </c>
      <c r="V1970" s="634" t="s">
        <v>470</v>
      </c>
      <c r="W1970" s="634" t="s">
        <v>5559</v>
      </c>
      <c r="X1970" s="634" t="s">
        <v>15350</v>
      </c>
      <c r="Y1970" s="634" t="s">
        <v>8138</v>
      </c>
      <c r="Z1970" s="634" t="s">
        <v>8139</v>
      </c>
      <c r="AB1970" s="634" t="s">
        <v>8183</v>
      </c>
      <c r="AC1970" s="634" t="s">
        <v>8184</v>
      </c>
      <c r="AE1970" s="634" t="s">
        <v>11918</v>
      </c>
      <c r="AF1970" s="634" t="s">
        <v>18802</v>
      </c>
      <c r="AI1970" s="646" t="str">
        <f>VLOOKUP(K1970,'3-kurs'!C:F,4,)</f>
        <v>3-kurs</v>
      </c>
      <c r="AJ1970" s="634" t="str">
        <f t="shared" si="30"/>
        <v>438231100200</v>
      </c>
    </row>
    <row r="1971" spans="1:36" hidden="1" x14ac:dyDescent="0.25">
      <c r="A1971" s="634" t="s">
        <v>15384</v>
      </c>
      <c r="B1971" s="634" t="s">
        <v>3177</v>
      </c>
      <c r="C1971" s="634" t="s">
        <v>8125</v>
      </c>
      <c r="D1971" s="634" t="s">
        <v>8126</v>
      </c>
      <c r="E1971" s="634" t="s">
        <v>8127</v>
      </c>
      <c r="F1971" s="634" t="s">
        <v>4345</v>
      </c>
      <c r="G1971" s="634" t="s">
        <v>8221</v>
      </c>
      <c r="H1971" s="634" t="s">
        <v>4346</v>
      </c>
      <c r="I1971" s="634" t="s">
        <v>15385</v>
      </c>
      <c r="J1971" s="634" t="s">
        <v>15386</v>
      </c>
      <c r="K1971" s="635">
        <v>41711881110065</v>
      </c>
      <c r="L1971" s="634" t="s">
        <v>15387</v>
      </c>
      <c r="M1971" s="634" t="s">
        <v>4006</v>
      </c>
      <c r="N1971" s="634" t="s">
        <v>2424</v>
      </c>
      <c r="O1971" s="634" t="s">
        <v>2444</v>
      </c>
      <c r="P1971" s="634" t="s">
        <v>8132</v>
      </c>
      <c r="Q1971" s="634" t="s">
        <v>8133</v>
      </c>
      <c r="R1971" s="634" t="s">
        <v>7245</v>
      </c>
      <c r="S1971" s="634" t="s">
        <v>8135</v>
      </c>
      <c r="T1971" s="634" t="s">
        <v>12752</v>
      </c>
      <c r="U1971" s="634" t="s">
        <v>2426</v>
      </c>
      <c r="V1971" s="634" t="s">
        <v>470</v>
      </c>
      <c r="W1971" s="634" t="s">
        <v>5559</v>
      </c>
      <c r="X1971" s="634" t="s">
        <v>15388</v>
      </c>
      <c r="Y1971" s="634" t="s">
        <v>8138</v>
      </c>
      <c r="Z1971" s="634" t="s">
        <v>8139</v>
      </c>
      <c r="AE1971" s="634" t="s">
        <v>11918</v>
      </c>
      <c r="AF1971" s="634" t="s">
        <v>18733</v>
      </c>
      <c r="AI1971" s="646" t="str">
        <f>VLOOKUP(K1971,'3-kurs'!C:F,4,)</f>
        <v>3-kurs</v>
      </c>
      <c r="AJ1971" s="634" t="str">
        <f t="shared" si="30"/>
        <v>438231100155</v>
      </c>
    </row>
    <row r="1972" spans="1:36" hidden="1" x14ac:dyDescent="0.25">
      <c r="A1972" s="634" t="s">
        <v>15389</v>
      </c>
      <c r="B1972" s="634" t="s">
        <v>3032</v>
      </c>
      <c r="C1972" s="634" t="s">
        <v>8125</v>
      </c>
      <c r="D1972" s="634" t="s">
        <v>8126</v>
      </c>
      <c r="E1972" s="634" t="s">
        <v>8127</v>
      </c>
      <c r="F1972" s="634" t="s">
        <v>4345</v>
      </c>
      <c r="G1972" s="634" t="s">
        <v>4349</v>
      </c>
      <c r="H1972" s="634" t="s">
        <v>4346</v>
      </c>
      <c r="I1972" s="634" t="s">
        <v>15390</v>
      </c>
      <c r="J1972" s="634" t="s">
        <v>15391</v>
      </c>
      <c r="K1972" s="635">
        <v>43003831140115</v>
      </c>
      <c r="L1972" s="634" t="s">
        <v>10217</v>
      </c>
      <c r="M1972" s="634" t="s">
        <v>4006</v>
      </c>
      <c r="N1972" s="634" t="s">
        <v>2424</v>
      </c>
      <c r="O1972" s="634" t="s">
        <v>2444</v>
      </c>
      <c r="P1972" s="634" t="s">
        <v>8132</v>
      </c>
      <c r="Q1972" s="634" t="s">
        <v>8133</v>
      </c>
      <c r="R1972" s="634" t="s">
        <v>7245</v>
      </c>
      <c r="S1972" s="634" t="s">
        <v>8135</v>
      </c>
      <c r="T1972" s="634" t="s">
        <v>12752</v>
      </c>
      <c r="U1972" s="634" t="s">
        <v>2426</v>
      </c>
      <c r="V1972" s="634" t="s">
        <v>470</v>
      </c>
      <c r="W1972" s="634" t="s">
        <v>5559</v>
      </c>
      <c r="X1972" s="634" t="s">
        <v>15392</v>
      </c>
      <c r="Y1972" s="634" t="s">
        <v>8138</v>
      </c>
      <c r="Z1972" s="634" t="s">
        <v>8139</v>
      </c>
      <c r="AB1972" s="634" t="s">
        <v>8183</v>
      </c>
      <c r="AC1972" s="634" t="s">
        <v>8184</v>
      </c>
      <c r="AE1972" s="634" t="s">
        <v>11918</v>
      </c>
      <c r="AF1972" s="634" t="s">
        <v>18733</v>
      </c>
      <c r="AI1972" s="646" t="str">
        <f>VLOOKUP(K1972,'3-kurs'!C:F,4,)</f>
        <v>3-kurs</v>
      </c>
      <c r="AJ1972" s="634" t="str">
        <f t="shared" si="30"/>
        <v>438231100202</v>
      </c>
    </row>
    <row r="1973" spans="1:36" hidden="1" x14ac:dyDescent="0.25">
      <c r="A1973" s="634" t="s">
        <v>15344</v>
      </c>
      <c r="B1973" s="634" t="s">
        <v>3021</v>
      </c>
      <c r="C1973" s="634" t="s">
        <v>8125</v>
      </c>
      <c r="D1973" s="634" t="s">
        <v>8126</v>
      </c>
      <c r="E1973" s="634" t="s">
        <v>8127</v>
      </c>
      <c r="F1973" s="634" t="s">
        <v>4345</v>
      </c>
      <c r="G1973" s="634" t="s">
        <v>4348</v>
      </c>
      <c r="H1973" s="634" t="s">
        <v>4344</v>
      </c>
      <c r="I1973" s="634" t="s">
        <v>15345</v>
      </c>
      <c r="J1973" s="634" t="s">
        <v>15346</v>
      </c>
      <c r="K1973" s="635">
        <v>31403811140042</v>
      </c>
      <c r="L1973" s="634" t="s">
        <v>13945</v>
      </c>
      <c r="M1973" s="634" t="s">
        <v>4006</v>
      </c>
      <c r="N1973" s="634" t="s">
        <v>2424</v>
      </c>
      <c r="O1973" s="634" t="s">
        <v>2444</v>
      </c>
      <c r="P1973" s="634" t="s">
        <v>8132</v>
      </c>
      <c r="Q1973" s="634" t="s">
        <v>8133</v>
      </c>
      <c r="R1973" s="634" t="s">
        <v>7245</v>
      </c>
      <c r="S1973" s="634" t="s">
        <v>8135</v>
      </c>
      <c r="T1973" s="634" t="s">
        <v>12752</v>
      </c>
      <c r="U1973" s="634" t="s">
        <v>2426</v>
      </c>
      <c r="V1973" s="634" t="s">
        <v>470</v>
      </c>
      <c r="W1973" s="634" t="s">
        <v>5559</v>
      </c>
      <c r="X1973" s="634" t="s">
        <v>14795</v>
      </c>
      <c r="Y1973" s="634" t="s">
        <v>8138</v>
      </c>
      <c r="Z1973" s="634" t="s">
        <v>8139</v>
      </c>
      <c r="AC1973" s="634" t="s">
        <v>8184</v>
      </c>
      <c r="AE1973" s="634" t="s">
        <v>11918</v>
      </c>
      <c r="AF1973" s="634" t="s">
        <v>18742</v>
      </c>
      <c r="AI1973" s="646" t="str">
        <f>VLOOKUP(K1973,'3-kurs'!C:F,4,)</f>
        <v>3-kurs</v>
      </c>
      <c r="AJ1973" s="634" t="str">
        <f t="shared" si="30"/>
        <v>438231100161</v>
      </c>
    </row>
    <row r="1974" spans="1:36" hidden="1" x14ac:dyDescent="0.25">
      <c r="A1974" s="634" t="s">
        <v>15332</v>
      </c>
      <c r="B1974" s="634" t="s">
        <v>2929</v>
      </c>
      <c r="C1974" s="634" t="s">
        <v>8125</v>
      </c>
      <c r="D1974" s="634" t="s">
        <v>8126</v>
      </c>
      <c r="E1974" s="634" t="s">
        <v>8127</v>
      </c>
      <c r="F1974" s="634" t="s">
        <v>4345</v>
      </c>
      <c r="G1974" s="634" t="s">
        <v>8128</v>
      </c>
      <c r="H1974" s="634" t="s">
        <v>4346</v>
      </c>
      <c r="I1974" s="634" t="s">
        <v>15279</v>
      </c>
      <c r="J1974" s="634" t="s">
        <v>15333</v>
      </c>
      <c r="K1974" s="635">
        <v>43004881140036</v>
      </c>
      <c r="L1974" s="634" t="s">
        <v>15334</v>
      </c>
      <c r="M1974" s="634" t="s">
        <v>4006</v>
      </c>
      <c r="N1974" s="634" t="s">
        <v>2424</v>
      </c>
      <c r="O1974" s="634" t="s">
        <v>2444</v>
      </c>
      <c r="P1974" s="634" t="s">
        <v>8132</v>
      </c>
      <c r="Q1974" s="634" t="s">
        <v>8133</v>
      </c>
      <c r="R1974" s="634" t="s">
        <v>7245</v>
      </c>
      <c r="S1974" s="634" t="s">
        <v>8135</v>
      </c>
      <c r="T1974" s="634" t="s">
        <v>12752</v>
      </c>
      <c r="U1974" s="634" t="s">
        <v>2426</v>
      </c>
      <c r="V1974" s="634" t="s">
        <v>470</v>
      </c>
      <c r="W1974" s="634" t="s">
        <v>5559</v>
      </c>
      <c r="X1974" s="634" t="s">
        <v>15335</v>
      </c>
      <c r="Y1974" s="634" t="s">
        <v>8138</v>
      </c>
      <c r="Z1974" s="634" t="s">
        <v>8139</v>
      </c>
      <c r="AB1974" s="634" t="s">
        <v>8183</v>
      </c>
      <c r="AC1974" s="634" t="s">
        <v>8184</v>
      </c>
      <c r="AE1974" s="634" t="s">
        <v>11918</v>
      </c>
      <c r="AF1974" s="634" t="s">
        <v>18725</v>
      </c>
      <c r="AI1974" s="646" t="str">
        <f>VLOOKUP(K1974,'3-kurs'!C:F,4,)</f>
        <v>3-kurs</v>
      </c>
      <c r="AJ1974" s="634" t="str">
        <f t="shared" si="30"/>
        <v>438231100133</v>
      </c>
    </row>
    <row r="1975" spans="1:36" hidden="1" x14ac:dyDescent="0.25">
      <c r="A1975" s="634" t="s">
        <v>15340</v>
      </c>
      <c r="B1975" s="634" t="s">
        <v>2912</v>
      </c>
      <c r="C1975" s="634" t="s">
        <v>8125</v>
      </c>
      <c r="D1975" s="634" t="s">
        <v>8126</v>
      </c>
      <c r="E1975" s="634" t="s">
        <v>8127</v>
      </c>
      <c r="F1975" s="634" t="s">
        <v>4345</v>
      </c>
      <c r="G1975" s="634" t="s">
        <v>4347</v>
      </c>
      <c r="H1975" s="634" t="s">
        <v>4346</v>
      </c>
      <c r="I1975" s="634" t="s">
        <v>15341</v>
      </c>
      <c r="J1975" s="634" t="s">
        <v>15342</v>
      </c>
      <c r="K1975" s="635">
        <v>40703881000032</v>
      </c>
      <c r="L1975" s="634" t="s">
        <v>15343</v>
      </c>
      <c r="M1975" s="634" t="s">
        <v>4006</v>
      </c>
      <c r="N1975" s="634" t="s">
        <v>2424</v>
      </c>
      <c r="O1975" s="634" t="s">
        <v>2444</v>
      </c>
      <c r="P1975" s="634" t="s">
        <v>8132</v>
      </c>
      <c r="Q1975" s="634" t="s">
        <v>8133</v>
      </c>
      <c r="R1975" s="634" t="s">
        <v>7245</v>
      </c>
      <c r="S1975" s="634" t="s">
        <v>8135</v>
      </c>
      <c r="T1975" s="634" t="s">
        <v>12752</v>
      </c>
      <c r="U1975" s="634" t="s">
        <v>2426</v>
      </c>
      <c r="V1975" s="634" t="s">
        <v>470</v>
      </c>
      <c r="W1975" s="634" t="s">
        <v>5559</v>
      </c>
      <c r="X1975" s="634" t="s">
        <v>14234</v>
      </c>
      <c r="Y1975" s="634" t="s">
        <v>8138</v>
      </c>
      <c r="Z1975" s="634" t="s">
        <v>8139</v>
      </c>
      <c r="AB1975" s="634" t="s">
        <v>8183</v>
      </c>
      <c r="AC1975" s="634" t="s">
        <v>8184</v>
      </c>
      <c r="AE1975" s="634" t="s">
        <v>12690</v>
      </c>
      <c r="AF1975" s="634" t="s">
        <v>18733</v>
      </c>
      <c r="AI1975" s="646" t="str">
        <f>VLOOKUP(K1975,'3-kurs'!C:F,4,)</f>
        <v>3-kurs</v>
      </c>
      <c r="AJ1975" s="634" t="str">
        <f t="shared" si="30"/>
        <v>438231100033</v>
      </c>
    </row>
    <row r="1976" spans="1:36" hidden="1" x14ac:dyDescent="0.25">
      <c r="A1976" s="634" t="s">
        <v>15376</v>
      </c>
      <c r="B1976" s="634" t="s">
        <v>2206</v>
      </c>
      <c r="C1976" s="634" t="s">
        <v>8125</v>
      </c>
      <c r="D1976" s="634" t="s">
        <v>8126</v>
      </c>
      <c r="E1976" s="634" t="s">
        <v>8127</v>
      </c>
      <c r="F1976" s="634" t="s">
        <v>4345</v>
      </c>
      <c r="G1976" s="634" t="s">
        <v>8332</v>
      </c>
      <c r="H1976" s="634" t="s">
        <v>4344</v>
      </c>
      <c r="I1976" s="634" t="s">
        <v>9555</v>
      </c>
      <c r="J1976" s="634" t="s">
        <v>15377</v>
      </c>
      <c r="K1976" s="635">
        <v>30606871050093</v>
      </c>
      <c r="L1976" s="634" t="s">
        <v>15378</v>
      </c>
      <c r="M1976" s="634" t="s">
        <v>4006</v>
      </c>
      <c r="N1976" s="634" t="s">
        <v>2424</v>
      </c>
      <c r="O1976" s="634" t="s">
        <v>2444</v>
      </c>
      <c r="P1976" s="634" t="s">
        <v>8132</v>
      </c>
      <c r="Q1976" s="634" t="s">
        <v>8133</v>
      </c>
      <c r="R1976" s="634" t="s">
        <v>7245</v>
      </c>
      <c r="S1976" s="634" t="s">
        <v>8135</v>
      </c>
      <c r="T1976" s="634" t="s">
        <v>12752</v>
      </c>
      <c r="U1976" s="634" t="s">
        <v>2426</v>
      </c>
      <c r="V1976" s="634" t="s">
        <v>470</v>
      </c>
      <c r="W1976" s="634" t="s">
        <v>5559</v>
      </c>
      <c r="X1976" s="634" t="s">
        <v>15379</v>
      </c>
      <c r="Y1976" s="634" t="s">
        <v>8138</v>
      </c>
      <c r="Z1976" s="634" t="s">
        <v>8139</v>
      </c>
      <c r="AE1976" s="634" t="s">
        <v>11918</v>
      </c>
      <c r="AF1976" s="634" t="s">
        <v>18725</v>
      </c>
      <c r="AI1976" s="646" t="str">
        <f>VLOOKUP(K1976,'3-kurs'!C:F,4,)</f>
        <v>3-kurs</v>
      </c>
      <c r="AJ1976" s="634" t="str">
        <f t="shared" si="30"/>
        <v>438231100206</v>
      </c>
    </row>
    <row r="1977" spans="1:36" hidden="1" x14ac:dyDescent="0.25">
      <c r="A1977" s="634" t="s">
        <v>15336</v>
      </c>
      <c r="B1977" s="634" t="s">
        <v>2844</v>
      </c>
      <c r="C1977" s="634" t="s">
        <v>8125</v>
      </c>
      <c r="D1977" s="634" t="s">
        <v>8126</v>
      </c>
      <c r="E1977" s="634" t="s">
        <v>8127</v>
      </c>
      <c r="F1977" s="634" t="s">
        <v>4345</v>
      </c>
      <c r="G1977" s="634" t="s">
        <v>4349</v>
      </c>
      <c r="H1977" s="634" t="s">
        <v>4346</v>
      </c>
      <c r="I1977" s="634" t="s">
        <v>15337</v>
      </c>
      <c r="J1977" s="634" t="s">
        <v>15338</v>
      </c>
      <c r="K1977" s="635">
        <v>42202891140036</v>
      </c>
      <c r="L1977" s="634" t="s">
        <v>9371</v>
      </c>
      <c r="M1977" s="634" t="s">
        <v>4006</v>
      </c>
      <c r="N1977" s="634" t="s">
        <v>2424</v>
      </c>
      <c r="O1977" s="634" t="s">
        <v>2444</v>
      </c>
      <c r="P1977" s="634" t="s">
        <v>8132</v>
      </c>
      <c r="Q1977" s="634" t="s">
        <v>8133</v>
      </c>
      <c r="R1977" s="634" t="s">
        <v>7245</v>
      </c>
      <c r="S1977" s="634" t="s">
        <v>8135</v>
      </c>
      <c r="T1977" s="634" t="s">
        <v>12752</v>
      </c>
      <c r="U1977" s="634" t="s">
        <v>2426</v>
      </c>
      <c r="V1977" s="634" t="s">
        <v>470</v>
      </c>
      <c r="W1977" s="634" t="s">
        <v>5559</v>
      </c>
      <c r="X1977" s="634" t="s">
        <v>15339</v>
      </c>
      <c r="Y1977" s="634" t="s">
        <v>8138</v>
      </c>
      <c r="Z1977" s="634" t="s">
        <v>8139</v>
      </c>
      <c r="AC1977" s="634" t="s">
        <v>8184</v>
      </c>
      <c r="AE1977" s="634" t="s">
        <v>12337</v>
      </c>
      <c r="AF1977" s="634" t="s">
        <v>18612</v>
      </c>
      <c r="AI1977" s="646" t="str">
        <f>VLOOKUP(K1977,'3-kurs'!C:F,4,)</f>
        <v>3-kurs</v>
      </c>
      <c r="AJ1977" s="634" t="str">
        <f t="shared" si="30"/>
        <v>438231100081</v>
      </c>
    </row>
    <row r="1978" spans="1:36" hidden="1" x14ac:dyDescent="0.25">
      <c r="A1978" s="634" t="s">
        <v>15360</v>
      </c>
      <c r="B1978" s="634" t="s">
        <v>2835</v>
      </c>
      <c r="C1978" s="634" t="s">
        <v>8125</v>
      </c>
      <c r="D1978" s="634" t="s">
        <v>8126</v>
      </c>
      <c r="E1978" s="634" t="s">
        <v>8127</v>
      </c>
      <c r="F1978" s="634" t="s">
        <v>4345</v>
      </c>
      <c r="G1978" s="634" t="s">
        <v>4348</v>
      </c>
      <c r="H1978" s="634" t="s">
        <v>4346</v>
      </c>
      <c r="I1978" s="634" t="s">
        <v>15361</v>
      </c>
      <c r="J1978" s="634" t="s">
        <v>15362</v>
      </c>
      <c r="K1978" s="635">
        <v>62702005300016</v>
      </c>
      <c r="L1978" s="634" t="s">
        <v>4398</v>
      </c>
      <c r="M1978" s="634" t="s">
        <v>4006</v>
      </c>
      <c r="N1978" s="634" t="s">
        <v>2424</v>
      </c>
      <c r="O1978" s="634" t="s">
        <v>2444</v>
      </c>
      <c r="P1978" s="634" t="s">
        <v>8132</v>
      </c>
      <c r="Q1978" s="634" t="s">
        <v>8133</v>
      </c>
      <c r="R1978" s="634" t="s">
        <v>7245</v>
      </c>
      <c r="S1978" s="634" t="s">
        <v>8135</v>
      </c>
      <c r="T1978" s="634" t="s">
        <v>12752</v>
      </c>
      <c r="U1978" s="634" t="s">
        <v>2426</v>
      </c>
      <c r="V1978" s="634" t="s">
        <v>470</v>
      </c>
      <c r="W1978" s="634" t="s">
        <v>5559</v>
      </c>
      <c r="X1978" s="634" t="s">
        <v>15363</v>
      </c>
      <c r="Y1978" s="634" t="s">
        <v>8138</v>
      </c>
      <c r="Z1978" s="634" t="s">
        <v>8139</v>
      </c>
      <c r="AB1978" s="634" t="s">
        <v>8183</v>
      </c>
      <c r="AC1978" s="634" t="s">
        <v>8184</v>
      </c>
      <c r="AE1978" s="634" t="s">
        <v>12337</v>
      </c>
      <c r="AF1978" s="634" t="s">
        <v>18739</v>
      </c>
      <c r="AI1978" s="646" t="str">
        <f>VLOOKUP(K1978,'3-kurs'!C:F,4,)</f>
        <v>3-kurs</v>
      </c>
      <c r="AJ1978" s="634" t="str">
        <f t="shared" si="30"/>
        <v>438231100082</v>
      </c>
    </row>
    <row r="1979" spans="1:36" hidden="1" x14ac:dyDescent="0.25">
      <c r="A1979" s="634" t="s">
        <v>15324</v>
      </c>
      <c r="B1979" s="634" t="s">
        <v>2794</v>
      </c>
      <c r="C1979" s="634" t="s">
        <v>8125</v>
      </c>
      <c r="D1979" s="634" t="s">
        <v>8126</v>
      </c>
      <c r="E1979" s="634" t="s">
        <v>8127</v>
      </c>
      <c r="F1979" s="634" t="s">
        <v>4345</v>
      </c>
      <c r="G1979" s="634" t="s">
        <v>4348</v>
      </c>
      <c r="H1979" s="634" t="s">
        <v>4346</v>
      </c>
      <c r="I1979" s="634" t="s">
        <v>15325</v>
      </c>
      <c r="J1979" s="634" t="s">
        <v>15326</v>
      </c>
      <c r="K1979" s="635">
        <v>62004005380011</v>
      </c>
      <c r="L1979" s="634" t="s">
        <v>15327</v>
      </c>
      <c r="M1979" s="634" t="s">
        <v>4006</v>
      </c>
      <c r="N1979" s="634" t="s">
        <v>2424</v>
      </c>
      <c r="O1979" s="634" t="s">
        <v>2444</v>
      </c>
      <c r="P1979" s="634" t="s">
        <v>8132</v>
      </c>
      <c r="Q1979" s="634" t="s">
        <v>8133</v>
      </c>
      <c r="R1979" s="634" t="s">
        <v>7245</v>
      </c>
      <c r="S1979" s="634" t="s">
        <v>8135</v>
      </c>
      <c r="T1979" s="634" t="s">
        <v>12752</v>
      </c>
      <c r="U1979" s="634" t="s">
        <v>2426</v>
      </c>
      <c r="V1979" s="634" t="s">
        <v>470</v>
      </c>
      <c r="W1979" s="634" t="s">
        <v>5559</v>
      </c>
      <c r="X1979" s="634" t="s">
        <v>15328</v>
      </c>
      <c r="Y1979" s="634" t="s">
        <v>8138</v>
      </c>
      <c r="Z1979" s="634" t="s">
        <v>8139</v>
      </c>
      <c r="AB1979" s="634" t="s">
        <v>8183</v>
      </c>
      <c r="AC1979" s="634" t="s">
        <v>8184</v>
      </c>
      <c r="AE1979" s="634" t="s">
        <v>11918</v>
      </c>
      <c r="AF1979" s="634" t="s">
        <v>18733</v>
      </c>
      <c r="AI1979" s="646" t="str">
        <f>VLOOKUP(K1979,'3-kurs'!C:F,4,)</f>
        <v>3-kurs</v>
      </c>
      <c r="AJ1979" s="634" t="str">
        <f t="shared" si="30"/>
        <v>438231100126</v>
      </c>
    </row>
    <row r="1980" spans="1:36" hidden="1" x14ac:dyDescent="0.25">
      <c r="A1980" s="634" t="s">
        <v>15320</v>
      </c>
      <c r="B1980" s="634" t="s">
        <v>2758</v>
      </c>
      <c r="C1980" s="634" t="s">
        <v>8125</v>
      </c>
      <c r="D1980" s="634" t="s">
        <v>8126</v>
      </c>
      <c r="E1980" s="634" t="s">
        <v>9067</v>
      </c>
      <c r="F1980" s="634" t="s">
        <v>4345</v>
      </c>
      <c r="G1980" s="634" t="s">
        <v>4349</v>
      </c>
      <c r="H1980" s="634" t="s">
        <v>4344</v>
      </c>
      <c r="I1980" s="634" t="s">
        <v>15321</v>
      </c>
      <c r="J1980" s="634" t="s">
        <v>15322</v>
      </c>
      <c r="K1980" s="635">
        <v>30202975380025</v>
      </c>
      <c r="L1980" s="634" t="s">
        <v>14252</v>
      </c>
      <c r="M1980" s="634" t="s">
        <v>4006</v>
      </c>
      <c r="N1980" s="634" t="s">
        <v>2424</v>
      </c>
      <c r="O1980" s="634" t="s">
        <v>2444</v>
      </c>
      <c r="P1980" s="634" t="s">
        <v>8132</v>
      </c>
      <c r="Q1980" s="634" t="s">
        <v>8133</v>
      </c>
      <c r="R1980" s="634" t="s">
        <v>7245</v>
      </c>
      <c r="S1980" s="634" t="s">
        <v>8135</v>
      </c>
      <c r="T1980" s="634" t="s">
        <v>12752</v>
      </c>
      <c r="U1980" s="634" t="s">
        <v>2426</v>
      </c>
      <c r="V1980" s="634" t="s">
        <v>470</v>
      </c>
      <c r="W1980" s="634" t="s">
        <v>5559</v>
      </c>
      <c r="X1980" s="634" t="s">
        <v>15323</v>
      </c>
      <c r="Y1980" s="634" t="s">
        <v>8138</v>
      </c>
      <c r="Z1980" s="634" t="s">
        <v>8139</v>
      </c>
      <c r="AB1980" s="634" t="s">
        <v>8183</v>
      </c>
      <c r="AC1980" s="634" t="s">
        <v>8184</v>
      </c>
      <c r="AE1980" s="634" t="s">
        <v>11918</v>
      </c>
      <c r="AF1980" s="634" t="s">
        <v>18725</v>
      </c>
      <c r="AI1980" s="646" t="str">
        <f>VLOOKUP(K1980,'3-kurs'!C:F,4,)</f>
        <v>3-kurs</v>
      </c>
      <c r="AJ1980" s="634" t="str">
        <f t="shared" si="30"/>
        <v>438231100235</v>
      </c>
    </row>
    <row r="1981" spans="1:36" hidden="1" x14ac:dyDescent="0.25">
      <c r="A1981" s="634" t="s">
        <v>19758</v>
      </c>
      <c r="B1981" s="634" t="s">
        <v>19759</v>
      </c>
      <c r="C1981" s="634" t="s">
        <v>8125</v>
      </c>
      <c r="D1981" s="634" t="s">
        <v>8126</v>
      </c>
      <c r="E1981" s="634" t="s">
        <v>8127</v>
      </c>
      <c r="F1981" s="634" t="s">
        <v>4345</v>
      </c>
      <c r="G1981" s="634" t="s">
        <v>8221</v>
      </c>
      <c r="H1981" s="634" t="s">
        <v>4344</v>
      </c>
      <c r="I1981" s="634" t="s">
        <v>11529</v>
      </c>
      <c r="J1981" s="634" t="s">
        <v>19760</v>
      </c>
      <c r="K1981" s="635">
        <v>30101985350010</v>
      </c>
      <c r="L1981" s="634" t="s">
        <v>19761</v>
      </c>
      <c r="M1981" s="634" t="s">
        <v>4006</v>
      </c>
      <c r="N1981" s="634" t="s">
        <v>2424</v>
      </c>
      <c r="O1981" s="634" t="s">
        <v>2444</v>
      </c>
      <c r="P1981" s="634" t="s">
        <v>8132</v>
      </c>
      <c r="Q1981" s="634" t="s">
        <v>8133</v>
      </c>
      <c r="R1981" s="634" t="s">
        <v>7245</v>
      </c>
      <c r="S1981" s="634" t="s">
        <v>8135</v>
      </c>
      <c r="T1981" s="634" t="s">
        <v>12752</v>
      </c>
      <c r="U1981" s="634" t="s">
        <v>2426</v>
      </c>
      <c r="V1981" s="634" t="s">
        <v>470</v>
      </c>
      <c r="W1981" s="634" t="s">
        <v>5559</v>
      </c>
      <c r="X1981" s="634" t="s">
        <v>8175</v>
      </c>
      <c r="Y1981" s="634" t="s">
        <v>8138</v>
      </c>
      <c r="Z1981" s="634" t="s">
        <v>8139</v>
      </c>
      <c r="AE1981" s="634" t="s">
        <v>20514</v>
      </c>
      <c r="AF1981" s="634" t="s">
        <v>18576</v>
      </c>
      <c r="AI1981" s="646" t="str">
        <f>VLOOKUP(K1981,'3-kurs'!C:F,4,)</f>
        <v>3-kurs</v>
      </c>
      <c r="AJ1981" s="634" t="str">
        <f t="shared" si="30"/>
        <v>438231100940</v>
      </c>
    </row>
    <row r="1982" spans="1:36" hidden="1" x14ac:dyDescent="0.25">
      <c r="A1982" s="634" t="s">
        <v>20278</v>
      </c>
      <c r="B1982" s="634" t="s">
        <v>20279</v>
      </c>
      <c r="C1982" s="634" t="s">
        <v>8125</v>
      </c>
      <c r="D1982" s="634" t="s">
        <v>8126</v>
      </c>
      <c r="E1982" s="634" t="s">
        <v>8127</v>
      </c>
      <c r="F1982" s="634" t="s">
        <v>4345</v>
      </c>
      <c r="G1982" s="634" t="s">
        <v>4347</v>
      </c>
      <c r="H1982" s="634" t="s">
        <v>4346</v>
      </c>
      <c r="I1982" s="634" t="s">
        <v>20280</v>
      </c>
      <c r="J1982" s="634" t="s">
        <v>20281</v>
      </c>
      <c r="K1982" s="635">
        <v>42905881000074</v>
      </c>
      <c r="L1982" s="634" t="s">
        <v>20282</v>
      </c>
      <c r="M1982" s="634" t="s">
        <v>4006</v>
      </c>
      <c r="N1982" s="634" t="s">
        <v>2424</v>
      </c>
      <c r="O1982" s="634" t="s">
        <v>2444</v>
      </c>
      <c r="P1982" s="634" t="s">
        <v>8132</v>
      </c>
      <c r="Q1982" s="634" t="s">
        <v>8133</v>
      </c>
      <c r="R1982" s="634" t="s">
        <v>7245</v>
      </c>
      <c r="S1982" s="634" t="s">
        <v>8135</v>
      </c>
      <c r="T1982" s="634" t="s">
        <v>12752</v>
      </c>
      <c r="U1982" s="634" t="s">
        <v>2426</v>
      </c>
      <c r="V1982" s="634" t="s">
        <v>470</v>
      </c>
      <c r="W1982" s="634" t="s">
        <v>5559</v>
      </c>
      <c r="X1982" s="634" t="s">
        <v>9455</v>
      </c>
      <c r="Y1982" s="634" t="s">
        <v>8138</v>
      </c>
      <c r="Z1982" s="634" t="s">
        <v>8139</v>
      </c>
      <c r="AE1982" s="634" t="s">
        <v>20283</v>
      </c>
      <c r="AF1982" s="634" t="s">
        <v>18576</v>
      </c>
      <c r="AI1982" s="646" t="str">
        <f>VLOOKUP(K1982,'3-kurs'!C:F,4,)</f>
        <v>3-kurs</v>
      </c>
      <c r="AJ1982" s="634" t="str">
        <f t="shared" si="30"/>
        <v>438241102271</v>
      </c>
    </row>
    <row r="1983" spans="1:36" hidden="1" x14ac:dyDescent="0.25">
      <c r="A1983" s="634" t="s">
        <v>15356</v>
      </c>
      <c r="B1983" s="634" t="s">
        <v>2631</v>
      </c>
      <c r="C1983" s="634" t="s">
        <v>8125</v>
      </c>
      <c r="D1983" s="634" t="s">
        <v>8126</v>
      </c>
      <c r="E1983" s="634" t="s">
        <v>8127</v>
      </c>
      <c r="F1983" s="634" t="s">
        <v>4345</v>
      </c>
      <c r="G1983" s="634" t="s">
        <v>8221</v>
      </c>
      <c r="H1983" s="634" t="s">
        <v>4344</v>
      </c>
      <c r="I1983" s="634" t="s">
        <v>15357</v>
      </c>
      <c r="J1983" s="634" t="s">
        <v>15358</v>
      </c>
      <c r="K1983" s="635">
        <v>50605035350031</v>
      </c>
      <c r="L1983" s="634" t="s">
        <v>9517</v>
      </c>
      <c r="M1983" s="634" t="s">
        <v>4006</v>
      </c>
      <c r="N1983" s="634" t="s">
        <v>2424</v>
      </c>
      <c r="O1983" s="634" t="s">
        <v>2444</v>
      </c>
      <c r="P1983" s="634" t="s">
        <v>8132</v>
      </c>
      <c r="Q1983" s="634" t="s">
        <v>8133</v>
      </c>
      <c r="R1983" s="634" t="s">
        <v>7245</v>
      </c>
      <c r="S1983" s="634" t="s">
        <v>8135</v>
      </c>
      <c r="T1983" s="634" t="s">
        <v>12752</v>
      </c>
      <c r="U1983" s="634" t="s">
        <v>2426</v>
      </c>
      <c r="V1983" s="634" t="s">
        <v>470</v>
      </c>
      <c r="W1983" s="634" t="s">
        <v>5559</v>
      </c>
      <c r="X1983" s="634" t="s">
        <v>15359</v>
      </c>
      <c r="Y1983" s="634" t="s">
        <v>8138</v>
      </c>
      <c r="Z1983" s="634" t="s">
        <v>8139</v>
      </c>
      <c r="AB1983" s="634" t="s">
        <v>8183</v>
      </c>
      <c r="AC1983" s="634" t="s">
        <v>8184</v>
      </c>
      <c r="AE1983" s="634" t="s">
        <v>11918</v>
      </c>
      <c r="AF1983" s="634" t="s">
        <v>18652</v>
      </c>
      <c r="AI1983" s="646" t="str">
        <f>VLOOKUP(K1983,'3-kurs'!C:F,4,)</f>
        <v>3-kurs</v>
      </c>
      <c r="AJ1983" s="634" t="str">
        <f t="shared" si="30"/>
        <v>438231100238</v>
      </c>
    </row>
    <row r="1984" spans="1:36" hidden="1" x14ac:dyDescent="0.25">
      <c r="A1984" s="634" t="s">
        <v>15316</v>
      </c>
      <c r="B1984" s="634" t="s">
        <v>2583</v>
      </c>
      <c r="C1984" s="634" t="s">
        <v>8125</v>
      </c>
      <c r="D1984" s="634" t="s">
        <v>8126</v>
      </c>
      <c r="E1984" s="634" t="s">
        <v>8127</v>
      </c>
      <c r="F1984" s="634" t="s">
        <v>4345</v>
      </c>
      <c r="G1984" s="634" t="s">
        <v>4348</v>
      </c>
      <c r="H1984" s="634" t="s">
        <v>4346</v>
      </c>
      <c r="I1984" s="634" t="s">
        <v>15317</v>
      </c>
      <c r="J1984" s="634" t="s">
        <v>15318</v>
      </c>
      <c r="K1984" s="635">
        <v>42311881140058</v>
      </c>
      <c r="L1984" s="634" t="s">
        <v>12164</v>
      </c>
      <c r="M1984" s="634" t="s">
        <v>4006</v>
      </c>
      <c r="N1984" s="634" t="s">
        <v>2424</v>
      </c>
      <c r="O1984" s="634" t="s">
        <v>2444</v>
      </c>
      <c r="P1984" s="634" t="s">
        <v>8132</v>
      </c>
      <c r="Q1984" s="634" t="s">
        <v>8133</v>
      </c>
      <c r="R1984" s="634" t="s">
        <v>7245</v>
      </c>
      <c r="S1984" s="634" t="s">
        <v>8135</v>
      </c>
      <c r="T1984" s="634" t="s">
        <v>12752</v>
      </c>
      <c r="U1984" s="634" t="s">
        <v>2426</v>
      </c>
      <c r="V1984" s="634" t="s">
        <v>470</v>
      </c>
      <c r="W1984" s="634" t="s">
        <v>5559</v>
      </c>
      <c r="X1984" s="634" t="s">
        <v>15319</v>
      </c>
      <c r="Y1984" s="634" t="s">
        <v>8138</v>
      </c>
      <c r="Z1984" s="634" t="s">
        <v>8139</v>
      </c>
      <c r="AB1984" s="634" t="s">
        <v>8183</v>
      </c>
      <c r="AC1984" s="634" t="s">
        <v>8184</v>
      </c>
      <c r="AE1984" s="634" t="s">
        <v>12690</v>
      </c>
      <c r="AF1984" s="634" t="s">
        <v>18612</v>
      </c>
      <c r="AI1984" s="646" t="str">
        <f>VLOOKUP(K1984,'3-kurs'!C:F,4,)</f>
        <v>3-kurs</v>
      </c>
      <c r="AJ1984" s="634" t="str">
        <f t="shared" si="30"/>
        <v>438231100029</v>
      </c>
    </row>
    <row r="1985" spans="1:36" hidden="1" x14ac:dyDescent="0.25">
      <c r="A1985" s="634" t="s">
        <v>15311</v>
      </c>
      <c r="B1985" s="634" t="s">
        <v>2568</v>
      </c>
      <c r="C1985" s="634" t="s">
        <v>8125</v>
      </c>
      <c r="D1985" s="634" t="s">
        <v>8126</v>
      </c>
      <c r="E1985" s="634" t="s">
        <v>8127</v>
      </c>
      <c r="F1985" s="634" t="s">
        <v>4345</v>
      </c>
      <c r="G1985" s="634" t="s">
        <v>4349</v>
      </c>
      <c r="H1985" s="634" t="s">
        <v>4346</v>
      </c>
      <c r="I1985" s="634" t="s">
        <v>15312</v>
      </c>
      <c r="J1985" s="634" t="s">
        <v>15313</v>
      </c>
      <c r="K1985" s="635">
        <v>43108815300012</v>
      </c>
      <c r="L1985" s="634" t="s">
        <v>15314</v>
      </c>
      <c r="M1985" s="634" t="s">
        <v>4006</v>
      </c>
      <c r="N1985" s="634" t="s">
        <v>2424</v>
      </c>
      <c r="O1985" s="634" t="s">
        <v>2444</v>
      </c>
      <c r="P1985" s="634" t="s">
        <v>8132</v>
      </c>
      <c r="Q1985" s="634" t="s">
        <v>8133</v>
      </c>
      <c r="R1985" s="634" t="s">
        <v>7245</v>
      </c>
      <c r="S1985" s="634" t="s">
        <v>8135</v>
      </c>
      <c r="T1985" s="634" t="s">
        <v>12752</v>
      </c>
      <c r="U1985" s="634" t="s">
        <v>2426</v>
      </c>
      <c r="V1985" s="634" t="s">
        <v>470</v>
      </c>
      <c r="W1985" s="634" t="s">
        <v>5559</v>
      </c>
      <c r="X1985" s="634" t="s">
        <v>15315</v>
      </c>
      <c r="Y1985" s="634" t="s">
        <v>8138</v>
      </c>
      <c r="Z1985" s="634" t="s">
        <v>8139</v>
      </c>
      <c r="AB1985" s="634" t="s">
        <v>8183</v>
      </c>
      <c r="AC1985" s="634" t="s">
        <v>8184</v>
      </c>
      <c r="AE1985" s="634" t="s">
        <v>12690</v>
      </c>
      <c r="AF1985" s="634" t="s">
        <v>18739</v>
      </c>
      <c r="AI1985" s="646" t="str">
        <f>VLOOKUP(K1985,'3-kurs'!C:F,4,)</f>
        <v>3-kurs</v>
      </c>
      <c r="AJ1985" s="634" t="str">
        <f t="shared" si="30"/>
        <v>438231100034</v>
      </c>
    </row>
    <row r="1986" spans="1:36" hidden="1" x14ac:dyDescent="0.25">
      <c r="A1986" s="634" t="s">
        <v>15307</v>
      </c>
      <c r="B1986" s="634" t="s">
        <v>2556</v>
      </c>
      <c r="C1986" s="634" t="s">
        <v>8125</v>
      </c>
      <c r="D1986" s="634" t="s">
        <v>8126</v>
      </c>
      <c r="E1986" s="634" t="s">
        <v>8127</v>
      </c>
      <c r="F1986" s="634" t="s">
        <v>4345</v>
      </c>
      <c r="G1986" s="634" t="s">
        <v>4348</v>
      </c>
      <c r="H1986" s="634" t="s">
        <v>4346</v>
      </c>
      <c r="I1986" s="634" t="s">
        <v>15308</v>
      </c>
      <c r="J1986" s="634" t="s">
        <v>15309</v>
      </c>
      <c r="K1986" s="635">
        <v>41505815380017</v>
      </c>
      <c r="L1986" s="634" t="s">
        <v>9986</v>
      </c>
      <c r="M1986" s="634" t="s">
        <v>4006</v>
      </c>
      <c r="N1986" s="634" t="s">
        <v>2424</v>
      </c>
      <c r="O1986" s="634" t="s">
        <v>2444</v>
      </c>
      <c r="P1986" s="634" t="s">
        <v>8132</v>
      </c>
      <c r="Q1986" s="634" t="s">
        <v>8133</v>
      </c>
      <c r="R1986" s="634" t="s">
        <v>7245</v>
      </c>
      <c r="S1986" s="634" t="s">
        <v>8135</v>
      </c>
      <c r="T1986" s="634" t="s">
        <v>12752</v>
      </c>
      <c r="U1986" s="634" t="s">
        <v>2426</v>
      </c>
      <c r="V1986" s="634" t="s">
        <v>470</v>
      </c>
      <c r="W1986" s="634" t="s">
        <v>5559</v>
      </c>
      <c r="X1986" s="634" t="s">
        <v>15310</v>
      </c>
      <c r="Y1986" s="634" t="s">
        <v>8138</v>
      </c>
      <c r="Z1986" s="634" t="s">
        <v>8139</v>
      </c>
      <c r="AB1986" s="634" t="s">
        <v>8183</v>
      </c>
      <c r="AC1986" s="634" t="s">
        <v>8184</v>
      </c>
      <c r="AE1986" s="634" t="s">
        <v>12690</v>
      </c>
      <c r="AF1986" s="634" t="s">
        <v>18732</v>
      </c>
      <c r="AI1986" s="646" t="str">
        <f>VLOOKUP(K1986,'3-kurs'!C:F,4,)</f>
        <v>3-kurs</v>
      </c>
      <c r="AJ1986" s="634" t="str">
        <f t="shared" si="30"/>
        <v>438231100030</v>
      </c>
    </row>
    <row r="1987" spans="1:36" hidden="1" x14ac:dyDescent="0.25">
      <c r="A1987" s="634" t="s">
        <v>15302</v>
      </c>
      <c r="B1987" s="634" t="s">
        <v>2550</v>
      </c>
      <c r="C1987" s="634" t="s">
        <v>8125</v>
      </c>
      <c r="D1987" s="634" t="s">
        <v>8126</v>
      </c>
      <c r="E1987" s="634" t="s">
        <v>8127</v>
      </c>
      <c r="F1987" s="634" t="s">
        <v>4345</v>
      </c>
      <c r="G1987" s="634" t="s">
        <v>4348</v>
      </c>
      <c r="H1987" s="634" t="s">
        <v>4346</v>
      </c>
      <c r="I1987" s="634" t="s">
        <v>15303</v>
      </c>
      <c r="J1987" s="634" t="s">
        <v>15304</v>
      </c>
      <c r="K1987" s="635">
        <v>60903005380011</v>
      </c>
      <c r="L1987" s="634" t="s">
        <v>15305</v>
      </c>
      <c r="M1987" s="634" t="s">
        <v>4006</v>
      </c>
      <c r="N1987" s="634" t="s">
        <v>2424</v>
      </c>
      <c r="O1987" s="634" t="s">
        <v>2444</v>
      </c>
      <c r="P1987" s="634" t="s">
        <v>8132</v>
      </c>
      <c r="Q1987" s="634" t="s">
        <v>8133</v>
      </c>
      <c r="R1987" s="634" t="s">
        <v>7245</v>
      </c>
      <c r="S1987" s="634" t="s">
        <v>8135</v>
      </c>
      <c r="T1987" s="634" t="s">
        <v>12752</v>
      </c>
      <c r="U1987" s="634" t="s">
        <v>2426</v>
      </c>
      <c r="V1987" s="634" t="s">
        <v>470</v>
      </c>
      <c r="W1987" s="634" t="s">
        <v>5559</v>
      </c>
      <c r="X1987" s="634" t="s">
        <v>15306</v>
      </c>
      <c r="Y1987" s="634" t="s">
        <v>8138</v>
      </c>
      <c r="Z1987" s="634" t="s">
        <v>8139</v>
      </c>
      <c r="AB1987" s="634" t="s">
        <v>8183</v>
      </c>
      <c r="AC1987" s="634" t="s">
        <v>8184</v>
      </c>
      <c r="AE1987" s="634" t="s">
        <v>12307</v>
      </c>
      <c r="AF1987" s="634" t="s">
        <v>18731</v>
      </c>
      <c r="AI1987" s="646" t="str">
        <f>VLOOKUP(K1987,'3-kurs'!C:F,4,)</f>
        <v>3-kurs</v>
      </c>
      <c r="AJ1987" s="634" t="str">
        <f t="shared" si="30"/>
        <v>438231100132</v>
      </c>
    </row>
    <row r="1988" spans="1:36" hidden="1" x14ac:dyDescent="0.25">
      <c r="A1988" s="634" t="s">
        <v>15298</v>
      </c>
      <c r="B1988" s="634" t="s">
        <v>2443</v>
      </c>
      <c r="C1988" s="634" t="s">
        <v>8125</v>
      </c>
      <c r="D1988" s="634" t="s">
        <v>8126</v>
      </c>
      <c r="E1988" s="634" t="s">
        <v>8127</v>
      </c>
      <c r="F1988" s="634" t="s">
        <v>4345</v>
      </c>
      <c r="G1988" s="634" t="s">
        <v>4352</v>
      </c>
      <c r="H1988" s="634" t="s">
        <v>4346</v>
      </c>
      <c r="I1988" s="634" t="s">
        <v>9337</v>
      </c>
      <c r="J1988" s="634" t="s">
        <v>15299</v>
      </c>
      <c r="K1988" s="635">
        <v>42003851060056</v>
      </c>
      <c r="L1988" s="634" t="s">
        <v>15300</v>
      </c>
      <c r="M1988" s="634" t="s">
        <v>4006</v>
      </c>
      <c r="N1988" s="634" t="s">
        <v>2424</v>
      </c>
      <c r="O1988" s="634" t="s">
        <v>2444</v>
      </c>
      <c r="P1988" s="634" t="s">
        <v>8132</v>
      </c>
      <c r="Q1988" s="634" t="s">
        <v>8133</v>
      </c>
      <c r="R1988" s="634" t="s">
        <v>7245</v>
      </c>
      <c r="S1988" s="634" t="s">
        <v>8135</v>
      </c>
      <c r="T1988" s="634" t="s">
        <v>12752</v>
      </c>
      <c r="U1988" s="634" t="s">
        <v>2426</v>
      </c>
      <c r="V1988" s="634" t="s">
        <v>470</v>
      </c>
      <c r="W1988" s="634" t="s">
        <v>5559</v>
      </c>
      <c r="X1988" s="634" t="s">
        <v>15301</v>
      </c>
      <c r="Y1988" s="634" t="s">
        <v>8138</v>
      </c>
      <c r="Z1988" s="634" t="s">
        <v>8139</v>
      </c>
      <c r="AB1988" s="634" t="s">
        <v>8183</v>
      </c>
      <c r="AC1988" s="634" t="s">
        <v>8184</v>
      </c>
      <c r="AE1988" s="634" t="s">
        <v>12337</v>
      </c>
      <c r="AF1988" s="634" t="s">
        <v>18732</v>
      </c>
      <c r="AI1988" s="646" t="str">
        <f>VLOOKUP(K1988,'3-kurs'!C:F,4,)</f>
        <v>3-kurs</v>
      </c>
      <c r="AJ1988" s="634" t="str">
        <f t="shared" ref="AJ1988:AJ2051" si="31">A1988</f>
        <v>438231100078</v>
      </c>
    </row>
    <row r="1989" spans="1:36" hidden="1" x14ac:dyDescent="0.25">
      <c r="A1989" s="634" t="s">
        <v>15466</v>
      </c>
      <c r="B1989" s="634" t="s">
        <v>3672</v>
      </c>
      <c r="C1989" s="634" t="s">
        <v>8125</v>
      </c>
      <c r="D1989" s="634" t="s">
        <v>8126</v>
      </c>
      <c r="E1989" s="634" t="s">
        <v>8127</v>
      </c>
      <c r="F1989" s="634" t="s">
        <v>4345</v>
      </c>
      <c r="G1989" s="634" t="s">
        <v>4348</v>
      </c>
      <c r="H1989" s="634" t="s">
        <v>4346</v>
      </c>
      <c r="I1989" s="634" t="s">
        <v>15467</v>
      </c>
      <c r="J1989" s="634" t="s">
        <v>15468</v>
      </c>
      <c r="K1989" s="635">
        <v>42807931140012</v>
      </c>
      <c r="L1989" s="634" t="s">
        <v>11049</v>
      </c>
      <c r="M1989" s="634" t="s">
        <v>4006</v>
      </c>
      <c r="N1989" s="634" t="s">
        <v>2424</v>
      </c>
      <c r="O1989" s="634" t="s">
        <v>2497</v>
      </c>
      <c r="P1989" s="634" t="s">
        <v>8132</v>
      </c>
      <c r="Q1989" s="634" t="s">
        <v>8133</v>
      </c>
      <c r="R1989" s="634" t="s">
        <v>7245</v>
      </c>
      <c r="S1989" s="634" t="s">
        <v>8135</v>
      </c>
      <c r="T1989" s="634" t="s">
        <v>12752</v>
      </c>
      <c r="U1989" s="634" t="s">
        <v>2426</v>
      </c>
      <c r="V1989" s="634" t="s">
        <v>470</v>
      </c>
      <c r="W1989" s="634" t="s">
        <v>5559</v>
      </c>
      <c r="X1989" s="634" t="s">
        <v>15469</v>
      </c>
      <c r="Y1989" s="634" t="s">
        <v>8138</v>
      </c>
      <c r="Z1989" s="634" t="s">
        <v>8139</v>
      </c>
      <c r="AB1989" s="634" t="s">
        <v>8183</v>
      </c>
      <c r="AC1989" s="634" t="s">
        <v>8184</v>
      </c>
      <c r="AE1989" s="634" t="s">
        <v>12337</v>
      </c>
      <c r="AF1989" s="634" t="s">
        <v>18752</v>
      </c>
      <c r="AI1989" s="646" t="str">
        <f>VLOOKUP(K1989,'3-kurs'!C:F,4,)</f>
        <v>3-kurs</v>
      </c>
      <c r="AJ1989" s="634" t="str">
        <f t="shared" si="31"/>
        <v>438231100104</v>
      </c>
    </row>
    <row r="1990" spans="1:36" hidden="1" x14ac:dyDescent="0.25">
      <c r="A1990" s="634" t="s">
        <v>19970</v>
      </c>
      <c r="B1990" s="634" t="s">
        <v>19971</v>
      </c>
      <c r="C1990" s="634" t="s">
        <v>8125</v>
      </c>
      <c r="D1990" s="634" t="s">
        <v>8126</v>
      </c>
      <c r="E1990" s="634" t="s">
        <v>8127</v>
      </c>
      <c r="F1990" s="634" t="s">
        <v>4345</v>
      </c>
      <c r="G1990" s="634" t="s">
        <v>4347</v>
      </c>
      <c r="H1990" s="634" t="s">
        <v>4346</v>
      </c>
      <c r="I1990" s="634" t="s">
        <v>19972</v>
      </c>
      <c r="J1990" s="634" t="s">
        <v>19973</v>
      </c>
      <c r="K1990" s="635">
        <v>40202931010020</v>
      </c>
      <c r="L1990" s="634" t="s">
        <v>10277</v>
      </c>
      <c r="M1990" s="634" t="s">
        <v>4006</v>
      </c>
      <c r="N1990" s="634" t="s">
        <v>2424</v>
      </c>
      <c r="O1990" s="634" t="s">
        <v>2497</v>
      </c>
      <c r="P1990" s="634" t="s">
        <v>8132</v>
      </c>
      <c r="Q1990" s="634" t="s">
        <v>8133</v>
      </c>
      <c r="R1990" s="634" t="s">
        <v>7245</v>
      </c>
      <c r="S1990" s="634" t="s">
        <v>8135</v>
      </c>
      <c r="T1990" s="634" t="s">
        <v>12752</v>
      </c>
      <c r="U1990" s="634" t="s">
        <v>2426</v>
      </c>
      <c r="V1990" s="634" t="s">
        <v>470</v>
      </c>
      <c r="W1990" s="634" t="s">
        <v>5559</v>
      </c>
      <c r="X1990" s="634" t="s">
        <v>8175</v>
      </c>
      <c r="Y1990" s="634" t="s">
        <v>8138</v>
      </c>
      <c r="Z1990" s="634" t="s">
        <v>8139</v>
      </c>
      <c r="AE1990" s="634" t="s">
        <v>20514</v>
      </c>
      <c r="AF1990" s="634" t="s">
        <v>18576</v>
      </c>
      <c r="AI1990" s="646" t="str">
        <f>VLOOKUP(K1990,'3-kurs'!C:F,4,)</f>
        <v>3-kurs</v>
      </c>
      <c r="AJ1990" s="634" t="str">
        <f t="shared" si="31"/>
        <v>438221100433</v>
      </c>
    </row>
    <row r="1991" spans="1:36" hidden="1" x14ac:dyDescent="0.25">
      <c r="A1991" s="634" t="s">
        <v>15445</v>
      </c>
      <c r="B1991" s="634" t="s">
        <v>2733</v>
      </c>
      <c r="C1991" s="634" t="s">
        <v>8125</v>
      </c>
      <c r="D1991" s="634" t="s">
        <v>8126</v>
      </c>
      <c r="E1991" s="634" t="s">
        <v>8127</v>
      </c>
      <c r="F1991" s="634" t="s">
        <v>4345</v>
      </c>
      <c r="G1991" s="634" t="s">
        <v>4348</v>
      </c>
      <c r="H1991" s="634" t="s">
        <v>4346</v>
      </c>
      <c r="I1991" s="634" t="s">
        <v>15446</v>
      </c>
      <c r="J1991" s="634" t="s">
        <v>15447</v>
      </c>
      <c r="K1991" s="635">
        <v>40902975300016</v>
      </c>
      <c r="L1991" s="634" t="s">
        <v>15035</v>
      </c>
      <c r="M1991" s="634" t="s">
        <v>4006</v>
      </c>
      <c r="N1991" s="634" t="s">
        <v>2424</v>
      </c>
      <c r="O1991" s="634" t="s">
        <v>2497</v>
      </c>
      <c r="P1991" s="634" t="s">
        <v>8132</v>
      </c>
      <c r="Q1991" s="634" t="s">
        <v>8133</v>
      </c>
      <c r="R1991" s="634" t="s">
        <v>7245</v>
      </c>
      <c r="S1991" s="634" t="s">
        <v>8135</v>
      </c>
      <c r="T1991" s="634" t="s">
        <v>12752</v>
      </c>
      <c r="U1991" s="634" t="s">
        <v>2426</v>
      </c>
      <c r="V1991" s="634" t="s">
        <v>470</v>
      </c>
      <c r="W1991" s="634" t="s">
        <v>5559</v>
      </c>
      <c r="X1991" s="634" t="s">
        <v>15448</v>
      </c>
      <c r="Y1991" s="634" t="s">
        <v>8138</v>
      </c>
      <c r="Z1991" s="634" t="s">
        <v>8139</v>
      </c>
      <c r="AB1991" s="634" t="s">
        <v>8183</v>
      </c>
      <c r="AC1991" s="634" t="s">
        <v>8184</v>
      </c>
      <c r="AE1991" s="634" t="s">
        <v>12307</v>
      </c>
      <c r="AF1991" s="634" t="s">
        <v>18733</v>
      </c>
      <c r="AI1991" s="646" t="str">
        <f>VLOOKUP(K1991,'3-kurs'!C:F,4,)</f>
        <v>3-kurs</v>
      </c>
      <c r="AJ1991" s="634" t="str">
        <f t="shared" si="31"/>
        <v>438231100125</v>
      </c>
    </row>
    <row r="1992" spans="1:36" hidden="1" x14ac:dyDescent="0.25">
      <c r="A1992" s="634" t="s">
        <v>15449</v>
      </c>
      <c r="B1992" s="634" t="s">
        <v>2689</v>
      </c>
      <c r="C1992" s="634" t="s">
        <v>8125</v>
      </c>
      <c r="D1992" s="634" t="s">
        <v>8126</v>
      </c>
      <c r="E1992" s="634" t="s">
        <v>8127</v>
      </c>
      <c r="F1992" s="634" t="s">
        <v>4345</v>
      </c>
      <c r="G1992" s="634" t="s">
        <v>4348</v>
      </c>
      <c r="H1992" s="634" t="s">
        <v>4346</v>
      </c>
      <c r="I1992" s="634" t="s">
        <v>15450</v>
      </c>
      <c r="J1992" s="634" t="s">
        <v>15451</v>
      </c>
      <c r="K1992" s="635">
        <v>42412771140016</v>
      </c>
      <c r="L1992" s="634" t="s">
        <v>15020</v>
      </c>
      <c r="M1992" s="634" t="s">
        <v>4006</v>
      </c>
      <c r="N1992" s="634" t="s">
        <v>2424</v>
      </c>
      <c r="O1992" s="634" t="s">
        <v>2497</v>
      </c>
      <c r="P1992" s="634" t="s">
        <v>8132</v>
      </c>
      <c r="Q1992" s="634" t="s">
        <v>8133</v>
      </c>
      <c r="R1992" s="634" t="s">
        <v>7245</v>
      </c>
      <c r="S1992" s="634" t="s">
        <v>8135</v>
      </c>
      <c r="T1992" s="634" t="s">
        <v>12752</v>
      </c>
      <c r="U1992" s="634" t="s">
        <v>2426</v>
      </c>
      <c r="V1992" s="634" t="s">
        <v>470</v>
      </c>
      <c r="W1992" s="634" t="s">
        <v>5559</v>
      </c>
      <c r="X1992" s="634" t="s">
        <v>15452</v>
      </c>
      <c r="Y1992" s="634" t="s">
        <v>8138</v>
      </c>
      <c r="Z1992" s="634" t="s">
        <v>8139</v>
      </c>
      <c r="AB1992" s="634" t="s">
        <v>8183</v>
      </c>
      <c r="AC1992" s="634" t="s">
        <v>8184</v>
      </c>
      <c r="AE1992" s="634" t="s">
        <v>11918</v>
      </c>
      <c r="AF1992" s="634" t="s">
        <v>18732</v>
      </c>
      <c r="AI1992" s="646" t="str">
        <f>VLOOKUP(K1992,'3-kurs'!C:F,4,)</f>
        <v>3-kurs</v>
      </c>
      <c r="AJ1992" s="634" t="str">
        <f t="shared" si="31"/>
        <v>438231100131</v>
      </c>
    </row>
    <row r="1993" spans="1:36" hidden="1" x14ac:dyDescent="0.25">
      <c r="A1993" s="634" t="s">
        <v>15453</v>
      </c>
      <c r="B1993" s="634" t="s">
        <v>2670</v>
      </c>
      <c r="C1993" s="634" t="s">
        <v>8125</v>
      </c>
      <c r="D1993" s="634" t="s">
        <v>8126</v>
      </c>
      <c r="E1993" s="634" t="s">
        <v>8127</v>
      </c>
      <c r="F1993" s="634" t="s">
        <v>4345</v>
      </c>
      <c r="G1993" s="634" t="s">
        <v>4348</v>
      </c>
      <c r="H1993" s="634" t="s">
        <v>4346</v>
      </c>
      <c r="I1993" s="634" t="s">
        <v>15454</v>
      </c>
      <c r="J1993" s="634" t="s">
        <v>15455</v>
      </c>
      <c r="K1993" s="635">
        <v>42703801140086</v>
      </c>
      <c r="L1993" s="634" t="s">
        <v>15456</v>
      </c>
      <c r="M1993" s="634" t="s">
        <v>4006</v>
      </c>
      <c r="N1993" s="634" t="s">
        <v>2424</v>
      </c>
      <c r="O1993" s="634" t="s">
        <v>2497</v>
      </c>
      <c r="P1993" s="634" t="s">
        <v>8132</v>
      </c>
      <c r="Q1993" s="634" t="s">
        <v>8133</v>
      </c>
      <c r="R1993" s="634" t="s">
        <v>7245</v>
      </c>
      <c r="S1993" s="634" t="s">
        <v>8135</v>
      </c>
      <c r="T1993" s="634" t="s">
        <v>12752</v>
      </c>
      <c r="U1993" s="634" t="s">
        <v>2426</v>
      </c>
      <c r="V1993" s="634" t="s">
        <v>470</v>
      </c>
      <c r="W1993" s="634" t="s">
        <v>5559</v>
      </c>
      <c r="X1993" s="634" t="s">
        <v>15457</v>
      </c>
      <c r="Y1993" s="634" t="s">
        <v>8138</v>
      </c>
      <c r="Z1993" s="634" t="s">
        <v>8139</v>
      </c>
      <c r="AB1993" s="634" t="s">
        <v>8183</v>
      </c>
      <c r="AC1993" s="634" t="s">
        <v>8184</v>
      </c>
      <c r="AE1993" s="634" t="s">
        <v>12337</v>
      </c>
      <c r="AF1993" s="634" t="s">
        <v>18730</v>
      </c>
      <c r="AI1993" s="646" t="str">
        <f>VLOOKUP(K1993,'3-kurs'!C:F,4,)</f>
        <v>3-kurs</v>
      </c>
      <c r="AJ1993" s="634" t="str">
        <f t="shared" si="31"/>
        <v>438231100190</v>
      </c>
    </row>
    <row r="1994" spans="1:36" hidden="1" x14ac:dyDescent="0.25">
      <c r="A1994" s="634" t="s">
        <v>15510</v>
      </c>
      <c r="B1994" s="634" t="s">
        <v>2610</v>
      </c>
      <c r="C1994" s="634" t="s">
        <v>8125</v>
      </c>
      <c r="D1994" s="634" t="s">
        <v>8126</v>
      </c>
      <c r="E1994" s="634" t="s">
        <v>8127</v>
      </c>
      <c r="F1994" s="634" t="s">
        <v>4345</v>
      </c>
      <c r="G1994" s="634" t="s">
        <v>4348</v>
      </c>
      <c r="H1994" s="634" t="s">
        <v>4346</v>
      </c>
      <c r="I1994" s="634" t="s">
        <v>15511</v>
      </c>
      <c r="J1994" s="634" t="s">
        <v>15512</v>
      </c>
      <c r="K1994" s="635">
        <v>41301861000031</v>
      </c>
      <c r="L1994" s="634" t="s">
        <v>15513</v>
      </c>
      <c r="M1994" s="634" t="s">
        <v>4006</v>
      </c>
      <c r="N1994" s="634" t="s">
        <v>2424</v>
      </c>
      <c r="O1994" s="634" t="s">
        <v>2497</v>
      </c>
      <c r="P1994" s="634" t="s">
        <v>8132</v>
      </c>
      <c r="Q1994" s="634" t="s">
        <v>8133</v>
      </c>
      <c r="R1994" s="634" t="s">
        <v>7245</v>
      </c>
      <c r="S1994" s="634" t="s">
        <v>8135</v>
      </c>
      <c r="T1994" s="634" t="s">
        <v>12752</v>
      </c>
      <c r="U1994" s="634" t="s">
        <v>2426</v>
      </c>
      <c r="V1994" s="634" t="s">
        <v>470</v>
      </c>
      <c r="W1994" s="634" t="s">
        <v>5559</v>
      </c>
      <c r="X1994" s="634" t="s">
        <v>15514</v>
      </c>
      <c r="Y1994" s="634" t="s">
        <v>8138</v>
      </c>
      <c r="Z1994" s="634" t="s">
        <v>8139</v>
      </c>
      <c r="AB1994" s="634" t="s">
        <v>8183</v>
      </c>
      <c r="AC1994" s="634" t="s">
        <v>8184</v>
      </c>
      <c r="AE1994" s="634" t="s">
        <v>11918</v>
      </c>
      <c r="AF1994" s="634" t="s">
        <v>18740</v>
      </c>
      <c r="AI1994" s="646" t="str">
        <f>VLOOKUP(K1994,'3-kurs'!C:F,4,)</f>
        <v>3-kurs</v>
      </c>
      <c r="AJ1994" s="634" t="str">
        <f t="shared" si="31"/>
        <v>438231100301</v>
      </c>
    </row>
    <row r="1995" spans="1:36" hidden="1" x14ac:dyDescent="0.25">
      <c r="A1995" s="634" t="s">
        <v>15515</v>
      </c>
      <c r="B1995" s="634" t="s">
        <v>2532</v>
      </c>
      <c r="C1995" s="634" t="s">
        <v>8125</v>
      </c>
      <c r="D1995" s="634" t="s">
        <v>8126</v>
      </c>
      <c r="E1995" s="634" t="s">
        <v>8127</v>
      </c>
      <c r="F1995" s="634" t="s">
        <v>4345</v>
      </c>
      <c r="G1995" s="634" t="s">
        <v>4348</v>
      </c>
      <c r="H1995" s="634" t="s">
        <v>4344</v>
      </c>
      <c r="I1995" s="634" t="s">
        <v>14825</v>
      </c>
      <c r="J1995" s="634" t="s">
        <v>15516</v>
      </c>
      <c r="K1995" s="635">
        <v>50305025300012</v>
      </c>
      <c r="L1995" s="634" t="s">
        <v>15517</v>
      </c>
      <c r="M1995" s="634" t="s">
        <v>4006</v>
      </c>
      <c r="N1995" s="634" t="s">
        <v>2424</v>
      </c>
      <c r="O1995" s="634" t="s">
        <v>2497</v>
      </c>
      <c r="P1995" s="634" t="s">
        <v>8132</v>
      </c>
      <c r="Q1995" s="634" t="s">
        <v>8133</v>
      </c>
      <c r="R1995" s="634" t="s">
        <v>7245</v>
      </c>
      <c r="S1995" s="634" t="s">
        <v>8135</v>
      </c>
      <c r="T1995" s="634" t="s">
        <v>12752</v>
      </c>
      <c r="U1995" s="634" t="s">
        <v>2426</v>
      </c>
      <c r="V1995" s="634" t="s">
        <v>470</v>
      </c>
      <c r="W1995" s="634" t="s">
        <v>5559</v>
      </c>
      <c r="X1995" s="634" t="s">
        <v>15518</v>
      </c>
      <c r="Y1995" s="634" t="s">
        <v>8138</v>
      </c>
      <c r="Z1995" s="634" t="s">
        <v>8139</v>
      </c>
      <c r="AB1995" s="634" t="s">
        <v>8183</v>
      </c>
      <c r="AC1995" s="634" t="s">
        <v>8184</v>
      </c>
      <c r="AE1995" s="634" t="s">
        <v>12337</v>
      </c>
      <c r="AF1995" s="634" t="s">
        <v>18731</v>
      </c>
      <c r="AI1995" s="646" t="str">
        <f>VLOOKUP(K1995,'3-kurs'!C:F,4,)</f>
        <v>3-kurs</v>
      </c>
      <c r="AJ1995" s="634" t="str">
        <f t="shared" si="31"/>
        <v>438231100101</v>
      </c>
    </row>
    <row r="1996" spans="1:36" hidden="1" x14ac:dyDescent="0.25">
      <c r="A1996" s="634" t="s">
        <v>15433</v>
      </c>
      <c r="B1996" s="634" t="s">
        <v>3127</v>
      </c>
      <c r="C1996" s="634" t="s">
        <v>8125</v>
      </c>
      <c r="D1996" s="634" t="s">
        <v>8126</v>
      </c>
      <c r="E1996" s="634" t="s">
        <v>8127</v>
      </c>
      <c r="F1996" s="634" t="s">
        <v>4345</v>
      </c>
      <c r="G1996" s="634" t="s">
        <v>4348</v>
      </c>
      <c r="H1996" s="634" t="s">
        <v>4346</v>
      </c>
      <c r="I1996" s="634" t="s">
        <v>15434</v>
      </c>
      <c r="J1996" s="634" t="s">
        <v>15435</v>
      </c>
      <c r="K1996" s="635">
        <v>41705861140050</v>
      </c>
      <c r="L1996" s="634" t="s">
        <v>9357</v>
      </c>
      <c r="M1996" s="634" t="s">
        <v>4006</v>
      </c>
      <c r="N1996" s="634" t="s">
        <v>2424</v>
      </c>
      <c r="O1996" s="634" t="s">
        <v>2497</v>
      </c>
      <c r="P1996" s="634" t="s">
        <v>8132</v>
      </c>
      <c r="Q1996" s="634" t="s">
        <v>8133</v>
      </c>
      <c r="R1996" s="634" t="s">
        <v>7245</v>
      </c>
      <c r="S1996" s="634" t="s">
        <v>8135</v>
      </c>
      <c r="T1996" s="634" t="s">
        <v>12752</v>
      </c>
      <c r="U1996" s="634" t="s">
        <v>2426</v>
      </c>
      <c r="V1996" s="634" t="s">
        <v>470</v>
      </c>
      <c r="W1996" s="634" t="s">
        <v>5559</v>
      </c>
      <c r="X1996" s="634" t="s">
        <v>15436</v>
      </c>
      <c r="Y1996" s="634" t="s">
        <v>8138</v>
      </c>
      <c r="Z1996" s="634" t="s">
        <v>8139</v>
      </c>
      <c r="AB1996" s="634" t="s">
        <v>8183</v>
      </c>
      <c r="AC1996" s="634" t="s">
        <v>8184</v>
      </c>
      <c r="AE1996" s="634" t="s">
        <v>11918</v>
      </c>
      <c r="AF1996" s="634" t="s">
        <v>18725</v>
      </c>
      <c r="AI1996" s="646" t="str">
        <f>VLOOKUP(K1996,'3-kurs'!C:F,4,)</f>
        <v>3-kurs</v>
      </c>
      <c r="AJ1996" s="634" t="str">
        <f t="shared" si="31"/>
        <v>438231100228</v>
      </c>
    </row>
    <row r="1997" spans="1:36" hidden="1" x14ac:dyDescent="0.25">
      <c r="A1997" s="634" t="s">
        <v>15437</v>
      </c>
      <c r="B1997" s="634" t="s">
        <v>3090</v>
      </c>
      <c r="C1997" s="634" t="s">
        <v>8125</v>
      </c>
      <c r="D1997" s="634" t="s">
        <v>8126</v>
      </c>
      <c r="E1997" s="634" t="s">
        <v>8127</v>
      </c>
      <c r="F1997" s="634" t="s">
        <v>4345</v>
      </c>
      <c r="G1997" s="634" t="s">
        <v>4348</v>
      </c>
      <c r="H1997" s="634" t="s">
        <v>4344</v>
      </c>
      <c r="I1997" s="634" t="s">
        <v>15438</v>
      </c>
      <c r="J1997" s="634" t="s">
        <v>15439</v>
      </c>
      <c r="K1997" s="635">
        <v>32604995300029</v>
      </c>
      <c r="L1997" s="634" t="s">
        <v>9446</v>
      </c>
      <c r="M1997" s="634" t="s">
        <v>4006</v>
      </c>
      <c r="N1997" s="634" t="s">
        <v>2424</v>
      </c>
      <c r="O1997" s="634" t="s">
        <v>2497</v>
      </c>
      <c r="P1997" s="634" t="s">
        <v>8132</v>
      </c>
      <c r="Q1997" s="634" t="s">
        <v>8133</v>
      </c>
      <c r="R1997" s="634" t="s">
        <v>7245</v>
      </c>
      <c r="S1997" s="634" t="s">
        <v>8135</v>
      </c>
      <c r="T1997" s="634" t="s">
        <v>12752</v>
      </c>
      <c r="U1997" s="634" t="s">
        <v>2426</v>
      </c>
      <c r="V1997" s="634" t="s">
        <v>470</v>
      </c>
      <c r="W1997" s="634" t="s">
        <v>5559</v>
      </c>
      <c r="X1997" s="634" t="s">
        <v>15440</v>
      </c>
      <c r="Y1997" s="634" t="s">
        <v>8138</v>
      </c>
      <c r="Z1997" s="634" t="s">
        <v>8139</v>
      </c>
      <c r="AB1997" s="634" t="s">
        <v>8183</v>
      </c>
      <c r="AC1997" s="634" t="s">
        <v>8184</v>
      </c>
      <c r="AE1997" s="634" t="s">
        <v>11918</v>
      </c>
      <c r="AF1997" s="634" t="s">
        <v>18740</v>
      </c>
      <c r="AI1997" s="646" t="str">
        <f>VLOOKUP(K1997,'3-kurs'!C:F,4,)</f>
        <v>3-kurs</v>
      </c>
      <c r="AJ1997" s="634" t="str">
        <f t="shared" si="31"/>
        <v>438231100332</v>
      </c>
    </row>
    <row r="1998" spans="1:36" hidden="1" x14ac:dyDescent="0.25">
      <c r="A1998" s="634" t="s">
        <v>15441</v>
      </c>
      <c r="B1998" s="634" t="s">
        <v>2974</v>
      </c>
      <c r="C1998" s="634" t="s">
        <v>8125</v>
      </c>
      <c r="D1998" s="634" t="s">
        <v>8126</v>
      </c>
      <c r="E1998" s="634" t="s">
        <v>8127</v>
      </c>
      <c r="F1998" s="634" t="s">
        <v>4345</v>
      </c>
      <c r="G1998" s="634" t="s">
        <v>4347</v>
      </c>
      <c r="H1998" s="634" t="s">
        <v>4346</v>
      </c>
      <c r="I1998" s="634" t="s">
        <v>15442</v>
      </c>
      <c r="J1998" s="634" t="s">
        <v>15443</v>
      </c>
      <c r="K1998" s="635">
        <v>41707801140047</v>
      </c>
      <c r="L1998" s="634" t="s">
        <v>13330</v>
      </c>
      <c r="M1998" s="634" t="s">
        <v>4006</v>
      </c>
      <c r="N1998" s="634" t="s">
        <v>2424</v>
      </c>
      <c r="O1998" s="634" t="s">
        <v>2497</v>
      </c>
      <c r="P1998" s="634" t="s">
        <v>8132</v>
      </c>
      <c r="Q1998" s="634" t="s">
        <v>8133</v>
      </c>
      <c r="R1998" s="634" t="s">
        <v>7245</v>
      </c>
      <c r="S1998" s="634" t="s">
        <v>8135</v>
      </c>
      <c r="T1998" s="634" t="s">
        <v>12752</v>
      </c>
      <c r="U1998" s="634" t="s">
        <v>2426</v>
      </c>
      <c r="V1998" s="634" t="s">
        <v>470</v>
      </c>
      <c r="W1998" s="634" t="s">
        <v>5559</v>
      </c>
      <c r="X1998" s="634" t="s">
        <v>15444</v>
      </c>
      <c r="Y1998" s="634" t="s">
        <v>8138</v>
      </c>
      <c r="Z1998" s="634" t="s">
        <v>8139</v>
      </c>
      <c r="AB1998" s="634" t="s">
        <v>8183</v>
      </c>
      <c r="AC1998" s="634" t="s">
        <v>8184</v>
      </c>
      <c r="AE1998" s="634" t="s">
        <v>11918</v>
      </c>
      <c r="AF1998" s="634" t="s">
        <v>18733</v>
      </c>
      <c r="AI1998" s="646" t="str">
        <f>VLOOKUP(K1998,'3-kurs'!C:F,4,)</f>
        <v>3-kurs</v>
      </c>
      <c r="AJ1998" s="634" t="str">
        <f t="shared" si="31"/>
        <v>438231100199</v>
      </c>
    </row>
    <row r="1999" spans="1:36" hidden="1" x14ac:dyDescent="0.25">
      <c r="A1999" s="634" t="s">
        <v>15470</v>
      </c>
      <c r="B1999" s="634" t="s">
        <v>7864</v>
      </c>
      <c r="C1999" s="634" t="s">
        <v>8125</v>
      </c>
      <c r="D1999" s="634" t="s">
        <v>8126</v>
      </c>
      <c r="E1999" s="634" t="s">
        <v>8127</v>
      </c>
      <c r="F1999" s="634" t="s">
        <v>4345</v>
      </c>
      <c r="G1999" s="634" t="s">
        <v>4349</v>
      </c>
      <c r="H1999" s="634" t="s">
        <v>4344</v>
      </c>
      <c r="I1999" s="634" t="s">
        <v>9479</v>
      </c>
      <c r="J1999" s="634" t="s">
        <v>15471</v>
      </c>
      <c r="K1999" s="635">
        <v>52607035380010</v>
      </c>
      <c r="L1999" s="634" t="s">
        <v>9316</v>
      </c>
      <c r="M1999" s="634" t="s">
        <v>4006</v>
      </c>
      <c r="N1999" s="634" t="s">
        <v>2424</v>
      </c>
      <c r="O1999" s="634" t="s">
        <v>2497</v>
      </c>
      <c r="P1999" s="634" t="s">
        <v>8132</v>
      </c>
      <c r="Q1999" s="634" t="s">
        <v>8133</v>
      </c>
      <c r="R1999" s="634" t="s">
        <v>7245</v>
      </c>
      <c r="S1999" s="634" t="s">
        <v>8135</v>
      </c>
      <c r="T1999" s="634" t="s">
        <v>12752</v>
      </c>
      <c r="U1999" s="634" t="s">
        <v>2426</v>
      </c>
      <c r="V1999" s="634" t="s">
        <v>470</v>
      </c>
      <c r="W1999" s="634" t="s">
        <v>5559</v>
      </c>
      <c r="X1999" s="634" t="s">
        <v>8225</v>
      </c>
      <c r="Y1999" s="634" t="s">
        <v>8138</v>
      </c>
      <c r="Z1999" s="634" t="s">
        <v>8139</v>
      </c>
      <c r="AE1999" s="634" t="s">
        <v>20514</v>
      </c>
      <c r="AF1999" s="634" t="s">
        <v>18576</v>
      </c>
      <c r="AI1999" s="646" t="str">
        <f>VLOOKUP(K1999,'3-kurs'!C:F,4,)</f>
        <v>3-kurs</v>
      </c>
      <c r="AJ1999" s="634" t="str">
        <f t="shared" si="31"/>
        <v>438221100350</v>
      </c>
    </row>
    <row r="2000" spans="1:36" hidden="1" x14ac:dyDescent="0.25">
      <c r="A2000" s="634" t="s">
        <v>15403</v>
      </c>
      <c r="B2000" s="634" t="s">
        <v>2935</v>
      </c>
      <c r="C2000" s="634" t="s">
        <v>8125</v>
      </c>
      <c r="D2000" s="634" t="s">
        <v>8126</v>
      </c>
      <c r="E2000" s="634" t="s">
        <v>8127</v>
      </c>
      <c r="F2000" s="634" t="s">
        <v>8700</v>
      </c>
      <c r="G2000" s="634" t="s">
        <v>15404</v>
      </c>
      <c r="H2000" s="634" t="s">
        <v>4346</v>
      </c>
      <c r="I2000" s="634" t="s">
        <v>15405</v>
      </c>
      <c r="J2000" s="634" t="s">
        <v>15406</v>
      </c>
      <c r="K2000" s="635">
        <v>41611873120046</v>
      </c>
      <c r="L2000" s="634" t="s">
        <v>8605</v>
      </c>
      <c r="M2000" s="634" t="s">
        <v>4006</v>
      </c>
      <c r="N2000" s="634" t="s">
        <v>2424</v>
      </c>
      <c r="O2000" s="634" t="s">
        <v>2497</v>
      </c>
      <c r="P2000" s="634" t="s">
        <v>8132</v>
      </c>
      <c r="Q2000" s="634" t="s">
        <v>8133</v>
      </c>
      <c r="R2000" s="634" t="s">
        <v>7245</v>
      </c>
      <c r="S2000" s="634" t="s">
        <v>8135</v>
      </c>
      <c r="T2000" s="634" t="s">
        <v>12752</v>
      </c>
      <c r="U2000" s="634" t="s">
        <v>2426</v>
      </c>
      <c r="V2000" s="634" t="s">
        <v>470</v>
      </c>
      <c r="W2000" s="634" t="s">
        <v>5559</v>
      </c>
      <c r="X2000" s="634" t="s">
        <v>15407</v>
      </c>
      <c r="Y2000" s="634" t="s">
        <v>8138</v>
      </c>
      <c r="Z2000" s="634" t="s">
        <v>8139</v>
      </c>
      <c r="AB2000" s="634" t="s">
        <v>8183</v>
      </c>
      <c r="AC2000" s="634" t="s">
        <v>8184</v>
      </c>
      <c r="AE2000" s="634" t="s">
        <v>11918</v>
      </c>
      <c r="AF2000" s="634" t="s">
        <v>18725</v>
      </c>
      <c r="AI2000" s="646" t="str">
        <f>VLOOKUP(K2000,'3-kurs'!C:F,4,)</f>
        <v>3-kurs</v>
      </c>
      <c r="AJ2000" s="634" t="str">
        <f t="shared" si="31"/>
        <v>438231100315</v>
      </c>
    </row>
    <row r="2001" spans="1:36" hidden="1" x14ac:dyDescent="0.25">
      <c r="A2001" s="634" t="s">
        <v>15476</v>
      </c>
      <c r="B2001" s="634" t="s">
        <v>4413</v>
      </c>
      <c r="C2001" s="634" t="s">
        <v>8125</v>
      </c>
      <c r="D2001" s="634" t="s">
        <v>8126</v>
      </c>
      <c r="E2001" s="634" t="s">
        <v>8127</v>
      </c>
      <c r="F2001" s="634" t="s">
        <v>4345</v>
      </c>
      <c r="G2001" s="634" t="s">
        <v>4347</v>
      </c>
      <c r="H2001" s="634" t="s">
        <v>4344</v>
      </c>
      <c r="I2001" s="634" t="s">
        <v>15477</v>
      </c>
      <c r="J2001" s="634" t="s">
        <v>15478</v>
      </c>
      <c r="K2001" s="635">
        <v>51311045350019</v>
      </c>
      <c r="L2001" s="634" t="s">
        <v>15479</v>
      </c>
      <c r="M2001" s="634" t="s">
        <v>4006</v>
      </c>
      <c r="N2001" s="634" t="s">
        <v>2424</v>
      </c>
      <c r="O2001" s="634" t="s">
        <v>2497</v>
      </c>
      <c r="P2001" s="634" t="s">
        <v>8132</v>
      </c>
      <c r="Q2001" s="634" t="s">
        <v>8133</v>
      </c>
      <c r="R2001" s="634" t="s">
        <v>7245</v>
      </c>
      <c r="S2001" s="634" t="s">
        <v>8135</v>
      </c>
      <c r="T2001" s="634" t="s">
        <v>12752</v>
      </c>
      <c r="U2001" s="634" t="s">
        <v>2426</v>
      </c>
      <c r="V2001" s="634" t="s">
        <v>470</v>
      </c>
      <c r="W2001" s="634" t="s">
        <v>5559</v>
      </c>
      <c r="X2001" s="634" t="s">
        <v>15480</v>
      </c>
      <c r="Y2001" s="634" t="s">
        <v>8138</v>
      </c>
      <c r="Z2001" s="634" t="s">
        <v>8139</v>
      </c>
      <c r="AB2001" s="634" t="s">
        <v>8183</v>
      </c>
      <c r="AE2001" s="634" t="s">
        <v>15481</v>
      </c>
      <c r="AF2001" s="634" t="s">
        <v>18742</v>
      </c>
      <c r="AI2001" s="646" t="str">
        <f>VLOOKUP(K2001,'3-kurs'!C:F,4,)</f>
        <v>3-kurs</v>
      </c>
      <c r="AJ2001" s="634" t="str">
        <f t="shared" si="31"/>
        <v>438231100694</v>
      </c>
    </row>
    <row r="2002" spans="1:36" hidden="1" x14ac:dyDescent="0.25">
      <c r="A2002" s="634" t="s">
        <v>15462</v>
      </c>
      <c r="B2002" s="634" t="s">
        <v>3587</v>
      </c>
      <c r="C2002" s="634" t="s">
        <v>8125</v>
      </c>
      <c r="D2002" s="634" t="s">
        <v>8126</v>
      </c>
      <c r="E2002" s="634" t="s">
        <v>8127</v>
      </c>
      <c r="F2002" s="634" t="s">
        <v>4345</v>
      </c>
      <c r="G2002" s="634" t="s">
        <v>4348</v>
      </c>
      <c r="H2002" s="634" t="s">
        <v>4346</v>
      </c>
      <c r="I2002" s="634" t="s">
        <v>15463</v>
      </c>
      <c r="J2002" s="634" t="s">
        <v>15464</v>
      </c>
      <c r="K2002" s="635">
        <v>41009891140049</v>
      </c>
      <c r="L2002" s="634" t="s">
        <v>10828</v>
      </c>
      <c r="M2002" s="634" t="s">
        <v>4006</v>
      </c>
      <c r="N2002" s="634" t="s">
        <v>2424</v>
      </c>
      <c r="O2002" s="634" t="s">
        <v>2497</v>
      </c>
      <c r="P2002" s="634" t="s">
        <v>8132</v>
      </c>
      <c r="Q2002" s="634" t="s">
        <v>8133</v>
      </c>
      <c r="R2002" s="634" t="s">
        <v>7245</v>
      </c>
      <c r="S2002" s="634" t="s">
        <v>8135</v>
      </c>
      <c r="T2002" s="634" t="s">
        <v>12752</v>
      </c>
      <c r="U2002" s="634" t="s">
        <v>2426</v>
      </c>
      <c r="V2002" s="634" t="s">
        <v>470</v>
      </c>
      <c r="W2002" s="634" t="s">
        <v>5559</v>
      </c>
      <c r="X2002" s="634" t="s">
        <v>15465</v>
      </c>
      <c r="Y2002" s="634" t="s">
        <v>8138</v>
      </c>
      <c r="Z2002" s="634" t="s">
        <v>8139</v>
      </c>
      <c r="AB2002" s="634" t="s">
        <v>8183</v>
      </c>
      <c r="AC2002" s="634" t="s">
        <v>8184</v>
      </c>
      <c r="AE2002" s="634" t="s">
        <v>11918</v>
      </c>
      <c r="AF2002" s="634" t="s">
        <v>18741</v>
      </c>
      <c r="AI2002" s="646" t="str">
        <f>VLOOKUP(K2002,'3-kurs'!C:F,4,)</f>
        <v>3-kurs</v>
      </c>
      <c r="AJ2002" s="634" t="str">
        <f t="shared" si="31"/>
        <v>438231100128</v>
      </c>
    </row>
    <row r="2003" spans="1:36" hidden="1" x14ac:dyDescent="0.25">
      <c r="A2003" s="634" t="s">
        <v>15492</v>
      </c>
      <c r="B2003" s="634" t="s">
        <v>3613</v>
      </c>
      <c r="C2003" s="634" t="s">
        <v>8125</v>
      </c>
      <c r="D2003" s="634" t="s">
        <v>8126</v>
      </c>
      <c r="E2003" s="634" t="s">
        <v>8127</v>
      </c>
      <c r="F2003" s="634" t="s">
        <v>4345</v>
      </c>
      <c r="G2003" s="634" t="s">
        <v>4349</v>
      </c>
      <c r="H2003" s="634" t="s">
        <v>4346</v>
      </c>
      <c r="I2003" s="634" t="s">
        <v>15493</v>
      </c>
      <c r="J2003" s="634" t="s">
        <v>15494</v>
      </c>
      <c r="K2003" s="635">
        <v>40406881140044</v>
      </c>
      <c r="L2003" s="634" t="s">
        <v>15495</v>
      </c>
      <c r="M2003" s="634" t="s">
        <v>4006</v>
      </c>
      <c r="N2003" s="634" t="s">
        <v>2424</v>
      </c>
      <c r="O2003" s="634" t="s">
        <v>2497</v>
      </c>
      <c r="P2003" s="634" t="s">
        <v>8132</v>
      </c>
      <c r="Q2003" s="634" t="s">
        <v>8133</v>
      </c>
      <c r="R2003" s="634" t="s">
        <v>7245</v>
      </c>
      <c r="S2003" s="634" t="s">
        <v>8135</v>
      </c>
      <c r="T2003" s="634" t="s">
        <v>12752</v>
      </c>
      <c r="U2003" s="634" t="s">
        <v>2426</v>
      </c>
      <c r="V2003" s="634" t="s">
        <v>470</v>
      </c>
      <c r="W2003" s="634" t="s">
        <v>5559</v>
      </c>
      <c r="X2003" s="634" t="s">
        <v>15496</v>
      </c>
      <c r="Y2003" s="634" t="s">
        <v>8138</v>
      </c>
      <c r="Z2003" s="634" t="s">
        <v>8139</v>
      </c>
      <c r="AB2003" s="634" t="s">
        <v>8183</v>
      </c>
      <c r="AC2003" s="634" t="s">
        <v>8184</v>
      </c>
      <c r="AE2003" s="634" t="s">
        <v>11918</v>
      </c>
      <c r="AF2003" s="634" t="s">
        <v>18742</v>
      </c>
      <c r="AI2003" s="646" t="str">
        <f>VLOOKUP(K2003,'3-kurs'!C:F,4,)</f>
        <v>3-kurs</v>
      </c>
      <c r="AJ2003" s="634" t="str">
        <f t="shared" si="31"/>
        <v>438231100318</v>
      </c>
    </row>
    <row r="2004" spans="1:36" hidden="1" x14ac:dyDescent="0.25">
      <c r="A2004" s="634" t="s">
        <v>15398</v>
      </c>
      <c r="B2004" s="634" t="s">
        <v>2496</v>
      </c>
      <c r="C2004" s="634" t="s">
        <v>8125</v>
      </c>
      <c r="D2004" s="634" t="s">
        <v>8126</v>
      </c>
      <c r="E2004" s="634" t="s">
        <v>8127</v>
      </c>
      <c r="F2004" s="634" t="s">
        <v>4345</v>
      </c>
      <c r="G2004" s="634" t="s">
        <v>4347</v>
      </c>
      <c r="H2004" s="634" t="s">
        <v>4346</v>
      </c>
      <c r="I2004" s="634" t="s">
        <v>15399</v>
      </c>
      <c r="J2004" s="634" t="s">
        <v>15400</v>
      </c>
      <c r="K2004" s="635">
        <v>60605045260055</v>
      </c>
      <c r="L2004" s="634" t="s">
        <v>15401</v>
      </c>
      <c r="M2004" s="634" t="s">
        <v>4006</v>
      </c>
      <c r="N2004" s="634" t="s">
        <v>2424</v>
      </c>
      <c r="O2004" s="634" t="s">
        <v>2497</v>
      </c>
      <c r="P2004" s="634" t="s">
        <v>8132</v>
      </c>
      <c r="Q2004" s="634" t="s">
        <v>8133</v>
      </c>
      <c r="R2004" s="634" t="s">
        <v>7245</v>
      </c>
      <c r="S2004" s="634" t="s">
        <v>8135</v>
      </c>
      <c r="T2004" s="634" t="s">
        <v>12752</v>
      </c>
      <c r="U2004" s="634" t="s">
        <v>2426</v>
      </c>
      <c r="V2004" s="634" t="s">
        <v>470</v>
      </c>
      <c r="W2004" s="634" t="s">
        <v>5559</v>
      </c>
      <c r="X2004" s="634" t="s">
        <v>15402</v>
      </c>
      <c r="Y2004" s="634" t="s">
        <v>8138</v>
      </c>
      <c r="Z2004" s="634" t="s">
        <v>8139</v>
      </c>
      <c r="AB2004" s="634" t="s">
        <v>8183</v>
      </c>
      <c r="AC2004" s="634" t="s">
        <v>8184</v>
      </c>
      <c r="AE2004" s="634" t="s">
        <v>11918</v>
      </c>
      <c r="AF2004" s="634" t="s">
        <v>18725</v>
      </c>
      <c r="AI2004" s="646" t="str">
        <f>VLOOKUP(K2004,'3-kurs'!C:F,4,)</f>
        <v>3-kurs</v>
      </c>
      <c r="AJ2004" s="634" t="str">
        <f t="shared" si="31"/>
        <v>438231100252</v>
      </c>
    </row>
    <row r="2005" spans="1:36" hidden="1" x14ac:dyDescent="0.25">
      <c r="A2005" s="634" t="s">
        <v>15408</v>
      </c>
      <c r="B2005" s="634" t="s">
        <v>2508</v>
      </c>
      <c r="C2005" s="634" t="s">
        <v>8125</v>
      </c>
      <c r="D2005" s="634" t="s">
        <v>8126</v>
      </c>
      <c r="E2005" s="634" t="s">
        <v>8127</v>
      </c>
      <c r="F2005" s="634" t="s">
        <v>4345</v>
      </c>
      <c r="G2005" s="634" t="s">
        <v>4348</v>
      </c>
      <c r="H2005" s="634" t="s">
        <v>4346</v>
      </c>
      <c r="I2005" s="634" t="s">
        <v>15409</v>
      </c>
      <c r="J2005" s="634" t="s">
        <v>15410</v>
      </c>
      <c r="K2005" s="635">
        <v>41808891140051</v>
      </c>
      <c r="L2005" s="634" t="s">
        <v>13945</v>
      </c>
      <c r="M2005" s="634" t="s">
        <v>4006</v>
      </c>
      <c r="N2005" s="634" t="s">
        <v>2424</v>
      </c>
      <c r="O2005" s="634" t="s">
        <v>2497</v>
      </c>
      <c r="P2005" s="634" t="s">
        <v>8132</v>
      </c>
      <c r="Q2005" s="634" t="s">
        <v>8133</v>
      </c>
      <c r="R2005" s="634" t="s">
        <v>7245</v>
      </c>
      <c r="S2005" s="634" t="s">
        <v>8135</v>
      </c>
      <c r="T2005" s="634" t="s">
        <v>12752</v>
      </c>
      <c r="U2005" s="634" t="s">
        <v>2426</v>
      </c>
      <c r="V2005" s="634" t="s">
        <v>470</v>
      </c>
      <c r="W2005" s="634" t="s">
        <v>5559</v>
      </c>
      <c r="X2005" s="634" t="s">
        <v>15411</v>
      </c>
      <c r="Y2005" s="634" t="s">
        <v>8138</v>
      </c>
      <c r="Z2005" s="634" t="s">
        <v>8139</v>
      </c>
      <c r="AB2005" s="634" t="s">
        <v>8183</v>
      </c>
      <c r="AC2005" s="634" t="s">
        <v>8184</v>
      </c>
      <c r="AE2005" s="634" t="s">
        <v>11918</v>
      </c>
      <c r="AF2005" s="634" t="s">
        <v>18714</v>
      </c>
      <c r="AI2005" s="646" t="str">
        <f>VLOOKUP(K2005,'3-kurs'!C:F,4,)</f>
        <v>3-kurs</v>
      </c>
      <c r="AJ2005" s="634" t="str">
        <f t="shared" si="31"/>
        <v>438231100217</v>
      </c>
    </row>
    <row r="2006" spans="1:36" hidden="1" x14ac:dyDescent="0.25">
      <c r="A2006" s="634" t="s">
        <v>15393</v>
      </c>
      <c r="B2006" s="634" t="s">
        <v>3674</v>
      </c>
      <c r="C2006" s="634" t="s">
        <v>8125</v>
      </c>
      <c r="D2006" s="634" t="s">
        <v>8126</v>
      </c>
      <c r="E2006" s="634" t="s">
        <v>8127</v>
      </c>
      <c r="F2006" s="634" t="s">
        <v>4345</v>
      </c>
      <c r="G2006" s="634" t="s">
        <v>4349</v>
      </c>
      <c r="H2006" s="634" t="s">
        <v>4346</v>
      </c>
      <c r="I2006" s="634" t="s">
        <v>15394</v>
      </c>
      <c r="J2006" s="634" t="s">
        <v>15395</v>
      </c>
      <c r="K2006" s="635">
        <v>40512941140029</v>
      </c>
      <c r="L2006" s="634" t="s">
        <v>15396</v>
      </c>
      <c r="M2006" s="634" t="s">
        <v>4006</v>
      </c>
      <c r="N2006" s="634" t="s">
        <v>2424</v>
      </c>
      <c r="O2006" s="634" t="s">
        <v>2497</v>
      </c>
      <c r="P2006" s="634" t="s">
        <v>8132</v>
      </c>
      <c r="Q2006" s="634" t="s">
        <v>8133</v>
      </c>
      <c r="R2006" s="634" t="s">
        <v>7245</v>
      </c>
      <c r="S2006" s="634" t="s">
        <v>8135</v>
      </c>
      <c r="T2006" s="634" t="s">
        <v>12752</v>
      </c>
      <c r="U2006" s="634" t="s">
        <v>2426</v>
      </c>
      <c r="V2006" s="634" t="s">
        <v>470</v>
      </c>
      <c r="W2006" s="634" t="s">
        <v>5559</v>
      </c>
      <c r="X2006" s="634" t="s">
        <v>15397</v>
      </c>
      <c r="Y2006" s="634" t="s">
        <v>8138</v>
      </c>
      <c r="Z2006" s="634" t="s">
        <v>8139</v>
      </c>
      <c r="AB2006" s="634" t="s">
        <v>8183</v>
      </c>
      <c r="AC2006" s="634" t="s">
        <v>8184</v>
      </c>
      <c r="AE2006" s="634" t="s">
        <v>12337</v>
      </c>
      <c r="AF2006" s="634" t="s">
        <v>18733</v>
      </c>
      <c r="AI2006" s="646" t="str">
        <f>VLOOKUP(K2006,'3-kurs'!C:F,4,)</f>
        <v>3-kurs</v>
      </c>
      <c r="AJ2006" s="634" t="str">
        <f t="shared" si="31"/>
        <v>438231100105</v>
      </c>
    </row>
    <row r="2007" spans="1:36" hidden="1" x14ac:dyDescent="0.25">
      <c r="A2007" s="634" t="s">
        <v>15497</v>
      </c>
      <c r="B2007" s="634" t="s">
        <v>4416</v>
      </c>
      <c r="C2007" s="634" t="s">
        <v>8125</v>
      </c>
      <c r="D2007" s="634" t="s">
        <v>8126</v>
      </c>
      <c r="E2007" s="634" t="s">
        <v>8127</v>
      </c>
      <c r="F2007" s="634" t="s">
        <v>4345</v>
      </c>
      <c r="G2007" s="634" t="s">
        <v>9003</v>
      </c>
      <c r="H2007" s="634" t="s">
        <v>4346</v>
      </c>
      <c r="I2007" s="634" t="s">
        <v>15498</v>
      </c>
      <c r="J2007" s="634" t="s">
        <v>15499</v>
      </c>
      <c r="K2007" s="635">
        <v>43005861110065</v>
      </c>
      <c r="L2007" s="634" t="s">
        <v>12741</v>
      </c>
      <c r="M2007" s="634" t="s">
        <v>4006</v>
      </c>
      <c r="N2007" s="634" t="s">
        <v>2424</v>
      </c>
      <c r="O2007" s="634" t="s">
        <v>2497</v>
      </c>
      <c r="P2007" s="634" t="s">
        <v>8132</v>
      </c>
      <c r="Q2007" s="634" t="s">
        <v>8133</v>
      </c>
      <c r="R2007" s="634" t="s">
        <v>7245</v>
      </c>
      <c r="S2007" s="634" t="s">
        <v>8135</v>
      </c>
      <c r="T2007" s="634" t="s">
        <v>12752</v>
      </c>
      <c r="U2007" s="634" t="s">
        <v>2426</v>
      </c>
      <c r="V2007" s="634" t="s">
        <v>470</v>
      </c>
      <c r="W2007" s="634" t="s">
        <v>5559</v>
      </c>
      <c r="X2007" s="634" t="s">
        <v>14122</v>
      </c>
      <c r="Y2007" s="634" t="s">
        <v>8138</v>
      </c>
      <c r="Z2007" s="634" t="s">
        <v>8139</v>
      </c>
      <c r="AE2007" s="634" t="s">
        <v>15500</v>
      </c>
      <c r="AF2007" s="634" t="s">
        <v>18731</v>
      </c>
      <c r="AI2007" s="646" t="str">
        <f>VLOOKUP(K2007,'3-kurs'!C:F,4,)</f>
        <v>3-kurs</v>
      </c>
      <c r="AJ2007" s="634" t="str">
        <f t="shared" si="31"/>
        <v>438231100695</v>
      </c>
    </row>
    <row r="2008" spans="1:36" hidden="1" x14ac:dyDescent="0.25">
      <c r="A2008" s="634" t="s">
        <v>15458</v>
      </c>
      <c r="B2008" s="634" t="s">
        <v>3515</v>
      </c>
      <c r="C2008" s="634" t="s">
        <v>8125</v>
      </c>
      <c r="D2008" s="634" t="s">
        <v>8126</v>
      </c>
      <c r="E2008" s="634" t="s">
        <v>8127</v>
      </c>
      <c r="F2008" s="634" t="s">
        <v>4345</v>
      </c>
      <c r="G2008" s="634" t="s">
        <v>4348</v>
      </c>
      <c r="H2008" s="634" t="s">
        <v>4346</v>
      </c>
      <c r="I2008" s="634" t="s">
        <v>15459</v>
      </c>
      <c r="J2008" s="634" t="s">
        <v>15460</v>
      </c>
      <c r="K2008" s="635">
        <v>43009951010053</v>
      </c>
      <c r="L2008" s="634" t="s">
        <v>9245</v>
      </c>
      <c r="M2008" s="634" t="s">
        <v>4006</v>
      </c>
      <c r="N2008" s="634" t="s">
        <v>2424</v>
      </c>
      <c r="O2008" s="634" t="s">
        <v>2497</v>
      </c>
      <c r="P2008" s="634" t="s">
        <v>8132</v>
      </c>
      <c r="Q2008" s="634" t="s">
        <v>8133</v>
      </c>
      <c r="R2008" s="634" t="s">
        <v>7245</v>
      </c>
      <c r="S2008" s="634" t="s">
        <v>8135</v>
      </c>
      <c r="T2008" s="634" t="s">
        <v>12752</v>
      </c>
      <c r="U2008" s="634" t="s">
        <v>2426</v>
      </c>
      <c r="V2008" s="634" t="s">
        <v>470</v>
      </c>
      <c r="W2008" s="634" t="s">
        <v>5559</v>
      </c>
      <c r="X2008" s="634" t="s">
        <v>15461</v>
      </c>
      <c r="Y2008" s="634" t="s">
        <v>8138</v>
      </c>
      <c r="Z2008" s="634" t="s">
        <v>8139</v>
      </c>
      <c r="AB2008" s="634" t="s">
        <v>8183</v>
      </c>
      <c r="AC2008" s="634" t="s">
        <v>8184</v>
      </c>
      <c r="AE2008" s="634" t="s">
        <v>12690</v>
      </c>
      <c r="AF2008" s="634" t="s">
        <v>18740</v>
      </c>
      <c r="AI2008" s="646" t="str">
        <f>VLOOKUP(K2008,'3-kurs'!C:F,4,)</f>
        <v>3-kurs</v>
      </c>
      <c r="AJ2008" s="634" t="str">
        <f t="shared" si="31"/>
        <v>438231100031</v>
      </c>
    </row>
    <row r="2009" spans="1:36" hidden="1" x14ac:dyDescent="0.25">
      <c r="A2009" s="634" t="s">
        <v>15501</v>
      </c>
      <c r="B2009" s="634" t="s">
        <v>3181</v>
      </c>
      <c r="C2009" s="634" t="s">
        <v>8125</v>
      </c>
      <c r="D2009" s="634" t="s">
        <v>8126</v>
      </c>
      <c r="E2009" s="634" t="s">
        <v>8127</v>
      </c>
      <c r="F2009" s="634" t="s">
        <v>9349</v>
      </c>
      <c r="G2009" s="634" t="s">
        <v>9600</v>
      </c>
      <c r="H2009" s="634" t="s">
        <v>4344</v>
      </c>
      <c r="I2009" s="634" t="s">
        <v>15502</v>
      </c>
      <c r="J2009" s="634" t="s">
        <v>15503</v>
      </c>
      <c r="K2009" s="635">
        <v>31506975280039</v>
      </c>
      <c r="L2009" s="634" t="s">
        <v>15504</v>
      </c>
      <c r="M2009" s="634" t="s">
        <v>4006</v>
      </c>
      <c r="N2009" s="634" t="s">
        <v>2424</v>
      </c>
      <c r="O2009" s="634" t="s">
        <v>2497</v>
      </c>
      <c r="P2009" s="634" t="s">
        <v>8132</v>
      </c>
      <c r="Q2009" s="634" t="s">
        <v>8133</v>
      </c>
      <c r="R2009" s="634" t="s">
        <v>7245</v>
      </c>
      <c r="S2009" s="634" t="s">
        <v>8135</v>
      </c>
      <c r="T2009" s="634" t="s">
        <v>12752</v>
      </c>
      <c r="U2009" s="634" t="s">
        <v>2426</v>
      </c>
      <c r="V2009" s="634" t="s">
        <v>470</v>
      </c>
      <c r="W2009" s="634" t="s">
        <v>5559</v>
      </c>
      <c r="X2009" s="634" t="s">
        <v>15505</v>
      </c>
      <c r="Y2009" s="634" t="s">
        <v>8138</v>
      </c>
      <c r="Z2009" s="634" t="s">
        <v>8139</v>
      </c>
      <c r="AB2009" s="634" t="s">
        <v>8183</v>
      </c>
      <c r="AC2009" s="634" t="s">
        <v>8184</v>
      </c>
      <c r="AE2009" s="634" t="s">
        <v>11918</v>
      </c>
      <c r="AF2009" s="634" t="s">
        <v>18742</v>
      </c>
      <c r="AI2009" s="646" t="str">
        <f>VLOOKUP(K2009,'3-kurs'!C:F,4,)</f>
        <v>3-kurs</v>
      </c>
      <c r="AJ2009" s="634" t="str">
        <f t="shared" si="31"/>
        <v>438231100314</v>
      </c>
    </row>
    <row r="2010" spans="1:36" hidden="1" x14ac:dyDescent="0.25">
      <c r="A2010" s="634" t="s">
        <v>15428</v>
      </c>
      <c r="B2010" s="634" t="s">
        <v>3384</v>
      </c>
      <c r="C2010" s="634" t="s">
        <v>8125</v>
      </c>
      <c r="D2010" s="634" t="s">
        <v>8126</v>
      </c>
      <c r="E2010" s="634" t="s">
        <v>8127</v>
      </c>
      <c r="F2010" s="634" t="s">
        <v>4345</v>
      </c>
      <c r="G2010" s="634" t="s">
        <v>4347</v>
      </c>
      <c r="H2010" s="634" t="s">
        <v>4344</v>
      </c>
      <c r="I2010" s="634" t="s">
        <v>15429</v>
      </c>
      <c r="J2010" s="634" t="s">
        <v>15430</v>
      </c>
      <c r="K2010" s="635">
        <v>32611951000031</v>
      </c>
      <c r="L2010" s="634" t="s">
        <v>15431</v>
      </c>
      <c r="M2010" s="634" t="s">
        <v>4006</v>
      </c>
      <c r="N2010" s="634" t="s">
        <v>2424</v>
      </c>
      <c r="O2010" s="634" t="s">
        <v>2497</v>
      </c>
      <c r="P2010" s="634" t="s">
        <v>8132</v>
      </c>
      <c r="Q2010" s="634" t="s">
        <v>8133</v>
      </c>
      <c r="R2010" s="634" t="s">
        <v>7245</v>
      </c>
      <c r="S2010" s="634" t="s">
        <v>8135</v>
      </c>
      <c r="T2010" s="634" t="s">
        <v>12752</v>
      </c>
      <c r="U2010" s="634" t="s">
        <v>2426</v>
      </c>
      <c r="V2010" s="634" t="s">
        <v>470</v>
      </c>
      <c r="W2010" s="634" t="s">
        <v>5559</v>
      </c>
      <c r="X2010" s="634" t="s">
        <v>15432</v>
      </c>
      <c r="Y2010" s="634" t="s">
        <v>8138</v>
      </c>
      <c r="Z2010" s="634" t="s">
        <v>8139</v>
      </c>
      <c r="AB2010" s="634" t="s">
        <v>8183</v>
      </c>
      <c r="AC2010" s="634" t="s">
        <v>8184</v>
      </c>
      <c r="AE2010" s="634" t="s">
        <v>11918</v>
      </c>
      <c r="AF2010" s="634" t="s">
        <v>18733</v>
      </c>
      <c r="AI2010" s="646" t="str">
        <f>VLOOKUP(K2010,'3-kurs'!C:F,4,)</f>
        <v>3-kurs</v>
      </c>
      <c r="AJ2010" s="634" t="str">
        <f t="shared" si="31"/>
        <v>438231100286</v>
      </c>
    </row>
    <row r="2011" spans="1:36" hidden="1" x14ac:dyDescent="0.25">
      <c r="A2011" s="634" t="s">
        <v>12754</v>
      </c>
      <c r="B2011" s="634" t="s">
        <v>3591</v>
      </c>
      <c r="C2011" s="634" t="s">
        <v>8125</v>
      </c>
      <c r="D2011" s="634" t="s">
        <v>8126</v>
      </c>
      <c r="E2011" s="634" t="s">
        <v>8127</v>
      </c>
      <c r="F2011" s="634" t="s">
        <v>4345</v>
      </c>
      <c r="G2011" s="634" t="s">
        <v>8186</v>
      </c>
      <c r="H2011" s="634" t="s">
        <v>4344</v>
      </c>
      <c r="I2011" s="634" t="s">
        <v>11851</v>
      </c>
      <c r="J2011" s="634" t="s">
        <v>12755</v>
      </c>
      <c r="K2011" s="635">
        <v>50607025360044</v>
      </c>
      <c r="L2011" s="634" t="s">
        <v>12756</v>
      </c>
      <c r="M2011" s="634" t="s">
        <v>4006</v>
      </c>
      <c r="N2011" s="634" t="s">
        <v>2424</v>
      </c>
      <c r="O2011" s="634" t="s">
        <v>2497</v>
      </c>
      <c r="P2011" s="634" t="s">
        <v>8132</v>
      </c>
      <c r="Q2011" s="634" t="s">
        <v>8133</v>
      </c>
      <c r="R2011" s="634" t="s">
        <v>7245</v>
      </c>
      <c r="S2011" s="634" t="s">
        <v>8135</v>
      </c>
      <c r="T2011" s="634" t="s">
        <v>12752</v>
      </c>
      <c r="U2011" s="634" t="s">
        <v>2426</v>
      </c>
      <c r="V2011" s="634" t="s">
        <v>470</v>
      </c>
      <c r="W2011" s="634" t="s">
        <v>5559</v>
      </c>
      <c r="X2011" s="634" t="s">
        <v>12757</v>
      </c>
      <c r="Y2011" s="634" t="s">
        <v>8138</v>
      </c>
      <c r="Z2011" s="634" t="s">
        <v>8139</v>
      </c>
      <c r="AB2011" s="634" t="s">
        <v>8183</v>
      </c>
      <c r="AC2011" s="634" t="s">
        <v>8184</v>
      </c>
      <c r="AE2011" s="634" t="s">
        <v>12337</v>
      </c>
      <c r="AF2011" s="634" t="s">
        <v>19300</v>
      </c>
      <c r="AI2011" s="646" t="str">
        <f>VLOOKUP(K2011,'3-kurs'!C:F,4,)</f>
        <v>3-kurs</v>
      </c>
      <c r="AJ2011" s="634" t="str">
        <f t="shared" si="31"/>
        <v>438231100084</v>
      </c>
    </row>
    <row r="2012" spans="1:36" hidden="1" x14ac:dyDescent="0.25">
      <c r="A2012" s="634" t="s">
        <v>19585</v>
      </c>
      <c r="B2012" s="634" t="s">
        <v>7989</v>
      </c>
      <c r="C2012" s="634" t="s">
        <v>8125</v>
      </c>
      <c r="D2012" s="634" t="s">
        <v>8126</v>
      </c>
      <c r="E2012" s="634" t="s">
        <v>8127</v>
      </c>
      <c r="F2012" s="634" t="s">
        <v>4345</v>
      </c>
      <c r="G2012" s="634" t="s">
        <v>8332</v>
      </c>
      <c r="H2012" s="634" t="s">
        <v>4346</v>
      </c>
      <c r="I2012" s="634" t="s">
        <v>19586</v>
      </c>
      <c r="J2012" s="634" t="s">
        <v>19587</v>
      </c>
      <c r="K2012" s="635">
        <v>41511795260029</v>
      </c>
      <c r="L2012" s="634" t="s">
        <v>8478</v>
      </c>
      <c r="M2012" s="634" t="s">
        <v>4006</v>
      </c>
      <c r="N2012" s="634" t="s">
        <v>2424</v>
      </c>
      <c r="O2012" s="634" t="s">
        <v>2497</v>
      </c>
      <c r="P2012" s="634" t="s">
        <v>8132</v>
      </c>
      <c r="Q2012" s="634" t="s">
        <v>8133</v>
      </c>
      <c r="R2012" s="634" t="s">
        <v>7245</v>
      </c>
      <c r="S2012" s="634" t="s">
        <v>8135</v>
      </c>
      <c r="T2012" s="634" t="s">
        <v>12752</v>
      </c>
      <c r="U2012" s="634" t="s">
        <v>2426</v>
      </c>
      <c r="V2012" s="634" t="s">
        <v>470</v>
      </c>
      <c r="W2012" s="634" t="s">
        <v>5559</v>
      </c>
      <c r="X2012" s="634" t="s">
        <v>8175</v>
      </c>
      <c r="Y2012" s="634" t="s">
        <v>8138</v>
      </c>
      <c r="Z2012" s="634" t="s">
        <v>8139</v>
      </c>
      <c r="AE2012" s="634" t="s">
        <v>20514</v>
      </c>
      <c r="AF2012" s="634" t="s">
        <v>18576</v>
      </c>
      <c r="AI2012" s="646" t="str">
        <f>VLOOKUP(K2012,'3-kurs'!C:F,4,)</f>
        <v>3-kurs</v>
      </c>
      <c r="AJ2012" s="634" t="str">
        <f t="shared" si="31"/>
        <v>438231100937</v>
      </c>
    </row>
    <row r="2013" spans="1:36" hidden="1" x14ac:dyDescent="0.25">
      <c r="A2013" s="634" t="s">
        <v>15482</v>
      </c>
      <c r="B2013" s="634" t="s">
        <v>3411</v>
      </c>
      <c r="C2013" s="634" t="s">
        <v>8125</v>
      </c>
      <c r="D2013" s="634" t="s">
        <v>8126</v>
      </c>
      <c r="E2013" s="634" t="s">
        <v>8127</v>
      </c>
      <c r="F2013" s="634" t="s">
        <v>9349</v>
      </c>
      <c r="G2013" s="634" t="s">
        <v>9350</v>
      </c>
      <c r="H2013" s="634" t="s">
        <v>4344</v>
      </c>
      <c r="I2013" s="634" t="s">
        <v>15483</v>
      </c>
      <c r="J2013" s="634" t="s">
        <v>15484</v>
      </c>
      <c r="K2013" s="635">
        <v>32201911000070</v>
      </c>
      <c r="L2013" s="634" t="s">
        <v>15485</v>
      </c>
      <c r="M2013" s="634" t="s">
        <v>4006</v>
      </c>
      <c r="N2013" s="634" t="s">
        <v>2424</v>
      </c>
      <c r="O2013" s="634" t="s">
        <v>2497</v>
      </c>
      <c r="P2013" s="634" t="s">
        <v>8132</v>
      </c>
      <c r="Q2013" s="634" t="s">
        <v>8133</v>
      </c>
      <c r="R2013" s="634" t="s">
        <v>7245</v>
      </c>
      <c r="S2013" s="634" t="s">
        <v>8135</v>
      </c>
      <c r="T2013" s="634" t="s">
        <v>12752</v>
      </c>
      <c r="U2013" s="634" t="s">
        <v>2426</v>
      </c>
      <c r="V2013" s="634" t="s">
        <v>470</v>
      </c>
      <c r="W2013" s="634" t="s">
        <v>5559</v>
      </c>
      <c r="X2013" s="634" t="s">
        <v>15486</v>
      </c>
      <c r="Y2013" s="634" t="s">
        <v>8138</v>
      </c>
      <c r="Z2013" s="634" t="s">
        <v>8139</v>
      </c>
      <c r="AB2013" s="634" t="s">
        <v>8183</v>
      </c>
      <c r="AC2013" s="634" t="s">
        <v>8184</v>
      </c>
      <c r="AE2013" s="634" t="s">
        <v>11918</v>
      </c>
      <c r="AF2013" s="634" t="s">
        <v>18714</v>
      </c>
      <c r="AI2013" s="646" t="str">
        <f>VLOOKUP(K2013,'3-kurs'!C:F,4,)</f>
        <v>3-kurs</v>
      </c>
      <c r="AJ2013" s="634" t="str">
        <f t="shared" si="31"/>
        <v>438231100283</v>
      </c>
    </row>
    <row r="2014" spans="1:36" hidden="1" x14ac:dyDescent="0.25">
      <c r="A2014" s="634" t="s">
        <v>15412</v>
      </c>
      <c r="B2014" s="634" t="s">
        <v>3511</v>
      </c>
      <c r="C2014" s="634" t="s">
        <v>8125</v>
      </c>
      <c r="D2014" s="634" t="s">
        <v>8126</v>
      </c>
      <c r="E2014" s="634" t="s">
        <v>8127</v>
      </c>
      <c r="F2014" s="634" t="s">
        <v>4345</v>
      </c>
      <c r="G2014" s="634" t="s">
        <v>4349</v>
      </c>
      <c r="H2014" s="634" t="s">
        <v>4346</v>
      </c>
      <c r="I2014" s="634" t="s">
        <v>15413</v>
      </c>
      <c r="J2014" s="634" t="s">
        <v>15414</v>
      </c>
      <c r="K2014" s="635">
        <v>41611965300013</v>
      </c>
      <c r="L2014" s="634" t="s">
        <v>15415</v>
      </c>
      <c r="M2014" s="634" t="s">
        <v>4006</v>
      </c>
      <c r="N2014" s="634" t="s">
        <v>2424</v>
      </c>
      <c r="O2014" s="634" t="s">
        <v>2497</v>
      </c>
      <c r="P2014" s="634" t="s">
        <v>8132</v>
      </c>
      <c r="Q2014" s="634" t="s">
        <v>8133</v>
      </c>
      <c r="R2014" s="634" t="s">
        <v>7245</v>
      </c>
      <c r="S2014" s="634" t="s">
        <v>8135</v>
      </c>
      <c r="T2014" s="634" t="s">
        <v>12752</v>
      </c>
      <c r="U2014" s="634" t="s">
        <v>2426</v>
      </c>
      <c r="V2014" s="634" t="s">
        <v>470</v>
      </c>
      <c r="W2014" s="634" t="s">
        <v>5559</v>
      </c>
      <c r="X2014" s="634" t="s">
        <v>15416</v>
      </c>
      <c r="Y2014" s="634" t="s">
        <v>8138</v>
      </c>
      <c r="Z2014" s="634" t="s">
        <v>8139</v>
      </c>
      <c r="AB2014" s="634" t="s">
        <v>8183</v>
      </c>
      <c r="AC2014" s="634" t="s">
        <v>8184</v>
      </c>
      <c r="AE2014" s="634" t="s">
        <v>12307</v>
      </c>
      <c r="AF2014" s="634" t="s">
        <v>18732</v>
      </c>
      <c r="AI2014" s="646" t="str">
        <f>VLOOKUP(K2014,'3-kurs'!C:F,4,)</f>
        <v>3-kurs</v>
      </c>
      <c r="AJ2014" s="634" t="str">
        <f t="shared" si="31"/>
        <v>438231100130</v>
      </c>
    </row>
    <row r="2015" spans="1:36" hidden="1" x14ac:dyDescent="0.25">
      <c r="A2015" s="634" t="s">
        <v>15472</v>
      </c>
      <c r="B2015" s="634" t="s">
        <v>2808</v>
      </c>
      <c r="C2015" s="634" t="s">
        <v>8125</v>
      </c>
      <c r="D2015" s="634" t="s">
        <v>8126</v>
      </c>
      <c r="E2015" s="634" t="s">
        <v>8127</v>
      </c>
      <c r="F2015" s="634" t="s">
        <v>4345</v>
      </c>
      <c r="G2015" s="634" t="s">
        <v>4352</v>
      </c>
      <c r="H2015" s="634" t="s">
        <v>4344</v>
      </c>
      <c r="I2015" s="634" t="s">
        <v>9810</v>
      </c>
      <c r="J2015" s="634" t="s">
        <v>15473</v>
      </c>
      <c r="K2015" s="635">
        <v>52501005290047</v>
      </c>
      <c r="L2015" s="634" t="s">
        <v>15474</v>
      </c>
      <c r="M2015" s="634" t="s">
        <v>4006</v>
      </c>
      <c r="N2015" s="634" t="s">
        <v>2424</v>
      </c>
      <c r="O2015" s="634" t="s">
        <v>2497</v>
      </c>
      <c r="P2015" s="634" t="s">
        <v>8132</v>
      </c>
      <c r="Q2015" s="634" t="s">
        <v>8133</v>
      </c>
      <c r="R2015" s="634" t="s">
        <v>7245</v>
      </c>
      <c r="S2015" s="634" t="s">
        <v>8135</v>
      </c>
      <c r="T2015" s="634" t="s">
        <v>12752</v>
      </c>
      <c r="U2015" s="634" t="s">
        <v>2426</v>
      </c>
      <c r="V2015" s="634" t="s">
        <v>470</v>
      </c>
      <c r="W2015" s="634" t="s">
        <v>5559</v>
      </c>
      <c r="X2015" s="634" t="s">
        <v>15475</v>
      </c>
      <c r="Y2015" s="634" t="s">
        <v>8138</v>
      </c>
      <c r="Z2015" s="634" t="s">
        <v>8139</v>
      </c>
      <c r="AB2015" s="634" t="s">
        <v>8183</v>
      </c>
      <c r="AC2015" s="634" t="s">
        <v>8184</v>
      </c>
      <c r="AE2015" s="634" t="s">
        <v>11918</v>
      </c>
      <c r="AF2015" s="634" t="s">
        <v>18740</v>
      </c>
      <c r="AI2015" s="646" t="str">
        <f>VLOOKUP(K2015,'3-kurs'!C:F,4,)</f>
        <v>3-kurs</v>
      </c>
      <c r="AJ2015" s="634" t="str">
        <f t="shared" si="31"/>
        <v>438231100287</v>
      </c>
    </row>
    <row r="2016" spans="1:36" hidden="1" x14ac:dyDescent="0.25">
      <c r="A2016" s="634" t="s">
        <v>15417</v>
      </c>
      <c r="B2016" s="634" t="s">
        <v>4408</v>
      </c>
      <c r="C2016" s="634" t="s">
        <v>8125</v>
      </c>
      <c r="D2016" s="634" t="s">
        <v>8126</v>
      </c>
      <c r="E2016" s="634" t="s">
        <v>8127</v>
      </c>
      <c r="F2016" s="634" t="s">
        <v>4345</v>
      </c>
      <c r="G2016" s="634" t="s">
        <v>4348</v>
      </c>
      <c r="H2016" s="634" t="s">
        <v>4346</v>
      </c>
      <c r="I2016" s="634" t="s">
        <v>15418</v>
      </c>
      <c r="J2016" s="634" t="s">
        <v>15419</v>
      </c>
      <c r="K2016" s="635">
        <v>62604015300018</v>
      </c>
      <c r="L2016" s="634" t="s">
        <v>15420</v>
      </c>
      <c r="M2016" s="634" t="s">
        <v>4006</v>
      </c>
      <c r="N2016" s="634" t="s">
        <v>2424</v>
      </c>
      <c r="O2016" s="634" t="s">
        <v>2497</v>
      </c>
      <c r="P2016" s="634" t="s">
        <v>8132</v>
      </c>
      <c r="Q2016" s="634" t="s">
        <v>8133</v>
      </c>
      <c r="R2016" s="634" t="s">
        <v>7245</v>
      </c>
      <c r="S2016" s="634" t="s">
        <v>8135</v>
      </c>
      <c r="T2016" s="634" t="s">
        <v>12752</v>
      </c>
      <c r="U2016" s="634" t="s">
        <v>2426</v>
      </c>
      <c r="V2016" s="634" t="s">
        <v>470</v>
      </c>
      <c r="W2016" s="634" t="s">
        <v>5559</v>
      </c>
      <c r="X2016" s="634" t="s">
        <v>15421</v>
      </c>
      <c r="Y2016" s="634" t="s">
        <v>8138</v>
      </c>
      <c r="Z2016" s="634" t="s">
        <v>8139</v>
      </c>
      <c r="AB2016" s="634" t="s">
        <v>8183</v>
      </c>
      <c r="AC2016" s="634" t="s">
        <v>8184</v>
      </c>
      <c r="AE2016" s="634" t="s">
        <v>15422</v>
      </c>
      <c r="AF2016" s="634" t="s">
        <v>18743</v>
      </c>
      <c r="AI2016" s="646" t="str">
        <f>VLOOKUP(K2016,'3-kurs'!C:F,4,)</f>
        <v>3-kurs</v>
      </c>
      <c r="AJ2016" s="634" t="str">
        <f t="shared" si="31"/>
        <v>438231100683</v>
      </c>
    </row>
    <row r="2017" spans="1:36" hidden="1" x14ac:dyDescent="0.25">
      <c r="A2017" s="634" t="s">
        <v>15423</v>
      </c>
      <c r="B2017" s="634" t="s">
        <v>3427</v>
      </c>
      <c r="C2017" s="634" t="s">
        <v>8125</v>
      </c>
      <c r="D2017" s="634" t="s">
        <v>8126</v>
      </c>
      <c r="E2017" s="634" t="s">
        <v>8127</v>
      </c>
      <c r="F2017" s="634" t="s">
        <v>4345</v>
      </c>
      <c r="G2017" s="634" t="s">
        <v>4348</v>
      </c>
      <c r="H2017" s="634" t="s">
        <v>4346</v>
      </c>
      <c r="I2017" s="634" t="s">
        <v>15424</v>
      </c>
      <c r="J2017" s="634" t="s">
        <v>15425</v>
      </c>
      <c r="K2017" s="635">
        <v>41806835300011</v>
      </c>
      <c r="L2017" s="634" t="s">
        <v>15426</v>
      </c>
      <c r="M2017" s="634" t="s">
        <v>4006</v>
      </c>
      <c r="N2017" s="634" t="s">
        <v>2424</v>
      </c>
      <c r="O2017" s="634" t="s">
        <v>2497</v>
      </c>
      <c r="P2017" s="634" t="s">
        <v>8132</v>
      </c>
      <c r="Q2017" s="634" t="s">
        <v>8133</v>
      </c>
      <c r="R2017" s="634" t="s">
        <v>7245</v>
      </c>
      <c r="S2017" s="634" t="s">
        <v>8135</v>
      </c>
      <c r="T2017" s="634" t="s">
        <v>12752</v>
      </c>
      <c r="U2017" s="634" t="s">
        <v>2426</v>
      </c>
      <c r="V2017" s="634" t="s">
        <v>470</v>
      </c>
      <c r="W2017" s="634" t="s">
        <v>5559</v>
      </c>
      <c r="X2017" s="634" t="s">
        <v>15427</v>
      </c>
      <c r="Y2017" s="634" t="s">
        <v>8138</v>
      </c>
      <c r="Z2017" s="634" t="s">
        <v>8139</v>
      </c>
      <c r="AB2017" s="634" t="s">
        <v>8183</v>
      </c>
      <c r="AC2017" s="634" t="s">
        <v>8184</v>
      </c>
      <c r="AE2017" s="634" t="s">
        <v>11918</v>
      </c>
      <c r="AF2017" s="634" t="s">
        <v>18732</v>
      </c>
      <c r="AI2017" s="646" t="str">
        <f>VLOOKUP(K2017,'3-kurs'!C:F,4,)</f>
        <v>3-kurs</v>
      </c>
      <c r="AJ2017" s="634" t="str">
        <f t="shared" si="31"/>
        <v>438231100129</v>
      </c>
    </row>
    <row r="2018" spans="1:36" hidden="1" x14ac:dyDescent="0.25">
      <c r="A2018" s="634" t="s">
        <v>15506</v>
      </c>
      <c r="B2018" s="634" t="s">
        <v>3261</v>
      </c>
      <c r="C2018" s="634" t="s">
        <v>8125</v>
      </c>
      <c r="D2018" s="634" t="s">
        <v>8126</v>
      </c>
      <c r="E2018" s="634" t="s">
        <v>8127</v>
      </c>
      <c r="F2018" s="634" t="s">
        <v>4345</v>
      </c>
      <c r="G2018" s="634" t="s">
        <v>4348</v>
      </c>
      <c r="H2018" s="634" t="s">
        <v>4344</v>
      </c>
      <c r="I2018" s="634" t="s">
        <v>15507</v>
      </c>
      <c r="J2018" s="634" t="s">
        <v>15508</v>
      </c>
      <c r="K2018" s="635">
        <v>32805911140046</v>
      </c>
      <c r="L2018" s="634" t="s">
        <v>9779</v>
      </c>
      <c r="M2018" s="634" t="s">
        <v>4006</v>
      </c>
      <c r="N2018" s="634" t="s">
        <v>2424</v>
      </c>
      <c r="O2018" s="634" t="s">
        <v>2497</v>
      </c>
      <c r="P2018" s="634" t="s">
        <v>8132</v>
      </c>
      <c r="Q2018" s="634" t="s">
        <v>8133</v>
      </c>
      <c r="R2018" s="634" t="s">
        <v>7245</v>
      </c>
      <c r="S2018" s="634" t="s">
        <v>8135</v>
      </c>
      <c r="T2018" s="634" t="s">
        <v>12752</v>
      </c>
      <c r="U2018" s="634" t="s">
        <v>2426</v>
      </c>
      <c r="V2018" s="634" t="s">
        <v>470</v>
      </c>
      <c r="W2018" s="634" t="s">
        <v>5559</v>
      </c>
      <c r="X2018" s="634" t="s">
        <v>15509</v>
      </c>
      <c r="Y2018" s="634" t="s">
        <v>8138</v>
      </c>
      <c r="Z2018" s="634" t="s">
        <v>8139</v>
      </c>
      <c r="AE2018" s="634" t="s">
        <v>11918</v>
      </c>
      <c r="AF2018" s="634" t="s">
        <v>18741</v>
      </c>
      <c r="AI2018" s="646" t="str">
        <f>VLOOKUP(K2018,'3-kurs'!C:F,4,)</f>
        <v>3-kurs</v>
      </c>
      <c r="AJ2018" s="634" t="str">
        <f t="shared" si="31"/>
        <v>438231100321</v>
      </c>
    </row>
    <row r="2019" spans="1:36" hidden="1" x14ac:dyDescent="0.25">
      <c r="A2019" s="634" t="s">
        <v>15487</v>
      </c>
      <c r="B2019" s="634" t="s">
        <v>3585</v>
      </c>
      <c r="C2019" s="634" t="s">
        <v>8125</v>
      </c>
      <c r="D2019" s="634" t="s">
        <v>8126</v>
      </c>
      <c r="E2019" s="634" t="s">
        <v>8127</v>
      </c>
      <c r="F2019" s="634" t="s">
        <v>4345</v>
      </c>
      <c r="G2019" s="634" t="s">
        <v>4348</v>
      </c>
      <c r="H2019" s="634" t="s">
        <v>4344</v>
      </c>
      <c r="I2019" s="634" t="s">
        <v>15488</v>
      </c>
      <c r="J2019" s="634" t="s">
        <v>15489</v>
      </c>
      <c r="K2019" s="635">
        <v>31303871140043</v>
      </c>
      <c r="L2019" s="634" t="s">
        <v>15490</v>
      </c>
      <c r="M2019" s="634" t="s">
        <v>4006</v>
      </c>
      <c r="N2019" s="634" t="s">
        <v>2424</v>
      </c>
      <c r="O2019" s="634" t="s">
        <v>2497</v>
      </c>
      <c r="P2019" s="634" t="s">
        <v>8132</v>
      </c>
      <c r="Q2019" s="634" t="s">
        <v>8133</v>
      </c>
      <c r="R2019" s="634" t="s">
        <v>7245</v>
      </c>
      <c r="S2019" s="634" t="s">
        <v>8135</v>
      </c>
      <c r="T2019" s="634" t="s">
        <v>12752</v>
      </c>
      <c r="U2019" s="634" t="s">
        <v>2426</v>
      </c>
      <c r="V2019" s="634" t="s">
        <v>470</v>
      </c>
      <c r="W2019" s="634" t="s">
        <v>5559</v>
      </c>
      <c r="X2019" s="634" t="s">
        <v>15491</v>
      </c>
      <c r="Y2019" s="634" t="s">
        <v>8138</v>
      </c>
      <c r="Z2019" s="634" t="s">
        <v>8139</v>
      </c>
      <c r="AB2019" s="634" t="s">
        <v>8183</v>
      </c>
      <c r="AC2019" s="634" t="s">
        <v>8184</v>
      </c>
      <c r="AE2019" s="634" t="s">
        <v>12307</v>
      </c>
      <c r="AF2019" s="634" t="s">
        <v>18741</v>
      </c>
      <c r="AI2019" s="646" t="str">
        <f>VLOOKUP(K2019,'3-kurs'!C:F,4,)</f>
        <v>3-kurs</v>
      </c>
      <c r="AJ2019" s="634" t="str">
        <f t="shared" si="31"/>
        <v>438231100127</v>
      </c>
    </row>
    <row r="2020" spans="1:36" hidden="1" x14ac:dyDescent="0.25">
      <c r="A2020" s="634" t="s">
        <v>12888</v>
      </c>
      <c r="B2020" s="634" t="s">
        <v>5109</v>
      </c>
      <c r="C2020" s="634" t="s">
        <v>8125</v>
      </c>
      <c r="D2020" s="634" t="s">
        <v>8126</v>
      </c>
      <c r="E2020" s="634" t="s">
        <v>8127</v>
      </c>
      <c r="F2020" s="634" t="s">
        <v>4345</v>
      </c>
      <c r="G2020" s="634" t="s">
        <v>4347</v>
      </c>
      <c r="H2020" s="634" t="s">
        <v>4346</v>
      </c>
      <c r="I2020" s="634" t="s">
        <v>12889</v>
      </c>
      <c r="J2020" s="634" t="s">
        <v>12890</v>
      </c>
      <c r="K2020" s="635">
        <v>40204871050052</v>
      </c>
      <c r="L2020" s="634" t="s">
        <v>8657</v>
      </c>
      <c r="M2020" s="634" t="s">
        <v>2423</v>
      </c>
      <c r="N2020" s="634" t="s">
        <v>2424</v>
      </c>
      <c r="O2020" s="634" t="s">
        <v>4331</v>
      </c>
      <c r="P2020" s="634" t="s">
        <v>8132</v>
      </c>
      <c r="Q2020" s="634" t="s">
        <v>8133</v>
      </c>
      <c r="R2020" s="634" t="s">
        <v>7224</v>
      </c>
      <c r="S2020" s="634" t="s">
        <v>8135</v>
      </c>
      <c r="T2020" s="634" t="s">
        <v>12752</v>
      </c>
      <c r="U2020" s="634" t="s">
        <v>2426</v>
      </c>
      <c r="V2020" s="634" t="s">
        <v>470</v>
      </c>
      <c r="W2020" s="634" t="s">
        <v>5559</v>
      </c>
      <c r="X2020" s="634" t="s">
        <v>12891</v>
      </c>
      <c r="Y2020" s="634" t="s">
        <v>8138</v>
      </c>
      <c r="Z2020" s="634" t="s">
        <v>8139</v>
      </c>
      <c r="AB2020" s="634" t="s">
        <v>8183</v>
      </c>
      <c r="AC2020" s="634" t="s">
        <v>8184</v>
      </c>
      <c r="AE2020" s="634" t="s">
        <v>10625</v>
      </c>
      <c r="AF2020" s="634" t="s">
        <v>19688</v>
      </c>
      <c r="AI2020" s="646" t="str">
        <f>VLOOKUP(K2020,'2-kurs'!C:F,4,)</f>
        <v>2-kurs</v>
      </c>
      <c r="AJ2020" s="634" t="str">
        <f t="shared" si="31"/>
        <v>438231100583</v>
      </c>
    </row>
    <row r="2021" spans="1:36" hidden="1" x14ac:dyDescent="0.25">
      <c r="A2021" s="634" t="s">
        <v>12795</v>
      </c>
      <c r="B2021" s="634" t="s">
        <v>5161</v>
      </c>
      <c r="C2021" s="634" t="s">
        <v>8125</v>
      </c>
      <c r="D2021" s="634" t="s">
        <v>8126</v>
      </c>
      <c r="E2021" s="634" t="s">
        <v>8127</v>
      </c>
      <c r="F2021" s="634" t="s">
        <v>4345</v>
      </c>
      <c r="G2021" s="634" t="s">
        <v>4348</v>
      </c>
      <c r="H2021" s="634" t="s">
        <v>4344</v>
      </c>
      <c r="I2021" s="634" t="s">
        <v>12796</v>
      </c>
      <c r="J2021" s="634" t="s">
        <v>12797</v>
      </c>
      <c r="K2021" s="635">
        <v>31106891140051</v>
      </c>
      <c r="L2021" s="634" t="s">
        <v>12798</v>
      </c>
      <c r="M2021" s="634" t="s">
        <v>2423</v>
      </c>
      <c r="N2021" s="634" t="s">
        <v>2424</v>
      </c>
      <c r="O2021" s="634" t="s">
        <v>4331</v>
      </c>
      <c r="P2021" s="634" t="s">
        <v>8132</v>
      </c>
      <c r="Q2021" s="634" t="s">
        <v>8133</v>
      </c>
      <c r="R2021" s="634" t="s">
        <v>7224</v>
      </c>
      <c r="S2021" s="634" t="s">
        <v>8135</v>
      </c>
      <c r="T2021" s="634" t="s">
        <v>12752</v>
      </c>
      <c r="U2021" s="634" t="s">
        <v>2426</v>
      </c>
      <c r="V2021" s="634" t="s">
        <v>470</v>
      </c>
      <c r="W2021" s="634" t="s">
        <v>5559</v>
      </c>
      <c r="X2021" s="634" t="s">
        <v>12799</v>
      </c>
      <c r="Y2021" s="634" t="s">
        <v>8138</v>
      </c>
      <c r="Z2021" s="634" t="s">
        <v>8139</v>
      </c>
      <c r="AB2021" s="634" t="s">
        <v>8183</v>
      </c>
      <c r="AC2021" s="634" t="s">
        <v>8184</v>
      </c>
      <c r="AE2021" s="634" t="s">
        <v>10625</v>
      </c>
      <c r="AF2021" s="634" t="s">
        <v>18824</v>
      </c>
      <c r="AI2021" s="646" t="str">
        <f>VLOOKUP(K2021,'2-kurs'!C:F,4,)</f>
        <v>2-kurs</v>
      </c>
      <c r="AJ2021" s="634" t="str">
        <f t="shared" si="31"/>
        <v>438231100579</v>
      </c>
    </row>
    <row r="2022" spans="1:36" hidden="1" x14ac:dyDescent="0.25">
      <c r="A2022" s="634" t="s">
        <v>12818</v>
      </c>
      <c r="B2022" s="634" t="s">
        <v>12819</v>
      </c>
      <c r="C2022" s="634" t="s">
        <v>8125</v>
      </c>
      <c r="D2022" s="634" t="s">
        <v>8126</v>
      </c>
      <c r="E2022" s="634" t="s">
        <v>8127</v>
      </c>
      <c r="F2022" s="634" t="s">
        <v>4345</v>
      </c>
      <c r="G2022" s="634" t="s">
        <v>4348</v>
      </c>
      <c r="H2022" s="634" t="s">
        <v>4344</v>
      </c>
      <c r="I2022" s="634" t="s">
        <v>12820</v>
      </c>
      <c r="J2022" s="634" t="s">
        <v>12821</v>
      </c>
      <c r="K2022" s="635">
        <v>31602951010024</v>
      </c>
      <c r="L2022" s="634" t="s">
        <v>12822</v>
      </c>
      <c r="M2022" s="634" t="s">
        <v>2423</v>
      </c>
      <c r="N2022" s="634" t="s">
        <v>2424</v>
      </c>
      <c r="O2022" s="634" t="s">
        <v>4331</v>
      </c>
      <c r="P2022" s="634" t="s">
        <v>8132</v>
      </c>
      <c r="Q2022" s="634" t="s">
        <v>8133</v>
      </c>
      <c r="R2022" s="634" t="s">
        <v>7224</v>
      </c>
      <c r="S2022" s="634" t="s">
        <v>8135</v>
      </c>
      <c r="T2022" s="634" t="s">
        <v>12752</v>
      </c>
      <c r="U2022" s="634" t="s">
        <v>2426</v>
      </c>
      <c r="V2022" s="634" t="s">
        <v>470</v>
      </c>
      <c r="W2022" s="634" t="s">
        <v>5559</v>
      </c>
      <c r="X2022" s="634" t="s">
        <v>12823</v>
      </c>
      <c r="Y2022" s="634" t="s">
        <v>8138</v>
      </c>
      <c r="Z2022" s="634" t="s">
        <v>8139</v>
      </c>
      <c r="AB2022" s="634" t="s">
        <v>8183</v>
      </c>
      <c r="AC2022" s="634" t="s">
        <v>8184</v>
      </c>
      <c r="AE2022" s="634" t="s">
        <v>10625</v>
      </c>
      <c r="AF2022" s="634" t="s">
        <v>20732</v>
      </c>
      <c r="AI2022" s="646" t="str">
        <f>VLOOKUP(K2022,'2-kurs'!C:F,4,)</f>
        <v>2-kurs</v>
      </c>
      <c r="AJ2022" s="634" t="str">
        <f t="shared" si="31"/>
        <v>438231100672</v>
      </c>
    </row>
    <row r="2023" spans="1:36" hidden="1" x14ac:dyDescent="0.25">
      <c r="A2023" s="634" t="s">
        <v>12789</v>
      </c>
      <c r="B2023" s="634" t="s">
        <v>5097</v>
      </c>
      <c r="C2023" s="634" t="s">
        <v>8125</v>
      </c>
      <c r="D2023" s="634" t="s">
        <v>8126</v>
      </c>
      <c r="E2023" s="634" t="s">
        <v>12790</v>
      </c>
      <c r="F2023" s="634" t="s">
        <v>4345</v>
      </c>
      <c r="G2023" s="634" t="s">
        <v>4349</v>
      </c>
      <c r="H2023" s="634" t="s">
        <v>4344</v>
      </c>
      <c r="I2023" s="634" t="s">
        <v>12791</v>
      </c>
      <c r="J2023" s="634" t="s">
        <v>12792</v>
      </c>
      <c r="K2023" s="635">
        <v>30611801140038</v>
      </c>
      <c r="L2023" s="634" t="s">
        <v>12793</v>
      </c>
      <c r="M2023" s="634" t="s">
        <v>2423</v>
      </c>
      <c r="N2023" s="634" t="s">
        <v>2424</v>
      </c>
      <c r="O2023" s="634" t="s">
        <v>4331</v>
      </c>
      <c r="P2023" s="634" t="s">
        <v>8132</v>
      </c>
      <c r="Q2023" s="634" t="s">
        <v>8133</v>
      </c>
      <c r="R2023" s="634" t="s">
        <v>7224</v>
      </c>
      <c r="S2023" s="634" t="s">
        <v>8135</v>
      </c>
      <c r="T2023" s="634" t="s">
        <v>12752</v>
      </c>
      <c r="U2023" s="634" t="s">
        <v>2426</v>
      </c>
      <c r="V2023" s="634" t="s">
        <v>470</v>
      </c>
      <c r="W2023" s="634" t="s">
        <v>5559</v>
      </c>
      <c r="X2023" s="634" t="s">
        <v>12794</v>
      </c>
      <c r="Y2023" s="634" t="s">
        <v>8138</v>
      </c>
      <c r="Z2023" s="634" t="s">
        <v>8139</v>
      </c>
      <c r="AB2023" s="634" t="s">
        <v>8183</v>
      </c>
      <c r="AC2023" s="634" t="s">
        <v>8184</v>
      </c>
      <c r="AE2023" s="634" t="s">
        <v>10625</v>
      </c>
      <c r="AF2023" s="634" t="s">
        <v>21248</v>
      </c>
      <c r="AI2023" s="646" t="str">
        <f>VLOOKUP(K2023,'2-kurs'!C:F,4,)</f>
        <v>2-kurs</v>
      </c>
      <c r="AJ2023" s="634" t="str">
        <f t="shared" si="31"/>
        <v>438231100689</v>
      </c>
    </row>
    <row r="2024" spans="1:36" hidden="1" x14ac:dyDescent="0.25">
      <c r="A2024" s="634" t="s">
        <v>12804</v>
      </c>
      <c r="B2024" s="634" t="s">
        <v>5188</v>
      </c>
      <c r="C2024" s="634" t="s">
        <v>8125</v>
      </c>
      <c r="D2024" s="634" t="s">
        <v>8126</v>
      </c>
      <c r="E2024" s="634" t="s">
        <v>8127</v>
      </c>
      <c r="F2024" s="634" t="s">
        <v>4345</v>
      </c>
      <c r="G2024" s="634" t="s">
        <v>4348</v>
      </c>
      <c r="H2024" s="634" t="s">
        <v>4346</v>
      </c>
      <c r="I2024" s="634" t="s">
        <v>12805</v>
      </c>
      <c r="J2024" s="634" t="s">
        <v>12806</v>
      </c>
      <c r="K2024" s="635">
        <v>41509975300016</v>
      </c>
      <c r="L2024" s="634" t="s">
        <v>9374</v>
      </c>
      <c r="M2024" s="634" t="s">
        <v>2423</v>
      </c>
      <c r="N2024" s="634" t="s">
        <v>2424</v>
      </c>
      <c r="O2024" s="634" t="s">
        <v>4331</v>
      </c>
      <c r="P2024" s="634" t="s">
        <v>8132</v>
      </c>
      <c r="Q2024" s="634" t="s">
        <v>8133</v>
      </c>
      <c r="R2024" s="634" t="s">
        <v>7224</v>
      </c>
      <c r="S2024" s="634" t="s">
        <v>8135</v>
      </c>
      <c r="T2024" s="634" t="s">
        <v>12752</v>
      </c>
      <c r="U2024" s="634" t="s">
        <v>2426</v>
      </c>
      <c r="V2024" s="634" t="s">
        <v>470</v>
      </c>
      <c r="W2024" s="634" t="s">
        <v>5559</v>
      </c>
      <c r="X2024" s="634" t="s">
        <v>12807</v>
      </c>
      <c r="Y2024" s="634" t="s">
        <v>8138</v>
      </c>
      <c r="Z2024" s="634" t="s">
        <v>8139</v>
      </c>
      <c r="AB2024" s="634" t="s">
        <v>8183</v>
      </c>
      <c r="AC2024" s="634" t="s">
        <v>8184</v>
      </c>
      <c r="AE2024" s="634" t="s">
        <v>10625</v>
      </c>
      <c r="AF2024" s="634" t="s">
        <v>18740</v>
      </c>
      <c r="AI2024" s="646" t="str">
        <f>VLOOKUP(K2024,'2-kurs'!C:F,4,)</f>
        <v>2-kurs</v>
      </c>
      <c r="AJ2024" s="634" t="str">
        <f t="shared" si="31"/>
        <v>438231100568</v>
      </c>
    </row>
    <row r="2025" spans="1:36" hidden="1" x14ac:dyDescent="0.25">
      <c r="A2025" s="634" t="s">
        <v>18667</v>
      </c>
      <c r="B2025" s="634" t="s">
        <v>5206</v>
      </c>
      <c r="C2025" s="634" t="s">
        <v>8125</v>
      </c>
      <c r="D2025" s="634" t="s">
        <v>8126</v>
      </c>
      <c r="E2025" s="634" t="s">
        <v>8127</v>
      </c>
      <c r="F2025" s="634" t="s">
        <v>4345</v>
      </c>
      <c r="G2025" s="634" t="s">
        <v>4348</v>
      </c>
      <c r="H2025" s="634" t="s">
        <v>4346</v>
      </c>
      <c r="I2025" s="634" t="s">
        <v>18668</v>
      </c>
      <c r="J2025" s="634" t="s">
        <v>18669</v>
      </c>
      <c r="K2025" s="635">
        <v>41610975300024</v>
      </c>
      <c r="L2025" s="634" t="s">
        <v>18670</v>
      </c>
      <c r="M2025" s="634" t="s">
        <v>2423</v>
      </c>
      <c r="N2025" s="634" t="s">
        <v>2424</v>
      </c>
      <c r="O2025" s="634" t="s">
        <v>4331</v>
      </c>
      <c r="P2025" s="634" t="s">
        <v>8132</v>
      </c>
      <c r="Q2025" s="634" t="s">
        <v>8133</v>
      </c>
      <c r="R2025" s="634" t="s">
        <v>7224</v>
      </c>
      <c r="S2025" s="634" t="s">
        <v>8135</v>
      </c>
      <c r="T2025" s="634" t="s">
        <v>12752</v>
      </c>
      <c r="U2025" s="634" t="s">
        <v>2426</v>
      </c>
      <c r="V2025" s="634" t="s">
        <v>470</v>
      </c>
      <c r="W2025" s="634" t="s">
        <v>5559</v>
      </c>
      <c r="X2025" s="634" t="s">
        <v>18671</v>
      </c>
      <c r="Y2025" s="634" t="s">
        <v>8138</v>
      </c>
      <c r="Z2025" s="634" t="s">
        <v>8139</v>
      </c>
      <c r="AB2025" s="634" t="s">
        <v>8183</v>
      </c>
      <c r="AC2025" s="634" t="s">
        <v>8184</v>
      </c>
      <c r="AE2025" s="634" t="s">
        <v>9201</v>
      </c>
      <c r="AF2025" s="634" t="s">
        <v>18740</v>
      </c>
      <c r="AI2025" s="646" t="str">
        <f>VLOOKUP(K2025,'2-kurs'!C:F,4,)</f>
        <v>2-kurs</v>
      </c>
      <c r="AJ2025" s="634" t="str">
        <f t="shared" si="31"/>
        <v>438231100585</v>
      </c>
    </row>
    <row r="2026" spans="1:36" hidden="1" x14ac:dyDescent="0.25">
      <c r="A2026" s="634" t="s">
        <v>12864</v>
      </c>
      <c r="B2026" s="634" t="s">
        <v>12865</v>
      </c>
      <c r="C2026" s="634" t="s">
        <v>8125</v>
      </c>
      <c r="D2026" s="634" t="s">
        <v>8126</v>
      </c>
      <c r="E2026" s="634" t="s">
        <v>8127</v>
      </c>
      <c r="F2026" s="634" t="s">
        <v>4345</v>
      </c>
      <c r="G2026" s="634" t="s">
        <v>4348</v>
      </c>
      <c r="H2026" s="634" t="s">
        <v>4344</v>
      </c>
      <c r="I2026" s="634" t="s">
        <v>12620</v>
      </c>
      <c r="J2026" s="634" t="s">
        <v>12866</v>
      </c>
      <c r="K2026" s="635">
        <v>50208055300011</v>
      </c>
      <c r="L2026" s="634" t="s">
        <v>12867</v>
      </c>
      <c r="M2026" s="634" t="s">
        <v>2423</v>
      </c>
      <c r="N2026" s="634" t="s">
        <v>2424</v>
      </c>
      <c r="O2026" s="634" t="s">
        <v>4331</v>
      </c>
      <c r="P2026" s="634" t="s">
        <v>8132</v>
      </c>
      <c r="Q2026" s="634" t="s">
        <v>8133</v>
      </c>
      <c r="R2026" s="634" t="s">
        <v>7224</v>
      </c>
      <c r="S2026" s="634" t="s">
        <v>8135</v>
      </c>
      <c r="T2026" s="634" t="s">
        <v>12752</v>
      </c>
      <c r="U2026" s="634" t="s">
        <v>2426</v>
      </c>
      <c r="V2026" s="634" t="s">
        <v>470</v>
      </c>
      <c r="W2026" s="634" t="s">
        <v>5559</v>
      </c>
      <c r="X2026" s="634" t="s">
        <v>12868</v>
      </c>
      <c r="Y2026" s="634" t="s">
        <v>8138</v>
      </c>
      <c r="Z2026" s="634" t="s">
        <v>8139</v>
      </c>
      <c r="AB2026" s="634" t="s">
        <v>8183</v>
      </c>
      <c r="AC2026" s="634" t="s">
        <v>8184</v>
      </c>
      <c r="AE2026" s="634" t="s">
        <v>10625</v>
      </c>
      <c r="AF2026" s="634" t="s">
        <v>21281</v>
      </c>
      <c r="AI2026" s="646" t="str">
        <f>VLOOKUP(K2026,'2-kurs'!C:F,4,)</f>
        <v>2-kurs</v>
      </c>
      <c r="AJ2026" s="634" t="str">
        <f t="shared" si="31"/>
        <v>438231100564</v>
      </c>
    </row>
    <row r="2027" spans="1:36" hidden="1" x14ac:dyDescent="0.25">
      <c r="A2027" s="634" t="s">
        <v>12869</v>
      </c>
      <c r="B2027" s="634" t="s">
        <v>5241</v>
      </c>
      <c r="C2027" s="634" t="s">
        <v>8125</v>
      </c>
      <c r="D2027" s="634" t="s">
        <v>8126</v>
      </c>
      <c r="E2027" s="634" t="s">
        <v>8127</v>
      </c>
      <c r="F2027" s="634" t="s">
        <v>4345</v>
      </c>
      <c r="G2027" s="634" t="s">
        <v>4349</v>
      </c>
      <c r="H2027" s="634" t="s">
        <v>4344</v>
      </c>
      <c r="I2027" s="634" t="s">
        <v>12870</v>
      </c>
      <c r="J2027" s="634" t="s">
        <v>12871</v>
      </c>
      <c r="K2027" s="635">
        <v>32112891140011</v>
      </c>
      <c r="L2027" s="634" t="s">
        <v>10828</v>
      </c>
      <c r="M2027" s="634" t="s">
        <v>2423</v>
      </c>
      <c r="N2027" s="634" t="s">
        <v>2424</v>
      </c>
      <c r="O2027" s="634" t="s">
        <v>4331</v>
      </c>
      <c r="P2027" s="634" t="s">
        <v>8132</v>
      </c>
      <c r="Q2027" s="634" t="s">
        <v>8133</v>
      </c>
      <c r="R2027" s="634" t="s">
        <v>7224</v>
      </c>
      <c r="S2027" s="634" t="s">
        <v>8135</v>
      </c>
      <c r="T2027" s="634" t="s">
        <v>12752</v>
      </c>
      <c r="U2027" s="634" t="s">
        <v>2426</v>
      </c>
      <c r="V2027" s="634" t="s">
        <v>470</v>
      </c>
      <c r="W2027" s="634" t="s">
        <v>5559</v>
      </c>
      <c r="X2027" s="634" t="s">
        <v>12872</v>
      </c>
      <c r="Y2027" s="634" t="s">
        <v>8138</v>
      </c>
      <c r="Z2027" s="634" t="s">
        <v>8139</v>
      </c>
      <c r="AB2027" s="634" t="s">
        <v>8183</v>
      </c>
      <c r="AC2027" s="634" t="s">
        <v>8184</v>
      </c>
      <c r="AE2027" s="634" t="s">
        <v>12873</v>
      </c>
      <c r="AF2027" s="634" t="s">
        <v>19300</v>
      </c>
      <c r="AI2027" s="646" t="str">
        <f>VLOOKUP(K2027,'2-kurs'!C:F,4,)</f>
        <v>2-kurs</v>
      </c>
      <c r="AJ2027" s="634" t="str">
        <f t="shared" si="31"/>
        <v>438231100571</v>
      </c>
    </row>
    <row r="2028" spans="1:36" hidden="1" x14ac:dyDescent="0.25">
      <c r="A2028" s="634" t="s">
        <v>12874</v>
      </c>
      <c r="B2028" s="634" t="s">
        <v>5477</v>
      </c>
      <c r="C2028" s="634" t="s">
        <v>8125</v>
      </c>
      <c r="D2028" s="634" t="s">
        <v>8126</v>
      </c>
      <c r="E2028" s="634" t="s">
        <v>8127</v>
      </c>
      <c r="F2028" s="634" t="s">
        <v>4345</v>
      </c>
      <c r="G2028" s="634" t="s">
        <v>8332</v>
      </c>
      <c r="H2028" s="634" t="s">
        <v>4346</v>
      </c>
      <c r="I2028" s="634" t="s">
        <v>8148</v>
      </c>
      <c r="J2028" s="634" t="s">
        <v>12875</v>
      </c>
      <c r="K2028" s="635">
        <v>60207065260107</v>
      </c>
      <c r="L2028" s="634" t="s">
        <v>8998</v>
      </c>
      <c r="M2028" s="634" t="s">
        <v>2423</v>
      </c>
      <c r="N2028" s="634" t="s">
        <v>2424</v>
      </c>
      <c r="O2028" s="634" t="s">
        <v>4331</v>
      </c>
      <c r="P2028" s="634" t="s">
        <v>8132</v>
      </c>
      <c r="Q2028" s="634" t="s">
        <v>8133</v>
      </c>
      <c r="R2028" s="634" t="s">
        <v>7224</v>
      </c>
      <c r="S2028" s="634" t="s">
        <v>8135</v>
      </c>
      <c r="T2028" s="634" t="s">
        <v>12752</v>
      </c>
      <c r="U2028" s="634" t="s">
        <v>2426</v>
      </c>
      <c r="V2028" s="634" t="s">
        <v>470</v>
      </c>
      <c r="W2028" s="634" t="s">
        <v>5559</v>
      </c>
      <c r="X2028" s="634" t="s">
        <v>12876</v>
      </c>
      <c r="Y2028" s="634" t="s">
        <v>8138</v>
      </c>
      <c r="Z2028" s="634" t="s">
        <v>8139</v>
      </c>
      <c r="AE2028" s="634" t="s">
        <v>10643</v>
      </c>
      <c r="AF2028" s="634" t="s">
        <v>19300</v>
      </c>
      <c r="AI2028" s="646" t="str">
        <f>VLOOKUP(K2028,'2-kurs'!C:F,4,)</f>
        <v>2-kurs</v>
      </c>
      <c r="AJ2028" s="634" t="str">
        <f t="shared" si="31"/>
        <v>438231100722</v>
      </c>
    </row>
    <row r="2029" spans="1:36" hidden="1" x14ac:dyDescent="0.25">
      <c r="A2029" s="634" t="s">
        <v>12834</v>
      </c>
      <c r="B2029" s="634" t="s">
        <v>5475</v>
      </c>
      <c r="C2029" s="634" t="s">
        <v>8125</v>
      </c>
      <c r="D2029" s="634" t="s">
        <v>8126</v>
      </c>
      <c r="E2029" s="634" t="s">
        <v>8127</v>
      </c>
      <c r="F2029" s="634" t="s">
        <v>4345</v>
      </c>
      <c r="G2029" s="634" t="s">
        <v>4348</v>
      </c>
      <c r="H2029" s="634" t="s">
        <v>4346</v>
      </c>
      <c r="I2029" s="634" t="s">
        <v>11231</v>
      </c>
      <c r="J2029" s="634" t="s">
        <v>12835</v>
      </c>
      <c r="K2029" s="635">
        <v>62008055300012</v>
      </c>
      <c r="L2029" s="634" t="s">
        <v>12836</v>
      </c>
      <c r="M2029" s="634" t="s">
        <v>2423</v>
      </c>
      <c r="N2029" s="634" t="s">
        <v>2424</v>
      </c>
      <c r="O2029" s="634" t="s">
        <v>4331</v>
      </c>
      <c r="P2029" s="634" t="s">
        <v>8132</v>
      </c>
      <c r="Q2029" s="634" t="s">
        <v>8133</v>
      </c>
      <c r="R2029" s="634" t="s">
        <v>7224</v>
      </c>
      <c r="S2029" s="634" t="s">
        <v>8135</v>
      </c>
      <c r="T2029" s="634" t="s">
        <v>12752</v>
      </c>
      <c r="U2029" s="634" t="s">
        <v>2426</v>
      </c>
      <c r="V2029" s="634" t="s">
        <v>470</v>
      </c>
      <c r="W2029" s="634" t="s">
        <v>5559</v>
      </c>
      <c r="X2029" s="634" t="s">
        <v>12837</v>
      </c>
      <c r="Y2029" s="634" t="s">
        <v>8138</v>
      </c>
      <c r="Z2029" s="634" t="s">
        <v>8139</v>
      </c>
      <c r="AB2029" s="634" t="s">
        <v>8183</v>
      </c>
      <c r="AC2029" s="634" t="s">
        <v>8184</v>
      </c>
      <c r="AE2029" s="634" t="s">
        <v>10643</v>
      </c>
      <c r="AF2029" s="634" t="s">
        <v>21288</v>
      </c>
      <c r="AI2029" s="646" t="str">
        <f>VLOOKUP(K2029,'2-kurs'!C:F,4,)</f>
        <v>2-kurs</v>
      </c>
      <c r="AJ2029" s="634" t="str">
        <f t="shared" si="31"/>
        <v>438231100727</v>
      </c>
    </row>
    <row r="2030" spans="1:36" hidden="1" x14ac:dyDescent="0.25">
      <c r="A2030" s="634" t="s">
        <v>12828</v>
      </c>
      <c r="B2030" s="634" t="s">
        <v>12829</v>
      </c>
      <c r="C2030" s="634" t="s">
        <v>8125</v>
      </c>
      <c r="D2030" s="634" t="s">
        <v>8126</v>
      </c>
      <c r="E2030" s="634" t="s">
        <v>8127</v>
      </c>
      <c r="F2030" s="634" t="s">
        <v>4345</v>
      </c>
      <c r="G2030" s="634" t="s">
        <v>4349</v>
      </c>
      <c r="H2030" s="634" t="s">
        <v>4346</v>
      </c>
      <c r="I2030" s="634" t="s">
        <v>12830</v>
      </c>
      <c r="J2030" s="634" t="s">
        <v>12831</v>
      </c>
      <c r="K2030" s="635">
        <v>40107961010018</v>
      </c>
      <c r="L2030" s="634" t="s">
        <v>12832</v>
      </c>
      <c r="M2030" s="634" t="s">
        <v>2423</v>
      </c>
      <c r="N2030" s="634" t="s">
        <v>2424</v>
      </c>
      <c r="O2030" s="634" t="s">
        <v>4331</v>
      </c>
      <c r="P2030" s="634" t="s">
        <v>8132</v>
      </c>
      <c r="Q2030" s="634" t="s">
        <v>8133</v>
      </c>
      <c r="R2030" s="634" t="s">
        <v>7224</v>
      </c>
      <c r="S2030" s="634" t="s">
        <v>8135</v>
      </c>
      <c r="T2030" s="634" t="s">
        <v>12752</v>
      </c>
      <c r="U2030" s="634" t="s">
        <v>2426</v>
      </c>
      <c r="V2030" s="634" t="s">
        <v>470</v>
      </c>
      <c r="W2030" s="634" t="s">
        <v>5559</v>
      </c>
      <c r="X2030" s="634" t="s">
        <v>12833</v>
      </c>
      <c r="Y2030" s="634" t="s">
        <v>8138</v>
      </c>
      <c r="Z2030" s="634" t="s">
        <v>8139</v>
      </c>
      <c r="AB2030" s="634" t="s">
        <v>8183</v>
      </c>
      <c r="AC2030" s="634" t="s">
        <v>8184</v>
      </c>
      <c r="AE2030" s="634" t="s">
        <v>10625</v>
      </c>
      <c r="AF2030" s="634" t="s">
        <v>20732</v>
      </c>
      <c r="AI2030" s="646" t="str">
        <f>VLOOKUP(K2030,'2-kurs'!C:F,4,)</f>
        <v>2-kurs</v>
      </c>
      <c r="AJ2030" s="634" t="str">
        <f t="shared" si="31"/>
        <v>438231100582</v>
      </c>
    </row>
    <row r="2031" spans="1:36" hidden="1" x14ac:dyDescent="0.25">
      <c r="A2031" s="634" t="s">
        <v>12854</v>
      </c>
      <c r="B2031" s="634" t="s">
        <v>12855</v>
      </c>
      <c r="C2031" s="634" t="s">
        <v>8125</v>
      </c>
      <c r="D2031" s="634" t="s">
        <v>8126</v>
      </c>
      <c r="E2031" s="634" t="s">
        <v>8127</v>
      </c>
      <c r="F2031" s="634" t="s">
        <v>4345</v>
      </c>
      <c r="G2031" s="634" t="s">
        <v>4347</v>
      </c>
      <c r="H2031" s="634" t="s">
        <v>4344</v>
      </c>
      <c r="I2031" s="634" t="s">
        <v>12856</v>
      </c>
      <c r="J2031" s="634" t="s">
        <v>12857</v>
      </c>
      <c r="K2031" s="635">
        <v>50101065260062</v>
      </c>
      <c r="L2031" s="634" t="s">
        <v>12858</v>
      </c>
      <c r="M2031" s="634" t="s">
        <v>2423</v>
      </c>
      <c r="N2031" s="634" t="s">
        <v>2424</v>
      </c>
      <c r="O2031" s="634" t="s">
        <v>4331</v>
      </c>
      <c r="P2031" s="634" t="s">
        <v>8132</v>
      </c>
      <c r="Q2031" s="634" t="s">
        <v>8133</v>
      </c>
      <c r="R2031" s="634" t="s">
        <v>7224</v>
      </c>
      <c r="S2031" s="634" t="s">
        <v>8135</v>
      </c>
      <c r="T2031" s="634" t="s">
        <v>12752</v>
      </c>
      <c r="U2031" s="634" t="s">
        <v>2426</v>
      </c>
      <c r="V2031" s="634" t="s">
        <v>470</v>
      </c>
      <c r="W2031" s="634" t="s">
        <v>5559</v>
      </c>
      <c r="X2031" s="634" t="s">
        <v>12859</v>
      </c>
      <c r="Y2031" s="634" t="s">
        <v>8138</v>
      </c>
      <c r="Z2031" s="634" t="s">
        <v>8139</v>
      </c>
      <c r="AB2031" s="634" t="s">
        <v>8183</v>
      </c>
      <c r="AC2031" s="634" t="s">
        <v>8184</v>
      </c>
      <c r="AF2031" s="634" t="s">
        <v>18740</v>
      </c>
      <c r="AI2031" s="646" t="str">
        <f>VLOOKUP(K2031,'2-kurs'!C:F,4,)</f>
        <v>2-kurs</v>
      </c>
      <c r="AJ2031" s="634" t="str">
        <f t="shared" si="31"/>
        <v>438231100738</v>
      </c>
    </row>
    <row r="2032" spans="1:36" hidden="1" x14ac:dyDescent="0.25">
      <c r="A2032" s="634" t="s">
        <v>12768</v>
      </c>
      <c r="B2032" s="634" t="s">
        <v>5235</v>
      </c>
      <c r="C2032" s="634" t="s">
        <v>8125</v>
      </c>
      <c r="D2032" s="634" t="s">
        <v>8126</v>
      </c>
      <c r="E2032" s="634" t="s">
        <v>8127</v>
      </c>
      <c r="F2032" s="634" t="s">
        <v>4345</v>
      </c>
      <c r="G2032" s="634" t="s">
        <v>4349</v>
      </c>
      <c r="H2032" s="634" t="s">
        <v>4346</v>
      </c>
      <c r="I2032" s="634" t="s">
        <v>12769</v>
      </c>
      <c r="J2032" s="634" t="s">
        <v>12770</v>
      </c>
      <c r="K2032" s="635">
        <v>41709881140018</v>
      </c>
      <c r="L2032" s="634" t="s">
        <v>8406</v>
      </c>
      <c r="M2032" s="634" t="s">
        <v>2423</v>
      </c>
      <c r="N2032" s="634" t="s">
        <v>2424</v>
      </c>
      <c r="O2032" s="634" t="s">
        <v>4331</v>
      </c>
      <c r="P2032" s="634" t="s">
        <v>8132</v>
      </c>
      <c r="Q2032" s="634" t="s">
        <v>8133</v>
      </c>
      <c r="R2032" s="634" t="s">
        <v>7224</v>
      </c>
      <c r="S2032" s="634" t="s">
        <v>8135</v>
      </c>
      <c r="T2032" s="634" t="s">
        <v>12752</v>
      </c>
      <c r="U2032" s="634" t="s">
        <v>2426</v>
      </c>
      <c r="V2032" s="634" t="s">
        <v>470</v>
      </c>
      <c r="W2032" s="634" t="s">
        <v>5559</v>
      </c>
      <c r="X2032" s="634" t="s">
        <v>12771</v>
      </c>
      <c r="Y2032" s="634" t="s">
        <v>8138</v>
      </c>
      <c r="Z2032" s="634" t="s">
        <v>8139</v>
      </c>
      <c r="AB2032" s="634" t="s">
        <v>8183</v>
      </c>
      <c r="AC2032" s="634" t="s">
        <v>8184</v>
      </c>
      <c r="AE2032" s="634" t="s">
        <v>10625</v>
      </c>
      <c r="AF2032" s="634" t="s">
        <v>21276</v>
      </c>
      <c r="AI2032" s="646" t="str">
        <f>VLOOKUP(K2032,'2-kurs'!C:F,4,)</f>
        <v>2-kurs</v>
      </c>
      <c r="AJ2032" s="634" t="str">
        <f t="shared" si="31"/>
        <v>438231100639</v>
      </c>
    </row>
    <row r="2033" spans="1:36" hidden="1" x14ac:dyDescent="0.25">
      <c r="A2033" s="634" t="s">
        <v>12778</v>
      </c>
      <c r="B2033" s="634" t="s">
        <v>5324</v>
      </c>
      <c r="C2033" s="634" t="s">
        <v>8125</v>
      </c>
      <c r="D2033" s="634" t="s">
        <v>8126</v>
      </c>
      <c r="E2033" s="634" t="s">
        <v>8127</v>
      </c>
      <c r="F2033" s="634" t="s">
        <v>4345</v>
      </c>
      <c r="G2033" s="634" t="s">
        <v>8598</v>
      </c>
      <c r="H2033" s="634" t="s">
        <v>4344</v>
      </c>
      <c r="I2033" s="634" t="s">
        <v>12779</v>
      </c>
      <c r="J2033" s="634" t="s">
        <v>12780</v>
      </c>
      <c r="K2033" s="635">
        <v>30302901090029</v>
      </c>
      <c r="L2033" s="634" t="s">
        <v>12781</v>
      </c>
      <c r="M2033" s="634" t="s">
        <v>2423</v>
      </c>
      <c r="N2033" s="634" t="s">
        <v>2424</v>
      </c>
      <c r="O2033" s="634" t="s">
        <v>4331</v>
      </c>
      <c r="P2033" s="634" t="s">
        <v>8132</v>
      </c>
      <c r="Q2033" s="634" t="s">
        <v>8133</v>
      </c>
      <c r="R2033" s="634" t="s">
        <v>7224</v>
      </c>
      <c r="S2033" s="634" t="s">
        <v>8135</v>
      </c>
      <c r="T2033" s="634" t="s">
        <v>12752</v>
      </c>
      <c r="U2033" s="634" t="s">
        <v>2426</v>
      </c>
      <c r="V2033" s="634" t="s">
        <v>470</v>
      </c>
      <c r="W2033" s="634" t="s">
        <v>5559</v>
      </c>
      <c r="X2033" s="634" t="s">
        <v>12782</v>
      </c>
      <c r="Y2033" s="634" t="s">
        <v>8138</v>
      </c>
      <c r="Z2033" s="634" t="s">
        <v>8139</v>
      </c>
      <c r="AB2033" s="634" t="s">
        <v>8183</v>
      </c>
      <c r="AC2033" s="634" t="s">
        <v>8184</v>
      </c>
      <c r="AE2033" s="634" t="s">
        <v>10643</v>
      </c>
      <c r="AF2033" s="634" t="s">
        <v>21273</v>
      </c>
      <c r="AI2033" s="646" t="str">
        <f>VLOOKUP(K2033,'2-kurs'!C:F,4,)</f>
        <v>2-kurs</v>
      </c>
      <c r="AJ2033" s="634" t="str">
        <f t="shared" si="31"/>
        <v>438231100719</v>
      </c>
    </row>
    <row r="2034" spans="1:36" hidden="1" x14ac:dyDescent="0.25">
      <c r="A2034" s="634" t="s">
        <v>12783</v>
      </c>
      <c r="B2034" s="634" t="s">
        <v>12784</v>
      </c>
      <c r="C2034" s="634" t="s">
        <v>8125</v>
      </c>
      <c r="D2034" s="634" t="s">
        <v>8126</v>
      </c>
      <c r="E2034" s="634" t="s">
        <v>8127</v>
      </c>
      <c r="F2034" s="634" t="s">
        <v>4345</v>
      </c>
      <c r="G2034" s="634" t="s">
        <v>4352</v>
      </c>
      <c r="H2034" s="634" t="s">
        <v>4344</v>
      </c>
      <c r="I2034" s="634" t="s">
        <v>12785</v>
      </c>
      <c r="J2034" s="634" t="s">
        <v>12786</v>
      </c>
      <c r="K2034" s="635">
        <v>53103045290026</v>
      </c>
      <c r="L2034" s="634" t="s">
        <v>12787</v>
      </c>
      <c r="M2034" s="634" t="s">
        <v>2423</v>
      </c>
      <c r="N2034" s="634" t="s">
        <v>2424</v>
      </c>
      <c r="O2034" s="634" t="s">
        <v>4331</v>
      </c>
      <c r="P2034" s="634" t="s">
        <v>8132</v>
      </c>
      <c r="Q2034" s="634" t="s">
        <v>8133</v>
      </c>
      <c r="R2034" s="634" t="s">
        <v>7224</v>
      </c>
      <c r="S2034" s="634" t="s">
        <v>8135</v>
      </c>
      <c r="T2034" s="634" t="s">
        <v>12752</v>
      </c>
      <c r="U2034" s="634" t="s">
        <v>2426</v>
      </c>
      <c r="V2034" s="634" t="s">
        <v>470</v>
      </c>
      <c r="W2034" s="634" t="s">
        <v>5559</v>
      </c>
      <c r="X2034" s="634" t="s">
        <v>12788</v>
      </c>
      <c r="Y2034" s="634" t="s">
        <v>8138</v>
      </c>
      <c r="Z2034" s="634" t="s">
        <v>8139</v>
      </c>
      <c r="AE2034" s="634" t="s">
        <v>9201</v>
      </c>
      <c r="AF2034" s="634" t="s">
        <v>21229</v>
      </c>
      <c r="AI2034" s="646" t="str">
        <f>VLOOKUP(K2034,'2-kurs'!C:F,4,)</f>
        <v>2-kurs</v>
      </c>
      <c r="AJ2034" s="634" t="str">
        <f t="shared" si="31"/>
        <v>438231100730</v>
      </c>
    </row>
    <row r="2035" spans="1:36" hidden="1" x14ac:dyDescent="0.25">
      <c r="A2035" s="634" t="s">
        <v>12800</v>
      </c>
      <c r="B2035" s="634" t="s">
        <v>5293</v>
      </c>
      <c r="C2035" s="634" t="s">
        <v>8125</v>
      </c>
      <c r="D2035" s="634" t="s">
        <v>8126</v>
      </c>
      <c r="E2035" s="634" t="s">
        <v>8127</v>
      </c>
      <c r="F2035" s="634" t="s">
        <v>4345</v>
      </c>
      <c r="G2035" s="634" t="s">
        <v>4348</v>
      </c>
      <c r="H2035" s="634" t="s">
        <v>4346</v>
      </c>
      <c r="I2035" s="634" t="s">
        <v>8237</v>
      </c>
      <c r="J2035" s="634" t="s">
        <v>12801</v>
      </c>
      <c r="K2035" s="635">
        <v>61002065300018</v>
      </c>
      <c r="L2035" s="634" t="s">
        <v>12802</v>
      </c>
      <c r="M2035" s="634" t="s">
        <v>2423</v>
      </c>
      <c r="N2035" s="634" t="s">
        <v>2424</v>
      </c>
      <c r="O2035" s="634" t="s">
        <v>4331</v>
      </c>
      <c r="P2035" s="634" t="s">
        <v>8132</v>
      </c>
      <c r="Q2035" s="634" t="s">
        <v>8133</v>
      </c>
      <c r="R2035" s="634" t="s">
        <v>7224</v>
      </c>
      <c r="S2035" s="634" t="s">
        <v>8135</v>
      </c>
      <c r="T2035" s="634" t="s">
        <v>12752</v>
      </c>
      <c r="U2035" s="634" t="s">
        <v>2426</v>
      </c>
      <c r="V2035" s="634" t="s">
        <v>470</v>
      </c>
      <c r="W2035" s="634" t="s">
        <v>5559</v>
      </c>
      <c r="X2035" s="634" t="s">
        <v>12803</v>
      </c>
      <c r="Y2035" s="634" t="s">
        <v>8138</v>
      </c>
      <c r="Z2035" s="634" t="s">
        <v>8139</v>
      </c>
      <c r="AB2035" s="634" t="s">
        <v>8183</v>
      </c>
      <c r="AC2035" s="634" t="s">
        <v>8184</v>
      </c>
      <c r="AE2035" s="634" t="s">
        <v>10625</v>
      </c>
      <c r="AF2035" s="634" t="s">
        <v>19300</v>
      </c>
      <c r="AI2035" s="646" t="str">
        <f>VLOOKUP(K2035,'2-kurs'!C:F,4,)</f>
        <v>2-kurs</v>
      </c>
      <c r="AJ2035" s="634" t="str">
        <f t="shared" si="31"/>
        <v>438231100569</v>
      </c>
    </row>
    <row r="2036" spans="1:36" hidden="1" x14ac:dyDescent="0.25">
      <c r="A2036" s="634" t="s">
        <v>12824</v>
      </c>
      <c r="B2036" s="634" t="s">
        <v>5279</v>
      </c>
      <c r="C2036" s="634" t="s">
        <v>8125</v>
      </c>
      <c r="D2036" s="634" t="s">
        <v>8126</v>
      </c>
      <c r="E2036" s="634" t="s">
        <v>8127</v>
      </c>
      <c r="F2036" s="634" t="s">
        <v>4345</v>
      </c>
      <c r="G2036" s="634" t="s">
        <v>4347</v>
      </c>
      <c r="H2036" s="634" t="s">
        <v>4346</v>
      </c>
      <c r="I2036" s="634" t="s">
        <v>12825</v>
      </c>
      <c r="J2036" s="634" t="s">
        <v>12826</v>
      </c>
      <c r="K2036" s="635">
        <v>41701881160025</v>
      </c>
      <c r="L2036" s="634" t="s">
        <v>9040</v>
      </c>
      <c r="M2036" s="634" t="s">
        <v>2423</v>
      </c>
      <c r="N2036" s="634" t="s">
        <v>2424</v>
      </c>
      <c r="O2036" s="634" t="s">
        <v>4331</v>
      </c>
      <c r="P2036" s="634" t="s">
        <v>8132</v>
      </c>
      <c r="Q2036" s="634" t="s">
        <v>8133</v>
      </c>
      <c r="R2036" s="634" t="s">
        <v>7224</v>
      </c>
      <c r="S2036" s="634" t="s">
        <v>8135</v>
      </c>
      <c r="T2036" s="634" t="s">
        <v>12752</v>
      </c>
      <c r="U2036" s="634" t="s">
        <v>2426</v>
      </c>
      <c r="V2036" s="634" t="s">
        <v>470</v>
      </c>
      <c r="W2036" s="634" t="s">
        <v>5559</v>
      </c>
      <c r="X2036" s="634" t="s">
        <v>12827</v>
      </c>
      <c r="Y2036" s="634" t="s">
        <v>8138</v>
      </c>
      <c r="Z2036" s="634" t="s">
        <v>8139</v>
      </c>
      <c r="AB2036" s="634" t="s">
        <v>8183</v>
      </c>
      <c r="AC2036" s="634" t="s">
        <v>8184</v>
      </c>
      <c r="AE2036" s="634" t="s">
        <v>10625</v>
      </c>
      <c r="AF2036" s="634" t="s">
        <v>21122</v>
      </c>
      <c r="AI2036" s="646" t="str">
        <f>VLOOKUP(K2036,'2-kurs'!C:F,4,)</f>
        <v>2-kurs</v>
      </c>
      <c r="AJ2036" s="634" t="str">
        <f t="shared" si="31"/>
        <v>438231100610</v>
      </c>
    </row>
    <row r="2037" spans="1:36" hidden="1" x14ac:dyDescent="0.25">
      <c r="A2037" s="634" t="s">
        <v>12843</v>
      </c>
      <c r="B2037" s="634" t="s">
        <v>5476</v>
      </c>
      <c r="C2037" s="634" t="s">
        <v>8125</v>
      </c>
      <c r="D2037" s="634" t="s">
        <v>8126</v>
      </c>
      <c r="E2037" s="634" t="s">
        <v>8127</v>
      </c>
      <c r="F2037" s="634" t="s">
        <v>4345</v>
      </c>
      <c r="G2037" s="634" t="s">
        <v>4348</v>
      </c>
      <c r="H2037" s="634" t="s">
        <v>4346</v>
      </c>
      <c r="I2037" s="634" t="s">
        <v>12844</v>
      </c>
      <c r="J2037" s="634" t="s">
        <v>12845</v>
      </c>
      <c r="K2037" s="635">
        <v>40807871140075</v>
      </c>
      <c r="L2037" s="634" t="s">
        <v>8601</v>
      </c>
      <c r="M2037" s="634" t="s">
        <v>2423</v>
      </c>
      <c r="N2037" s="634" t="s">
        <v>2424</v>
      </c>
      <c r="O2037" s="634" t="s">
        <v>4331</v>
      </c>
      <c r="P2037" s="634" t="s">
        <v>8132</v>
      </c>
      <c r="Q2037" s="634" t="s">
        <v>8133</v>
      </c>
      <c r="R2037" s="634" t="s">
        <v>7224</v>
      </c>
      <c r="S2037" s="634" t="s">
        <v>8135</v>
      </c>
      <c r="T2037" s="634" t="s">
        <v>12752</v>
      </c>
      <c r="U2037" s="634" t="s">
        <v>2426</v>
      </c>
      <c r="V2037" s="634" t="s">
        <v>470</v>
      </c>
      <c r="W2037" s="634" t="s">
        <v>5559</v>
      </c>
      <c r="X2037" s="634" t="s">
        <v>12846</v>
      </c>
      <c r="Y2037" s="634" t="s">
        <v>8138</v>
      </c>
      <c r="Z2037" s="634" t="s">
        <v>8139</v>
      </c>
      <c r="AB2037" s="634" t="s">
        <v>8183</v>
      </c>
      <c r="AC2037" s="634" t="s">
        <v>8184</v>
      </c>
      <c r="AE2037" s="634" t="s">
        <v>10643</v>
      </c>
      <c r="AF2037" s="634" t="s">
        <v>18740</v>
      </c>
      <c r="AI2037" s="646" t="str">
        <f>VLOOKUP(K2037,'2-kurs'!C:F,4,)</f>
        <v>2-kurs</v>
      </c>
      <c r="AJ2037" s="634" t="str">
        <f t="shared" si="31"/>
        <v>438231100717</v>
      </c>
    </row>
    <row r="2038" spans="1:36" hidden="1" x14ac:dyDescent="0.25">
      <c r="A2038" s="634" t="s">
        <v>12847</v>
      </c>
      <c r="B2038" s="634" t="s">
        <v>12848</v>
      </c>
      <c r="C2038" s="634" t="s">
        <v>8125</v>
      </c>
      <c r="D2038" s="634" t="s">
        <v>8126</v>
      </c>
      <c r="E2038" s="634" t="s">
        <v>8127</v>
      </c>
      <c r="F2038" s="634" t="s">
        <v>4345</v>
      </c>
      <c r="G2038" s="634" t="s">
        <v>4349</v>
      </c>
      <c r="H2038" s="634" t="s">
        <v>4344</v>
      </c>
      <c r="I2038" s="634" t="s">
        <v>12849</v>
      </c>
      <c r="J2038" s="634" t="s">
        <v>12850</v>
      </c>
      <c r="K2038" s="635">
        <v>52512025380014</v>
      </c>
      <c r="L2038" s="634" t="s">
        <v>12851</v>
      </c>
      <c r="M2038" s="634" t="s">
        <v>2423</v>
      </c>
      <c r="N2038" s="634" t="s">
        <v>2424</v>
      </c>
      <c r="O2038" s="634" t="s">
        <v>4331</v>
      </c>
      <c r="P2038" s="634" t="s">
        <v>8132</v>
      </c>
      <c r="Q2038" s="634" t="s">
        <v>8133</v>
      </c>
      <c r="R2038" s="634" t="s">
        <v>7224</v>
      </c>
      <c r="S2038" s="634" t="s">
        <v>8135</v>
      </c>
      <c r="T2038" s="634" t="s">
        <v>12752</v>
      </c>
      <c r="U2038" s="634" t="s">
        <v>2426</v>
      </c>
      <c r="V2038" s="634" t="s">
        <v>470</v>
      </c>
      <c r="W2038" s="634" t="s">
        <v>5559</v>
      </c>
      <c r="X2038" s="634" t="s">
        <v>12852</v>
      </c>
      <c r="Y2038" s="634" t="s">
        <v>8138</v>
      </c>
      <c r="Z2038" s="634" t="s">
        <v>8139</v>
      </c>
      <c r="AB2038" s="634" t="s">
        <v>8183</v>
      </c>
      <c r="AC2038" s="634" t="s">
        <v>8184</v>
      </c>
      <c r="AE2038" s="634" t="s">
        <v>10625</v>
      </c>
      <c r="AF2038" s="634" t="s">
        <v>20823</v>
      </c>
      <c r="AI2038" s="646" t="str">
        <f>VLOOKUP(K2038,'2-kurs'!C:F,4,)</f>
        <v>2-kurs</v>
      </c>
      <c r="AJ2038" s="634" t="str">
        <f t="shared" si="31"/>
        <v>438231100663</v>
      </c>
    </row>
    <row r="2039" spans="1:36" hidden="1" x14ac:dyDescent="0.25">
      <c r="A2039" s="634" t="s">
        <v>12758</v>
      </c>
      <c r="B2039" s="634" t="s">
        <v>12759</v>
      </c>
      <c r="C2039" s="634" t="s">
        <v>8125</v>
      </c>
      <c r="D2039" s="634" t="s">
        <v>8126</v>
      </c>
      <c r="E2039" s="634" t="s">
        <v>8127</v>
      </c>
      <c r="F2039" s="634" t="s">
        <v>4345</v>
      </c>
      <c r="G2039" s="634" t="s">
        <v>4348</v>
      </c>
      <c r="H2039" s="634" t="s">
        <v>4346</v>
      </c>
      <c r="I2039" s="634" t="s">
        <v>12760</v>
      </c>
      <c r="J2039" s="634" t="s">
        <v>12761</v>
      </c>
      <c r="K2039" s="635">
        <v>40109851140070</v>
      </c>
      <c r="L2039" s="634" t="s">
        <v>12762</v>
      </c>
      <c r="M2039" s="634" t="s">
        <v>2423</v>
      </c>
      <c r="N2039" s="634" t="s">
        <v>2424</v>
      </c>
      <c r="O2039" s="634" t="s">
        <v>4331</v>
      </c>
      <c r="P2039" s="634" t="s">
        <v>8132</v>
      </c>
      <c r="Q2039" s="634" t="s">
        <v>8133</v>
      </c>
      <c r="R2039" s="634" t="s">
        <v>7224</v>
      </c>
      <c r="S2039" s="634" t="s">
        <v>8135</v>
      </c>
      <c r="T2039" s="634" t="s">
        <v>12752</v>
      </c>
      <c r="U2039" s="634" t="s">
        <v>2426</v>
      </c>
      <c r="V2039" s="634" t="s">
        <v>470</v>
      </c>
      <c r="W2039" s="634" t="s">
        <v>5559</v>
      </c>
      <c r="X2039" s="634" t="s">
        <v>12763</v>
      </c>
      <c r="Y2039" s="634" t="s">
        <v>8138</v>
      </c>
      <c r="Z2039" s="634" t="s">
        <v>8139</v>
      </c>
      <c r="AB2039" s="634" t="s">
        <v>8183</v>
      </c>
      <c r="AC2039" s="634" t="s">
        <v>8184</v>
      </c>
      <c r="AE2039" s="634" t="s">
        <v>10625</v>
      </c>
      <c r="AF2039" s="634" t="s">
        <v>19300</v>
      </c>
      <c r="AI2039" s="646" t="str">
        <f>VLOOKUP(K2039,'2-kurs'!C:F,4,)</f>
        <v>2-kurs</v>
      </c>
      <c r="AJ2039" s="634" t="str">
        <f t="shared" si="31"/>
        <v>438231100589</v>
      </c>
    </row>
    <row r="2040" spans="1:36" hidden="1" x14ac:dyDescent="0.25">
      <c r="A2040" s="634" t="s">
        <v>12882</v>
      </c>
      <c r="B2040" s="634" t="s">
        <v>12883</v>
      </c>
      <c r="C2040" s="634" t="s">
        <v>8125</v>
      </c>
      <c r="D2040" s="634" t="s">
        <v>8126</v>
      </c>
      <c r="E2040" s="634" t="s">
        <v>8127</v>
      </c>
      <c r="F2040" s="634" t="s">
        <v>4345</v>
      </c>
      <c r="G2040" s="634" t="s">
        <v>4349</v>
      </c>
      <c r="H2040" s="634" t="s">
        <v>4346</v>
      </c>
      <c r="I2040" s="634" t="s">
        <v>12884</v>
      </c>
      <c r="J2040" s="634" t="s">
        <v>12885</v>
      </c>
      <c r="K2040" s="635">
        <v>62708045380025</v>
      </c>
      <c r="L2040" s="634" t="s">
        <v>12886</v>
      </c>
      <c r="M2040" s="634" t="s">
        <v>2423</v>
      </c>
      <c r="N2040" s="634" t="s">
        <v>2424</v>
      </c>
      <c r="O2040" s="634" t="s">
        <v>4331</v>
      </c>
      <c r="P2040" s="634" t="s">
        <v>8132</v>
      </c>
      <c r="Q2040" s="634" t="s">
        <v>8133</v>
      </c>
      <c r="R2040" s="634" t="s">
        <v>7224</v>
      </c>
      <c r="S2040" s="634" t="s">
        <v>8135</v>
      </c>
      <c r="T2040" s="634" t="s">
        <v>12752</v>
      </c>
      <c r="U2040" s="634" t="s">
        <v>2426</v>
      </c>
      <c r="V2040" s="634" t="s">
        <v>470</v>
      </c>
      <c r="W2040" s="634" t="s">
        <v>5559</v>
      </c>
      <c r="X2040" s="634" t="s">
        <v>12887</v>
      </c>
      <c r="Y2040" s="634" t="s">
        <v>8138</v>
      </c>
      <c r="Z2040" s="634" t="s">
        <v>8139</v>
      </c>
      <c r="AB2040" s="634" t="s">
        <v>8183</v>
      </c>
      <c r="AC2040" s="634" t="s">
        <v>8184</v>
      </c>
      <c r="AE2040" s="634" t="s">
        <v>10625</v>
      </c>
      <c r="AF2040" s="634" t="s">
        <v>21324</v>
      </c>
      <c r="AI2040" s="646" t="str">
        <f>VLOOKUP(K2040,'2-kurs'!C:F,4,)</f>
        <v>2-kurs</v>
      </c>
      <c r="AJ2040" s="634" t="str">
        <f t="shared" si="31"/>
        <v>438231100623</v>
      </c>
    </row>
    <row r="2041" spans="1:36" hidden="1" x14ac:dyDescent="0.25">
      <c r="A2041" s="634" t="s">
        <v>12838</v>
      </c>
      <c r="B2041" s="634" t="s">
        <v>5273</v>
      </c>
      <c r="C2041" s="634" t="s">
        <v>8125</v>
      </c>
      <c r="D2041" s="634" t="s">
        <v>8126</v>
      </c>
      <c r="E2041" s="634" t="s">
        <v>8127</v>
      </c>
      <c r="F2041" s="634" t="s">
        <v>4345</v>
      </c>
      <c r="G2041" s="634" t="s">
        <v>4348</v>
      </c>
      <c r="H2041" s="634" t="s">
        <v>4346</v>
      </c>
      <c r="I2041" s="634" t="s">
        <v>12839</v>
      </c>
      <c r="J2041" s="634" t="s">
        <v>12840</v>
      </c>
      <c r="K2041" s="635">
        <v>40110985300016</v>
      </c>
      <c r="L2041" s="634" t="s">
        <v>12841</v>
      </c>
      <c r="M2041" s="634" t="s">
        <v>2423</v>
      </c>
      <c r="N2041" s="634" t="s">
        <v>2424</v>
      </c>
      <c r="O2041" s="634" t="s">
        <v>4331</v>
      </c>
      <c r="P2041" s="634" t="s">
        <v>8132</v>
      </c>
      <c r="Q2041" s="634" t="s">
        <v>8133</v>
      </c>
      <c r="R2041" s="634" t="s">
        <v>7224</v>
      </c>
      <c r="S2041" s="634" t="s">
        <v>8135</v>
      </c>
      <c r="T2041" s="634" t="s">
        <v>12752</v>
      </c>
      <c r="U2041" s="634" t="s">
        <v>2426</v>
      </c>
      <c r="V2041" s="634" t="s">
        <v>470</v>
      </c>
      <c r="W2041" s="634" t="s">
        <v>5559</v>
      </c>
      <c r="X2041" s="634" t="s">
        <v>12842</v>
      </c>
      <c r="Y2041" s="634" t="s">
        <v>8138</v>
      </c>
      <c r="Z2041" s="634" t="s">
        <v>8139</v>
      </c>
      <c r="AB2041" s="634" t="s">
        <v>8183</v>
      </c>
      <c r="AC2041" s="634" t="s">
        <v>8184</v>
      </c>
      <c r="AE2041" s="634" t="s">
        <v>10625</v>
      </c>
      <c r="AF2041" s="634" t="s">
        <v>19300</v>
      </c>
      <c r="AI2041" s="646" t="str">
        <f>VLOOKUP(K2041,'2-kurs'!C:F,4,)</f>
        <v>2-kurs</v>
      </c>
      <c r="AJ2041" s="634" t="str">
        <f t="shared" si="31"/>
        <v>438231100674</v>
      </c>
    </row>
    <row r="2042" spans="1:36" hidden="1" x14ac:dyDescent="0.25">
      <c r="A2042" s="634" t="s">
        <v>12772</v>
      </c>
      <c r="B2042" s="634" t="s">
        <v>12773</v>
      </c>
      <c r="C2042" s="634" t="s">
        <v>8125</v>
      </c>
      <c r="D2042" s="634" t="s">
        <v>8126</v>
      </c>
      <c r="E2042" s="634" t="s">
        <v>8127</v>
      </c>
      <c r="F2042" s="634" t="s">
        <v>4345</v>
      </c>
      <c r="G2042" s="634" t="s">
        <v>4348</v>
      </c>
      <c r="H2042" s="634" t="s">
        <v>4344</v>
      </c>
      <c r="I2042" s="634" t="s">
        <v>12774</v>
      </c>
      <c r="J2042" s="634" t="s">
        <v>12775</v>
      </c>
      <c r="K2042" s="635">
        <v>32206901140077</v>
      </c>
      <c r="L2042" s="634" t="s">
        <v>12776</v>
      </c>
      <c r="M2042" s="634" t="s">
        <v>2423</v>
      </c>
      <c r="N2042" s="634" t="s">
        <v>2424</v>
      </c>
      <c r="O2042" s="634" t="s">
        <v>4331</v>
      </c>
      <c r="P2042" s="634" t="s">
        <v>8132</v>
      </c>
      <c r="Q2042" s="634" t="s">
        <v>8133</v>
      </c>
      <c r="R2042" s="634" t="s">
        <v>7224</v>
      </c>
      <c r="S2042" s="634" t="s">
        <v>8135</v>
      </c>
      <c r="T2042" s="634" t="s">
        <v>12752</v>
      </c>
      <c r="U2042" s="634" t="s">
        <v>2426</v>
      </c>
      <c r="V2042" s="634" t="s">
        <v>470</v>
      </c>
      <c r="W2042" s="634" t="s">
        <v>5559</v>
      </c>
      <c r="X2042" s="634" t="s">
        <v>12777</v>
      </c>
      <c r="Y2042" s="634" t="s">
        <v>8138</v>
      </c>
      <c r="Z2042" s="634" t="s">
        <v>8139</v>
      </c>
      <c r="AB2042" s="634" t="s">
        <v>8183</v>
      </c>
      <c r="AC2042" s="634" t="s">
        <v>8184</v>
      </c>
      <c r="AE2042" s="634" t="s">
        <v>9201</v>
      </c>
      <c r="AF2042" s="634" t="s">
        <v>19300</v>
      </c>
      <c r="AI2042" s="646" t="str">
        <f>VLOOKUP(K2042,'2-kurs'!C:F,4,)</f>
        <v>2-kurs</v>
      </c>
      <c r="AJ2042" s="634" t="str">
        <f t="shared" si="31"/>
        <v>438231100737</v>
      </c>
    </row>
    <row r="2043" spans="1:36" hidden="1" x14ac:dyDescent="0.25">
      <c r="A2043" s="634" t="s">
        <v>12813</v>
      </c>
      <c r="B2043" s="634" t="s">
        <v>12814</v>
      </c>
      <c r="C2043" s="634" t="s">
        <v>8125</v>
      </c>
      <c r="D2043" s="634" t="s">
        <v>8126</v>
      </c>
      <c r="E2043" s="634" t="s">
        <v>8127</v>
      </c>
      <c r="F2043" s="634" t="s">
        <v>4345</v>
      </c>
      <c r="G2043" s="634" t="s">
        <v>4350</v>
      </c>
      <c r="H2043" s="634" t="s">
        <v>4344</v>
      </c>
      <c r="I2043" s="634" t="s">
        <v>12815</v>
      </c>
      <c r="J2043" s="634" t="s">
        <v>12816</v>
      </c>
      <c r="K2043" s="635">
        <v>30604985310030</v>
      </c>
      <c r="L2043" s="634" t="s">
        <v>10070</v>
      </c>
      <c r="M2043" s="634" t="s">
        <v>2423</v>
      </c>
      <c r="N2043" s="634" t="s">
        <v>2424</v>
      </c>
      <c r="O2043" s="634" t="s">
        <v>4331</v>
      </c>
      <c r="P2043" s="634" t="s">
        <v>8132</v>
      </c>
      <c r="Q2043" s="634" t="s">
        <v>8133</v>
      </c>
      <c r="R2043" s="634" t="s">
        <v>7224</v>
      </c>
      <c r="S2043" s="634" t="s">
        <v>8135</v>
      </c>
      <c r="T2043" s="634" t="s">
        <v>12752</v>
      </c>
      <c r="U2043" s="634" t="s">
        <v>2426</v>
      </c>
      <c r="V2043" s="634" t="s">
        <v>470</v>
      </c>
      <c r="W2043" s="634" t="s">
        <v>5559</v>
      </c>
      <c r="X2043" s="634" t="s">
        <v>12817</v>
      </c>
      <c r="Y2043" s="634" t="s">
        <v>8138</v>
      </c>
      <c r="Z2043" s="634" t="s">
        <v>8139</v>
      </c>
      <c r="AB2043" s="634" t="s">
        <v>8183</v>
      </c>
      <c r="AC2043" s="634" t="s">
        <v>8184</v>
      </c>
      <c r="AE2043" s="634" t="s">
        <v>10625</v>
      </c>
      <c r="AF2043" s="634" t="s">
        <v>20724</v>
      </c>
      <c r="AI2043" s="646" t="str">
        <f>VLOOKUP(K2043,'2-kurs'!C:F,4,)</f>
        <v>2-kurs</v>
      </c>
      <c r="AJ2043" s="634" t="str">
        <f t="shared" si="31"/>
        <v>438231100665</v>
      </c>
    </row>
    <row r="2044" spans="1:36" hidden="1" x14ac:dyDescent="0.25">
      <c r="A2044" s="634" t="s">
        <v>12764</v>
      </c>
      <c r="B2044" s="634" t="s">
        <v>5598</v>
      </c>
      <c r="C2044" s="634" t="s">
        <v>8125</v>
      </c>
      <c r="D2044" s="634" t="s">
        <v>8126</v>
      </c>
      <c r="E2044" s="634" t="s">
        <v>8127</v>
      </c>
      <c r="F2044" s="634" t="s">
        <v>4345</v>
      </c>
      <c r="G2044" s="634" t="s">
        <v>4348</v>
      </c>
      <c r="H2044" s="634" t="s">
        <v>4346</v>
      </c>
      <c r="I2044" s="634" t="s">
        <v>12765</v>
      </c>
      <c r="J2044" s="634" t="s">
        <v>12766</v>
      </c>
      <c r="K2044" s="635">
        <v>42705941010027</v>
      </c>
      <c r="L2044" s="634" t="s">
        <v>9444</v>
      </c>
      <c r="M2044" s="634" t="s">
        <v>2423</v>
      </c>
      <c r="N2044" s="634" t="s">
        <v>2424</v>
      </c>
      <c r="O2044" s="634" t="s">
        <v>4331</v>
      </c>
      <c r="P2044" s="634" t="s">
        <v>8132</v>
      </c>
      <c r="Q2044" s="634" t="s">
        <v>8133</v>
      </c>
      <c r="R2044" s="634" t="s">
        <v>7224</v>
      </c>
      <c r="S2044" s="634" t="s">
        <v>8135</v>
      </c>
      <c r="T2044" s="634" t="s">
        <v>12752</v>
      </c>
      <c r="U2044" s="634" t="s">
        <v>2426</v>
      </c>
      <c r="V2044" s="634" t="s">
        <v>470</v>
      </c>
      <c r="W2044" s="634" t="s">
        <v>5559</v>
      </c>
      <c r="X2044" s="634" t="s">
        <v>12767</v>
      </c>
      <c r="Y2044" s="634" t="s">
        <v>8138</v>
      </c>
      <c r="Z2044" s="634" t="s">
        <v>8139</v>
      </c>
      <c r="AB2044" s="634" t="s">
        <v>8183</v>
      </c>
      <c r="AC2044" s="634" t="s">
        <v>8184</v>
      </c>
      <c r="AF2044" s="634" t="s">
        <v>19300</v>
      </c>
      <c r="AI2044" s="646" t="str">
        <f>VLOOKUP(K2044,'2-kurs'!C:F,4,)</f>
        <v>2-kurs</v>
      </c>
      <c r="AJ2044" s="634" t="str">
        <f t="shared" si="31"/>
        <v>438241100004</v>
      </c>
    </row>
    <row r="2045" spans="1:36" hidden="1" x14ac:dyDescent="0.25">
      <c r="A2045" s="634" t="s">
        <v>12877</v>
      </c>
      <c r="B2045" s="634" t="s">
        <v>5148</v>
      </c>
      <c r="C2045" s="634" t="s">
        <v>8125</v>
      </c>
      <c r="D2045" s="634" t="s">
        <v>8126</v>
      </c>
      <c r="E2045" s="634" t="s">
        <v>8127</v>
      </c>
      <c r="F2045" s="634" t="s">
        <v>4345</v>
      </c>
      <c r="G2045" s="634" t="s">
        <v>8332</v>
      </c>
      <c r="H2045" s="634" t="s">
        <v>4346</v>
      </c>
      <c r="I2045" s="634" t="s">
        <v>12878</v>
      </c>
      <c r="J2045" s="634" t="s">
        <v>12879</v>
      </c>
      <c r="K2045" s="635">
        <v>41803975280030</v>
      </c>
      <c r="L2045" s="634" t="s">
        <v>12880</v>
      </c>
      <c r="M2045" s="634" t="s">
        <v>2423</v>
      </c>
      <c r="N2045" s="634" t="s">
        <v>2424</v>
      </c>
      <c r="O2045" s="634" t="s">
        <v>4331</v>
      </c>
      <c r="P2045" s="634" t="s">
        <v>8132</v>
      </c>
      <c r="Q2045" s="634" t="s">
        <v>8133</v>
      </c>
      <c r="R2045" s="634" t="s">
        <v>7224</v>
      </c>
      <c r="S2045" s="634" t="s">
        <v>8135</v>
      </c>
      <c r="T2045" s="634" t="s">
        <v>12752</v>
      </c>
      <c r="U2045" s="634" t="s">
        <v>2426</v>
      </c>
      <c r="V2045" s="634" t="s">
        <v>470</v>
      </c>
      <c r="W2045" s="634" t="s">
        <v>5559</v>
      </c>
      <c r="X2045" s="634" t="s">
        <v>12881</v>
      </c>
      <c r="Y2045" s="634" t="s">
        <v>8138</v>
      </c>
      <c r="Z2045" s="634" t="s">
        <v>8139</v>
      </c>
      <c r="AB2045" s="634" t="s">
        <v>8183</v>
      </c>
      <c r="AC2045" s="634" t="s">
        <v>8184</v>
      </c>
      <c r="AE2045" s="634" t="s">
        <v>10625</v>
      </c>
      <c r="AF2045" s="634" t="s">
        <v>21277</v>
      </c>
      <c r="AI2045" s="646" t="str">
        <f>VLOOKUP(K2045,'2-kurs'!C:F,4,)</f>
        <v>2-kurs</v>
      </c>
      <c r="AJ2045" s="634" t="str">
        <f t="shared" si="31"/>
        <v>438231100577</v>
      </c>
    </row>
    <row r="2046" spans="1:36" hidden="1" x14ac:dyDescent="0.25">
      <c r="A2046" s="634" t="s">
        <v>12808</v>
      </c>
      <c r="B2046" s="634" t="s">
        <v>5209</v>
      </c>
      <c r="C2046" s="634" t="s">
        <v>8125</v>
      </c>
      <c r="D2046" s="634" t="s">
        <v>8126</v>
      </c>
      <c r="E2046" s="634" t="s">
        <v>8127</v>
      </c>
      <c r="F2046" s="634" t="s">
        <v>4345</v>
      </c>
      <c r="G2046" s="634" t="s">
        <v>4349</v>
      </c>
      <c r="H2046" s="634" t="s">
        <v>4344</v>
      </c>
      <c r="I2046" s="634" t="s">
        <v>12809</v>
      </c>
      <c r="J2046" s="634" t="s">
        <v>12810</v>
      </c>
      <c r="K2046" s="635">
        <v>32712851140040</v>
      </c>
      <c r="L2046" s="634" t="s">
        <v>12811</v>
      </c>
      <c r="M2046" s="634" t="s">
        <v>2423</v>
      </c>
      <c r="N2046" s="634" t="s">
        <v>2424</v>
      </c>
      <c r="O2046" s="634" t="s">
        <v>4331</v>
      </c>
      <c r="P2046" s="634" t="s">
        <v>8132</v>
      </c>
      <c r="Q2046" s="634" t="s">
        <v>8133</v>
      </c>
      <c r="R2046" s="634" t="s">
        <v>7224</v>
      </c>
      <c r="S2046" s="634" t="s">
        <v>8135</v>
      </c>
      <c r="T2046" s="634" t="s">
        <v>12752</v>
      </c>
      <c r="U2046" s="634" t="s">
        <v>2426</v>
      </c>
      <c r="V2046" s="634" t="s">
        <v>470</v>
      </c>
      <c r="W2046" s="634" t="s">
        <v>5559</v>
      </c>
      <c r="X2046" s="634" t="s">
        <v>12812</v>
      </c>
      <c r="Y2046" s="634" t="s">
        <v>8138</v>
      </c>
      <c r="Z2046" s="634" t="s">
        <v>8139</v>
      </c>
      <c r="AB2046" s="634" t="s">
        <v>8183</v>
      </c>
      <c r="AC2046" s="634" t="s">
        <v>8184</v>
      </c>
      <c r="AE2046" s="634" t="s">
        <v>10625</v>
      </c>
      <c r="AF2046" s="634" t="s">
        <v>21229</v>
      </c>
      <c r="AI2046" s="646" t="str">
        <f>VLOOKUP(K2046,'2-kurs'!C:F,4,)</f>
        <v>2-kurs</v>
      </c>
      <c r="AJ2046" s="634" t="str">
        <f t="shared" si="31"/>
        <v>438231100600</v>
      </c>
    </row>
    <row r="2047" spans="1:36" hidden="1" x14ac:dyDescent="0.25">
      <c r="A2047" s="634" t="s">
        <v>12860</v>
      </c>
      <c r="B2047" s="634" t="s">
        <v>5242</v>
      </c>
      <c r="C2047" s="634" t="s">
        <v>8125</v>
      </c>
      <c r="D2047" s="634" t="s">
        <v>8126</v>
      </c>
      <c r="E2047" s="634" t="s">
        <v>8127</v>
      </c>
      <c r="F2047" s="634" t="s">
        <v>4345</v>
      </c>
      <c r="G2047" s="634" t="s">
        <v>4349</v>
      </c>
      <c r="H2047" s="634" t="s">
        <v>4344</v>
      </c>
      <c r="I2047" s="634" t="s">
        <v>12861</v>
      </c>
      <c r="J2047" s="634" t="s">
        <v>12862</v>
      </c>
      <c r="K2047" s="635">
        <v>30512951140029</v>
      </c>
      <c r="L2047" s="634" t="s">
        <v>10828</v>
      </c>
      <c r="M2047" s="634" t="s">
        <v>2423</v>
      </c>
      <c r="N2047" s="634" t="s">
        <v>2424</v>
      </c>
      <c r="O2047" s="634" t="s">
        <v>4331</v>
      </c>
      <c r="P2047" s="634" t="s">
        <v>8132</v>
      </c>
      <c r="Q2047" s="634" t="s">
        <v>8133</v>
      </c>
      <c r="R2047" s="634" t="s">
        <v>7224</v>
      </c>
      <c r="S2047" s="634" t="s">
        <v>8135</v>
      </c>
      <c r="T2047" s="634" t="s">
        <v>12752</v>
      </c>
      <c r="U2047" s="634" t="s">
        <v>2426</v>
      </c>
      <c r="V2047" s="634" t="s">
        <v>470</v>
      </c>
      <c r="W2047" s="634" t="s">
        <v>5559</v>
      </c>
      <c r="X2047" s="634" t="s">
        <v>12863</v>
      </c>
      <c r="Y2047" s="634" t="s">
        <v>8138</v>
      </c>
      <c r="Z2047" s="634" t="s">
        <v>8139</v>
      </c>
      <c r="AB2047" s="634" t="s">
        <v>8183</v>
      </c>
      <c r="AC2047" s="634" t="s">
        <v>8184</v>
      </c>
      <c r="AE2047" s="634" t="s">
        <v>10625</v>
      </c>
      <c r="AF2047" s="634" t="s">
        <v>19300</v>
      </c>
      <c r="AI2047" s="646" t="str">
        <f>VLOOKUP(K2047,'2-kurs'!C:F,4,)</f>
        <v>2-kurs</v>
      </c>
      <c r="AJ2047" s="634" t="str">
        <f t="shared" si="31"/>
        <v>438231100563</v>
      </c>
    </row>
    <row r="2048" spans="1:36" hidden="1" x14ac:dyDescent="0.25">
      <c r="A2048" s="634" t="s">
        <v>12959</v>
      </c>
      <c r="B2048" s="634" t="s">
        <v>12960</v>
      </c>
      <c r="C2048" s="634" t="s">
        <v>8125</v>
      </c>
      <c r="D2048" s="634" t="s">
        <v>8126</v>
      </c>
      <c r="E2048" s="634" t="s">
        <v>8127</v>
      </c>
      <c r="F2048" s="634" t="s">
        <v>4345</v>
      </c>
      <c r="G2048" s="634" t="s">
        <v>4348</v>
      </c>
      <c r="H2048" s="634" t="s">
        <v>4344</v>
      </c>
      <c r="I2048" s="634" t="s">
        <v>12961</v>
      </c>
      <c r="J2048" s="634" t="s">
        <v>12962</v>
      </c>
      <c r="K2048" s="635">
        <v>51012045300021</v>
      </c>
      <c r="L2048" s="634" t="s">
        <v>10612</v>
      </c>
      <c r="M2048" s="634" t="s">
        <v>2423</v>
      </c>
      <c r="N2048" s="634" t="s">
        <v>2424</v>
      </c>
      <c r="O2048" s="634" t="s">
        <v>4340</v>
      </c>
      <c r="P2048" s="634" t="s">
        <v>8132</v>
      </c>
      <c r="Q2048" s="634" t="s">
        <v>8133</v>
      </c>
      <c r="R2048" s="634" t="s">
        <v>7224</v>
      </c>
      <c r="S2048" s="634" t="s">
        <v>8135</v>
      </c>
      <c r="T2048" s="634" t="s">
        <v>12752</v>
      </c>
      <c r="U2048" s="634" t="s">
        <v>2426</v>
      </c>
      <c r="V2048" s="634" t="s">
        <v>470</v>
      </c>
      <c r="W2048" s="634" t="s">
        <v>5559</v>
      </c>
      <c r="X2048" s="634" t="s">
        <v>12963</v>
      </c>
      <c r="Y2048" s="634" t="s">
        <v>8138</v>
      </c>
      <c r="Z2048" s="634" t="s">
        <v>8139</v>
      </c>
      <c r="AB2048" s="634" t="s">
        <v>8183</v>
      </c>
      <c r="AC2048" s="634" t="s">
        <v>8184</v>
      </c>
      <c r="AF2048" s="634" t="s">
        <v>21281</v>
      </c>
      <c r="AI2048" s="646" t="str">
        <f>VLOOKUP(K2048,'2-kurs'!C:F,4,)</f>
        <v>2-kurs</v>
      </c>
      <c r="AJ2048" s="634" t="str">
        <f t="shared" si="31"/>
        <v>438231100793</v>
      </c>
    </row>
    <row r="2049" spans="1:36" hidden="1" x14ac:dyDescent="0.25">
      <c r="A2049" s="634" t="s">
        <v>12992</v>
      </c>
      <c r="B2049" s="634" t="s">
        <v>5532</v>
      </c>
      <c r="C2049" s="634" t="s">
        <v>8125</v>
      </c>
      <c r="D2049" s="634" t="s">
        <v>8126</v>
      </c>
      <c r="E2049" s="634" t="s">
        <v>8127</v>
      </c>
      <c r="F2049" s="634" t="s">
        <v>4345</v>
      </c>
      <c r="G2049" s="634" t="s">
        <v>4347</v>
      </c>
      <c r="H2049" s="634" t="s">
        <v>4344</v>
      </c>
      <c r="I2049" s="634" t="s">
        <v>12993</v>
      </c>
      <c r="J2049" s="634" t="s">
        <v>12994</v>
      </c>
      <c r="K2049" s="635">
        <v>31508871160013</v>
      </c>
      <c r="L2049" s="634" t="s">
        <v>12995</v>
      </c>
      <c r="M2049" s="634" t="s">
        <v>2423</v>
      </c>
      <c r="N2049" s="634" t="s">
        <v>2424</v>
      </c>
      <c r="O2049" s="634" t="s">
        <v>4340</v>
      </c>
      <c r="P2049" s="634" t="s">
        <v>8132</v>
      </c>
      <c r="Q2049" s="634" t="s">
        <v>8133</v>
      </c>
      <c r="R2049" s="634" t="s">
        <v>7224</v>
      </c>
      <c r="S2049" s="634" t="s">
        <v>8135</v>
      </c>
      <c r="T2049" s="634" t="s">
        <v>12752</v>
      </c>
      <c r="U2049" s="634" t="s">
        <v>2426</v>
      </c>
      <c r="V2049" s="634" t="s">
        <v>470</v>
      </c>
      <c r="W2049" s="634" t="s">
        <v>5559</v>
      </c>
      <c r="X2049" s="634" t="s">
        <v>12996</v>
      </c>
      <c r="Y2049" s="634" t="s">
        <v>8138</v>
      </c>
      <c r="Z2049" s="634" t="s">
        <v>8139</v>
      </c>
      <c r="AB2049" s="634" t="s">
        <v>8183</v>
      </c>
      <c r="AC2049" s="634" t="s">
        <v>8184</v>
      </c>
      <c r="AE2049" s="634" t="s">
        <v>19646</v>
      </c>
      <c r="AF2049" s="634" t="s">
        <v>21273</v>
      </c>
      <c r="AI2049" s="646" t="str">
        <f>VLOOKUP(K2049,'2-kurs'!C:F,4,)</f>
        <v>2-kurs</v>
      </c>
      <c r="AJ2049" s="634" t="str">
        <f t="shared" si="31"/>
        <v>438231100785</v>
      </c>
    </row>
    <row r="2050" spans="1:36" hidden="1" x14ac:dyDescent="0.25">
      <c r="A2050" s="634" t="s">
        <v>12964</v>
      </c>
      <c r="B2050" s="634" t="s">
        <v>5422</v>
      </c>
      <c r="C2050" s="634" t="s">
        <v>8125</v>
      </c>
      <c r="D2050" s="634" t="s">
        <v>8126</v>
      </c>
      <c r="E2050" s="634" t="s">
        <v>8361</v>
      </c>
      <c r="F2050" s="634" t="s">
        <v>4345</v>
      </c>
      <c r="G2050" s="634" t="s">
        <v>4347</v>
      </c>
      <c r="H2050" s="634" t="s">
        <v>4346</v>
      </c>
      <c r="I2050" s="634" t="s">
        <v>12965</v>
      </c>
      <c r="J2050" s="634" t="s">
        <v>12966</v>
      </c>
      <c r="K2050" s="635">
        <v>42107901000123</v>
      </c>
      <c r="L2050" s="634" t="s">
        <v>9567</v>
      </c>
      <c r="M2050" s="634" t="s">
        <v>2423</v>
      </c>
      <c r="N2050" s="634" t="s">
        <v>2424</v>
      </c>
      <c r="O2050" s="634" t="s">
        <v>4340</v>
      </c>
      <c r="P2050" s="634" t="s">
        <v>8132</v>
      </c>
      <c r="Q2050" s="634" t="s">
        <v>8133</v>
      </c>
      <c r="R2050" s="634" t="s">
        <v>7224</v>
      </c>
      <c r="S2050" s="634" t="s">
        <v>8135</v>
      </c>
      <c r="T2050" s="634" t="s">
        <v>12752</v>
      </c>
      <c r="U2050" s="634" t="s">
        <v>2426</v>
      </c>
      <c r="V2050" s="634" t="s">
        <v>470</v>
      </c>
      <c r="W2050" s="634" t="s">
        <v>5559</v>
      </c>
      <c r="X2050" s="634" t="s">
        <v>12967</v>
      </c>
      <c r="Y2050" s="634" t="s">
        <v>8138</v>
      </c>
      <c r="Z2050" s="634" t="s">
        <v>8139</v>
      </c>
      <c r="AB2050" s="634" t="s">
        <v>8183</v>
      </c>
      <c r="AC2050" s="634" t="s">
        <v>8184</v>
      </c>
      <c r="AE2050" s="634" t="s">
        <v>10625</v>
      </c>
      <c r="AF2050" s="634" t="s">
        <v>18740</v>
      </c>
      <c r="AI2050" s="646" t="str">
        <f>VLOOKUP(K2050,'2-kurs'!C:F,4,)</f>
        <v>2-kurs</v>
      </c>
      <c r="AJ2050" s="634" t="str">
        <f t="shared" si="31"/>
        <v>438231100670</v>
      </c>
    </row>
    <row r="2051" spans="1:36" hidden="1" x14ac:dyDescent="0.25">
      <c r="A2051" s="634" t="s">
        <v>13001</v>
      </c>
      <c r="B2051" s="634" t="s">
        <v>13002</v>
      </c>
      <c r="C2051" s="634" t="s">
        <v>8125</v>
      </c>
      <c r="D2051" s="634" t="s">
        <v>8126</v>
      </c>
      <c r="E2051" s="634" t="s">
        <v>8127</v>
      </c>
      <c r="F2051" s="634" t="s">
        <v>4345</v>
      </c>
      <c r="G2051" s="634" t="s">
        <v>4347</v>
      </c>
      <c r="H2051" s="634" t="s">
        <v>4344</v>
      </c>
      <c r="I2051" s="634" t="s">
        <v>13003</v>
      </c>
      <c r="J2051" s="634" t="s">
        <v>13004</v>
      </c>
      <c r="K2051" s="635">
        <v>51609045260060</v>
      </c>
      <c r="L2051" s="634" t="s">
        <v>10549</v>
      </c>
      <c r="M2051" s="634" t="s">
        <v>2423</v>
      </c>
      <c r="N2051" s="634" t="s">
        <v>2424</v>
      </c>
      <c r="O2051" s="634" t="s">
        <v>4340</v>
      </c>
      <c r="P2051" s="634" t="s">
        <v>8132</v>
      </c>
      <c r="Q2051" s="634" t="s">
        <v>8133</v>
      </c>
      <c r="R2051" s="634" t="s">
        <v>10622</v>
      </c>
      <c r="S2051" s="634" t="s">
        <v>8135</v>
      </c>
      <c r="T2051" s="634" t="s">
        <v>12752</v>
      </c>
      <c r="U2051" s="634" t="s">
        <v>2426</v>
      </c>
      <c r="V2051" s="634" t="s">
        <v>470</v>
      </c>
      <c r="W2051" s="634" t="s">
        <v>5559</v>
      </c>
      <c r="X2051" s="634" t="s">
        <v>13005</v>
      </c>
      <c r="Y2051" s="634" t="s">
        <v>8138</v>
      </c>
      <c r="Z2051" s="634" t="s">
        <v>8139</v>
      </c>
      <c r="AB2051" s="634" t="s">
        <v>8183</v>
      </c>
      <c r="AC2051" s="634" t="s">
        <v>8184</v>
      </c>
      <c r="AF2051" s="634" t="s">
        <v>18576</v>
      </c>
      <c r="AI2051" s="646" t="str">
        <f>VLOOKUP(K2051,'2-kurs'!C:F,4,)</f>
        <v>2-kurs</v>
      </c>
      <c r="AJ2051" s="634" t="str">
        <f t="shared" si="31"/>
        <v>438231100740</v>
      </c>
    </row>
    <row r="2052" spans="1:36" hidden="1" x14ac:dyDescent="0.25">
      <c r="A2052" s="634" t="s">
        <v>12988</v>
      </c>
      <c r="B2052" s="634" t="s">
        <v>5420</v>
      </c>
      <c r="C2052" s="634" t="s">
        <v>8125</v>
      </c>
      <c r="D2052" s="634" t="s">
        <v>8126</v>
      </c>
      <c r="E2052" s="634" t="s">
        <v>8127</v>
      </c>
      <c r="F2052" s="634" t="s">
        <v>4345</v>
      </c>
      <c r="G2052" s="634" t="s">
        <v>4347</v>
      </c>
      <c r="H2052" s="634" t="s">
        <v>4344</v>
      </c>
      <c r="I2052" s="634" t="s">
        <v>12989</v>
      </c>
      <c r="J2052" s="634" t="s">
        <v>12990</v>
      </c>
      <c r="K2052" s="635">
        <v>30407851160050</v>
      </c>
      <c r="L2052" s="634" t="s">
        <v>9965</v>
      </c>
      <c r="M2052" s="634" t="s">
        <v>2423</v>
      </c>
      <c r="N2052" s="634" t="s">
        <v>2424</v>
      </c>
      <c r="O2052" s="634" t="s">
        <v>4340</v>
      </c>
      <c r="P2052" s="634" t="s">
        <v>8132</v>
      </c>
      <c r="Q2052" s="634" t="s">
        <v>8133</v>
      </c>
      <c r="R2052" s="634" t="s">
        <v>7224</v>
      </c>
      <c r="S2052" s="634" t="s">
        <v>8135</v>
      </c>
      <c r="T2052" s="634" t="s">
        <v>12752</v>
      </c>
      <c r="U2052" s="634" t="s">
        <v>2426</v>
      </c>
      <c r="V2052" s="634" t="s">
        <v>470</v>
      </c>
      <c r="W2052" s="634" t="s">
        <v>5559</v>
      </c>
      <c r="X2052" s="634" t="s">
        <v>12991</v>
      </c>
      <c r="Y2052" s="634" t="s">
        <v>8138</v>
      </c>
      <c r="Z2052" s="634" t="s">
        <v>8139</v>
      </c>
      <c r="AB2052" s="634" t="s">
        <v>8183</v>
      </c>
      <c r="AC2052" s="634" t="s">
        <v>8184</v>
      </c>
      <c r="AE2052" s="634" t="s">
        <v>10625</v>
      </c>
      <c r="AF2052" s="634" t="s">
        <v>21282</v>
      </c>
      <c r="AI2052" s="646" t="str">
        <f>VLOOKUP(K2052,'2-kurs'!C:F,4,)</f>
        <v>2-kurs</v>
      </c>
      <c r="AJ2052" s="634" t="str">
        <f t="shared" ref="AJ2052:AJ2115" si="32">A2052</f>
        <v>438231100573</v>
      </c>
    </row>
    <row r="2053" spans="1:36" hidden="1" x14ac:dyDescent="0.25">
      <c r="A2053" s="634" t="s">
        <v>12983</v>
      </c>
      <c r="B2053" s="634" t="s">
        <v>12984</v>
      </c>
      <c r="C2053" s="634" t="s">
        <v>8125</v>
      </c>
      <c r="D2053" s="634" t="s">
        <v>8126</v>
      </c>
      <c r="E2053" s="634" t="s">
        <v>8127</v>
      </c>
      <c r="F2053" s="634" t="s">
        <v>4345</v>
      </c>
      <c r="G2053" s="634" t="s">
        <v>8327</v>
      </c>
      <c r="H2053" s="634" t="s">
        <v>4344</v>
      </c>
      <c r="I2053" s="634" t="s">
        <v>12985</v>
      </c>
      <c r="J2053" s="634" t="s">
        <v>12986</v>
      </c>
      <c r="K2053" s="635">
        <v>30109931040101</v>
      </c>
      <c r="L2053" s="634" t="s">
        <v>9673</v>
      </c>
      <c r="M2053" s="634" t="s">
        <v>2423</v>
      </c>
      <c r="N2053" s="634" t="s">
        <v>2424</v>
      </c>
      <c r="O2053" s="634" t="s">
        <v>4340</v>
      </c>
      <c r="P2053" s="634" t="s">
        <v>8132</v>
      </c>
      <c r="Q2053" s="634" t="s">
        <v>8133</v>
      </c>
      <c r="R2053" s="634" t="s">
        <v>7224</v>
      </c>
      <c r="S2053" s="634" t="s">
        <v>8135</v>
      </c>
      <c r="T2053" s="634" t="s">
        <v>12752</v>
      </c>
      <c r="U2053" s="634" t="s">
        <v>2426</v>
      </c>
      <c r="V2053" s="634" t="s">
        <v>470</v>
      </c>
      <c r="W2053" s="634" t="s">
        <v>5559</v>
      </c>
      <c r="X2053" s="634" t="s">
        <v>12987</v>
      </c>
      <c r="Y2053" s="634" t="s">
        <v>8138</v>
      </c>
      <c r="Z2053" s="634" t="s">
        <v>8139</v>
      </c>
      <c r="AB2053" s="634" t="s">
        <v>8183</v>
      </c>
      <c r="AC2053" s="634" t="s">
        <v>8184</v>
      </c>
      <c r="AE2053" s="634" t="s">
        <v>10625</v>
      </c>
      <c r="AF2053" s="634" t="s">
        <v>20823</v>
      </c>
      <c r="AI2053" s="646" t="str">
        <f>VLOOKUP(K2053,'2-kurs'!C:F,4,)</f>
        <v>2-kurs</v>
      </c>
      <c r="AJ2053" s="634" t="str">
        <f t="shared" si="32"/>
        <v>438231100687</v>
      </c>
    </row>
    <row r="2054" spans="1:36" hidden="1" x14ac:dyDescent="0.25">
      <c r="A2054" s="634" t="s">
        <v>12979</v>
      </c>
      <c r="B2054" s="634" t="s">
        <v>5416</v>
      </c>
      <c r="C2054" s="634" t="s">
        <v>8125</v>
      </c>
      <c r="D2054" s="634" t="s">
        <v>8126</v>
      </c>
      <c r="E2054" s="634" t="s">
        <v>8127</v>
      </c>
      <c r="F2054" s="634" t="s">
        <v>4345</v>
      </c>
      <c r="G2054" s="634" t="s">
        <v>4347</v>
      </c>
      <c r="H2054" s="634" t="s">
        <v>4346</v>
      </c>
      <c r="I2054" s="634" t="s">
        <v>12980</v>
      </c>
      <c r="J2054" s="634" t="s">
        <v>12981</v>
      </c>
      <c r="K2054" s="635">
        <v>61108025250013</v>
      </c>
      <c r="L2054" s="634" t="s">
        <v>9583</v>
      </c>
      <c r="M2054" s="634" t="s">
        <v>2423</v>
      </c>
      <c r="N2054" s="634" t="s">
        <v>2424</v>
      </c>
      <c r="O2054" s="634" t="s">
        <v>4340</v>
      </c>
      <c r="P2054" s="634" t="s">
        <v>8132</v>
      </c>
      <c r="Q2054" s="634" t="s">
        <v>8133</v>
      </c>
      <c r="R2054" s="634" t="s">
        <v>7224</v>
      </c>
      <c r="S2054" s="634" t="s">
        <v>8135</v>
      </c>
      <c r="T2054" s="634" t="s">
        <v>12752</v>
      </c>
      <c r="U2054" s="634" t="s">
        <v>2426</v>
      </c>
      <c r="V2054" s="634" t="s">
        <v>470</v>
      </c>
      <c r="W2054" s="634" t="s">
        <v>5559</v>
      </c>
      <c r="X2054" s="634" t="s">
        <v>12982</v>
      </c>
      <c r="Y2054" s="634" t="s">
        <v>8138</v>
      </c>
      <c r="Z2054" s="634" t="s">
        <v>8139</v>
      </c>
      <c r="AB2054" s="634" t="s">
        <v>8183</v>
      </c>
      <c r="AC2054" s="634" t="s">
        <v>8184</v>
      </c>
      <c r="AE2054" s="634" t="s">
        <v>10625</v>
      </c>
      <c r="AF2054" s="634" t="s">
        <v>19300</v>
      </c>
      <c r="AI2054" s="646" t="str">
        <f>VLOOKUP(K2054,'2-kurs'!C:F,4,)</f>
        <v>2-kurs</v>
      </c>
      <c r="AJ2054" s="634" t="str">
        <f t="shared" si="32"/>
        <v>438231100578</v>
      </c>
    </row>
    <row r="2055" spans="1:36" hidden="1" x14ac:dyDescent="0.25">
      <c r="A2055" s="634" t="s">
        <v>12973</v>
      </c>
      <c r="B2055" s="634" t="s">
        <v>12974</v>
      </c>
      <c r="C2055" s="634" t="s">
        <v>8125</v>
      </c>
      <c r="D2055" s="634" t="s">
        <v>8126</v>
      </c>
      <c r="E2055" s="634" t="s">
        <v>8127</v>
      </c>
      <c r="F2055" s="634" t="s">
        <v>4345</v>
      </c>
      <c r="G2055" s="634" t="s">
        <v>8221</v>
      </c>
      <c r="H2055" s="634" t="s">
        <v>4344</v>
      </c>
      <c r="I2055" s="634" t="s">
        <v>12975</v>
      </c>
      <c r="J2055" s="634" t="s">
        <v>12976</v>
      </c>
      <c r="K2055" s="635">
        <v>51506045350033</v>
      </c>
      <c r="L2055" s="634" t="s">
        <v>12977</v>
      </c>
      <c r="M2055" s="634" t="s">
        <v>2423</v>
      </c>
      <c r="N2055" s="634" t="s">
        <v>2424</v>
      </c>
      <c r="O2055" s="634" t="s">
        <v>4340</v>
      </c>
      <c r="P2055" s="634" t="s">
        <v>8132</v>
      </c>
      <c r="Q2055" s="634" t="s">
        <v>8133</v>
      </c>
      <c r="R2055" s="634" t="s">
        <v>7224</v>
      </c>
      <c r="S2055" s="634" t="s">
        <v>8135</v>
      </c>
      <c r="T2055" s="634" t="s">
        <v>12752</v>
      </c>
      <c r="U2055" s="634" t="s">
        <v>2426</v>
      </c>
      <c r="V2055" s="634" t="s">
        <v>470</v>
      </c>
      <c r="W2055" s="634" t="s">
        <v>5559</v>
      </c>
      <c r="X2055" s="634" t="s">
        <v>12978</v>
      </c>
      <c r="Y2055" s="634" t="s">
        <v>8138</v>
      </c>
      <c r="Z2055" s="634" t="s">
        <v>8139</v>
      </c>
      <c r="AB2055" s="634" t="s">
        <v>8183</v>
      </c>
      <c r="AC2055" s="634" t="s">
        <v>8184</v>
      </c>
      <c r="AE2055" s="634" t="s">
        <v>10625</v>
      </c>
      <c r="AF2055" s="634" t="s">
        <v>20747</v>
      </c>
      <c r="AI2055" s="646" t="str">
        <f>VLOOKUP(K2055,'2-kurs'!C:F,4,)</f>
        <v>2-kurs</v>
      </c>
      <c r="AJ2055" s="634" t="str">
        <f t="shared" si="32"/>
        <v>438231100584</v>
      </c>
    </row>
    <row r="2056" spans="1:36" hidden="1" x14ac:dyDescent="0.25">
      <c r="A2056" s="634" t="s">
        <v>12923</v>
      </c>
      <c r="B2056" s="634" t="s">
        <v>5396</v>
      </c>
      <c r="C2056" s="634" t="s">
        <v>8125</v>
      </c>
      <c r="D2056" s="634" t="s">
        <v>8126</v>
      </c>
      <c r="E2056" s="634" t="s">
        <v>8127</v>
      </c>
      <c r="F2056" s="634" t="s">
        <v>4345</v>
      </c>
      <c r="G2056" s="634" t="s">
        <v>4348</v>
      </c>
      <c r="H2056" s="634" t="s">
        <v>4346</v>
      </c>
      <c r="I2056" s="634" t="s">
        <v>12924</v>
      </c>
      <c r="J2056" s="634" t="s">
        <v>12925</v>
      </c>
      <c r="K2056" s="635">
        <v>61209015300016</v>
      </c>
      <c r="L2056" s="634" t="s">
        <v>12926</v>
      </c>
      <c r="M2056" s="634" t="s">
        <v>2423</v>
      </c>
      <c r="N2056" s="634" t="s">
        <v>2424</v>
      </c>
      <c r="O2056" s="634" t="s">
        <v>4340</v>
      </c>
      <c r="P2056" s="634" t="s">
        <v>8132</v>
      </c>
      <c r="Q2056" s="634" t="s">
        <v>8133</v>
      </c>
      <c r="R2056" s="634" t="s">
        <v>7224</v>
      </c>
      <c r="S2056" s="634" t="s">
        <v>8135</v>
      </c>
      <c r="T2056" s="634" t="s">
        <v>12752</v>
      </c>
      <c r="U2056" s="634" t="s">
        <v>2426</v>
      </c>
      <c r="V2056" s="634" t="s">
        <v>470</v>
      </c>
      <c r="W2056" s="634" t="s">
        <v>5559</v>
      </c>
      <c r="X2056" s="634" t="s">
        <v>12927</v>
      </c>
      <c r="Y2056" s="634" t="s">
        <v>8138</v>
      </c>
      <c r="Z2056" s="634" t="s">
        <v>8139</v>
      </c>
      <c r="AB2056" s="634" t="s">
        <v>8183</v>
      </c>
      <c r="AC2056" s="634" t="s">
        <v>8184</v>
      </c>
      <c r="AF2056" s="634" t="s">
        <v>18824</v>
      </c>
      <c r="AI2056" s="646" t="str">
        <f>VLOOKUP(K2056,'2-kurs'!C:F,4,)</f>
        <v>2-kurs</v>
      </c>
      <c r="AJ2056" s="634" t="str">
        <f t="shared" si="32"/>
        <v>438231100741</v>
      </c>
    </row>
    <row r="2057" spans="1:36" hidden="1" x14ac:dyDescent="0.25">
      <c r="A2057" s="634" t="s">
        <v>12969</v>
      </c>
      <c r="B2057" s="634" t="s">
        <v>5393</v>
      </c>
      <c r="C2057" s="634" t="s">
        <v>8125</v>
      </c>
      <c r="D2057" s="634" t="s">
        <v>8126</v>
      </c>
      <c r="E2057" s="634" t="s">
        <v>8127</v>
      </c>
      <c r="F2057" s="634" t="s">
        <v>4345</v>
      </c>
      <c r="G2057" s="634" t="s">
        <v>4348</v>
      </c>
      <c r="H2057" s="634" t="s">
        <v>4346</v>
      </c>
      <c r="I2057" s="634" t="s">
        <v>12970</v>
      </c>
      <c r="J2057" s="634" t="s">
        <v>12971</v>
      </c>
      <c r="K2057" s="635">
        <v>61110055300013</v>
      </c>
      <c r="L2057" s="634" t="s">
        <v>12190</v>
      </c>
      <c r="M2057" s="634" t="s">
        <v>2423</v>
      </c>
      <c r="N2057" s="634" t="s">
        <v>2424</v>
      </c>
      <c r="O2057" s="634" t="s">
        <v>4340</v>
      </c>
      <c r="P2057" s="634" t="s">
        <v>8132</v>
      </c>
      <c r="Q2057" s="634" t="s">
        <v>8133</v>
      </c>
      <c r="R2057" s="634" t="s">
        <v>7224</v>
      </c>
      <c r="S2057" s="634" t="s">
        <v>8135</v>
      </c>
      <c r="T2057" s="634" t="s">
        <v>12752</v>
      </c>
      <c r="U2057" s="634" t="s">
        <v>2426</v>
      </c>
      <c r="V2057" s="634" t="s">
        <v>470</v>
      </c>
      <c r="W2057" s="634" t="s">
        <v>5559</v>
      </c>
      <c r="X2057" s="634" t="s">
        <v>12972</v>
      </c>
      <c r="Y2057" s="634" t="s">
        <v>8138</v>
      </c>
      <c r="Z2057" s="634" t="s">
        <v>8139</v>
      </c>
      <c r="AB2057" s="634" t="s">
        <v>8183</v>
      </c>
      <c r="AC2057" s="634" t="s">
        <v>8184</v>
      </c>
      <c r="AE2057" s="634" t="s">
        <v>10625</v>
      </c>
      <c r="AF2057" s="634" t="s">
        <v>20724</v>
      </c>
      <c r="AI2057" s="646" t="str">
        <f>VLOOKUP(K2057,'2-kurs'!C:F,4,)</f>
        <v>2-kurs</v>
      </c>
      <c r="AJ2057" s="634" t="str">
        <f t="shared" si="32"/>
        <v>438231100570</v>
      </c>
    </row>
    <row r="2058" spans="1:36" hidden="1" x14ac:dyDescent="0.25">
      <c r="A2058" s="634" t="s">
        <v>12935</v>
      </c>
      <c r="B2058" s="634" t="s">
        <v>5369</v>
      </c>
      <c r="C2058" s="634" t="s">
        <v>8125</v>
      </c>
      <c r="D2058" s="634" t="s">
        <v>8126</v>
      </c>
      <c r="E2058" s="634" t="s">
        <v>8127</v>
      </c>
      <c r="F2058" s="634" t="s">
        <v>4345</v>
      </c>
      <c r="G2058" s="634" t="s">
        <v>8332</v>
      </c>
      <c r="H2058" s="634" t="s">
        <v>4346</v>
      </c>
      <c r="I2058" s="634" t="s">
        <v>12936</v>
      </c>
      <c r="J2058" s="634" t="s">
        <v>12937</v>
      </c>
      <c r="K2058" s="635">
        <v>41209881060054</v>
      </c>
      <c r="L2058" s="634" t="s">
        <v>12938</v>
      </c>
      <c r="M2058" s="634" t="s">
        <v>2423</v>
      </c>
      <c r="N2058" s="634" t="s">
        <v>2424</v>
      </c>
      <c r="O2058" s="634" t="s">
        <v>4340</v>
      </c>
      <c r="P2058" s="634" t="s">
        <v>8132</v>
      </c>
      <c r="Q2058" s="634" t="s">
        <v>8133</v>
      </c>
      <c r="R2058" s="634" t="s">
        <v>7224</v>
      </c>
      <c r="S2058" s="634" t="s">
        <v>8135</v>
      </c>
      <c r="T2058" s="634" t="s">
        <v>12752</v>
      </c>
      <c r="U2058" s="634" t="s">
        <v>2426</v>
      </c>
      <c r="V2058" s="634" t="s">
        <v>470</v>
      </c>
      <c r="W2058" s="634" t="s">
        <v>5559</v>
      </c>
      <c r="X2058" s="634" t="s">
        <v>12939</v>
      </c>
      <c r="Y2058" s="634" t="s">
        <v>8138</v>
      </c>
      <c r="Z2058" s="634" t="s">
        <v>8139</v>
      </c>
      <c r="AB2058" s="634" t="s">
        <v>8183</v>
      </c>
      <c r="AC2058" s="634" t="s">
        <v>8184</v>
      </c>
      <c r="AE2058" s="634" t="s">
        <v>10625</v>
      </c>
      <c r="AF2058" s="634" t="s">
        <v>21288</v>
      </c>
      <c r="AI2058" s="646" t="str">
        <f>VLOOKUP(K2058,'2-kurs'!C:F,4,)</f>
        <v>2-kurs</v>
      </c>
      <c r="AJ2058" s="634" t="str">
        <f t="shared" si="32"/>
        <v>438231100595</v>
      </c>
    </row>
    <row r="2059" spans="1:36" hidden="1" x14ac:dyDescent="0.25">
      <c r="A2059" s="634" t="s">
        <v>12931</v>
      </c>
      <c r="B2059" s="634" t="s">
        <v>5367</v>
      </c>
      <c r="C2059" s="634" t="s">
        <v>8125</v>
      </c>
      <c r="D2059" s="634" t="s">
        <v>8126</v>
      </c>
      <c r="E2059" s="634" t="s">
        <v>8127</v>
      </c>
      <c r="F2059" s="634" t="s">
        <v>4345</v>
      </c>
      <c r="G2059" s="634" t="s">
        <v>4349</v>
      </c>
      <c r="H2059" s="634" t="s">
        <v>4346</v>
      </c>
      <c r="I2059" s="634" t="s">
        <v>12932</v>
      </c>
      <c r="J2059" s="634" t="s">
        <v>12933</v>
      </c>
      <c r="K2059" s="635">
        <v>40307901140058</v>
      </c>
      <c r="L2059" s="634" t="s">
        <v>10162</v>
      </c>
      <c r="M2059" s="634" t="s">
        <v>2423</v>
      </c>
      <c r="N2059" s="634" t="s">
        <v>2424</v>
      </c>
      <c r="O2059" s="634" t="s">
        <v>4340</v>
      </c>
      <c r="P2059" s="634" t="s">
        <v>8132</v>
      </c>
      <c r="Q2059" s="634" t="s">
        <v>8133</v>
      </c>
      <c r="R2059" s="634" t="s">
        <v>7224</v>
      </c>
      <c r="S2059" s="634" t="s">
        <v>8135</v>
      </c>
      <c r="T2059" s="634" t="s">
        <v>12752</v>
      </c>
      <c r="U2059" s="634" t="s">
        <v>2426</v>
      </c>
      <c r="V2059" s="634" t="s">
        <v>470</v>
      </c>
      <c r="W2059" s="634" t="s">
        <v>5559</v>
      </c>
      <c r="X2059" s="634" t="s">
        <v>12934</v>
      </c>
      <c r="Y2059" s="634" t="s">
        <v>8138</v>
      </c>
      <c r="Z2059" s="634" t="s">
        <v>8139</v>
      </c>
      <c r="AB2059" s="634" t="s">
        <v>8183</v>
      </c>
      <c r="AC2059" s="634" t="s">
        <v>8184</v>
      </c>
      <c r="AE2059" s="634" t="s">
        <v>10625</v>
      </c>
      <c r="AF2059" s="634" t="s">
        <v>21274</v>
      </c>
      <c r="AI2059" s="646" t="str">
        <f>VLOOKUP(K2059,'2-kurs'!C:F,4,)</f>
        <v>2-kurs</v>
      </c>
      <c r="AJ2059" s="634" t="str">
        <f t="shared" si="32"/>
        <v>438231100603</v>
      </c>
    </row>
    <row r="2060" spans="1:36" hidden="1" x14ac:dyDescent="0.25">
      <c r="A2060" s="634" t="s">
        <v>12913</v>
      </c>
      <c r="B2060" s="634" t="s">
        <v>5364</v>
      </c>
      <c r="C2060" s="634" t="s">
        <v>8125</v>
      </c>
      <c r="D2060" s="634" t="s">
        <v>8126</v>
      </c>
      <c r="E2060" s="634" t="s">
        <v>8127</v>
      </c>
      <c r="F2060" s="634" t="s">
        <v>4345</v>
      </c>
      <c r="G2060" s="634" t="s">
        <v>4347</v>
      </c>
      <c r="H2060" s="634" t="s">
        <v>4346</v>
      </c>
      <c r="I2060" s="634" t="s">
        <v>12914</v>
      </c>
      <c r="J2060" s="634" t="s">
        <v>12915</v>
      </c>
      <c r="K2060" s="635">
        <v>42808780920057</v>
      </c>
      <c r="L2060" s="634" t="s">
        <v>12916</v>
      </c>
      <c r="M2060" s="634" t="s">
        <v>2423</v>
      </c>
      <c r="N2060" s="634" t="s">
        <v>2424</v>
      </c>
      <c r="O2060" s="634" t="s">
        <v>4340</v>
      </c>
      <c r="P2060" s="634" t="s">
        <v>8132</v>
      </c>
      <c r="Q2060" s="634" t="s">
        <v>8133</v>
      </c>
      <c r="R2060" s="634" t="s">
        <v>7224</v>
      </c>
      <c r="S2060" s="634" t="s">
        <v>8135</v>
      </c>
      <c r="T2060" s="634" t="s">
        <v>12752</v>
      </c>
      <c r="U2060" s="634" t="s">
        <v>2426</v>
      </c>
      <c r="V2060" s="634" t="s">
        <v>470</v>
      </c>
      <c r="W2060" s="634" t="s">
        <v>5559</v>
      </c>
      <c r="X2060" s="634" t="s">
        <v>12917</v>
      </c>
      <c r="Y2060" s="634" t="s">
        <v>8138</v>
      </c>
      <c r="Z2060" s="634" t="s">
        <v>8139</v>
      </c>
      <c r="AB2060" s="634" t="s">
        <v>8183</v>
      </c>
      <c r="AC2060" s="634" t="s">
        <v>8184</v>
      </c>
      <c r="AE2060" s="634" t="s">
        <v>10625</v>
      </c>
      <c r="AF2060" s="634" t="s">
        <v>20724</v>
      </c>
      <c r="AI2060" s="646" t="str">
        <f>VLOOKUP(K2060,'2-kurs'!C:F,4,)</f>
        <v>2-kurs</v>
      </c>
      <c r="AJ2060" s="634" t="str">
        <f t="shared" si="32"/>
        <v>438231100581</v>
      </c>
    </row>
    <row r="2061" spans="1:36" hidden="1" x14ac:dyDescent="0.25">
      <c r="A2061" s="634" t="s">
        <v>12997</v>
      </c>
      <c r="B2061" s="634" t="s">
        <v>5599</v>
      </c>
      <c r="C2061" s="634" t="s">
        <v>8125</v>
      </c>
      <c r="D2061" s="634" t="s">
        <v>8126</v>
      </c>
      <c r="E2061" s="634" t="s">
        <v>8127</v>
      </c>
      <c r="F2061" s="634" t="s">
        <v>4345</v>
      </c>
      <c r="G2061" s="634" t="s">
        <v>8332</v>
      </c>
      <c r="H2061" s="634" t="s">
        <v>4344</v>
      </c>
      <c r="I2061" s="634" t="s">
        <v>12998</v>
      </c>
      <c r="J2061" s="634" t="s">
        <v>12999</v>
      </c>
      <c r="K2061" s="635">
        <v>30203955280016</v>
      </c>
      <c r="L2061" s="634" t="s">
        <v>9740</v>
      </c>
      <c r="M2061" s="634" t="s">
        <v>2423</v>
      </c>
      <c r="N2061" s="634" t="s">
        <v>2424</v>
      </c>
      <c r="O2061" s="634" t="s">
        <v>4340</v>
      </c>
      <c r="P2061" s="634" t="s">
        <v>8132</v>
      </c>
      <c r="Q2061" s="634" t="s">
        <v>8133</v>
      </c>
      <c r="R2061" s="634" t="s">
        <v>7224</v>
      </c>
      <c r="S2061" s="634" t="s">
        <v>8135</v>
      </c>
      <c r="T2061" s="634" t="s">
        <v>12752</v>
      </c>
      <c r="U2061" s="634" t="s">
        <v>2426</v>
      </c>
      <c r="V2061" s="634" t="s">
        <v>470</v>
      </c>
      <c r="W2061" s="634" t="s">
        <v>5559</v>
      </c>
      <c r="X2061" s="634" t="s">
        <v>13000</v>
      </c>
      <c r="Y2061" s="634" t="s">
        <v>8138</v>
      </c>
      <c r="Z2061" s="634" t="s">
        <v>8139</v>
      </c>
      <c r="AF2061" s="634" t="s">
        <v>21196</v>
      </c>
      <c r="AI2061" s="646" t="str">
        <f>VLOOKUP(K2061,'2-kurs'!C:F,4,)</f>
        <v>2-kurs</v>
      </c>
      <c r="AJ2061" s="634" t="str">
        <f t="shared" si="32"/>
        <v>438231100821</v>
      </c>
    </row>
    <row r="2062" spans="1:36" hidden="1" x14ac:dyDescent="0.25">
      <c r="A2062" s="634" t="s">
        <v>12918</v>
      </c>
      <c r="B2062" s="634" t="s">
        <v>12919</v>
      </c>
      <c r="C2062" s="634" t="s">
        <v>8125</v>
      </c>
      <c r="D2062" s="634" t="s">
        <v>8126</v>
      </c>
      <c r="E2062" s="634" t="s">
        <v>8127</v>
      </c>
      <c r="F2062" s="634" t="s">
        <v>4345</v>
      </c>
      <c r="G2062" s="634" t="s">
        <v>4349</v>
      </c>
      <c r="H2062" s="634" t="s">
        <v>4344</v>
      </c>
      <c r="I2062" s="634" t="s">
        <v>12920</v>
      </c>
      <c r="J2062" s="634" t="s">
        <v>12921</v>
      </c>
      <c r="K2062" s="635">
        <v>32204951140038</v>
      </c>
      <c r="L2062" s="634" t="s">
        <v>9357</v>
      </c>
      <c r="M2062" s="634" t="s">
        <v>2423</v>
      </c>
      <c r="N2062" s="634" t="s">
        <v>2424</v>
      </c>
      <c r="O2062" s="634" t="s">
        <v>4340</v>
      </c>
      <c r="P2062" s="634" t="s">
        <v>8132</v>
      </c>
      <c r="Q2062" s="634" t="s">
        <v>8133</v>
      </c>
      <c r="R2062" s="634" t="s">
        <v>7224</v>
      </c>
      <c r="S2062" s="634" t="s">
        <v>8135</v>
      </c>
      <c r="T2062" s="634" t="s">
        <v>12752</v>
      </c>
      <c r="U2062" s="634" t="s">
        <v>2426</v>
      </c>
      <c r="V2062" s="634" t="s">
        <v>470</v>
      </c>
      <c r="W2062" s="634" t="s">
        <v>5559</v>
      </c>
      <c r="X2062" s="634" t="s">
        <v>12922</v>
      </c>
      <c r="Y2062" s="634" t="s">
        <v>8138</v>
      </c>
      <c r="Z2062" s="634" t="s">
        <v>8139</v>
      </c>
      <c r="AB2062" s="634" t="s">
        <v>8183</v>
      </c>
      <c r="AC2062" s="634" t="s">
        <v>8184</v>
      </c>
      <c r="AE2062" s="634" t="s">
        <v>10625</v>
      </c>
      <c r="AF2062" s="634" t="s">
        <v>21282</v>
      </c>
      <c r="AI2062" s="646" t="str">
        <f>VLOOKUP(K2062,'2-kurs'!C:F,4,)</f>
        <v>2-kurs</v>
      </c>
      <c r="AJ2062" s="634" t="str">
        <f t="shared" si="32"/>
        <v>438231100661</v>
      </c>
    </row>
    <row r="2063" spans="1:36" hidden="1" x14ac:dyDescent="0.25">
      <c r="A2063" s="634" t="s">
        <v>12910</v>
      </c>
      <c r="B2063" s="634" t="s">
        <v>5349</v>
      </c>
      <c r="C2063" s="634" t="s">
        <v>8125</v>
      </c>
      <c r="D2063" s="634" t="s">
        <v>8126</v>
      </c>
      <c r="E2063" s="634" t="s">
        <v>8127</v>
      </c>
      <c r="F2063" s="634" t="s">
        <v>8552</v>
      </c>
      <c r="G2063" s="634" t="s">
        <v>10353</v>
      </c>
      <c r="H2063" s="634" t="s">
        <v>4346</v>
      </c>
      <c r="I2063" s="634" t="s">
        <v>12911</v>
      </c>
      <c r="J2063" s="634" t="s">
        <v>12912</v>
      </c>
      <c r="K2063" s="635">
        <v>40508961130010</v>
      </c>
      <c r="L2063" s="634" t="s">
        <v>12211</v>
      </c>
      <c r="M2063" s="634" t="s">
        <v>2423</v>
      </c>
      <c r="N2063" s="634" t="s">
        <v>2424</v>
      </c>
      <c r="O2063" s="634" t="s">
        <v>4340</v>
      </c>
      <c r="P2063" s="634" t="s">
        <v>8132</v>
      </c>
      <c r="Q2063" s="634" t="s">
        <v>8133</v>
      </c>
      <c r="R2063" s="634" t="s">
        <v>7224</v>
      </c>
      <c r="S2063" s="634" t="s">
        <v>8135</v>
      </c>
      <c r="T2063" s="634" t="s">
        <v>12752</v>
      </c>
      <c r="U2063" s="634" t="s">
        <v>2426</v>
      </c>
      <c r="V2063" s="634" t="s">
        <v>470</v>
      </c>
      <c r="W2063" s="634" t="s">
        <v>5559</v>
      </c>
      <c r="X2063" s="634" t="s">
        <v>12191</v>
      </c>
      <c r="Y2063" s="634" t="s">
        <v>8138</v>
      </c>
      <c r="Z2063" s="634" t="s">
        <v>8139</v>
      </c>
      <c r="AF2063" s="634" t="s">
        <v>18740</v>
      </c>
      <c r="AI2063" s="646" t="str">
        <f>VLOOKUP(K2063,'2-kurs'!C:F,4,)</f>
        <v>2-kurs</v>
      </c>
      <c r="AJ2063" s="634" t="str">
        <f t="shared" si="32"/>
        <v>438231100787</v>
      </c>
    </row>
    <row r="2064" spans="1:36" hidden="1" x14ac:dyDescent="0.25">
      <c r="A2064" s="634" t="s">
        <v>12905</v>
      </c>
      <c r="B2064" s="634" t="s">
        <v>12906</v>
      </c>
      <c r="C2064" s="634" t="s">
        <v>8125</v>
      </c>
      <c r="D2064" s="634" t="s">
        <v>8126</v>
      </c>
      <c r="E2064" s="634" t="s">
        <v>8127</v>
      </c>
      <c r="F2064" s="634" t="s">
        <v>4345</v>
      </c>
      <c r="G2064" s="634" t="s">
        <v>4348</v>
      </c>
      <c r="H2064" s="634" t="s">
        <v>4346</v>
      </c>
      <c r="I2064" s="634" t="s">
        <v>12907</v>
      </c>
      <c r="J2064" s="634" t="s">
        <v>12908</v>
      </c>
      <c r="K2064" s="635">
        <v>42608851140078</v>
      </c>
      <c r="L2064" s="634" t="s">
        <v>12229</v>
      </c>
      <c r="M2064" s="634" t="s">
        <v>2423</v>
      </c>
      <c r="N2064" s="634" t="s">
        <v>2424</v>
      </c>
      <c r="O2064" s="634" t="s">
        <v>4340</v>
      </c>
      <c r="P2064" s="634" t="s">
        <v>8132</v>
      </c>
      <c r="Q2064" s="634" t="s">
        <v>8133</v>
      </c>
      <c r="R2064" s="634" t="s">
        <v>7224</v>
      </c>
      <c r="S2064" s="634" t="s">
        <v>8135</v>
      </c>
      <c r="T2064" s="634" t="s">
        <v>12752</v>
      </c>
      <c r="U2064" s="634" t="s">
        <v>2426</v>
      </c>
      <c r="V2064" s="634" t="s">
        <v>470</v>
      </c>
      <c r="W2064" s="634" t="s">
        <v>5559</v>
      </c>
      <c r="X2064" s="634" t="s">
        <v>12909</v>
      </c>
      <c r="Y2064" s="634" t="s">
        <v>8138</v>
      </c>
      <c r="Z2064" s="634" t="s">
        <v>8139</v>
      </c>
      <c r="AB2064" s="634" t="s">
        <v>8183</v>
      </c>
      <c r="AC2064" s="634" t="s">
        <v>8184</v>
      </c>
      <c r="AE2064" s="634" t="s">
        <v>10625</v>
      </c>
      <c r="AF2064" s="634" t="s">
        <v>21281</v>
      </c>
      <c r="AI2064" s="646" t="str">
        <f>VLOOKUP(K2064,'2-kurs'!C:F,4,)</f>
        <v>2-kurs</v>
      </c>
      <c r="AJ2064" s="634" t="str">
        <f t="shared" si="32"/>
        <v>438231100668</v>
      </c>
    </row>
    <row r="2065" spans="1:36" hidden="1" x14ac:dyDescent="0.25">
      <c r="A2065" s="634" t="s">
        <v>12901</v>
      </c>
      <c r="B2065" s="634" t="s">
        <v>5343</v>
      </c>
      <c r="C2065" s="634" t="s">
        <v>8125</v>
      </c>
      <c r="D2065" s="634" t="s">
        <v>8126</v>
      </c>
      <c r="E2065" s="634" t="s">
        <v>8127</v>
      </c>
      <c r="F2065" s="634" t="s">
        <v>4345</v>
      </c>
      <c r="G2065" s="634" t="s">
        <v>4347</v>
      </c>
      <c r="H2065" s="634" t="s">
        <v>4346</v>
      </c>
      <c r="I2065" s="634" t="s">
        <v>12902</v>
      </c>
      <c r="J2065" s="634" t="s">
        <v>12903</v>
      </c>
      <c r="K2065" s="635">
        <v>62010045260095</v>
      </c>
      <c r="L2065" s="634" t="s">
        <v>8779</v>
      </c>
      <c r="M2065" s="634" t="s">
        <v>2423</v>
      </c>
      <c r="N2065" s="634" t="s">
        <v>2424</v>
      </c>
      <c r="O2065" s="634" t="s">
        <v>4340</v>
      </c>
      <c r="P2065" s="634" t="s">
        <v>8132</v>
      </c>
      <c r="Q2065" s="634" t="s">
        <v>8133</v>
      </c>
      <c r="R2065" s="634" t="s">
        <v>7224</v>
      </c>
      <c r="S2065" s="634" t="s">
        <v>8135</v>
      </c>
      <c r="T2065" s="634" t="s">
        <v>12752</v>
      </c>
      <c r="U2065" s="634" t="s">
        <v>2426</v>
      </c>
      <c r="V2065" s="634" t="s">
        <v>470</v>
      </c>
      <c r="W2065" s="634" t="s">
        <v>5559</v>
      </c>
      <c r="X2065" s="634" t="s">
        <v>12904</v>
      </c>
      <c r="Y2065" s="634" t="s">
        <v>8138</v>
      </c>
      <c r="Z2065" s="634" t="s">
        <v>8139</v>
      </c>
      <c r="AB2065" s="634" t="s">
        <v>8183</v>
      </c>
      <c r="AC2065" s="634" t="s">
        <v>8184</v>
      </c>
      <c r="AE2065" s="634" t="s">
        <v>10625</v>
      </c>
      <c r="AF2065" s="634" t="s">
        <v>21281</v>
      </c>
      <c r="AI2065" s="646" t="str">
        <f>VLOOKUP(K2065,'2-kurs'!C:F,4,)</f>
        <v>2-kurs</v>
      </c>
      <c r="AJ2065" s="634" t="str">
        <f t="shared" si="32"/>
        <v>438231100576</v>
      </c>
    </row>
    <row r="2066" spans="1:36" hidden="1" x14ac:dyDescent="0.25">
      <c r="A2066" s="634" t="s">
        <v>12892</v>
      </c>
      <c r="B2066" s="634" t="s">
        <v>5330</v>
      </c>
      <c r="C2066" s="634" t="s">
        <v>8125</v>
      </c>
      <c r="D2066" s="634" t="s">
        <v>8126</v>
      </c>
      <c r="E2066" s="634" t="s">
        <v>8127</v>
      </c>
      <c r="F2066" s="634" t="s">
        <v>4345</v>
      </c>
      <c r="G2066" s="634" t="s">
        <v>4348</v>
      </c>
      <c r="H2066" s="634" t="s">
        <v>4346</v>
      </c>
      <c r="I2066" s="634" t="s">
        <v>12893</v>
      </c>
      <c r="J2066" s="634" t="s">
        <v>12894</v>
      </c>
      <c r="K2066" s="635">
        <v>41810891140100</v>
      </c>
      <c r="L2066" s="634" t="s">
        <v>12895</v>
      </c>
      <c r="M2066" s="634" t="s">
        <v>2423</v>
      </c>
      <c r="N2066" s="634" t="s">
        <v>2424</v>
      </c>
      <c r="O2066" s="634" t="s">
        <v>4340</v>
      </c>
      <c r="P2066" s="634" t="s">
        <v>8132</v>
      </c>
      <c r="Q2066" s="634" t="s">
        <v>8133</v>
      </c>
      <c r="R2066" s="634" t="s">
        <v>7224</v>
      </c>
      <c r="S2066" s="634" t="s">
        <v>8135</v>
      </c>
      <c r="T2066" s="634" t="s">
        <v>12752</v>
      </c>
      <c r="U2066" s="634" t="s">
        <v>2426</v>
      </c>
      <c r="V2066" s="634" t="s">
        <v>470</v>
      </c>
      <c r="W2066" s="634" t="s">
        <v>5559</v>
      </c>
      <c r="X2066" s="634" t="s">
        <v>12896</v>
      </c>
      <c r="Y2066" s="634" t="s">
        <v>8138</v>
      </c>
      <c r="Z2066" s="634" t="s">
        <v>8139</v>
      </c>
      <c r="AB2066" s="634" t="s">
        <v>8183</v>
      </c>
      <c r="AC2066" s="634" t="s">
        <v>8184</v>
      </c>
      <c r="AE2066" s="634" t="s">
        <v>10625</v>
      </c>
      <c r="AF2066" s="634" t="s">
        <v>21287</v>
      </c>
      <c r="AI2066" s="646" t="str">
        <f>VLOOKUP(K2066,'2-kurs'!C:F,4,)</f>
        <v>2-kurs</v>
      </c>
      <c r="AJ2066" s="634" t="str">
        <f t="shared" si="32"/>
        <v>438231100630</v>
      </c>
    </row>
    <row r="2067" spans="1:36" hidden="1" x14ac:dyDescent="0.25">
      <c r="A2067" s="634" t="s">
        <v>12897</v>
      </c>
      <c r="B2067" s="634" t="s">
        <v>5328</v>
      </c>
      <c r="C2067" s="634" t="s">
        <v>8125</v>
      </c>
      <c r="D2067" s="634" t="s">
        <v>8126</v>
      </c>
      <c r="E2067" s="634" t="s">
        <v>8127</v>
      </c>
      <c r="F2067" s="634" t="s">
        <v>4345</v>
      </c>
      <c r="G2067" s="634" t="s">
        <v>4347</v>
      </c>
      <c r="H2067" s="634" t="s">
        <v>4344</v>
      </c>
      <c r="I2067" s="634" t="s">
        <v>8480</v>
      </c>
      <c r="J2067" s="634" t="s">
        <v>12898</v>
      </c>
      <c r="K2067" s="635">
        <v>51808045260069</v>
      </c>
      <c r="L2067" s="634" t="s">
        <v>12899</v>
      </c>
      <c r="M2067" s="634" t="s">
        <v>2423</v>
      </c>
      <c r="N2067" s="634" t="s">
        <v>2424</v>
      </c>
      <c r="O2067" s="634" t="s">
        <v>4340</v>
      </c>
      <c r="P2067" s="634" t="s">
        <v>8132</v>
      </c>
      <c r="Q2067" s="634" t="s">
        <v>8133</v>
      </c>
      <c r="R2067" s="634" t="s">
        <v>7224</v>
      </c>
      <c r="S2067" s="634" t="s">
        <v>8135</v>
      </c>
      <c r="T2067" s="634" t="s">
        <v>12752</v>
      </c>
      <c r="U2067" s="634" t="s">
        <v>2426</v>
      </c>
      <c r="V2067" s="634" t="s">
        <v>470</v>
      </c>
      <c r="W2067" s="634" t="s">
        <v>5559</v>
      </c>
      <c r="X2067" s="634" t="s">
        <v>12900</v>
      </c>
      <c r="Y2067" s="634" t="s">
        <v>8138</v>
      </c>
      <c r="Z2067" s="634" t="s">
        <v>8139</v>
      </c>
      <c r="AB2067" s="634" t="s">
        <v>8183</v>
      </c>
      <c r="AC2067" s="634" t="s">
        <v>8184</v>
      </c>
      <c r="AE2067" s="634" t="s">
        <v>10625</v>
      </c>
      <c r="AF2067" s="634" t="s">
        <v>18740</v>
      </c>
      <c r="AI2067" s="646" t="str">
        <f>VLOOKUP(K2067,'2-kurs'!C:F,4,)</f>
        <v>2-kurs</v>
      </c>
      <c r="AJ2067" s="634" t="str">
        <f t="shared" si="32"/>
        <v>438231100592</v>
      </c>
    </row>
    <row r="2068" spans="1:36" hidden="1" x14ac:dyDescent="0.25">
      <c r="A2068" s="634" t="s">
        <v>13017</v>
      </c>
      <c r="B2068" s="634" t="s">
        <v>13018</v>
      </c>
      <c r="C2068" s="634" t="s">
        <v>8125</v>
      </c>
      <c r="D2068" s="634" t="s">
        <v>8126</v>
      </c>
      <c r="E2068" s="634" t="s">
        <v>8127</v>
      </c>
      <c r="F2068" s="634" t="s">
        <v>4345</v>
      </c>
      <c r="G2068" s="634" t="s">
        <v>9003</v>
      </c>
      <c r="H2068" s="634" t="s">
        <v>4346</v>
      </c>
      <c r="I2068" s="634" t="s">
        <v>13019</v>
      </c>
      <c r="J2068" s="634" t="s">
        <v>13020</v>
      </c>
      <c r="K2068" s="635">
        <v>61104055370017</v>
      </c>
      <c r="L2068" s="634" t="s">
        <v>13021</v>
      </c>
      <c r="M2068" s="634" t="s">
        <v>2423</v>
      </c>
      <c r="N2068" s="634" t="s">
        <v>2424</v>
      </c>
      <c r="O2068" s="634" t="s">
        <v>4340</v>
      </c>
      <c r="P2068" s="634" t="s">
        <v>8132</v>
      </c>
      <c r="Q2068" s="634" t="s">
        <v>8133</v>
      </c>
      <c r="R2068" s="634" t="s">
        <v>7224</v>
      </c>
      <c r="S2068" s="634" t="s">
        <v>8135</v>
      </c>
      <c r="T2068" s="634" t="s">
        <v>12752</v>
      </c>
      <c r="U2068" s="634" t="s">
        <v>2426</v>
      </c>
      <c r="V2068" s="634" t="s">
        <v>470</v>
      </c>
      <c r="W2068" s="634" t="s">
        <v>5559</v>
      </c>
      <c r="X2068" s="634" t="s">
        <v>13022</v>
      </c>
      <c r="Y2068" s="634" t="s">
        <v>8138</v>
      </c>
      <c r="Z2068" s="634" t="s">
        <v>8139</v>
      </c>
      <c r="AB2068" s="634" t="s">
        <v>8183</v>
      </c>
      <c r="AC2068" s="634" t="s">
        <v>8184</v>
      </c>
      <c r="AE2068" s="634" t="s">
        <v>10625</v>
      </c>
      <c r="AF2068" s="634" t="s">
        <v>18740</v>
      </c>
      <c r="AI2068" s="646" t="str">
        <f>VLOOKUP(K2068,'2-kurs'!C:F,4,)</f>
        <v>2-kurs</v>
      </c>
      <c r="AJ2068" s="634" t="str">
        <f t="shared" si="32"/>
        <v>438231100618</v>
      </c>
    </row>
    <row r="2069" spans="1:36" hidden="1" x14ac:dyDescent="0.25">
      <c r="A2069" s="634" t="s">
        <v>13011</v>
      </c>
      <c r="B2069" s="634" t="s">
        <v>5301</v>
      </c>
      <c r="C2069" s="634" t="s">
        <v>8125</v>
      </c>
      <c r="D2069" s="634" t="s">
        <v>8126</v>
      </c>
      <c r="E2069" s="634" t="s">
        <v>8127</v>
      </c>
      <c r="F2069" s="634" t="s">
        <v>4345</v>
      </c>
      <c r="G2069" s="634" t="s">
        <v>4348</v>
      </c>
      <c r="H2069" s="634" t="s">
        <v>4346</v>
      </c>
      <c r="I2069" s="634" t="s">
        <v>13012</v>
      </c>
      <c r="J2069" s="634" t="s">
        <v>13013</v>
      </c>
      <c r="K2069" s="635">
        <v>40809951010021</v>
      </c>
      <c r="L2069" s="634" t="s">
        <v>13014</v>
      </c>
      <c r="M2069" s="634" t="s">
        <v>2423</v>
      </c>
      <c r="N2069" s="634" t="s">
        <v>2424</v>
      </c>
      <c r="O2069" s="634" t="s">
        <v>4340</v>
      </c>
      <c r="P2069" s="634" t="s">
        <v>8132</v>
      </c>
      <c r="Q2069" s="634" t="s">
        <v>8133</v>
      </c>
      <c r="R2069" s="634" t="s">
        <v>7224</v>
      </c>
      <c r="S2069" s="634" t="s">
        <v>8135</v>
      </c>
      <c r="T2069" s="634" t="s">
        <v>12752</v>
      </c>
      <c r="U2069" s="634" t="s">
        <v>2426</v>
      </c>
      <c r="V2069" s="634" t="s">
        <v>470</v>
      </c>
      <c r="W2069" s="634" t="s">
        <v>5559</v>
      </c>
      <c r="X2069" s="634" t="s">
        <v>13015</v>
      </c>
      <c r="Y2069" s="634" t="s">
        <v>8138</v>
      </c>
      <c r="Z2069" s="634" t="s">
        <v>8139</v>
      </c>
      <c r="AB2069" s="634" t="s">
        <v>8183</v>
      </c>
      <c r="AC2069" s="634" t="s">
        <v>8184</v>
      </c>
      <c r="AE2069" s="634" t="s">
        <v>10625</v>
      </c>
      <c r="AF2069" s="634" t="s">
        <v>18740</v>
      </c>
      <c r="AI2069" s="646" t="str">
        <f>VLOOKUP(K2069,'2-kurs'!C:F,4,)</f>
        <v>2-kurs</v>
      </c>
      <c r="AJ2069" s="634" t="str">
        <f t="shared" si="32"/>
        <v>438231100606</v>
      </c>
    </row>
    <row r="2070" spans="1:36" hidden="1" x14ac:dyDescent="0.25">
      <c r="A2070" s="634" t="s">
        <v>13006</v>
      </c>
      <c r="B2070" s="634" t="s">
        <v>5577</v>
      </c>
      <c r="C2070" s="634" t="s">
        <v>8125</v>
      </c>
      <c r="D2070" s="634" t="s">
        <v>8126</v>
      </c>
      <c r="E2070" s="634" t="s">
        <v>8127</v>
      </c>
      <c r="F2070" s="634" t="s">
        <v>4345</v>
      </c>
      <c r="G2070" s="634" t="s">
        <v>4347</v>
      </c>
      <c r="H2070" s="634" t="s">
        <v>4344</v>
      </c>
      <c r="I2070" s="634" t="s">
        <v>13007</v>
      </c>
      <c r="J2070" s="634" t="s">
        <v>13008</v>
      </c>
      <c r="K2070" s="635">
        <v>30102961000019</v>
      </c>
      <c r="L2070" s="634" t="s">
        <v>13009</v>
      </c>
      <c r="M2070" s="634" t="s">
        <v>2423</v>
      </c>
      <c r="N2070" s="634" t="s">
        <v>2424</v>
      </c>
      <c r="O2070" s="634" t="s">
        <v>4340</v>
      </c>
      <c r="P2070" s="634" t="s">
        <v>8132</v>
      </c>
      <c r="Q2070" s="634" t="s">
        <v>8133</v>
      </c>
      <c r="R2070" s="634" t="s">
        <v>7224</v>
      </c>
      <c r="S2070" s="634" t="s">
        <v>8135</v>
      </c>
      <c r="T2070" s="634" t="s">
        <v>12752</v>
      </c>
      <c r="U2070" s="634" t="s">
        <v>2426</v>
      </c>
      <c r="V2070" s="634" t="s">
        <v>470</v>
      </c>
      <c r="W2070" s="634" t="s">
        <v>5559</v>
      </c>
      <c r="X2070" s="634" t="s">
        <v>13010</v>
      </c>
      <c r="Y2070" s="634" t="s">
        <v>8138</v>
      </c>
      <c r="Z2070" s="634" t="s">
        <v>8139</v>
      </c>
      <c r="AB2070" s="634" t="s">
        <v>8183</v>
      </c>
      <c r="AC2070" s="634" t="s">
        <v>8184</v>
      </c>
      <c r="AF2070" s="634" t="s">
        <v>21325</v>
      </c>
      <c r="AI2070" s="646" t="str">
        <f>VLOOKUP(K2070,'2-kurs'!C:F,4,)</f>
        <v>2-kurs</v>
      </c>
      <c r="AJ2070" s="634" t="str">
        <f t="shared" si="32"/>
        <v>438231100815</v>
      </c>
    </row>
    <row r="2071" spans="1:36" hidden="1" x14ac:dyDescent="0.25">
      <c r="A2071" s="634" t="s">
        <v>12940</v>
      </c>
      <c r="B2071" s="634" t="s">
        <v>5531</v>
      </c>
      <c r="C2071" s="634" t="s">
        <v>8125</v>
      </c>
      <c r="D2071" s="634" t="s">
        <v>8126</v>
      </c>
      <c r="E2071" s="634" t="s">
        <v>8127</v>
      </c>
      <c r="F2071" s="634" t="s">
        <v>4345</v>
      </c>
      <c r="G2071" s="634" t="s">
        <v>4349</v>
      </c>
      <c r="H2071" s="634" t="s">
        <v>4344</v>
      </c>
      <c r="I2071" s="634" t="s">
        <v>12941</v>
      </c>
      <c r="J2071" s="634" t="s">
        <v>12942</v>
      </c>
      <c r="K2071" s="635">
        <v>50108025380022</v>
      </c>
      <c r="L2071" s="634" t="s">
        <v>12943</v>
      </c>
      <c r="M2071" s="634" t="s">
        <v>2423</v>
      </c>
      <c r="N2071" s="634" t="s">
        <v>2424</v>
      </c>
      <c r="O2071" s="634" t="s">
        <v>4340</v>
      </c>
      <c r="P2071" s="634" t="s">
        <v>8132</v>
      </c>
      <c r="Q2071" s="634" t="s">
        <v>8133</v>
      </c>
      <c r="R2071" s="634" t="s">
        <v>10622</v>
      </c>
      <c r="S2071" s="634" t="s">
        <v>8135</v>
      </c>
      <c r="T2071" s="634" t="s">
        <v>12752</v>
      </c>
      <c r="U2071" s="634" t="s">
        <v>2426</v>
      </c>
      <c r="V2071" s="634" t="s">
        <v>470</v>
      </c>
      <c r="W2071" s="634" t="s">
        <v>5559</v>
      </c>
      <c r="X2071" s="634" t="s">
        <v>12944</v>
      </c>
      <c r="Y2071" s="634" t="s">
        <v>8138</v>
      </c>
      <c r="Z2071" s="634" t="s">
        <v>8139</v>
      </c>
      <c r="AB2071" s="634" t="s">
        <v>8183</v>
      </c>
      <c r="AC2071" s="634" t="s">
        <v>8184</v>
      </c>
      <c r="AF2071" s="634" t="s">
        <v>18576</v>
      </c>
      <c r="AI2071" s="646" t="str">
        <f>VLOOKUP(K2071,'2-kurs'!C:F,4,)</f>
        <v>2-kurs</v>
      </c>
      <c r="AJ2071" s="634" t="str">
        <f t="shared" si="32"/>
        <v>438231100784</v>
      </c>
    </row>
    <row r="2072" spans="1:36" hidden="1" x14ac:dyDescent="0.25">
      <c r="A2072" s="634" t="s">
        <v>12954</v>
      </c>
      <c r="B2072" s="634" t="s">
        <v>5194</v>
      </c>
      <c r="C2072" s="634" t="s">
        <v>8125</v>
      </c>
      <c r="D2072" s="634" t="s">
        <v>8126</v>
      </c>
      <c r="E2072" s="634" t="s">
        <v>8127</v>
      </c>
      <c r="F2072" s="634" t="s">
        <v>4345</v>
      </c>
      <c r="G2072" s="634" t="s">
        <v>4352</v>
      </c>
      <c r="H2072" s="634" t="s">
        <v>4346</v>
      </c>
      <c r="I2072" s="634" t="s">
        <v>12955</v>
      </c>
      <c r="J2072" s="634" t="s">
        <v>12956</v>
      </c>
      <c r="K2072" s="635">
        <v>41502921060048</v>
      </c>
      <c r="L2072" s="634" t="s">
        <v>12957</v>
      </c>
      <c r="M2072" s="634" t="s">
        <v>2423</v>
      </c>
      <c r="N2072" s="634" t="s">
        <v>2424</v>
      </c>
      <c r="O2072" s="634" t="s">
        <v>4340</v>
      </c>
      <c r="P2072" s="634" t="s">
        <v>8132</v>
      </c>
      <c r="Q2072" s="634" t="s">
        <v>8133</v>
      </c>
      <c r="R2072" s="634" t="s">
        <v>7224</v>
      </c>
      <c r="S2072" s="634" t="s">
        <v>8135</v>
      </c>
      <c r="T2072" s="634" t="s">
        <v>12752</v>
      </c>
      <c r="U2072" s="634" t="s">
        <v>2426</v>
      </c>
      <c r="V2072" s="634" t="s">
        <v>470</v>
      </c>
      <c r="W2072" s="634" t="s">
        <v>5559</v>
      </c>
      <c r="X2072" s="634" t="s">
        <v>12958</v>
      </c>
      <c r="Y2072" s="634" t="s">
        <v>8138</v>
      </c>
      <c r="Z2072" s="634" t="s">
        <v>8139</v>
      </c>
      <c r="AB2072" s="634" t="s">
        <v>8183</v>
      </c>
      <c r="AC2072" s="634" t="s">
        <v>8184</v>
      </c>
      <c r="AF2072" s="634" t="s">
        <v>21326</v>
      </c>
      <c r="AI2072" s="646" t="str">
        <f>VLOOKUP(K2072,'2-kurs'!C:F,4,)</f>
        <v>2-kurs</v>
      </c>
      <c r="AJ2072" s="634" t="str">
        <f t="shared" si="32"/>
        <v>438231100761</v>
      </c>
    </row>
    <row r="2073" spans="1:36" hidden="1" x14ac:dyDescent="0.25">
      <c r="A2073" s="634" t="s">
        <v>12949</v>
      </c>
      <c r="B2073" s="634" t="s">
        <v>5533</v>
      </c>
      <c r="C2073" s="634" t="s">
        <v>8125</v>
      </c>
      <c r="D2073" s="634" t="s">
        <v>8126</v>
      </c>
      <c r="E2073" s="634" t="s">
        <v>8127</v>
      </c>
      <c r="F2073" s="634" t="s">
        <v>4345</v>
      </c>
      <c r="G2073" s="634" t="s">
        <v>4349</v>
      </c>
      <c r="H2073" s="634" t="s">
        <v>4346</v>
      </c>
      <c r="I2073" s="634" t="s">
        <v>12950</v>
      </c>
      <c r="J2073" s="634" t="s">
        <v>12951</v>
      </c>
      <c r="K2073" s="635">
        <v>60201065300014</v>
      </c>
      <c r="L2073" s="634" t="s">
        <v>12952</v>
      </c>
      <c r="M2073" s="634" t="s">
        <v>2423</v>
      </c>
      <c r="N2073" s="634" t="s">
        <v>2424</v>
      </c>
      <c r="O2073" s="634" t="s">
        <v>4340</v>
      </c>
      <c r="P2073" s="634" t="s">
        <v>8132</v>
      </c>
      <c r="Q2073" s="634" t="s">
        <v>8133</v>
      </c>
      <c r="R2073" s="634" t="s">
        <v>7224</v>
      </c>
      <c r="S2073" s="634" t="s">
        <v>8135</v>
      </c>
      <c r="T2073" s="634" t="s">
        <v>12752</v>
      </c>
      <c r="U2073" s="634" t="s">
        <v>2426</v>
      </c>
      <c r="V2073" s="634" t="s">
        <v>470</v>
      </c>
      <c r="W2073" s="634" t="s">
        <v>5559</v>
      </c>
      <c r="X2073" s="634" t="s">
        <v>12953</v>
      </c>
      <c r="Y2073" s="634" t="s">
        <v>8138</v>
      </c>
      <c r="Z2073" s="634" t="s">
        <v>8139</v>
      </c>
      <c r="AB2073" s="634" t="s">
        <v>8183</v>
      </c>
      <c r="AC2073" s="634" t="s">
        <v>8184</v>
      </c>
      <c r="AF2073" s="634" t="s">
        <v>18824</v>
      </c>
      <c r="AI2073" s="646" t="str">
        <f>VLOOKUP(K2073,'2-kurs'!C:F,4,)</f>
        <v>2-kurs</v>
      </c>
      <c r="AJ2073" s="634" t="str">
        <f t="shared" si="32"/>
        <v>438231100802</v>
      </c>
    </row>
    <row r="2074" spans="1:36" hidden="1" x14ac:dyDescent="0.25">
      <c r="A2074" s="634" t="s">
        <v>12928</v>
      </c>
      <c r="B2074" s="634" t="s">
        <v>5163</v>
      </c>
      <c r="C2074" s="634" t="s">
        <v>8125</v>
      </c>
      <c r="D2074" s="634" t="s">
        <v>8126</v>
      </c>
      <c r="E2074" s="634" t="s">
        <v>8127</v>
      </c>
      <c r="F2074" s="634" t="s">
        <v>4345</v>
      </c>
      <c r="G2074" s="634" t="s">
        <v>4347</v>
      </c>
      <c r="H2074" s="634" t="s">
        <v>4346</v>
      </c>
      <c r="I2074" s="634" t="s">
        <v>8889</v>
      </c>
      <c r="J2074" s="634" t="s">
        <v>12929</v>
      </c>
      <c r="K2074" s="635">
        <v>61708065260090</v>
      </c>
      <c r="L2074" s="634" t="s">
        <v>9168</v>
      </c>
      <c r="M2074" s="634" t="s">
        <v>2423</v>
      </c>
      <c r="N2074" s="634" t="s">
        <v>2424</v>
      </c>
      <c r="O2074" s="634" t="s">
        <v>4340</v>
      </c>
      <c r="P2074" s="634" t="s">
        <v>8132</v>
      </c>
      <c r="Q2074" s="634" t="s">
        <v>8133</v>
      </c>
      <c r="R2074" s="634" t="s">
        <v>7224</v>
      </c>
      <c r="S2074" s="634" t="s">
        <v>8135</v>
      </c>
      <c r="T2074" s="634" t="s">
        <v>12752</v>
      </c>
      <c r="U2074" s="634" t="s">
        <v>2426</v>
      </c>
      <c r="V2074" s="634" t="s">
        <v>470</v>
      </c>
      <c r="W2074" s="634" t="s">
        <v>5559</v>
      </c>
      <c r="X2074" s="634" t="s">
        <v>12930</v>
      </c>
      <c r="Y2074" s="634" t="s">
        <v>8138</v>
      </c>
      <c r="Z2074" s="634" t="s">
        <v>8139</v>
      </c>
      <c r="AB2074" s="634" t="s">
        <v>8183</v>
      </c>
      <c r="AC2074" s="634" t="s">
        <v>8184</v>
      </c>
      <c r="AF2074" s="634" t="s">
        <v>19300</v>
      </c>
      <c r="AI2074" s="646" t="str">
        <f>VLOOKUP(K2074,'2-kurs'!C:F,4,)</f>
        <v>2-kurs</v>
      </c>
      <c r="AJ2074" s="634" t="str">
        <f t="shared" si="32"/>
        <v>438231100736</v>
      </c>
    </row>
    <row r="2075" spans="1:36" hidden="1" x14ac:dyDescent="0.25">
      <c r="A2075" s="634" t="s">
        <v>12945</v>
      </c>
      <c r="B2075" s="634" t="s">
        <v>5494</v>
      </c>
      <c r="C2075" s="634" t="s">
        <v>8125</v>
      </c>
      <c r="D2075" s="634" t="s">
        <v>8126</v>
      </c>
      <c r="E2075" s="634" t="s">
        <v>8127</v>
      </c>
      <c r="F2075" s="634" t="s">
        <v>4345</v>
      </c>
      <c r="G2075" s="634" t="s">
        <v>4350</v>
      </c>
      <c r="H2075" s="634" t="s">
        <v>4344</v>
      </c>
      <c r="I2075" s="634" t="s">
        <v>9006</v>
      </c>
      <c r="J2075" s="634" t="s">
        <v>12946</v>
      </c>
      <c r="K2075" s="635">
        <v>52712055310070</v>
      </c>
      <c r="L2075" s="634" t="s">
        <v>12947</v>
      </c>
      <c r="M2075" s="634" t="s">
        <v>2423</v>
      </c>
      <c r="N2075" s="634" t="s">
        <v>2424</v>
      </c>
      <c r="O2075" s="634" t="s">
        <v>4340</v>
      </c>
      <c r="P2075" s="634" t="s">
        <v>8132</v>
      </c>
      <c r="Q2075" s="634" t="s">
        <v>8133</v>
      </c>
      <c r="R2075" s="634" t="s">
        <v>7224</v>
      </c>
      <c r="S2075" s="634" t="s">
        <v>8135</v>
      </c>
      <c r="T2075" s="634" t="s">
        <v>12752</v>
      </c>
      <c r="U2075" s="634" t="s">
        <v>2426</v>
      </c>
      <c r="V2075" s="634" t="s">
        <v>470</v>
      </c>
      <c r="W2075" s="634" t="s">
        <v>5559</v>
      </c>
      <c r="X2075" s="634" t="s">
        <v>12948</v>
      </c>
      <c r="Y2075" s="634" t="s">
        <v>8138</v>
      </c>
      <c r="Z2075" s="634" t="s">
        <v>8139</v>
      </c>
      <c r="AB2075" s="634" t="s">
        <v>8183</v>
      </c>
      <c r="AC2075" s="634" t="s">
        <v>8184</v>
      </c>
      <c r="AF2075" s="634" t="s">
        <v>19635</v>
      </c>
      <c r="AI2075" s="646" t="str">
        <f>VLOOKUP(K2075,'2-kurs'!C:F,4,)</f>
        <v>2-kurs</v>
      </c>
      <c r="AJ2075" s="634" t="str">
        <f t="shared" si="32"/>
        <v>438231100766</v>
      </c>
    </row>
    <row r="2076" spans="1:36" hidden="1" x14ac:dyDescent="0.25">
      <c r="A2076" s="634" t="s">
        <v>13098</v>
      </c>
      <c r="B2076" s="634" t="s">
        <v>13099</v>
      </c>
      <c r="C2076" s="634" t="s">
        <v>8125</v>
      </c>
      <c r="D2076" s="634" t="s">
        <v>8126</v>
      </c>
      <c r="E2076" s="634" t="s">
        <v>8127</v>
      </c>
      <c r="F2076" s="634" t="s">
        <v>4345</v>
      </c>
      <c r="G2076" s="634" t="s">
        <v>4350</v>
      </c>
      <c r="H2076" s="634" t="s">
        <v>4344</v>
      </c>
      <c r="I2076" s="634" t="s">
        <v>13100</v>
      </c>
      <c r="J2076" s="634" t="s">
        <v>13101</v>
      </c>
      <c r="K2076" s="635">
        <v>30609961170039</v>
      </c>
      <c r="L2076" s="634" t="s">
        <v>13102</v>
      </c>
      <c r="M2076" s="634" t="s">
        <v>2423</v>
      </c>
      <c r="N2076" s="634" t="s">
        <v>2424</v>
      </c>
      <c r="O2076" s="634" t="s">
        <v>13028</v>
      </c>
      <c r="P2076" s="634" t="s">
        <v>8132</v>
      </c>
      <c r="Q2076" s="634" t="s">
        <v>8133</v>
      </c>
      <c r="R2076" s="634" t="s">
        <v>7224</v>
      </c>
      <c r="S2076" s="634" t="s">
        <v>8135</v>
      </c>
      <c r="T2076" s="634" t="s">
        <v>12752</v>
      </c>
      <c r="U2076" s="634" t="s">
        <v>2426</v>
      </c>
      <c r="V2076" s="634" t="s">
        <v>470</v>
      </c>
      <c r="W2076" s="634" t="s">
        <v>5559</v>
      </c>
      <c r="X2076" s="634" t="s">
        <v>13103</v>
      </c>
      <c r="Y2076" s="634" t="s">
        <v>8138</v>
      </c>
      <c r="Z2076" s="634" t="s">
        <v>8139</v>
      </c>
      <c r="AB2076" s="634" t="s">
        <v>8183</v>
      </c>
      <c r="AC2076" s="634" t="s">
        <v>8184</v>
      </c>
      <c r="AF2076" s="634" t="s">
        <v>19688</v>
      </c>
      <c r="AI2076" s="646" t="str">
        <f>VLOOKUP(K2076,'2-kurs'!C:F,4,)</f>
        <v>2-kurs</v>
      </c>
      <c r="AJ2076" s="634" t="str">
        <f t="shared" si="32"/>
        <v>438231100803</v>
      </c>
    </row>
    <row r="2077" spans="1:36" hidden="1" x14ac:dyDescent="0.25">
      <c r="A2077" s="634" t="s">
        <v>19774</v>
      </c>
      <c r="B2077" s="634" t="s">
        <v>19775</v>
      </c>
      <c r="C2077" s="634" t="s">
        <v>8125</v>
      </c>
      <c r="D2077" s="634" t="s">
        <v>8126</v>
      </c>
      <c r="E2077" s="634" t="s">
        <v>8127</v>
      </c>
      <c r="F2077" s="634" t="s">
        <v>4345</v>
      </c>
      <c r="G2077" s="634" t="s">
        <v>4347</v>
      </c>
      <c r="H2077" s="634" t="s">
        <v>4344</v>
      </c>
      <c r="I2077" s="634" t="s">
        <v>14657</v>
      </c>
      <c r="J2077" s="634" t="s">
        <v>19776</v>
      </c>
      <c r="K2077" s="635">
        <v>33112995250022</v>
      </c>
      <c r="L2077" s="634" t="s">
        <v>19777</v>
      </c>
      <c r="M2077" s="634" t="s">
        <v>2423</v>
      </c>
      <c r="N2077" s="634" t="s">
        <v>2424</v>
      </c>
      <c r="O2077" s="634" t="s">
        <v>13028</v>
      </c>
      <c r="P2077" s="634" t="s">
        <v>8132</v>
      </c>
      <c r="Q2077" s="634" t="s">
        <v>8133</v>
      </c>
      <c r="R2077" s="634" t="s">
        <v>7224</v>
      </c>
      <c r="S2077" s="634" t="s">
        <v>8135</v>
      </c>
      <c r="T2077" s="634" t="s">
        <v>12752</v>
      </c>
      <c r="U2077" s="634" t="s">
        <v>2426</v>
      </c>
      <c r="V2077" s="634" t="s">
        <v>470</v>
      </c>
      <c r="W2077" s="634" t="s">
        <v>5559</v>
      </c>
      <c r="X2077" s="634" t="s">
        <v>8175</v>
      </c>
      <c r="Y2077" s="634" t="s">
        <v>8138</v>
      </c>
      <c r="Z2077" s="634" t="s">
        <v>8139</v>
      </c>
      <c r="AE2077" s="634" t="s">
        <v>20514</v>
      </c>
      <c r="AF2077" s="634" t="s">
        <v>18576</v>
      </c>
      <c r="AI2077" s="646" t="str">
        <f>VLOOKUP(K2077,'2-kurs'!C:F,4,)</f>
        <v>2-kurs</v>
      </c>
      <c r="AJ2077" s="634" t="str">
        <f t="shared" si="32"/>
        <v>438231100838</v>
      </c>
    </row>
    <row r="2078" spans="1:36" hidden="1" x14ac:dyDescent="0.25">
      <c r="A2078" s="634" t="s">
        <v>19778</v>
      </c>
      <c r="B2078" s="634" t="s">
        <v>19779</v>
      </c>
      <c r="C2078" s="634" t="s">
        <v>8125</v>
      </c>
      <c r="D2078" s="634" t="s">
        <v>8126</v>
      </c>
      <c r="E2078" s="634" t="s">
        <v>8127</v>
      </c>
      <c r="F2078" s="634" t="s">
        <v>4345</v>
      </c>
      <c r="G2078" s="634" t="s">
        <v>8332</v>
      </c>
      <c r="H2078" s="634" t="s">
        <v>4346</v>
      </c>
      <c r="I2078" s="634" t="s">
        <v>19780</v>
      </c>
      <c r="J2078" s="634" t="s">
        <v>19781</v>
      </c>
      <c r="K2078" s="635">
        <v>60905065280049</v>
      </c>
      <c r="L2078" s="634" t="s">
        <v>18795</v>
      </c>
      <c r="M2078" s="634" t="s">
        <v>2423</v>
      </c>
      <c r="N2078" s="634" t="s">
        <v>2424</v>
      </c>
      <c r="O2078" s="634" t="s">
        <v>13028</v>
      </c>
      <c r="P2078" s="634" t="s">
        <v>8132</v>
      </c>
      <c r="Q2078" s="634" t="s">
        <v>8133</v>
      </c>
      <c r="R2078" s="634" t="s">
        <v>7224</v>
      </c>
      <c r="S2078" s="634" t="s">
        <v>8135</v>
      </c>
      <c r="T2078" s="634" t="s">
        <v>12752</v>
      </c>
      <c r="U2078" s="634" t="s">
        <v>2426</v>
      </c>
      <c r="V2078" s="634" t="s">
        <v>470</v>
      </c>
      <c r="W2078" s="634" t="s">
        <v>5559</v>
      </c>
      <c r="X2078" s="634" t="s">
        <v>8175</v>
      </c>
      <c r="Y2078" s="634" t="s">
        <v>8138</v>
      </c>
      <c r="Z2078" s="634" t="s">
        <v>8139</v>
      </c>
      <c r="AE2078" s="634" t="s">
        <v>20514</v>
      </c>
      <c r="AF2078" s="634" t="s">
        <v>18576</v>
      </c>
      <c r="AI2078" s="646" t="str">
        <f>VLOOKUP(K2078,'2-kurs'!C:F,4,)</f>
        <v>2-kurs</v>
      </c>
      <c r="AJ2078" s="634" t="str">
        <f t="shared" si="32"/>
        <v>438241102079</v>
      </c>
    </row>
    <row r="2079" spans="1:36" hidden="1" x14ac:dyDescent="0.25">
      <c r="A2079" s="634" t="s">
        <v>13030</v>
      </c>
      <c r="B2079" s="634" t="s">
        <v>13031</v>
      </c>
      <c r="C2079" s="634" t="s">
        <v>8125</v>
      </c>
      <c r="D2079" s="634" t="s">
        <v>8126</v>
      </c>
      <c r="E2079" s="634" t="s">
        <v>8127</v>
      </c>
      <c r="F2079" s="634" t="s">
        <v>9349</v>
      </c>
      <c r="G2079" s="634" t="s">
        <v>9853</v>
      </c>
      <c r="H2079" s="634" t="s">
        <v>4344</v>
      </c>
      <c r="I2079" s="634" t="s">
        <v>13032</v>
      </c>
      <c r="J2079" s="634" t="s">
        <v>13033</v>
      </c>
      <c r="K2079" s="635">
        <v>52506005310016</v>
      </c>
      <c r="L2079" s="634" t="s">
        <v>13034</v>
      </c>
      <c r="M2079" s="634" t="s">
        <v>2423</v>
      </c>
      <c r="N2079" s="634" t="s">
        <v>2424</v>
      </c>
      <c r="O2079" s="634" t="s">
        <v>13028</v>
      </c>
      <c r="P2079" s="634" t="s">
        <v>8132</v>
      </c>
      <c r="Q2079" s="634" t="s">
        <v>8133</v>
      </c>
      <c r="R2079" s="634" t="s">
        <v>7224</v>
      </c>
      <c r="S2079" s="634" t="s">
        <v>8135</v>
      </c>
      <c r="T2079" s="634" t="s">
        <v>12752</v>
      </c>
      <c r="U2079" s="634" t="s">
        <v>2426</v>
      </c>
      <c r="V2079" s="634" t="s">
        <v>470</v>
      </c>
      <c r="W2079" s="634" t="s">
        <v>5559</v>
      </c>
      <c r="X2079" s="634" t="s">
        <v>13035</v>
      </c>
      <c r="Y2079" s="634" t="s">
        <v>8138</v>
      </c>
      <c r="Z2079" s="634" t="s">
        <v>8139</v>
      </c>
      <c r="AB2079" s="634" t="s">
        <v>8183</v>
      </c>
      <c r="AC2079" s="634" t="s">
        <v>8184</v>
      </c>
      <c r="AF2079" s="634" t="s">
        <v>21210</v>
      </c>
      <c r="AI2079" s="646" t="str">
        <f>VLOOKUP(K2079,'2-kurs'!C:F,4,)</f>
        <v>2-kurs</v>
      </c>
      <c r="AJ2079" s="634" t="str">
        <f t="shared" si="32"/>
        <v>438231100804</v>
      </c>
    </row>
    <row r="2080" spans="1:36" hidden="1" x14ac:dyDescent="0.25">
      <c r="A2080" s="634" t="s">
        <v>20285</v>
      </c>
      <c r="B2080" s="634" t="s">
        <v>19986</v>
      </c>
      <c r="C2080" s="634" t="s">
        <v>8125</v>
      </c>
      <c r="D2080" s="634" t="s">
        <v>8126</v>
      </c>
      <c r="E2080" s="634" t="s">
        <v>8127</v>
      </c>
      <c r="F2080" s="634" t="s">
        <v>4345</v>
      </c>
      <c r="G2080" s="634" t="s">
        <v>8332</v>
      </c>
      <c r="H2080" s="634" t="s">
        <v>4346</v>
      </c>
      <c r="I2080" s="634" t="s">
        <v>20286</v>
      </c>
      <c r="J2080" s="634" t="s">
        <v>20287</v>
      </c>
      <c r="K2080" s="635">
        <v>60705005280076</v>
      </c>
      <c r="L2080" s="634" t="s">
        <v>19509</v>
      </c>
      <c r="M2080" s="634" t="s">
        <v>2423</v>
      </c>
      <c r="N2080" s="634" t="s">
        <v>2424</v>
      </c>
      <c r="O2080" s="634" t="s">
        <v>13028</v>
      </c>
      <c r="P2080" s="634" t="s">
        <v>8132</v>
      </c>
      <c r="Q2080" s="634" t="s">
        <v>8133</v>
      </c>
      <c r="R2080" s="634" t="s">
        <v>7224</v>
      </c>
      <c r="S2080" s="634" t="s">
        <v>8135</v>
      </c>
      <c r="T2080" s="634" t="s">
        <v>12752</v>
      </c>
      <c r="U2080" s="634" t="s">
        <v>2426</v>
      </c>
      <c r="V2080" s="634" t="s">
        <v>470</v>
      </c>
      <c r="W2080" s="634" t="s">
        <v>5559</v>
      </c>
      <c r="X2080" s="634" t="s">
        <v>20288</v>
      </c>
      <c r="Y2080" s="634" t="s">
        <v>8138</v>
      </c>
      <c r="Z2080" s="634" t="s">
        <v>8139</v>
      </c>
      <c r="AE2080" s="634" t="s">
        <v>20514</v>
      </c>
      <c r="AF2080" s="634" t="s">
        <v>21326</v>
      </c>
      <c r="AI2080" s="646" t="str">
        <f>VLOOKUP(K2080,'2-kurs'!C:F,4,)</f>
        <v>2-kurs</v>
      </c>
      <c r="AJ2080" s="634" t="str">
        <f t="shared" si="32"/>
        <v>438241102242</v>
      </c>
    </row>
    <row r="2081" spans="1:36" hidden="1" x14ac:dyDescent="0.25">
      <c r="A2081" s="634" t="s">
        <v>13036</v>
      </c>
      <c r="B2081" s="634" t="s">
        <v>8044</v>
      </c>
      <c r="C2081" s="634" t="s">
        <v>8125</v>
      </c>
      <c r="D2081" s="634" t="s">
        <v>8126</v>
      </c>
      <c r="E2081" s="634" t="s">
        <v>8127</v>
      </c>
      <c r="F2081" s="634" t="s">
        <v>4345</v>
      </c>
      <c r="G2081" s="634" t="s">
        <v>4352</v>
      </c>
      <c r="H2081" s="634" t="s">
        <v>4346</v>
      </c>
      <c r="I2081" s="634" t="s">
        <v>13037</v>
      </c>
      <c r="J2081" s="634" t="s">
        <v>13038</v>
      </c>
      <c r="K2081" s="635">
        <v>42907911170072</v>
      </c>
      <c r="L2081" s="634" t="s">
        <v>12358</v>
      </c>
      <c r="M2081" s="634" t="s">
        <v>2423</v>
      </c>
      <c r="N2081" s="634" t="s">
        <v>2424</v>
      </c>
      <c r="O2081" s="634" t="s">
        <v>13028</v>
      </c>
      <c r="P2081" s="634" t="s">
        <v>8132</v>
      </c>
      <c r="Q2081" s="634" t="s">
        <v>8133</v>
      </c>
      <c r="R2081" s="634" t="s">
        <v>7224</v>
      </c>
      <c r="S2081" s="634" t="s">
        <v>8135</v>
      </c>
      <c r="T2081" s="634" t="s">
        <v>12752</v>
      </c>
      <c r="U2081" s="634" t="s">
        <v>2426</v>
      </c>
      <c r="V2081" s="634" t="s">
        <v>470</v>
      </c>
      <c r="W2081" s="634" t="s">
        <v>5559</v>
      </c>
      <c r="X2081" s="634" t="s">
        <v>8175</v>
      </c>
      <c r="Y2081" s="634" t="s">
        <v>8138</v>
      </c>
      <c r="Z2081" s="634" t="s">
        <v>8139</v>
      </c>
      <c r="AE2081" s="634" t="s">
        <v>20514</v>
      </c>
      <c r="AF2081" s="634" t="s">
        <v>21326</v>
      </c>
      <c r="AI2081" s="646" t="str">
        <f>VLOOKUP(K2081,'2-kurs'!C:F,4,)</f>
        <v>2-kurs</v>
      </c>
      <c r="AJ2081" s="634" t="str">
        <f t="shared" si="32"/>
        <v>438231100921</v>
      </c>
    </row>
    <row r="2082" spans="1:36" hidden="1" x14ac:dyDescent="0.25">
      <c r="A2082" s="634" t="s">
        <v>13045</v>
      </c>
      <c r="B2082" s="634" t="s">
        <v>8047</v>
      </c>
      <c r="C2082" s="634" t="s">
        <v>8125</v>
      </c>
      <c r="D2082" s="634" t="s">
        <v>8126</v>
      </c>
      <c r="E2082" s="634" t="s">
        <v>8127</v>
      </c>
      <c r="F2082" s="634" t="s">
        <v>4345</v>
      </c>
      <c r="G2082" s="634" t="s">
        <v>4348</v>
      </c>
      <c r="H2082" s="634" t="s">
        <v>4346</v>
      </c>
      <c r="I2082" s="634" t="s">
        <v>13046</v>
      </c>
      <c r="J2082" s="634" t="s">
        <v>13047</v>
      </c>
      <c r="K2082" s="635">
        <v>61802065380029</v>
      </c>
      <c r="L2082" s="634" t="s">
        <v>13048</v>
      </c>
      <c r="M2082" s="634" t="s">
        <v>2423</v>
      </c>
      <c r="N2082" s="634" t="s">
        <v>2424</v>
      </c>
      <c r="O2082" s="634" t="s">
        <v>13028</v>
      </c>
      <c r="P2082" s="634" t="s">
        <v>8132</v>
      </c>
      <c r="Q2082" s="634" t="s">
        <v>8133</v>
      </c>
      <c r="R2082" s="634" t="s">
        <v>7224</v>
      </c>
      <c r="S2082" s="634" t="s">
        <v>8135</v>
      </c>
      <c r="T2082" s="634" t="s">
        <v>12752</v>
      </c>
      <c r="U2082" s="634" t="s">
        <v>2426</v>
      </c>
      <c r="V2082" s="634" t="s">
        <v>470</v>
      </c>
      <c r="W2082" s="634" t="s">
        <v>5559</v>
      </c>
      <c r="X2082" s="634" t="s">
        <v>8175</v>
      </c>
      <c r="Y2082" s="634" t="s">
        <v>8138</v>
      </c>
      <c r="Z2082" s="634" t="s">
        <v>8139</v>
      </c>
      <c r="AE2082" s="634" t="s">
        <v>8140</v>
      </c>
      <c r="AF2082" s="634" t="s">
        <v>20724</v>
      </c>
      <c r="AI2082" s="646" t="str">
        <f>VLOOKUP(K2082,'2-kurs'!C:F,4,)</f>
        <v>2-kurs</v>
      </c>
      <c r="AJ2082" s="634" t="str">
        <f t="shared" si="32"/>
        <v>438231100894</v>
      </c>
    </row>
    <row r="2083" spans="1:36" hidden="1" x14ac:dyDescent="0.25">
      <c r="A2083" s="634" t="s">
        <v>13040</v>
      </c>
      <c r="B2083" s="634" t="s">
        <v>5479</v>
      </c>
      <c r="C2083" s="634" t="s">
        <v>8125</v>
      </c>
      <c r="D2083" s="634" t="s">
        <v>8126</v>
      </c>
      <c r="E2083" s="634" t="s">
        <v>8127</v>
      </c>
      <c r="F2083" s="634" t="s">
        <v>4345</v>
      </c>
      <c r="G2083" s="634" t="s">
        <v>4348</v>
      </c>
      <c r="H2083" s="634" t="s">
        <v>4344</v>
      </c>
      <c r="I2083" s="634" t="s">
        <v>13041</v>
      </c>
      <c r="J2083" s="634" t="s">
        <v>13042</v>
      </c>
      <c r="K2083" s="635">
        <v>53003015300022</v>
      </c>
      <c r="L2083" s="634" t="s">
        <v>13043</v>
      </c>
      <c r="M2083" s="634" t="s">
        <v>2423</v>
      </c>
      <c r="N2083" s="634" t="s">
        <v>2424</v>
      </c>
      <c r="O2083" s="634" t="s">
        <v>13028</v>
      </c>
      <c r="P2083" s="634" t="s">
        <v>8132</v>
      </c>
      <c r="Q2083" s="634" t="s">
        <v>8133</v>
      </c>
      <c r="R2083" s="634" t="s">
        <v>7224</v>
      </c>
      <c r="S2083" s="634" t="s">
        <v>8135</v>
      </c>
      <c r="T2083" s="634" t="s">
        <v>12752</v>
      </c>
      <c r="U2083" s="634" t="s">
        <v>2426</v>
      </c>
      <c r="V2083" s="634" t="s">
        <v>470</v>
      </c>
      <c r="W2083" s="634" t="s">
        <v>5559</v>
      </c>
      <c r="X2083" s="634" t="s">
        <v>13044</v>
      </c>
      <c r="Y2083" s="634" t="s">
        <v>8138</v>
      </c>
      <c r="Z2083" s="634" t="s">
        <v>8139</v>
      </c>
      <c r="AB2083" s="634" t="s">
        <v>8183</v>
      </c>
      <c r="AC2083" s="634" t="s">
        <v>8184</v>
      </c>
      <c r="AE2083" s="634" t="s">
        <v>10643</v>
      </c>
      <c r="AF2083" s="634" t="s">
        <v>19300</v>
      </c>
      <c r="AI2083" s="646" t="str">
        <f>VLOOKUP(K2083,'2-kurs'!C:F,4,)</f>
        <v>2-kurs</v>
      </c>
      <c r="AJ2083" s="634" t="str">
        <f t="shared" si="32"/>
        <v>438231100716</v>
      </c>
    </row>
    <row r="2084" spans="1:36" hidden="1" x14ac:dyDescent="0.25">
      <c r="A2084" s="634" t="s">
        <v>13091</v>
      </c>
      <c r="B2084" s="634" t="s">
        <v>8000</v>
      </c>
      <c r="C2084" s="634" t="s">
        <v>8125</v>
      </c>
      <c r="D2084" s="634" t="s">
        <v>8126</v>
      </c>
      <c r="E2084" s="634" t="s">
        <v>8127</v>
      </c>
      <c r="F2084" s="634" t="s">
        <v>4345</v>
      </c>
      <c r="G2084" s="634" t="s">
        <v>8221</v>
      </c>
      <c r="H2084" s="634" t="s">
        <v>4346</v>
      </c>
      <c r="I2084" s="634" t="s">
        <v>8195</v>
      </c>
      <c r="J2084" s="634" t="s">
        <v>13092</v>
      </c>
      <c r="K2084" s="635">
        <v>61610055350020</v>
      </c>
      <c r="L2084" s="634" t="s">
        <v>13093</v>
      </c>
      <c r="M2084" s="634" t="s">
        <v>2423</v>
      </c>
      <c r="N2084" s="634" t="s">
        <v>2424</v>
      </c>
      <c r="O2084" s="634" t="s">
        <v>13028</v>
      </c>
      <c r="P2084" s="634" t="s">
        <v>8132</v>
      </c>
      <c r="Q2084" s="634" t="s">
        <v>8133</v>
      </c>
      <c r="R2084" s="634" t="s">
        <v>7224</v>
      </c>
      <c r="S2084" s="634" t="s">
        <v>8135</v>
      </c>
      <c r="T2084" s="634" t="s">
        <v>12752</v>
      </c>
      <c r="U2084" s="634" t="s">
        <v>2426</v>
      </c>
      <c r="V2084" s="634" t="s">
        <v>470</v>
      </c>
      <c r="W2084" s="634" t="s">
        <v>5559</v>
      </c>
      <c r="X2084" s="634" t="s">
        <v>8175</v>
      </c>
      <c r="Y2084" s="634" t="s">
        <v>8138</v>
      </c>
      <c r="Z2084" s="634" t="s">
        <v>8139</v>
      </c>
      <c r="AE2084" s="634" t="s">
        <v>20514</v>
      </c>
      <c r="AF2084" s="634" t="s">
        <v>21282</v>
      </c>
      <c r="AI2084" s="646" t="str">
        <f>VLOOKUP(K2084,'2-kurs'!C:F,4,)</f>
        <v>2-kurs</v>
      </c>
      <c r="AJ2084" s="634" t="str">
        <f t="shared" si="32"/>
        <v>438231100929</v>
      </c>
    </row>
    <row r="2085" spans="1:36" hidden="1" x14ac:dyDescent="0.25">
      <c r="A2085" s="634" t="s">
        <v>19782</v>
      </c>
      <c r="B2085" s="634" t="s">
        <v>19783</v>
      </c>
      <c r="C2085" s="634" t="s">
        <v>8125</v>
      </c>
      <c r="D2085" s="634" t="s">
        <v>8126</v>
      </c>
      <c r="E2085" s="634" t="s">
        <v>8127</v>
      </c>
      <c r="F2085" s="634" t="s">
        <v>4345</v>
      </c>
      <c r="G2085" s="634" t="s">
        <v>8332</v>
      </c>
      <c r="H2085" s="634" t="s">
        <v>4344</v>
      </c>
      <c r="I2085" s="634" t="s">
        <v>9666</v>
      </c>
      <c r="J2085" s="634" t="s">
        <v>19784</v>
      </c>
      <c r="K2085" s="635">
        <v>52201025280027</v>
      </c>
      <c r="L2085" s="634" t="s">
        <v>8457</v>
      </c>
      <c r="M2085" s="634" t="s">
        <v>2423</v>
      </c>
      <c r="N2085" s="634" t="s">
        <v>2424</v>
      </c>
      <c r="O2085" s="634" t="s">
        <v>13028</v>
      </c>
      <c r="P2085" s="634" t="s">
        <v>8132</v>
      </c>
      <c r="Q2085" s="634" t="s">
        <v>8133</v>
      </c>
      <c r="R2085" s="634" t="s">
        <v>7224</v>
      </c>
      <c r="S2085" s="634" t="s">
        <v>8135</v>
      </c>
      <c r="T2085" s="634" t="s">
        <v>12752</v>
      </c>
      <c r="U2085" s="634" t="s">
        <v>2426</v>
      </c>
      <c r="V2085" s="634" t="s">
        <v>470</v>
      </c>
      <c r="W2085" s="634" t="s">
        <v>5559</v>
      </c>
      <c r="X2085" s="634" t="s">
        <v>8175</v>
      </c>
      <c r="Y2085" s="634" t="s">
        <v>8138</v>
      </c>
      <c r="Z2085" s="634" t="s">
        <v>8139</v>
      </c>
      <c r="AE2085" s="634" t="s">
        <v>20514</v>
      </c>
      <c r="AF2085" s="634" t="s">
        <v>19687</v>
      </c>
      <c r="AI2085" s="646" t="str">
        <f>VLOOKUP(K2085,'2-kurs'!C:F,4,)</f>
        <v>2-kurs</v>
      </c>
      <c r="AJ2085" s="634" t="str">
        <f t="shared" si="32"/>
        <v>438231100915</v>
      </c>
    </row>
    <row r="2086" spans="1:36" hidden="1" x14ac:dyDescent="0.25">
      <c r="A2086" s="634" t="s">
        <v>13084</v>
      </c>
      <c r="B2086" s="634" t="s">
        <v>7960</v>
      </c>
      <c r="C2086" s="634" t="s">
        <v>8125</v>
      </c>
      <c r="D2086" s="634" t="s">
        <v>8126</v>
      </c>
      <c r="E2086" s="634" t="s">
        <v>8127</v>
      </c>
      <c r="F2086" s="634" t="s">
        <v>4345</v>
      </c>
      <c r="G2086" s="634" t="s">
        <v>4350</v>
      </c>
      <c r="H2086" s="634" t="s">
        <v>4346</v>
      </c>
      <c r="I2086" s="634" t="s">
        <v>12989</v>
      </c>
      <c r="J2086" s="634" t="s">
        <v>13085</v>
      </c>
      <c r="K2086" s="635">
        <v>40407851070022</v>
      </c>
      <c r="L2086" s="634" t="s">
        <v>10135</v>
      </c>
      <c r="M2086" s="634" t="s">
        <v>2423</v>
      </c>
      <c r="N2086" s="634" t="s">
        <v>2424</v>
      </c>
      <c r="O2086" s="634" t="s">
        <v>13028</v>
      </c>
      <c r="P2086" s="634" t="s">
        <v>8132</v>
      </c>
      <c r="Q2086" s="634" t="s">
        <v>8133</v>
      </c>
      <c r="R2086" s="634" t="s">
        <v>7224</v>
      </c>
      <c r="S2086" s="634" t="s">
        <v>8135</v>
      </c>
      <c r="T2086" s="634" t="s">
        <v>12752</v>
      </c>
      <c r="U2086" s="634" t="s">
        <v>2426</v>
      </c>
      <c r="V2086" s="634" t="s">
        <v>470</v>
      </c>
      <c r="W2086" s="634" t="s">
        <v>5559</v>
      </c>
      <c r="X2086" s="634" t="s">
        <v>8175</v>
      </c>
      <c r="Y2086" s="634" t="s">
        <v>8138</v>
      </c>
      <c r="Z2086" s="634" t="s">
        <v>8139</v>
      </c>
      <c r="AE2086" s="634" t="s">
        <v>20514</v>
      </c>
      <c r="AF2086" s="634" t="s">
        <v>21287</v>
      </c>
      <c r="AI2086" s="646" t="str">
        <f>VLOOKUP(K2086,'2-kurs'!C:F,4,)</f>
        <v>2-kurs</v>
      </c>
      <c r="AJ2086" s="634" t="str">
        <f t="shared" si="32"/>
        <v>438231100925</v>
      </c>
    </row>
    <row r="2087" spans="1:36" hidden="1" x14ac:dyDescent="0.25">
      <c r="A2087" s="634" t="s">
        <v>13052</v>
      </c>
      <c r="B2087" s="634" t="s">
        <v>8056</v>
      </c>
      <c r="C2087" s="634" t="s">
        <v>8125</v>
      </c>
      <c r="D2087" s="634" t="s">
        <v>8126</v>
      </c>
      <c r="E2087" s="634" t="s">
        <v>8127</v>
      </c>
      <c r="F2087" s="634" t="s">
        <v>4345</v>
      </c>
      <c r="G2087" s="634" t="s">
        <v>4347</v>
      </c>
      <c r="H2087" s="634" t="s">
        <v>4346</v>
      </c>
      <c r="I2087" s="634" t="s">
        <v>13053</v>
      </c>
      <c r="J2087" s="634" t="s">
        <v>13054</v>
      </c>
      <c r="K2087" s="635">
        <v>40405841120018</v>
      </c>
      <c r="L2087" s="634" t="s">
        <v>13055</v>
      </c>
      <c r="M2087" s="634" t="s">
        <v>2423</v>
      </c>
      <c r="N2087" s="634" t="s">
        <v>2424</v>
      </c>
      <c r="O2087" s="634" t="s">
        <v>13028</v>
      </c>
      <c r="P2087" s="634" t="s">
        <v>8132</v>
      </c>
      <c r="Q2087" s="634" t="s">
        <v>8133</v>
      </c>
      <c r="R2087" s="634" t="s">
        <v>7224</v>
      </c>
      <c r="S2087" s="634" t="s">
        <v>8135</v>
      </c>
      <c r="T2087" s="634" t="s">
        <v>12752</v>
      </c>
      <c r="U2087" s="634" t="s">
        <v>2426</v>
      </c>
      <c r="V2087" s="634" t="s">
        <v>470</v>
      </c>
      <c r="W2087" s="634" t="s">
        <v>5559</v>
      </c>
      <c r="X2087" s="634" t="s">
        <v>8175</v>
      </c>
      <c r="Y2087" s="634" t="s">
        <v>8138</v>
      </c>
      <c r="Z2087" s="634" t="s">
        <v>8139</v>
      </c>
      <c r="AE2087" s="634" t="s">
        <v>20514</v>
      </c>
      <c r="AF2087" s="634" t="s">
        <v>21288</v>
      </c>
      <c r="AI2087" s="646" t="str">
        <f>VLOOKUP(K2087,'2-kurs'!C:F,4,)</f>
        <v>2-kurs</v>
      </c>
      <c r="AJ2087" s="634" t="str">
        <f t="shared" si="32"/>
        <v>438231100933</v>
      </c>
    </row>
    <row r="2088" spans="1:36" hidden="1" x14ac:dyDescent="0.25">
      <c r="A2088" s="634" t="s">
        <v>13117</v>
      </c>
      <c r="B2088" s="634" t="s">
        <v>5481</v>
      </c>
      <c r="C2088" s="634" t="s">
        <v>8125</v>
      </c>
      <c r="D2088" s="634" t="s">
        <v>8126</v>
      </c>
      <c r="E2088" s="634" t="s">
        <v>8127</v>
      </c>
      <c r="F2088" s="634" t="s">
        <v>4345</v>
      </c>
      <c r="G2088" s="634" t="s">
        <v>4349</v>
      </c>
      <c r="H2088" s="634" t="s">
        <v>4346</v>
      </c>
      <c r="I2088" s="634" t="s">
        <v>13118</v>
      </c>
      <c r="J2088" s="634" t="s">
        <v>13119</v>
      </c>
      <c r="K2088" s="635">
        <v>40205881140094</v>
      </c>
      <c r="L2088" s="634" t="s">
        <v>8847</v>
      </c>
      <c r="M2088" s="634" t="s">
        <v>2423</v>
      </c>
      <c r="N2088" s="634" t="s">
        <v>2424</v>
      </c>
      <c r="O2088" s="634" t="s">
        <v>13028</v>
      </c>
      <c r="P2088" s="634" t="s">
        <v>8132</v>
      </c>
      <c r="Q2088" s="634" t="s">
        <v>8133</v>
      </c>
      <c r="R2088" s="634" t="s">
        <v>7224</v>
      </c>
      <c r="S2088" s="634" t="s">
        <v>8135</v>
      </c>
      <c r="T2088" s="634" t="s">
        <v>12752</v>
      </c>
      <c r="U2088" s="634" t="s">
        <v>2426</v>
      </c>
      <c r="V2088" s="634" t="s">
        <v>470</v>
      </c>
      <c r="W2088" s="634" t="s">
        <v>5559</v>
      </c>
      <c r="X2088" s="634" t="s">
        <v>13120</v>
      </c>
      <c r="Y2088" s="634" t="s">
        <v>8138</v>
      </c>
      <c r="Z2088" s="634" t="s">
        <v>8139</v>
      </c>
      <c r="AB2088" s="634" t="s">
        <v>8183</v>
      </c>
      <c r="AC2088" s="634" t="s">
        <v>8184</v>
      </c>
      <c r="AE2088" s="634" t="s">
        <v>10643</v>
      </c>
      <c r="AF2088" s="634" t="s">
        <v>21327</v>
      </c>
      <c r="AI2088" s="646" t="str">
        <f>VLOOKUP(K2088,'2-kurs'!C:F,4,)</f>
        <v>2-kurs</v>
      </c>
      <c r="AJ2088" s="634" t="str">
        <f t="shared" si="32"/>
        <v>438231100720</v>
      </c>
    </row>
    <row r="2089" spans="1:36" hidden="1" x14ac:dyDescent="0.25">
      <c r="A2089" s="634" t="s">
        <v>20605</v>
      </c>
      <c r="B2089" s="634" t="s">
        <v>20606</v>
      </c>
      <c r="C2089" s="634" t="s">
        <v>8125</v>
      </c>
      <c r="D2089" s="634" t="s">
        <v>8126</v>
      </c>
      <c r="E2089" s="634" t="s">
        <v>8127</v>
      </c>
      <c r="F2089" s="634" t="s">
        <v>4345</v>
      </c>
      <c r="G2089" s="634" t="s">
        <v>4349</v>
      </c>
      <c r="H2089" s="634" t="s">
        <v>4344</v>
      </c>
      <c r="I2089" s="634" t="s">
        <v>20607</v>
      </c>
      <c r="J2089" s="634" t="s">
        <v>20608</v>
      </c>
      <c r="K2089" s="635">
        <v>30301951140027</v>
      </c>
      <c r="L2089" s="634" t="s">
        <v>8257</v>
      </c>
      <c r="M2089" s="634" t="s">
        <v>2423</v>
      </c>
      <c r="N2089" s="634" t="s">
        <v>2424</v>
      </c>
      <c r="O2089" s="634" t="s">
        <v>13028</v>
      </c>
      <c r="P2089" s="634" t="s">
        <v>8132</v>
      </c>
      <c r="Q2089" s="634" t="s">
        <v>8133</v>
      </c>
      <c r="R2089" s="634" t="s">
        <v>7224</v>
      </c>
      <c r="S2089" s="634" t="s">
        <v>8135</v>
      </c>
      <c r="T2089" s="634" t="s">
        <v>12752</v>
      </c>
      <c r="U2089" s="634" t="s">
        <v>2426</v>
      </c>
      <c r="V2089" s="634" t="s">
        <v>470</v>
      </c>
      <c r="W2089" s="634" t="s">
        <v>5559</v>
      </c>
      <c r="X2089" s="634" t="s">
        <v>8175</v>
      </c>
      <c r="Y2089" s="634" t="s">
        <v>8138</v>
      </c>
      <c r="Z2089" s="634" t="s">
        <v>8139</v>
      </c>
      <c r="AE2089" s="634" t="s">
        <v>20283</v>
      </c>
      <c r="AF2089" s="634" t="s">
        <v>21281</v>
      </c>
      <c r="AI2089" s="646" t="str">
        <f>VLOOKUP(K2089,'2-kurs'!C:F,4,)</f>
        <v>2-kurs</v>
      </c>
      <c r="AJ2089" s="634" t="str">
        <f t="shared" si="32"/>
        <v>438231100953</v>
      </c>
    </row>
    <row r="2090" spans="1:36" hidden="1" x14ac:dyDescent="0.25">
      <c r="A2090" s="634" t="s">
        <v>13066</v>
      </c>
      <c r="B2090" s="634" t="s">
        <v>13067</v>
      </c>
      <c r="C2090" s="634" t="s">
        <v>8125</v>
      </c>
      <c r="D2090" s="634" t="s">
        <v>8126</v>
      </c>
      <c r="E2090" s="634" t="s">
        <v>8127</v>
      </c>
      <c r="F2090" s="634" t="s">
        <v>4345</v>
      </c>
      <c r="G2090" s="634" t="s">
        <v>8221</v>
      </c>
      <c r="H2090" s="634" t="s">
        <v>4344</v>
      </c>
      <c r="I2090" s="634" t="s">
        <v>8463</v>
      </c>
      <c r="J2090" s="634" t="s">
        <v>13068</v>
      </c>
      <c r="K2090" s="635">
        <v>31112995350010</v>
      </c>
      <c r="L2090" s="634" t="s">
        <v>13069</v>
      </c>
      <c r="M2090" s="634" t="s">
        <v>2423</v>
      </c>
      <c r="N2090" s="634" t="s">
        <v>2424</v>
      </c>
      <c r="O2090" s="634" t="s">
        <v>13028</v>
      </c>
      <c r="P2090" s="634" t="s">
        <v>8132</v>
      </c>
      <c r="Q2090" s="634" t="s">
        <v>8133</v>
      </c>
      <c r="R2090" s="634" t="s">
        <v>7224</v>
      </c>
      <c r="S2090" s="634" t="s">
        <v>8135</v>
      </c>
      <c r="T2090" s="634" t="s">
        <v>12752</v>
      </c>
      <c r="U2090" s="634" t="s">
        <v>2426</v>
      </c>
      <c r="V2090" s="634" t="s">
        <v>470</v>
      </c>
      <c r="W2090" s="634" t="s">
        <v>5559</v>
      </c>
      <c r="X2090" s="634" t="s">
        <v>8175</v>
      </c>
      <c r="Y2090" s="634" t="s">
        <v>8138</v>
      </c>
      <c r="Z2090" s="634" t="s">
        <v>8139</v>
      </c>
      <c r="AE2090" s="634" t="s">
        <v>20514</v>
      </c>
      <c r="AF2090" s="634" t="s">
        <v>21273</v>
      </c>
      <c r="AI2090" s="646" t="str">
        <f>VLOOKUP(K2090,'2-kurs'!C:F,4,)</f>
        <v>2-kurs</v>
      </c>
      <c r="AJ2090" s="634" t="str">
        <f t="shared" si="32"/>
        <v>438231100904</v>
      </c>
    </row>
    <row r="2091" spans="1:36" hidden="1" x14ac:dyDescent="0.25">
      <c r="A2091" s="634" t="s">
        <v>13094</v>
      </c>
      <c r="B2091" s="634" t="s">
        <v>5265</v>
      </c>
      <c r="C2091" s="634" t="s">
        <v>8125</v>
      </c>
      <c r="D2091" s="634" t="s">
        <v>8126</v>
      </c>
      <c r="E2091" s="634" t="s">
        <v>8127</v>
      </c>
      <c r="F2091" s="634" t="s">
        <v>4345</v>
      </c>
      <c r="G2091" s="634" t="s">
        <v>4348</v>
      </c>
      <c r="H2091" s="634" t="s">
        <v>4344</v>
      </c>
      <c r="I2091" s="634" t="s">
        <v>13095</v>
      </c>
      <c r="J2091" s="634" t="s">
        <v>13096</v>
      </c>
      <c r="K2091" s="635">
        <v>51811045300026</v>
      </c>
      <c r="L2091" s="634" t="s">
        <v>8759</v>
      </c>
      <c r="M2091" s="634" t="s">
        <v>2423</v>
      </c>
      <c r="N2091" s="634" t="s">
        <v>2424</v>
      </c>
      <c r="O2091" s="634" t="s">
        <v>13028</v>
      </c>
      <c r="P2091" s="634" t="s">
        <v>8132</v>
      </c>
      <c r="Q2091" s="634" t="s">
        <v>8133</v>
      </c>
      <c r="R2091" s="634" t="s">
        <v>7224</v>
      </c>
      <c r="S2091" s="634" t="s">
        <v>8135</v>
      </c>
      <c r="T2091" s="634" t="s">
        <v>12752</v>
      </c>
      <c r="U2091" s="634" t="s">
        <v>2426</v>
      </c>
      <c r="V2091" s="634" t="s">
        <v>470</v>
      </c>
      <c r="W2091" s="634" t="s">
        <v>5559</v>
      </c>
      <c r="X2091" s="634" t="s">
        <v>13097</v>
      </c>
      <c r="Y2091" s="634" t="s">
        <v>8138</v>
      </c>
      <c r="Z2091" s="634" t="s">
        <v>8139</v>
      </c>
      <c r="AB2091" s="634" t="s">
        <v>8183</v>
      </c>
      <c r="AC2091" s="634" t="s">
        <v>8184</v>
      </c>
      <c r="AE2091" s="634" t="s">
        <v>10625</v>
      </c>
      <c r="AF2091" s="634" t="s">
        <v>19688</v>
      </c>
      <c r="AI2091" s="646" t="str">
        <f>VLOOKUP(K2091,'2-kurs'!C:F,4,)</f>
        <v>2-kurs</v>
      </c>
      <c r="AJ2091" s="634" t="str">
        <f t="shared" si="32"/>
        <v>438231100591</v>
      </c>
    </row>
    <row r="2092" spans="1:36" hidden="1" x14ac:dyDescent="0.25">
      <c r="A2092" s="634" t="s">
        <v>13049</v>
      </c>
      <c r="B2092" s="634" t="s">
        <v>5478</v>
      </c>
      <c r="C2092" s="634" t="s">
        <v>8125</v>
      </c>
      <c r="D2092" s="634" t="s">
        <v>8126</v>
      </c>
      <c r="E2092" s="634" t="s">
        <v>8127</v>
      </c>
      <c r="F2092" s="634" t="s">
        <v>4345</v>
      </c>
      <c r="G2092" s="634" t="s">
        <v>4348</v>
      </c>
      <c r="H2092" s="634" t="s">
        <v>4346</v>
      </c>
      <c r="I2092" s="634" t="s">
        <v>13050</v>
      </c>
      <c r="J2092" s="634" t="s">
        <v>21328</v>
      </c>
      <c r="K2092" s="635">
        <v>42102925300019</v>
      </c>
      <c r="L2092" s="634" t="s">
        <v>21329</v>
      </c>
      <c r="M2092" s="634" t="s">
        <v>2423</v>
      </c>
      <c r="N2092" s="634" t="s">
        <v>2424</v>
      </c>
      <c r="O2092" s="634" t="s">
        <v>13028</v>
      </c>
      <c r="P2092" s="634" t="s">
        <v>8132</v>
      </c>
      <c r="Q2092" s="634" t="s">
        <v>8133</v>
      </c>
      <c r="R2092" s="634" t="s">
        <v>7224</v>
      </c>
      <c r="S2092" s="634" t="s">
        <v>8135</v>
      </c>
      <c r="T2092" s="634" t="s">
        <v>12752</v>
      </c>
      <c r="U2092" s="634" t="s">
        <v>2426</v>
      </c>
      <c r="V2092" s="634" t="s">
        <v>470</v>
      </c>
      <c r="W2092" s="634" t="s">
        <v>5559</v>
      </c>
      <c r="X2092" s="634" t="s">
        <v>13051</v>
      </c>
      <c r="Y2092" s="634" t="s">
        <v>8138</v>
      </c>
      <c r="Z2092" s="634" t="s">
        <v>8139</v>
      </c>
      <c r="AB2092" s="634" t="s">
        <v>8183</v>
      </c>
      <c r="AC2092" s="634" t="s">
        <v>8184</v>
      </c>
      <c r="AE2092" s="634" t="s">
        <v>10643</v>
      </c>
      <c r="AF2092" s="634" t="s">
        <v>21276</v>
      </c>
      <c r="AI2092" s="646" t="str">
        <f>VLOOKUP(K2092,'2-kurs'!C:F,4,)</f>
        <v>2-kurs</v>
      </c>
      <c r="AJ2092" s="634" t="str">
        <f t="shared" si="32"/>
        <v>438231100718</v>
      </c>
    </row>
    <row r="2093" spans="1:36" hidden="1" x14ac:dyDescent="0.25">
      <c r="A2093" s="634" t="s">
        <v>13070</v>
      </c>
      <c r="B2093" s="634" t="s">
        <v>13071</v>
      </c>
      <c r="C2093" s="634" t="s">
        <v>8125</v>
      </c>
      <c r="D2093" s="634" t="s">
        <v>8126</v>
      </c>
      <c r="E2093" s="634" t="s">
        <v>8127</v>
      </c>
      <c r="F2093" s="634" t="s">
        <v>4345</v>
      </c>
      <c r="G2093" s="634" t="s">
        <v>4352</v>
      </c>
      <c r="H2093" s="634" t="s">
        <v>4344</v>
      </c>
      <c r="I2093" s="634" t="s">
        <v>10100</v>
      </c>
      <c r="J2093" s="634" t="s">
        <v>13072</v>
      </c>
      <c r="K2093" s="635">
        <v>51208065290020</v>
      </c>
      <c r="L2093" s="634" t="s">
        <v>13073</v>
      </c>
      <c r="M2093" s="634" t="s">
        <v>2423</v>
      </c>
      <c r="N2093" s="634" t="s">
        <v>2424</v>
      </c>
      <c r="O2093" s="634" t="s">
        <v>13028</v>
      </c>
      <c r="P2093" s="634" t="s">
        <v>8132</v>
      </c>
      <c r="Q2093" s="634" t="s">
        <v>8133</v>
      </c>
      <c r="R2093" s="634" t="s">
        <v>7224</v>
      </c>
      <c r="S2093" s="634" t="s">
        <v>8135</v>
      </c>
      <c r="T2093" s="634" t="s">
        <v>12752</v>
      </c>
      <c r="U2093" s="634" t="s">
        <v>2426</v>
      </c>
      <c r="V2093" s="634" t="s">
        <v>470</v>
      </c>
      <c r="W2093" s="634" t="s">
        <v>5559</v>
      </c>
      <c r="X2093" s="634" t="s">
        <v>13074</v>
      </c>
      <c r="Y2093" s="634" t="s">
        <v>8138</v>
      </c>
      <c r="Z2093" s="634" t="s">
        <v>8139</v>
      </c>
      <c r="AB2093" s="634" t="s">
        <v>8183</v>
      </c>
      <c r="AC2093" s="634" t="s">
        <v>8184</v>
      </c>
      <c r="AE2093" s="634" t="s">
        <v>10625</v>
      </c>
      <c r="AF2093" s="634" t="s">
        <v>21229</v>
      </c>
      <c r="AI2093" s="646" t="str">
        <f>VLOOKUP(K2093,'2-kurs'!C:F,4,)</f>
        <v>2-kurs</v>
      </c>
      <c r="AJ2093" s="634" t="str">
        <f t="shared" si="32"/>
        <v>438231100572</v>
      </c>
    </row>
    <row r="2094" spans="1:36" hidden="1" x14ac:dyDescent="0.25">
      <c r="A2094" s="634" t="s">
        <v>13086</v>
      </c>
      <c r="B2094" s="634" t="s">
        <v>5321</v>
      </c>
      <c r="C2094" s="634" t="s">
        <v>8125</v>
      </c>
      <c r="D2094" s="634" t="s">
        <v>8126</v>
      </c>
      <c r="E2094" s="634" t="s">
        <v>8127</v>
      </c>
      <c r="F2094" s="634" t="s">
        <v>4345</v>
      </c>
      <c r="G2094" s="634" t="s">
        <v>4348</v>
      </c>
      <c r="H2094" s="634" t="s">
        <v>4346</v>
      </c>
      <c r="I2094" s="634" t="s">
        <v>13087</v>
      </c>
      <c r="J2094" s="634" t="s">
        <v>13088</v>
      </c>
      <c r="K2094" s="635">
        <v>41407941140043</v>
      </c>
      <c r="L2094" s="634" t="s">
        <v>13089</v>
      </c>
      <c r="M2094" s="634" t="s">
        <v>2423</v>
      </c>
      <c r="N2094" s="634" t="s">
        <v>2424</v>
      </c>
      <c r="O2094" s="634" t="s">
        <v>13028</v>
      </c>
      <c r="P2094" s="634" t="s">
        <v>8132</v>
      </c>
      <c r="Q2094" s="634" t="s">
        <v>8133</v>
      </c>
      <c r="R2094" s="634" t="s">
        <v>7224</v>
      </c>
      <c r="S2094" s="634" t="s">
        <v>8135</v>
      </c>
      <c r="T2094" s="634" t="s">
        <v>12752</v>
      </c>
      <c r="U2094" s="634" t="s">
        <v>2426</v>
      </c>
      <c r="V2094" s="634" t="s">
        <v>470</v>
      </c>
      <c r="W2094" s="634" t="s">
        <v>5559</v>
      </c>
      <c r="X2094" s="634" t="s">
        <v>13090</v>
      </c>
      <c r="Y2094" s="634" t="s">
        <v>8138</v>
      </c>
      <c r="Z2094" s="634" t="s">
        <v>8139</v>
      </c>
      <c r="AB2094" s="634" t="s">
        <v>8183</v>
      </c>
      <c r="AC2094" s="634" t="s">
        <v>8184</v>
      </c>
      <c r="AE2094" s="634" t="s">
        <v>10643</v>
      </c>
      <c r="AF2094" s="634" t="s">
        <v>19300</v>
      </c>
      <c r="AI2094" s="646" t="str">
        <f>VLOOKUP(K2094,'2-kurs'!C:F,4,)</f>
        <v>2-kurs</v>
      </c>
      <c r="AJ2094" s="634" t="str">
        <f t="shared" si="32"/>
        <v>438231100728</v>
      </c>
    </row>
    <row r="2095" spans="1:36" hidden="1" x14ac:dyDescent="0.25">
      <c r="A2095" s="634" t="s">
        <v>13060</v>
      </c>
      <c r="B2095" s="634" t="s">
        <v>13061</v>
      </c>
      <c r="C2095" s="634" t="s">
        <v>8125</v>
      </c>
      <c r="D2095" s="634" t="s">
        <v>8126</v>
      </c>
      <c r="E2095" s="634" t="s">
        <v>8127</v>
      </c>
      <c r="F2095" s="634" t="s">
        <v>4345</v>
      </c>
      <c r="G2095" s="634" t="s">
        <v>8332</v>
      </c>
      <c r="H2095" s="634" t="s">
        <v>4346</v>
      </c>
      <c r="I2095" s="634" t="s">
        <v>13062</v>
      </c>
      <c r="J2095" s="634" t="s">
        <v>13063</v>
      </c>
      <c r="K2095" s="635">
        <v>41602871050060</v>
      </c>
      <c r="L2095" s="634" t="s">
        <v>13064</v>
      </c>
      <c r="M2095" s="634" t="s">
        <v>2423</v>
      </c>
      <c r="N2095" s="634" t="s">
        <v>2424</v>
      </c>
      <c r="O2095" s="634" t="s">
        <v>13028</v>
      </c>
      <c r="P2095" s="634" t="s">
        <v>8132</v>
      </c>
      <c r="Q2095" s="634" t="s">
        <v>8133</v>
      </c>
      <c r="R2095" s="634" t="s">
        <v>7224</v>
      </c>
      <c r="S2095" s="634" t="s">
        <v>8135</v>
      </c>
      <c r="T2095" s="634" t="s">
        <v>12752</v>
      </c>
      <c r="U2095" s="634" t="s">
        <v>2426</v>
      </c>
      <c r="V2095" s="634" t="s">
        <v>470</v>
      </c>
      <c r="W2095" s="634" t="s">
        <v>5559</v>
      </c>
      <c r="X2095" s="634" t="s">
        <v>8175</v>
      </c>
      <c r="Y2095" s="634" t="s">
        <v>8138</v>
      </c>
      <c r="Z2095" s="634" t="s">
        <v>8139</v>
      </c>
      <c r="AE2095" s="634" t="s">
        <v>20514</v>
      </c>
      <c r="AF2095" s="634" t="s">
        <v>21276</v>
      </c>
      <c r="AI2095" s="646" t="str">
        <f>VLOOKUP(K2095,'2-kurs'!C:F,4,)</f>
        <v>2-kurs</v>
      </c>
      <c r="AJ2095" s="634" t="str">
        <f t="shared" si="32"/>
        <v>438231100893</v>
      </c>
    </row>
    <row r="2096" spans="1:36" hidden="1" x14ac:dyDescent="0.25">
      <c r="A2096" s="634" t="s">
        <v>13079</v>
      </c>
      <c r="B2096" s="634" t="s">
        <v>5530</v>
      </c>
      <c r="C2096" s="634" t="s">
        <v>8125</v>
      </c>
      <c r="D2096" s="634" t="s">
        <v>8126</v>
      </c>
      <c r="E2096" s="634" t="s">
        <v>8127</v>
      </c>
      <c r="F2096" s="634" t="s">
        <v>8253</v>
      </c>
      <c r="G2096" s="634" t="s">
        <v>10742</v>
      </c>
      <c r="H2096" s="634" t="s">
        <v>4344</v>
      </c>
      <c r="I2096" s="634" t="s">
        <v>13080</v>
      </c>
      <c r="J2096" s="634" t="s">
        <v>13081</v>
      </c>
      <c r="K2096" s="635">
        <v>32512903900040</v>
      </c>
      <c r="L2096" s="634" t="s">
        <v>13082</v>
      </c>
      <c r="M2096" s="634" t="s">
        <v>2423</v>
      </c>
      <c r="N2096" s="634" t="s">
        <v>2424</v>
      </c>
      <c r="O2096" s="634" t="s">
        <v>13028</v>
      </c>
      <c r="P2096" s="634" t="s">
        <v>8132</v>
      </c>
      <c r="Q2096" s="634" t="s">
        <v>8133</v>
      </c>
      <c r="R2096" s="634" t="s">
        <v>7224</v>
      </c>
      <c r="S2096" s="634" t="s">
        <v>8135</v>
      </c>
      <c r="T2096" s="634" t="s">
        <v>12752</v>
      </c>
      <c r="U2096" s="634" t="s">
        <v>2426</v>
      </c>
      <c r="V2096" s="634" t="s">
        <v>470</v>
      </c>
      <c r="W2096" s="634" t="s">
        <v>5559</v>
      </c>
      <c r="X2096" s="634" t="s">
        <v>13083</v>
      </c>
      <c r="Y2096" s="634" t="s">
        <v>8138</v>
      </c>
      <c r="Z2096" s="634" t="s">
        <v>8139</v>
      </c>
      <c r="AB2096" s="634" t="s">
        <v>8183</v>
      </c>
      <c r="AC2096" s="634" t="s">
        <v>8184</v>
      </c>
      <c r="AF2096" s="634" t="s">
        <v>19688</v>
      </c>
      <c r="AI2096" s="646" t="str">
        <f>VLOOKUP(K2096,'2-kurs'!C:F,4,)</f>
        <v>2-kurs</v>
      </c>
      <c r="AJ2096" s="634" t="str">
        <f t="shared" si="32"/>
        <v>438231100805</v>
      </c>
    </row>
    <row r="2097" spans="1:36" hidden="1" x14ac:dyDescent="0.25">
      <c r="A2097" s="634" t="s">
        <v>13056</v>
      </c>
      <c r="B2097" s="634" t="s">
        <v>13057</v>
      </c>
      <c r="C2097" s="634" t="s">
        <v>8125</v>
      </c>
      <c r="D2097" s="634" t="s">
        <v>8126</v>
      </c>
      <c r="E2097" s="634" t="s">
        <v>8127</v>
      </c>
      <c r="F2097" s="634" t="s">
        <v>4345</v>
      </c>
      <c r="G2097" s="634" t="s">
        <v>4352</v>
      </c>
      <c r="H2097" s="634" t="s">
        <v>4346</v>
      </c>
      <c r="I2097" s="634" t="s">
        <v>10868</v>
      </c>
      <c r="J2097" s="634" t="s">
        <v>13058</v>
      </c>
      <c r="K2097" s="635">
        <v>60409055290053</v>
      </c>
      <c r="L2097" s="634" t="s">
        <v>10180</v>
      </c>
      <c r="M2097" s="634" t="s">
        <v>2423</v>
      </c>
      <c r="N2097" s="634" t="s">
        <v>2424</v>
      </c>
      <c r="O2097" s="634" t="s">
        <v>13028</v>
      </c>
      <c r="P2097" s="634" t="s">
        <v>8132</v>
      </c>
      <c r="Q2097" s="634" t="s">
        <v>8133</v>
      </c>
      <c r="R2097" s="634" t="s">
        <v>7224</v>
      </c>
      <c r="S2097" s="634" t="s">
        <v>8135</v>
      </c>
      <c r="T2097" s="634" t="s">
        <v>12752</v>
      </c>
      <c r="U2097" s="634" t="s">
        <v>2426</v>
      </c>
      <c r="V2097" s="634" t="s">
        <v>470</v>
      </c>
      <c r="W2097" s="634" t="s">
        <v>5559</v>
      </c>
      <c r="X2097" s="634" t="s">
        <v>13059</v>
      </c>
      <c r="Y2097" s="634" t="s">
        <v>8138</v>
      </c>
      <c r="Z2097" s="634" t="s">
        <v>8139</v>
      </c>
      <c r="AB2097" s="634" t="s">
        <v>8183</v>
      </c>
      <c r="AC2097" s="634" t="s">
        <v>8184</v>
      </c>
      <c r="AE2097" s="634" t="s">
        <v>10625</v>
      </c>
      <c r="AF2097" s="634" t="s">
        <v>21210</v>
      </c>
      <c r="AI2097" s="646" t="str">
        <f>VLOOKUP(K2097,'2-kurs'!C:F,4,)</f>
        <v>2-kurs</v>
      </c>
      <c r="AJ2097" s="634" t="str">
        <f t="shared" si="32"/>
        <v>438231100596</v>
      </c>
    </row>
    <row r="2098" spans="1:36" hidden="1" x14ac:dyDescent="0.25">
      <c r="A2098" s="634" t="s">
        <v>13075</v>
      </c>
      <c r="B2098" s="634" t="s">
        <v>8093</v>
      </c>
      <c r="C2098" s="634" t="s">
        <v>8125</v>
      </c>
      <c r="D2098" s="634" t="s">
        <v>8126</v>
      </c>
      <c r="E2098" s="634" t="s">
        <v>8127</v>
      </c>
      <c r="F2098" s="634" t="s">
        <v>4345</v>
      </c>
      <c r="G2098" s="634" t="s">
        <v>8186</v>
      </c>
      <c r="H2098" s="634" t="s">
        <v>4346</v>
      </c>
      <c r="I2098" s="634" t="s">
        <v>13076</v>
      </c>
      <c r="J2098" s="634" t="s">
        <v>13077</v>
      </c>
      <c r="K2098" s="635">
        <v>43009891120096</v>
      </c>
      <c r="L2098" s="634" t="s">
        <v>13078</v>
      </c>
      <c r="M2098" s="634" t="s">
        <v>2423</v>
      </c>
      <c r="N2098" s="634" t="s">
        <v>2424</v>
      </c>
      <c r="O2098" s="634" t="s">
        <v>13028</v>
      </c>
      <c r="P2098" s="634" t="s">
        <v>8132</v>
      </c>
      <c r="Q2098" s="634" t="s">
        <v>8133</v>
      </c>
      <c r="R2098" s="634" t="s">
        <v>7224</v>
      </c>
      <c r="S2098" s="634" t="s">
        <v>8135</v>
      </c>
      <c r="T2098" s="634" t="s">
        <v>12752</v>
      </c>
      <c r="U2098" s="634" t="s">
        <v>2426</v>
      </c>
      <c r="V2098" s="634" t="s">
        <v>470</v>
      </c>
      <c r="W2098" s="634" t="s">
        <v>5559</v>
      </c>
      <c r="X2098" s="634" t="s">
        <v>8175</v>
      </c>
      <c r="Y2098" s="634" t="s">
        <v>8138</v>
      </c>
      <c r="Z2098" s="634" t="s">
        <v>8139</v>
      </c>
      <c r="AE2098" s="634" t="s">
        <v>8140</v>
      </c>
      <c r="AF2098" s="634" t="s">
        <v>21288</v>
      </c>
      <c r="AI2098" s="646" t="str">
        <f>VLOOKUP(K2098,'2-kurs'!C:F,4,)</f>
        <v>2-kurs</v>
      </c>
      <c r="AJ2098" s="634" t="str">
        <f t="shared" si="32"/>
        <v>438231100895</v>
      </c>
    </row>
    <row r="2099" spans="1:36" hidden="1" x14ac:dyDescent="0.25">
      <c r="A2099" s="634" t="s">
        <v>13023</v>
      </c>
      <c r="B2099" s="634" t="s">
        <v>13024</v>
      </c>
      <c r="C2099" s="634" t="s">
        <v>8125</v>
      </c>
      <c r="D2099" s="634" t="s">
        <v>8126</v>
      </c>
      <c r="E2099" s="634" t="s">
        <v>8127</v>
      </c>
      <c r="F2099" s="634" t="s">
        <v>4345</v>
      </c>
      <c r="G2099" s="634" t="s">
        <v>8163</v>
      </c>
      <c r="H2099" s="634" t="s">
        <v>4344</v>
      </c>
      <c r="I2099" s="634" t="s">
        <v>13025</v>
      </c>
      <c r="J2099" s="634" t="s">
        <v>13026</v>
      </c>
      <c r="K2099" s="635">
        <v>53003065320021</v>
      </c>
      <c r="L2099" s="634" t="s">
        <v>13027</v>
      </c>
      <c r="M2099" s="634" t="s">
        <v>2423</v>
      </c>
      <c r="N2099" s="634" t="s">
        <v>2424</v>
      </c>
      <c r="O2099" s="634" t="s">
        <v>13028</v>
      </c>
      <c r="P2099" s="634" t="s">
        <v>8132</v>
      </c>
      <c r="Q2099" s="634" t="s">
        <v>8133</v>
      </c>
      <c r="R2099" s="634" t="s">
        <v>10622</v>
      </c>
      <c r="S2099" s="634" t="s">
        <v>8135</v>
      </c>
      <c r="T2099" s="634" t="s">
        <v>12752</v>
      </c>
      <c r="U2099" s="634" t="s">
        <v>2426</v>
      </c>
      <c r="V2099" s="634" t="s">
        <v>470</v>
      </c>
      <c r="W2099" s="634" t="s">
        <v>5559</v>
      </c>
      <c r="X2099" s="634" t="s">
        <v>13029</v>
      </c>
      <c r="Y2099" s="634" t="s">
        <v>8138</v>
      </c>
      <c r="Z2099" s="634" t="s">
        <v>8139</v>
      </c>
      <c r="AB2099" s="634" t="s">
        <v>8183</v>
      </c>
      <c r="AC2099" s="634" t="s">
        <v>8184</v>
      </c>
      <c r="AE2099" s="634" t="s">
        <v>10625</v>
      </c>
      <c r="AF2099" s="634" t="s">
        <v>18576</v>
      </c>
      <c r="AI2099" s="646" t="str">
        <f>VLOOKUP(K2099,'2-kurs'!C:F,4,)</f>
        <v>2-kurs</v>
      </c>
      <c r="AJ2099" s="634" t="str">
        <f t="shared" si="32"/>
        <v>438231100614</v>
      </c>
    </row>
    <row r="2100" spans="1:36" hidden="1" x14ac:dyDescent="0.25">
      <c r="A2100" s="634" t="s">
        <v>15574</v>
      </c>
      <c r="B2100" s="634" t="s">
        <v>2647</v>
      </c>
      <c r="C2100" s="634" t="s">
        <v>8125</v>
      </c>
      <c r="D2100" s="634" t="s">
        <v>8126</v>
      </c>
      <c r="E2100" s="634" t="s">
        <v>8127</v>
      </c>
      <c r="F2100" s="634" t="s">
        <v>8552</v>
      </c>
      <c r="G2100" s="634" t="s">
        <v>11073</v>
      </c>
      <c r="H2100" s="634" t="s">
        <v>4344</v>
      </c>
      <c r="I2100" s="634" t="s">
        <v>9340</v>
      </c>
      <c r="J2100" s="634" t="s">
        <v>15575</v>
      </c>
      <c r="K2100" s="635">
        <v>50105025670050</v>
      </c>
      <c r="L2100" s="634" t="s">
        <v>8764</v>
      </c>
      <c r="M2100" s="634" t="s">
        <v>4006</v>
      </c>
      <c r="N2100" s="634" t="s">
        <v>2424</v>
      </c>
      <c r="O2100" s="634" t="s">
        <v>2530</v>
      </c>
      <c r="P2100" s="634" t="s">
        <v>8132</v>
      </c>
      <c r="Q2100" s="634" t="s">
        <v>8133</v>
      </c>
      <c r="R2100" s="634" t="s">
        <v>7245</v>
      </c>
      <c r="S2100" s="634" t="s">
        <v>8135</v>
      </c>
      <c r="T2100" s="634" t="s">
        <v>8374</v>
      </c>
      <c r="U2100" s="634" t="s">
        <v>2426</v>
      </c>
      <c r="V2100" s="634" t="s">
        <v>470</v>
      </c>
      <c r="W2100" s="634" t="s">
        <v>5559</v>
      </c>
      <c r="X2100" s="634" t="s">
        <v>15576</v>
      </c>
      <c r="Y2100" s="634" t="s">
        <v>8138</v>
      </c>
      <c r="Z2100" s="634" t="s">
        <v>8139</v>
      </c>
      <c r="AB2100" s="634" t="s">
        <v>8183</v>
      </c>
      <c r="AC2100" s="634" t="s">
        <v>8184</v>
      </c>
      <c r="AE2100" s="634" t="s">
        <v>14265</v>
      </c>
      <c r="AF2100" s="634" t="s">
        <v>18741</v>
      </c>
      <c r="AI2100" s="646" t="str">
        <f>VLOOKUP(K2100,'3-kurs'!C:F,4,)</f>
        <v>3-kurs</v>
      </c>
      <c r="AJ2100" s="634" t="str">
        <f t="shared" si="32"/>
        <v>438231100071</v>
      </c>
    </row>
    <row r="2101" spans="1:36" hidden="1" x14ac:dyDescent="0.25">
      <c r="A2101" s="634" t="s">
        <v>19588</v>
      </c>
      <c r="B2101" s="634" t="s">
        <v>8039</v>
      </c>
      <c r="C2101" s="634" t="s">
        <v>8125</v>
      </c>
      <c r="D2101" s="634" t="s">
        <v>8126</v>
      </c>
      <c r="E2101" s="634" t="s">
        <v>9067</v>
      </c>
      <c r="F2101" s="634" t="s">
        <v>4345</v>
      </c>
      <c r="G2101" s="634" t="s">
        <v>8128</v>
      </c>
      <c r="H2101" s="634" t="s">
        <v>4346</v>
      </c>
      <c r="I2101" s="634" t="s">
        <v>19589</v>
      </c>
      <c r="J2101" s="634" t="s">
        <v>19590</v>
      </c>
      <c r="K2101" s="635">
        <v>42502955340029</v>
      </c>
      <c r="L2101" s="634" t="s">
        <v>19591</v>
      </c>
      <c r="M2101" s="634" t="s">
        <v>4006</v>
      </c>
      <c r="N2101" s="634" t="s">
        <v>2424</v>
      </c>
      <c r="O2101" s="634" t="s">
        <v>2530</v>
      </c>
      <c r="P2101" s="634" t="s">
        <v>8132</v>
      </c>
      <c r="Q2101" s="634" t="s">
        <v>8133</v>
      </c>
      <c r="R2101" s="634" t="s">
        <v>7245</v>
      </c>
      <c r="S2101" s="634" t="s">
        <v>8135</v>
      </c>
      <c r="T2101" s="634" t="s">
        <v>8374</v>
      </c>
      <c r="U2101" s="634" t="s">
        <v>2426</v>
      </c>
      <c r="V2101" s="634" t="s">
        <v>470</v>
      </c>
      <c r="W2101" s="634" t="s">
        <v>5559</v>
      </c>
      <c r="X2101" s="634" t="s">
        <v>8175</v>
      </c>
      <c r="Y2101" s="634" t="s">
        <v>8138</v>
      </c>
      <c r="Z2101" s="634" t="s">
        <v>8139</v>
      </c>
      <c r="AE2101" s="634" t="s">
        <v>20514</v>
      </c>
      <c r="AF2101" s="634" t="s">
        <v>18576</v>
      </c>
      <c r="AI2101" s="646" t="str">
        <f>VLOOKUP(K2101,'3-kurs'!C:F,4,)</f>
        <v>3-kurs</v>
      </c>
      <c r="AJ2101" s="634" t="str">
        <f t="shared" si="32"/>
        <v>438231100898</v>
      </c>
    </row>
    <row r="2102" spans="1:36" hidden="1" x14ac:dyDescent="0.25">
      <c r="A2102" s="634" t="s">
        <v>15565</v>
      </c>
      <c r="B2102" s="634" t="s">
        <v>2529</v>
      </c>
      <c r="C2102" s="634" t="s">
        <v>8125</v>
      </c>
      <c r="D2102" s="634" t="s">
        <v>8126</v>
      </c>
      <c r="E2102" s="634" t="s">
        <v>8127</v>
      </c>
      <c r="F2102" s="634" t="s">
        <v>4345</v>
      </c>
      <c r="G2102" s="634" t="s">
        <v>4348</v>
      </c>
      <c r="H2102" s="634" t="s">
        <v>4344</v>
      </c>
      <c r="I2102" s="634" t="s">
        <v>15536</v>
      </c>
      <c r="J2102" s="634" t="s">
        <v>15566</v>
      </c>
      <c r="K2102" s="635">
        <v>31705995300075</v>
      </c>
      <c r="L2102" s="634" t="s">
        <v>15567</v>
      </c>
      <c r="M2102" s="634" t="s">
        <v>4006</v>
      </c>
      <c r="N2102" s="634" t="s">
        <v>2424</v>
      </c>
      <c r="O2102" s="634" t="s">
        <v>2530</v>
      </c>
      <c r="P2102" s="634" t="s">
        <v>8132</v>
      </c>
      <c r="Q2102" s="634" t="s">
        <v>8133</v>
      </c>
      <c r="R2102" s="634" t="s">
        <v>7245</v>
      </c>
      <c r="S2102" s="634" t="s">
        <v>8135</v>
      </c>
      <c r="T2102" s="634" t="s">
        <v>8374</v>
      </c>
      <c r="U2102" s="634" t="s">
        <v>2426</v>
      </c>
      <c r="V2102" s="634" t="s">
        <v>470</v>
      </c>
      <c r="W2102" s="634" t="s">
        <v>5559</v>
      </c>
      <c r="X2102" s="634" t="s">
        <v>15568</v>
      </c>
      <c r="Y2102" s="634" t="s">
        <v>8138</v>
      </c>
      <c r="Z2102" s="634" t="s">
        <v>8139</v>
      </c>
      <c r="AB2102" s="634" t="s">
        <v>8183</v>
      </c>
      <c r="AC2102" s="634" t="s">
        <v>8184</v>
      </c>
      <c r="AE2102" s="634" t="s">
        <v>12690</v>
      </c>
      <c r="AF2102" s="634" t="s">
        <v>18742</v>
      </c>
      <c r="AI2102" s="646" t="str">
        <f>VLOOKUP(K2102,'3-kurs'!C:F,4,)</f>
        <v>3-kurs</v>
      </c>
      <c r="AJ2102" s="634" t="str">
        <f t="shared" si="32"/>
        <v>438231100039</v>
      </c>
    </row>
    <row r="2103" spans="1:36" hidden="1" x14ac:dyDescent="0.25">
      <c r="A2103" s="634" t="s">
        <v>19791</v>
      </c>
      <c r="B2103" s="634" t="s">
        <v>19073</v>
      </c>
      <c r="C2103" s="634" t="s">
        <v>8125</v>
      </c>
      <c r="D2103" s="634" t="s">
        <v>8126</v>
      </c>
      <c r="E2103" s="634" t="s">
        <v>8127</v>
      </c>
      <c r="F2103" s="634" t="s">
        <v>4345</v>
      </c>
      <c r="G2103" s="634" t="s">
        <v>8221</v>
      </c>
      <c r="H2103" s="634" t="s">
        <v>4344</v>
      </c>
      <c r="I2103" s="634" t="s">
        <v>19792</v>
      </c>
      <c r="J2103" s="634" t="s">
        <v>19793</v>
      </c>
      <c r="K2103" s="635">
        <v>50105055350023</v>
      </c>
      <c r="L2103" s="634" t="s">
        <v>13551</v>
      </c>
      <c r="M2103" s="634" t="s">
        <v>4006</v>
      </c>
      <c r="N2103" s="634" t="s">
        <v>2424</v>
      </c>
      <c r="O2103" s="634" t="s">
        <v>2530</v>
      </c>
      <c r="P2103" s="634" t="s">
        <v>8132</v>
      </c>
      <c r="Q2103" s="634" t="s">
        <v>8133</v>
      </c>
      <c r="R2103" s="634" t="s">
        <v>7245</v>
      </c>
      <c r="S2103" s="634" t="s">
        <v>8135</v>
      </c>
      <c r="T2103" s="634" t="s">
        <v>8374</v>
      </c>
      <c r="U2103" s="634" t="s">
        <v>2426</v>
      </c>
      <c r="V2103" s="634" t="s">
        <v>470</v>
      </c>
      <c r="W2103" s="634" t="s">
        <v>5559</v>
      </c>
      <c r="X2103" s="634" t="s">
        <v>8175</v>
      </c>
      <c r="Y2103" s="634" t="s">
        <v>8138</v>
      </c>
      <c r="Z2103" s="634" t="s">
        <v>8139</v>
      </c>
      <c r="AE2103" s="634" t="s">
        <v>20514</v>
      </c>
      <c r="AF2103" s="634" t="s">
        <v>18576</v>
      </c>
      <c r="AI2103" s="646" t="str">
        <f>VLOOKUP(K2103,'3-kurs'!C:F,4,)</f>
        <v>3-kurs</v>
      </c>
      <c r="AJ2103" s="634" t="str">
        <f t="shared" si="32"/>
        <v>438221100411</v>
      </c>
    </row>
    <row r="2104" spans="1:36" hidden="1" x14ac:dyDescent="0.25">
      <c r="A2104" s="634" t="s">
        <v>15569</v>
      </c>
      <c r="B2104" s="634" t="s">
        <v>2577</v>
      </c>
      <c r="C2104" s="634" t="s">
        <v>8125</v>
      </c>
      <c r="D2104" s="634" t="s">
        <v>8126</v>
      </c>
      <c r="E2104" s="634" t="s">
        <v>8127</v>
      </c>
      <c r="F2104" s="634" t="s">
        <v>8552</v>
      </c>
      <c r="G2104" s="634" t="s">
        <v>11073</v>
      </c>
      <c r="H2104" s="634" t="s">
        <v>4344</v>
      </c>
      <c r="I2104" s="634" t="s">
        <v>15570</v>
      </c>
      <c r="J2104" s="634" t="s">
        <v>15571</v>
      </c>
      <c r="K2104" s="635">
        <v>50201025670028</v>
      </c>
      <c r="L2104" s="634" t="s">
        <v>15572</v>
      </c>
      <c r="M2104" s="634" t="s">
        <v>4006</v>
      </c>
      <c r="N2104" s="634" t="s">
        <v>2424</v>
      </c>
      <c r="O2104" s="634" t="s">
        <v>2530</v>
      </c>
      <c r="P2104" s="634" t="s">
        <v>8132</v>
      </c>
      <c r="Q2104" s="634" t="s">
        <v>8133</v>
      </c>
      <c r="R2104" s="634" t="s">
        <v>7245</v>
      </c>
      <c r="S2104" s="634" t="s">
        <v>8135</v>
      </c>
      <c r="T2104" s="634" t="s">
        <v>8374</v>
      </c>
      <c r="U2104" s="634" t="s">
        <v>2426</v>
      </c>
      <c r="V2104" s="634" t="s">
        <v>470</v>
      </c>
      <c r="W2104" s="634" t="s">
        <v>5559</v>
      </c>
      <c r="X2104" s="634" t="s">
        <v>15573</v>
      </c>
      <c r="Y2104" s="634" t="s">
        <v>8138</v>
      </c>
      <c r="Z2104" s="634" t="s">
        <v>8139</v>
      </c>
      <c r="AB2104" s="634" t="s">
        <v>8183</v>
      </c>
      <c r="AC2104" s="634" t="s">
        <v>8184</v>
      </c>
      <c r="AE2104" s="634" t="s">
        <v>14265</v>
      </c>
      <c r="AF2104" s="634" t="s">
        <v>18714</v>
      </c>
      <c r="AI2104" s="646" t="str">
        <f>VLOOKUP(K2104,'3-kurs'!C:F,4,)</f>
        <v>3-kurs</v>
      </c>
      <c r="AJ2104" s="634" t="str">
        <f t="shared" si="32"/>
        <v>438231100070</v>
      </c>
    </row>
    <row r="2105" spans="1:36" hidden="1" x14ac:dyDescent="0.25">
      <c r="A2105" s="634" t="s">
        <v>20289</v>
      </c>
      <c r="B2105" s="634" t="s">
        <v>20290</v>
      </c>
      <c r="C2105" s="634" t="s">
        <v>8125</v>
      </c>
      <c r="D2105" s="634" t="s">
        <v>8126</v>
      </c>
      <c r="E2105" s="634" t="s">
        <v>8127</v>
      </c>
      <c r="F2105" s="634" t="s">
        <v>4345</v>
      </c>
      <c r="G2105" s="634" t="s">
        <v>4350</v>
      </c>
      <c r="H2105" s="634" t="s">
        <v>4346</v>
      </c>
      <c r="I2105" s="634" t="s">
        <v>20291</v>
      </c>
      <c r="J2105" s="634" t="s">
        <v>20292</v>
      </c>
      <c r="K2105" s="635">
        <v>40509861070134</v>
      </c>
      <c r="L2105" s="634" t="s">
        <v>9324</v>
      </c>
      <c r="M2105" s="634" t="s">
        <v>4006</v>
      </c>
      <c r="N2105" s="634" t="s">
        <v>2424</v>
      </c>
      <c r="O2105" s="634" t="s">
        <v>2530</v>
      </c>
      <c r="P2105" s="634" t="s">
        <v>8132</v>
      </c>
      <c r="Q2105" s="634" t="s">
        <v>8133</v>
      </c>
      <c r="R2105" s="634" t="s">
        <v>7245</v>
      </c>
      <c r="S2105" s="634" t="s">
        <v>8135</v>
      </c>
      <c r="T2105" s="634" t="s">
        <v>8374</v>
      </c>
      <c r="U2105" s="634" t="s">
        <v>2426</v>
      </c>
      <c r="V2105" s="634" t="s">
        <v>470</v>
      </c>
      <c r="W2105" s="634" t="s">
        <v>5559</v>
      </c>
      <c r="X2105" s="634" t="s">
        <v>8175</v>
      </c>
      <c r="Y2105" s="634" t="s">
        <v>8138</v>
      </c>
      <c r="Z2105" s="634" t="s">
        <v>8139</v>
      </c>
      <c r="AE2105" s="634" t="s">
        <v>8140</v>
      </c>
      <c r="AF2105" s="634" t="s">
        <v>18576</v>
      </c>
      <c r="AI2105" s="646" t="str">
        <f>VLOOKUP(K2105,'3-kurs'!C:F,4,)</f>
        <v>3-kurs</v>
      </c>
      <c r="AJ2105" s="634" t="str">
        <f t="shared" si="32"/>
        <v>438241102278</v>
      </c>
    </row>
    <row r="2106" spans="1:36" hidden="1" x14ac:dyDescent="0.25">
      <c r="A2106" s="634" t="s">
        <v>15532</v>
      </c>
      <c r="B2106" s="634" t="s">
        <v>2587</v>
      </c>
      <c r="C2106" s="634" t="s">
        <v>8125</v>
      </c>
      <c r="D2106" s="634" t="s">
        <v>8126</v>
      </c>
      <c r="E2106" s="634" t="s">
        <v>8127</v>
      </c>
      <c r="F2106" s="634" t="s">
        <v>4345</v>
      </c>
      <c r="G2106" s="634" t="s">
        <v>4348</v>
      </c>
      <c r="H2106" s="634" t="s">
        <v>4344</v>
      </c>
      <c r="I2106" s="634" t="s">
        <v>13835</v>
      </c>
      <c r="J2106" s="634" t="s">
        <v>15533</v>
      </c>
      <c r="K2106" s="635">
        <v>52009025300024</v>
      </c>
      <c r="L2106" s="634" t="s">
        <v>15534</v>
      </c>
      <c r="M2106" s="634" t="s">
        <v>4006</v>
      </c>
      <c r="N2106" s="634" t="s">
        <v>2424</v>
      </c>
      <c r="O2106" s="634" t="s">
        <v>2530</v>
      </c>
      <c r="P2106" s="634" t="s">
        <v>8132</v>
      </c>
      <c r="Q2106" s="634" t="s">
        <v>8133</v>
      </c>
      <c r="R2106" s="634" t="s">
        <v>7245</v>
      </c>
      <c r="S2106" s="634" t="s">
        <v>8135</v>
      </c>
      <c r="T2106" s="634" t="s">
        <v>8374</v>
      </c>
      <c r="U2106" s="634" t="s">
        <v>2426</v>
      </c>
      <c r="V2106" s="634" t="s">
        <v>470</v>
      </c>
      <c r="W2106" s="634" t="s">
        <v>5559</v>
      </c>
      <c r="X2106" s="634" t="s">
        <v>15535</v>
      </c>
      <c r="Y2106" s="634" t="s">
        <v>8138</v>
      </c>
      <c r="Z2106" s="634" t="s">
        <v>8139</v>
      </c>
      <c r="AB2106" s="634" t="s">
        <v>8183</v>
      </c>
      <c r="AC2106" s="634" t="s">
        <v>8184</v>
      </c>
      <c r="AE2106" s="634" t="s">
        <v>14265</v>
      </c>
      <c r="AF2106" s="634" t="s">
        <v>18733</v>
      </c>
      <c r="AI2106" s="646" t="str">
        <f>VLOOKUP(K2106,'3-kurs'!C:F,4,)</f>
        <v>3-kurs</v>
      </c>
      <c r="AJ2106" s="634" t="str">
        <f t="shared" si="32"/>
        <v>438231100067</v>
      </c>
    </row>
    <row r="2107" spans="1:36" hidden="1" x14ac:dyDescent="0.25">
      <c r="A2107" s="634" t="s">
        <v>15537</v>
      </c>
      <c r="B2107" s="634" t="s">
        <v>2751</v>
      </c>
      <c r="C2107" s="634" t="s">
        <v>8125</v>
      </c>
      <c r="D2107" s="634" t="s">
        <v>8126</v>
      </c>
      <c r="E2107" s="634" t="s">
        <v>8127</v>
      </c>
      <c r="F2107" s="634" t="s">
        <v>4345</v>
      </c>
      <c r="G2107" s="634" t="s">
        <v>4348</v>
      </c>
      <c r="H2107" s="634" t="s">
        <v>4346</v>
      </c>
      <c r="I2107" s="634" t="s">
        <v>15538</v>
      </c>
      <c r="J2107" s="634" t="s">
        <v>15539</v>
      </c>
      <c r="K2107" s="635">
        <v>61209025300013</v>
      </c>
      <c r="L2107" s="634" t="s">
        <v>10351</v>
      </c>
      <c r="M2107" s="634" t="s">
        <v>4006</v>
      </c>
      <c r="N2107" s="634" t="s">
        <v>2424</v>
      </c>
      <c r="O2107" s="634" t="s">
        <v>2530</v>
      </c>
      <c r="P2107" s="634" t="s">
        <v>8132</v>
      </c>
      <c r="Q2107" s="634" t="s">
        <v>8133</v>
      </c>
      <c r="R2107" s="634" t="s">
        <v>7245</v>
      </c>
      <c r="S2107" s="634" t="s">
        <v>8135</v>
      </c>
      <c r="T2107" s="634" t="s">
        <v>8374</v>
      </c>
      <c r="U2107" s="634" t="s">
        <v>2426</v>
      </c>
      <c r="V2107" s="634" t="s">
        <v>470</v>
      </c>
      <c r="W2107" s="634" t="s">
        <v>5559</v>
      </c>
      <c r="X2107" s="634" t="s">
        <v>15540</v>
      </c>
      <c r="Y2107" s="634" t="s">
        <v>8138</v>
      </c>
      <c r="Z2107" s="634" t="s">
        <v>8139</v>
      </c>
      <c r="AE2107" s="634" t="s">
        <v>15541</v>
      </c>
      <c r="AF2107" s="634" t="s">
        <v>18709</v>
      </c>
      <c r="AI2107" s="646" t="str">
        <f>VLOOKUP(K2107,'3-kurs'!C:F,4,)</f>
        <v>3-kurs</v>
      </c>
      <c r="AJ2107" s="634" t="str">
        <f t="shared" si="32"/>
        <v>438231100512</v>
      </c>
    </row>
    <row r="2108" spans="1:36" hidden="1" x14ac:dyDescent="0.25">
      <c r="A2108" s="634" t="s">
        <v>15555</v>
      </c>
      <c r="B2108" s="634" t="s">
        <v>2963</v>
      </c>
      <c r="C2108" s="634" t="s">
        <v>8125</v>
      </c>
      <c r="D2108" s="634" t="s">
        <v>8126</v>
      </c>
      <c r="E2108" s="634" t="s">
        <v>8127</v>
      </c>
      <c r="F2108" s="634" t="s">
        <v>4345</v>
      </c>
      <c r="G2108" s="634" t="s">
        <v>4350</v>
      </c>
      <c r="H2108" s="634" t="s">
        <v>4346</v>
      </c>
      <c r="I2108" s="634" t="s">
        <v>15556</v>
      </c>
      <c r="J2108" s="634" t="s">
        <v>15557</v>
      </c>
      <c r="K2108" s="635">
        <v>42904871070129</v>
      </c>
      <c r="L2108" s="634" t="s">
        <v>15558</v>
      </c>
      <c r="M2108" s="634" t="s">
        <v>4006</v>
      </c>
      <c r="N2108" s="634" t="s">
        <v>2424</v>
      </c>
      <c r="O2108" s="634" t="s">
        <v>2530</v>
      </c>
      <c r="P2108" s="634" t="s">
        <v>8132</v>
      </c>
      <c r="Q2108" s="634" t="s">
        <v>8133</v>
      </c>
      <c r="R2108" s="634" t="s">
        <v>7245</v>
      </c>
      <c r="S2108" s="634" t="s">
        <v>8135</v>
      </c>
      <c r="T2108" s="634" t="s">
        <v>8374</v>
      </c>
      <c r="U2108" s="634" t="s">
        <v>2426</v>
      </c>
      <c r="V2108" s="634" t="s">
        <v>470</v>
      </c>
      <c r="W2108" s="634" t="s">
        <v>5559</v>
      </c>
      <c r="X2108" s="634" t="s">
        <v>15559</v>
      </c>
      <c r="Y2108" s="634" t="s">
        <v>8138</v>
      </c>
      <c r="Z2108" s="634" t="s">
        <v>8139</v>
      </c>
      <c r="AB2108" s="634" t="s">
        <v>8183</v>
      </c>
      <c r="AC2108" s="634" t="s">
        <v>8184</v>
      </c>
      <c r="AE2108" s="634" t="s">
        <v>11918</v>
      </c>
      <c r="AF2108" s="634" t="s">
        <v>18725</v>
      </c>
      <c r="AI2108" s="646" t="str">
        <f>VLOOKUP(K2108,'3-kurs'!C:F,4,)</f>
        <v>3-kurs</v>
      </c>
      <c r="AJ2108" s="634" t="str">
        <f t="shared" si="32"/>
        <v>438231100197</v>
      </c>
    </row>
    <row r="2109" spans="1:36" hidden="1" x14ac:dyDescent="0.25">
      <c r="A2109" s="634" t="s">
        <v>19786</v>
      </c>
      <c r="B2109" s="634" t="s">
        <v>19787</v>
      </c>
      <c r="C2109" s="634" t="s">
        <v>8125</v>
      </c>
      <c r="D2109" s="634" t="s">
        <v>8126</v>
      </c>
      <c r="E2109" s="634" t="s">
        <v>8127</v>
      </c>
      <c r="F2109" s="634" t="s">
        <v>4345</v>
      </c>
      <c r="G2109" s="634" t="s">
        <v>4350</v>
      </c>
      <c r="H2109" s="634" t="s">
        <v>4346</v>
      </c>
      <c r="I2109" s="634" t="s">
        <v>19788</v>
      </c>
      <c r="J2109" s="634" t="s">
        <v>19789</v>
      </c>
      <c r="K2109" s="635">
        <v>42606941170039</v>
      </c>
      <c r="L2109" s="634" t="s">
        <v>19790</v>
      </c>
      <c r="M2109" s="634" t="s">
        <v>4006</v>
      </c>
      <c r="N2109" s="634" t="s">
        <v>2424</v>
      </c>
      <c r="O2109" s="634" t="s">
        <v>2530</v>
      </c>
      <c r="P2109" s="634" t="s">
        <v>8132</v>
      </c>
      <c r="Q2109" s="634" t="s">
        <v>8133</v>
      </c>
      <c r="R2109" s="634" t="s">
        <v>7245</v>
      </c>
      <c r="S2109" s="634" t="s">
        <v>8135</v>
      </c>
      <c r="T2109" s="634" t="s">
        <v>8374</v>
      </c>
      <c r="U2109" s="634" t="s">
        <v>2426</v>
      </c>
      <c r="V2109" s="634" t="s">
        <v>470</v>
      </c>
      <c r="W2109" s="634" t="s">
        <v>5559</v>
      </c>
      <c r="X2109" s="634" t="s">
        <v>8175</v>
      </c>
      <c r="Y2109" s="634" t="s">
        <v>8138</v>
      </c>
      <c r="Z2109" s="634" t="s">
        <v>8139</v>
      </c>
      <c r="AE2109" s="634" t="s">
        <v>20514</v>
      </c>
      <c r="AF2109" s="634" t="s">
        <v>18576</v>
      </c>
      <c r="AI2109" s="646" t="str">
        <f>VLOOKUP(K2109,'3-kurs'!C:F,4,)</f>
        <v>3-kurs</v>
      </c>
      <c r="AJ2109" s="634" t="str">
        <f t="shared" si="32"/>
        <v>438221100409</v>
      </c>
    </row>
    <row r="2110" spans="1:36" hidden="1" x14ac:dyDescent="0.25">
      <c r="A2110" s="634" t="s">
        <v>15542</v>
      </c>
      <c r="B2110" s="634" t="s">
        <v>3067</v>
      </c>
      <c r="C2110" s="634" t="s">
        <v>8125</v>
      </c>
      <c r="D2110" s="634" t="s">
        <v>8126</v>
      </c>
      <c r="E2110" s="634" t="s">
        <v>8127</v>
      </c>
      <c r="F2110" s="634" t="s">
        <v>8253</v>
      </c>
      <c r="G2110" s="634" t="s">
        <v>12709</v>
      </c>
      <c r="H2110" s="634" t="s">
        <v>4344</v>
      </c>
      <c r="I2110" s="634" t="s">
        <v>8763</v>
      </c>
      <c r="J2110" s="634" t="s">
        <v>15543</v>
      </c>
      <c r="K2110" s="635">
        <v>52007026120016</v>
      </c>
      <c r="L2110" s="634" t="s">
        <v>11883</v>
      </c>
      <c r="M2110" s="634" t="s">
        <v>4006</v>
      </c>
      <c r="N2110" s="634" t="s">
        <v>2424</v>
      </c>
      <c r="O2110" s="634" t="s">
        <v>2530</v>
      </c>
      <c r="P2110" s="634" t="s">
        <v>8132</v>
      </c>
      <c r="Q2110" s="634" t="s">
        <v>8133</v>
      </c>
      <c r="R2110" s="634" t="s">
        <v>7245</v>
      </c>
      <c r="S2110" s="634" t="s">
        <v>8135</v>
      </c>
      <c r="T2110" s="634" t="s">
        <v>8374</v>
      </c>
      <c r="U2110" s="634" t="s">
        <v>2426</v>
      </c>
      <c r="V2110" s="634" t="s">
        <v>470</v>
      </c>
      <c r="W2110" s="634" t="s">
        <v>5559</v>
      </c>
      <c r="X2110" s="634" t="s">
        <v>15544</v>
      </c>
      <c r="Y2110" s="634" t="s">
        <v>8138</v>
      </c>
      <c r="Z2110" s="634" t="s">
        <v>8139</v>
      </c>
      <c r="AE2110" s="634" t="s">
        <v>14265</v>
      </c>
      <c r="AF2110" s="634" t="s">
        <v>18752</v>
      </c>
      <c r="AI2110" s="646" t="str">
        <f>VLOOKUP(K2110,'3-kurs'!C:F,4,)</f>
        <v>3-kurs</v>
      </c>
      <c r="AJ2110" s="634" t="str">
        <f t="shared" si="32"/>
        <v>438231100069</v>
      </c>
    </row>
    <row r="2111" spans="1:36" hidden="1" x14ac:dyDescent="0.25">
      <c r="A2111" s="634" t="s">
        <v>15519</v>
      </c>
      <c r="B2111" s="634" t="s">
        <v>3140</v>
      </c>
      <c r="C2111" s="634" t="s">
        <v>8125</v>
      </c>
      <c r="D2111" s="634" t="s">
        <v>8126</v>
      </c>
      <c r="E2111" s="634" t="s">
        <v>8127</v>
      </c>
      <c r="F2111" s="634" t="s">
        <v>4345</v>
      </c>
      <c r="G2111" s="634" t="s">
        <v>4352</v>
      </c>
      <c r="H2111" s="634" t="s">
        <v>4344</v>
      </c>
      <c r="I2111" s="634" t="s">
        <v>15520</v>
      </c>
      <c r="J2111" s="634" t="s">
        <v>15521</v>
      </c>
      <c r="K2111" s="635">
        <v>32410921060013</v>
      </c>
      <c r="L2111" s="634" t="s">
        <v>15522</v>
      </c>
      <c r="M2111" s="634" t="s">
        <v>4006</v>
      </c>
      <c r="N2111" s="634" t="s">
        <v>2424</v>
      </c>
      <c r="O2111" s="634" t="s">
        <v>2530</v>
      </c>
      <c r="P2111" s="634" t="s">
        <v>8132</v>
      </c>
      <c r="Q2111" s="634" t="s">
        <v>8133</v>
      </c>
      <c r="R2111" s="634" t="s">
        <v>7245</v>
      </c>
      <c r="S2111" s="634" t="s">
        <v>8135</v>
      </c>
      <c r="T2111" s="634" t="s">
        <v>8374</v>
      </c>
      <c r="U2111" s="634" t="s">
        <v>2426</v>
      </c>
      <c r="V2111" s="634" t="s">
        <v>470</v>
      </c>
      <c r="W2111" s="634" t="s">
        <v>5559</v>
      </c>
      <c r="X2111" s="634" t="s">
        <v>15523</v>
      </c>
      <c r="Y2111" s="634" t="s">
        <v>8138</v>
      </c>
      <c r="Z2111" s="634" t="s">
        <v>8139</v>
      </c>
      <c r="AB2111" s="634" t="s">
        <v>8183</v>
      </c>
      <c r="AC2111" s="634" t="s">
        <v>8184</v>
      </c>
      <c r="AE2111" s="634" t="s">
        <v>11918</v>
      </c>
      <c r="AF2111" s="634" t="s">
        <v>18612</v>
      </c>
      <c r="AI2111" s="646" t="str">
        <f>VLOOKUP(K2111,'3-kurs'!C:F,4,)</f>
        <v>3-kurs</v>
      </c>
      <c r="AJ2111" s="634" t="str">
        <f t="shared" si="32"/>
        <v>438231100291</v>
      </c>
    </row>
    <row r="2112" spans="1:36" hidden="1" x14ac:dyDescent="0.25">
      <c r="A2112" s="634" t="s">
        <v>15524</v>
      </c>
      <c r="B2112" s="634" t="s">
        <v>3311</v>
      </c>
      <c r="C2112" s="634" t="s">
        <v>8125</v>
      </c>
      <c r="D2112" s="634" t="s">
        <v>8126</v>
      </c>
      <c r="E2112" s="634" t="s">
        <v>8127</v>
      </c>
      <c r="F2112" s="634" t="s">
        <v>4345</v>
      </c>
      <c r="G2112" s="634" t="s">
        <v>4349</v>
      </c>
      <c r="H2112" s="634" t="s">
        <v>4346</v>
      </c>
      <c r="I2112" s="634" t="s">
        <v>10811</v>
      </c>
      <c r="J2112" s="634" t="s">
        <v>15525</v>
      </c>
      <c r="K2112" s="635">
        <v>63006055780019</v>
      </c>
      <c r="L2112" s="634" t="s">
        <v>15526</v>
      </c>
      <c r="M2112" s="634" t="s">
        <v>4006</v>
      </c>
      <c r="N2112" s="634" t="s">
        <v>2424</v>
      </c>
      <c r="O2112" s="634" t="s">
        <v>2530</v>
      </c>
      <c r="P2112" s="634" t="s">
        <v>8132</v>
      </c>
      <c r="Q2112" s="634" t="s">
        <v>8133</v>
      </c>
      <c r="R2112" s="634" t="s">
        <v>7245</v>
      </c>
      <c r="S2112" s="634" t="s">
        <v>8135</v>
      </c>
      <c r="T2112" s="634" t="s">
        <v>8374</v>
      </c>
      <c r="U2112" s="634" t="s">
        <v>2426</v>
      </c>
      <c r="V2112" s="634" t="s">
        <v>470</v>
      </c>
      <c r="W2112" s="634" t="s">
        <v>5559</v>
      </c>
      <c r="X2112" s="634" t="s">
        <v>15527</v>
      </c>
      <c r="Y2112" s="634" t="s">
        <v>8138</v>
      </c>
      <c r="Z2112" s="634" t="s">
        <v>8139</v>
      </c>
      <c r="AB2112" s="634" t="s">
        <v>8183</v>
      </c>
      <c r="AC2112" s="634" t="s">
        <v>8184</v>
      </c>
      <c r="AE2112" s="634" t="s">
        <v>11918</v>
      </c>
      <c r="AF2112" s="634" t="s">
        <v>18742</v>
      </c>
      <c r="AI2112" s="646" t="str">
        <f>VLOOKUP(K2112,'3-kurs'!C:F,4,)</f>
        <v>3-kurs</v>
      </c>
      <c r="AJ2112" s="634" t="str">
        <f t="shared" si="32"/>
        <v>438231100254</v>
      </c>
    </row>
    <row r="2113" spans="1:36" hidden="1" x14ac:dyDescent="0.25">
      <c r="A2113" s="634" t="s">
        <v>15528</v>
      </c>
      <c r="B2113" s="634" t="s">
        <v>3362</v>
      </c>
      <c r="C2113" s="634" t="s">
        <v>8125</v>
      </c>
      <c r="D2113" s="634" t="s">
        <v>8126</v>
      </c>
      <c r="E2113" s="634" t="s">
        <v>8127</v>
      </c>
      <c r="F2113" s="634" t="s">
        <v>4345</v>
      </c>
      <c r="G2113" s="634" t="s">
        <v>4348</v>
      </c>
      <c r="H2113" s="634" t="s">
        <v>4344</v>
      </c>
      <c r="I2113" s="634" t="s">
        <v>15529</v>
      </c>
      <c r="J2113" s="634" t="s">
        <v>15530</v>
      </c>
      <c r="K2113" s="635">
        <v>52706015300025</v>
      </c>
      <c r="L2113" s="634" t="s">
        <v>13179</v>
      </c>
      <c r="M2113" s="634" t="s">
        <v>4006</v>
      </c>
      <c r="N2113" s="634" t="s">
        <v>2424</v>
      </c>
      <c r="O2113" s="634" t="s">
        <v>2530</v>
      </c>
      <c r="P2113" s="634" t="s">
        <v>8132</v>
      </c>
      <c r="Q2113" s="634" t="s">
        <v>8133</v>
      </c>
      <c r="R2113" s="634" t="s">
        <v>7245</v>
      </c>
      <c r="S2113" s="634" t="s">
        <v>8135</v>
      </c>
      <c r="T2113" s="634" t="s">
        <v>8374</v>
      </c>
      <c r="U2113" s="634" t="s">
        <v>2426</v>
      </c>
      <c r="V2113" s="634" t="s">
        <v>470</v>
      </c>
      <c r="W2113" s="634" t="s">
        <v>5559</v>
      </c>
      <c r="X2113" s="634" t="s">
        <v>15531</v>
      </c>
      <c r="Y2113" s="634" t="s">
        <v>8138</v>
      </c>
      <c r="Z2113" s="634" t="s">
        <v>8139</v>
      </c>
      <c r="AB2113" s="634" t="s">
        <v>8183</v>
      </c>
      <c r="AC2113" s="634" t="s">
        <v>8184</v>
      </c>
      <c r="AE2113" s="634" t="s">
        <v>12337</v>
      </c>
      <c r="AF2113" s="634" t="s">
        <v>18738</v>
      </c>
      <c r="AI2113" s="646" t="str">
        <f>VLOOKUP(K2113,'3-kurs'!C:F,4,)</f>
        <v>3-kurs</v>
      </c>
      <c r="AJ2113" s="634" t="str">
        <f t="shared" si="32"/>
        <v>438231100075</v>
      </c>
    </row>
    <row r="2114" spans="1:36" hidden="1" x14ac:dyDescent="0.25">
      <c r="A2114" s="634" t="s">
        <v>15545</v>
      </c>
      <c r="B2114" s="634" t="s">
        <v>3477</v>
      </c>
      <c r="C2114" s="634" t="s">
        <v>8125</v>
      </c>
      <c r="D2114" s="634" t="s">
        <v>8126</v>
      </c>
      <c r="E2114" s="634" t="s">
        <v>8127</v>
      </c>
      <c r="F2114" s="634" t="s">
        <v>4345</v>
      </c>
      <c r="G2114" s="634" t="s">
        <v>8186</v>
      </c>
      <c r="H2114" s="634" t="s">
        <v>4346</v>
      </c>
      <c r="I2114" s="634" t="s">
        <v>15546</v>
      </c>
      <c r="J2114" s="634" t="s">
        <v>15547</v>
      </c>
      <c r="K2114" s="635">
        <v>62112045360017</v>
      </c>
      <c r="L2114" s="634" t="s">
        <v>15548</v>
      </c>
      <c r="M2114" s="634" t="s">
        <v>4006</v>
      </c>
      <c r="N2114" s="634" t="s">
        <v>2424</v>
      </c>
      <c r="O2114" s="634" t="s">
        <v>2530</v>
      </c>
      <c r="P2114" s="634" t="s">
        <v>8132</v>
      </c>
      <c r="Q2114" s="634" t="s">
        <v>8133</v>
      </c>
      <c r="R2114" s="634" t="s">
        <v>7245</v>
      </c>
      <c r="S2114" s="634" t="s">
        <v>8135</v>
      </c>
      <c r="T2114" s="634" t="s">
        <v>8374</v>
      </c>
      <c r="U2114" s="634" t="s">
        <v>2426</v>
      </c>
      <c r="V2114" s="634" t="s">
        <v>470</v>
      </c>
      <c r="W2114" s="634" t="s">
        <v>5559</v>
      </c>
      <c r="X2114" s="634" t="s">
        <v>15549</v>
      </c>
      <c r="Y2114" s="634" t="s">
        <v>8138</v>
      </c>
      <c r="Z2114" s="634" t="s">
        <v>8139</v>
      </c>
      <c r="AB2114" s="634" t="s">
        <v>8183</v>
      </c>
      <c r="AC2114" s="634" t="s">
        <v>8184</v>
      </c>
      <c r="AE2114" s="634" t="s">
        <v>14265</v>
      </c>
      <c r="AF2114" s="634" t="s">
        <v>18752</v>
      </c>
      <c r="AI2114" s="646" t="str">
        <f>VLOOKUP(K2114,'3-kurs'!C:F,4,)</f>
        <v>3-kurs</v>
      </c>
      <c r="AJ2114" s="634" t="str">
        <f t="shared" si="32"/>
        <v>438231100066</v>
      </c>
    </row>
    <row r="2115" spans="1:36" hidden="1" x14ac:dyDescent="0.25">
      <c r="A2115" s="634" t="s">
        <v>15550</v>
      </c>
      <c r="B2115" s="634" t="s">
        <v>3501</v>
      </c>
      <c r="C2115" s="634" t="s">
        <v>8125</v>
      </c>
      <c r="D2115" s="634" t="s">
        <v>8126</v>
      </c>
      <c r="E2115" s="634" t="s">
        <v>8127</v>
      </c>
      <c r="F2115" s="634" t="s">
        <v>4345</v>
      </c>
      <c r="G2115" s="634" t="s">
        <v>8332</v>
      </c>
      <c r="H2115" s="634" t="s">
        <v>4344</v>
      </c>
      <c r="I2115" s="634" t="s">
        <v>15551</v>
      </c>
      <c r="J2115" s="634" t="s">
        <v>15552</v>
      </c>
      <c r="K2115" s="635">
        <v>32206831050011</v>
      </c>
      <c r="L2115" s="634" t="s">
        <v>15553</v>
      </c>
      <c r="M2115" s="634" t="s">
        <v>4006</v>
      </c>
      <c r="N2115" s="634" t="s">
        <v>2424</v>
      </c>
      <c r="O2115" s="634" t="s">
        <v>2530</v>
      </c>
      <c r="P2115" s="634" t="s">
        <v>8132</v>
      </c>
      <c r="Q2115" s="634" t="s">
        <v>8133</v>
      </c>
      <c r="R2115" s="634" t="s">
        <v>7245</v>
      </c>
      <c r="S2115" s="634" t="s">
        <v>8135</v>
      </c>
      <c r="T2115" s="634" t="s">
        <v>8374</v>
      </c>
      <c r="U2115" s="634" t="s">
        <v>2426</v>
      </c>
      <c r="V2115" s="634" t="s">
        <v>470</v>
      </c>
      <c r="W2115" s="634" t="s">
        <v>5559</v>
      </c>
      <c r="X2115" s="634" t="s">
        <v>15554</v>
      </c>
      <c r="Y2115" s="634" t="s">
        <v>8138</v>
      </c>
      <c r="Z2115" s="634" t="s">
        <v>8139</v>
      </c>
      <c r="AB2115" s="634" t="s">
        <v>8183</v>
      </c>
      <c r="AC2115" s="634" t="s">
        <v>8184</v>
      </c>
      <c r="AE2115" s="634" t="s">
        <v>12690</v>
      </c>
      <c r="AF2115" s="634" t="s">
        <v>18731</v>
      </c>
      <c r="AI2115" s="646" t="str">
        <f>VLOOKUP(K2115,'3-kurs'!C:F,4,)</f>
        <v>3-kurs</v>
      </c>
      <c r="AJ2115" s="634" t="str">
        <f t="shared" si="32"/>
        <v>438231100038</v>
      </c>
    </row>
    <row r="2116" spans="1:36" hidden="1" x14ac:dyDescent="0.25">
      <c r="A2116" s="634" t="s">
        <v>15560</v>
      </c>
      <c r="B2116" s="634" t="s">
        <v>3509</v>
      </c>
      <c r="C2116" s="634" t="s">
        <v>8125</v>
      </c>
      <c r="D2116" s="634" t="s">
        <v>8126</v>
      </c>
      <c r="E2116" s="634" t="s">
        <v>8127</v>
      </c>
      <c r="F2116" s="634" t="s">
        <v>4345</v>
      </c>
      <c r="G2116" s="634" t="s">
        <v>4348</v>
      </c>
      <c r="H2116" s="634" t="s">
        <v>4344</v>
      </c>
      <c r="I2116" s="634" t="s">
        <v>15561</v>
      </c>
      <c r="J2116" s="634" t="s">
        <v>15562</v>
      </c>
      <c r="K2116" s="635">
        <v>51202025300022</v>
      </c>
      <c r="L2116" s="634" t="s">
        <v>15563</v>
      </c>
      <c r="M2116" s="634" t="s">
        <v>4006</v>
      </c>
      <c r="N2116" s="634" t="s">
        <v>2424</v>
      </c>
      <c r="O2116" s="634" t="s">
        <v>2530</v>
      </c>
      <c r="P2116" s="634" t="s">
        <v>8132</v>
      </c>
      <c r="Q2116" s="634" t="s">
        <v>8133</v>
      </c>
      <c r="R2116" s="634" t="s">
        <v>7245</v>
      </c>
      <c r="S2116" s="634" t="s">
        <v>8135</v>
      </c>
      <c r="T2116" s="634" t="s">
        <v>8374</v>
      </c>
      <c r="U2116" s="634" t="s">
        <v>2426</v>
      </c>
      <c r="V2116" s="634" t="s">
        <v>470</v>
      </c>
      <c r="W2116" s="634" t="s">
        <v>5559</v>
      </c>
      <c r="X2116" s="634" t="s">
        <v>15564</v>
      </c>
      <c r="Y2116" s="634" t="s">
        <v>8138</v>
      </c>
      <c r="Z2116" s="634" t="s">
        <v>8139</v>
      </c>
      <c r="AB2116" s="634" t="s">
        <v>8183</v>
      </c>
      <c r="AC2116" s="634" t="s">
        <v>8184</v>
      </c>
      <c r="AE2116" s="634" t="s">
        <v>11918</v>
      </c>
      <c r="AF2116" s="634" t="s">
        <v>18725</v>
      </c>
      <c r="AI2116" s="646" t="str">
        <f>VLOOKUP(K2116,'3-kurs'!C:F,4,)</f>
        <v>3-kurs</v>
      </c>
      <c r="AJ2116" s="634" t="str">
        <f t="shared" ref="AJ2116:AJ2179" si="33">A2116</f>
        <v>438231100327</v>
      </c>
    </row>
    <row r="2117" spans="1:36" hidden="1" x14ac:dyDescent="0.25">
      <c r="A2117" s="634" t="s">
        <v>19794</v>
      </c>
      <c r="B2117" s="634" t="s">
        <v>19795</v>
      </c>
      <c r="C2117" s="634" t="s">
        <v>8125</v>
      </c>
      <c r="D2117" s="634" t="s">
        <v>8126</v>
      </c>
      <c r="E2117" s="634" t="s">
        <v>8127</v>
      </c>
      <c r="F2117" s="634" t="s">
        <v>4345</v>
      </c>
      <c r="G2117" s="634" t="s">
        <v>8221</v>
      </c>
      <c r="H2117" s="634" t="s">
        <v>4344</v>
      </c>
      <c r="I2117" s="634" t="s">
        <v>19796</v>
      </c>
      <c r="J2117" s="634" t="s">
        <v>19797</v>
      </c>
      <c r="K2117" s="635">
        <v>52312025350028</v>
      </c>
      <c r="L2117" s="634" t="s">
        <v>19184</v>
      </c>
      <c r="M2117" s="634" t="s">
        <v>4006</v>
      </c>
      <c r="N2117" s="634" t="s">
        <v>2424</v>
      </c>
      <c r="O2117" s="634" t="s">
        <v>2530</v>
      </c>
      <c r="P2117" s="634" t="s">
        <v>8132</v>
      </c>
      <c r="Q2117" s="634" t="s">
        <v>8133</v>
      </c>
      <c r="R2117" s="634" t="s">
        <v>7245</v>
      </c>
      <c r="S2117" s="634" t="s">
        <v>8135</v>
      </c>
      <c r="T2117" s="634" t="s">
        <v>8374</v>
      </c>
      <c r="U2117" s="634" t="s">
        <v>2426</v>
      </c>
      <c r="V2117" s="634" t="s">
        <v>470</v>
      </c>
      <c r="W2117" s="634" t="s">
        <v>5559</v>
      </c>
      <c r="X2117" s="634" t="s">
        <v>8175</v>
      </c>
      <c r="Y2117" s="634" t="s">
        <v>8138</v>
      </c>
      <c r="Z2117" s="634" t="s">
        <v>8139</v>
      </c>
      <c r="AE2117" s="634" t="s">
        <v>8140</v>
      </c>
      <c r="AF2117" s="634" t="s">
        <v>18576</v>
      </c>
      <c r="AI2117" s="646" t="str">
        <f>VLOOKUP(K2117,'3-kurs'!C:F,4,)</f>
        <v>3-kurs</v>
      </c>
      <c r="AJ2117" s="634" t="str">
        <f t="shared" si="33"/>
        <v>438231100900</v>
      </c>
    </row>
    <row r="2118" spans="1:36" hidden="1" x14ac:dyDescent="0.25">
      <c r="A2118" s="634" t="s">
        <v>13156</v>
      </c>
      <c r="B2118" s="634" t="s">
        <v>5335</v>
      </c>
      <c r="C2118" s="634" t="s">
        <v>8125</v>
      </c>
      <c r="D2118" s="634" t="s">
        <v>8126</v>
      </c>
      <c r="E2118" s="634" t="s">
        <v>8127</v>
      </c>
      <c r="F2118" s="634" t="s">
        <v>4345</v>
      </c>
      <c r="G2118" s="634" t="s">
        <v>4348</v>
      </c>
      <c r="H2118" s="634" t="s">
        <v>4344</v>
      </c>
      <c r="I2118" s="634" t="s">
        <v>11228</v>
      </c>
      <c r="J2118" s="634" t="s">
        <v>13157</v>
      </c>
      <c r="K2118" s="635">
        <v>52201055300016</v>
      </c>
      <c r="L2118" s="634" t="s">
        <v>13158</v>
      </c>
      <c r="M2118" s="634" t="s">
        <v>2423</v>
      </c>
      <c r="N2118" s="634" t="s">
        <v>2424</v>
      </c>
      <c r="O2118" s="634" t="s">
        <v>4338</v>
      </c>
      <c r="P2118" s="634" t="s">
        <v>8132</v>
      </c>
      <c r="Q2118" s="634" t="s">
        <v>8133</v>
      </c>
      <c r="R2118" s="634" t="s">
        <v>7224</v>
      </c>
      <c r="S2118" s="634" t="s">
        <v>8135</v>
      </c>
      <c r="T2118" s="634" t="s">
        <v>8374</v>
      </c>
      <c r="U2118" s="634" t="s">
        <v>2426</v>
      </c>
      <c r="V2118" s="634" t="s">
        <v>470</v>
      </c>
      <c r="W2118" s="634" t="s">
        <v>5559</v>
      </c>
      <c r="X2118" s="634" t="s">
        <v>13159</v>
      </c>
      <c r="Y2118" s="634" t="s">
        <v>8138</v>
      </c>
      <c r="Z2118" s="634" t="s">
        <v>8139</v>
      </c>
      <c r="AB2118" s="634" t="s">
        <v>8183</v>
      </c>
      <c r="AC2118" s="634" t="s">
        <v>8184</v>
      </c>
      <c r="AE2118" s="634" t="s">
        <v>10625</v>
      </c>
      <c r="AF2118" s="634" t="s">
        <v>21273</v>
      </c>
      <c r="AI2118" s="646" t="str">
        <f>VLOOKUP(K2118,'2-kurs'!C:F,4,)</f>
        <v>2-kurs</v>
      </c>
      <c r="AJ2118" s="634" t="str">
        <f t="shared" si="33"/>
        <v>438231100654</v>
      </c>
    </row>
    <row r="2119" spans="1:36" hidden="1" x14ac:dyDescent="0.25">
      <c r="A2119" s="634" t="s">
        <v>13171</v>
      </c>
      <c r="B2119" s="634" t="s">
        <v>13172</v>
      </c>
      <c r="C2119" s="634" t="s">
        <v>8125</v>
      </c>
      <c r="D2119" s="634" t="s">
        <v>8126</v>
      </c>
      <c r="E2119" s="634" t="s">
        <v>8127</v>
      </c>
      <c r="F2119" s="634" t="s">
        <v>8253</v>
      </c>
      <c r="G2119" s="634" t="s">
        <v>8511</v>
      </c>
      <c r="H2119" s="634" t="s">
        <v>4346</v>
      </c>
      <c r="I2119" s="634" t="s">
        <v>13173</v>
      </c>
      <c r="J2119" s="634" t="s">
        <v>13174</v>
      </c>
      <c r="K2119" s="635">
        <v>61906046070038</v>
      </c>
      <c r="L2119" s="634" t="s">
        <v>13175</v>
      </c>
      <c r="M2119" s="634" t="s">
        <v>2423</v>
      </c>
      <c r="N2119" s="634" t="s">
        <v>2424</v>
      </c>
      <c r="O2119" s="634" t="s">
        <v>4338</v>
      </c>
      <c r="P2119" s="634" t="s">
        <v>8132</v>
      </c>
      <c r="Q2119" s="634" t="s">
        <v>8133</v>
      </c>
      <c r="R2119" s="634" t="s">
        <v>7224</v>
      </c>
      <c r="S2119" s="634" t="s">
        <v>8135</v>
      </c>
      <c r="T2119" s="634" t="s">
        <v>8374</v>
      </c>
      <c r="U2119" s="634" t="s">
        <v>2426</v>
      </c>
      <c r="V2119" s="634" t="s">
        <v>470</v>
      </c>
      <c r="W2119" s="634" t="s">
        <v>5559</v>
      </c>
      <c r="X2119" s="634" t="s">
        <v>13176</v>
      </c>
      <c r="Y2119" s="634" t="s">
        <v>8138</v>
      </c>
      <c r="Z2119" s="634" t="s">
        <v>8139</v>
      </c>
      <c r="AB2119" s="634" t="s">
        <v>8183</v>
      </c>
      <c r="AC2119" s="634" t="s">
        <v>8184</v>
      </c>
      <c r="AF2119" s="634" t="s">
        <v>21268</v>
      </c>
      <c r="AI2119" s="646" t="str">
        <f>VLOOKUP(K2119,'2-kurs'!C:F,4,)</f>
        <v>2-kurs</v>
      </c>
      <c r="AJ2119" s="634" t="str">
        <f t="shared" si="33"/>
        <v>438231100681</v>
      </c>
    </row>
    <row r="2120" spans="1:36" hidden="1" x14ac:dyDescent="0.25">
      <c r="A2120" s="634" t="s">
        <v>13165</v>
      </c>
      <c r="B2120" s="634" t="s">
        <v>13166</v>
      </c>
      <c r="C2120" s="634" t="s">
        <v>8125</v>
      </c>
      <c r="D2120" s="634" t="s">
        <v>8126</v>
      </c>
      <c r="E2120" s="634" t="s">
        <v>8127</v>
      </c>
      <c r="F2120" s="634" t="s">
        <v>9349</v>
      </c>
      <c r="G2120" s="634" t="s">
        <v>9350</v>
      </c>
      <c r="H2120" s="634" t="s">
        <v>4344</v>
      </c>
      <c r="I2120" s="634" t="s">
        <v>13167</v>
      </c>
      <c r="J2120" s="634" t="s">
        <v>13168</v>
      </c>
      <c r="K2120" s="635">
        <v>52206026070026</v>
      </c>
      <c r="L2120" s="634" t="s">
        <v>13169</v>
      </c>
      <c r="M2120" s="634" t="s">
        <v>2423</v>
      </c>
      <c r="N2120" s="634" t="s">
        <v>2424</v>
      </c>
      <c r="O2120" s="634" t="s">
        <v>4338</v>
      </c>
      <c r="P2120" s="634" t="s">
        <v>8132</v>
      </c>
      <c r="Q2120" s="634" t="s">
        <v>8133</v>
      </c>
      <c r="R2120" s="634" t="s">
        <v>7224</v>
      </c>
      <c r="S2120" s="634" t="s">
        <v>8135</v>
      </c>
      <c r="T2120" s="634" t="s">
        <v>8374</v>
      </c>
      <c r="U2120" s="634" t="s">
        <v>2426</v>
      </c>
      <c r="V2120" s="634" t="s">
        <v>470</v>
      </c>
      <c r="W2120" s="634" t="s">
        <v>5559</v>
      </c>
      <c r="X2120" s="634" t="s">
        <v>13170</v>
      </c>
      <c r="Y2120" s="634" t="s">
        <v>8138</v>
      </c>
      <c r="Z2120" s="634" t="s">
        <v>8139</v>
      </c>
      <c r="AB2120" s="634" t="s">
        <v>8183</v>
      </c>
      <c r="AE2120" s="634" t="s">
        <v>10625</v>
      </c>
      <c r="AF2120" s="634" t="s">
        <v>21287</v>
      </c>
      <c r="AI2120" s="646" t="str">
        <f>VLOOKUP(K2120,'2-kurs'!C:F,4,)</f>
        <v>2-kurs</v>
      </c>
      <c r="AJ2120" s="634" t="str">
        <f t="shared" si="33"/>
        <v>438231100652</v>
      </c>
    </row>
    <row r="2121" spans="1:36" hidden="1" x14ac:dyDescent="0.25">
      <c r="A2121" s="634" t="s">
        <v>13146</v>
      </c>
      <c r="B2121" s="634" t="s">
        <v>5414</v>
      </c>
      <c r="C2121" s="634" t="s">
        <v>8125</v>
      </c>
      <c r="D2121" s="634" t="s">
        <v>8126</v>
      </c>
      <c r="E2121" s="634" t="s">
        <v>8127</v>
      </c>
      <c r="F2121" s="634" t="s">
        <v>4345</v>
      </c>
      <c r="G2121" s="634" t="s">
        <v>4347</v>
      </c>
      <c r="H2121" s="634" t="s">
        <v>4344</v>
      </c>
      <c r="I2121" s="634" t="s">
        <v>13147</v>
      </c>
      <c r="J2121" s="634" t="s">
        <v>13148</v>
      </c>
      <c r="K2121" s="635">
        <v>51704035260038</v>
      </c>
      <c r="L2121" s="634" t="s">
        <v>8764</v>
      </c>
      <c r="M2121" s="634" t="s">
        <v>2423</v>
      </c>
      <c r="N2121" s="634" t="s">
        <v>2424</v>
      </c>
      <c r="O2121" s="634" t="s">
        <v>4338</v>
      </c>
      <c r="P2121" s="634" t="s">
        <v>8132</v>
      </c>
      <c r="Q2121" s="634" t="s">
        <v>8133</v>
      </c>
      <c r="R2121" s="634" t="s">
        <v>7224</v>
      </c>
      <c r="S2121" s="634" t="s">
        <v>8135</v>
      </c>
      <c r="T2121" s="634" t="s">
        <v>8374</v>
      </c>
      <c r="U2121" s="634" t="s">
        <v>2426</v>
      </c>
      <c r="V2121" s="634" t="s">
        <v>470</v>
      </c>
      <c r="W2121" s="634" t="s">
        <v>5559</v>
      </c>
      <c r="X2121" s="634" t="s">
        <v>13149</v>
      </c>
      <c r="Y2121" s="634" t="s">
        <v>8138</v>
      </c>
      <c r="Z2121" s="634" t="s">
        <v>8139</v>
      </c>
      <c r="AB2121" s="634" t="s">
        <v>8183</v>
      </c>
      <c r="AC2121" s="634" t="s">
        <v>8184</v>
      </c>
      <c r="AE2121" s="634" t="s">
        <v>10625</v>
      </c>
      <c r="AF2121" s="634" t="s">
        <v>19623</v>
      </c>
      <c r="AI2121" s="646" t="str">
        <f>VLOOKUP(K2121,'2-kurs'!C:F,4,)</f>
        <v>2-kurs</v>
      </c>
      <c r="AJ2121" s="634" t="str">
        <f t="shared" si="33"/>
        <v>438231100624</v>
      </c>
    </row>
    <row r="2122" spans="1:36" hidden="1" x14ac:dyDescent="0.25">
      <c r="A2122" s="634" t="s">
        <v>13121</v>
      </c>
      <c r="B2122" s="634" t="s">
        <v>13122</v>
      </c>
      <c r="C2122" s="634" t="s">
        <v>8125</v>
      </c>
      <c r="D2122" s="634" t="s">
        <v>8126</v>
      </c>
      <c r="E2122" s="634" t="s">
        <v>8127</v>
      </c>
      <c r="F2122" s="634" t="s">
        <v>8142</v>
      </c>
      <c r="G2122" s="634" t="s">
        <v>8143</v>
      </c>
      <c r="H2122" s="634" t="s">
        <v>4346</v>
      </c>
      <c r="I2122" s="634" t="s">
        <v>13123</v>
      </c>
      <c r="J2122" s="634" t="s">
        <v>13124</v>
      </c>
      <c r="K2122" s="635">
        <v>61112005780038</v>
      </c>
      <c r="L2122" s="634" t="s">
        <v>9766</v>
      </c>
      <c r="M2122" s="634" t="s">
        <v>2423</v>
      </c>
      <c r="N2122" s="634" t="s">
        <v>2424</v>
      </c>
      <c r="O2122" s="634" t="s">
        <v>4338</v>
      </c>
      <c r="P2122" s="634" t="s">
        <v>8132</v>
      </c>
      <c r="Q2122" s="634" t="s">
        <v>8133</v>
      </c>
      <c r="R2122" s="634" t="s">
        <v>7224</v>
      </c>
      <c r="S2122" s="634" t="s">
        <v>8135</v>
      </c>
      <c r="T2122" s="634" t="s">
        <v>8374</v>
      </c>
      <c r="U2122" s="634" t="s">
        <v>2426</v>
      </c>
      <c r="V2122" s="634" t="s">
        <v>470</v>
      </c>
      <c r="W2122" s="634" t="s">
        <v>5559</v>
      </c>
      <c r="X2122" s="634" t="s">
        <v>13125</v>
      </c>
      <c r="Y2122" s="634" t="s">
        <v>8138</v>
      </c>
      <c r="Z2122" s="634" t="s">
        <v>8139</v>
      </c>
      <c r="AB2122" s="634" t="s">
        <v>10842</v>
      </c>
      <c r="AC2122" s="634" t="s">
        <v>8184</v>
      </c>
      <c r="AE2122" s="634" t="s">
        <v>10625</v>
      </c>
      <c r="AF2122" s="634" t="s">
        <v>21282</v>
      </c>
      <c r="AI2122" s="646" t="str">
        <f>VLOOKUP(K2122,'2-kurs'!C:F,4,)</f>
        <v>2-kurs</v>
      </c>
      <c r="AJ2122" s="634" t="str">
        <f t="shared" si="33"/>
        <v>438231100601</v>
      </c>
    </row>
    <row r="2123" spans="1:36" hidden="1" x14ac:dyDescent="0.25">
      <c r="A2123" s="634" t="s">
        <v>13126</v>
      </c>
      <c r="B2123" s="634" t="s">
        <v>13127</v>
      </c>
      <c r="C2123" s="634" t="s">
        <v>8125</v>
      </c>
      <c r="D2123" s="634" t="s">
        <v>8126</v>
      </c>
      <c r="E2123" s="634" t="s">
        <v>8127</v>
      </c>
      <c r="F2123" s="634" t="s">
        <v>8253</v>
      </c>
      <c r="G2123" s="634" t="s">
        <v>8580</v>
      </c>
      <c r="H2123" s="634" t="s">
        <v>4344</v>
      </c>
      <c r="I2123" s="634" t="s">
        <v>13128</v>
      </c>
      <c r="J2123" s="634" t="s">
        <v>13129</v>
      </c>
      <c r="K2123" s="635">
        <v>52710016130064</v>
      </c>
      <c r="L2123" s="634" t="s">
        <v>13130</v>
      </c>
      <c r="M2123" s="634" t="s">
        <v>2423</v>
      </c>
      <c r="N2123" s="634" t="s">
        <v>2424</v>
      </c>
      <c r="O2123" s="634" t="s">
        <v>4338</v>
      </c>
      <c r="P2123" s="634" t="s">
        <v>8132</v>
      </c>
      <c r="Q2123" s="634" t="s">
        <v>8133</v>
      </c>
      <c r="R2123" s="634" t="s">
        <v>7224</v>
      </c>
      <c r="S2123" s="634" t="s">
        <v>8135</v>
      </c>
      <c r="T2123" s="634" t="s">
        <v>8374</v>
      </c>
      <c r="U2123" s="634" t="s">
        <v>2426</v>
      </c>
      <c r="V2123" s="634" t="s">
        <v>470</v>
      </c>
      <c r="W2123" s="634" t="s">
        <v>5559</v>
      </c>
      <c r="X2123" s="634" t="s">
        <v>13131</v>
      </c>
      <c r="Y2123" s="634" t="s">
        <v>8138</v>
      </c>
      <c r="Z2123" s="634" t="s">
        <v>8139</v>
      </c>
      <c r="AB2123" s="634" t="s">
        <v>8183</v>
      </c>
      <c r="AC2123" s="634" t="s">
        <v>8184</v>
      </c>
      <c r="AF2123" s="634" t="s">
        <v>21281</v>
      </c>
      <c r="AI2123" s="646" t="str">
        <f>VLOOKUP(K2123,'2-kurs'!C:F,4,)</f>
        <v>2-kurs</v>
      </c>
      <c r="AJ2123" s="634" t="str">
        <f t="shared" si="33"/>
        <v>438231100807</v>
      </c>
    </row>
    <row r="2124" spans="1:36" hidden="1" x14ac:dyDescent="0.25">
      <c r="A2124" s="634" t="s">
        <v>13132</v>
      </c>
      <c r="B2124" s="634" t="s">
        <v>7972</v>
      </c>
      <c r="C2124" s="634" t="s">
        <v>8125</v>
      </c>
      <c r="D2124" s="634" t="s">
        <v>8126</v>
      </c>
      <c r="E2124" s="634" t="s">
        <v>8127</v>
      </c>
      <c r="F2124" s="634" t="s">
        <v>4345</v>
      </c>
      <c r="G2124" s="634" t="s">
        <v>8221</v>
      </c>
      <c r="H2124" s="634" t="s">
        <v>4344</v>
      </c>
      <c r="I2124" s="634" t="s">
        <v>13133</v>
      </c>
      <c r="J2124" s="634" t="s">
        <v>21124</v>
      </c>
      <c r="K2124" s="635">
        <v>32404941110049</v>
      </c>
      <c r="L2124" s="634" t="s">
        <v>21125</v>
      </c>
      <c r="M2124" s="634" t="s">
        <v>2423</v>
      </c>
      <c r="N2124" s="634" t="s">
        <v>2424</v>
      </c>
      <c r="O2124" s="634" t="s">
        <v>4338</v>
      </c>
      <c r="P2124" s="634" t="s">
        <v>8132</v>
      </c>
      <c r="Q2124" s="634" t="s">
        <v>8133</v>
      </c>
      <c r="R2124" s="634" t="s">
        <v>7224</v>
      </c>
      <c r="S2124" s="634" t="s">
        <v>8135</v>
      </c>
      <c r="T2124" s="634" t="s">
        <v>8374</v>
      </c>
      <c r="U2124" s="634" t="s">
        <v>2426</v>
      </c>
      <c r="V2124" s="634" t="s">
        <v>470</v>
      </c>
      <c r="W2124" s="634" t="s">
        <v>5559</v>
      </c>
      <c r="X2124" s="634" t="s">
        <v>8175</v>
      </c>
      <c r="Y2124" s="634" t="s">
        <v>8138</v>
      </c>
      <c r="Z2124" s="634" t="s">
        <v>8139</v>
      </c>
      <c r="AE2124" s="634" t="s">
        <v>20514</v>
      </c>
      <c r="AF2124" s="634" t="s">
        <v>21281</v>
      </c>
      <c r="AI2124" s="646" t="str">
        <f>VLOOKUP(K2124,'2-kurs'!C:F,4,)</f>
        <v>2-kurs</v>
      </c>
      <c r="AJ2124" s="634" t="str">
        <f t="shared" si="33"/>
        <v>438231100908</v>
      </c>
    </row>
    <row r="2125" spans="1:36" hidden="1" x14ac:dyDescent="0.25">
      <c r="A2125" s="634" t="s">
        <v>13134</v>
      </c>
      <c r="B2125" s="634" t="s">
        <v>5138</v>
      </c>
      <c r="C2125" s="634" t="s">
        <v>8125</v>
      </c>
      <c r="D2125" s="634" t="s">
        <v>8126</v>
      </c>
      <c r="E2125" s="634" t="s">
        <v>8127</v>
      </c>
      <c r="F2125" s="634" t="s">
        <v>4345</v>
      </c>
      <c r="G2125" s="634" t="s">
        <v>8163</v>
      </c>
      <c r="H2125" s="634" t="s">
        <v>4346</v>
      </c>
      <c r="I2125" s="634" t="s">
        <v>13135</v>
      </c>
      <c r="J2125" s="634" t="s">
        <v>13136</v>
      </c>
      <c r="K2125" s="635">
        <v>62810045320010</v>
      </c>
      <c r="L2125" s="634" t="s">
        <v>13137</v>
      </c>
      <c r="M2125" s="634" t="s">
        <v>2423</v>
      </c>
      <c r="N2125" s="634" t="s">
        <v>2424</v>
      </c>
      <c r="O2125" s="634" t="s">
        <v>4338</v>
      </c>
      <c r="P2125" s="634" t="s">
        <v>8132</v>
      </c>
      <c r="Q2125" s="634" t="s">
        <v>8133</v>
      </c>
      <c r="R2125" s="634" t="s">
        <v>7224</v>
      </c>
      <c r="S2125" s="634" t="s">
        <v>8135</v>
      </c>
      <c r="T2125" s="634" t="s">
        <v>8374</v>
      </c>
      <c r="U2125" s="634" t="s">
        <v>2426</v>
      </c>
      <c r="V2125" s="634" t="s">
        <v>470</v>
      </c>
      <c r="W2125" s="634" t="s">
        <v>5559</v>
      </c>
      <c r="X2125" s="634" t="s">
        <v>13138</v>
      </c>
      <c r="Y2125" s="634" t="s">
        <v>8138</v>
      </c>
      <c r="Z2125" s="634" t="s">
        <v>8139</v>
      </c>
      <c r="AB2125" s="634" t="s">
        <v>8183</v>
      </c>
      <c r="AC2125" s="634" t="s">
        <v>8184</v>
      </c>
      <c r="AF2125" s="634" t="s">
        <v>21287</v>
      </c>
      <c r="AI2125" s="646" t="str">
        <f>VLOOKUP(K2125,'2-kurs'!C:F,4,)</f>
        <v>2-kurs</v>
      </c>
      <c r="AJ2125" s="634" t="str">
        <f t="shared" si="33"/>
        <v>438231100680</v>
      </c>
    </row>
    <row r="2126" spans="1:36" hidden="1" x14ac:dyDescent="0.25">
      <c r="A2126" s="634" t="s">
        <v>18853</v>
      </c>
      <c r="B2126" s="634" t="s">
        <v>8041</v>
      </c>
      <c r="C2126" s="634" t="s">
        <v>8125</v>
      </c>
      <c r="D2126" s="634" t="s">
        <v>8126</v>
      </c>
      <c r="E2126" s="634" t="s">
        <v>8127</v>
      </c>
      <c r="F2126" s="634" t="s">
        <v>4345</v>
      </c>
      <c r="G2126" s="634" t="s">
        <v>8186</v>
      </c>
      <c r="H2126" s="634" t="s">
        <v>4346</v>
      </c>
      <c r="I2126" s="634" t="s">
        <v>18854</v>
      </c>
      <c r="J2126" s="634" t="s">
        <v>18855</v>
      </c>
      <c r="K2126" s="635">
        <v>42610931120036</v>
      </c>
      <c r="L2126" s="634" t="s">
        <v>18856</v>
      </c>
      <c r="M2126" s="634" t="s">
        <v>2423</v>
      </c>
      <c r="N2126" s="634" t="s">
        <v>2424</v>
      </c>
      <c r="O2126" s="634" t="s">
        <v>4338</v>
      </c>
      <c r="P2126" s="634" t="s">
        <v>8132</v>
      </c>
      <c r="Q2126" s="634" t="s">
        <v>8133</v>
      </c>
      <c r="R2126" s="634" t="s">
        <v>7224</v>
      </c>
      <c r="S2126" s="634" t="s">
        <v>8135</v>
      </c>
      <c r="T2126" s="634" t="s">
        <v>8374</v>
      </c>
      <c r="U2126" s="634" t="s">
        <v>2426</v>
      </c>
      <c r="V2126" s="634" t="s">
        <v>470</v>
      </c>
      <c r="W2126" s="634" t="s">
        <v>5559</v>
      </c>
      <c r="X2126" s="634" t="s">
        <v>8175</v>
      </c>
      <c r="Y2126" s="634" t="s">
        <v>8138</v>
      </c>
      <c r="Z2126" s="634" t="s">
        <v>8139</v>
      </c>
      <c r="AE2126" s="634" t="s">
        <v>20514</v>
      </c>
      <c r="AF2126" s="634" t="s">
        <v>18740</v>
      </c>
      <c r="AI2126" s="646" t="str">
        <f>VLOOKUP(K2126,'2-kurs'!C:F,4,)</f>
        <v>2-kurs</v>
      </c>
      <c r="AJ2126" s="634" t="str">
        <f t="shared" si="33"/>
        <v>438241102251</v>
      </c>
    </row>
    <row r="2127" spans="1:36" hidden="1" x14ac:dyDescent="0.25">
      <c r="A2127" s="634" t="s">
        <v>13108</v>
      </c>
      <c r="B2127" s="634" t="s">
        <v>5495</v>
      </c>
      <c r="C2127" s="634" t="s">
        <v>8125</v>
      </c>
      <c r="D2127" s="634" t="s">
        <v>8126</v>
      </c>
      <c r="E2127" s="634" t="s">
        <v>8127</v>
      </c>
      <c r="F2127" s="634" t="s">
        <v>4345</v>
      </c>
      <c r="G2127" s="634" t="s">
        <v>4348</v>
      </c>
      <c r="H2127" s="634" t="s">
        <v>4346</v>
      </c>
      <c r="I2127" s="634" t="s">
        <v>13109</v>
      </c>
      <c r="J2127" s="634" t="s">
        <v>13110</v>
      </c>
      <c r="K2127" s="635">
        <v>40812821060037</v>
      </c>
      <c r="L2127" s="634" t="s">
        <v>13111</v>
      </c>
      <c r="M2127" s="634" t="s">
        <v>2423</v>
      </c>
      <c r="N2127" s="634" t="s">
        <v>2424</v>
      </c>
      <c r="O2127" s="634" t="s">
        <v>4338</v>
      </c>
      <c r="P2127" s="634" t="s">
        <v>8132</v>
      </c>
      <c r="Q2127" s="634" t="s">
        <v>8133</v>
      </c>
      <c r="R2127" s="634" t="s">
        <v>7224</v>
      </c>
      <c r="S2127" s="634" t="s">
        <v>8135</v>
      </c>
      <c r="T2127" s="634" t="s">
        <v>8374</v>
      </c>
      <c r="U2127" s="634" t="s">
        <v>2426</v>
      </c>
      <c r="V2127" s="634" t="s">
        <v>470</v>
      </c>
      <c r="W2127" s="634" t="s">
        <v>5559</v>
      </c>
      <c r="X2127" s="634" t="s">
        <v>13112</v>
      </c>
      <c r="Y2127" s="634" t="s">
        <v>8138</v>
      </c>
      <c r="Z2127" s="634" t="s">
        <v>8139</v>
      </c>
      <c r="AB2127" s="634" t="s">
        <v>8183</v>
      </c>
      <c r="AC2127" s="634" t="s">
        <v>8184</v>
      </c>
      <c r="AF2127" s="634" t="s">
        <v>21268</v>
      </c>
      <c r="AI2127" s="646" t="str">
        <f>VLOOKUP(K2127,'2-kurs'!C:F,4,)</f>
        <v>2-kurs</v>
      </c>
      <c r="AJ2127" s="634" t="str">
        <f t="shared" si="33"/>
        <v>438231100768</v>
      </c>
    </row>
    <row r="2128" spans="1:36" hidden="1" x14ac:dyDescent="0.25">
      <c r="A2128" s="634" t="s">
        <v>13160</v>
      </c>
      <c r="B2128" s="634" t="s">
        <v>5262</v>
      </c>
      <c r="C2128" s="634" t="s">
        <v>8125</v>
      </c>
      <c r="D2128" s="634" t="s">
        <v>8126</v>
      </c>
      <c r="E2128" s="634" t="s">
        <v>8127</v>
      </c>
      <c r="F2128" s="634" t="s">
        <v>4345</v>
      </c>
      <c r="G2128" s="634" t="s">
        <v>4347</v>
      </c>
      <c r="H2128" s="634" t="s">
        <v>4344</v>
      </c>
      <c r="I2128" s="634" t="s">
        <v>13161</v>
      </c>
      <c r="J2128" s="634" t="s">
        <v>13162</v>
      </c>
      <c r="K2128" s="635">
        <v>51707055260055</v>
      </c>
      <c r="L2128" s="634" t="s">
        <v>13163</v>
      </c>
      <c r="M2128" s="634" t="s">
        <v>2423</v>
      </c>
      <c r="N2128" s="634" t="s">
        <v>2424</v>
      </c>
      <c r="O2128" s="634" t="s">
        <v>4338</v>
      </c>
      <c r="P2128" s="634" t="s">
        <v>8132</v>
      </c>
      <c r="Q2128" s="634" t="s">
        <v>8133</v>
      </c>
      <c r="R2128" s="634" t="s">
        <v>7224</v>
      </c>
      <c r="S2128" s="634" t="s">
        <v>8135</v>
      </c>
      <c r="T2128" s="634" t="s">
        <v>8374</v>
      </c>
      <c r="U2128" s="634" t="s">
        <v>2426</v>
      </c>
      <c r="V2128" s="634" t="s">
        <v>470</v>
      </c>
      <c r="W2128" s="634" t="s">
        <v>5559</v>
      </c>
      <c r="X2128" s="634" t="s">
        <v>13164</v>
      </c>
      <c r="Y2128" s="634" t="s">
        <v>8138</v>
      </c>
      <c r="Z2128" s="634" t="s">
        <v>8139</v>
      </c>
      <c r="AB2128" s="634" t="s">
        <v>8183</v>
      </c>
      <c r="AC2128" s="634" t="s">
        <v>8184</v>
      </c>
      <c r="AE2128" s="634" t="s">
        <v>10625</v>
      </c>
      <c r="AF2128" s="634" t="s">
        <v>19688</v>
      </c>
      <c r="AI2128" s="646" t="str">
        <f>VLOOKUP(K2128,'2-kurs'!C:F,4,)</f>
        <v>2-kurs</v>
      </c>
      <c r="AJ2128" s="634" t="str">
        <f t="shared" si="33"/>
        <v>438231100587</v>
      </c>
    </row>
    <row r="2129" spans="1:36" hidden="1" x14ac:dyDescent="0.25">
      <c r="A2129" s="634" t="s">
        <v>13113</v>
      </c>
      <c r="B2129" s="634" t="s">
        <v>5534</v>
      </c>
      <c r="C2129" s="634" t="s">
        <v>8125</v>
      </c>
      <c r="D2129" s="634" t="s">
        <v>8126</v>
      </c>
      <c r="E2129" s="634" t="s">
        <v>8127</v>
      </c>
      <c r="F2129" s="634" t="s">
        <v>8253</v>
      </c>
      <c r="G2129" s="634" t="s">
        <v>10585</v>
      </c>
      <c r="H2129" s="634" t="s">
        <v>4344</v>
      </c>
      <c r="I2129" s="634" t="s">
        <v>13114</v>
      </c>
      <c r="J2129" s="634" t="s">
        <v>13115</v>
      </c>
      <c r="K2129" s="635">
        <v>32204986150024</v>
      </c>
      <c r="L2129" s="634" t="s">
        <v>8219</v>
      </c>
      <c r="M2129" s="634" t="s">
        <v>2423</v>
      </c>
      <c r="N2129" s="634" t="s">
        <v>2424</v>
      </c>
      <c r="O2129" s="634" t="s">
        <v>4338</v>
      </c>
      <c r="P2129" s="634" t="s">
        <v>8132</v>
      </c>
      <c r="Q2129" s="634" t="s">
        <v>8133</v>
      </c>
      <c r="R2129" s="634" t="s">
        <v>7224</v>
      </c>
      <c r="S2129" s="634" t="s">
        <v>8135</v>
      </c>
      <c r="T2129" s="634" t="s">
        <v>8374</v>
      </c>
      <c r="U2129" s="634" t="s">
        <v>2426</v>
      </c>
      <c r="V2129" s="634" t="s">
        <v>470</v>
      </c>
      <c r="W2129" s="634" t="s">
        <v>5559</v>
      </c>
      <c r="X2129" s="634" t="s">
        <v>13116</v>
      </c>
      <c r="Y2129" s="634" t="s">
        <v>8138</v>
      </c>
      <c r="Z2129" s="634" t="s">
        <v>8139</v>
      </c>
      <c r="AB2129" s="634" t="s">
        <v>8183</v>
      </c>
      <c r="AC2129" s="634" t="s">
        <v>8184</v>
      </c>
      <c r="AF2129" s="634" t="s">
        <v>21281</v>
      </c>
      <c r="AI2129" s="646" t="str">
        <f>VLOOKUP(K2129,'2-kurs'!C:F,4,)</f>
        <v>2-kurs</v>
      </c>
      <c r="AJ2129" s="634" t="str">
        <f t="shared" si="33"/>
        <v>438231100789</v>
      </c>
    </row>
    <row r="2130" spans="1:36" hidden="1" x14ac:dyDescent="0.25">
      <c r="A2130" s="634" t="s">
        <v>13104</v>
      </c>
      <c r="B2130" s="634" t="s">
        <v>5270</v>
      </c>
      <c r="C2130" s="634" t="s">
        <v>8125</v>
      </c>
      <c r="D2130" s="634" t="s">
        <v>8126</v>
      </c>
      <c r="E2130" s="634" t="s">
        <v>8127</v>
      </c>
      <c r="F2130" s="634" t="s">
        <v>4345</v>
      </c>
      <c r="G2130" s="634" t="s">
        <v>8327</v>
      </c>
      <c r="H2130" s="634" t="s">
        <v>4346</v>
      </c>
      <c r="I2130" s="634" t="s">
        <v>13105</v>
      </c>
      <c r="J2130" s="634" t="s">
        <v>13106</v>
      </c>
      <c r="K2130" s="635">
        <v>60411055270021</v>
      </c>
      <c r="L2130" s="634" t="s">
        <v>11019</v>
      </c>
      <c r="M2130" s="634" t="s">
        <v>2423</v>
      </c>
      <c r="N2130" s="634" t="s">
        <v>2424</v>
      </c>
      <c r="O2130" s="634" t="s">
        <v>4338</v>
      </c>
      <c r="P2130" s="634" t="s">
        <v>8132</v>
      </c>
      <c r="Q2130" s="634" t="s">
        <v>8133</v>
      </c>
      <c r="R2130" s="634" t="s">
        <v>7224</v>
      </c>
      <c r="S2130" s="634" t="s">
        <v>8135</v>
      </c>
      <c r="T2130" s="634" t="s">
        <v>8374</v>
      </c>
      <c r="U2130" s="634" t="s">
        <v>2426</v>
      </c>
      <c r="V2130" s="634" t="s">
        <v>470</v>
      </c>
      <c r="W2130" s="634" t="s">
        <v>5559</v>
      </c>
      <c r="X2130" s="634" t="s">
        <v>13107</v>
      </c>
      <c r="Y2130" s="634" t="s">
        <v>8138</v>
      </c>
      <c r="Z2130" s="634" t="s">
        <v>8139</v>
      </c>
      <c r="AB2130" s="634" t="s">
        <v>8183</v>
      </c>
      <c r="AC2130" s="634" t="s">
        <v>8184</v>
      </c>
      <c r="AF2130" s="634" t="s">
        <v>18740</v>
      </c>
      <c r="AI2130" s="646" t="str">
        <f>VLOOKUP(K2130,'2-kurs'!C:F,4,)</f>
        <v>2-kurs</v>
      </c>
      <c r="AJ2130" s="634" t="str">
        <f t="shared" si="33"/>
        <v>438231100682</v>
      </c>
    </row>
    <row r="2131" spans="1:36" hidden="1" x14ac:dyDescent="0.25">
      <c r="A2131" s="634" t="s">
        <v>13194</v>
      </c>
      <c r="B2131" s="634" t="s">
        <v>5294</v>
      </c>
      <c r="C2131" s="634" t="s">
        <v>8125</v>
      </c>
      <c r="D2131" s="634" t="s">
        <v>8126</v>
      </c>
      <c r="E2131" s="634" t="s">
        <v>8127</v>
      </c>
      <c r="F2131" s="634" t="s">
        <v>4345</v>
      </c>
      <c r="G2131" s="634" t="s">
        <v>4348</v>
      </c>
      <c r="H2131" s="634" t="s">
        <v>4346</v>
      </c>
      <c r="I2131" s="634" t="s">
        <v>13195</v>
      </c>
      <c r="J2131" s="634" t="s">
        <v>13196</v>
      </c>
      <c r="K2131" s="635">
        <v>63105025300016</v>
      </c>
      <c r="L2131" s="634" t="s">
        <v>10351</v>
      </c>
      <c r="M2131" s="634" t="s">
        <v>2423</v>
      </c>
      <c r="N2131" s="634" t="s">
        <v>2424</v>
      </c>
      <c r="O2131" s="634" t="s">
        <v>4338</v>
      </c>
      <c r="P2131" s="634" t="s">
        <v>8132</v>
      </c>
      <c r="Q2131" s="634" t="s">
        <v>8133</v>
      </c>
      <c r="R2131" s="634" t="s">
        <v>7224</v>
      </c>
      <c r="S2131" s="634" t="s">
        <v>8135</v>
      </c>
      <c r="T2131" s="634" t="s">
        <v>8374</v>
      </c>
      <c r="U2131" s="634" t="s">
        <v>2426</v>
      </c>
      <c r="V2131" s="634" t="s">
        <v>470</v>
      </c>
      <c r="W2131" s="634" t="s">
        <v>5559</v>
      </c>
      <c r="X2131" s="634" t="s">
        <v>13197</v>
      </c>
      <c r="Y2131" s="634" t="s">
        <v>8138</v>
      </c>
      <c r="Z2131" s="634" t="s">
        <v>8139</v>
      </c>
      <c r="AB2131" s="634" t="s">
        <v>8183</v>
      </c>
      <c r="AC2131" s="634" t="s">
        <v>8184</v>
      </c>
      <c r="AE2131" s="634" t="s">
        <v>10625</v>
      </c>
      <c r="AF2131" s="634" t="s">
        <v>21284</v>
      </c>
      <c r="AI2131" s="646" t="str">
        <f>VLOOKUP(K2131,'2-kurs'!C:F,4,)</f>
        <v>2-kurs</v>
      </c>
      <c r="AJ2131" s="634" t="str">
        <f t="shared" si="33"/>
        <v>438231100598</v>
      </c>
    </row>
    <row r="2132" spans="1:36" hidden="1" x14ac:dyDescent="0.25">
      <c r="A2132" s="634" t="s">
        <v>13191</v>
      </c>
      <c r="B2132" s="634" t="s">
        <v>5298</v>
      </c>
      <c r="C2132" s="634" t="s">
        <v>8125</v>
      </c>
      <c r="D2132" s="634" t="s">
        <v>8126</v>
      </c>
      <c r="E2132" s="634" t="s">
        <v>8127</v>
      </c>
      <c r="F2132" s="634" t="s">
        <v>4345</v>
      </c>
      <c r="G2132" s="634" t="s">
        <v>8327</v>
      </c>
      <c r="H2132" s="634" t="s">
        <v>4346</v>
      </c>
      <c r="I2132" s="634" t="s">
        <v>9098</v>
      </c>
      <c r="J2132" s="634" t="s">
        <v>13192</v>
      </c>
      <c r="K2132" s="635">
        <v>62207055270033</v>
      </c>
      <c r="L2132" s="634" t="s">
        <v>9669</v>
      </c>
      <c r="M2132" s="634" t="s">
        <v>2423</v>
      </c>
      <c r="N2132" s="634" t="s">
        <v>2424</v>
      </c>
      <c r="O2132" s="634" t="s">
        <v>4338</v>
      </c>
      <c r="P2132" s="634" t="s">
        <v>8132</v>
      </c>
      <c r="Q2132" s="634" t="s">
        <v>8133</v>
      </c>
      <c r="R2132" s="634" t="s">
        <v>7224</v>
      </c>
      <c r="S2132" s="634" t="s">
        <v>8135</v>
      </c>
      <c r="T2132" s="634" t="s">
        <v>8374</v>
      </c>
      <c r="U2132" s="634" t="s">
        <v>2426</v>
      </c>
      <c r="V2132" s="634" t="s">
        <v>470</v>
      </c>
      <c r="W2132" s="634" t="s">
        <v>5559</v>
      </c>
      <c r="X2132" s="634" t="s">
        <v>13193</v>
      </c>
      <c r="Y2132" s="634" t="s">
        <v>8138</v>
      </c>
      <c r="Z2132" s="634" t="s">
        <v>8139</v>
      </c>
      <c r="AB2132" s="634" t="s">
        <v>8183</v>
      </c>
      <c r="AC2132" s="634" t="s">
        <v>8184</v>
      </c>
      <c r="AF2132" s="634" t="s">
        <v>21282</v>
      </c>
      <c r="AI2132" s="646" t="str">
        <f>VLOOKUP(K2132,'2-kurs'!C:F,4,)</f>
        <v>2-kurs</v>
      </c>
      <c r="AJ2132" s="634" t="str">
        <f t="shared" si="33"/>
        <v>438231100733</v>
      </c>
    </row>
    <row r="2133" spans="1:36" hidden="1" x14ac:dyDescent="0.25">
      <c r="A2133" s="634" t="s">
        <v>13186</v>
      </c>
      <c r="B2133" s="634" t="s">
        <v>5482</v>
      </c>
      <c r="C2133" s="634" t="s">
        <v>8125</v>
      </c>
      <c r="D2133" s="634" t="s">
        <v>8126</v>
      </c>
      <c r="E2133" s="634" t="s">
        <v>8127</v>
      </c>
      <c r="F2133" s="634" t="s">
        <v>4345</v>
      </c>
      <c r="G2133" s="634" t="s">
        <v>4348</v>
      </c>
      <c r="H2133" s="634" t="s">
        <v>4346</v>
      </c>
      <c r="I2133" s="634" t="s">
        <v>13187</v>
      </c>
      <c r="J2133" s="634" t="s">
        <v>13188</v>
      </c>
      <c r="K2133" s="635">
        <v>62912055300010</v>
      </c>
      <c r="L2133" s="634" t="s">
        <v>13189</v>
      </c>
      <c r="M2133" s="634" t="s">
        <v>2423</v>
      </c>
      <c r="N2133" s="634" t="s">
        <v>2424</v>
      </c>
      <c r="O2133" s="634" t="s">
        <v>4338</v>
      </c>
      <c r="P2133" s="634" t="s">
        <v>8132</v>
      </c>
      <c r="Q2133" s="634" t="s">
        <v>8133</v>
      </c>
      <c r="R2133" s="634" t="s">
        <v>7224</v>
      </c>
      <c r="S2133" s="634" t="s">
        <v>8135</v>
      </c>
      <c r="T2133" s="634" t="s">
        <v>8374</v>
      </c>
      <c r="U2133" s="634" t="s">
        <v>2426</v>
      </c>
      <c r="V2133" s="634" t="s">
        <v>470</v>
      </c>
      <c r="W2133" s="634" t="s">
        <v>5559</v>
      </c>
      <c r="X2133" s="634" t="s">
        <v>13190</v>
      </c>
      <c r="Y2133" s="634" t="s">
        <v>8138</v>
      </c>
      <c r="Z2133" s="634" t="s">
        <v>8139</v>
      </c>
      <c r="AB2133" s="634" t="s">
        <v>8183</v>
      </c>
      <c r="AC2133" s="634" t="s">
        <v>8184</v>
      </c>
      <c r="AE2133" s="634" t="s">
        <v>10643</v>
      </c>
      <c r="AF2133" s="634" t="s">
        <v>21268</v>
      </c>
      <c r="AI2133" s="646" t="str">
        <f>VLOOKUP(K2133,'2-kurs'!C:F,4,)</f>
        <v>2-kurs</v>
      </c>
      <c r="AJ2133" s="634" t="str">
        <f t="shared" si="33"/>
        <v>438231100723</v>
      </c>
    </row>
    <row r="2134" spans="1:36" hidden="1" x14ac:dyDescent="0.25">
      <c r="A2134" s="634" t="s">
        <v>18857</v>
      </c>
      <c r="B2134" s="634" t="s">
        <v>7880</v>
      </c>
      <c r="C2134" s="634" t="s">
        <v>8125</v>
      </c>
      <c r="D2134" s="634" t="s">
        <v>8126</v>
      </c>
      <c r="E2134" s="634" t="s">
        <v>8127</v>
      </c>
      <c r="F2134" s="634" t="s">
        <v>4345</v>
      </c>
      <c r="G2134" s="634" t="s">
        <v>4347</v>
      </c>
      <c r="H2134" s="634" t="s">
        <v>4344</v>
      </c>
      <c r="I2134" s="634" t="s">
        <v>18858</v>
      </c>
      <c r="J2134" s="634" t="s">
        <v>18859</v>
      </c>
      <c r="K2134" s="635">
        <v>50609015260035</v>
      </c>
      <c r="L2134" s="634" t="s">
        <v>8402</v>
      </c>
      <c r="M2134" s="634" t="s">
        <v>2423</v>
      </c>
      <c r="N2134" s="634" t="s">
        <v>2424</v>
      </c>
      <c r="O2134" s="634" t="s">
        <v>4338</v>
      </c>
      <c r="P2134" s="634" t="s">
        <v>8132</v>
      </c>
      <c r="Q2134" s="634" t="s">
        <v>8133</v>
      </c>
      <c r="R2134" s="634" t="s">
        <v>7224</v>
      </c>
      <c r="S2134" s="634" t="s">
        <v>8135</v>
      </c>
      <c r="T2134" s="634" t="s">
        <v>8374</v>
      </c>
      <c r="U2134" s="634" t="s">
        <v>2426</v>
      </c>
      <c r="V2134" s="634" t="s">
        <v>470</v>
      </c>
      <c r="W2134" s="634" t="s">
        <v>5559</v>
      </c>
      <c r="X2134" s="634" t="s">
        <v>8137</v>
      </c>
      <c r="Y2134" s="634" t="s">
        <v>8138</v>
      </c>
      <c r="Z2134" s="634" t="s">
        <v>8139</v>
      </c>
      <c r="AE2134" s="634" t="s">
        <v>20514</v>
      </c>
      <c r="AF2134" s="634" t="s">
        <v>21285</v>
      </c>
      <c r="AI2134" s="646" t="str">
        <f>VLOOKUP(K2134,'2-kurs'!C:F,4,)</f>
        <v>2-kurs</v>
      </c>
      <c r="AJ2134" s="634" t="str">
        <f t="shared" si="33"/>
        <v>438231100834</v>
      </c>
    </row>
    <row r="2135" spans="1:36" hidden="1" x14ac:dyDescent="0.25">
      <c r="A2135" s="634" t="s">
        <v>13139</v>
      </c>
      <c r="B2135" s="634" t="s">
        <v>5578</v>
      </c>
      <c r="C2135" s="634" t="s">
        <v>8125</v>
      </c>
      <c r="D2135" s="634" t="s">
        <v>8126</v>
      </c>
      <c r="E2135" s="634" t="s">
        <v>8127</v>
      </c>
      <c r="F2135" s="634" t="s">
        <v>4345</v>
      </c>
      <c r="G2135" s="634" t="s">
        <v>4347</v>
      </c>
      <c r="H2135" s="634" t="s">
        <v>4344</v>
      </c>
      <c r="I2135" s="634" t="s">
        <v>13140</v>
      </c>
      <c r="J2135" s="634" t="s">
        <v>13141</v>
      </c>
      <c r="K2135" s="635">
        <v>51108015260030</v>
      </c>
      <c r="L2135" s="634" t="s">
        <v>13142</v>
      </c>
      <c r="M2135" s="634" t="s">
        <v>2423</v>
      </c>
      <c r="N2135" s="634" t="s">
        <v>2424</v>
      </c>
      <c r="O2135" s="634" t="s">
        <v>4338</v>
      </c>
      <c r="P2135" s="634" t="s">
        <v>8132</v>
      </c>
      <c r="Q2135" s="634" t="s">
        <v>8133</v>
      </c>
      <c r="R2135" s="634" t="s">
        <v>7224</v>
      </c>
      <c r="S2135" s="634" t="s">
        <v>8135</v>
      </c>
      <c r="T2135" s="634" t="s">
        <v>8374</v>
      </c>
      <c r="U2135" s="634" t="s">
        <v>2426</v>
      </c>
      <c r="V2135" s="634" t="s">
        <v>470</v>
      </c>
      <c r="W2135" s="634" t="s">
        <v>5559</v>
      </c>
      <c r="X2135" s="634" t="s">
        <v>13143</v>
      </c>
      <c r="Y2135" s="634" t="s">
        <v>8138</v>
      </c>
      <c r="Z2135" s="634" t="s">
        <v>8139</v>
      </c>
      <c r="AB2135" s="634" t="s">
        <v>8183</v>
      </c>
      <c r="AC2135" s="634" t="s">
        <v>8184</v>
      </c>
      <c r="AF2135" s="634" t="s">
        <v>21281</v>
      </c>
      <c r="AI2135" s="646" t="str">
        <f>VLOOKUP(K2135,'2-kurs'!C:F,4,)</f>
        <v>2-kurs</v>
      </c>
      <c r="AJ2135" s="634" t="str">
        <f t="shared" si="33"/>
        <v>438231100818</v>
      </c>
    </row>
    <row r="2136" spans="1:36" hidden="1" x14ac:dyDescent="0.25">
      <c r="A2136" s="634" t="s">
        <v>13181</v>
      </c>
      <c r="B2136" s="634" t="s">
        <v>5496</v>
      </c>
      <c r="C2136" s="634" t="s">
        <v>8125</v>
      </c>
      <c r="D2136" s="634" t="s">
        <v>8126</v>
      </c>
      <c r="E2136" s="634" t="s">
        <v>8127</v>
      </c>
      <c r="F2136" s="634" t="s">
        <v>4345</v>
      </c>
      <c r="G2136" s="634" t="s">
        <v>4348</v>
      </c>
      <c r="H2136" s="634" t="s">
        <v>4346</v>
      </c>
      <c r="I2136" s="634" t="s">
        <v>13182</v>
      </c>
      <c r="J2136" s="634" t="s">
        <v>13183</v>
      </c>
      <c r="K2136" s="635">
        <v>41412975300011</v>
      </c>
      <c r="L2136" s="634" t="s">
        <v>13184</v>
      </c>
      <c r="M2136" s="634" t="s">
        <v>2423</v>
      </c>
      <c r="N2136" s="634" t="s">
        <v>2424</v>
      </c>
      <c r="O2136" s="634" t="s">
        <v>4338</v>
      </c>
      <c r="P2136" s="634" t="s">
        <v>8132</v>
      </c>
      <c r="Q2136" s="634" t="s">
        <v>8133</v>
      </c>
      <c r="R2136" s="634" t="s">
        <v>7224</v>
      </c>
      <c r="S2136" s="634" t="s">
        <v>8135</v>
      </c>
      <c r="T2136" s="634" t="s">
        <v>8374</v>
      </c>
      <c r="U2136" s="634" t="s">
        <v>2426</v>
      </c>
      <c r="V2136" s="634" t="s">
        <v>470</v>
      </c>
      <c r="W2136" s="634" t="s">
        <v>5559</v>
      </c>
      <c r="X2136" s="634" t="s">
        <v>13185</v>
      </c>
      <c r="Y2136" s="634" t="s">
        <v>8138</v>
      </c>
      <c r="Z2136" s="634" t="s">
        <v>8139</v>
      </c>
      <c r="AB2136" s="634" t="s">
        <v>8183</v>
      </c>
      <c r="AC2136" s="634" t="s">
        <v>8184</v>
      </c>
      <c r="AF2136" s="634" t="s">
        <v>18740</v>
      </c>
      <c r="AI2136" s="646" t="str">
        <f>VLOOKUP(K2136,'2-kurs'!C:F,4,)</f>
        <v>2-kurs</v>
      </c>
      <c r="AJ2136" s="634" t="str">
        <f t="shared" si="33"/>
        <v>438231100760</v>
      </c>
    </row>
    <row r="2137" spans="1:36" hidden="1" x14ac:dyDescent="0.25">
      <c r="A2137" s="634" t="s">
        <v>13177</v>
      </c>
      <c r="B2137" s="634" t="s">
        <v>5480</v>
      </c>
      <c r="C2137" s="634" t="s">
        <v>8125</v>
      </c>
      <c r="D2137" s="634" t="s">
        <v>8126</v>
      </c>
      <c r="E2137" s="634" t="s">
        <v>8127</v>
      </c>
      <c r="F2137" s="634" t="s">
        <v>4345</v>
      </c>
      <c r="G2137" s="634" t="s">
        <v>4348</v>
      </c>
      <c r="H2137" s="634" t="s">
        <v>4346</v>
      </c>
      <c r="I2137" s="634" t="s">
        <v>11618</v>
      </c>
      <c r="J2137" s="634" t="s">
        <v>13178</v>
      </c>
      <c r="K2137" s="635">
        <v>61507015300020</v>
      </c>
      <c r="L2137" s="634" t="s">
        <v>13179</v>
      </c>
      <c r="M2137" s="634" t="s">
        <v>2423</v>
      </c>
      <c r="N2137" s="634" t="s">
        <v>2424</v>
      </c>
      <c r="O2137" s="634" t="s">
        <v>4338</v>
      </c>
      <c r="P2137" s="634" t="s">
        <v>8132</v>
      </c>
      <c r="Q2137" s="634" t="s">
        <v>8133</v>
      </c>
      <c r="R2137" s="634" t="s">
        <v>7224</v>
      </c>
      <c r="S2137" s="634" t="s">
        <v>8135</v>
      </c>
      <c r="T2137" s="634" t="s">
        <v>8374</v>
      </c>
      <c r="U2137" s="634" t="s">
        <v>2426</v>
      </c>
      <c r="V2137" s="634" t="s">
        <v>470</v>
      </c>
      <c r="W2137" s="634" t="s">
        <v>5559</v>
      </c>
      <c r="X2137" s="634" t="s">
        <v>13180</v>
      </c>
      <c r="Y2137" s="634" t="s">
        <v>8138</v>
      </c>
      <c r="Z2137" s="634" t="s">
        <v>8139</v>
      </c>
      <c r="AB2137" s="634" t="s">
        <v>8183</v>
      </c>
      <c r="AC2137" s="634" t="s">
        <v>8184</v>
      </c>
      <c r="AE2137" s="634" t="s">
        <v>10643</v>
      </c>
      <c r="AF2137" s="634" t="s">
        <v>21287</v>
      </c>
      <c r="AI2137" s="646" t="str">
        <f>VLOOKUP(K2137,'2-kurs'!C:F,4,)</f>
        <v>2-kurs</v>
      </c>
      <c r="AJ2137" s="634" t="str">
        <f t="shared" si="33"/>
        <v>438231100721</v>
      </c>
    </row>
    <row r="2138" spans="1:36" hidden="1" x14ac:dyDescent="0.25">
      <c r="A2138" s="634" t="s">
        <v>13150</v>
      </c>
      <c r="B2138" s="634" t="s">
        <v>13151</v>
      </c>
      <c r="C2138" s="634" t="s">
        <v>8125</v>
      </c>
      <c r="D2138" s="634" t="s">
        <v>8126</v>
      </c>
      <c r="E2138" s="634" t="s">
        <v>8127</v>
      </c>
      <c r="F2138" s="634" t="s">
        <v>8552</v>
      </c>
      <c r="G2138" s="634" t="s">
        <v>11073</v>
      </c>
      <c r="H2138" s="634" t="s">
        <v>4344</v>
      </c>
      <c r="I2138" s="634" t="s">
        <v>13152</v>
      </c>
      <c r="J2138" s="634" t="s">
        <v>13153</v>
      </c>
      <c r="K2138" s="635">
        <v>53101025750023</v>
      </c>
      <c r="L2138" s="634" t="s">
        <v>13154</v>
      </c>
      <c r="M2138" s="634" t="s">
        <v>2423</v>
      </c>
      <c r="N2138" s="634" t="s">
        <v>2424</v>
      </c>
      <c r="O2138" s="634" t="s">
        <v>4338</v>
      </c>
      <c r="P2138" s="634" t="s">
        <v>8132</v>
      </c>
      <c r="Q2138" s="634" t="s">
        <v>8133</v>
      </c>
      <c r="R2138" s="634" t="s">
        <v>7224</v>
      </c>
      <c r="S2138" s="634" t="s">
        <v>8135</v>
      </c>
      <c r="T2138" s="634" t="s">
        <v>8374</v>
      </c>
      <c r="U2138" s="634" t="s">
        <v>2426</v>
      </c>
      <c r="V2138" s="634" t="s">
        <v>470</v>
      </c>
      <c r="W2138" s="634" t="s">
        <v>5559</v>
      </c>
      <c r="X2138" s="634" t="s">
        <v>13155</v>
      </c>
      <c r="Y2138" s="634" t="s">
        <v>8138</v>
      </c>
      <c r="Z2138" s="634" t="s">
        <v>8139</v>
      </c>
      <c r="AB2138" s="634" t="s">
        <v>10842</v>
      </c>
      <c r="AE2138" s="634" t="s">
        <v>10625</v>
      </c>
      <c r="AF2138" s="634" t="s">
        <v>18824</v>
      </c>
      <c r="AI2138" s="646" t="str">
        <f>VLOOKUP(K2138,'2-kurs'!C:F,4,)</f>
        <v>2-kurs</v>
      </c>
      <c r="AJ2138" s="634" t="str">
        <f t="shared" si="33"/>
        <v>438231100649</v>
      </c>
    </row>
    <row r="2139" spans="1:36" hidden="1" x14ac:dyDescent="0.25">
      <c r="A2139" s="634" t="s">
        <v>19592</v>
      </c>
      <c r="B2139" s="634" t="s">
        <v>18963</v>
      </c>
      <c r="C2139" s="634" t="s">
        <v>8125</v>
      </c>
      <c r="D2139" s="634" t="s">
        <v>8126</v>
      </c>
      <c r="E2139" s="634" t="s">
        <v>8127</v>
      </c>
      <c r="F2139" s="634" t="s">
        <v>4345</v>
      </c>
      <c r="G2139" s="634" t="s">
        <v>4349</v>
      </c>
      <c r="H2139" s="634" t="s">
        <v>4346</v>
      </c>
      <c r="I2139" s="634" t="s">
        <v>19593</v>
      </c>
      <c r="J2139" s="634" t="s">
        <v>19594</v>
      </c>
      <c r="K2139" s="635">
        <v>61107005350048</v>
      </c>
      <c r="L2139" s="634" t="s">
        <v>9450</v>
      </c>
      <c r="M2139" s="634" t="s">
        <v>2423</v>
      </c>
      <c r="N2139" s="634" t="s">
        <v>2424</v>
      </c>
      <c r="O2139" s="634" t="s">
        <v>4338</v>
      </c>
      <c r="P2139" s="634" t="s">
        <v>8132</v>
      </c>
      <c r="Q2139" s="634" t="s">
        <v>8133</v>
      </c>
      <c r="R2139" s="634" t="s">
        <v>7224</v>
      </c>
      <c r="S2139" s="634" t="s">
        <v>8135</v>
      </c>
      <c r="T2139" s="634" t="s">
        <v>8374</v>
      </c>
      <c r="U2139" s="634" t="s">
        <v>2426</v>
      </c>
      <c r="V2139" s="634" t="s">
        <v>470</v>
      </c>
      <c r="W2139" s="634" t="s">
        <v>5559</v>
      </c>
      <c r="X2139" s="634" t="s">
        <v>8175</v>
      </c>
      <c r="Y2139" s="634" t="s">
        <v>8138</v>
      </c>
      <c r="Z2139" s="634" t="s">
        <v>8139</v>
      </c>
      <c r="AE2139" s="634" t="s">
        <v>20514</v>
      </c>
      <c r="AF2139" s="634" t="s">
        <v>21281</v>
      </c>
      <c r="AI2139" s="646" t="str">
        <f>VLOOKUP(K2139,'2-kurs'!C:F,4,)</f>
        <v>2-kurs</v>
      </c>
      <c r="AJ2139" s="634" t="str">
        <f t="shared" si="33"/>
        <v>438231100905</v>
      </c>
    </row>
    <row r="2140" spans="1:36" hidden="1" x14ac:dyDescent="0.25">
      <c r="A2140" s="634" t="s">
        <v>10083</v>
      </c>
      <c r="B2140" s="634" t="s">
        <v>7670</v>
      </c>
      <c r="C2140" s="634" t="s">
        <v>8125</v>
      </c>
      <c r="D2140" s="634" t="s">
        <v>8126</v>
      </c>
      <c r="E2140" s="634" t="s">
        <v>8127</v>
      </c>
      <c r="F2140" s="634" t="s">
        <v>4345</v>
      </c>
      <c r="G2140" s="634" t="s">
        <v>8327</v>
      </c>
      <c r="H2140" s="634" t="s">
        <v>4344</v>
      </c>
      <c r="I2140" s="634" t="s">
        <v>10084</v>
      </c>
      <c r="J2140" s="634" t="s">
        <v>10085</v>
      </c>
      <c r="K2140" s="635">
        <v>32106975270031</v>
      </c>
      <c r="L2140" s="634" t="s">
        <v>10086</v>
      </c>
      <c r="M2140" s="634" t="s">
        <v>4312</v>
      </c>
      <c r="N2140" s="634" t="s">
        <v>2424</v>
      </c>
      <c r="O2140" s="634" t="s">
        <v>7919</v>
      </c>
      <c r="P2140" s="634" t="s">
        <v>8132</v>
      </c>
      <c r="Q2140" s="634" t="s">
        <v>8133</v>
      </c>
      <c r="R2140" s="634" t="s">
        <v>7205</v>
      </c>
      <c r="S2140" s="634" t="s">
        <v>8135</v>
      </c>
      <c r="T2140" s="634" t="s">
        <v>8314</v>
      </c>
      <c r="U2140" s="634" t="s">
        <v>2426</v>
      </c>
      <c r="V2140" s="634" t="s">
        <v>470</v>
      </c>
      <c r="W2140" s="634" t="s">
        <v>5559</v>
      </c>
      <c r="X2140" s="634" t="s">
        <v>8321</v>
      </c>
      <c r="Y2140" s="634" t="s">
        <v>8138</v>
      </c>
      <c r="Z2140" s="634" t="s">
        <v>8139</v>
      </c>
      <c r="AB2140" s="634" t="s">
        <v>8183</v>
      </c>
      <c r="AC2140" s="634" t="s">
        <v>8184</v>
      </c>
      <c r="AE2140" s="634" t="s">
        <v>20128</v>
      </c>
      <c r="AF2140" s="634" t="s">
        <v>18576</v>
      </c>
      <c r="AI2140" s="646" t="str">
        <f>VLOOKUP(K2140,'1-kurs'!C:F,4,)</f>
        <v>1-kurs</v>
      </c>
      <c r="AJ2140" s="634" t="str">
        <f t="shared" si="33"/>
        <v>438241100448</v>
      </c>
    </row>
    <row r="2141" spans="1:36" hidden="1" x14ac:dyDescent="0.25">
      <c r="A2141" s="634" t="s">
        <v>10071</v>
      </c>
      <c r="B2141" s="634" t="s">
        <v>10072</v>
      </c>
      <c r="C2141" s="634" t="s">
        <v>8125</v>
      </c>
      <c r="D2141" s="634" t="s">
        <v>8126</v>
      </c>
      <c r="E2141" s="634" t="s">
        <v>8127</v>
      </c>
      <c r="F2141" s="634" t="s">
        <v>4345</v>
      </c>
      <c r="G2141" s="634" t="s">
        <v>4348</v>
      </c>
      <c r="H2141" s="634" t="s">
        <v>4344</v>
      </c>
      <c r="I2141" s="634" t="s">
        <v>10073</v>
      </c>
      <c r="J2141" s="634" t="s">
        <v>10074</v>
      </c>
      <c r="K2141" s="635">
        <v>51405065300021</v>
      </c>
      <c r="L2141" s="634" t="s">
        <v>10075</v>
      </c>
      <c r="M2141" s="634" t="s">
        <v>4312</v>
      </c>
      <c r="N2141" s="634" t="s">
        <v>2424</v>
      </c>
      <c r="O2141" s="634" t="s">
        <v>7919</v>
      </c>
      <c r="P2141" s="634" t="s">
        <v>8132</v>
      </c>
      <c r="Q2141" s="634" t="s">
        <v>8133</v>
      </c>
      <c r="R2141" s="634" t="s">
        <v>7205</v>
      </c>
      <c r="S2141" s="634" t="s">
        <v>8135</v>
      </c>
      <c r="T2141" s="634" t="s">
        <v>8314</v>
      </c>
      <c r="U2141" s="634" t="s">
        <v>2426</v>
      </c>
      <c r="V2141" s="634" t="s">
        <v>470</v>
      </c>
      <c r="W2141" s="634" t="s">
        <v>5559</v>
      </c>
      <c r="X2141" s="634" t="s">
        <v>8344</v>
      </c>
      <c r="Y2141" s="634" t="s">
        <v>8138</v>
      </c>
      <c r="Z2141" s="634" t="s">
        <v>8139</v>
      </c>
      <c r="AE2141" s="634" t="s">
        <v>20128</v>
      </c>
      <c r="AF2141" s="634" t="s">
        <v>18576</v>
      </c>
      <c r="AI2141" s="646" t="str">
        <f>VLOOKUP(K2141,'1-kurs'!C:F,4,)</f>
        <v>1-kurs</v>
      </c>
      <c r="AJ2141" s="634" t="str">
        <f t="shared" si="33"/>
        <v>438241102182</v>
      </c>
    </row>
    <row r="2142" spans="1:36" hidden="1" x14ac:dyDescent="0.25">
      <c r="A2142" s="634" t="s">
        <v>10087</v>
      </c>
      <c r="B2142" s="634" t="s">
        <v>7943</v>
      </c>
      <c r="C2142" s="634" t="s">
        <v>8125</v>
      </c>
      <c r="D2142" s="634" t="s">
        <v>8126</v>
      </c>
      <c r="E2142" s="634" t="s">
        <v>8127</v>
      </c>
      <c r="F2142" s="634" t="s">
        <v>4345</v>
      </c>
      <c r="G2142" s="634" t="s">
        <v>4350</v>
      </c>
      <c r="H2142" s="634" t="s">
        <v>4344</v>
      </c>
      <c r="I2142" s="634" t="s">
        <v>10088</v>
      </c>
      <c r="J2142" s="634" t="s">
        <v>10089</v>
      </c>
      <c r="K2142" s="635">
        <v>50510015310016</v>
      </c>
      <c r="L2142" s="634" t="s">
        <v>10090</v>
      </c>
      <c r="M2142" s="634" t="s">
        <v>4312</v>
      </c>
      <c r="N2142" s="634" t="s">
        <v>2424</v>
      </c>
      <c r="O2142" s="634" t="s">
        <v>7919</v>
      </c>
      <c r="P2142" s="634" t="s">
        <v>8132</v>
      </c>
      <c r="Q2142" s="634" t="s">
        <v>8133</v>
      </c>
      <c r="R2142" s="634" t="s">
        <v>7205</v>
      </c>
      <c r="S2142" s="634" t="s">
        <v>8135</v>
      </c>
      <c r="T2142" s="634" t="s">
        <v>8314</v>
      </c>
      <c r="U2142" s="634" t="s">
        <v>2426</v>
      </c>
      <c r="V2142" s="634" t="s">
        <v>470</v>
      </c>
      <c r="W2142" s="634" t="s">
        <v>5559</v>
      </c>
      <c r="X2142" s="634" t="s">
        <v>8137</v>
      </c>
      <c r="Y2142" s="634" t="s">
        <v>8138</v>
      </c>
      <c r="Z2142" s="634" t="s">
        <v>8139</v>
      </c>
      <c r="AE2142" s="634" t="s">
        <v>20128</v>
      </c>
      <c r="AF2142" s="634" t="s">
        <v>18576</v>
      </c>
      <c r="AI2142" s="646" t="str">
        <f>VLOOKUP(K2142,'1-kurs'!C:F,4,)</f>
        <v>1-kurs</v>
      </c>
      <c r="AJ2142" s="634" t="str">
        <f t="shared" si="33"/>
        <v>438241102193</v>
      </c>
    </row>
    <row r="2143" spans="1:36" hidden="1" x14ac:dyDescent="0.25">
      <c r="A2143" s="634" t="s">
        <v>10091</v>
      </c>
      <c r="B2143" s="634" t="s">
        <v>7427</v>
      </c>
      <c r="C2143" s="634" t="s">
        <v>8125</v>
      </c>
      <c r="D2143" s="634" t="s">
        <v>8126</v>
      </c>
      <c r="E2143" s="634" t="s">
        <v>8127</v>
      </c>
      <c r="F2143" s="634" t="s">
        <v>4345</v>
      </c>
      <c r="G2143" s="634" t="s">
        <v>4348</v>
      </c>
      <c r="H2143" s="634" t="s">
        <v>4344</v>
      </c>
      <c r="I2143" s="634" t="s">
        <v>10092</v>
      </c>
      <c r="J2143" s="634" t="s">
        <v>10093</v>
      </c>
      <c r="K2143" s="635">
        <v>51401065300012</v>
      </c>
      <c r="L2143" s="634" t="s">
        <v>9101</v>
      </c>
      <c r="M2143" s="634" t="s">
        <v>4312</v>
      </c>
      <c r="N2143" s="634" t="s">
        <v>2424</v>
      </c>
      <c r="O2143" s="634" t="s">
        <v>7919</v>
      </c>
      <c r="P2143" s="634" t="s">
        <v>8132</v>
      </c>
      <c r="Q2143" s="634" t="s">
        <v>8133</v>
      </c>
      <c r="R2143" s="634" t="s">
        <v>7205</v>
      </c>
      <c r="S2143" s="634" t="s">
        <v>8135</v>
      </c>
      <c r="T2143" s="634" t="s">
        <v>8314</v>
      </c>
      <c r="U2143" s="634" t="s">
        <v>2426</v>
      </c>
      <c r="V2143" s="634" t="s">
        <v>470</v>
      </c>
      <c r="W2143" s="634" t="s">
        <v>5559</v>
      </c>
      <c r="X2143" s="634" t="s">
        <v>8175</v>
      </c>
      <c r="Y2143" s="634" t="s">
        <v>8138</v>
      </c>
      <c r="Z2143" s="634" t="s">
        <v>8139</v>
      </c>
      <c r="AE2143" s="634" t="s">
        <v>20128</v>
      </c>
      <c r="AF2143" s="634" t="s">
        <v>18576</v>
      </c>
      <c r="AI2143" s="646" t="str">
        <f>VLOOKUP(K2143,'1-kurs'!C:F,4,)</f>
        <v>1-kurs</v>
      </c>
      <c r="AJ2143" s="634" t="str">
        <f t="shared" si="33"/>
        <v>438241101978</v>
      </c>
    </row>
    <row r="2144" spans="1:36" hidden="1" x14ac:dyDescent="0.25">
      <c r="A2144" s="634" t="s">
        <v>18672</v>
      </c>
      <c r="B2144" s="634" t="s">
        <v>7988</v>
      </c>
      <c r="C2144" s="634" t="s">
        <v>8125</v>
      </c>
      <c r="D2144" s="634" t="s">
        <v>8126</v>
      </c>
      <c r="E2144" s="634" t="s">
        <v>8127</v>
      </c>
      <c r="F2144" s="634" t="s">
        <v>4345</v>
      </c>
      <c r="G2144" s="634" t="s">
        <v>4348</v>
      </c>
      <c r="H2144" s="634" t="s">
        <v>4344</v>
      </c>
      <c r="I2144" s="634" t="s">
        <v>10437</v>
      </c>
      <c r="J2144" s="634" t="s">
        <v>18673</v>
      </c>
      <c r="K2144" s="635">
        <v>50501065300010</v>
      </c>
      <c r="L2144" s="634" t="s">
        <v>12548</v>
      </c>
      <c r="M2144" s="634" t="s">
        <v>4312</v>
      </c>
      <c r="N2144" s="634" t="s">
        <v>2424</v>
      </c>
      <c r="O2144" s="634" t="s">
        <v>7919</v>
      </c>
      <c r="P2144" s="634" t="s">
        <v>8132</v>
      </c>
      <c r="Q2144" s="634" t="s">
        <v>8133</v>
      </c>
      <c r="R2144" s="634" t="s">
        <v>7205</v>
      </c>
      <c r="S2144" s="634" t="s">
        <v>8135</v>
      </c>
      <c r="T2144" s="634" t="s">
        <v>8314</v>
      </c>
      <c r="U2144" s="634" t="s">
        <v>2426</v>
      </c>
      <c r="V2144" s="634" t="s">
        <v>470</v>
      </c>
      <c r="W2144" s="634" t="s">
        <v>5559</v>
      </c>
      <c r="X2144" s="634" t="s">
        <v>18674</v>
      </c>
      <c r="Y2144" s="634" t="s">
        <v>8138</v>
      </c>
      <c r="Z2144" s="634" t="s">
        <v>8139</v>
      </c>
      <c r="AB2144" s="634" t="s">
        <v>8183</v>
      </c>
      <c r="AC2144" s="634" t="s">
        <v>8184</v>
      </c>
      <c r="AE2144" s="634" t="s">
        <v>20128</v>
      </c>
      <c r="AF2144" s="634" t="s">
        <v>18576</v>
      </c>
      <c r="AI2144" s="646" t="str">
        <f>VLOOKUP(K2144,'1-kurs'!C:F,4,)</f>
        <v>1-kurs</v>
      </c>
      <c r="AJ2144" s="634" t="str">
        <f t="shared" si="33"/>
        <v>438241100483</v>
      </c>
    </row>
    <row r="2145" spans="1:36" hidden="1" x14ac:dyDescent="0.25">
      <c r="A2145" s="634" t="s">
        <v>21126</v>
      </c>
      <c r="B2145" s="634" t="s">
        <v>21127</v>
      </c>
      <c r="C2145" s="634" t="s">
        <v>8125</v>
      </c>
      <c r="D2145" s="634" t="s">
        <v>8126</v>
      </c>
      <c r="E2145" s="634" t="s">
        <v>8127</v>
      </c>
      <c r="F2145" s="634" t="s">
        <v>4345</v>
      </c>
      <c r="G2145" s="634" t="s">
        <v>4352</v>
      </c>
      <c r="H2145" s="634" t="s">
        <v>4344</v>
      </c>
      <c r="I2145" s="634" t="s">
        <v>11713</v>
      </c>
      <c r="J2145" s="634" t="s">
        <v>21128</v>
      </c>
      <c r="K2145" s="635">
        <v>31405955290021</v>
      </c>
      <c r="L2145" s="634" t="s">
        <v>12281</v>
      </c>
      <c r="M2145" s="634" t="s">
        <v>4312</v>
      </c>
      <c r="N2145" s="634" t="s">
        <v>2424</v>
      </c>
      <c r="O2145" s="634" t="s">
        <v>7919</v>
      </c>
      <c r="P2145" s="634" t="s">
        <v>8132</v>
      </c>
      <c r="Q2145" s="634" t="s">
        <v>8133</v>
      </c>
      <c r="R2145" s="634" t="s">
        <v>7205</v>
      </c>
      <c r="S2145" s="634" t="s">
        <v>8135</v>
      </c>
      <c r="T2145" s="634" t="s">
        <v>8314</v>
      </c>
      <c r="U2145" s="634" t="s">
        <v>2426</v>
      </c>
      <c r="V2145" s="634" t="s">
        <v>470</v>
      </c>
      <c r="W2145" s="634" t="s">
        <v>5559</v>
      </c>
      <c r="X2145" s="634" t="s">
        <v>8137</v>
      </c>
      <c r="Y2145" s="634" t="s">
        <v>8138</v>
      </c>
      <c r="Z2145" s="634" t="s">
        <v>8139</v>
      </c>
      <c r="AE2145" s="634" t="s">
        <v>8140</v>
      </c>
      <c r="AF2145" s="634" t="s">
        <v>18576</v>
      </c>
      <c r="AI2145" s="646" t="str">
        <f>VLOOKUP(K2145,'1-kurs'!C:F,4,)</f>
        <v>1-kurs</v>
      </c>
      <c r="AJ2145" s="634" t="str">
        <f t="shared" si="33"/>
        <v>438251100003</v>
      </c>
    </row>
    <row r="2146" spans="1:36" hidden="1" x14ac:dyDescent="0.25">
      <c r="A2146" s="634" t="s">
        <v>10076</v>
      </c>
      <c r="B2146" s="634" t="s">
        <v>7691</v>
      </c>
      <c r="C2146" s="634" t="s">
        <v>8125</v>
      </c>
      <c r="D2146" s="634" t="s">
        <v>8126</v>
      </c>
      <c r="E2146" s="634" t="s">
        <v>8127</v>
      </c>
      <c r="F2146" s="634" t="s">
        <v>10077</v>
      </c>
      <c r="G2146" s="634" t="s">
        <v>10078</v>
      </c>
      <c r="H2146" s="634" t="s">
        <v>4344</v>
      </c>
      <c r="I2146" s="634" t="s">
        <v>10079</v>
      </c>
      <c r="J2146" s="634" t="s">
        <v>10080</v>
      </c>
      <c r="K2146" s="635">
        <v>50308026410036</v>
      </c>
      <c r="L2146" s="634" t="s">
        <v>10081</v>
      </c>
      <c r="M2146" s="634" t="s">
        <v>4312</v>
      </c>
      <c r="N2146" s="634" t="s">
        <v>2424</v>
      </c>
      <c r="O2146" s="634" t="s">
        <v>7919</v>
      </c>
      <c r="P2146" s="634" t="s">
        <v>8132</v>
      </c>
      <c r="Q2146" s="634" t="s">
        <v>8133</v>
      </c>
      <c r="R2146" s="634" t="s">
        <v>7205</v>
      </c>
      <c r="S2146" s="634" t="s">
        <v>8135</v>
      </c>
      <c r="T2146" s="634" t="s">
        <v>8314</v>
      </c>
      <c r="U2146" s="634" t="s">
        <v>2426</v>
      </c>
      <c r="V2146" s="634" t="s">
        <v>470</v>
      </c>
      <c r="W2146" s="634" t="s">
        <v>5559</v>
      </c>
      <c r="X2146" s="634" t="s">
        <v>10082</v>
      </c>
      <c r="Y2146" s="634" t="s">
        <v>8138</v>
      </c>
      <c r="Z2146" s="634" t="s">
        <v>8139</v>
      </c>
      <c r="AE2146" s="634" t="s">
        <v>20128</v>
      </c>
      <c r="AF2146" s="634" t="s">
        <v>18576</v>
      </c>
      <c r="AI2146" s="646" t="str">
        <f>VLOOKUP(K2146,'1-kurs'!C:F,4,)</f>
        <v>1-kurs</v>
      </c>
      <c r="AJ2146" s="634" t="str">
        <f t="shared" si="33"/>
        <v>438241102211</v>
      </c>
    </row>
    <row r="2147" spans="1:36" hidden="1" x14ac:dyDescent="0.25">
      <c r="A2147" s="634" t="s">
        <v>10102</v>
      </c>
      <c r="B2147" s="634" t="s">
        <v>7416</v>
      </c>
      <c r="C2147" s="634" t="s">
        <v>8125</v>
      </c>
      <c r="D2147" s="634" t="s">
        <v>8126</v>
      </c>
      <c r="E2147" s="634" t="s">
        <v>8127</v>
      </c>
      <c r="F2147" s="634" t="s">
        <v>4345</v>
      </c>
      <c r="G2147" s="634" t="s">
        <v>4350</v>
      </c>
      <c r="H2147" s="634" t="s">
        <v>4344</v>
      </c>
      <c r="I2147" s="634" t="s">
        <v>10103</v>
      </c>
      <c r="J2147" s="634" t="s">
        <v>10104</v>
      </c>
      <c r="K2147" s="635">
        <v>52204025310080</v>
      </c>
      <c r="L2147" s="634" t="s">
        <v>10105</v>
      </c>
      <c r="M2147" s="634" t="s">
        <v>4312</v>
      </c>
      <c r="N2147" s="634" t="s">
        <v>2424</v>
      </c>
      <c r="O2147" s="634" t="s">
        <v>7904</v>
      </c>
      <c r="P2147" s="634" t="s">
        <v>8132</v>
      </c>
      <c r="Q2147" s="634" t="s">
        <v>8133</v>
      </c>
      <c r="R2147" s="634" t="s">
        <v>7205</v>
      </c>
      <c r="S2147" s="634" t="s">
        <v>8135</v>
      </c>
      <c r="T2147" s="634" t="s">
        <v>8738</v>
      </c>
      <c r="U2147" s="634" t="s">
        <v>2426</v>
      </c>
      <c r="V2147" s="634" t="s">
        <v>470</v>
      </c>
      <c r="W2147" s="634" t="s">
        <v>5559</v>
      </c>
      <c r="X2147" s="634" t="s">
        <v>8137</v>
      </c>
      <c r="Y2147" s="634" t="s">
        <v>8138</v>
      </c>
      <c r="Z2147" s="634" t="s">
        <v>8139</v>
      </c>
      <c r="AE2147" s="634" t="s">
        <v>20128</v>
      </c>
      <c r="AF2147" s="634" t="s">
        <v>21330</v>
      </c>
      <c r="AI2147" s="646" t="str">
        <f>VLOOKUP(K2147,'1-kurs'!C:F,4,)</f>
        <v>1-kurs</v>
      </c>
      <c r="AJ2147" s="634" t="str">
        <f t="shared" si="33"/>
        <v>438241102134</v>
      </c>
    </row>
    <row r="2148" spans="1:36" hidden="1" x14ac:dyDescent="0.25">
      <c r="A2148" s="634" t="s">
        <v>10112</v>
      </c>
      <c r="B2148" s="634" t="s">
        <v>7944</v>
      </c>
      <c r="C2148" s="634" t="s">
        <v>8125</v>
      </c>
      <c r="D2148" s="634" t="s">
        <v>8126</v>
      </c>
      <c r="E2148" s="634" t="s">
        <v>8127</v>
      </c>
      <c r="F2148" s="634" t="s">
        <v>4345</v>
      </c>
      <c r="G2148" s="634" t="s">
        <v>8332</v>
      </c>
      <c r="H2148" s="634" t="s">
        <v>4344</v>
      </c>
      <c r="I2148" s="634" t="s">
        <v>8958</v>
      </c>
      <c r="J2148" s="634" t="s">
        <v>10113</v>
      </c>
      <c r="K2148" s="635">
        <v>50705075280061</v>
      </c>
      <c r="L2148" s="634" t="s">
        <v>8952</v>
      </c>
      <c r="M2148" s="634" t="s">
        <v>4312</v>
      </c>
      <c r="N2148" s="634" t="s">
        <v>2424</v>
      </c>
      <c r="O2148" s="634" t="s">
        <v>7904</v>
      </c>
      <c r="P2148" s="634" t="s">
        <v>8132</v>
      </c>
      <c r="Q2148" s="634" t="s">
        <v>8133</v>
      </c>
      <c r="R2148" s="634" t="s">
        <v>7205</v>
      </c>
      <c r="S2148" s="634" t="s">
        <v>8135</v>
      </c>
      <c r="T2148" s="634" t="s">
        <v>8738</v>
      </c>
      <c r="U2148" s="634" t="s">
        <v>2426</v>
      </c>
      <c r="V2148" s="634" t="s">
        <v>470</v>
      </c>
      <c r="W2148" s="634" t="s">
        <v>5559</v>
      </c>
      <c r="X2148" s="634" t="s">
        <v>8137</v>
      </c>
      <c r="Y2148" s="634" t="s">
        <v>8138</v>
      </c>
      <c r="Z2148" s="634" t="s">
        <v>8139</v>
      </c>
      <c r="AE2148" s="634" t="s">
        <v>20128</v>
      </c>
      <c r="AF2148" s="634" t="s">
        <v>20717</v>
      </c>
      <c r="AI2148" s="646" t="str">
        <f>VLOOKUP(K2148,'1-kurs'!C:F,4,)</f>
        <v>1-kurs</v>
      </c>
      <c r="AJ2148" s="634" t="str">
        <f t="shared" si="33"/>
        <v>438241102205</v>
      </c>
    </row>
    <row r="2149" spans="1:36" hidden="1" x14ac:dyDescent="0.25">
      <c r="A2149" s="634" t="s">
        <v>10117</v>
      </c>
      <c r="B2149" s="634" t="s">
        <v>7562</v>
      </c>
      <c r="C2149" s="634" t="s">
        <v>8125</v>
      </c>
      <c r="D2149" s="634" t="s">
        <v>8126</v>
      </c>
      <c r="E2149" s="634" t="s">
        <v>8127</v>
      </c>
      <c r="F2149" s="634" t="s">
        <v>4345</v>
      </c>
      <c r="G2149" s="634" t="s">
        <v>8332</v>
      </c>
      <c r="H2149" s="634" t="s">
        <v>4346</v>
      </c>
      <c r="I2149" s="634" t="s">
        <v>10118</v>
      </c>
      <c r="J2149" s="634" t="s">
        <v>10119</v>
      </c>
      <c r="K2149" s="635">
        <v>40901891050100</v>
      </c>
      <c r="L2149" s="634" t="s">
        <v>10120</v>
      </c>
      <c r="M2149" s="634" t="s">
        <v>4312</v>
      </c>
      <c r="N2149" s="634" t="s">
        <v>2424</v>
      </c>
      <c r="O2149" s="634" t="s">
        <v>7904</v>
      </c>
      <c r="P2149" s="634" t="s">
        <v>8132</v>
      </c>
      <c r="Q2149" s="634" t="s">
        <v>8133</v>
      </c>
      <c r="R2149" s="634" t="s">
        <v>7205</v>
      </c>
      <c r="S2149" s="634" t="s">
        <v>8135</v>
      </c>
      <c r="T2149" s="634" t="s">
        <v>8738</v>
      </c>
      <c r="U2149" s="634" t="s">
        <v>2426</v>
      </c>
      <c r="V2149" s="634" t="s">
        <v>470</v>
      </c>
      <c r="W2149" s="634" t="s">
        <v>5559</v>
      </c>
      <c r="X2149" s="634" t="s">
        <v>8175</v>
      </c>
      <c r="Y2149" s="634" t="s">
        <v>8138</v>
      </c>
      <c r="Z2149" s="634" t="s">
        <v>8139</v>
      </c>
      <c r="AE2149" s="634" t="s">
        <v>20128</v>
      </c>
      <c r="AF2149" s="634" t="s">
        <v>21331</v>
      </c>
      <c r="AI2149" s="646" t="str">
        <f>VLOOKUP(K2149,'1-kurs'!C:F,4,)</f>
        <v>1-kurs</v>
      </c>
      <c r="AJ2149" s="634" t="str">
        <f t="shared" si="33"/>
        <v>438241102153</v>
      </c>
    </row>
    <row r="2150" spans="1:36" hidden="1" x14ac:dyDescent="0.25">
      <c r="A2150" s="634" t="s">
        <v>10095</v>
      </c>
      <c r="B2150" s="634" t="s">
        <v>7483</v>
      </c>
      <c r="C2150" s="634" t="s">
        <v>8125</v>
      </c>
      <c r="D2150" s="634" t="s">
        <v>8126</v>
      </c>
      <c r="E2150" s="634" t="s">
        <v>8127</v>
      </c>
      <c r="F2150" s="634" t="s">
        <v>4345</v>
      </c>
      <c r="G2150" s="634" t="s">
        <v>8332</v>
      </c>
      <c r="H2150" s="634" t="s">
        <v>4344</v>
      </c>
      <c r="I2150" s="634" t="s">
        <v>10096</v>
      </c>
      <c r="J2150" s="634" t="s">
        <v>10097</v>
      </c>
      <c r="K2150" s="635">
        <v>50808075260043</v>
      </c>
      <c r="L2150" s="634" t="s">
        <v>10098</v>
      </c>
      <c r="M2150" s="634" t="s">
        <v>4312</v>
      </c>
      <c r="N2150" s="634" t="s">
        <v>2424</v>
      </c>
      <c r="O2150" s="634" t="s">
        <v>7904</v>
      </c>
      <c r="P2150" s="634" t="s">
        <v>8132</v>
      </c>
      <c r="Q2150" s="634" t="s">
        <v>8133</v>
      </c>
      <c r="R2150" s="634" t="s">
        <v>7205</v>
      </c>
      <c r="S2150" s="634" t="s">
        <v>8135</v>
      </c>
      <c r="T2150" s="634" t="s">
        <v>8738</v>
      </c>
      <c r="U2150" s="634" t="s">
        <v>2426</v>
      </c>
      <c r="V2150" s="634" t="s">
        <v>470</v>
      </c>
      <c r="W2150" s="634" t="s">
        <v>5559</v>
      </c>
      <c r="X2150" s="634" t="s">
        <v>8137</v>
      </c>
      <c r="Y2150" s="634" t="s">
        <v>8138</v>
      </c>
      <c r="Z2150" s="634" t="s">
        <v>8139</v>
      </c>
      <c r="AE2150" s="634" t="s">
        <v>20128</v>
      </c>
      <c r="AF2150" s="634" t="s">
        <v>18802</v>
      </c>
      <c r="AI2150" s="646" t="str">
        <f>VLOOKUP(K2150,'1-kurs'!C:F,4,)</f>
        <v>1-kurs</v>
      </c>
      <c r="AJ2150" s="634" t="str">
        <f t="shared" si="33"/>
        <v>438241101512</v>
      </c>
    </row>
    <row r="2151" spans="1:36" hidden="1" x14ac:dyDescent="0.25">
      <c r="A2151" s="634" t="s">
        <v>10121</v>
      </c>
      <c r="B2151" s="634" t="s">
        <v>7945</v>
      </c>
      <c r="C2151" s="634" t="s">
        <v>8125</v>
      </c>
      <c r="D2151" s="634" t="s">
        <v>8126</v>
      </c>
      <c r="E2151" s="634" t="s">
        <v>8127</v>
      </c>
      <c r="F2151" s="634" t="s">
        <v>4345</v>
      </c>
      <c r="G2151" s="634" t="s">
        <v>4350</v>
      </c>
      <c r="H2151" s="634" t="s">
        <v>4344</v>
      </c>
      <c r="I2151" s="634" t="s">
        <v>10122</v>
      </c>
      <c r="J2151" s="634" t="s">
        <v>10123</v>
      </c>
      <c r="K2151" s="635">
        <v>31111931170039</v>
      </c>
      <c r="L2151" s="634" t="s">
        <v>10124</v>
      </c>
      <c r="M2151" s="634" t="s">
        <v>4312</v>
      </c>
      <c r="N2151" s="634" t="s">
        <v>2424</v>
      </c>
      <c r="O2151" s="634" t="s">
        <v>7904</v>
      </c>
      <c r="P2151" s="634" t="s">
        <v>8132</v>
      </c>
      <c r="Q2151" s="634" t="s">
        <v>8133</v>
      </c>
      <c r="R2151" s="634" t="s">
        <v>7205</v>
      </c>
      <c r="S2151" s="634" t="s">
        <v>8135</v>
      </c>
      <c r="T2151" s="634" t="s">
        <v>8738</v>
      </c>
      <c r="U2151" s="634" t="s">
        <v>2426</v>
      </c>
      <c r="V2151" s="634" t="s">
        <v>470</v>
      </c>
      <c r="W2151" s="634" t="s">
        <v>5559</v>
      </c>
      <c r="X2151" s="634" t="s">
        <v>10125</v>
      </c>
      <c r="Y2151" s="634" t="s">
        <v>8138</v>
      </c>
      <c r="Z2151" s="634" t="s">
        <v>8139</v>
      </c>
      <c r="AE2151" s="634" t="s">
        <v>20128</v>
      </c>
      <c r="AF2151" s="634" t="s">
        <v>21324</v>
      </c>
      <c r="AI2151" s="646" t="str">
        <f>VLOOKUP(K2151,'1-kurs'!C:F,4,)</f>
        <v>1-kurs</v>
      </c>
      <c r="AJ2151" s="634" t="str">
        <f t="shared" si="33"/>
        <v>438241100931</v>
      </c>
    </row>
    <row r="2152" spans="1:36" hidden="1" x14ac:dyDescent="0.25">
      <c r="A2152" s="634" t="s">
        <v>10109</v>
      </c>
      <c r="B2152" s="634" t="s">
        <v>7294</v>
      </c>
      <c r="C2152" s="634" t="s">
        <v>8125</v>
      </c>
      <c r="D2152" s="634" t="s">
        <v>8126</v>
      </c>
      <c r="E2152" s="634" t="s">
        <v>8127</v>
      </c>
      <c r="F2152" s="634" t="s">
        <v>4345</v>
      </c>
      <c r="G2152" s="634" t="s">
        <v>4349</v>
      </c>
      <c r="H2152" s="634" t="s">
        <v>4346</v>
      </c>
      <c r="I2152" s="634" t="s">
        <v>9180</v>
      </c>
      <c r="J2152" s="634" t="s">
        <v>10110</v>
      </c>
      <c r="K2152" s="635">
        <v>42111925380019</v>
      </c>
      <c r="L2152" s="634" t="s">
        <v>9691</v>
      </c>
      <c r="M2152" s="634" t="s">
        <v>4312</v>
      </c>
      <c r="N2152" s="634" t="s">
        <v>2424</v>
      </c>
      <c r="O2152" s="634" t="s">
        <v>7904</v>
      </c>
      <c r="P2152" s="634" t="s">
        <v>8132</v>
      </c>
      <c r="Q2152" s="634" t="s">
        <v>8133</v>
      </c>
      <c r="R2152" s="634" t="s">
        <v>7205</v>
      </c>
      <c r="S2152" s="634" t="s">
        <v>8135</v>
      </c>
      <c r="T2152" s="634" t="s">
        <v>8738</v>
      </c>
      <c r="U2152" s="634" t="s">
        <v>2426</v>
      </c>
      <c r="V2152" s="634" t="s">
        <v>470</v>
      </c>
      <c r="W2152" s="634" t="s">
        <v>5559</v>
      </c>
      <c r="X2152" s="634" t="s">
        <v>10111</v>
      </c>
      <c r="Y2152" s="634" t="s">
        <v>8138</v>
      </c>
      <c r="Z2152" s="634" t="s">
        <v>8139</v>
      </c>
      <c r="AE2152" s="634" t="s">
        <v>20128</v>
      </c>
      <c r="AF2152" s="634" t="s">
        <v>21325</v>
      </c>
      <c r="AI2152" s="646" t="str">
        <f>VLOOKUP(K2152,'1-kurs'!C:F,4,)</f>
        <v>1-kurs</v>
      </c>
      <c r="AJ2152" s="634" t="str">
        <f t="shared" si="33"/>
        <v>438241100965</v>
      </c>
    </row>
    <row r="2153" spans="1:36" hidden="1" x14ac:dyDescent="0.25">
      <c r="A2153" s="634" t="s">
        <v>10099</v>
      </c>
      <c r="B2153" s="634" t="s">
        <v>7271</v>
      </c>
      <c r="C2153" s="634" t="s">
        <v>8125</v>
      </c>
      <c r="D2153" s="634" t="s">
        <v>8126</v>
      </c>
      <c r="E2153" s="634" t="s">
        <v>8127</v>
      </c>
      <c r="F2153" s="634" t="s">
        <v>4345</v>
      </c>
      <c r="G2153" s="634" t="s">
        <v>4347</v>
      </c>
      <c r="H2153" s="634" t="s">
        <v>4346</v>
      </c>
      <c r="I2153" s="634" t="s">
        <v>10100</v>
      </c>
      <c r="J2153" s="634" t="s">
        <v>10101</v>
      </c>
      <c r="K2153" s="635">
        <v>61208065260033</v>
      </c>
      <c r="L2153" s="634" t="s">
        <v>9925</v>
      </c>
      <c r="M2153" s="634" t="s">
        <v>4312</v>
      </c>
      <c r="N2153" s="634" t="s">
        <v>2424</v>
      </c>
      <c r="O2153" s="634" t="s">
        <v>7904</v>
      </c>
      <c r="P2153" s="634" t="s">
        <v>8132</v>
      </c>
      <c r="Q2153" s="634" t="s">
        <v>8133</v>
      </c>
      <c r="R2153" s="634" t="s">
        <v>7205</v>
      </c>
      <c r="S2153" s="634" t="s">
        <v>8135</v>
      </c>
      <c r="T2153" s="634" t="s">
        <v>8738</v>
      </c>
      <c r="U2153" s="634" t="s">
        <v>2426</v>
      </c>
      <c r="V2153" s="634" t="s">
        <v>470</v>
      </c>
      <c r="W2153" s="634" t="s">
        <v>5559</v>
      </c>
      <c r="X2153" s="634" t="s">
        <v>8788</v>
      </c>
      <c r="Y2153" s="634" t="s">
        <v>8138</v>
      </c>
      <c r="Z2153" s="634" t="s">
        <v>8139</v>
      </c>
      <c r="AE2153" s="634" t="s">
        <v>20128</v>
      </c>
      <c r="AF2153" s="634" t="s">
        <v>20823</v>
      </c>
      <c r="AI2153" s="646" t="str">
        <f>VLOOKUP(K2153,'1-kurs'!C:F,4,)</f>
        <v>1-kurs</v>
      </c>
      <c r="AJ2153" s="634" t="str">
        <f t="shared" si="33"/>
        <v>438241101514</v>
      </c>
    </row>
    <row r="2154" spans="1:36" hidden="1" x14ac:dyDescent="0.25">
      <c r="A2154" s="634" t="s">
        <v>18675</v>
      </c>
      <c r="B2154" s="634" t="s">
        <v>7873</v>
      </c>
      <c r="C2154" s="634" t="s">
        <v>8125</v>
      </c>
      <c r="D2154" s="634" t="s">
        <v>8126</v>
      </c>
      <c r="E2154" s="634" t="s">
        <v>8127</v>
      </c>
      <c r="F2154" s="634" t="s">
        <v>4345</v>
      </c>
      <c r="G2154" s="634" t="s">
        <v>8332</v>
      </c>
      <c r="H2154" s="634" t="s">
        <v>4344</v>
      </c>
      <c r="I2154" s="634" t="s">
        <v>18676</v>
      </c>
      <c r="J2154" s="634" t="s">
        <v>18677</v>
      </c>
      <c r="K2154" s="635">
        <v>53005055280045</v>
      </c>
      <c r="L2154" s="634" t="s">
        <v>8150</v>
      </c>
      <c r="M2154" s="634" t="s">
        <v>4312</v>
      </c>
      <c r="N2154" s="634" t="s">
        <v>2424</v>
      </c>
      <c r="O2154" s="634" t="s">
        <v>7904</v>
      </c>
      <c r="P2154" s="634" t="s">
        <v>8132</v>
      </c>
      <c r="Q2154" s="634" t="s">
        <v>8133</v>
      </c>
      <c r="R2154" s="634" t="s">
        <v>7205</v>
      </c>
      <c r="S2154" s="634" t="s">
        <v>8135</v>
      </c>
      <c r="T2154" s="634" t="s">
        <v>8738</v>
      </c>
      <c r="U2154" s="634" t="s">
        <v>2426</v>
      </c>
      <c r="V2154" s="634" t="s">
        <v>470</v>
      </c>
      <c r="W2154" s="634" t="s">
        <v>5559</v>
      </c>
      <c r="X2154" s="634" t="s">
        <v>10157</v>
      </c>
      <c r="Y2154" s="634" t="s">
        <v>8138</v>
      </c>
      <c r="Z2154" s="634" t="s">
        <v>8139</v>
      </c>
      <c r="AE2154" s="634" t="s">
        <v>20128</v>
      </c>
      <c r="AF2154" s="634" t="s">
        <v>21332</v>
      </c>
      <c r="AI2154" s="646" t="str">
        <f>VLOOKUP(K2154,'1-kurs'!C:F,4,)</f>
        <v>1-kurs</v>
      </c>
      <c r="AJ2154" s="634" t="str">
        <f t="shared" si="33"/>
        <v>438241100915</v>
      </c>
    </row>
    <row r="2155" spans="1:36" hidden="1" x14ac:dyDescent="0.25">
      <c r="A2155" s="634" t="s">
        <v>10114</v>
      </c>
      <c r="B2155" s="634" t="s">
        <v>7469</v>
      </c>
      <c r="C2155" s="634" t="s">
        <v>8125</v>
      </c>
      <c r="D2155" s="634" t="s">
        <v>8126</v>
      </c>
      <c r="E2155" s="634" t="s">
        <v>8127</v>
      </c>
      <c r="F2155" s="634" t="s">
        <v>4345</v>
      </c>
      <c r="G2155" s="634" t="s">
        <v>4349</v>
      </c>
      <c r="H2155" s="634" t="s">
        <v>4346</v>
      </c>
      <c r="I2155" s="634" t="s">
        <v>8911</v>
      </c>
      <c r="J2155" s="634" t="s">
        <v>10115</v>
      </c>
      <c r="K2155" s="635">
        <v>60309075380029</v>
      </c>
      <c r="L2155" s="634" t="s">
        <v>10116</v>
      </c>
      <c r="M2155" s="634" t="s">
        <v>4312</v>
      </c>
      <c r="N2155" s="634" t="s">
        <v>2424</v>
      </c>
      <c r="O2155" s="634" t="s">
        <v>7904</v>
      </c>
      <c r="P2155" s="634" t="s">
        <v>8132</v>
      </c>
      <c r="Q2155" s="634" t="s">
        <v>8133</v>
      </c>
      <c r="R2155" s="634" t="s">
        <v>7205</v>
      </c>
      <c r="S2155" s="634" t="s">
        <v>8135</v>
      </c>
      <c r="T2155" s="634" t="s">
        <v>8738</v>
      </c>
      <c r="U2155" s="634" t="s">
        <v>2426</v>
      </c>
      <c r="V2155" s="634" t="s">
        <v>470</v>
      </c>
      <c r="W2155" s="634" t="s">
        <v>5559</v>
      </c>
      <c r="X2155" s="634" t="s">
        <v>8137</v>
      </c>
      <c r="Y2155" s="634" t="s">
        <v>8138</v>
      </c>
      <c r="Z2155" s="634" t="s">
        <v>8139</v>
      </c>
      <c r="AE2155" s="634" t="s">
        <v>20128</v>
      </c>
      <c r="AF2155" s="634" t="s">
        <v>21287</v>
      </c>
      <c r="AI2155" s="646" t="str">
        <f>VLOOKUP(K2155,'1-kurs'!C:F,4,)</f>
        <v>1-kurs</v>
      </c>
      <c r="AJ2155" s="634" t="str">
        <f t="shared" si="33"/>
        <v>438241101563</v>
      </c>
    </row>
    <row r="2156" spans="1:36" hidden="1" x14ac:dyDescent="0.25">
      <c r="A2156" s="634" t="s">
        <v>10299</v>
      </c>
      <c r="B2156" s="634" t="s">
        <v>7599</v>
      </c>
      <c r="C2156" s="634" t="s">
        <v>8125</v>
      </c>
      <c r="D2156" s="634" t="s">
        <v>8126</v>
      </c>
      <c r="E2156" s="634" t="s">
        <v>8127</v>
      </c>
      <c r="F2156" s="634" t="s">
        <v>4345</v>
      </c>
      <c r="G2156" s="634" t="s">
        <v>4350</v>
      </c>
      <c r="H2156" s="634" t="s">
        <v>4346</v>
      </c>
      <c r="I2156" s="634" t="s">
        <v>10300</v>
      </c>
      <c r="J2156" s="634" t="s">
        <v>10301</v>
      </c>
      <c r="K2156" s="635">
        <v>61310065310071</v>
      </c>
      <c r="L2156" s="634" t="s">
        <v>10302</v>
      </c>
      <c r="M2156" s="634" t="s">
        <v>4312</v>
      </c>
      <c r="N2156" s="634" t="s">
        <v>2424</v>
      </c>
      <c r="O2156" s="634" t="s">
        <v>7904</v>
      </c>
      <c r="P2156" s="634" t="s">
        <v>8132</v>
      </c>
      <c r="Q2156" s="634" t="s">
        <v>8133</v>
      </c>
      <c r="R2156" s="634" t="s">
        <v>7205</v>
      </c>
      <c r="S2156" s="634" t="s">
        <v>8135</v>
      </c>
      <c r="T2156" s="634" t="s">
        <v>8738</v>
      </c>
      <c r="U2156" s="634" t="s">
        <v>2426</v>
      </c>
      <c r="V2156" s="634" t="s">
        <v>470</v>
      </c>
      <c r="W2156" s="634" t="s">
        <v>5559</v>
      </c>
      <c r="X2156" s="634" t="s">
        <v>8137</v>
      </c>
      <c r="Y2156" s="634" t="s">
        <v>8138</v>
      </c>
      <c r="Z2156" s="634" t="s">
        <v>8139</v>
      </c>
      <c r="AE2156" s="634" t="s">
        <v>20128</v>
      </c>
      <c r="AF2156" s="634" t="s">
        <v>18740</v>
      </c>
      <c r="AI2156" s="646" t="str">
        <f>VLOOKUP(K2156,'1-kurs'!C:F,4,)</f>
        <v>1-kurs</v>
      </c>
      <c r="AJ2156" s="634" t="str">
        <f t="shared" si="33"/>
        <v>438241102190</v>
      </c>
    </row>
    <row r="2157" spans="1:36" hidden="1" x14ac:dyDescent="0.25">
      <c r="A2157" s="634" t="s">
        <v>10189</v>
      </c>
      <c r="B2157" s="634" t="s">
        <v>7829</v>
      </c>
      <c r="C2157" s="634" t="s">
        <v>8125</v>
      </c>
      <c r="D2157" s="634" t="s">
        <v>8126</v>
      </c>
      <c r="E2157" s="634" t="s">
        <v>8127</v>
      </c>
      <c r="F2157" s="634" t="s">
        <v>4345</v>
      </c>
      <c r="G2157" s="634" t="s">
        <v>8221</v>
      </c>
      <c r="H2157" s="634" t="s">
        <v>4344</v>
      </c>
      <c r="I2157" s="634" t="s">
        <v>10190</v>
      </c>
      <c r="J2157" s="634" t="s">
        <v>10191</v>
      </c>
      <c r="K2157" s="635">
        <v>50401075350042</v>
      </c>
      <c r="L2157" s="634" t="s">
        <v>8283</v>
      </c>
      <c r="M2157" s="634" t="s">
        <v>4312</v>
      </c>
      <c r="N2157" s="634" t="s">
        <v>2424</v>
      </c>
      <c r="O2157" s="634" t="s">
        <v>7901</v>
      </c>
      <c r="P2157" s="634" t="s">
        <v>8132</v>
      </c>
      <c r="Q2157" s="634" t="s">
        <v>8133</v>
      </c>
      <c r="R2157" s="634" t="s">
        <v>7205</v>
      </c>
      <c r="S2157" s="634" t="s">
        <v>8135</v>
      </c>
      <c r="T2157" s="634" t="s">
        <v>8745</v>
      </c>
      <c r="U2157" s="634" t="s">
        <v>2426</v>
      </c>
      <c r="V2157" s="634" t="s">
        <v>470</v>
      </c>
      <c r="W2157" s="634" t="s">
        <v>5559</v>
      </c>
      <c r="X2157" s="634" t="s">
        <v>8161</v>
      </c>
      <c r="Y2157" s="634" t="s">
        <v>8138</v>
      </c>
      <c r="Z2157" s="634" t="s">
        <v>8139</v>
      </c>
      <c r="AE2157" s="634" t="s">
        <v>20515</v>
      </c>
      <c r="AF2157" s="634" t="s">
        <v>21248</v>
      </c>
      <c r="AI2157" s="646" t="str">
        <f>VLOOKUP(K2157,'1-kurs'!C:F,4,)</f>
        <v>1-kurs</v>
      </c>
      <c r="AJ2157" s="634" t="str">
        <f t="shared" si="33"/>
        <v>438241101075</v>
      </c>
    </row>
    <row r="2158" spans="1:36" hidden="1" x14ac:dyDescent="0.25">
      <c r="A2158" s="634" t="s">
        <v>10174</v>
      </c>
      <c r="B2158" s="634" t="s">
        <v>7817</v>
      </c>
      <c r="C2158" s="634" t="s">
        <v>8125</v>
      </c>
      <c r="D2158" s="634" t="s">
        <v>8126</v>
      </c>
      <c r="E2158" s="634" t="s">
        <v>8127</v>
      </c>
      <c r="F2158" s="634" t="s">
        <v>4345</v>
      </c>
      <c r="G2158" s="634" t="s">
        <v>8332</v>
      </c>
      <c r="H2158" s="634" t="s">
        <v>4346</v>
      </c>
      <c r="I2158" s="634" t="s">
        <v>10175</v>
      </c>
      <c r="J2158" s="634" t="s">
        <v>10176</v>
      </c>
      <c r="K2158" s="635">
        <v>62205075260058</v>
      </c>
      <c r="L2158" s="634" t="s">
        <v>8828</v>
      </c>
      <c r="M2158" s="634" t="s">
        <v>4312</v>
      </c>
      <c r="N2158" s="634" t="s">
        <v>2424</v>
      </c>
      <c r="O2158" s="634" t="s">
        <v>7901</v>
      </c>
      <c r="P2158" s="634" t="s">
        <v>8132</v>
      </c>
      <c r="Q2158" s="634" t="s">
        <v>8133</v>
      </c>
      <c r="R2158" s="634" t="s">
        <v>7205</v>
      </c>
      <c r="S2158" s="634" t="s">
        <v>8135</v>
      </c>
      <c r="T2158" s="634" t="s">
        <v>8745</v>
      </c>
      <c r="U2158" s="634" t="s">
        <v>2426</v>
      </c>
      <c r="V2158" s="634" t="s">
        <v>470</v>
      </c>
      <c r="W2158" s="634" t="s">
        <v>5559</v>
      </c>
      <c r="X2158" s="634" t="s">
        <v>8161</v>
      </c>
      <c r="Y2158" s="634" t="s">
        <v>8138</v>
      </c>
      <c r="Z2158" s="634" t="s">
        <v>8139</v>
      </c>
      <c r="AE2158" s="634" t="s">
        <v>20128</v>
      </c>
      <c r="AF2158" s="634" t="s">
        <v>20723</v>
      </c>
      <c r="AI2158" s="646" t="str">
        <f>VLOOKUP(K2158,'1-kurs'!C:F,4,)</f>
        <v>1-kurs</v>
      </c>
      <c r="AJ2158" s="634" t="str">
        <f t="shared" si="33"/>
        <v>438241101029</v>
      </c>
    </row>
    <row r="2159" spans="1:36" hidden="1" x14ac:dyDescent="0.25">
      <c r="A2159" s="634" t="s">
        <v>10200</v>
      </c>
      <c r="B2159" s="634" t="s">
        <v>7809</v>
      </c>
      <c r="C2159" s="634" t="s">
        <v>8125</v>
      </c>
      <c r="D2159" s="634" t="s">
        <v>8126</v>
      </c>
      <c r="E2159" s="634" t="s">
        <v>8127</v>
      </c>
      <c r="F2159" s="634" t="s">
        <v>4345</v>
      </c>
      <c r="G2159" s="634" t="s">
        <v>8332</v>
      </c>
      <c r="H2159" s="634" t="s">
        <v>4344</v>
      </c>
      <c r="I2159" s="634" t="s">
        <v>10201</v>
      </c>
      <c r="J2159" s="634" t="s">
        <v>10202</v>
      </c>
      <c r="K2159" s="635">
        <v>50312015280025</v>
      </c>
      <c r="L2159" s="634" t="s">
        <v>10203</v>
      </c>
      <c r="M2159" s="634" t="s">
        <v>4312</v>
      </c>
      <c r="N2159" s="634" t="s">
        <v>2424</v>
      </c>
      <c r="O2159" s="634" t="s">
        <v>7901</v>
      </c>
      <c r="P2159" s="634" t="s">
        <v>8132</v>
      </c>
      <c r="Q2159" s="634" t="s">
        <v>8133</v>
      </c>
      <c r="R2159" s="634" t="s">
        <v>7205</v>
      </c>
      <c r="S2159" s="634" t="s">
        <v>8135</v>
      </c>
      <c r="T2159" s="634" t="s">
        <v>8745</v>
      </c>
      <c r="U2159" s="634" t="s">
        <v>2426</v>
      </c>
      <c r="V2159" s="634" t="s">
        <v>470</v>
      </c>
      <c r="W2159" s="634" t="s">
        <v>5559</v>
      </c>
      <c r="X2159" s="634" t="s">
        <v>8161</v>
      </c>
      <c r="Y2159" s="634" t="s">
        <v>8138</v>
      </c>
      <c r="Z2159" s="634" t="s">
        <v>8139</v>
      </c>
      <c r="AE2159" s="634" t="s">
        <v>20128</v>
      </c>
      <c r="AF2159" s="634" t="s">
        <v>21333</v>
      </c>
      <c r="AI2159" s="646" t="str">
        <f>VLOOKUP(K2159,'1-kurs'!C:F,4,)</f>
        <v>1-kurs</v>
      </c>
      <c r="AJ2159" s="634" t="str">
        <f t="shared" si="33"/>
        <v>438241101543</v>
      </c>
    </row>
    <row r="2160" spans="1:36" hidden="1" x14ac:dyDescent="0.25">
      <c r="A2160" s="634" t="s">
        <v>10132</v>
      </c>
      <c r="B2160" s="634" t="s">
        <v>7768</v>
      </c>
      <c r="C2160" s="634" t="s">
        <v>8125</v>
      </c>
      <c r="D2160" s="634" t="s">
        <v>8126</v>
      </c>
      <c r="E2160" s="634" t="s">
        <v>8127</v>
      </c>
      <c r="F2160" s="634" t="s">
        <v>4345</v>
      </c>
      <c r="G2160" s="634" t="s">
        <v>8186</v>
      </c>
      <c r="H2160" s="634" t="s">
        <v>4344</v>
      </c>
      <c r="I2160" s="634" t="s">
        <v>10133</v>
      </c>
      <c r="J2160" s="634" t="s">
        <v>10134</v>
      </c>
      <c r="K2160" s="635">
        <v>31107995360039</v>
      </c>
      <c r="L2160" s="634" t="s">
        <v>10135</v>
      </c>
      <c r="M2160" s="634" t="s">
        <v>4312</v>
      </c>
      <c r="N2160" s="634" t="s">
        <v>2424</v>
      </c>
      <c r="O2160" s="634" t="s">
        <v>7901</v>
      </c>
      <c r="P2160" s="634" t="s">
        <v>8132</v>
      </c>
      <c r="Q2160" s="634" t="s">
        <v>8133</v>
      </c>
      <c r="R2160" s="634" t="s">
        <v>7205</v>
      </c>
      <c r="S2160" s="634" t="s">
        <v>8135</v>
      </c>
      <c r="T2160" s="634" t="s">
        <v>8745</v>
      </c>
      <c r="U2160" s="634" t="s">
        <v>2426</v>
      </c>
      <c r="V2160" s="634" t="s">
        <v>470</v>
      </c>
      <c r="W2160" s="634" t="s">
        <v>5559</v>
      </c>
      <c r="X2160" s="634" t="s">
        <v>8161</v>
      </c>
      <c r="Y2160" s="634" t="s">
        <v>8138</v>
      </c>
      <c r="Z2160" s="634" t="s">
        <v>8139</v>
      </c>
      <c r="AE2160" s="634" t="s">
        <v>20128</v>
      </c>
      <c r="AF2160" s="634" t="s">
        <v>21196</v>
      </c>
      <c r="AI2160" s="646" t="str">
        <f>VLOOKUP(K2160,'1-kurs'!C:F,4,)</f>
        <v>1-kurs</v>
      </c>
      <c r="AJ2160" s="634" t="str">
        <f t="shared" si="33"/>
        <v>438241100975</v>
      </c>
    </row>
    <row r="2161" spans="1:36" hidden="1" x14ac:dyDescent="0.25">
      <c r="A2161" s="634" t="s">
        <v>10154</v>
      </c>
      <c r="B2161" s="634" t="s">
        <v>8085</v>
      </c>
      <c r="C2161" s="634" t="s">
        <v>8125</v>
      </c>
      <c r="D2161" s="634" t="s">
        <v>8126</v>
      </c>
      <c r="E2161" s="634" t="s">
        <v>8127</v>
      </c>
      <c r="F2161" s="634" t="s">
        <v>9349</v>
      </c>
      <c r="G2161" s="634" t="s">
        <v>9853</v>
      </c>
      <c r="H2161" s="634" t="s">
        <v>4344</v>
      </c>
      <c r="I2161" s="634" t="s">
        <v>10155</v>
      </c>
      <c r="J2161" s="634" t="s">
        <v>10156</v>
      </c>
      <c r="K2161" s="635">
        <v>51808065360033</v>
      </c>
      <c r="L2161" s="634" t="s">
        <v>8863</v>
      </c>
      <c r="M2161" s="634" t="s">
        <v>4312</v>
      </c>
      <c r="N2161" s="634" t="s">
        <v>2424</v>
      </c>
      <c r="O2161" s="634" t="s">
        <v>7901</v>
      </c>
      <c r="P2161" s="634" t="s">
        <v>8132</v>
      </c>
      <c r="Q2161" s="634" t="s">
        <v>8133</v>
      </c>
      <c r="R2161" s="634" t="s">
        <v>7205</v>
      </c>
      <c r="S2161" s="634" t="s">
        <v>8135</v>
      </c>
      <c r="T2161" s="634" t="s">
        <v>8745</v>
      </c>
      <c r="U2161" s="634" t="s">
        <v>2426</v>
      </c>
      <c r="V2161" s="634" t="s">
        <v>470</v>
      </c>
      <c r="W2161" s="634" t="s">
        <v>5559</v>
      </c>
      <c r="X2161" s="634" t="s">
        <v>10157</v>
      </c>
      <c r="Y2161" s="634" t="s">
        <v>8138</v>
      </c>
      <c r="Z2161" s="634" t="s">
        <v>8139</v>
      </c>
      <c r="AE2161" s="634" t="s">
        <v>20128</v>
      </c>
      <c r="AF2161" s="634" t="s">
        <v>21229</v>
      </c>
      <c r="AI2161" s="646" t="str">
        <f>VLOOKUP(K2161,'1-kurs'!C:F,4,)</f>
        <v>1-kurs</v>
      </c>
      <c r="AJ2161" s="634" t="str">
        <f t="shared" si="33"/>
        <v>438241101914</v>
      </c>
    </row>
    <row r="2162" spans="1:36" hidden="1" x14ac:dyDescent="0.25">
      <c r="A2162" s="634" t="s">
        <v>10139</v>
      </c>
      <c r="B2162" s="634" t="s">
        <v>7747</v>
      </c>
      <c r="C2162" s="634" t="s">
        <v>8125</v>
      </c>
      <c r="D2162" s="634" t="s">
        <v>8126</v>
      </c>
      <c r="E2162" s="634" t="s">
        <v>8127</v>
      </c>
      <c r="F2162" s="634" t="s">
        <v>4345</v>
      </c>
      <c r="G2162" s="634" t="s">
        <v>4348</v>
      </c>
      <c r="H2162" s="634" t="s">
        <v>4346</v>
      </c>
      <c r="I2162" s="634" t="s">
        <v>10140</v>
      </c>
      <c r="J2162" s="634" t="s">
        <v>10141</v>
      </c>
      <c r="K2162" s="635">
        <v>42607985310032</v>
      </c>
      <c r="L2162" s="634" t="s">
        <v>9567</v>
      </c>
      <c r="M2162" s="634" t="s">
        <v>4312</v>
      </c>
      <c r="N2162" s="634" t="s">
        <v>2424</v>
      </c>
      <c r="O2162" s="634" t="s">
        <v>7901</v>
      </c>
      <c r="P2162" s="634" t="s">
        <v>8132</v>
      </c>
      <c r="Q2162" s="634" t="s">
        <v>8133</v>
      </c>
      <c r="R2162" s="634" t="s">
        <v>7205</v>
      </c>
      <c r="S2162" s="634" t="s">
        <v>8135</v>
      </c>
      <c r="T2162" s="634" t="s">
        <v>8745</v>
      </c>
      <c r="U2162" s="634" t="s">
        <v>2426</v>
      </c>
      <c r="V2162" s="634" t="s">
        <v>470</v>
      </c>
      <c r="W2162" s="634" t="s">
        <v>5559</v>
      </c>
      <c r="X2162" s="634" t="s">
        <v>8137</v>
      </c>
      <c r="Y2162" s="634" t="s">
        <v>8138</v>
      </c>
      <c r="Z2162" s="634" t="s">
        <v>8139</v>
      </c>
      <c r="AE2162" s="634" t="s">
        <v>20128</v>
      </c>
      <c r="AF2162" s="634" t="s">
        <v>20742</v>
      </c>
      <c r="AI2162" s="646" t="str">
        <f>VLOOKUP(K2162,'1-kurs'!C:F,4,)</f>
        <v>1-kurs</v>
      </c>
      <c r="AJ2162" s="634" t="str">
        <f t="shared" si="33"/>
        <v>438241101915</v>
      </c>
    </row>
    <row r="2163" spans="1:36" hidden="1" x14ac:dyDescent="0.25">
      <c r="A2163" s="634" t="s">
        <v>10159</v>
      </c>
      <c r="B2163" s="634" t="s">
        <v>7716</v>
      </c>
      <c r="C2163" s="634" t="s">
        <v>8125</v>
      </c>
      <c r="D2163" s="634" t="s">
        <v>8126</v>
      </c>
      <c r="E2163" s="634" t="s">
        <v>8361</v>
      </c>
      <c r="F2163" s="634" t="s">
        <v>4345</v>
      </c>
      <c r="G2163" s="634" t="s">
        <v>8332</v>
      </c>
      <c r="H2163" s="634" t="s">
        <v>4344</v>
      </c>
      <c r="I2163" s="634" t="s">
        <v>10160</v>
      </c>
      <c r="J2163" s="634" t="s">
        <v>10161</v>
      </c>
      <c r="K2163" s="635">
        <v>30708901050023</v>
      </c>
      <c r="L2163" s="634" t="s">
        <v>10162</v>
      </c>
      <c r="M2163" s="634" t="s">
        <v>4312</v>
      </c>
      <c r="N2163" s="634" t="s">
        <v>2424</v>
      </c>
      <c r="O2163" s="634" t="s">
        <v>7901</v>
      </c>
      <c r="P2163" s="634" t="s">
        <v>8132</v>
      </c>
      <c r="Q2163" s="634" t="s">
        <v>8133</v>
      </c>
      <c r="R2163" s="634" t="s">
        <v>7205</v>
      </c>
      <c r="S2163" s="634" t="s">
        <v>8135</v>
      </c>
      <c r="T2163" s="634" t="s">
        <v>8745</v>
      </c>
      <c r="U2163" s="634" t="s">
        <v>2426</v>
      </c>
      <c r="V2163" s="634" t="s">
        <v>470</v>
      </c>
      <c r="W2163" s="634" t="s">
        <v>5559</v>
      </c>
      <c r="X2163" s="634" t="s">
        <v>8161</v>
      </c>
      <c r="Y2163" s="634" t="s">
        <v>8138</v>
      </c>
      <c r="Z2163" s="634" t="s">
        <v>8139</v>
      </c>
      <c r="AE2163" s="634" t="s">
        <v>20128</v>
      </c>
      <c r="AF2163" s="634" t="s">
        <v>19688</v>
      </c>
      <c r="AI2163" s="646" t="str">
        <f>VLOOKUP(K2163,'1-kurs'!C:F,4,)</f>
        <v>1-kurs</v>
      </c>
      <c r="AJ2163" s="634" t="str">
        <f t="shared" si="33"/>
        <v>438241101041</v>
      </c>
    </row>
    <row r="2164" spans="1:36" hidden="1" x14ac:dyDescent="0.25">
      <c r="A2164" s="634" t="s">
        <v>10136</v>
      </c>
      <c r="B2164" s="634" t="s">
        <v>7680</v>
      </c>
      <c r="C2164" s="634" t="s">
        <v>8125</v>
      </c>
      <c r="D2164" s="634" t="s">
        <v>8126</v>
      </c>
      <c r="E2164" s="634" t="s">
        <v>8127</v>
      </c>
      <c r="F2164" s="634" t="s">
        <v>4345</v>
      </c>
      <c r="G2164" s="634" t="s">
        <v>4352</v>
      </c>
      <c r="H2164" s="634" t="s">
        <v>4344</v>
      </c>
      <c r="I2164" s="634" t="s">
        <v>10137</v>
      </c>
      <c r="J2164" s="634" t="s">
        <v>10138</v>
      </c>
      <c r="K2164" s="635">
        <v>50507065290034</v>
      </c>
      <c r="L2164" s="634" t="s">
        <v>8288</v>
      </c>
      <c r="M2164" s="634" t="s">
        <v>4312</v>
      </c>
      <c r="N2164" s="634" t="s">
        <v>2424</v>
      </c>
      <c r="O2164" s="634" t="s">
        <v>7901</v>
      </c>
      <c r="P2164" s="634" t="s">
        <v>8132</v>
      </c>
      <c r="Q2164" s="634" t="s">
        <v>8133</v>
      </c>
      <c r="R2164" s="634" t="s">
        <v>7205</v>
      </c>
      <c r="S2164" s="634" t="s">
        <v>8135</v>
      </c>
      <c r="T2164" s="634" t="s">
        <v>8745</v>
      </c>
      <c r="U2164" s="634" t="s">
        <v>2426</v>
      </c>
      <c r="V2164" s="634" t="s">
        <v>470</v>
      </c>
      <c r="W2164" s="634" t="s">
        <v>5559</v>
      </c>
      <c r="X2164" s="634" t="s">
        <v>8182</v>
      </c>
      <c r="Y2164" s="634" t="s">
        <v>8138</v>
      </c>
      <c r="Z2164" s="634" t="s">
        <v>8139</v>
      </c>
      <c r="AE2164" s="634" t="s">
        <v>20128</v>
      </c>
      <c r="AF2164" s="634" t="s">
        <v>21334</v>
      </c>
      <c r="AI2164" s="646" t="str">
        <f>VLOOKUP(K2164,'1-kurs'!C:F,4,)</f>
        <v>1-kurs</v>
      </c>
      <c r="AJ2164" s="634" t="str">
        <f t="shared" si="33"/>
        <v>438241101899</v>
      </c>
    </row>
    <row r="2165" spans="1:36" hidden="1" x14ac:dyDescent="0.25">
      <c r="A2165" s="634" t="s">
        <v>10163</v>
      </c>
      <c r="B2165" s="634" t="s">
        <v>7629</v>
      </c>
      <c r="C2165" s="634" t="s">
        <v>8125</v>
      </c>
      <c r="D2165" s="634" t="s">
        <v>8126</v>
      </c>
      <c r="E2165" s="634" t="s">
        <v>8127</v>
      </c>
      <c r="F2165" s="634" t="s">
        <v>8552</v>
      </c>
      <c r="G2165" s="634" t="s">
        <v>8896</v>
      </c>
      <c r="H2165" s="634" t="s">
        <v>4346</v>
      </c>
      <c r="I2165" s="634" t="s">
        <v>10164</v>
      </c>
      <c r="J2165" s="634" t="s">
        <v>10165</v>
      </c>
      <c r="K2165" s="635">
        <v>60803055660014</v>
      </c>
      <c r="L2165" s="634" t="s">
        <v>10166</v>
      </c>
      <c r="M2165" s="634" t="s">
        <v>4312</v>
      </c>
      <c r="N2165" s="634" t="s">
        <v>2424</v>
      </c>
      <c r="O2165" s="634" t="s">
        <v>7901</v>
      </c>
      <c r="P2165" s="634" t="s">
        <v>8132</v>
      </c>
      <c r="Q2165" s="634" t="s">
        <v>8133</v>
      </c>
      <c r="R2165" s="634" t="s">
        <v>7205</v>
      </c>
      <c r="S2165" s="634" t="s">
        <v>8135</v>
      </c>
      <c r="T2165" s="634" t="s">
        <v>8745</v>
      </c>
      <c r="U2165" s="634" t="s">
        <v>2426</v>
      </c>
      <c r="V2165" s="634" t="s">
        <v>470</v>
      </c>
      <c r="W2165" s="634" t="s">
        <v>5559</v>
      </c>
      <c r="X2165" s="634" t="s">
        <v>8182</v>
      </c>
      <c r="Y2165" s="634" t="s">
        <v>8138</v>
      </c>
      <c r="Z2165" s="634" t="s">
        <v>8139</v>
      </c>
      <c r="AE2165" s="634" t="s">
        <v>20128</v>
      </c>
      <c r="AF2165" s="634" t="s">
        <v>18709</v>
      </c>
      <c r="AI2165" s="646" t="str">
        <f>VLOOKUP(K2165,'1-kurs'!C:F,4,)</f>
        <v>1-kurs</v>
      </c>
      <c r="AJ2165" s="634" t="str">
        <f t="shared" si="33"/>
        <v>438241101651</v>
      </c>
    </row>
    <row r="2166" spans="1:36" hidden="1" x14ac:dyDescent="0.25">
      <c r="A2166" s="634" t="s">
        <v>10142</v>
      </c>
      <c r="B2166" s="634" t="s">
        <v>7614</v>
      </c>
      <c r="C2166" s="634" t="s">
        <v>8125</v>
      </c>
      <c r="D2166" s="634" t="s">
        <v>8126</v>
      </c>
      <c r="E2166" s="634" t="s">
        <v>8127</v>
      </c>
      <c r="F2166" s="634" t="s">
        <v>4345</v>
      </c>
      <c r="G2166" s="634" t="s">
        <v>8128</v>
      </c>
      <c r="H2166" s="634" t="s">
        <v>4346</v>
      </c>
      <c r="I2166" s="634" t="s">
        <v>10143</v>
      </c>
      <c r="J2166" s="634" t="s">
        <v>10144</v>
      </c>
      <c r="K2166" s="635">
        <v>62308075340024</v>
      </c>
      <c r="L2166" s="634" t="s">
        <v>10145</v>
      </c>
      <c r="M2166" s="634" t="s">
        <v>4312</v>
      </c>
      <c r="N2166" s="634" t="s">
        <v>2424</v>
      </c>
      <c r="O2166" s="634" t="s">
        <v>7901</v>
      </c>
      <c r="P2166" s="634" t="s">
        <v>8132</v>
      </c>
      <c r="Q2166" s="634" t="s">
        <v>8133</v>
      </c>
      <c r="R2166" s="634" t="s">
        <v>7205</v>
      </c>
      <c r="S2166" s="634" t="s">
        <v>8135</v>
      </c>
      <c r="T2166" s="634" t="s">
        <v>8745</v>
      </c>
      <c r="U2166" s="634" t="s">
        <v>2426</v>
      </c>
      <c r="V2166" s="634" t="s">
        <v>470</v>
      </c>
      <c r="W2166" s="634" t="s">
        <v>5559</v>
      </c>
      <c r="X2166" s="634" t="s">
        <v>8161</v>
      </c>
      <c r="Y2166" s="634" t="s">
        <v>8138</v>
      </c>
      <c r="Z2166" s="634" t="s">
        <v>8139</v>
      </c>
      <c r="AE2166" s="634" t="s">
        <v>20128</v>
      </c>
      <c r="AF2166" s="634" t="s">
        <v>21286</v>
      </c>
      <c r="AI2166" s="646" t="str">
        <f>VLOOKUP(K2166,'1-kurs'!C:F,4,)</f>
        <v>1-kurs</v>
      </c>
      <c r="AJ2166" s="634" t="str">
        <f t="shared" si="33"/>
        <v>438241100174</v>
      </c>
    </row>
    <row r="2167" spans="1:36" hidden="1" x14ac:dyDescent="0.25">
      <c r="A2167" s="634" t="s">
        <v>10192</v>
      </c>
      <c r="B2167" s="634" t="s">
        <v>7511</v>
      </c>
      <c r="C2167" s="634" t="s">
        <v>8125</v>
      </c>
      <c r="D2167" s="634" t="s">
        <v>8126</v>
      </c>
      <c r="E2167" s="634" t="s">
        <v>8127</v>
      </c>
      <c r="F2167" s="634" t="s">
        <v>8346</v>
      </c>
      <c r="G2167" s="634" t="s">
        <v>10193</v>
      </c>
      <c r="H2167" s="634" t="s">
        <v>4344</v>
      </c>
      <c r="I2167" s="634" t="s">
        <v>10194</v>
      </c>
      <c r="J2167" s="634" t="s">
        <v>10195</v>
      </c>
      <c r="K2167" s="635">
        <v>51206075210018</v>
      </c>
      <c r="L2167" s="634" t="s">
        <v>9575</v>
      </c>
      <c r="M2167" s="634" t="s">
        <v>4312</v>
      </c>
      <c r="N2167" s="634" t="s">
        <v>2424</v>
      </c>
      <c r="O2167" s="634" t="s">
        <v>7901</v>
      </c>
      <c r="P2167" s="634" t="s">
        <v>8132</v>
      </c>
      <c r="Q2167" s="634" t="s">
        <v>8133</v>
      </c>
      <c r="R2167" s="634" t="s">
        <v>7205</v>
      </c>
      <c r="S2167" s="634" t="s">
        <v>8135</v>
      </c>
      <c r="T2167" s="634" t="s">
        <v>8745</v>
      </c>
      <c r="U2167" s="634" t="s">
        <v>2426</v>
      </c>
      <c r="V2167" s="634" t="s">
        <v>470</v>
      </c>
      <c r="W2167" s="634" t="s">
        <v>5559</v>
      </c>
      <c r="X2167" s="634" t="s">
        <v>8137</v>
      </c>
      <c r="Y2167" s="634" t="s">
        <v>8138</v>
      </c>
      <c r="Z2167" s="634" t="s">
        <v>8139</v>
      </c>
      <c r="AE2167" s="634" t="s">
        <v>20128</v>
      </c>
      <c r="AF2167" s="634" t="s">
        <v>21278</v>
      </c>
      <c r="AI2167" s="646" t="str">
        <f>VLOOKUP(K2167,'1-kurs'!C:F,4,)</f>
        <v>1-kurs</v>
      </c>
      <c r="AJ2167" s="634" t="str">
        <f t="shared" si="33"/>
        <v>438241102116</v>
      </c>
    </row>
    <row r="2168" spans="1:36" hidden="1" x14ac:dyDescent="0.25">
      <c r="A2168" s="634" t="s">
        <v>10126</v>
      </c>
      <c r="B2168" s="634" t="s">
        <v>7510</v>
      </c>
      <c r="C2168" s="634" t="s">
        <v>8125</v>
      </c>
      <c r="D2168" s="634" t="s">
        <v>8126</v>
      </c>
      <c r="E2168" s="634" t="s">
        <v>8127</v>
      </c>
      <c r="F2168" s="634" t="s">
        <v>4345</v>
      </c>
      <c r="G2168" s="634" t="s">
        <v>4349</v>
      </c>
      <c r="H2168" s="634" t="s">
        <v>4344</v>
      </c>
      <c r="I2168" s="634" t="s">
        <v>4383</v>
      </c>
      <c r="J2168" s="634" t="s">
        <v>10127</v>
      </c>
      <c r="K2168" s="635">
        <v>31407995380012</v>
      </c>
      <c r="L2168" s="634" t="s">
        <v>10128</v>
      </c>
      <c r="M2168" s="634" t="s">
        <v>4312</v>
      </c>
      <c r="N2168" s="634" t="s">
        <v>2424</v>
      </c>
      <c r="O2168" s="634" t="s">
        <v>7901</v>
      </c>
      <c r="P2168" s="634" t="s">
        <v>8132</v>
      </c>
      <c r="Q2168" s="634" t="s">
        <v>8133</v>
      </c>
      <c r="R2168" s="634" t="s">
        <v>7205</v>
      </c>
      <c r="S2168" s="634" t="s">
        <v>8135</v>
      </c>
      <c r="T2168" s="634" t="s">
        <v>8745</v>
      </c>
      <c r="U2168" s="634" t="s">
        <v>2426</v>
      </c>
      <c r="V2168" s="634" t="s">
        <v>470</v>
      </c>
      <c r="W2168" s="634" t="s">
        <v>5559</v>
      </c>
      <c r="X2168" s="634" t="s">
        <v>8161</v>
      </c>
      <c r="Y2168" s="634" t="s">
        <v>8138</v>
      </c>
      <c r="Z2168" s="634" t="s">
        <v>8139</v>
      </c>
      <c r="AE2168" s="634" t="s">
        <v>20128</v>
      </c>
      <c r="AF2168" s="634" t="s">
        <v>21318</v>
      </c>
      <c r="AI2168" s="646" t="str">
        <f>VLOOKUP(K2168,'1-kurs'!C:F,4,)</f>
        <v>1-kurs</v>
      </c>
      <c r="AJ2168" s="634" t="str">
        <f t="shared" si="33"/>
        <v>438241101552</v>
      </c>
    </row>
    <row r="2169" spans="1:36" hidden="1" x14ac:dyDescent="0.25">
      <c r="A2169" s="634" t="s">
        <v>10129</v>
      </c>
      <c r="B2169" s="634" t="s">
        <v>7490</v>
      </c>
      <c r="C2169" s="634" t="s">
        <v>8125</v>
      </c>
      <c r="D2169" s="634" t="s">
        <v>8126</v>
      </c>
      <c r="E2169" s="634" t="s">
        <v>8127</v>
      </c>
      <c r="F2169" s="634" t="s">
        <v>4345</v>
      </c>
      <c r="G2169" s="634" t="s">
        <v>8332</v>
      </c>
      <c r="H2169" s="634" t="s">
        <v>4344</v>
      </c>
      <c r="I2169" s="634" t="s">
        <v>10130</v>
      </c>
      <c r="J2169" s="634" t="s">
        <v>10131</v>
      </c>
      <c r="K2169" s="635">
        <v>51311065280020</v>
      </c>
      <c r="L2169" s="634" t="s">
        <v>10028</v>
      </c>
      <c r="M2169" s="634" t="s">
        <v>4312</v>
      </c>
      <c r="N2169" s="634" t="s">
        <v>2424</v>
      </c>
      <c r="O2169" s="634" t="s">
        <v>7901</v>
      </c>
      <c r="P2169" s="634" t="s">
        <v>8132</v>
      </c>
      <c r="Q2169" s="634" t="s">
        <v>8133</v>
      </c>
      <c r="R2169" s="634" t="s">
        <v>7205</v>
      </c>
      <c r="S2169" s="634" t="s">
        <v>8135</v>
      </c>
      <c r="T2169" s="634" t="s">
        <v>8745</v>
      </c>
      <c r="U2169" s="634" t="s">
        <v>2426</v>
      </c>
      <c r="V2169" s="634" t="s">
        <v>470</v>
      </c>
      <c r="W2169" s="634" t="s">
        <v>5559</v>
      </c>
      <c r="X2169" s="634" t="s">
        <v>8161</v>
      </c>
      <c r="Y2169" s="634" t="s">
        <v>8138</v>
      </c>
      <c r="Z2169" s="634" t="s">
        <v>8139</v>
      </c>
      <c r="AE2169" s="634" t="s">
        <v>20128</v>
      </c>
      <c r="AF2169" s="634" t="s">
        <v>21277</v>
      </c>
      <c r="AI2169" s="646" t="str">
        <f>VLOOKUP(K2169,'1-kurs'!C:F,4,)</f>
        <v>1-kurs</v>
      </c>
      <c r="AJ2169" s="634" t="str">
        <f t="shared" si="33"/>
        <v>438241101860</v>
      </c>
    </row>
    <row r="2170" spans="1:36" hidden="1" x14ac:dyDescent="0.25">
      <c r="A2170" s="634" t="s">
        <v>10147</v>
      </c>
      <c r="B2170" s="634" t="s">
        <v>7874</v>
      </c>
      <c r="C2170" s="634" t="s">
        <v>8125</v>
      </c>
      <c r="D2170" s="634" t="s">
        <v>8126</v>
      </c>
      <c r="E2170" s="634" t="s">
        <v>8356</v>
      </c>
      <c r="F2170" s="634" t="s">
        <v>4345</v>
      </c>
      <c r="G2170" s="634" t="s">
        <v>9003</v>
      </c>
      <c r="H2170" s="634" t="s">
        <v>4344</v>
      </c>
      <c r="I2170" s="634" t="s">
        <v>10148</v>
      </c>
      <c r="J2170" s="634" t="s">
        <v>10149</v>
      </c>
      <c r="K2170" s="635">
        <v>31109995370018</v>
      </c>
      <c r="L2170" s="634" t="s">
        <v>10150</v>
      </c>
      <c r="M2170" s="634" t="s">
        <v>4312</v>
      </c>
      <c r="N2170" s="634" t="s">
        <v>2424</v>
      </c>
      <c r="O2170" s="634" t="s">
        <v>7901</v>
      </c>
      <c r="P2170" s="634" t="s">
        <v>8132</v>
      </c>
      <c r="Q2170" s="634" t="s">
        <v>8133</v>
      </c>
      <c r="R2170" s="634" t="s">
        <v>7205</v>
      </c>
      <c r="S2170" s="634" t="s">
        <v>8135</v>
      </c>
      <c r="T2170" s="634" t="s">
        <v>8745</v>
      </c>
      <c r="U2170" s="634" t="s">
        <v>2426</v>
      </c>
      <c r="V2170" s="634" t="s">
        <v>470</v>
      </c>
      <c r="W2170" s="634" t="s">
        <v>5559</v>
      </c>
      <c r="X2170" s="634" t="s">
        <v>8137</v>
      </c>
      <c r="Y2170" s="634" t="s">
        <v>8138</v>
      </c>
      <c r="Z2170" s="634" t="s">
        <v>8139</v>
      </c>
      <c r="AE2170" s="634" t="s">
        <v>20128</v>
      </c>
      <c r="AF2170" s="634" t="s">
        <v>21335</v>
      </c>
      <c r="AI2170" s="646" t="str">
        <f>VLOOKUP(K2170,'1-kurs'!C:F,4,)</f>
        <v>1-kurs</v>
      </c>
      <c r="AJ2170" s="634" t="str">
        <f t="shared" si="33"/>
        <v>438241101937</v>
      </c>
    </row>
    <row r="2171" spans="1:36" hidden="1" x14ac:dyDescent="0.25">
      <c r="A2171" s="634" t="s">
        <v>10177</v>
      </c>
      <c r="B2171" s="634" t="s">
        <v>7947</v>
      </c>
      <c r="C2171" s="634" t="s">
        <v>8125</v>
      </c>
      <c r="D2171" s="634" t="s">
        <v>8126</v>
      </c>
      <c r="E2171" s="634" t="s">
        <v>8127</v>
      </c>
      <c r="F2171" s="634" t="s">
        <v>4345</v>
      </c>
      <c r="G2171" s="634" t="s">
        <v>4348</v>
      </c>
      <c r="H2171" s="634" t="s">
        <v>4344</v>
      </c>
      <c r="I2171" s="634" t="s">
        <v>10178</v>
      </c>
      <c r="J2171" s="634" t="s">
        <v>10179</v>
      </c>
      <c r="K2171" s="635">
        <v>51110065300037</v>
      </c>
      <c r="L2171" s="634" t="s">
        <v>10180</v>
      </c>
      <c r="M2171" s="634" t="s">
        <v>4312</v>
      </c>
      <c r="N2171" s="634" t="s">
        <v>2424</v>
      </c>
      <c r="O2171" s="634" t="s">
        <v>7901</v>
      </c>
      <c r="P2171" s="634" t="s">
        <v>8132</v>
      </c>
      <c r="Q2171" s="634" t="s">
        <v>8133</v>
      </c>
      <c r="R2171" s="634" t="s">
        <v>7205</v>
      </c>
      <c r="S2171" s="634" t="s">
        <v>8135</v>
      </c>
      <c r="T2171" s="634" t="s">
        <v>8745</v>
      </c>
      <c r="U2171" s="634" t="s">
        <v>2426</v>
      </c>
      <c r="V2171" s="634" t="s">
        <v>470</v>
      </c>
      <c r="W2171" s="634" t="s">
        <v>5559</v>
      </c>
      <c r="X2171" s="634" t="s">
        <v>8161</v>
      </c>
      <c r="Y2171" s="634" t="s">
        <v>8138</v>
      </c>
      <c r="Z2171" s="634" t="s">
        <v>8139</v>
      </c>
      <c r="AE2171" s="634" t="s">
        <v>20128</v>
      </c>
      <c r="AF2171" s="634" t="s">
        <v>18742</v>
      </c>
      <c r="AI2171" s="646" t="str">
        <f>VLOOKUP(K2171,'1-kurs'!C:F,4,)</f>
        <v>1-kurs</v>
      </c>
      <c r="AJ2171" s="634" t="str">
        <f t="shared" si="33"/>
        <v>438241101036</v>
      </c>
    </row>
    <row r="2172" spans="1:36" hidden="1" x14ac:dyDescent="0.25">
      <c r="A2172" s="634" t="s">
        <v>10181</v>
      </c>
      <c r="B2172" s="634" t="s">
        <v>7980</v>
      </c>
      <c r="C2172" s="634" t="s">
        <v>8125</v>
      </c>
      <c r="D2172" s="634" t="s">
        <v>8126</v>
      </c>
      <c r="E2172" s="634" t="s">
        <v>8127</v>
      </c>
      <c r="F2172" s="634" t="s">
        <v>4345</v>
      </c>
      <c r="G2172" s="634" t="s">
        <v>8221</v>
      </c>
      <c r="H2172" s="634" t="s">
        <v>4344</v>
      </c>
      <c r="I2172" s="634" t="s">
        <v>10182</v>
      </c>
      <c r="J2172" s="634" t="s">
        <v>10183</v>
      </c>
      <c r="K2172" s="635">
        <v>30512861110055</v>
      </c>
      <c r="L2172" s="634" t="s">
        <v>10184</v>
      </c>
      <c r="M2172" s="634" t="s">
        <v>4312</v>
      </c>
      <c r="N2172" s="634" t="s">
        <v>2424</v>
      </c>
      <c r="O2172" s="634" t="s">
        <v>7901</v>
      </c>
      <c r="P2172" s="634" t="s">
        <v>8132</v>
      </c>
      <c r="Q2172" s="634" t="s">
        <v>8133</v>
      </c>
      <c r="R2172" s="634" t="s">
        <v>7205</v>
      </c>
      <c r="S2172" s="634" t="s">
        <v>8135</v>
      </c>
      <c r="T2172" s="634" t="s">
        <v>8745</v>
      </c>
      <c r="U2172" s="634" t="s">
        <v>2426</v>
      </c>
      <c r="V2172" s="634" t="s">
        <v>470</v>
      </c>
      <c r="W2172" s="634" t="s">
        <v>5559</v>
      </c>
      <c r="X2172" s="634" t="s">
        <v>8161</v>
      </c>
      <c r="Y2172" s="634" t="s">
        <v>8138</v>
      </c>
      <c r="Z2172" s="634" t="s">
        <v>8139</v>
      </c>
      <c r="AE2172" s="634" t="s">
        <v>20128</v>
      </c>
      <c r="AF2172" s="634" t="s">
        <v>19688</v>
      </c>
      <c r="AI2172" s="646" t="str">
        <f>VLOOKUP(K2172,'1-kurs'!C:F,4,)</f>
        <v>1-kurs</v>
      </c>
      <c r="AJ2172" s="634" t="str">
        <f t="shared" si="33"/>
        <v>438241101019</v>
      </c>
    </row>
    <row r="2173" spans="1:36" hidden="1" x14ac:dyDescent="0.25">
      <c r="A2173" s="634" t="s">
        <v>10170</v>
      </c>
      <c r="B2173" s="634" t="s">
        <v>7556</v>
      </c>
      <c r="C2173" s="634" t="s">
        <v>8125</v>
      </c>
      <c r="D2173" s="634" t="s">
        <v>8126</v>
      </c>
      <c r="E2173" s="634" t="s">
        <v>8127</v>
      </c>
      <c r="F2173" s="634" t="s">
        <v>4345</v>
      </c>
      <c r="G2173" s="634" t="s">
        <v>4352</v>
      </c>
      <c r="H2173" s="634" t="s">
        <v>4346</v>
      </c>
      <c r="I2173" s="634" t="s">
        <v>10171</v>
      </c>
      <c r="J2173" s="634" t="s">
        <v>10172</v>
      </c>
      <c r="K2173" s="635">
        <v>62011065290017</v>
      </c>
      <c r="L2173" s="634" t="s">
        <v>10173</v>
      </c>
      <c r="M2173" s="634" t="s">
        <v>4312</v>
      </c>
      <c r="N2173" s="634" t="s">
        <v>2424</v>
      </c>
      <c r="O2173" s="634" t="s">
        <v>7901</v>
      </c>
      <c r="P2173" s="634" t="s">
        <v>8132</v>
      </c>
      <c r="Q2173" s="634" t="s">
        <v>8133</v>
      </c>
      <c r="R2173" s="634" t="s">
        <v>7205</v>
      </c>
      <c r="S2173" s="634" t="s">
        <v>8135</v>
      </c>
      <c r="T2173" s="634" t="s">
        <v>8745</v>
      </c>
      <c r="U2173" s="634" t="s">
        <v>2426</v>
      </c>
      <c r="V2173" s="634" t="s">
        <v>470</v>
      </c>
      <c r="W2173" s="634" t="s">
        <v>5559</v>
      </c>
      <c r="X2173" s="634" t="s">
        <v>8161</v>
      </c>
      <c r="Y2173" s="634" t="s">
        <v>8138</v>
      </c>
      <c r="Z2173" s="634" t="s">
        <v>8139</v>
      </c>
      <c r="AE2173" s="634" t="s">
        <v>20128</v>
      </c>
      <c r="AF2173" s="634" t="s">
        <v>19688</v>
      </c>
      <c r="AI2173" s="646" t="str">
        <f>VLOOKUP(K2173,'1-kurs'!C:F,4,)</f>
        <v>1-kurs</v>
      </c>
      <c r="AJ2173" s="634" t="str">
        <f t="shared" si="33"/>
        <v>438241101857</v>
      </c>
    </row>
    <row r="2174" spans="1:36" hidden="1" x14ac:dyDescent="0.25">
      <c r="A2174" s="634" t="s">
        <v>18678</v>
      </c>
      <c r="B2174" s="634" t="s">
        <v>8054</v>
      </c>
      <c r="C2174" s="634" t="s">
        <v>8125</v>
      </c>
      <c r="D2174" s="634" t="s">
        <v>8126</v>
      </c>
      <c r="E2174" s="634" t="s">
        <v>8127</v>
      </c>
      <c r="F2174" s="634" t="s">
        <v>4345</v>
      </c>
      <c r="G2174" s="634" t="s">
        <v>4350</v>
      </c>
      <c r="H2174" s="634" t="s">
        <v>4344</v>
      </c>
      <c r="I2174" s="634" t="s">
        <v>18679</v>
      </c>
      <c r="J2174" s="634" t="s">
        <v>18680</v>
      </c>
      <c r="K2174" s="635">
        <v>31804931170153</v>
      </c>
      <c r="L2174" s="634" t="s">
        <v>18681</v>
      </c>
      <c r="M2174" s="634" t="s">
        <v>4312</v>
      </c>
      <c r="N2174" s="634" t="s">
        <v>2424</v>
      </c>
      <c r="O2174" s="634" t="s">
        <v>7901</v>
      </c>
      <c r="P2174" s="634" t="s">
        <v>8132</v>
      </c>
      <c r="Q2174" s="634" t="s">
        <v>8133</v>
      </c>
      <c r="R2174" s="634" t="s">
        <v>7205</v>
      </c>
      <c r="S2174" s="634" t="s">
        <v>8135</v>
      </c>
      <c r="T2174" s="634" t="s">
        <v>8745</v>
      </c>
      <c r="U2174" s="634" t="s">
        <v>2426</v>
      </c>
      <c r="V2174" s="634" t="s">
        <v>470</v>
      </c>
      <c r="W2174" s="634" t="s">
        <v>5559</v>
      </c>
      <c r="X2174" s="634" t="s">
        <v>18682</v>
      </c>
      <c r="Y2174" s="634" t="s">
        <v>8138</v>
      </c>
      <c r="Z2174" s="634" t="s">
        <v>8139</v>
      </c>
      <c r="AE2174" s="634" t="s">
        <v>20128</v>
      </c>
      <c r="AF2174" s="634" t="s">
        <v>19688</v>
      </c>
      <c r="AI2174" s="646" t="str">
        <f>VLOOKUP(K2174,'1-kurs'!C:F,4,)</f>
        <v>1-kurs</v>
      </c>
      <c r="AJ2174" s="634" t="str">
        <f t="shared" si="33"/>
        <v>438241102229</v>
      </c>
    </row>
    <row r="2175" spans="1:36" hidden="1" x14ac:dyDescent="0.25">
      <c r="A2175" s="634" t="s">
        <v>10196</v>
      </c>
      <c r="B2175" s="634" t="s">
        <v>7406</v>
      </c>
      <c r="C2175" s="634" t="s">
        <v>8125</v>
      </c>
      <c r="D2175" s="634" t="s">
        <v>8126</v>
      </c>
      <c r="E2175" s="634" t="s">
        <v>8127</v>
      </c>
      <c r="F2175" s="634" t="s">
        <v>4345</v>
      </c>
      <c r="G2175" s="634" t="s">
        <v>4348</v>
      </c>
      <c r="H2175" s="634" t="s">
        <v>4344</v>
      </c>
      <c r="I2175" s="634" t="s">
        <v>10197</v>
      </c>
      <c r="J2175" s="634" t="s">
        <v>10198</v>
      </c>
      <c r="K2175" s="635">
        <v>50208065300025</v>
      </c>
      <c r="L2175" s="634" t="s">
        <v>9310</v>
      </c>
      <c r="M2175" s="634" t="s">
        <v>4312</v>
      </c>
      <c r="N2175" s="634" t="s">
        <v>2424</v>
      </c>
      <c r="O2175" s="634" t="s">
        <v>7901</v>
      </c>
      <c r="P2175" s="634" t="s">
        <v>8132</v>
      </c>
      <c r="Q2175" s="634" t="s">
        <v>8133</v>
      </c>
      <c r="R2175" s="634" t="s">
        <v>7205</v>
      </c>
      <c r="S2175" s="634" t="s">
        <v>8135</v>
      </c>
      <c r="T2175" s="634" t="s">
        <v>8745</v>
      </c>
      <c r="U2175" s="634" t="s">
        <v>2426</v>
      </c>
      <c r="V2175" s="634" t="s">
        <v>470</v>
      </c>
      <c r="W2175" s="634" t="s">
        <v>5559</v>
      </c>
      <c r="X2175" s="634" t="s">
        <v>8137</v>
      </c>
      <c r="Y2175" s="634" t="s">
        <v>8138</v>
      </c>
      <c r="Z2175" s="634" t="s">
        <v>8139</v>
      </c>
      <c r="AE2175" s="634" t="s">
        <v>20128</v>
      </c>
      <c r="AF2175" s="634" t="s">
        <v>21308</v>
      </c>
      <c r="AI2175" s="646" t="str">
        <f>VLOOKUP(K2175,'1-kurs'!C:F,4,)</f>
        <v>1-kurs</v>
      </c>
      <c r="AJ2175" s="634" t="str">
        <f t="shared" si="33"/>
        <v>438241102109</v>
      </c>
    </row>
    <row r="2176" spans="1:36" hidden="1" x14ac:dyDescent="0.25">
      <c r="A2176" s="634" t="s">
        <v>10185</v>
      </c>
      <c r="B2176" s="634" t="s">
        <v>7981</v>
      </c>
      <c r="C2176" s="634" t="s">
        <v>8125</v>
      </c>
      <c r="D2176" s="634" t="s">
        <v>8126</v>
      </c>
      <c r="E2176" s="634" t="s">
        <v>8127</v>
      </c>
      <c r="F2176" s="634" t="s">
        <v>4345</v>
      </c>
      <c r="G2176" s="634" t="s">
        <v>4348</v>
      </c>
      <c r="H2176" s="634" t="s">
        <v>4344</v>
      </c>
      <c r="I2176" s="634" t="s">
        <v>10186</v>
      </c>
      <c r="J2176" s="634" t="s">
        <v>10187</v>
      </c>
      <c r="K2176" s="635">
        <v>30407835300010</v>
      </c>
      <c r="L2176" s="634" t="s">
        <v>10188</v>
      </c>
      <c r="M2176" s="634" t="s">
        <v>4312</v>
      </c>
      <c r="N2176" s="634" t="s">
        <v>2424</v>
      </c>
      <c r="O2176" s="634" t="s">
        <v>7901</v>
      </c>
      <c r="P2176" s="634" t="s">
        <v>8132</v>
      </c>
      <c r="Q2176" s="634" t="s">
        <v>8133</v>
      </c>
      <c r="R2176" s="634" t="s">
        <v>7205</v>
      </c>
      <c r="S2176" s="634" t="s">
        <v>8135</v>
      </c>
      <c r="T2176" s="634" t="s">
        <v>8745</v>
      </c>
      <c r="U2176" s="634" t="s">
        <v>2426</v>
      </c>
      <c r="V2176" s="634" t="s">
        <v>470</v>
      </c>
      <c r="W2176" s="634" t="s">
        <v>5559</v>
      </c>
      <c r="X2176" s="634" t="s">
        <v>8161</v>
      </c>
      <c r="Y2176" s="634" t="s">
        <v>8138</v>
      </c>
      <c r="Z2176" s="634" t="s">
        <v>8139</v>
      </c>
      <c r="AE2176" s="634" t="s">
        <v>20128</v>
      </c>
      <c r="AF2176" s="634" t="s">
        <v>18576</v>
      </c>
      <c r="AI2176" s="646" t="str">
        <f>VLOOKUP(K2176,'1-kurs'!C:F,4,)</f>
        <v>1-kurs</v>
      </c>
      <c r="AJ2176" s="634" t="str">
        <f t="shared" si="33"/>
        <v>438241101043</v>
      </c>
    </row>
    <row r="2177" spans="1:36" hidden="1" x14ac:dyDescent="0.25">
      <c r="A2177" s="634" t="s">
        <v>20294</v>
      </c>
      <c r="B2177" s="634" t="s">
        <v>20103</v>
      </c>
      <c r="C2177" s="634" t="s">
        <v>8125</v>
      </c>
      <c r="D2177" s="634" t="s">
        <v>8126</v>
      </c>
      <c r="E2177" s="634" t="s">
        <v>8127</v>
      </c>
      <c r="F2177" s="634" t="s">
        <v>4345</v>
      </c>
      <c r="G2177" s="634" t="s">
        <v>8327</v>
      </c>
      <c r="H2177" s="634" t="s">
        <v>4344</v>
      </c>
      <c r="I2177" s="634" t="s">
        <v>11036</v>
      </c>
      <c r="J2177" s="634" t="s">
        <v>20295</v>
      </c>
      <c r="K2177" s="635">
        <v>30110995270014</v>
      </c>
      <c r="L2177" s="634" t="s">
        <v>20297</v>
      </c>
      <c r="M2177" s="634" t="s">
        <v>4312</v>
      </c>
      <c r="N2177" s="634" t="s">
        <v>2424</v>
      </c>
      <c r="O2177" s="634" t="s">
        <v>7901</v>
      </c>
      <c r="P2177" s="634" t="s">
        <v>8132</v>
      </c>
      <c r="Q2177" s="634" t="s">
        <v>8133</v>
      </c>
      <c r="R2177" s="634" t="s">
        <v>7205</v>
      </c>
      <c r="S2177" s="634" t="s">
        <v>8135</v>
      </c>
      <c r="T2177" s="634" t="s">
        <v>8745</v>
      </c>
      <c r="U2177" s="634" t="s">
        <v>2426</v>
      </c>
      <c r="V2177" s="634" t="s">
        <v>470</v>
      </c>
      <c r="W2177" s="634" t="s">
        <v>5559</v>
      </c>
      <c r="X2177" s="634" t="s">
        <v>8175</v>
      </c>
      <c r="Y2177" s="634" t="s">
        <v>8138</v>
      </c>
      <c r="Z2177" s="634" t="s">
        <v>8139</v>
      </c>
      <c r="AE2177" s="634" t="s">
        <v>20515</v>
      </c>
      <c r="AF2177" s="634" t="s">
        <v>19769</v>
      </c>
      <c r="AI2177" s="646" t="str">
        <f>VLOOKUP(K2177,'1-kurs'!C:F,4,)</f>
        <v>1-kurs</v>
      </c>
      <c r="AJ2177" s="634" t="str">
        <f t="shared" si="33"/>
        <v>438241102291</v>
      </c>
    </row>
    <row r="2178" spans="1:36" hidden="1" x14ac:dyDescent="0.25">
      <c r="A2178" s="634" t="s">
        <v>10151</v>
      </c>
      <c r="B2178" s="634" t="s">
        <v>8043</v>
      </c>
      <c r="C2178" s="634" t="s">
        <v>8125</v>
      </c>
      <c r="D2178" s="634" t="s">
        <v>8126</v>
      </c>
      <c r="E2178" s="634" t="s">
        <v>8127</v>
      </c>
      <c r="F2178" s="634" t="s">
        <v>8142</v>
      </c>
      <c r="G2178" s="634" t="s">
        <v>8660</v>
      </c>
      <c r="H2178" s="634" t="s">
        <v>4344</v>
      </c>
      <c r="I2178" s="634" t="s">
        <v>10152</v>
      </c>
      <c r="J2178" s="634" t="s">
        <v>10153</v>
      </c>
      <c r="K2178" s="635">
        <v>52908065840021</v>
      </c>
      <c r="L2178" s="634" t="s">
        <v>9687</v>
      </c>
      <c r="M2178" s="634" t="s">
        <v>4312</v>
      </c>
      <c r="N2178" s="634" t="s">
        <v>2424</v>
      </c>
      <c r="O2178" s="634" t="s">
        <v>7901</v>
      </c>
      <c r="P2178" s="634" t="s">
        <v>8132</v>
      </c>
      <c r="Q2178" s="634" t="s">
        <v>8133</v>
      </c>
      <c r="R2178" s="634" t="s">
        <v>7205</v>
      </c>
      <c r="S2178" s="634" t="s">
        <v>8135</v>
      </c>
      <c r="T2178" s="634" t="s">
        <v>8745</v>
      </c>
      <c r="U2178" s="634" t="s">
        <v>2426</v>
      </c>
      <c r="V2178" s="634" t="s">
        <v>470</v>
      </c>
      <c r="W2178" s="634" t="s">
        <v>5559</v>
      </c>
      <c r="X2178" s="634" t="s">
        <v>8175</v>
      </c>
      <c r="Y2178" s="634" t="s">
        <v>8138</v>
      </c>
      <c r="Z2178" s="634" t="s">
        <v>8139</v>
      </c>
      <c r="AE2178" s="634" t="s">
        <v>20128</v>
      </c>
      <c r="AF2178" s="634" t="s">
        <v>19688</v>
      </c>
      <c r="AI2178" s="646" t="str">
        <f>VLOOKUP(K2178,'1-kurs'!C:F,4,)</f>
        <v>1-kurs</v>
      </c>
      <c r="AJ2178" s="634" t="str">
        <f t="shared" si="33"/>
        <v>438241101885</v>
      </c>
    </row>
    <row r="2179" spans="1:36" hidden="1" x14ac:dyDescent="0.25">
      <c r="A2179" s="634" t="s">
        <v>10167</v>
      </c>
      <c r="B2179" s="634" t="s">
        <v>7856</v>
      </c>
      <c r="C2179" s="634" t="s">
        <v>8125</v>
      </c>
      <c r="D2179" s="634" t="s">
        <v>8126</v>
      </c>
      <c r="E2179" s="634" t="s">
        <v>8127</v>
      </c>
      <c r="F2179" s="634" t="s">
        <v>4345</v>
      </c>
      <c r="G2179" s="634" t="s">
        <v>4352</v>
      </c>
      <c r="H2179" s="634" t="s">
        <v>4344</v>
      </c>
      <c r="I2179" s="634" t="s">
        <v>9169</v>
      </c>
      <c r="J2179" s="634" t="s">
        <v>10168</v>
      </c>
      <c r="K2179" s="635">
        <v>50805045290020</v>
      </c>
      <c r="L2179" s="634" t="s">
        <v>10169</v>
      </c>
      <c r="M2179" s="634" t="s">
        <v>4312</v>
      </c>
      <c r="N2179" s="634" t="s">
        <v>2424</v>
      </c>
      <c r="O2179" s="634" t="s">
        <v>7901</v>
      </c>
      <c r="P2179" s="634" t="s">
        <v>8132</v>
      </c>
      <c r="Q2179" s="634" t="s">
        <v>8133</v>
      </c>
      <c r="R2179" s="634" t="s">
        <v>7205</v>
      </c>
      <c r="S2179" s="634" t="s">
        <v>8135</v>
      </c>
      <c r="T2179" s="634" t="s">
        <v>8745</v>
      </c>
      <c r="U2179" s="634" t="s">
        <v>2426</v>
      </c>
      <c r="V2179" s="634" t="s">
        <v>470</v>
      </c>
      <c r="W2179" s="634" t="s">
        <v>5559</v>
      </c>
      <c r="X2179" s="634" t="s">
        <v>8175</v>
      </c>
      <c r="Y2179" s="634" t="s">
        <v>8138</v>
      </c>
      <c r="Z2179" s="634" t="s">
        <v>8139</v>
      </c>
      <c r="AE2179" s="634" t="s">
        <v>20128</v>
      </c>
      <c r="AF2179" s="634" t="s">
        <v>21287</v>
      </c>
      <c r="AI2179" s="646" t="str">
        <f>VLOOKUP(K2179,'1-kurs'!C:F,4,)</f>
        <v>1-kurs</v>
      </c>
      <c r="AJ2179" s="634" t="str">
        <f t="shared" si="33"/>
        <v>438241101708</v>
      </c>
    </row>
    <row r="2180" spans="1:36" hidden="1" x14ac:dyDescent="0.25">
      <c r="A2180" s="634" t="s">
        <v>20824</v>
      </c>
      <c r="B2180" s="634" t="s">
        <v>20825</v>
      </c>
      <c r="C2180" s="634" t="s">
        <v>8125</v>
      </c>
      <c r="D2180" s="634" t="s">
        <v>8126</v>
      </c>
      <c r="E2180" s="634" t="s">
        <v>8127</v>
      </c>
      <c r="F2180" s="634" t="s">
        <v>4345</v>
      </c>
      <c r="G2180" s="634" t="s">
        <v>4348</v>
      </c>
      <c r="H2180" s="634" t="s">
        <v>4346</v>
      </c>
      <c r="I2180" s="634" t="s">
        <v>20826</v>
      </c>
      <c r="J2180" s="634" t="s">
        <v>20827</v>
      </c>
      <c r="K2180" s="635">
        <v>40705965300016</v>
      </c>
      <c r="L2180" s="634" t="s">
        <v>10345</v>
      </c>
      <c r="M2180" s="634" t="s">
        <v>4312</v>
      </c>
      <c r="N2180" s="634" t="s">
        <v>2424</v>
      </c>
      <c r="O2180" s="634" t="s">
        <v>7901</v>
      </c>
      <c r="P2180" s="634" t="s">
        <v>8132</v>
      </c>
      <c r="Q2180" s="634" t="s">
        <v>8133</v>
      </c>
      <c r="R2180" s="634" t="s">
        <v>7205</v>
      </c>
      <c r="S2180" s="634" t="s">
        <v>8135</v>
      </c>
      <c r="T2180" s="634" t="s">
        <v>8745</v>
      </c>
      <c r="U2180" s="634" t="s">
        <v>2426</v>
      </c>
      <c r="V2180" s="634" t="s">
        <v>470</v>
      </c>
      <c r="W2180" s="634" t="s">
        <v>5559</v>
      </c>
      <c r="X2180" s="634" t="s">
        <v>8175</v>
      </c>
      <c r="Y2180" s="634" t="s">
        <v>8138</v>
      </c>
      <c r="Z2180" s="634" t="s">
        <v>8139</v>
      </c>
      <c r="AE2180" s="634" t="s">
        <v>8140</v>
      </c>
      <c r="AF2180" s="634" t="s">
        <v>21266</v>
      </c>
      <c r="AI2180" s="646" t="str">
        <f>VLOOKUP(K2180,'1-kurs'!C:F,4,)</f>
        <v>1-kurs</v>
      </c>
      <c r="AJ2180" s="634" t="str">
        <f t="shared" ref="AJ2180:AJ2243" si="34">A2180</f>
        <v>438241102281</v>
      </c>
    </row>
    <row r="2181" spans="1:36" hidden="1" x14ac:dyDescent="0.25">
      <c r="A2181" s="634" t="s">
        <v>10214</v>
      </c>
      <c r="B2181" s="634" t="s">
        <v>7498</v>
      </c>
      <c r="C2181" s="634" t="s">
        <v>8125</v>
      </c>
      <c r="D2181" s="634" t="s">
        <v>8126</v>
      </c>
      <c r="E2181" s="634" t="s">
        <v>8127</v>
      </c>
      <c r="F2181" s="634" t="s">
        <v>4345</v>
      </c>
      <c r="G2181" s="634" t="s">
        <v>4348</v>
      </c>
      <c r="H2181" s="634" t="s">
        <v>4344</v>
      </c>
      <c r="I2181" s="634" t="s">
        <v>10215</v>
      </c>
      <c r="J2181" s="634" t="s">
        <v>10216</v>
      </c>
      <c r="K2181" s="635">
        <v>50506065350010</v>
      </c>
      <c r="L2181" s="634" t="s">
        <v>10217</v>
      </c>
      <c r="M2181" s="634" t="s">
        <v>4312</v>
      </c>
      <c r="N2181" s="634" t="s">
        <v>2424</v>
      </c>
      <c r="O2181" s="634" t="s">
        <v>7921</v>
      </c>
      <c r="P2181" s="634" t="s">
        <v>8132</v>
      </c>
      <c r="Q2181" s="634" t="s">
        <v>8133</v>
      </c>
      <c r="R2181" s="634" t="s">
        <v>7205</v>
      </c>
      <c r="S2181" s="634" t="s">
        <v>8135</v>
      </c>
      <c r="T2181" s="634" t="s">
        <v>8745</v>
      </c>
      <c r="U2181" s="634" t="s">
        <v>2426</v>
      </c>
      <c r="V2181" s="634" t="s">
        <v>470</v>
      </c>
      <c r="W2181" s="634" t="s">
        <v>5559</v>
      </c>
      <c r="X2181" s="634" t="s">
        <v>8175</v>
      </c>
      <c r="Y2181" s="634" t="s">
        <v>8138</v>
      </c>
      <c r="Z2181" s="634" t="s">
        <v>8139</v>
      </c>
      <c r="AE2181" s="634" t="s">
        <v>20128</v>
      </c>
      <c r="AF2181" s="634" t="s">
        <v>18742</v>
      </c>
      <c r="AI2181" s="646" t="str">
        <f>VLOOKUP(K2181,'1-kurs'!C:F,4,)</f>
        <v>1-kurs</v>
      </c>
      <c r="AJ2181" s="634" t="str">
        <f t="shared" si="34"/>
        <v>438241100828</v>
      </c>
    </row>
    <row r="2182" spans="1:36" hidden="1" x14ac:dyDescent="0.25">
      <c r="A2182" s="634" t="s">
        <v>10263</v>
      </c>
      <c r="B2182" s="634" t="s">
        <v>7724</v>
      </c>
      <c r="C2182" s="634" t="s">
        <v>8125</v>
      </c>
      <c r="D2182" s="634" t="s">
        <v>8126</v>
      </c>
      <c r="E2182" s="634" t="s">
        <v>8127</v>
      </c>
      <c r="F2182" s="634" t="s">
        <v>4345</v>
      </c>
      <c r="G2182" s="634" t="s">
        <v>4348</v>
      </c>
      <c r="H2182" s="634" t="s">
        <v>4346</v>
      </c>
      <c r="I2182" s="634" t="s">
        <v>10264</v>
      </c>
      <c r="J2182" s="634" t="s">
        <v>10265</v>
      </c>
      <c r="K2182" s="635">
        <v>62411005300024</v>
      </c>
      <c r="L2182" s="634" t="s">
        <v>10266</v>
      </c>
      <c r="M2182" s="634" t="s">
        <v>4312</v>
      </c>
      <c r="N2182" s="634" t="s">
        <v>2424</v>
      </c>
      <c r="O2182" s="634" t="s">
        <v>7921</v>
      </c>
      <c r="P2182" s="634" t="s">
        <v>8132</v>
      </c>
      <c r="Q2182" s="634" t="s">
        <v>8133</v>
      </c>
      <c r="R2182" s="634" t="s">
        <v>7205</v>
      </c>
      <c r="S2182" s="634" t="s">
        <v>8135</v>
      </c>
      <c r="T2182" s="634" t="s">
        <v>8745</v>
      </c>
      <c r="U2182" s="634" t="s">
        <v>2426</v>
      </c>
      <c r="V2182" s="634" t="s">
        <v>470</v>
      </c>
      <c r="W2182" s="634" t="s">
        <v>5559</v>
      </c>
      <c r="X2182" s="634" t="s">
        <v>8271</v>
      </c>
      <c r="Y2182" s="634" t="s">
        <v>8138</v>
      </c>
      <c r="Z2182" s="634" t="s">
        <v>8139</v>
      </c>
      <c r="AE2182" s="634" t="s">
        <v>20128</v>
      </c>
      <c r="AF2182" s="634" t="s">
        <v>21309</v>
      </c>
      <c r="AI2182" s="646" t="str">
        <f>VLOOKUP(K2182,'1-kurs'!C:F,4,)</f>
        <v>1-kurs</v>
      </c>
      <c r="AJ2182" s="634" t="str">
        <f t="shared" si="34"/>
        <v>438241101609</v>
      </c>
    </row>
    <row r="2183" spans="1:36" hidden="1" x14ac:dyDescent="0.25">
      <c r="A2183" s="634" t="s">
        <v>18692</v>
      </c>
      <c r="B2183" s="634" t="s">
        <v>18564</v>
      </c>
      <c r="C2183" s="634" t="s">
        <v>8125</v>
      </c>
      <c r="D2183" s="634" t="s">
        <v>8126</v>
      </c>
      <c r="E2183" s="634" t="s">
        <v>8127</v>
      </c>
      <c r="F2183" s="634" t="s">
        <v>4345</v>
      </c>
      <c r="G2183" s="634" t="s">
        <v>4348</v>
      </c>
      <c r="H2183" s="634" t="s">
        <v>4346</v>
      </c>
      <c r="I2183" s="634" t="s">
        <v>18693</v>
      </c>
      <c r="J2183" s="634" t="s">
        <v>18694</v>
      </c>
      <c r="K2183" s="635">
        <v>62304065380030</v>
      </c>
      <c r="L2183" s="634" t="s">
        <v>8730</v>
      </c>
      <c r="M2183" s="634" t="s">
        <v>4312</v>
      </c>
      <c r="N2183" s="634" t="s">
        <v>2424</v>
      </c>
      <c r="O2183" s="634" t="s">
        <v>7921</v>
      </c>
      <c r="P2183" s="634" t="s">
        <v>8132</v>
      </c>
      <c r="Q2183" s="634" t="s">
        <v>8133</v>
      </c>
      <c r="R2183" s="634" t="s">
        <v>7205</v>
      </c>
      <c r="S2183" s="634" t="s">
        <v>8135</v>
      </c>
      <c r="T2183" s="634" t="s">
        <v>8745</v>
      </c>
      <c r="U2183" s="634" t="s">
        <v>2426</v>
      </c>
      <c r="V2183" s="634" t="s">
        <v>470</v>
      </c>
      <c r="W2183" s="634" t="s">
        <v>5559</v>
      </c>
      <c r="X2183" s="634" t="s">
        <v>18696</v>
      </c>
      <c r="Y2183" s="634" t="s">
        <v>8138</v>
      </c>
      <c r="Z2183" s="634" t="s">
        <v>8139</v>
      </c>
      <c r="AB2183" s="634" t="s">
        <v>8183</v>
      </c>
      <c r="AC2183" s="634" t="s">
        <v>8184</v>
      </c>
      <c r="AE2183" s="634" t="s">
        <v>20128</v>
      </c>
      <c r="AF2183" s="634" t="s">
        <v>19688</v>
      </c>
      <c r="AI2183" s="646" t="str">
        <f>VLOOKUP(K2183,'1-kurs'!C:F,4,)</f>
        <v>1-kurs</v>
      </c>
      <c r="AJ2183" s="634" t="str">
        <f t="shared" si="34"/>
        <v>438241102255</v>
      </c>
    </row>
    <row r="2184" spans="1:36" hidden="1" x14ac:dyDescent="0.25">
      <c r="A2184" s="634" t="s">
        <v>10260</v>
      </c>
      <c r="B2184" s="634" t="s">
        <v>7608</v>
      </c>
      <c r="C2184" s="634" t="s">
        <v>8125</v>
      </c>
      <c r="D2184" s="634" t="s">
        <v>8126</v>
      </c>
      <c r="E2184" s="634" t="s">
        <v>8127</v>
      </c>
      <c r="F2184" s="634" t="s">
        <v>4345</v>
      </c>
      <c r="G2184" s="634" t="s">
        <v>4350</v>
      </c>
      <c r="H2184" s="634" t="s">
        <v>4346</v>
      </c>
      <c r="I2184" s="634" t="s">
        <v>10261</v>
      </c>
      <c r="J2184" s="634" t="s">
        <v>10262</v>
      </c>
      <c r="K2184" s="635">
        <v>40904975310040</v>
      </c>
      <c r="L2184" s="634" t="s">
        <v>9435</v>
      </c>
      <c r="M2184" s="634" t="s">
        <v>4312</v>
      </c>
      <c r="N2184" s="634" t="s">
        <v>2424</v>
      </c>
      <c r="O2184" s="634" t="s">
        <v>7921</v>
      </c>
      <c r="P2184" s="634" t="s">
        <v>8132</v>
      </c>
      <c r="Q2184" s="634" t="s">
        <v>8133</v>
      </c>
      <c r="R2184" s="634" t="s">
        <v>7205</v>
      </c>
      <c r="S2184" s="634" t="s">
        <v>8135</v>
      </c>
      <c r="T2184" s="634" t="s">
        <v>8745</v>
      </c>
      <c r="U2184" s="634" t="s">
        <v>2426</v>
      </c>
      <c r="V2184" s="634" t="s">
        <v>470</v>
      </c>
      <c r="W2184" s="634" t="s">
        <v>5559</v>
      </c>
      <c r="X2184" s="634" t="s">
        <v>8175</v>
      </c>
      <c r="Y2184" s="634" t="s">
        <v>8138</v>
      </c>
      <c r="Z2184" s="634" t="s">
        <v>8139</v>
      </c>
      <c r="AE2184" s="634" t="s">
        <v>20515</v>
      </c>
      <c r="AF2184" s="634" t="s">
        <v>20760</v>
      </c>
      <c r="AI2184" s="646" t="str">
        <f>VLOOKUP(K2184,'1-kurs'!C:F,4,)</f>
        <v>1-kurs</v>
      </c>
      <c r="AJ2184" s="634" t="str">
        <f t="shared" si="34"/>
        <v>438241101870</v>
      </c>
    </row>
    <row r="2185" spans="1:36" hidden="1" x14ac:dyDescent="0.25">
      <c r="A2185" s="634" t="s">
        <v>10221</v>
      </c>
      <c r="B2185" s="634" t="s">
        <v>7602</v>
      </c>
      <c r="C2185" s="634" t="s">
        <v>8125</v>
      </c>
      <c r="D2185" s="634" t="s">
        <v>8126</v>
      </c>
      <c r="E2185" s="634" t="s">
        <v>8127</v>
      </c>
      <c r="F2185" s="634" t="s">
        <v>4345</v>
      </c>
      <c r="G2185" s="634" t="s">
        <v>4347</v>
      </c>
      <c r="H2185" s="634" t="s">
        <v>4344</v>
      </c>
      <c r="I2185" s="634" t="s">
        <v>10222</v>
      </c>
      <c r="J2185" s="634" t="s">
        <v>10223</v>
      </c>
      <c r="K2185" s="635">
        <v>32008820950014</v>
      </c>
      <c r="L2185" s="634" t="s">
        <v>8883</v>
      </c>
      <c r="M2185" s="634" t="s">
        <v>4312</v>
      </c>
      <c r="N2185" s="634" t="s">
        <v>2424</v>
      </c>
      <c r="O2185" s="634" t="s">
        <v>7921</v>
      </c>
      <c r="P2185" s="634" t="s">
        <v>8132</v>
      </c>
      <c r="Q2185" s="634" t="s">
        <v>8133</v>
      </c>
      <c r="R2185" s="634" t="s">
        <v>7205</v>
      </c>
      <c r="S2185" s="634" t="s">
        <v>8135</v>
      </c>
      <c r="T2185" s="634" t="s">
        <v>8745</v>
      </c>
      <c r="U2185" s="634" t="s">
        <v>2426</v>
      </c>
      <c r="V2185" s="634" t="s">
        <v>470</v>
      </c>
      <c r="W2185" s="634" t="s">
        <v>5559</v>
      </c>
      <c r="X2185" s="634" t="s">
        <v>8161</v>
      </c>
      <c r="Y2185" s="634" t="s">
        <v>8138</v>
      </c>
      <c r="Z2185" s="634" t="s">
        <v>8139</v>
      </c>
      <c r="AE2185" s="634" t="s">
        <v>20128</v>
      </c>
      <c r="AF2185" s="634" t="s">
        <v>21266</v>
      </c>
      <c r="AI2185" s="646" t="str">
        <f>VLOOKUP(K2185,'1-kurs'!C:F,4,)</f>
        <v>1-kurs</v>
      </c>
      <c r="AJ2185" s="634" t="str">
        <f t="shared" si="34"/>
        <v>438241101852</v>
      </c>
    </row>
    <row r="2186" spans="1:36" hidden="1" x14ac:dyDescent="0.25">
      <c r="A2186" s="634" t="s">
        <v>10267</v>
      </c>
      <c r="B2186" s="634" t="s">
        <v>7591</v>
      </c>
      <c r="C2186" s="634" t="s">
        <v>8125</v>
      </c>
      <c r="D2186" s="634" t="s">
        <v>8126</v>
      </c>
      <c r="E2186" s="634" t="s">
        <v>8127</v>
      </c>
      <c r="F2186" s="634" t="s">
        <v>4345</v>
      </c>
      <c r="G2186" s="634" t="s">
        <v>8332</v>
      </c>
      <c r="H2186" s="634" t="s">
        <v>4344</v>
      </c>
      <c r="I2186" s="634" t="s">
        <v>10268</v>
      </c>
      <c r="J2186" s="634" t="s">
        <v>10269</v>
      </c>
      <c r="K2186" s="635">
        <v>50107055280081</v>
      </c>
      <c r="L2186" s="634" t="s">
        <v>10270</v>
      </c>
      <c r="M2186" s="634" t="s">
        <v>4312</v>
      </c>
      <c r="N2186" s="634" t="s">
        <v>2424</v>
      </c>
      <c r="O2186" s="634" t="s">
        <v>7921</v>
      </c>
      <c r="P2186" s="634" t="s">
        <v>8132</v>
      </c>
      <c r="Q2186" s="634" t="s">
        <v>8133</v>
      </c>
      <c r="R2186" s="634" t="s">
        <v>7205</v>
      </c>
      <c r="S2186" s="634" t="s">
        <v>8135</v>
      </c>
      <c r="T2186" s="634" t="s">
        <v>8745</v>
      </c>
      <c r="U2186" s="634" t="s">
        <v>2426</v>
      </c>
      <c r="V2186" s="634" t="s">
        <v>470</v>
      </c>
      <c r="W2186" s="634" t="s">
        <v>5559</v>
      </c>
      <c r="X2186" s="634" t="s">
        <v>8161</v>
      </c>
      <c r="Y2186" s="634" t="s">
        <v>8138</v>
      </c>
      <c r="Z2186" s="634" t="s">
        <v>8139</v>
      </c>
      <c r="AE2186" s="634" t="s">
        <v>20128</v>
      </c>
      <c r="AF2186" s="634" t="s">
        <v>21336</v>
      </c>
      <c r="AI2186" s="646" t="str">
        <f>VLOOKUP(K2186,'1-kurs'!C:F,4,)</f>
        <v>1-kurs</v>
      </c>
      <c r="AJ2186" s="634" t="str">
        <f t="shared" si="34"/>
        <v>438241101007</v>
      </c>
    </row>
    <row r="2187" spans="1:36" hidden="1" x14ac:dyDescent="0.25">
      <c r="A2187" s="634" t="s">
        <v>10204</v>
      </c>
      <c r="B2187" s="634" t="s">
        <v>7572</v>
      </c>
      <c r="C2187" s="634" t="s">
        <v>8125</v>
      </c>
      <c r="D2187" s="634" t="s">
        <v>8126</v>
      </c>
      <c r="E2187" s="634" t="s">
        <v>8127</v>
      </c>
      <c r="F2187" s="634" t="s">
        <v>8142</v>
      </c>
      <c r="G2187" s="634" t="s">
        <v>8673</v>
      </c>
      <c r="H2187" s="634" t="s">
        <v>4346</v>
      </c>
      <c r="I2187" s="634" t="s">
        <v>10205</v>
      </c>
      <c r="J2187" s="634" t="s">
        <v>10206</v>
      </c>
      <c r="K2187" s="635">
        <v>42301892340046</v>
      </c>
      <c r="L2187" s="634" t="s">
        <v>8750</v>
      </c>
      <c r="M2187" s="634" t="s">
        <v>4312</v>
      </c>
      <c r="N2187" s="634" t="s">
        <v>2424</v>
      </c>
      <c r="O2187" s="634" t="s">
        <v>7921</v>
      </c>
      <c r="P2187" s="634" t="s">
        <v>8132</v>
      </c>
      <c r="Q2187" s="634" t="s">
        <v>8133</v>
      </c>
      <c r="R2187" s="634" t="s">
        <v>7205</v>
      </c>
      <c r="S2187" s="634" t="s">
        <v>8135</v>
      </c>
      <c r="T2187" s="634" t="s">
        <v>8745</v>
      </c>
      <c r="U2187" s="634" t="s">
        <v>2426</v>
      </c>
      <c r="V2187" s="634" t="s">
        <v>470</v>
      </c>
      <c r="W2187" s="634" t="s">
        <v>5559</v>
      </c>
      <c r="X2187" s="634" t="s">
        <v>8182</v>
      </c>
      <c r="Y2187" s="634" t="s">
        <v>8138</v>
      </c>
      <c r="Z2187" s="634" t="s">
        <v>8139</v>
      </c>
      <c r="AE2187" s="634" t="s">
        <v>20128</v>
      </c>
      <c r="AF2187" s="634" t="s">
        <v>21249</v>
      </c>
      <c r="AI2187" s="646" t="str">
        <f>VLOOKUP(K2187,'1-kurs'!C:F,4,)</f>
        <v>1-kurs</v>
      </c>
      <c r="AJ2187" s="634" t="str">
        <f t="shared" si="34"/>
        <v>438241101644</v>
      </c>
    </row>
    <row r="2188" spans="1:36" hidden="1" x14ac:dyDescent="0.25">
      <c r="A2188" s="634" t="s">
        <v>10286</v>
      </c>
      <c r="B2188" s="634" t="s">
        <v>7549</v>
      </c>
      <c r="C2188" s="634" t="s">
        <v>8125</v>
      </c>
      <c r="D2188" s="634" t="s">
        <v>8126</v>
      </c>
      <c r="E2188" s="634" t="s">
        <v>8127</v>
      </c>
      <c r="F2188" s="634" t="s">
        <v>4345</v>
      </c>
      <c r="G2188" s="634" t="s">
        <v>8186</v>
      </c>
      <c r="H2188" s="634" t="s">
        <v>4346</v>
      </c>
      <c r="I2188" s="634" t="s">
        <v>10287</v>
      </c>
      <c r="J2188" s="634" t="s">
        <v>10288</v>
      </c>
      <c r="K2188" s="635">
        <v>60908055360017</v>
      </c>
      <c r="L2188" s="634" t="s">
        <v>10289</v>
      </c>
      <c r="M2188" s="634" t="s">
        <v>4312</v>
      </c>
      <c r="N2188" s="634" t="s">
        <v>2424</v>
      </c>
      <c r="O2188" s="634" t="s">
        <v>7921</v>
      </c>
      <c r="P2188" s="634" t="s">
        <v>8132</v>
      </c>
      <c r="Q2188" s="634" t="s">
        <v>8133</v>
      </c>
      <c r="R2188" s="634" t="s">
        <v>7205</v>
      </c>
      <c r="S2188" s="634" t="s">
        <v>8135</v>
      </c>
      <c r="T2188" s="634" t="s">
        <v>8745</v>
      </c>
      <c r="U2188" s="634" t="s">
        <v>2426</v>
      </c>
      <c r="V2188" s="634" t="s">
        <v>470</v>
      </c>
      <c r="W2188" s="634" t="s">
        <v>5559</v>
      </c>
      <c r="X2188" s="634" t="s">
        <v>8182</v>
      </c>
      <c r="Y2188" s="634" t="s">
        <v>8138</v>
      </c>
      <c r="Z2188" s="634" t="s">
        <v>8139</v>
      </c>
      <c r="AE2188" s="634" t="s">
        <v>20128</v>
      </c>
      <c r="AF2188" s="634" t="s">
        <v>21293</v>
      </c>
      <c r="AI2188" s="646" t="str">
        <f>VLOOKUP(K2188,'1-kurs'!C:F,4,)</f>
        <v>1-kurs</v>
      </c>
      <c r="AJ2188" s="634" t="str">
        <f t="shared" si="34"/>
        <v>438241101607</v>
      </c>
    </row>
    <row r="2189" spans="1:36" hidden="1" x14ac:dyDescent="0.25">
      <c r="A2189" s="634" t="s">
        <v>10278</v>
      </c>
      <c r="B2189" s="634" t="s">
        <v>7539</v>
      </c>
      <c r="C2189" s="634" t="s">
        <v>8125</v>
      </c>
      <c r="D2189" s="634" t="s">
        <v>8126</v>
      </c>
      <c r="E2189" s="634" t="s">
        <v>8127</v>
      </c>
      <c r="F2189" s="634" t="s">
        <v>4345</v>
      </c>
      <c r="G2189" s="634" t="s">
        <v>4347</v>
      </c>
      <c r="H2189" s="634" t="s">
        <v>4346</v>
      </c>
      <c r="I2189" s="634" t="s">
        <v>10279</v>
      </c>
      <c r="J2189" s="634" t="s">
        <v>10280</v>
      </c>
      <c r="K2189" s="635">
        <v>61402025260015</v>
      </c>
      <c r="L2189" s="634" t="s">
        <v>10281</v>
      </c>
      <c r="M2189" s="634" t="s">
        <v>4312</v>
      </c>
      <c r="N2189" s="634" t="s">
        <v>2424</v>
      </c>
      <c r="O2189" s="634" t="s">
        <v>7921</v>
      </c>
      <c r="P2189" s="634" t="s">
        <v>8132</v>
      </c>
      <c r="Q2189" s="634" t="s">
        <v>8133</v>
      </c>
      <c r="R2189" s="634" t="s">
        <v>7205</v>
      </c>
      <c r="S2189" s="634" t="s">
        <v>8135</v>
      </c>
      <c r="T2189" s="634" t="s">
        <v>8745</v>
      </c>
      <c r="U2189" s="634" t="s">
        <v>2426</v>
      </c>
      <c r="V2189" s="634" t="s">
        <v>470</v>
      </c>
      <c r="W2189" s="634" t="s">
        <v>5559</v>
      </c>
      <c r="X2189" s="634" t="s">
        <v>8182</v>
      </c>
      <c r="Y2189" s="634" t="s">
        <v>8138</v>
      </c>
      <c r="Z2189" s="634" t="s">
        <v>8139</v>
      </c>
      <c r="AE2189" s="634" t="s">
        <v>20128</v>
      </c>
      <c r="AF2189" s="634" t="s">
        <v>19688</v>
      </c>
      <c r="AI2189" s="646" t="str">
        <f>VLOOKUP(K2189,'1-kurs'!C:F,4,)</f>
        <v>1-kurs</v>
      </c>
      <c r="AJ2189" s="634" t="str">
        <f t="shared" si="34"/>
        <v>438241101562</v>
      </c>
    </row>
    <row r="2190" spans="1:36" hidden="1" x14ac:dyDescent="0.25">
      <c r="A2190" s="634" t="s">
        <v>10238</v>
      </c>
      <c r="B2190" s="634" t="s">
        <v>7532</v>
      </c>
      <c r="C2190" s="634" t="s">
        <v>8125</v>
      </c>
      <c r="D2190" s="634" t="s">
        <v>8126</v>
      </c>
      <c r="E2190" s="634" t="s">
        <v>8127</v>
      </c>
      <c r="F2190" s="634" t="s">
        <v>4345</v>
      </c>
      <c r="G2190" s="634" t="s">
        <v>4347</v>
      </c>
      <c r="H2190" s="634" t="s">
        <v>4346</v>
      </c>
      <c r="I2190" s="634" t="s">
        <v>10239</v>
      </c>
      <c r="J2190" s="634" t="s">
        <v>10240</v>
      </c>
      <c r="K2190" s="635">
        <v>62508075260012</v>
      </c>
      <c r="L2190" s="634" t="s">
        <v>10241</v>
      </c>
      <c r="M2190" s="634" t="s">
        <v>4312</v>
      </c>
      <c r="N2190" s="634" t="s">
        <v>2424</v>
      </c>
      <c r="O2190" s="634" t="s">
        <v>7921</v>
      </c>
      <c r="P2190" s="634" t="s">
        <v>8132</v>
      </c>
      <c r="Q2190" s="634" t="s">
        <v>8133</v>
      </c>
      <c r="R2190" s="634" t="s">
        <v>7205</v>
      </c>
      <c r="S2190" s="634" t="s">
        <v>8135</v>
      </c>
      <c r="T2190" s="634" t="s">
        <v>8745</v>
      </c>
      <c r="U2190" s="634" t="s">
        <v>2426</v>
      </c>
      <c r="V2190" s="634" t="s">
        <v>470</v>
      </c>
      <c r="W2190" s="634" t="s">
        <v>5559</v>
      </c>
      <c r="X2190" s="634" t="s">
        <v>8175</v>
      </c>
      <c r="Y2190" s="634" t="s">
        <v>8138</v>
      </c>
      <c r="Z2190" s="634" t="s">
        <v>8139</v>
      </c>
      <c r="AE2190" s="634" t="s">
        <v>20128</v>
      </c>
      <c r="AF2190" s="634" t="s">
        <v>19299</v>
      </c>
      <c r="AI2190" s="646" t="str">
        <f>VLOOKUP(K2190,'1-kurs'!C:F,4,)</f>
        <v>1-kurs</v>
      </c>
      <c r="AJ2190" s="634" t="str">
        <f t="shared" si="34"/>
        <v>438241101874</v>
      </c>
    </row>
    <row r="2191" spans="1:36" hidden="1" x14ac:dyDescent="0.25">
      <c r="A2191" s="634" t="s">
        <v>10234</v>
      </c>
      <c r="B2191" s="634" t="s">
        <v>10235</v>
      </c>
      <c r="C2191" s="634" t="s">
        <v>8125</v>
      </c>
      <c r="D2191" s="634" t="s">
        <v>8126</v>
      </c>
      <c r="E2191" s="634" t="s">
        <v>8127</v>
      </c>
      <c r="F2191" s="634" t="s">
        <v>4345</v>
      </c>
      <c r="G2191" s="634" t="s">
        <v>8221</v>
      </c>
      <c r="H2191" s="634" t="s">
        <v>4344</v>
      </c>
      <c r="I2191" s="634" t="s">
        <v>8624</v>
      </c>
      <c r="J2191" s="634" t="s">
        <v>10236</v>
      </c>
      <c r="K2191" s="635">
        <v>50103065350048</v>
      </c>
      <c r="L2191" s="634" t="s">
        <v>9125</v>
      </c>
      <c r="M2191" s="634" t="s">
        <v>4312</v>
      </c>
      <c r="N2191" s="634" t="s">
        <v>2424</v>
      </c>
      <c r="O2191" s="634" t="s">
        <v>7921</v>
      </c>
      <c r="P2191" s="634" t="s">
        <v>8132</v>
      </c>
      <c r="Q2191" s="634" t="s">
        <v>8133</v>
      </c>
      <c r="R2191" s="634" t="s">
        <v>7205</v>
      </c>
      <c r="S2191" s="634" t="s">
        <v>8135</v>
      </c>
      <c r="T2191" s="634" t="s">
        <v>8745</v>
      </c>
      <c r="U2191" s="634" t="s">
        <v>2426</v>
      </c>
      <c r="V2191" s="634" t="s">
        <v>470</v>
      </c>
      <c r="W2191" s="634" t="s">
        <v>5559</v>
      </c>
      <c r="X2191" s="634" t="s">
        <v>10237</v>
      </c>
      <c r="Y2191" s="634" t="s">
        <v>8138</v>
      </c>
      <c r="Z2191" s="634" t="s">
        <v>8139</v>
      </c>
      <c r="AE2191" s="634" t="s">
        <v>20128</v>
      </c>
      <c r="AF2191" s="634" t="s">
        <v>19688</v>
      </c>
      <c r="AI2191" s="646" t="str">
        <f>VLOOKUP(K2191,'1-kurs'!C:F,4,)</f>
        <v>1-kurs</v>
      </c>
      <c r="AJ2191" s="634" t="str">
        <f t="shared" si="34"/>
        <v>438241102228</v>
      </c>
    </row>
    <row r="2192" spans="1:36" hidden="1" x14ac:dyDescent="0.25">
      <c r="A2192" s="634" t="s">
        <v>10282</v>
      </c>
      <c r="B2192" s="634" t="s">
        <v>7474</v>
      </c>
      <c r="C2192" s="634" t="s">
        <v>8125</v>
      </c>
      <c r="D2192" s="634" t="s">
        <v>8126</v>
      </c>
      <c r="E2192" s="634" t="s">
        <v>8127</v>
      </c>
      <c r="F2192" s="634" t="s">
        <v>4345</v>
      </c>
      <c r="G2192" s="634" t="s">
        <v>8163</v>
      </c>
      <c r="H2192" s="634" t="s">
        <v>4346</v>
      </c>
      <c r="I2192" s="634" t="s">
        <v>10283</v>
      </c>
      <c r="J2192" s="634" t="s">
        <v>10284</v>
      </c>
      <c r="K2192" s="635">
        <v>62212015320057</v>
      </c>
      <c r="L2192" s="634" t="s">
        <v>10285</v>
      </c>
      <c r="M2192" s="634" t="s">
        <v>4312</v>
      </c>
      <c r="N2192" s="634" t="s">
        <v>2424</v>
      </c>
      <c r="O2192" s="634" t="s">
        <v>7921</v>
      </c>
      <c r="P2192" s="634" t="s">
        <v>8132</v>
      </c>
      <c r="Q2192" s="634" t="s">
        <v>8133</v>
      </c>
      <c r="R2192" s="634" t="s">
        <v>7205</v>
      </c>
      <c r="S2192" s="634" t="s">
        <v>8135</v>
      </c>
      <c r="T2192" s="634" t="s">
        <v>8745</v>
      </c>
      <c r="U2192" s="634" t="s">
        <v>2426</v>
      </c>
      <c r="V2192" s="634" t="s">
        <v>470</v>
      </c>
      <c r="W2192" s="634" t="s">
        <v>5559</v>
      </c>
      <c r="X2192" s="634" t="s">
        <v>8182</v>
      </c>
      <c r="Y2192" s="634" t="s">
        <v>8138</v>
      </c>
      <c r="Z2192" s="634" t="s">
        <v>8139</v>
      </c>
      <c r="AE2192" s="634" t="s">
        <v>20128</v>
      </c>
      <c r="AF2192" s="634" t="s">
        <v>21337</v>
      </c>
      <c r="AI2192" s="646" t="str">
        <f>VLOOKUP(K2192,'1-kurs'!C:F,4,)</f>
        <v>1-kurs</v>
      </c>
      <c r="AJ2192" s="634" t="str">
        <f t="shared" si="34"/>
        <v>438241101564</v>
      </c>
    </row>
    <row r="2193" spans="1:36" hidden="1" x14ac:dyDescent="0.25">
      <c r="A2193" s="634" t="s">
        <v>10207</v>
      </c>
      <c r="B2193" s="634" t="s">
        <v>7468</v>
      </c>
      <c r="C2193" s="634" t="s">
        <v>8125</v>
      </c>
      <c r="D2193" s="634" t="s">
        <v>8126</v>
      </c>
      <c r="E2193" s="634" t="s">
        <v>8127</v>
      </c>
      <c r="F2193" s="634" t="s">
        <v>4345</v>
      </c>
      <c r="G2193" s="634" t="s">
        <v>4347</v>
      </c>
      <c r="H2193" s="634" t="s">
        <v>4344</v>
      </c>
      <c r="I2193" s="634" t="s">
        <v>10208</v>
      </c>
      <c r="J2193" s="634" t="s">
        <v>10209</v>
      </c>
      <c r="K2193" s="635">
        <v>52104015260017</v>
      </c>
      <c r="L2193" s="634" t="s">
        <v>10210</v>
      </c>
      <c r="M2193" s="634" t="s">
        <v>4312</v>
      </c>
      <c r="N2193" s="634" t="s">
        <v>2424</v>
      </c>
      <c r="O2193" s="634" t="s">
        <v>7921</v>
      </c>
      <c r="P2193" s="634" t="s">
        <v>8132</v>
      </c>
      <c r="Q2193" s="634" t="s">
        <v>8133</v>
      </c>
      <c r="R2193" s="634" t="s">
        <v>7205</v>
      </c>
      <c r="S2193" s="634" t="s">
        <v>8135</v>
      </c>
      <c r="T2193" s="634" t="s">
        <v>8745</v>
      </c>
      <c r="U2193" s="634" t="s">
        <v>2426</v>
      </c>
      <c r="V2193" s="634" t="s">
        <v>470</v>
      </c>
      <c r="W2193" s="634" t="s">
        <v>5559</v>
      </c>
      <c r="X2193" s="634" t="s">
        <v>8161</v>
      </c>
      <c r="Y2193" s="634" t="s">
        <v>8138</v>
      </c>
      <c r="Z2193" s="634" t="s">
        <v>8139</v>
      </c>
      <c r="AE2193" s="634" t="s">
        <v>20515</v>
      </c>
      <c r="AF2193" s="634" t="s">
        <v>20823</v>
      </c>
      <c r="AI2193" s="646" t="str">
        <f>VLOOKUP(K2193,'1-kurs'!C:F,4,)</f>
        <v>1-kurs</v>
      </c>
      <c r="AJ2193" s="634" t="str">
        <f t="shared" si="34"/>
        <v>438241101749</v>
      </c>
    </row>
    <row r="2194" spans="1:36" hidden="1" x14ac:dyDescent="0.25">
      <c r="A2194" s="634" t="s">
        <v>10242</v>
      </c>
      <c r="B2194" s="634" t="s">
        <v>10243</v>
      </c>
      <c r="C2194" s="634" t="s">
        <v>8125</v>
      </c>
      <c r="D2194" s="634" t="s">
        <v>8126</v>
      </c>
      <c r="E2194" s="634" t="s">
        <v>8127</v>
      </c>
      <c r="F2194" s="634" t="s">
        <v>4345</v>
      </c>
      <c r="G2194" s="634" t="s">
        <v>4348</v>
      </c>
      <c r="H2194" s="634" t="s">
        <v>4346</v>
      </c>
      <c r="I2194" s="634" t="s">
        <v>10244</v>
      </c>
      <c r="J2194" s="634" t="s">
        <v>10245</v>
      </c>
      <c r="K2194" s="635">
        <v>61103055300022</v>
      </c>
      <c r="L2194" s="634" t="s">
        <v>10246</v>
      </c>
      <c r="M2194" s="634" t="s">
        <v>4312</v>
      </c>
      <c r="N2194" s="634" t="s">
        <v>2424</v>
      </c>
      <c r="O2194" s="634" t="s">
        <v>7921</v>
      </c>
      <c r="P2194" s="634" t="s">
        <v>8132</v>
      </c>
      <c r="Q2194" s="634" t="s">
        <v>8133</v>
      </c>
      <c r="R2194" s="634" t="s">
        <v>7205</v>
      </c>
      <c r="S2194" s="634" t="s">
        <v>8135</v>
      </c>
      <c r="T2194" s="634" t="s">
        <v>8745</v>
      </c>
      <c r="U2194" s="634" t="s">
        <v>2426</v>
      </c>
      <c r="V2194" s="634" t="s">
        <v>470</v>
      </c>
      <c r="W2194" s="634" t="s">
        <v>5559</v>
      </c>
      <c r="X2194" s="634" t="s">
        <v>8137</v>
      </c>
      <c r="Y2194" s="634" t="s">
        <v>8138</v>
      </c>
      <c r="Z2194" s="634" t="s">
        <v>8139</v>
      </c>
      <c r="AE2194" s="634" t="s">
        <v>20128</v>
      </c>
      <c r="AF2194" s="634" t="s">
        <v>21266</v>
      </c>
      <c r="AI2194" s="646" t="str">
        <f>VLOOKUP(K2194,'1-kurs'!C:F,4,)</f>
        <v>1-kurs</v>
      </c>
      <c r="AJ2194" s="634" t="str">
        <f t="shared" si="34"/>
        <v>438241102076</v>
      </c>
    </row>
    <row r="2195" spans="1:36" hidden="1" x14ac:dyDescent="0.25">
      <c r="A2195" s="634" t="s">
        <v>10274</v>
      </c>
      <c r="B2195" s="634" t="s">
        <v>7411</v>
      </c>
      <c r="C2195" s="634" t="s">
        <v>8125</v>
      </c>
      <c r="D2195" s="634" t="s">
        <v>8126</v>
      </c>
      <c r="E2195" s="634" t="s">
        <v>8127</v>
      </c>
      <c r="F2195" s="634" t="s">
        <v>4345</v>
      </c>
      <c r="G2195" s="634" t="s">
        <v>4348</v>
      </c>
      <c r="H2195" s="634" t="s">
        <v>4344</v>
      </c>
      <c r="I2195" s="634" t="s">
        <v>10275</v>
      </c>
      <c r="J2195" s="634" t="s">
        <v>10276</v>
      </c>
      <c r="K2195" s="635">
        <v>33103775300011</v>
      </c>
      <c r="L2195" s="634" t="s">
        <v>10277</v>
      </c>
      <c r="M2195" s="634" t="s">
        <v>4312</v>
      </c>
      <c r="N2195" s="634" t="s">
        <v>2424</v>
      </c>
      <c r="O2195" s="634" t="s">
        <v>7921</v>
      </c>
      <c r="P2195" s="634" t="s">
        <v>8132</v>
      </c>
      <c r="Q2195" s="634" t="s">
        <v>8133</v>
      </c>
      <c r="R2195" s="634" t="s">
        <v>7205</v>
      </c>
      <c r="S2195" s="634" t="s">
        <v>8135</v>
      </c>
      <c r="T2195" s="634" t="s">
        <v>8745</v>
      </c>
      <c r="U2195" s="634" t="s">
        <v>2426</v>
      </c>
      <c r="V2195" s="634" t="s">
        <v>470</v>
      </c>
      <c r="W2195" s="634" t="s">
        <v>5559</v>
      </c>
      <c r="X2195" s="634" t="s">
        <v>8175</v>
      </c>
      <c r="Y2195" s="634" t="s">
        <v>8138</v>
      </c>
      <c r="Z2195" s="634" t="s">
        <v>8139</v>
      </c>
      <c r="AE2195" s="634" t="s">
        <v>20128</v>
      </c>
      <c r="AF2195" s="634" t="s">
        <v>20732</v>
      </c>
      <c r="AI2195" s="646" t="str">
        <f>VLOOKUP(K2195,'1-kurs'!C:F,4,)</f>
        <v>1-kurs</v>
      </c>
      <c r="AJ2195" s="634" t="str">
        <f t="shared" si="34"/>
        <v>438241101533</v>
      </c>
    </row>
    <row r="2196" spans="1:36" hidden="1" x14ac:dyDescent="0.25">
      <c r="A2196" s="634" t="s">
        <v>10229</v>
      </c>
      <c r="B2196" s="634" t="s">
        <v>10230</v>
      </c>
      <c r="C2196" s="634" t="s">
        <v>8125</v>
      </c>
      <c r="D2196" s="634" t="s">
        <v>8126</v>
      </c>
      <c r="E2196" s="634" t="s">
        <v>8127</v>
      </c>
      <c r="F2196" s="634" t="s">
        <v>8142</v>
      </c>
      <c r="G2196" s="634" t="s">
        <v>8143</v>
      </c>
      <c r="H2196" s="634" t="s">
        <v>4346</v>
      </c>
      <c r="I2196" s="634" t="s">
        <v>8717</v>
      </c>
      <c r="J2196" s="634" t="s">
        <v>10231</v>
      </c>
      <c r="K2196" s="635">
        <v>62703075780025</v>
      </c>
      <c r="L2196" s="634" t="s">
        <v>10232</v>
      </c>
      <c r="M2196" s="634" t="s">
        <v>4312</v>
      </c>
      <c r="N2196" s="634" t="s">
        <v>2424</v>
      </c>
      <c r="O2196" s="634" t="s">
        <v>7921</v>
      </c>
      <c r="P2196" s="634" t="s">
        <v>8132</v>
      </c>
      <c r="Q2196" s="634" t="s">
        <v>8133</v>
      </c>
      <c r="R2196" s="634" t="s">
        <v>7205</v>
      </c>
      <c r="S2196" s="634" t="s">
        <v>8135</v>
      </c>
      <c r="T2196" s="634" t="s">
        <v>8745</v>
      </c>
      <c r="U2196" s="634" t="s">
        <v>2426</v>
      </c>
      <c r="V2196" s="634" t="s">
        <v>470</v>
      </c>
      <c r="W2196" s="634" t="s">
        <v>5559</v>
      </c>
      <c r="X2196" s="634" t="s">
        <v>10233</v>
      </c>
      <c r="Y2196" s="634" t="s">
        <v>8138</v>
      </c>
      <c r="Z2196" s="634" t="s">
        <v>8139</v>
      </c>
      <c r="AE2196" s="634" t="s">
        <v>20128</v>
      </c>
      <c r="AF2196" s="634" t="s">
        <v>20823</v>
      </c>
      <c r="AI2196" s="646" t="str">
        <f>VLOOKUP(K2196,'1-kurs'!C:F,4,)</f>
        <v>1-kurs</v>
      </c>
      <c r="AJ2196" s="634" t="str">
        <f t="shared" si="34"/>
        <v>438241102239</v>
      </c>
    </row>
    <row r="2197" spans="1:36" hidden="1" x14ac:dyDescent="0.25">
      <c r="A2197" s="634" t="s">
        <v>10251</v>
      </c>
      <c r="B2197" s="634" t="s">
        <v>7379</v>
      </c>
      <c r="C2197" s="634" t="s">
        <v>8125</v>
      </c>
      <c r="D2197" s="634" t="s">
        <v>8126</v>
      </c>
      <c r="E2197" s="634" t="s">
        <v>8127</v>
      </c>
      <c r="F2197" s="634" t="s">
        <v>8346</v>
      </c>
      <c r="G2197" s="634" t="s">
        <v>8375</v>
      </c>
      <c r="H2197" s="634" t="s">
        <v>4346</v>
      </c>
      <c r="I2197" s="634" t="s">
        <v>10252</v>
      </c>
      <c r="J2197" s="634" t="s">
        <v>10253</v>
      </c>
      <c r="K2197" s="635">
        <v>40304851140022</v>
      </c>
      <c r="L2197" s="634" t="s">
        <v>10254</v>
      </c>
      <c r="M2197" s="634" t="s">
        <v>4312</v>
      </c>
      <c r="N2197" s="634" t="s">
        <v>2424</v>
      </c>
      <c r="O2197" s="645" t="s">
        <v>7921</v>
      </c>
      <c r="P2197" s="634" t="s">
        <v>8132</v>
      </c>
      <c r="Q2197" s="634" t="s">
        <v>8133</v>
      </c>
      <c r="R2197" s="634" t="s">
        <v>7205</v>
      </c>
      <c r="S2197" s="634" t="s">
        <v>8135</v>
      </c>
      <c r="T2197" s="634" t="s">
        <v>8745</v>
      </c>
      <c r="U2197" s="634" t="s">
        <v>2426</v>
      </c>
      <c r="V2197" s="634" t="s">
        <v>470</v>
      </c>
      <c r="W2197" s="634" t="s">
        <v>5559</v>
      </c>
      <c r="X2197" s="634" t="s">
        <v>8182</v>
      </c>
      <c r="Y2197" s="634" t="s">
        <v>8138</v>
      </c>
      <c r="Z2197" s="634" t="s">
        <v>8139</v>
      </c>
      <c r="AE2197" s="634" t="s">
        <v>20128</v>
      </c>
      <c r="AF2197" s="634" t="s">
        <v>19688</v>
      </c>
      <c r="AI2197" s="646" t="str">
        <f>VLOOKUP(K2197,'1-kurs'!C:F,4,)</f>
        <v>1-kurs</v>
      </c>
      <c r="AJ2197" s="634" t="str">
        <f t="shared" si="34"/>
        <v>438241102149</v>
      </c>
    </row>
    <row r="2198" spans="1:36" hidden="1" x14ac:dyDescent="0.25">
      <c r="A2198" s="634" t="s">
        <v>10256</v>
      </c>
      <c r="B2198" s="634" t="s">
        <v>7792</v>
      </c>
      <c r="C2198" s="634" t="s">
        <v>8125</v>
      </c>
      <c r="D2198" s="634" t="s">
        <v>8126</v>
      </c>
      <c r="E2198" s="634" t="s">
        <v>8127</v>
      </c>
      <c r="F2198" s="634" t="s">
        <v>4345</v>
      </c>
      <c r="G2198" s="634" t="s">
        <v>4349</v>
      </c>
      <c r="H2198" s="634" t="s">
        <v>4346</v>
      </c>
      <c r="I2198" s="634" t="s">
        <v>10257</v>
      </c>
      <c r="J2198" s="634" t="s">
        <v>10258</v>
      </c>
      <c r="K2198" s="635">
        <v>41102881140073</v>
      </c>
      <c r="L2198" s="634" t="s">
        <v>10259</v>
      </c>
      <c r="M2198" s="634" t="s">
        <v>4312</v>
      </c>
      <c r="N2198" s="634" t="s">
        <v>2424</v>
      </c>
      <c r="O2198" s="634" t="s">
        <v>7921</v>
      </c>
      <c r="P2198" s="634" t="s">
        <v>8132</v>
      </c>
      <c r="Q2198" s="634" t="s">
        <v>8133</v>
      </c>
      <c r="R2198" s="634" t="s">
        <v>7205</v>
      </c>
      <c r="S2198" s="634" t="s">
        <v>8135</v>
      </c>
      <c r="T2198" s="634" t="s">
        <v>8745</v>
      </c>
      <c r="U2198" s="634" t="s">
        <v>2426</v>
      </c>
      <c r="V2198" s="634" t="s">
        <v>470</v>
      </c>
      <c r="W2198" s="634" t="s">
        <v>5559</v>
      </c>
      <c r="X2198" s="634" t="s">
        <v>8175</v>
      </c>
      <c r="Y2198" s="634" t="s">
        <v>8138</v>
      </c>
      <c r="Z2198" s="634" t="s">
        <v>8139</v>
      </c>
      <c r="AE2198" s="634" t="s">
        <v>20128</v>
      </c>
      <c r="AF2198" s="634" t="s">
        <v>19769</v>
      </c>
      <c r="AI2198" s="646" t="str">
        <f>VLOOKUP(K2198,'1-kurs'!C:F,4,)</f>
        <v>1-kurs</v>
      </c>
      <c r="AJ2198" s="634" t="str">
        <f t="shared" si="34"/>
        <v>438241101892</v>
      </c>
    </row>
    <row r="2199" spans="1:36" hidden="1" x14ac:dyDescent="0.25">
      <c r="A2199" s="634" t="s">
        <v>10211</v>
      </c>
      <c r="B2199" s="634" t="s">
        <v>7946</v>
      </c>
      <c r="C2199" s="634" t="s">
        <v>8125</v>
      </c>
      <c r="D2199" s="634" t="s">
        <v>8126</v>
      </c>
      <c r="E2199" s="634" t="s">
        <v>8127</v>
      </c>
      <c r="F2199" s="634" t="s">
        <v>4345</v>
      </c>
      <c r="G2199" s="634" t="s">
        <v>8598</v>
      </c>
      <c r="H2199" s="634" t="s">
        <v>4346</v>
      </c>
      <c r="I2199" s="634" t="s">
        <v>10212</v>
      </c>
      <c r="J2199" s="634" t="s">
        <v>10213</v>
      </c>
      <c r="K2199" s="635">
        <v>61801035330013</v>
      </c>
      <c r="L2199" s="634" t="s">
        <v>9266</v>
      </c>
      <c r="M2199" s="634" t="s">
        <v>4312</v>
      </c>
      <c r="N2199" s="634" t="s">
        <v>2424</v>
      </c>
      <c r="O2199" s="634" t="s">
        <v>7921</v>
      </c>
      <c r="P2199" s="634" t="s">
        <v>8132</v>
      </c>
      <c r="Q2199" s="634" t="s">
        <v>8133</v>
      </c>
      <c r="R2199" s="634" t="s">
        <v>7205</v>
      </c>
      <c r="S2199" s="634" t="s">
        <v>8135</v>
      </c>
      <c r="T2199" s="634" t="s">
        <v>8745</v>
      </c>
      <c r="U2199" s="634" t="s">
        <v>2426</v>
      </c>
      <c r="V2199" s="634" t="s">
        <v>470</v>
      </c>
      <c r="W2199" s="634" t="s">
        <v>5559</v>
      </c>
      <c r="X2199" s="634" t="s">
        <v>8225</v>
      </c>
      <c r="Y2199" s="634" t="s">
        <v>8138</v>
      </c>
      <c r="Z2199" s="634" t="s">
        <v>8139</v>
      </c>
      <c r="AE2199" s="634" t="s">
        <v>20128</v>
      </c>
      <c r="AF2199" s="634" t="s">
        <v>18740</v>
      </c>
      <c r="AI2199" s="646" t="str">
        <f>VLOOKUP(K2199,'1-kurs'!C:F,4,)</f>
        <v>1-kurs</v>
      </c>
      <c r="AJ2199" s="634" t="str">
        <f t="shared" si="34"/>
        <v>438241101765</v>
      </c>
    </row>
    <row r="2200" spans="1:36" hidden="1" x14ac:dyDescent="0.25">
      <c r="A2200" s="634" t="s">
        <v>20472</v>
      </c>
      <c r="B2200" s="634" t="s">
        <v>20390</v>
      </c>
      <c r="C2200" s="634" t="s">
        <v>8125</v>
      </c>
      <c r="D2200" s="634" t="s">
        <v>8126</v>
      </c>
      <c r="E2200" s="634" t="s">
        <v>8127</v>
      </c>
      <c r="F2200" s="634" t="s">
        <v>4345</v>
      </c>
      <c r="G2200" s="634" t="s">
        <v>8332</v>
      </c>
      <c r="H2200" s="634" t="s">
        <v>4344</v>
      </c>
      <c r="I2200" s="634" t="s">
        <v>10130</v>
      </c>
      <c r="J2200" s="634" t="s">
        <v>20473</v>
      </c>
      <c r="K2200" s="635">
        <v>51311065260071</v>
      </c>
      <c r="L2200" s="634" t="s">
        <v>10120</v>
      </c>
      <c r="M2200" s="634" t="s">
        <v>4312</v>
      </c>
      <c r="N2200" s="634" t="s">
        <v>2424</v>
      </c>
      <c r="O2200" s="634" t="s">
        <v>7921</v>
      </c>
      <c r="P2200" s="634" t="s">
        <v>8132</v>
      </c>
      <c r="Q2200" s="634" t="s">
        <v>8133</v>
      </c>
      <c r="R2200" s="634" t="s">
        <v>7205</v>
      </c>
      <c r="S2200" s="634" t="s">
        <v>8135</v>
      </c>
      <c r="T2200" s="634" t="s">
        <v>8745</v>
      </c>
      <c r="U2200" s="634" t="s">
        <v>2426</v>
      </c>
      <c r="V2200" s="634" t="s">
        <v>470</v>
      </c>
      <c r="W2200" s="634" t="s">
        <v>5559</v>
      </c>
      <c r="X2200" s="634" t="s">
        <v>8175</v>
      </c>
      <c r="Y2200" s="634" t="s">
        <v>8138</v>
      </c>
      <c r="Z2200" s="634" t="s">
        <v>8139</v>
      </c>
      <c r="AE2200" s="634" t="s">
        <v>20515</v>
      </c>
      <c r="AF2200" s="634" t="s">
        <v>20747</v>
      </c>
      <c r="AI2200" s="646" t="str">
        <f>VLOOKUP(K2200,'1-kurs'!C:F,4,)</f>
        <v>1-kurs</v>
      </c>
      <c r="AJ2200" s="634" t="str">
        <f t="shared" si="34"/>
        <v>438241102292</v>
      </c>
    </row>
    <row r="2201" spans="1:36" hidden="1" x14ac:dyDescent="0.25">
      <c r="A2201" s="634" t="s">
        <v>10271</v>
      </c>
      <c r="B2201" s="634" t="s">
        <v>7858</v>
      </c>
      <c r="C2201" s="634" t="s">
        <v>8125</v>
      </c>
      <c r="D2201" s="634" t="s">
        <v>8126</v>
      </c>
      <c r="E2201" s="634" t="s">
        <v>8127</v>
      </c>
      <c r="F2201" s="634" t="s">
        <v>4345</v>
      </c>
      <c r="G2201" s="634" t="s">
        <v>4349</v>
      </c>
      <c r="H2201" s="634" t="s">
        <v>4346</v>
      </c>
      <c r="I2201" s="634" t="s">
        <v>10272</v>
      </c>
      <c r="J2201" s="634" t="s">
        <v>10273</v>
      </c>
      <c r="K2201" s="635">
        <v>41102985380021</v>
      </c>
      <c r="L2201" s="634" t="s">
        <v>9182</v>
      </c>
      <c r="M2201" s="634" t="s">
        <v>4312</v>
      </c>
      <c r="N2201" s="634" t="s">
        <v>2424</v>
      </c>
      <c r="O2201" s="634" t="s">
        <v>7921</v>
      </c>
      <c r="P2201" s="634" t="s">
        <v>8132</v>
      </c>
      <c r="Q2201" s="634" t="s">
        <v>8133</v>
      </c>
      <c r="R2201" s="634" t="s">
        <v>7205</v>
      </c>
      <c r="S2201" s="634" t="s">
        <v>8135</v>
      </c>
      <c r="T2201" s="634" t="s">
        <v>8745</v>
      </c>
      <c r="U2201" s="634" t="s">
        <v>2426</v>
      </c>
      <c r="V2201" s="634" t="s">
        <v>470</v>
      </c>
      <c r="W2201" s="634" t="s">
        <v>5559</v>
      </c>
      <c r="X2201" s="634" t="s">
        <v>8161</v>
      </c>
      <c r="Y2201" s="634" t="s">
        <v>8138</v>
      </c>
      <c r="Z2201" s="634" t="s">
        <v>8139</v>
      </c>
      <c r="AE2201" s="634" t="s">
        <v>20128</v>
      </c>
      <c r="AF2201" s="634" t="s">
        <v>21293</v>
      </c>
      <c r="AI2201" s="646" t="str">
        <f>VLOOKUP(K2201,'1-kurs'!C:F,4,)</f>
        <v>1-kurs</v>
      </c>
      <c r="AJ2201" s="634" t="str">
        <f t="shared" si="34"/>
        <v>438241100959</v>
      </c>
    </row>
    <row r="2202" spans="1:36" hidden="1" x14ac:dyDescent="0.25">
      <c r="A2202" s="634" t="s">
        <v>20300</v>
      </c>
      <c r="B2202" s="634" t="s">
        <v>16497</v>
      </c>
      <c r="C2202" s="634" t="s">
        <v>8125</v>
      </c>
      <c r="D2202" s="634" t="s">
        <v>8126</v>
      </c>
      <c r="E2202" s="634" t="s">
        <v>8127</v>
      </c>
      <c r="F2202" s="634" t="s">
        <v>4345</v>
      </c>
      <c r="G2202" s="634" t="s">
        <v>4347</v>
      </c>
      <c r="H2202" s="634" t="s">
        <v>4346</v>
      </c>
      <c r="I2202" s="634" t="s">
        <v>20301</v>
      </c>
      <c r="J2202" s="634" t="s">
        <v>20302</v>
      </c>
      <c r="K2202" s="635">
        <v>40408975260010</v>
      </c>
      <c r="L2202" s="634" t="s">
        <v>8330</v>
      </c>
      <c r="M2202" s="634" t="s">
        <v>4312</v>
      </c>
      <c r="N2202" s="634" t="s">
        <v>2424</v>
      </c>
      <c r="O2202" s="634" t="s">
        <v>7921</v>
      </c>
      <c r="P2202" s="634" t="s">
        <v>8132</v>
      </c>
      <c r="Q2202" s="634" t="s">
        <v>8133</v>
      </c>
      <c r="R2202" s="634" t="s">
        <v>7205</v>
      </c>
      <c r="S2202" s="634" t="s">
        <v>8135</v>
      </c>
      <c r="T2202" s="634" t="s">
        <v>8745</v>
      </c>
      <c r="U2202" s="634" t="s">
        <v>2426</v>
      </c>
      <c r="V2202" s="634" t="s">
        <v>470</v>
      </c>
      <c r="W2202" s="634" t="s">
        <v>5559</v>
      </c>
      <c r="X2202" s="634" t="s">
        <v>8271</v>
      </c>
      <c r="Y2202" s="634" t="s">
        <v>8138</v>
      </c>
      <c r="Z2202" s="634" t="s">
        <v>8139</v>
      </c>
      <c r="AE2202" s="634" t="s">
        <v>20128</v>
      </c>
      <c r="AF2202" s="634" t="s">
        <v>18576</v>
      </c>
      <c r="AI2202" s="646" t="str">
        <f>VLOOKUP(K2202,'1-kurs'!C:F,4,)</f>
        <v>1-kurs</v>
      </c>
      <c r="AJ2202" s="634" t="str">
        <f t="shared" si="34"/>
        <v>438241102061</v>
      </c>
    </row>
    <row r="2203" spans="1:36" hidden="1" x14ac:dyDescent="0.25">
      <c r="A2203" s="634" t="s">
        <v>20474</v>
      </c>
      <c r="B2203" s="634" t="s">
        <v>20386</v>
      </c>
      <c r="C2203" s="634" t="s">
        <v>8125</v>
      </c>
      <c r="D2203" s="634" t="s">
        <v>8126</v>
      </c>
      <c r="E2203" s="634" t="s">
        <v>8127</v>
      </c>
      <c r="F2203" s="634" t="s">
        <v>4345</v>
      </c>
      <c r="G2203" s="634" t="s">
        <v>4352</v>
      </c>
      <c r="H2203" s="634" t="s">
        <v>4346</v>
      </c>
      <c r="I2203" s="634" t="s">
        <v>20475</v>
      </c>
      <c r="J2203" s="634" t="s">
        <v>20476</v>
      </c>
      <c r="K2203" s="635">
        <v>41106985290012</v>
      </c>
      <c r="L2203" s="634" t="s">
        <v>20477</v>
      </c>
      <c r="M2203" s="634" t="s">
        <v>4312</v>
      </c>
      <c r="N2203" s="634" t="s">
        <v>2424</v>
      </c>
      <c r="O2203" s="634" t="s">
        <v>7921</v>
      </c>
      <c r="P2203" s="634" t="s">
        <v>8132</v>
      </c>
      <c r="Q2203" s="634" t="s">
        <v>8133</v>
      </c>
      <c r="R2203" s="634" t="s">
        <v>7205</v>
      </c>
      <c r="S2203" s="634" t="s">
        <v>8135</v>
      </c>
      <c r="T2203" s="634" t="s">
        <v>8745</v>
      </c>
      <c r="U2203" s="634" t="s">
        <v>2426</v>
      </c>
      <c r="V2203" s="634" t="s">
        <v>470</v>
      </c>
      <c r="W2203" s="634" t="s">
        <v>5559</v>
      </c>
      <c r="X2203" s="634" t="s">
        <v>8175</v>
      </c>
      <c r="Y2203" s="634" t="s">
        <v>8138</v>
      </c>
      <c r="Z2203" s="634" t="s">
        <v>8139</v>
      </c>
      <c r="AE2203" s="634" t="s">
        <v>20515</v>
      </c>
      <c r="AF2203" s="634" t="s">
        <v>21210</v>
      </c>
      <c r="AI2203" s="646" t="str">
        <f>VLOOKUP(K2203,'1-kurs'!C:F,4,)</f>
        <v>1-kurs</v>
      </c>
      <c r="AJ2203" s="634" t="str">
        <f t="shared" si="34"/>
        <v>438241102293</v>
      </c>
    </row>
    <row r="2204" spans="1:36" hidden="1" x14ac:dyDescent="0.25">
      <c r="A2204" s="634" t="s">
        <v>21129</v>
      </c>
      <c r="B2204" s="634" t="s">
        <v>21130</v>
      </c>
      <c r="C2204" s="634" t="s">
        <v>8125</v>
      </c>
      <c r="D2204" s="634" t="s">
        <v>8126</v>
      </c>
      <c r="E2204" s="634" t="s">
        <v>8127</v>
      </c>
      <c r="F2204" s="634" t="s">
        <v>4345</v>
      </c>
      <c r="G2204" s="634" t="s">
        <v>4348</v>
      </c>
      <c r="H2204" s="634" t="s">
        <v>4344</v>
      </c>
      <c r="I2204" s="634" t="s">
        <v>21131</v>
      </c>
      <c r="J2204" s="634" t="s">
        <v>21132</v>
      </c>
      <c r="K2204" s="635">
        <v>32002741140024</v>
      </c>
      <c r="L2204" s="634" t="s">
        <v>11858</v>
      </c>
      <c r="M2204" s="634" t="s">
        <v>4312</v>
      </c>
      <c r="N2204" s="634" t="s">
        <v>2424</v>
      </c>
      <c r="O2204" s="634" t="s">
        <v>7921</v>
      </c>
      <c r="P2204" s="634" t="s">
        <v>8132</v>
      </c>
      <c r="Q2204" s="634" t="s">
        <v>8133</v>
      </c>
      <c r="R2204" s="634" t="s">
        <v>7205</v>
      </c>
      <c r="S2204" s="634" t="s">
        <v>8135</v>
      </c>
      <c r="T2204" s="634" t="s">
        <v>8745</v>
      </c>
      <c r="U2204" s="634" t="s">
        <v>2426</v>
      </c>
      <c r="V2204" s="634" t="s">
        <v>470</v>
      </c>
      <c r="W2204" s="634" t="s">
        <v>5559</v>
      </c>
      <c r="X2204" s="634" t="s">
        <v>8175</v>
      </c>
      <c r="Y2204" s="634" t="s">
        <v>8138</v>
      </c>
      <c r="Z2204" s="634" t="s">
        <v>8139</v>
      </c>
      <c r="AE2204" s="634" t="s">
        <v>20515</v>
      </c>
      <c r="AF2204" s="634" t="s">
        <v>19688</v>
      </c>
      <c r="AI2204" s="646" t="str">
        <f>VLOOKUP(K2204,'1-kurs'!C:F,4,)</f>
        <v>1-kurs</v>
      </c>
      <c r="AJ2204" s="634" t="str">
        <f t="shared" si="34"/>
        <v>438251100004</v>
      </c>
    </row>
    <row r="2205" spans="1:36" hidden="1" x14ac:dyDescent="0.25">
      <c r="A2205" s="634" t="s">
        <v>20298</v>
      </c>
      <c r="B2205" s="634" t="s">
        <v>16498</v>
      </c>
      <c r="C2205" s="634" t="s">
        <v>8125</v>
      </c>
      <c r="D2205" s="634" t="s">
        <v>8126</v>
      </c>
      <c r="E2205" s="634" t="s">
        <v>8127</v>
      </c>
      <c r="F2205" s="634" t="s">
        <v>4345</v>
      </c>
      <c r="G2205" s="634" t="s">
        <v>8332</v>
      </c>
      <c r="H2205" s="634" t="s">
        <v>4346</v>
      </c>
      <c r="I2205" s="634" t="s">
        <v>10312</v>
      </c>
      <c r="J2205" s="634" t="s">
        <v>20299</v>
      </c>
      <c r="K2205" s="635">
        <v>61806075280027</v>
      </c>
      <c r="L2205" s="634" t="s">
        <v>8571</v>
      </c>
      <c r="M2205" s="634" t="s">
        <v>4312</v>
      </c>
      <c r="N2205" s="634" t="s">
        <v>2424</v>
      </c>
      <c r="O2205" s="634" t="s">
        <v>7921</v>
      </c>
      <c r="P2205" s="634" t="s">
        <v>8132</v>
      </c>
      <c r="Q2205" s="634" t="s">
        <v>8133</v>
      </c>
      <c r="R2205" s="634" t="s">
        <v>7205</v>
      </c>
      <c r="S2205" s="634" t="s">
        <v>8135</v>
      </c>
      <c r="T2205" s="634" t="s">
        <v>8745</v>
      </c>
      <c r="U2205" s="634" t="s">
        <v>2426</v>
      </c>
      <c r="V2205" s="634" t="s">
        <v>470</v>
      </c>
      <c r="W2205" s="634" t="s">
        <v>5559</v>
      </c>
      <c r="X2205" s="634" t="s">
        <v>8175</v>
      </c>
      <c r="Y2205" s="634" t="s">
        <v>8138</v>
      </c>
      <c r="Z2205" s="634" t="s">
        <v>8139</v>
      </c>
      <c r="AE2205" s="634" t="s">
        <v>20128</v>
      </c>
      <c r="AF2205" s="634" t="s">
        <v>18576</v>
      </c>
      <c r="AI2205" s="646" t="str">
        <f>VLOOKUP(K2205,'1-kurs'!C:F,4,)</f>
        <v>1-kurs</v>
      </c>
      <c r="AJ2205" s="634" t="str">
        <f t="shared" si="34"/>
        <v>438241102275</v>
      </c>
    </row>
    <row r="2206" spans="1:36" hidden="1" x14ac:dyDescent="0.25">
      <c r="A2206" s="634" t="s">
        <v>20307</v>
      </c>
      <c r="B2206" s="634" t="s">
        <v>20104</v>
      </c>
      <c r="C2206" s="634" t="s">
        <v>8125</v>
      </c>
      <c r="D2206" s="634" t="s">
        <v>8126</v>
      </c>
      <c r="E2206" s="634" t="s">
        <v>8127</v>
      </c>
      <c r="F2206" s="634" t="s">
        <v>4345</v>
      </c>
      <c r="G2206" s="634" t="s">
        <v>4347</v>
      </c>
      <c r="H2206" s="634" t="s">
        <v>4344</v>
      </c>
      <c r="I2206" s="634" t="s">
        <v>20308</v>
      </c>
      <c r="J2206" s="634" t="s">
        <v>20309</v>
      </c>
      <c r="K2206" s="635">
        <v>52309055260029</v>
      </c>
      <c r="L2206" s="634" t="s">
        <v>15534</v>
      </c>
      <c r="M2206" s="634" t="s">
        <v>4312</v>
      </c>
      <c r="N2206" s="634" t="s">
        <v>2424</v>
      </c>
      <c r="O2206" s="634" t="s">
        <v>7921</v>
      </c>
      <c r="P2206" s="634" t="s">
        <v>8132</v>
      </c>
      <c r="Q2206" s="634" t="s">
        <v>8133</v>
      </c>
      <c r="R2206" s="634" t="s">
        <v>7205</v>
      </c>
      <c r="S2206" s="634" t="s">
        <v>8135</v>
      </c>
      <c r="T2206" s="634" t="s">
        <v>8745</v>
      </c>
      <c r="U2206" s="634" t="s">
        <v>2426</v>
      </c>
      <c r="V2206" s="634" t="s">
        <v>470</v>
      </c>
      <c r="W2206" s="634" t="s">
        <v>5559</v>
      </c>
      <c r="X2206" s="634" t="s">
        <v>8175</v>
      </c>
      <c r="Y2206" s="634" t="s">
        <v>8138</v>
      </c>
      <c r="Z2206" s="634" t="s">
        <v>8139</v>
      </c>
      <c r="AE2206" s="634" t="s">
        <v>20515</v>
      </c>
      <c r="AF2206" s="634" t="s">
        <v>18576</v>
      </c>
      <c r="AI2206" s="646" t="str">
        <f>VLOOKUP(K2206,'1-kurs'!C:F,4,)</f>
        <v>1-kurs</v>
      </c>
      <c r="AJ2206" s="634" t="str">
        <f t="shared" si="34"/>
        <v>438241102285</v>
      </c>
    </row>
    <row r="2207" spans="1:36" hidden="1" x14ac:dyDescent="0.25">
      <c r="A2207" s="634" t="s">
        <v>19974</v>
      </c>
      <c r="B2207" s="634" t="s">
        <v>8015</v>
      </c>
      <c r="C2207" s="634" t="s">
        <v>8125</v>
      </c>
      <c r="D2207" s="634" t="s">
        <v>8126</v>
      </c>
      <c r="E2207" s="634" t="s">
        <v>8127</v>
      </c>
      <c r="F2207" s="634" t="s">
        <v>4345</v>
      </c>
      <c r="G2207" s="634" t="s">
        <v>4349</v>
      </c>
      <c r="H2207" s="634" t="s">
        <v>4346</v>
      </c>
      <c r="I2207" s="634" t="s">
        <v>19975</v>
      </c>
      <c r="J2207" s="634" t="s">
        <v>19976</v>
      </c>
      <c r="K2207" s="635">
        <v>41910891140062</v>
      </c>
      <c r="L2207" s="634" t="s">
        <v>12047</v>
      </c>
      <c r="M2207" s="634" t="s">
        <v>4312</v>
      </c>
      <c r="N2207" s="634" t="s">
        <v>2424</v>
      </c>
      <c r="O2207" s="634" t="s">
        <v>7921</v>
      </c>
      <c r="P2207" s="634" t="s">
        <v>8132</v>
      </c>
      <c r="Q2207" s="634" t="s">
        <v>8133</v>
      </c>
      <c r="R2207" s="634" t="s">
        <v>7205</v>
      </c>
      <c r="S2207" s="634" t="s">
        <v>8135</v>
      </c>
      <c r="T2207" s="634" t="s">
        <v>8745</v>
      </c>
      <c r="U2207" s="634" t="s">
        <v>2426</v>
      </c>
      <c r="V2207" s="634" t="s">
        <v>470</v>
      </c>
      <c r="W2207" s="634" t="s">
        <v>5559</v>
      </c>
      <c r="X2207" s="634" t="s">
        <v>8161</v>
      </c>
      <c r="Y2207" s="634" t="s">
        <v>8138</v>
      </c>
      <c r="Z2207" s="634" t="s">
        <v>8139</v>
      </c>
      <c r="AE2207" s="634" t="s">
        <v>20128</v>
      </c>
      <c r="AF2207" s="634" t="s">
        <v>19688</v>
      </c>
      <c r="AI2207" s="646" t="str">
        <f>VLOOKUP(K2207,'1-kurs'!C:F,4,)</f>
        <v>1-kurs</v>
      </c>
      <c r="AJ2207" s="634" t="str">
        <f t="shared" si="34"/>
        <v>438241101580</v>
      </c>
    </row>
    <row r="2208" spans="1:36" hidden="1" x14ac:dyDescent="0.25">
      <c r="A2208" s="634" t="s">
        <v>19595</v>
      </c>
      <c r="B2208" s="634" t="s">
        <v>19071</v>
      </c>
      <c r="C2208" s="634" t="s">
        <v>8125</v>
      </c>
      <c r="D2208" s="634" t="s">
        <v>8126</v>
      </c>
      <c r="E2208" s="634" t="s">
        <v>8127</v>
      </c>
      <c r="F2208" s="634" t="s">
        <v>4345</v>
      </c>
      <c r="G2208" s="634" t="s">
        <v>4347</v>
      </c>
      <c r="H2208" s="634" t="s">
        <v>4346</v>
      </c>
      <c r="I2208" s="634" t="s">
        <v>19596</v>
      </c>
      <c r="J2208" s="634" t="s">
        <v>19597</v>
      </c>
      <c r="K2208" s="635">
        <v>42612931010034</v>
      </c>
      <c r="L2208" s="634" t="s">
        <v>19598</v>
      </c>
      <c r="M2208" s="634" t="s">
        <v>4312</v>
      </c>
      <c r="N2208" s="634" t="s">
        <v>2424</v>
      </c>
      <c r="O2208" s="634" t="s">
        <v>7921</v>
      </c>
      <c r="P2208" s="634" t="s">
        <v>8132</v>
      </c>
      <c r="Q2208" s="634" t="s">
        <v>8133</v>
      </c>
      <c r="R2208" s="634" t="s">
        <v>7205</v>
      </c>
      <c r="S2208" s="634" t="s">
        <v>8135</v>
      </c>
      <c r="T2208" s="634" t="s">
        <v>8745</v>
      </c>
      <c r="U2208" s="634" t="s">
        <v>2426</v>
      </c>
      <c r="V2208" s="634" t="s">
        <v>470</v>
      </c>
      <c r="W2208" s="634" t="s">
        <v>5559</v>
      </c>
      <c r="X2208" s="634" t="s">
        <v>8175</v>
      </c>
      <c r="Y2208" s="634" t="s">
        <v>8138</v>
      </c>
      <c r="Z2208" s="634" t="s">
        <v>8139</v>
      </c>
      <c r="AE2208" s="634" t="s">
        <v>20128</v>
      </c>
      <c r="AF2208" s="634" t="s">
        <v>21281</v>
      </c>
      <c r="AI2208" s="646" t="str">
        <f>VLOOKUP(K2208,'1-kurs'!C:F,4,)</f>
        <v>1-kurs</v>
      </c>
      <c r="AJ2208" s="634" t="str">
        <f t="shared" si="34"/>
        <v>438241102064</v>
      </c>
    </row>
    <row r="2209" spans="1:36" hidden="1" x14ac:dyDescent="0.25">
      <c r="A2209" s="634" t="s">
        <v>18685</v>
      </c>
      <c r="B2209" s="634" t="s">
        <v>18686</v>
      </c>
      <c r="C2209" s="634" t="s">
        <v>8125</v>
      </c>
      <c r="D2209" s="634" t="s">
        <v>8126</v>
      </c>
      <c r="E2209" s="634" t="s">
        <v>8127</v>
      </c>
      <c r="F2209" s="634" t="s">
        <v>4345</v>
      </c>
      <c r="G2209" s="634" t="s">
        <v>8128</v>
      </c>
      <c r="H2209" s="634" t="s">
        <v>4344</v>
      </c>
      <c r="I2209" s="634" t="s">
        <v>18687</v>
      </c>
      <c r="J2209" s="634" t="s">
        <v>18688</v>
      </c>
      <c r="K2209" s="635">
        <v>52505055340033</v>
      </c>
      <c r="L2209" s="634" t="s">
        <v>11076</v>
      </c>
      <c r="M2209" s="634" t="s">
        <v>4312</v>
      </c>
      <c r="N2209" s="634" t="s">
        <v>2424</v>
      </c>
      <c r="O2209" s="634" t="s">
        <v>7921</v>
      </c>
      <c r="P2209" s="634" t="s">
        <v>8132</v>
      </c>
      <c r="Q2209" s="634" t="s">
        <v>8133</v>
      </c>
      <c r="R2209" s="634" t="s">
        <v>7205</v>
      </c>
      <c r="S2209" s="634" t="s">
        <v>8135</v>
      </c>
      <c r="T2209" s="634" t="s">
        <v>8745</v>
      </c>
      <c r="U2209" s="634" t="s">
        <v>2426</v>
      </c>
      <c r="V2209" s="634" t="s">
        <v>470</v>
      </c>
      <c r="W2209" s="634" t="s">
        <v>5559</v>
      </c>
      <c r="X2209" s="634" t="s">
        <v>8182</v>
      </c>
      <c r="Y2209" s="634" t="s">
        <v>8138</v>
      </c>
      <c r="Z2209" s="634" t="s">
        <v>8139</v>
      </c>
      <c r="AE2209" s="634" t="s">
        <v>20128</v>
      </c>
      <c r="AF2209" s="634" t="s">
        <v>19769</v>
      </c>
      <c r="AI2209" s="646" t="str">
        <f>VLOOKUP(K2209,'1-kurs'!C:F,4,)</f>
        <v>1-kurs</v>
      </c>
      <c r="AJ2209" s="634" t="str">
        <f t="shared" si="34"/>
        <v>438241101660</v>
      </c>
    </row>
    <row r="2210" spans="1:36" hidden="1" x14ac:dyDescent="0.25">
      <c r="A2210" s="634" t="s">
        <v>10247</v>
      </c>
      <c r="B2210" s="634" t="s">
        <v>7264</v>
      </c>
      <c r="C2210" s="634" t="s">
        <v>8125</v>
      </c>
      <c r="D2210" s="634" t="s">
        <v>8126</v>
      </c>
      <c r="E2210" s="634" t="s">
        <v>8127</v>
      </c>
      <c r="F2210" s="634" t="s">
        <v>8346</v>
      </c>
      <c r="G2210" s="634" t="s">
        <v>8347</v>
      </c>
      <c r="H2210" s="634" t="s">
        <v>4346</v>
      </c>
      <c r="I2210" s="634" t="s">
        <v>10248</v>
      </c>
      <c r="J2210" s="634" t="s">
        <v>10249</v>
      </c>
      <c r="K2210" s="635">
        <v>41709995590024</v>
      </c>
      <c r="L2210" s="634" t="s">
        <v>10250</v>
      </c>
      <c r="M2210" s="634" t="s">
        <v>4312</v>
      </c>
      <c r="N2210" s="634" t="s">
        <v>2424</v>
      </c>
      <c r="O2210" s="634" t="s">
        <v>7921</v>
      </c>
      <c r="P2210" s="634" t="s">
        <v>8132</v>
      </c>
      <c r="Q2210" s="634" t="s">
        <v>8133</v>
      </c>
      <c r="R2210" s="634" t="s">
        <v>7205</v>
      </c>
      <c r="S2210" s="634" t="s">
        <v>8135</v>
      </c>
      <c r="T2210" s="634" t="s">
        <v>8745</v>
      </c>
      <c r="U2210" s="634" t="s">
        <v>2426</v>
      </c>
      <c r="V2210" s="634" t="s">
        <v>470</v>
      </c>
      <c r="W2210" s="634" t="s">
        <v>5559</v>
      </c>
      <c r="X2210" s="634" t="s">
        <v>9196</v>
      </c>
      <c r="Y2210" s="634" t="s">
        <v>8138</v>
      </c>
      <c r="Z2210" s="634" t="s">
        <v>8139</v>
      </c>
      <c r="AE2210" s="634" t="s">
        <v>20128</v>
      </c>
      <c r="AF2210" s="634" t="s">
        <v>21338</v>
      </c>
      <c r="AI2210" s="646" t="str">
        <f>VLOOKUP(K2210,'1-kurs'!C:F,4,)</f>
        <v>1-kurs</v>
      </c>
      <c r="AJ2210" s="634" t="str">
        <f t="shared" si="34"/>
        <v>438241102155</v>
      </c>
    </row>
    <row r="2211" spans="1:36" hidden="1" x14ac:dyDescent="0.25">
      <c r="A2211" s="634" t="s">
        <v>10218</v>
      </c>
      <c r="B2211" s="634" t="s">
        <v>7528</v>
      </c>
      <c r="C2211" s="634" t="s">
        <v>8125</v>
      </c>
      <c r="D2211" s="634" t="s">
        <v>8126</v>
      </c>
      <c r="E2211" s="634" t="s">
        <v>8127</v>
      </c>
      <c r="F2211" s="634" t="s">
        <v>4345</v>
      </c>
      <c r="G2211" s="634" t="s">
        <v>4348</v>
      </c>
      <c r="H2211" s="634" t="s">
        <v>4346</v>
      </c>
      <c r="I2211" s="634" t="s">
        <v>10219</v>
      </c>
      <c r="J2211" s="634" t="s">
        <v>10220</v>
      </c>
      <c r="K2211" s="635">
        <v>41601891140041</v>
      </c>
      <c r="L2211" s="634" t="s">
        <v>10116</v>
      </c>
      <c r="M2211" s="634" t="s">
        <v>4312</v>
      </c>
      <c r="N2211" s="634" t="s">
        <v>2424</v>
      </c>
      <c r="O2211" s="634" t="s">
        <v>7921</v>
      </c>
      <c r="P2211" s="634" t="s">
        <v>8132</v>
      </c>
      <c r="Q2211" s="634" t="s">
        <v>8133</v>
      </c>
      <c r="R2211" s="634" t="s">
        <v>7205</v>
      </c>
      <c r="S2211" s="634" t="s">
        <v>8135</v>
      </c>
      <c r="T2211" s="634" t="s">
        <v>8745</v>
      </c>
      <c r="U2211" s="634" t="s">
        <v>2426</v>
      </c>
      <c r="V2211" s="634" t="s">
        <v>470</v>
      </c>
      <c r="W2211" s="634" t="s">
        <v>5559</v>
      </c>
      <c r="X2211" s="634" t="s">
        <v>8161</v>
      </c>
      <c r="Y2211" s="634" t="s">
        <v>8138</v>
      </c>
      <c r="Z2211" s="634" t="s">
        <v>8139</v>
      </c>
      <c r="AE2211" s="634" t="s">
        <v>20515</v>
      </c>
      <c r="AF2211" s="634" t="s">
        <v>21266</v>
      </c>
      <c r="AI2211" s="646" t="str">
        <f>VLOOKUP(K2211,'1-kurs'!C:F,4,)</f>
        <v>1-kurs</v>
      </c>
      <c r="AJ2211" s="634" t="str">
        <f t="shared" si="34"/>
        <v>438241101817</v>
      </c>
    </row>
    <row r="2212" spans="1:36" hidden="1" x14ac:dyDescent="0.25">
      <c r="A2212" s="634" t="s">
        <v>10224</v>
      </c>
      <c r="B2212" s="634" t="s">
        <v>10225</v>
      </c>
      <c r="C2212" s="634" t="s">
        <v>8125</v>
      </c>
      <c r="D2212" s="634" t="s">
        <v>8126</v>
      </c>
      <c r="E2212" s="634" t="s">
        <v>8127</v>
      </c>
      <c r="F2212" s="634" t="s">
        <v>4345</v>
      </c>
      <c r="G2212" s="634" t="s">
        <v>4350</v>
      </c>
      <c r="H2212" s="634" t="s">
        <v>4346</v>
      </c>
      <c r="I2212" s="634" t="s">
        <v>10226</v>
      </c>
      <c r="J2212" s="634" t="s">
        <v>10227</v>
      </c>
      <c r="K2212" s="635">
        <v>42409901070121</v>
      </c>
      <c r="L2212" s="634" t="s">
        <v>10228</v>
      </c>
      <c r="M2212" s="634" t="s">
        <v>4312</v>
      </c>
      <c r="N2212" s="634" t="s">
        <v>2424</v>
      </c>
      <c r="O2212" s="634" t="s">
        <v>7921</v>
      </c>
      <c r="P2212" s="634" t="s">
        <v>8132</v>
      </c>
      <c r="Q2212" s="634" t="s">
        <v>8133</v>
      </c>
      <c r="R2212" s="634" t="s">
        <v>7205</v>
      </c>
      <c r="S2212" s="634" t="s">
        <v>8135</v>
      </c>
      <c r="T2212" s="634" t="s">
        <v>8745</v>
      </c>
      <c r="U2212" s="634" t="s">
        <v>2426</v>
      </c>
      <c r="V2212" s="634" t="s">
        <v>470</v>
      </c>
      <c r="W2212" s="634" t="s">
        <v>5559</v>
      </c>
      <c r="X2212" s="634" t="s">
        <v>8175</v>
      </c>
      <c r="Y2212" s="634" t="s">
        <v>8138</v>
      </c>
      <c r="Z2212" s="634" t="s">
        <v>8139</v>
      </c>
      <c r="AE2212" s="634" t="s">
        <v>20128</v>
      </c>
      <c r="AF2212" s="634" t="s">
        <v>20742</v>
      </c>
      <c r="AI2212" s="646" t="str">
        <f>VLOOKUP(K2212,'1-kurs'!C:F,4,)</f>
        <v>1-kurs</v>
      </c>
      <c r="AJ2212" s="634" t="str">
        <f t="shared" si="34"/>
        <v>438241101986</v>
      </c>
    </row>
    <row r="2213" spans="1:36" hidden="1" x14ac:dyDescent="0.25">
      <c r="A2213" s="634" t="s">
        <v>20828</v>
      </c>
      <c r="B2213" s="634" t="s">
        <v>20829</v>
      </c>
      <c r="C2213" s="634" t="s">
        <v>8125</v>
      </c>
      <c r="D2213" s="634" t="s">
        <v>8126</v>
      </c>
      <c r="E2213" s="634" t="s">
        <v>8127</v>
      </c>
      <c r="F2213" s="634" t="s">
        <v>4345</v>
      </c>
      <c r="G2213" s="634" t="s">
        <v>8332</v>
      </c>
      <c r="H2213" s="634" t="s">
        <v>4346</v>
      </c>
      <c r="I2213" s="634" t="s">
        <v>13922</v>
      </c>
      <c r="J2213" s="634" t="s">
        <v>20830</v>
      </c>
      <c r="K2213" s="635">
        <v>40605911050058</v>
      </c>
      <c r="L2213" s="634" t="s">
        <v>20831</v>
      </c>
      <c r="M2213" s="634" t="s">
        <v>4312</v>
      </c>
      <c r="N2213" s="634" t="s">
        <v>2424</v>
      </c>
      <c r="O2213" s="634" t="s">
        <v>7921</v>
      </c>
      <c r="P2213" s="634" t="s">
        <v>8132</v>
      </c>
      <c r="Q2213" s="634" t="s">
        <v>8133</v>
      </c>
      <c r="R2213" s="634" t="s">
        <v>7205</v>
      </c>
      <c r="S2213" s="634" t="s">
        <v>8135</v>
      </c>
      <c r="T2213" s="634" t="s">
        <v>8745</v>
      </c>
      <c r="U2213" s="634" t="s">
        <v>2426</v>
      </c>
      <c r="V2213" s="634" t="s">
        <v>470</v>
      </c>
      <c r="W2213" s="634" t="s">
        <v>5559</v>
      </c>
      <c r="X2213" s="634" t="s">
        <v>8175</v>
      </c>
      <c r="Y2213" s="634" t="s">
        <v>8138</v>
      </c>
      <c r="Z2213" s="634" t="s">
        <v>8139</v>
      </c>
      <c r="AE2213" s="634" t="s">
        <v>8140</v>
      </c>
      <c r="AF2213" s="634" t="s">
        <v>18807</v>
      </c>
      <c r="AI2213" s="646" t="str">
        <f>VLOOKUP(K2213,'1-kurs'!C:F,4,)</f>
        <v>1-kurs</v>
      </c>
      <c r="AJ2213" s="634" t="str">
        <f t="shared" si="34"/>
        <v>438241101903</v>
      </c>
    </row>
    <row r="2214" spans="1:36" hidden="1" x14ac:dyDescent="0.25">
      <c r="A2214" s="634" t="s">
        <v>20303</v>
      </c>
      <c r="B2214" s="634" t="s">
        <v>16496</v>
      </c>
      <c r="C2214" s="634" t="s">
        <v>8125</v>
      </c>
      <c r="D2214" s="634" t="s">
        <v>8126</v>
      </c>
      <c r="E2214" s="634" t="s">
        <v>8127</v>
      </c>
      <c r="F2214" s="634" t="s">
        <v>4345</v>
      </c>
      <c r="G2214" s="634" t="s">
        <v>8186</v>
      </c>
      <c r="H2214" s="634" t="s">
        <v>4346</v>
      </c>
      <c r="I2214" s="634" t="s">
        <v>20304</v>
      </c>
      <c r="J2214" s="634" t="s">
        <v>20305</v>
      </c>
      <c r="K2214" s="635">
        <v>61608075350076</v>
      </c>
      <c r="L2214" s="634" t="s">
        <v>20306</v>
      </c>
      <c r="M2214" s="634" t="s">
        <v>4312</v>
      </c>
      <c r="N2214" s="634" t="s">
        <v>2424</v>
      </c>
      <c r="O2214" s="634" t="s">
        <v>7921</v>
      </c>
      <c r="P2214" s="634" t="s">
        <v>8132</v>
      </c>
      <c r="Q2214" s="634" t="s">
        <v>8133</v>
      </c>
      <c r="R2214" s="634" t="s">
        <v>7205</v>
      </c>
      <c r="S2214" s="634" t="s">
        <v>8135</v>
      </c>
      <c r="T2214" s="634" t="s">
        <v>8745</v>
      </c>
      <c r="U2214" s="634" t="s">
        <v>2426</v>
      </c>
      <c r="V2214" s="634" t="s">
        <v>470</v>
      </c>
      <c r="W2214" s="634" t="s">
        <v>5559</v>
      </c>
      <c r="X2214" s="634" t="s">
        <v>8175</v>
      </c>
      <c r="Y2214" s="634" t="s">
        <v>8138</v>
      </c>
      <c r="Z2214" s="634" t="s">
        <v>8139</v>
      </c>
      <c r="AE2214" s="634" t="s">
        <v>20128</v>
      </c>
      <c r="AF2214" s="634" t="s">
        <v>18576</v>
      </c>
      <c r="AI2214" s="646" t="str">
        <f>VLOOKUP(K2214,'1-kurs'!C:F,4,)</f>
        <v>1-kurs</v>
      </c>
      <c r="AJ2214" s="634" t="str">
        <f t="shared" si="34"/>
        <v>438241102284</v>
      </c>
    </row>
    <row r="2215" spans="1:36" hidden="1" x14ac:dyDescent="0.25">
      <c r="A2215" s="634" t="s">
        <v>18699</v>
      </c>
      <c r="B2215" s="634" t="s">
        <v>18700</v>
      </c>
      <c r="C2215" s="634" t="s">
        <v>8125</v>
      </c>
      <c r="D2215" s="634" t="s">
        <v>8126</v>
      </c>
      <c r="E2215" s="634" t="s">
        <v>8127</v>
      </c>
      <c r="F2215" s="634" t="s">
        <v>4345</v>
      </c>
      <c r="G2215" s="634" t="s">
        <v>8332</v>
      </c>
      <c r="H2215" s="634" t="s">
        <v>4344</v>
      </c>
      <c r="I2215" s="634" t="s">
        <v>18701</v>
      </c>
      <c r="J2215" s="634" t="s">
        <v>18702</v>
      </c>
      <c r="K2215" s="635">
        <v>52004075260032</v>
      </c>
      <c r="L2215" s="634" t="s">
        <v>8427</v>
      </c>
      <c r="M2215" s="634" t="s">
        <v>4312</v>
      </c>
      <c r="N2215" s="634" t="s">
        <v>2424</v>
      </c>
      <c r="O2215" s="634" t="s">
        <v>7916</v>
      </c>
      <c r="P2215" s="634" t="s">
        <v>8132</v>
      </c>
      <c r="Q2215" s="634" t="s">
        <v>8133</v>
      </c>
      <c r="R2215" s="634" t="s">
        <v>7205</v>
      </c>
      <c r="S2215" s="634" t="s">
        <v>8135</v>
      </c>
      <c r="T2215" s="634" t="s">
        <v>8284</v>
      </c>
      <c r="U2215" s="634" t="s">
        <v>2426</v>
      </c>
      <c r="V2215" s="634" t="s">
        <v>470</v>
      </c>
      <c r="W2215" s="634" t="s">
        <v>5559</v>
      </c>
      <c r="X2215" s="634" t="s">
        <v>8175</v>
      </c>
      <c r="Y2215" s="634" t="s">
        <v>8138</v>
      </c>
      <c r="Z2215" s="634" t="s">
        <v>8139</v>
      </c>
      <c r="AE2215" s="634" t="s">
        <v>20515</v>
      </c>
      <c r="AF2215" s="634" t="s">
        <v>19688</v>
      </c>
      <c r="AI2215" s="646" t="str">
        <f>VLOOKUP(K2215,'1-kurs'!C:F,4,)</f>
        <v>1-kurs</v>
      </c>
      <c r="AJ2215" s="634" t="str">
        <f t="shared" si="34"/>
        <v>438241102070</v>
      </c>
    </row>
    <row r="2216" spans="1:36" hidden="1" x14ac:dyDescent="0.25">
      <c r="A2216" s="634" t="s">
        <v>10330</v>
      </c>
      <c r="B2216" s="634" t="s">
        <v>7695</v>
      </c>
      <c r="C2216" s="634" t="s">
        <v>8125</v>
      </c>
      <c r="D2216" s="634" t="s">
        <v>8126</v>
      </c>
      <c r="E2216" s="634" t="s">
        <v>8127</v>
      </c>
      <c r="F2216" s="634" t="s">
        <v>8700</v>
      </c>
      <c r="G2216" s="634" t="s">
        <v>10331</v>
      </c>
      <c r="H2216" s="634" t="s">
        <v>4346</v>
      </c>
      <c r="I2216" s="634" t="s">
        <v>10332</v>
      </c>
      <c r="J2216" s="634" t="s">
        <v>10333</v>
      </c>
      <c r="K2216" s="635">
        <v>61507067210041</v>
      </c>
      <c r="L2216" s="634" t="s">
        <v>8247</v>
      </c>
      <c r="M2216" s="634" t="s">
        <v>4312</v>
      </c>
      <c r="N2216" s="634" t="s">
        <v>2424</v>
      </c>
      <c r="O2216" s="634" t="s">
        <v>7916</v>
      </c>
      <c r="P2216" s="634" t="s">
        <v>8132</v>
      </c>
      <c r="Q2216" s="634" t="s">
        <v>8133</v>
      </c>
      <c r="R2216" s="634" t="s">
        <v>7205</v>
      </c>
      <c r="S2216" s="634" t="s">
        <v>8135</v>
      </c>
      <c r="T2216" s="634" t="s">
        <v>8284</v>
      </c>
      <c r="U2216" s="634" t="s">
        <v>2426</v>
      </c>
      <c r="V2216" s="634" t="s">
        <v>470</v>
      </c>
      <c r="W2216" s="634" t="s">
        <v>5559</v>
      </c>
      <c r="X2216" s="634" t="s">
        <v>9976</v>
      </c>
      <c r="Y2216" s="634" t="s">
        <v>8138</v>
      </c>
      <c r="Z2216" s="634" t="s">
        <v>8139</v>
      </c>
      <c r="AE2216" s="634" t="s">
        <v>20128</v>
      </c>
      <c r="AF2216" s="634" t="s">
        <v>18740</v>
      </c>
      <c r="AI2216" s="646" t="str">
        <f>VLOOKUP(K2216,'1-kurs'!C:F,4,)</f>
        <v>1-kurs</v>
      </c>
      <c r="AJ2216" s="634" t="str">
        <f t="shared" si="34"/>
        <v>438241101703</v>
      </c>
    </row>
    <row r="2217" spans="1:36" hidden="1" x14ac:dyDescent="0.25">
      <c r="A2217" s="634" t="s">
        <v>10307</v>
      </c>
      <c r="B2217" s="634" t="s">
        <v>7875</v>
      </c>
      <c r="C2217" s="634" t="s">
        <v>8125</v>
      </c>
      <c r="D2217" s="634" t="s">
        <v>8126</v>
      </c>
      <c r="E2217" s="634" t="s">
        <v>8127</v>
      </c>
      <c r="F2217" s="634" t="s">
        <v>4345</v>
      </c>
      <c r="G2217" s="634" t="s">
        <v>8186</v>
      </c>
      <c r="H2217" s="634" t="s">
        <v>4344</v>
      </c>
      <c r="I2217" s="634" t="s">
        <v>10308</v>
      </c>
      <c r="J2217" s="634" t="s">
        <v>10309</v>
      </c>
      <c r="K2217" s="635">
        <v>32205935360011</v>
      </c>
      <c r="L2217" s="634" t="s">
        <v>10310</v>
      </c>
      <c r="M2217" s="634" t="s">
        <v>4312</v>
      </c>
      <c r="N2217" s="634" t="s">
        <v>2424</v>
      </c>
      <c r="O2217" s="634" t="s">
        <v>7916</v>
      </c>
      <c r="P2217" s="634" t="s">
        <v>8132</v>
      </c>
      <c r="Q2217" s="634" t="s">
        <v>8133</v>
      </c>
      <c r="R2217" s="634" t="s">
        <v>7205</v>
      </c>
      <c r="S2217" s="634" t="s">
        <v>8135</v>
      </c>
      <c r="T2217" s="634" t="s">
        <v>8284</v>
      </c>
      <c r="U2217" s="634" t="s">
        <v>2426</v>
      </c>
      <c r="V2217" s="634" t="s">
        <v>470</v>
      </c>
      <c r="W2217" s="634" t="s">
        <v>5559</v>
      </c>
      <c r="X2217" s="634" t="s">
        <v>9455</v>
      </c>
      <c r="Y2217" s="634" t="s">
        <v>8138</v>
      </c>
      <c r="Z2217" s="634" t="s">
        <v>8139</v>
      </c>
      <c r="AE2217" s="634" t="s">
        <v>20128</v>
      </c>
      <c r="AF2217" s="634" t="s">
        <v>20785</v>
      </c>
      <c r="AI2217" s="646" t="str">
        <f>VLOOKUP(K2217,'1-kurs'!C:F,4,)</f>
        <v>1-kurs</v>
      </c>
      <c r="AJ2217" s="634" t="str">
        <f t="shared" si="34"/>
        <v>438241102210</v>
      </c>
    </row>
    <row r="2218" spans="1:36" hidden="1" x14ac:dyDescent="0.25">
      <c r="A2218" s="634" t="s">
        <v>10290</v>
      </c>
      <c r="B2218" s="634" t="s">
        <v>7419</v>
      </c>
      <c r="C2218" s="634" t="s">
        <v>8125</v>
      </c>
      <c r="D2218" s="634" t="s">
        <v>8126</v>
      </c>
      <c r="E2218" s="634" t="s">
        <v>8127</v>
      </c>
      <c r="F2218" s="634" t="s">
        <v>4345</v>
      </c>
      <c r="G2218" s="634" t="s">
        <v>4350</v>
      </c>
      <c r="H2218" s="634" t="s">
        <v>4346</v>
      </c>
      <c r="I2218" s="634" t="s">
        <v>10291</v>
      </c>
      <c r="J2218" s="634" t="s">
        <v>10292</v>
      </c>
      <c r="K2218" s="635">
        <v>61712055310043</v>
      </c>
      <c r="L2218" s="634" t="s">
        <v>10293</v>
      </c>
      <c r="M2218" s="634" t="s">
        <v>4312</v>
      </c>
      <c r="N2218" s="634" t="s">
        <v>2424</v>
      </c>
      <c r="O2218" s="634" t="s">
        <v>7916</v>
      </c>
      <c r="P2218" s="634" t="s">
        <v>8132</v>
      </c>
      <c r="Q2218" s="634" t="s">
        <v>8133</v>
      </c>
      <c r="R2218" s="634" t="s">
        <v>7205</v>
      </c>
      <c r="S2218" s="634" t="s">
        <v>8135</v>
      </c>
      <c r="T2218" s="634" t="s">
        <v>8284</v>
      </c>
      <c r="U2218" s="634" t="s">
        <v>2426</v>
      </c>
      <c r="V2218" s="634" t="s">
        <v>470</v>
      </c>
      <c r="W2218" s="634" t="s">
        <v>5559</v>
      </c>
      <c r="X2218" s="634" t="s">
        <v>8161</v>
      </c>
      <c r="Y2218" s="634" t="s">
        <v>8138</v>
      </c>
      <c r="Z2218" s="634" t="s">
        <v>8139</v>
      </c>
      <c r="AE2218" s="634" t="s">
        <v>20128</v>
      </c>
      <c r="AF2218" s="634" t="s">
        <v>18802</v>
      </c>
      <c r="AI2218" s="646" t="str">
        <f>VLOOKUP(K2218,'1-kurs'!C:F,4,)</f>
        <v>1-kurs</v>
      </c>
      <c r="AJ2218" s="634" t="str">
        <f t="shared" si="34"/>
        <v>438241101527</v>
      </c>
    </row>
    <row r="2219" spans="1:36" hidden="1" x14ac:dyDescent="0.25">
      <c r="A2219" s="634" t="s">
        <v>10311</v>
      </c>
      <c r="B2219" s="634" t="s">
        <v>7384</v>
      </c>
      <c r="C2219" s="634" t="s">
        <v>8125</v>
      </c>
      <c r="D2219" s="634" t="s">
        <v>8126</v>
      </c>
      <c r="E2219" s="634" t="s">
        <v>8127</v>
      </c>
      <c r="F2219" s="634" t="s">
        <v>4345</v>
      </c>
      <c r="G2219" s="634" t="s">
        <v>8186</v>
      </c>
      <c r="H2219" s="634" t="s">
        <v>4346</v>
      </c>
      <c r="I2219" s="634" t="s">
        <v>10312</v>
      </c>
      <c r="J2219" s="634" t="s">
        <v>10313</v>
      </c>
      <c r="K2219" s="635">
        <v>61806075360079</v>
      </c>
      <c r="L2219" s="634" t="s">
        <v>10314</v>
      </c>
      <c r="M2219" s="634" t="s">
        <v>4312</v>
      </c>
      <c r="N2219" s="634" t="s">
        <v>2424</v>
      </c>
      <c r="O2219" s="634" t="s">
        <v>7916</v>
      </c>
      <c r="P2219" s="634" t="s">
        <v>8132</v>
      </c>
      <c r="Q2219" s="634" t="s">
        <v>8133</v>
      </c>
      <c r="R2219" s="634" t="s">
        <v>7205</v>
      </c>
      <c r="S2219" s="634" t="s">
        <v>8135</v>
      </c>
      <c r="T2219" s="634" t="s">
        <v>8284</v>
      </c>
      <c r="U2219" s="634" t="s">
        <v>2426</v>
      </c>
      <c r="V2219" s="634" t="s">
        <v>470</v>
      </c>
      <c r="W2219" s="634" t="s">
        <v>5559</v>
      </c>
      <c r="X2219" s="634" t="s">
        <v>8137</v>
      </c>
      <c r="Y2219" s="634" t="s">
        <v>8138</v>
      </c>
      <c r="Z2219" s="634" t="s">
        <v>8139</v>
      </c>
      <c r="AE2219" s="634" t="s">
        <v>20128</v>
      </c>
      <c r="AF2219" s="634" t="s">
        <v>19768</v>
      </c>
      <c r="AI2219" s="646" t="str">
        <f>VLOOKUP(K2219,'1-kurs'!C:F,4,)</f>
        <v>1-kurs</v>
      </c>
      <c r="AJ2219" s="634" t="str">
        <f t="shared" si="34"/>
        <v>438241101634</v>
      </c>
    </row>
    <row r="2220" spans="1:36" hidden="1" x14ac:dyDescent="0.25">
      <c r="A2220" s="634" t="s">
        <v>10294</v>
      </c>
      <c r="B2220" s="634" t="s">
        <v>7671</v>
      </c>
      <c r="C2220" s="634" t="s">
        <v>8125</v>
      </c>
      <c r="D2220" s="634" t="s">
        <v>8126</v>
      </c>
      <c r="E2220" s="634" t="s">
        <v>8127</v>
      </c>
      <c r="F2220" s="634" t="s">
        <v>4345</v>
      </c>
      <c r="G2220" s="634" t="s">
        <v>8186</v>
      </c>
      <c r="H2220" s="634" t="s">
        <v>4344</v>
      </c>
      <c r="I2220" s="634" t="s">
        <v>10295</v>
      </c>
      <c r="J2220" s="634" t="s">
        <v>10296</v>
      </c>
      <c r="K2220" s="635">
        <v>50710055360011</v>
      </c>
      <c r="L2220" s="634" t="s">
        <v>10297</v>
      </c>
      <c r="M2220" s="634" t="s">
        <v>4312</v>
      </c>
      <c r="N2220" s="634" t="s">
        <v>2424</v>
      </c>
      <c r="O2220" s="634" t="s">
        <v>7916</v>
      </c>
      <c r="P2220" s="634" t="s">
        <v>8132</v>
      </c>
      <c r="Q2220" s="634" t="s">
        <v>8133</v>
      </c>
      <c r="R2220" s="634" t="s">
        <v>8134</v>
      </c>
      <c r="S2220" s="634" t="s">
        <v>8135</v>
      </c>
      <c r="T2220" s="634" t="s">
        <v>8284</v>
      </c>
      <c r="U2220" s="634" t="s">
        <v>2426</v>
      </c>
      <c r="V2220" s="634" t="s">
        <v>470</v>
      </c>
      <c r="W2220" s="634" t="s">
        <v>5559</v>
      </c>
      <c r="X2220" s="634" t="s">
        <v>10298</v>
      </c>
      <c r="Y2220" s="634" t="s">
        <v>8138</v>
      </c>
      <c r="Z2220" s="634" t="s">
        <v>8139</v>
      </c>
      <c r="AF2220" s="634" t="s">
        <v>21273</v>
      </c>
      <c r="AI2220" s="646" t="str">
        <f>VLOOKUP(K2220,'1-kurs'!C:F,4,)</f>
        <v>1-kurs</v>
      </c>
      <c r="AJ2220" s="634" t="str">
        <f t="shared" si="34"/>
        <v>438241101699</v>
      </c>
    </row>
    <row r="2221" spans="1:36" hidden="1" x14ac:dyDescent="0.25">
      <c r="A2221" s="634" t="s">
        <v>20311</v>
      </c>
      <c r="B2221" s="634" t="s">
        <v>20105</v>
      </c>
      <c r="C2221" s="634" t="s">
        <v>8125</v>
      </c>
      <c r="D2221" s="634" t="s">
        <v>8126</v>
      </c>
      <c r="E2221" s="634" t="s">
        <v>8127</v>
      </c>
      <c r="F2221" s="634" t="s">
        <v>4345</v>
      </c>
      <c r="G2221" s="634" t="s">
        <v>8186</v>
      </c>
      <c r="H2221" s="634" t="s">
        <v>4344</v>
      </c>
      <c r="I2221" s="634" t="s">
        <v>20312</v>
      </c>
      <c r="J2221" s="634" t="s">
        <v>20313</v>
      </c>
      <c r="K2221" s="635">
        <v>30912925360037</v>
      </c>
      <c r="L2221" s="634" t="s">
        <v>11715</v>
      </c>
      <c r="M2221" s="634" t="s">
        <v>4312</v>
      </c>
      <c r="N2221" s="634" t="s">
        <v>2424</v>
      </c>
      <c r="O2221" s="634" t="s">
        <v>7916</v>
      </c>
      <c r="P2221" s="634" t="s">
        <v>8132</v>
      </c>
      <c r="Q2221" s="634" t="s">
        <v>8133</v>
      </c>
      <c r="R2221" s="634" t="s">
        <v>7205</v>
      </c>
      <c r="S2221" s="634" t="s">
        <v>8135</v>
      </c>
      <c r="T2221" s="634" t="s">
        <v>8284</v>
      </c>
      <c r="U2221" s="634" t="s">
        <v>2426</v>
      </c>
      <c r="V2221" s="634" t="s">
        <v>470</v>
      </c>
      <c r="W2221" s="634" t="s">
        <v>5559</v>
      </c>
      <c r="X2221" s="634" t="s">
        <v>8137</v>
      </c>
      <c r="Y2221" s="634" t="s">
        <v>8138</v>
      </c>
      <c r="Z2221" s="634" t="s">
        <v>8139</v>
      </c>
      <c r="AE2221" s="634" t="s">
        <v>20515</v>
      </c>
      <c r="AF2221" s="634" t="s">
        <v>19300</v>
      </c>
      <c r="AI2221" s="646" t="str">
        <f>VLOOKUP(K2221,'1-kurs'!C:F,4,)</f>
        <v>1-kurs</v>
      </c>
      <c r="AJ2221" s="634" t="str">
        <f t="shared" si="34"/>
        <v>438241102094</v>
      </c>
    </row>
    <row r="2222" spans="1:36" hidden="1" x14ac:dyDescent="0.25">
      <c r="A2222" s="634" t="s">
        <v>10327</v>
      </c>
      <c r="B2222" s="634" t="s">
        <v>7370</v>
      </c>
      <c r="C2222" s="634" t="s">
        <v>8125</v>
      </c>
      <c r="D2222" s="634" t="s">
        <v>8126</v>
      </c>
      <c r="E2222" s="634" t="s">
        <v>8127</v>
      </c>
      <c r="F2222" s="634" t="s">
        <v>4345</v>
      </c>
      <c r="G2222" s="634" t="s">
        <v>4352</v>
      </c>
      <c r="H2222" s="634" t="s">
        <v>4344</v>
      </c>
      <c r="I2222" s="634" t="s">
        <v>9781</v>
      </c>
      <c r="J2222" s="634" t="s">
        <v>10328</v>
      </c>
      <c r="K2222" s="635">
        <v>32303995290025</v>
      </c>
      <c r="L2222" s="634" t="s">
        <v>10329</v>
      </c>
      <c r="M2222" s="634" t="s">
        <v>4312</v>
      </c>
      <c r="N2222" s="634" t="s">
        <v>2424</v>
      </c>
      <c r="O2222" s="634" t="s">
        <v>7916</v>
      </c>
      <c r="P2222" s="634" t="s">
        <v>8132</v>
      </c>
      <c r="Q2222" s="634" t="s">
        <v>8133</v>
      </c>
      <c r="R2222" s="634" t="s">
        <v>7205</v>
      </c>
      <c r="S2222" s="634" t="s">
        <v>8135</v>
      </c>
      <c r="T2222" s="634" t="s">
        <v>8284</v>
      </c>
      <c r="U2222" s="634" t="s">
        <v>2426</v>
      </c>
      <c r="V2222" s="634" t="s">
        <v>470</v>
      </c>
      <c r="W2222" s="634" t="s">
        <v>5559</v>
      </c>
      <c r="X2222" s="634" t="s">
        <v>8137</v>
      </c>
      <c r="Y2222" s="634" t="s">
        <v>8138</v>
      </c>
      <c r="Z2222" s="634" t="s">
        <v>8139</v>
      </c>
      <c r="AE2222" s="634" t="s">
        <v>20128</v>
      </c>
      <c r="AF2222" s="634" t="s">
        <v>18740</v>
      </c>
      <c r="AI2222" s="646" t="str">
        <f>VLOOKUP(K2222,'1-kurs'!C:F,4,)</f>
        <v>1-kurs</v>
      </c>
      <c r="AJ2222" s="634" t="str">
        <f t="shared" si="34"/>
        <v>438241101675</v>
      </c>
    </row>
    <row r="2223" spans="1:36" hidden="1" x14ac:dyDescent="0.25">
      <c r="A2223" s="634" t="s">
        <v>10319</v>
      </c>
      <c r="B2223" s="634" t="s">
        <v>7356</v>
      </c>
      <c r="C2223" s="634" t="s">
        <v>8125</v>
      </c>
      <c r="D2223" s="634" t="s">
        <v>8126</v>
      </c>
      <c r="E2223" s="634" t="s">
        <v>8127</v>
      </c>
      <c r="F2223" s="634" t="s">
        <v>4345</v>
      </c>
      <c r="G2223" s="634" t="s">
        <v>8221</v>
      </c>
      <c r="H2223" s="634" t="s">
        <v>4346</v>
      </c>
      <c r="I2223" s="634" t="s">
        <v>10320</v>
      </c>
      <c r="J2223" s="634" t="s">
        <v>10321</v>
      </c>
      <c r="K2223" s="635">
        <v>40807985350012</v>
      </c>
      <c r="L2223" s="634" t="s">
        <v>10322</v>
      </c>
      <c r="M2223" s="634" t="s">
        <v>4312</v>
      </c>
      <c r="N2223" s="634" t="s">
        <v>2424</v>
      </c>
      <c r="O2223" s="634" t="s">
        <v>7916</v>
      </c>
      <c r="P2223" s="634" t="s">
        <v>8132</v>
      </c>
      <c r="Q2223" s="634" t="s">
        <v>8133</v>
      </c>
      <c r="R2223" s="634" t="s">
        <v>7205</v>
      </c>
      <c r="S2223" s="634" t="s">
        <v>8135</v>
      </c>
      <c r="T2223" s="634" t="s">
        <v>8284</v>
      </c>
      <c r="U2223" s="634" t="s">
        <v>2426</v>
      </c>
      <c r="V2223" s="634" t="s">
        <v>470</v>
      </c>
      <c r="W2223" s="634" t="s">
        <v>5559</v>
      </c>
      <c r="X2223" s="634" t="s">
        <v>8137</v>
      </c>
      <c r="Y2223" s="634" t="s">
        <v>8138</v>
      </c>
      <c r="Z2223" s="634" t="s">
        <v>8139</v>
      </c>
      <c r="AE2223" s="634" t="s">
        <v>20128</v>
      </c>
      <c r="AF2223" s="634" t="s">
        <v>21284</v>
      </c>
      <c r="AI2223" s="646" t="str">
        <f>VLOOKUP(K2223,'1-kurs'!C:F,4,)</f>
        <v>1-kurs</v>
      </c>
      <c r="AJ2223" s="634" t="str">
        <f t="shared" si="34"/>
        <v>438241101670</v>
      </c>
    </row>
    <row r="2224" spans="1:36" hidden="1" x14ac:dyDescent="0.25">
      <c r="A2224" s="634" t="s">
        <v>10315</v>
      </c>
      <c r="B2224" s="634" t="s">
        <v>7346</v>
      </c>
      <c r="C2224" s="634" t="s">
        <v>8125</v>
      </c>
      <c r="D2224" s="634" t="s">
        <v>8126</v>
      </c>
      <c r="E2224" s="634" t="s">
        <v>8127</v>
      </c>
      <c r="F2224" s="634" t="s">
        <v>4345</v>
      </c>
      <c r="G2224" s="634" t="s">
        <v>4350</v>
      </c>
      <c r="H2224" s="634" t="s">
        <v>4346</v>
      </c>
      <c r="I2224" s="634" t="s">
        <v>10316</v>
      </c>
      <c r="J2224" s="634" t="s">
        <v>10317</v>
      </c>
      <c r="K2224" s="635">
        <v>60810035310041</v>
      </c>
      <c r="L2224" s="634" t="s">
        <v>10318</v>
      </c>
      <c r="M2224" s="634" t="s">
        <v>4312</v>
      </c>
      <c r="N2224" s="634" t="s">
        <v>2424</v>
      </c>
      <c r="O2224" s="634" t="s">
        <v>7916</v>
      </c>
      <c r="P2224" s="634" t="s">
        <v>8132</v>
      </c>
      <c r="Q2224" s="634" t="s">
        <v>8133</v>
      </c>
      <c r="R2224" s="634" t="s">
        <v>7205</v>
      </c>
      <c r="S2224" s="634" t="s">
        <v>8135</v>
      </c>
      <c r="T2224" s="634" t="s">
        <v>8284</v>
      </c>
      <c r="U2224" s="634" t="s">
        <v>2426</v>
      </c>
      <c r="V2224" s="634" t="s">
        <v>470</v>
      </c>
      <c r="W2224" s="634" t="s">
        <v>5559</v>
      </c>
      <c r="X2224" s="634" t="s">
        <v>8175</v>
      </c>
      <c r="Y2224" s="634" t="s">
        <v>8138</v>
      </c>
      <c r="Z2224" s="634" t="s">
        <v>8139</v>
      </c>
      <c r="AE2224" s="634" t="s">
        <v>20128</v>
      </c>
      <c r="AF2224" s="634" t="s">
        <v>21282</v>
      </c>
      <c r="AI2224" s="646" t="str">
        <f>VLOOKUP(K2224,'1-kurs'!C:F,4,)</f>
        <v>1-kurs</v>
      </c>
      <c r="AJ2224" s="634" t="str">
        <f t="shared" si="34"/>
        <v>438241102151</v>
      </c>
    </row>
    <row r="2225" spans="1:36" hidden="1" x14ac:dyDescent="0.25">
      <c r="A2225" s="634" t="s">
        <v>10323</v>
      </c>
      <c r="B2225" s="634" t="s">
        <v>7628</v>
      </c>
      <c r="C2225" s="634" t="s">
        <v>8125</v>
      </c>
      <c r="D2225" s="634" t="s">
        <v>8126</v>
      </c>
      <c r="E2225" s="634" t="s">
        <v>8127</v>
      </c>
      <c r="F2225" s="634" t="s">
        <v>8142</v>
      </c>
      <c r="G2225" s="634" t="s">
        <v>8660</v>
      </c>
      <c r="H2225" s="634" t="s">
        <v>4344</v>
      </c>
      <c r="I2225" s="634" t="s">
        <v>10324</v>
      </c>
      <c r="J2225" s="634" t="s">
        <v>10325</v>
      </c>
      <c r="K2225" s="635">
        <v>52812065820025</v>
      </c>
      <c r="L2225" s="634" t="s">
        <v>10326</v>
      </c>
      <c r="M2225" s="634" t="s">
        <v>4312</v>
      </c>
      <c r="N2225" s="634" t="s">
        <v>2424</v>
      </c>
      <c r="O2225" s="634" t="s">
        <v>7916</v>
      </c>
      <c r="P2225" s="634" t="s">
        <v>8132</v>
      </c>
      <c r="Q2225" s="634" t="s">
        <v>8133</v>
      </c>
      <c r="R2225" s="634" t="s">
        <v>7205</v>
      </c>
      <c r="S2225" s="634" t="s">
        <v>8135</v>
      </c>
      <c r="T2225" s="634" t="s">
        <v>8284</v>
      </c>
      <c r="U2225" s="634" t="s">
        <v>2426</v>
      </c>
      <c r="V2225" s="634" t="s">
        <v>470</v>
      </c>
      <c r="W2225" s="634" t="s">
        <v>5559</v>
      </c>
      <c r="X2225" s="634" t="s">
        <v>8137</v>
      </c>
      <c r="Y2225" s="634" t="s">
        <v>8138</v>
      </c>
      <c r="Z2225" s="634" t="s">
        <v>8139</v>
      </c>
      <c r="AE2225" s="634" t="s">
        <v>20128</v>
      </c>
      <c r="AF2225" s="634" t="s">
        <v>21266</v>
      </c>
      <c r="AI2225" s="646" t="str">
        <f>VLOOKUP(K2225,'1-kurs'!C:F,4,)</f>
        <v>1-kurs</v>
      </c>
      <c r="AJ2225" s="634" t="str">
        <f t="shared" si="34"/>
        <v>438241101681</v>
      </c>
    </row>
    <row r="2226" spans="1:36" hidden="1" x14ac:dyDescent="0.25">
      <c r="A2226" s="634" t="s">
        <v>10303</v>
      </c>
      <c r="B2226" s="634" t="s">
        <v>7308</v>
      </c>
      <c r="C2226" s="634" t="s">
        <v>8125</v>
      </c>
      <c r="D2226" s="634" t="s">
        <v>8126</v>
      </c>
      <c r="E2226" s="634" t="s">
        <v>8127</v>
      </c>
      <c r="F2226" s="634" t="s">
        <v>4345</v>
      </c>
      <c r="G2226" s="634" t="s">
        <v>4349</v>
      </c>
      <c r="H2226" s="634" t="s">
        <v>4346</v>
      </c>
      <c r="I2226" s="634" t="s">
        <v>10304</v>
      </c>
      <c r="J2226" s="634" t="s">
        <v>10305</v>
      </c>
      <c r="K2226" s="635">
        <v>40508891090059</v>
      </c>
      <c r="L2226" s="634" t="s">
        <v>10306</v>
      </c>
      <c r="M2226" s="634" t="s">
        <v>4312</v>
      </c>
      <c r="N2226" s="634" t="s">
        <v>2424</v>
      </c>
      <c r="O2226" s="634" t="s">
        <v>7916</v>
      </c>
      <c r="P2226" s="634" t="s">
        <v>8132</v>
      </c>
      <c r="Q2226" s="634" t="s">
        <v>8133</v>
      </c>
      <c r="R2226" s="634" t="s">
        <v>7205</v>
      </c>
      <c r="S2226" s="634" t="s">
        <v>8135</v>
      </c>
      <c r="T2226" s="634" t="s">
        <v>8284</v>
      </c>
      <c r="U2226" s="634" t="s">
        <v>2426</v>
      </c>
      <c r="V2226" s="634" t="s">
        <v>470</v>
      </c>
      <c r="W2226" s="634" t="s">
        <v>5559</v>
      </c>
      <c r="X2226" s="634" t="s">
        <v>8225</v>
      </c>
      <c r="Y2226" s="634" t="s">
        <v>8138</v>
      </c>
      <c r="Z2226" s="634" t="s">
        <v>8139</v>
      </c>
      <c r="AE2226" s="634" t="s">
        <v>20128</v>
      </c>
      <c r="AF2226" s="634" t="s">
        <v>21268</v>
      </c>
      <c r="AI2226" s="646" t="str">
        <f>VLOOKUP(K2226,'1-kurs'!C:F,4,)</f>
        <v>1-kurs</v>
      </c>
      <c r="AJ2226" s="634" t="str">
        <f t="shared" si="34"/>
        <v>438241102129</v>
      </c>
    </row>
    <row r="2227" spans="1:36" hidden="1" x14ac:dyDescent="0.25">
      <c r="A2227" s="634" t="s">
        <v>10405</v>
      </c>
      <c r="B2227" s="634" t="s">
        <v>8048</v>
      </c>
      <c r="C2227" s="634" t="s">
        <v>8125</v>
      </c>
      <c r="D2227" s="634" t="s">
        <v>8126</v>
      </c>
      <c r="E2227" s="634" t="s">
        <v>10406</v>
      </c>
      <c r="F2227" s="634" t="s">
        <v>8156</v>
      </c>
      <c r="G2227" s="634" t="s">
        <v>10407</v>
      </c>
      <c r="H2227" s="634" t="s">
        <v>4346</v>
      </c>
      <c r="I2227" s="634" t="s">
        <v>10408</v>
      </c>
      <c r="J2227" s="634" t="s">
        <v>10409</v>
      </c>
      <c r="K2227" s="635">
        <v>40709977320015</v>
      </c>
      <c r="L2227" s="634" t="s">
        <v>10410</v>
      </c>
      <c r="M2227" s="634" t="s">
        <v>4312</v>
      </c>
      <c r="N2227" s="634" t="s">
        <v>2424</v>
      </c>
      <c r="O2227" s="634" t="s">
        <v>7917</v>
      </c>
      <c r="P2227" s="634" t="s">
        <v>8132</v>
      </c>
      <c r="Q2227" s="634" t="s">
        <v>8133</v>
      </c>
      <c r="R2227" s="634" t="s">
        <v>7205</v>
      </c>
      <c r="S2227" s="634" t="s">
        <v>8135</v>
      </c>
      <c r="T2227" s="634" t="s">
        <v>9175</v>
      </c>
      <c r="U2227" s="634" t="s">
        <v>2426</v>
      </c>
      <c r="V2227" s="634" t="s">
        <v>470</v>
      </c>
      <c r="W2227" s="634" t="s">
        <v>5559</v>
      </c>
      <c r="X2227" s="634" t="s">
        <v>8175</v>
      </c>
      <c r="Y2227" s="634" t="s">
        <v>8138</v>
      </c>
      <c r="Z2227" s="634" t="s">
        <v>8139</v>
      </c>
      <c r="AB2227" s="634" t="s">
        <v>8183</v>
      </c>
      <c r="AC2227" s="634" t="s">
        <v>8184</v>
      </c>
      <c r="AE2227" s="634" t="s">
        <v>20128</v>
      </c>
      <c r="AF2227" s="634" t="s">
        <v>21266</v>
      </c>
      <c r="AI2227" s="646" t="str">
        <f>VLOOKUP(K2227,'1-kurs'!C:F,4,)</f>
        <v>1-kurs</v>
      </c>
      <c r="AJ2227" s="634" t="str">
        <f t="shared" si="34"/>
        <v>438241101219</v>
      </c>
    </row>
    <row r="2228" spans="1:36" hidden="1" x14ac:dyDescent="0.25">
      <c r="A2228" s="634" t="s">
        <v>10451</v>
      </c>
      <c r="B2228" s="634" t="s">
        <v>7530</v>
      </c>
      <c r="C2228" s="634" t="s">
        <v>8125</v>
      </c>
      <c r="D2228" s="634" t="s">
        <v>8126</v>
      </c>
      <c r="E2228" s="634" t="s">
        <v>8127</v>
      </c>
      <c r="F2228" s="634" t="s">
        <v>8253</v>
      </c>
      <c r="G2228" s="634" t="s">
        <v>8511</v>
      </c>
      <c r="H2228" s="634" t="s">
        <v>4344</v>
      </c>
      <c r="I2228" s="634" t="s">
        <v>10452</v>
      </c>
      <c r="J2228" s="634" t="s">
        <v>10453</v>
      </c>
      <c r="K2228" s="635">
        <v>52910046070026</v>
      </c>
      <c r="L2228" s="634" t="s">
        <v>10454</v>
      </c>
      <c r="M2228" s="634" t="s">
        <v>4312</v>
      </c>
      <c r="N2228" s="634" t="s">
        <v>2424</v>
      </c>
      <c r="O2228" s="634" t="s">
        <v>7917</v>
      </c>
      <c r="P2228" s="634" t="s">
        <v>8132</v>
      </c>
      <c r="Q2228" s="634" t="s">
        <v>8133</v>
      </c>
      <c r="R2228" s="634" t="s">
        <v>7205</v>
      </c>
      <c r="S2228" s="634" t="s">
        <v>8135</v>
      </c>
      <c r="T2228" s="634" t="s">
        <v>9175</v>
      </c>
      <c r="U2228" s="634" t="s">
        <v>2426</v>
      </c>
      <c r="V2228" s="634" t="s">
        <v>470</v>
      </c>
      <c r="W2228" s="634" t="s">
        <v>5559</v>
      </c>
      <c r="X2228" s="634" t="s">
        <v>8365</v>
      </c>
      <c r="Y2228" s="634" t="s">
        <v>8138</v>
      </c>
      <c r="Z2228" s="634" t="s">
        <v>8139</v>
      </c>
      <c r="AE2228" s="634" t="s">
        <v>20128</v>
      </c>
      <c r="AF2228" s="634" t="s">
        <v>21210</v>
      </c>
      <c r="AI2228" s="646" t="str">
        <f>VLOOKUP(K2228,'1-kurs'!C:F,4,)</f>
        <v>1-kurs</v>
      </c>
      <c r="AJ2228" s="634" t="str">
        <f t="shared" si="34"/>
        <v>438241101694</v>
      </c>
    </row>
    <row r="2229" spans="1:36" hidden="1" x14ac:dyDescent="0.25">
      <c r="A2229" s="634" t="s">
        <v>10347</v>
      </c>
      <c r="B2229" s="634" t="s">
        <v>10348</v>
      </c>
      <c r="C2229" s="634" t="s">
        <v>8125</v>
      </c>
      <c r="D2229" s="634" t="s">
        <v>8126</v>
      </c>
      <c r="E2229" s="634" t="s">
        <v>8127</v>
      </c>
      <c r="F2229" s="634" t="s">
        <v>4345</v>
      </c>
      <c r="G2229" s="634" t="s">
        <v>8221</v>
      </c>
      <c r="H2229" s="634" t="s">
        <v>4344</v>
      </c>
      <c r="I2229" s="634" t="s">
        <v>10349</v>
      </c>
      <c r="J2229" s="634" t="s">
        <v>10350</v>
      </c>
      <c r="K2229" s="635">
        <v>53001025350035</v>
      </c>
      <c r="L2229" s="634" t="s">
        <v>10351</v>
      </c>
      <c r="M2229" s="634" t="s">
        <v>4312</v>
      </c>
      <c r="N2229" s="634" t="s">
        <v>2424</v>
      </c>
      <c r="O2229" s="634" t="s">
        <v>7917</v>
      </c>
      <c r="P2229" s="634" t="s">
        <v>8132</v>
      </c>
      <c r="Q2229" s="634" t="s">
        <v>8133</v>
      </c>
      <c r="R2229" s="634" t="s">
        <v>7205</v>
      </c>
      <c r="S2229" s="634" t="s">
        <v>8135</v>
      </c>
      <c r="T2229" s="634" t="s">
        <v>9175</v>
      </c>
      <c r="U2229" s="634" t="s">
        <v>2426</v>
      </c>
      <c r="V2229" s="634" t="s">
        <v>470</v>
      </c>
      <c r="W2229" s="634" t="s">
        <v>5559</v>
      </c>
      <c r="X2229" s="634" t="s">
        <v>8175</v>
      </c>
      <c r="Y2229" s="634" t="s">
        <v>8138</v>
      </c>
      <c r="Z2229" s="634" t="s">
        <v>8139</v>
      </c>
      <c r="AE2229" s="634" t="s">
        <v>20515</v>
      </c>
      <c r="AF2229" s="634" t="s">
        <v>21339</v>
      </c>
      <c r="AI2229" s="646" t="str">
        <f>VLOOKUP(K2229,'1-kurs'!C:F,4,)</f>
        <v>1-kurs</v>
      </c>
      <c r="AJ2229" s="634" t="str">
        <f t="shared" si="34"/>
        <v>438241101735</v>
      </c>
    </row>
    <row r="2230" spans="1:36" hidden="1" x14ac:dyDescent="0.25">
      <c r="A2230" s="634" t="s">
        <v>10444</v>
      </c>
      <c r="B2230" s="634" t="s">
        <v>8062</v>
      </c>
      <c r="C2230" s="634" t="s">
        <v>8125</v>
      </c>
      <c r="D2230" s="634" t="s">
        <v>8126</v>
      </c>
      <c r="E2230" s="634" t="s">
        <v>8127</v>
      </c>
      <c r="F2230" s="634" t="s">
        <v>4345</v>
      </c>
      <c r="G2230" s="634" t="s">
        <v>4347</v>
      </c>
      <c r="H2230" s="634" t="s">
        <v>4346</v>
      </c>
      <c r="I2230" s="634" t="s">
        <v>10445</v>
      </c>
      <c r="J2230" s="634" t="s">
        <v>10446</v>
      </c>
      <c r="K2230" s="635">
        <v>62802045260061</v>
      </c>
      <c r="L2230" s="634" t="s">
        <v>8181</v>
      </c>
      <c r="M2230" s="634" t="s">
        <v>4312</v>
      </c>
      <c r="N2230" s="634" t="s">
        <v>2424</v>
      </c>
      <c r="O2230" s="634" t="s">
        <v>7917</v>
      </c>
      <c r="P2230" s="634" t="s">
        <v>8132</v>
      </c>
      <c r="Q2230" s="634" t="s">
        <v>8133</v>
      </c>
      <c r="R2230" s="634" t="s">
        <v>7205</v>
      </c>
      <c r="S2230" s="634" t="s">
        <v>8135</v>
      </c>
      <c r="T2230" s="634" t="s">
        <v>9175</v>
      </c>
      <c r="U2230" s="634" t="s">
        <v>2426</v>
      </c>
      <c r="V2230" s="634" t="s">
        <v>470</v>
      </c>
      <c r="W2230" s="634" t="s">
        <v>5559</v>
      </c>
      <c r="X2230" s="634" t="s">
        <v>8739</v>
      </c>
      <c r="Y2230" s="634" t="s">
        <v>8138</v>
      </c>
      <c r="Z2230" s="634" t="s">
        <v>8139</v>
      </c>
      <c r="AB2230" s="634" t="s">
        <v>8183</v>
      </c>
      <c r="AC2230" s="634" t="s">
        <v>8184</v>
      </c>
      <c r="AE2230" s="634" t="s">
        <v>20128</v>
      </c>
      <c r="AF2230" s="634" t="s">
        <v>21327</v>
      </c>
      <c r="AI2230" s="646" t="str">
        <f>VLOOKUP(K2230,'1-kurs'!C:F,4,)</f>
        <v>1-kurs</v>
      </c>
      <c r="AJ2230" s="634" t="str">
        <f t="shared" si="34"/>
        <v>438241100694</v>
      </c>
    </row>
    <row r="2231" spans="1:36" hidden="1" x14ac:dyDescent="0.25">
      <c r="A2231" s="634" t="s">
        <v>10352</v>
      </c>
      <c r="B2231" s="634" t="s">
        <v>7565</v>
      </c>
      <c r="C2231" s="634" t="s">
        <v>8125</v>
      </c>
      <c r="D2231" s="634" t="s">
        <v>8126</v>
      </c>
      <c r="E2231" s="634" t="s">
        <v>8127</v>
      </c>
      <c r="F2231" s="634" t="s">
        <v>8552</v>
      </c>
      <c r="G2231" s="634" t="s">
        <v>10353</v>
      </c>
      <c r="H2231" s="634" t="s">
        <v>4344</v>
      </c>
      <c r="I2231" s="634" t="s">
        <v>9281</v>
      </c>
      <c r="J2231" s="634" t="s">
        <v>10354</v>
      </c>
      <c r="K2231" s="635">
        <v>50805035710022</v>
      </c>
      <c r="L2231" s="634" t="s">
        <v>10355</v>
      </c>
      <c r="M2231" s="634" t="s">
        <v>4312</v>
      </c>
      <c r="N2231" s="634" t="s">
        <v>2424</v>
      </c>
      <c r="O2231" s="634" t="s">
        <v>7917</v>
      </c>
      <c r="P2231" s="634" t="s">
        <v>8132</v>
      </c>
      <c r="Q2231" s="634" t="s">
        <v>8133</v>
      </c>
      <c r="R2231" s="634" t="s">
        <v>7205</v>
      </c>
      <c r="S2231" s="634" t="s">
        <v>8135</v>
      </c>
      <c r="T2231" s="634" t="s">
        <v>9175</v>
      </c>
      <c r="U2231" s="634" t="s">
        <v>2426</v>
      </c>
      <c r="V2231" s="634" t="s">
        <v>470</v>
      </c>
      <c r="W2231" s="634" t="s">
        <v>5559</v>
      </c>
      <c r="X2231" s="634" t="s">
        <v>8175</v>
      </c>
      <c r="Y2231" s="634" t="s">
        <v>8138</v>
      </c>
      <c r="Z2231" s="634" t="s">
        <v>8139</v>
      </c>
      <c r="AE2231" s="634" t="s">
        <v>20128</v>
      </c>
      <c r="AF2231" s="634" t="s">
        <v>20720</v>
      </c>
      <c r="AI2231" s="646" t="str">
        <f>VLOOKUP(K2231,'1-kurs'!C:F,4,)</f>
        <v>1-kurs</v>
      </c>
      <c r="AJ2231" s="634" t="str">
        <f t="shared" si="34"/>
        <v>438241101868</v>
      </c>
    </row>
    <row r="2232" spans="1:36" hidden="1" x14ac:dyDescent="0.25">
      <c r="A2232" s="634" t="s">
        <v>10365</v>
      </c>
      <c r="B2232" s="634" t="s">
        <v>8003</v>
      </c>
      <c r="C2232" s="634" t="s">
        <v>8125</v>
      </c>
      <c r="D2232" s="634" t="s">
        <v>8126</v>
      </c>
      <c r="E2232" s="634" t="s">
        <v>8127</v>
      </c>
      <c r="F2232" s="634" t="s">
        <v>8142</v>
      </c>
      <c r="G2232" s="634" t="s">
        <v>8143</v>
      </c>
      <c r="H2232" s="634" t="s">
        <v>4346</v>
      </c>
      <c r="I2232" s="634" t="s">
        <v>10366</v>
      </c>
      <c r="J2232" s="634" t="s">
        <v>10367</v>
      </c>
      <c r="K2232" s="635">
        <v>41307961040038</v>
      </c>
      <c r="L2232" s="634" t="s">
        <v>10368</v>
      </c>
      <c r="M2232" s="634" t="s">
        <v>4312</v>
      </c>
      <c r="N2232" s="634" t="s">
        <v>2424</v>
      </c>
      <c r="O2232" s="634" t="s">
        <v>7917</v>
      </c>
      <c r="P2232" s="634" t="s">
        <v>8132</v>
      </c>
      <c r="Q2232" s="634" t="s">
        <v>8133</v>
      </c>
      <c r="R2232" s="634" t="s">
        <v>7205</v>
      </c>
      <c r="S2232" s="634" t="s">
        <v>8135</v>
      </c>
      <c r="T2232" s="634" t="s">
        <v>9175</v>
      </c>
      <c r="U2232" s="634" t="s">
        <v>2426</v>
      </c>
      <c r="V2232" s="634" t="s">
        <v>470</v>
      </c>
      <c r="W2232" s="634" t="s">
        <v>5559</v>
      </c>
      <c r="X2232" s="634" t="s">
        <v>8175</v>
      </c>
      <c r="Y2232" s="634" t="s">
        <v>8138</v>
      </c>
      <c r="Z2232" s="634" t="s">
        <v>8139</v>
      </c>
      <c r="AE2232" s="634" t="s">
        <v>20128</v>
      </c>
      <c r="AF2232" s="634" t="s">
        <v>19688</v>
      </c>
      <c r="AI2232" s="646" t="str">
        <f>VLOOKUP(K2232,'1-kurs'!C:F,4,)</f>
        <v>1-kurs</v>
      </c>
      <c r="AJ2232" s="634" t="str">
        <f t="shared" si="34"/>
        <v>438241102198</v>
      </c>
    </row>
    <row r="2233" spans="1:36" hidden="1" x14ac:dyDescent="0.25">
      <c r="A2233" s="634" t="s">
        <v>10458</v>
      </c>
      <c r="B2233" s="634" t="s">
        <v>8011</v>
      </c>
      <c r="C2233" s="634" t="s">
        <v>8125</v>
      </c>
      <c r="D2233" s="634" t="s">
        <v>8126</v>
      </c>
      <c r="E2233" s="634" t="s">
        <v>8127</v>
      </c>
      <c r="F2233" s="634" t="s">
        <v>4345</v>
      </c>
      <c r="G2233" s="634" t="s">
        <v>8332</v>
      </c>
      <c r="H2233" s="634" t="s">
        <v>4344</v>
      </c>
      <c r="I2233" s="634" t="s">
        <v>10459</v>
      </c>
      <c r="J2233" s="634" t="s">
        <v>10460</v>
      </c>
      <c r="K2233" s="635">
        <v>51401025280019</v>
      </c>
      <c r="L2233" s="634" t="s">
        <v>10461</v>
      </c>
      <c r="M2233" s="634" t="s">
        <v>4312</v>
      </c>
      <c r="N2233" s="634" t="s">
        <v>2424</v>
      </c>
      <c r="O2233" s="634" t="s">
        <v>7917</v>
      </c>
      <c r="P2233" s="634" t="s">
        <v>8132</v>
      </c>
      <c r="Q2233" s="634" t="s">
        <v>8133</v>
      </c>
      <c r="R2233" s="634" t="s">
        <v>7205</v>
      </c>
      <c r="S2233" s="634" t="s">
        <v>8135</v>
      </c>
      <c r="T2233" s="634" t="s">
        <v>9175</v>
      </c>
      <c r="U2233" s="634" t="s">
        <v>2426</v>
      </c>
      <c r="V2233" s="634" t="s">
        <v>470</v>
      </c>
      <c r="W2233" s="634" t="s">
        <v>5559</v>
      </c>
      <c r="X2233" s="634" t="s">
        <v>8175</v>
      </c>
      <c r="Y2233" s="634" t="s">
        <v>8138</v>
      </c>
      <c r="Z2233" s="634" t="s">
        <v>8139</v>
      </c>
      <c r="AE2233" s="634" t="s">
        <v>20128</v>
      </c>
      <c r="AF2233" s="634" t="s">
        <v>20752</v>
      </c>
      <c r="AI2233" s="646" t="str">
        <f>VLOOKUP(K2233,'1-kurs'!C:F,4,)</f>
        <v>1-kurs</v>
      </c>
      <c r="AJ2233" s="634" t="str">
        <f t="shared" si="34"/>
        <v>438241101506</v>
      </c>
    </row>
    <row r="2234" spans="1:36" hidden="1" x14ac:dyDescent="0.25">
      <c r="A2234" s="634" t="s">
        <v>10338</v>
      </c>
      <c r="B2234" s="634" t="s">
        <v>8073</v>
      </c>
      <c r="C2234" s="634" t="s">
        <v>8125</v>
      </c>
      <c r="D2234" s="634" t="s">
        <v>8126</v>
      </c>
      <c r="E2234" s="634" t="s">
        <v>8127</v>
      </c>
      <c r="F2234" s="634" t="s">
        <v>4345</v>
      </c>
      <c r="G2234" s="634" t="s">
        <v>8332</v>
      </c>
      <c r="H2234" s="634" t="s">
        <v>4344</v>
      </c>
      <c r="I2234" s="634" t="s">
        <v>10255</v>
      </c>
      <c r="J2234" s="634" t="s">
        <v>10339</v>
      </c>
      <c r="K2234" s="635">
        <v>52403075280037</v>
      </c>
      <c r="L2234" s="634" t="s">
        <v>10340</v>
      </c>
      <c r="M2234" s="634" t="s">
        <v>4312</v>
      </c>
      <c r="N2234" s="634" t="s">
        <v>2424</v>
      </c>
      <c r="O2234" s="634" t="s">
        <v>7917</v>
      </c>
      <c r="P2234" s="634" t="s">
        <v>8132</v>
      </c>
      <c r="Q2234" s="634" t="s">
        <v>8133</v>
      </c>
      <c r="R2234" s="634" t="s">
        <v>7205</v>
      </c>
      <c r="S2234" s="634" t="s">
        <v>8135</v>
      </c>
      <c r="T2234" s="634" t="s">
        <v>9175</v>
      </c>
      <c r="U2234" s="634" t="s">
        <v>2426</v>
      </c>
      <c r="V2234" s="634" t="s">
        <v>470</v>
      </c>
      <c r="W2234" s="634" t="s">
        <v>5559</v>
      </c>
      <c r="X2234" s="634" t="s">
        <v>8706</v>
      </c>
      <c r="Y2234" s="634" t="s">
        <v>8138</v>
      </c>
      <c r="Z2234" s="634" t="s">
        <v>8139</v>
      </c>
      <c r="AE2234" s="634" t="s">
        <v>20128</v>
      </c>
      <c r="AF2234" s="634" t="s">
        <v>19302</v>
      </c>
      <c r="AI2234" s="646" t="str">
        <f>VLOOKUP(K2234,'1-kurs'!C:F,4,)</f>
        <v>1-kurs</v>
      </c>
      <c r="AJ2234" s="634" t="str">
        <f t="shared" si="34"/>
        <v>438241102244</v>
      </c>
    </row>
    <row r="2235" spans="1:36" hidden="1" x14ac:dyDescent="0.25">
      <c r="A2235" s="634" t="s">
        <v>10431</v>
      </c>
      <c r="B2235" s="634" t="s">
        <v>7640</v>
      </c>
      <c r="C2235" s="634" t="s">
        <v>8125</v>
      </c>
      <c r="D2235" s="634" t="s">
        <v>8126</v>
      </c>
      <c r="E2235" s="634" t="s">
        <v>8127</v>
      </c>
      <c r="F2235" s="634" t="s">
        <v>8700</v>
      </c>
      <c r="G2235" s="634" t="s">
        <v>8701</v>
      </c>
      <c r="H2235" s="634" t="s">
        <v>4346</v>
      </c>
      <c r="I2235" s="634" t="s">
        <v>9866</v>
      </c>
      <c r="J2235" s="634" t="s">
        <v>10432</v>
      </c>
      <c r="K2235" s="635">
        <v>62409067120052</v>
      </c>
      <c r="L2235" s="634" t="s">
        <v>8247</v>
      </c>
      <c r="M2235" s="634" t="s">
        <v>4312</v>
      </c>
      <c r="N2235" s="634" t="s">
        <v>2424</v>
      </c>
      <c r="O2235" s="634" t="s">
        <v>7917</v>
      </c>
      <c r="P2235" s="634" t="s">
        <v>8132</v>
      </c>
      <c r="Q2235" s="634" t="s">
        <v>8133</v>
      </c>
      <c r="R2235" s="634" t="s">
        <v>7205</v>
      </c>
      <c r="S2235" s="634" t="s">
        <v>8135</v>
      </c>
      <c r="T2235" s="634" t="s">
        <v>9175</v>
      </c>
      <c r="U2235" s="634" t="s">
        <v>2426</v>
      </c>
      <c r="V2235" s="634" t="s">
        <v>470</v>
      </c>
      <c r="W2235" s="634" t="s">
        <v>5559</v>
      </c>
      <c r="X2235" s="634" t="s">
        <v>8175</v>
      </c>
      <c r="Y2235" s="634" t="s">
        <v>8138</v>
      </c>
      <c r="Z2235" s="634" t="s">
        <v>8139</v>
      </c>
      <c r="AC2235" s="634" t="s">
        <v>8184</v>
      </c>
      <c r="AE2235" s="634" t="s">
        <v>20128</v>
      </c>
      <c r="AF2235" s="634" t="s">
        <v>18740</v>
      </c>
      <c r="AI2235" s="646" t="str">
        <f>VLOOKUP(K2235,'1-kurs'!C:F,4,)</f>
        <v>1-kurs</v>
      </c>
      <c r="AJ2235" s="634" t="str">
        <f t="shared" si="34"/>
        <v>438241102140</v>
      </c>
    </row>
    <row r="2236" spans="1:36" hidden="1" x14ac:dyDescent="0.25">
      <c r="A2236" s="634" t="s">
        <v>10399</v>
      </c>
      <c r="B2236" s="634" t="s">
        <v>7968</v>
      </c>
      <c r="C2236" s="634" t="s">
        <v>8125</v>
      </c>
      <c r="D2236" s="634" t="s">
        <v>8126</v>
      </c>
      <c r="E2236" s="634" t="s">
        <v>8127</v>
      </c>
      <c r="F2236" s="634" t="s">
        <v>4345</v>
      </c>
      <c r="G2236" s="634" t="s">
        <v>8128</v>
      </c>
      <c r="H2236" s="634" t="s">
        <v>4346</v>
      </c>
      <c r="I2236" s="634" t="s">
        <v>10400</v>
      </c>
      <c r="J2236" s="634" t="s">
        <v>10401</v>
      </c>
      <c r="K2236" s="635">
        <v>40806791100022</v>
      </c>
      <c r="L2236" s="634" t="s">
        <v>10402</v>
      </c>
      <c r="M2236" s="634" t="s">
        <v>4312</v>
      </c>
      <c r="N2236" s="634" t="s">
        <v>2424</v>
      </c>
      <c r="O2236" s="634" t="s">
        <v>7917</v>
      </c>
      <c r="P2236" s="634" t="s">
        <v>8132</v>
      </c>
      <c r="Q2236" s="634" t="s">
        <v>8133</v>
      </c>
      <c r="R2236" s="634" t="s">
        <v>7205</v>
      </c>
      <c r="S2236" s="634" t="s">
        <v>8135</v>
      </c>
      <c r="T2236" s="634" t="s">
        <v>9175</v>
      </c>
      <c r="U2236" s="634" t="s">
        <v>2426</v>
      </c>
      <c r="V2236" s="634" t="s">
        <v>470</v>
      </c>
      <c r="W2236" s="634" t="s">
        <v>5559</v>
      </c>
      <c r="X2236" s="634" t="s">
        <v>8175</v>
      </c>
      <c r="Y2236" s="634" t="s">
        <v>8138</v>
      </c>
      <c r="Z2236" s="634" t="s">
        <v>8139</v>
      </c>
      <c r="AB2236" s="634" t="s">
        <v>8183</v>
      </c>
      <c r="AC2236" s="634" t="s">
        <v>8184</v>
      </c>
      <c r="AE2236" s="634" t="s">
        <v>20128</v>
      </c>
      <c r="AF2236" s="634" t="s">
        <v>20823</v>
      </c>
      <c r="AI2236" s="646" t="str">
        <f>VLOOKUP(K2236,'1-kurs'!C:F,4,)</f>
        <v>1-kurs</v>
      </c>
      <c r="AJ2236" s="634" t="str">
        <f t="shared" si="34"/>
        <v>438241102174</v>
      </c>
    </row>
    <row r="2237" spans="1:36" hidden="1" x14ac:dyDescent="0.25">
      <c r="A2237" s="634" t="s">
        <v>10411</v>
      </c>
      <c r="B2237" s="634" t="s">
        <v>8079</v>
      </c>
      <c r="C2237" s="634" t="s">
        <v>8125</v>
      </c>
      <c r="D2237" s="634" t="s">
        <v>8126</v>
      </c>
      <c r="E2237" s="634" t="s">
        <v>8127</v>
      </c>
      <c r="F2237" s="634" t="s">
        <v>4345</v>
      </c>
      <c r="G2237" s="634" t="s">
        <v>8332</v>
      </c>
      <c r="H2237" s="634" t="s">
        <v>4346</v>
      </c>
      <c r="I2237" s="634" t="s">
        <v>10412</v>
      </c>
      <c r="J2237" s="634" t="s">
        <v>10413</v>
      </c>
      <c r="K2237" s="635">
        <v>42909921050056</v>
      </c>
      <c r="L2237" s="634" t="s">
        <v>10266</v>
      </c>
      <c r="M2237" s="634" t="s">
        <v>4312</v>
      </c>
      <c r="N2237" s="634" t="s">
        <v>2424</v>
      </c>
      <c r="O2237" s="634" t="s">
        <v>7917</v>
      </c>
      <c r="P2237" s="634" t="s">
        <v>8132</v>
      </c>
      <c r="Q2237" s="634" t="s">
        <v>8133</v>
      </c>
      <c r="R2237" s="634" t="s">
        <v>7205</v>
      </c>
      <c r="S2237" s="634" t="s">
        <v>8135</v>
      </c>
      <c r="T2237" s="634" t="s">
        <v>9175</v>
      </c>
      <c r="U2237" s="634" t="s">
        <v>2426</v>
      </c>
      <c r="V2237" s="634" t="s">
        <v>470</v>
      </c>
      <c r="W2237" s="634" t="s">
        <v>5559</v>
      </c>
      <c r="X2237" s="634" t="s">
        <v>8175</v>
      </c>
      <c r="Y2237" s="634" t="s">
        <v>8138</v>
      </c>
      <c r="Z2237" s="634" t="s">
        <v>8139</v>
      </c>
      <c r="AB2237" s="634" t="s">
        <v>8183</v>
      </c>
      <c r="AC2237" s="634" t="s">
        <v>8184</v>
      </c>
      <c r="AE2237" s="634" t="s">
        <v>20128</v>
      </c>
      <c r="AF2237" s="634" t="s">
        <v>21281</v>
      </c>
      <c r="AI2237" s="646" t="str">
        <f>VLOOKUP(K2237,'1-kurs'!C:F,4,)</f>
        <v>1-kurs</v>
      </c>
      <c r="AJ2237" s="634" t="str">
        <f t="shared" si="34"/>
        <v>438241102209</v>
      </c>
    </row>
    <row r="2238" spans="1:36" hidden="1" x14ac:dyDescent="0.25">
      <c r="A2238" s="634" t="s">
        <v>10422</v>
      </c>
      <c r="B2238" s="634" t="s">
        <v>7682</v>
      </c>
      <c r="C2238" s="634" t="s">
        <v>8125</v>
      </c>
      <c r="D2238" s="634" t="s">
        <v>8126</v>
      </c>
      <c r="E2238" s="634" t="s">
        <v>8127</v>
      </c>
      <c r="F2238" s="634" t="s">
        <v>4345</v>
      </c>
      <c r="G2238" s="634" t="s">
        <v>8186</v>
      </c>
      <c r="H2238" s="634" t="s">
        <v>4346</v>
      </c>
      <c r="I2238" s="634" t="s">
        <v>10423</v>
      </c>
      <c r="J2238" s="634" t="s">
        <v>10424</v>
      </c>
      <c r="K2238" s="635">
        <v>41901911120076</v>
      </c>
      <c r="L2238" s="634" t="s">
        <v>10425</v>
      </c>
      <c r="M2238" s="634" t="s">
        <v>4312</v>
      </c>
      <c r="N2238" s="634" t="s">
        <v>2424</v>
      </c>
      <c r="O2238" s="634" t="s">
        <v>7917</v>
      </c>
      <c r="P2238" s="634" t="s">
        <v>8132</v>
      </c>
      <c r="Q2238" s="634" t="s">
        <v>8133</v>
      </c>
      <c r="R2238" s="634" t="s">
        <v>7205</v>
      </c>
      <c r="S2238" s="634" t="s">
        <v>8135</v>
      </c>
      <c r="T2238" s="634" t="s">
        <v>9175</v>
      </c>
      <c r="U2238" s="634" t="s">
        <v>2426</v>
      </c>
      <c r="V2238" s="634" t="s">
        <v>470</v>
      </c>
      <c r="W2238" s="634" t="s">
        <v>5559</v>
      </c>
      <c r="X2238" s="634" t="s">
        <v>8175</v>
      </c>
      <c r="Y2238" s="634" t="s">
        <v>8138</v>
      </c>
      <c r="Z2238" s="634" t="s">
        <v>8139</v>
      </c>
      <c r="AE2238" s="634" t="s">
        <v>20128</v>
      </c>
      <c r="AF2238" s="634" t="s">
        <v>19623</v>
      </c>
      <c r="AI2238" s="646" t="str">
        <f>VLOOKUP(K2238,'1-kurs'!C:F,4,)</f>
        <v>1-kurs</v>
      </c>
      <c r="AJ2238" s="634" t="str">
        <f t="shared" si="34"/>
        <v>438241102141</v>
      </c>
    </row>
    <row r="2239" spans="1:36" hidden="1" x14ac:dyDescent="0.25">
      <c r="A2239" s="634" t="s">
        <v>10414</v>
      </c>
      <c r="B2239" s="634" t="s">
        <v>7718</v>
      </c>
      <c r="C2239" s="634" t="s">
        <v>8125</v>
      </c>
      <c r="D2239" s="634" t="s">
        <v>8126</v>
      </c>
      <c r="E2239" s="634" t="s">
        <v>8127</v>
      </c>
      <c r="F2239" s="634" t="s">
        <v>4345</v>
      </c>
      <c r="G2239" s="634" t="s">
        <v>4347</v>
      </c>
      <c r="H2239" s="634" t="s">
        <v>4346</v>
      </c>
      <c r="I2239" s="634" t="s">
        <v>10415</v>
      </c>
      <c r="J2239" s="634" t="s">
        <v>10416</v>
      </c>
      <c r="K2239" s="635">
        <v>41206975340036</v>
      </c>
      <c r="L2239" s="634" t="s">
        <v>10417</v>
      </c>
      <c r="M2239" s="634" t="s">
        <v>4312</v>
      </c>
      <c r="N2239" s="634" t="s">
        <v>2424</v>
      </c>
      <c r="O2239" s="634" t="s">
        <v>7917</v>
      </c>
      <c r="P2239" s="634" t="s">
        <v>8132</v>
      </c>
      <c r="Q2239" s="634" t="s">
        <v>8133</v>
      </c>
      <c r="R2239" s="634" t="s">
        <v>7205</v>
      </c>
      <c r="S2239" s="634" t="s">
        <v>8135</v>
      </c>
      <c r="T2239" s="634" t="s">
        <v>9175</v>
      </c>
      <c r="U2239" s="634" t="s">
        <v>2426</v>
      </c>
      <c r="V2239" s="634" t="s">
        <v>470</v>
      </c>
      <c r="W2239" s="634" t="s">
        <v>5559</v>
      </c>
      <c r="X2239" s="634" t="s">
        <v>8175</v>
      </c>
      <c r="Y2239" s="634" t="s">
        <v>8138</v>
      </c>
      <c r="Z2239" s="634" t="s">
        <v>8139</v>
      </c>
      <c r="AB2239" s="634" t="s">
        <v>8183</v>
      </c>
      <c r="AC2239" s="634" t="s">
        <v>8184</v>
      </c>
      <c r="AE2239" s="634" t="s">
        <v>20128</v>
      </c>
      <c r="AF2239" s="634" t="s">
        <v>20823</v>
      </c>
      <c r="AI2239" s="646" t="str">
        <f>VLOOKUP(K2239,'1-kurs'!C:F,4,)</f>
        <v>1-kurs</v>
      </c>
      <c r="AJ2239" s="634" t="str">
        <f t="shared" si="34"/>
        <v>438241100331</v>
      </c>
    </row>
    <row r="2240" spans="1:36" hidden="1" x14ac:dyDescent="0.25">
      <c r="A2240" s="634" t="s">
        <v>10418</v>
      </c>
      <c r="B2240" s="634" t="s">
        <v>7719</v>
      </c>
      <c r="C2240" s="634" t="s">
        <v>8125</v>
      </c>
      <c r="D2240" s="634" t="s">
        <v>8126</v>
      </c>
      <c r="E2240" s="634" t="s">
        <v>8127</v>
      </c>
      <c r="F2240" s="634" t="s">
        <v>4345</v>
      </c>
      <c r="G2240" s="634" t="s">
        <v>4347</v>
      </c>
      <c r="H2240" s="634" t="s">
        <v>4346</v>
      </c>
      <c r="I2240" s="634" t="s">
        <v>10419</v>
      </c>
      <c r="J2240" s="634" t="s">
        <v>10420</v>
      </c>
      <c r="K2240" s="635">
        <v>42406951000065</v>
      </c>
      <c r="L2240" s="634" t="s">
        <v>10421</v>
      </c>
      <c r="M2240" s="634" t="s">
        <v>4312</v>
      </c>
      <c r="N2240" s="634" t="s">
        <v>2424</v>
      </c>
      <c r="O2240" s="634" t="s">
        <v>7917</v>
      </c>
      <c r="P2240" s="634" t="s">
        <v>8132</v>
      </c>
      <c r="Q2240" s="634" t="s">
        <v>8133</v>
      </c>
      <c r="R2240" s="634" t="s">
        <v>7205</v>
      </c>
      <c r="S2240" s="634" t="s">
        <v>8135</v>
      </c>
      <c r="T2240" s="634" t="s">
        <v>9175</v>
      </c>
      <c r="U2240" s="634" t="s">
        <v>2426</v>
      </c>
      <c r="V2240" s="634" t="s">
        <v>470</v>
      </c>
      <c r="W2240" s="634" t="s">
        <v>5559</v>
      </c>
      <c r="X2240" s="634" t="s">
        <v>8175</v>
      </c>
      <c r="Y2240" s="634" t="s">
        <v>8138</v>
      </c>
      <c r="Z2240" s="634" t="s">
        <v>8139</v>
      </c>
      <c r="AB2240" s="634" t="s">
        <v>8183</v>
      </c>
      <c r="AC2240" s="634" t="s">
        <v>8184</v>
      </c>
      <c r="AE2240" s="634" t="s">
        <v>20128</v>
      </c>
      <c r="AF2240" s="634" t="s">
        <v>18740</v>
      </c>
      <c r="AI2240" s="646" t="str">
        <f>VLOOKUP(K2240,'1-kurs'!C:F,4,)</f>
        <v>1-kurs</v>
      </c>
      <c r="AJ2240" s="634" t="str">
        <f t="shared" si="34"/>
        <v>438241100294</v>
      </c>
    </row>
    <row r="2241" spans="1:36" hidden="1" x14ac:dyDescent="0.25">
      <c r="A2241" s="634" t="s">
        <v>10374</v>
      </c>
      <c r="B2241" s="634" t="s">
        <v>8083</v>
      </c>
      <c r="C2241" s="634" t="s">
        <v>8125</v>
      </c>
      <c r="D2241" s="634" t="s">
        <v>8126</v>
      </c>
      <c r="E2241" s="634" t="s">
        <v>8127</v>
      </c>
      <c r="F2241" s="634" t="s">
        <v>4345</v>
      </c>
      <c r="G2241" s="634" t="s">
        <v>4349</v>
      </c>
      <c r="H2241" s="634" t="s">
        <v>4346</v>
      </c>
      <c r="I2241" s="634" t="s">
        <v>10375</v>
      </c>
      <c r="J2241" s="634" t="s">
        <v>10376</v>
      </c>
      <c r="K2241" s="635">
        <v>41601901140063</v>
      </c>
      <c r="L2241" s="634" t="s">
        <v>10377</v>
      </c>
      <c r="M2241" s="634" t="s">
        <v>4312</v>
      </c>
      <c r="N2241" s="634" t="s">
        <v>2424</v>
      </c>
      <c r="O2241" s="634" t="s">
        <v>7917</v>
      </c>
      <c r="P2241" s="634" t="s">
        <v>8132</v>
      </c>
      <c r="Q2241" s="634" t="s">
        <v>8133</v>
      </c>
      <c r="R2241" s="634" t="s">
        <v>7205</v>
      </c>
      <c r="S2241" s="634" t="s">
        <v>8135</v>
      </c>
      <c r="T2241" s="634" t="s">
        <v>9175</v>
      </c>
      <c r="U2241" s="634" t="s">
        <v>2426</v>
      </c>
      <c r="V2241" s="634" t="s">
        <v>470</v>
      </c>
      <c r="W2241" s="634" t="s">
        <v>5559</v>
      </c>
      <c r="X2241" s="634" t="s">
        <v>8175</v>
      </c>
      <c r="Y2241" s="634" t="s">
        <v>8138</v>
      </c>
      <c r="Z2241" s="634" t="s">
        <v>8139</v>
      </c>
      <c r="AE2241" s="634" t="s">
        <v>20128</v>
      </c>
      <c r="AF2241" s="634" t="s">
        <v>20737</v>
      </c>
      <c r="AI2241" s="646" t="str">
        <f>VLOOKUP(K2241,'1-kurs'!C:F,4,)</f>
        <v>1-kurs</v>
      </c>
      <c r="AJ2241" s="634" t="str">
        <f t="shared" si="34"/>
        <v>438241102223</v>
      </c>
    </row>
    <row r="2242" spans="1:36" hidden="1" x14ac:dyDescent="0.25">
      <c r="A2242" s="634" t="s">
        <v>10387</v>
      </c>
      <c r="B2242" s="634" t="s">
        <v>7735</v>
      </c>
      <c r="C2242" s="634" t="s">
        <v>8125</v>
      </c>
      <c r="D2242" s="634" t="s">
        <v>8126</v>
      </c>
      <c r="E2242" s="634" t="s">
        <v>8127</v>
      </c>
      <c r="F2242" s="634" t="s">
        <v>4345</v>
      </c>
      <c r="G2242" s="634" t="s">
        <v>4348</v>
      </c>
      <c r="H2242" s="634" t="s">
        <v>4346</v>
      </c>
      <c r="I2242" s="634" t="s">
        <v>10388</v>
      </c>
      <c r="J2242" s="634" t="s">
        <v>10389</v>
      </c>
      <c r="K2242" s="635">
        <v>42601781140053</v>
      </c>
      <c r="L2242" s="634" t="s">
        <v>8930</v>
      </c>
      <c r="M2242" s="634" t="s">
        <v>4312</v>
      </c>
      <c r="N2242" s="634" t="s">
        <v>2424</v>
      </c>
      <c r="O2242" s="634" t="s">
        <v>7917</v>
      </c>
      <c r="P2242" s="634" t="s">
        <v>8132</v>
      </c>
      <c r="Q2242" s="634" t="s">
        <v>8133</v>
      </c>
      <c r="R2242" s="634" t="s">
        <v>7205</v>
      </c>
      <c r="S2242" s="634" t="s">
        <v>8135</v>
      </c>
      <c r="T2242" s="634" t="s">
        <v>9175</v>
      </c>
      <c r="U2242" s="634" t="s">
        <v>2426</v>
      </c>
      <c r="V2242" s="634" t="s">
        <v>470</v>
      </c>
      <c r="W2242" s="634" t="s">
        <v>5559</v>
      </c>
      <c r="X2242" s="634" t="s">
        <v>10390</v>
      </c>
      <c r="Y2242" s="634" t="s">
        <v>8138</v>
      </c>
      <c r="Z2242" s="634" t="s">
        <v>8139</v>
      </c>
      <c r="AE2242" s="634" t="s">
        <v>20128</v>
      </c>
      <c r="AF2242" s="634" t="s">
        <v>20720</v>
      </c>
      <c r="AI2242" s="646" t="str">
        <f>VLOOKUP(K2242,'1-kurs'!C:F,4,)</f>
        <v>1-kurs</v>
      </c>
      <c r="AJ2242" s="634" t="str">
        <f t="shared" si="34"/>
        <v>438241101599</v>
      </c>
    </row>
    <row r="2243" spans="1:36" hidden="1" x14ac:dyDescent="0.25">
      <c r="A2243" s="634" t="s">
        <v>10378</v>
      </c>
      <c r="B2243" s="634" t="s">
        <v>7883</v>
      </c>
      <c r="C2243" s="634" t="s">
        <v>8125</v>
      </c>
      <c r="D2243" s="634" t="s">
        <v>8126</v>
      </c>
      <c r="E2243" s="634" t="s">
        <v>8127</v>
      </c>
      <c r="F2243" s="634" t="s">
        <v>8142</v>
      </c>
      <c r="G2243" s="634" t="s">
        <v>9817</v>
      </c>
      <c r="H2243" s="634" t="s">
        <v>4346</v>
      </c>
      <c r="I2243" s="634" t="s">
        <v>10379</v>
      </c>
      <c r="J2243" s="634" t="s">
        <v>10380</v>
      </c>
      <c r="K2243" s="635">
        <v>42006914310024</v>
      </c>
      <c r="L2243" s="634" t="s">
        <v>10381</v>
      </c>
      <c r="M2243" s="634" t="s">
        <v>4312</v>
      </c>
      <c r="N2243" s="634" t="s">
        <v>2424</v>
      </c>
      <c r="O2243" s="634" t="s">
        <v>7917</v>
      </c>
      <c r="P2243" s="634" t="s">
        <v>8132</v>
      </c>
      <c r="Q2243" s="634" t="s">
        <v>8133</v>
      </c>
      <c r="R2243" s="634" t="s">
        <v>7205</v>
      </c>
      <c r="S2243" s="634" t="s">
        <v>8135</v>
      </c>
      <c r="T2243" s="634" t="s">
        <v>9175</v>
      </c>
      <c r="U2243" s="634" t="s">
        <v>2426</v>
      </c>
      <c r="V2243" s="634" t="s">
        <v>470</v>
      </c>
      <c r="W2243" s="634" t="s">
        <v>5559</v>
      </c>
      <c r="X2243" s="634" t="s">
        <v>10382</v>
      </c>
      <c r="Y2243" s="634" t="s">
        <v>8138</v>
      </c>
      <c r="Z2243" s="634" t="s">
        <v>8139</v>
      </c>
      <c r="AB2243" s="634" t="s">
        <v>8183</v>
      </c>
      <c r="AC2243" s="634" t="s">
        <v>8184</v>
      </c>
      <c r="AE2243" s="634" t="s">
        <v>20128</v>
      </c>
      <c r="AF2243" s="634" t="s">
        <v>21287</v>
      </c>
      <c r="AI2243" s="646" t="str">
        <f>VLOOKUP(K2243,'1-kurs'!C:F,4,)</f>
        <v>1-kurs</v>
      </c>
      <c r="AJ2243" s="634" t="str">
        <f t="shared" si="34"/>
        <v>438241100017</v>
      </c>
    </row>
    <row r="2244" spans="1:36" hidden="1" x14ac:dyDescent="0.25">
      <c r="A2244" s="634" t="s">
        <v>10403</v>
      </c>
      <c r="B2244" s="634" t="s">
        <v>7755</v>
      </c>
      <c r="C2244" s="634" t="s">
        <v>8125</v>
      </c>
      <c r="D2244" s="634" t="s">
        <v>8126</v>
      </c>
      <c r="E2244" s="634" t="s">
        <v>8127</v>
      </c>
      <c r="F2244" s="634" t="s">
        <v>4345</v>
      </c>
      <c r="G2244" s="634" t="s">
        <v>8128</v>
      </c>
      <c r="H2244" s="634" t="s">
        <v>4346</v>
      </c>
      <c r="I2244" s="634" t="s">
        <v>8770</v>
      </c>
      <c r="J2244" s="634" t="s">
        <v>10404</v>
      </c>
      <c r="K2244" s="635">
        <v>61610065340020</v>
      </c>
      <c r="L2244" s="634" t="s">
        <v>9191</v>
      </c>
      <c r="M2244" s="634" t="s">
        <v>4312</v>
      </c>
      <c r="N2244" s="634" t="s">
        <v>2424</v>
      </c>
      <c r="O2244" s="634" t="s">
        <v>7917</v>
      </c>
      <c r="P2244" s="634" t="s">
        <v>8132</v>
      </c>
      <c r="Q2244" s="634" t="s">
        <v>8133</v>
      </c>
      <c r="R2244" s="634" t="s">
        <v>7205</v>
      </c>
      <c r="S2244" s="634" t="s">
        <v>8135</v>
      </c>
      <c r="T2244" s="634" t="s">
        <v>9175</v>
      </c>
      <c r="U2244" s="634" t="s">
        <v>2426</v>
      </c>
      <c r="V2244" s="634" t="s">
        <v>470</v>
      </c>
      <c r="W2244" s="634" t="s">
        <v>5559</v>
      </c>
      <c r="X2244" s="634" t="s">
        <v>8161</v>
      </c>
      <c r="Y2244" s="634" t="s">
        <v>8138</v>
      </c>
      <c r="Z2244" s="634" t="s">
        <v>8139</v>
      </c>
      <c r="AE2244" s="634" t="s">
        <v>20128</v>
      </c>
      <c r="AF2244" s="634" t="s">
        <v>19623</v>
      </c>
      <c r="AI2244" s="646" t="str">
        <f>VLOOKUP(K2244,'1-kurs'!C:F,4,)</f>
        <v>1-kurs</v>
      </c>
      <c r="AJ2244" s="634" t="str">
        <f t="shared" ref="AJ2244:AJ2307" si="35">A2244</f>
        <v>438241100163</v>
      </c>
    </row>
    <row r="2245" spans="1:36" hidden="1" x14ac:dyDescent="0.25">
      <c r="A2245" s="634" t="s">
        <v>10433</v>
      </c>
      <c r="B2245" s="634" t="s">
        <v>7948</v>
      </c>
      <c r="C2245" s="634" t="s">
        <v>8125</v>
      </c>
      <c r="D2245" s="634" t="s">
        <v>8126</v>
      </c>
      <c r="E2245" s="634" t="s">
        <v>8127</v>
      </c>
      <c r="F2245" s="634" t="s">
        <v>4345</v>
      </c>
      <c r="G2245" s="634" t="s">
        <v>4350</v>
      </c>
      <c r="H2245" s="634" t="s">
        <v>4346</v>
      </c>
      <c r="I2245" s="634" t="s">
        <v>10434</v>
      </c>
      <c r="J2245" s="634" t="s">
        <v>10435</v>
      </c>
      <c r="K2245" s="635">
        <v>40110965310040</v>
      </c>
      <c r="L2245" s="634" t="s">
        <v>10246</v>
      </c>
      <c r="M2245" s="634" t="s">
        <v>4312</v>
      </c>
      <c r="N2245" s="634" t="s">
        <v>2424</v>
      </c>
      <c r="O2245" s="634" t="s">
        <v>7917</v>
      </c>
      <c r="P2245" s="634" t="s">
        <v>8132</v>
      </c>
      <c r="Q2245" s="634" t="s">
        <v>8133</v>
      </c>
      <c r="R2245" s="634" t="s">
        <v>7205</v>
      </c>
      <c r="S2245" s="634" t="s">
        <v>8135</v>
      </c>
      <c r="T2245" s="634" t="s">
        <v>9175</v>
      </c>
      <c r="U2245" s="634" t="s">
        <v>2426</v>
      </c>
      <c r="V2245" s="634" t="s">
        <v>470</v>
      </c>
      <c r="W2245" s="634" t="s">
        <v>5559</v>
      </c>
      <c r="X2245" s="634" t="s">
        <v>8175</v>
      </c>
      <c r="Y2245" s="634" t="s">
        <v>8138</v>
      </c>
      <c r="Z2245" s="634" t="s">
        <v>8139</v>
      </c>
      <c r="AB2245" s="634" t="s">
        <v>8183</v>
      </c>
      <c r="AC2245" s="634" t="s">
        <v>8184</v>
      </c>
      <c r="AE2245" s="634" t="s">
        <v>20128</v>
      </c>
      <c r="AF2245" s="634" t="s">
        <v>20752</v>
      </c>
      <c r="AI2245" s="646" t="str">
        <f>VLOOKUP(K2245,'1-kurs'!C:F,4,)</f>
        <v>1-kurs</v>
      </c>
      <c r="AJ2245" s="634" t="str">
        <f t="shared" si="35"/>
        <v>438241102202</v>
      </c>
    </row>
    <row r="2246" spans="1:36" hidden="1" x14ac:dyDescent="0.25">
      <c r="A2246" s="634" t="s">
        <v>10356</v>
      </c>
      <c r="B2246" s="634" t="s">
        <v>7804</v>
      </c>
      <c r="C2246" s="634" t="s">
        <v>8125</v>
      </c>
      <c r="D2246" s="634" t="s">
        <v>8126</v>
      </c>
      <c r="E2246" s="634" t="s">
        <v>8127</v>
      </c>
      <c r="F2246" s="634" t="s">
        <v>8346</v>
      </c>
      <c r="G2246" s="634" t="s">
        <v>10357</v>
      </c>
      <c r="H2246" s="634" t="s">
        <v>4344</v>
      </c>
      <c r="I2246" s="634" t="s">
        <v>10358</v>
      </c>
      <c r="J2246" s="634" t="s">
        <v>10359</v>
      </c>
      <c r="K2246" s="635">
        <v>52707015040061</v>
      </c>
      <c r="L2246" s="634" t="s">
        <v>10360</v>
      </c>
      <c r="M2246" s="634" t="s">
        <v>4312</v>
      </c>
      <c r="N2246" s="634" t="s">
        <v>2424</v>
      </c>
      <c r="O2246" s="634" t="s">
        <v>7917</v>
      </c>
      <c r="P2246" s="634" t="s">
        <v>8132</v>
      </c>
      <c r="Q2246" s="634" t="s">
        <v>8133</v>
      </c>
      <c r="R2246" s="634" t="s">
        <v>7205</v>
      </c>
      <c r="S2246" s="634" t="s">
        <v>8135</v>
      </c>
      <c r="T2246" s="634" t="s">
        <v>9175</v>
      </c>
      <c r="U2246" s="634" t="s">
        <v>2426</v>
      </c>
      <c r="V2246" s="634" t="s">
        <v>470</v>
      </c>
      <c r="W2246" s="634" t="s">
        <v>5559</v>
      </c>
      <c r="X2246" s="634" t="s">
        <v>8175</v>
      </c>
      <c r="Y2246" s="634" t="s">
        <v>8138</v>
      </c>
      <c r="Z2246" s="634" t="s">
        <v>8139</v>
      </c>
      <c r="AE2246" s="634" t="s">
        <v>20128</v>
      </c>
      <c r="AF2246" s="634" t="s">
        <v>20732</v>
      </c>
      <c r="AI2246" s="646" t="str">
        <f>VLOOKUP(K2246,'1-kurs'!C:F,4,)</f>
        <v>1-kurs</v>
      </c>
      <c r="AJ2246" s="634" t="str">
        <f t="shared" si="35"/>
        <v>438241101531</v>
      </c>
    </row>
    <row r="2247" spans="1:36" hidden="1" x14ac:dyDescent="0.25">
      <c r="A2247" s="634" t="s">
        <v>10436</v>
      </c>
      <c r="B2247" s="634" t="s">
        <v>7807</v>
      </c>
      <c r="C2247" s="634" t="s">
        <v>8125</v>
      </c>
      <c r="D2247" s="634" t="s">
        <v>8126</v>
      </c>
      <c r="E2247" s="634" t="s">
        <v>8127</v>
      </c>
      <c r="F2247" s="634" t="s">
        <v>4345</v>
      </c>
      <c r="G2247" s="634" t="s">
        <v>8186</v>
      </c>
      <c r="H2247" s="634" t="s">
        <v>4346</v>
      </c>
      <c r="I2247" s="634" t="s">
        <v>10437</v>
      </c>
      <c r="J2247" s="634" t="s">
        <v>10438</v>
      </c>
      <c r="K2247" s="635">
        <v>60501065360040</v>
      </c>
      <c r="L2247" s="634" t="s">
        <v>10439</v>
      </c>
      <c r="M2247" s="634" t="s">
        <v>4312</v>
      </c>
      <c r="N2247" s="634" t="s">
        <v>2424</v>
      </c>
      <c r="O2247" s="634" t="s">
        <v>7917</v>
      </c>
      <c r="P2247" s="634" t="s">
        <v>8132</v>
      </c>
      <c r="Q2247" s="634" t="s">
        <v>8133</v>
      </c>
      <c r="R2247" s="634" t="s">
        <v>7205</v>
      </c>
      <c r="S2247" s="634" t="s">
        <v>8135</v>
      </c>
      <c r="T2247" s="634" t="s">
        <v>9175</v>
      </c>
      <c r="U2247" s="634" t="s">
        <v>2426</v>
      </c>
      <c r="V2247" s="634" t="s">
        <v>470</v>
      </c>
      <c r="W2247" s="634" t="s">
        <v>5559</v>
      </c>
      <c r="X2247" s="634" t="s">
        <v>8175</v>
      </c>
      <c r="Y2247" s="634" t="s">
        <v>8138</v>
      </c>
      <c r="Z2247" s="634" t="s">
        <v>8139</v>
      </c>
      <c r="AE2247" s="634" t="s">
        <v>20128</v>
      </c>
      <c r="AF2247" s="634" t="s">
        <v>21266</v>
      </c>
      <c r="AI2247" s="646" t="str">
        <f>VLOOKUP(K2247,'1-kurs'!C:F,4,)</f>
        <v>1-kurs</v>
      </c>
      <c r="AJ2247" s="634" t="str">
        <f t="shared" si="35"/>
        <v>438241101747</v>
      </c>
    </row>
    <row r="2248" spans="1:36" hidden="1" x14ac:dyDescent="0.25">
      <c r="A2248" s="634" t="s">
        <v>10369</v>
      </c>
      <c r="B2248" s="634" t="s">
        <v>7329</v>
      </c>
      <c r="C2248" s="634" t="s">
        <v>8125</v>
      </c>
      <c r="D2248" s="634" t="s">
        <v>8126</v>
      </c>
      <c r="E2248" s="634" t="s">
        <v>8127</v>
      </c>
      <c r="F2248" s="634" t="s">
        <v>4345</v>
      </c>
      <c r="G2248" s="634" t="s">
        <v>4347</v>
      </c>
      <c r="H2248" s="634" t="s">
        <v>4346</v>
      </c>
      <c r="I2248" s="634" t="s">
        <v>10370</v>
      </c>
      <c r="J2248" s="634" t="s">
        <v>10371</v>
      </c>
      <c r="K2248" s="635">
        <v>60804025280016</v>
      </c>
      <c r="L2248" s="634" t="s">
        <v>10372</v>
      </c>
      <c r="M2248" s="634" t="s">
        <v>4312</v>
      </c>
      <c r="N2248" s="634" t="s">
        <v>2424</v>
      </c>
      <c r="O2248" s="634" t="s">
        <v>7917</v>
      </c>
      <c r="P2248" s="634" t="s">
        <v>8132</v>
      </c>
      <c r="Q2248" s="634" t="s">
        <v>8133</v>
      </c>
      <c r="R2248" s="634" t="s">
        <v>7205</v>
      </c>
      <c r="S2248" s="634" t="s">
        <v>8135</v>
      </c>
      <c r="T2248" s="634" t="s">
        <v>9175</v>
      </c>
      <c r="U2248" s="634" t="s">
        <v>2426</v>
      </c>
      <c r="V2248" s="634" t="s">
        <v>470</v>
      </c>
      <c r="W2248" s="634" t="s">
        <v>5559</v>
      </c>
      <c r="X2248" s="634" t="s">
        <v>10373</v>
      </c>
      <c r="Y2248" s="634" t="s">
        <v>8138</v>
      </c>
      <c r="Z2248" s="634" t="s">
        <v>8139</v>
      </c>
      <c r="AB2248" s="634" t="s">
        <v>8183</v>
      </c>
      <c r="AC2248" s="634" t="s">
        <v>8184</v>
      </c>
      <c r="AE2248" s="634" t="s">
        <v>20128</v>
      </c>
      <c r="AF2248" s="634" t="s">
        <v>20823</v>
      </c>
      <c r="AI2248" s="646" t="str">
        <f>VLOOKUP(K2248,'1-kurs'!C:F,4,)</f>
        <v>1-kurs</v>
      </c>
      <c r="AJ2248" s="634" t="str">
        <f t="shared" si="35"/>
        <v>438241101996</v>
      </c>
    </row>
    <row r="2249" spans="1:36" hidden="1" x14ac:dyDescent="0.25">
      <c r="A2249" s="634" t="s">
        <v>10391</v>
      </c>
      <c r="B2249" s="634" t="s">
        <v>7334</v>
      </c>
      <c r="C2249" s="634" t="s">
        <v>8125</v>
      </c>
      <c r="D2249" s="634" t="s">
        <v>8126</v>
      </c>
      <c r="E2249" s="634" t="s">
        <v>8127</v>
      </c>
      <c r="F2249" s="634" t="s">
        <v>8253</v>
      </c>
      <c r="G2249" s="634" t="s">
        <v>8805</v>
      </c>
      <c r="H2249" s="634" t="s">
        <v>4346</v>
      </c>
      <c r="I2249" s="634" t="s">
        <v>10392</v>
      </c>
      <c r="J2249" s="634" t="s">
        <v>10393</v>
      </c>
      <c r="K2249" s="635">
        <v>60907066080022</v>
      </c>
      <c r="L2249" s="634" t="s">
        <v>9027</v>
      </c>
      <c r="M2249" s="634" t="s">
        <v>4312</v>
      </c>
      <c r="N2249" s="634" t="s">
        <v>2424</v>
      </c>
      <c r="O2249" s="634" t="s">
        <v>7917</v>
      </c>
      <c r="P2249" s="634" t="s">
        <v>8132</v>
      </c>
      <c r="Q2249" s="634" t="s">
        <v>8133</v>
      </c>
      <c r="R2249" s="634" t="s">
        <v>7205</v>
      </c>
      <c r="S2249" s="634" t="s">
        <v>8135</v>
      </c>
      <c r="T2249" s="634" t="s">
        <v>9175</v>
      </c>
      <c r="U2249" s="634" t="s">
        <v>2426</v>
      </c>
      <c r="V2249" s="634" t="s">
        <v>470</v>
      </c>
      <c r="W2249" s="634" t="s">
        <v>5559</v>
      </c>
      <c r="X2249" s="634" t="s">
        <v>8182</v>
      </c>
      <c r="Y2249" s="634" t="s">
        <v>8138</v>
      </c>
      <c r="Z2249" s="634" t="s">
        <v>8139</v>
      </c>
      <c r="AE2249" s="634" t="s">
        <v>20128</v>
      </c>
      <c r="AF2249" s="634" t="s">
        <v>20732</v>
      </c>
      <c r="AI2249" s="646" t="str">
        <f>VLOOKUP(K2249,'1-kurs'!C:F,4,)</f>
        <v>1-kurs</v>
      </c>
      <c r="AJ2249" s="634" t="str">
        <f t="shared" si="35"/>
        <v>438241102128</v>
      </c>
    </row>
    <row r="2250" spans="1:36" hidden="1" x14ac:dyDescent="0.25">
      <c r="A2250" s="634" t="s">
        <v>10469</v>
      </c>
      <c r="B2250" s="634" t="s">
        <v>7949</v>
      </c>
      <c r="C2250" s="634" t="s">
        <v>8125</v>
      </c>
      <c r="D2250" s="634" t="s">
        <v>8126</v>
      </c>
      <c r="E2250" s="634" t="s">
        <v>8127</v>
      </c>
      <c r="F2250" s="634" t="s">
        <v>8520</v>
      </c>
      <c r="G2250" s="634" t="s">
        <v>10470</v>
      </c>
      <c r="H2250" s="634" t="s">
        <v>4344</v>
      </c>
      <c r="I2250" s="634" t="s">
        <v>10471</v>
      </c>
      <c r="J2250" s="634" t="s">
        <v>10472</v>
      </c>
      <c r="K2250" s="635">
        <v>52002046310041</v>
      </c>
      <c r="L2250" s="634" t="s">
        <v>10473</v>
      </c>
      <c r="M2250" s="634" t="s">
        <v>4312</v>
      </c>
      <c r="N2250" s="634" t="s">
        <v>2424</v>
      </c>
      <c r="O2250" s="634" t="s">
        <v>7917</v>
      </c>
      <c r="P2250" s="634" t="s">
        <v>8132</v>
      </c>
      <c r="Q2250" s="634" t="s">
        <v>8133</v>
      </c>
      <c r="R2250" s="634" t="s">
        <v>7205</v>
      </c>
      <c r="S2250" s="634" t="s">
        <v>8135</v>
      </c>
      <c r="T2250" s="634" t="s">
        <v>9175</v>
      </c>
      <c r="U2250" s="634" t="s">
        <v>2426</v>
      </c>
      <c r="V2250" s="634" t="s">
        <v>470</v>
      </c>
      <c r="W2250" s="634" t="s">
        <v>5559</v>
      </c>
      <c r="X2250" s="634" t="s">
        <v>8175</v>
      </c>
      <c r="Y2250" s="634" t="s">
        <v>8138</v>
      </c>
      <c r="Z2250" s="634" t="s">
        <v>8139</v>
      </c>
      <c r="AB2250" s="634" t="s">
        <v>8183</v>
      </c>
      <c r="AC2250" s="634" t="s">
        <v>8184</v>
      </c>
      <c r="AE2250" s="634" t="s">
        <v>20128</v>
      </c>
      <c r="AF2250" s="634" t="s">
        <v>21286</v>
      </c>
      <c r="AI2250" s="646" t="str">
        <f>VLOOKUP(K2250,'1-kurs'!C:F,4,)</f>
        <v>1-kurs</v>
      </c>
      <c r="AJ2250" s="634" t="str">
        <f t="shared" si="35"/>
        <v>438241102194</v>
      </c>
    </row>
    <row r="2251" spans="1:36" hidden="1" x14ac:dyDescent="0.25">
      <c r="A2251" s="634" t="s">
        <v>10440</v>
      </c>
      <c r="B2251" s="634" t="s">
        <v>7889</v>
      </c>
      <c r="C2251" s="634" t="s">
        <v>8125</v>
      </c>
      <c r="D2251" s="634" t="s">
        <v>8126</v>
      </c>
      <c r="E2251" s="634" t="s">
        <v>8127</v>
      </c>
      <c r="F2251" s="634" t="s">
        <v>8700</v>
      </c>
      <c r="G2251" s="634" t="s">
        <v>9198</v>
      </c>
      <c r="H2251" s="634" t="s">
        <v>4346</v>
      </c>
      <c r="I2251" s="634" t="s">
        <v>10441</v>
      </c>
      <c r="J2251" s="634" t="s">
        <v>10442</v>
      </c>
      <c r="K2251" s="635">
        <v>61103068300028</v>
      </c>
      <c r="L2251" s="634" t="s">
        <v>10443</v>
      </c>
      <c r="M2251" s="634" t="s">
        <v>4312</v>
      </c>
      <c r="N2251" s="634" t="s">
        <v>2424</v>
      </c>
      <c r="O2251" s="634" t="s">
        <v>7917</v>
      </c>
      <c r="P2251" s="634" t="s">
        <v>8132</v>
      </c>
      <c r="Q2251" s="634" t="s">
        <v>8133</v>
      </c>
      <c r="R2251" s="634" t="s">
        <v>7205</v>
      </c>
      <c r="S2251" s="634" t="s">
        <v>8135</v>
      </c>
      <c r="T2251" s="634" t="s">
        <v>9175</v>
      </c>
      <c r="U2251" s="634" t="s">
        <v>2426</v>
      </c>
      <c r="V2251" s="634" t="s">
        <v>470</v>
      </c>
      <c r="W2251" s="634" t="s">
        <v>5559</v>
      </c>
      <c r="X2251" s="634" t="s">
        <v>8137</v>
      </c>
      <c r="Y2251" s="634" t="s">
        <v>8138</v>
      </c>
      <c r="Z2251" s="634" t="s">
        <v>8139</v>
      </c>
      <c r="AE2251" s="634" t="s">
        <v>20128</v>
      </c>
      <c r="AF2251" s="634" t="s">
        <v>21324</v>
      </c>
      <c r="AI2251" s="646" t="str">
        <f>VLOOKUP(K2251,'1-kurs'!C:F,4,)</f>
        <v>1-kurs</v>
      </c>
      <c r="AJ2251" s="634" t="str">
        <f t="shared" si="35"/>
        <v>438241102160</v>
      </c>
    </row>
    <row r="2252" spans="1:36" hidden="1" x14ac:dyDescent="0.25">
      <c r="A2252" s="634" t="s">
        <v>10394</v>
      </c>
      <c r="B2252" s="634" t="s">
        <v>7351</v>
      </c>
      <c r="C2252" s="634" t="s">
        <v>8125</v>
      </c>
      <c r="D2252" s="634" t="s">
        <v>8126</v>
      </c>
      <c r="E2252" s="634" t="s">
        <v>8127</v>
      </c>
      <c r="F2252" s="634" t="s">
        <v>8346</v>
      </c>
      <c r="G2252" s="634" t="s">
        <v>10395</v>
      </c>
      <c r="H2252" s="634" t="s">
        <v>4344</v>
      </c>
      <c r="I2252" s="634" t="s">
        <v>10396</v>
      </c>
      <c r="J2252" s="634" t="s">
        <v>10397</v>
      </c>
      <c r="K2252" s="635">
        <v>53105035180065</v>
      </c>
      <c r="L2252" s="634" t="s">
        <v>8394</v>
      </c>
      <c r="M2252" s="634" t="s">
        <v>4312</v>
      </c>
      <c r="N2252" s="634" t="s">
        <v>2424</v>
      </c>
      <c r="O2252" s="634" t="s">
        <v>7917</v>
      </c>
      <c r="P2252" s="634" t="s">
        <v>8132</v>
      </c>
      <c r="Q2252" s="634" t="s">
        <v>8133</v>
      </c>
      <c r="R2252" s="634" t="s">
        <v>7205</v>
      </c>
      <c r="S2252" s="634" t="s">
        <v>8135</v>
      </c>
      <c r="T2252" s="634" t="s">
        <v>9175</v>
      </c>
      <c r="U2252" s="634" t="s">
        <v>2426</v>
      </c>
      <c r="V2252" s="634" t="s">
        <v>470</v>
      </c>
      <c r="W2252" s="634" t="s">
        <v>5559</v>
      </c>
      <c r="X2252" s="634" t="s">
        <v>10398</v>
      </c>
      <c r="Y2252" s="634" t="s">
        <v>8138</v>
      </c>
      <c r="Z2252" s="634" t="s">
        <v>8139</v>
      </c>
      <c r="AE2252" s="634" t="s">
        <v>20128</v>
      </c>
      <c r="AF2252" s="634" t="s">
        <v>21340</v>
      </c>
      <c r="AI2252" s="646" t="str">
        <f>VLOOKUP(K2252,'1-kurs'!C:F,4,)</f>
        <v>1-kurs</v>
      </c>
      <c r="AJ2252" s="634" t="str">
        <f t="shared" si="35"/>
        <v>438241102118</v>
      </c>
    </row>
    <row r="2253" spans="1:36" hidden="1" x14ac:dyDescent="0.25">
      <c r="A2253" s="634" t="s">
        <v>10341</v>
      </c>
      <c r="B2253" s="634" t="s">
        <v>7975</v>
      </c>
      <c r="C2253" s="634" t="s">
        <v>8125</v>
      </c>
      <c r="D2253" s="634" t="s">
        <v>8126</v>
      </c>
      <c r="E2253" s="634" t="s">
        <v>8127</v>
      </c>
      <c r="F2253" s="634" t="s">
        <v>8520</v>
      </c>
      <c r="G2253" s="634" t="s">
        <v>10342</v>
      </c>
      <c r="H2253" s="634" t="s">
        <v>4344</v>
      </c>
      <c r="I2253" s="634" t="s">
        <v>10343</v>
      </c>
      <c r="J2253" s="634" t="s">
        <v>10344</v>
      </c>
      <c r="K2253" s="635">
        <v>50810066300027</v>
      </c>
      <c r="L2253" s="634" t="s">
        <v>10345</v>
      </c>
      <c r="M2253" s="634" t="s">
        <v>4312</v>
      </c>
      <c r="N2253" s="634" t="s">
        <v>2424</v>
      </c>
      <c r="O2253" s="634" t="s">
        <v>7917</v>
      </c>
      <c r="P2253" s="634" t="s">
        <v>8132</v>
      </c>
      <c r="Q2253" s="634" t="s">
        <v>8133</v>
      </c>
      <c r="R2253" s="634" t="s">
        <v>7205</v>
      </c>
      <c r="S2253" s="634" t="s">
        <v>8135</v>
      </c>
      <c r="T2253" s="634" t="s">
        <v>9175</v>
      </c>
      <c r="U2253" s="634" t="s">
        <v>2426</v>
      </c>
      <c r="V2253" s="634" t="s">
        <v>470</v>
      </c>
      <c r="W2253" s="634" t="s">
        <v>5559</v>
      </c>
      <c r="X2253" s="634" t="s">
        <v>10346</v>
      </c>
      <c r="Y2253" s="634" t="s">
        <v>8138</v>
      </c>
      <c r="Z2253" s="634" t="s">
        <v>8139</v>
      </c>
      <c r="AB2253" s="634" t="s">
        <v>8183</v>
      </c>
      <c r="AC2253" s="634" t="s">
        <v>8184</v>
      </c>
      <c r="AE2253" s="634" t="s">
        <v>20128</v>
      </c>
      <c r="AF2253" s="634" t="s">
        <v>20742</v>
      </c>
      <c r="AI2253" s="646" t="str">
        <f>VLOOKUP(K2253,'1-kurs'!C:F,4,)</f>
        <v>1-kurs</v>
      </c>
      <c r="AJ2253" s="634" t="str">
        <f t="shared" si="35"/>
        <v>438241102055</v>
      </c>
    </row>
    <row r="2254" spans="1:36" hidden="1" x14ac:dyDescent="0.25">
      <c r="A2254" s="634" t="s">
        <v>10447</v>
      </c>
      <c r="B2254" s="634" t="s">
        <v>7366</v>
      </c>
      <c r="C2254" s="634" t="s">
        <v>8125</v>
      </c>
      <c r="D2254" s="634" t="s">
        <v>8126</v>
      </c>
      <c r="E2254" s="634" t="s">
        <v>8127</v>
      </c>
      <c r="F2254" s="634" t="s">
        <v>8177</v>
      </c>
      <c r="G2254" s="634" t="s">
        <v>10448</v>
      </c>
      <c r="H2254" s="634" t="s">
        <v>4344</v>
      </c>
      <c r="I2254" s="634" t="s">
        <v>9131</v>
      </c>
      <c r="J2254" s="634" t="s">
        <v>10449</v>
      </c>
      <c r="K2254" s="635">
        <v>50209065520017</v>
      </c>
      <c r="L2254" s="634" t="s">
        <v>10450</v>
      </c>
      <c r="M2254" s="634" t="s">
        <v>4312</v>
      </c>
      <c r="N2254" s="634" t="s">
        <v>2424</v>
      </c>
      <c r="O2254" s="634" t="s">
        <v>7917</v>
      </c>
      <c r="P2254" s="634" t="s">
        <v>8132</v>
      </c>
      <c r="Q2254" s="634" t="s">
        <v>8133</v>
      </c>
      <c r="R2254" s="634" t="s">
        <v>7205</v>
      </c>
      <c r="S2254" s="634" t="s">
        <v>8135</v>
      </c>
      <c r="T2254" s="634" t="s">
        <v>9175</v>
      </c>
      <c r="U2254" s="634" t="s">
        <v>2426</v>
      </c>
      <c r="V2254" s="634" t="s">
        <v>470</v>
      </c>
      <c r="W2254" s="634" t="s">
        <v>5559</v>
      </c>
      <c r="X2254" s="634" t="s">
        <v>8175</v>
      </c>
      <c r="Y2254" s="634" t="s">
        <v>8138</v>
      </c>
      <c r="Z2254" s="634" t="s">
        <v>8139</v>
      </c>
      <c r="AE2254" s="634" t="s">
        <v>20128</v>
      </c>
      <c r="AF2254" s="634" t="s">
        <v>19623</v>
      </c>
      <c r="AI2254" s="646" t="str">
        <f>VLOOKUP(K2254,'1-kurs'!C:F,4,)</f>
        <v>1-kurs</v>
      </c>
      <c r="AJ2254" s="634" t="str">
        <f t="shared" si="35"/>
        <v>438241102138</v>
      </c>
    </row>
    <row r="2255" spans="1:36" hidden="1" x14ac:dyDescent="0.25">
      <c r="A2255" s="634" t="s">
        <v>10455</v>
      </c>
      <c r="B2255" s="634" t="s">
        <v>7369</v>
      </c>
      <c r="C2255" s="634" t="s">
        <v>8125</v>
      </c>
      <c r="D2255" s="634" t="s">
        <v>8126</v>
      </c>
      <c r="E2255" s="634" t="s">
        <v>8127</v>
      </c>
      <c r="F2255" s="634" t="s">
        <v>4345</v>
      </c>
      <c r="G2255" s="634" t="s">
        <v>4349</v>
      </c>
      <c r="H2255" s="634" t="s">
        <v>4346</v>
      </c>
      <c r="I2255" s="634" t="s">
        <v>10456</v>
      </c>
      <c r="J2255" s="634" t="s">
        <v>10457</v>
      </c>
      <c r="K2255" s="635">
        <v>43110955320025</v>
      </c>
      <c r="L2255" s="634" t="s">
        <v>9748</v>
      </c>
      <c r="M2255" s="634" t="s">
        <v>4312</v>
      </c>
      <c r="N2255" s="634" t="s">
        <v>2424</v>
      </c>
      <c r="O2255" s="634" t="s">
        <v>7917</v>
      </c>
      <c r="P2255" s="634" t="s">
        <v>8132</v>
      </c>
      <c r="Q2255" s="634" t="s">
        <v>8133</v>
      </c>
      <c r="R2255" s="634" t="s">
        <v>7205</v>
      </c>
      <c r="S2255" s="634" t="s">
        <v>8135</v>
      </c>
      <c r="T2255" s="634" t="s">
        <v>9175</v>
      </c>
      <c r="U2255" s="634" t="s">
        <v>2426</v>
      </c>
      <c r="V2255" s="634" t="s">
        <v>470</v>
      </c>
      <c r="W2255" s="634" t="s">
        <v>5559</v>
      </c>
      <c r="X2255" s="634" t="s">
        <v>8175</v>
      </c>
      <c r="Y2255" s="634" t="s">
        <v>8138</v>
      </c>
      <c r="Z2255" s="634" t="s">
        <v>8139</v>
      </c>
      <c r="AE2255" s="634" t="s">
        <v>20128</v>
      </c>
      <c r="AF2255" s="634" t="s">
        <v>20719</v>
      </c>
      <c r="AI2255" s="646" t="str">
        <f>VLOOKUP(K2255,'1-kurs'!C:F,4,)</f>
        <v>1-kurs</v>
      </c>
      <c r="AJ2255" s="634" t="str">
        <f t="shared" si="35"/>
        <v>438241101658</v>
      </c>
    </row>
    <row r="2256" spans="1:36" hidden="1" x14ac:dyDescent="0.25">
      <c r="A2256" s="634" t="s">
        <v>10462</v>
      </c>
      <c r="B2256" s="634" t="s">
        <v>7373</v>
      </c>
      <c r="C2256" s="634" t="s">
        <v>8125</v>
      </c>
      <c r="D2256" s="634" t="s">
        <v>8126</v>
      </c>
      <c r="E2256" s="634" t="s">
        <v>8127</v>
      </c>
      <c r="F2256" s="634" t="s">
        <v>4345</v>
      </c>
      <c r="G2256" s="634" t="s">
        <v>4347</v>
      </c>
      <c r="H2256" s="634" t="s">
        <v>4346</v>
      </c>
      <c r="I2256" s="634" t="s">
        <v>10463</v>
      </c>
      <c r="J2256" s="634" t="s">
        <v>10464</v>
      </c>
      <c r="K2256" s="635">
        <v>62607075280014</v>
      </c>
      <c r="L2256" s="634" t="s">
        <v>10016</v>
      </c>
      <c r="M2256" s="634" t="s">
        <v>4312</v>
      </c>
      <c r="N2256" s="634" t="s">
        <v>2424</v>
      </c>
      <c r="O2256" s="634" t="s">
        <v>7917</v>
      </c>
      <c r="P2256" s="634" t="s">
        <v>8132</v>
      </c>
      <c r="Q2256" s="634" t="s">
        <v>8133</v>
      </c>
      <c r="R2256" s="634" t="s">
        <v>7205</v>
      </c>
      <c r="S2256" s="634" t="s">
        <v>8135</v>
      </c>
      <c r="T2256" s="634" t="s">
        <v>9175</v>
      </c>
      <c r="U2256" s="634" t="s">
        <v>2426</v>
      </c>
      <c r="V2256" s="634" t="s">
        <v>470</v>
      </c>
      <c r="W2256" s="634" t="s">
        <v>5559</v>
      </c>
      <c r="X2256" s="634" t="s">
        <v>8175</v>
      </c>
      <c r="Y2256" s="634" t="s">
        <v>8138</v>
      </c>
      <c r="Z2256" s="634" t="s">
        <v>8139</v>
      </c>
      <c r="AE2256" s="634" t="s">
        <v>20128</v>
      </c>
      <c r="AF2256" s="634" t="s">
        <v>20720</v>
      </c>
      <c r="AI2256" s="646" t="str">
        <f>VLOOKUP(K2256,'1-kurs'!C:F,4,)</f>
        <v>1-kurs</v>
      </c>
      <c r="AJ2256" s="634" t="str">
        <f t="shared" si="35"/>
        <v>438241101492</v>
      </c>
    </row>
    <row r="2257" spans="1:36" hidden="1" x14ac:dyDescent="0.25">
      <c r="A2257" s="634" t="s">
        <v>10383</v>
      </c>
      <c r="B2257" s="634" t="s">
        <v>7385</v>
      </c>
      <c r="C2257" s="634" t="s">
        <v>8125</v>
      </c>
      <c r="D2257" s="634" t="s">
        <v>8126</v>
      </c>
      <c r="E2257" s="634" t="s">
        <v>8127</v>
      </c>
      <c r="F2257" s="634" t="s">
        <v>4345</v>
      </c>
      <c r="G2257" s="634" t="s">
        <v>8128</v>
      </c>
      <c r="H2257" s="634" t="s">
        <v>4346</v>
      </c>
      <c r="I2257" s="634" t="s">
        <v>10384</v>
      </c>
      <c r="J2257" s="634" t="s">
        <v>10385</v>
      </c>
      <c r="K2257" s="635">
        <v>62811065340028</v>
      </c>
      <c r="L2257" s="634" t="s">
        <v>8377</v>
      </c>
      <c r="M2257" s="634" t="s">
        <v>4312</v>
      </c>
      <c r="N2257" s="634" t="s">
        <v>2424</v>
      </c>
      <c r="O2257" s="634" t="s">
        <v>7917</v>
      </c>
      <c r="P2257" s="634" t="s">
        <v>8132</v>
      </c>
      <c r="Q2257" s="634" t="s">
        <v>8133</v>
      </c>
      <c r="R2257" s="634" t="s">
        <v>7205</v>
      </c>
      <c r="S2257" s="634" t="s">
        <v>8135</v>
      </c>
      <c r="T2257" s="634" t="s">
        <v>9175</v>
      </c>
      <c r="U2257" s="634" t="s">
        <v>2426</v>
      </c>
      <c r="V2257" s="634" t="s">
        <v>470</v>
      </c>
      <c r="W2257" s="634" t="s">
        <v>5559</v>
      </c>
      <c r="X2257" s="634" t="s">
        <v>10386</v>
      </c>
      <c r="Y2257" s="634" t="s">
        <v>8138</v>
      </c>
      <c r="Z2257" s="634" t="s">
        <v>8139</v>
      </c>
      <c r="AB2257" s="634" t="s">
        <v>8183</v>
      </c>
      <c r="AC2257" s="634" t="s">
        <v>8184</v>
      </c>
      <c r="AE2257" s="634" t="s">
        <v>20128</v>
      </c>
      <c r="AF2257" s="634" t="s">
        <v>21250</v>
      </c>
      <c r="AI2257" s="646" t="str">
        <f>VLOOKUP(K2257,'1-kurs'!C:F,4,)</f>
        <v>1-kurs</v>
      </c>
      <c r="AJ2257" s="634" t="str">
        <f t="shared" si="35"/>
        <v>438241100073</v>
      </c>
    </row>
    <row r="2258" spans="1:36" hidden="1" x14ac:dyDescent="0.25">
      <c r="A2258" s="634" t="s">
        <v>10465</v>
      </c>
      <c r="B2258" s="634" t="s">
        <v>7396</v>
      </c>
      <c r="C2258" s="634" t="s">
        <v>8125</v>
      </c>
      <c r="D2258" s="634" t="s">
        <v>8126</v>
      </c>
      <c r="E2258" s="634" t="s">
        <v>8127</v>
      </c>
      <c r="F2258" s="634" t="s">
        <v>8637</v>
      </c>
      <c r="G2258" s="634" t="s">
        <v>8747</v>
      </c>
      <c r="H2258" s="634" t="s">
        <v>4344</v>
      </c>
      <c r="I2258" s="634" t="s">
        <v>10466</v>
      </c>
      <c r="J2258" s="634" t="s">
        <v>10467</v>
      </c>
      <c r="K2258" s="635">
        <v>53101046970019</v>
      </c>
      <c r="L2258" s="634" t="s">
        <v>10468</v>
      </c>
      <c r="M2258" s="634" t="s">
        <v>4312</v>
      </c>
      <c r="N2258" s="634" t="s">
        <v>2424</v>
      </c>
      <c r="O2258" s="634" t="s">
        <v>7917</v>
      </c>
      <c r="P2258" s="634" t="s">
        <v>8132</v>
      </c>
      <c r="Q2258" s="634" t="s">
        <v>8133</v>
      </c>
      <c r="R2258" s="634" t="s">
        <v>7205</v>
      </c>
      <c r="S2258" s="634" t="s">
        <v>8135</v>
      </c>
      <c r="T2258" s="634" t="s">
        <v>9175</v>
      </c>
      <c r="U2258" s="634" t="s">
        <v>2426</v>
      </c>
      <c r="V2258" s="634" t="s">
        <v>470</v>
      </c>
      <c r="W2258" s="634" t="s">
        <v>5559</v>
      </c>
      <c r="X2258" s="634" t="s">
        <v>8175</v>
      </c>
      <c r="Y2258" s="634" t="s">
        <v>8138</v>
      </c>
      <c r="Z2258" s="634" t="s">
        <v>8139</v>
      </c>
      <c r="AE2258" s="634" t="s">
        <v>20128</v>
      </c>
      <c r="AF2258" s="634" t="s">
        <v>20823</v>
      </c>
      <c r="AI2258" s="646" t="str">
        <f>VLOOKUP(K2258,'1-kurs'!C:F,4,)</f>
        <v>1-kurs</v>
      </c>
      <c r="AJ2258" s="634" t="str">
        <f t="shared" si="35"/>
        <v>438241101459</v>
      </c>
    </row>
    <row r="2259" spans="1:36" hidden="1" x14ac:dyDescent="0.25">
      <c r="A2259" s="634" t="s">
        <v>10361</v>
      </c>
      <c r="B2259" s="634" t="s">
        <v>7428</v>
      </c>
      <c r="C2259" s="634" t="s">
        <v>8125</v>
      </c>
      <c r="D2259" s="634" t="s">
        <v>8126</v>
      </c>
      <c r="E2259" s="634" t="s">
        <v>8127</v>
      </c>
      <c r="F2259" s="634" t="s">
        <v>4345</v>
      </c>
      <c r="G2259" s="634" t="s">
        <v>8221</v>
      </c>
      <c r="H2259" s="634" t="s">
        <v>4346</v>
      </c>
      <c r="I2259" s="634" t="s">
        <v>10362</v>
      </c>
      <c r="J2259" s="634" t="s">
        <v>10363</v>
      </c>
      <c r="K2259" s="635">
        <v>42310871000112</v>
      </c>
      <c r="L2259" s="634" t="s">
        <v>10364</v>
      </c>
      <c r="M2259" s="634" t="s">
        <v>4312</v>
      </c>
      <c r="N2259" s="634" t="s">
        <v>2424</v>
      </c>
      <c r="O2259" s="634" t="s">
        <v>7917</v>
      </c>
      <c r="P2259" s="634" t="s">
        <v>8132</v>
      </c>
      <c r="Q2259" s="634" t="s">
        <v>8133</v>
      </c>
      <c r="R2259" s="634" t="s">
        <v>7205</v>
      </c>
      <c r="S2259" s="634" t="s">
        <v>8135</v>
      </c>
      <c r="T2259" s="634" t="s">
        <v>9175</v>
      </c>
      <c r="U2259" s="634" t="s">
        <v>2426</v>
      </c>
      <c r="V2259" s="634" t="s">
        <v>470</v>
      </c>
      <c r="W2259" s="634" t="s">
        <v>5559</v>
      </c>
      <c r="X2259" s="634" t="s">
        <v>8175</v>
      </c>
      <c r="Y2259" s="634" t="s">
        <v>8138</v>
      </c>
      <c r="Z2259" s="634" t="s">
        <v>8139</v>
      </c>
      <c r="AE2259" s="634" t="s">
        <v>20515</v>
      </c>
      <c r="AF2259" s="634" t="s">
        <v>19768</v>
      </c>
      <c r="AI2259" s="646" t="str">
        <f>VLOOKUP(K2259,'1-kurs'!C:F,4,)</f>
        <v>1-kurs</v>
      </c>
      <c r="AJ2259" s="634" t="str">
        <f t="shared" si="35"/>
        <v>438241101449</v>
      </c>
    </row>
    <row r="2260" spans="1:36" hidden="1" x14ac:dyDescent="0.25">
      <c r="A2260" s="634" t="s">
        <v>10334</v>
      </c>
      <c r="B2260" s="634" t="s">
        <v>7439</v>
      </c>
      <c r="C2260" s="634" t="s">
        <v>8125</v>
      </c>
      <c r="D2260" s="634" t="s">
        <v>8126</v>
      </c>
      <c r="E2260" s="634" t="s">
        <v>8127</v>
      </c>
      <c r="F2260" s="634" t="s">
        <v>4345</v>
      </c>
      <c r="G2260" s="634" t="s">
        <v>8221</v>
      </c>
      <c r="H2260" s="634" t="s">
        <v>4346</v>
      </c>
      <c r="I2260" s="634" t="s">
        <v>10335</v>
      </c>
      <c r="J2260" s="634" t="s">
        <v>10336</v>
      </c>
      <c r="K2260" s="635">
        <v>42206995350078</v>
      </c>
      <c r="L2260" s="634" t="s">
        <v>10337</v>
      </c>
      <c r="M2260" s="634" t="s">
        <v>4312</v>
      </c>
      <c r="N2260" s="634" t="s">
        <v>2424</v>
      </c>
      <c r="O2260" s="634" t="s">
        <v>7917</v>
      </c>
      <c r="P2260" s="634" t="s">
        <v>8132</v>
      </c>
      <c r="Q2260" s="634" t="s">
        <v>8133</v>
      </c>
      <c r="R2260" s="634" t="s">
        <v>7205</v>
      </c>
      <c r="S2260" s="634" t="s">
        <v>8135</v>
      </c>
      <c r="T2260" s="634" t="s">
        <v>9175</v>
      </c>
      <c r="U2260" s="634" t="s">
        <v>2426</v>
      </c>
      <c r="V2260" s="634" t="s">
        <v>470</v>
      </c>
      <c r="W2260" s="634" t="s">
        <v>5559</v>
      </c>
      <c r="X2260" s="634" t="s">
        <v>8175</v>
      </c>
      <c r="Y2260" s="634" t="s">
        <v>8138</v>
      </c>
      <c r="Z2260" s="634" t="s">
        <v>8139</v>
      </c>
      <c r="AB2260" s="634" t="s">
        <v>8183</v>
      </c>
      <c r="AC2260" s="634" t="s">
        <v>8184</v>
      </c>
      <c r="AE2260" s="634" t="s">
        <v>20128</v>
      </c>
      <c r="AF2260" s="634" t="s">
        <v>18740</v>
      </c>
      <c r="AI2260" s="646" t="str">
        <f>VLOOKUP(K2260,'1-kurs'!C:F,4,)</f>
        <v>1-kurs</v>
      </c>
      <c r="AJ2260" s="634" t="str">
        <f t="shared" si="35"/>
        <v>438241101818</v>
      </c>
    </row>
    <row r="2261" spans="1:36" hidden="1" x14ac:dyDescent="0.25">
      <c r="A2261" s="634" t="s">
        <v>10426</v>
      </c>
      <c r="B2261" s="634" t="s">
        <v>8061</v>
      </c>
      <c r="C2261" s="634" t="s">
        <v>8125</v>
      </c>
      <c r="D2261" s="634" t="s">
        <v>8126</v>
      </c>
      <c r="E2261" s="634" t="s">
        <v>8127</v>
      </c>
      <c r="F2261" s="634" t="s">
        <v>4345</v>
      </c>
      <c r="G2261" s="634" t="s">
        <v>4347</v>
      </c>
      <c r="H2261" s="634" t="s">
        <v>4346</v>
      </c>
      <c r="I2261" s="634" t="s">
        <v>10427</v>
      </c>
      <c r="J2261" s="634" t="s">
        <v>10428</v>
      </c>
      <c r="K2261" s="635">
        <v>41601961000042</v>
      </c>
      <c r="L2261" s="634" t="s">
        <v>10429</v>
      </c>
      <c r="M2261" s="634" t="s">
        <v>4312</v>
      </c>
      <c r="N2261" s="634" t="s">
        <v>2424</v>
      </c>
      <c r="O2261" s="634" t="s">
        <v>7917</v>
      </c>
      <c r="P2261" s="634" t="s">
        <v>8132</v>
      </c>
      <c r="Q2261" s="634" t="s">
        <v>8133</v>
      </c>
      <c r="R2261" s="634" t="s">
        <v>7205</v>
      </c>
      <c r="S2261" s="634" t="s">
        <v>8135</v>
      </c>
      <c r="T2261" s="634" t="s">
        <v>9175</v>
      </c>
      <c r="U2261" s="634" t="s">
        <v>2426</v>
      </c>
      <c r="V2261" s="634" t="s">
        <v>470</v>
      </c>
      <c r="W2261" s="634" t="s">
        <v>5559</v>
      </c>
      <c r="X2261" s="634" t="s">
        <v>10430</v>
      </c>
      <c r="Y2261" s="634" t="s">
        <v>8138</v>
      </c>
      <c r="Z2261" s="634" t="s">
        <v>8139</v>
      </c>
      <c r="AE2261" s="634" t="s">
        <v>20128</v>
      </c>
      <c r="AF2261" s="634" t="s">
        <v>21287</v>
      </c>
      <c r="AI2261" s="646" t="str">
        <f>VLOOKUP(K2261,'1-kurs'!C:F,4,)</f>
        <v>1-kurs</v>
      </c>
      <c r="AJ2261" s="634" t="str">
        <f t="shared" si="35"/>
        <v>438241102245</v>
      </c>
    </row>
    <row r="2262" spans="1:36" hidden="1" x14ac:dyDescent="0.25">
      <c r="A2262" s="634" t="s">
        <v>19603</v>
      </c>
      <c r="B2262" s="634" t="s">
        <v>8016</v>
      </c>
      <c r="C2262" s="634" t="s">
        <v>8125</v>
      </c>
      <c r="D2262" s="634" t="s">
        <v>8126</v>
      </c>
      <c r="E2262" s="634" t="s">
        <v>8127</v>
      </c>
      <c r="F2262" s="634" t="s">
        <v>4345</v>
      </c>
      <c r="G2262" s="634" t="s">
        <v>4348</v>
      </c>
      <c r="H2262" s="634" t="s">
        <v>4344</v>
      </c>
      <c r="I2262" s="634" t="s">
        <v>11671</v>
      </c>
      <c r="J2262" s="634" t="s">
        <v>19604</v>
      </c>
      <c r="K2262" s="635">
        <v>31508915300014</v>
      </c>
      <c r="L2262" s="634" t="s">
        <v>19605</v>
      </c>
      <c r="M2262" s="634" t="s">
        <v>4312</v>
      </c>
      <c r="N2262" s="634" t="s">
        <v>2424</v>
      </c>
      <c r="O2262" s="634" t="s">
        <v>7913</v>
      </c>
      <c r="P2262" s="634" t="s">
        <v>8132</v>
      </c>
      <c r="Q2262" s="634" t="s">
        <v>8133</v>
      </c>
      <c r="R2262" s="634" t="s">
        <v>7205</v>
      </c>
      <c r="S2262" s="634" t="s">
        <v>8135</v>
      </c>
      <c r="T2262" s="634" t="s">
        <v>9175</v>
      </c>
      <c r="U2262" s="634" t="s">
        <v>2426</v>
      </c>
      <c r="V2262" s="634" t="s">
        <v>470</v>
      </c>
      <c r="W2262" s="634" t="s">
        <v>5559</v>
      </c>
      <c r="X2262" s="634" t="s">
        <v>8175</v>
      </c>
      <c r="Y2262" s="634" t="s">
        <v>8138</v>
      </c>
      <c r="Z2262" s="634" t="s">
        <v>8139</v>
      </c>
      <c r="AE2262" s="634" t="s">
        <v>20128</v>
      </c>
      <c r="AF2262" s="634" t="s">
        <v>21122</v>
      </c>
      <c r="AI2262" s="646" t="str">
        <f>VLOOKUP(K2262,'1-kurs'!C:F,4,)</f>
        <v>1-kurs</v>
      </c>
      <c r="AJ2262" s="634" t="str">
        <f t="shared" si="35"/>
        <v>438241102197</v>
      </c>
    </row>
    <row r="2263" spans="1:36" hidden="1" x14ac:dyDescent="0.25">
      <c r="A2263" s="634" t="s">
        <v>10489</v>
      </c>
      <c r="B2263" s="634" t="s">
        <v>8018</v>
      </c>
      <c r="C2263" s="634" t="s">
        <v>8125</v>
      </c>
      <c r="D2263" s="634" t="s">
        <v>8126</v>
      </c>
      <c r="E2263" s="634" t="s">
        <v>8127</v>
      </c>
      <c r="F2263" s="634" t="s">
        <v>8177</v>
      </c>
      <c r="G2263" s="634" t="s">
        <v>8227</v>
      </c>
      <c r="H2263" s="634" t="s">
        <v>4344</v>
      </c>
      <c r="I2263" s="634" t="s">
        <v>10490</v>
      </c>
      <c r="J2263" s="634" t="s">
        <v>10491</v>
      </c>
      <c r="K2263" s="635">
        <v>53005065430032</v>
      </c>
      <c r="L2263" s="634" t="s">
        <v>10492</v>
      </c>
      <c r="M2263" s="634" t="s">
        <v>4312</v>
      </c>
      <c r="N2263" s="634" t="s">
        <v>2424</v>
      </c>
      <c r="O2263" s="634" t="s">
        <v>7913</v>
      </c>
      <c r="P2263" s="634" t="s">
        <v>8132</v>
      </c>
      <c r="Q2263" s="634" t="s">
        <v>8133</v>
      </c>
      <c r="R2263" s="634" t="s">
        <v>7205</v>
      </c>
      <c r="S2263" s="634" t="s">
        <v>8135</v>
      </c>
      <c r="T2263" s="634" t="s">
        <v>9175</v>
      </c>
      <c r="U2263" s="634" t="s">
        <v>2426</v>
      </c>
      <c r="V2263" s="634" t="s">
        <v>470</v>
      </c>
      <c r="W2263" s="634" t="s">
        <v>5559</v>
      </c>
      <c r="X2263" s="634" t="s">
        <v>8175</v>
      </c>
      <c r="Y2263" s="634" t="s">
        <v>8138</v>
      </c>
      <c r="Z2263" s="634" t="s">
        <v>8139</v>
      </c>
      <c r="AE2263" s="634" t="s">
        <v>20128</v>
      </c>
      <c r="AF2263" s="634" t="s">
        <v>18740</v>
      </c>
      <c r="AI2263" s="646" t="str">
        <f>VLOOKUP(K2263,'1-kurs'!C:F,4,)</f>
        <v>1-kurs</v>
      </c>
      <c r="AJ2263" s="634" t="str">
        <f t="shared" si="35"/>
        <v>438241101475</v>
      </c>
    </row>
    <row r="2264" spans="1:36" hidden="1" x14ac:dyDescent="0.25">
      <c r="A2264" s="634" t="s">
        <v>10546</v>
      </c>
      <c r="B2264" s="634" t="s">
        <v>7950</v>
      </c>
      <c r="C2264" s="634" t="s">
        <v>8125</v>
      </c>
      <c r="D2264" s="634" t="s">
        <v>8126</v>
      </c>
      <c r="E2264" s="634" t="s">
        <v>8127</v>
      </c>
      <c r="F2264" s="634" t="s">
        <v>4345</v>
      </c>
      <c r="G2264" s="634" t="s">
        <v>4348</v>
      </c>
      <c r="H2264" s="634" t="s">
        <v>4344</v>
      </c>
      <c r="I2264" s="634" t="s">
        <v>10547</v>
      </c>
      <c r="J2264" s="634" t="s">
        <v>10548</v>
      </c>
      <c r="K2264" s="635">
        <v>50412045300015</v>
      </c>
      <c r="L2264" s="634" t="s">
        <v>10549</v>
      </c>
      <c r="M2264" s="634" t="s">
        <v>4312</v>
      </c>
      <c r="N2264" s="634" t="s">
        <v>2424</v>
      </c>
      <c r="O2264" s="634" t="s">
        <v>7913</v>
      </c>
      <c r="P2264" s="634" t="s">
        <v>8132</v>
      </c>
      <c r="Q2264" s="634" t="s">
        <v>8133</v>
      </c>
      <c r="R2264" s="634" t="s">
        <v>7205</v>
      </c>
      <c r="S2264" s="634" t="s">
        <v>8135</v>
      </c>
      <c r="T2264" s="634" t="s">
        <v>9175</v>
      </c>
      <c r="U2264" s="634" t="s">
        <v>2426</v>
      </c>
      <c r="V2264" s="634" t="s">
        <v>470</v>
      </c>
      <c r="W2264" s="634" t="s">
        <v>5559</v>
      </c>
      <c r="X2264" s="634" t="s">
        <v>8175</v>
      </c>
      <c r="Y2264" s="634" t="s">
        <v>8138</v>
      </c>
      <c r="Z2264" s="634" t="s">
        <v>8139</v>
      </c>
      <c r="AE2264" s="634" t="s">
        <v>20128</v>
      </c>
      <c r="AF2264" s="634" t="s">
        <v>21248</v>
      </c>
      <c r="AI2264" s="646" t="str">
        <f>VLOOKUP(K2264,'1-kurs'!C:F,4,)</f>
        <v>1-kurs</v>
      </c>
      <c r="AJ2264" s="634" t="str">
        <f t="shared" si="35"/>
        <v>438241102189</v>
      </c>
    </row>
    <row r="2265" spans="1:36" hidden="1" x14ac:dyDescent="0.25">
      <c r="A2265" s="634" t="s">
        <v>18704</v>
      </c>
      <c r="B2265" s="634" t="s">
        <v>18705</v>
      </c>
      <c r="C2265" s="634" t="s">
        <v>8125</v>
      </c>
      <c r="D2265" s="634" t="s">
        <v>8126</v>
      </c>
      <c r="E2265" s="634" t="s">
        <v>8127</v>
      </c>
      <c r="F2265" s="634" t="s">
        <v>8142</v>
      </c>
      <c r="G2265" s="634" t="s">
        <v>8673</v>
      </c>
      <c r="H2265" s="634" t="s">
        <v>4344</v>
      </c>
      <c r="I2265" s="634" t="s">
        <v>18706</v>
      </c>
      <c r="J2265" s="634" t="s">
        <v>18707</v>
      </c>
      <c r="K2265" s="635">
        <v>53012005840039</v>
      </c>
      <c r="L2265" s="634" t="s">
        <v>18708</v>
      </c>
      <c r="M2265" s="634" t="s">
        <v>4312</v>
      </c>
      <c r="N2265" s="634" t="s">
        <v>2424</v>
      </c>
      <c r="O2265" s="634" t="s">
        <v>7913</v>
      </c>
      <c r="P2265" s="634" t="s">
        <v>8132</v>
      </c>
      <c r="Q2265" s="634" t="s">
        <v>8133</v>
      </c>
      <c r="R2265" s="634" t="s">
        <v>7205</v>
      </c>
      <c r="S2265" s="634" t="s">
        <v>8135</v>
      </c>
      <c r="T2265" s="634" t="s">
        <v>9175</v>
      </c>
      <c r="U2265" s="634" t="s">
        <v>2426</v>
      </c>
      <c r="V2265" s="634" t="s">
        <v>470</v>
      </c>
      <c r="W2265" s="634" t="s">
        <v>5559</v>
      </c>
      <c r="X2265" s="634" t="s">
        <v>8706</v>
      </c>
      <c r="Y2265" s="634" t="s">
        <v>8138</v>
      </c>
      <c r="Z2265" s="634" t="s">
        <v>8139</v>
      </c>
      <c r="AE2265" s="634" t="s">
        <v>20128</v>
      </c>
      <c r="AF2265" s="634" t="s">
        <v>21210</v>
      </c>
      <c r="AI2265" s="646" t="str">
        <f>VLOOKUP(K2265,'1-kurs'!C:F,4,)</f>
        <v>1-kurs</v>
      </c>
      <c r="AJ2265" s="634" t="str">
        <f t="shared" si="35"/>
        <v>438241102248</v>
      </c>
    </row>
    <row r="2266" spans="1:36" hidden="1" x14ac:dyDescent="0.25">
      <c r="A2266" s="634" t="s">
        <v>10511</v>
      </c>
      <c r="B2266" s="634" t="s">
        <v>7888</v>
      </c>
      <c r="C2266" s="634" t="s">
        <v>8125</v>
      </c>
      <c r="D2266" s="634" t="s">
        <v>8126</v>
      </c>
      <c r="E2266" s="634" t="s">
        <v>8127</v>
      </c>
      <c r="F2266" s="634" t="s">
        <v>4345</v>
      </c>
      <c r="G2266" s="634" t="s">
        <v>8221</v>
      </c>
      <c r="H2266" s="634" t="s">
        <v>4346</v>
      </c>
      <c r="I2266" s="634" t="s">
        <v>10512</v>
      </c>
      <c r="J2266" s="634" t="s">
        <v>10513</v>
      </c>
      <c r="K2266" s="635">
        <v>61601045350012</v>
      </c>
      <c r="L2266" s="634" t="s">
        <v>10514</v>
      </c>
      <c r="M2266" s="634" t="s">
        <v>4312</v>
      </c>
      <c r="N2266" s="634" t="s">
        <v>2424</v>
      </c>
      <c r="O2266" s="634" t="s">
        <v>7913</v>
      </c>
      <c r="P2266" s="634" t="s">
        <v>8132</v>
      </c>
      <c r="Q2266" s="634" t="s">
        <v>8133</v>
      </c>
      <c r="R2266" s="634" t="s">
        <v>7205</v>
      </c>
      <c r="S2266" s="634" t="s">
        <v>8135</v>
      </c>
      <c r="T2266" s="634" t="s">
        <v>9175</v>
      </c>
      <c r="U2266" s="634" t="s">
        <v>2426</v>
      </c>
      <c r="V2266" s="634" t="s">
        <v>470</v>
      </c>
      <c r="W2266" s="634" t="s">
        <v>5559</v>
      </c>
      <c r="X2266" s="634" t="s">
        <v>8137</v>
      </c>
      <c r="Y2266" s="634" t="s">
        <v>8138</v>
      </c>
      <c r="Z2266" s="634" t="s">
        <v>8139</v>
      </c>
      <c r="AE2266" s="634" t="s">
        <v>20128</v>
      </c>
      <c r="AF2266" s="634" t="s">
        <v>21284</v>
      </c>
      <c r="AI2266" s="646" t="str">
        <f>VLOOKUP(K2266,'1-kurs'!C:F,4,)</f>
        <v>1-kurs</v>
      </c>
      <c r="AJ2266" s="634" t="str">
        <f t="shared" si="35"/>
        <v>438241102124</v>
      </c>
    </row>
    <row r="2267" spans="1:36" hidden="1" x14ac:dyDescent="0.25">
      <c r="A2267" s="634" t="s">
        <v>19231</v>
      </c>
      <c r="B2267" s="634" t="s">
        <v>19084</v>
      </c>
      <c r="C2267" s="634" t="s">
        <v>8125</v>
      </c>
      <c r="D2267" s="634" t="s">
        <v>8126</v>
      </c>
      <c r="E2267" s="634" t="s">
        <v>8127</v>
      </c>
      <c r="F2267" s="634" t="s">
        <v>4345</v>
      </c>
      <c r="G2267" s="634" t="s">
        <v>8128</v>
      </c>
      <c r="H2267" s="634" t="s">
        <v>4346</v>
      </c>
      <c r="I2267" s="634" t="s">
        <v>19232</v>
      </c>
      <c r="J2267" s="634" t="s">
        <v>19233</v>
      </c>
      <c r="K2267" s="635">
        <v>41109921100020</v>
      </c>
      <c r="L2267" s="634" t="s">
        <v>19234</v>
      </c>
      <c r="M2267" s="634" t="s">
        <v>4312</v>
      </c>
      <c r="N2267" s="634" t="s">
        <v>2424</v>
      </c>
      <c r="O2267" s="634" t="s">
        <v>7913</v>
      </c>
      <c r="P2267" s="634" t="s">
        <v>8132</v>
      </c>
      <c r="Q2267" s="634" t="s">
        <v>8133</v>
      </c>
      <c r="R2267" s="634" t="s">
        <v>7205</v>
      </c>
      <c r="S2267" s="634" t="s">
        <v>8135</v>
      </c>
      <c r="T2267" s="634" t="s">
        <v>9175</v>
      </c>
      <c r="U2267" s="634" t="s">
        <v>2426</v>
      </c>
      <c r="V2267" s="634" t="s">
        <v>470</v>
      </c>
      <c r="W2267" s="634" t="s">
        <v>5559</v>
      </c>
      <c r="X2267" s="634" t="s">
        <v>8175</v>
      </c>
      <c r="Y2267" s="634" t="s">
        <v>8138</v>
      </c>
      <c r="Z2267" s="634" t="s">
        <v>8139</v>
      </c>
      <c r="AE2267" s="634" t="s">
        <v>20515</v>
      </c>
      <c r="AF2267" s="634" t="s">
        <v>19299</v>
      </c>
      <c r="AI2267" s="646" t="str">
        <f>VLOOKUP(K2267,'1-kurs'!C:F,4,)</f>
        <v>1-kurs</v>
      </c>
      <c r="AJ2267" s="634" t="str">
        <f t="shared" si="35"/>
        <v>438241102249</v>
      </c>
    </row>
    <row r="2268" spans="1:36" hidden="1" x14ac:dyDescent="0.25">
      <c r="A2268" s="634" t="s">
        <v>10542</v>
      </c>
      <c r="B2268" s="634" t="s">
        <v>7849</v>
      </c>
      <c r="C2268" s="634" t="s">
        <v>8125</v>
      </c>
      <c r="D2268" s="634" t="s">
        <v>8126</v>
      </c>
      <c r="E2268" s="634" t="s">
        <v>8127</v>
      </c>
      <c r="F2268" s="634" t="s">
        <v>4345</v>
      </c>
      <c r="G2268" s="634" t="s">
        <v>4348</v>
      </c>
      <c r="H2268" s="634" t="s">
        <v>4344</v>
      </c>
      <c r="I2268" s="634" t="s">
        <v>10543</v>
      </c>
      <c r="J2268" s="634" t="s">
        <v>10544</v>
      </c>
      <c r="K2268" s="635">
        <v>51002025300020</v>
      </c>
      <c r="L2268" s="634" t="s">
        <v>10545</v>
      </c>
      <c r="M2268" s="634" t="s">
        <v>4312</v>
      </c>
      <c r="N2268" s="634" t="s">
        <v>2424</v>
      </c>
      <c r="O2268" s="634" t="s">
        <v>7913</v>
      </c>
      <c r="P2268" s="634" t="s">
        <v>8132</v>
      </c>
      <c r="Q2268" s="634" t="s">
        <v>8133</v>
      </c>
      <c r="R2268" s="634" t="s">
        <v>7205</v>
      </c>
      <c r="S2268" s="634" t="s">
        <v>8135</v>
      </c>
      <c r="T2268" s="634" t="s">
        <v>9175</v>
      </c>
      <c r="U2268" s="634" t="s">
        <v>2426</v>
      </c>
      <c r="V2268" s="634" t="s">
        <v>470</v>
      </c>
      <c r="W2268" s="634" t="s">
        <v>5559</v>
      </c>
      <c r="X2268" s="634" t="s">
        <v>8175</v>
      </c>
      <c r="Y2268" s="634" t="s">
        <v>8138</v>
      </c>
      <c r="Z2268" s="634" t="s">
        <v>8139</v>
      </c>
      <c r="AB2268" s="634" t="s">
        <v>8183</v>
      </c>
      <c r="AC2268" s="634" t="s">
        <v>8184</v>
      </c>
      <c r="AE2268" s="634" t="s">
        <v>20128</v>
      </c>
      <c r="AF2268" s="634" t="s">
        <v>20823</v>
      </c>
      <c r="AI2268" s="646" t="str">
        <f>VLOOKUP(K2268,'1-kurs'!C:F,4,)</f>
        <v>1-kurs</v>
      </c>
      <c r="AJ2268" s="634" t="str">
        <f t="shared" si="35"/>
        <v>438241100502</v>
      </c>
    </row>
    <row r="2269" spans="1:36" hidden="1" x14ac:dyDescent="0.25">
      <c r="A2269" s="634" t="s">
        <v>10506</v>
      </c>
      <c r="B2269" s="634" t="s">
        <v>7592</v>
      </c>
      <c r="C2269" s="634" t="s">
        <v>8125</v>
      </c>
      <c r="D2269" s="634" t="s">
        <v>8126</v>
      </c>
      <c r="E2269" s="634" t="s">
        <v>8127</v>
      </c>
      <c r="F2269" s="634" t="s">
        <v>4345</v>
      </c>
      <c r="G2269" s="634" t="s">
        <v>4349</v>
      </c>
      <c r="H2269" s="634" t="s">
        <v>4346</v>
      </c>
      <c r="I2269" s="634" t="s">
        <v>8909</v>
      </c>
      <c r="J2269" s="634" t="s">
        <v>10507</v>
      </c>
      <c r="K2269" s="635">
        <v>62905065380015</v>
      </c>
      <c r="L2269" s="634" t="s">
        <v>10180</v>
      </c>
      <c r="M2269" s="634" t="s">
        <v>4312</v>
      </c>
      <c r="N2269" s="634" t="s">
        <v>2424</v>
      </c>
      <c r="O2269" s="634" t="s">
        <v>7913</v>
      </c>
      <c r="P2269" s="634" t="s">
        <v>8132</v>
      </c>
      <c r="Q2269" s="634" t="s">
        <v>8133</v>
      </c>
      <c r="R2269" s="634" t="s">
        <v>7205</v>
      </c>
      <c r="S2269" s="634" t="s">
        <v>8135</v>
      </c>
      <c r="T2269" s="634" t="s">
        <v>9175</v>
      </c>
      <c r="U2269" s="634" t="s">
        <v>2426</v>
      </c>
      <c r="V2269" s="634" t="s">
        <v>470</v>
      </c>
      <c r="W2269" s="634" t="s">
        <v>5559</v>
      </c>
      <c r="X2269" s="634" t="s">
        <v>8175</v>
      </c>
      <c r="Y2269" s="634" t="s">
        <v>8138</v>
      </c>
      <c r="Z2269" s="634" t="s">
        <v>8139</v>
      </c>
      <c r="AE2269" s="634" t="s">
        <v>20128</v>
      </c>
      <c r="AF2269" s="634" t="s">
        <v>18824</v>
      </c>
      <c r="AI2269" s="646" t="str">
        <f>VLOOKUP(K2269,'1-kurs'!C:F,4,)</f>
        <v>1-kurs</v>
      </c>
      <c r="AJ2269" s="634" t="str">
        <f t="shared" si="35"/>
        <v>438241101615</v>
      </c>
    </row>
    <row r="2270" spans="1:36" hidden="1" x14ac:dyDescent="0.25">
      <c r="A2270" s="634" t="s">
        <v>21133</v>
      </c>
      <c r="B2270" s="634" t="s">
        <v>21134</v>
      </c>
      <c r="C2270" s="634" t="s">
        <v>8125</v>
      </c>
      <c r="D2270" s="634" t="s">
        <v>8126</v>
      </c>
      <c r="E2270" s="634" t="s">
        <v>8127</v>
      </c>
      <c r="F2270" s="634" t="s">
        <v>4345</v>
      </c>
      <c r="G2270" s="634" t="s">
        <v>4348</v>
      </c>
      <c r="H2270" s="634" t="s">
        <v>4344</v>
      </c>
      <c r="I2270" s="634" t="s">
        <v>9903</v>
      </c>
      <c r="J2270" s="634" t="s">
        <v>21135</v>
      </c>
      <c r="K2270" s="635">
        <v>51809035300019</v>
      </c>
      <c r="L2270" s="634" t="s">
        <v>16279</v>
      </c>
      <c r="M2270" s="634" t="s">
        <v>4312</v>
      </c>
      <c r="N2270" s="634" t="s">
        <v>2424</v>
      </c>
      <c r="O2270" s="634" t="s">
        <v>7913</v>
      </c>
      <c r="P2270" s="634" t="s">
        <v>8132</v>
      </c>
      <c r="Q2270" s="634" t="s">
        <v>8133</v>
      </c>
      <c r="R2270" s="634" t="s">
        <v>7205</v>
      </c>
      <c r="S2270" s="634" t="s">
        <v>8135</v>
      </c>
      <c r="T2270" s="634" t="s">
        <v>9175</v>
      </c>
      <c r="U2270" s="634" t="s">
        <v>2426</v>
      </c>
      <c r="V2270" s="634" t="s">
        <v>470</v>
      </c>
      <c r="W2270" s="634" t="s">
        <v>5559</v>
      </c>
      <c r="X2270" s="634" t="s">
        <v>8175</v>
      </c>
      <c r="Y2270" s="634" t="s">
        <v>8138</v>
      </c>
      <c r="Z2270" s="634" t="s">
        <v>8139</v>
      </c>
      <c r="AE2270" s="634" t="s">
        <v>20515</v>
      </c>
      <c r="AF2270" s="634" t="s">
        <v>21341</v>
      </c>
      <c r="AI2270" s="646" t="str">
        <f>VLOOKUP(K2270,'1-kurs'!C:F,4,)</f>
        <v>1-kurs</v>
      </c>
      <c r="AJ2270" s="634" t="str">
        <f t="shared" si="35"/>
        <v>438241100576</v>
      </c>
    </row>
    <row r="2271" spans="1:36" hidden="1" x14ac:dyDescent="0.25">
      <c r="A2271" s="634" t="s">
        <v>10502</v>
      </c>
      <c r="B2271" s="634" t="s">
        <v>7952</v>
      </c>
      <c r="C2271" s="634" t="s">
        <v>8125</v>
      </c>
      <c r="D2271" s="634" t="s">
        <v>8126</v>
      </c>
      <c r="E2271" s="634" t="s">
        <v>8127</v>
      </c>
      <c r="F2271" s="634" t="s">
        <v>4345</v>
      </c>
      <c r="G2271" s="634" t="s">
        <v>8221</v>
      </c>
      <c r="H2271" s="634" t="s">
        <v>4346</v>
      </c>
      <c r="I2271" s="634" t="s">
        <v>10503</v>
      </c>
      <c r="J2271" s="634" t="s">
        <v>10504</v>
      </c>
      <c r="K2271" s="635">
        <v>62906055350010</v>
      </c>
      <c r="L2271" s="634" t="s">
        <v>10505</v>
      </c>
      <c r="M2271" s="634" t="s">
        <v>4312</v>
      </c>
      <c r="N2271" s="634" t="s">
        <v>2424</v>
      </c>
      <c r="O2271" s="634" t="s">
        <v>7913</v>
      </c>
      <c r="P2271" s="634" t="s">
        <v>8132</v>
      </c>
      <c r="Q2271" s="634" t="s">
        <v>8133</v>
      </c>
      <c r="R2271" s="634" t="s">
        <v>7205</v>
      </c>
      <c r="S2271" s="634" t="s">
        <v>8135</v>
      </c>
      <c r="T2271" s="634" t="s">
        <v>9175</v>
      </c>
      <c r="U2271" s="634" t="s">
        <v>2426</v>
      </c>
      <c r="V2271" s="634" t="s">
        <v>470</v>
      </c>
      <c r="W2271" s="634" t="s">
        <v>5559</v>
      </c>
      <c r="X2271" s="634" t="s">
        <v>8137</v>
      </c>
      <c r="Y2271" s="634" t="s">
        <v>8138</v>
      </c>
      <c r="Z2271" s="634" t="s">
        <v>8139</v>
      </c>
      <c r="AE2271" s="634" t="s">
        <v>20128</v>
      </c>
      <c r="AF2271" s="634" t="s">
        <v>19688</v>
      </c>
      <c r="AI2271" s="646" t="str">
        <f>VLOOKUP(K2271,'1-kurs'!C:F,4,)</f>
        <v>1-kurs</v>
      </c>
      <c r="AJ2271" s="634" t="str">
        <f t="shared" si="35"/>
        <v>438241102083</v>
      </c>
    </row>
    <row r="2272" spans="1:36" hidden="1" x14ac:dyDescent="0.25">
      <c r="A2272" s="634" t="s">
        <v>10557</v>
      </c>
      <c r="B2272" s="634" t="s">
        <v>7618</v>
      </c>
      <c r="C2272" s="634" t="s">
        <v>8125</v>
      </c>
      <c r="D2272" s="634" t="s">
        <v>8126</v>
      </c>
      <c r="E2272" s="634" t="s">
        <v>8127</v>
      </c>
      <c r="F2272" s="634" t="s">
        <v>4345</v>
      </c>
      <c r="G2272" s="634" t="s">
        <v>4350</v>
      </c>
      <c r="H2272" s="634" t="s">
        <v>4344</v>
      </c>
      <c r="I2272" s="634" t="s">
        <v>10558</v>
      </c>
      <c r="J2272" s="634" t="s">
        <v>10559</v>
      </c>
      <c r="K2272" s="635">
        <v>31706911070014</v>
      </c>
      <c r="L2272" s="634" t="s">
        <v>10560</v>
      </c>
      <c r="M2272" s="634" t="s">
        <v>4312</v>
      </c>
      <c r="N2272" s="634" t="s">
        <v>2424</v>
      </c>
      <c r="O2272" s="634" t="s">
        <v>7913</v>
      </c>
      <c r="P2272" s="634" t="s">
        <v>8132</v>
      </c>
      <c r="Q2272" s="634" t="s">
        <v>8133</v>
      </c>
      <c r="R2272" s="634" t="s">
        <v>7205</v>
      </c>
      <c r="S2272" s="634" t="s">
        <v>8135</v>
      </c>
      <c r="T2272" s="634" t="s">
        <v>9175</v>
      </c>
      <c r="U2272" s="634" t="s">
        <v>2426</v>
      </c>
      <c r="V2272" s="634" t="s">
        <v>470</v>
      </c>
      <c r="W2272" s="634" t="s">
        <v>5559</v>
      </c>
      <c r="X2272" s="634" t="s">
        <v>8175</v>
      </c>
      <c r="Y2272" s="634" t="s">
        <v>8138</v>
      </c>
      <c r="Z2272" s="634" t="s">
        <v>8139</v>
      </c>
      <c r="AB2272" s="634" t="s">
        <v>8183</v>
      </c>
      <c r="AC2272" s="634" t="s">
        <v>8184</v>
      </c>
      <c r="AE2272" s="634" t="s">
        <v>20128</v>
      </c>
      <c r="AF2272" s="634" t="s">
        <v>21204</v>
      </c>
      <c r="AI2272" s="646" t="str">
        <f>VLOOKUP(K2272,'1-kurs'!C:F,4,)</f>
        <v>1-kurs</v>
      </c>
      <c r="AJ2272" s="634" t="str">
        <f t="shared" si="35"/>
        <v>438241100354</v>
      </c>
    </row>
    <row r="2273" spans="1:36" hidden="1" x14ac:dyDescent="0.25">
      <c r="A2273" s="634" t="s">
        <v>8606</v>
      </c>
      <c r="B2273" s="634" t="s">
        <v>7615</v>
      </c>
      <c r="C2273" s="634" t="s">
        <v>8125</v>
      </c>
      <c r="D2273" s="634" t="s">
        <v>8126</v>
      </c>
      <c r="E2273" s="634" t="s">
        <v>8127</v>
      </c>
      <c r="F2273" s="634" t="s">
        <v>8552</v>
      </c>
      <c r="G2273" s="634" t="s">
        <v>8607</v>
      </c>
      <c r="H2273" s="634" t="s">
        <v>4346</v>
      </c>
      <c r="I2273" s="634" t="s">
        <v>8608</v>
      </c>
      <c r="J2273" s="634" t="s">
        <v>8609</v>
      </c>
      <c r="K2273" s="635">
        <v>40101712720065</v>
      </c>
      <c r="L2273" s="634" t="s">
        <v>8461</v>
      </c>
      <c r="M2273" s="634" t="s">
        <v>4312</v>
      </c>
      <c r="N2273" s="634" t="s">
        <v>2424</v>
      </c>
      <c r="O2273" s="634" t="s">
        <v>7913</v>
      </c>
      <c r="P2273" s="634" t="s">
        <v>8132</v>
      </c>
      <c r="Q2273" s="634" t="s">
        <v>8133</v>
      </c>
      <c r="R2273" s="634" t="s">
        <v>7205</v>
      </c>
      <c r="S2273" s="634" t="s">
        <v>8135</v>
      </c>
      <c r="T2273" s="634" t="s">
        <v>9175</v>
      </c>
      <c r="U2273" s="634" t="s">
        <v>2426</v>
      </c>
      <c r="V2273" s="634" t="s">
        <v>470</v>
      </c>
      <c r="W2273" s="634" t="s">
        <v>5559</v>
      </c>
      <c r="X2273" s="634" t="s">
        <v>8610</v>
      </c>
      <c r="Y2273" s="634" t="s">
        <v>8138</v>
      </c>
      <c r="Z2273" s="634" t="s">
        <v>8139</v>
      </c>
      <c r="AB2273" s="634" t="s">
        <v>8183</v>
      </c>
      <c r="AC2273" s="634" t="s">
        <v>8184</v>
      </c>
      <c r="AE2273" s="634" t="s">
        <v>20128</v>
      </c>
      <c r="AF2273" s="634" t="s">
        <v>18740</v>
      </c>
      <c r="AI2273" s="646" t="str">
        <f>VLOOKUP(K2273,'1-kurs'!C:F,4,)</f>
        <v>1-kurs</v>
      </c>
      <c r="AJ2273" s="634" t="str">
        <f t="shared" si="35"/>
        <v>438241101999</v>
      </c>
    </row>
    <row r="2274" spans="1:36" hidden="1" x14ac:dyDescent="0.25">
      <c r="A2274" s="634" t="s">
        <v>19606</v>
      </c>
      <c r="B2274" s="634" t="s">
        <v>19104</v>
      </c>
      <c r="C2274" s="634" t="s">
        <v>8125</v>
      </c>
      <c r="D2274" s="634" t="s">
        <v>8126</v>
      </c>
      <c r="E2274" s="634" t="s">
        <v>8127</v>
      </c>
      <c r="F2274" s="634" t="s">
        <v>4345</v>
      </c>
      <c r="G2274" s="634" t="s">
        <v>4347</v>
      </c>
      <c r="H2274" s="634" t="s">
        <v>4346</v>
      </c>
      <c r="I2274" s="634" t="s">
        <v>19607</v>
      </c>
      <c r="J2274" s="634" t="s">
        <v>19608</v>
      </c>
      <c r="K2274" s="635">
        <v>41811951000075</v>
      </c>
      <c r="L2274" s="634" t="s">
        <v>19609</v>
      </c>
      <c r="M2274" s="634" t="s">
        <v>4312</v>
      </c>
      <c r="N2274" s="634" t="s">
        <v>2424</v>
      </c>
      <c r="O2274" s="634" t="s">
        <v>7913</v>
      </c>
      <c r="P2274" s="634" t="s">
        <v>8132</v>
      </c>
      <c r="Q2274" s="634" t="s">
        <v>8133</v>
      </c>
      <c r="R2274" s="634" t="s">
        <v>7205</v>
      </c>
      <c r="S2274" s="634" t="s">
        <v>8135</v>
      </c>
      <c r="T2274" s="634" t="s">
        <v>9175</v>
      </c>
      <c r="U2274" s="634" t="s">
        <v>2426</v>
      </c>
      <c r="V2274" s="634" t="s">
        <v>470</v>
      </c>
      <c r="W2274" s="634" t="s">
        <v>5559</v>
      </c>
      <c r="X2274" s="634" t="s">
        <v>8175</v>
      </c>
      <c r="Y2274" s="634" t="s">
        <v>8138</v>
      </c>
      <c r="Z2274" s="634" t="s">
        <v>8139</v>
      </c>
      <c r="AE2274" s="634" t="s">
        <v>20128</v>
      </c>
      <c r="AF2274" s="634" t="s">
        <v>21286</v>
      </c>
      <c r="AI2274" s="646" t="str">
        <f>VLOOKUP(K2274,'1-kurs'!C:F,4,)</f>
        <v>1-kurs</v>
      </c>
      <c r="AJ2274" s="634" t="str">
        <f t="shared" si="35"/>
        <v>438241102060</v>
      </c>
    </row>
    <row r="2275" spans="1:36" hidden="1" x14ac:dyDescent="0.25">
      <c r="A2275" s="634" t="s">
        <v>10522</v>
      </c>
      <c r="B2275" s="634" t="s">
        <v>7578</v>
      </c>
      <c r="C2275" s="634" t="s">
        <v>8125</v>
      </c>
      <c r="D2275" s="634" t="s">
        <v>8126</v>
      </c>
      <c r="E2275" s="634" t="s">
        <v>8127</v>
      </c>
      <c r="F2275" s="634" t="s">
        <v>4345</v>
      </c>
      <c r="G2275" s="634" t="s">
        <v>4348</v>
      </c>
      <c r="H2275" s="634" t="s">
        <v>4344</v>
      </c>
      <c r="I2275" s="634" t="s">
        <v>10523</v>
      </c>
      <c r="J2275" s="634" t="s">
        <v>10524</v>
      </c>
      <c r="K2275" s="635">
        <v>50601055300021</v>
      </c>
      <c r="L2275" s="634" t="s">
        <v>8470</v>
      </c>
      <c r="M2275" s="634" t="s">
        <v>4312</v>
      </c>
      <c r="N2275" s="634" t="s">
        <v>2424</v>
      </c>
      <c r="O2275" s="634" t="s">
        <v>7913</v>
      </c>
      <c r="P2275" s="634" t="s">
        <v>8132</v>
      </c>
      <c r="Q2275" s="634" t="s">
        <v>8133</v>
      </c>
      <c r="R2275" s="634" t="s">
        <v>7205</v>
      </c>
      <c r="S2275" s="634" t="s">
        <v>8135</v>
      </c>
      <c r="T2275" s="634" t="s">
        <v>9175</v>
      </c>
      <c r="U2275" s="634" t="s">
        <v>2426</v>
      </c>
      <c r="V2275" s="634" t="s">
        <v>470</v>
      </c>
      <c r="W2275" s="634" t="s">
        <v>5559</v>
      </c>
      <c r="X2275" s="634" t="s">
        <v>8175</v>
      </c>
      <c r="Y2275" s="634" t="s">
        <v>8138</v>
      </c>
      <c r="Z2275" s="634" t="s">
        <v>8139</v>
      </c>
      <c r="AE2275" s="634" t="s">
        <v>20128</v>
      </c>
      <c r="AF2275" s="634" t="s">
        <v>20717</v>
      </c>
      <c r="AI2275" s="646" t="str">
        <f>VLOOKUP(K2275,'1-kurs'!C:F,4,)</f>
        <v>1-kurs</v>
      </c>
      <c r="AJ2275" s="634" t="str">
        <f t="shared" si="35"/>
        <v>438241101760</v>
      </c>
    </row>
    <row r="2276" spans="1:36" hidden="1" x14ac:dyDescent="0.25">
      <c r="A2276" s="634" t="s">
        <v>10479</v>
      </c>
      <c r="B2276" s="634" t="s">
        <v>7504</v>
      </c>
      <c r="C2276" s="634" t="s">
        <v>8125</v>
      </c>
      <c r="D2276" s="634" t="s">
        <v>8126</v>
      </c>
      <c r="E2276" s="634" t="s">
        <v>8127</v>
      </c>
      <c r="F2276" s="634" t="s">
        <v>4345</v>
      </c>
      <c r="G2276" s="634" t="s">
        <v>4347</v>
      </c>
      <c r="H2276" s="634" t="s">
        <v>4344</v>
      </c>
      <c r="I2276" s="634" t="s">
        <v>8753</v>
      </c>
      <c r="J2276" s="634" t="s">
        <v>10480</v>
      </c>
      <c r="K2276" s="635">
        <v>50712065260044</v>
      </c>
      <c r="L2276" s="634" t="s">
        <v>10259</v>
      </c>
      <c r="M2276" s="634" t="s">
        <v>4312</v>
      </c>
      <c r="N2276" s="634" t="s">
        <v>2424</v>
      </c>
      <c r="O2276" s="634" t="s">
        <v>7913</v>
      </c>
      <c r="P2276" s="634" t="s">
        <v>8132</v>
      </c>
      <c r="Q2276" s="634" t="s">
        <v>8133</v>
      </c>
      <c r="R2276" s="634" t="s">
        <v>7205</v>
      </c>
      <c r="S2276" s="634" t="s">
        <v>8135</v>
      </c>
      <c r="T2276" s="634" t="s">
        <v>9175</v>
      </c>
      <c r="U2276" s="634" t="s">
        <v>2426</v>
      </c>
      <c r="V2276" s="634" t="s">
        <v>470</v>
      </c>
      <c r="W2276" s="634" t="s">
        <v>5559</v>
      </c>
      <c r="X2276" s="634" t="s">
        <v>8175</v>
      </c>
      <c r="Y2276" s="634" t="s">
        <v>8138</v>
      </c>
      <c r="Z2276" s="634" t="s">
        <v>8139</v>
      </c>
      <c r="AE2276" s="634" t="s">
        <v>20128</v>
      </c>
      <c r="AF2276" s="634" t="s">
        <v>20717</v>
      </c>
      <c r="AI2276" s="646" t="str">
        <f>VLOOKUP(K2276,'1-kurs'!C:F,4,)</f>
        <v>1-kurs</v>
      </c>
      <c r="AJ2276" s="634" t="str">
        <f t="shared" si="35"/>
        <v>438241101745</v>
      </c>
    </row>
    <row r="2277" spans="1:36" hidden="1" x14ac:dyDescent="0.25">
      <c r="A2277" s="634" t="s">
        <v>20612</v>
      </c>
      <c r="B2277" s="634" t="s">
        <v>20613</v>
      </c>
      <c r="C2277" s="634" t="s">
        <v>8125</v>
      </c>
      <c r="D2277" s="634" t="s">
        <v>8126</v>
      </c>
      <c r="E2277" s="634" t="s">
        <v>8127</v>
      </c>
      <c r="F2277" s="634" t="s">
        <v>8142</v>
      </c>
      <c r="G2277" s="634" t="s">
        <v>8143</v>
      </c>
      <c r="H2277" s="634" t="s">
        <v>4346</v>
      </c>
      <c r="I2277" s="634" t="s">
        <v>20614</v>
      </c>
      <c r="J2277" s="634" t="s">
        <v>20615</v>
      </c>
      <c r="K2277" s="635">
        <v>43007892330023</v>
      </c>
      <c r="L2277" s="634" t="s">
        <v>20601</v>
      </c>
      <c r="M2277" s="634" t="s">
        <v>4312</v>
      </c>
      <c r="N2277" s="634" t="s">
        <v>2424</v>
      </c>
      <c r="O2277" s="634" t="s">
        <v>7913</v>
      </c>
      <c r="P2277" s="634" t="s">
        <v>8132</v>
      </c>
      <c r="Q2277" s="634" t="s">
        <v>8133</v>
      </c>
      <c r="R2277" s="634" t="s">
        <v>7205</v>
      </c>
      <c r="S2277" s="634" t="s">
        <v>8135</v>
      </c>
      <c r="T2277" s="634" t="s">
        <v>9175</v>
      </c>
      <c r="U2277" s="634" t="s">
        <v>2426</v>
      </c>
      <c r="V2277" s="634" t="s">
        <v>470</v>
      </c>
      <c r="W2277" s="634" t="s">
        <v>5559</v>
      </c>
      <c r="X2277" s="634" t="s">
        <v>8175</v>
      </c>
      <c r="Y2277" s="634" t="s">
        <v>8138</v>
      </c>
      <c r="Z2277" s="634" t="s">
        <v>8139</v>
      </c>
      <c r="AE2277" s="634" t="s">
        <v>20515</v>
      </c>
      <c r="AF2277" s="634" t="s">
        <v>18807</v>
      </c>
      <c r="AI2277" s="646" t="str">
        <f>VLOOKUP(K2277,'1-kurs'!C:F,4,)</f>
        <v>1-kurs</v>
      </c>
      <c r="AJ2277" s="634" t="str">
        <f t="shared" si="35"/>
        <v>438241102007</v>
      </c>
    </row>
    <row r="2278" spans="1:36" hidden="1" x14ac:dyDescent="0.25">
      <c r="A2278" s="634" t="s">
        <v>20609</v>
      </c>
      <c r="B2278" s="634" t="s">
        <v>20610</v>
      </c>
      <c r="C2278" s="634" t="s">
        <v>8125</v>
      </c>
      <c r="D2278" s="634" t="s">
        <v>8126</v>
      </c>
      <c r="E2278" s="634" t="s">
        <v>8127</v>
      </c>
      <c r="F2278" s="634" t="s">
        <v>4345</v>
      </c>
      <c r="G2278" s="634" t="s">
        <v>8598</v>
      </c>
      <c r="H2278" s="634" t="s">
        <v>4344</v>
      </c>
      <c r="I2278" s="634" t="s">
        <v>9134</v>
      </c>
      <c r="J2278" s="634" t="s">
        <v>20611</v>
      </c>
      <c r="K2278" s="635">
        <v>52002065330046</v>
      </c>
      <c r="L2278" s="634" t="s">
        <v>10492</v>
      </c>
      <c r="M2278" s="634" t="s">
        <v>4312</v>
      </c>
      <c r="N2278" s="634" t="s">
        <v>2424</v>
      </c>
      <c r="O2278" s="634" t="s">
        <v>7913</v>
      </c>
      <c r="P2278" s="634" t="s">
        <v>8132</v>
      </c>
      <c r="Q2278" s="634" t="s">
        <v>8133</v>
      </c>
      <c r="R2278" s="634" t="s">
        <v>7205</v>
      </c>
      <c r="S2278" s="634" t="s">
        <v>8135</v>
      </c>
      <c r="T2278" s="634" t="s">
        <v>9175</v>
      </c>
      <c r="U2278" s="634" t="s">
        <v>2426</v>
      </c>
      <c r="V2278" s="634" t="s">
        <v>470</v>
      </c>
      <c r="W2278" s="634" t="s">
        <v>5559</v>
      </c>
      <c r="X2278" s="634" t="s">
        <v>8175</v>
      </c>
      <c r="Y2278" s="634" t="s">
        <v>8138</v>
      </c>
      <c r="Z2278" s="634" t="s">
        <v>8139</v>
      </c>
      <c r="AE2278" s="634" t="s">
        <v>20515</v>
      </c>
      <c r="AF2278" s="634" t="s">
        <v>21266</v>
      </c>
      <c r="AI2278" s="646" t="str">
        <f>VLOOKUP(K2278,'1-kurs'!C:F,4,)</f>
        <v>1-kurs</v>
      </c>
      <c r="AJ2278" s="634" t="str">
        <f t="shared" si="35"/>
        <v>438241101894</v>
      </c>
    </row>
    <row r="2279" spans="1:36" hidden="1" x14ac:dyDescent="0.25">
      <c r="A2279" s="634" t="s">
        <v>10518</v>
      </c>
      <c r="B2279" s="634" t="s">
        <v>7486</v>
      </c>
      <c r="C2279" s="634" t="s">
        <v>8125</v>
      </c>
      <c r="D2279" s="634" t="s">
        <v>8126</v>
      </c>
      <c r="E2279" s="634" t="s">
        <v>8127</v>
      </c>
      <c r="F2279" s="634" t="s">
        <v>4345</v>
      </c>
      <c r="G2279" s="634" t="s">
        <v>4349</v>
      </c>
      <c r="H2279" s="634" t="s">
        <v>4344</v>
      </c>
      <c r="I2279" s="634" t="s">
        <v>10519</v>
      </c>
      <c r="J2279" s="634" t="s">
        <v>10520</v>
      </c>
      <c r="K2279" s="635">
        <v>52003025380022</v>
      </c>
      <c r="L2279" s="634" t="s">
        <v>10521</v>
      </c>
      <c r="M2279" s="634" t="s">
        <v>4312</v>
      </c>
      <c r="N2279" s="634" t="s">
        <v>2424</v>
      </c>
      <c r="O2279" s="634" t="s">
        <v>7913</v>
      </c>
      <c r="P2279" s="634" t="s">
        <v>8132</v>
      </c>
      <c r="Q2279" s="634" t="s">
        <v>8133</v>
      </c>
      <c r="R2279" s="634" t="s">
        <v>7205</v>
      </c>
      <c r="S2279" s="634" t="s">
        <v>8135</v>
      </c>
      <c r="T2279" s="634" t="s">
        <v>9175</v>
      </c>
      <c r="U2279" s="634" t="s">
        <v>2426</v>
      </c>
      <c r="V2279" s="634" t="s">
        <v>470</v>
      </c>
      <c r="W2279" s="634" t="s">
        <v>5559</v>
      </c>
      <c r="X2279" s="634" t="s">
        <v>8739</v>
      </c>
      <c r="Y2279" s="634" t="s">
        <v>8138</v>
      </c>
      <c r="Z2279" s="634" t="s">
        <v>8139</v>
      </c>
      <c r="AB2279" s="634" t="s">
        <v>8183</v>
      </c>
      <c r="AC2279" s="634" t="s">
        <v>8184</v>
      </c>
      <c r="AE2279" s="634" t="s">
        <v>20128</v>
      </c>
      <c r="AF2279" s="634" t="s">
        <v>21285</v>
      </c>
      <c r="AI2279" s="646" t="str">
        <f>VLOOKUP(K2279,'1-kurs'!C:F,4,)</f>
        <v>1-kurs</v>
      </c>
      <c r="AJ2279" s="634" t="str">
        <f t="shared" si="35"/>
        <v>438241100698</v>
      </c>
    </row>
    <row r="2280" spans="1:36" hidden="1" x14ac:dyDescent="0.25">
      <c r="A2280" s="634" t="s">
        <v>10539</v>
      </c>
      <c r="B2280" s="634" t="s">
        <v>7460</v>
      </c>
      <c r="C2280" s="634" t="s">
        <v>8125</v>
      </c>
      <c r="D2280" s="634" t="s">
        <v>8126</v>
      </c>
      <c r="E2280" s="634" t="s">
        <v>8127</v>
      </c>
      <c r="F2280" s="634" t="s">
        <v>4345</v>
      </c>
      <c r="G2280" s="634" t="s">
        <v>4348</v>
      </c>
      <c r="H2280" s="634" t="s">
        <v>4344</v>
      </c>
      <c r="I2280" s="634" t="s">
        <v>10437</v>
      </c>
      <c r="J2280" s="634" t="s">
        <v>10540</v>
      </c>
      <c r="K2280" s="635">
        <v>50501065300027</v>
      </c>
      <c r="L2280" s="634" t="s">
        <v>10541</v>
      </c>
      <c r="M2280" s="634" t="s">
        <v>4312</v>
      </c>
      <c r="N2280" s="634" t="s">
        <v>2424</v>
      </c>
      <c r="O2280" s="634" t="s">
        <v>7913</v>
      </c>
      <c r="P2280" s="634" t="s">
        <v>8132</v>
      </c>
      <c r="Q2280" s="634" t="s">
        <v>8133</v>
      </c>
      <c r="R2280" s="634" t="s">
        <v>7205</v>
      </c>
      <c r="S2280" s="634" t="s">
        <v>8135</v>
      </c>
      <c r="T2280" s="634" t="s">
        <v>9175</v>
      </c>
      <c r="U2280" s="634" t="s">
        <v>2426</v>
      </c>
      <c r="V2280" s="634" t="s">
        <v>470</v>
      </c>
      <c r="W2280" s="634" t="s">
        <v>5559</v>
      </c>
      <c r="X2280" s="634" t="s">
        <v>8175</v>
      </c>
      <c r="Y2280" s="634" t="s">
        <v>8138</v>
      </c>
      <c r="Z2280" s="634" t="s">
        <v>8139</v>
      </c>
      <c r="AB2280" s="634" t="s">
        <v>8183</v>
      </c>
      <c r="AC2280" s="634" t="s">
        <v>8184</v>
      </c>
      <c r="AE2280" s="634" t="s">
        <v>20128</v>
      </c>
      <c r="AF2280" s="634" t="s">
        <v>21266</v>
      </c>
      <c r="AI2280" s="646" t="str">
        <f>VLOOKUP(K2280,'1-kurs'!C:F,4,)</f>
        <v>1-kurs</v>
      </c>
      <c r="AJ2280" s="634" t="str">
        <f t="shared" si="35"/>
        <v>438241101356</v>
      </c>
    </row>
    <row r="2281" spans="1:36" hidden="1" x14ac:dyDescent="0.25">
      <c r="A2281" s="634" t="s">
        <v>10475</v>
      </c>
      <c r="B2281" s="634" t="s">
        <v>7871</v>
      </c>
      <c r="C2281" s="634" t="s">
        <v>8125</v>
      </c>
      <c r="D2281" s="634" t="s">
        <v>8126</v>
      </c>
      <c r="E2281" s="634" t="s">
        <v>8127</v>
      </c>
      <c r="F2281" s="634" t="s">
        <v>4345</v>
      </c>
      <c r="G2281" s="634" t="s">
        <v>4350</v>
      </c>
      <c r="H2281" s="634" t="s">
        <v>4344</v>
      </c>
      <c r="I2281" s="634" t="s">
        <v>10476</v>
      </c>
      <c r="J2281" s="634" t="s">
        <v>10477</v>
      </c>
      <c r="K2281" s="635">
        <v>51603055310058</v>
      </c>
      <c r="L2281" s="634" t="s">
        <v>10478</v>
      </c>
      <c r="M2281" s="634" t="s">
        <v>4312</v>
      </c>
      <c r="N2281" s="634" t="s">
        <v>2424</v>
      </c>
      <c r="O2281" s="634" t="s">
        <v>7913</v>
      </c>
      <c r="P2281" s="634" t="s">
        <v>8132</v>
      </c>
      <c r="Q2281" s="634" t="s">
        <v>8133</v>
      </c>
      <c r="R2281" s="634" t="s">
        <v>7205</v>
      </c>
      <c r="S2281" s="634" t="s">
        <v>8135</v>
      </c>
      <c r="T2281" s="634" t="s">
        <v>9175</v>
      </c>
      <c r="U2281" s="634" t="s">
        <v>2426</v>
      </c>
      <c r="V2281" s="634" t="s">
        <v>470</v>
      </c>
      <c r="W2281" s="634" t="s">
        <v>5559</v>
      </c>
      <c r="X2281" s="634" t="s">
        <v>8161</v>
      </c>
      <c r="Y2281" s="634" t="s">
        <v>8138</v>
      </c>
      <c r="Z2281" s="634" t="s">
        <v>8139</v>
      </c>
      <c r="AB2281" s="634" t="s">
        <v>8183</v>
      </c>
      <c r="AC2281" s="634" t="s">
        <v>8184</v>
      </c>
      <c r="AE2281" s="634" t="s">
        <v>20128</v>
      </c>
      <c r="AF2281" s="634" t="s">
        <v>21334</v>
      </c>
      <c r="AI2281" s="646" t="str">
        <f>VLOOKUP(K2281,'1-kurs'!C:F,4,)</f>
        <v>1-kurs</v>
      </c>
      <c r="AJ2281" s="634" t="str">
        <f t="shared" si="35"/>
        <v>438241101744</v>
      </c>
    </row>
    <row r="2282" spans="1:36" hidden="1" x14ac:dyDescent="0.25">
      <c r="A2282" s="634" t="s">
        <v>10485</v>
      </c>
      <c r="B2282" s="634" t="s">
        <v>7432</v>
      </c>
      <c r="C2282" s="634" t="s">
        <v>8125</v>
      </c>
      <c r="D2282" s="634" t="s">
        <v>8126</v>
      </c>
      <c r="E2282" s="634" t="s">
        <v>8127</v>
      </c>
      <c r="F2282" s="634" t="s">
        <v>4345</v>
      </c>
      <c r="G2282" s="634" t="s">
        <v>4347</v>
      </c>
      <c r="H2282" s="634" t="s">
        <v>4344</v>
      </c>
      <c r="I2282" s="634" t="s">
        <v>9775</v>
      </c>
      <c r="J2282" s="634" t="s">
        <v>10486</v>
      </c>
      <c r="K2282" s="635">
        <v>51308035260029</v>
      </c>
      <c r="L2282" s="634" t="s">
        <v>10487</v>
      </c>
      <c r="M2282" s="634" t="s">
        <v>4312</v>
      </c>
      <c r="N2282" s="634" t="s">
        <v>2424</v>
      </c>
      <c r="O2282" s="634" t="s">
        <v>7913</v>
      </c>
      <c r="P2282" s="634" t="s">
        <v>8132</v>
      </c>
      <c r="Q2282" s="634" t="s">
        <v>8133</v>
      </c>
      <c r="R2282" s="634" t="s">
        <v>7205</v>
      </c>
      <c r="S2282" s="634" t="s">
        <v>8135</v>
      </c>
      <c r="T2282" s="634" t="s">
        <v>9175</v>
      </c>
      <c r="U2282" s="634" t="s">
        <v>2426</v>
      </c>
      <c r="V2282" s="634" t="s">
        <v>470</v>
      </c>
      <c r="W2282" s="634" t="s">
        <v>5559</v>
      </c>
      <c r="X2282" s="634" t="s">
        <v>10488</v>
      </c>
      <c r="Y2282" s="634" t="s">
        <v>8138</v>
      </c>
      <c r="Z2282" s="634" t="s">
        <v>8139</v>
      </c>
      <c r="AB2282" s="634" t="s">
        <v>8183</v>
      </c>
      <c r="AC2282" s="634" t="s">
        <v>8184</v>
      </c>
      <c r="AE2282" s="634" t="s">
        <v>20128</v>
      </c>
      <c r="AF2282" s="634" t="s">
        <v>20775</v>
      </c>
      <c r="AI2282" s="646" t="str">
        <f>VLOOKUP(K2282,'1-kurs'!C:F,4,)</f>
        <v>1-kurs</v>
      </c>
      <c r="AJ2282" s="634" t="str">
        <f t="shared" si="35"/>
        <v>438241100014</v>
      </c>
    </row>
    <row r="2283" spans="1:36" hidden="1" x14ac:dyDescent="0.25">
      <c r="A2283" s="634" t="s">
        <v>10550</v>
      </c>
      <c r="B2283" s="634" t="s">
        <v>7389</v>
      </c>
      <c r="C2283" s="634" t="s">
        <v>8125</v>
      </c>
      <c r="D2283" s="634" t="s">
        <v>8126</v>
      </c>
      <c r="E2283" s="634" t="s">
        <v>8127</v>
      </c>
      <c r="F2283" s="634" t="s">
        <v>4345</v>
      </c>
      <c r="G2283" s="634" t="s">
        <v>4347</v>
      </c>
      <c r="H2283" s="634" t="s">
        <v>4346</v>
      </c>
      <c r="I2283" s="634" t="s">
        <v>10551</v>
      </c>
      <c r="J2283" s="634" t="s">
        <v>10552</v>
      </c>
      <c r="K2283" s="635">
        <v>61009066530022</v>
      </c>
      <c r="L2283" s="634" t="s">
        <v>10553</v>
      </c>
      <c r="M2283" s="634" t="s">
        <v>4312</v>
      </c>
      <c r="N2283" s="634" t="s">
        <v>2424</v>
      </c>
      <c r="O2283" s="634" t="s">
        <v>7913</v>
      </c>
      <c r="P2283" s="634" t="s">
        <v>8132</v>
      </c>
      <c r="Q2283" s="634" t="s">
        <v>8133</v>
      </c>
      <c r="R2283" s="634" t="s">
        <v>7205</v>
      </c>
      <c r="S2283" s="634" t="s">
        <v>8135</v>
      </c>
      <c r="T2283" s="634" t="s">
        <v>9175</v>
      </c>
      <c r="U2283" s="634" t="s">
        <v>2426</v>
      </c>
      <c r="V2283" s="634" t="s">
        <v>470</v>
      </c>
      <c r="W2283" s="634" t="s">
        <v>5559</v>
      </c>
      <c r="X2283" s="634" t="s">
        <v>8175</v>
      </c>
      <c r="Y2283" s="634" t="s">
        <v>8138</v>
      </c>
      <c r="Z2283" s="634" t="s">
        <v>8139</v>
      </c>
      <c r="AE2283" s="634" t="s">
        <v>20128</v>
      </c>
      <c r="AF2283" s="634" t="s">
        <v>21274</v>
      </c>
      <c r="AI2283" s="646" t="str">
        <f>VLOOKUP(K2283,'1-kurs'!C:F,4,)</f>
        <v>1-kurs</v>
      </c>
      <c r="AJ2283" s="634" t="str">
        <f t="shared" si="35"/>
        <v>438241101436</v>
      </c>
    </row>
    <row r="2284" spans="1:36" hidden="1" x14ac:dyDescent="0.25">
      <c r="A2284" s="634" t="s">
        <v>10508</v>
      </c>
      <c r="B2284" s="634" t="s">
        <v>7953</v>
      </c>
      <c r="C2284" s="634" t="s">
        <v>8125</v>
      </c>
      <c r="D2284" s="634" t="s">
        <v>8126</v>
      </c>
      <c r="E2284" s="634" t="s">
        <v>8127</v>
      </c>
      <c r="F2284" s="634" t="s">
        <v>4345</v>
      </c>
      <c r="G2284" s="634" t="s">
        <v>8163</v>
      </c>
      <c r="H2284" s="634" t="s">
        <v>4346</v>
      </c>
      <c r="I2284" s="634" t="s">
        <v>10509</v>
      </c>
      <c r="J2284" s="634" t="s">
        <v>10510</v>
      </c>
      <c r="K2284" s="635">
        <v>60804065320020</v>
      </c>
      <c r="L2284" s="634" t="s">
        <v>9200</v>
      </c>
      <c r="M2284" s="634" t="s">
        <v>4312</v>
      </c>
      <c r="N2284" s="634" t="s">
        <v>2424</v>
      </c>
      <c r="O2284" s="634" t="s">
        <v>7913</v>
      </c>
      <c r="P2284" s="634" t="s">
        <v>8132</v>
      </c>
      <c r="Q2284" s="634" t="s">
        <v>8133</v>
      </c>
      <c r="R2284" s="634" t="s">
        <v>7205</v>
      </c>
      <c r="S2284" s="634" t="s">
        <v>8135</v>
      </c>
      <c r="T2284" s="634" t="s">
        <v>9175</v>
      </c>
      <c r="U2284" s="634" t="s">
        <v>2426</v>
      </c>
      <c r="V2284" s="634" t="s">
        <v>470</v>
      </c>
      <c r="W2284" s="634" t="s">
        <v>5559</v>
      </c>
      <c r="X2284" s="634" t="s">
        <v>8175</v>
      </c>
      <c r="Y2284" s="634" t="s">
        <v>8138</v>
      </c>
      <c r="Z2284" s="634" t="s">
        <v>8139</v>
      </c>
      <c r="AB2284" s="634" t="s">
        <v>8183</v>
      </c>
      <c r="AC2284" s="634" t="s">
        <v>8184</v>
      </c>
      <c r="AE2284" s="634" t="s">
        <v>20128</v>
      </c>
      <c r="AF2284" s="634" t="s">
        <v>20733</v>
      </c>
      <c r="AI2284" s="646" t="str">
        <f>VLOOKUP(K2284,'1-kurs'!C:F,4,)</f>
        <v>1-kurs</v>
      </c>
      <c r="AJ2284" s="634" t="str">
        <f t="shared" si="35"/>
        <v>438241102192</v>
      </c>
    </row>
    <row r="2285" spans="1:36" hidden="1" x14ac:dyDescent="0.25">
      <c r="A2285" s="634" t="s">
        <v>10554</v>
      </c>
      <c r="B2285" s="634" t="s">
        <v>7951</v>
      </c>
      <c r="C2285" s="634" t="s">
        <v>8125</v>
      </c>
      <c r="D2285" s="634" t="s">
        <v>8126</v>
      </c>
      <c r="E2285" s="634" t="s">
        <v>8127</v>
      </c>
      <c r="F2285" s="634" t="s">
        <v>4345</v>
      </c>
      <c r="G2285" s="634" t="s">
        <v>8332</v>
      </c>
      <c r="H2285" s="634" t="s">
        <v>4346</v>
      </c>
      <c r="I2285" s="634" t="s">
        <v>10555</v>
      </c>
      <c r="J2285" s="634" t="s">
        <v>10556</v>
      </c>
      <c r="K2285" s="635">
        <v>61409065260069</v>
      </c>
      <c r="L2285" s="634" t="s">
        <v>10541</v>
      </c>
      <c r="M2285" s="634" t="s">
        <v>4312</v>
      </c>
      <c r="N2285" s="634" t="s">
        <v>2424</v>
      </c>
      <c r="O2285" s="634" t="s">
        <v>7913</v>
      </c>
      <c r="P2285" s="634" t="s">
        <v>8132</v>
      </c>
      <c r="Q2285" s="634" t="s">
        <v>8133</v>
      </c>
      <c r="R2285" s="634" t="s">
        <v>7205</v>
      </c>
      <c r="S2285" s="634" t="s">
        <v>8135</v>
      </c>
      <c r="T2285" s="634" t="s">
        <v>9175</v>
      </c>
      <c r="U2285" s="634" t="s">
        <v>2426</v>
      </c>
      <c r="V2285" s="634" t="s">
        <v>470</v>
      </c>
      <c r="W2285" s="634" t="s">
        <v>5559</v>
      </c>
      <c r="X2285" s="634" t="s">
        <v>8175</v>
      </c>
      <c r="Y2285" s="634" t="s">
        <v>8138</v>
      </c>
      <c r="Z2285" s="634" t="s">
        <v>8139</v>
      </c>
      <c r="AB2285" s="634" t="s">
        <v>8183</v>
      </c>
      <c r="AC2285" s="634" t="s">
        <v>8184</v>
      </c>
      <c r="AE2285" s="634" t="s">
        <v>20128</v>
      </c>
      <c r="AF2285" s="634" t="s">
        <v>19623</v>
      </c>
      <c r="AI2285" s="646" t="str">
        <f>VLOOKUP(K2285,'1-kurs'!C:F,4,)</f>
        <v>1-kurs</v>
      </c>
      <c r="AJ2285" s="634" t="str">
        <f t="shared" si="35"/>
        <v>438241102185</v>
      </c>
    </row>
    <row r="2286" spans="1:36" hidden="1" x14ac:dyDescent="0.25">
      <c r="A2286" s="634" t="s">
        <v>19599</v>
      </c>
      <c r="B2286" s="634" t="s">
        <v>19075</v>
      </c>
      <c r="C2286" s="634" t="s">
        <v>8125</v>
      </c>
      <c r="D2286" s="634" t="s">
        <v>8126</v>
      </c>
      <c r="E2286" s="634" t="s">
        <v>8127</v>
      </c>
      <c r="F2286" s="634" t="s">
        <v>4345</v>
      </c>
      <c r="G2286" s="634" t="s">
        <v>4350</v>
      </c>
      <c r="H2286" s="634" t="s">
        <v>4344</v>
      </c>
      <c r="I2286" s="634" t="s">
        <v>19600</v>
      </c>
      <c r="J2286" s="634" t="s">
        <v>19601</v>
      </c>
      <c r="K2286" s="635">
        <v>30611831070109</v>
      </c>
      <c r="L2286" s="634" t="s">
        <v>19602</v>
      </c>
      <c r="M2286" s="634" t="s">
        <v>4312</v>
      </c>
      <c r="N2286" s="634" t="s">
        <v>2424</v>
      </c>
      <c r="O2286" s="634" t="s">
        <v>7913</v>
      </c>
      <c r="P2286" s="634" t="s">
        <v>8132</v>
      </c>
      <c r="Q2286" s="634" t="s">
        <v>8133</v>
      </c>
      <c r="R2286" s="634" t="s">
        <v>7205</v>
      </c>
      <c r="S2286" s="634" t="s">
        <v>8135</v>
      </c>
      <c r="T2286" s="634" t="s">
        <v>9175</v>
      </c>
      <c r="U2286" s="634" t="s">
        <v>2426</v>
      </c>
      <c r="V2286" s="634" t="s">
        <v>470</v>
      </c>
      <c r="W2286" s="634" t="s">
        <v>5559</v>
      </c>
      <c r="X2286" s="634" t="s">
        <v>8175</v>
      </c>
      <c r="Y2286" s="634" t="s">
        <v>8138</v>
      </c>
      <c r="Z2286" s="634" t="s">
        <v>8139</v>
      </c>
      <c r="AE2286" s="634" t="s">
        <v>20128</v>
      </c>
      <c r="AF2286" s="634" t="s">
        <v>21324</v>
      </c>
      <c r="AI2286" s="646" t="str">
        <f>VLOOKUP(K2286,'1-kurs'!C:F,4,)</f>
        <v>1-kurs</v>
      </c>
      <c r="AJ2286" s="634" t="str">
        <f t="shared" si="35"/>
        <v>438241101534</v>
      </c>
    </row>
    <row r="2287" spans="1:36" hidden="1" x14ac:dyDescent="0.25">
      <c r="A2287" s="634" t="s">
        <v>10527</v>
      </c>
      <c r="B2287" s="634" t="s">
        <v>7311</v>
      </c>
      <c r="C2287" s="634" t="s">
        <v>8125</v>
      </c>
      <c r="D2287" s="634" t="s">
        <v>8126</v>
      </c>
      <c r="E2287" s="634" t="s">
        <v>8127</v>
      </c>
      <c r="F2287" s="634" t="s">
        <v>4345</v>
      </c>
      <c r="G2287" s="634" t="s">
        <v>8163</v>
      </c>
      <c r="H2287" s="634" t="s">
        <v>4344</v>
      </c>
      <c r="I2287" s="634" t="s">
        <v>10528</v>
      </c>
      <c r="J2287" s="634" t="s">
        <v>10529</v>
      </c>
      <c r="K2287" s="635">
        <v>51112065320044</v>
      </c>
      <c r="L2287" s="634" t="s">
        <v>10530</v>
      </c>
      <c r="M2287" s="634" t="s">
        <v>4312</v>
      </c>
      <c r="N2287" s="634" t="s">
        <v>2424</v>
      </c>
      <c r="O2287" s="634" t="s">
        <v>7913</v>
      </c>
      <c r="P2287" s="634" t="s">
        <v>8132</v>
      </c>
      <c r="Q2287" s="634" t="s">
        <v>8133</v>
      </c>
      <c r="R2287" s="634" t="s">
        <v>7205</v>
      </c>
      <c r="S2287" s="634" t="s">
        <v>8135</v>
      </c>
      <c r="T2287" s="634" t="s">
        <v>9175</v>
      </c>
      <c r="U2287" s="634" t="s">
        <v>2426</v>
      </c>
      <c r="V2287" s="634" t="s">
        <v>470</v>
      </c>
      <c r="W2287" s="634" t="s">
        <v>5559</v>
      </c>
      <c r="X2287" s="634" t="s">
        <v>8175</v>
      </c>
      <c r="Y2287" s="634" t="s">
        <v>8138</v>
      </c>
      <c r="Z2287" s="634" t="s">
        <v>8139</v>
      </c>
      <c r="AE2287" s="634" t="s">
        <v>20128</v>
      </c>
      <c r="AF2287" s="634" t="s">
        <v>21286</v>
      </c>
      <c r="AI2287" s="646" t="str">
        <f>VLOOKUP(K2287,'1-kurs'!C:F,4,)</f>
        <v>1-kurs</v>
      </c>
      <c r="AJ2287" s="634" t="str">
        <f t="shared" si="35"/>
        <v>438241101752</v>
      </c>
    </row>
    <row r="2288" spans="1:36" hidden="1" x14ac:dyDescent="0.25">
      <c r="A2288" s="634" t="s">
        <v>10531</v>
      </c>
      <c r="B2288" s="634" t="s">
        <v>7667</v>
      </c>
      <c r="C2288" s="634" t="s">
        <v>8125</v>
      </c>
      <c r="D2288" s="634" t="s">
        <v>8126</v>
      </c>
      <c r="E2288" s="634" t="s">
        <v>8127</v>
      </c>
      <c r="F2288" s="634" t="s">
        <v>4345</v>
      </c>
      <c r="G2288" s="634" t="s">
        <v>4348</v>
      </c>
      <c r="H2288" s="634" t="s">
        <v>4346</v>
      </c>
      <c r="I2288" s="634" t="s">
        <v>8409</v>
      </c>
      <c r="J2288" s="634" t="s">
        <v>10532</v>
      </c>
      <c r="K2288" s="635">
        <v>61006065300027</v>
      </c>
      <c r="L2288" s="634" t="s">
        <v>10533</v>
      </c>
      <c r="M2288" s="634" t="s">
        <v>4312</v>
      </c>
      <c r="N2288" s="634" t="s">
        <v>2424</v>
      </c>
      <c r="O2288" s="634" t="s">
        <v>7913</v>
      </c>
      <c r="P2288" s="634" t="s">
        <v>8132</v>
      </c>
      <c r="Q2288" s="634" t="s">
        <v>8133</v>
      </c>
      <c r="R2288" s="634" t="s">
        <v>7205</v>
      </c>
      <c r="S2288" s="634" t="s">
        <v>8135</v>
      </c>
      <c r="T2288" s="634" t="s">
        <v>9175</v>
      </c>
      <c r="U2288" s="634" t="s">
        <v>2426</v>
      </c>
      <c r="V2288" s="634" t="s">
        <v>470</v>
      </c>
      <c r="W2288" s="634" t="s">
        <v>5559</v>
      </c>
      <c r="X2288" s="634" t="s">
        <v>8739</v>
      </c>
      <c r="Y2288" s="634" t="s">
        <v>8138</v>
      </c>
      <c r="Z2288" s="634" t="s">
        <v>8139</v>
      </c>
      <c r="AB2288" s="634" t="s">
        <v>8183</v>
      </c>
      <c r="AC2288" s="634" t="s">
        <v>8184</v>
      </c>
      <c r="AE2288" s="634" t="s">
        <v>20128</v>
      </c>
      <c r="AF2288" s="634" t="s">
        <v>19687</v>
      </c>
      <c r="AI2288" s="646" t="str">
        <f>VLOOKUP(K2288,'1-kurs'!C:F,4,)</f>
        <v>1-kurs</v>
      </c>
      <c r="AJ2288" s="634" t="str">
        <f t="shared" si="35"/>
        <v>438241100685</v>
      </c>
    </row>
    <row r="2289" spans="1:36" hidden="1" x14ac:dyDescent="0.25">
      <c r="A2289" s="634" t="s">
        <v>10481</v>
      </c>
      <c r="B2289" s="634" t="s">
        <v>7678</v>
      </c>
      <c r="C2289" s="634" t="s">
        <v>8125</v>
      </c>
      <c r="D2289" s="634" t="s">
        <v>8126</v>
      </c>
      <c r="E2289" s="634" t="s">
        <v>8127</v>
      </c>
      <c r="F2289" s="634" t="s">
        <v>4345</v>
      </c>
      <c r="G2289" s="634" t="s">
        <v>8332</v>
      </c>
      <c r="H2289" s="634" t="s">
        <v>4344</v>
      </c>
      <c r="I2289" s="634" t="s">
        <v>10482</v>
      </c>
      <c r="J2289" s="634" t="s">
        <v>10483</v>
      </c>
      <c r="K2289" s="635">
        <v>52304045260041</v>
      </c>
      <c r="L2289" s="634" t="s">
        <v>10484</v>
      </c>
      <c r="M2289" s="634" t="s">
        <v>4312</v>
      </c>
      <c r="N2289" s="634" t="s">
        <v>2424</v>
      </c>
      <c r="O2289" s="634" t="s">
        <v>7913</v>
      </c>
      <c r="P2289" s="634" t="s">
        <v>8132</v>
      </c>
      <c r="Q2289" s="634" t="s">
        <v>8133</v>
      </c>
      <c r="R2289" s="634" t="s">
        <v>7205</v>
      </c>
      <c r="S2289" s="634" t="s">
        <v>8135</v>
      </c>
      <c r="T2289" s="634" t="s">
        <v>9175</v>
      </c>
      <c r="U2289" s="634" t="s">
        <v>2426</v>
      </c>
      <c r="V2289" s="634" t="s">
        <v>470</v>
      </c>
      <c r="W2289" s="634" t="s">
        <v>5559</v>
      </c>
      <c r="X2289" s="634" t="s">
        <v>8175</v>
      </c>
      <c r="Y2289" s="634" t="s">
        <v>8138</v>
      </c>
      <c r="Z2289" s="634" t="s">
        <v>8139</v>
      </c>
      <c r="AE2289" s="634" t="s">
        <v>20128</v>
      </c>
      <c r="AF2289" s="634" t="s">
        <v>21266</v>
      </c>
      <c r="AI2289" s="646" t="str">
        <f>VLOOKUP(K2289,'1-kurs'!C:F,4,)</f>
        <v>1-kurs</v>
      </c>
      <c r="AJ2289" s="634" t="str">
        <f t="shared" si="35"/>
        <v>438241101613</v>
      </c>
    </row>
    <row r="2290" spans="1:36" hidden="1" x14ac:dyDescent="0.25">
      <c r="A2290" s="634" t="s">
        <v>10515</v>
      </c>
      <c r="B2290" s="634" t="s">
        <v>7683</v>
      </c>
      <c r="C2290" s="634" t="s">
        <v>8125</v>
      </c>
      <c r="D2290" s="634" t="s">
        <v>8126</v>
      </c>
      <c r="E2290" s="634" t="s">
        <v>8127</v>
      </c>
      <c r="F2290" s="634" t="s">
        <v>8253</v>
      </c>
      <c r="G2290" s="634" t="s">
        <v>8805</v>
      </c>
      <c r="H2290" s="634" t="s">
        <v>4346</v>
      </c>
      <c r="I2290" s="634" t="s">
        <v>10248</v>
      </c>
      <c r="J2290" s="634" t="s">
        <v>10516</v>
      </c>
      <c r="K2290" s="635">
        <v>41709996080032</v>
      </c>
      <c r="L2290" s="634" t="s">
        <v>10517</v>
      </c>
      <c r="M2290" s="634" t="s">
        <v>4312</v>
      </c>
      <c r="N2290" s="634" t="s">
        <v>2424</v>
      </c>
      <c r="O2290" s="634" t="s">
        <v>7913</v>
      </c>
      <c r="P2290" s="634" t="s">
        <v>8132</v>
      </c>
      <c r="Q2290" s="634" t="s">
        <v>8133</v>
      </c>
      <c r="R2290" s="634" t="s">
        <v>7205</v>
      </c>
      <c r="S2290" s="634" t="s">
        <v>8135</v>
      </c>
      <c r="T2290" s="634" t="s">
        <v>9175</v>
      </c>
      <c r="U2290" s="634" t="s">
        <v>2426</v>
      </c>
      <c r="V2290" s="634" t="s">
        <v>470</v>
      </c>
      <c r="W2290" s="634" t="s">
        <v>5559</v>
      </c>
      <c r="X2290" s="634" t="s">
        <v>8175</v>
      </c>
      <c r="Y2290" s="634" t="s">
        <v>8138</v>
      </c>
      <c r="Z2290" s="634" t="s">
        <v>8139</v>
      </c>
      <c r="AE2290" s="634" t="s">
        <v>20128</v>
      </c>
      <c r="AF2290" s="634" t="s">
        <v>21266</v>
      </c>
      <c r="AI2290" s="646" t="str">
        <f>VLOOKUP(K2290,'1-kurs'!C:F,4,)</f>
        <v>1-kurs</v>
      </c>
      <c r="AJ2290" s="634" t="str">
        <f t="shared" si="35"/>
        <v>438241102080</v>
      </c>
    </row>
    <row r="2291" spans="1:36" hidden="1" x14ac:dyDescent="0.25">
      <c r="A2291" s="634" t="s">
        <v>10493</v>
      </c>
      <c r="B2291" s="634" t="s">
        <v>10494</v>
      </c>
      <c r="C2291" s="634" t="s">
        <v>8125</v>
      </c>
      <c r="D2291" s="634" t="s">
        <v>8126</v>
      </c>
      <c r="E2291" s="634" t="s">
        <v>8127</v>
      </c>
      <c r="F2291" s="634" t="s">
        <v>4345</v>
      </c>
      <c r="G2291" s="634" t="s">
        <v>4348</v>
      </c>
      <c r="H2291" s="634" t="s">
        <v>4344</v>
      </c>
      <c r="I2291" s="634" t="s">
        <v>10495</v>
      </c>
      <c r="J2291" s="634" t="s">
        <v>10496</v>
      </c>
      <c r="K2291" s="635">
        <v>51710025300011</v>
      </c>
      <c r="L2291" s="634" t="s">
        <v>10497</v>
      </c>
      <c r="M2291" s="634" t="s">
        <v>4312</v>
      </c>
      <c r="N2291" s="634" t="s">
        <v>2424</v>
      </c>
      <c r="O2291" s="634" t="s">
        <v>7913</v>
      </c>
      <c r="P2291" s="634" t="s">
        <v>8132</v>
      </c>
      <c r="Q2291" s="634" t="s">
        <v>8133</v>
      </c>
      <c r="R2291" s="634" t="s">
        <v>7205</v>
      </c>
      <c r="S2291" s="634" t="s">
        <v>8135</v>
      </c>
      <c r="T2291" s="634" t="s">
        <v>9175</v>
      </c>
      <c r="U2291" s="634" t="s">
        <v>2426</v>
      </c>
      <c r="V2291" s="634" t="s">
        <v>470</v>
      </c>
      <c r="W2291" s="634" t="s">
        <v>5559</v>
      </c>
      <c r="X2291" s="634" t="s">
        <v>8175</v>
      </c>
      <c r="Y2291" s="634" t="s">
        <v>8138</v>
      </c>
      <c r="Z2291" s="634" t="s">
        <v>8139</v>
      </c>
      <c r="AB2291" s="634" t="s">
        <v>8183</v>
      </c>
      <c r="AC2291" s="634" t="s">
        <v>8184</v>
      </c>
      <c r="AE2291" s="634" t="s">
        <v>20128</v>
      </c>
      <c r="AF2291" s="634" t="s">
        <v>19688</v>
      </c>
      <c r="AI2291" s="646" t="str">
        <f>VLOOKUP(K2291,'1-kurs'!C:F,4,)</f>
        <v>1-kurs</v>
      </c>
      <c r="AJ2291" s="634" t="str">
        <f t="shared" si="35"/>
        <v>438241101594</v>
      </c>
    </row>
    <row r="2292" spans="1:36" hidden="1" x14ac:dyDescent="0.25">
      <c r="A2292" s="634" t="s">
        <v>10534</v>
      </c>
      <c r="B2292" s="634" t="s">
        <v>10535</v>
      </c>
      <c r="C2292" s="634" t="s">
        <v>8125</v>
      </c>
      <c r="D2292" s="634" t="s">
        <v>8126</v>
      </c>
      <c r="E2292" s="634" t="s">
        <v>8127</v>
      </c>
      <c r="F2292" s="634" t="s">
        <v>4345</v>
      </c>
      <c r="G2292" s="634" t="s">
        <v>4349</v>
      </c>
      <c r="H2292" s="634" t="s">
        <v>4346</v>
      </c>
      <c r="I2292" s="634" t="s">
        <v>10536</v>
      </c>
      <c r="J2292" s="634" t="s">
        <v>10537</v>
      </c>
      <c r="K2292" s="635">
        <v>41005881140019</v>
      </c>
      <c r="L2292" s="634" t="s">
        <v>10538</v>
      </c>
      <c r="M2292" s="634" t="s">
        <v>4312</v>
      </c>
      <c r="N2292" s="634" t="s">
        <v>2424</v>
      </c>
      <c r="O2292" s="634" t="s">
        <v>7913</v>
      </c>
      <c r="P2292" s="634" t="s">
        <v>8132</v>
      </c>
      <c r="Q2292" s="634" t="s">
        <v>8133</v>
      </c>
      <c r="R2292" s="634" t="s">
        <v>7205</v>
      </c>
      <c r="S2292" s="634" t="s">
        <v>8135</v>
      </c>
      <c r="T2292" s="634" t="s">
        <v>9175</v>
      </c>
      <c r="U2292" s="634" t="s">
        <v>2426</v>
      </c>
      <c r="V2292" s="634" t="s">
        <v>470</v>
      </c>
      <c r="W2292" s="634" t="s">
        <v>5559</v>
      </c>
      <c r="X2292" s="634" t="s">
        <v>8175</v>
      </c>
      <c r="Y2292" s="634" t="s">
        <v>8138</v>
      </c>
      <c r="Z2292" s="634" t="s">
        <v>8139</v>
      </c>
      <c r="AE2292" s="634" t="s">
        <v>20515</v>
      </c>
      <c r="AF2292" s="634" t="s">
        <v>19688</v>
      </c>
      <c r="AI2292" s="646" t="str">
        <f>VLOOKUP(K2292,'1-kurs'!C:F,4,)</f>
        <v>1-kurs</v>
      </c>
      <c r="AJ2292" s="634" t="str">
        <f t="shared" si="35"/>
        <v>438241102199</v>
      </c>
    </row>
    <row r="2293" spans="1:36" hidden="1" x14ac:dyDescent="0.25">
      <c r="A2293" s="634" t="s">
        <v>10498</v>
      </c>
      <c r="B2293" s="634" t="s">
        <v>7473</v>
      </c>
      <c r="C2293" s="634" t="s">
        <v>8125</v>
      </c>
      <c r="D2293" s="634" t="s">
        <v>8126</v>
      </c>
      <c r="E2293" s="634" t="s">
        <v>8127</v>
      </c>
      <c r="F2293" s="634" t="s">
        <v>4345</v>
      </c>
      <c r="G2293" s="634" t="s">
        <v>8163</v>
      </c>
      <c r="H2293" s="634" t="s">
        <v>4346</v>
      </c>
      <c r="I2293" s="634" t="s">
        <v>10499</v>
      </c>
      <c r="J2293" s="634" t="s">
        <v>10500</v>
      </c>
      <c r="K2293" s="635">
        <v>60603005320016</v>
      </c>
      <c r="L2293" s="634" t="s">
        <v>10501</v>
      </c>
      <c r="M2293" s="634" t="s">
        <v>4312</v>
      </c>
      <c r="N2293" s="634" t="s">
        <v>2424</v>
      </c>
      <c r="O2293" s="634" t="s">
        <v>7913</v>
      </c>
      <c r="P2293" s="634" t="s">
        <v>8132</v>
      </c>
      <c r="Q2293" s="634" t="s">
        <v>8133</v>
      </c>
      <c r="R2293" s="634" t="s">
        <v>7205</v>
      </c>
      <c r="S2293" s="634" t="s">
        <v>8135</v>
      </c>
      <c r="T2293" s="634" t="s">
        <v>9175</v>
      </c>
      <c r="U2293" s="634" t="s">
        <v>2426</v>
      </c>
      <c r="V2293" s="634" t="s">
        <v>470</v>
      </c>
      <c r="W2293" s="634" t="s">
        <v>5559</v>
      </c>
      <c r="X2293" s="634" t="s">
        <v>8175</v>
      </c>
      <c r="Y2293" s="634" t="s">
        <v>8138</v>
      </c>
      <c r="Z2293" s="634" t="s">
        <v>8139</v>
      </c>
      <c r="AE2293" s="634" t="s">
        <v>20128</v>
      </c>
      <c r="AF2293" s="634" t="s">
        <v>21277</v>
      </c>
      <c r="AI2293" s="646" t="str">
        <f>VLOOKUP(K2293,'1-kurs'!C:F,4,)</f>
        <v>1-kurs</v>
      </c>
      <c r="AJ2293" s="634" t="str">
        <f t="shared" si="35"/>
        <v>438241101510</v>
      </c>
    </row>
    <row r="2294" spans="1:36" hidden="1" x14ac:dyDescent="0.25">
      <c r="A2294" s="634" t="s">
        <v>10525</v>
      </c>
      <c r="B2294" s="634" t="s">
        <v>7295</v>
      </c>
      <c r="C2294" s="634" t="s">
        <v>8125</v>
      </c>
      <c r="D2294" s="634" t="s">
        <v>8126</v>
      </c>
      <c r="E2294" s="634" t="s">
        <v>8127</v>
      </c>
      <c r="F2294" s="634" t="s">
        <v>4345</v>
      </c>
      <c r="G2294" s="634" t="s">
        <v>8186</v>
      </c>
      <c r="H2294" s="634" t="s">
        <v>4346</v>
      </c>
      <c r="I2294" s="634" t="s">
        <v>10152</v>
      </c>
      <c r="J2294" s="634" t="s">
        <v>10526</v>
      </c>
      <c r="K2294" s="635">
        <v>62908065360034</v>
      </c>
      <c r="L2294" s="634" t="s">
        <v>8247</v>
      </c>
      <c r="M2294" s="634" t="s">
        <v>4312</v>
      </c>
      <c r="N2294" s="634" t="s">
        <v>2424</v>
      </c>
      <c r="O2294" s="634" t="s">
        <v>7913</v>
      </c>
      <c r="P2294" s="634" t="s">
        <v>8132</v>
      </c>
      <c r="Q2294" s="634" t="s">
        <v>8133</v>
      </c>
      <c r="R2294" s="634" t="s">
        <v>7205</v>
      </c>
      <c r="S2294" s="634" t="s">
        <v>8135</v>
      </c>
      <c r="T2294" s="634" t="s">
        <v>9175</v>
      </c>
      <c r="U2294" s="634" t="s">
        <v>2426</v>
      </c>
      <c r="V2294" s="634" t="s">
        <v>470</v>
      </c>
      <c r="W2294" s="634" t="s">
        <v>5559</v>
      </c>
      <c r="X2294" s="634" t="s">
        <v>8161</v>
      </c>
      <c r="Y2294" s="634" t="s">
        <v>8138</v>
      </c>
      <c r="Z2294" s="634" t="s">
        <v>8139</v>
      </c>
      <c r="AE2294" s="634" t="s">
        <v>20128</v>
      </c>
      <c r="AF2294" s="634" t="s">
        <v>19635</v>
      </c>
      <c r="AI2294" s="646" t="str">
        <f>VLOOKUP(K2294,'1-kurs'!C:F,4,)</f>
        <v>1-kurs</v>
      </c>
      <c r="AJ2294" s="634" t="str">
        <f t="shared" si="35"/>
        <v>438241101756</v>
      </c>
    </row>
    <row r="2295" spans="1:36" hidden="1" x14ac:dyDescent="0.25">
      <c r="A2295" s="634" t="s">
        <v>10561</v>
      </c>
      <c r="B2295" s="634" t="s">
        <v>7759</v>
      </c>
      <c r="C2295" s="634" t="s">
        <v>8125</v>
      </c>
      <c r="D2295" s="634" t="s">
        <v>8126</v>
      </c>
      <c r="E2295" s="634" t="s">
        <v>8127</v>
      </c>
      <c r="F2295" s="634" t="s">
        <v>4345</v>
      </c>
      <c r="G2295" s="634" t="s">
        <v>4348</v>
      </c>
      <c r="H2295" s="634" t="s">
        <v>4344</v>
      </c>
      <c r="I2295" s="634" t="s">
        <v>10562</v>
      </c>
      <c r="J2295" s="634" t="s">
        <v>10563</v>
      </c>
      <c r="K2295" s="635">
        <v>32405941010034</v>
      </c>
      <c r="L2295" s="634" t="s">
        <v>8985</v>
      </c>
      <c r="M2295" s="634" t="s">
        <v>4312</v>
      </c>
      <c r="N2295" s="634" t="s">
        <v>2424</v>
      </c>
      <c r="O2295" s="634" t="s">
        <v>7913</v>
      </c>
      <c r="P2295" s="634" t="s">
        <v>8132</v>
      </c>
      <c r="Q2295" s="634" t="s">
        <v>8133</v>
      </c>
      <c r="R2295" s="634" t="s">
        <v>7205</v>
      </c>
      <c r="S2295" s="634" t="s">
        <v>8135</v>
      </c>
      <c r="T2295" s="634" t="s">
        <v>9175</v>
      </c>
      <c r="U2295" s="634" t="s">
        <v>2426</v>
      </c>
      <c r="V2295" s="634" t="s">
        <v>470</v>
      </c>
      <c r="W2295" s="634" t="s">
        <v>5559</v>
      </c>
      <c r="X2295" s="634" t="s">
        <v>10564</v>
      </c>
      <c r="Y2295" s="634" t="s">
        <v>8138</v>
      </c>
      <c r="Z2295" s="634" t="s">
        <v>8139</v>
      </c>
      <c r="AB2295" s="634" t="s">
        <v>8183</v>
      </c>
      <c r="AC2295" s="634" t="s">
        <v>8184</v>
      </c>
      <c r="AE2295" s="634" t="s">
        <v>20128</v>
      </c>
      <c r="AF2295" s="634" t="s">
        <v>18740</v>
      </c>
      <c r="AI2295" s="646" t="str">
        <f>VLOOKUP(K2295,'1-kurs'!C:F,4,)</f>
        <v>1-kurs</v>
      </c>
      <c r="AJ2295" s="634" t="str">
        <f t="shared" si="35"/>
        <v>438241100015</v>
      </c>
    </row>
    <row r="2296" spans="1:36" hidden="1" x14ac:dyDescent="0.25">
      <c r="A2296" s="634" t="s">
        <v>20478</v>
      </c>
      <c r="B2296" s="634" t="s">
        <v>20479</v>
      </c>
      <c r="C2296" s="634" t="s">
        <v>8125</v>
      </c>
      <c r="D2296" s="634" t="s">
        <v>8126</v>
      </c>
      <c r="E2296" s="634" t="s">
        <v>8127</v>
      </c>
      <c r="F2296" s="634" t="s">
        <v>4345</v>
      </c>
      <c r="G2296" s="634" t="s">
        <v>8598</v>
      </c>
      <c r="H2296" s="634" t="s">
        <v>4346</v>
      </c>
      <c r="I2296" s="634" t="s">
        <v>20480</v>
      </c>
      <c r="J2296" s="634" t="s">
        <v>20481</v>
      </c>
      <c r="K2296" s="635">
        <v>62705075330015</v>
      </c>
      <c r="L2296" s="634" t="s">
        <v>9165</v>
      </c>
      <c r="M2296" s="634" t="s">
        <v>4312</v>
      </c>
      <c r="N2296" s="634" t="s">
        <v>2424</v>
      </c>
      <c r="O2296" s="634" t="s">
        <v>7920</v>
      </c>
      <c r="P2296" s="634" t="s">
        <v>8132</v>
      </c>
      <c r="Q2296" s="634" t="s">
        <v>8133</v>
      </c>
      <c r="R2296" s="634" t="s">
        <v>7205</v>
      </c>
      <c r="S2296" s="634" t="s">
        <v>8135</v>
      </c>
      <c r="T2296" s="634" t="s">
        <v>8374</v>
      </c>
      <c r="U2296" s="634" t="s">
        <v>2426</v>
      </c>
      <c r="V2296" s="634" t="s">
        <v>470</v>
      </c>
      <c r="W2296" s="634" t="s">
        <v>5559</v>
      </c>
      <c r="X2296" s="634" t="s">
        <v>8175</v>
      </c>
      <c r="Y2296" s="634" t="s">
        <v>8138</v>
      </c>
      <c r="Z2296" s="634" t="s">
        <v>8139</v>
      </c>
      <c r="AE2296" s="634" t="s">
        <v>20515</v>
      </c>
      <c r="AF2296" s="634" t="s">
        <v>19302</v>
      </c>
      <c r="AI2296" s="646" t="str">
        <f>VLOOKUP(K2296,'1-kurs'!C:F,4,)</f>
        <v>1-kurs</v>
      </c>
      <c r="AJ2296" s="634" t="str">
        <f t="shared" si="35"/>
        <v>438241101936</v>
      </c>
    </row>
    <row r="2297" spans="1:36" hidden="1" x14ac:dyDescent="0.25">
      <c r="A2297" s="634" t="s">
        <v>10594</v>
      </c>
      <c r="B2297" s="634" t="s">
        <v>7787</v>
      </c>
      <c r="C2297" s="634" t="s">
        <v>8125</v>
      </c>
      <c r="D2297" s="634" t="s">
        <v>8126</v>
      </c>
      <c r="E2297" s="634" t="s">
        <v>8127</v>
      </c>
      <c r="F2297" s="634" t="s">
        <v>4345</v>
      </c>
      <c r="G2297" s="634" t="s">
        <v>8186</v>
      </c>
      <c r="H2297" s="634" t="s">
        <v>4346</v>
      </c>
      <c r="I2297" s="634" t="s">
        <v>10595</v>
      </c>
      <c r="J2297" s="634" t="s">
        <v>10596</v>
      </c>
      <c r="K2297" s="635">
        <v>62311065360010</v>
      </c>
      <c r="L2297" s="634" t="s">
        <v>10597</v>
      </c>
      <c r="M2297" s="634" t="s">
        <v>4312</v>
      </c>
      <c r="N2297" s="634" t="s">
        <v>2424</v>
      </c>
      <c r="O2297" s="634" t="s">
        <v>7920</v>
      </c>
      <c r="P2297" s="634" t="s">
        <v>8132</v>
      </c>
      <c r="Q2297" s="634" t="s">
        <v>8133</v>
      </c>
      <c r="R2297" s="634" t="s">
        <v>7205</v>
      </c>
      <c r="S2297" s="634" t="s">
        <v>8135</v>
      </c>
      <c r="T2297" s="634" t="s">
        <v>8374</v>
      </c>
      <c r="U2297" s="634" t="s">
        <v>2426</v>
      </c>
      <c r="V2297" s="634" t="s">
        <v>470</v>
      </c>
      <c r="W2297" s="634" t="s">
        <v>5559</v>
      </c>
      <c r="X2297" s="634" t="s">
        <v>10568</v>
      </c>
      <c r="Y2297" s="634" t="s">
        <v>8138</v>
      </c>
      <c r="Z2297" s="634" t="s">
        <v>8139</v>
      </c>
      <c r="AE2297" s="634" t="s">
        <v>20128</v>
      </c>
      <c r="AF2297" s="634" t="s">
        <v>21281</v>
      </c>
      <c r="AI2297" s="646" t="str">
        <f>VLOOKUP(K2297,'1-kurs'!C:F,4,)</f>
        <v>1-kurs</v>
      </c>
      <c r="AJ2297" s="634" t="str">
        <f t="shared" si="35"/>
        <v>438241101413</v>
      </c>
    </row>
    <row r="2298" spans="1:36" hidden="1" x14ac:dyDescent="0.25">
      <c r="A2298" s="634" t="s">
        <v>10579</v>
      </c>
      <c r="B2298" s="634" t="s">
        <v>7743</v>
      </c>
      <c r="C2298" s="634" t="s">
        <v>8125</v>
      </c>
      <c r="D2298" s="634" t="s">
        <v>8126</v>
      </c>
      <c r="E2298" s="634" t="s">
        <v>8127</v>
      </c>
      <c r="F2298" s="634" t="s">
        <v>8253</v>
      </c>
      <c r="G2298" s="634" t="s">
        <v>10580</v>
      </c>
      <c r="H2298" s="634" t="s">
        <v>4346</v>
      </c>
      <c r="I2298" s="634" t="s">
        <v>10581</v>
      </c>
      <c r="J2298" s="634" t="s">
        <v>10582</v>
      </c>
      <c r="K2298" s="635">
        <v>63110046100044</v>
      </c>
      <c r="L2298" s="634" t="s">
        <v>10583</v>
      </c>
      <c r="M2298" s="634" t="s">
        <v>4312</v>
      </c>
      <c r="N2298" s="634" t="s">
        <v>2424</v>
      </c>
      <c r="O2298" s="634" t="s">
        <v>7920</v>
      </c>
      <c r="P2298" s="634" t="s">
        <v>8132</v>
      </c>
      <c r="Q2298" s="634" t="s">
        <v>8133</v>
      </c>
      <c r="R2298" s="634" t="s">
        <v>7205</v>
      </c>
      <c r="S2298" s="634" t="s">
        <v>8135</v>
      </c>
      <c r="T2298" s="634" t="s">
        <v>8374</v>
      </c>
      <c r="U2298" s="634" t="s">
        <v>2426</v>
      </c>
      <c r="V2298" s="634" t="s">
        <v>470</v>
      </c>
      <c r="W2298" s="634" t="s">
        <v>5559</v>
      </c>
      <c r="X2298" s="634" t="s">
        <v>8175</v>
      </c>
      <c r="Y2298" s="634" t="s">
        <v>8138</v>
      </c>
      <c r="Z2298" s="634" t="s">
        <v>8139</v>
      </c>
      <c r="AE2298" s="634" t="s">
        <v>20128</v>
      </c>
      <c r="AF2298" s="634" t="s">
        <v>20724</v>
      </c>
      <c r="AI2298" s="646" t="str">
        <f>VLOOKUP(K2298,'1-kurs'!C:F,4,)</f>
        <v>1-kurs</v>
      </c>
      <c r="AJ2298" s="634" t="str">
        <f t="shared" si="35"/>
        <v>438241102150</v>
      </c>
    </row>
    <row r="2299" spans="1:36" hidden="1" x14ac:dyDescent="0.25">
      <c r="A2299" s="634" t="s">
        <v>10590</v>
      </c>
      <c r="B2299" s="634" t="s">
        <v>7725</v>
      </c>
      <c r="C2299" s="634" t="s">
        <v>8125</v>
      </c>
      <c r="D2299" s="634" t="s">
        <v>8126</v>
      </c>
      <c r="E2299" s="634" t="s">
        <v>8127</v>
      </c>
      <c r="F2299" s="634" t="s">
        <v>4345</v>
      </c>
      <c r="G2299" s="634" t="s">
        <v>4348</v>
      </c>
      <c r="H2299" s="634" t="s">
        <v>4344</v>
      </c>
      <c r="I2299" s="634" t="s">
        <v>8709</v>
      </c>
      <c r="J2299" s="634" t="s">
        <v>10591</v>
      </c>
      <c r="K2299" s="635">
        <v>51204045300039</v>
      </c>
      <c r="L2299" s="634" t="s">
        <v>10592</v>
      </c>
      <c r="M2299" s="634" t="s">
        <v>4312</v>
      </c>
      <c r="N2299" s="634" t="s">
        <v>2424</v>
      </c>
      <c r="O2299" s="634" t="s">
        <v>7920</v>
      </c>
      <c r="P2299" s="634" t="s">
        <v>8132</v>
      </c>
      <c r="Q2299" s="634" t="s">
        <v>8133</v>
      </c>
      <c r="R2299" s="634" t="s">
        <v>7205</v>
      </c>
      <c r="S2299" s="634" t="s">
        <v>8135</v>
      </c>
      <c r="T2299" s="634" t="s">
        <v>8374</v>
      </c>
      <c r="U2299" s="634" t="s">
        <v>2426</v>
      </c>
      <c r="V2299" s="634" t="s">
        <v>470</v>
      </c>
      <c r="W2299" s="634" t="s">
        <v>5559</v>
      </c>
      <c r="X2299" s="634" t="s">
        <v>10568</v>
      </c>
      <c r="Y2299" s="634" t="s">
        <v>8138</v>
      </c>
      <c r="Z2299" s="634" t="s">
        <v>8139</v>
      </c>
      <c r="AE2299" s="634" t="s">
        <v>20128</v>
      </c>
      <c r="AF2299" s="634" t="s">
        <v>21293</v>
      </c>
      <c r="AI2299" s="646" t="str">
        <f>VLOOKUP(K2299,'1-kurs'!C:F,4,)</f>
        <v>1-kurs</v>
      </c>
      <c r="AJ2299" s="634" t="str">
        <f t="shared" si="35"/>
        <v>438241101408</v>
      </c>
    </row>
    <row r="2300" spans="1:36" hidden="1" x14ac:dyDescent="0.25">
      <c r="A2300" s="634" t="s">
        <v>8370</v>
      </c>
      <c r="B2300" s="634" t="s">
        <v>7475</v>
      </c>
      <c r="C2300" s="634" t="s">
        <v>8125</v>
      </c>
      <c r="D2300" s="634" t="s">
        <v>8126</v>
      </c>
      <c r="E2300" s="634" t="s">
        <v>8127</v>
      </c>
      <c r="F2300" s="634" t="s">
        <v>4345</v>
      </c>
      <c r="G2300" s="634" t="s">
        <v>8332</v>
      </c>
      <c r="H2300" s="634" t="s">
        <v>4344</v>
      </c>
      <c r="I2300" s="634" t="s">
        <v>8371</v>
      </c>
      <c r="J2300" s="634" t="s">
        <v>8372</v>
      </c>
      <c r="K2300" s="635">
        <v>52306065280038</v>
      </c>
      <c r="L2300" s="634" t="s">
        <v>8373</v>
      </c>
      <c r="M2300" s="634" t="s">
        <v>4312</v>
      </c>
      <c r="N2300" s="634" t="s">
        <v>2424</v>
      </c>
      <c r="O2300" s="634" t="s">
        <v>7920</v>
      </c>
      <c r="P2300" s="634" t="s">
        <v>8132</v>
      </c>
      <c r="Q2300" s="634" t="s">
        <v>8133</v>
      </c>
      <c r="R2300" s="634" t="s">
        <v>7205</v>
      </c>
      <c r="S2300" s="634" t="s">
        <v>8135</v>
      </c>
      <c r="T2300" s="634" t="s">
        <v>8374</v>
      </c>
      <c r="U2300" s="634" t="s">
        <v>2426</v>
      </c>
      <c r="V2300" s="634" t="s">
        <v>470</v>
      </c>
      <c r="W2300" s="634" t="s">
        <v>5559</v>
      </c>
      <c r="X2300" s="634" t="s">
        <v>8175</v>
      </c>
      <c r="Y2300" s="634" t="s">
        <v>8138</v>
      </c>
      <c r="Z2300" s="634" t="s">
        <v>8139</v>
      </c>
      <c r="AB2300" s="634" t="s">
        <v>8183</v>
      </c>
      <c r="AC2300" s="634" t="s">
        <v>8184</v>
      </c>
      <c r="AE2300" s="634" t="s">
        <v>20128</v>
      </c>
      <c r="AF2300" s="634" t="s">
        <v>21342</v>
      </c>
      <c r="AI2300" s="646" t="str">
        <f>VLOOKUP(K2300,'1-kurs'!C:F,4,)</f>
        <v>1-kurs</v>
      </c>
      <c r="AJ2300" s="634" t="str">
        <f t="shared" si="35"/>
        <v>438241100259</v>
      </c>
    </row>
    <row r="2301" spans="1:36" hidden="1" x14ac:dyDescent="0.25">
      <c r="A2301" s="634" t="s">
        <v>10573</v>
      </c>
      <c r="B2301" s="634" t="s">
        <v>7465</v>
      </c>
      <c r="C2301" s="634" t="s">
        <v>8125</v>
      </c>
      <c r="D2301" s="634" t="s">
        <v>8126</v>
      </c>
      <c r="E2301" s="634" t="s">
        <v>8127</v>
      </c>
      <c r="F2301" s="634" t="s">
        <v>8142</v>
      </c>
      <c r="G2301" s="634" t="s">
        <v>8143</v>
      </c>
      <c r="H2301" s="634" t="s">
        <v>4346</v>
      </c>
      <c r="I2301" s="634" t="s">
        <v>9025</v>
      </c>
      <c r="J2301" s="634" t="s">
        <v>10574</v>
      </c>
      <c r="K2301" s="635">
        <v>61408065780058</v>
      </c>
      <c r="L2301" s="634" t="s">
        <v>8533</v>
      </c>
      <c r="M2301" s="634" t="s">
        <v>4312</v>
      </c>
      <c r="N2301" s="634" t="s">
        <v>2424</v>
      </c>
      <c r="O2301" s="634" t="s">
        <v>7920</v>
      </c>
      <c r="P2301" s="634" t="s">
        <v>8132</v>
      </c>
      <c r="Q2301" s="634" t="s">
        <v>8133</v>
      </c>
      <c r="R2301" s="634" t="s">
        <v>7205</v>
      </c>
      <c r="S2301" s="634" t="s">
        <v>8135</v>
      </c>
      <c r="T2301" s="634" t="s">
        <v>8374</v>
      </c>
      <c r="U2301" s="634" t="s">
        <v>2426</v>
      </c>
      <c r="V2301" s="634" t="s">
        <v>470</v>
      </c>
      <c r="W2301" s="634" t="s">
        <v>5559</v>
      </c>
      <c r="X2301" s="634" t="s">
        <v>8137</v>
      </c>
      <c r="Y2301" s="634" t="s">
        <v>8138</v>
      </c>
      <c r="Z2301" s="634" t="s">
        <v>8139</v>
      </c>
      <c r="AE2301" s="634" t="s">
        <v>20128</v>
      </c>
      <c r="AF2301" s="634" t="s">
        <v>21281</v>
      </c>
      <c r="AI2301" s="646" t="str">
        <f>VLOOKUP(K2301,'1-kurs'!C:F,4,)</f>
        <v>1-kurs</v>
      </c>
      <c r="AJ2301" s="634" t="str">
        <f t="shared" si="35"/>
        <v>438241102114</v>
      </c>
    </row>
    <row r="2302" spans="1:36" hidden="1" x14ac:dyDescent="0.25">
      <c r="A2302" s="634" t="s">
        <v>10584</v>
      </c>
      <c r="B2302" s="634" t="s">
        <v>8058</v>
      </c>
      <c r="C2302" s="634" t="s">
        <v>8125</v>
      </c>
      <c r="D2302" s="634" t="s">
        <v>8126</v>
      </c>
      <c r="E2302" s="634" t="s">
        <v>8127</v>
      </c>
      <c r="F2302" s="634" t="s">
        <v>8253</v>
      </c>
      <c r="G2302" s="634" t="s">
        <v>10585</v>
      </c>
      <c r="H2302" s="634" t="s">
        <v>4344</v>
      </c>
      <c r="I2302" s="634" t="s">
        <v>10586</v>
      </c>
      <c r="J2302" s="634" t="s">
        <v>10587</v>
      </c>
      <c r="K2302" s="635">
        <v>50702056150038</v>
      </c>
      <c r="L2302" s="634" t="s">
        <v>10588</v>
      </c>
      <c r="M2302" s="634" t="s">
        <v>4312</v>
      </c>
      <c r="N2302" s="634" t="s">
        <v>2424</v>
      </c>
      <c r="O2302" s="634" t="s">
        <v>7920</v>
      </c>
      <c r="P2302" s="634" t="s">
        <v>8132</v>
      </c>
      <c r="Q2302" s="634" t="s">
        <v>8133</v>
      </c>
      <c r="R2302" s="634" t="s">
        <v>7205</v>
      </c>
      <c r="S2302" s="634" t="s">
        <v>8135</v>
      </c>
      <c r="T2302" s="634" t="s">
        <v>8374</v>
      </c>
      <c r="U2302" s="634" t="s">
        <v>2426</v>
      </c>
      <c r="V2302" s="634" t="s">
        <v>470</v>
      </c>
      <c r="W2302" s="634" t="s">
        <v>5559</v>
      </c>
      <c r="X2302" s="634" t="s">
        <v>10589</v>
      </c>
      <c r="Y2302" s="634" t="s">
        <v>8138</v>
      </c>
      <c r="Z2302" s="634" t="s">
        <v>8139</v>
      </c>
      <c r="AE2302" s="634" t="s">
        <v>20128</v>
      </c>
      <c r="AF2302" s="634" t="s">
        <v>18725</v>
      </c>
      <c r="AI2302" s="646" t="str">
        <f>VLOOKUP(K2302,'1-kurs'!C:F,4,)</f>
        <v>1-kurs</v>
      </c>
      <c r="AJ2302" s="634" t="str">
        <f t="shared" si="35"/>
        <v>438241102226</v>
      </c>
    </row>
    <row r="2303" spans="1:36" hidden="1" x14ac:dyDescent="0.25">
      <c r="A2303" s="634" t="s">
        <v>10569</v>
      </c>
      <c r="B2303" s="634" t="s">
        <v>7431</v>
      </c>
      <c r="C2303" s="634" t="s">
        <v>8125</v>
      </c>
      <c r="D2303" s="634" t="s">
        <v>8126</v>
      </c>
      <c r="E2303" s="634" t="s">
        <v>8127</v>
      </c>
      <c r="F2303" s="634" t="s">
        <v>4345</v>
      </c>
      <c r="G2303" s="634" t="s">
        <v>4350</v>
      </c>
      <c r="H2303" s="634" t="s">
        <v>4344</v>
      </c>
      <c r="I2303" s="634" t="s">
        <v>10570</v>
      </c>
      <c r="J2303" s="634" t="s">
        <v>10571</v>
      </c>
      <c r="K2303" s="635">
        <v>51502075310034</v>
      </c>
      <c r="L2303" s="634" t="s">
        <v>10572</v>
      </c>
      <c r="M2303" s="634" t="s">
        <v>4312</v>
      </c>
      <c r="N2303" s="634" t="s">
        <v>2424</v>
      </c>
      <c r="O2303" s="634" t="s">
        <v>7920</v>
      </c>
      <c r="P2303" s="634" t="s">
        <v>8132</v>
      </c>
      <c r="Q2303" s="634" t="s">
        <v>8133</v>
      </c>
      <c r="R2303" s="634" t="s">
        <v>7205</v>
      </c>
      <c r="S2303" s="634" t="s">
        <v>8135</v>
      </c>
      <c r="T2303" s="634" t="s">
        <v>8374</v>
      </c>
      <c r="U2303" s="634" t="s">
        <v>2426</v>
      </c>
      <c r="V2303" s="634" t="s">
        <v>470</v>
      </c>
      <c r="W2303" s="634" t="s">
        <v>5559</v>
      </c>
      <c r="X2303" s="634" t="s">
        <v>10568</v>
      </c>
      <c r="Y2303" s="634" t="s">
        <v>8138</v>
      </c>
      <c r="Z2303" s="634" t="s">
        <v>8139</v>
      </c>
      <c r="AE2303" s="634" t="s">
        <v>20128</v>
      </c>
      <c r="AF2303" s="634" t="s">
        <v>19623</v>
      </c>
      <c r="AI2303" s="646" t="str">
        <f>VLOOKUP(K2303,'1-kurs'!C:F,4,)</f>
        <v>1-kurs</v>
      </c>
      <c r="AJ2303" s="634" t="str">
        <f t="shared" si="35"/>
        <v>438241101409</v>
      </c>
    </row>
    <row r="2304" spans="1:36" hidden="1" x14ac:dyDescent="0.25">
      <c r="A2304" s="634" t="s">
        <v>10575</v>
      </c>
      <c r="B2304" s="634" t="s">
        <v>7508</v>
      </c>
      <c r="C2304" s="634" t="s">
        <v>8125</v>
      </c>
      <c r="D2304" s="634" t="s">
        <v>8126</v>
      </c>
      <c r="E2304" s="634" t="s">
        <v>8127</v>
      </c>
      <c r="F2304" s="634" t="s">
        <v>4345</v>
      </c>
      <c r="G2304" s="634" t="s">
        <v>8163</v>
      </c>
      <c r="H2304" s="634" t="s">
        <v>4344</v>
      </c>
      <c r="I2304" s="634" t="s">
        <v>10576</v>
      </c>
      <c r="J2304" s="634" t="s">
        <v>10577</v>
      </c>
      <c r="K2304" s="635">
        <v>53012025320041</v>
      </c>
      <c r="L2304" s="634" t="s">
        <v>10578</v>
      </c>
      <c r="M2304" s="634" t="s">
        <v>4312</v>
      </c>
      <c r="N2304" s="634" t="s">
        <v>2424</v>
      </c>
      <c r="O2304" s="634" t="s">
        <v>7920</v>
      </c>
      <c r="P2304" s="634" t="s">
        <v>8132</v>
      </c>
      <c r="Q2304" s="634" t="s">
        <v>8133</v>
      </c>
      <c r="R2304" s="634" t="s">
        <v>7205</v>
      </c>
      <c r="S2304" s="634" t="s">
        <v>8135</v>
      </c>
      <c r="T2304" s="634" t="s">
        <v>8374</v>
      </c>
      <c r="U2304" s="634" t="s">
        <v>2426</v>
      </c>
      <c r="V2304" s="634" t="s">
        <v>470</v>
      </c>
      <c r="W2304" s="634" t="s">
        <v>5559</v>
      </c>
      <c r="X2304" s="634" t="s">
        <v>10568</v>
      </c>
      <c r="Y2304" s="634" t="s">
        <v>8138</v>
      </c>
      <c r="Z2304" s="634" t="s">
        <v>8139</v>
      </c>
      <c r="AE2304" s="634" t="s">
        <v>20128</v>
      </c>
      <c r="AF2304" s="634" t="s">
        <v>21343</v>
      </c>
      <c r="AI2304" s="646" t="str">
        <f>VLOOKUP(K2304,'1-kurs'!C:F,4,)</f>
        <v>1-kurs</v>
      </c>
      <c r="AJ2304" s="634" t="str">
        <f t="shared" si="35"/>
        <v>438241101400</v>
      </c>
    </row>
    <row r="2305" spans="1:36" hidden="1" x14ac:dyDescent="0.25">
      <c r="A2305" s="634" t="s">
        <v>10565</v>
      </c>
      <c r="B2305" s="634" t="s">
        <v>7779</v>
      </c>
      <c r="C2305" s="634" t="s">
        <v>8125</v>
      </c>
      <c r="D2305" s="634" t="s">
        <v>8126</v>
      </c>
      <c r="E2305" s="634" t="s">
        <v>8127</v>
      </c>
      <c r="F2305" s="634" t="s">
        <v>4345</v>
      </c>
      <c r="G2305" s="634" t="s">
        <v>4352</v>
      </c>
      <c r="H2305" s="634" t="s">
        <v>4344</v>
      </c>
      <c r="I2305" s="634" t="s">
        <v>10566</v>
      </c>
      <c r="J2305" s="634" t="s">
        <v>10567</v>
      </c>
      <c r="K2305" s="635">
        <v>50804075290042</v>
      </c>
      <c r="L2305" s="634" t="s">
        <v>10145</v>
      </c>
      <c r="M2305" s="634" t="s">
        <v>4312</v>
      </c>
      <c r="N2305" s="634" t="s">
        <v>2424</v>
      </c>
      <c r="O2305" s="634" t="s">
        <v>7920</v>
      </c>
      <c r="P2305" s="634" t="s">
        <v>8132</v>
      </c>
      <c r="Q2305" s="634" t="s">
        <v>8133</v>
      </c>
      <c r="R2305" s="634" t="s">
        <v>7205</v>
      </c>
      <c r="S2305" s="634" t="s">
        <v>8135</v>
      </c>
      <c r="T2305" s="634" t="s">
        <v>8374</v>
      </c>
      <c r="U2305" s="634" t="s">
        <v>2426</v>
      </c>
      <c r="V2305" s="634" t="s">
        <v>470</v>
      </c>
      <c r="W2305" s="634" t="s">
        <v>5559</v>
      </c>
      <c r="X2305" s="634" t="s">
        <v>10568</v>
      </c>
      <c r="Y2305" s="634" t="s">
        <v>8138</v>
      </c>
      <c r="Z2305" s="634" t="s">
        <v>8139</v>
      </c>
      <c r="AE2305" s="634" t="s">
        <v>20128</v>
      </c>
      <c r="AF2305" s="634" t="s">
        <v>21332</v>
      </c>
      <c r="AI2305" s="646" t="str">
        <f>VLOOKUP(K2305,'1-kurs'!C:F,4,)</f>
        <v>1-kurs</v>
      </c>
      <c r="AJ2305" s="634" t="str">
        <f t="shared" si="35"/>
        <v>438241101415</v>
      </c>
    </row>
    <row r="2306" spans="1:36" hidden="1" x14ac:dyDescent="0.25">
      <c r="A2306" s="634" t="s">
        <v>20315</v>
      </c>
      <c r="B2306" s="634" t="s">
        <v>20107</v>
      </c>
      <c r="C2306" s="634" t="s">
        <v>8125</v>
      </c>
      <c r="D2306" s="634" t="s">
        <v>8126</v>
      </c>
      <c r="E2306" s="634" t="s">
        <v>8127</v>
      </c>
      <c r="F2306" s="634" t="s">
        <v>4345</v>
      </c>
      <c r="G2306" s="634" t="s">
        <v>8598</v>
      </c>
      <c r="H2306" s="634" t="s">
        <v>4346</v>
      </c>
      <c r="I2306" s="634" t="s">
        <v>20316</v>
      </c>
      <c r="J2306" s="634" t="s">
        <v>20317</v>
      </c>
      <c r="K2306" s="635">
        <v>60105075330020</v>
      </c>
      <c r="L2306" s="634" t="s">
        <v>8359</v>
      </c>
      <c r="M2306" s="634" t="s">
        <v>4312</v>
      </c>
      <c r="N2306" s="634" t="s">
        <v>2424</v>
      </c>
      <c r="O2306" s="634" t="s">
        <v>7920</v>
      </c>
      <c r="P2306" s="634" t="s">
        <v>8132</v>
      </c>
      <c r="Q2306" s="634" t="s">
        <v>8133</v>
      </c>
      <c r="R2306" s="634" t="s">
        <v>7205</v>
      </c>
      <c r="S2306" s="634" t="s">
        <v>8135</v>
      </c>
      <c r="T2306" s="634" t="s">
        <v>8374</v>
      </c>
      <c r="U2306" s="634" t="s">
        <v>2426</v>
      </c>
      <c r="V2306" s="634" t="s">
        <v>470</v>
      </c>
      <c r="W2306" s="634" t="s">
        <v>5559</v>
      </c>
      <c r="X2306" s="634" t="s">
        <v>8739</v>
      </c>
      <c r="Y2306" s="634" t="s">
        <v>8138</v>
      </c>
      <c r="Z2306" s="634" t="s">
        <v>8139</v>
      </c>
      <c r="AE2306" s="634" t="s">
        <v>20515</v>
      </c>
      <c r="AF2306" s="634" t="s">
        <v>19768</v>
      </c>
      <c r="AI2306" s="646" t="str">
        <f>VLOOKUP(K2306,'1-kurs'!C:F,4,)</f>
        <v>1-kurs</v>
      </c>
      <c r="AJ2306" s="634" t="str">
        <f t="shared" si="35"/>
        <v>438241102276</v>
      </c>
    </row>
    <row r="2307" spans="1:36" hidden="1" x14ac:dyDescent="0.25">
      <c r="A2307" s="634" t="s">
        <v>20483</v>
      </c>
      <c r="B2307" s="634" t="s">
        <v>20484</v>
      </c>
      <c r="C2307" s="634" t="s">
        <v>8125</v>
      </c>
      <c r="D2307" s="634" t="s">
        <v>8126</v>
      </c>
      <c r="E2307" s="634" t="s">
        <v>8356</v>
      </c>
      <c r="F2307" s="634" t="s">
        <v>4345</v>
      </c>
      <c r="G2307" s="634" t="s">
        <v>8186</v>
      </c>
      <c r="H2307" s="634" t="s">
        <v>4346</v>
      </c>
      <c r="I2307" s="634" t="s">
        <v>20485</v>
      </c>
      <c r="J2307" s="634" t="s">
        <v>20486</v>
      </c>
      <c r="K2307" s="635">
        <v>40904935360016</v>
      </c>
      <c r="L2307" s="634" t="s">
        <v>8482</v>
      </c>
      <c r="M2307" s="634" t="s">
        <v>4312</v>
      </c>
      <c r="N2307" s="634" t="s">
        <v>2424</v>
      </c>
      <c r="O2307" s="634" t="s">
        <v>7955</v>
      </c>
      <c r="P2307" s="634" t="s">
        <v>8132</v>
      </c>
      <c r="Q2307" s="634" t="s">
        <v>8133</v>
      </c>
      <c r="R2307" s="634" t="s">
        <v>7205</v>
      </c>
      <c r="S2307" s="634" t="s">
        <v>8135</v>
      </c>
      <c r="T2307" s="634" t="s">
        <v>8509</v>
      </c>
      <c r="U2307" s="634" t="s">
        <v>2426</v>
      </c>
      <c r="V2307" s="634" t="s">
        <v>470</v>
      </c>
      <c r="W2307" s="634" t="s">
        <v>5559</v>
      </c>
      <c r="X2307" s="634" t="s">
        <v>8137</v>
      </c>
      <c r="Y2307" s="634" t="s">
        <v>8138</v>
      </c>
      <c r="Z2307" s="634" t="s">
        <v>8139</v>
      </c>
      <c r="AE2307" s="634" t="s">
        <v>20515</v>
      </c>
      <c r="AF2307" s="634" t="s">
        <v>21301</v>
      </c>
      <c r="AI2307" s="646" t="str">
        <f>VLOOKUP(K2307,'1-kurs'!C:F,4,)</f>
        <v>1-kurs</v>
      </c>
      <c r="AJ2307" s="634" t="str">
        <f t="shared" si="35"/>
        <v>438241102294</v>
      </c>
    </row>
    <row r="2308" spans="1:36" hidden="1" x14ac:dyDescent="0.25">
      <c r="A2308" s="634" t="s">
        <v>19981</v>
      </c>
      <c r="B2308" s="634" t="s">
        <v>7884</v>
      </c>
      <c r="C2308" s="634" t="s">
        <v>8125</v>
      </c>
      <c r="D2308" s="634" t="s">
        <v>8126</v>
      </c>
      <c r="E2308" s="634" t="s">
        <v>8127</v>
      </c>
      <c r="F2308" s="634" t="s">
        <v>8552</v>
      </c>
      <c r="G2308" s="634" t="s">
        <v>11427</v>
      </c>
      <c r="H2308" s="634" t="s">
        <v>4344</v>
      </c>
      <c r="I2308" s="634" t="s">
        <v>19982</v>
      </c>
      <c r="J2308" s="634" t="s">
        <v>19983</v>
      </c>
      <c r="K2308" s="635">
        <v>30110932700040</v>
      </c>
      <c r="L2308" s="634" t="s">
        <v>9860</v>
      </c>
      <c r="M2308" s="634" t="s">
        <v>4312</v>
      </c>
      <c r="N2308" s="634" t="s">
        <v>2424</v>
      </c>
      <c r="O2308" s="634" t="s">
        <v>7955</v>
      </c>
      <c r="P2308" s="634" t="s">
        <v>8132</v>
      </c>
      <c r="Q2308" s="634" t="s">
        <v>8133</v>
      </c>
      <c r="R2308" s="634" t="s">
        <v>7205</v>
      </c>
      <c r="S2308" s="634" t="s">
        <v>8135</v>
      </c>
      <c r="T2308" s="634" t="s">
        <v>8509</v>
      </c>
      <c r="U2308" s="634" t="s">
        <v>2426</v>
      </c>
      <c r="V2308" s="634" t="s">
        <v>470</v>
      </c>
      <c r="W2308" s="634" t="s">
        <v>5559</v>
      </c>
      <c r="X2308" s="634" t="s">
        <v>8202</v>
      </c>
      <c r="Y2308" s="634" t="s">
        <v>8138</v>
      </c>
      <c r="Z2308" s="634" t="s">
        <v>8139</v>
      </c>
      <c r="AE2308" s="634" t="s">
        <v>20128</v>
      </c>
      <c r="AF2308" s="634" t="s">
        <v>21303</v>
      </c>
      <c r="AI2308" s="646" t="str">
        <f>VLOOKUP(K2308,'1-kurs'!C:F,4,)</f>
        <v>1-kurs</v>
      </c>
      <c r="AJ2308" s="634" t="str">
        <f t="shared" ref="AJ2308:AJ2371" si="36">A2308</f>
        <v>438241102103</v>
      </c>
    </row>
    <row r="2309" spans="1:36" hidden="1" x14ac:dyDescent="0.25">
      <c r="A2309" s="634" t="s">
        <v>10598</v>
      </c>
      <c r="B2309" s="634" t="s">
        <v>7954</v>
      </c>
      <c r="C2309" s="634" t="s">
        <v>8125</v>
      </c>
      <c r="D2309" s="634" t="s">
        <v>8126</v>
      </c>
      <c r="E2309" s="634" t="s">
        <v>8127</v>
      </c>
      <c r="F2309" s="634" t="s">
        <v>4345</v>
      </c>
      <c r="G2309" s="634" t="s">
        <v>4350</v>
      </c>
      <c r="H2309" s="634" t="s">
        <v>4344</v>
      </c>
      <c r="I2309" s="634" t="s">
        <v>10599</v>
      </c>
      <c r="J2309" s="634" t="s">
        <v>10600</v>
      </c>
      <c r="K2309" s="635">
        <v>30901965310047</v>
      </c>
      <c r="L2309" s="634" t="s">
        <v>8131</v>
      </c>
      <c r="M2309" s="634" t="s">
        <v>4312</v>
      </c>
      <c r="N2309" s="634" t="s">
        <v>2424</v>
      </c>
      <c r="O2309" s="634" t="s">
        <v>7955</v>
      </c>
      <c r="P2309" s="634" t="s">
        <v>8132</v>
      </c>
      <c r="Q2309" s="634" t="s">
        <v>8133</v>
      </c>
      <c r="R2309" s="634" t="s">
        <v>7205</v>
      </c>
      <c r="S2309" s="634" t="s">
        <v>8135</v>
      </c>
      <c r="T2309" s="634" t="s">
        <v>8509</v>
      </c>
      <c r="U2309" s="634" t="s">
        <v>2426</v>
      </c>
      <c r="V2309" s="634" t="s">
        <v>470</v>
      </c>
      <c r="W2309" s="634" t="s">
        <v>5559</v>
      </c>
      <c r="X2309" s="634" t="s">
        <v>10568</v>
      </c>
      <c r="Y2309" s="634" t="s">
        <v>8138</v>
      </c>
      <c r="Z2309" s="634" t="s">
        <v>8139</v>
      </c>
      <c r="AE2309" s="634" t="s">
        <v>20128</v>
      </c>
      <c r="AF2309" s="634" t="s">
        <v>21289</v>
      </c>
      <c r="AI2309" s="646" t="str">
        <f>VLOOKUP(K2309,'1-kurs'!C:F,4,)</f>
        <v>1-kurs</v>
      </c>
      <c r="AJ2309" s="634" t="str">
        <f t="shared" si="36"/>
        <v>438241101139</v>
      </c>
    </row>
    <row r="2310" spans="1:36" hidden="1" x14ac:dyDescent="0.25">
      <c r="A2310" s="634" t="s">
        <v>19977</v>
      </c>
      <c r="B2310" s="634" t="s">
        <v>7865</v>
      </c>
      <c r="C2310" s="634" t="s">
        <v>8125</v>
      </c>
      <c r="D2310" s="634" t="s">
        <v>8126</v>
      </c>
      <c r="E2310" s="634" t="s">
        <v>8127</v>
      </c>
      <c r="F2310" s="634" t="s">
        <v>8552</v>
      </c>
      <c r="G2310" s="634" t="s">
        <v>11427</v>
      </c>
      <c r="H2310" s="634" t="s">
        <v>4344</v>
      </c>
      <c r="I2310" s="634" t="s">
        <v>19978</v>
      </c>
      <c r="J2310" s="634" t="s">
        <v>19979</v>
      </c>
      <c r="K2310" s="635">
        <v>31802975640012</v>
      </c>
      <c r="L2310" s="634" t="s">
        <v>19980</v>
      </c>
      <c r="M2310" s="634" t="s">
        <v>4312</v>
      </c>
      <c r="N2310" s="634" t="s">
        <v>2424</v>
      </c>
      <c r="O2310" s="634" t="s">
        <v>7955</v>
      </c>
      <c r="P2310" s="634" t="s">
        <v>8132</v>
      </c>
      <c r="Q2310" s="634" t="s">
        <v>8133</v>
      </c>
      <c r="R2310" s="634" t="s">
        <v>7205</v>
      </c>
      <c r="S2310" s="634" t="s">
        <v>8135</v>
      </c>
      <c r="T2310" s="634" t="s">
        <v>8509</v>
      </c>
      <c r="U2310" s="634" t="s">
        <v>2426</v>
      </c>
      <c r="V2310" s="634" t="s">
        <v>470</v>
      </c>
      <c r="W2310" s="634" t="s">
        <v>5559</v>
      </c>
      <c r="X2310" s="634" t="s">
        <v>8137</v>
      </c>
      <c r="Y2310" s="634" t="s">
        <v>8138</v>
      </c>
      <c r="Z2310" s="634" t="s">
        <v>8139</v>
      </c>
      <c r="AE2310" s="634" t="s">
        <v>20128</v>
      </c>
      <c r="AF2310" s="634" t="s">
        <v>21273</v>
      </c>
      <c r="AI2310" s="646" t="str">
        <f>VLOOKUP(K2310,'1-kurs'!C:F,4,)</f>
        <v>1-kurs</v>
      </c>
      <c r="AJ2310" s="634" t="str">
        <f t="shared" si="36"/>
        <v>438241102102</v>
      </c>
    </row>
    <row r="2311" spans="1:36" hidden="1" x14ac:dyDescent="0.25">
      <c r="A2311" s="634" t="s">
        <v>19610</v>
      </c>
      <c r="B2311" s="634" t="s">
        <v>18958</v>
      </c>
      <c r="C2311" s="634" t="s">
        <v>8125</v>
      </c>
      <c r="D2311" s="634" t="s">
        <v>8126</v>
      </c>
      <c r="E2311" s="634" t="s">
        <v>8127</v>
      </c>
      <c r="F2311" s="634" t="s">
        <v>8552</v>
      </c>
      <c r="G2311" s="634" t="s">
        <v>10353</v>
      </c>
      <c r="H2311" s="634" t="s">
        <v>4346</v>
      </c>
      <c r="I2311" s="634" t="s">
        <v>19611</v>
      </c>
      <c r="J2311" s="634" t="s">
        <v>19612</v>
      </c>
      <c r="K2311" s="635">
        <v>41604975710013</v>
      </c>
      <c r="L2311" s="634" t="s">
        <v>19613</v>
      </c>
      <c r="M2311" s="634" t="s">
        <v>4312</v>
      </c>
      <c r="N2311" s="634" t="s">
        <v>2424</v>
      </c>
      <c r="O2311" s="634" t="s">
        <v>7955</v>
      </c>
      <c r="P2311" s="634" t="s">
        <v>8132</v>
      </c>
      <c r="Q2311" s="634" t="s">
        <v>8133</v>
      </c>
      <c r="R2311" s="634" t="s">
        <v>7205</v>
      </c>
      <c r="S2311" s="634" t="s">
        <v>8135</v>
      </c>
      <c r="T2311" s="634" t="s">
        <v>8509</v>
      </c>
      <c r="U2311" s="634" t="s">
        <v>2426</v>
      </c>
      <c r="V2311" s="634" t="s">
        <v>470</v>
      </c>
      <c r="W2311" s="634" t="s">
        <v>5559</v>
      </c>
      <c r="X2311" s="634" t="s">
        <v>8161</v>
      </c>
      <c r="Y2311" s="634" t="s">
        <v>8138</v>
      </c>
      <c r="Z2311" s="634" t="s">
        <v>8139</v>
      </c>
      <c r="AE2311" s="634" t="s">
        <v>20128</v>
      </c>
      <c r="AF2311" s="634" t="s">
        <v>21320</v>
      </c>
      <c r="AI2311" s="646" t="str">
        <f>VLOOKUP(K2311,'1-kurs'!C:F,4,)</f>
        <v>1-kurs</v>
      </c>
      <c r="AJ2311" s="634" t="str">
        <f t="shared" si="36"/>
        <v>438241101822</v>
      </c>
    </row>
    <row r="2312" spans="1:36" hidden="1" x14ac:dyDescent="0.25">
      <c r="A2312" s="634" t="s">
        <v>18865</v>
      </c>
      <c r="B2312" s="634" t="s">
        <v>18866</v>
      </c>
      <c r="C2312" s="634" t="s">
        <v>8125</v>
      </c>
      <c r="D2312" s="634" t="s">
        <v>8126</v>
      </c>
      <c r="E2312" s="634" t="s">
        <v>8127</v>
      </c>
      <c r="F2312" s="634" t="s">
        <v>4345</v>
      </c>
      <c r="G2312" s="634" t="s">
        <v>4347</v>
      </c>
      <c r="H2312" s="634" t="s">
        <v>4346</v>
      </c>
      <c r="I2312" s="634" t="s">
        <v>18867</v>
      </c>
      <c r="J2312" s="634" t="s">
        <v>18868</v>
      </c>
      <c r="K2312" s="635">
        <v>41806871150010</v>
      </c>
      <c r="L2312" s="634" t="s">
        <v>18869</v>
      </c>
      <c r="M2312" s="634" t="s">
        <v>2423</v>
      </c>
      <c r="N2312" s="634" t="s">
        <v>2424</v>
      </c>
      <c r="O2312" s="634" t="s">
        <v>18863</v>
      </c>
      <c r="P2312" s="634" t="s">
        <v>8132</v>
      </c>
      <c r="Q2312" s="634" t="s">
        <v>8133</v>
      </c>
      <c r="R2312" s="634" t="s">
        <v>7224</v>
      </c>
      <c r="S2312" s="634" t="s">
        <v>8135</v>
      </c>
      <c r="T2312" s="634" t="s">
        <v>18864</v>
      </c>
      <c r="U2312" s="634" t="s">
        <v>2426</v>
      </c>
      <c r="V2312" s="634" t="s">
        <v>470</v>
      </c>
      <c r="W2312" s="634" t="s">
        <v>5559</v>
      </c>
      <c r="X2312" s="634" t="s">
        <v>8175</v>
      </c>
      <c r="Y2312" s="634" t="s">
        <v>8138</v>
      </c>
      <c r="Z2312" s="634" t="s">
        <v>8139</v>
      </c>
      <c r="AE2312" s="634" t="s">
        <v>20514</v>
      </c>
      <c r="AF2312" s="634" t="s">
        <v>21318</v>
      </c>
      <c r="AI2312" s="646" t="str">
        <f>VLOOKUP(K2312,'2-kurs'!C:F,4,)</f>
        <v>2-kurs</v>
      </c>
      <c r="AJ2312" s="634" t="str">
        <f t="shared" si="36"/>
        <v>438231100922</v>
      </c>
    </row>
    <row r="2313" spans="1:36" hidden="1" x14ac:dyDescent="0.25">
      <c r="A2313" s="634" t="s">
        <v>18870</v>
      </c>
      <c r="B2313" s="634" t="s">
        <v>18871</v>
      </c>
      <c r="C2313" s="634" t="s">
        <v>8125</v>
      </c>
      <c r="D2313" s="634" t="s">
        <v>8126</v>
      </c>
      <c r="E2313" s="634" t="s">
        <v>8127</v>
      </c>
      <c r="F2313" s="634" t="s">
        <v>8142</v>
      </c>
      <c r="G2313" s="634" t="s">
        <v>9817</v>
      </c>
      <c r="H2313" s="634" t="s">
        <v>4346</v>
      </c>
      <c r="I2313" s="634" t="s">
        <v>18872</v>
      </c>
      <c r="J2313" s="634" t="s">
        <v>18873</v>
      </c>
      <c r="K2313" s="635">
        <v>41409975830042</v>
      </c>
      <c r="L2313" s="634" t="s">
        <v>10895</v>
      </c>
      <c r="M2313" s="634" t="s">
        <v>2423</v>
      </c>
      <c r="N2313" s="634" t="s">
        <v>2424</v>
      </c>
      <c r="O2313" s="634" t="s">
        <v>18863</v>
      </c>
      <c r="P2313" s="634" t="s">
        <v>8132</v>
      </c>
      <c r="Q2313" s="634" t="s">
        <v>8133</v>
      </c>
      <c r="R2313" s="634" t="s">
        <v>7224</v>
      </c>
      <c r="S2313" s="634" t="s">
        <v>8135</v>
      </c>
      <c r="T2313" s="634" t="s">
        <v>18864</v>
      </c>
      <c r="U2313" s="634" t="s">
        <v>2426</v>
      </c>
      <c r="V2313" s="634" t="s">
        <v>470</v>
      </c>
      <c r="W2313" s="634" t="s">
        <v>5559</v>
      </c>
      <c r="X2313" s="634" t="s">
        <v>8175</v>
      </c>
      <c r="Y2313" s="634" t="s">
        <v>8138</v>
      </c>
      <c r="Z2313" s="634" t="s">
        <v>8139</v>
      </c>
      <c r="AE2313" s="634" t="s">
        <v>20514</v>
      </c>
      <c r="AF2313" s="634" t="s">
        <v>18741</v>
      </c>
      <c r="AI2313" s="646" t="str">
        <f>VLOOKUP(K2313,'2-kurs'!C:F,4,)</f>
        <v>2-kurs</v>
      </c>
      <c r="AJ2313" s="634" t="str">
        <f t="shared" si="36"/>
        <v>438231100930</v>
      </c>
    </row>
    <row r="2314" spans="1:36" hidden="1" x14ac:dyDescent="0.25">
      <c r="A2314" s="634" t="s">
        <v>18883</v>
      </c>
      <c r="B2314" s="634" t="s">
        <v>18884</v>
      </c>
      <c r="C2314" s="634" t="s">
        <v>8125</v>
      </c>
      <c r="D2314" s="634" t="s">
        <v>8126</v>
      </c>
      <c r="E2314" s="634" t="s">
        <v>8127</v>
      </c>
      <c r="F2314" s="634" t="s">
        <v>4345</v>
      </c>
      <c r="G2314" s="634" t="s">
        <v>8163</v>
      </c>
      <c r="H2314" s="634" t="s">
        <v>4344</v>
      </c>
      <c r="I2314" s="634" t="s">
        <v>18885</v>
      </c>
      <c r="J2314" s="634" t="s">
        <v>18886</v>
      </c>
      <c r="K2314" s="635">
        <v>32603911080014</v>
      </c>
      <c r="L2314" s="634" t="s">
        <v>18887</v>
      </c>
      <c r="M2314" s="634" t="s">
        <v>2423</v>
      </c>
      <c r="N2314" s="634" t="s">
        <v>2424</v>
      </c>
      <c r="O2314" s="634" t="s">
        <v>18863</v>
      </c>
      <c r="P2314" s="634" t="s">
        <v>8132</v>
      </c>
      <c r="Q2314" s="634" t="s">
        <v>8133</v>
      </c>
      <c r="R2314" s="634" t="s">
        <v>7224</v>
      </c>
      <c r="S2314" s="634" t="s">
        <v>8135</v>
      </c>
      <c r="T2314" s="634" t="s">
        <v>18864</v>
      </c>
      <c r="U2314" s="634" t="s">
        <v>2426</v>
      </c>
      <c r="V2314" s="634" t="s">
        <v>470</v>
      </c>
      <c r="W2314" s="634" t="s">
        <v>5559</v>
      </c>
      <c r="X2314" s="634" t="s">
        <v>8175</v>
      </c>
      <c r="Y2314" s="634" t="s">
        <v>8138</v>
      </c>
      <c r="Z2314" s="634" t="s">
        <v>8139</v>
      </c>
      <c r="AE2314" s="634" t="s">
        <v>20514</v>
      </c>
      <c r="AF2314" s="634" t="s">
        <v>21320</v>
      </c>
      <c r="AI2314" s="646" t="str">
        <f>VLOOKUP(K2314,'2-kurs'!C:F,4,)</f>
        <v>2-kurs</v>
      </c>
      <c r="AJ2314" s="634" t="str">
        <f t="shared" si="36"/>
        <v>438231100920</v>
      </c>
    </row>
    <row r="2315" spans="1:36" hidden="1" x14ac:dyDescent="0.25">
      <c r="A2315" s="634" t="s">
        <v>19798</v>
      </c>
      <c r="B2315" s="634" t="s">
        <v>8082</v>
      </c>
      <c r="C2315" s="634" t="s">
        <v>8125</v>
      </c>
      <c r="D2315" s="634" t="s">
        <v>8126</v>
      </c>
      <c r="E2315" s="634" t="s">
        <v>8127</v>
      </c>
      <c r="F2315" s="634" t="s">
        <v>8700</v>
      </c>
      <c r="G2315" s="634" t="s">
        <v>19799</v>
      </c>
      <c r="H2315" s="634" t="s">
        <v>4344</v>
      </c>
      <c r="I2315" s="634" t="s">
        <v>19800</v>
      </c>
      <c r="J2315" s="634" t="s">
        <v>19801</v>
      </c>
      <c r="K2315" s="635">
        <v>30202907140015</v>
      </c>
      <c r="L2315" s="634" t="s">
        <v>19802</v>
      </c>
      <c r="M2315" s="634" t="s">
        <v>2423</v>
      </c>
      <c r="N2315" s="634" t="s">
        <v>2424</v>
      </c>
      <c r="O2315" s="634" t="s">
        <v>18863</v>
      </c>
      <c r="P2315" s="634" t="s">
        <v>8132</v>
      </c>
      <c r="Q2315" s="634" t="s">
        <v>8133</v>
      </c>
      <c r="R2315" s="634" t="s">
        <v>7224</v>
      </c>
      <c r="S2315" s="634" t="s">
        <v>8135</v>
      </c>
      <c r="T2315" s="634" t="s">
        <v>18864</v>
      </c>
      <c r="U2315" s="634" t="s">
        <v>2426</v>
      </c>
      <c r="V2315" s="634" t="s">
        <v>470</v>
      </c>
      <c r="W2315" s="634" t="s">
        <v>5559</v>
      </c>
      <c r="X2315" s="634" t="s">
        <v>8175</v>
      </c>
      <c r="Y2315" s="634" t="s">
        <v>8138</v>
      </c>
      <c r="Z2315" s="634" t="s">
        <v>8139</v>
      </c>
      <c r="AE2315" s="634" t="s">
        <v>20514</v>
      </c>
      <c r="AF2315" s="634" t="s">
        <v>21319</v>
      </c>
      <c r="AI2315" s="646" t="str">
        <f>VLOOKUP(K2315,'2-kurs'!C:F,4,)</f>
        <v>2-kurs</v>
      </c>
      <c r="AJ2315" s="634" t="str">
        <f t="shared" si="36"/>
        <v>438241102263</v>
      </c>
    </row>
    <row r="2316" spans="1:36" hidden="1" x14ac:dyDescent="0.25">
      <c r="A2316" s="634" t="s">
        <v>18880</v>
      </c>
      <c r="B2316" s="634" t="s">
        <v>8046</v>
      </c>
      <c r="C2316" s="634" t="s">
        <v>8125</v>
      </c>
      <c r="D2316" s="634" t="s">
        <v>8126</v>
      </c>
      <c r="E2316" s="634" t="s">
        <v>8127</v>
      </c>
      <c r="F2316" s="634" t="s">
        <v>4345</v>
      </c>
      <c r="G2316" s="634" t="s">
        <v>8221</v>
      </c>
      <c r="H2316" s="634" t="s">
        <v>4346</v>
      </c>
      <c r="I2316" s="634" t="s">
        <v>18881</v>
      </c>
      <c r="J2316" s="634" t="s">
        <v>18882</v>
      </c>
      <c r="K2316" s="635">
        <v>42204871110037</v>
      </c>
      <c r="L2316" s="634" t="s">
        <v>8719</v>
      </c>
      <c r="M2316" s="634" t="s">
        <v>2423</v>
      </c>
      <c r="N2316" s="634" t="s">
        <v>2424</v>
      </c>
      <c r="O2316" s="634" t="s">
        <v>18863</v>
      </c>
      <c r="P2316" s="634" t="s">
        <v>8132</v>
      </c>
      <c r="Q2316" s="634" t="s">
        <v>8133</v>
      </c>
      <c r="R2316" s="634" t="s">
        <v>7224</v>
      </c>
      <c r="S2316" s="634" t="s">
        <v>8135</v>
      </c>
      <c r="T2316" s="634" t="s">
        <v>18864</v>
      </c>
      <c r="U2316" s="634" t="s">
        <v>2426</v>
      </c>
      <c r="V2316" s="634" t="s">
        <v>470</v>
      </c>
      <c r="W2316" s="634" t="s">
        <v>5559</v>
      </c>
      <c r="X2316" s="634" t="s">
        <v>8175</v>
      </c>
      <c r="Y2316" s="634" t="s">
        <v>8138</v>
      </c>
      <c r="Z2316" s="634" t="s">
        <v>8139</v>
      </c>
      <c r="AE2316" s="634" t="s">
        <v>20515</v>
      </c>
      <c r="AF2316" s="634" t="s">
        <v>21318</v>
      </c>
      <c r="AI2316" s="646" t="str">
        <f>VLOOKUP(K2316,'2-kurs'!C:F,4,)</f>
        <v>2-kurs</v>
      </c>
      <c r="AJ2316" s="634" t="str">
        <f t="shared" si="36"/>
        <v>438231100928</v>
      </c>
    </row>
    <row r="2317" spans="1:36" hidden="1" x14ac:dyDescent="0.25">
      <c r="A2317" s="634" t="s">
        <v>18877</v>
      </c>
      <c r="B2317" s="634" t="s">
        <v>7987</v>
      </c>
      <c r="C2317" s="634" t="s">
        <v>8125</v>
      </c>
      <c r="D2317" s="634" t="s">
        <v>8126</v>
      </c>
      <c r="E2317" s="634" t="s">
        <v>8127</v>
      </c>
      <c r="F2317" s="634" t="s">
        <v>4345</v>
      </c>
      <c r="G2317" s="634" t="s">
        <v>4350</v>
      </c>
      <c r="H2317" s="634" t="s">
        <v>4346</v>
      </c>
      <c r="I2317" s="634" t="s">
        <v>18878</v>
      </c>
      <c r="J2317" s="634" t="s">
        <v>18879</v>
      </c>
      <c r="K2317" s="635">
        <v>40902805310037</v>
      </c>
      <c r="L2317" s="634" t="s">
        <v>15558</v>
      </c>
      <c r="M2317" s="634" t="s">
        <v>2423</v>
      </c>
      <c r="N2317" s="634" t="s">
        <v>2424</v>
      </c>
      <c r="O2317" s="634" t="s">
        <v>18863</v>
      </c>
      <c r="P2317" s="634" t="s">
        <v>8132</v>
      </c>
      <c r="Q2317" s="634" t="s">
        <v>8133</v>
      </c>
      <c r="R2317" s="634" t="s">
        <v>7224</v>
      </c>
      <c r="S2317" s="634" t="s">
        <v>8135</v>
      </c>
      <c r="T2317" s="634" t="s">
        <v>18864</v>
      </c>
      <c r="U2317" s="634" t="s">
        <v>2426</v>
      </c>
      <c r="V2317" s="634" t="s">
        <v>470</v>
      </c>
      <c r="W2317" s="634" t="s">
        <v>5559</v>
      </c>
      <c r="X2317" s="634" t="s">
        <v>8175</v>
      </c>
      <c r="Y2317" s="634" t="s">
        <v>8138</v>
      </c>
      <c r="Z2317" s="634" t="s">
        <v>8139</v>
      </c>
      <c r="AE2317" s="634" t="s">
        <v>20514</v>
      </c>
      <c r="AF2317" s="634" t="s">
        <v>21315</v>
      </c>
      <c r="AI2317" s="646" t="str">
        <f>VLOOKUP(K2317,'2-kurs'!C:F,4,)</f>
        <v>2-kurs</v>
      </c>
      <c r="AJ2317" s="634" t="str">
        <f t="shared" si="36"/>
        <v>438231100913</v>
      </c>
    </row>
    <row r="2318" spans="1:36" hidden="1" x14ac:dyDescent="0.25">
      <c r="A2318" s="634" t="s">
        <v>18874</v>
      </c>
      <c r="B2318" s="634" t="s">
        <v>7977</v>
      </c>
      <c r="C2318" s="634" t="s">
        <v>8125</v>
      </c>
      <c r="D2318" s="634" t="s">
        <v>8126</v>
      </c>
      <c r="E2318" s="634" t="s">
        <v>8127</v>
      </c>
      <c r="F2318" s="634" t="s">
        <v>4345</v>
      </c>
      <c r="G2318" s="634" t="s">
        <v>8332</v>
      </c>
      <c r="H2318" s="634" t="s">
        <v>4346</v>
      </c>
      <c r="I2318" s="634" t="s">
        <v>18875</v>
      </c>
      <c r="J2318" s="634" t="s">
        <v>18876</v>
      </c>
      <c r="K2318" s="635">
        <v>41710811050015</v>
      </c>
      <c r="L2318" s="634" t="s">
        <v>9125</v>
      </c>
      <c r="M2318" s="634" t="s">
        <v>2423</v>
      </c>
      <c r="N2318" s="634" t="s">
        <v>2424</v>
      </c>
      <c r="O2318" s="634" t="s">
        <v>18863</v>
      </c>
      <c r="P2318" s="634" t="s">
        <v>8132</v>
      </c>
      <c r="Q2318" s="634" t="s">
        <v>8133</v>
      </c>
      <c r="R2318" s="634" t="s">
        <v>7224</v>
      </c>
      <c r="S2318" s="634" t="s">
        <v>8135</v>
      </c>
      <c r="T2318" s="634" t="s">
        <v>18864</v>
      </c>
      <c r="U2318" s="634" t="s">
        <v>2426</v>
      </c>
      <c r="V2318" s="634" t="s">
        <v>470</v>
      </c>
      <c r="W2318" s="634" t="s">
        <v>5559</v>
      </c>
      <c r="X2318" s="634" t="s">
        <v>8175</v>
      </c>
      <c r="Y2318" s="634" t="s">
        <v>8138</v>
      </c>
      <c r="Z2318" s="634" t="s">
        <v>8139</v>
      </c>
      <c r="AE2318" s="634" t="s">
        <v>20514</v>
      </c>
      <c r="AF2318" s="634" t="s">
        <v>21318</v>
      </c>
      <c r="AI2318" s="646" t="str">
        <f>VLOOKUP(K2318,'2-kurs'!C:F,4,)</f>
        <v>2-kurs</v>
      </c>
      <c r="AJ2318" s="634" t="str">
        <f t="shared" si="36"/>
        <v>438231100924</v>
      </c>
    </row>
    <row r="2319" spans="1:36" hidden="1" x14ac:dyDescent="0.25">
      <c r="A2319" s="634" t="s">
        <v>18860</v>
      </c>
      <c r="B2319" s="634" t="s">
        <v>7959</v>
      </c>
      <c r="C2319" s="634" t="s">
        <v>8125</v>
      </c>
      <c r="D2319" s="634" t="s">
        <v>8126</v>
      </c>
      <c r="E2319" s="634" t="s">
        <v>8127</v>
      </c>
      <c r="F2319" s="634" t="s">
        <v>4345</v>
      </c>
      <c r="G2319" s="634" t="s">
        <v>8186</v>
      </c>
      <c r="H2319" s="634" t="s">
        <v>4346</v>
      </c>
      <c r="I2319" s="634" t="s">
        <v>18861</v>
      </c>
      <c r="J2319" s="634" t="s">
        <v>18862</v>
      </c>
      <c r="K2319" s="635">
        <v>42803881120027</v>
      </c>
      <c r="L2319" s="634" t="s">
        <v>9125</v>
      </c>
      <c r="M2319" s="634" t="s">
        <v>2423</v>
      </c>
      <c r="N2319" s="634" t="s">
        <v>2424</v>
      </c>
      <c r="O2319" s="634" t="s">
        <v>18863</v>
      </c>
      <c r="P2319" s="634" t="s">
        <v>8132</v>
      </c>
      <c r="Q2319" s="634" t="s">
        <v>8133</v>
      </c>
      <c r="R2319" s="634" t="s">
        <v>7224</v>
      </c>
      <c r="S2319" s="634" t="s">
        <v>8135</v>
      </c>
      <c r="T2319" s="634" t="s">
        <v>18864</v>
      </c>
      <c r="U2319" s="634" t="s">
        <v>2426</v>
      </c>
      <c r="V2319" s="634" t="s">
        <v>470</v>
      </c>
      <c r="W2319" s="634" t="s">
        <v>5559</v>
      </c>
      <c r="X2319" s="634" t="s">
        <v>8175</v>
      </c>
      <c r="Y2319" s="634" t="s">
        <v>8138</v>
      </c>
      <c r="Z2319" s="634" t="s">
        <v>8139</v>
      </c>
      <c r="AE2319" s="634" t="s">
        <v>20514</v>
      </c>
      <c r="AF2319" s="634" t="s">
        <v>21289</v>
      </c>
      <c r="AI2319" s="646" t="str">
        <f>VLOOKUP(K2319,'2-kurs'!C:F,4,)</f>
        <v>2-kurs</v>
      </c>
      <c r="AJ2319" s="634" t="str">
        <f t="shared" si="36"/>
        <v>438231100918</v>
      </c>
    </row>
    <row r="2320" spans="1:36" hidden="1" x14ac:dyDescent="0.25">
      <c r="AI2320" s="646" t="e">
        <f>VLOOKUP(K2320,'2-kurs'!C:F,4,)</f>
        <v>#N/A</v>
      </c>
      <c r="AJ2320" s="634">
        <f t="shared" si="36"/>
        <v>0</v>
      </c>
    </row>
    <row r="2321" spans="35:36" hidden="1" x14ac:dyDescent="0.25">
      <c r="AI2321" s="646" t="e">
        <f>VLOOKUP(K2321,'2-kurs'!C:F,4,)</f>
        <v>#N/A</v>
      </c>
      <c r="AJ2321" s="634">
        <f t="shared" si="36"/>
        <v>0</v>
      </c>
    </row>
    <row r="2322" spans="35:36" hidden="1" x14ac:dyDescent="0.25">
      <c r="AI2322" s="646" t="e">
        <f>VLOOKUP(K2322,'2-kurs'!C:F,4,)</f>
        <v>#N/A</v>
      </c>
      <c r="AJ2322" s="634">
        <f t="shared" si="36"/>
        <v>0</v>
      </c>
    </row>
    <row r="2323" spans="35:36" hidden="1" x14ac:dyDescent="0.25">
      <c r="AI2323" s="646" t="e">
        <f>VLOOKUP(K2323,'2-kurs'!C:F,4,)</f>
        <v>#N/A</v>
      </c>
      <c r="AJ2323" s="634">
        <f t="shared" si="36"/>
        <v>0</v>
      </c>
    </row>
    <row r="2324" spans="35:36" hidden="1" x14ac:dyDescent="0.25">
      <c r="AI2324" s="646" t="e">
        <f>VLOOKUP(K2324,'2-kurs'!C:F,4,)</f>
        <v>#N/A</v>
      </c>
      <c r="AJ2324" s="634">
        <f t="shared" si="36"/>
        <v>0</v>
      </c>
    </row>
    <row r="2325" spans="35:36" hidden="1" x14ac:dyDescent="0.25">
      <c r="AI2325" s="646" t="e">
        <f>VLOOKUP(K2325,'1-kurs'!C:F,4,)</f>
        <v>#N/A</v>
      </c>
      <c r="AJ2325" s="634">
        <f t="shared" si="36"/>
        <v>0</v>
      </c>
    </row>
    <row r="2326" spans="35:36" hidden="1" x14ac:dyDescent="0.25">
      <c r="AI2326" s="646" t="e">
        <f>VLOOKUP(K2326,'1-kurs'!C:F,4,)</f>
        <v>#N/A</v>
      </c>
      <c r="AJ2326" s="634">
        <f t="shared" si="36"/>
        <v>0</v>
      </c>
    </row>
    <row r="2327" spans="35:36" hidden="1" x14ac:dyDescent="0.25">
      <c r="AI2327" s="646" t="e">
        <f>VLOOKUP(K2327,'1-kurs'!C:F,4,)</f>
        <v>#N/A</v>
      </c>
      <c r="AJ2327" s="634">
        <f t="shared" si="36"/>
        <v>0</v>
      </c>
    </row>
    <row r="2328" spans="35:36" hidden="1" x14ac:dyDescent="0.25">
      <c r="AI2328" s="646" t="e">
        <f>VLOOKUP(K2328,'1-kurs'!C:F,4,)</f>
        <v>#N/A</v>
      </c>
      <c r="AJ2328" s="634">
        <f t="shared" si="36"/>
        <v>0</v>
      </c>
    </row>
    <row r="2329" spans="35:36" hidden="1" x14ac:dyDescent="0.25">
      <c r="AI2329" s="646" t="e">
        <f>VLOOKUP(K2329,'1-kurs'!C:F,4,)</f>
        <v>#N/A</v>
      </c>
      <c r="AJ2329" s="634">
        <f t="shared" si="36"/>
        <v>0</v>
      </c>
    </row>
    <row r="2330" spans="35:36" hidden="1" x14ac:dyDescent="0.25">
      <c r="AI2330" s="646" t="e">
        <f>VLOOKUP(K2330,'1-kurs'!C:F,4,)</f>
        <v>#N/A</v>
      </c>
      <c r="AJ2330" s="634">
        <f t="shared" si="36"/>
        <v>0</v>
      </c>
    </row>
    <row r="2331" spans="35:36" hidden="1" x14ac:dyDescent="0.25">
      <c r="AI2331" s="646" t="e">
        <f>VLOOKUP(K2331,'1-kurs'!C:F,4,)</f>
        <v>#N/A</v>
      </c>
      <c r="AJ2331" s="634">
        <f t="shared" si="36"/>
        <v>0</v>
      </c>
    </row>
    <row r="2332" spans="35:36" hidden="1" x14ac:dyDescent="0.25">
      <c r="AI2332" s="646" t="e">
        <f>VLOOKUP(K2332,'1-kurs'!C:F,4,)</f>
        <v>#N/A</v>
      </c>
      <c r="AJ2332" s="634">
        <f t="shared" si="36"/>
        <v>0</v>
      </c>
    </row>
    <row r="2333" spans="35:36" hidden="1" x14ac:dyDescent="0.25">
      <c r="AI2333" s="646" t="e">
        <f>VLOOKUP(K2333,'1-kurs'!C:F,4,)</f>
        <v>#N/A</v>
      </c>
      <c r="AJ2333" s="634">
        <f t="shared" si="36"/>
        <v>0</v>
      </c>
    </row>
    <row r="2334" spans="35:36" hidden="1" x14ac:dyDescent="0.25">
      <c r="AI2334" s="646" t="e">
        <f>VLOOKUP(K2334,'1-kurs'!C:F,4,)</f>
        <v>#N/A</v>
      </c>
      <c r="AJ2334" s="634">
        <f t="shared" si="36"/>
        <v>0</v>
      </c>
    </row>
    <row r="2335" spans="35:36" hidden="1" x14ac:dyDescent="0.25">
      <c r="AI2335" s="646" t="e">
        <f>VLOOKUP(K2335,'1-kurs'!C:F,4,)</f>
        <v>#N/A</v>
      </c>
      <c r="AJ2335" s="634">
        <f t="shared" si="36"/>
        <v>0</v>
      </c>
    </row>
    <row r="2336" spans="35:36" hidden="1" x14ac:dyDescent="0.25">
      <c r="AI2336" s="646" t="e">
        <f>VLOOKUP(K2336,'1-kurs'!C:F,4,)</f>
        <v>#N/A</v>
      </c>
      <c r="AJ2336" s="634">
        <f t="shared" si="36"/>
        <v>0</v>
      </c>
    </row>
    <row r="2337" spans="35:36" hidden="1" x14ac:dyDescent="0.25">
      <c r="AI2337" s="646" t="e">
        <f>VLOOKUP(K2337,'1-kurs'!C:F,4,)</f>
        <v>#N/A</v>
      </c>
      <c r="AJ2337" s="634">
        <f t="shared" si="36"/>
        <v>0</v>
      </c>
    </row>
    <row r="2338" spans="35:36" hidden="1" x14ac:dyDescent="0.25">
      <c r="AI2338" s="646" t="e">
        <f>VLOOKUP(K2338,'1-kurs'!C:F,4,)</f>
        <v>#N/A</v>
      </c>
      <c r="AJ2338" s="634">
        <f t="shared" si="36"/>
        <v>0</v>
      </c>
    </row>
    <row r="2339" spans="35:36" hidden="1" x14ac:dyDescent="0.25">
      <c r="AI2339" s="646" t="e">
        <f>VLOOKUP(K2339,'1-kurs'!C:F,4,)</f>
        <v>#N/A</v>
      </c>
      <c r="AJ2339" s="634">
        <f t="shared" si="36"/>
        <v>0</v>
      </c>
    </row>
    <row r="2340" spans="35:36" hidden="1" x14ac:dyDescent="0.25">
      <c r="AI2340" s="646" t="e">
        <f>VLOOKUP(K2340,'1-kurs'!C:F,4,)</f>
        <v>#N/A</v>
      </c>
      <c r="AJ2340" s="634">
        <f t="shared" si="36"/>
        <v>0</v>
      </c>
    </row>
    <row r="2341" spans="35:36" hidden="1" x14ac:dyDescent="0.25">
      <c r="AI2341" s="646" t="e">
        <f>VLOOKUP(K2341,'1-kurs'!C:F,4,)</f>
        <v>#N/A</v>
      </c>
      <c r="AJ2341" s="634">
        <f t="shared" si="36"/>
        <v>0</v>
      </c>
    </row>
    <row r="2342" spans="35:36" hidden="1" x14ac:dyDescent="0.25">
      <c r="AI2342" s="646" t="e">
        <f>VLOOKUP(K2342,'1-kurs'!C:F,4,)</f>
        <v>#N/A</v>
      </c>
      <c r="AJ2342" s="634">
        <f t="shared" si="36"/>
        <v>0</v>
      </c>
    </row>
    <row r="2343" spans="35:36" hidden="1" x14ac:dyDescent="0.25">
      <c r="AI2343" s="646" t="e">
        <f>VLOOKUP(K2343,'1-kurs'!C:F,4,)</f>
        <v>#N/A</v>
      </c>
      <c r="AJ2343" s="634">
        <f t="shared" si="36"/>
        <v>0</v>
      </c>
    </row>
    <row r="2344" spans="35:36" hidden="1" x14ac:dyDescent="0.25">
      <c r="AI2344" s="646" t="e">
        <f>VLOOKUP(K2344,'1-kurs'!C:F,4,)</f>
        <v>#N/A</v>
      </c>
      <c r="AJ2344" s="634">
        <f t="shared" si="36"/>
        <v>0</v>
      </c>
    </row>
    <row r="2345" spans="35:36" hidden="1" x14ac:dyDescent="0.25">
      <c r="AI2345" s="646" t="e">
        <f>VLOOKUP(K2345,'1-kurs'!C:F,4,)</f>
        <v>#N/A</v>
      </c>
      <c r="AJ2345" s="634">
        <f t="shared" si="36"/>
        <v>0</v>
      </c>
    </row>
    <row r="2346" spans="35:36" hidden="1" x14ac:dyDescent="0.25">
      <c r="AI2346" s="646" t="e">
        <f>VLOOKUP(K2346,'1-kurs'!C:F,4,)</f>
        <v>#N/A</v>
      </c>
      <c r="AJ2346" s="634">
        <f t="shared" si="36"/>
        <v>0</v>
      </c>
    </row>
    <row r="2347" spans="35:36" hidden="1" x14ac:dyDescent="0.25">
      <c r="AI2347" s="646" t="e">
        <f>VLOOKUP(K2347,'1-kurs'!C:F,4,)</f>
        <v>#N/A</v>
      </c>
      <c r="AJ2347" s="634">
        <f t="shared" si="36"/>
        <v>0</v>
      </c>
    </row>
    <row r="2348" spans="35:36" hidden="1" x14ac:dyDescent="0.25">
      <c r="AI2348" s="646" t="e">
        <f>VLOOKUP(K2348,'1-kurs'!C:F,4,)</f>
        <v>#N/A</v>
      </c>
      <c r="AJ2348" s="634">
        <f t="shared" si="36"/>
        <v>0</v>
      </c>
    </row>
    <row r="2349" spans="35:36" hidden="1" x14ac:dyDescent="0.25">
      <c r="AI2349" s="646" t="e">
        <f>VLOOKUP(K2349,'1-kurs'!C:F,4,)</f>
        <v>#N/A</v>
      </c>
      <c r="AJ2349" s="634">
        <f t="shared" si="36"/>
        <v>0</v>
      </c>
    </row>
    <row r="2350" spans="35:36" hidden="1" x14ac:dyDescent="0.25">
      <c r="AI2350" s="646" t="e">
        <f>VLOOKUP(K2350,'1-kurs'!C:F,4,)</f>
        <v>#N/A</v>
      </c>
      <c r="AJ2350" s="634">
        <f t="shared" si="36"/>
        <v>0</v>
      </c>
    </row>
    <row r="2351" spans="35:36" hidden="1" x14ac:dyDescent="0.25">
      <c r="AI2351" s="646" t="e">
        <f>VLOOKUP(K2351,'1-kurs'!C:F,4,)</f>
        <v>#N/A</v>
      </c>
      <c r="AJ2351" s="634">
        <f t="shared" si="36"/>
        <v>0</v>
      </c>
    </row>
    <row r="2352" spans="35:36" hidden="1" x14ac:dyDescent="0.25">
      <c r="AI2352" s="646" t="e">
        <f>VLOOKUP(K2352,'1-kurs'!C:F,4,)</f>
        <v>#N/A</v>
      </c>
      <c r="AJ2352" s="634">
        <f t="shared" si="36"/>
        <v>0</v>
      </c>
    </row>
    <row r="2353" spans="35:36" hidden="1" x14ac:dyDescent="0.25">
      <c r="AI2353" s="646" t="e">
        <f>VLOOKUP(K2353,'1-kurs'!C:F,4,)</f>
        <v>#N/A</v>
      </c>
      <c r="AJ2353" s="634">
        <f t="shared" si="36"/>
        <v>0</v>
      </c>
    </row>
    <row r="2354" spans="35:36" hidden="1" x14ac:dyDescent="0.25">
      <c r="AI2354" s="646" t="e">
        <f>VLOOKUP(K2354,'1-kurs'!C:F,4,)</f>
        <v>#N/A</v>
      </c>
      <c r="AJ2354" s="634">
        <f t="shared" si="36"/>
        <v>0</v>
      </c>
    </row>
    <row r="2355" spans="35:36" hidden="1" x14ac:dyDescent="0.25">
      <c r="AI2355" s="646" t="e">
        <f>VLOOKUP(K2355,'1-kurs'!C:F,4,)</f>
        <v>#N/A</v>
      </c>
      <c r="AJ2355" s="634">
        <f t="shared" si="36"/>
        <v>0</v>
      </c>
    </row>
    <row r="2356" spans="35:36" hidden="1" x14ac:dyDescent="0.25">
      <c r="AI2356" s="646" t="e">
        <f>VLOOKUP(K2356,'1-kurs'!C:F,4,)</f>
        <v>#N/A</v>
      </c>
      <c r="AJ2356" s="634">
        <f t="shared" si="36"/>
        <v>0</v>
      </c>
    </row>
    <row r="2357" spans="35:36" hidden="1" x14ac:dyDescent="0.25">
      <c r="AI2357" s="646" t="e">
        <f>VLOOKUP(K2357,'1-kurs'!C:F,4,)</f>
        <v>#N/A</v>
      </c>
      <c r="AJ2357" s="634">
        <f t="shared" si="36"/>
        <v>0</v>
      </c>
    </row>
    <row r="2358" spans="35:36" hidden="1" x14ac:dyDescent="0.25">
      <c r="AI2358" s="646" t="e">
        <f>VLOOKUP(K2358,'1-kurs'!C:F,4,)</f>
        <v>#N/A</v>
      </c>
      <c r="AJ2358" s="634">
        <f t="shared" si="36"/>
        <v>0</v>
      </c>
    </row>
    <row r="2359" spans="35:36" hidden="1" x14ac:dyDescent="0.25">
      <c r="AI2359" s="646" t="e">
        <f>VLOOKUP(K2359,'1-kurs'!C:F,4,)</f>
        <v>#N/A</v>
      </c>
      <c r="AJ2359" s="634">
        <f t="shared" si="36"/>
        <v>0</v>
      </c>
    </row>
    <row r="2360" spans="35:36" hidden="1" x14ac:dyDescent="0.25">
      <c r="AI2360" s="646" t="e">
        <f>VLOOKUP(K2360,'1-kurs'!C:F,4,)</f>
        <v>#N/A</v>
      </c>
      <c r="AJ2360" s="634">
        <f t="shared" si="36"/>
        <v>0</v>
      </c>
    </row>
    <row r="2361" spans="35:36" hidden="1" x14ac:dyDescent="0.25">
      <c r="AI2361" s="646" t="e">
        <f>VLOOKUP(K2361,'1-kurs'!C:F,4,)</f>
        <v>#N/A</v>
      </c>
      <c r="AJ2361" s="634">
        <f t="shared" si="36"/>
        <v>0</v>
      </c>
    </row>
    <row r="2362" spans="35:36" hidden="1" x14ac:dyDescent="0.25">
      <c r="AI2362" s="646" t="e">
        <f>VLOOKUP(K2362,'1-kurs'!C:F,4,)</f>
        <v>#N/A</v>
      </c>
      <c r="AJ2362" s="634">
        <f t="shared" si="36"/>
        <v>0</v>
      </c>
    </row>
    <row r="2363" spans="35:36" hidden="1" x14ac:dyDescent="0.25">
      <c r="AI2363" s="646" t="e">
        <f>VLOOKUP(K2363,'1-kurs'!C:F,4,)</f>
        <v>#N/A</v>
      </c>
      <c r="AJ2363" s="634">
        <f t="shared" si="36"/>
        <v>0</v>
      </c>
    </row>
    <row r="2364" spans="35:36" hidden="1" x14ac:dyDescent="0.25">
      <c r="AI2364" s="646" t="e">
        <f>VLOOKUP(K2364,'1-kurs'!C:F,4,)</f>
        <v>#N/A</v>
      </c>
      <c r="AJ2364" s="634">
        <f t="shared" si="36"/>
        <v>0</v>
      </c>
    </row>
    <row r="2365" spans="35:36" hidden="1" x14ac:dyDescent="0.25">
      <c r="AI2365" s="646" t="e">
        <f>VLOOKUP(K2365,'1-kurs'!C:F,4,)</f>
        <v>#N/A</v>
      </c>
      <c r="AJ2365" s="634">
        <f t="shared" si="36"/>
        <v>0</v>
      </c>
    </row>
    <row r="2366" spans="35:36" hidden="1" x14ac:dyDescent="0.25">
      <c r="AI2366" s="646" t="e">
        <f>VLOOKUP(K2366,'1-kurs'!C:F,4,)</f>
        <v>#N/A</v>
      </c>
      <c r="AJ2366" s="634">
        <f t="shared" si="36"/>
        <v>0</v>
      </c>
    </row>
    <row r="2367" spans="35:36" hidden="1" x14ac:dyDescent="0.25">
      <c r="AI2367" s="646" t="e">
        <f>VLOOKUP(K2367,'1-kurs'!C:F,4,)</f>
        <v>#N/A</v>
      </c>
      <c r="AJ2367" s="634">
        <f t="shared" si="36"/>
        <v>0</v>
      </c>
    </row>
    <row r="2368" spans="35:36" hidden="1" x14ac:dyDescent="0.25">
      <c r="AI2368" s="646" t="e">
        <f>VLOOKUP(K2368,'1-kurs'!C:F,4,)</f>
        <v>#N/A</v>
      </c>
      <c r="AJ2368" s="634">
        <f t="shared" si="36"/>
        <v>0</v>
      </c>
    </row>
    <row r="2369" spans="35:36" hidden="1" x14ac:dyDescent="0.25">
      <c r="AI2369" s="646" t="e">
        <f>VLOOKUP(K2369,'1-kurs'!C:F,4,)</f>
        <v>#N/A</v>
      </c>
      <c r="AJ2369" s="634">
        <f t="shared" si="36"/>
        <v>0</v>
      </c>
    </row>
    <row r="2370" spans="35:36" hidden="1" x14ac:dyDescent="0.25">
      <c r="AI2370" s="646" t="e">
        <f>VLOOKUP(K2370,'1-kurs'!C:F,4,)</f>
        <v>#N/A</v>
      </c>
      <c r="AJ2370" s="634">
        <f t="shared" si="36"/>
        <v>0</v>
      </c>
    </row>
    <row r="2371" spans="35:36" hidden="1" x14ac:dyDescent="0.25">
      <c r="AI2371" s="646" t="e">
        <f>VLOOKUP(K2371,'1-kurs'!C:F,4,)</f>
        <v>#N/A</v>
      </c>
      <c r="AJ2371" s="634">
        <f t="shared" si="36"/>
        <v>0</v>
      </c>
    </row>
    <row r="2372" spans="35:36" hidden="1" x14ac:dyDescent="0.25">
      <c r="AI2372" s="646" t="e">
        <f>VLOOKUP(K2372,'1-kurs'!C:F,4,)</f>
        <v>#N/A</v>
      </c>
      <c r="AJ2372" s="634">
        <f t="shared" ref="AJ2372:AJ2435" si="37">A2372</f>
        <v>0</v>
      </c>
    </row>
    <row r="2373" spans="35:36" hidden="1" x14ac:dyDescent="0.25">
      <c r="AI2373" s="646" t="e">
        <f>VLOOKUP(K2373,'1-kurs'!C:F,4,)</f>
        <v>#N/A</v>
      </c>
      <c r="AJ2373" s="634">
        <f t="shared" si="37"/>
        <v>0</v>
      </c>
    </row>
    <row r="2374" spans="35:36" hidden="1" x14ac:dyDescent="0.25">
      <c r="AI2374" s="646" t="e">
        <f>VLOOKUP(K2374,'1-kurs'!C:F,4,)</f>
        <v>#N/A</v>
      </c>
      <c r="AJ2374" s="634">
        <f t="shared" si="37"/>
        <v>0</v>
      </c>
    </row>
    <row r="2375" spans="35:36" hidden="1" x14ac:dyDescent="0.25">
      <c r="AI2375" s="646" t="e">
        <f>VLOOKUP(K2375,'1-kurs'!C:F,4,)</f>
        <v>#N/A</v>
      </c>
      <c r="AJ2375" s="634">
        <f t="shared" si="37"/>
        <v>0</v>
      </c>
    </row>
    <row r="2376" spans="35:36" hidden="1" x14ac:dyDescent="0.25">
      <c r="AI2376" s="646" t="e">
        <f>VLOOKUP(K2376,'1-kurs'!C:F,4,)</f>
        <v>#N/A</v>
      </c>
      <c r="AJ2376" s="634">
        <f t="shared" si="37"/>
        <v>0</v>
      </c>
    </row>
    <row r="2377" spans="35:36" hidden="1" x14ac:dyDescent="0.25">
      <c r="AI2377" s="646" t="e">
        <f>VLOOKUP(K2377,'1-kurs'!C:F,4,)</f>
        <v>#N/A</v>
      </c>
      <c r="AJ2377" s="634">
        <f t="shared" si="37"/>
        <v>0</v>
      </c>
    </row>
    <row r="2378" spans="35:36" hidden="1" x14ac:dyDescent="0.25">
      <c r="AI2378" s="646" t="e">
        <f>VLOOKUP(K2378,'1-kurs'!C:F,4,)</f>
        <v>#N/A</v>
      </c>
      <c r="AJ2378" s="634">
        <f t="shared" si="37"/>
        <v>0</v>
      </c>
    </row>
    <row r="2379" spans="35:36" hidden="1" x14ac:dyDescent="0.25">
      <c r="AI2379" s="646" t="e">
        <f>VLOOKUP(K2379,'1-kurs'!C:F,4,)</f>
        <v>#N/A</v>
      </c>
      <c r="AJ2379" s="634">
        <f t="shared" si="37"/>
        <v>0</v>
      </c>
    </row>
    <row r="2380" spans="35:36" hidden="1" x14ac:dyDescent="0.25">
      <c r="AI2380" s="646" t="e">
        <f>VLOOKUP(K2380,'1-kurs'!C:F,4,)</f>
        <v>#N/A</v>
      </c>
      <c r="AJ2380" s="634">
        <f t="shared" si="37"/>
        <v>0</v>
      </c>
    </row>
    <row r="2381" spans="35:36" hidden="1" x14ac:dyDescent="0.25">
      <c r="AI2381" s="646" t="e">
        <f>VLOOKUP(K2381,'1-kurs'!C:F,4,)</f>
        <v>#N/A</v>
      </c>
      <c r="AJ2381" s="634">
        <f t="shared" si="37"/>
        <v>0</v>
      </c>
    </row>
    <row r="2382" spans="35:36" hidden="1" x14ac:dyDescent="0.25">
      <c r="AI2382" s="646" t="e">
        <f>VLOOKUP(K2382,'1-kurs'!C:F,4,)</f>
        <v>#N/A</v>
      </c>
      <c r="AJ2382" s="634">
        <f t="shared" si="37"/>
        <v>0</v>
      </c>
    </row>
    <row r="2383" spans="35:36" hidden="1" x14ac:dyDescent="0.25">
      <c r="AI2383" s="646" t="e">
        <f>VLOOKUP(K2383,'1-kurs'!C:F,4,)</f>
        <v>#N/A</v>
      </c>
      <c r="AJ2383" s="634">
        <f t="shared" si="37"/>
        <v>0</v>
      </c>
    </row>
    <row r="2384" spans="35:36" hidden="1" x14ac:dyDescent="0.25">
      <c r="AI2384" s="646" t="e">
        <f>VLOOKUP(K2384,'1-kurs'!C:F,4,)</f>
        <v>#N/A</v>
      </c>
      <c r="AJ2384" s="634">
        <f t="shared" si="37"/>
        <v>0</v>
      </c>
    </row>
    <row r="2385" spans="35:36" hidden="1" x14ac:dyDescent="0.25">
      <c r="AI2385" s="646" t="e">
        <f>VLOOKUP(K2385,'1-kurs'!C:F,4,)</f>
        <v>#N/A</v>
      </c>
      <c r="AJ2385" s="634">
        <f t="shared" si="37"/>
        <v>0</v>
      </c>
    </row>
    <row r="2386" spans="35:36" hidden="1" x14ac:dyDescent="0.25">
      <c r="AI2386" s="646" t="e">
        <f>VLOOKUP(K2386,'1-kurs'!C:F,4,)</f>
        <v>#N/A</v>
      </c>
      <c r="AJ2386" s="634">
        <f t="shared" si="37"/>
        <v>0</v>
      </c>
    </row>
    <row r="2387" spans="35:36" hidden="1" x14ac:dyDescent="0.25">
      <c r="AI2387" s="646" t="e">
        <f>VLOOKUP(K2387,'1-kurs'!C:F,4,)</f>
        <v>#N/A</v>
      </c>
      <c r="AJ2387" s="634">
        <f t="shared" si="37"/>
        <v>0</v>
      </c>
    </row>
    <row r="2388" spans="35:36" hidden="1" x14ac:dyDescent="0.25">
      <c r="AI2388" s="646" t="e">
        <f>VLOOKUP(K2388,'1-kurs'!C:F,4,)</f>
        <v>#N/A</v>
      </c>
      <c r="AJ2388" s="634">
        <f t="shared" si="37"/>
        <v>0</v>
      </c>
    </row>
    <row r="2389" spans="35:36" hidden="1" x14ac:dyDescent="0.25">
      <c r="AI2389" s="646" t="e">
        <f>VLOOKUP(K2389,'2-kurs'!C:F,4,)</f>
        <v>#N/A</v>
      </c>
      <c r="AJ2389" s="634">
        <f t="shared" si="37"/>
        <v>0</v>
      </c>
    </row>
    <row r="2390" spans="35:36" hidden="1" x14ac:dyDescent="0.25">
      <c r="AI2390" s="646" t="e">
        <f>VLOOKUP(K2390,'2-kurs'!C:F,4,)</f>
        <v>#N/A</v>
      </c>
      <c r="AJ2390" s="634">
        <f t="shared" si="37"/>
        <v>0</v>
      </c>
    </row>
    <row r="2391" spans="35:36" hidden="1" x14ac:dyDescent="0.25">
      <c r="AI2391" s="646" t="e">
        <f>VLOOKUP(K2391,'2-kurs'!C:F,4,)</f>
        <v>#N/A</v>
      </c>
      <c r="AJ2391" s="634">
        <f t="shared" si="37"/>
        <v>0</v>
      </c>
    </row>
    <row r="2392" spans="35:36" hidden="1" x14ac:dyDescent="0.25">
      <c r="AI2392" s="646" t="e">
        <f>VLOOKUP(K2392,'2-kurs'!C:F,4,)</f>
        <v>#N/A</v>
      </c>
      <c r="AJ2392" s="634">
        <f t="shared" si="37"/>
        <v>0</v>
      </c>
    </row>
    <row r="2393" spans="35:36" hidden="1" x14ac:dyDescent="0.25">
      <c r="AI2393" s="646" t="e">
        <f>VLOOKUP(K2393,'2-kurs'!C:F,4,)</f>
        <v>#N/A</v>
      </c>
      <c r="AJ2393" s="634">
        <f t="shared" si="37"/>
        <v>0</v>
      </c>
    </row>
    <row r="2394" spans="35:36" hidden="1" x14ac:dyDescent="0.25">
      <c r="AI2394" s="646" t="e">
        <f>VLOOKUP(K2394,'2-kurs'!C:F,4,)</f>
        <v>#N/A</v>
      </c>
      <c r="AJ2394" s="634">
        <f t="shared" si="37"/>
        <v>0</v>
      </c>
    </row>
    <row r="2395" spans="35:36" hidden="1" x14ac:dyDescent="0.25">
      <c r="AI2395" s="646" t="e">
        <f>VLOOKUP(K2395,'2-kurs'!C:F,4,)</f>
        <v>#N/A</v>
      </c>
      <c r="AJ2395" s="634">
        <f t="shared" si="37"/>
        <v>0</v>
      </c>
    </row>
    <row r="2396" spans="35:36" hidden="1" x14ac:dyDescent="0.25">
      <c r="AI2396" s="646" t="e">
        <f>VLOOKUP(K2396,'2-kurs'!C:F,4,)</f>
        <v>#N/A</v>
      </c>
      <c r="AJ2396" s="634">
        <f t="shared" si="37"/>
        <v>0</v>
      </c>
    </row>
    <row r="2397" spans="35:36" hidden="1" x14ac:dyDescent="0.25">
      <c r="AI2397" s="646" t="e">
        <f>VLOOKUP(K2397,'1-kurs'!C:F,4,)</f>
        <v>#N/A</v>
      </c>
      <c r="AJ2397" s="634">
        <f t="shared" si="37"/>
        <v>0</v>
      </c>
    </row>
    <row r="2398" spans="35:36" hidden="1" x14ac:dyDescent="0.25">
      <c r="AI2398" s="646" t="e">
        <f>VLOOKUP(K2398,'1-kurs'!C:F,4,)</f>
        <v>#N/A</v>
      </c>
      <c r="AJ2398" s="634">
        <f t="shared" si="37"/>
        <v>0</v>
      </c>
    </row>
    <row r="2399" spans="35:36" hidden="1" x14ac:dyDescent="0.25">
      <c r="AI2399" s="646" t="e">
        <f>VLOOKUP(K2399,'1-kurs'!C:F,4,)</f>
        <v>#N/A</v>
      </c>
      <c r="AJ2399" s="634">
        <f t="shared" si="37"/>
        <v>0</v>
      </c>
    </row>
    <row r="2400" spans="35:36" hidden="1" x14ac:dyDescent="0.25">
      <c r="AI2400" s="646" t="e">
        <f>VLOOKUP(K2400,'1-kurs'!C:F,4,)</f>
        <v>#N/A</v>
      </c>
      <c r="AJ2400" s="634">
        <f t="shared" si="37"/>
        <v>0</v>
      </c>
    </row>
    <row r="2401" spans="35:36" hidden="1" x14ac:dyDescent="0.25">
      <c r="AI2401" s="646" t="e">
        <f>VLOOKUP(K2401,'1-kurs'!C:F,4,)</f>
        <v>#N/A</v>
      </c>
      <c r="AJ2401" s="634">
        <f t="shared" si="37"/>
        <v>0</v>
      </c>
    </row>
    <row r="2402" spans="35:36" hidden="1" x14ac:dyDescent="0.25">
      <c r="AI2402" s="646" t="e">
        <f>VLOOKUP(K2402,'1-kurs'!C:F,4,)</f>
        <v>#N/A</v>
      </c>
      <c r="AJ2402" s="634">
        <f t="shared" si="37"/>
        <v>0</v>
      </c>
    </row>
    <row r="2403" spans="35:36" hidden="1" x14ac:dyDescent="0.25">
      <c r="AI2403" s="646" t="e">
        <f>VLOOKUP(K2403,'1-kurs'!C:F,4,)</f>
        <v>#N/A</v>
      </c>
      <c r="AJ2403" s="634">
        <f t="shared" si="37"/>
        <v>0</v>
      </c>
    </row>
    <row r="2404" spans="35:36" hidden="1" x14ac:dyDescent="0.25">
      <c r="AI2404" s="646" t="e">
        <f>VLOOKUP(K2404,'1-kurs'!C:F,4,)</f>
        <v>#N/A</v>
      </c>
      <c r="AJ2404" s="634">
        <f t="shared" si="37"/>
        <v>0</v>
      </c>
    </row>
    <row r="2405" spans="35:36" hidden="1" x14ac:dyDescent="0.25">
      <c r="AI2405" s="646" t="e">
        <f>VLOOKUP(K2405,'1-kurs'!C:F,4,)</f>
        <v>#N/A</v>
      </c>
      <c r="AJ2405" s="634">
        <f t="shared" si="37"/>
        <v>0</v>
      </c>
    </row>
    <row r="2406" spans="35:36" hidden="1" x14ac:dyDescent="0.25">
      <c r="AI2406" s="646" t="e">
        <f>VLOOKUP(K2406,'1-kurs'!C:F,4,)</f>
        <v>#N/A</v>
      </c>
      <c r="AJ2406" s="634">
        <f t="shared" si="37"/>
        <v>0</v>
      </c>
    </row>
    <row r="2407" spans="35:36" hidden="1" x14ac:dyDescent="0.25">
      <c r="AI2407" s="646" t="e">
        <f>VLOOKUP(K2407,'1-kurs'!C:F,4,)</f>
        <v>#N/A</v>
      </c>
      <c r="AJ2407" s="634">
        <f t="shared" si="37"/>
        <v>0</v>
      </c>
    </row>
    <row r="2408" spans="35:36" hidden="1" x14ac:dyDescent="0.25">
      <c r="AI2408" s="646" t="e">
        <f>VLOOKUP(K2408,'1-kurs'!C:F,4,)</f>
        <v>#N/A</v>
      </c>
      <c r="AJ2408" s="634">
        <f t="shared" si="37"/>
        <v>0</v>
      </c>
    </row>
    <row r="2409" spans="35:36" hidden="1" x14ac:dyDescent="0.25">
      <c r="AI2409" s="646" t="e">
        <f>VLOOKUP(K2409,'1-kurs'!C:F,4,)</f>
        <v>#N/A</v>
      </c>
      <c r="AJ2409" s="634">
        <f t="shared" si="37"/>
        <v>0</v>
      </c>
    </row>
    <row r="2410" spans="35:36" hidden="1" x14ac:dyDescent="0.25">
      <c r="AI2410" s="646" t="e">
        <f>VLOOKUP(K2410,'1-kurs'!C:F,4,)</f>
        <v>#N/A</v>
      </c>
      <c r="AJ2410" s="634">
        <f t="shared" si="37"/>
        <v>0</v>
      </c>
    </row>
    <row r="2411" spans="35:36" hidden="1" x14ac:dyDescent="0.25">
      <c r="AI2411" s="646" t="e">
        <f>VLOOKUP(K2411,'1-kurs'!C:F,4,)</f>
        <v>#N/A</v>
      </c>
      <c r="AJ2411" s="634">
        <f t="shared" si="37"/>
        <v>0</v>
      </c>
    </row>
    <row r="2412" spans="35:36" hidden="1" x14ac:dyDescent="0.25">
      <c r="AI2412" s="646" t="e">
        <f>VLOOKUP(K2412,'1-kurs'!C:F,4,)</f>
        <v>#N/A</v>
      </c>
      <c r="AJ2412" s="634">
        <f t="shared" si="37"/>
        <v>0</v>
      </c>
    </row>
    <row r="2413" spans="35:36" hidden="1" x14ac:dyDescent="0.25">
      <c r="AI2413" s="646" t="e">
        <f>VLOOKUP(K2413,'1-kurs'!C:F,4,)</f>
        <v>#N/A</v>
      </c>
      <c r="AJ2413" s="634">
        <f t="shared" si="37"/>
        <v>0</v>
      </c>
    </row>
    <row r="2414" spans="35:36" hidden="1" x14ac:dyDescent="0.25">
      <c r="AI2414" s="646" t="e">
        <f>VLOOKUP(K2414,'1-kurs'!C:F,4,)</f>
        <v>#N/A</v>
      </c>
      <c r="AJ2414" s="634">
        <f t="shared" si="37"/>
        <v>0</v>
      </c>
    </row>
    <row r="2415" spans="35:36" hidden="1" x14ac:dyDescent="0.25">
      <c r="AI2415" s="646" t="e">
        <f>VLOOKUP(K2415,'1-kurs'!C:F,4,)</f>
        <v>#N/A</v>
      </c>
      <c r="AJ2415" s="634">
        <f t="shared" si="37"/>
        <v>0</v>
      </c>
    </row>
    <row r="2416" spans="35:36" hidden="1" x14ac:dyDescent="0.25">
      <c r="AI2416" s="646" t="e">
        <f>VLOOKUP(K2416,'1-kurs'!C:F,4,)</f>
        <v>#N/A</v>
      </c>
      <c r="AJ2416" s="634">
        <f t="shared" si="37"/>
        <v>0</v>
      </c>
    </row>
    <row r="2417" spans="35:36" hidden="1" x14ac:dyDescent="0.25">
      <c r="AI2417" s="646" t="e">
        <f>VLOOKUP(K2417,'1-kurs'!C:F,4,)</f>
        <v>#N/A</v>
      </c>
      <c r="AJ2417" s="634">
        <f t="shared" si="37"/>
        <v>0</v>
      </c>
    </row>
    <row r="2418" spans="35:36" hidden="1" x14ac:dyDescent="0.25">
      <c r="AI2418" s="646" t="e">
        <f>VLOOKUP(K2418,'1-kurs'!C:F,4,)</f>
        <v>#N/A</v>
      </c>
      <c r="AJ2418" s="634">
        <f t="shared" si="37"/>
        <v>0</v>
      </c>
    </row>
    <row r="2419" spans="35:36" hidden="1" x14ac:dyDescent="0.25">
      <c r="AI2419" s="646" t="e">
        <f>VLOOKUP(K2419,'1-kurs'!C:F,4,)</f>
        <v>#N/A</v>
      </c>
      <c r="AJ2419" s="634">
        <f t="shared" si="37"/>
        <v>0</v>
      </c>
    </row>
    <row r="2420" spans="35:36" hidden="1" x14ac:dyDescent="0.25">
      <c r="AI2420" s="646" t="e">
        <f>VLOOKUP(K2420,'1-kurs'!C:F,4,)</f>
        <v>#N/A</v>
      </c>
      <c r="AJ2420" s="634">
        <f t="shared" si="37"/>
        <v>0</v>
      </c>
    </row>
    <row r="2421" spans="35:36" hidden="1" x14ac:dyDescent="0.25">
      <c r="AI2421" s="646" t="e">
        <f>VLOOKUP(K2421,'1-kurs'!C:F,4,)</f>
        <v>#N/A</v>
      </c>
      <c r="AJ2421" s="634">
        <f t="shared" si="37"/>
        <v>0</v>
      </c>
    </row>
    <row r="2422" spans="35:36" hidden="1" x14ac:dyDescent="0.25">
      <c r="AI2422" s="646" t="e">
        <f>VLOOKUP(K2422,'1-kurs'!C:F,4,)</f>
        <v>#N/A</v>
      </c>
      <c r="AJ2422" s="634">
        <f t="shared" si="37"/>
        <v>0</v>
      </c>
    </row>
    <row r="2423" spans="35:36" hidden="1" x14ac:dyDescent="0.25">
      <c r="AI2423" s="646" t="e">
        <f>VLOOKUP(K2423,'1-kurs'!C:F,4,)</f>
        <v>#N/A</v>
      </c>
      <c r="AJ2423" s="634">
        <f t="shared" si="37"/>
        <v>0</v>
      </c>
    </row>
    <row r="2424" spans="35:36" hidden="1" x14ac:dyDescent="0.25">
      <c r="AI2424" s="646" t="e">
        <f>VLOOKUP(K2424,'1-kurs'!C:F,4,)</f>
        <v>#N/A</v>
      </c>
      <c r="AJ2424" s="634">
        <f t="shared" si="37"/>
        <v>0</v>
      </c>
    </row>
    <row r="2425" spans="35:36" hidden="1" x14ac:dyDescent="0.25">
      <c r="AI2425" s="646" t="e">
        <f>VLOOKUP(K2425,'1-kurs'!C:F,4,)</f>
        <v>#N/A</v>
      </c>
      <c r="AJ2425" s="634">
        <f t="shared" si="37"/>
        <v>0</v>
      </c>
    </row>
    <row r="2426" spans="35:36" hidden="1" x14ac:dyDescent="0.25">
      <c r="AI2426" s="646" t="e">
        <f>VLOOKUP(K2426,'1-kurs'!C:F,4,)</f>
        <v>#N/A</v>
      </c>
      <c r="AJ2426" s="634">
        <f t="shared" si="37"/>
        <v>0</v>
      </c>
    </row>
    <row r="2427" spans="35:36" hidden="1" x14ac:dyDescent="0.25">
      <c r="AI2427" s="646" t="e">
        <f>VLOOKUP(K2427,'1-kurs'!C:F,4,)</f>
        <v>#N/A</v>
      </c>
      <c r="AJ2427" s="634">
        <f t="shared" si="37"/>
        <v>0</v>
      </c>
    </row>
    <row r="2428" spans="35:36" hidden="1" x14ac:dyDescent="0.25">
      <c r="AI2428" s="646" t="e">
        <f>VLOOKUP(K2428,'1-kurs'!C:F,4,)</f>
        <v>#N/A</v>
      </c>
      <c r="AJ2428" s="634">
        <f t="shared" si="37"/>
        <v>0</v>
      </c>
    </row>
    <row r="2429" spans="35:36" hidden="1" x14ac:dyDescent="0.25">
      <c r="AI2429" s="646" t="e">
        <f>VLOOKUP(K2429,'1-kurs'!C:F,4,)</f>
        <v>#N/A</v>
      </c>
      <c r="AJ2429" s="634">
        <f t="shared" si="37"/>
        <v>0</v>
      </c>
    </row>
    <row r="2430" spans="35:36" hidden="1" x14ac:dyDescent="0.25">
      <c r="AI2430" s="646" t="e">
        <f>VLOOKUP(K2430,'1-kurs'!C:F,4,)</f>
        <v>#N/A</v>
      </c>
      <c r="AJ2430" s="634">
        <f t="shared" si="37"/>
        <v>0</v>
      </c>
    </row>
    <row r="2431" spans="35:36" hidden="1" x14ac:dyDescent="0.25">
      <c r="AI2431" s="646" t="e">
        <f>VLOOKUP(K2431,'1-kurs'!C:F,4,)</f>
        <v>#N/A</v>
      </c>
      <c r="AJ2431" s="634">
        <f t="shared" si="37"/>
        <v>0</v>
      </c>
    </row>
    <row r="2432" spans="35:36" hidden="1" x14ac:dyDescent="0.25">
      <c r="AI2432" s="646" t="e">
        <f>VLOOKUP(K2432,'1-kurs'!C:F,4,)</f>
        <v>#N/A</v>
      </c>
      <c r="AJ2432" s="634">
        <f t="shared" si="37"/>
        <v>0</v>
      </c>
    </row>
    <row r="2433" spans="35:36" hidden="1" x14ac:dyDescent="0.25">
      <c r="AI2433" s="646" t="e">
        <f>VLOOKUP(K2433,'1-kurs'!C:F,4,)</f>
        <v>#N/A</v>
      </c>
      <c r="AJ2433" s="634">
        <f t="shared" si="37"/>
        <v>0</v>
      </c>
    </row>
    <row r="2434" spans="35:36" hidden="1" x14ac:dyDescent="0.25">
      <c r="AI2434" s="646" t="e">
        <f>VLOOKUP(K2434,'1-kurs'!C:F,4,)</f>
        <v>#N/A</v>
      </c>
      <c r="AJ2434" s="634">
        <f t="shared" si="37"/>
        <v>0</v>
      </c>
    </row>
    <row r="2435" spans="35:36" hidden="1" x14ac:dyDescent="0.25">
      <c r="AI2435" s="646" t="e">
        <f>VLOOKUP(K2435,'1-kurs'!C:F,4,)</f>
        <v>#N/A</v>
      </c>
      <c r="AJ2435" s="634">
        <f t="shared" si="37"/>
        <v>0</v>
      </c>
    </row>
    <row r="2436" spans="35:36" hidden="1" x14ac:dyDescent="0.25">
      <c r="AI2436" s="646" t="e">
        <f>VLOOKUP(K2436,'1-kurs'!C:F,4,)</f>
        <v>#N/A</v>
      </c>
      <c r="AJ2436" s="634">
        <f t="shared" ref="AJ2436:AJ2463" si="38">A2436</f>
        <v>0</v>
      </c>
    </row>
    <row r="2437" spans="35:36" hidden="1" x14ac:dyDescent="0.25">
      <c r="AI2437" s="646" t="e">
        <f>VLOOKUP(K2437,'1-kurs'!C:F,4,)</f>
        <v>#N/A</v>
      </c>
      <c r="AJ2437" s="634">
        <f t="shared" si="38"/>
        <v>0</v>
      </c>
    </row>
    <row r="2438" spans="35:36" hidden="1" x14ac:dyDescent="0.25">
      <c r="AI2438" s="646" t="e">
        <f>VLOOKUP(K2438,'1-kurs'!C:F,4,)</f>
        <v>#N/A</v>
      </c>
      <c r="AJ2438" s="634">
        <f t="shared" si="38"/>
        <v>0</v>
      </c>
    </row>
    <row r="2439" spans="35:36" hidden="1" x14ac:dyDescent="0.25">
      <c r="AI2439" s="646" t="e">
        <f>VLOOKUP(K2439,'1-kurs'!C:F,4,)</f>
        <v>#N/A</v>
      </c>
      <c r="AJ2439" s="634">
        <f t="shared" si="38"/>
        <v>0</v>
      </c>
    </row>
    <row r="2440" spans="35:36" hidden="1" x14ac:dyDescent="0.25">
      <c r="AI2440" s="646" t="e">
        <f>VLOOKUP(K2440,'1-kurs'!C:F,4,)</f>
        <v>#N/A</v>
      </c>
      <c r="AJ2440" s="634">
        <f t="shared" si="38"/>
        <v>0</v>
      </c>
    </row>
    <row r="2441" spans="35:36" hidden="1" x14ac:dyDescent="0.25">
      <c r="AI2441" s="646" t="e">
        <f>VLOOKUP(K2441,'1-kurs'!C:F,4,)</f>
        <v>#N/A</v>
      </c>
      <c r="AJ2441" s="634">
        <f t="shared" si="38"/>
        <v>0</v>
      </c>
    </row>
    <row r="2442" spans="35:36" hidden="1" x14ac:dyDescent="0.25">
      <c r="AI2442" s="646" t="e">
        <f>VLOOKUP(K2442,'1-kurs'!C:F,4,)</f>
        <v>#N/A</v>
      </c>
      <c r="AJ2442" s="634">
        <f t="shared" si="38"/>
        <v>0</v>
      </c>
    </row>
    <row r="2443" spans="35:36" hidden="1" x14ac:dyDescent="0.25">
      <c r="AI2443" s="646" t="e">
        <f>VLOOKUP(K2443,'1-kurs'!C:F,4,)</f>
        <v>#N/A</v>
      </c>
      <c r="AJ2443" s="634">
        <f t="shared" si="38"/>
        <v>0</v>
      </c>
    </row>
    <row r="2444" spans="35:36" hidden="1" x14ac:dyDescent="0.25">
      <c r="AI2444" s="646" t="e">
        <f>VLOOKUP(K2444,'1-kurs'!C:F,4,)</f>
        <v>#N/A</v>
      </c>
      <c r="AJ2444" s="634">
        <f t="shared" si="38"/>
        <v>0</v>
      </c>
    </row>
    <row r="2445" spans="35:36" hidden="1" x14ac:dyDescent="0.25">
      <c r="AI2445" s="646" t="e">
        <f>VLOOKUP(K2445,'1-kurs'!C:F,4,)</f>
        <v>#N/A</v>
      </c>
      <c r="AJ2445" s="634">
        <f t="shared" si="38"/>
        <v>0</v>
      </c>
    </row>
    <row r="2446" spans="35:36" hidden="1" x14ac:dyDescent="0.25">
      <c r="AI2446" s="646" t="e">
        <f>VLOOKUP(K2446,'1-kurs'!C:F,4,)</f>
        <v>#N/A</v>
      </c>
      <c r="AJ2446" s="634">
        <f t="shared" si="38"/>
        <v>0</v>
      </c>
    </row>
    <row r="2447" spans="35:36" hidden="1" x14ac:dyDescent="0.25">
      <c r="AI2447" s="646" t="e">
        <f>VLOOKUP(K2447,'1-kurs'!C:F,4,)</f>
        <v>#N/A</v>
      </c>
      <c r="AJ2447" s="634">
        <f t="shared" si="38"/>
        <v>0</v>
      </c>
    </row>
    <row r="2448" spans="35:36" hidden="1" x14ac:dyDescent="0.25">
      <c r="AI2448" s="646" t="e">
        <f>VLOOKUP(K2448,'2-kurs'!C:F,4,)</f>
        <v>#N/A</v>
      </c>
      <c r="AJ2448" s="634">
        <f t="shared" si="38"/>
        <v>0</v>
      </c>
    </row>
    <row r="2449" spans="35:36" hidden="1" x14ac:dyDescent="0.25">
      <c r="AI2449" s="646" t="e">
        <f>VLOOKUP(K2449,'2-kurs'!C:F,4,)</f>
        <v>#N/A</v>
      </c>
      <c r="AJ2449" s="634">
        <f t="shared" si="38"/>
        <v>0</v>
      </c>
    </row>
    <row r="2450" spans="35:36" hidden="1" x14ac:dyDescent="0.25">
      <c r="AI2450" s="646" t="e">
        <f>VLOOKUP(K2450,'2-kurs'!C:F,4,)</f>
        <v>#N/A</v>
      </c>
      <c r="AJ2450" s="634">
        <f t="shared" si="38"/>
        <v>0</v>
      </c>
    </row>
    <row r="2451" spans="35:36" hidden="1" x14ac:dyDescent="0.25">
      <c r="AI2451" s="646" t="e">
        <f>VLOOKUP(K2451,'2-kurs'!C:F,4,)</f>
        <v>#N/A</v>
      </c>
      <c r="AJ2451" s="634">
        <f t="shared" si="38"/>
        <v>0</v>
      </c>
    </row>
    <row r="2452" spans="35:36" hidden="1" x14ac:dyDescent="0.25">
      <c r="AI2452" s="646" t="e">
        <f>VLOOKUP(K2452,'2-kurs'!C:F,4,)</f>
        <v>#N/A</v>
      </c>
      <c r="AJ2452" s="634">
        <f t="shared" si="38"/>
        <v>0</v>
      </c>
    </row>
    <row r="2453" spans="35:36" hidden="1" x14ac:dyDescent="0.25">
      <c r="AI2453" s="646" t="e">
        <f>VLOOKUP(K2453,'2-kurs'!C:F,4,)</f>
        <v>#N/A</v>
      </c>
      <c r="AJ2453" s="634">
        <f t="shared" si="38"/>
        <v>0</v>
      </c>
    </row>
    <row r="2454" spans="35:36" hidden="1" x14ac:dyDescent="0.25">
      <c r="AI2454" s="646" t="e">
        <f>VLOOKUP(K2454,'2-kurs'!C:F,4,)</f>
        <v>#N/A</v>
      </c>
      <c r="AJ2454" s="634">
        <f t="shared" si="38"/>
        <v>0</v>
      </c>
    </row>
    <row r="2455" spans="35:36" hidden="1" x14ac:dyDescent="0.25">
      <c r="AI2455" s="646" t="e">
        <f>VLOOKUP(K2455,'2-kurs'!C:F,4,)</f>
        <v>#N/A</v>
      </c>
      <c r="AJ2455" s="634">
        <f t="shared" si="38"/>
        <v>0</v>
      </c>
    </row>
    <row r="2456" spans="35:36" hidden="1" x14ac:dyDescent="0.25">
      <c r="AI2456" s="634"/>
      <c r="AJ2456" s="634">
        <f t="shared" si="38"/>
        <v>0</v>
      </c>
    </row>
    <row r="2457" spans="35:36" hidden="1" x14ac:dyDescent="0.25">
      <c r="AI2457" s="634"/>
      <c r="AJ2457" s="634">
        <f t="shared" si="38"/>
        <v>0</v>
      </c>
    </row>
    <row r="2458" spans="35:36" hidden="1" x14ac:dyDescent="0.25">
      <c r="AI2458" s="634"/>
      <c r="AJ2458" s="634">
        <f t="shared" si="38"/>
        <v>0</v>
      </c>
    </row>
    <row r="2459" spans="35:36" hidden="1" x14ac:dyDescent="0.25">
      <c r="AI2459" s="634"/>
      <c r="AJ2459" s="634">
        <f t="shared" si="38"/>
        <v>0</v>
      </c>
    </row>
    <row r="2460" spans="35:36" hidden="1" x14ac:dyDescent="0.25">
      <c r="AI2460" s="634"/>
      <c r="AJ2460" s="634">
        <f t="shared" si="38"/>
        <v>0</v>
      </c>
    </row>
    <row r="2461" spans="35:36" hidden="1" x14ac:dyDescent="0.25">
      <c r="AI2461" s="634"/>
      <c r="AJ2461" s="634">
        <f t="shared" si="38"/>
        <v>0</v>
      </c>
    </row>
    <row r="2462" spans="35:36" hidden="1" x14ac:dyDescent="0.25">
      <c r="AI2462" s="634"/>
      <c r="AJ2462" s="634">
        <f t="shared" si="38"/>
        <v>0</v>
      </c>
    </row>
    <row r="2463" spans="35:36" hidden="1" x14ac:dyDescent="0.25">
      <c r="AI2463" s="634"/>
      <c r="AJ2463" s="634">
        <f t="shared" si="38"/>
        <v>0</v>
      </c>
    </row>
  </sheetData>
  <autoFilter ref="A2:AO2463" xr:uid="{00000000-0009-0000-0000-00000D000000}">
    <filterColumn colId="12">
      <filters>
        <filter val="4-kurs"/>
      </filters>
    </filterColumn>
  </autoFilter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B2:H777"/>
  <sheetViews>
    <sheetView workbookViewId="0">
      <selection activeCell="B2" sqref="B2:H777"/>
    </sheetView>
  </sheetViews>
  <sheetFormatPr defaultRowHeight="15.75" x14ac:dyDescent="0.25"/>
  <cols>
    <col min="2" max="2" width="17" style="288" customWidth="1"/>
    <col min="3" max="3" width="35.125" customWidth="1"/>
    <col min="4" max="7" width="9.625" style="301" customWidth="1"/>
    <col min="8" max="8" width="38.75" style="301" customWidth="1"/>
  </cols>
  <sheetData>
    <row r="2" spans="2:5" x14ac:dyDescent="0.25">
      <c r="B2" s="535">
        <v>32907996050057</v>
      </c>
      <c r="C2" s="534" t="s">
        <v>7255</v>
      </c>
      <c r="D2" s="301" t="e">
        <f>VLOOKUP(B2,'1-kurs'!C:F,3,)</f>
        <v>#N/A</v>
      </c>
      <c r="E2" s="536" t="str">
        <f>VLOOKUP(B2,'BR 1'!B:C,2,)</f>
        <v>ABDIALIMOV SHAHZODBEK IZZATILLO O‘G‘LI</v>
      </c>
    </row>
    <row r="3" spans="2:5" hidden="1" x14ac:dyDescent="0.25">
      <c r="B3" s="535">
        <v>42006915720042</v>
      </c>
      <c r="C3" s="534" t="s">
        <v>7978</v>
      </c>
      <c r="D3" s="301" t="e">
        <f>VLOOKUP(B3,'1-kurs'!C:F,3,)</f>
        <v>#N/A</v>
      </c>
      <c r="E3" s="536" t="str">
        <f>VLOOKUP(B3,'BR 1'!B:C,2,)</f>
        <v>ABDILAZIZOVA SEVARA SAYDALIYEVNA</v>
      </c>
    </row>
    <row r="4" spans="2:5" hidden="1" x14ac:dyDescent="0.25">
      <c r="B4" s="535">
        <v>41202841080080</v>
      </c>
      <c r="C4" s="534" t="s">
        <v>7256</v>
      </c>
      <c r="D4" s="301" t="str">
        <f>VLOOKUP(B4,'1-kurs'!C:F,3,)</f>
        <v>To‘lov-shartnoma</v>
      </c>
      <c r="E4" s="536" t="str">
        <f>VLOOKUP(B4,'BR 1'!B:C,2,)</f>
        <v>ABDIQODIROVA XULKAR NORQULIYEVNA</v>
      </c>
    </row>
    <row r="5" spans="2:5" hidden="1" x14ac:dyDescent="0.25">
      <c r="B5" s="535">
        <v>61101065330024</v>
      </c>
      <c r="C5" s="534" t="s">
        <v>7257</v>
      </c>
      <c r="D5" s="301" t="str">
        <f>VLOOKUP(B5,'1-kurs'!C:F,3,)</f>
        <v>To‘lov-shartnoma</v>
      </c>
      <c r="E5" s="536" t="str">
        <f>VLOOKUP(B5,'BR 1'!B:C,2,)</f>
        <v>ABDIYEVA FERUZA ULUG‘BEK QIZI</v>
      </c>
    </row>
    <row r="6" spans="2:5" hidden="1" x14ac:dyDescent="0.25">
      <c r="B6" s="535">
        <v>62601005910039</v>
      </c>
      <c r="C6" s="534" t="s">
        <v>7258</v>
      </c>
      <c r="D6" s="301" t="str">
        <f>VLOOKUP(B6,'1-kurs'!C:F,3,)</f>
        <v>To‘lov-shartnoma</v>
      </c>
      <c r="E6" s="536" t="str">
        <f>VLOOKUP(B6,'BR 1'!B:C,2,)</f>
        <v>ABDUBANNONOVA SHOXSANAM ABDIQAHHOR QIZI</v>
      </c>
    </row>
    <row r="7" spans="2:5" hidden="1" x14ac:dyDescent="0.25">
      <c r="B7" s="535">
        <v>61308035860015</v>
      </c>
      <c r="C7" s="534" t="s">
        <v>7259</v>
      </c>
      <c r="D7" s="301" t="e">
        <f>VLOOKUP(B7,'1-kurs'!C:F,3,)</f>
        <v>#N/A</v>
      </c>
      <c r="E7" s="536" t="str">
        <f>VLOOKUP(B7,'BR 1'!B:C,2,)</f>
        <v>ABDUHAKIMOVA IRODA G‘OLIBJON QIZI</v>
      </c>
    </row>
    <row r="8" spans="2:5" hidden="1" x14ac:dyDescent="0.25">
      <c r="B8" s="535">
        <v>61310045420013</v>
      </c>
      <c r="C8" s="534" t="s">
        <v>7260</v>
      </c>
      <c r="D8" s="301" t="str">
        <f>VLOOKUP(B8,'1-kurs'!C:F,3,)</f>
        <v>To‘lov-shartnoma</v>
      </c>
      <c r="E8" s="536" t="str">
        <f>VLOOKUP(B8,'BR 1'!B:C,2,)</f>
        <v>ABDUJALILOVA SHAXNOZA ABDUJALIL QIZI</v>
      </c>
    </row>
    <row r="9" spans="2:5" hidden="1" x14ac:dyDescent="0.25">
      <c r="B9" s="535">
        <v>51310055450052</v>
      </c>
      <c r="C9" s="534" t="s">
        <v>7261</v>
      </c>
      <c r="D9" s="301" t="str">
        <f>VLOOKUP(B9,'1-kurs'!C:F,3,)</f>
        <v>To‘lov-shartnoma</v>
      </c>
      <c r="E9" s="536" t="str">
        <f>VLOOKUP(B9,'BR 1'!B:C,2,)</f>
        <v>ABDULLAYEV JURABOY FARXODOVICH</v>
      </c>
    </row>
    <row r="10" spans="2:5" hidden="1" x14ac:dyDescent="0.25">
      <c r="B10" s="535">
        <v>53010065270016</v>
      </c>
      <c r="C10" s="534" t="s">
        <v>7262</v>
      </c>
      <c r="D10" s="301" t="e">
        <f>VLOOKUP(B10,'1-kurs'!C:F,3,)</f>
        <v>#N/A</v>
      </c>
      <c r="E10" s="536" t="str">
        <f>VLOOKUP(B10,'BR 1'!B:C,2,)</f>
        <v>ABDULLAYEV SHAXRIYOR BAXTIYOROVICH</v>
      </c>
    </row>
    <row r="11" spans="2:5" hidden="1" x14ac:dyDescent="0.25">
      <c r="B11" s="535">
        <v>60208015280046</v>
      </c>
      <c r="C11" s="534" t="s">
        <v>7263</v>
      </c>
      <c r="D11" s="301" t="str">
        <f>VLOOKUP(B11,'1-kurs'!C:F,3,)</f>
        <v>To‘lov-shartnoma</v>
      </c>
      <c r="E11" s="536" t="str">
        <f>VLOOKUP(B11,'BR 1'!B:C,2,)</f>
        <v>ABDULLAYEVA DILOVAR BAHRULLO QIZI</v>
      </c>
    </row>
    <row r="12" spans="2:5" hidden="1" x14ac:dyDescent="0.25">
      <c r="B12" s="535">
        <v>41709995590024</v>
      </c>
      <c r="C12" s="534" t="s">
        <v>7264</v>
      </c>
      <c r="D12" s="301" t="str">
        <f>VLOOKUP(B12,'1-kurs'!C:F,3,)</f>
        <v>To‘lov-shartnoma</v>
      </c>
      <c r="E12" s="536" t="str">
        <f>VLOOKUP(B12,'BR 1'!B:C,2,)</f>
        <v>ABDULLAYEVA GULNOZA RAYIM QIZI</v>
      </c>
    </row>
    <row r="13" spans="2:5" hidden="1" x14ac:dyDescent="0.25">
      <c r="B13" s="535">
        <v>61403005260014</v>
      </c>
      <c r="C13" s="534" t="s">
        <v>7265</v>
      </c>
      <c r="D13" s="301" t="str">
        <f>VLOOKUP(B13,'1-kurs'!C:F,3,)</f>
        <v>To‘lov-shartnoma</v>
      </c>
      <c r="E13" s="536" t="str">
        <f>VLOOKUP(B13,'BR 1'!B:C,2,)</f>
        <v>ABDULLAYEVA NARGIZA GAYRATOVNA</v>
      </c>
    </row>
    <row r="14" spans="2:5" x14ac:dyDescent="0.25">
      <c r="B14" s="535">
        <v>42502955340029</v>
      </c>
      <c r="C14" s="534" t="s">
        <v>8039</v>
      </c>
      <c r="D14" s="301" t="e">
        <f>VLOOKUP(B14,'1-kurs'!C:F,3,)</f>
        <v>#N/A</v>
      </c>
      <c r="E14" s="536" t="str">
        <f>VLOOKUP(B14,'BR 1'!B:C,2,)</f>
        <v>ABDULLOYEVA GULSARA BAHODIR QIZI</v>
      </c>
    </row>
    <row r="15" spans="2:5" hidden="1" x14ac:dyDescent="0.25">
      <c r="B15" s="535">
        <v>62105075050010</v>
      </c>
      <c r="C15" s="534" t="s">
        <v>7266</v>
      </c>
      <c r="D15" s="301" t="e">
        <f>VLOOKUP(B15,'1-kurs'!C:F,3,)</f>
        <v>#N/A</v>
      </c>
      <c r="E15" s="536" t="str">
        <f>VLOOKUP(B15,'BR 1'!B:C,2,)</f>
        <v>ABDUMAJIDOVA MOXLAROY OLIMJON QIZI</v>
      </c>
    </row>
    <row r="16" spans="2:5" hidden="1" x14ac:dyDescent="0.25">
      <c r="B16" s="535">
        <v>61312056080017</v>
      </c>
      <c r="C16" s="534" t="s">
        <v>7267</v>
      </c>
      <c r="D16" s="301" t="e">
        <f>VLOOKUP(B16,'1-kurs'!C:F,3,)</f>
        <v>#N/A</v>
      </c>
      <c r="E16" s="536" t="str">
        <f>VLOOKUP(B16,'BR 1'!B:C,2,)</f>
        <v>ABDUQODIROVA XUMORA MANSUR QIZI</v>
      </c>
    </row>
    <row r="17" spans="2:5" hidden="1" x14ac:dyDescent="0.25">
      <c r="B17" s="535">
        <v>62905065900039</v>
      </c>
      <c r="C17" s="534" t="s">
        <v>7268</v>
      </c>
      <c r="D17" s="301" t="e">
        <f>VLOOKUP(B17,'1-kurs'!C:F,3,)</f>
        <v>#N/A</v>
      </c>
      <c r="E17" s="536" t="str">
        <f>VLOOKUP(B17,'BR 1'!B:C,2,)</f>
        <v>ABDURAHIMOVA GULSHODA MUZAFFAR QIZI</v>
      </c>
    </row>
    <row r="18" spans="2:5" hidden="1" x14ac:dyDescent="0.25">
      <c r="B18" s="535">
        <v>41006976090046</v>
      </c>
      <c r="C18" s="534" t="s">
        <v>7863</v>
      </c>
      <c r="D18" s="301" t="e">
        <f>VLOOKUP(B18,'1-kurs'!C:F,3,)</f>
        <v>#N/A</v>
      </c>
      <c r="E18" s="536" t="str">
        <f>VLOOKUP(B18,'BR 1'!B:C,2,)</f>
        <v>ABDURASULOVA NILUFAR ABDUMALIK QIZI</v>
      </c>
    </row>
    <row r="19" spans="2:5" hidden="1" x14ac:dyDescent="0.25">
      <c r="B19" s="535">
        <v>62504065360021</v>
      </c>
      <c r="C19" s="534" t="s">
        <v>7269</v>
      </c>
      <c r="D19" s="301" t="str">
        <f>VLOOKUP(B19,'1-kurs'!C:F,3,)</f>
        <v>To‘lov-shartnoma</v>
      </c>
      <c r="E19" s="536" t="str">
        <f>VLOOKUP(B19,'BR 1'!B:C,2,)</f>
        <v>ABDURAUPOVA MEHRANGIZ ANVAROVNA</v>
      </c>
    </row>
    <row r="20" spans="2:5" hidden="1" x14ac:dyDescent="0.25">
      <c r="B20" s="535">
        <v>41706891140023</v>
      </c>
      <c r="C20" s="534" t="s">
        <v>7270</v>
      </c>
      <c r="D20" s="301" t="str">
        <f>VLOOKUP(B20,'1-kurs'!C:F,3,)</f>
        <v>To‘lov-shartnoma</v>
      </c>
      <c r="E20" s="536" t="str">
        <f>VLOOKUP(B20,'BR 1'!B:C,2,)</f>
        <v>ABDURAXMONOVA MOXICHEHRA AXMADOVNA</v>
      </c>
    </row>
    <row r="21" spans="2:5" hidden="1" x14ac:dyDescent="0.25">
      <c r="B21" s="535">
        <v>61208065260033</v>
      </c>
      <c r="C21" s="534" t="s">
        <v>7271</v>
      </c>
      <c r="D21" s="301" t="str">
        <f>VLOOKUP(B21,'1-kurs'!C:F,3,)</f>
        <v>To‘lov-shartnoma</v>
      </c>
      <c r="E21" s="536" t="str">
        <f>VLOOKUP(B21,'BR 1'!B:C,2,)</f>
        <v>ABDURAXMONOVA SHAXNOZA AKMALOVNA</v>
      </c>
    </row>
    <row r="22" spans="2:5" hidden="1" x14ac:dyDescent="0.25">
      <c r="B22" s="535">
        <v>51912056250017</v>
      </c>
      <c r="C22" s="534" t="s">
        <v>7272</v>
      </c>
      <c r="D22" s="301" t="e">
        <f>VLOOKUP(B22,'1-kurs'!C:F,3,)</f>
        <v>#N/A</v>
      </c>
      <c r="E22" s="536" t="str">
        <f>VLOOKUP(B22,'BR 1'!B:C,2,)</f>
        <v>ABDURAYIMOV MUSOXON ABDUSAIT O‘G‘LI</v>
      </c>
    </row>
    <row r="23" spans="2:5" hidden="1" x14ac:dyDescent="0.25">
      <c r="B23" s="535">
        <v>51602065360071</v>
      </c>
      <c r="C23" s="534" t="s">
        <v>7273</v>
      </c>
      <c r="D23" s="301" t="str">
        <f>VLOOKUP(B23,'1-kurs'!C:F,3,)</f>
        <v>To‘lov-shartnoma</v>
      </c>
      <c r="E23" s="536" t="str">
        <f>VLOOKUP(B23,'BR 1'!B:C,2,)</f>
        <v>ABDUROZIQOV DIYORBEK INOYATOVICH</v>
      </c>
    </row>
    <row r="24" spans="2:5" hidden="1" x14ac:dyDescent="0.25">
      <c r="B24" s="535">
        <v>60509005360035</v>
      </c>
      <c r="C24" s="534" t="s">
        <v>7274</v>
      </c>
      <c r="D24" s="301" t="str">
        <f>VLOOKUP(B24,'1-kurs'!C:F,3,)</f>
        <v>To‘lov-shartnoma</v>
      </c>
      <c r="E24" s="536" t="str">
        <f>VLOOKUP(B24,'BR 1'!B:C,2,)</f>
        <v>ABDUROZIQOVA ISMIGULBEGIM INOYAT QIZI</v>
      </c>
    </row>
    <row r="25" spans="2:5" hidden="1" x14ac:dyDescent="0.25">
      <c r="B25" s="535">
        <v>42610942330059</v>
      </c>
      <c r="C25" s="534" t="s">
        <v>7275</v>
      </c>
      <c r="D25" s="301" t="str">
        <f>VLOOKUP(B25,'1-kurs'!C:F,3,)</f>
        <v>To‘lov-shartnoma</v>
      </c>
      <c r="E25" s="536" t="str">
        <f>VLOOKUP(B25,'BR 1'!B:C,2,)</f>
        <v>ABDUVOHIDOVA MAXLIYO ABDUVOHID QIZI</v>
      </c>
    </row>
    <row r="26" spans="2:5" hidden="1" x14ac:dyDescent="0.25">
      <c r="B26" s="535">
        <v>32306862680051</v>
      </c>
      <c r="C26" s="534" t="s">
        <v>8014</v>
      </c>
      <c r="D26" s="301" t="e">
        <f>VLOOKUP(B26,'1-kurs'!C:F,3,)</f>
        <v>#N/A</v>
      </c>
      <c r="E26" s="536" t="str">
        <f>VLOOKUP(B26,'BR 1'!B:C,2,)</f>
        <v>ABULOV TO‘LQIN MO‘MINOVICH</v>
      </c>
    </row>
    <row r="27" spans="2:5" hidden="1" x14ac:dyDescent="0.25">
      <c r="B27" s="535">
        <v>40408961140016</v>
      </c>
      <c r="C27" s="534" t="s">
        <v>7276</v>
      </c>
      <c r="D27" s="301" t="str">
        <f>VLOOKUP(B27,'1-kurs'!C:F,3,)</f>
        <v>To‘lov-shartnoma</v>
      </c>
      <c r="E27" s="536" t="str">
        <f>VLOOKUP(B27,'BR 1'!B:C,2,)</f>
        <v>ACHILOVA MOHLAROYIM UKTAM QIZI</v>
      </c>
    </row>
    <row r="28" spans="2:5" hidden="1" x14ac:dyDescent="0.25">
      <c r="B28" s="535">
        <v>52607035380010</v>
      </c>
      <c r="C28" s="534" t="s">
        <v>7864</v>
      </c>
      <c r="D28" s="301" t="e">
        <f>VLOOKUP(B28,'1-kurs'!C:F,3,)</f>
        <v>#N/A</v>
      </c>
      <c r="E28" s="536" t="str">
        <f>VLOOKUP(B28,'BR 1'!B:C,2,)</f>
        <v>ADIZOV AZAMAT AKBAR O‘G‘LI</v>
      </c>
    </row>
    <row r="29" spans="2:5" hidden="1" x14ac:dyDescent="0.25">
      <c r="B29" s="535">
        <v>52807065380013</v>
      </c>
      <c r="C29" s="534" t="s">
        <v>7277</v>
      </c>
      <c r="D29" s="301" t="str">
        <f>VLOOKUP(B29,'1-kurs'!C:F,3,)</f>
        <v>To‘lov-shartnoma</v>
      </c>
      <c r="E29" s="536" t="str">
        <f>VLOOKUP(B29,'BR 1'!B:C,2,)</f>
        <v>ADIZOV SHAMSHOD DILSHOD O‘G‘LI</v>
      </c>
    </row>
    <row r="30" spans="2:5" hidden="1" x14ac:dyDescent="0.25">
      <c r="B30" s="535">
        <v>41107861070029</v>
      </c>
      <c r="C30" s="534" t="s">
        <v>7278</v>
      </c>
      <c r="D30" s="301" t="str">
        <f>VLOOKUP(B30,'1-kurs'!C:F,3,)</f>
        <v>To‘lov-shartnoma</v>
      </c>
      <c r="E30" s="536" t="str">
        <f>VLOOKUP(B30,'BR 1'!B:C,2,)</f>
        <v>ADIZOVA HURRIYAT MARIFOVNA</v>
      </c>
    </row>
    <row r="31" spans="2:5" hidden="1" x14ac:dyDescent="0.25">
      <c r="B31" s="535">
        <v>61003075280037</v>
      </c>
      <c r="C31" s="534" t="s">
        <v>7279</v>
      </c>
      <c r="D31" s="301" t="str">
        <f>VLOOKUP(B31,'1-kurs'!C:F,3,)</f>
        <v>To‘lov-shartnoma</v>
      </c>
      <c r="E31" s="536" t="str">
        <f>VLOOKUP(B31,'BR 1'!B:C,2,)</f>
        <v>ADIZOVA MARJONA RO‘ZI QIZI</v>
      </c>
    </row>
    <row r="32" spans="2:5" hidden="1" x14ac:dyDescent="0.25">
      <c r="B32" s="535">
        <v>40308811140026</v>
      </c>
      <c r="C32" s="534" t="s">
        <v>7280</v>
      </c>
      <c r="D32" s="301" t="str">
        <f>VLOOKUP(B32,'1-kurs'!C:F,3,)</f>
        <v>To‘lov-shartnoma</v>
      </c>
      <c r="E32" s="536" t="str">
        <f>VLOOKUP(B32,'BR 1'!B:C,2,)</f>
        <v>ADIZOVA MASHHURA ABDURAXMONOVNA</v>
      </c>
    </row>
    <row r="33" spans="2:5" hidden="1" x14ac:dyDescent="0.25">
      <c r="B33" s="535">
        <v>40205931170039</v>
      </c>
      <c r="C33" s="534" t="s">
        <v>7281</v>
      </c>
      <c r="D33" s="301" t="str">
        <f>VLOOKUP(B33,'1-kurs'!C:F,3,)</f>
        <v>To‘lov-shartnoma</v>
      </c>
      <c r="E33" s="536" t="str">
        <f>VLOOKUP(B33,'BR 1'!B:C,2,)</f>
        <v>ADIZOVA SAODAT ODILOVNA</v>
      </c>
    </row>
    <row r="34" spans="2:5" hidden="1" x14ac:dyDescent="0.25">
      <c r="B34" s="535">
        <v>61001005310041</v>
      </c>
      <c r="C34" s="534" t="s">
        <v>7282</v>
      </c>
      <c r="D34" s="301" t="str">
        <f>VLOOKUP(B34,'1-kurs'!C:F,3,)</f>
        <v>To‘lov-shartnoma</v>
      </c>
      <c r="E34" s="536" t="str">
        <f>VLOOKUP(B34,'BR 1'!B:C,2,)</f>
        <v>ADIZOVA SHAFOAT ODIL QIZI</v>
      </c>
    </row>
    <row r="35" spans="2:5" hidden="1" x14ac:dyDescent="0.25">
      <c r="B35" s="535">
        <v>30403941050016</v>
      </c>
      <c r="C35" s="534" t="s">
        <v>7283</v>
      </c>
      <c r="D35" s="301" t="str">
        <f>VLOOKUP(B35,'1-kurs'!C:F,3,)</f>
        <v>To‘lov-shartnoma</v>
      </c>
      <c r="E35" s="536" t="str">
        <f>VLOOKUP(B35,'BR 1'!B:C,2,)</f>
        <v>AHADOV JAMSHID HAZRATQUL O‘G‘LI</v>
      </c>
    </row>
    <row r="36" spans="2:5" hidden="1" x14ac:dyDescent="0.25">
      <c r="B36" s="535">
        <v>41606985260047</v>
      </c>
      <c r="C36" s="534" t="s">
        <v>7284</v>
      </c>
      <c r="D36" s="301" t="str">
        <f>VLOOKUP(B36,'1-kurs'!C:F,3,)</f>
        <v>To‘lov-shartnoma</v>
      </c>
      <c r="E36" s="536" t="str">
        <f>VLOOKUP(B36,'BR 1'!B:C,2,)</f>
        <v>AHATOVA DILSHODA FARHODOVNA</v>
      </c>
    </row>
    <row r="37" spans="2:5" x14ac:dyDescent="0.25">
      <c r="B37" s="535">
        <v>33003941110045</v>
      </c>
      <c r="C37" s="534" t="s">
        <v>8040</v>
      </c>
      <c r="D37" s="301" t="e">
        <f>VLOOKUP(B37,'1-kurs'!C:F,3,)</f>
        <v>#N/A</v>
      </c>
      <c r="E37" s="536" t="str">
        <f>VLOOKUP(B37,'BR 1'!B:C,2,)</f>
        <v>AHMADOV OYBEK RAHMATOVICH</v>
      </c>
    </row>
    <row r="38" spans="2:5" hidden="1" x14ac:dyDescent="0.25">
      <c r="B38" s="535">
        <v>41405941000125</v>
      </c>
      <c r="C38" s="534" t="s">
        <v>7285</v>
      </c>
      <c r="D38" s="301" t="e">
        <f>VLOOKUP(B38,'1-kurs'!C:F,3,)</f>
        <v>#N/A</v>
      </c>
      <c r="E38" s="536" t="str">
        <f>VLOOKUP(B38,'BR 1'!B:C,2,)</f>
        <v>AHMADOVA AZIZA OBIDJON QIZI</v>
      </c>
    </row>
    <row r="39" spans="2:5" hidden="1" x14ac:dyDescent="0.25">
      <c r="B39" s="535">
        <v>61311027200012</v>
      </c>
      <c r="C39" s="534" t="s">
        <v>7286</v>
      </c>
      <c r="D39" s="301" t="str">
        <f>VLOOKUP(B39,'1-kurs'!C:F,3,)</f>
        <v>To‘lov-shartnoma</v>
      </c>
      <c r="E39" s="536" t="str">
        <f>VLOOKUP(B39,'BR 1'!B:C,2,)</f>
        <v>AHMEDOVA ROZA UMIDJON QIZI</v>
      </c>
    </row>
    <row r="40" spans="2:5" hidden="1" x14ac:dyDescent="0.25">
      <c r="B40" s="535">
        <v>52801035360034</v>
      </c>
      <c r="C40" s="534" t="s">
        <v>7287</v>
      </c>
      <c r="D40" s="301" t="e">
        <f>VLOOKUP(B40,'1-kurs'!C:F,3,)</f>
        <v>#N/A</v>
      </c>
      <c r="E40" s="536" t="str">
        <f>VLOOKUP(B40,'BR 1'!B:C,2,)</f>
        <v>AHROROV AFZAL AHROR O‘G‘LI</v>
      </c>
    </row>
    <row r="41" spans="2:5" hidden="1" x14ac:dyDescent="0.25">
      <c r="B41" s="535">
        <v>60605065350015</v>
      </c>
      <c r="C41" s="534" t="s">
        <v>7288</v>
      </c>
      <c r="D41" s="301" t="str">
        <f>VLOOKUP(B41,'1-kurs'!C:F,3,)</f>
        <v>To‘lov-shartnoma</v>
      </c>
      <c r="E41" s="536" t="str">
        <f>VLOOKUP(B41,'BR 1'!B:C,2,)</f>
        <v>AKMALOVA SITORA YUNUS QIZI</v>
      </c>
    </row>
    <row r="42" spans="2:5" hidden="1" x14ac:dyDescent="0.25">
      <c r="B42" s="535">
        <v>42709935650011</v>
      </c>
      <c r="C42" s="534" t="s">
        <v>7289</v>
      </c>
      <c r="D42" s="301" t="e">
        <f>VLOOKUP(B42,'1-kurs'!C:F,3,)</f>
        <v>#N/A</v>
      </c>
      <c r="E42" s="536" t="str">
        <f>VLOOKUP(B42,'BR 1'!B:C,2,)</f>
        <v>AKROMOVA FIRUZA FARXODOVNA</v>
      </c>
    </row>
    <row r="43" spans="2:5" hidden="1" x14ac:dyDescent="0.25">
      <c r="B43" s="535">
        <v>41710952310012</v>
      </c>
      <c r="C43" s="534" t="s">
        <v>7290</v>
      </c>
      <c r="D43" s="301" t="str">
        <f>VLOOKUP(B43,'1-kurs'!C:F,3,)</f>
        <v>To‘lov-shartnoma</v>
      </c>
      <c r="E43" s="536" t="str">
        <f>VLOOKUP(B43,'BR 1'!B:C,2,)</f>
        <v>ALLABERGANOVA MAFTUNA MAXMUDOVNA</v>
      </c>
    </row>
    <row r="44" spans="2:5" hidden="1" x14ac:dyDescent="0.25">
      <c r="B44" s="535">
        <v>40603811791143</v>
      </c>
      <c r="C44" s="534" t="s">
        <v>7291</v>
      </c>
      <c r="D44" s="301" t="str">
        <f>VLOOKUP(B44,'1-kurs'!C:F,3,)</f>
        <v>To‘lov-shartnoma</v>
      </c>
      <c r="E44" s="536" t="str">
        <f>VLOOKUP(B44,'BR 1'!B:C,2,)</f>
        <v>AMANOVA NARGIZA RAJABOVNA</v>
      </c>
    </row>
    <row r="45" spans="2:5" hidden="1" x14ac:dyDescent="0.25">
      <c r="B45" s="535">
        <v>62110015850018</v>
      </c>
      <c r="C45" s="534" t="s">
        <v>7292</v>
      </c>
      <c r="D45" s="301" t="str">
        <f>VLOOKUP(B45,'1-kurs'!C:F,3,)</f>
        <v>To‘lov-shartnoma</v>
      </c>
      <c r="E45" s="536" t="str">
        <f>VLOOKUP(B45,'BR 1'!B:C,2,)</f>
        <v>AMINOVA GULNORA ALISHER QIZI</v>
      </c>
    </row>
    <row r="46" spans="2:5" hidden="1" x14ac:dyDescent="0.25">
      <c r="B46" s="535">
        <v>31802975640012</v>
      </c>
      <c r="C46" s="534" t="s">
        <v>7865</v>
      </c>
      <c r="D46" s="301" t="str">
        <f>VLOOKUP(B46,'1-kurs'!C:F,3,)</f>
        <v>To‘lov-shartnoma</v>
      </c>
      <c r="E46" s="536" t="str">
        <f>VLOOKUP(B46,'BR 1'!B:C,2,)</f>
        <v>AMIROV OZODBEK ELMUROD O‘G‘LI</v>
      </c>
    </row>
    <row r="47" spans="2:5" hidden="1" x14ac:dyDescent="0.25">
      <c r="B47" s="535">
        <v>32706941010061</v>
      </c>
      <c r="C47" s="534" t="s">
        <v>7293</v>
      </c>
      <c r="D47" s="301" t="str">
        <f>VLOOKUP(B47,'1-kurs'!C:F,3,)</f>
        <v>To‘lov-shartnoma</v>
      </c>
      <c r="E47" s="536" t="str">
        <f>VLOOKUP(B47,'BR 1'!B:C,2,)</f>
        <v>AMONOV OTABEK BAXTIYOR O‘G‘LI</v>
      </c>
    </row>
    <row r="48" spans="2:5" hidden="1" x14ac:dyDescent="0.25">
      <c r="B48" s="535">
        <v>42111925380019</v>
      </c>
      <c r="C48" s="534" t="s">
        <v>7294</v>
      </c>
      <c r="D48" s="301" t="str">
        <f>VLOOKUP(B48,'1-kurs'!C:F,3,)</f>
        <v>To‘lov-shartnoma</v>
      </c>
      <c r="E48" s="536" t="str">
        <f>VLOOKUP(B48,'BR 1'!B:C,2,)</f>
        <v>AMONOVA MAXTOB KARIM QIZI</v>
      </c>
    </row>
    <row r="49" spans="2:5" hidden="1" x14ac:dyDescent="0.25">
      <c r="B49" s="535">
        <v>62908065360034</v>
      </c>
      <c r="C49" s="534" t="s">
        <v>7295</v>
      </c>
      <c r="D49" s="301" t="str">
        <f>VLOOKUP(B49,'1-kurs'!C:F,3,)</f>
        <v>To‘lov-shartnoma</v>
      </c>
      <c r="E49" s="536" t="str">
        <f>VLOOKUP(B49,'BR 1'!B:C,2,)</f>
        <v>AMONOVA NAFOSAT JONDULLOYEVNA</v>
      </c>
    </row>
    <row r="50" spans="2:5" hidden="1" x14ac:dyDescent="0.25">
      <c r="B50" s="535">
        <v>61710065290063</v>
      </c>
      <c r="C50" s="534" t="s">
        <v>7296</v>
      </c>
      <c r="D50" s="301" t="str">
        <f>VLOOKUP(B50,'1-kurs'!C:F,3,)</f>
        <v>To‘lov-shartnoma</v>
      </c>
      <c r="E50" s="536" t="str">
        <f>VLOOKUP(B50,'BR 1'!B:C,2,)</f>
        <v>ASADOVA BAXTIGUL SHARIF QIZI</v>
      </c>
    </row>
    <row r="51" spans="2:5" hidden="1" x14ac:dyDescent="0.25">
      <c r="B51" s="535">
        <v>41310985280047</v>
      </c>
      <c r="C51" s="534" t="s">
        <v>8004</v>
      </c>
      <c r="D51" s="301" t="e">
        <f>VLOOKUP(B51,'1-kurs'!C:F,3,)</f>
        <v>#N/A</v>
      </c>
      <c r="E51" s="536" t="str">
        <f>VLOOKUP(B51,'BR 1'!B:C,2,)</f>
        <v>ASADOVA MADINABONU RAVSHAN KIZI</v>
      </c>
    </row>
    <row r="52" spans="2:5" hidden="1" x14ac:dyDescent="0.25">
      <c r="B52" s="535">
        <v>60909065280034</v>
      </c>
      <c r="C52" s="534" t="s">
        <v>7297</v>
      </c>
      <c r="D52" s="301" t="str">
        <f>VLOOKUP(B52,'1-kurs'!C:F,3,)</f>
        <v>To‘lov-shartnoma</v>
      </c>
      <c r="E52" s="536" t="str">
        <f>VLOOKUP(B52,'BR 1'!B:C,2,)</f>
        <v>ASATOVA GULCHEHRA RAXMATOVNA</v>
      </c>
    </row>
    <row r="53" spans="2:5" hidden="1" x14ac:dyDescent="0.25">
      <c r="B53" s="535">
        <v>42404800970020</v>
      </c>
      <c r="C53" s="534" t="s">
        <v>7998</v>
      </c>
      <c r="D53" s="301" t="e">
        <f>VLOOKUP(B53,'1-kurs'!C:F,3,)</f>
        <v>#N/A</v>
      </c>
      <c r="E53" s="536" t="str">
        <f>VLOOKUP(B53,'BR 1'!B:C,2,)</f>
        <v>ASATOVA MEXRINOZ NAIMOVNA</v>
      </c>
    </row>
    <row r="54" spans="2:5" x14ac:dyDescent="0.25">
      <c r="B54" s="535">
        <v>50606045360045</v>
      </c>
      <c r="C54" s="534" t="s">
        <v>8042</v>
      </c>
      <c r="D54" s="301" t="e">
        <f>VLOOKUP(B54,'1-kurs'!C:F,3,)</f>
        <v>#N/A</v>
      </c>
      <c r="E54" s="536" t="str">
        <f>VLOOKUP(B54,'BR 1'!B:C,2,)</f>
        <v>ASHRAPOV SANJARBEK E’ZOD O‘G‘LI</v>
      </c>
    </row>
    <row r="55" spans="2:5" hidden="1" x14ac:dyDescent="0.25">
      <c r="B55" s="535">
        <v>51803076070025</v>
      </c>
      <c r="C55" s="534" t="s">
        <v>7298</v>
      </c>
      <c r="D55" s="301" t="str">
        <f>VLOOKUP(B55,'1-kurs'!C:F,3,)</f>
        <v>To‘lov-shartnoma</v>
      </c>
      <c r="E55" s="536" t="str">
        <f>VLOOKUP(B55,'BR 1'!B:C,2,)</f>
        <v>ASHUROV AZIZBEK AZAMAT O‘G‘LI</v>
      </c>
    </row>
    <row r="56" spans="2:5" hidden="1" x14ac:dyDescent="0.25">
      <c r="B56" s="535">
        <v>52406066060120</v>
      </c>
      <c r="C56" s="534" t="s">
        <v>7299</v>
      </c>
      <c r="D56" s="301" t="str">
        <f>VLOOKUP(B56,'1-kurs'!C:F,3,)</f>
        <v>To‘lov-shartnoma</v>
      </c>
      <c r="E56" s="536" t="str">
        <f>VLOOKUP(B56,'BR 1'!B:C,2,)</f>
        <v>ASHUROV NOZIMJON SHERALI O‘G‘LI</v>
      </c>
    </row>
    <row r="57" spans="2:5" hidden="1" x14ac:dyDescent="0.25">
      <c r="B57" s="535">
        <v>40109781060035</v>
      </c>
      <c r="C57" s="534" t="s">
        <v>7996</v>
      </c>
      <c r="D57" s="301" t="e">
        <f>VLOOKUP(B57,'1-kurs'!C:F,3,)</f>
        <v>#N/A</v>
      </c>
      <c r="E57" s="536" t="str">
        <f>VLOOKUP(B57,'BR 1'!B:C,2,)</f>
        <v>ASHUROVA GULCHEHRA RAHIMOVNA</v>
      </c>
    </row>
    <row r="58" spans="2:5" hidden="1" x14ac:dyDescent="0.25">
      <c r="B58" s="535">
        <v>42903871120038</v>
      </c>
      <c r="C58" s="534" t="s">
        <v>7300</v>
      </c>
      <c r="D58" s="301" t="e">
        <f>VLOOKUP(B58,'1-kurs'!C:F,3,)</f>
        <v>#N/A</v>
      </c>
      <c r="E58" s="536" t="str">
        <f>VLOOKUP(B58,'BR 1'!B:C,2,)</f>
        <v>ASHUROVA GULNOZA A’ZAMOVNA</v>
      </c>
    </row>
    <row r="59" spans="2:5" hidden="1" x14ac:dyDescent="0.25">
      <c r="B59" s="535">
        <v>61008075280087</v>
      </c>
      <c r="C59" s="534" t="s">
        <v>7301</v>
      </c>
      <c r="D59" s="301" t="str">
        <f>VLOOKUP(B59,'1-kurs'!C:F,3,)</f>
        <v>To‘lov-shartnoma</v>
      </c>
      <c r="E59" s="536" t="str">
        <f>VLOOKUP(B59,'BR 1'!B:C,2,)</f>
        <v>ASHUROVA MUNISA AKRAM QIZI</v>
      </c>
    </row>
    <row r="60" spans="2:5" hidden="1" x14ac:dyDescent="0.25">
      <c r="B60" s="535">
        <v>62805065320012</v>
      </c>
      <c r="C60" s="534" t="s">
        <v>7302</v>
      </c>
      <c r="D60" s="301" t="str">
        <f>VLOOKUP(B60,'1-kurs'!C:F,3,)</f>
        <v>To‘lov-shartnoma</v>
      </c>
      <c r="E60" s="536" t="str">
        <f>VLOOKUP(B60,'BR 1'!B:C,2,)</f>
        <v>ASHUROVA NIGINA JAMSHIDOVNA</v>
      </c>
    </row>
    <row r="61" spans="2:5" hidden="1" x14ac:dyDescent="0.25">
      <c r="B61" s="535">
        <v>41905861100016</v>
      </c>
      <c r="C61" s="534" t="s">
        <v>7303</v>
      </c>
      <c r="D61" s="301" t="str">
        <f>VLOOKUP(B61,'1-kurs'!C:F,3,)</f>
        <v>To‘lov-shartnoma</v>
      </c>
      <c r="E61" s="536" t="str">
        <f>VLOOKUP(B61,'BR 1'!B:C,2,)</f>
        <v>ASHUROVA NIGORA G‘AFUROVNA</v>
      </c>
    </row>
    <row r="62" spans="2:5" hidden="1" x14ac:dyDescent="0.25">
      <c r="B62" s="535">
        <v>63105075280023</v>
      </c>
      <c r="C62" s="534" t="s">
        <v>7304</v>
      </c>
      <c r="D62" s="301" t="str">
        <f>VLOOKUP(B62,'1-kurs'!C:F,3,)</f>
        <v>To‘lov-shartnoma</v>
      </c>
      <c r="E62" s="536" t="str">
        <f>VLOOKUP(B62,'BR 1'!B:C,2,)</f>
        <v>ASLONOVA JASMINA JAHONGIR QIZI</v>
      </c>
    </row>
    <row r="63" spans="2:5" hidden="1" x14ac:dyDescent="0.25">
      <c r="B63" s="535">
        <v>42303995260038</v>
      </c>
      <c r="C63" s="534" t="s">
        <v>7305</v>
      </c>
      <c r="D63" s="301" t="str">
        <f>VLOOKUP(B63,'1-kurs'!C:F,3,)</f>
        <v>To‘lov-shartnoma</v>
      </c>
      <c r="E63" s="536" t="str">
        <f>VLOOKUP(B63,'BR 1'!B:C,2,)</f>
        <v>ASLONOVA NARGIZA MURODILLOYEVNA</v>
      </c>
    </row>
    <row r="64" spans="2:5" hidden="1" x14ac:dyDescent="0.25">
      <c r="B64" s="535">
        <v>42406901000015</v>
      </c>
      <c r="C64" s="534" t="s">
        <v>7306</v>
      </c>
      <c r="D64" s="301" t="str">
        <f>VLOOKUP(B64,'1-kurs'!C:F,3,)</f>
        <v>To‘lov-shartnoma</v>
      </c>
      <c r="E64" s="536" t="str">
        <f>VLOOKUP(B64,'BR 1'!B:C,2,)</f>
        <v>ATOYEVA SHAXLO ZAYNIDDINOVNA</v>
      </c>
    </row>
    <row r="65" spans="2:5" hidden="1" x14ac:dyDescent="0.25">
      <c r="B65" s="535">
        <v>62306015310025</v>
      </c>
      <c r="C65" s="534" t="s">
        <v>7307</v>
      </c>
      <c r="D65" s="301" t="str">
        <f>VLOOKUP(B65,'1-kurs'!C:F,3,)</f>
        <v>To‘lov-shartnoma</v>
      </c>
      <c r="E65" s="536" t="str">
        <f>VLOOKUP(B65,'BR 1'!B:C,2,)</f>
        <v>ATQIYOYEVA NILUFAR ANVAR QIZI</v>
      </c>
    </row>
    <row r="66" spans="2:5" hidden="1" x14ac:dyDescent="0.25">
      <c r="B66" s="535">
        <v>40508891090059</v>
      </c>
      <c r="C66" s="534" t="s">
        <v>7308</v>
      </c>
      <c r="D66" s="301" t="str">
        <f>VLOOKUP(B66,'1-kurs'!C:F,3,)</f>
        <v>To‘lov-shartnoma</v>
      </c>
      <c r="E66" s="536" t="str">
        <f>VLOOKUP(B66,'BR 1'!B:C,2,)</f>
        <v>AVEZOVA MOHIGUL QAHRAMONOVNA</v>
      </c>
    </row>
    <row r="67" spans="2:5" hidden="1" x14ac:dyDescent="0.25">
      <c r="B67" s="535">
        <v>62601075260067</v>
      </c>
      <c r="C67" s="534" t="s">
        <v>7309</v>
      </c>
      <c r="D67" s="301" t="str">
        <f>VLOOKUP(B67,'1-kurs'!C:F,3,)</f>
        <v>To‘lov-shartnoma</v>
      </c>
      <c r="E67" s="536" t="str">
        <f>VLOOKUP(B67,'BR 1'!B:C,2,)</f>
        <v>AVIZOVA NAFISA ALISHEROVNA</v>
      </c>
    </row>
    <row r="68" spans="2:5" hidden="1" x14ac:dyDescent="0.25">
      <c r="B68" s="535">
        <v>41707975820042</v>
      </c>
      <c r="C68" s="534" t="s">
        <v>7310</v>
      </c>
      <c r="D68" s="301" t="str">
        <f>VLOOKUP(B68,'1-kurs'!C:F,3,)</f>
        <v>To‘lov-shartnoma</v>
      </c>
      <c r="E68" s="536" t="str">
        <f>VLOOKUP(B68,'BR 1'!B:C,2,)</f>
        <v>AXMADALIYEVA NILUFAR OYBEK QIZI</v>
      </c>
    </row>
    <row r="69" spans="2:5" hidden="1" x14ac:dyDescent="0.25">
      <c r="B69" s="535">
        <v>51112065320044</v>
      </c>
      <c r="C69" s="534" t="s">
        <v>7311</v>
      </c>
      <c r="D69" s="301" t="str">
        <f>VLOOKUP(B69,'1-kurs'!C:F,3,)</f>
        <v>To‘lov-shartnoma</v>
      </c>
      <c r="E69" s="536" t="str">
        <f>VLOOKUP(B69,'BR 1'!B:C,2,)</f>
        <v>AXMADOV JAVOHIR ABDUSALOMOVICH</v>
      </c>
    </row>
    <row r="70" spans="2:5" hidden="1" x14ac:dyDescent="0.25">
      <c r="B70" s="535">
        <v>40208942390010</v>
      </c>
      <c r="C70" s="534" t="s">
        <v>7312</v>
      </c>
      <c r="D70" s="301" t="str">
        <f>VLOOKUP(B70,'1-kurs'!C:F,3,)</f>
        <v>To‘lov-shartnoma</v>
      </c>
      <c r="E70" s="536" t="str">
        <f>VLOOKUP(B70,'BR 1'!B:C,2,)</f>
        <v>AXMATOVA GULXAYO MERITDIN QIZI</v>
      </c>
    </row>
    <row r="71" spans="2:5" hidden="1" x14ac:dyDescent="0.25">
      <c r="B71" s="535">
        <v>32810891000107</v>
      </c>
      <c r="C71" s="534" t="s">
        <v>7313</v>
      </c>
      <c r="D71" s="301" t="str">
        <f>VLOOKUP(B71,'1-kurs'!C:F,3,)</f>
        <v>To‘lov-shartnoma</v>
      </c>
      <c r="E71" s="536" t="str">
        <f>VLOOKUP(B71,'BR 1'!B:C,2,)</f>
        <v>AXMEDOV LAZIZ RADJABBOYEVICH</v>
      </c>
    </row>
    <row r="72" spans="2:5" hidden="1" x14ac:dyDescent="0.25">
      <c r="B72" s="535">
        <v>60511065330022</v>
      </c>
      <c r="C72" s="534" t="s">
        <v>7314</v>
      </c>
      <c r="D72" s="301" t="str">
        <f>VLOOKUP(B72,'1-kurs'!C:F,3,)</f>
        <v>To‘lov-shartnoma</v>
      </c>
      <c r="E72" s="536" t="str">
        <f>VLOOKUP(B72,'BR 1'!B:C,2,)</f>
        <v>AXMEDOVA JASMINA BAXTIYOROVNA</v>
      </c>
    </row>
    <row r="73" spans="2:5" hidden="1" x14ac:dyDescent="0.25">
      <c r="B73" s="535">
        <v>60201075360013</v>
      </c>
      <c r="C73" s="534" t="s">
        <v>7315</v>
      </c>
      <c r="D73" s="301" t="str">
        <f>VLOOKUP(B73,'1-kurs'!C:F,3,)</f>
        <v>To‘lov-shartnoma</v>
      </c>
      <c r="E73" s="536" t="str">
        <f>VLOOKUP(B73,'BR 1'!B:C,2,)</f>
        <v>AXMEDOVA MADINA SAFAROVNA</v>
      </c>
    </row>
    <row r="74" spans="2:5" hidden="1" x14ac:dyDescent="0.25">
      <c r="B74" s="535">
        <v>61007075280039</v>
      </c>
      <c r="C74" s="534" t="s">
        <v>7316</v>
      </c>
      <c r="D74" s="301" t="str">
        <f>VLOOKUP(B74,'1-kurs'!C:F,3,)</f>
        <v>To‘lov-shartnoma</v>
      </c>
      <c r="E74" s="536" t="str">
        <f>VLOOKUP(B74,'BR 1'!B:C,2,)</f>
        <v>AXMEDOVA MAFTUNA MANSUROVNA</v>
      </c>
    </row>
    <row r="75" spans="2:5" hidden="1" x14ac:dyDescent="0.25">
      <c r="B75" s="535">
        <v>60706065260053</v>
      </c>
      <c r="C75" s="534" t="s">
        <v>7317</v>
      </c>
      <c r="D75" s="301" t="str">
        <f>VLOOKUP(B75,'1-kurs'!C:F,3,)</f>
        <v>To‘lov-shartnoma</v>
      </c>
      <c r="E75" s="536" t="str">
        <f>VLOOKUP(B75,'BR 1'!B:C,2,)</f>
        <v>AXMEDOVA SEVINCH MAXMUDALI QIZI</v>
      </c>
    </row>
    <row r="76" spans="2:5" hidden="1" x14ac:dyDescent="0.25">
      <c r="B76" s="535">
        <v>40405961110023</v>
      </c>
      <c r="C76" s="534" t="s">
        <v>7866</v>
      </c>
      <c r="D76" s="301" t="str">
        <f>VLOOKUP(B76,'1-kurs'!C:F,3,)</f>
        <v>To‘lov-shartnoma</v>
      </c>
      <c r="E76" s="536" t="str">
        <f>VLOOKUP(B76,'BR 1'!B:C,2,)</f>
        <v>AXMEDOVA ZULFIZAR AHAD QIZI</v>
      </c>
    </row>
    <row r="77" spans="2:5" hidden="1" x14ac:dyDescent="0.25">
      <c r="B77" s="535">
        <v>62508056090058</v>
      </c>
      <c r="C77" s="534" t="s">
        <v>7318</v>
      </c>
      <c r="D77" s="301" t="str">
        <f>VLOOKUP(B77,'1-kurs'!C:F,3,)</f>
        <v>To‘lov-shartnoma</v>
      </c>
      <c r="E77" s="536" t="str">
        <f>VLOOKUP(B77,'BR 1'!B:C,2,)</f>
        <v>AXROLOVA FARANGIZ FARXOD QIZI</v>
      </c>
    </row>
    <row r="78" spans="2:5" hidden="1" x14ac:dyDescent="0.25">
      <c r="B78" s="535">
        <v>41808975280028</v>
      </c>
      <c r="C78" s="534" t="s">
        <v>7984</v>
      </c>
      <c r="D78" s="301" t="str">
        <f>VLOOKUP(B78,'1-kurs'!C:F,3,)</f>
        <v>To‘lov-shartnoma</v>
      </c>
      <c r="E78" s="536" t="str">
        <f>VLOOKUP(B78,'BR 1'!B:C,2,)</f>
        <v>AXTAMOVA MAFTUNABONU ANVAR QIZI</v>
      </c>
    </row>
    <row r="79" spans="2:5" hidden="1" x14ac:dyDescent="0.25">
      <c r="B79" s="535">
        <v>40508853500066</v>
      </c>
      <c r="C79" s="534" t="s">
        <v>7319</v>
      </c>
      <c r="D79" s="301" t="str">
        <f>VLOOKUP(B79,'1-kurs'!C:F,3,)</f>
        <v>To‘lov-shartnoma</v>
      </c>
      <c r="E79" s="536" t="str">
        <f>VLOOKUP(B79,'BR 1'!B:C,2,)</f>
        <v>AYAZBAEVA ZAMIRA BATÍROVNA</v>
      </c>
    </row>
    <row r="80" spans="2:5" hidden="1" x14ac:dyDescent="0.25">
      <c r="B80" s="535">
        <v>41910891140062</v>
      </c>
      <c r="C80" s="534" t="s">
        <v>8015</v>
      </c>
      <c r="D80" s="301" t="str">
        <f>VLOOKUP(B80,'1-kurs'!C:F,3,)</f>
        <v>To‘lov-shartnoma</v>
      </c>
      <c r="E80" s="536" t="str">
        <f>VLOOKUP(B80,'BR 1'!B:C,2,)</f>
        <v>AYDAROVA GULXAYO RADJABOVNA</v>
      </c>
    </row>
    <row r="81" spans="2:5" hidden="1" x14ac:dyDescent="0.25">
      <c r="B81" s="535">
        <v>61404067180049</v>
      </c>
      <c r="C81" s="534" t="s">
        <v>7320</v>
      </c>
      <c r="D81" s="301" t="str">
        <f>VLOOKUP(B81,'1-kurs'!C:F,3,)</f>
        <v>To‘lov-shartnoma</v>
      </c>
      <c r="E81" s="536" t="str">
        <f>VLOOKUP(B81,'BR 1'!B:C,2,)</f>
        <v>AZADBOYEVA NOZIMAXON SHERZODOVNA</v>
      </c>
    </row>
    <row r="82" spans="2:5" hidden="1" x14ac:dyDescent="0.25">
      <c r="B82" s="535">
        <v>50201055310086</v>
      </c>
      <c r="C82" s="534" t="s">
        <v>7321</v>
      </c>
      <c r="D82" s="301" t="str">
        <f>VLOOKUP(B82,'1-kurs'!C:F,3,)</f>
        <v>To‘lov-shartnoma</v>
      </c>
      <c r="E82" s="536" t="str">
        <f>VLOOKUP(B82,'BR 1'!B:C,2,)</f>
        <v>AZAMATOV UMIDJON O‘KTAM O‘G‘LI</v>
      </c>
    </row>
    <row r="83" spans="2:5" hidden="1" x14ac:dyDescent="0.25">
      <c r="B83" s="535">
        <v>32905905260023</v>
      </c>
      <c r="C83" s="534" t="s">
        <v>7322</v>
      </c>
      <c r="D83" s="301" t="e">
        <f>VLOOKUP(B83,'1-kurs'!C:F,3,)</f>
        <v>#N/A</v>
      </c>
      <c r="E83" s="536" t="str">
        <f>VLOOKUP(B83,'BR 1'!B:C,2,)</f>
        <v>AZIMOV SHAHBOZ AZIMOVICH</v>
      </c>
    </row>
    <row r="84" spans="2:5" hidden="1" x14ac:dyDescent="0.25">
      <c r="B84" s="535">
        <v>62712055310039</v>
      </c>
      <c r="C84" s="534" t="s">
        <v>7323</v>
      </c>
      <c r="D84" s="301" t="str">
        <f>VLOOKUP(B84,'1-kurs'!C:F,3,)</f>
        <v>To‘lov-shartnoma</v>
      </c>
      <c r="E84" s="536" t="str">
        <f>VLOOKUP(B84,'BR 1'!B:C,2,)</f>
        <v>AZIMOVA ADIBA AMON QIZI</v>
      </c>
    </row>
    <row r="85" spans="2:5" hidden="1" x14ac:dyDescent="0.25">
      <c r="B85" s="535">
        <v>40708922330040</v>
      </c>
      <c r="C85" s="534" t="s">
        <v>7324</v>
      </c>
      <c r="D85" s="301" t="str">
        <f>VLOOKUP(B85,'1-kurs'!C:F,3,)</f>
        <v>To‘lov-shartnoma</v>
      </c>
      <c r="E85" s="536" t="str">
        <f>VLOOKUP(B85,'BR 1'!B:C,2,)</f>
        <v>AZIMOVA MALIKA OLIM QIZI</v>
      </c>
    </row>
    <row r="86" spans="2:5" hidden="1" x14ac:dyDescent="0.25">
      <c r="B86" s="535">
        <v>52908065840021</v>
      </c>
      <c r="C86" s="534" t="s">
        <v>8043</v>
      </c>
      <c r="D86" s="301" t="str">
        <f>VLOOKUP(B86,'1-kurs'!C:F,3,)</f>
        <v>To‘lov-shartnoma</v>
      </c>
      <c r="E86" s="536" t="str">
        <f>VLOOKUP(B86,'BR 1'!B:C,2,)</f>
        <v>AZIZJONOV SARDORJON AZIZJONOVICH</v>
      </c>
    </row>
    <row r="87" spans="2:5" hidden="1" x14ac:dyDescent="0.25">
      <c r="B87" s="535">
        <v>40812925310021</v>
      </c>
      <c r="C87" s="534" t="s">
        <v>7969</v>
      </c>
      <c r="D87" s="301" t="e">
        <f>VLOOKUP(B87,'1-kurs'!C:F,3,)</f>
        <v>#N/A</v>
      </c>
      <c r="E87" s="536" t="str">
        <f>VLOOKUP(B87,'BR 1'!B:C,2,)</f>
        <v>AZIZOVA SHAHNOZA BAXRIDDIN QIZI</v>
      </c>
    </row>
    <row r="88" spans="2:5" hidden="1" x14ac:dyDescent="0.25">
      <c r="B88" s="535">
        <v>42501941110048</v>
      </c>
      <c r="C88" s="534" t="s">
        <v>7325</v>
      </c>
      <c r="D88" s="301" t="str">
        <f>VLOOKUP(B88,'1-kurs'!C:F,3,)</f>
        <v>To‘lov-shartnoma</v>
      </c>
      <c r="E88" s="536" t="str">
        <f>VLOOKUP(B88,'BR 1'!B:C,2,)</f>
        <v>BAFOYEVA GULFIDA ODIL QIZI</v>
      </c>
    </row>
    <row r="89" spans="2:5" hidden="1" x14ac:dyDescent="0.25">
      <c r="B89" s="535">
        <v>61403065360017</v>
      </c>
      <c r="C89" s="534" t="s">
        <v>7326</v>
      </c>
      <c r="D89" s="301" t="str">
        <f>VLOOKUP(B89,'1-kurs'!C:F,3,)</f>
        <v>To‘lov-shartnoma</v>
      </c>
      <c r="E89" s="536" t="str">
        <f>VLOOKUP(B89,'BR 1'!B:C,2,)</f>
        <v>BAFOYEVA SABINA RUSTAMOVNA</v>
      </c>
    </row>
    <row r="90" spans="2:5" hidden="1" x14ac:dyDescent="0.25">
      <c r="B90" s="535">
        <v>42209965310085</v>
      </c>
      <c r="C90" s="534" t="s">
        <v>7327</v>
      </c>
      <c r="D90" s="301" t="e">
        <f>VLOOKUP(B90,'1-kurs'!C:F,3,)</f>
        <v>#N/A</v>
      </c>
      <c r="E90" s="536" t="str">
        <f>VLOOKUP(B90,'BR 1'!B:C,2,)</f>
        <v>BAFOYEVA SHALOLA VALI QIZI</v>
      </c>
    </row>
    <row r="91" spans="2:5" hidden="1" x14ac:dyDescent="0.25">
      <c r="B91" s="535">
        <v>51105025340059</v>
      </c>
      <c r="C91" s="534" t="s">
        <v>7328</v>
      </c>
      <c r="D91" s="301" t="str">
        <f>VLOOKUP(B91,'1-kurs'!C:F,3,)</f>
        <v>To‘lov-shartnoma</v>
      </c>
      <c r="E91" s="536" t="str">
        <f>VLOOKUP(B91,'BR 1'!B:C,2,)</f>
        <v>BAQOYEV JAMSHID JOBIR O‘G‘LI</v>
      </c>
    </row>
    <row r="92" spans="2:5" hidden="1" x14ac:dyDescent="0.25">
      <c r="B92" s="535">
        <v>60804025280016</v>
      </c>
      <c r="C92" s="534" t="s">
        <v>7329</v>
      </c>
      <c r="D92" s="301" t="str">
        <f>VLOOKUP(B92,'1-kurs'!C:F,3,)</f>
        <v>To‘lov-shartnoma</v>
      </c>
      <c r="E92" s="536" t="str">
        <f>VLOOKUP(B92,'BR 1'!B:C,2,)</f>
        <v>BAQOYEVA LAYLO BAFO QIZI</v>
      </c>
    </row>
    <row r="93" spans="2:5" hidden="1" x14ac:dyDescent="0.25">
      <c r="B93" s="535">
        <v>41210941140023</v>
      </c>
      <c r="C93" s="534" t="s">
        <v>7992</v>
      </c>
      <c r="D93" s="301" t="str">
        <f>VLOOKUP(B93,'1-kurs'!C:F,3,)</f>
        <v>To‘lov-shartnoma</v>
      </c>
      <c r="E93" s="536" t="str">
        <f>VLOOKUP(B93,'BR 1'!B:C,2,)</f>
        <v>BARAKAYEVA FERUZA HIKMATILLO QIZI</v>
      </c>
    </row>
    <row r="94" spans="2:5" hidden="1" x14ac:dyDescent="0.25">
      <c r="B94" s="535">
        <v>62208055340043</v>
      </c>
      <c r="C94" s="534" t="s">
        <v>7330</v>
      </c>
      <c r="D94" s="301" t="str">
        <f>VLOOKUP(B94,'1-kurs'!C:F,3,)</f>
        <v>To‘lov-shartnoma</v>
      </c>
      <c r="E94" s="536" t="str">
        <f>VLOOKUP(B94,'BR 1'!B:C,2,)</f>
        <v>BAROTOVA IRODA G‘AYBULLO QIZI</v>
      </c>
    </row>
    <row r="95" spans="2:5" hidden="1" x14ac:dyDescent="0.25">
      <c r="B95" s="535">
        <v>42911975660011</v>
      </c>
      <c r="C95" s="534" t="s">
        <v>7962</v>
      </c>
      <c r="D95" s="301" t="e">
        <f>VLOOKUP(B95,'1-kurs'!C:F,3,)</f>
        <v>#N/A</v>
      </c>
      <c r="E95" s="536" t="str">
        <f>VLOOKUP(B95,'BR 1'!B:C,2,)</f>
        <v>BAXODIROVA SABINA BAXODIR QIZI</v>
      </c>
    </row>
    <row r="96" spans="2:5" hidden="1" x14ac:dyDescent="0.25">
      <c r="B96" s="535">
        <v>60806065320057</v>
      </c>
      <c r="C96" s="534" t="s">
        <v>7964</v>
      </c>
      <c r="D96" s="301" t="e">
        <f>VLOOKUP(B96,'1-kurs'!C:F,3,)</f>
        <v>#N/A</v>
      </c>
      <c r="E96" s="536" t="str">
        <f>VLOOKUP(B96,'BR 1'!B:C,2,)</f>
        <v>BAXRIDDINOVA SABRINA OCHILBOYEVNA</v>
      </c>
    </row>
    <row r="97" spans="2:5" hidden="1" x14ac:dyDescent="0.25">
      <c r="B97" s="535">
        <v>42605961140039</v>
      </c>
      <c r="C97" s="534" t="s">
        <v>7331</v>
      </c>
      <c r="D97" s="301" t="e">
        <f>VLOOKUP(B97,'1-kurs'!C:F,3,)</f>
        <v>#N/A</v>
      </c>
      <c r="E97" s="536" t="str">
        <f>VLOOKUP(B97,'BR 1'!B:C,2,)</f>
        <v>BAXRITDINOVA SUMBULA TO‘LQINOVNA</v>
      </c>
    </row>
    <row r="98" spans="2:5" hidden="1" x14ac:dyDescent="0.25">
      <c r="B98" s="535">
        <v>32003921000019</v>
      </c>
      <c r="C98" s="534" t="s">
        <v>7332</v>
      </c>
      <c r="D98" s="301" t="e">
        <f>VLOOKUP(B98,'1-kurs'!C:F,3,)</f>
        <v>#N/A</v>
      </c>
      <c r="E98" s="536" t="str">
        <f>VLOOKUP(B98,'BR 1'!B:C,2,)</f>
        <v>BAYMIRZAYEV ALISHER MURATOVICH</v>
      </c>
    </row>
    <row r="99" spans="2:5" hidden="1" x14ac:dyDescent="0.25">
      <c r="B99" s="535">
        <v>61808045350022</v>
      </c>
      <c r="C99" s="534" t="s">
        <v>7333</v>
      </c>
      <c r="D99" s="301" t="str">
        <f>VLOOKUP(B99,'1-kurs'!C:F,3,)</f>
        <v>To‘lov-shartnoma</v>
      </c>
      <c r="E99" s="536" t="str">
        <f>VLOOKUP(B99,'BR 1'!B:C,2,)</f>
        <v>BEGANDIKOVA MADINA XUDOYBERDI QIZI</v>
      </c>
    </row>
    <row r="100" spans="2:5" hidden="1" x14ac:dyDescent="0.25">
      <c r="B100" s="535">
        <v>60907066080022</v>
      </c>
      <c r="C100" s="534" t="s">
        <v>7334</v>
      </c>
      <c r="D100" s="301" t="str">
        <f>VLOOKUP(B100,'1-kurs'!C:F,3,)</f>
        <v>To‘lov-shartnoma</v>
      </c>
      <c r="E100" s="536" t="str">
        <f>VLOOKUP(B100,'BR 1'!B:C,2,)</f>
        <v>BEKTOSHEVA DILSUZXONIM MAXMUD QIZI</v>
      </c>
    </row>
    <row r="101" spans="2:5" hidden="1" x14ac:dyDescent="0.25">
      <c r="B101" s="535">
        <v>60108075340040</v>
      </c>
      <c r="C101" s="534" t="s">
        <v>7335</v>
      </c>
      <c r="D101" s="301" t="str">
        <f>VLOOKUP(B101,'1-kurs'!C:F,3,)</f>
        <v>To‘lov-shartnoma</v>
      </c>
      <c r="E101" s="536" t="str">
        <f>VLOOKUP(B101,'BR 1'!B:C,2,)</f>
        <v>BESHIMOVA MEHRIBON BAXTIYOR QIZI</v>
      </c>
    </row>
    <row r="102" spans="2:5" hidden="1" x14ac:dyDescent="0.25">
      <c r="B102" s="535">
        <v>31605995840015</v>
      </c>
      <c r="C102" s="534" t="s">
        <v>7336</v>
      </c>
      <c r="D102" s="301" t="e">
        <f>VLOOKUP(B102,'1-kurs'!C:F,3,)</f>
        <v>#N/A</v>
      </c>
      <c r="E102" s="536" t="str">
        <f>VLOOKUP(B102,'BR 1'!B:C,2,)</f>
        <v>BO‘RIYEV SHERMUROD SHERQUL O‘G‘LI</v>
      </c>
    </row>
    <row r="103" spans="2:5" hidden="1" x14ac:dyDescent="0.25">
      <c r="B103" s="535">
        <v>41308861140086</v>
      </c>
      <c r="C103" s="534" t="s">
        <v>7867</v>
      </c>
      <c r="D103" s="301" t="str">
        <f>VLOOKUP(B103,'1-kurs'!C:F,3,)</f>
        <v>To‘lov-shartnoma</v>
      </c>
      <c r="E103" s="536" t="str">
        <f>VLOOKUP(B103,'BR 1'!B:C,2,)</f>
        <v>BO‘RIYEVA MOHICHEHRA SAFAROVNA</v>
      </c>
    </row>
    <row r="104" spans="2:5" hidden="1" x14ac:dyDescent="0.25">
      <c r="B104" s="535">
        <v>40210891080045</v>
      </c>
      <c r="C104" s="534" t="s">
        <v>7337</v>
      </c>
      <c r="D104" s="301" t="str">
        <f>VLOOKUP(B104,'1-kurs'!C:F,3,)</f>
        <v>To‘lov-shartnoma</v>
      </c>
      <c r="E104" s="536" t="str">
        <f>VLOOKUP(B104,'BR 1'!B:C,2,)</f>
        <v>BO‘ZZIYEVA DILNORA RAXMONQULOVNA</v>
      </c>
    </row>
    <row r="105" spans="2:5" hidden="1" x14ac:dyDescent="0.25">
      <c r="B105" s="535">
        <v>60106005300030</v>
      </c>
      <c r="C105" s="534" t="s">
        <v>7338</v>
      </c>
      <c r="D105" s="301" t="e">
        <f>VLOOKUP(B105,'1-kurs'!C:F,3,)</f>
        <v>#N/A</v>
      </c>
      <c r="E105" s="536" t="str">
        <f>VLOOKUP(B105,'BR 1'!B:C,2,)</f>
        <v>BOBOJONOVA MARJONA FAXRIDDINOVNA</v>
      </c>
    </row>
    <row r="106" spans="2:5" hidden="1" x14ac:dyDescent="0.25">
      <c r="B106" s="535">
        <v>61309045360010</v>
      </c>
      <c r="C106" s="534" t="s">
        <v>7339</v>
      </c>
      <c r="D106" s="301" t="str">
        <f>VLOOKUP(B106,'1-kurs'!C:F,3,)</f>
        <v>To‘lov-shartnoma</v>
      </c>
      <c r="E106" s="536" t="str">
        <f>VLOOKUP(B106,'BR 1'!B:C,2,)</f>
        <v>BOBOJONOVA MARJONAXON BOBIRJON QIZI</v>
      </c>
    </row>
    <row r="107" spans="2:5" hidden="1" x14ac:dyDescent="0.25">
      <c r="B107" s="535">
        <v>51403075320057</v>
      </c>
      <c r="C107" s="534" t="s">
        <v>7340</v>
      </c>
      <c r="D107" s="301" t="str">
        <f>VLOOKUP(B107,'1-kurs'!C:F,3,)</f>
        <v>To‘lov-shartnoma</v>
      </c>
      <c r="E107" s="536" t="str">
        <f>VLOOKUP(B107,'BR 1'!B:C,2,)</f>
        <v>BOBOQULOV ASLBEK AZIZBEKOVICH</v>
      </c>
    </row>
    <row r="108" spans="2:5" hidden="1" x14ac:dyDescent="0.25">
      <c r="B108" s="535">
        <v>32206995560025</v>
      </c>
      <c r="C108" s="534" t="s">
        <v>7971</v>
      </c>
      <c r="D108" s="301" t="e">
        <f>VLOOKUP(B108,'1-kurs'!C:F,3,)</f>
        <v>#N/A</v>
      </c>
      <c r="E108" s="536" t="str">
        <f>VLOOKUP(B108,'BR 1'!B:C,2,)</f>
        <v>BOBOQULOV ZIYOVUDDIN NIZOMIDDIN O‘G‘LI</v>
      </c>
    </row>
    <row r="109" spans="2:5" hidden="1" x14ac:dyDescent="0.25">
      <c r="B109" s="535">
        <v>61807065320060</v>
      </c>
      <c r="C109" s="534" t="s">
        <v>7341</v>
      </c>
      <c r="D109" s="301" t="str">
        <f>VLOOKUP(B109,'1-kurs'!C:F,3,)</f>
        <v>To‘lov-shartnoma</v>
      </c>
      <c r="E109" s="536" t="str">
        <f>VLOOKUP(B109,'BR 1'!B:C,2,)</f>
        <v>BOBOQULOVA ELNORA BOBIROVNA</v>
      </c>
    </row>
    <row r="110" spans="2:5" hidden="1" x14ac:dyDescent="0.25">
      <c r="B110" s="535">
        <v>61603015840015</v>
      </c>
      <c r="C110" s="534" t="s">
        <v>7342</v>
      </c>
      <c r="D110" s="301" t="str">
        <f>VLOOKUP(B110,'1-kurs'!C:F,3,)</f>
        <v>To‘lov-shartnoma</v>
      </c>
      <c r="E110" s="536" t="str">
        <f>VLOOKUP(B110,'BR 1'!B:C,2,)</f>
        <v>BOBOQULOVA MARJONA RIZOQUL-QIZI</v>
      </c>
    </row>
    <row r="111" spans="2:5" hidden="1" x14ac:dyDescent="0.25">
      <c r="B111" s="535">
        <v>40110851110017</v>
      </c>
      <c r="C111" s="534" t="s">
        <v>7343</v>
      </c>
      <c r="D111" s="301" t="e">
        <f>VLOOKUP(B111,'1-kurs'!C:F,3,)</f>
        <v>#N/A</v>
      </c>
      <c r="E111" s="536" t="str">
        <f>VLOOKUP(B111,'BR 1'!B:C,2,)</f>
        <v>BOBOYEVA VAZIRA FATULLOYEVNA</v>
      </c>
    </row>
    <row r="112" spans="2:5" hidden="1" x14ac:dyDescent="0.25">
      <c r="B112" s="535">
        <v>32904922170021</v>
      </c>
      <c r="C112" s="534" t="s">
        <v>7344</v>
      </c>
      <c r="D112" s="301" t="e">
        <f>VLOOKUP(B112,'1-kurs'!C:F,3,)</f>
        <v>#N/A</v>
      </c>
      <c r="E112" s="536" t="str">
        <f>VLOOKUP(B112,'BR 1'!B:C,2,)</f>
        <v>BOLTABAYEV IKROMJON KAXOR O‘G‘LI</v>
      </c>
    </row>
    <row r="113" spans="2:5" hidden="1" x14ac:dyDescent="0.25">
      <c r="B113" s="535">
        <v>62302005260013</v>
      </c>
      <c r="C113" s="534" t="s">
        <v>7345</v>
      </c>
      <c r="D113" s="301" t="str">
        <f>VLOOKUP(B113,'1-kurs'!C:F,3,)</f>
        <v>To‘lov-shartnoma</v>
      </c>
      <c r="E113" s="536" t="str">
        <f>VLOOKUP(B113,'BR 1'!B:C,2,)</f>
        <v>BOLTAYEVA VAZIRA VOHIDJON QIZI</v>
      </c>
    </row>
    <row r="114" spans="2:5" hidden="1" x14ac:dyDescent="0.25">
      <c r="B114" s="535">
        <v>60810035310041</v>
      </c>
      <c r="C114" s="534" t="s">
        <v>7346</v>
      </c>
      <c r="D114" s="301" t="str">
        <f>VLOOKUP(B114,'1-kurs'!C:F,3,)</f>
        <v>To‘lov-shartnoma</v>
      </c>
      <c r="E114" s="536" t="str">
        <f>VLOOKUP(B114,'BR 1'!B:C,2,)</f>
        <v>BOTIROVA SHAHLO BOTIROVNA</v>
      </c>
    </row>
    <row r="115" spans="2:5" hidden="1" x14ac:dyDescent="0.25">
      <c r="B115" s="535">
        <v>42006941010030</v>
      </c>
      <c r="C115" s="534" t="s">
        <v>7347</v>
      </c>
      <c r="D115" s="301" t="str">
        <f>VLOOKUP(B115,'1-kurs'!C:F,3,)</f>
        <v>To‘lov-shartnoma</v>
      </c>
      <c r="E115" s="536" t="str">
        <f>VLOOKUP(B115,'BR 1'!B:C,2,)</f>
        <v>BOYMURODOVA DILSHODA BAHODIR QIZI</v>
      </c>
    </row>
    <row r="116" spans="2:5" hidden="1" x14ac:dyDescent="0.25">
      <c r="B116" s="535">
        <v>50907045720047</v>
      </c>
      <c r="C116" s="534" t="s">
        <v>7966</v>
      </c>
      <c r="D116" s="301" t="e">
        <f>VLOOKUP(B116,'1-kurs'!C:F,3,)</f>
        <v>#N/A</v>
      </c>
      <c r="E116" s="536" t="str">
        <f>VLOOKUP(B116,'BR 1'!B:C,2,)</f>
        <v>BOZOROV JAVLON FARHOD O‘G‘LI</v>
      </c>
    </row>
    <row r="117" spans="2:5" hidden="1" x14ac:dyDescent="0.25">
      <c r="B117" s="535">
        <v>60310045340013</v>
      </c>
      <c r="C117" s="534" t="s">
        <v>7868</v>
      </c>
      <c r="D117" s="301" t="e">
        <f>VLOOKUP(B117,'1-kurs'!C:F,3,)</f>
        <v>#N/A</v>
      </c>
      <c r="E117" s="536" t="str">
        <f>VLOOKUP(B117,'BR 1'!B:C,2,)</f>
        <v>BOZOROVA AZIZA BAHODIR QIZI</v>
      </c>
    </row>
    <row r="118" spans="2:5" hidden="1" x14ac:dyDescent="0.25">
      <c r="B118" s="535">
        <v>40904851140042</v>
      </c>
      <c r="C118" s="534" t="s">
        <v>8010</v>
      </c>
      <c r="D118" s="301" t="e">
        <f>VLOOKUP(B118,'1-kurs'!C:F,3,)</f>
        <v>#N/A</v>
      </c>
      <c r="E118" s="536" t="str">
        <f>VLOOKUP(B118,'BR 1'!B:C,2,)</f>
        <v>BOZOROVA NASIBA AMINOVNA</v>
      </c>
    </row>
    <row r="119" spans="2:5" hidden="1" x14ac:dyDescent="0.25">
      <c r="B119" s="535">
        <v>41106830920019</v>
      </c>
      <c r="C119" s="534" t="s">
        <v>7348</v>
      </c>
      <c r="D119" s="301" t="str">
        <f>VLOOKUP(B119,'1-kurs'!C:F,3,)</f>
        <v>To‘lov-shartnoma</v>
      </c>
      <c r="E119" s="536" t="str">
        <f>VLOOKUP(B119,'BR 1'!B:C,2,)</f>
        <v>BOZOROVA RA’NO GAYBULLAYEVNA</v>
      </c>
    </row>
    <row r="120" spans="2:5" hidden="1" x14ac:dyDescent="0.25">
      <c r="B120" s="535">
        <v>63112036780038</v>
      </c>
      <c r="C120" s="534" t="s">
        <v>7349</v>
      </c>
      <c r="D120" s="301" t="str">
        <f>VLOOKUP(B120,'1-kurs'!C:F,3,)</f>
        <v>To‘lov-shartnoma</v>
      </c>
      <c r="E120" s="536" t="str">
        <f>VLOOKUP(B120,'BR 1'!B:C,2,)</f>
        <v>BURXANOVA SHOXSANAM ISLOM QIZI</v>
      </c>
    </row>
    <row r="121" spans="2:5" hidden="1" x14ac:dyDescent="0.25">
      <c r="B121" s="535">
        <v>41907901130029</v>
      </c>
      <c r="C121" s="534" t="s">
        <v>7350</v>
      </c>
      <c r="D121" s="301" t="str">
        <f>VLOOKUP(B121,'1-kurs'!C:F,3,)</f>
        <v>To‘lov-shartnoma</v>
      </c>
      <c r="E121" s="536" t="str">
        <f>VLOOKUP(B121,'BR 1'!B:C,2,)</f>
        <v>CHAMANOVA NIGORA GULOMOVNA</v>
      </c>
    </row>
    <row r="122" spans="2:5" hidden="1" x14ac:dyDescent="0.25">
      <c r="B122" s="535">
        <v>53105035180065</v>
      </c>
      <c r="C122" s="534" t="s">
        <v>7351</v>
      </c>
      <c r="D122" s="301" t="str">
        <f>VLOOKUP(B122,'1-kurs'!C:F,3,)</f>
        <v>To‘lov-shartnoma</v>
      </c>
      <c r="E122" s="536" t="str">
        <f>VLOOKUP(B122,'BR 1'!B:C,2,)</f>
        <v>CHO‘LIYEV FARRUX SOXIDILLO O‘G‘LI</v>
      </c>
    </row>
    <row r="123" spans="2:5" hidden="1" x14ac:dyDescent="0.25">
      <c r="B123" s="535">
        <v>60412036290010</v>
      </c>
      <c r="C123" s="534" t="s">
        <v>7352</v>
      </c>
      <c r="D123" s="301" t="str">
        <f>VLOOKUP(B123,'1-kurs'!C:F,3,)</f>
        <v>To‘lov-shartnoma</v>
      </c>
      <c r="E123" s="536" t="str">
        <f>VLOOKUP(B123,'BR 1'!B:C,2,)</f>
        <v>CHORIYEVA QALDIRG‘OCH ALIQUL QIZI</v>
      </c>
    </row>
    <row r="124" spans="2:5" hidden="1" x14ac:dyDescent="0.25">
      <c r="B124" s="535">
        <v>51709035320029</v>
      </c>
      <c r="C124" s="534" t="s">
        <v>7353</v>
      </c>
      <c r="D124" s="301" t="str">
        <f>VLOOKUP(B124,'1-kurs'!C:F,3,)</f>
        <v>To‘lov-shartnoma</v>
      </c>
      <c r="E124" s="536" t="str">
        <f>VLOOKUP(B124,'BR 1'!B:C,2,)</f>
        <v>DAVLATOV ABDULFAYZ SHAROFIDDIN O‘G‘LI</v>
      </c>
    </row>
    <row r="125" spans="2:5" hidden="1" x14ac:dyDescent="0.25">
      <c r="B125" s="535">
        <v>50810066300027</v>
      </c>
      <c r="C125" s="534" t="s">
        <v>7975</v>
      </c>
      <c r="D125" s="301" t="str">
        <f>VLOOKUP(B125,'1-kurs'!C:F,3,)</f>
        <v>To‘lov-shartnoma</v>
      </c>
      <c r="E125" s="536" t="str">
        <f>VLOOKUP(B125,'BR 1'!B:C,2,)</f>
        <v>DAVLATOV ILHOM MAMATALI O‘G‘LI</v>
      </c>
    </row>
    <row r="126" spans="2:5" hidden="1" x14ac:dyDescent="0.25">
      <c r="B126" s="535">
        <v>52702055700018</v>
      </c>
      <c r="C126" s="534" t="s">
        <v>7354</v>
      </c>
      <c r="D126" s="301" t="str">
        <f>VLOOKUP(B126,'1-kurs'!C:F,3,)</f>
        <v>To‘lov-shartnoma</v>
      </c>
      <c r="E126" s="536" t="str">
        <f>VLOOKUP(B126,'BR 1'!B:C,2,)</f>
        <v>DAVRONOV ABDIG‘OFIR MAMASHO O‘G‘LI</v>
      </c>
    </row>
    <row r="127" spans="2:5" hidden="1" x14ac:dyDescent="0.25">
      <c r="B127" s="535">
        <v>50905035350010</v>
      </c>
      <c r="C127" s="534" t="s">
        <v>7355</v>
      </c>
      <c r="D127" s="301" t="str">
        <f>VLOOKUP(B127,'1-kurs'!C:F,3,)</f>
        <v>To‘lov-shartnoma</v>
      </c>
      <c r="E127" s="536" t="str">
        <f>VLOOKUP(B127,'BR 1'!B:C,2,)</f>
        <v>DAVRONOV DILSHODJON DONIYOR O‘G‘LI</v>
      </c>
    </row>
    <row r="128" spans="2:5" hidden="1" x14ac:dyDescent="0.25">
      <c r="B128" s="535">
        <v>61409065260069</v>
      </c>
      <c r="C128" s="534" t="s">
        <v>7951</v>
      </c>
      <c r="D128" s="301" t="str">
        <f>VLOOKUP(B128,'1-kurs'!C:F,3,)</f>
        <v>To‘lov-shartnoma</v>
      </c>
      <c r="E128" s="536" t="str">
        <f>VLOOKUP(B128,'BR 1'!B:C,2,)</f>
        <v>DAVRONOVA MARJONAXON DILSHODOVNA</v>
      </c>
    </row>
    <row r="129" spans="2:5" hidden="1" x14ac:dyDescent="0.25">
      <c r="B129" s="535">
        <v>40807985350012</v>
      </c>
      <c r="C129" s="534" t="s">
        <v>7356</v>
      </c>
      <c r="D129" s="301" t="str">
        <f>VLOOKUP(B129,'1-kurs'!C:F,3,)</f>
        <v>To‘lov-shartnoma</v>
      </c>
      <c r="E129" s="536" t="str">
        <f>VLOOKUP(B129,'BR 1'!B:C,2,)</f>
        <v>DAVRONOVA MAVJUDA SALOMOVNA</v>
      </c>
    </row>
    <row r="130" spans="2:5" hidden="1" x14ac:dyDescent="0.25">
      <c r="B130" s="535">
        <v>62007025840042</v>
      </c>
      <c r="C130" s="534" t="s">
        <v>7357</v>
      </c>
      <c r="D130" s="301" t="e">
        <f>VLOOKUP(B130,'1-kurs'!C:F,3,)</f>
        <v>#N/A</v>
      </c>
      <c r="E130" s="536" t="str">
        <f>VLOOKUP(B130,'BR 1'!B:C,2,)</f>
        <v>DAVRONOVA ZUFNUNA G‘AYRAT QIZI</v>
      </c>
    </row>
    <row r="131" spans="2:5" hidden="1" x14ac:dyDescent="0.25">
      <c r="B131" s="535">
        <v>60809065260046</v>
      </c>
      <c r="C131" s="534" t="s">
        <v>7358</v>
      </c>
      <c r="D131" s="301" t="str">
        <f>VLOOKUP(B131,'1-kurs'!C:F,3,)</f>
        <v>To‘lov-shartnoma</v>
      </c>
      <c r="E131" s="536" t="str">
        <f>VLOOKUP(B131,'BR 1'!B:C,2,)</f>
        <v>DILMURODOVA RUXSHONA SHERALI QIZI</v>
      </c>
    </row>
    <row r="132" spans="2:5" x14ac:dyDescent="0.25">
      <c r="B132" s="535">
        <v>42204871110037</v>
      </c>
      <c r="C132" s="534" t="s">
        <v>8046</v>
      </c>
      <c r="D132" s="301" t="e">
        <f>VLOOKUP(B132,'1-kurs'!C:F,3,)</f>
        <v>#N/A</v>
      </c>
      <c r="E132" s="536" t="str">
        <f>VLOOKUP(B132,'BR 1'!B:C,2,)</f>
        <v>DJUMAYEVA KENJA NURULLAYEVNA</v>
      </c>
    </row>
    <row r="133" spans="2:5" x14ac:dyDescent="0.25">
      <c r="B133" s="535">
        <v>61802065380029</v>
      </c>
      <c r="C133" s="534" t="s">
        <v>8047</v>
      </c>
      <c r="D133" s="301" t="e">
        <f>VLOOKUP(B133,'1-kurs'!C:F,3,)</f>
        <v>#N/A</v>
      </c>
      <c r="E133" s="536" t="str">
        <f>VLOOKUP(B133,'BR 1'!B:C,2,)</f>
        <v>DJUMAYEVA LAYLO BAXTIYOROVNA</v>
      </c>
    </row>
    <row r="134" spans="2:5" hidden="1" x14ac:dyDescent="0.25">
      <c r="B134" s="535">
        <v>41208891140125</v>
      </c>
      <c r="C134" s="534" t="s">
        <v>7927</v>
      </c>
      <c r="D134" s="301" t="str">
        <f>VLOOKUP(B134,'1-kurs'!C:F,3,)</f>
        <v>To‘lov-shartnoma</v>
      </c>
      <c r="E134" s="536" t="str">
        <f>VLOOKUP(B134,'BR 1'!B:C,2,)</f>
        <v>DJURAYEVA FOTIMA SOBIRJONOVNA</v>
      </c>
    </row>
    <row r="135" spans="2:5" hidden="1" x14ac:dyDescent="0.25">
      <c r="B135" s="535">
        <v>62212065350046</v>
      </c>
      <c r="C135" s="534" t="s">
        <v>7359</v>
      </c>
      <c r="D135" s="301" t="str">
        <f>VLOOKUP(B135,'1-kurs'!C:F,3,)</f>
        <v>To‘lov-shartnoma</v>
      </c>
      <c r="E135" s="536" t="str">
        <f>VLOOKUP(B135,'BR 1'!B:C,2,)</f>
        <v>DO‘STMURODOVA FERUZA OTABEK QIZI</v>
      </c>
    </row>
    <row r="136" spans="2:5" hidden="1" x14ac:dyDescent="0.25">
      <c r="B136" s="535">
        <v>60107015280028</v>
      </c>
      <c r="C136" s="534" t="s">
        <v>7360</v>
      </c>
      <c r="D136" s="301" t="str">
        <f>VLOOKUP(B136,'1-kurs'!C:F,3,)</f>
        <v>To‘lov-shartnoma</v>
      </c>
      <c r="E136" s="536" t="str">
        <f>VLOOKUP(B136,'BR 1'!B:C,2,)</f>
        <v>DO‘STMURODOVA MOHINUR NURMUROD QIZI</v>
      </c>
    </row>
    <row r="137" spans="2:5" x14ac:dyDescent="0.25">
      <c r="B137" s="535">
        <v>40709977320015</v>
      </c>
      <c r="C137" s="534" t="s">
        <v>8048</v>
      </c>
      <c r="D137" s="301" t="str">
        <f>VLOOKUP(B137,'1-kurs'!C:F,3,)</f>
        <v>To‘lov-shartnoma</v>
      </c>
      <c r="E137" s="536" t="str">
        <f>VLOOKUP(B137,'BR 1'!B:C,2,)</f>
        <v>EMBERGENOVA JULDÍZXAN BAYRAMBAY QÍZÍ</v>
      </c>
    </row>
    <row r="138" spans="2:5" x14ac:dyDescent="0.25">
      <c r="B138" s="535">
        <v>30402852520016</v>
      </c>
      <c r="C138" s="534" t="s">
        <v>8049</v>
      </c>
      <c r="D138" s="301" t="e">
        <f>VLOOKUP(B138,'1-kurs'!C:F,3,)</f>
        <v>#N/A</v>
      </c>
      <c r="E138" s="536" t="str">
        <f>VLOOKUP(B138,'BR 1'!B:C,2,)</f>
        <v>ERGASHEV JAXON BOBOMURODOVICH</v>
      </c>
    </row>
    <row r="139" spans="2:5" hidden="1" x14ac:dyDescent="0.25">
      <c r="B139" s="535">
        <v>62807005260082</v>
      </c>
      <c r="C139" s="534" t="s">
        <v>7361</v>
      </c>
      <c r="D139" s="301" t="str">
        <f>VLOOKUP(B139,'1-kurs'!C:F,3,)</f>
        <v>To‘lov-shartnoma</v>
      </c>
      <c r="E139" s="536" t="str">
        <f>VLOOKUP(B139,'BR 1'!B:C,2,)</f>
        <v>ERGASHEVA AZIMAXON NOSIRJON QIZI</v>
      </c>
    </row>
    <row r="140" spans="2:5" hidden="1" x14ac:dyDescent="0.25">
      <c r="B140" s="535">
        <v>40211975340042</v>
      </c>
      <c r="C140" s="534" t="s">
        <v>7362</v>
      </c>
      <c r="D140" s="301" t="e">
        <f>VLOOKUP(B140,'1-kurs'!C:F,3,)</f>
        <v>#N/A</v>
      </c>
      <c r="E140" s="536" t="str">
        <f>VLOOKUP(B140,'BR 1'!B:C,2,)</f>
        <v>ERGASHEVA DILNAVOZ OLIM QIZI</v>
      </c>
    </row>
    <row r="141" spans="2:5" hidden="1" x14ac:dyDescent="0.25">
      <c r="B141" s="535">
        <v>61405055270029</v>
      </c>
      <c r="C141" s="534" t="s">
        <v>7861</v>
      </c>
      <c r="D141" s="301" t="e">
        <f>VLOOKUP(B141,'1-kurs'!C:F,3,)</f>
        <v>#N/A</v>
      </c>
      <c r="E141" s="536" t="str">
        <f>VLOOKUP(B141,'BR 1'!B:C,2,)</f>
        <v>ERGASHEVA FARIDA ALIJONOVNA</v>
      </c>
    </row>
    <row r="142" spans="2:5" hidden="1" x14ac:dyDescent="0.25">
      <c r="B142" s="535">
        <v>42907815350064</v>
      </c>
      <c r="C142" s="534" t="s">
        <v>7363</v>
      </c>
      <c r="D142" s="301" t="e">
        <f>VLOOKUP(B142,'1-kurs'!C:F,3,)</f>
        <v>#N/A</v>
      </c>
      <c r="E142" s="536" t="str">
        <f>VLOOKUP(B142,'BR 1'!B:C,2,)</f>
        <v>ERGASHEVA LOLA FARHODOVNA</v>
      </c>
    </row>
    <row r="143" spans="2:5" hidden="1" x14ac:dyDescent="0.25">
      <c r="B143" s="535">
        <v>41104985260022</v>
      </c>
      <c r="C143" s="534" t="s">
        <v>7364</v>
      </c>
      <c r="D143" s="301" t="str">
        <f>VLOOKUP(B143,'1-kurs'!C:F,3,)</f>
        <v>To‘lov-shartnoma</v>
      </c>
      <c r="E143" s="536" t="str">
        <f>VLOOKUP(B143,'BR 1'!B:C,2,)</f>
        <v>ERGASHEVA SHAXNOZA SHUXRATOVNA</v>
      </c>
    </row>
    <row r="144" spans="2:5" hidden="1" x14ac:dyDescent="0.25">
      <c r="B144" s="535">
        <v>32404941110049</v>
      </c>
      <c r="C144" s="534" t="s">
        <v>7972</v>
      </c>
      <c r="D144" s="301" t="e">
        <f>VLOOKUP(B144,'1-kurs'!C:F,3,)</f>
        <v>#N/A</v>
      </c>
      <c r="E144" s="536" t="str">
        <f>VLOOKUP(B144,'BR 1'!B:C,2,)</f>
        <v>ERGASHOV ALIYOR AKMALOVICH</v>
      </c>
    </row>
    <row r="145" spans="2:5" hidden="1" x14ac:dyDescent="0.25">
      <c r="B145" s="535">
        <v>62407075320011</v>
      </c>
      <c r="C145" s="534" t="s">
        <v>7365</v>
      </c>
      <c r="D145" s="301" t="str">
        <f>VLOOKUP(B145,'1-kurs'!C:F,3,)</f>
        <v>To‘lov-shartnoma</v>
      </c>
      <c r="E145" s="536" t="str">
        <f>VLOOKUP(B145,'BR 1'!B:C,2,)</f>
        <v>ERKINOVA SHODIYONA AZIZOVNA</v>
      </c>
    </row>
    <row r="146" spans="2:5" hidden="1" x14ac:dyDescent="0.25">
      <c r="B146" s="535">
        <v>50209065520017</v>
      </c>
      <c r="C146" s="534" t="s">
        <v>7366</v>
      </c>
      <c r="D146" s="301" t="str">
        <f>VLOOKUP(B146,'1-kurs'!C:F,3,)</f>
        <v>To‘lov-shartnoma</v>
      </c>
      <c r="E146" s="536" t="str">
        <f>VLOOKUP(B146,'BR 1'!B:C,2,)</f>
        <v>ESANOV SUXROBBEK SANJAR O‘G‘LI</v>
      </c>
    </row>
    <row r="147" spans="2:5" hidden="1" x14ac:dyDescent="0.25">
      <c r="B147" s="535">
        <v>42208965300016</v>
      </c>
      <c r="C147" s="534" t="s">
        <v>7367</v>
      </c>
      <c r="D147" s="301" t="str">
        <f>VLOOKUP(B147,'1-kurs'!C:F,3,)</f>
        <v>To‘lov-shartnoma</v>
      </c>
      <c r="E147" s="536" t="str">
        <f>VLOOKUP(B147,'BR 1'!B:C,2,)</f>
        <v>ESHEVA LAYLO NASREDDINOVNA</v>
      </c>
    </row>
    <row r="148" spans="2:5" hidden="1" x14ac:dyDescent="0.25">
      <c r="B148" s="535">
        <v>61503065300023</v>
      </c>
      <c r="C148" s="534" t="s">
        <v>7368</v>
      </c>
      <c r="D148" s="301" t="str">
        <f>VLOOKUP(B148,'1-kurs'!C:F,3,)</f>
        <v>To‘lov-shartnoma</v>
      </c>
      <c r="E148" s="536" t="str">
        <f>VLOOKUP(B148,'BR 1'!B:C,2,)</f>
        <v>ESHMUROTOVA MARJONA ALISHER QIZI</v>
      </c>
    </row>
    <row r="149" spans="2:5" hidden="1" x14ac:dyDescent="0.25">
      <c r="B149" s="535">
        <v>43110955320025</v>
      </c>
      <c r="C149" s="534" t="s">
        <v>7369</v>
      </c>
      <c r="D149" s="301" t="str">
        <f>VLOOKUP(B149,'1-kurs'!C:F,3,)</f>
        <v>To‘lov-shartnoma</v>
      </c>
      <c r="E149" s="536" t="str">
        <f>VLOOKUP(B149,'BR 1'!B:C,2,)</f>
        <v>ESONOVA SADOQAT UMIDJON QIZI</v>
      </c>
    </row>
    <row r="150" spans="2:5" hidden="1" x14ac:dyDescent="0.25">
      <c r="B150" s="535">
        <v>32303995290025</v>
      </c>
      <c r="C150" s="534" t="s">
        <v>7370</v>
      </c>
      <c r="D150" s="301" t="str">
        <f>VLOOKUP(B150,'1-kurs'!C:F,3,)</f>
        <v>To‘lov-shartnoma</v>
      </c>
      <c r="E150" s="536" t="str">
        <f>VLOOKUP(B150,'BR 1'!B:C,2,)</f>
        <v>FARMONOV XURSHID DILSHOD O‘G‘LI</v>
      </c>
    </row>
    <row r="151" spans="2:5" hidden="1" x14ac:dyDescent="0.25">
      <c r="B151" s="535">
        <v>62604065360039</v>
      </c>
      <c r="C151" s="534" t="s">
        <v>7371</v>
      </c>
      <c r="D151" s="301" t="str">
        <f>VLOOKUP(B151,'1-kurs'!C:F,3,)</f>
        <v>To‘lov-shartnoma</v>
      </c>
      <c r="E151" s="536" t="str">
        <f>VLOOKUP(B151,'BR 1'!B:C,2,)</f>
        <v>FARMONOVA LAYLO UMIDJONOVNA</v>
      </c>
    </row>
    <row r="152" spans="2:5" hidden="1" x14ac:dyDescent="0.25">
      <c r="B152" s="535">
        <v>50510015310016</v>
      </c>
      <c r="C152" s="534" t="s">
        <v>7943</v>
      </c>
      <c r="D152" s="301" t="str">
        <f>VLOOKUP(B152,'1-kurs'!C:F,3,)</f>
        <v>To‘lov-shartnoma</v>
      </c>
      <c r="E152" s="536" t="str">
        <f>VLOOKUP(B152,'BR 1'!B:C,2,)</f>
        <v>FATTOYEV ILXOMJON ILYOS O‘G‘LI</v>
      </c>
    </row>
    <row r="153" spans="2:5" hidden="1" x14ac:dyDescent="0.25">
      <c r="B153" s="535">
        <v>61610065280010</v>
      </c>
      <c r="C153" s="534" t="s">
        <v>7372</v>
      </c>
      <c r="D153" s="301" t="str">
        <f>VLOOKUP(B153,'1-kurs'!C:F,3,)</f>
        <v>To‘lov-shartnoma</v>
      </c>
      <c r="E153" s="536" t="str">
        <f>VLOOKUP(B153,'BR 1'!B:C,2,)</f>
        <v>FATULLAYEVA SEVINCH BOTIRJON QIZI</v>
      </c>
    </row>
    <row r="154" spans="2:5" hidden="1" x14ac:dyDescent="0.25">
      <c r="B154" s="535">
        <v>62607075280014</v>
      </c>
      <c r="C154" s="534" t="s">
        <v>7373</v>
      </c>
      <c r="D154" s="301" t="str">
        <f>VLOOKUP(B154,'1-kurs'!C:F,3,)</f>
        <v>To‘lov-shartnoma</v>
      </c>
      <c r="E154" s="536" t="str">
        <f>VLOOKUP(B154,'BR 1'!B:C,2,)</f>
        <v>FATULLOYEVA DILFUZA ULUG‘BEK QIZI</v>
      </c>
    </row>
    <row r="155" spans="2:5" hidden="1" x14ac:dyDescent="0.25">
      <c r="B155" s="535">
        <v>42611922330010</v>
      </c>
      <c r="C155" s="534" t="s">
        <v>7374</v>
      </c>
      <c r="D155" s="301" t="str">
        <f>VLOOKUP(B155,'1-kurs'!C:F,3,)</f>
        <v>To‘lov-shartnoma</v>
      </c>
      <c r="E155" s="536" t="str">
        <f>VLOOKUP(B155,'BR 1'!B:C,2,)</f>
        <v>FAXRIDDINOVA GULCHIROY MEXRIDDIN QIZI</v>
      </c>
    </row>
    <row r="156" spans="2:5" hidden="1" x14ac:dyDescent="0.25">
      <c r="B156" s="535">
        <v>60804065320020</v>
      </c>
      <c r="C156" s="534" t="s">
        <v>7953</v>
      </c>
      <c r="D156" s="301" t="str">
        <f>VLOOKUP(B156,'1-kurs'!C:F,3,)</f>
        <v>To‘lov-shartnoma</v>
      </c>
      <c r="E156" s="536" t="str">
        <f>VLOOKUP(B156,'BR 1'!B:C,2,)</f>
        <v>FAXRIDDINOVA MAVJUDA ZAYNIDDINOVNA</v>
      </c>
    </row>
    <row r="157" spans="2:5" hidden="1" x14ac:dyDescent="0.25">
      <c r="B157" s="535">
        <v>41208955360018</v>
      </c>
      <c r="C157" s="534" t="s">
        <v>7375</v>
      </c>
      <c r="D157" s="301" t="str">
        <f>VLOOKUP(B157,'1-kurs'!C:F,3,)</f>
        <v>To‘lov-shartnoma</v>
      </c>
      <c r="E157" s="536" t="str">
        <f>VLOOKUP(B157,'BR 1'!B:C,2,)</f>
        <v>FAXRIYEVA DILRUX TO‘LQIN QIZI</v>
      </c>
    </row>
    <row r="158" spans="2:5" hidden="1" x14ac:dyDescent="0.25">
      <c r="B158" s="535">
        <v>61506065310036</v>
      </c>
      <c r="C158" s="534" t="s">
        <v>7376</v>
      </c>
      <c r="D158" s="301" t="str">
        <f>VLOOKUP(B158,'1-kurs'!C:F,3,)</f>
        <v>To‘lov-shartnoma</v>
      </c>
      <c r="E158" s="536" t="str">
        <f>VLOOKUP(B158,'BR 1'!B:C,2,)</f>
        <v>FAXRIYEVA GAVHAROY SHAMSIDDIN QIZI</v>
      </c>
    </row>
    <row r="159" spans="2:5" hidden="1" x14ac:dyDescent="0.25">
      <c r="B159" s="535">
        <v>31210821080042</v>
      </c>
      <c r="C159" s="534" t="s">
        <v>7377</v>
      </c>
      <c r="D159" s="301" t="e">
        <f>VLOOKUP(B159,'1-kurs'!C:F,3,)</f>
        <v>#N/A</v>
      </c>
      <c r="E159" s="536" t="str">
        <f>VLOOKUP(B159,'BR 1'!B:C,2,)</f>
        <v>FAYZIYEV RAXIMJON SALIMOVICH</v>
      </c>
    </row>
    <row r="160" spans="2:5" hidden="1" x14ac:dyDescent="0.25">
      <c r="B160" s="535">
        <v>41109881100045</v>
      </c>
      <c r="C160" s="534" t="s">
        <v>7378</v>
      </c>
      <c r="D160" s="301" t="e">
        <f>VLOOKUP(B160,'1-kurs'!C:F,3,)</f>
        <v>#N/A</v>
      </c>
      <c r="E160" s="536" t="str">
        <f>VLOOKUP(B160,'BR 1'!B:C,2,)</f>
        <v>FAYZIYEVA FARIDA SOLIXOVNA</v>
      </c>
    </row>
    <row r="161" spans="2:5" hidden="1" x14ac:dyDescent="0.25">
      <c r="B161" s="535">
        <v>40304851140022</v>
      </c>
      <c r="C161" s="534" t="s">
        <v>7379</v>
      </c>
      <c r="D161" s="301" t="str">
        <f>VLOOKUP(B161,'1-kurs'!C:F,3,)</f>
        <v>To‘lov-shartnoma</v>
      </c>
      <c r="E161" s="536" t="str">
        <f>VLOOKUP(B161,'BR 1'!B:C,2,)</f>
        <v>FAYZIYEVA NOZIMA G‘ULOMOVNA</v>
      </c>
    </row>
    <row r="162" spans="2:5" hidden="1" x14ac:dyDescent="0.25">
      <c r="B162" s="535">
        <v>43004922390073</v>
      </c>
      <c r="C162" s="534" t="s">
        <v>7380</v>
      </c>
      <c r="D162" s="301" t="str">
        <f>VLOOKUP(B162,'1-kurs'!C:F,3,)</f>
        <v>To‘lov-shartnoma</v>
      </c>
      <c r="E162" s="536" t="str">
        <f>VLOOKUP(B162,'BR 1'!B:C,2,)</f>
        <v>FAYZIYEVA UMIDA OLIM QIZI</v>
      </c>
    </row>
    <row r="163" spans="2:5" hidden="1" x14ac:dyDescent="0.25">
      <c r="B163" s="535">
        <v>52301075270033</v>
      </c>
      <c r="C163" s="534" t="s">
        <v>7381</v>
      </c>
      <c r="D163" s="301" t="str">
        <f>VLOOKUP(B163,'1-kurs'!C:F,3,)</f>
        <v>To‘lov-shartnoma</v>
      </c>
      <c r="E163" s="536" t="str">
        <f>VLOOKUP(B163,'BR 1'!B:C,2,)</f>
        <v>FAYZULLAYEV SHOHJAHON BOBIRJONOVICH</v>
      </c>
    </row>
    <row r="164" spans="2:5" hidden="1" x14ac:dyDescent="0.25">
      <c r="B164" s="535">
        <v>51312065300028</v>
      </c>
      <c r="C164" s="534" t="s">
        <v>7382</v>
      </c>
      <c r="D164" s="301" t="str">
        <f>VLOOKUP(B164,'1-kurs'!C:F,3,)</f>
        <v>To‘lov-shartnoma</v>
      </c>
      <c r="E164" s="536" t="str">
        <f>VLOOKUP(B164,'BR 1'!B:C,2,)</f>
        <v>FAYZULLAYEV SHOXRUX SHARIF O‘G‘LI</v>
      </c>
    </row>
    <row r="165" spans="2:5" hidden="1" x14ac:dyDescent="0.25">
      <c r="B165" s="535">
        <v>30808821110051</v>
      </c>
      <c r="C165" s="534" t="s">
        <v>7983</v>
      </c>
      <c r="D165" s="301" t="e">
        <f>VLOOKUP(B165,'1-kurs'!C:F,3,)</f>
        <v>#N/A</v>
      </c>
      <c r="E165" s="536" t="str">
        <f>VLOOKUP(B165,'BR 1'!B:C,2,)</f>
        <v>FAYZULLAYEV ZARIF SHARIFOVICH</v>
      </c>
    </row>
    <row r="166" spans="2:5" hidden="1" x14ac:dyDescent="0.25">
      <c r="B166" s="535">
        <v>40305871050032</v>
      </c>
      <c r="C166" s="534" t="s">
        <v>7869</v>
      </c>
      <c r="D166" s="301" t="e">
        <f>VLOOKUP(B166,'1-kurs'!C:F,3,)</f>
        <v>#N/A</v>
      </c>
      <c r="E166" s="536" t="str">
        <f>VLOOKUP(B166,'BR 1'!B:C,2,)</f>
        <v>FAYZULLAYEVA SHOXIDA ASKAROVNA</v>
      </c>
    </row>
    <row r="167" spans="2:5" hidden="1" x14ac:dyDescent="0.25">
      <c r="B167" s="535">
        <v>40511965260027</v>
      </c>
      <c r="C167" s="534" t="s">
        <v>7383</v>
      </c>
      <c r="D167" s="301" t="str">
        <f>VLOOKUP(B167,'1-kurs'!C:F,3,)</f>
        <v>To‘lov-shartnoma</v>
      </c>
      <c r="E167" s="536" t="str">
        <f>VLOOKUP(B167,'BR 1'!B:C,2,)</f>
        <v>FOZILOVA GULSHODA BOTIROVNA</v>
      </c>
    </row>
    <row r="168" spans="2:5" hidden="1" x14ac:dyDescent="0.25">
      <c r="B168" s="535">
        <v>61806075360079</v>
      </c>
      <c r="C168" s="534" t="s">
        <v>7384</v>
      </c>
      <c r="D168" s="301" t="str">
        <f>VLOOKUP(B168,'1-kurs'!C:F,3,)</f>
        <v>To‘lov-shartnoma</v>
      </c>
      <c r="E168" s="536" t="str">
        <f>VLOOKUP(B168,'BR 1'!B:C,2,)</f>
        <v>FOZILOVA MADINABONU IBROHIMJONOVNA</v>
      </c>
    </row>
    <row r="169" spans="2:5" hidden="1" x14ac:dyDescent="0.25">
      <c r="B169" s="535">
        <v>62811065340028</v>
      </c>
      <c r="C169" s="534" t="s">
        <v>7385</v>
      </c>
      <c r="D169" s="301" t="str">
        <f>VLOOKUP(B169,'1-kurs'!C:F,3,)</f>
        <v>To‘lov-shartnoma</v>
      </c>
      <c r="E169" s="536" t="str">
        <f>VLOOKUP(B169,'BR 1'!B:C,2,)</f>
        <v>FOZILOVA NAZOKAT FAXRITDIN QIZI</v>
      </c>
    </row>
    <row r="170" spans="2:5" x14ac:dyDescent="0.25">
      <c r="B170" s="535">
        <v>41708911000133</v>
      </c>
      <c r="C170" s="534" t="s">
        <v>8050</v>
      </c>
      <c r="D170" s="301" t="e">
        <f>VLOOKUP(B170,'1-kurs'!C:F,3,)</f>
        <v>#N/A</v>
      </c>
      <c r="E170" s="536" t="str">
        <f>VLOOKUP(B170,'BR 1'!B:C,2,)</f>
        <v>FOZILOVA SAFIYA SAIDOVNA</v>
      </c>
    </row>
    <row r="171" spans="2:5" hidden="1" x14ac:dyDescent="0.25">
      <c r="B171" s="535">
        <v>61611065350051</v>
      </c>
      <c r="C171" s="534" t="s">
        <v>7386</v>
      </c>
      <c r="D171" s="301" t="str">
        <f>VLOOKUP(B171,'1-kurs'!C:F,3,)</f>
        <v>To‘lov-shartnoma</v>
      </c>
      <c r="E171" s="536" t="str">
        <f>VLOOKUP(B171,'BR 1'!B:C,2,)</f>
        <v>G‘AFUROVA MUAZZAM JAMIL QIZI</v>
      </c>
    </row>
    <row r="172" spans="2:5" hidden="1" x14ac:dyDescent="0.25">
      <c r="B172" s="535">
        <v>60703065360048</v>
      </c>
      <c r="C172" s="534" t="s">
        <v>7387</v>
      </c>
      <c r="D172" s="301" t="str">
        <f>VLOOKUP(B172,'1-kurs'!C:F,3,)</f>
        <v>To‘lov-shartnoma</v>
      </c>
      <c r="E172" s="536" t="str">
        <f>VLOOKUP(B172,'BR 1'!B:C,2,)</f>
        <v>G‘AFUROVA SEVINCH G‘ULOMJONOVNA</v>
      </c>
    </row>
    <row r="173" spans="2:5" hidden="1" x14ac:dyDescent="0.25">
      <c r="B173" s="535">
        <v>61511065290019</v>
      </c>
      <c r="C173" s="534" t="s">
        <v>7388</v>
      </c>
      <c r="D173" s="301" t="str">
        <f>VLOOKUP(B173,'1-kurs'!C:F,3,)</f>
        <v>To‘lov-shartnoma</v>
      </c>
      <c r="E173" s="536" t="str">
        <f>VLOOKUP(B173,'BR 1'!B:C,2,)</f>
        <v>G‘AYBULLAYEVA LOLA VALIJON QIZI</v>
      </c>
    </row>
    <row r="174" spans="2:5" hidden="1" x14ac:dyDescent="0.25">
      <c r="B174" s="535">
        <v>61009066530022</v>
      </c>
      <c r="C174" s="534" t="s">
        <v>7389</v>
      </c>
      <c r="D174" s="301" t="str">
        <f>VLOOKUP(B174,'1-kurs'!C:F,3,)</f>
        <v>To‘lov-shartnoma</v>
      </c>
      <c r="E174" s="536" t="str">
        <f>VLOOKUP(B174,'BR 1'!B:C,2,)</f>
        <v>G‘AYBULLAYEVA MADINABONU HAMZAYEVNA</v>
      </c>
    </row>
    <row r="175" spans="2:5" hidden="1" x14ac:dyDescent="0.25">
      <c r="B175" s="535">
        <v>62207025350039</v>
      </c>
      <c r="C175" s="534" t="s">
        <v>7390</v>
      </c>
      <c r="D175" s="301" t="str">
        <f>VLOOKUP(B175,'1-kurs'!C:F,3,)</f>
        <v>To‘lov-shartnoma</v>
      </c>
      <c r="E175" s="536" t="str">
        <f>VLOOKUP(B175,'BR 1'!B:C,2,)</f>
        <v>G‘AYBULLAYEVA MUHABBAT FURQAT QIZI</v>
      </c>
    </row>
    <row r="176" spans="2:5" hidden="1" x14ac:dyDescent="0.25">
      <c r="B176" s="535">
        <v>60304065780014</v>
      </c>
      <c r="C176" s="534" t="s">
        <v>7391</v>
      </c>
      <c r="D176" s="301" t="str">
        <f>VLOOKUP(B176,'1-kurs'!C:F,3,)</f>
        <v>To‘lov-shartnoma</v>
      </c>
      <c r="E176" s="536" t="str">
        <f>VLOOKUP(B176,'BR 1'!B:C,2,)</f>
        <v>G‘AYBULLAYEVA RUXSHONA QAHRAMON QIZI</v>
      </c>
    </row>
    <row r="177" spans="2:5" hidden="1" x14ac:dyDescent="0.25">
      <c r="B177" s="535">
        <v>61805035350033</v>
      </c>
      <c r="C177" s="534" t="s">
        <v>7979</v>
      </c>
      <c r="D177" s="301" t="e">
        <f>VLOOKUP(B177,'1-kurs'!C:F,3,)</f>
        <v>#N/A</v>
      </c>
      <c r="E177" s="536" t="e">
        <f>VLOOKUP(B177,'BR 1'!B:C,2,)</f>
        <v>#N/A</v>
      </c>
    </row>
    <row r="178" spans="2:5" hidden="1" x14ac:dyDescent="0.25">
      <c r="B178" s="535">
        <v>62610065300018</v>
      </c>
      <c r="C178" s="534" t="s">
        <v>7392</v>
      </c>
      <c r="D178" s="301" t="str">
        <f>VLOOKUP(B178,'1-kurs'!C:F,3,)</f>
        <v>Davlat granti</v>
      </c>
      <c r="E178" s="536" t="str">
        <f>VLOOKUP(B178,'BR 1'!B:C,2,)</f>
        <v>G‘AYBULLOYEVA SHAHRIZODA YO‘LDOSH QIZI</v>
      </c>
    </row>
    <row r="179" spans="2:5" hidden="1" x14ac:dyDescent="0.25">
      <c r="B179" s="535">
        <v>40802975360024</v>
      </c>
      <c r="C179" s="534" t="s">
        <v>7393</v>
      </c>
      <c r="D179" s="301" t="str">
        <f>VLOOKUP(B179,'1-kurs'!C:F,3,)</f>
        <v>To‘lov-shartnoma</v>
      </c>
      <c r="E179" s="536" t="str">
        <f>VLOOKUP(B179,'BR 1'!B:C,2,)</f>
        <v>G‘AYBULLOYEVA ZARINA YO‘LDOSH QIZI</v>
      </c>
    </row>
    <row r="180" spans="2:5" hidden="1" x14ac:dyDescent="0.25">
      <c r="B180" s="535">
        <v>41411995290014</v>
      </c>
      <c r="C180" s="534" t="s">
        <v>7394</v>
      </c>
      <c r="D180" s="301" t="e">
        <f>VLOOKUP(B180,'1-kurs'!C:F,3,)</f>
        <v>#N/A</v>
      </c>
      <c r="E180" s="536" t="str">
        <f>VLOOKUP(B180,'BR 1'!B:C,2,)</f>
        <v>G‘IYOZOVA SHAXNOZA ZAVQIDDIN QIZI</v>
      </c>
    </row>
    <row r="181" spans="2:5" hidden="1" x14ac:dyDescent="0.25">
      <c r="B181" s="535">
        <v>61205065290035</v>
      </c>
      <c r="C181" s="534" t="s">
        <v>7395</v>
      </c>
      <c r="D181" s="301" t="str">
        <f>VLOOKUP(B181,'1-kurs'!C:F,3,)</f>
        <v>To‘lov-shartnoma</v>
      </c>
      <c r="E181" s="536" t="str">
        <f>VLOOKUP(B181,'BR 1'!B:C,2,)</f>
        <v>GADOYEVA GULSANAM FAZLIDDIN QIZI</v>
      </c>
    </row>
    <row r="182" spans="2:5" hidden="1" x14ac:dyDescent="0.25">
      <c r="B182" s="535">
        <v>53101046970019</v>
      </c>
      <c r="C182" s="534" t="s">
        <v>7396</v>
      </c>
      <c r="D182" s="301" t="str">
        <f>VLOOKUP(B182,'1-kurs'!C:F,3,)</f>
        <v>To‘lov-shartnoma</v>
      </c>
      <c r="E182" s="536" t="str">
        <f>VLOOKUP(B182,'BR 1'!B:C,2,)</f>
        <v>HAKIMOV ARABJON ALIMJON O‘G‘LI</v>
      </c>
    </row>
    <row r="183" spans="2:5" hidden="1" x14ac:dyDescent="0.25">
      <c r="B183" s="535">
        <v>31208931010017</v>
      </c>
      <c r="C183" s="534" t="s">
        <v>7397</v>
      </c>
      <c r="D183" s="301" t="str">
        <f>VLOOKUP(B183,'1-kurs'!C:F,3,)</f>
        <v>To‘lov-shartnoma</v>
      </c>
      <c r="E183" s="536" t="str">
        <f>VLOOKUP(B183,'BR 1'!B:C,2,)</f>
        <v>HAKIMOV FOZILBEK OZOD O‘G‘LI</v>
      </c>
    </row>
    <row r="184" spans="2:5" hidden="1" x14ac:dyDescent="0.25">
      <c r="B184" s="535">
        <v>42010901070040</v>
      </c>
      <c r="C184" s="534" t="s">
        <v>7398</v>
      </c>
      <c r="D184" s="301" t="e">
        <f>VLOOKUP(B184,'1-kurs'!C:F,3,)</f>
        <v>#N/A</v>
      </c>
      <c r="E184" s="536" t="str">
        <f>VLOOKUP(B184,'BR 1'!B:C,2,)</f>
        <v>HAKIMOVA FOTIMA BAHODIROVNA</v>
      </c>
    </row>
    <row r="185" spans="2:5" hidden="1" x14ac:dyDescent="0.25">
      <c r="B185" s="535">
        <v>60607065780016</v>
      </c>
      <c r="C185" s="534" t="s">
        <v>7399</v>
      </c>
      <c r="D185" s="301" t="str">
        <f>VLOOKUP(B185,'1-kurs'!C:F,3,)</f>
        <v>To‘lov-shartnoma</v>
      </c>
      <c r="E185" s="536" t="str">
        <f>VLOOKUP(B185,'BR 1'!B:C,2,)</f>
        <v>HAKIMOVA GO‘ZAL MUHIDDIN QIZI</v>
      </c>
    </row>
    <row r="186" spans="2:5" hidden="1" x14ac:dyDescent="0.25">
      <c r="B186" s="535">
        <v>60103065310054</v>
      </c>
      <c r="C186" s="534" t="s">
        <v>7400</v>
      </c>
      <c r="D186" s="301" t="str">
        <f>VLOOKUP(B186,'1-kurs'!C:F,3,)</f>
        <v>To‘lov-shartnoma</v>
      </c>
      <c r="E186" s="536" t="str">
        <f>VLOOKUP(B186,'BR 1'!B:C,2,)</f>
        <v>HAKIMOVA MALIKA YO‘LDOSH QIZI</v>
      </c>
    </row>
    <row r="187" spans="2:5" x14ac:dyDescent="0.25">
      <c r="B187" s="535">
        <v>42809915290036</v>
      </c>
      <c r="C187" s="534" t="s">
        <v>8051</v>
      </c>
      <c r="D187" s="301" t="str">
        <f>VLOOKUP(B187,'1-kurs'!C:F,3,)</f>
        <v>To‘lov-shartnoma</v>
      </c>
      <c r="E187" s="536" t="str">
        <f>VLOOKUP(B187,'BR 1'!B:C,2,)</f>
        <v>HAKIMOVA ZARINA ZOIROVNA</v>
      </c>
    </row>
    <row r="188" spans="2:5" hidden="1" x14ac:dyDescent="0.25">
      <c r="B188" s="535">
        <v>50807025280025</v>
      </c>
      <c r="C188" s="534" t="s">
        <v>7401</v>
      </c>
      <c r="D188" s="301" t="str">
        <f>VLOOKUP(B188,'1-kurs'!C:F,3,)</f>
        <v>To‘lov-shartnoma</v>
      </c>
      <c r="E188" s="536" t="str">
        <f>VLOOKUP(B188,'BR 1'!B:C,2,)</f>
        <v>HALIMOV SHAXRUZ RAMAZON O‘G‘LI</v>
      </c>
    </row>
    <row r="189" spans="2:5" hidden="1" x14ac:dyDescent="0.25">
      <c r="B189" s="535">
        <v>50908015280022</v>
      </c>
      <c r="C189" s="534" t="s">
        <v>7402</v>
      </c>
      <c r="D189" s="301" t="e">
        <f>VLOOKUP(B189,'1-kurs'!C:F,3,)</f>
        <v>#N/A</v>
      </c>
      <c r="E189" s="536" t="str">
        <f>VLOOKUP(B189,'BR 1'!B:C,2,)</f>
        <v>HALIMOV SUNNATJON ANVARJON O‘G‘LI</v>
      </c>
    </row>
    <row r="190" spans="2:5" hidden="1" x14ac:dyDescent="0.25">
      <c r="B190" s="535">
        <v>61907035290020</v>
      </c>
      <c r="C190" s="534" t="s">
        <v>7403</v>
      </c>
      <c r="D190" s="301" t="str">
        <f>VLOOKUP(B190,'1-kurs'!C:F,3,)</f>
        <v>To‘lov-shartnoma</v>
      </c>
      <c r="E190" s="536" t="str">
        <f>VLOOKUP(B190,'BR 1'!B:C,2,)</f>
        <v>HALIMOVA DILNOZA FARHOD QIZI</v>
      </c>
    </row>
    <row r="191" spans="2:5" hidden="1" x14ac:dyDescent="0.25">
      <c r="B191" s="535">
        <v>40701941050065</v>
      </c>
      <c r="C191" s="534" t="s">
        <v>7404</v>
      </c>
      <c r="D191" s="301" t="str">
        <f>VLOOKUP(B191,'1-kurs'!C:F,3,)</f>
        <v>To‘lov-shartnoma</v>
      </c>
      <c r="E191" s="536" t="str">
        <f>VLOOKUP(B191,'BR 1'!B:C,2,)</f>
        <v>HALIMOVA NASIBA QODIR QIZI</v>
      </c>
    </row>
    <row r="192" spans="2:5" hidden="1" x14ac:dyDescent="0.25">
      <c r="B192" s="535">
        <v>61712065300036</v>
      </c>
      <c r="C192" s="534" t="s">
        <v>7405</v>
      </c>
      <c r="D192" s="301" t="str">
        <f>VLOOKUP(B192,'1-kurs'!C:F,3,)</f>
        <v>Davlat granti</v>
      </c>
      <c r="E192" s="536" t="str">
        <f>VLOOKUP(B192,'BR 1'!B:C,2,)</f>
        <v>HALIMOVA SEVINCH HABIB QIZI</v>
      </c>
    </row>
    <row r="193" spans="2:5" hidden="1" x14ac:dyDescent="0.25">
      <c r="B193" s="535">
        <v>50208065300025</v>
      </c>
      <c r="C193" s="534" t="s">
        <v>7406</v>
      </c>
      <c r="D193" s="301" t="str">
        <f>VLOOKUP(B193,'1-kurs'!C:F,3,)</f>
        <v>To‘lov-shartnoma</v>
      </c>
      <c r="E193" s="536" t="str">
        <f>VLOOKUP(B193,'BR 1'!B:C,2,)</f>
        <v>HAMDAMOV ASLBEK TO‘RAQUL O‘G‘LI</v>
      </c>
    </row>
    <row r="194" spans="2:5" hidden="1" x14ac:dyDescent="0.25">
      <c r="B194" s="535">
        <v>52008055350096</v>
      </c>
      <c r="C194" s="534" t="s">
        <v>7985</v>
      </c>
      <c r="D194" s="301" t="e">
        <f>VLOOKUP(B194,'1-kurs'!C:F,3,)</f>
        <v>#N/A</v>
      </c>
      <c r="E194" s="536" t="str">
        <f>VLOOKUP(B194,'BR 1'!B:C,2,)</f>
        <v>HAMIDOV HAMIDJON HAMZA O‘G‘LI</v>
      </c>
    </row>
    <row r="195" spans="2:5" hidden="1" x14ac:dyDescent="0.25">
      <c r="B195" s="535">
        <v>61609065310050</v>
      </c>
      <c r="C195" s="534" t="s">
        <v>7407</v>
      </c>
      <c r="D195" s="301" t="str">
        <f>VLOOKUP(B195,'1-kurs'!C:F,3,)</f>
        <v>To‘lov-shartnoma</v>
      </c>
      <c r="E195" s="536" t="str">
        <f>VLOOKUP(B195,'BR 1'!B:C,2,)</f>
        <v>HAMIDOVA GULSANAM SHAHOB QIZI</v>
      </c>
    </row>
    <row r="196" spans="2:5" hidden="1" x14ac:dyDescent="0.25">
      <c r="B196" s="535">
        <v>61610065280027</v>
      </c>
      <c r="C196" s="534" t="s">
        <v>7408</v>
      </c>
      <c r="D196" s="301" t="str">
        <f>VLOOKUP(B196,'1-kurs'!C:F,3,)</f>
        <v>To‘lov-shartnoma</v>
      </c>
      <c r="E196" s="536" t="str">
        <f>VLOOKUP(B196,'BR 1'!B:C,2,)</f>
        <v>HAMIDOVA MAFTUNA BAHODIR QIZI</v>
      </c>
    </row>
    <row r="197" spans="2:5" hidden="1" x14ac:dyDescent="0.25">
      <c r="B197" s="535">
        <v>60904035340017</v>
      </c>
      <c r="C197" s="534" t="s">
        <v>7409</v>
      </c>
      <c r="D197" s="301" t="str">
        <f>VLOOKUP(B197,'1-kurs'!C:F,3,)</f>
        <v>To‘lov-shartnoma</v>
      </c>
      <c r="E197" s="536" t="str">
        <f>VLOOKUP(B197,'BR 1'!B:C,2,)</f>
        <v>HAMIDOVA MAXFIRATXON MURODJON QIZI</v>
      </c>
    </row>
    <row r="198" spans="2:5" hidden="1" x14ac:dyDescent="0.25">
      <c r="B198" s="535">
        <v>30109995290032</v>
      </c>
      <c r="C198" s="534" t="s">
        <v>7410</v>
      </c>
      <c r="D198" s="301" t="str">
        <f>VLOOKUP(B198,'1-kurs'!C:F,3,)</f>
        <v>To‘lov-shartnoma</v>
      </c>
      <c r="E198" s="536" t="str">
        <f>VLOOKUP(B198,'BR 1'!B:C,2,)</f>
        <v>HAMROYEV DILSHODBEK DAVRON O‘G‘LI</v>
      </c>
    </row>
    <row r="199" spans="2:5" hidden="1" x14ac:dyDescent="0.25">
      <c r="B199" s="535">
        <v>31111931170039</v>
      </c>
      <c r="C199" s="534" t="s">
        <v>7945</v>
      </c>
      <c r="D199" s="301" t="str">
        <f>VLOOKUP(B199,'1-kurs'!C:F,3,)</f>
        <v>To‘lov-shartnoma</v>
      </c>
      <c r="E199" s="536" t="str">
        <f>VLOOKUP(B199,'BR 1'!B:C,2,)</f>
        <v>HAMROYEV JAHON HODI O‘G‘LI</v>
      </c>
    </row>
    <row r="200" spans="2:5" hidden="1" x14ac:dyDescent="0.25">
      <c r="B200" s="535">
        <v>33103775300011</v>
      </c>
      <c r="C200" s="534" t="s">
        <v>7411</v>
      </c>
      <c r="D200" s="301" t="str">
        <f>VLOOKUP(B200,'1-kurs'!C:F,3,)</f>
        <v>To‘lov-shartnoma</v>
      </c>
      <c r="E200" s="536" t="str">
        <f>VLOOKUP(B200,'BR 1'!B:C,2,)</f>
        <v>HAMROYEV SHERMAT HIKMATOVICH</v>
      </c>
    </row>
    <row r="201" spans="2:5" hidden="1" x14ac:dyDescent="0.25">
      <c r="B201" s="535">
        <v>42207861100049</v>
      </c>
      <c r="C201" s="534" t="s">
        <v>7931</v>
      </c>
      <c r="D201" s="301" t="e">
        <f>VLOOKUP(B201,'1-kurs'!C:F,3,)</f>
        <v>#N/A</v>
      </c>
      <c r="E201" s="536" t="str">
        <f>VLOOKUP(B201,'BR 1'!B:C,2,)</f>
        <v>HAMROYEVA NIGINA HIKMATULLAYEVNA</v>
      </c>
    </row>
    <row r="202" spans="2:5" hidden="1" x14ac:dyDescent="0.25">
      <c r="B202" s="535">
        <v>60203025350055</v>
      </c>
      <c r="C202" s="534" t="s">
        <v>7412</v>
      </c>
      <c r="D202" s="301" t="str">
        <f>VLOOKUP(B202,'1-kurs'!C:F,3,)</f>
        <v>To‘lov-shartnoma</v>
      </c>
      <c r="E202" s="536" t="str">
        <f>VLOOKUP(B202,'BR 1'!B:C,2,)</f>
        <v>HAMROYEVA NILUFAR QUDRAT QIZI</v>
      </c>
    </row>
    <row r="203" spans="2:5" hidden="1" x14ac:dyDescent="0.25">
      <c r="B203" s="535">
        <v>60309065300026</v>
      </c>
      <c r="C203" s="534" t="s">
        <v>7413</v>
      </c>
      <c r="D203" s="301" t="str">
        <f>VLOOKUP(B203,'1-kurs'!C:F,3,)</f>
        <v>To‘lov-shartnoma</v>
      </c>
      <c r="E203" s="536" t="str">
        <f>VLOOKUP(B203,'BR 1'!B:C,2,)</f>
        <v>HAMROYEVA RUXSHONA FARHOD QIZI</v>
      </c>
    </row>
    <row r="204" spans="2:5" hidden="1" x14ac:dyDescent="0.25">
      <c r="B204" s="535">
        <v>63009065340068</v>
      </c>
      <c r="C204" s="534" t="s">
        <v>7414</v>
      </c>
      <c r="D204" s="301" t="str">
        <f>VLOOKUP(B204,'1-kurs'!C:F,3,)</f>
        <v>To‘lov-shartnoma</v>
      </c>
      <c r="E204" s="536" t="str">
        <f>VLOOKUP(B204,'BR 1'!B:C,2,)</f>
        <v>HAMROYEVA SABINA HAMROYEVNA</v>
      </c>
    </row>
    <row r="205" spans="2:5" hidden="1" x14ac:dyDescent="0.25">
      <c r="B205" s="535">
        <v>61205055280017</v>
      </c>
      <c r="C205" s="534" t="s">
        <v>7415</v>
      </c>
      <c r="D205" s="301" t="str">
        <f>VLOOKUP(B205,'1-kurs'!C:F,3,)</f>
        <v>To‘lov-shartnoma</v>
      </c>
      <c r="E205" s="536" t="str">
        <f>VLOOKUP(B205,'BR 1'!B:C,2,)</f>
        <v>HAMROYEVA SHARIFA ASATILLO QIZI</v>
      </c>
    </row>
    <row r="206" spans="2:5" hidden="1" x14ac:dyDescent="0.25">
      <c r="B206" s="535">
        <v>52204025310080</v>
      </c>
      <c r="C206" s="534" t="s">
        <v>7416</v>
      </c>
      <c r="D206" s="301" t="str">
        <f>VLOOKUP(B206,'1-kurs'!C:F,3,)</f>
        <v>To‘lov-shartnoma</v>
      </c>
      <c r="E206" s="536" t="str">
        <f>VLOOKUP(B206,'BR 1'!B:C,2,)</f>
        <v>HASANOV MUROD ASQAR O‘G‘LI</v>
      </c>
    </row>
    <row r="207" spans="2:5" hidden="1" x14ac:dyDescent="0.25">
      <c r="B207" s="535">
        <v>32204941060010</v>
      </c>
      <c r="C207" s="534" t="s">
        <v>7417</v>
      </c>
      <c r="D207" s="301" t="str">
        <f>VLOOKUP(B207,'1-kurs'!C:F,3,)</f>
        <v>To‘lov-shartnoma</v>
      </c>
      <c r="E207" s="536" t="str">
        <f>VLOOKUP(B207,'BR 1'!B:C,2,)</f>
        <v>HASANOV SOBIRJON SHUKUR O‘G‘LI</v>
      </c>
    </row>
    <row r="208" spans="2:5" hidden="1" x14ac:dyDescent="0.25">
      <c r="B208" s="535">
        <v>60608060005016</v>
      </c>
      <c r="C208" s="534" t="s">
        <v>7418</v>
      </c>
      <c r="D208" s="301" t="str">
        <f>VLOOKUP(B208,'1-kurs'!C:F,3,)</f>
        <v>To‘lov-shartnoma</v>
      </c>
      <c r="E208" s="536" t="str">
        <f>VLOOKUP(B208,'BR 1'!B:C,2,)</f>
        <v>HASANOVA FERANGIZ FAZLIDDINOVNA</v>
      </c>
    </row>
    <row r="209" spans="2:5" hidden="1" x14ac:dyDescent="0.25">
      <c r="B209" s="535">
        <v>61712055310043</v>
      </c>
      <c r="C209" s="534" t="s">
        <v>7419</v>
      </c>
      <c r="D209" s="301" t="str">
        <f>VLOOKUP(B209,'1-kurs'!C:F,3,)</f>
        <v>To‘lov-shartnoma</v>
      </c>
      <c r="E209" s="536" t="str">
        <f>VLOOKUP(B209,'BR 1'!B:C,2,)</f>
        <v>HASANOVA SEVINCH ASQAR QIZI</v>
      </c>
    </row>
    <row r="210" spans="2:5" hidden="1" x14ac:dyDescent="0.25">
      <c r="B210" s="535">
        <v>41105901120143</v>
      </c>
      <c r="C210" s="534" t="s">
        <v>7986</v>
      </c>
      <c r="D210" s="301" t="e">
        <f>VLOOKUP(B210,'1-kurs'!C:F,3,)</f>
        <v>#N/A</v>
      </c>
      <c r="E210" s="536" t="str">
        <f>VLOOKUP(B210,'BR 1'!B:C,2,)</f>
        <v>HAYDAROVA OYJAMOL SATTOROVNA</v>
      </c>
    </row>
    <row r="211" spans="2:5" hidden="1" x14ac:dyDescent="0.25">
      <c r="B211" s="535">
        <v>42204975830017</v>
      </c>
      <c r="C211" s="534" t="s">
        <v>7420</v>
      </c>
      <c r="D211" s="301" t="str">
        <f>VLOOKUP(B211,'1-kurs'!C:F,3,)</f>
        <v>To‘lov-shartnoma</v>
      </c>
      <c r="E211" s="536" t="str">
        <f>VLOOKUP(B211,'BR 1'!B:C,2,)</f>
        <v>HAYDAROVA ZARINA HAMRO QIZI</v>
      </c>
    </row>
    <row r="212" spans="2:5" hidden="1" x14ac:dyDescent="0.25">
      <c r="B212" s="535">
        <v>51111055270031</v>
      </c>
      <c r="C212" s="534" t="s">
        <v>7421</v>
      </c>
      <c r="D212" s="301" t="str">
        <f>VLOOKUP(B212,'1-kurs'!C:F,3,)</f>
        <v>To‘lov-shartnoma</v>
      </c>
      <c r="E212" s="301">
        <v>1</v>
      </c>
    </row>
    <row r="213" spans="2:5" hidden="1" x14ac:dyDescent="0.25">
      <c r="B213" s="535">
        <v>60209065260057</v>
      </c>
      <c r="C213" s="534" t="s">
        <v>7422</v>
      </c>
      <c r="D213" s="301" t="str">
        <f>VLOOKUP(B213,'1-kurs'!C:F,3,)</f>
        <v>To‘lov-shartnoma</v>
      </c>
    </row>
    <row r="214" spans="2:5" hidden="1" x14ac:dyDescent="0.25">
      <c r="B214" s="535">
        <v>42210941170111</v>
      </c>
      <c r="C214" s="534" t="s">
        <v>7423</v>
      </c>
      <c r="D214" s="301" t="str">
        <f>VLOOKUP(B214,'1-kurs'!C:F,3,)</f>
        <v>To‘lov-shartnoma</v>
      </c>
    </row>
    <row r="215" spans="2:5" hidden="1" x14ac:dyDescent="0.25">
      <c r="B215" s="535">
        <v>62307015270012</v>
      </c>
      <c r="C215" s="534" t="s">
        <v>7424</v>
      </c>
      <c r="D215" s="301" t="str">
        <f>VLOOKUP(B215,'1-kurs'!C:F,3,)</f>
        <v>To‘lov-shartnoma</v>
      </c>
    </row>
    <row r="216" spans="2:5" hidden="1" x14ac:dyDescent="0.25">
      <c r="B216" s="535">
        <v>32009985260053</v>
      </c>
      <c r="C216" s="534" t="s">
        <v>7425</v>
      </c>
      <c r="D216" s="301" t="str">
        <f>VLOOKUP(B216,'1-kurs'!C:F,3,)</f>
        <v>To‘lov-shartnoma</v>
      </c>
    </row>
    <row r="217" spans="2:5" hidden="1" x14ac:dyDescent="0.25">
      <c r="B217" s="535">
        <v>41105831110038</v>
      </c>
      <c r="C217" s="534" t="s">
        <v>7426</v>
      </c>
      <c r="D217" s="301" t="e">
        <f>VLOOKUP(B217,'1-kurs'!C:F,3,)</f>
        <v>#N/A</v>
      </c>
    </row>
    <row r="218" spans="2:5" hidden="1" x14ac:dyDescent="0.25">
      <c r="B218" s="535">
        <v>51401065300012</v>
      </c>
      <c r="C218" s="534" t="s">
        <v>7427</v>
      </c>
      <c r="D218" s="301" t="str">
        <f>VLOOKUP(B218,'1-kurs'!C:F,3,)</f>
        <v>To‘lov-shartnoma</v>
      </c>
    </row>
    <row r="219" spans="2:5" hidden="1" x14ac:dyDescent="0.25">
      <c r="B219" s="535">
        <v>42310871000112</v>
      </c>
      <c r="C219" s="534" t="s">
        <v>7428</v>
      </c>
      <c r="D219" s="301" t="str">
        <f>VLOOKUP(B219,'1-kurs'!C:F,3,)</f>
        <v>To‘lov-shartnoma</v>
      </c>
    </row>
    <row r="220" spans="2:5" hidden="1" x14ac:dyDescent="0.25">
      <c r="B220" s="535">
        <v>61610055350020</v>
      </c>
      <c r="C220" s="534" t="s">
        <v>8000</v>
      </c>
      <c r="D220" s="301" t="e">
        <f>VLOOKUP(B220,'1-kurs'!C:F,3,)</f>
        <v>#N/A</v>
      </c>
    </row>
    <row r="221" spans="2:5" hidden="1" x14ac:dyDescent="0.25">
      <c r="B221" s="535">
        <v>61202075320028</v>
      </c>
      <c r="C221" s="534" t="s">
        <v>7429</v>
      </c>
      <c r="D221" s="301" t="str">
        <f>VLOOKUP(B221,'1-kurs'!C:F,3,)</f>
        <v>To‘lov-shartnoma</v>
      </c>
    </row>
    <row r="222" spans="2:5" hidden="1" x14ac:dyDescent="0.25">
      <c r="B222" s="535">
        <v>40902805310037</v>
      </c>
      <c r="C222" s="534" t="s">
        <v>7987</v>
      </c>
      <c r="D222" s="301" t="e">
        <f>VLOOKUP(B222,'1-kurs'!C:F,3,)</f>
        <v>#N/A</v>
      </c>
    </row>
    <row r="223" spans="2:5" hidden="1" x14ac:dyDescent="0.25">
      <c r="B223" s="535">
        <v>61911065340064</v>
      </c>
      <c r="C223" s="534" t="s">
        <v>7430</v>
      </c>
      <c r="D223" s="301" t="str">
        <f>VLOOKUP(B223,'1-kurs'!C:F,3,)</f>
        <v>To‘lov-shartnoma</v>
      </c>
    </row>
    <row r="224" spans="2:5" hidden="1" x14ac:dyDescent="0.25">
      <c r="B224" s="535">
        <v>42207891000070</v>
      </c>
      <c r="C224" s="534" t="s">
        <v>8052</v>
      </c>
      <c r="D224" s="301" t="e">
        <f>VLOOKUP(B224,'1-kurs'!C:F,3,)</f>
        <v>#N/A</v>
      </c>
    </row>
    <row r="225" spans="2:4" hidden="1" x14ac:dyDescent="0.25">
      <c r="B225" s="535">
        <v>51502075310034</v>
      </c>
      <c r="C225" s="534" t="s">
        <v>7431</v>
      </c>
      <c r="D225" s="301" t="str">
        <f>VLOOKUP(B225,'1-kurs'!C:F,3,)</f>
        <v>To‘lov-shartnoma</v>
      </c>
    </row>
    <row r="226" spans="2:4" hidden="1" x14ac:dyDescent="0.25">
      <c r="B226" s="535">
        <v>51308035260029</v>
      </c>
      <c r="C226" s="534" t="s">
        <v>7432</v>
      </c>
      <c r="D226" s="301" t="str">
        <f>VLOOKUP(B226,'1-kurs'!C:F,3,)</f>
        <v>To‘lov-shartnoma</v>
      </c>
    </row>
    <row r="227" spans="2:4" hidden="1" x14ac:dyDescent="0.25">
      <c r="B227" s="535">
        <v>63103055350023</v>
      </c>
      <c r="C227" s="534" t="s">
        <v>8053</v>
      </c>
      <c r="D227" s="301" t="e">
        <f>VLOOKUP(B227,'1-kurs'!C:F,3,)</f>
        <v>#N/A</v>
      </c>
    </row>
    <row r="228" spans="2:4" hidden="1" x14ac:dyDescent="0.25">
      <c r="B228" s="535">
        <v>62510015300012</v>
      </c>
      <c r="C228" s="534" t="s">
        <v>7433</v>
      </c>
      <c r="D228" s="301" t="str">
        <f>VLOOKUP(B228,'1-kurs'!C:F,3,)</f>
        <v>To‘lov-shartnoma</v>
      </c>
    </row>
    <row r="229" spans="2:4" hidden="1" x14ac:dyDescent="0.25">
      <c r="B229" s="535">
        <v>41411861100054</v>
      </c>
      <c r="C229" s="534" t="s">
        <v>7434</v>
      </c>
      <c r="D229" s="301" t="str">
        <f>VLOOKUP(B229,'1-kurs'!C:F,3,)</f>
        <v>To‘lov-shartnoma</v>
      </c>
    </row>
    <row r="230" spans="2:4" hidden="1" x14ac:dyDescent="0.25">
      <c r="B230" s="535">
        <v>40411995380015</v>
      </c>
      <c r="C230" s="534" t="s">
        <v>7994</v>
      </c>
      <c r="D230" s="301" t="e">
        <f>VLOOKUP(B230,'1-kurs'!C:F,3,)</f>
        <v>#N/A</v>
      </c>
    </row>
    <row r="231" spans="2:4" hidden="1" x14ac:dyDescent="0.25">
      <c r="B231" s="535">
        <v>52810005260029</v>
      </c>
      <c r="C231" s="534" t="s">
        <v>7870</v>
      </c>
      <c r="D231" s="301" t="e">
        <f>VLOOKUP(B231,'1-kurs'!C:F,3,)</f>
        <v>#N/A</v>
      </c>
    </row>
    <row r="232" spans="2:4" hidden="1" x14ac:dyDescent="0.25">
      <c r="B232" s="535">
        <v>32202941170036</v>
      </c>
      <c r="C232" s="534" t="s">
        <v>7435</v>
      </c>
      <c r="D232" s="301" t="e">
        <f>VLOOKUP(B232,'1-kurs'!C:F,3,)</f>
        <v>#N/A</v>
      </c>
    </row>
    <row r="233" spans="2:4" hidden="1" x14ac:dyDescent="0.25">
      <c r="B233" s="535">
        <v>41012871090052</v>
      </c>
      <c r="C233" s="534" t="s">
        <v>8006</v>
      </c>
      <c r="D233" s="301" t="e">
        <f>VLOOKUP(B233,'1-kurs'!C:F,3,)</f>
        <v>#N/A</v>
      </c>
    </row>
    <row r="234" spans="2:4" hidden="1" x14ac:dyDescent="0.25">
      <c r="B234" s="535">
        <v>42003851050011</v>
      </c>
      <c r="C234" s="534" t="s">
        <v>7930</v>
      </c>
      <c r="D234" s="301" t="str">
        <f>VLOOKUP(B234,'1-kurs'!C:F,3,)</f>
        <v>To‘lov-shartnoma</v>
      </c>
    </row>
    <row r="235" spans="2:4" hidden="1" x14ac:dyDescent="0.25">
      <c r="B235" s="535">
        <v>41108995290039</v>
      </c>
      <c r="C235" s="534" t="s">
        <v>7436</v>
      </c>
      <c r="D235" s="301" t="str">
        <f>VLOOKUP(B235,'1-kurs'!C:F,3,)</f>
        <v>To‘lov-shartnoma</v>
      </c>
    </row>
    <row r="236" spans="2:4" hidden="1" x14ac:dyDescent="0.25">
      <c r="B236" s="535">
        <v>51603055310058</v>
      </c>
      <c r="C236" s="534" t="s">
        <v>7871</v>
      </c>
      <c r="D236" s="301" t="str">
        <f>VLOOKUP(B236,'1-kurs'!C:F,3,)</f>
        <v>To‘lov-shartnoma</v>
      </c>
    </row>
    <row r="237" spans="2:4" hidden="1" x14ac:dyDescent="0.25">
      <c r="B237" s="535">
        <v>31804931170153</v>
      </c>
      <c r="C237" s="534" t="s">
        <v>8054</v>
      </c>
      <c r="D237" s="301" t="str">
        <f>VLOOKUP(B237,'1-kurs'!C:F,3,)</f>
        <v>To‘lov-shartnoma</v>
      </c>
    </row>
    <row r="238" spans="2:4" hidden="1" x14ac:dyDescent="0.25">
      <c r="B238" s="535">
        <v>61403065300022</v>
      </c>
      <c r="C238" s="534" t="s">
        <v>7437</v>
      </c>
      <c r="D238" s="301" t="str">
        <f>VLOOKUP(B238,'1-kurs'!C:F,3,)</f>
        <v>To‘lov-shartnoma</v>
      </c>
    </row>
    <row r="239" spans="2:4" hidden="1" x14ac:dyDescent="0.25">
      <c r="B239" s="535">
        <v>60805035340040</v>
      </c>
      <c r="C239" s="534" t="s">
        <v>7438</v>
      </c>
      <c r="D239" s="301" t="e">
        <f>VLOOKUP(B239,'1-kurs'!C:F,3,)</f>
        <v>#N/A</v>
      </c>
    </row>
    <row r="240" spans="2:4" hidden="1" x14ac:dyDescent="0.25">
      <c r="B240" s="535">
        <v>42206995350078</v>
      </c>
      <c r="C240" s="534" t="s">
        <v>7439</v>
      </c>
      <c r="D240" s="301" t="str">
        <f>VLOOKUP(B240,'1-kurs'!C:F,3,)</f>
        <v>To‘lov-shartnoma</v>
      </c>
    </row>
    <row r="241" spans="2:4" hidden="1" x14ac:dyDescent="0.25">
      <c r="B241" s="535">
        <v>42407861110024</v>
      </c>
      <c r="C241" s="534" t="s">
        <v>7872</v>
      </c>
      <c r="D241" s="301" t="str">
        <f>VLOOKUP(B241,'1-kurs'!C:F,3,)</f>
        <v>To‘lov-shartnoma</v>
      </c>
    </row>
    <row r="242" spans="2:4" hidden="1" x14ac:dyDescent="0.25">
      <c r="B242" s="535">
        <v>62608065350034</v>
      </c>
      <c r="C242" s="534" t="s">
        <v>8013</v>
      </c>
      <c r="D242" s="301" t="e">
        <f>VLOOKUP(B242,'1-kurs'!C:F,3,)</f>
        <v>#N/A</v>
      </c>
    </row>
    <row r="243" spans="2:4" hidden="1" x14ac:dyDescent="0.25">
      <c r="B243" s="535">
        <v>42711901000135</v>
      </c>
      <c r="C243" s="534" t="s">
        <v>7440</v>
      </c>
      <c r="D243" s="301" t="str">
        <f>VLOOKUP(B243,'1-kurs'!C:F,3,)</f>
        <v>To‘lov-shartnoma</v>
      </c>
    </row>
    <row r="244" spans="2:4" hidden="1" x14ac:dyDescent="0.25">
      <c r="B244" s="535">
        <v>61905075260052</v>
      </c>
      <c r="C244" s="534" t="s">
        <v>7441</v>
      </c>
      <c r="D244" s="301" t="str">
        <f>VLOOKUP(B244,'1-kurs'!C:F,3,)</f>
        <v>To‘lov-shartnoma</v>
      </c>
    </row>
    <row r="245" spans="2:4" hidden="1" x14ac:dyDescent="0.25">
      <c r="B245" s="535">
        <v>62607035310018</v>
      </c>
      <c r="C245" s="534" t="s">
        <v>7442</v>
      </c>
      <c r="D245" s="301" t="str">
        <f>VLOOKUP(B245,'1-kurs'!C:F,3,)</f>
        <v>To‘lov-shartnoma</v>
      </c>
    </row>
    <row r="246" spans="2:4" hidden="1" x14ac:dyDescent="0.25">
      <c r="B246" s="535">
        <v>41703845260019</v>
      </c>
      <c r="C246" s="534" t="s">
        <v>7443</v>
      </c>
      <c r="D246" s="301" t="e">
        <f>VLOOKUP(B246,'1-kurs'!C:F,3,)</f>
        <v>#N/A</v>
      </c>
    </row>
    <row r="247" spans="2:4" hidden="1" x14ac:dyDescent="0.25">
      <c r="B247" s="535">
        <v>42111925260014</v>
      </c>
      <c r="C247" s="534" t="s">
        <v>7444</v>
      </c>
      <c r="D247" s="301" t="str">
        <f>VLOOKUP(B247,'1-kurs'!C:F,3,)</f>
        <v>To‘lov-shartnoma</v>
      </c>
    </row>
    <row r="248" spans="2:4" hidden="1" x14ac:dyDescent="0.25">
      <c r="B248" s="535">
        <v>53005055280045</v>
      </c>
      <c r="C248" s="534" t="s">
        <v>7873</v>
      </c>
      <c r="D248" s="301" t="str">
        <f>VLOOKUP(B248,'1-kurs'!C:F,3,)</f>
        <v>To‘lov-shartnoma</v>
      </c>
    </row>
    <row r="249" spans="2:4" hidden="1" x14ac:dyDescent="0.25">
      <c r="B249" s="535">
        <v>62203075290022</v>
      </c>
      <c r="C249" s="534" t="s">
        <v>7445</v>
      </c>
      <c r="D249" s="301" t="str">
        <f>VLOOKUP(B249,'1-kurs'!C:F,3,)</f>
        <v>To‘lov-shartnoma</v>
      </c>
    </row>
    <row r="250" spans="2:4" hidden="1" x14ac:dyDescent="0.25">
      <c r="B250" s="535">
        <v>61110075280029</v>
      </c>
      <c r="C250" s="534" t="s">
        <v>7446</v>
      </c>
      <c r="D250" s="301" t="str">
        <f>VLOOKUP(B250,'1-kurs'!C:F,3,)</f>
        <v>To‘lov-shartnoma</v>
      </c>
    </row>
    <row r="251" spans="2:4" hidden="1" x14ac:dyDescent="0.25">
      <c r="B251" s="535">
        <v>41206921110012</v>
      </c>
      <c r="C251" s="534" t="s">
        <v>7447</v>
      </c>
      <c r="D251" s="301" t="e">
        <f>VLOOKUP(B251,'1-kurs'!C:F,3,)</f>
        <v>#N/A</v>
      </c>
    </row>
    <row r="252" spans="2:4" hidden="1" x14ac:dyDescent="0.25">
      <c r="B252" s="535">
        <v>41904995380015</v>
      </c>
      <c r="C252" s="534" t="s">
        <v>7448</v>
      </c>
      <c r="D252" s="301" t="str">
        <f>VLOOKUP(B252,'1-kurs'!C:F,3,)</f>
        <v>To‘lov-shartnoma</v>
      </c>
    </row>
    <row r="253" spans="2:4" hidden="1" x14ac:dyDescent="0.25">
      <c r="B253" s="535">
        <v>52111055260013</v>
      </c>
      <c r="C253" s="534" t="s">
        <v>7449</v>
      </c>
      <c r="D253" s="301" t="str">
        <f>VLOOKUP(B253,'1-kurs'!C:F,3,)</f>
        <v>To‘lov-shartnoma</v>
      </c>
    </row>
    <row r="254" spans="2:4" hidden="1" x14ac:dyDescent="0.25">
      <c r="B254" s="535">
        <v>30503760940018</v>
      </c>
      <c r="C254" s="534" t="s">
        <v>7450</v>
      </c>
      <c r="D254" s="301" t="e">
        <f>VLOOKUP(B254,'1-kurs'!C:F,3,)</f>
        <v>#N/A</v>
      </c>
    </row>
    <row r="255" spans="2:4" hidden="1" x14ac:dyDescent="0.25">
      <c r="B255" s="535">
        <v>50109035280076</v>
      </c>
      <c r="C255" s="534" t="s">
        <v>7451</v>
      </c>
      <c r="D255" s="301" t="e">
        <f>VLOOKUP(B255,'1-kurs'!C:F,3,)</f>
        <v>#N/A</v>
      </c>
    </row>
    <row r="256" spans="2:4" hidden="1" x14ac:dyDescent="0.25">
      <c r="B256" s="535">
        <v>40407851070022</v>
      </c>
      <c r="C256" s="534" t="s">
        <v>7960</v>
      </c>
      <c r="D256" s="301" t="e">
        <f>VLOOKUP(B256,'1-kurs'!C:F,3,)</f>
        <v>#N/A</v>
      </c>
    </row>
    <row r="257" spans="2:4" hidden="1" x14ac:dyDescent="0.25">
      <c r="B257" s="535">
        <v>62803015290040</v>
      </c>
      <c r="C257" s="534" t="s">
        <v>8055</v>
      </c>
      <c r="D257" s="301" t="e">
        <f>VLOOKUP(B257,'1-kurs'!C:F,3,)</f>
        <v>#N/A</v>
      </c>
    </row>
    <row r="258" spans="2:4" hidden="1" x14ac:dyDescent="0.25">
      <c r="B258" s="535">
        <v>52011015280018</v>
      </c>
      <c r="C258" s="534" t="s">
        <v>7452</v>
      </c>
      <c r="D258" s="301" t="e">
        <f>VLOOKUP(B258,'1-kurs'!C:F,3,)</f>
        <v>#N/A</v>
      </c>
    </row>
    <row r="259" spans="2:4" hidden="1" x14ac:dyDescent="0.25">
      <c r="B259" s="535">
        <v>40405841120018</v>
      </c>
      <c r="C259" s="534" t="s">
        <v>8056</v>
      </c>
      <c r="D259" s="301" t="e">
        <f>VLOOKUP(B259,'1-kurs'!C:F,3,)</f>
        <v>#N/A</v>
      </c>
    </row>
    <row r="260" spans="2:4" hidden="1" x14ac:dyDescent="0.25">
      <c r="B260" s="535">
        <v>62411065310085</v>
      </c>
      <c r="C260" s="534" t="s">
        <v>7453</v>
      </c>
      <c r="D260" s="301" t="str">
        <f>VLOOKUP(B260,'1-kurs'!C:F,3,)</f>
        <v>To‘lov-shartnoma</v>
      </c>
    </row>
    <row r="261" spans="2:4" hidden="1" x14ac:dyDescent="0.25">
      <c r="B261" s="535">
        <v>41710921120037</v>
      </c>
      <c r="C261" s="534" t="s">
        <v>8057</v>
      </c>
      <c r="D261" s="301" t="str">
        <f>VLOOKUP(B261,'1-kurs'!C:F,3,)</f>
        <v>To‘lov-shartnoma</v>
      </c>
    </row>
    <row r="262" spans="2:4" hidden="1" x14ac:dyDescent="0.25">
      <c r="B262" s="535">
        <v>60412015260012</v>
      </c>
      <c r="C262" s="534" t="s">
        <v>7454</v>
      </c>
      <c r="D262" s="301" t="str">
        <f>VLOOKUP(B262,'1-kurs'!C:F,3,)</f>
        <v>To‘lov-shartnoma</v>
      </c>
    </row>
    <row r="263" spans="2:4" hidden="1" x14ac:dyDescent="0.25">
      <c r="B263" s="535">
        <v>60602075260057</v>
      </c>
      <c r="C263" s="534" t="s">
        <v>7455</v>
      </c>
      <c r="D263" s="301" t="str">
        <f>VLOOKUP(B263,'1-kurs'!C:F,3,)</f>
        <v>To‘lov-shartnoma</v>
      </c>
    </row>
    <row r="264" spans="2:4" hidden="1" x14ac:dyDescent="0.25">
      <c r="B264" s="535">
        <v>61904055290018</v>
      </c>
      <c r="C264" s="534" t="s">
        <v>7456</v>
      </c>
      <c r="D264" s="301" t="str">
        <f>VLOOKUP(B264,'1-kurs'!C:F,3,)</f>
        <v>To‘lov-shartnoma</v>
      </c>
    </row>
    <row r="265" spans="2:4" hidden="1" x14ac:dyDescent="0.25">
      <c r="B265" s="535">
        <v>30512861110055</v>
      </c>
      <c r="C265" s="534" t="s">
        <v>7980</v>
      </c>
      <c r="D265" s="301" t="str">
        <f>VLOOKUP(B265,'1-kurs'!C:F,3,)</f>
        <v>To‘lov-shartnoma</v>
      </c>
    </row>
    <row r="266" spans="2:4" hidden="1" x14ac:dyDescent="0.25">
      <c r="B266" s="535">
        <v>50501065300010</v>
      </c>
      <c r="C266" s="534" t="s">
        <v>7988</v>
      </c>
      <c r="D266" s="301" t="str">
        <f>VLOOKUP(B266,'1-kurs'!C:F,3,)</f>
        <v>To‘lov-shartnoma</v>
      </c>
    </row>
    <row r="267" spans="2:4" hidden="1" x14ac:dyDescent="0.25">
      <c r="B267" s="535">
        <v>60806065310029</v>
      </c>
      <c r="C267" s="534" t="s">
        <v>7457</v>
      </c>
      <c r="D267" s="301" t="str">
        <f>VLOOKUP(B267,'1-kurs'!C:F,3,)</f>
        <v>To‘lov-shartnoma</v>
      </c>
    </row>
    <row r="268" spans="2:4" hidden="1" x14ac:dyDescent="0.25">
      <c r="B268" s="535">
        <v>60708065350046</v>
      </c>
      <c r="C268" s="534" t="s">
        <v>7458</v>
      </c>
      <c r="D268" s="301" t="str">
        <f>VLOOKUP(B268,'1-kurs'!C:F,3,)</f>
        <v>To‘lov-shartnoma</v>
      </c>
    </row>
    <row r="269" spans="2:4" hidden="1" x14ac:dyDescent="0.25">
      <c r="B269" s="535">
        <v>62905035330019</v>
      </c>
      <c r="C269" s="534" t="s">
        <v>7459</v>
      </c>
      <c r="D269" s="301" t="str">
        <f>VLOOKUP(B269,'1-kurs'!C:F,3,)</f>
        <v>To‘lov-shartnoma</v>
      </c>
    </row>
    <row r="270" spans="2:4" hidden="1" x14ac:dyDescent="0.25">
      <c r="B270" s="535">
        <v>50702056150038</v>
      </c>
      <c r="C270" s="534" t="s">
        <v>8058</v>
      </c>
      <c r="D270" s="301" t="str">
        <f>VLOOKUP(B270,'1-kurs'!C:F,3,)</f>
        <v>To‘lov-shartnoma</v>
      </c>
    </row>
    <row r="271" spans="2:4" hidden="1" x14ac:dyDescent="0.25">
      <c r="B271" s="535">
        <v>50501065300027</v>
      </c>
      <c r="C271" s="534" t="s">
        <v>7460</v>
      </c>
      <c r="D271" s="301" t="str">
        <f>VLOOKUP(B271,'1-kurs'!C:F,3,)</f>
        <v>To‘lov-shartnoma</v>
      </c>
    </row>
    <row r="272" spans="2:4" hidden="1" x14ac:dyDescent="0.25">
      <c r="B272" s="535">
        <v>41301931100063</v>
      </c>
      <c r="C272" s="534" t="s">
        <v>7461</v>
      </c>
      <c r="D272" s="301" t="str">
        <f>VLOOKUP(B272,'1-kurs'!C:F,3,)</f>
        <v>To‘lov-shartnoma</v>
      </c>
    </row>
    <row r="273" spans="2:4" hidden="1" x14ac:dyDescent="0.25">
      <c r="B273" s="535">
        <v>41006995300030</v>
      </c>
      <c r="C273" s="534" t="s">
        <v>7462</v>
      </c>
      <c r="D273" s="301" t="str">
        <f>VLOOKUP(B273,'1-kurs'!C:F,3,)</f>
        <v>To‘lov-shartnoma</v>
      </c>
    </row>
    <row r="274" spans="2:4" hidden="1" x14ac:dyDescent="0.25">
      <c r="B274" s="535">
        <v>41811985260034</v>
      </c>
      <c r="C274" s="534" t="s">
        <v>7463</v>
      </c>
      <c r="D274" s="301" t="str">
        <f>VLOOKUP(B274,'1-kurs'!C:F,3,)</f>
        <v>To‘lov-shartnoma</v>
      </c>
    </row>
    <row r="275" spans="2:4" hidden="1" x14ac:dyDescent="0.25">
      <c r="B275" s="535">
        <v>60105025300017</v>
      </c>
      <c r="C275" s="534" t="s">
        <v>7464</v>
      </c>
      <c r="D275" s="301" t="str">
        <f>VLOOKUP(B275,'1-kurs'!C:F,3,)</f>
        <v>To‘lov-shartnoma</v>
      </c>
    </row>
    <row r="276" spans="2:4" hidden="1" x14ac:dyDescent="0.25">
      <c r="B276" s="535">
        <v>61408065780058</v>
      </c>
      <c r="C276" s="534" t="s">
        <v>7465</v>
      </c>
      <c r="D276" s="301" t="str">
        <f>VLOOKUP(B276,'1-kurs'!C:F,3,)</f>
        <v>To‘lov-shartnoma</v>
      </c>
    </row>
    <row r="277" spans="2:4" hidden="1" x14ac:dyDescent="0.25">
      <c r="B277" s="535">
        <v>62804075260037</v>
      </c>
      <c r="C277" s="534" t="s">
        <v>7466</v>
      </c>
      <c r="D277" s="301" t="str">
        <f>VLOOKUP(B277,'1-kurs'!C:F,3,)</f>
        <v>Davlat granti</v>
      </c>
    </row>
    <row r="278" spans="2:4" hidden="1" x14ac:dyDescent="0.25">
      <c r="B278" s="535">
        <v>31009961050024</v>
      </c>
      <c r="C278" s="534" t="s">
        <v>7467</v>
      </c>
      <c r="D278" s="301" t="str">
        <f>VLOOKUP(B278,'1-kurs'!C:F,3,)</f>
        <v>To‘lov-shartnoma</v>
      </c>
    </row>
    <row r="279" spans="2:4" hidden="1" x14ac:dyDescent="0.25">
      <c r="B279" s="535">
        <v>52104015260017</v>
      </c>
      <c r="C279" s="534" t="s">
        <v>7468</v>
      </c>
      <c r="D279" s="301" t="str">
        <f>VLOOKUP(B279,'1-kurs'!C:F,3,)</f>
        <v>To‘lov-shartnoma</v>
      </c>
    </row>
    <row r="280" spans="2:4" hidden="1" x14ac:dyDescent="0.25">
      <c r="B280" s="535">
        <v>60309075380029</v>
      </c>
      <c r="C280" s="534" t="s">
        <v>7469</v>
      </c>
      <c r="D280" s="301" t="str">
        <f>VLOOKUP(B280,'1-kurs'!C:F,3,)</f>
        <v>To‘lov-shartnoma</v>
      </c>
    </row>
    <row r="281" spans="2:4" hidden="1" x14ac:dyDescent="0.25">
      <c r="B281" s="535">
        <v>60604065300017</v>
      </c>
      <c r="C281" s="534" t="s">
        <v>7470</v>
      </c>
      <c r="D281" s="301" t="str">
        <f>VLOOKUP(B281,'1-kurs'!C:F,3,)</f>
        <v>To‘lov-shartnoma</v>
      </c>
    </row>
    <row r="282" spans="2:4" hidden="1" x14ac:dyDescent="0.25">
      <c r="B282" s="535">
        <v>61709075340028</v>
      </c>
      <c r="C282" s="534" t="s">
        <v>7471</v>
      </c>
      <c r="D282" s="301" t="str">
        <f>VLOOKUP(B282,'1-kurs'!C:F,3,)</f>
        <v>To‘lov-shartnoma</v>
      </c>
    </row>
    <row r="283" spans="2:4" hidden="1" x14ac:dyDescent="0.25">
      <c r="B283" s="535">
        <v>62406075300021</v>
      </c>
      <c r="C283" s="534" t="s">
        <v>7472</v>
      </c>
      <c r="D283" s="301" t="str">
        <f>VLOOKUP(B283,'1-kurs'!C:F,3,)</f>
        <v>Davlat granti</v>
      </c>
    </row>
    <row r="284" spans="2:4" hidden="1" x14ac:dyDescent="0.25">
      <c r="B284" s="535">
        <v>60603005320016</v>
      </c>
      <c r="C284" s="534" t="s">
        <v>7473</v>
      </c>
      <c r="D284" s="301" t="str">
        <f>VLOOKUP(B284,'1-kurs'!C:F,3,)</f>
        <v>To‘lov-shartnoma</v>
      </c>
    </row>
    <row r="285" spans="2:4" hidden="1" x14ac:dyDescent="0.25">
      <c r="B285" s="535">
        <v>62212015320057</v>
      </c>
      <c r="C285" s="534" t="s">
        <v>7474</v>
      </c>
      <c r="D285" s="301" t="str">
        <f>VLOOKUP(B285,'1-kurs'!C:F,3,)</f>
        <v>To‘lov-shartnoma</v>
      </c>
    </row>
    <row r="286" spans="2:4" hidden="1" x14ac:dyDescent="0.25">
      <c r="B286" s="535">
        <v>52306065280038</v>
      </c>
      <c r="C286" s="534" t="s">
        <v>7475</v>
      </c>
      <c r="D286" s="301" t="str">
        <f>VLOOKUP(B286,'1-kurs'!C:F,3,)</f>
        <v>To‘lov-shartnoma</v>
      </c>
    </row>
    <row r="287" spans="2:4" hidden="1" x14ac:dyDescent="0.25">
      <c r="B287" s="535">
        <v>31012951050023</v>
      </c>
      <c r="C287" s="534" t="s">
        <v>8017</v>
      </c>
      <c r="D287" s="301" t="e">
        <f>VLOOKUP(B287,'1-kurs'!C:F,3,)</f>
        <v>#N/A</v>
      </c>
    </row>
    <row r="288" spans="2:4" hidden="1" x14ac:dyDescent="0.25">
      <c r="B288" s="535">
        <v>31610961010022</v>
      </c>
      <c r="C288" s="534" t="s">
        <v>7476</v>
      </c>
      <c r="D288" s="301" t="str">
        <f>VLOOKUP(B288,'1-kurs'!C:F,3,)</f>
        <v>To‘lov-shartnoma</v>
      </c>
    </row>
    <row r="289" spans="2:5" hidden="1" x14ac:dyDescent="0.25">
      <c r="B289" s="535">
        <v>51110065300037</v>
      </c>
      <c r="C289" s="534" t="s">
        <v>7947</v>
      </c>
      <c r="D289" s="301" t="str">
        <f>VLOOKUP(B289,'1-kurs'!C:F,3,)</f>
        <v>To‘lov-shartnoma</v>
      </c>
    </row>
    <row r="290" spans="2:5" hidden="1" x14ac:dyDescent="0.25">
      <c r="B290" s="535">
        <v>62210026450053</v>
      </c>
      <c r="C290" s="534" t="s">
        <v>7477</v>
      </c>
      <c r="D290" s="301" t="e">
        <f>VLOOKUP(B290,'1-kurs'!C:F,3,)</f>
        <v>#N/A</v>
      </c>
    </row>
    <row r="291" spans="2:5" hidden="1" x14ac:dyDescent="0.25">
      <c r="B291" s="535">
        <v>40201995260011</v>
      </c>
      <c r="C291" s="534" t="s">
        <v>7478</v>
      </c>
      <c r="D291" s="301" t="e">
        <f>VLOOKUP(B291,'1-kurs'!C:F,3,)</f>
        <v>#N/A</v>
      </c>
    </row>
    <row r="292" spans="2:5" hidden="1" x14ac:dyDescent="0.25">
      <c r="B292" s="535">
        <v>60101075260080</v>
      </c>
      <c r="C292" s="534" t="s">
        <v>7479</v>
      </c>
      <c r="D292" s="301" t="str">
        <f>VLOOKUP(B292,'1-kurs'!C:F,3,)</f>
        <v>To‘lov-shartnoma</v>
      </c>
    </row>
    <row r="293" spans="2:5" hidden="1" x14ac:dyDescent="0.25">
      <c r="B293" s="535">
        <v>61305075270039</v>
      </c>
      <c r="C293" s="534" t="s">
        <v>7480</v>
      </c>
      <c r="D293" s="301" t="str">
        <f>VLOOKUP(B293,'1-kurs'!C:F,3,)</f>
        <v>To‘lov-shartnoma</v>
      </c>
      <c r="E293" s="301">
        <v>1</v>
      </c>
    </row>
    <row r="294" spans="2:5" hidden="1" x14ac:dyDescent="0.25">
      <c r="B294" s="535">
        <v>61701005340032</v>
      </c>
      <c r="C294" s="534" t="s">
        <v>7481</v>
      </c>
      <c r="D294" s="301" t="str">
        <f>VLOOKUP(B294,'1-kurs'!C:F,3,)</f>
        <v>To‘lov-shartnoma</v>
      </c>
    </row>
    <row r="295" spans="2:5" hidden="1" x14ac:dyDescent="0.25">
      <c r="B295" s="535">
        <v>62106025280011</v>
      </c>
      <c r="C295" s="534" t="s">
        <v>7482</v>
      </c>
      <c r="D295" s="301" t="str">
        <f>VLOOKUP(B295,'1-kurs'!C:F,3,)</f>
        <v>To‘lov-shartnoma</v>
      </c>
    </row>
    <row r="296" spans="2:5" hidden="1" x14ac:dyDescent="0.25">
      <c r="B296" s="535">
        <v>50808075260043</v>
      </c>
      <c r="C296" s="534" t="s">
        <v>7483</v>
      </c>
      <c r="D296" s="301" t="str">
        <f>VLOOKUP(B296,'1-kurs'!C:F,3,)</f>
        <v>To‘lov-shartnoma</v>
      </c>
    </row>
    <row r="297" spans="2:5" hidden="1" x14ac:dyDescent="0.25">
      <c r="B297" s="535">
        <v>32810837090012</v>
      </c>
      <c r="C297" s="534" t="s">
        <v>7484</v>
      </c>
      <c r="D297" s="301" t="str">
        <f>VLOOKUP(B297,'1-kurs'!C:F,3,)</f>
        <v>To‘lov-shartnoma</v>
      </c>
    </row>
    <row r="298" spans="2:5" hidden="1" x14ac:dyDescent="0.25">
      <c r="B298" s="535">
        <v>50102075320072</v>
      </c>
      <c r="C298" s="534" t="s">
        <v>7485</v>
      </c>
      <c r="D298" s="301" t="str">
        <f>VLOOKUP(B298,'1-kurs'!C:F,3,)</f>
        <v>To‘lov-shartnoma</v>
      </c>
    </row>
    <row r="299" spans="2:5" hidden="1" x14ac:dyDescent="0.25">
      <c r="B299" s="535">
        <v>52003025380022</v>
      </c>
      <c r="C299" s="534" t="s">
        <v>7486</v>
      </c>
      <c r="D299" s="301" t="str">
        <f>VLOOKUP(B299,'1-kurs'!C:F,3,)</f>
        <v>To‘lov-shartnoma</v>
      </c>
    </row>
    <row r="300" spans="2:5" hidden="1" x14ac:dyDescent="0.25">
      <c r="B300" s="535">
        <v>42503954070034</v>
      </c>
      <c r="C300" s="534" t="s">
        <v>7487</v>
      </c>
      <c r="D300" s="301" t="str">
        <f>VLOOKUP(B300,'1-kurs'!C:F,3,)</f>
        <v>To‘lov-shartnoma</v>
      </c>
    </row>
    <row r="301" spans="2:5" hidden="1" x14ac:dyDescent="0.25">
      <c r="B301" s="535">
        <v>61306025260016</v>
      </c>
      <c r="C301" s="534" t="s">
        <v>7488</v>
      </c>
      <c r="D301" s="301" t="e">
        <f>VLOOKUP(B301,'1-kurs'!C:F,3,)</f>
        <v>#N/A</v>
      </c>
    </row>
    <row r="302" spans="2:5" hidden="1" x14ac:dyDescent="0.25">
      <c r="B302" s="535">
        <v>61508046040022</v>
      </c>
      <c r="C302" s="534" t="s">
        <v>8059</v>
      </c>
      <c r="D302" s="301" t="e">
        <f>VLOOKUP(B302,'1-kurs'!C:F,3,)</f>
        <v>#N/A</v>
      </c>
    </row>
    <row r="303" spans="2:5" hidden="1" x14ac:dyDescent="0.25">
      <c r="B303" s="535">
        <v>60808055310143</v>
      </c>
      <c r="C303" s="534" t="s">
        <v>255</v>
      </c>
      <c r="D303" s="301" t="str">
        <f>VLOOKUP(B303,'1-kurs'!C:F,3,)</f>
        <v>To‘lov-shartnoma</v>
      </c>
    </row>
    <row r="304" spans="2:5" hidden="1" x14ac:dyDescent="0.25">
      <c r="B304" s="535">
        <v>62607055380028</v>
      </c>
      <c r="C304" s="534" t="s">
        <v>7489</v>
      </c>
      <c r="D304" s="301" t="str">
        <f>VLOOKUP(B304,'1-kurs'!C:F,3,)</f>
        <v>To‘lov-shartnoma</v>
      </c>
    </row>
    <row r="305" spans="2:4" hidden="1" x14ac:dyDescent="0.25">
      <c r="B305" s="535">
        <v>31109995370018</v>
      </c>
      <c r="C305" s="534" t="s">
        <v>7874</v>
      </c>
      <c r="D305" s="301" t="str">
        <f>VLOOKUP(B305,'1-kurs'!C:F,3,)</f>
        <v>To‘lov-shartnoma</v>
      </c>
    </row>
    <row r="306" spans="2:4" hidden="1" x14ac:dyDescent="0.25">
      <c r="B306" s="535">
        <v>51311065280020</v>
      </c>
      <c r="C306" s="534" t="s">
        <v>7490</v>
      </c>
      <c r="D306" s="301" t="str">
        <f>VLOOKUP(B306,'1-kurs'!C:F,3,)</f>
        <v>To‘lov-shartnoma</v>
      </c>
    </row>
    <row r="307" spans="2:4" hidden="1" x14ac:dyDescent="0.25">
      <c r="B307" s="535">
        <v>32205935360011</v>
      </c>
      <c r="C307" s="534" t="s">
        <v>7875</v>
      </c>
      <c r="D307" s="301" t="str">
        <f>VLOOKUP(B307,'1-kurs'!C:F,3,)</f>
        <v>To‘lov-shartnoma</v>
      </c>
    </row>
    <row r="308" spans="2:4" hidden="1" x14ac:dyDescent="0.25">
      <c r="B308" s="535">
        <v>31903975260016</v>
      </c>
      <c r="C308" s="534" t="s">
        <v>7491</v>
      </c>
      <c r="D308" s="301" t="str">
        <f>VLOOKUP(B308,'1-kurs'!C:F,3,)</f>
        <v>To‘lov-shartnoma</v>
      </c>
    </row>
    <row r="309" spans="2:4" hidden="1" x14ac:dyDescent="0.25">
      <c r="B309" s="535">
        <v>61504065260041</v>
      </c>
      <c r="C309" s="534" t="s">
        <v>7492</v>
      </c>
      <c r="D309" s="301" t="str">
        <f>VLOOKUP(B309,'1-kurs'!C:F,3,)</f>
        <v>To‘lov-shartnoma</v>
      </c>
    </row>
    <row r="310" spans="2:4" hidden="1" x14ac:dyDescent="0.25">
      <c r="B310" s="535">
        <v>42611985330042</v>
      </c>
      <c r="C310" s="534" t="s">
        <v>8005</v>
      </c>
      <c r="D310" s="301" t="str">
        <f>VLOOKUP(B310,'1-kurs'!C:F,3,)</f>
        <v>To‘lov-shartnoma</v>
      </c>
    </row>
    <row r="311" spans="2:4" hidden="1" x14ac:dyDescent="0.25">
      <c r="B311" s="535">
        <v>60812005260040</v>
      </c>
      <c r="C311" s="534" t="s">
        <v>7493</v>
      </c>
      <c r="D311" s="301" t="str">
        <f>VLOOKUP(B311,'1-kurs'!C:F,3,)</f>
        <v>To‘lov-shartnoma</v>
      </c>
    </row>
    <row r="312" spans="2:4" hidden="1" x14ac:dyDescent="0.25">
      <c r="B312" s="535">
        <v>40606871000019</v>
      </c>
      <c r="C312" s="534" t="s">
        <v>7494</v>
      </c>
      <c r="D312" s="301" t="e">
        <f>VLOOKUP(B312,'1-kurs'!C:F,3,)</f>
        <v>#N/A</v>
      </c>
    </row>
    <row r="313" spans="2:4" hidden="1" x14ac:dyDescent="0.25">
      <c r="B313" s="535">
        <v>43101954310108</v>
      </c>
      <c r="C313" s="534" t="s">
        <v>7495</v>
      </c>
      <c r="D313" s="301" t="str">
        <f>VLOOKUP(B313,'1-kurs'!C:F,3,)</f>
        <v>To‘lov-shartnoma</v>
      </c>
    </row>
    <row r="314" spans="2:4" hidden="1" x14ac:dyDescent="0.25">
      <c r="B314" s="535">
        <v>63008055320026</v>
      </c>
      <c r="C314" s="534" t="s">
        <v>8060</v>
      </c>
      <c r="D314" s="301" t="str">
        <f>VLOOKUP(B314,'1-kurs'!C:F,3,)</f>
        <v>To‘lov-shartnoma</v>
      </c>
    </row>
    <row r="315" spans="2:4" hidden="1" x14ac:dyDescent="0.25">
      <c r="B315" s="535">
        <v>61406035290015</v>
      </c>
      <c r="C315" s="534" t="s">
        <v>7496</v>
      </c>
      <c r="D315" s="301" t="e">
        <f>VLOOKUP(B315,'1-kurs'!C:F,3,)</f>
        <v>#N/A</v>
      </c>
    </row>
    <row r="316" spans="2:4" hidden="1" x14ac:dyDescent="0.25">
      <c r="B316" s="535">
        <v>51308055130045</v>
      </c>
      <c r="C316" s="534" t="s">
        <v>7497</v>
      </c>
      <c r="D316" s="301" t="str">
        <f>VLOOKUP(B316,'1-kurs'!C:F,3,)</f>
        <v>To‘lov-shartnoma</v>
      </c>
    </row>
    <row r="317" spans="2:4" hidden="1" x14ac:dyDescent="0.25">
      <c r="B317" s="535">
        <v>50506065350010</v>
      </c>
      <c r="C317" s="534" t="s">
        <v>7498</v>
      </c>
      <c r="D317" s="301" t="str">
        <f>VLOOKUP(B317,'1-kurs'!C:F,3,)</f>
        <v>To‘lov-shartnoma</v>
      </c>
    </row>
    <row r="318" spans="2:4" hidden="1" x14ac:dyDescent="0.25">
      <c r="B318" s="535">
        <v>60708065340018</v>
      </c>
      <c r="C318" s="534" t="s">
        <v>7499</v>
      </c>
      <c r="D318" s="301" t="str">
        <f>VLOOKUP(B318,'1-kurs'!C:F,3,)</f>
        <v>To‘lov-shartnoma</v>
      </c>
    </row>
    <row r="319" spans="2:4" hidden="1" x14ac:dyDescent="0.25">
      <c r="B319" s="535">
        <v>41302891120023</v>
      </c>
      <c r="C319" s="534" t="s">
        <v>7500</v>
      </c>
      <c r="D319" s="301" t="str">
        <f>VLOOKUP(B319,'1-kurs'!C:F,3,)</f>
        <v>To‘lov-shartnoma</v>
      </c>
    </row>
    <row r="320" spans="2:4" hidden="1" x14ac:dyDescent="0.25">
      <c r="B320" s="535">
        <v>41208941090048</v>
      </c>
      <c r="C320" s="534" t="s">
        <v>7976</v>
      </c>
      <c r="D320" s="301" t="e">
        <f>VLOOKUP(B320,'1-kurs'!C:F,3,)</f>
        <v>#N/A</v>
      </c>
    </row>
    <row r="321" spans="2:4" hidden="1" x14ac:dyDescent="0.25">
      <c r="B321" s="535">
        <v>62109065350032</v>
      </c>
      <c r="C321" s="534" t="s">
        <v>7501</v>
      </c>
      <c r="D321" s="301" t="str">
        <f>VLOOKUP(B321,'1-kurs'!C:F,3,)</f>
        <v>To‘lov-shartnoma</v>
      </c>
    </row>
    <row r="322" spans="2:4" hidden="1" x14ac:dyDescent="0.25">
      <c r="B322" s="535">
        <v>61612075260033</v>
      </c>
      <c r="C322" s="534" t="s">
        <v>7502</v>
      </c>
      <c r="D322" s="301" t="str">
        <f>VLOOKUP(B322,'1-kurs'!C:F,3,)</f>
        <v>To‘lov-shartnoma</v>
      </c>
    </row>
    <row r="323" spans="2:4" hidden="1" x14ac:dyDescent="0.25">
      <c r="B323" s="535">
        <v>41407781050076</v>
      </c>
      <c r="C323" s="534" t="s">
        <v>7503</v>
      </c>
      <c r="D323" s="301" t="str">
        <f>VLOOKUP(B323,'1-kurs'!C:F,3,)</f>
        <v>To‘lov-shartnoma</v>
      </c>
    </row>
    <row r="324" spans="2:4" hidden="1" x14ac:dyDescent="0.25">
      <c r="B324" s="535">
        <v>50712065260044</v>
      </c>
      <c r="C324" s="534" t="s">
        <v>7504</v>
      </c>
      <c r="D324" s="301" t="str">
        <f>VLOOKUP(B324,'1-kurs'!C:F,3,)</f>
        <v>To‘lov-shartnoma</v>
      </c>
    </row>
    <row r="325" spans="2:4" hidden="1" x14ac:dyDescent="0.25">
      <c r="B325" s="535">
        <v>41405891931069</v>
      </c>
      <c r="C325" s="534" t="s">
        <v>7505</v>
      </c>
      <c r="D325" s="301" t="str">
        <f>VLOOKUP(B325,'1-kurs'!C:F,3,)</f>
        <v>To‘lov-shartnoma</v>
      </c>
    </row>
    <row r="326" spans="2:4" hidden="1" x14ac:dyDescent="0.25">
      <c r="B326" s="535">
        <v>40708821050023</v>
      </c>
      <c r="C326" s="534" t="s">
        <v>7506</v>
      </c>
      <c r="D326" s="301" t="str">
        <f>VLOOKUP(B326,'1-kurs'!C:F,3,)</f>
        <v>To‘lov-shartnoma</v>
      </c>
    </row>
    <row r="327" spans="2:4" hidden="1" x14ac:dyDescent="0.25">
      <c r="B327" s="535">
        <v>40607941170144</v>
      </c>
      <c r="C327" s="534" t="s">
        <v>7507</v>
      </c>
      <c r="D327" s="301" t="str">
        <f>VLOOKUP(B327,'1-kurs'!C:F,3,)</f>
        <v>To‘lov-shartnoma</v>
      </c>
    </row>
    <row r="328" spans="2:4" hidden="1" x14ac:dyDescent="0.25">
      <c r="B328" s="535">
        <v>41601961000042</v>
      </c>
      <c r="C328" s="534" t="s">
        <v>8061</v>
      </c>
      <c r="D328" s="301" t="str">
        <f>VLOOKUP(B328,'1-kurs'!C:F,3,)</f>
        <v>To‘lov-shartnoma</v>
      </c>
    </row>
    <row r="329" spans="2:4" hidden="1" x14ac:dyDescent="0.25">
      <c r="B329" s="535">
        <v>53012025320041</v>
      </c>
      <c r="C329" s="534" t="s">
        <v>7508</v>
      </c>
      <c r="D329" s="301" t="str">
        <f>VLOOKUP(B329,'1-kurs'!C:F,3,)</f>
        <v>To‘lov-shartnoma</v>
      </c>
    </row>
    <row r="330" spans="2:4" hidden="1" x14ac:dyDescent="0.25">
      <c r="B330" s="535">
        <v>40401810970015</v>
      </c>
      <c r="C330" s="534" t="s">
        <v>7509</v>
      </c>
      <c r="D330" s="301" t="e">
        <f>VLOOKUP(B330,'1-kurs'!C:F,3,)</f>
        <v>#N/A</v>
      </c>
    </row>
    <row r="331" spans="2:4" hidden="1" x14ac:dyDescent="0.25">
      <c r="B331" s="535">
        <v>31407995380012</v>
      </c>
      <c r="C331" s="534" t="s">
        <v>7510</v>
      </c>
      <c r="D331" s="301" t="str">
        <f>VLOOKUP(B331,'1-kurs'!C:F,3,)</f>
        <v>To‘lov-shartnoma</v>
      </c>
    </row>
    <row r="332" spans="2:4" hidden="1" x14ac:dyDescent="0.25">
      <c r="B332" s="535">
        <v>62805065290010</v>
      </c>
      <c r="C332" s="534" t="s">
        <v>7862</v>
      </c>
      <c r="D332" s="301" t="str">
        <f>VLOOKUP(B332,'1-kurs'!C:F,3,)</f>
        <v>To‘lov-shartnoma</v>
      </c>
    </row>
    <row r="333" spans="2:4" hidden="1" x14ac:dyDescent="0.25">
      <c r="B333" s="535">
        <v>51206075210018</v>
      </c>
      <c r="C333" s="534" t="s">
        <v>7511</v>
      </c>
      <c r="D333" s="301" t="str">
        <f>VLOOKUP(B333,'1-kurs'!C:F,3,)</f>
        <v>To‘lov-shartnoma</v>
      </c>
    </row>
    <row r="334" spans="2:4" hidden="1" x14ac:dyDescent="0.25">
      <c r="B334" s="535">
        <v>42509825350018</v>
      </c>
      <c r="C334" s="534" t="s">
        <v>7512</v>
      </c>
      <c r="D334" s="301" t="str">
        <f>VLOOKUP(B334,'1-kurs'!C:F,3,)</f>
        <v>To‘lov-shartnoma</v>
      </c>
    </row>
    <row r="335" spans="2:4" hidden="1" x14ac:dyDescent="0.25">
      <c r="B335" s="535">
        <v>42003861150019</v>
      </c>
      <c r="C335" s="534" t="s">
        <v>7513</v>
      </c>
      <c r="D335" s="301" t="e">
        <f>VLOOKUP(B335,'1-kurs'!C:F,3,)</f>
        <v>#N/A</v>
      </c>
    </row>
    <row r="336" spans="2:4" hidden="1" x14ac:dyDescent="0.25">
      <c r="B336" s="535">
        <v>41805851140054</v>
      </c>
      <c r="C336" s="534" t="s">
        <v>7514</v>
      </c>
      <c r="D336" s="301" t="e">
        <f>VLOOKUP(B336,'1-kurs'!C:F,3,)</f>
        <v>#N/A</v>
      </c>
    </row>
    <row r="337" spans="2:4" hidden="1" x14ac:dyDescent="0.25">
      <c r="B337" s="535">
        <v>31207911000082</v>
      </c>
      <c r="C337" s="534" t="s">
        <v>7515</v>
      </c>
      <c r="D337" s="301" t="e">
        <f>VLOOKUP(B337,'1-kurs'!C:F,3,)</f>
        <v>#N/A</v>
      </c>
    </row>
    <row r="338" spans="2:4" hidden="1" x14ac:dyDescent="0.25">
      <c r="B338" s="535">
        <v>60409045330017</v>
      </c>
      <c r="C338" s="534" t="s">
        <v>8007</v>
      </c>
      <c r="D338" s="301" t="e">
        <f>VLOOKUP(B338,'1-kurs'!C:F,3,)</f>
        <v>#N/A</v>
      </c>
    </row>
    <row r="339" spans="2:4" hidden="1" x14ac:dyDescent="0.25">
      <c r="B339" s="535">
        <v>41607911010011</v>
      </c>
      <c r="C339" s="534" t="s">
        <v>7516</v>
      </c>
      <c r="D339" s="301" t="str">
        <f>VLOOKUP(B339,'1-kurs'!C:F,3,)</f>
        <v>To‘lov-shartnoma</v>
      </c>
    </row>
    <row r="340" spans="2:4" hidden="1" x14ac:dyDescent="0.25">
      <c r="B340" s="535">
        <v>41302975360039</v>
      </c>
      <c r="C340" s="534" t="s">
        <v>7517</v>
      </c>
      <c r="D340" s="301" t="str">
        <f>VLOOKUP(B340,'1-kurs'!C:F,3,)</f>
        <v>To‘lov-shartnoma</v>
      </c>
    </row>
    <row r="341" spans="2:4" hidden="1" x14ac:dyDescent="0.25">
      <c r="B341" s="535">
        <v>52708037130020</v>
      </c>
      <c r="C341" s="534" t="s">
        <v>7518</v>
      </c>
      <c r="D341" s="301" t="str">
        <f>VLOOKUP(B341,'1-kurs'!C:F,3,)</f>
        <v>To‘lov-shartnoma</v>
      </c>
    </row>
    <row r="342" spans="2:4" hidden="1" x14ac:dyDescent="0.25">
      <c r="B342" s="535">
        <v>33011871000031</v>
      </c>
      <c r="C342" s="534" t="s">
        <v>7519</v>
      </c>
      <c r="D342" s="301" t="e">
        <f>VLOOKUP(B342,'1-kurs'!C:F,3,)</f>
        <v>#N/A</v>
      </c>
    </row>
    <row r="343" spans="2:4" hidden="1" x14ac:dyDescent="0.25">
      <c r="B343" s="535">
        <v>61506065310081</v>
      </c>
      <c r="C343" s="534" t="s">
        <v>7520</v>
      </c>
      <c r="D343" s="301" t="str">
        <f>VLOOKUP(B343,'1-kurs'!C:F,3,)</f>
        <v>To‘lov-shartnoma</v>
      </c>
    </row>
    <row r="344" spans="2:4" hidden="1" x14ac:dyDescent="0.25">
      <c r="B344" s="535">
        <v>31508915300014</v>
      </c>
      <c r="C344" s="534" t="s">
        <v>8016</v>
      </c>
      <c r="D344" s="301" t="str">
        <f>VLOOKUP(B344,'1-kurs'!C:F,3,)</f>
        <v>To‘lov-shartnoma</v>
      </c>
    </row>
    <row r="345" spans="2:4" hidden="1" x14ac:dyDescent="0.25">
      <c r="B345" s="535">
        <v>42903961010010</v>
      </c>
      <c r="C345" s="534" t="s">
        <v>7521</v>
      </c>
      <c r="D345" s="301" t="str">
        <f>VLOOKUP(B345,'1-kurs'!C:F,3,)</f>
        <v>To‘lov-shartnoma</v>
      </c>
    </row>
    <row r="346" spans="2:4" hidden="1" x14ac:dyDescent="0.25">
      <c r="B346" s="535">
        <v>40611925340010</v>
      </c>
      <c r="C346" s="534" t="s">
        <v>7522</v>
      </c>
      <c r="D346" s="301" t="str">
        <f>VLOOKUP(B346,'1-kurs'!C:F,3,)</f>
        <v>To‘lov-shartnoma</v>
      </c>
    </row>
    <row r="347" spans="2:4" hidden="1" x14ac:dyDescent="0.25">
      <c r="B347" s="535">
        <v>62802035270016</v>
      </c>
      <c r="C347" s="534" t="s">
        <v>7523</v>
      </c>
      <c r="D347" s="301" t="e">
        <f>VLOOKUP(B347,'1-kurs'!C:F,3,)</f>
        <v>#N/A</v>
      </c>
    </row>
    <row r="348" spans="2:4" hidden="1" x14ac:dyDescent="0.25">
      <c r="B348" s="535">
        <v>62010075290011</v>
      </c>
      <c r="C348" s="534" t="s">
        <v>7524</v>
      </c>
      <c r="D348" s="301" t="str">
        <f>VLOOKUP(B348,'1-kurs'!C:F,3,)</f>
        <v>To‘lov-shartnoma</v>
      </c>
    </row>
    <row r="349" spans="2:4" hidden="1" x14ac:dyDescent="0.25">
      <c r="B349" s="535">
        <v>42310955910016</v>
      </c>
      <c r="C349" s="534" t="s">
        <v>7525</v>
      </c>
      <c r="D349" s="301" t="str">
        <f>VLOOKUP(B349,'1-kurs'!C:F,3,)</f>
        <v>To‘lov-shartnoma</v>
      </c>
    </row>
    <row r="350" spans="2:4" hidden="1" x14ac:dyDescent="0.25">
      <c r="B350" s="535">
        <v>61102075440084</v>
      </c>
      <c r="C350" s="534" t="s">
        <v>7526</v>
      </c>
      <c r="D350" s="301" t="str">
        <f>VLOOKUP(B350,'1-kurs'!C:F,3,)</f>
        <v>To‘lov-shartnoma</v>
      </c>
    </row>
    <row r="351" spans="2:4" hidden="1" x14ac:dyDescent="0.25">
      <c r="B351" s="535">
        <v>60805045310053</v>
      </c>
      <c r="C351" s="534" t="s">
        <v>7527</v>
      </c>
      <c r="D351" s="301" t="e">
        <f>VLOOKUP(B351,'1-kurs'!C:F,3,)</f>
        <v>#N/A</v>
      </c>
    </row>
    <row r="352" spans="2:4" hidden="1" x14ac:dyDescent="0.25">
      <c r="B352" s="535">
        <v>41601891140041</v>
      </c>
      <c r="C352" s="534" t="s">
        <v>7528</v>
      </c>
      <c r="D352" s="301" t="str">
        <f>VLOOKUP(B352,'1-kurs'!C:F,3,)</f>
        <v>To‘lov-shartnoma</v>
      </c>
    </row>
    <row r="353" spans="2:4" hidden="1" x14ac:dyDescent="0.25">
      <c r="B353" s="535">
        <v>61603065360026</v>
      </c>
      <c r="C353" s="534" t="s">
        <v>7997</v>
      </c>
      <c r="D353" s="301" t="e">
        <f>VLOOKUP(B353,'1-kurs'!C:F,3,)</f>
        <v>#N/A</v>
      </c>
    </row>
    <row r="354" spans="2:4" hidden="1" x14ac:dyDescent="0.25">
      <c r="B354" s="535">
        <v>40109770920029</v>
      </c>
      <c r="C354" s="534" t="s">
        <v>7529</v>
      </c>
      <c r="D354" s="301" t="e">
        <f>VLOOKUP(B354,'1-kurs'!C:F,3,)</f>
        <v>#N/A</v>
      </c>
    </row>
    <row r="355" spans="2:4" hidden="1" x14ac:dyDescent="0.25">
      <c r="B355" s="535">
        <v>61609065780039</v>
      </c>
      <c r="C355" s="534" t="s">
        <v>7876</v>
      </c>
      <c r="D355" s="301" t="e">
        <f>VLOOKUP(B355,'1-kurs'!C:F,3,)</f>
        <v>#N/A</v>
      </c>
    </row>
    <row r="356" spans="2:4" hidden="1" x14ac:dyDescent="0.25">
      <c r="B356" s="535">
        <v>52910046070026</v>
      </c>
      <c r="C356" s="534" t="s">
        <v>7530</v>
      </c>
      <c r="D356" s="301" t="str">
        <f>VLOOKUP(B356,'1-kurs'!C:F,3,)</f>
        <v>To‘lov-shartnoma</v>
      </c>
    </row>
    <row r="357" spans="2:4" hidden="1" x14ac:dyDescent="0.25">
      <c r="B357" s="535">
        <v>43008995330019</v>
      </c>
      <c r="C357" s="534" t="s">
        <v>7531</v>
      </c>
      <c r="D357" s="301" t="e">
        <f>VLOOKUP(B357,'1-kurs'!C:F,3,)</f>
        <v>#N/A</v>
      </c>
    </row>
    <row r="358" spans="2:4" hidden="1" x14ac:dyDescent="0.25">
      <c r="B358" s="535">
        <v>62508075260012</v>
      </c>
      <c r="C358" s="534" t="s">
        <v>7532</v>
      </c>
      <c r="D358" s="301" t="str">
        <f>VLOOKUP(B358,'1-kurs'!C:F,3,)</f>
        <v>To‘lov-shartnoma</v>
      </c>
    </row>
    <row r="359" spans="2:4" hidden="1" x14ac:dyDescent="0.25">
      <c r="B359" s="535">
        <v>41710811050015</v>
      </c>
      <c r="C359" s="534" t="s">
        <v>7977</v>
      </c>
      <c r="D359" s="301" t="e">
        <f>VLOOKUP(B359,'1-kurs'!C:F,3,)</f>
        <v>#N/A</v>
      </c>
    </row>
    <row r="360" spans="2:4" hidden="1" x14ac:dyDescent="0.25">
      <c r="B360" s="535">
        <v>31203935860017</v>
      </c>
      <c r="C360" s="534" t="s">
        <v>7933</v>
      </c>
      <c r="D360" s="301" t="e">
        <f>VLOOKUP(B360,'1-kurs'!C:F,3,)</f>
        <v>#N/A</v>
      </c>
    </row>
    <row r="361" spans="2:4" hidden="1" x14ac:dyDescent="0.25">
      <c r="B361" s="535">
        <v>60607065260055</v>
      </c>
      <c r="C361" s="534" t="s">
        <v>7533</v>
      </c>
      <c r="D361" s="301" t="str">
        <f>VLOOKUP(B361,'1-kurs'!C:F,3,)</f>
        <v>To‘lov-shartnoma</v>
      </c>
    </row>
    <row r="362" spans="2:4" hidden="1" x14ac:dyDescent="0.25">
      <c r="B362" s="535">
        <v>60207065300012</v>
      </c>
      <c r="C362" s="534" t="s">
        <v>7534</v>
      </c>
      <c r="D362" s="301" t="str">
        <f>VLOOKUP(B362,'1-kurs'!C:F,3,)</f>
        <v>To‘lov-shartnoma</v>
      </c>
    </row>
    <row r="363" spans="2:4" hidden="1" x14ac:dyDescent="0.25">
      <c r="B363" s="535">
        <v>50304065300017</v>
      </c>
      <c r="C363" s="534" t="s">
        <v>7535</v>
      </c>
      <c r="D363" s="301" t="e">
        <f>VLOOKUP(B363,'1-kurs'!C:F,3,)</f>
        <v>#N/A</v>
      </c>
    </row>
    <row r="364" spans="2:4" hidden="1" x14ac:dyDescent="0.25">
      <c r="B364" s="535">
        <v>62706065280060</v>
      </c>
      <c r="C364" s="534" t="s">
        <v>7536</v>
      </c>
      <c r="D364" s="301" t="str">
        <f>VLOOKUP(B364,'1-kurs'!C:F,3,)</f>
        <v>To‘lov-shartnoma</v>
      </c>
    </row>
    <row r="365" spans="2:4" hidden="1" x14ac:dyDescent="0.25">
      <c r="B365" s="535">
        <v>62802045260061</v>
      </c>
      <c r="C365" s="534" t="s">
        <v>8062</v>
      </c>
      <c r="D365" s="301" t="str">
        <f>VLOOKUP(B365,'1-kurs'!C:F,3,)</f>
        <v>To‘lov-shartnoma</v>
      </c>
    </row>
    <row r="366" spans="2:4" hidden="1" x14ac:dyDescent="0.25">
      <c r="B366" s="535">
        <v>61908065300015</v>
      </c>
      <c r="C366" s="534" t="s">
        <v>7537</v>
      </c>
      <c r="D366" s="301" t="str">
        <f>VLOOKUP(B366,'1-kurs'!C:F,3,)</f>
        <v>To‘lov-shartnoma</v>
      </c>
    </row>
    <row r="367" spans="2:4" hidden="1" x14ac:dyDescent="0.25">
      <c r="B367" s="535">
        <v>62406075290023</v>
      </c>
      <c r="C367" s="534" t="s">
        <v>7538</v>
      </c>
      <c r="D367" s="301" t="str">
        <f>VLOOKUP(B367,'1-kurs'!C:F,3,)</f>
        <v>To‘lov-shartnoma</v>
      </c>
    </row>
    <row r="368" spans="2:4" hidden="1" x14ac:dyDescent="0.25">
      <c r="B368" s="535">
        <v>60211065340033</v>
      </c>
      <c r="C368" s="534" t="s">
        <v>8063</v>
      </c>
      <c r="D368" s="301" t="str">
        <f>VLOOKUP(B368,'1-kurs'!C:F,3,)</f>
        <v>To‘lov-shartnoma</v>
      </c>
    </row>
    <row r="369" spans="2:4" hidden="1" x14ac:dyDescent="0.25">
      <c r="B369" s="535">
        <v>61402025260015</v>
      </c>
      <c r="C369" s="534" t="s">
        <v>7539</v>
      </c>
      <c r="D369" s="301" t="str">
        <f>VLOOKUP(B369,'1-kurs'!C:F,3,)</f>
        <v>To‘lov-shartnoma</v>
      </c>
    </row>
    <row r="370" spans="2:4" hidden="1" x14ac:dyDescent="0.25">
      <c r="B370" s="535">
        <v>43012985280015</v>
      </c>
      <c r="C370" s="534" t="s">
        <v>7540</v>
      </c>
      <c r="D370" s="301" t="str">
        <f>VLOOKUP(B370,'1-kurs'!C:F,3,)</f>
        <v>To‘lov-shartnoma</v>
      </c>
    </row>
    <row r="371" spans="2:4" hidden="1" x14ac:dyDescent="0.25">
      <c r="B371" s="535">
        <v>62810066100028</v>
      </c>
      <c r="C371" s="534" t="s">
        <v>7541</v>
      </c>
      <c r="D371" s="301" t="e">
        <f>VLOOKUP(B371,'1-kurs'!C:F,3,)</f>
        <v>#N/A</v>
      </c>
    </row>
    <row r="372" spans="2:4" hidden="1" x14ac:dyDescent="0.25">
      <c r="B372" s="535">
        <v>62006005280023</v>
      </c>
      <c r="C372" s="534" t="s">
        <v>7542</v>
      </c>
      <c r="D372" s="301" t="e">
        <f>VLOOKUP(B372,'1-kurs'!C:F,3,)</f>
        <v>#N/A</v>
      </c>
    </row>
    <row r="373" spans="2:4" hidden="1" x14ac:dyDescent="0.25">
      <c r="B373" s="535">
        <v>60507075370011</v>
      </c>
      <c r="C373" s="534" t="s">
        <v>7543</v>
      </c>
      <c r="D373" s="301" t="str">
        <f>VLOOKUP(B373,'1-kurs'!C:F,3,)</f>
        <v>To‘lov-shartnoma</v>
      </c>
    </row>
    <row r="374" spans="2:4" hidden="1" x14ac:dyDescent="0.25">
      <c r="B374" s="535">
        <v>61304075300014</v>
      </c>
      <c r="C374" s="534" t="s">
        <v>7544</v>
      </c>
      <c r="D374" s="301" t="str">
        <f>VLOOKUP(B374,'1-kurs'!C:F,3,)</f>
        <v>Davlat granti</v>
      </c>
    </row>
    <row r="375" spans="2:4" hidden="1" x14ac:dyDescent="0.25">
      <c r="B375" s="535">
        <v>60206065360042</v>
      </c>
      <c r="C375" s="534" t="s">
        <v>7545</v>
      </c>
      <c r="D375" s="301" t="str">
        <f>VLOOKUP(B375,'1-kurs'!C:F,3,)</f>
        <v>To‘lov-shartnoma</v>
      </c>
    </row>
    <row r="376" spans="2:4" hidden="1" x14ac:dyDescent="0.25">
      <c r="B376" s="535">
        <v>40906961000016</v>
      </c>
      <c r="C376" s="534" t="s">
        <v>7546</v>
      </c>
      <c r="D376" s="301" t="str">
        <f>VLOOKUP(B376,'1-kurs'!C:F,3,)</f>
        <v>To‘lov-shartnoma</v>
      </c>
    </row>
    <row r="377" spans="2:4" hidden="1" x14ac:dyDescent="0.25">
      <c r="B377" s="535">
        <v>51602045290022</v>
      </c>
      <c r="C377" s="534" t="s">
        <v>7547</v>
      </c>
      <c r="D377" s="301" t="e">
        <f>VLOOKUP(B377,'1-kurs'!C:F,3,)</f>
        <v>#N/A</v>
      </c>
    </row>
    <row r="378" spans="2:4" hidden="1" x14ac:dyDescent="0.25">
      <c r="B378" s="535">
        <v>62711065260044</v>
      </c>
      <c r="C378" s="534" t="s">
        <v>7548</v>
      </c>
      <c r="D378" s="301" t="str">
        <f>VLOOKUP(B378,'1-kurs'!C:F,3,)</f>
        <v>To‘lov-shartnoma</v>
      </c>
    </row>
    <row r="379" spans="2:4" hidden="1" x14ac:dyDescent="0.25">
      <c r="B379" s="535">
        <v>60908055360017</v>
      </c>
      <c r="C379" s="534" t="s">
        <v>7549</v>
      </c>
      <c r="D379" s="301" t="str">
        <f>VLOOKUP(B379,'1-kurs'!C:F,3,)</f>
        <v>To‘lov-shartnoma</v>
      </c>
    </row>
    <row r="380" spans="2:4" hidden="1" x14ac:dyDescent="0.25">
      <c r="B380" s="535">
        <v>42703995850024</v>
      </c>
      <c r="C380" s="534" t="s">
        <v>7936</v>
      </c>
      <c r="D380" s="301" t="str">
        <f>VLOOKUP(B380,'1-kurs'!C:F,3,)</f>
        <v>To‘lov-shartnoma</v>
      </c>
    </row>
    <row r="381" spans="2:4" hidden="1" x14ac:dyDescent="0.25">
      <c r="B381" s="535">
        <v>42907841070134</v>
      </c>
      <c r="C381" s="534" t="s">
        <v>7550</v>
      </c>
      <c r="D381" s="301" t="str">
        <f>VLOOKUP(B381,'1-kurs'!C:F,3,)</f>
        <v>To‘lov-shartnoma</v>
      </c>
    </row>
    <row r="382" spans="2:4" hidden="1" x14ac:dyDescent="0.25">
      <c r="B382" s="535">
        <v>30104995330029</v>
      </c>
      <c r="C382" s="534" t="s">
        <v>7551</v>
      </c>
      <c r="D382" s="301" t="str">
        <f>VLOOKUP(B382,'1-kurs'!C:F,3,)</f>
        <v>To‘lov-shartnoma</v>
      </c>
    </row>
    <row r="383" spans="2:4" hidden="1" x14ac:dyDescent="0.25">
      <c r="B383" s="535">
        <v>62903065300013</v>
      </c>
      <c r="C383" s="534" t="s">
        <v>7552</v>
      </c>
      <c r="D383" s="301" t="str">
        <f>VLOOKUP(B383,'1-kurs'!C:F,3,)</f>
        <v>To‘lov-shartnoma</v>
      </c>
    </row>
    <row r="384" spans="2:4" hidden="1" x14ac:dyDescent="0.25">
      <c r="B384" s="535">
        <v>61508065300059</v>
      </c>
      <c r="C384" s="534" t="s">
        <v>7553</v>
      </c>
      <c r="D384" s="301" t="str">
        <f>VLOOKUP(B384,'1-kurs'!C:F,3,)</f>
        <v>To‘lov-shartnoma</v>
      </c>
    </row>
    <row r="385" spans="2:4" hidden="1" x14ac:dyDescent="0.25">
      <c r="B385" s="535">
        <v>60708035310016</v>
      </c>
      <c r="C385" s="534" t="s">
        <v>7554</v>
      </c>
      <c r="D385" s="301" t="str">
        <f>VLOOKUP(B385,'1-kurs'!C:F,3,)</f>
        <v>To‘lov-shartnoma</v>
      </c>
    </row>
    <row r="386" spans="2:4" hidden="1" x14ac:dyDescent="0.25">
      <c r="B386" s="535">
        <v>61001055330019</v>
      </c>
      <c r="C386" s="534" t="s">
        <v>8064</v>
      </c>
      <c r="D386" s="301" t="e">
        <f>VLOOKUP(B386,'1-kurs'!C:F,3,)</f>
        <v>#N/A</v>
      </c>
    </row>
    <row r="387" spans="2:4" hidden="1" x14ac:dyDescent="0.25">
      <c r="B387" s="535">
        <v>31302811060058</v>
      </c>
      <c r="C387" s="534" t="s">
        <v>7555</v>
      </c>
      <c r="D387" s="301" t="e">
        <f>VLOOKUP(B387,'1-kurs'!C:F,3,)</f>
        <v>#N/A</v>
      </c>
    </row>
    <row r="388" spans="2:4" hidden="1" x14ac:dyDescent="0.25">
      <c r="B388" s="535">
        <v>62011065290017</v>
      </c>
      <c r="C388" s="534" t="s">
        <v>7556</v>
      </c>
      <c r="D388" s="301" t="str">
        <f>VLOOKUP(B388,'1-kurs'!C:F,3,)</f>
        <v>To‘lov-shartnoma</v>
      </c>
    </row>
    <row r="389" spans="2:4" hidden="1" x14ac:dyDescent="0.25">
      <c r="B389" s="535">
        <v>30309891140011</v>
      </c>
      <c r="C389" s="534" t="s">
        <v>7557</v>
      </c>
      <c r="D389" s="301" t="e">
        <f>VLOOKUP(B389,'1-kurs'!C:F,3,)</f>
        <v>#N/A</v>
      </c>
    </row>
    <row r="390" spans="2:4" hidden="1" x14ac:dyDescent="0.25">
      <c r="B390" s="535">
        <v>60608075280035</v>
      </c>
      <c r="C390" s="534" t="s">
        <v>7558</v>
      </c>
      <c r="D390" s="301" t="str">
        <f>VLOOKUP(B390,'1-kurs'!C:F,3,)</f>
        <v>To‘lov-shartnoma</v>
      </c>
    </row>
    <row r="391" spans="2:4" hidden="1" x14ac:dyDescent="0.25">
      <c r="B391" s="535">
        <v>62402065280034</v>
      </c>
      <c r="C391" s="534" t="s">
        <v>7559</v>
      </c>
      <c r="D391" s="301" t="str">
        <f>VLOOKUP(B391,'1-kurs'!C:F,3,)</f>
        <v>To‘lov-shartnoma</v>
      </c>
    </row>
    <row r="392" spans="2:4" hidden="1" x14ac:dyDescent="0.25">
      <c r="B392" s="535">
        <v>61811025330044</v>
      </c>
      <c r="C392" s="534" t="s">
        <v>7963</v>
      </c>
      <c r="D392" s="301" t="e">
        <f>VLOOKUP(B392,'1-kurs'!C:F,3,)</f>
        <v>#N/A</v>
      </c>
    </row>
    <row r="393" spans="2:4" hidden="1" x14ac:dyDescent="0.25">
      <c r="B393" s="535">
        <v>40105901120025</v>
      </c>
      <c r="C393" s="534" t="s">
        <v>7560</v>
      </c>
      <c r="D393" s="301" t="str">
        <f>VLOOKUP(B393,'1-kurs'!C:F,3,)</f>
        <v>Davlat granti</v>
      </c>
    </row>
    <row r="394" spans="2:4" hidden="1" x14ac:dyDescent="0.25">
      <c r="B394" s="535">
        <v>62503035260040</v>
      </c>
      <c r="C394" s="534" t="s">
        <v>7561</v>
      </c>
      <c r="D394" s="301" t="str">
        <f>VLOOKUP(B394,'1-kurs'!C:F,3,)</f>
        <v>To‘lov-shartnoma</v>
      </c>
    </row>
    <row r="395" spans="2:4" hidden="1" x14ac:dyDescent="0.25">
      <c r="B395" s="535">
        <v>40901891050100</v>
      </c>
      <c r="C395" s="534" t="s">
        <v>7562</v>
      </c>
      <c r="D395" s="301" t="str">
        <f>VLOOKUP(B395,'1-kurs'!C:F,3,)</f>
        <v>To‘lov-shartnoma</v>
      </c>
    </row>
    <row r="396" spans="2:4" hidden="1" x14ac:dyDescent="0.25">
      <c r="B396" s="535">
        <v>53010065310039</v>
      </c>
      <c r="C396" s="534" t="s">
        <v>7563</v>
      </c>
      <c r="D396" s="301" t="str">
        <f>VLOOKUP(B396,'1-kurs'!C:F,3,)</f>
        <v>To‘lov-shartnoma</v>
      </c>
    </row>
    <row r="397" spans="2:4" hidden="1" x14ac:dyDescent="0.25">
      <c r="B397" s="535">
        <v>51006066140029</v>
      </c>
      <c r="C397" s="534" t="s">
        <v>7564</v>
      </c>
      <c r="D397" s="301" t="str">
        <f>VLOOKUP(B397,'1-kurs'!C:F,3,)</f>
        <v>To‘lov-shartnoma</v>
      </c>
    </row>
    <row r="398" spans="2:4" hidden="1" x14ac:dyDescent="0.25">
      <c r="B398" s="535">
        <v>50805035710022</v>
      </c>
      <c r="C398" s="534" t="s">
        <v>7565</v>
      </c>
      <c r="D398" s="301" t="str">
        <f>VLOOKUP(B398,'1-kurs'!C:F,3,)</f>
        <v>To‘lov-shartnoma</v>
      </c>
    </row>
    <row r="399" spans="2:4" hidden="1" x14ac:dyDescent="0.25">
      <c r="B399" s="535">
        <v>41307985300015</v>
      </c>
      <c r="C399" s="534" t="s">
        <v>7566</v>
      </c>
      <c r="D399" s="301" t="str">
        <f>VLOOKUP(B399,'1-kurs'!C:F,3,)</f>
        <v>To‘lov-shartnoma</v>
      </c>
    </row>
    <row r="400" spans="2:4" hidden="1" x14ac:dyDescent="0.25">
      <c r="B400" s="535">
        <v>42608775360048</v>
      </c>
      <c r="C400" s="534" t="s">
        <v>7567</v>
      </c>
      <c r="D400" s="301" t="str">
        <f>VLOOKUP(B400,'1-kurs'!C:F,3,)</f>
        <v>To‘lov-shartnoma</v>
      </c>
    </row>
    <row r="401" spans="2:4" hidden="1" x14ac:dyDescent="0.25">
      <c r="B401" s="535">
        <v>40305861150012</v>
      </c>
      <c r="C401" s="534" t="s">
        <v>7568</v>
      </c>
      <c r="D401" s="301" t="str">
        <f>VLOOKUP(B401,'1-kurs'!C:F,3,)</f>
        <v>To‘lov-shartnoma</v>
      </c>
    </row>
    <row r="402" spans="2:4" hidden="1" x14ac:dyDescent="0.25">
      <c r="B402" s="535">
        <v>61909055270019</v>
      </c>
      <c r="C402" s="534" t="s">
        <v>7877</v>
      </c>
      <c r="D402" s="301" t="e">
        <f>VLOOKUP(B402,'1-kurs'!C:F,3,)</f>
        <v>#N/A</v>
      </c>
    </row>
    <row r="403" spans="2:4" hidden="1" x14ac:dyDescent="0.25">
      <c r="B403" s="535">
        <v>61807075280044</v>
      </c>
      <c r="C403" s="534" t="s">
        <v>7569</v>
      </c>
      <c r="D403" s="301" t="str">
        <f>VLOOKUP(B403,'1-kurs'!C:F,3,)</f>
        <v>To‘lov-shartnoma</v>
      </c>
    </row>
    <row r="404" spans="2:4" hidden="1" x14ac:dyDescent="0.25">
      <c r="B404" s="535">
        <v>60504005290016</v>
      </c>
      <c r="C404" s="534" t="s">
        <v>7570</v>
      </c>
      <c r="D404" s="301" t="str">
        <f>VLOOKUP(B404,'1-kurs'!C:F,3,)</f>
        <v>To‘lov-shartnoma</v>
      </c>
    </row>
    <row r="405" spans="2:4" hidden="1" x14ac:dyDescent="0.25">
      <c r="B405" s="535">
        <v>30403963940018</v>
      </c>
      <c r="C405" s="534" t="s">
        <v>7571</v>
      </c>
      <c r="D405" s="301" t="e">
        <f>VLOOKUP(B405,'1-kurs'!C:F,3,)</f>
        <v>#N/A</v>
      </c>
    </row>
    <row r="406" spans="2:4" hidden="1" x14ac:dyDescent="0.25">
      <c r="B406" s="535">
        <v>42301892340046</v>
      </c>
      <c r="C406" s="534" t="s">
        <v>7572</v>
      </c>
      <c r="D406" s="301" t="str">
        <f>VLOOKUP(B406,'1-kurs'!C:F,3,)</f>
        <v>To‘lov-shartnoma</v>
      </c>
    </row>
    <row r="407" spans="2:4" hidden="1" x14ac:dyDescent="0.25">
      <c r="B407" s="535">
        <v>61301065350013</v>
      </c>
      <c r="C407" s="534" t="s">
        <v>7573</v>
      </c>
      <c r="D407" s="301" t="str">
        <f>VLOOKUP(B407,'1-kurs'!C:F,3,)</f>
        <v>To‘lov-shartnoma</v>
      </c>
    </row>
    <row r="408" spans="2:4" hidden="1" x14ac:dyDescent="0.25">
      <c r="B408" s="535">
        <v>50104006290056</v>
      </c>
      <c r="C408" s="534" t="s">
        <v>7574</v>
      </c>
      <c r="D408" s="301" t="e">
        <f>VLOOKUP(B408,'1-kurs'!C:F,3,)</f>
        <v>#N/A</v>
      </c>
    </row>
    <row r="409" spans="2:4" hidden="1" x14ac:dyDescent="0.25">
      <c r="B409" s="535">
        <v>30908995280047</v>
      </c>
      <c r="C409" s="534" t="s">
        <v>7575</v>
      </c>
      <c r="D409" s="301" t="str">
        <f>VLOOKUP(B409,'1-kurs'!C:F,3,)</f>
        <v>To‘lov-shartnoma</v>
      </c>
    </row>
    <row r="410" spans="2:4" hidden="1" x14ac:dyDescent="0.25">
      <c r="B410" s="535">
        <v>41904975300039</v>
      </c>
      <c r="C410" s="534" t="s">
        <v>7576</v>
      </c>
      <c r="D410" s="301" t="str">
        <f>VLOOKUP(B410,'1-kurs'!C:F,3,)</f>
        <v>To‘lov-shartnoma</v>
      </c>
    </row>
    <row r="411" spans="2:4" hidden="1" x14ac:dyDescent="0.25">
      <c r="B411" s="535">
        <v>62207065350044</v>
      </c>
      <c r="C411" s="534" t="s">
        <v>7577</v>
      </c>
      <c r="D411" s="301" t="str">
        <f>VLOOKUP(B411,'1-kurs'!C:F,3,)</f>
        <v>To‘lov-shartnoma</v>
      </c>
    </row>
    <row r="412" spans="2:4" hidden="1" x14ac:dyDescent="0.25">
      <c r="B412" s="535">
        <v>50601055300021</v>
      </c>
      <c r="C412" s="534" t="s">
        <v>7578</v>
      </c>
      <c r="D412" s="301" t="str">
        <f>VLOOKUP(B412,'1-kurs'!C:F,3,)</f>
        <v>To‘lov-shartnoma</v>
      </c>
    </row>
    <row r="413" spans="2:4" hidden="1" x14ac:dyDescent="0.25">
      <c r="B413" s="535">
        <v>41711821120046</v>
      </c>
      <c r="C413" s="534" t="s">
        <v>7579</v>
      </c>
      <c r="D413" s="301" t="e">
        <f>VLOOKUP(B413,'1-kurs'!C:F,3,)</f>
        <v>#N/A</v>
      </c>
    </row>
    <row r="414" spans="2:4" hidden="1" x14ac:dyDescent="0.25">
      <c r="B414" s="535">
        <v>40306872330037</v>
      </c>
      <c r="C414" s="534" t="s">
        <v>7580</v>
      </c>
      <c r="D414" s="301" t="str">
        <f>VLOOKUP(B414,'1-kurs'!C:F,3,)</f>
        <v>To‘lov-shartnoma</v>
      </c>
    </row>
    <row r="415" spans="2:4" hidden="1" x14ac:dyDescent="0.25">
      <c r="B415" s="535">
        <v>61404055260043</v>
      </c>
      <c r="C415" s="534" t="s">
        <v>7581</v>
      </c>
      <c r="D415" s="301" t="str">
        <f>VLOOKUP(B415,'1-kurs'!C:F,3,)</f>
        <v>To‘lov-shartnoma</v>
      </c>
    </row>
    <row r="416" spans="2:4" hidden="1" x14ac:dyDescent="0.25">
      <c r="B416" s="535">
        <v>62005065370019</v>
      </c>
      <c r="C416" s="534" t="s">
        <v>7582</v>
      </c>
      <c r="D416" s="301" t="str">
        <f>VLOOKUP(B416,'1-kurs'!C:F,3,)</f>
        <v>To‘lov-shartnoma</v>
      </c>
    </row>
    <row r="417" spans="2:4" hidden="1" x14ac:dyDescent="0.25">
      <c r="B417" s="535">
        <v>42808891120067</v>
      </c>
      <c r="C417" s="534" t="s">
        <v>7583</v>
      </c>
      <c r="D417" s="301" t="str">
        <f>VLOOKUP(B417,'1-kurs'!C:F,3,)</f>
        <v>To‘lov-shartnoma</v>
      </c>
    </row>
    <row r="418" spans="2:4" hidden="1" x14ac:dyDescent="0.25">
      <c r="B418" s="535">
        <v>40703985360016</v>
      </c>
      <c r="C418" s="534" t="s">
        <v>8066</v>
      </c>
      <c r="D418" s="301" t="e">
        <f>VLOOKUP(B418,'1-kurs'!C:F,3,)</f>
        <v>#N/A</v>
      </c>
    </row>
    <row r="419" spans="2:4" hidden="1" x14ac:dyDescent="0.25">
      <c r="B419" s="535">
        <v>51307015300014</v>
      </c>
      <c r="C419" s="534" t="s">
        <v>8067</v>
      </c>
      <c r="D419" s="301" t="str">
        <f>VLOOKUP(B419,'1-kurs'!C:F,3,)</f>
        <v>To‘lov-shartnoma</v>
      </c>
    </row>
    <row r="420" spans="2:4" hidden="1" x14ac:dyDescent="0.25">
      <c r="B420" s="535">
        <v>62909055270029</v>
      </c>
      <c r="C420" s="534" t="s">
        <v>7584</v>
      </c>
      <c r="D420" s="301" t="e">
        <f>VLOOKUP(B420,'1-kurs'!C:F,3,)</f>
        <v>#N/A</v>
      </c>
    </row>
    <row r="421" spans="2:4" hidden="1" x14ac:dyDescent="0.25">
      <c r="B421" s="535">
        <v>40705830940037</v>
      </c>
      <c r="C421" s="534" t="s">
        <v>7585</v>
      </c>
      <c r="D421" s="301" t="str">
        <f>VLOOKUP(B421,'1-kurs'!C:F,3,)</f>
        <v>To‘lov-shartnoma</v>
      </c>
    </row>
    <row r="422" spans="2:4" hidden="1" x14ac:dyDescent="0.25">
      <c r="B422" s="535">
        <v>42109830980020</v>
      </c>
      <c r="C422" s="534" t="s">
        <v>7586</v>
      </c>
      <c r="D422" s="301" t="str">
        <f>VLOOKUP(B422,'1-kurs'!C:F,3,)</f>
        <v>To‘lov-shartnoma</v>
      </c>
    </row>
    <row r="423" spans="2:4" hidden="1" x14ac:dyDescent="0.25">
      <c r="B423" s="535">
        <v>60505075280028</v>
      </c>
      <c r="C423" s="534" t="s">
        <v>7587</v>
      </c>
      <c r="D423" s="301" t="str">
        <f>VLOOKUP(B423,'1-kurs'!C:F,3,)</f>
        <v>To‘lov-shartnoma</v>
      </c>
    </row>
    <row r="424" spans="2:4" hidden="1" x14ac:dyDescent="0.25">
      <c r="B424" s="535">
        <v>62209065300014</v>
      </c>
      <c r="C424" s="534" t="s">
        <v>7588</v>
      </c>
      <c r="D424" s="301" t="str">
        <f>VLOOKUP(B424,'1-kurs'!C:F,3,)</f>
        <v>To‘lov-shartnoma</v>
      </c>
    </row>
    <row r="425" spans="2:4" hidden="1" x14ac:dyDescent="0.25">
      <c r="B425" s="535">
        <v>30704911120035</v>
      </c>
      <c r="C425" s="534" t="s">
        <v>8068</v>
      </c>
      <c r="D425" s="301" t="e">
        <f>VLOOKUP(B425,'1-kurs'!C:F,3,)</f>
        <v>#N/A</v>
      </c>
    </row>
    <row r="426" spans="2:4" hidden="1" x14ac:dyDescent="0.25">
      <c r="B426" s="535">
        <v>60302065360041</v>
      </c>
      <c r="C426" s="534" t="s">
        <v>7878</v>
      </c>
      <c r="D426" s="301" t="e">
        <f>VLOOKUP(B426,'1-kurs'!C:F,3,)</f>
        <v>#N/A</v>
      </c>
    </row>
    <row r="427" spans="2:4" hidden="1" x14ac:dyDescent="0.25">
      <c r="B427" s="535">
        <v>52301066970043</v>
      </c>
      <c r="C427" s="534" t="s">
        <v>7589</v>
      </c>
      <c r="D427" s="301" t="str">
        <f>VLOOKUP(B427,'1-kurs'!C:F,3,)</f>
        <v>To‘lov-shartnoma</v>
      </c>
    </row>
    <row r="428" spans="2:4" hidden="1" x14ac:dyDescent="0.25">
      <c r="B428" s="535">
        <v>32011995350019</v>
      </c>
      <c r="C428" s="534" t="s">
        <v>7590</v>
      </c>
      <c r="D428" s="301" t="e">
        <f>VLOOKUP(B428,'1-kurs'!C:F,3,)</f>
        <v>#N/A</v>
      </c>
    </row>
    <row r="429" spans="2:4" hidden="1" x14ac:dyDescent="0.25">
      <c r="B429" s="535">
        <v>50107055280081</v>
      </c>
      <c r="C429" s="534" t="s">
        <v>7591</v>
      </c>
      <c r="D429" s="301" t="str">
        <f>VLOOKUP(B429,'1-kurs'!C:F,3,)</f>
        <v>To‘lov-shartnoma</v>
      </c>
    </row>
    <row r="430" spans="2:4" hidden="1" x14ac:dyDescent="0.25">
      <c r="B430" s="535">
        <v>63006055360011</v>
      </c>
      <c r="C430" s="534" t="s">
        <v>8069</v>
      </c>
      <c r="D430" s="301" t="e">
        <f>VLOOKUP(B430,'1-kurs'!C:F,3,)</f>
        <v>#N/A</v>
      </c>
    </row>
    <row r="431" spans="2:4" hidden="1" x14ac:dyDescent="0.25">
      <c r="B431" s="535">
        <v>41307961040038</v>
      </c>
      <c r="C431" s="534" t="s">
        <v>8003</v>
      </c>
      <c r="D431" s="301" t="str">
        <f>VLOOKUP(B431,'1-kurs'!C:F,3,)</f>
        <v>To‘lov-shartnoma</v>
      </c>
    </row>
    <row r="432" spans="2:4" hidden="1" x14ac:dyDescent="0.25">
      <c r="B432" s="535">
        <v>62905065380015</v>
      </c>
      <c r="C432" s="534" t="s">
        <v>7592</v>
      </c>
      <c r="D432" s="301" t="str">
        <f>VLOOKUP(B432,'1-kurs'!C:F,3,)</f>
        <v>To‘lov-shartnoma</v>
      </c>
    </row>
    <row r="433" spans="2:4" hidden="1" x14ac:dyDescent="0.25">
      <c r="B433" s="535">
        <v>42303944330047</v>
      </c>
      <c r="C433" s="534" t="s">
        <v>7593</v>
      </c>
      <c r="D433" s="301" t="str">
        <f>VLOOKUP(B433,'1-kurs'!C:F,3,)</f>
        <v>To‘lov-shartnoma</v>
      </c>
    </row>
    <row r="434" spans="2:4" hidden="1" x14ac:dyDescent="0.25">
      <c r="B434" s="535">
        <v>62704015310016</v>
      </c>
      <c r="C434" s="534" t="s">
        <v>7594</v>
      </c>
      <c r="D434" s="301" t="e">
        <f>VLOOKUP(B434,'1-kurs'!C:F,3,)</f>
        <v>#N/A</v>
      </c>
    </row>
    <row r="435" spans="2:4" hidden="1" x14ac:dyDescent="0.25">
      <c r="B435" s="535">
        <v>30110975290052</v>
      </c>
      <c r="C435" s="534" t="s">
        <v>8008</v>
      </c>
      <c r="D435" s="301" t="e">
        <f>VLOOKUP(B435,'1-kurs'!C:F,3,)</f>
        <v>#N/A</v>
      </c>
    </row>
    <row r="436" spans="2:4" hidden="1" x14ac:dyDescent="0.25">
      <c r="B436" s="535">
        <v>60711065300016</v>
      </c>
      <c r="C436" s="534" t="s">
        <v>7595</v>
      </c>
      <c r="D436" s="301" t="e">
        <f>VLOOKUP(B436,'1-kurs'!C:F,3,)</f>
        <v>#N/A</v>
      </c>
    </row>
    <row r="437" spans="2:4" hidden="1" x14ac:dyDescent="0.25">
      <c r="B437" s="535">
        <v>61312065360041</v>
      </c>
      <c r="C437" s="534" t="s">
        <v>7879</v>
      </c>
      <c r="D437" s="301" t="str">
        <f>VLOOKUP(B437,'1-kurs'!C:F,3,)</f>
        <v>To‘lov-shartnoma</v>
      </c>
    </row>
    <row r="438" spans="2:4" hidden="1" x14ac:dyDescent="0.25">
      <c r="B438" s="535">
        <v>42306811110025</v>
      </c>
      <c r="C438" s="534" t="s">
        <v>8070</v>
      </c>
      <c r="D438" s="301" t="e">
        <f>VLOOKUP(B438,'1-kurs'!C:F,3,)</f>
        <v>#N/A</v>
      </c>
    </row>
    <row r="439" spans="2:4" hidden="1" x14ac:dyDescent="0.25">
      <c r="B439" s="535">
        <v>40902712690064</v>
      </c>
      <c r="C439" s="534" t="s">
        <v>7596</v>
      </c>
      <c r="D439" s="301" t="e">
        <f>VLOOKUP(B439,'1-kurs'!C:F,3,)</f>
        <v>#N/A</v>
      </c>
    </row>
    <row r="440" spans="2:4" hidden="1" x14ac:dyDescent="0.25">
      <c r="B440" s="535">
        <v>60603065290016</v>
      </c>
      <c r="C440" s="534" t="s">
        <v>7597</v>
      </c>
      <c r="D440" s="301" t="str">
        <f>VLOOKUP(B440,'1-kurs'!C:F,3,)</f>
        <v>To‘lov-shartnoma</v>
      </c>
    </row>
    <row r="441" spans="2:4" hidden="1" x14ac:dyDescent="0.25">
      <c r="B441" s="535">
        <v>42209996610051</v>
      </c>
      <c r="C441" s="534" t="s">
        <v>7598</v>
      </c>
      <c r="D441" s="301" t="str">
        <f>VLOOKUP(B441,'1-kurs'!C:F,3,)</f>
        <v>To‘lov-shartnoma</v>
      </c>
    </row>
    <row r="442" spans="2:4" hidden="1" x14ac:dyDescent="0.25">
      <c r="B442" s="535">
        <v>61310065310071</v>
      </c>
      <c r="C442" s="534" t="s">
        <v>7599</v>
      </c>
      <c r="D442" s="301" t="str">
        <f>VLOOKUP(B442,'1-kurs'!C:F,3,)</f>
        <v>To‘lov-shartnoma</v>
      </c>
    </row>
    <row r="443" spans="2:4" hidden="1" x14ac:dyDescent="0.25">
      <c r="B443" s="535">
        <v>51401025280019</v>
      </c>
      <c r="C443" s="534" t="s">
        <v>8011</v>
      </c>
      <c r="D443" s="301" t="str">
        <f>VLOOKUP(B443,'1-kurs'!C:F,3,)</f>
        <v>To‘lov-shartnoma</v>
      </c>
    </row>
    <row r="444" spans="2:4" hidden="1" x14ac:dyDescent="0.25">
      <c r="B444" s="535">
        <v>62501005280016</v>
      </c>
      <c r="C444" s="534" t="s">
        <v>7600</v>
      </c>
      <c r="D444" s="301" t="str">
        <f>VLOOKUP(B444,'1-kurs'!C:F,3,)</f>
        <v>To‘lov-shartnoma</v>
      </c>
    </row>
    <row r="445" spans="2:4" hidden="1" x14ac:dyDescent="0.25">
      <c r="B445" s="535">
        <v>41005851070087</v>
      </c>
      <c r="C445" s="534" t="s">
        <v>7601</v>
      </c>
      <c r="D445" s="301" t="e">
        <f>VLOOKUP(B445,'1-kurs'!C:F,3,)</f>
        <v>#N/A</v>
      </c>
    </row>
    <row r="446" spans="2:4" hidden="1" x14ac:dyDescent="0.25">
      <c r="B446" s="535">
        <v>32008820950014</v>
      </c>
      <c r="C446" s="534" t="s">
        <v>7602</v>
      </c>
      <c r="D446" s="301" t="str">
        <f>VLOOKUP(B446,'1-kurs'!C:F,3,)</f>
        <v>To‘lov-shartnoma</v>
      </c>
    </row>
    <row r="447" spans="2:4" hidden="1" x14ac:dyDescent="0.25">
      <c r="B447" s="535">
        <v>60508035350029</v>
      </c>
      <c r="C447" s="534" t="s">
        <v>7603</v>
      </c>
      <c r="D447" s="301" t="str">
        <f>VLOOKUP(B447,'1-kurs'!C:F,3,)</f>
        <v>To‘lov-shartnoma</v>
      </c>
    </row>
    <row r="448" spans="2:4" hidden="1" x14ac:dyDescent="0.25">
      <c r="B448" s="535">
        <v>42009851050019</v>
      </c>
      <c r="C448" s="534" t="s">
        <v>7604</v>
      </c>
      <c r="D448" s="301" t="str">
        <f>VLOOKUP(B448,'1-kurs'!C:F,3,)</f>
        <v>To‘lov-shartnoma</v>
      </c>
    </row>
    <row r="449" spans="2:4" hidden="1" x14ac:dyDescent="0.25">
      <c r="B449" s="535">
        <v>51202036410020</v>
      </c>
      <c r="C449" s="534" t="s">
        <v>7605</v>
      </c>
      <c r="D449" s="301" t="e">
        <f>VLOOKUP(B449,'1-kurs'!C:F,3,)</f>
        <v>#N/A</v>
      </c>
    </row>
    <row r="450" spans="2:4" hidden="1" x14ac:dyDescent="0.25">
      <c r="B450" s="535">
        <v>52403075340016</v>
      </c>
      <c r="C450" s="534" t="s">
        <v>7606</v>
      </c>
      <c r="D450" s="301" t="e">
        <f>VLOOKUP(B450,'1-kurs'!C:F,3,)</f>
        <v>#N/A</v>
      </c>
    </row>
    <row r="451" spans="2:4" hidden="1" x14ac:dyDescent="0.25">
      <c r="B451" s="535">
        <v>61907075320051</v>
      </c>
      <c r="C451" s="534" t="s">
        <v>7607</v>
      </c>
      <c r="D451" s="301" t="str">
        <f>VLOOKUP(B451,'1-kurs'!C:F,3,)</f>
        <v>To‘lov-shartnoma</v>
      </c>
    </row>
    <row r="452" spans="2:4" hidden="1" x14ac:dyDescent="0.25">
      <c r="B452" s="535">
        <v>40904975310040</v>
      </c>
      <c r="C452" s="534" t="s">
        <v>7608</v>
      </c>
      <c r="D452" s="301" t="str">
        <f>VLOOKUP(B452,'1-kurs'!C:F,3,)</f>
        <v>To‘lov-shartnoma</v>
      </c>
    </row>
    <row r="453" spans="2:4" hidden="1" x14ac:dyDescent="0.25">
      <c r="B453" s="535">
        <v>41106951050057</v>
      </c>
      <c r="C453" s="534" t="s">
        <v>7942</v>
      </c>
      <c r="D453" s="301" t="str">
        <f>VLOOKUP(B453,'1-kurs'!C:F,3,)</f>
        <v>To‘lov-shartnoma</v>
      </c>
    </row>
    <row r="454" spans="2:4" hidden="1" x14ac:dyDescent="0.25">
      <c r="B454" s="535">
        <v>41406941120060</v>
      </c>
      <c r="C454" s="534" t="s">
        <v>8071</v>
      </c>
      <c r="D454" s="301" t="e">
        <f>VLOOKUP(B454,'1-kurs'!C:F,3,)</f>
        <v>#N/A</v>
      </c>
    </row>
    <row r="455" spans="2:4" hidden="1" x14ac:dyDescent="0.25">
      <c r="B455" s="535">
        <v>40911901050028</v>
      </c>
      <c r="C455" s="534" t="s">
        <v>7609</v>
      </c>
      <c r="D455" s="301" t="e">
        <f>VLOOKUP(B455,'1-kurs'!C:F,3,)</f>
        <v>#N/A</v>
      </c>
    </row>
    <row r="456" spans="2:4" hidden="1" x14ac:dyDescent="0.25">
      <c r="B456" s="535">
        <v>60602065290020</v>
      </c>
      <c r="C456" s="534" t="s">
        <v>7610</v>
      </c>
      <c r="D456" s="301" t="str">
        <f>VLOOKUP(B456,'1-kurs'!C:F,3,)</f>
        <v>To‘lov-shartnoma</v>
      </c>
    </row>
    <row r="457" spans="2:4" hidden="1" x14ac:dyDescent="0.25">
      <c r="B457" s="535">
        <v>30311911110032</v>
      </c>
      <c r="C457" s="534" t="s">
        <v>7611</v>
      </c>
      <c r="D457" s="301" t="str">
        <f>VLOOKUP(B457,'1-kurs'!C:F,3,)</f>
        <v>To‘lov-shartnoma</v>
      </c>
    </row>
    <row r="458" spans="2:4" hidden="1" x14ac:dyDescent="0.25">
      <c r="B458" s="535">
        <v>41011953090052</v>
      </c>
      <c r="C458" s="534" t="s">
        <v>7612</v>
      </c>
      <c r="D458" s="301" t="str">
        <f>VLOOKUP(B458,'1-kurs'!C:F,3,)</f>
        <v>To‘lov-shartnoma</v>
      </c>
    </row>
    <row r="459" spans="2:4" hidden="1" x14ac:dyDescent="0.25">
      <c r="B459" s="535">
        <v>40804925300023</v>
      </c>
      <c r="C459" s="534" t="s">
        <v>7613</v>
      </c>
      <c r="D459" s="301" t="str">
        <f>VLOOKUP(B459,'1-kurs'!C:F,3,)</f>
        <v>To‘lov-shartnoma</v>
      </c>
    </row>
    <row r="460" spans="2:4" hidden="1" x14ac:dyDescent="0.25">
      <c r="B460" s="535">
        <v>62308075340024</v>
      </c>
      <c r="C460" s="534" t="s">
        <v>7614</v>
      </c>
      <c r="D460" s="301" t="str">
        <f>VLOOKUP(B460,'1-kurs'!C:F,3,)</f>
        <v>To‘lov-shartnoma</v>
      </c>
    </row>
    <row r="461" spans="2:4" hidden="1" x14ac:dyDescent="0.25">
      <c r="B461" s="535">
        <v>32710945990012</v>
      </c>
      <c r="C461" s="534" t="s">
        <v>8036</v>
      </c>
      <c r="D461" s="301" t="e">
        <f>VLOOKUP(B461,'1-kurs'!C:F,3,)</f>
        <v>#N/A</v>
      </c>
    </row>
    <row r="462" spans="2:4" hidden="1" x14ac:dyDescent="0.25">
      <c r="B462" s="535">
        <v>40101712720065</v>
      </c>
      <c r="C462" s="534" t="s">
        <v>7615</v>
      </c>
      <c r="D462" s="301" t="str">
        <f>VLOOKUP(B462,'1-kurs'!C:F,3,)</f>
        <v>To‘lov-shartnoma</v>
      </c>
    </row>
    <row r="463" spans="2:4" hidden="1" x14ac:dyDescent="0.25">
      <c r="B463" s="535">
        <v>62204016070044</v>
      </c>
      <c r="C463" s="534" t="s">
        <v>7616</v>
      </c>
      <c r="D463" s="301" t="str">
        <f>VLOOKUP(B463,'1-kurs'!C:F,3,)</f>
        <v>To‘lov-shartnoma</v>
      </c>
    </row>
    <row r="464" spans="2:4" hidden="1" x14ac:dyDescent="0.25">
      <c r="B464" s="535">
        <v>51002065320015</v>
      </c>
      <c r="C464" s="534" t="s">
        <v>7617</v>
      </c>
      <c r="D464" s="301" t="str">
        <f>VLOOKUP(B464,'1-kurs'!C:F,3,)</f>
        <v>To‘lov-shartnoma</v>
      </c>
    </row>
    <row r="465" spans="2:4" hidden="1" x14ac:dyDescent="0.25">
      <c r="B465" s="535">
        <v>52403075280037</v>
      </c>
      <c r="C465" s="534" t="s">
        <v>8073</v>
      </c>
      <c r="D465" s="301" t="str">
        <f>VLOOKUP(B465,'1-kurs'!C:F,3,)</f>
        <v>To‘lov-shartnoma</v>
      </c>
    </row>
    <row r="466" spans="2:4" hidden="1" x14ac:dyDescent="0.25">
      <c r="B466" s="535">
        <v>41304965320047</v>
      </c>
      <c r="C466" s="534" t="s">
        <v>7974</v>
      </c>
      <c r="D466" s="301" t="e">
        <f>VLOOKUP(B466,'1-kurs'!C:F,3,)</f>
        <v>#N/A</v>
      </c>
    </row>
    <row r="467" spans="2:4" hidden="1" x14ac:dyDescent="0.25">
      <c r="B467" s="535">
        <v>31706911070014</v>
      </c>
      <c r="C467" s="534" t="s">
        <v>7618</v>
      </c>
      <c r="D467" s="301" t="str">
        <f>VLOOKUP(B467,'1-kurs'!C:F,3,)</f>
        <v>To‘lov-shartnoma</v>
      </c>
    </row>
    <row r="468" spans="2:4" hidden="1" x14ac:dyDescent="0.25">
      <c r="B468" s="535">
        <v>51509057360032</v>
      </c>
      <c r="C468" s="534" t="s">
        <v>7619</v>
      </c>
      <c r="D468" s="301" t="str">
        <f>VLOOKUP(B468,'1-kurs'!C:F,3,)</f>
        <v>To‘lov-shartnoma</v>
      </c>
    </row>
    <row r="469" spans="2:4" hidden="1" x14ac:dyDescent="0.25">
      <c r="B469" s="535">
        <v>31502871160022</v>
      </c>
      <c r="C469" s="534" t="s">
        <v>7620</v>
      </c>
      <c r="D469" s="301" t="e">
        <f>VLOOKUP(B469,'1-kurs'!C:F,3,)</f>
        <v>#N/A</v>
      </c>
    </row>
    <row r="470" spans="2:4" hidden="1" x14ac:dyDescent="0.25">
      <c r="B470" s="535">
        <v>61903035370018</v>
      </c>
      <c r="C470" s="534" t="s">
        <v>7621</v>
      </c>
      <c r="D470" s="301" t="str">
        <f>VLOOKUP(B470,'1-kurs'!C:F,3,)</f>
        <v>To‘lov-shartnoma</v>
      </c>
    </row>
    <row r="471" spans="2:4" hidden="1" x14ac:dyDescent="0.25">
      <c r="B471" s="535">
        <v>61212065310038</v>
      </c>
      <c r="C471" s="534" t="s">
        <v>8074</v>
      </c>
      <c r="D471" s="301" t="str">
        <f>VLOOKUP(B471,'1-kurs'!C:F,3,)</f>
        <v>To‘lov-shartnoma</v>
      </c>
    </row>
    <row r="472" spans="2:4" hidden="1" x14ac:dyDescent="0.25">
      <c r="B472" s="535">
        <v>61902065380013</v>
      </c>
      <c r="C472" s="534" t="s">
        <v>8075</v>
      </c>
      <c r="D472" s="301" t="str">
        <f>VLOOKUP(B472,'1-kurs'!C:F,3,)</f>
        <v>To‘lov-shartnoma</v>
      </c>
    </row>
    <row r="473" spans="2:4" hidden="1" x14ac:dyDescent="0.25">
      <c r="B473" s="535">
        <v>50507065300025</v>
      </c>
      <c r="C473" s="534" t="s">
        <v>7995</v>
      </c>
      <c r="D473" s="301" t="e">
        <f>VLOOKUP(B473,'1-kurs'!C:F,3,)</f>
        <v>#N/A</v>
      </c>
    </row>
    <row r="474" spans="2:4" hidden="1" x14ac:dyDescent="0.25">
      <c r="B474" s="535">
        <v>62906055350010</v>
      </c>
      <c r="C474" s="534" t="s">
        <v>7952</v>
      </c>
      <c r="D474" s="301" t="str">
        <f>VLOOKUP(B474,'1-kurs'!C:F,3,)</f>
        <v>To‘lov-shartnoma</v>
      </c>
    </row>
    <row r="475" spans="2:4" hidden="1" x14ac:dyDescent="0.25">
      <c r="B475" s="535">
        <v>62701075260044</v>
      </c>
      <c r="C475" s="534" t="s">
        <v>7622</v>
      </c>
      <c r="D475" s="301" t="str">
        <f>VLOOKUP(B475,'1-kurs'!C:F,3,)</f>
        <v>To‘lov-shartnoma</v>
      </c>
    </row>
    <row r="476" spans="2:4" hidden="1" x14ac:dyDescent="0.25">
      <c r="B476" s="535">
        <v>61302075340030</v>
      </c>
      <c r="C476" s="534" t="s">
        <v>7623</v>
      </c>
      <c r="D476" s="301" t="str">
        <f>VLOOKUP(B476,'1-kurs'!C:F,3,)</f>
        <v>To‘lov-shartnoma</v>
      </c>
    </row>
    <row r="477" spans="2:4" hidden="1" x14ac:dyDescent="0.25">
      <c r="B477" s="535">
        <v>60509046060071</v>
      </c>
      <c r="C477" s="534" t="s">
        <v>7624</v>
      </c>
      <c r="D477" s="301" t="str">
        <f>VLOOKUP(B477,'1-kurs'!C:F,3,)</f>
        <v>To‘lov-shartnoma</v>
      </c>
    </row>
    <row r="478" spans="2:4" hidden="1" x14ac:dyDescent="0.25">
      <c r="B478" s="535">
        <v>40901985310062</v>
      </c>
      <c r="C478" s="534" t="s">
        <v>7625</v>
      </c>
      <c r="D478" s="301" t="str">
        <f>VLOOKUP(B478,'1-kurs'!C:F,3,)</f>
        <v>To‘lov-shartnoma</v>
      </c>
    </row>
    <row r="479" spans="2:4" hidden="1" x14ac:dyDescent="0.25">
      <c r="B479" s="535">
        <v>60606035260020</v>
      </c>
      <c r="C479" s="534" t="s">
        <v>7626</v>
      </c>
      <c r="D479" s="301" t="str">
        <f>VLOOKUP(B479,'1-kurs'!C:F,3,)</f>
        <v>To‘lov-shartnoma</v>
      </c>
    </row>
    <row r="480" spans="2:4" hidden="1" x14ac:dyDescent="0.25">
      <c r="B480" s="535">
        <v>62411055340041</v>
      </c>
      <c r="C480" s="534" t="s">
        <v>7627</v>
      </c>
      <c r="D480" s="301" t="str">
        <f>VLOOKUP(B480,'1-kurs'!C:F,3,)</f>
        <v>To‘lov-shartnoma</v>
      </c>
    </row>
    <row r="481" spans="2:4" hidden="1" x14ac:dyDescent="0.25">
      <c r="B481" s="535">
        <v>52812065820025</v>
      </c>
      <c r="C481" s="534" t="s">
        <v>7628</v>
      </c>
      <c r="D481" s="301" t="str">
        <f>VLOOKUP(B481,'1-kurs'!C:F,3,)</f>
        <v>To‘lov-shartnoma</v>
      </c>
    </row>
    <row r="482" spans="2:4" hidden="1" x14ac:dyDescent="0.25">
      <c r="B482" s="535">
        <v>60803055660014</v>
      </c>
      <c r="C482" s="534" t="s">
        <v>7629</v>
      </c>
      <c r="D482" s="301" t="str">
        <f>VLOOKUP(B482,'1-kurs'!C:F,3,)</f>
        <v>To‘lov-shartnoma</v>
      </c>
    </row>
    <row r="483" spans="2:4" hidden="1" x14ac:dyDescent="0.25">
      <c r="B483" s="535">
        <v>42803881120027</v>
      </c>
      <c r="C483" s="534" t="s">
        <v>7959</v>
      </c>
      <c r="D483" s="301" t="e">
        <f>VLOOKUP(B483,'1-kurs'!C:F,3,)</f>
        <v>#N/A</v>
      </c>
    </row>
    <row r="484" spans="2:4" hidden="1" x14ac:dyDescent="0.25">
      <c r="B484" s="535">
        <v>61809035300016</v>
      </c>
      <c r="C484" s="534" t="s">
        <v>7630</v>
      </c>
      <c r="D484" s="301" t="str">
        <f>VLOOKUP(B484,'1-kurs'!C:F,3,)</f>
        <v>To‘lov-shartnoma</v>
      </c>
    </row>
    <row r="485" spans="2:4" hidden="1" x14ac:dyDescent="0.25">
      <c r="B485" s="535">
        <v>42504965270022</v>
      </c>
      <c r="C485" s="534" t="s">
        <v>7631</v>
      </c>
      <c r="D485" s="301" t="str">
        <f>VLOOKUP(B485,'1-kurs'!C:F,3,)</f>
        <v>To‘lov-shartnoma</v>
      </c>
    </row>
    <row r="486" spans="2:4" hidden="1" x14ac:dyDescent="0.25">
      <c r="B486" s="535">
        <v>60904015300015</v>
      </c>
      <c r="C486" s="534" t="s">
        <v>7632</v>
      </c>
      <c r="D486" s="301" t="e">
        <f>VLOOKUP(B486,'1-kurs'!C:F,3,)</f>
        <v>#N/A</v>
      </c>
    </row>
    <row r="487" spans="2:4" hidden="1" x14ac:dyDescent="0.25">
      <c r="B487" s="535">
        <v>61911065280047</v>
      </c>
      <c r="C487" s="534" t="s">
        <v>7633</v>
      </c>
      <c r="D487" s="301" t="str">
        <f>VLOOKUP(B487,'1-kurs'!C:F,3,)</f>
        <v>To‘lov-shartnoma</v>
      </c>
    </row>
    <row r="488" spans="2:4" hidden="1" x14ac:dyDescent="0.25">
      <c r="B488" s="535">
        <v>61210065300011</v>
      </c>
      <c r="C488" s="534" t="s">
        <v>7634</v>
      </c>
      <c r="D488" s="301" t="str">
        <f>VLOOKUP(B488,'1-kurs'!C:F,3,)</f>
        <v>To‘lov-shartnoma</v>
      </c>
    </row>
    <row r="489" spans="2:4" hidden="1" x14ac:dyDescent="0.25">
      <c r="B489" s="535">
        <v>61512055780013</v>
      </c>
      <c r="C489" s="534" t="s">
        <v>7635</v>
      </c>
      <c r="D489" s="301" t="str">
        <f>VLOOKUP(B489,'1-kurs'!C:F,3,)</f>
        <v>To‘lov-shartnoma</v>
      </c>
    </row>
    <row r="490" spans="2:4" hidden="1" x14ac:dyDescent="0.25">
      <c r="B490" s="535">
        <v>40105951140031</v>
      </c>
      <c r="C490" s="534" t="s">
        <v>7636</v>
      </c>
      <c r="D490" s="301" t="str">
        <f>VLOOKUP(B490,'1-kurs'!C:F,3,)</f>
        <v>To‘lov-shartnoma</v>
      </c>
    </row>
    <row r="491" spans="2:4" hidden="1" x14ac:dyDescent="0.25">
      <c r="B491" s="535">
        <v>41901965720031</v>
      </c>
      <c r="C491" s="534" t="s">
        <v>8001</v>
      </c>
      <c r="D491" s="301" t="e">
        <f>VLOOKUP(B491,'1-kurs'!C:F,3,)</f>
        <v>#N/A</v>
      </c>
    </row>
    <row r="492" spans="2:4" hidden="1" x14ac:dyDescent="0.25">
      <c r="B492" s="535">
        <v>42105851090016</v>
      </c>
      <c r="C492" s="534" t="s">
        <v>7637</v>
      </c>
      <c r="D492" s="301" t="str">
        <f>VLOOKUP(B492,'1-kurs'!C:F,3,)</f>
        <v>To‘lov-shartnoma</v>
      </c>
    </row>
    <row r="493" spans="2:4" hidden="1" x14ac:dyDescent="0.25">
      <c r="B493" s="535">
        <v>61204047890016</v>
      </c>
      <c r="C493" s="534" t="s">
        <v>7638</v>
      </c>
      <c r="D493" s="301" t="str">
        <f>VLOOKUP(B493,'1-kurs'!C:F,3,)</f>
        <v>To‘lov-shartnoma</v>
      </c>
    </row>
    <row r="494" spans="2:4" hidden="1" x14ac:dyDescent="0.25">
      <c r="B494" s="535">
        <v>43005905260017</v>
      </c>
      <c r="C494" s="534" t="s">
        <v>7639</v>
      </c>
      <c r="D494" s="301" t="str">
        <f>VLOOKUP(B494,'1-kurs'!C:F,3,)</f>
        <v>To‘lov-shartnoma</v>
      </c>
    </row>
    <row r="495" spans="2:4" hidden="1" x14ac:dyDescent="0.25">
      <c r="B495" s="535">
        <v>62409067120052</v>
      </c>
      <c r="C495" s="534" t="s">
        <v>7640</v>
      </c>
      <c r="D495" s="301" t="str">
        <f>VLOOKUP(B495,'1-kurs'!C:F,3,)</f>
        <v>To‘lov-shartnoma</v>
      </c>
    </row>
    <row r="496" spans="2:4" hidden="1" x14ac:dyDescent="0.25">
      <c r="B496" s="535">
        <v>51502015280047</v>
      </c>
      <c r="C496" s="534" t="s">
        <v>7641</v>
      </c>
      <c r="D496" s="301" t="e">
        <f>VLOOKUP(B496,'1-kurs'!C:F,3,)</f>
        <v>#N/A</v>
      </c>
    </row>
    <row r="497" spans="2:4" hidden="1" x14ac:dyDescent="0.25">
      <c r="B497" s="535">
        <v>60705065300011</v>
      </c>
      <c r="C497" s="534" t="s">
        <v>7642</v>
      </c>
      <c r="D497" s="301" t="str">
        <f>VLOOKUP(B497,'1-kurs'!C:F,3,)</f>
        <v>To‘lov-shartnoma</v>
      </c>
    </row>
    <row r="498" spans="2:4" hidden="1" x14ac:dyDescent="0.25">
      <c r="B498" s="535">
        <v>51201056750046</v>
      </c>
      <c r="C498" s="534" t="s">
        <v>7643</v>
      </c>
      <c r="D498" s="301" t="str">
        <f>VLOOKUP(B498,'1-kurs'!C:F,3,)</f>
        <v>To‘lov-shartnoma</v>
      </c>
    </row>
    <row r="499" spans="2:4" hidden="1" x14ac:dyDescent="0.25">
      <c r="B499" s="535">
        <v>30407835300010</v>
      </c>
      <c r="C499" s="534" t="s">
        <v>7981</v>
      </c>
      <c r="D499" s="301" t="str">
        <f>VLOOKUP(B499,'1-kurs'!C:F,3,)</f>
        <v>To‘lov-shartnoma</v>
      </c>
    </row>
    <row r="500" spans="2:4" hidden="1" x14ac:dyDescent="0.25">
      <c r="B500" s="535">
        <v>52001025260021</v>
      </c>
      <c r="C500" s="534" t="s">
        <v>7644</v>
      </c>
      <c r="D500" s="301" t="str">
        <f>VLOOKUP(B500,'1-kurs'!C:F,3,)</f>
        <v>To‘lov-shartnoma</v>
      </c>
    </row>
    <row r="501" spans="2:4" hidden="1" x14ac:dyDescent="0.25">
      <c r="B501" s="535">
        <v>61210075660020</v>
      </c>
      <c r="C501" s="534" t="s">
        <v>7645</v>
      </c>
      <c r="D501" s="301" t="str">
        <f>VLOOKUP(B501,'1-kurs'!C:F,3,)</f>
        <v>To‘lov-shartnoma</v>
      </c>
    </row>
    <row r="502" spans="2:4" hidden="1" x14ac:dyDescent="0.25">
      <c r="B502" s="535">
        <v>41111951100024</v>
      </c>
      <c r="C502" s="534" t="s">
        <v>7646</v>
      </c>
      <c r="D502" s="301" t="e">
        <f>VLOOKUP(B502,'1-kurs'!C:F,3,)</f>
        <v>#N/A</v>
      </c>
    </row>
    <row r="503" spans="2:4" hidden="1" x14ac:dyDescent="0.25">
      <c r="B503" s="535">
        <v>41507975290029</v>
      </c>
      <c r="C503" s="534" t="s">
        <v>7647</v>
      </c>
      <c r="D503" s="301" t="str">
        <f>VLOOKUP(B503,'1-kurs'!C:F,3,)</f>
        <v>To‘lov-shartnoma</v>
      </c>
    </row>
    <row r="504" spans="2:4" hidden="1" x14ac:dyDescent="0.25">
      <c r="B504" s="535">
        <v>32810985260044</v>
      </c>
      <c r="C504" s="534" t="s">
        <v>7648</v>
      </c>
      <c r="D504" s="301" t="str">
        <f>VLOOKUP(B504,'1-kurs'!C:F,3,)</f>
        <v>To‘lov-shartnoma</v>
      </c>
    </row>
    <row r="505" spans="2:4" hidden="1" x14ac:dyDescent="0.25">
      <c r="B505" s="535">
        <v>41907965300017</v>
      </c>
      <c r="C505" s="534" t="s">
        <v>8077</v>
      </c>
      <c r="D505" s="301" t="str">
        <f>VLOOKUP(B505,'1-kurs'!C:F,3,)</f>
        <v>To‘lov-shartnoma</v>
      </c>
    </row>
    <row r="506" spans="2:4" hidden="1" x14ac:dyDescent="0.25">
      <c r="B506" s="535">
        <v>41612881090048</v>
      </c>
      <c r="C506" s="534" t="s">
        <v>7649</v>
      </c>
      <c r="D506" s="301" t="str">
        <f>VLOOKUP(B506,'1-kurs'!C:F,3,)</f>
        <v>To‘lov-shartnoma</v>
      </c>
    </row>
    <row r="507" spans="2:4" hidden="1" x14ac:dyDescent="0.25">
      <c r="B507" s="535">
        <v>62809025290038</v>
      </c>
      <c r="C507" s="534" t="s">
        <v>7934</v>
      </c>
      <c r="D507" s="301" t="str">
        <f>VLOOKUP(B507,'1-kurs'!C:F,3,)</f>
        <v>To‘lov-shartnoma</v>
      </c>
    </row>
    <row r="508" spans="2:4" hidden="1" x14ac:dyDescent="0.25">
      <c r="B508" s="535">
        <v>61001065300015</v>
      </c>
      <c r="C508" s="534" t="s">
        <v>7650</v>
      </c>
      <c r="D508" s="301" t="str">
        <f>VLOOKUP(B508,'1-kurs'!C:F,3,)</f>
        <v>Davlat granti</v>
      </c>
    </row>
    <row r="509" spans="2:4" hidden="1" x14ac:dyDescent="0.25">
      <c r="B509" s="535">
        <v>61010065280038</v>
      </c>
      <c r="C509" s="534" t="s">
        <v>7651</v>
      </c>
      <c r="D509" s="301" t="str">
        <f>VLOOKUP(B509,'1-kurs'!C:F,3,)</f>
        <v>To‘lov-shartnoma</v>
      </c>
    </row>
    <row r="510" spans="2:4" hidden="1" x14ac:dyDescent="0.25">
      <c r="B510" s="535">
        <v>62907065310067</v>
      </c>
      <c r="C510" s="534" t="s">
        <v>7652</v>
      </c>
      <c r="D510" s="301" t="str">
        <f>VLOOKUP(B510,'1-kurs'!C:F,3,)</f>
        <v>To‘lov-shartnoma</v>
      </c>
    </row>
    <row r="511" spans="2:4" hidden="1" x14ac:dyDescent="0.25">
      <c r="B511" s="535">
        <v>61408065290036</v>
      </c>
      <c r="C511" s="534" t="s">
        <v>7653</v>
      </c>
      <c r="D511" s="301" t="str">
        <f>VLOOKUP(B511,'1-kurs'!C:F,3,)</f>
        <v>To‘lov-shartnoma</v>
      </c>
    </row>
    <row r="512" spans="2:4" hidden="1" x14ac:dyDescent="0.25">
      <c r="B512" s="535">
        <v>50609015260035</v>
      </c>
      <c r="C512" s="534" t="s">
        <v>7880</v>
      </c>
      <c r="D512" s="301" t="e">
        <f>VLOOKUP(B512,'1-kurs'!C:F,3,)</f>
        <v>#N/A</v>
      </c>
    </row>
    <row r="513" spans="2:4" hidden="1" x14ac:dyDescent="0.25">
      <c r="B513" s="535">
        <v>63009065280010</v>
      </c>
      <c r="C513" s="534" t="s">
        <v>7654</v>
      </c>
      <c r="D513" s="301" t="str">
        <f>VLOOKUP(B513,'1-kurs'!C:F,3,)</f>
        <v>To‘lov-shartnoma</v>
      </c>
    </row>
    <row r="514" spans="2:4" hidden="1" x14ac:dyDescent="0.25">
      <c r="B514" s="535">
        <v>62605065300023</v>
      </c>
      <c r="C514" s="534" t="s">
        <v>7655</v>
      </c>
      <c r="D514" s="301" t="str">
        <f>VLOOKUP(B514,'1-kurs'!C:F,3,)</f>
        <v>To‘lov-shartnoma</v>
      </c>
    </row>
    <row r="515" spans="2:4" hidden="1" x14ac:dyDescent="0.25">
      <c r="B515" s="535">
        <v>60507075290038</v>
      </c>
      <c r="C515" s="534" t="s">
        <v>7656</v>
      </c>
      <c r="D515" s="301" t="str">
        <f>VLOOKUP(B515,'1-kurs'!C:F,3,)</f>
        <v>To‘lov-shartnoma</v>
      </c>
    </row>
    <row r="516" spans="2:4" hidden="1" x14ac:dyDescent="0.25">
      <c r="B516" s="535">
        <v>40204985260020</v>
      </c>
      <c r="C516" s="534" t="s">
        <v>7937</v>
      </c>
      <c r="D516" s="301" t="str">
        <f>VLOOKUP(B516,'1-kurs'!C:F,3,)</f>
        <v>To‘lov-shartnoma</v>
      </c>
    </row>
    <row r="517" spans="2:4" hidden="1" x14ac:dyDescent="0.25">
      <c r="B517" s="535">
        <v>41010921000080</v>
      </c>
      <c r="C517" s="534" t="s">
        <v>7881</v>
      </c>
      <c r="D517" s="301" t="str">
        <f>VLOOKUP(B517,'1-kurs'!C:F,3,)</f>
        <v>To‘lov-shartnoma</v>
      </c>
    </row>
    <row r="518" spans="2:4" hidden="1" x14ac:dyDescent="0.25">
      <c r="B518" s="535">
        <v>50111025280034</v>
      </c>
      <c r="C518" s="534" t="s">
        <v>7657</v>
      </c>
      <c r="D518" s="301" t="str">
        <f>VLOOKUP(B518,'1-kurs'!C:F,3,)</f>
        <v>To‘lov-shartnoma</v>
      </c>
    </row>
    <row r="519" spans="2:4" hidden="1" x14ac:dyDescent="0.25">
      <c r="B519" s="535">
        <v>62101065290035</v>
      </c>
      <c r="C519" s="534" t="s">
        <v>7658</v>
      </c>
      <c r="D519" s="301" t="str">
        <f>VLOOKUP(B519,'1-kurs'!C:F,3,)</f>
        <v>To‘lov-shartnoma</v>
      </c>
    </row>
    <row r="520" spans="2:4" hidden="1" x14ac:dyDescent="0.25">
      <c r="B520" s="535">
        <v>31104985300024</v>
      </c>
      <c r="C520" s="534" t="s">
        <v>7659</v>
      </c>
      <c r="D520" s="301" t="e">
        <f>VLOOKUP(B520,'1-kurs'!C:F,3,)</f>
        <v>#N/A</v>
      </c>
    </row>
    <row r="521" spans="2:4" hidden="1" x14ac:dyDescent="0.25">
      <c r="B521" s="535">
        <v>61909015260014</v>
      </c>
      <c r="C521" s="534" t="s">
        <v>7660</v>
      </c>
      <c r="D521" s="301" t="e">
        <f>VLOOKUP(B521,'1-kurs'!C:F,3,)</f>
        <v>#N/A</v>
      </c>
    </row>
    <row r="522" spans="2:4" hidden="1" x14ac:dyDescent="0.25">
      <c r="B522" s="535">
        <v>62510065350043</v>
      </c>
      <c r="C522" s="534" t="s">
        <v>7661</v>
      </c>
      <c r="D522" s="301" t="str">
        <f>VLOOKUP(B522,'1-kurs'!C:F,3,)</f>
        <v>To‘lov-shartnoma</v>
      </c>
    </row>
    <row r="523" spans="2:4" hidden="1" x14ac:dyDescent="0.25">
      <c r="B523" s="535">
        <v>40706961000076</v>
      </c>
      <c r="C523" s="534" t="s">
        <v>7662</v>
      </c>
      <c r="D523" s="301" t="e">
        <f>VLOOKUP(B523,'1-kurs'!C:F,3,)</f>
        <v>#N/A</v>
      </c>
    </row>
    <row r="524" spans="2:4" hidden="1" x14ac:dyDescent="0.25">
      <c r="B524" s="535">
        <v>60112005280030</v>
      </c>
      <c r="C524" s="534" t="s">
        <v>7663</v>
      </c>
      <c r="D524" s="301" t="str">
        <f>VLOOKUP(B524,'1-kurs'!C:F,3,)</f>
        <v>To‘lov-shartnoma</v>
      </c>
    </row>
    <row r="525" spans="2:4" hidden="1" x14ac:dyDescent="0.25">
      <c r="B525" s="535">
        <v>41911921000068</v>
      </c>
      <c r="C525" s="534" t="s">
        <v>7664</v>
      </c>
      <c r="D525" s="301" t="str">
        <f>VLOOKUP(B525,'1-kurs'!C:F,3,)</f>
        <v>To‘lov-shartnoma</v>
      </c>
    </row>
    <row r="526" spans="2:4" hidden="1" x14ac:dyDescent="0.25">
      <c r="B526" s="535">
        <v>62303065260056</v>
      </c>
      <c r="C526" s="534" t="s">
        <v>7665</v>
      </c>
      <c r="D526" s="301" t="str">
        <f>VLOOKUP(B526,'1-kurs'!C:F,3,)</f>
        <v>To‘lov-shartnoma</v>
      </c>
    </row>
    <row r="527" spans="2:4" hidden="1" x14ac:dyDescent="0.25">
      <c r="B527" s="535">
        <v>50806065260088</v>
      </c>
      <c r="C527" s="534" t="s">
        <v>8078</v>
      </c>
      <c r="D527" s="301" t="e">
        <f>VLOOKUP(B527,'1-kurs'!C:F,3,)</f>
        <v>#N/A</v>
      </c>
    </row>
    <row r="528" spans="2:4" hidden="1" x14ac:dyDescent="0.25">
      <c r="B528" s="535">
        <v>41407995360015</v>
      </c>
      <c r="C528" s="534" t="s">
        <v>7666</v>
      </c>
      <c r="D528" s="301" t="e">
        <f>VLOOKUP(B528,'1-kurs'!C:F,3,)</f>
        <v>#N/A</v>
      </c>
    </row>
    <row r="529" spans="2:4" hidden="1" x14ac:dyDescent="0.25">
      <c r="B529" s="535">
        <v>61006065300027</v>
      </c>
      <c r="C529" s="534" t="s">
        <v>7667</v>
      </c>
      <c r="D529" s="301" t="str">
        <f>VLOOKUP(B529,'1-kurs'!C:F,3,)</f>
        <v>To‘lov-shartnoma</v>
      </c>
    </row>
    <row r="530" spans="2:4" hidden="1" x14ac:dyDescent="0.25">
      <c r="B530" s="535">
        <v>41409995300019</v>
      </c>
      <c r="C530" s="534" t="s">
        <v>7941</v>
      </c>
      <c r="D530" s="301" t="str">
        <f>VLOOKUP(B530,'1-kurs'!C:F,3,)</f>
        <v>To‘lov-shartnoma</v>
      </c>
    </row>
    <row r="531" spans="2:4" hidden="1" x14ac:dyDescent="0.25">
      <c r="B531" s="535">
        <v>42301995320011</v>
      </c>
      <c r="C531" s="534" t="s">
        <v>7973</v>
      </c>
      <c r="D531" s="301" t="e">
        <f>VLOOKUP(B531,'1-kurs'!C:F,3,)</f>
        <v>#N/A</v>
      </c>
    </row>
    <row r="532" spans="2:4" hidden="1" x14ac:dyDescent="0.25">
      <c r="B532" s="535">
        <v>51411065290035</v>
      </c>
      <c r="C532" s="534" t="s">
        <v>7668</v>
      </c>
      <c r="D532" s="301" t="str">
        <f>VLOOKUP(B532,'1-kurs'!C:F,3,)</f>
        <v>To‘lov-shartnoma</v>
      </c>
    </row>
    <row r="533" spans="2:4" hidden="1" x14ac:dyDescent="0.25">
      <c r="B533" s="535">
        <v>61201065290019</v>
      </c>
      <c r="C533" s="534" t="s">
        <v>7669</v>
      </c>
      <c r="D533" s="301" t="str">
        <f>VLOOKUP(B533,'1-kurs'!C:F,3,)</f>
        <v>To‘lov-shartnoma</v>
      </c>
    </row>
    <row r="534" spans="2:4" hidden="1" x14ac:dyDescent="0.25">
      <c r="B534" s="535">
        <v>42909921050056</v>
      </c>
      <c r="C534" s="534" t="s">
        <v>8079</v>
      </c>
      <c r="D534" s="301" t="str">
        <f>VLOOKUP(B534,'1-kurs'!C:F,3,)</f>
        <v>To‘lov-shartnoma</v>
      </c>
    </row>
    <row r="535" spans="2:4" hidden="1" x14ac:dyDescent="0.25">
      <c r="B535" s="535">
        <v>62103075340010</v>
      </c>
      <c r="C535" s="534" t="s">
        <v>7928</v>
      </c>
      <c r="D535" s="301" t="str">
        <f>VLOOKUP(B535,'1-kurs'!C:F,3,)</f>
        <v>To‘lov-shartnoma</v>
      </c>
    </row>
    <row r="536" spans="2:4" hidden="1" x14ac:dyDescent="0.25">
      <c r="B536" s="535">
        <v>50705075280061</v>
      </c>
      <c r="C536" s="534" t="s">
        <v>7944</v>
      </c>
      <c r="D536" s="301" t="str">
        <f>VLOOKUP(B536,'1-kurs'!C:F,3,)</f>
        <v>To‘lov-shartnoma</v>
      </c>
    </row>
    <row r="537" spans="2:4" hidden="1" x14ac:dyDescent="0.25">
      <c r="B537" s="535">
        <v>32106975270031</v>
      </c>
      <c r="C537" s="534" t="s">
        <v>7670</v>
      </c>
      <c r="D537" s="301" t="str">
        <f>VLOOKUP(B537,'1-kurs'!C:F,3,)</f>
        <v>To‘lov-shartnoma</v>
      </c>
    </row>
    <row r="538" spans="2:4" hidden="1" x14ac:dyDescent="0.25">
      <c r="B538" s="535">
        <v>32506985350060</v>
      </c>
      <c r="C538" s="534" t="s">
        <v>8012</v>
      </c>
      <c r="D538" s="301" t="e">
        <f>VLOOKUP(B538,'1-kurs'!C:F,3,)</f>
        <v>#N/A</v>
      </c>
    </row>
    <row r="539" spans="2:4" hidden="1" x14ac:dyDescent="0.25">
      <c r="B539" s="535">
        <v>50710055360011</v>
      </c>
      <c r="C539" s="534" t="s">
        <v>7671</v>
      </c>
      <c r="D539" s="301" t="str">
        <f>VLOOKUP(B539,'1-kurs'!C:F,3,)</f>
        <v>To‘lov-shartnoma</v>
      </c>
    </row>
    <row r="540" spans="2:4" hidden="1" x14ac:dyDescent="0.25">
      <c r="B540" s="535">
        <v>42004871120119</v>
      </c>
      <c r="C540" s="534" t="s">
        <v>7672</v>
      </c>
      <c r="D540" s="301" t="str">
        <f>VLOOKUP(B540,'1-kurs'!C:F,3,)</f>
        <v>To‘lov-shartnoma</v>
      </c>
    </row>
    <row r="541" spans="2:4" hidden="1" x14ac:dyDescent="0.25">
      <c r="B541" s="535">
        <v>41112831040036</v>
      </c>
      <c r="C541" s="534" t="s">
        <v>7673</v>
      </c>
      <c r="D541" s="301" t="str">
        <f>VLOOKUP(B541,'1-kurs'!C:F,3,)</f>
        <v>To‘lov-shartnoma</v>
      </c>
    </row>
    <row r="542" spans="2:4" hidden="1" x14ac:dyDescent="0.25">
      <c r="B542" s="535">
        <v>60911025300010</v>
      </c>
      <c r="C542" s="534" t="s">
        <v>7674</v>
      </c>
      <c r="D542" s="301" t="str">
        <f>VLOOKUP(B542,'1-kurs'!C:F,3,)</f>
        <v>To‘lov-shartnoma</v>
      </c>
    </row>
    <row r="543" spans="2:4" hidden="1" x14ac:dyDescent="0.25">
      <c r="B543" s="535">
        <v>41806911060022</v>
      </c>
      <c r="C543" s="534" t="s">
        <v>7675</v>
      </c>
      <c r="D543" s="301" t="str">
        <f>VLOOKUP(B543,'1-kurs'!C:F,3,)</f>
        <v>To‘lov-shartnoma</v>
      </c>
    </row>
    <row r="544" spans="2:4" hidden="1" x14ac:dyDescent="0.25">
      <c r="B544" s="535">
        <v>42510861000030</v>
      </c>
      <c r="C544" s="534" t="s">
        <v>7676</v>
      </c>
      <c r="D544" s="301" t="str">
        <f>VLOOKUP(B544,'1-kurs'!C:F,3,)</f>
        <v>To‘lov-shartnoma</v>
      </c>
    </row>
    <row r="545" spans="2:4" hidden="1" x14ac:dyDescent="0.25">
      <c r="B545" s="535">
        <v>61305007130020</v>
      </c>
      <c r="C545" s="534" t="s">
        <v>7677</v>
      </c>
      <c r="D545" s="301" t="str">
        <f>VLOOKUP(B545,'1-kurs'!C:F,3,)</f>
        <v>To‘lov-shartnoma</v>
      </c>
    </row>
    <row r="546" spans="2:4" hidden="1" x14ac:dyDescent="0.25">
      <c r="B546" s="535">
        <v>52304045260041</v>
      </c>
      <c r="C546" s="534" t="s">
        <v>7678</v>
      </c>
      <c r="D546" s="301" t="str">
        <f>VLOOKUP(B546,'1-kurs'!C:F,3,)</f>
        <v>To‘lov-shartnoma</v>
      </c>
    </row>
    <row r="547" spans="2:4" hidden="1" x14ac:dyDescent="0.25">
      <c r="B547" s="535">
        <v>52810075270032</v>
      </c>
      <c r="C547" s="534" t="s">
        <v>7679</v>
      </c>
      <c r="D547" s="301" t="str">
        <f>VLOOKUP(B547,'1-kurs'!C:F,3,)</f>
        <v>To‘lov-shartnoma</v>
      </c>
    </row>
    <row r="548" spans="2:4" hidden="1" x14ac:dyDescent="0.25">
      <c r="B548" s="535">
        <v>50507065290034</v>
      </c>
      <c r="C548" s="534" t="s">
        <v>7680</v>
      </c>
      <c r="D548" s="301" t="str">
        <f>VLOOKUP(B548,'1-kurs'!C:F,3,)</f>
        <v>To‘lov-shartnoma</v>
      </c>
    </row>
    <row r="549" spans="2:4" hidden="1" x14ac:dyDescent="0.25">
      <c r="B549" s="535">
        <v>42507976120025</v>
      </c>
      <c r="C549" s="534" t="s">
        <v>7967</v>
      </c>
      <c r="D549" s="301" t="e">
        <f>VLOOKUP(B549,'1-kurs'!C:F,3,)</f>
        <v>#N/A</v>
      </c>
    </row>
    <row r="550" spans="2:4" hidden="1" x14ac:dyDescent="0.25">
      <c r="B550" s="535">
        <v>42903902400032</v>
      </c>
      <c r="C550" s="534" t="s">
        <v>7681</v>
      </c>
      <c r="D550" s="301" t="str">
        <f>VLOOKUP(B550,'1-kurs'!C:F,3,)</f>
        <v>To‘lov-shartnoma</v>
      </c>
    </row>
    <row r="551" spans="2:4" hidden="1" x14ac:dyDescent="0.25">
      <c r="B551" s="535">
        <v>41901911120076</v>
      </c>
      <c r="C551" s="534" t="s">
        <v>7682</v>
      </c>
      <c r="D551" s="301" t="str">
        <f>VLOOKUP(B551,'1-kurs'!C:F,3,)</f>
        <v>To‘lov-shartnoma</v>
      </c>
    </row>
    <row r="552" spans="2:4" hidden="1" x14ac:dyDescent="0.25">
      <c r="B552" s="535">
        <v>41709996080032</v>
      </c>
      <c r="C552" s="534" t="s">
        <v>7683</v>
      </c>
      <c r="D552" s="301" t="str">
        <f>VLOOKUP(B552,'1-kurs'!C:F,3,)</f>
        <v>To‘lov-shartnoma</v>
      </c>
    </row>
    <row r="553" spans="2:4" hidden="1" x14ac:dyDescent="0.25">
      <c r="B553" s="535">
        <v>61601025800025</v>
      </c>
      <c r="C553" s="534" t="s">
        <v>7684</v>
      </c>
      <c r="D553" s="301" t="str">
        <f>VLOOKUP(B553,'1-kurs'!C:F,3,)</f>
        <v>To‘lov-shartnoma</v>
      </c>
    </row>
    <row r="554" spans="2:4" hidden="1" x14ac:dyDescent="0.25">
      <c r="B554" s="535">
        <v>60204065270028</v>
      </c>
      <c r="C554" s="534" t="s">
        <v>7685</v>
      </c>
      <c r="D554" s="301" t="str">
        <f>VLOOKUP(B554,'1-kurs'!C:F,3,)</f>
        <v>To‘lov-shartnoma</v>
      </c>
    </row>
    <row r="555" spans="2:4" hidden="1" x14ac:dyDescent="0.25">
      <c r="B555" s="535">
        <v>40407942540023</v>
      </c>
      <c r="C555" s="534" t="s">
        <v>7686</v>
      </c>
      <c r="D555" s="301" t="str">
        <f>VLOOKUP(B555,'1-kurs'!C:F,3,)</f>
        <v>To‘lov-shartnoma</v>
      </c>
    </row>
    <row r="556" spans="2:4" hidden="1" x14ac:dyDescent="0.25">
      <c r="B556" s="535">
        <v>43011932740039</v>
      </c>
      <c r="C556" s="534" t="s">
        <v>7687</v>
      </c>
      <c r="D556" s="301" t="str">
        <f>VLOOKUP(B556,'1-kurs'!C:F,3,)</f>
        <v>To‘lov-shartnoma</v>
      </c>
    </row>
    <row r="557" spans="2:4" hidden="1" x14ac:dyDescent="0.25">
      <c r="B557" s="535">
        <v>33011881000076</v>
      </c>
      <c r="C557" s="534" t="s">
        <v>7688</v>
      </c>
      <c r="D557" s="301" t="str">
        <f>VLOOKUP(B557,'1-kurs'!C:F,3,)</f>
        <v>To‘lov-shartnoma</v>
      </c>
    </row>
    <row r="558" spans="2:4" hidden="1" x14ac:dyDescent="0.25">
      <c r="B558" s="535">
        <v>40111891080061</v>
      </c>
      <c r="C558" s="534" t="s">
        <v>7689</v>
      </c>
      <c r="D558" s="301" t="str">
        <f>VLOOKUP(B558,'1-kurs'!C:F,3,)</f>
        <v>To‘lov-shartnoma</v>
      </c>
    </row>
    <row r="559" spans="2:4" hidden="1" x14ac:dyDescent="0.25">
      <c r="B559" s="535">
        <v>30302921090030</v>
      </c>
      <c r="C559" s="534" t="s">
        <v>7690</v>
      </c>
      <c r="D559" s="301" t="e">
        <f>VLOOKUP(B559,'1-kurs'!C:F,3,)</f>
        <v>#N/A</v>
      </c>
    </row>
    <row r="560" spans="2:4" hidden="1" x14ac:dyDescent="0.25">
      <c r="B560" s="535">
        <v>42104951060020</v>
      </c>
      <c r="C560" s="534" t="s">
        <v>8080</v>
      </c>
      <c r="D560" s="301" t="str">
        <f>VLOOKUP(B560,'1-kurs'!C:F,3,)</f>
        <v>To‘lov-shartnoma</v>
      </c>
    </row>
    <row r="561" spans="2:4" hidden="1" x14ac:dyDescent="0.25">
      <c r="B561" s="535">
        <v>50308026410036</v>
      </c>
      <c r="C561" s="534" t="s">
        <v>7691</v>
      </c>
      <c r="D561" s="301" t="str">
        <f>VLOOKUP(B561,'1-kurs'!C:F,3,)</f>
        <v>To‘lov-shartnoma</v>
      </c>
    </row>
    <row r="562" spans="2:4" hidden="1" x14ac:dyDescent="0.25">
      <c r="B562" s="535">
        <v>62307065310054</v>
      </c>
      <c r="C562" s="534" t="s">
        <v>7692</v>
      </c>
      <c r="D562" s="301" t="str">
        <f>VLOOKUP(B562,'1-kurs'!C:F,3,)</f>
        <v>To‘lov-shartnoma</v>
      </c>
    </row>
    <row r="563" spans="2:4" hidden="1" x14ac:dyDescent="0.25">
      <c r="B563" s="535">
        <v>63105065300014</v>
      </c>
      <c r="C563" s="534" t="s">
        <v>7693</v>
      </c>
      <c r="D563" s="301" t="str">
        <f>VLOOKUP(B563,'1-kurs'!C:F,3,)</f>
        <v>Davlat granti</v>
      </c>
    </row>
    <row r="564" spans="2:4" hidden="1" x14ac:dyDescent="0.25">
      <c r="B564" s="535">
        <v>42105901040048</v>
      </c>
      <c r="C564" s="534" t="s">
        <v>7694</v>
      </c>
      <c r="D564" s="301" t="str">
        <f>VLOOKUP(B564,'1-kurs'!C:F,3,)</f>
        <v>To‘lov-shartnoma</v>
      </c>
    </row>
    <row r="565" spans="2:4" hidden="1" x14ac:dyDescent="0.25">
      <c r="B565" s="535">
        <v>61507067210041</v>
      </c>
      <c r="C565" s="534" t="s">
        <v>7695</v>
      </c>
      <c r="D565" s="301" t="str">
        <f>VLOOKUP(B565,'1-kurs'!C:F,3,)</f>
        <v>To‘lov-shartnoma</v>
      </c>
    </row>
    <row r="566" spans="2:4" hidden="1" x14ac:dyDescent="0.25">
      <c r="B566" s="535">
        <v>61509065300021</v>
      </c>
      <c r="C566" s="534" t="s">
        <v>7696</v>
      </c>
      <c r="D566" s="301" t="str">
        <f>VLOOKUP(B566,'1-kurs'!C:F,3,)</f>
        <v>To‘lov-shartnoma</v>
      </c>
    </row>
    <row r="567" spans="2:4" hidden="1" x14ac:dyDescent="0.25">
      <c r="B567" s="535">
        <v>62402065310043</v>
      </c>
      <c r="C567" s="534" t="s">
        <v>7697</v>
      </c>
      <c r="D567" s="301" t="str">
        <f>VLOOKUP(B567,'1-kurs'!C:F,3,)</f>
        <v>To‘lov-shartnoma</v>
      </c>
    </row>
    <row r="568" spans="2:4" hidden="1" x14ac:dyDescent="0.25">
      <c r="B568" s="535">
        <v>60908005300027</v>
      </c>
      <c r="C568" s="534" t="s">
        <v>7698</v>
      </c>
      <c r="D568" s="301" t="e">
        <f>VLOOKUP(B568,'1-kurs'!C:F,3,)</f>
        <v>#N/A</v>
      </c>
    </row>
    <row r="569" spans="2:4" hidden="1" x14ac:dyDescent="0.25">
      <c r="B569" s="535">
        <v>42602862330068</v>
      </c>
      <c r="C569" s="534" t="s">
        <v>7940</v>
      </c>
      <c r="D569" s="301" t="str">
        <f>VLOOKUP(B569,'1-kurs'!C:F,3,)</f>
        <v>To‘lov-shartnoma</v>
      </c>
    </row>
    <row r="570" spans="2:4" hidden="1" x14ac:dyDescent="0.25">
      <c r="B570" s="535">
        <v>60401045260037</v>
      </c>
      <c r="C570" s="534" t="s">
        <v>7699</v>
      </c>
      <c r="D570" s="301" t="e">
        <f>VLOOKUP(B570,'1-kurs'!C:F,3,)</f>
        <v>#N/A</v>
      </c>
    </row>
    <row r="571" spans="2:4" hidden="1" x14ac:dyDescent="0.25">
      <c r="B571" s="535">
        <v>51205075300019</v>
      </c>
      <c r="C571" s="534" t="s">
        <v>7700</v>
      </c>
      <c r="D571" s="301" t="e">
        <f>VLOOKUP(B571,'1-kurs'!C:F,3,)</f>
        <v>#N/A</v>
      </c>
    </row>
    <row r="572" spans="2:4" hidden="1" x14ac:dyDescent="0.25">
      <c r="B572" s="535">
        <v>50108006060079</v>
      </c>
      <c r="C572" s="534" t="s">
        <v>7701</v>
      </c>
      <c r="D572" s="301" t="e">
        <f>VLOOKUP(B572,'1-kurs'!C:F,3,)</f>
        <v>#N/A</v>
      </c>
    </row>
    <row r="573" spans="2:4" hidden="1" x14ac:dyDescent="0.25">
      <c r="B573" s="535">
        <v>60904075260056</v>
      </c>
      <c r="C573" s="534" t="s">
        <v>7702</v>
      </c>
      <c r="D573" s="301" t="str">
        <f>VLOOKUP(B573,'1-kurs'!C:F,3,)</f>
        <v>To‘lov-shartnoma</v>
      </c>
    </row>
    <row r="574" spans="2:4" hidden="1" x14ac:dyDescent="0.25">
      <c r="B574" s="535">
        <v>41911965300016</v>
      </c>
      <c r="C574" s="534" t="s">
        <v>7703</v>
      </c>
      <c r="D574" s="301" t="e">
        <f>VLOOKUP(B574,'1-kurs'!C:F,3,)</f>
        <v>#N/A</v>
      </c>
    </row>
    <row r="575" spans="2:4" hidden="1" x14ac:dyDescent="0.25">
      <c r="B575" s="535">
        <v>42208975260045</v>
      </c>
      <c r="C575" s="534" t="s">
        <v>7704</v>
      </c>
      <c r="D575" s="301" t="str">
        <f>VLOOKUP(B575,'1-kurs'!C:F,3,)</f>
        <v>To‘lov-shartnoma</v>
      </c>
    </row>
    <row r="576" spans="2:4" hidden="1" x14ac:dyDescent="0.25">
      <c r="B576" s="535">
        <v>60309075280035</v>
      </c>
      <c r="C576" s="534" t="s">
        <v>7705</v>
      </c>
      <c r="D576" s="301" t="str">
        <f>VLOOKUP(B576,'1-kurs'!C:F,3,)</f>
        <v>To‘lov-shartnoma</v>
      </c>
    </row>
    <row r="577" spans="2:4" hidden="1" x14ac:dyDescent="0.25">
      <c r="B577" s="535">
        <v>40108810940012</v>
      </c>
      <c r="C577" s="534" t="s">
        <v>7706</v>
      </c>
      <c r="D577" s="301" t="str">
        <f>VLOOKUP(B577,'1-kurs'!C:F,3,)</f>
        <v>To‘lov-shartnoma</v>
      </c>
    </row>
    <row r="578" spans="2:4" hidden="1" x14ac:dyDescent="0.25">
      <c r="B578" s="535">
        <v>61101075290015</v>
      </c>
      <c r="C578" s="534" t="s">
        <v>7707</v>
      </c>
      <c r="D578" s="301" t="str">
        <f>VLOOKUP(B578,'1-kurs'!C:F,3,)</f>
        <v>To‘lov-shartnoma</v>
      </c>
    </row>
    <row r="579" spans="2:4" hidden="1" x14ac:dyDescent="0.25">
      <c r="B579" s="535">
        <v>30501831802315</v>
      </c>
      <c r="C579" s="534" t="s">
        <v>7938</v>
      </c>
      <c r="D579" s="301" t="str">
        <f>VLOOKUP(B579,'1-kurs'!C:F,3,)</f>
        <v>To‘lov-shartnoma</v>
      </c>
    </row>
    <row r="580" spans="2:4" hidden="1" x14ac:dyDescent="0.25">
      <c r="B580" s="535">
        <v>52403015310020</v>
      </c>
      <c r="C580" s="534" t="s">
        <v>7708</v>
      </c>
      <c r="D580" s="301" t="str">
        <f>VLOOKUP(B580,'1-kurs'!C:F,3,)</f>
        <v>To‘lov-shartnoma</v>
      </c>
    </row>
    <row r="581" spans="2:4" hidden="1" x14ac:dyDescent="0.25">
      <c r="B581" s="535">
        <v>40303975300020</v>
      </c>
      <c r="C581" s="534" t="s">
        <v>7709</v>
      </c>
      <c r="D581" s="301" t="e">
        <f>VLOOKUP(B581,'1-kurs'!C:F,3,)</f>
        <v>#N/A</v>
      </c>
    </row>
    <row r="582" spans="2:4" hidden="1" x14ac:dyDescent="0.25">
      <c r="B582" s="535">
        <v>61006035260072</v>
      </c>
      <c r="C582" s="534" t="s">
        <v>7710</v>
      </c>
      <c r="D582" s="301" t="e">
        <f>VLOOKUP(B582,'1-kurs'!C:F,3,)</f>
        <v>#N/A</v>
      </c>
    </row>
    <row r="583" spans="2:4" hidden="1" x14ac:dyDescent="0.25">
      <c r="B583" s="535">
        <v>62710075260031</v>
      </c>
      <c r="C583" s="534" t="s">
        <v>7711</v>
      </c>
      <c r="D583" s="301" t="str">
        <f>VLOOKUP(B583,'1-kurs'!C:F,3,)</f>
        <v>To‘lov-shartnoma</v>
      </c>
    </row>
    <row r="584" spans="2:4" hidden="1" x14ac:dyDescent="0.25">
      <c r="B584" s="535">
        <v>33110931110016</v>
      </c>
      <c r="C584" s="534" t="s">
        <v>7712</v>
      </c>
      <c r="D584" s="301" t="str">
        <f>VLOOKUP(B584,'1-kurs'!C:F,3,)</f>
        <v>To‘lov-shartnoma</v>
      </c>
    </row>
    <row r="585" spans="2:4" hidden="1" x14ac:dyDescent="0.25">
      <c r="B585" s="535">
        <v>60905055280028</v>
      </c>
      <c r="C585" s="534" t="s">
        <v>7713</v>
      </c>
      <c r="D585" s="301" t="str">
        <f>VLOOKUP(B585,'1-kurs'!C:F,3,)</f>
        <v>To‘lov-shartnoma</v>
      </c>
    </row>
    <row r="586" spans="2:4" hidden="1" x14ac:dyDescent="0.25">
      <c r="B586" s="535">
        <v>41905965300011</v>
      </c>
      <c r="C586" s="534" t="s">
        <v>7714</v>
      </c>
      <c r="D586" s="301" t="str">
        <f>VLOOKUP(B586,'1-kurs'!C:F,3,)</f>
        <v>To‘lov-shartnoma</v>
      </c>
    </row>
    <row r="587" spans="2:4" hidden="1" x14ac:dyDescent="0.25">
      <c r="B587" s="535">
        <v>61909065310046</v>
      </c>
      <c r="C587" s="534" t="s">
        <v>7715</v>
      </c>
      <c r="D587" s="301" t="e">
        <f>VLOOKUP(B587,'1-kurs'!C:F,3,)</f>
        <v>#N/A</v>
      </c>
    </row>
    <row r="588" spans="2:4" hidden="1" x14ac:dyDescent="0.25">
      <c r="B588" s="535">
        <v>30202907140015</v>
      </c>
      <c r="C588" s="534" t="s">
        <v>8082</v>
      </c>
      <c r="D588" s="301" t="e">
        <f>VLOOKUP(B588,'1-kurs'!C:F,3,)</f>
        <v>#N/A</v>
      </c>
    </row>
    <row r="589" spans="2:4" hidden="1" x14ac:dyDescent="0.25">
      <c r="B589" s="535">
        <v>30708901050023</v>
      </c>
      <c r="C589" s="534" t="s">
        <v>7716</v>
      </c>
      <c r="D589" s="301" t="str">
        <f>VLOOKUP(B589,'1-kurs'!C:F,3,)</f>
        <v>To‘lov-shartnoma</v>
      </c>
    </row>
    <row r="590" spans="2:4" hidden="1" x14ac:dyDescent="0.25">
      <c r="B590" s="535">
        <v>62201045280011</v>
      </c>
      <c r="C590" s="534" t="s">
        <v>7717</v>
      </c>
      <c r="D590" s="301" t="e">
        <f>VLOOKUP(B590,'1-kurs'!C:F,3,)</f>
        <v>#N/A</v>
      </c>
    </row>
    <row r="591" spans="2:4" hidden="1" x14ac:dyDescent="0.25">
      <c r="B591" s="535">
        <v>60108015260041</v>
      </c>
      <c r="C591" s="534" t="s">
        <v>7970</v>
      </c>
      <c r="D591" s="301" t="str">
        <f>VLOOKUP(B591,'1-kurs'!C:F,3,)</f>
        <v>To‘lov-shartnoma</v>
      </c>
    </row>
    <row r="592" spans="2:4" hidden="1" x14ac:dyDescent="0.25">
      <c r="B592" s="535">
        <v>41206975340036</v>
      </c>
      <c r="C592" s="534" t="s">
        <v>7718</v>
      </c>
      <c r="D592" s="301" t="str">
        <f>VLOOKUP(B592,'1-kurs'!C:F,3,)</f>
        <v>To‘lov-shartnoma</v>
      </c>
    </row>
    <row r="593" spans="2:4" hidden="1" x14ac:dyDescent="0.25">
      <c r="B593" s="535">
        <v>42406951000065</v>
      </c>
      <c r="C593" s="534" t="s">
        <v>7719</v>
      </c>
      <c r="D593" s="301" t="str">
        <f>VLOOKUP(B593,'1-kurs'!C:F,3,)</f>
        <v>To‘lov-shartnoma</v>
      </c>
    </row>
    <row r="594" spans="2:4" hidden="1" x14ac:dyDescent="0.25">
      <c r="B594" s="535">
        <v>61903065310017</v>
      </c>
      <c r="C594" s="534" t="s">
        <v>7720</v>
      </c>
      <c r="D594" s="301" t="e">
        <f>VLOOKUP(B594,'1-kurs'!C:F,3,)</f>
        <v>#N/A</v>
      </c>
    </row>
    <row r="595" spans="2:4" hidden="1" x14ac:dyDescent="0.25">
      <c r="B595" s="535">
        <v>42511975310033</v>
      </c>
      <c r="C595" s="534" t="s">
        <v>7882</v>
      </c>
      <c r="D595" s="301" t="str">
        <f>VLOOKUP(B595,'1-kurs'!C:F,3,)</f>
        <v>To‘lov-shartnoma</v>
      </c>
    </row>
    <row r="596" spans="2:4" hidden="1" x14ac:dyDescent="0.25">
      <c r="B596" s="535">
        <v>41103861120016</v>
      </c>
      <c r="C596" s="534" t="s">
        <v>7721</v>
      </c>
      <c r="D596" s="301" t="str">
        <f>VLOOKUP(B596,'1-kurs'!C:F,3,)</f>
        <v>To‘lov-shartnoma</v>
      </c>
    </row>
    <row r="597" spans="2:4" hidden="1" x14ac:dyDescent="0.25">
      <c r="B597" s="535">
        <v>40510825260018</v>
      </c>
      <c r="C597" s="534" t="s">
        <v>7722</v>
      </c>
      <c r="D597" s="301" t="str">
        <f>VLOOKUP(B597,'1-kurs'!C:F,3,)</f>
        <v>To‘lov-shartnoma</v>
      </c>
    </row>
    <row r="598" spans="2:4" hidden="1" x14ac:dyDescent="0.25">
      <c r="B598" s="535">
        <v>61906025290037</v>
      </c>
      <c r="C598" s="534" t="s">
        <v>7723</v>
      </c>
      <c r="D598" s="301" t="e">
        <f>VLOOKUP(B598,'1-kurs'!C:F,3,)</f>
        <v>#N/A</v>
      </c>
    </row>
    <row r="599" spans="2:4" hidden="1" x14ac:dyDescent="0.25">
      <c r="B599" s="535">
        <v>62411005300024</v>
      </c>
      <c r="C599" s="534" t="s">
        <v>7724</v>
      </c>
      <c r="D599" s="301" t="str">
        <f>VLOOKUP(B599,'1-kurs'!C:F,3,)</f>
        <v>To‘lov-shartnoma</v>
      </c>
    </row>
    <row r="600" spans="2:4" hidden="1" x14ac:dyDescent="0.25">
      <c r="B600" s="535">
        <v>51204045300039</v>
      </c>
      <c r="C600" s="534" t="s">
        <v>7725</v>
      </c>
      <c r="D600" s="301" t="str">
        <f>VLOOKUP(B600,'1-kurs'!C:F,3,)</f>
        <v>To‘lov-shartnoma</v>
      </c>
    </row>
    <row r="601" spans="2:4" hidden="1" x14ac:dyDescent="0.25">
      <c r="B601" s="535">
        <v>62002065300035</v>
      </c>
      <c r="C601" s="534" t="s">
        <v>7726</v>
      </c>
      <c r="D601" s="301" t="str">
        <f>VLOOKUP(B601,'1-kurs'!C:F,3,)</f>
        <v>To‘lov-shartnoma</v>
      </c>
    </row>
    <row r="602" spans="2:4" hidden="1" x14ac:dyDescent="0.25">
      <c r="B602" s="535">
        <v>41601901140063</v>
      </c>
      <c r="C602" s="534" t="s">
        <v>8083</v>
      </c>
      <c r="D602" s="301" t="str">
        <f>VLOOKUP(B602,'1-kurs'!C:F,3,)</f>
        <v>To‘lov-shartnoma</v>
      </c>
    </row>
    <row r="603" spans="2:4" hidden="1" x14ac:dyDescent="0.25">
      <c r="B603" s="535">
        <v>62612055350074</v>
      </c>
      <c r="C603" s="534" t="s">
        <v>8084</v>
      </c>
      <c r="D603" s="301" t="e">
        <f>VLOOKUP(B603,'1-kurs'!C:F,3,)</f>
        <v>#N/A</v>
      </c>
    </row>
    <row r="604" spans="2:4" hidden="1" x14ac:dyDescent="0.25">
      <c r="B604" s="535">
        <v>30607941110020</v>
      </c>
      <c r="C604" s="534" t="s">
        <v>7993</v>
      </c>
      <c r="D604" s="301" t="e">
        <f>VLOOKUP(B604,'1-kurs'!C:F,3,)</f>
        <v>#N/A</v>
      </c>
    </row>
    <row r="605" spans="2:4" hidden="1" x14ac:dyDescent="0.25">
      <c r="B605" s="535">
        <v>30610871110019</v>
      </c>
      <c r="C605" s="534" t="s">
        <v>7929</v>
      </c>
      <c r="D605" s="301" t="str">
        <f>VLOOKUP(B605,'1-kurs'!C:F,3,)</f>
        <v>To‘lov-shartnoma</v>
      </c>
    </row>
    <row r="606" spans="2:4" hidden="1" x14ac:dyDescent="0.25">
      <c r="B606" s="535">
        <v>60209055260067</v>
      </c>
      <c r="C606" s="534" t="s">
        <v>7727</v>
      </c>
      <c r="D606" s="301" t="str">
        <f>VLOOKUP(B606,'1-kurs'!C:F,3,)</f>
        <v>To‘lov-shartnoma</v>
      </c>
    </row>
    <row r="607" spans="2:4" hidden="1" x14ac:dyDescent="0.25">
      <c r="B607" s="535">
        <v>62201025300012</v>
      </c>
      <c r="C607" s="534" t="s">
        <v>7728</v>
      </c>
      <c r="D607" s="301" t="str">
        <f>VLOOKUP(B607,'1-kurs'!C:F,3,)</f>
        <v>To‘lov-shartnoma</v>
      </c>
    </row>
    <row r="608" spans="2:4" hidden="1" x14ac:dyDescent="0.25">
      <c r="B608" s="535">
        <v>62111035290017</v>
      </c>
      <c r="C608" s="534" t="s">
        <v>7729</v>
      </c>
      <c r="D608" s="301" t="e">
        <f>VLOOKUP(B608,'1-kurs'!C:F,3,)</f>
        <v>#N/A</v>
      </c>
    </row>
    <row r="609" spans="2:4" hidden="1" x14ac:dyDescent="0.25">
      <c r="B609" s="535">
        <v>60411065290015</v>
      </c>
      <c r="C609" s="534" t="s">
        <v>7730</v>
      </c>
      <c r="D609" s="301" t="str">
        <f>VLOOKUP(B609,'1-kurs'!C:F,3,)</f>
        <v>To‘lov-shartnoma</v>
      </c>
    </row>
    <row r="610" spans="2:4" hidden="1" x14ac:dyDescent="0.25">
      <c r="B610" s="535">
        <v>42304881140050</v>
      </c>
      <c r="C610" s="534" t="s">
        <v>7731</v>
      </c>
      <c r="D610" s="301" t="str">
        <f>VLOOKUP(B610,'1-kurs'!C:F,3,)</f>
        <v>To‘lov-shartnoma</v>
      </c>
    </row>
    <row r="611" spans="2:4" hidden="1" x14ac:dyDescent="0.25">
      <c r="B611" s="535">
        <v>52605035350020</v>
      </c>
      <c r="C611" s="534" t="s">
        <v>7732</v>
      </c>
      <c r="D611" s="301" t="e">
        <f>VLOOKUP(B611,'1-kurs'!C:F,3,)</f>
        <v>#N/A</v>
      </c>
    </row>
    <row r="612" spans="2:4" hidden="1" x14ac:dyDescent="0.25">
      <c r="B612" s="535">
        <v>52106035280035</v>
      </c>
      <c r="C612" s="534" t="s">
        <v>7733</v>
      </c>
      <c r="D612" s="301" t="str">
        <f>VLOOKUP(B612,'1-kurs'!C:F,3,)</f>
        <v>Davlat granti</v>
      </c>
    </row>
    <row r="613" spans="2:4" hidden="1" x14ac:dyDescent="0.25">
      <c r="B613" s="535">
        <v>41902841060021</v>
      </c>
      <c r="C613" s="534" t="s">
        <v>7734</v>
      </c>
      <c r="D613" s="301" t="e">
        <f>VLOOKUP(B613,'1-kurs'!C:F,3,)</f>
        <v>#N/A</v>
      </c>
    </row>
    <row r="614" spans="2:4" hidden="1" x14ac:dyDescent="0.25">
      <c r="B614" s="535">
        <v>40303941010021</v>
      </c>
      <c r="C614" s="534" t="s">
        <v>7999</v>
      </c>
      <c r="D614" s="301" t="e">
        <f>VLOOKUP(B614,'1-kurs'!C:F,3,)</f>
        <v>#N/A</v>
      </c>
    </row>
    <row r="615" spans="2:4" hidden="1" x14ac:dyDescent="0.25">
      <c r="B615" s="535">
        <v>42601781140053</v>
      </c>
      <c r="C615" s="534" t="s">
        <v>7735</v>
      </c>
      <c r="D615" s="301" t="str">
        <f>VLOOKUP(B615,'1-kurs'!C:F,3,)</f>
        <v>To‘lov-shartnoma</v>
      </c>
    </row>
    <row r="616" spans="2:4" hidden="1" x14ac:dyDescent="0.25">
      <c r="B616" s="535">
        <v>51412045310109</v>
      </c>
      <c r="C616" s="534" t="s">
        <v>7736</v>
      </c>
      <c r="D616" s="301" t="str">
        <f>VLOOKUP(B616,'1-kurs'!C:F,3,)</f>
        <v>To‘lov-shartnoma</v>
      </c>
    </row>
    <row r="617" spans="2:4" hidden="1" x14ac:dyDescent="0.25">
      <c r="B617" s="535">
        <v>60712065310016</v>
      </c>
      <c r="C617" s="534" t="s">
        <v>7737</v>
      </c>
      <c r="D617" s="301" t="str">
        <f>VLOOKUP(B617,'1-kurs'!C:F,3,)</f>
        <v>To‘lov-shartnoma</v>
      </c>
    </row>
    <row r="618" spans="2:4" hidden="1" x14ac:dyDescent="0.25">
      <c r="B618" s="535">
        <v>61611076590051</v>
      </c>
      <c r="C618" s="534" t="s">
        <v>7738</v>
      </c>
      <c r="D618" s="301" t="str">
        <f>VLOOKUP(B618,'1-kurs'!C:F,3,)</f>
        <v>To‘lov-shartnoma</v>
      </c>
    </row>
    <row r="619" spans="2:4" hidden="1" x14ac:dyDescent="0.25">
      <c r="B619" s="535">
        <v>32305941000120</v>
      </c>
      <c r="C619" s="534" t="s">
        <v>7739</v>
      </c>
      <c r="D619" s="301" t="e">
        <f>VLOOKUP(B619,'1-kurs'!C:F,3,)</f>
        <v>#N/A</v>
      </c>
    </row>
    <row r="620" spans="2:4" hidden="1" x14ac:dyDescent="0.25">
      <c r="B620" s="535">
        <v>30209905260015</v>
      </c>
      <c r="C620" s="534" t="s">
        <v>7740</v>
      </c>
      <c r="D620" s="301" t="e">
        <f>VLOOKUP(B620,'1-kurs'!C:F,3,)</f>
        <v>#N/A</v>
      </c>
    </row>
    <row r="621" spans="2:4" hidden="1" x14ac:dyDescent="0.25">
      <c r="B621" s="535">
        <v>32804891120114</v>
      </c>
      <c r="C621" s="534" t="s">
        <v>7741</v>
      </c>
      <c r="D621" s="301" t="str">
        <f>VLOOKUP(B621,'1-kurs'!C:F,3,)</f>
        <v>To‘lov-shartnoma</v>
      </c>
    </row>
    <row r="622" spans="2:4" hidden="1" x14ac:dyDescent="0.25">
      <c r="B622" s="535">
        <v>32906965360043</v>
      </c>
      <c r="C622" s="534" t="s">
        <v>7742</v>
      </c>
      <c r="D622" s="301" t="str">
        <f>VLOOKUP(B622,'1-kurs'!C:F,3,)</f>
        <v>To‘lov-shartnoma</v>
      </c>
    </row>
    <row r="623" spans="2:4" hidden="1" x14ac:dyDescent="0.25">
      <c r="B623" s="535">
        <v>63110046100044</v>
      </c>
      <c r="C623" s="534" t="s">
        <v>7743</v>
      </c>
      <c r="D623" s="301" t="str">
        <f>VLOOKUP(B623,'1-kurs'!C:F,3,)</f>
        <v>To‘lov-shartnoma</v>
      </c>
    </row>
    <row r="624" spans="2:4" hidden="1" x14ac:dyDescent="0.25">
      <c r="B624" s="535">
        <v>62607065360038</v>
      </c>
      <c r="C624" s="534" t="s">
        <v>7744</v>
      </c>
      <c r="D624" s="301" t="str">
        <f>VLOOKUP(B624,'1-kurs'!C:F,3,)</f>
        <v>To‘lov-shartnoma</v>
      </c>
    </row>
    <row r="625" spans="2:4" hidden="1" x14ac:dyDescent="0.25">
      <c r="B625" s="535">
        <v>50409005310056</v>
      </c>
      <c r="C625" s="534" t="s">
        <v>7745</v>
      </c>
      <c r="D625" s="301" t="str">
        <f>VLOOKUP(B625,'1-kurs'!C:F,3,)</f>
        <v>To‘lov-shartnoma</v>
      </c>
    </row>
    <row r="626" spans="2:4" hidden="1" x14ac:dyDescent="0.25">
      <c r="B626" s="535">
        <v>30508941010021</v>
      </c>
      <c r="C626" s="534" t="s">
        <v>7746</v>
      </c>
      <c r="D626" s="301" t="e">
        <f>VLOOKUP(B626,'1-kurs'!C:F,3,)</f>
        <v>#N/A</v>
      </c>
    </row>
    <row r="627" spans="2:4" hidden="1" x14ac:dyDescent="0.25">
      <c r="B627" s="535">
        <v>42006914310024</v>
      </c>
      <c r="C627" s="534" t="s">
        <v>7883</v>
      </c>
      <c r="D627" s="301" t="str">
        <f>VLOOKUP(B627,'1-kurs'!C:F,3,)</f>
        <v>To‘lov-shartnoma</v>
      </c>
    </row>
    <row r="628" spans="2:4" hidden="1" x14ac:dyDescent="0.25">
      <c r="B628" s="535">
        <v>42607985310032</v>
      </c>
      <c r="C628" s="534" t="s">
        <v>7747</v>
      </c>
      <c r="D628" s="301" t="str">
        <f>VLOOKUP(B628,'1-kurs'!C:F,3,)</f>
        <v>To‘lov-shartnoma</v>
      </c>
    </row>
    <row r="629" spans="2:4" hidden="1" x14ac:dyDescent="0.25">
      <c r="B629" s="535">
        <v>62903065260014</v>
      </c>
      <c r="C629" s="534" t="s">
        <v>7748</v>
      </c>
      <c r="D629" s="301" t="str">
        <f>VLOOKUP(B629,'1-kurs'!C:F,3,)</f>
        <v>To‘lov-shartnoma</v>
      </c>
    </row>
    <row r="630" spans="2:4" hidden="1" x14ac:dyDescent="0.25">
      <c r="B630" s="535">
        <v>52106035250010</v>
      </c>
      <c r="C630" s="534" t="s">
        <v>7749</v>
      </c>
      <c r="D630" s="301" t="str">
        <f>VLOOKUP(B630,'1-kurs'!C:F,3,)</f>
        <v>To‘lov-shartnoma</v>
      </c>
    </row>
    <row r="631" spans="2:4" hidden="1" x14ac:dyDescent="0.25">
      <c r="B631" s="535">
        <v>52503075260065</v>
      </c>
      <c r="C631" s="534" t="s">
        <v>7750</v>
      </c>
      <c r="D631" s="301" t="str">
        <f>VLOOKUP(B631,'1-kurs'!C:F,3,)</f>
        <v>To‘lov-shartnoma</v>
      </c>
    </row>
    <row r="632" spans="2:4" hidden="1" x14ac:dyDescent="0.25">
      <c r="B632" s="535">
        <v>61610055340047</v>
      </c>
      <c r="C632" s="534" t="s">
        <v>7751</v>
      </c>
      <c r="D632" s="301" t="str">
        <f>VLOOKUP(B632,'1-kurs'!C:F,3,)</f>
        <v>To‘lov-shartnoma</v>
      </c>
    </row>
    <row r="633" spans="2:4" hidden="1" x14ac:dyDescent="0.25">
      <c r="B633" s="535">
        <v>41511795260029</v>
      </c>
      <c r="C633" s="534" t="s">
        <v>7989</v>
      </c>
      <c r="D633" s="301" t="e">
        <f>VLOOKUP(B633,'1-kurs'!C:F,3,)</f>
        <v>#N/A</v>
      </c>
    </row>
    <row r="634" spans="2:4" hidden="1" x14ac:dyDescent="0.25">
      <c r="B634" s="535">
        <v>62404075350037</v>
      </c>
      <c r="C634" s="534" t="s">
        <v>7752</v>
      </c>
      <c r="D634" s="301" t="str">
        <f>VLOOKUP(B634,'1-kurs'!C:F,3,)</f>
        <v>To‘lov-shartnoma</v>
      </c>
    </row>
    <row r="635" spans="2:4" hidden="1" x14ac:dyDescent="0.25">
      <c r="B635" s="535">
        <v>62806065820027</v>
      </c>
      <c r="C635" s="534" t="s">
        <v>7753</v>
      </c>
      <c r="D635" s="301" t="str">
        <f>VLOOKUP(B635,'1-kurs'!C:F,3,)</f>
        <v>To‘lov-shartnoma</v>
      </c>
    </row>
    <row r="636" spans="2:4" hidden="1" x14ac:dyDescent="0.25">
      <c r="B636" s="535">
        <v>61108065280029</v>
      </c>
      <c r="C636" s="534" t="s">
        <v>7990</v>
      </c>
      <c r="D636" s="301" t="e">
        <f>VLOOKUP(B636,'1-kurs'!C:F,3,)</f>
        <v>#N/A</v>
      </c>
    </row>
    <row r="637" spans="2:4" hidden="1" x14ac:dyDescent="0.25">
      <c r="B637" s="535">
        <v>30901965310047</v>
      </c>
      <c r="C637" s="534" t="s">
        <v>7954</v>
      </c>
      <c r="D637" s="301" t="str">
        <f>VLOOKUP(B637,'1-kurs'!C:F,3,)</f>
        <v>To‘lov-shartnoma</v>
      </c>
    </row>
    <row r="638" spans="2:4" hidden="1" x14ac:dyDescent="0.25">
      <c r="B638" s="535">
        <v>51306035430017</v>
      </c>
      <c r="C638" s="534" t="s">
        <v>7754</v>
      </c>
      <c r="D638" s="301" t="str">
        <f>VLOOKUP(B638,'1-kurs'!C:F,3,)</f>
        <v>To‘lov-shartnoma</v>
      </c>
    </row>
    <row r="639" spans="2:4" hidden="1" x14ac:dyDescent="0.25">
      <c r="B639" s="535">
        <v>61610065340020</v>
      </c>
      <c r="C639" s="534" t="s">
        <v>7755</v>
      </c>
      <c r="D639" s="301" t="str">
        <f>VLOOKUP(B639,'1-kurs'!C:F,3,)</f>
        <v>To‘lov-shartnoma</v>
      </c>
    </row>
    <row r="640" spans="2:4" hidden="1" x14ac:dyDescent="0.25">
      <c r="B640" s="535">
        <v>51107025360066</v>
      </c>
      <c r="C640" s="534" t="s">
        <v>7756</v>
      </c>
      <c r="D640" s="301" t="str">
        <f>VLOOKUP(B640,'1-kurs'!C:F,3,)</f>
        <v>To‘lov-shartnoma</v>
      </c>
    </row>
    <row r="641" spans="2:4" hidden="1" x14ac:dyDescent="0.25">
      <c r="B641" s="535">
        <v>33008995360044</v>
      </c>
      <c r="C641" s="534" t="s">
        <v>7757</v>
      </c>
      <c r="D641" s="301" t="str">
        <f>VLOOKUP(B641,'1-kurs'!C:F,3,)</f>
        <v>To‘lov-shartnoma</v>
      </c>
    </row>
    <row r="642" spans="2:4" hidden="1" x14ac:dyDescent="0.25">
      <c r="B642" s="535">
        <v>51808065360033</v>
      </c>
      <c r="C642" s="534" t="s">
        <v>8085</v>
      </c>
      <c r="D642" s="301" t="str">
        <f>VLOOKUP(B642,'1-kurs'!C:F,3,)</f>
        <v>To‘lov-shartnoma</v>
      </c>
    </row>
    <row r="643" spans="2:4" hidden="1" x14ac:dyDescent="0.25">
      <c r="B643" s="535">
        <v>30409975280027</v>
      </c>
      <c r="C643" s="534" t="s">
        <v>7758</v>
      </c>
      <c r="D643" s="301" t="e">
        <f>VLOOKUP(B643,'1-kurs'!C:F,3,)</f>
        <v>#N/A</v>
      </c>
    </row>
    <row r="644" spans="2:4" hidden="1" x14ac:dyDescent="0.25">
      <c r="B644" s="535">
        <v>30110932700040</v>
      </c>
      <c r="C644" s="534" t="s">
        <v>7884</v>
      </c>
      <c r="D644" s="301" t="str">
        <f>VLOOKUP(B644,'1-kurs'!C:F,3,)</f>
        <v>To‘lov-shartnoma</v>
      </c>
    </row>
    <row r="645" spans="2:4" hidden="1" x14ac:dyDescent="0.25">
      <c r="B645" s="535">
        <v>32405941010034</v>
      </c>
      <c r="C645" s="534" t="s">
        <v>7759</v>
      </c>
      <c r="D645" s="301" t="str">
        <f>VLOOKUP(B645,'1-kurs'!C:F,3,)</f>
        <v>To‘lov-shartnoma</v>
      </c>
    </row>
    <row r="646" spans="2:4" hidden="1" x14ac:dyDescent="0.25">
      <c r="B646" s="535">
        <v>52003065290026</v>
      </c>
      <c r="C646" s="534" t="s">
        <v>7760</v>
      </c>
      <c r="D646" s="301" t="str">
        <f>VLOOKUP(B646,'1-kurs'!C:F,3,)</f>
        <v>To‘lov-shartnoma</v>
      </c>
    </row>
    <row r="647" spans="2:4" hidden="1" x14ac:dyDescent="0.25">
      <c r="B647" s="535">
        <v>60805065360052</v>
      </c>
      <c r="C647" s="534" t="s">
        <v>7761</v>
      </c>
      <c r="D647" s="301" t="e">
        <f>VLOOKUP(B647,'1-kurs'!C:F,3,)</f>
        <v>#N/A</v>
      </c>
    </row>
    <row r="648" spans="2:4" hidden="1" x14ac:dyDescent="0.25">
      <c r="B648" s="535">
        <v>60105067310063</v>
      </c>
      <c r="C648" s="534" t="s">
        <v>7762</v>
      </c>
      <c r="D648" s="301" t="str">
        <f>VLOOKUP(B648,'1-kurs'!C:F,3,)</f>
        <v>To‘lov-shartnoma</v>
      </c>
    </row>
    <row r="649" spans="2:4" hidden="1" x14ac:dyDescent="0.25">
      <c r="B649" s="535">
        <v>60512025250020</v>
      </c>
      <c r="C649" s="534" t="s">
        <v>7932</v>
      </c>
      <c r="D649" s="301" t="str">
        <f>VLOOKUP(B649,'1-kurs'!C:F,3,)</f>
        <v>To‘lov-shartnoma</v>
      </c>
    </row>
    <row r="650" spans="2:4" hidden="1" x14ac:dyDescent="0.25">
      <c r="B650" s="535">
        <v>42607951010012</v>
      </c>
      <c r="C650" s="534" t="s">
        <v>7763</v>
      </c>
      <c r="D650" s="301" t="str">
        <f>VLOOKUP(B650,'1-kurs'!C:F,3,)</f>
        <v>To‘lov-shartnoma</v>
      </c>
    </row>
    <row r="651" spans="2:4" hidden="1" x14ac:dyDescent="0.25">
      <c r="B651" s="535">
        <v>41510915300014</v>
      </c>
      <c r="C651" s="534" t="s">
        <v>7764</v>
      </c>
      <c r="D651" s="301" t="str">
        <f>VLOOKUP(B651,'1-kurs'!C:F,3,)</f>
        <v>To‘lov-shartnoma</v>
      </c>
    </row>
    <row r="652" spans="2:4" hidden="1" x14ac:dyDescent="0.25">
      <c r="B652" s="535">
        <v>53005065430032</v>
      </c>
      <c r="C652" s="534" t="s">
        <v>8018</v>
      </c>
      <c r="D652" s="301" t="str">
        <f>VLOOKUP(B652,'1-kurs'!C:F,3,)</f>
        <v>To‘lov-shartnoma</v>
      </c>
    </row>
    <row r="653" spans="2:4" hidden="1" x14ac:dyDescent="0.25">
      <c r="B653" s="535">
        <v>40611865720017</v>
      </c>
      <c r="C653" s="534" t="s">
        <v>8002</v>
      </c>
      <c r="D653" s="301" t="e">
        <f>VLOOKUP(B653,'1-kurs'!C:F,3,)</f>
        <v>#N/A</v>
      </c>
    </row>
    <row r="654" spans="2:4" hidden="1" x14ac:dyDescent="0.25">
      <c r="B654" s="535">
        <v>42910995320066</v>
      </c>
      <c r="C654" s="534" t="s">
        <v>7765</v>
      </c>
      <c r="D654" s="301" t="str">
        <f>VLOOKUP(B654,'1-kurs'!C:F,3,)</f>
        <v>To‘lov-shartnoma</v>
      </c>
    </row>
    <row r="655" spans="2:4" hidden="1" x14ac:dyDescent="0.25">
      <c r="B655" s="535">
        <v>41610995310087</v>
      </c>
      <c r="C655" s="534" t="s">
        <v>7766</v>
      </c>
      <c r="D655" s="301" t="str">
        <f>VLOOKUP(B655,'1-kurs'!C:F,3,)</f>
        <v>To‘lov-shartnoma</v>
      </c>
    </row>
    <row r="656" spans="2:4" hidden="1" x14ac:dyDescent="0.25">
      <c r="B656" s="535">
        <v>40404961010029</v>
      </c>
      <c r="C656" s="534" t="s">
        <v>7767</v>
      </c>
      <c r="D656" s="301" t="str">
        <f>VLOOKUP(B656,'1-kurs'!C:F,3,)</f>
        <v>To‘lov-shartnoma</v>
      </c>
    </row>
    <row r="657" spans="2:4" hidden="1" x14ac:dyDescent="0.25">
      <c r="B657" s="535">
        <v>31107995360039</v>
      </c>
      <c r="C657" s="534" t="s">
        <v>7768</v>
      </c>
      <c r="D657" s="301" t="str">
        <f>VLOOKUP(B657,'1-kurs'!C:F,3,)</f>
        <v>To‘lov-shartnoma</v>
      </c>
    </row>
    <row r="658" spans="2:4" hidden="1" x14ac:dyDescent="0.25">
      <c r="B658" s="535">
        <v>62409065310020</v>
      </c>
      <c r="C658" s="534" t="s">
        <v>7769</v>
      </c>
      <c r="D658" s="301" t="str">
        <f>VLOOKUP(B658,'1-kurs'!C:F,3,)</f>
        <v>To‘lov-shartnoma</v>
      </c>
    </row>
    <row r="659" spans="2:4" hidden="1" x14ac:dyDescent="0.25">
      <c r="B659" s="535">
        <v>50505005260011</v>
      </c>
      <c r="C659" s="534" t="s">
        <v>7770</v>
      </c>
      <c r="D659" s="301" t="str">
        <f>VLOOKUP(B659,'1-kurs'!C:F,3,)</f>
        <v>To‘lov-shartnoma</v>
      </c>
    </row>
    <row r="660" spans="2:4" hidden="1" x14ac:dyDescent="0.25">
      <c r="B660" s="535">
        <v>50412045300015</v>
      </c>
      <c r="C660" s="534" t="s">
        <v>7950</v>
      </c>
      <c r="D660" s="301" t="str">
        <f>VLOOKUP(B660,'1-kurs'!C:F,3,)</f>
        <v>To‘lov-shartnoma</v>
      </c>
    </row>
    <row r="661" spans="2:4" hidden="1" x14ac:dyDescent="0.25">
      <c r="B661" s="535">
        <v>42306891070015</v>
      </c>
      <c r="C661" s="534" t="s">
        <v>7771</v>
      </c>
      <c r="D661" s="301" t="str">
        <f>VLOOKUP(B661,'1-kurs'!C:F,3,)</f>
        <v>To‘lov-shartnoma</v>
      </c>
    </row>
    <row r="662" spans="2:4" hidden="1" x14ac:dyDescent="0.25">
      <c r="B662" s="535">
        <v>40609975350040</v>
      </c>
      <c r="C662" s="534" t="s">
        <v>7885</v>
      </c>
      <c r="D662" s="301" t="e">
        <f>VLOOKUP(B662,'1-kurs'!C:F,3,)</f>
        <v>#N/A</v>
      </c>
    </row>
    <row r="663" spans="2:4" hidden="1" x14ac:dyDescent="0.25">
      <c r="B663" s="535">
        <v>41208921170010</v>
      </c>
      <c r="C663" s="534" t="s">
        <v>7886</v>
      </c>
      <c r="D663" s="301" t="str">
        <f>VLOOKUP(B663,'1-kurs'!C:F,3,)</f>
        <v>To‘lov-shartnoma</v>
      </c>
    </row>
    <row r="664" spans="2:4" hidden="1" x14ac:dyDescent="0.25">
      <c r="B664" s="535">
        <v>61809065360019</v>
      </c>
      <c r="C664" s="534" t="s">
        <v>7772</v>
      </c>
      <c r="D664" s="301" t="e">
        <f>VLOOKUP(B664,'1-kurs'!C:F,3,)</f>
        <v>#N/A</v>
      </c>
    </row>
    <row r="665" spans="2:4" hidden="1" x14ac:dyDescent="0.25">
      <c r="B665" s="535">
        <v>60308065290018</v>
      </c>
      <c r="C665" s="534" t="s">
        <v>7773</v>
      </c>
      <c r="D665" s="301" t="str">
        <f>VLOOKUP(B665,'1-kurs'!C:F,3,)</f>
        <v>To‘lov-shartnoma</v>
      </c>
    </row>
    <row r="666" spans="2:4" hidden="1" x14ac:dyDescent="0.25">
      <c r="B666" s="535">
        <v>62710065300026</v>
      </c>
      <c r="C666" s="534" t="s">
        <v>7774</v>
      </c>
      <c r="D666" s="301" t="e">
        <f>VLOOKUP(B666,'1-kurs'!C:F,3,)</f>
        <v>#N/A</v>
      </c>
    </row>
    <row r="667" spans="2:4" hidden="1" x14ac:dyDescent="0.25">
      <c r="B667" s="535">
        <v>61709065260017</v>
      </c>
      <c r="C667" s="534" t="s">
        <v>7775</v>
      </c>
      <c r="D667" s="301" t="str">
        <f>VLOOKUP(B667,'1-kurs'!C:F,3,)</f>
        <v>To‘lov-shartnoma</v>
      </c>
    </row>
    <row r="668" spans="2:4" hidden="1" x14ac:dyDescent="0.25">
      <c r="B668" s="535">
        <v>51308075320044</v>
      </c>
      <c r="C668" s="534" t="s">
        <v>7776</v>
      </c>
      <c r="D668" s="301" t="str">
        <f>VLOOKUP(B668,'1-kurs'!C:F,3,)</f>
        <v>To‘lov-shartnoma</v>
      </c>
    </row>
    <row r="669" spans="2:4" hidden="1" x14ac:dyDescent="0.25">
      <c r="B669" s="535">
        <v>60302045320025</v>
      </c>
      <c r="C669" s="534" t="s">
        <v>7777</v>
      </c>
      <c r="D669" s="301" t="str">
        <f>VLOOKUP(B669,'1-kurs'!C:F,3,)</f>
        <v>To‘lov-shartnoma</v>
      </c>
    </row>
    <row r="670" spans="2:4" hidden="1" x14ac:dyDescent="0.25">
      <c r="B670" s="535">
        <v>51801005260046</v>
      </c>
      <c r="C670" s="534" t="s">
        <v>7778</v>
      </c>
      <c r="D670" s="301" t="str">
        <f>VLOOKUP(B670,'1-kurs'!C:F,3,)</f>
        <v>To‘lov-shartnoma</v>
      </c>
    </row>
    <row r="671" spans="2:4" hidden="1" x14ac:dyDescent="0.25">
      <c r="B671" s="535">
        <v>50804075290042</v>
      </c>
      <c r="C671" s="534" t="s">
        <v>7779</v>
      </c>
      <c r="D671" s="301" t="str">
        <f>VLOOKUP(B671,'1-kurs'!C:F,3,)</f>
        <v>To‘lov-shartnoma</v>
      </c>
    </row>
    <row r="672" spans="2:4" hidden="1" x14ac:dyDescent="0.25">
      <c r="B672" s="535">
        <v>61306056600050</v>
      </c>
      <c r="C672" s="534" t="s">
        <v>7780</v>
      </c>
      <c r="D672" s="301" t="str">
        <f>VLOOKUP(B672,'1-kurs'!C:F,3,)</f>
        <v>To‘lov-shartnoma</v>
      </c>
    </row>
    <row r="673" spans="2:4" hidden="1" x14ac:dyDescent="0.25">
      <c r="B673" s="535">
        <v>61208015320017</v>
      </c>
      <c r="C673" s="534" t="s">
        <v>7781</v>
      </c>
      <c r="D673" s="301" t="e">
        <f>VLOOKUP(B673,'1-kurs'!C:F,3,)</f>
        <v>#N/A</v>
      </c>
    </row>
    <row r="674" spans="2:4" hidden="1" x14ac:dyDescent="0.25">
      <c r="B674" s="535">
        <v>31001791090058</v>
      </c>
      <c r="C674" s="534" t="s">
        <v>8087</v>
      </c>
      <c r="D674" s="301" t="str">
        <f>VLOOKUP(B674,'1-kurs'!C:F,3,)</f>
        <v>To‘lov-shartnoma</v>
      </c>
    </row>
    <row r="675" spans="2:4" hidden="1" x14ac:dyDescent="0.25">
      <c r="B675" s="535">
        <v>31902872740014</v>
      </c>
      <c r="C675" s="534" t="s">
        <v>8009</v>
      </c>
      <c r="D675" s="301" t="e">
        <f>VLOOKUP(B675,'1-kurs'!C:F,3,)</f>
        <v>#N/A</v>
      </c>
    </row>
    <row r="676" spans="2:4" hidden="1" x14ac:dyDescent="0.25">
      <c r="B676" s="535">
        <v>41102965280026</v>
      </c>
      <c r="C676" s="534" t="s">
        <v>7782</v>
      </c>
      <c r="D676" s="301" t="str">
        <f>VLOOKUP(B676,'1-kurs'!C:F,3,)</f>
        <v>To‘lov-shartnoma</v>
      </c>
    </row>
    <row r="677" spans="2:4" hidden="1" x14ac:dyDescent="0.25">
      <c r="B677" s="535">
        <v>60305005280027</v>
      </c>
      <c r="C677" s="534" t="s">
        <v>7783</v>
      </c>
      <c r="D677" s="301" t="str">
        <f>VLOOKUP(B677,'1-kurs'!C:F,3,)</f>
        <v>To‘lov-shartnoma</v>
      </c>
    </row>
    <row r="678" spans="2:4" hidden="1" x14ac:dyDescent="0.25">
      <c r="B678" s="535">
        <v>30609995630046</v>
      </c>
      <c r="C678" s="534" t="s">
        <v>7784</v>
      </c>
      <c r="D678" s="301" t="str">
        <f>VLOOKUP(B678,'1-kurs'!C:F,3,)</f>
        <v>To‘lov-shartnoma</v>
      </c>
    </row>
    <row r="679" spans="2:4" hidden="1" x14ac:dyDescent="0.25">
      <c r="B679" s="535">
        <v>32510975260013</v>
      </c>
      <c r="C679" s="534" t="s">
        <v>7785</v>
      </c>
      <c r="D679" s="301" t="str">
        <f>VLOOKUP(B679,'1-kurs'!C:F,3,)</f>
        <v>To‘lov-shartnoma</v>
      </c>
    </row>
    <row r="680" spans="2:4" hidden="1" x14ac:dyDescent="0.25">
      <c r="B680" s="535">
        <v>51908075280065</v>
      </c>
      <c r="C680" s="534" t="s">
        <v>7786</v>
      </c>
      <c r="D680" s="301" t="str">
        <f>VLOOKUP(B680,'1-kurs'!C:F,3,)</f>
        <v>To‘lov-shartnoma</v>
      </c>
    </row>
    <row r="681" spans="2:4" hidden="1" x14ac:dyDescent="0.25">
      <c r="B681" s="535">
        <v>62311065360010</v>
      </c>
      <c r="C681" s="534" t="s">
        <v>7787</v>
      </c>
      <c r="D681" s="301" t="str">
        <f>VLOOKUP(B681,'1-kurs'!C:F,3,)</f>
        <v>To‘lov-shartnoma</v>
      </c>
    </row>
    <row r="682" spans="2:4" hidden="1" x14ac:dyDescent="0.25">
      <c r="B682" s="535">
        <v>40511841140018</v>
      </c>
      <c r="C682" s="534" t="s">
        <v>1312</v>
      </c>
      <c r="D682" s="301" t="str">
        <f>VLOOKUP(B682,'1-kurs'!C:F,3,)</f>
        <v>To‘lov-shartnoma</v>
      </c>
    </row>
    <row r="683" spans="2:4" hidden="1" x14ac:dyDescent="0.25">
      <c r="B683" s="535">
        <v>41104965320038</v>
      </c>
      <c r="C683" s="534" t="s">
        <v>7788</v>
      </c>
      <c r="D683" s="301" t="str">
        <f>VLOOKUP(B683,'1-kurs'!C:F,3,)</f>
        <v>To‘lov-shartnoma</v>
      </c>
    </row>
    <row r="684" spans="2:4" hidden="1" x14ac:dyDescent="0.25">
      <c r="B684" s="535">
        <v>41112995260037</v>
      </c>
      <c r="C684" s="534" t="s">
        <v>7789</v>
      </c>
      <c r="D684" s="301" t="str">
        <f>VLOOKUP(B684,'1-kurs'!C:F,3,)</f>
        <v>To‘lov-shartnoma</v>
      </c>
    </row>
    <row r="685" spans="2:4" hidden="1" x14ac:dyDescent="0.25">
      <c r="B685" s="535">
        <v>31303802740098</v>
      </c>
      <c r="C685" s="534" t="s">
        <v>7982</v>
      </c>
      <c r="D685" s="301" t="e">
        <f>VLOOKUP(B685,'1-kurs'!C:F,3,)</f>
        <v>#N/A</v>
      </c>
    </row>
    <row r="686" spans="2:4" hidden="1" x14ac:dyDescent="0.25">
      <c r="B686" s="535">
        <v>52809065350087</v>
      </c>
      <c r="C686" s="534" t="s">
        <v>7790</v>
      </c>
      <c r="D686" s="301" t="str">
        <f>VLOOKUP(B686,'1-kurs'!C:F,3,)</f>
        <v>To‘lov-shartnoma</v>
      </c>
    </row>
    <row r="687" spans="2:4" hidden="1" x14ac:dyDescent="0.25">
      <c r="B687" s="535">
        <v>51404055330022</v>
      </c>
      <c r="C687" s="534" t="s">
        <v>7887</v>
      </c>
      <c r="D687" s="301" t="e">
        <f>VLOOKUP(B687,'1-kurs'!C:F,3,)</f>
        <v>#N/A</v>
      </c>
    </row>
    <row r="688" spans="2:4" hidden="1" x14ac:dyDescent="0.25">
      <c r="B688" s="535">
        <v>32104892700112</v>
      </c>
      <c r="C688" s="534" t="s">
        <v>7958</v>
      </c>
      <c r="D688" s="301" t="e">
        <f>VLOOKUP(B688,'1-kurs'!C:F,3,)</f>
        <v>#N/A</v>
      </c>
    </row>
    <row r="689" spans="2:4" hidden="1" x14ac:dyDescent="0.25">
      <c r="B689" s="535">
        <v>41207841150030</v>
      </c>
      <c r="C689" s="534" t="s">
        <v>8089</v>
      </c>
      <c r="D689" s="301" t="str">
        <f>VLOOKUP(B689,'1-kurs'!C:F,3,)</f>
        <v>To‘lov-shartnoma</v>
      </c>
    </row>
    <row r="690" spans="2:4" hidden="1" x14ac:dyDescent="0.25">
      <c r="B690" s="535">
        <v>40309985270016</v>
      </c>
      <c r="C690" s="534" t="s">
        <v>7791</v>
      </c>
      <c r="D690" s="301" t="e">
        <f>VLOOKUP(B690,'1-kurs'!C:F,3,)</f>
        <v>#N/A</v>
      </c>
    </row>
    <row r="691" spans="2:4" hidden="1" x14ac:dyDescent="0.25">
      <c r="B691" s="535">
        <v>42812882710054</v>
      </c>
      <c r="C691" s="534" t="s">
        <v>8090</v>
      </c>
      <c r="D691" s="301" t="e">
        <f>VLOOKUP(B691,'1-kurs'!C:F,3,)</f>
        <v>#N/A</v>
      </c>
    </row>
    <row r="692" spans="2:4" hidden="1" x14ac:dyDescent="0.25">
      <c r="B692" s="535">
        <v>41102881140073</v>
      </c>
      <c r="C692" s="534" t="s">
        <v>7792</v>
      </c>
      <c r="D692" s="301" t="str">
        <f>VLOOKUP(B692,'1-kurs'!C:F,3,)</f>
        <v>To‘lov-shartnoma</v>
      </c>
    </row>
    <row r="693" spans="2:4" hidden="1" x14ac:dyDescent="0.25">
      <c r="B693" s="535">
        <v>40110965310040</v>
      </c>
      <c r="C693" s="534" t="s">
        <v>7948</v>
      </c>
      <c r="D693" s="301" t="str">
        <f>VLOOKUP(B693,'1-kurs'!C:F,3,)</f>
        <v>To‘lov-shartnoma</v>
      </c>
    </row>
    <row r="694" spans="2:4" hidden="1" x14ac:dyDescent="0.25">
      <c r="B694" s="535">
        <v>61201025260010</v>
      </c>
      <c r="C694" s="534" t="s">
        <v>7793</v>
      </c>
      <c r="D694" s="301" t="str">
        <f>VLOOKUP(B694,'1-kurs'!C:F,3,)</f>
        <v>To‘lov-shartnoma</v>
      </c>
    </row>
    <row r="695" spans="2:4" hidden="1" x14ac:dyDescent="0.25">
      <c r="B695" s="535">
        <v>40902951120029</v>
      </c>
      <c r="C695" s="534" t="s">
        <v>7794</v>
      </c>
      <c r="D695" s="301" t="str">
        <f>VLOOKUP(B695,'1-kurs'!C:F,3,)</f>
        <v>To‘lov-shartnoma</v>
      </c>
    </row>
    <row r="696" spans="2:4" hidden="1" x14ac:dyDescent="0.25">
      <c r="B696" s="535">
        <v>40407901060021</v>
      </c>
      <c r="C696" s="534" t="s">
        <v>8091</v>
      </c>
      <c r="D696" s="301" t="str">
        <f>VLOOKUP(B696,'1-kurs'!C:F,3,)</f>
        <v>To‘lov-shartnoma</v>
      </c>
    </row>
    <row r="697" spans="2:4" hidden="1" x14ac:dyDescent="0.25">
      <c r="B697" s="535">
        <v>62506075340051</v>
      </c>
      <c r="C697" s="534" t="s">
        <v>7795</v>
      </c>
      <c r="D697" s="301" t="str">
        <f>VLOOKUP(B697,'1-kurs'!C:F,3,)</f>
        <v>To‘lov-shartnoma</v>
      </c>
    </row>
    <row r="698" spans="2:4" hidden="1" x14ac:dyDescent="0.25">
      <c r="B698" s="535">
        <v>60309075260093</v>
      </c>
      <c r="C698" s="534" t="s">
        <v>7796</v>
      </c>
      <c r="D698" s="301" t="str">
        <f>VLOOKUP(B698,'1-kurs'!C:F,3,)</f>
        <v>To‘lov-shartnoma</v>
      </c>
    </row>
    <row r="699" spans="2:4" hidden="1" x14ac:dyDescent="0.25">
      <c r="B699" s="535">
        <v>60212065280019</v>
      </c>
      <c r="C699" s="534" t="s">
        <v>7797</v>
      </c>
      <c r="D699" s="301" t="str">
        <f>VLOOKUP(B699,'1-kurs'!C:F,3,)</f>
        <v>To‘lov-shartnoma</v>
      </c>
    </row>
    <row r="700" spans="2:4" hidden="1" x14ac:dyDescent="0.25">
      <c r="B700" s="535">
        <v>51910075280013</v>
      </c>
      <c r="C700" s="534" t="s">
        <v>7798</v>
      </c>
      <c r="D700" s="301" t="str">
        <f>VLOOKUP(B700,'1-kurs'!C:F,3,)</f>
        <v>To‘lov-shartnoma</v>
      </c>
    </row>
    <row r="701" spans="2:4" hidden="1" x14ac:dyDescent="0.25">
      <c r="B701" s="535">
        <v>62406066080020</v>
      </c>
      <c r="C701" s="534" t="s">
        <v>7799</v>
      </c>
      <c r="D701" s="301" t="str">
        <f>VLOOKUP(B701,'1-kurs'!C:F,3,)</f>
        <v>To‘lov-shartnoma</v>
      </c>
    </row>
    <row r="702" spans="2:4" hidden="1" x14ac:dyDescent="0.25">
      <c r="B702" s="535">
        <v>42104931820019</v>
      </c>
      <c r="C702" s="534" t="s">
        <v>7800</v>
      </c>
      <c r="D702" s="301" t="str">
        <f>VLOOKUP(B702,'1-kurs'!C:F,3,)</f>
        <v>To‘lov-shartnoma</v>
      </c>
    </row>
    <row r="703" spans="2:4" hidden="1" x14ac:dyDescent="0.25">
      <c r="B703" s="535">
        <v>62311005260017</v>
      </c>
      <c r="C703" s="534" t="s">
        <v>7939</v>
      </c>
      <c r="D703" s="301" t="str">
        <f>VLOOKUP(B703,'1-kurs'!C:F,3,)</f>
        <v>To‘lov-shartnoma</v>
      </c>
    </row>
    <row r="704" spans="2:4" hidden="1" x14ac:dyDescent="0.25">
      <c r="B704" s="535">
        <v>30105901060025</v>
      </c>
      <c r="C704" s="534" t="s">
        <v>7801</v>
      </c>
      <c r="D704" s="301" t="str">
        <f>VLOOKUP(B704,'1-kurs'!C:F,3,)</f>
        <v>To‘lov-shartnoma</v>
      </c>
    </row>
    <row r="705" spans="2:4" hidden="1" x14ac:dyDescent="0.25">
      <c r="B705" s="535">
        <v>32106985270014</v>
      </c>
      <c r="C705" s="534" t="s">
        <v>7802</v>
      </c>
      <c r="D705" s="301" t="e">
        <f>VLOOKUP(B705,'1-kurs'!C:F,3,)</f>
        <v>#N/A</v>
      </c>
    </row>
    <row r="706" spans="2:4" hidden="1" x14ac:dyDescent="0.25">
      <c r="B706" s="535">
        <v>40804955310076</v>
      </c>
      <c r="C706" s="534" t="s">
        <v>7803</v>
      </c>
      <c r="D706" s="301" t="str">
        <f>VLOOKUP(B706,'1-kurs'!C:F,3,)</f>
        <v>To‘lov-shartnoma</v>
      </c>
    </row>
    <row r="707" spans="2:4" hidden="1" x14ac:dyDescent="0.25">
      <c r="B707" s="535">
        <v>52707015040061</v>
      </c>
      <c r="C707" s="534" t="s">
        <v>7804</v>
      </c>
      <c r="D707" s="301" t="str">
        <f>VLOOKUP(B707,'1-kurs'!C:F,3,)</f>
        <v>To‘lov-shartnoma</v>
      </c>
    </row>
    <row r="708" spans="2:4" hidden="1" x14ac:dyDescent="0.25">
      <c r="B708" s="535">
        <v>42810955900038</v>
      </c>
      <c r="C708" s="534" t="s">
        <v>7805</v>
      </c>
      <c r="D708" s="301" t="e">
        <f>VLOOKUP(B708,'1-kurs'!C:F,3,)</f>
        <v>#N/A</v>
      </c>
    </row>
    <row r="709" spans="2:4" hidden="1" x14ac:dyDescent="0.25">
      <c r="B709" s="535">
        <v>40305975260065</v>
      </c>
      <c r="C709" s="534" t="s">
        <v>7806</v>
      </c>
      <c r="D709" s="301" t="str">
        <f>VLOOKUP(B709,'1-kurs'!C:F,3,)</f>
        <v>To‘lov-shartnoma</v>
      </c>
    </row>
    <row r="710" spans="2:4" hidden="1" x14ac:dyDescent="0.25">
      <c r="B710" s="535">
        <v>60501065360040</v>
      </c>
      <c r="C710" s="534" t="s">
        <v>7807</v>
      </c>
      <c r="D710" s="301" t="str">
        <f>VLOOKUP(B710,'1-kurs'!C:F,3,)</f>
        <v>To‘lov-shartnoma</v>
      </c>
    </row>
    <row r="711" spans="2:4" hidden="1" x14ac:dyDescent="0.25">
      <c r="B711" s="535">
        <v>43009851100032</v>
      </c>
      <c r="C711" s="534" t="s">
        <v>7808</v>
      </c>
      <c r="D711" s="301" t="str">
        <f>VLOOKUP(B711,'1-kurs'!C:F,3,)</f>
        <v>To‘lov-shartnoma</v>
      </c>
    </row>
    <row r="712" spans="2:4" hidden="1" x14ac:dyDescent="0.25">
      <c r="B712" s="535">
        <v>50312015280025</v>
      </c>
      <c r="C712" s="534" t="s">
        <v>7809</v>
      </c>
      <c r="D712" s="301" t="str">
        <f>VLOOKUP(B712,'1-kurs'!C:F,3,)</f>
        <v>To‘lov-shartnoma</v>
      </c>
    </row>
    <row r="713" spans="2:4" hidden="1" x14ac:dyDescent="0.25">
      <c r="B713" s="535">
        <v>50610075260037</v>
      </c>
      <c r="C713" s="534" t="s">
        <v>7810</v>
      </c>
      <c r="D713" s="301" t="str">
        <f>VLOOKUP(B713,'1-kurs'!C:F,3,)</f>
        <v>To‘lov-shartnoma</v>
      </c>
    </row>
    <row r="714" spans="2:4" hidden="1" x14ac:dyDescent="0.25">
      <c r="B714" s="535">
        <v>41403881000119</v>
      </c>
      <c r="C714" s="534" t="s">
        <v>7811</v>
      </c>
      <c r="D714" s="301" t="str">
        <f>VLOOKUP(B714,'1-kurs'!C:F,3,)</f>
        <v>To‘lov-shartnoma</v>
      </c>
    </row>
    <row r="715" spans="2:4" hidden="1" x14ac:dyDescent="0.25">
      <c r="B715" s="535">
        <v>62504006520064</v>
      </c>
      <c r="C715" s="534" t="s">
        <v>7812</v>
      </c>
      <c r="D715" s="301" t="str">
        <f>VLOOKUP(B715,'1-kurs'!C:F,3,)</f>
        <v>To‘lov-shartnoma</v>
      </c>
    </row>
    <row r="716" spans="2:4" hidden="1" x14ac:dyDescent="0.25">
      <c r="B716" s="535">
        <v>61703035260025</v>
      </c>
      <c r="C716" s="534" t="s">
        <v>7813</v>
      </c>
      <c r="D716" s="301" t="e">
        <f>VLOOKUP(B716,'1-kurs'!C:F,3,)</f>
        <v>#N/A</v>
      </c>
    </row>
    <row r="717" spans="2:4" hidden="1" x14ac:dyDescent="0.25">
      <c r="B717" s="535">
        <v>60708065300010</v>
      </c>
      <c r="C717" s="534" t="s">
        <v>7814</v>
      </c>
      <c r="D717" s="301" t="str">
        <f>VLOOKUP(B717,'1-kurs'!C:F,3,)</f>
        <v>To‘lov-shartnoma</v>
      </c>
    </row>
    <row r="718" spans="2:4" hidden="1" x14ac:dyDescent="0.25">
      <c r="B718" s="535">
        <v>41803843940017</v>
      </c>
      <c r="C718" s="534" t="s">
        <v>8092</v>
      </c>
      <c r="D718" s="301" t="str">
        <f>VLOOKUP(B718,'1-kurs'!C:F,3,)</f>
        <v>To‘lov-shartnoma</v>
      </c>
    </row>
    <row r="719" spans="2:4" hidden="1" x14ac:dyDescent="0.25">
      <c r="B719" s="535">
        <v>31505935260010</v>
      </c>
      <c r="C719" s="534" t="s">
        <v>7815</v>
      </c>
      <c r="D719" s="301" t="e">
        <f>VLOOKUP(B719,'1-kurs'!C:F,3,)</f>
        <v>#N/A</v>
      </c>
    </row>
    <row r="720" spans="2:4" hidden="1" x14ac:dyDescent="0.25">
      <c r="B720" s="535">
        <v>43009891120096</v>
      </c>
      <c r="C720" s="534" t="s">
        <v>8093</v>
      </c>
      <c r="D720" s="301" t="e">
        <f>VLOOKUP(B720,'1-kurs'!C:F,3,)</f>
        <v>#N/A</v>
      </c>
    </row>
    <row r="721" spans="2:4" hidden="1" x14ac:dyDescent="0.25">
      <c r="B721" s="535">
        <v>61708065280025</v>
      </c>
      <c r="C721" s="534" t="s">
        <v>7816</v>
      </c>
      <c r="D721" s="301" t="str">
        <f>VLOOKUP(B721,'1-kurs'!C:F,3,)</f>
        <v>To‘lov-shartnoma</v>
      </c>
    </row>
    <row r="722" spans="2:4" hidden="1" x14ac:dyDescent="0.25">
      <c r="B722" s="535">
        <v>61601045350012</v>
      </c>
      <c r="C722" s="534" t="s">
        <v>7888</v>
      </c>
      <c r="D722" s="301" t="str">
        <f>VLOOKUP(B722,'1-kurs'!C:F,3,)</f>
        <v>To‘lov-shartnoma</v>
      </c>
    </row>
    <row r="723" spans="2:4" hidden="1" x14ac:dyDescent="0.25">
      <c r="B723" s="535">
        <v>62205075260058</v>
      </c>
      <c r="C723" s="534" t="s">
        <v>7817</v>
      </c>
      <c r="D723" s="301" t="str">
        <f>VLOOKUP(B723,'1-kurs'!C:F,3,)</f>
        <v>To‘lov-shartnoma</v>
      </c>
    </row>
    <row r="724" spans="2:4" hidden="1" x14ac:dyDescent="0.25">
      <c r="B724" s="535">
        <v>61510055320066</v>
      </c>
      <c r="C724" s="534" t="s">
        <v>7818</v>
      </c>
      <c r="D724" s="301" t="str">
        <f>VLOOKUP(B724,'1-kurs'!C:F,3,)</f>
        <v>To‘lov-shartnoma</v>
      </c>
    </row>
    <row r="725" spans="2:4" hidden="1" x14ac:dyDescent="0.25">
      <c r="B725" s="535">
        <v>62212045260055</v>
      </c>
      <c r="C725" s="534" t="s">
        <v>8094</v>
      </c>
      <c r="D725" s="301" t="str">
        <f>VLOOKUP(B725,'1-kurs'!C:F,3,)</f>
        <v>To‘lov-shartnoma</v>
      </c>
    </row>
    <row r="726" spans="2:4" hidden="1" x14ac:dyDescent="0.25">
      <c r="B726" s="535">
        <v>32409995700057</v>
      </c>
      <c r="C726" s="534" t="s">
        <v>7819</v>
      </c>
      <c r="D726" s="301" t="e">
        <f>VLOOKUP(B726,'1-kurs'!C:F,3,)</f>
        <v>#N/A</v>
      </c>
    </row>
    <row r="727" spans="2:4" hidden="1" x14ac:dyDescent="0.25">
      <c r="B727" s="535">
        <v>60202075320018</v>
      </c>
      <c r="C727" s="534" t="s">
        <v>7820</v>
      </c>
      <c r="D727" s="301" t="str">
        <f>VLOOKUP(B727,'1-kurs'!C:F,3,)</f>
        <v>To‘lov-shartnoma</v>
      </c>
    </row>
    <row r="728" spans="2:4" hidden="1" x14ac:dyDescent="0.25">
      <c r="B728" s="535">
        <v>41401871000022</v>
      </c>
      <c r="C728" s="534" t="s">
        <v>7821</v>
      </c>
      <c r="D728" s="301" t="e">
        <f>VLOOKUP(B728,'1-kurs'!C:F,3,)</f>
        <v>#N/A</v>
      </c>
    </row>
    <row r="729" spans="2:4" hidden="1" x14ac:dyDescent="0.25">
      <c r="B729" s="535">
        <v>62812046130045</v>
      </c>
      <c r="C729" s="534" t="s">
        <v>558</v>
      </c>
      <c r="D729" s="301" t="str">
        <f>VLOOKUP(B729,'1-kurs'!C:F,3,)</f>
        <v>To‘lov-shartnoma</v>
      </c>
    </row>
    <row r="730" spans="2:4" hidden="1" x14ac:dyDescent="0.25">
      <c r="B730" s="535">
        <v>40806791100022</v>
      </c>
      <c r="C730" s="534" t="s">
        <v>7968</v>
      </c>
      <c r="D730" s="301" t="str">
        <f>VLOOKUP(B730,'1-kurs'!C:F,3,)</f>
        <v>To‘lov-shartnoma</v>
      </c>
    </row>
    <row r="731" spans="2:4" hidden="1" x14ac:dyDescent="0.25">
      <c r="B731" s="535">
        <v>61504067110027</v>
      </c>
      <c r="C731" s="534" t="s">
        <v>7822</v>
      </c>
      <c r="D731" s="301" t="str">
        <f>VLOOKUP(B731,'1-kurs'!C:F,3,)</f>
        <v>To‘lov-shartnoma</v>
      </c>
    </row>
    <row r="732" spans="2:4" hidden="1" x14ac:dyDescent="0.25">
      <c r="B732" s="535">
        <v>40604822380034</v>
      </c>
      <c r="C732" s="534" t="s">
        <v>7823</v>
      </c>
      <c r="D732" s="301" t="e">
        <f>VLOOKUP(B732,'1-kurs'!C:F,3,)</f>
        <v>#N/A</v>
      </c>
    </row>
    <row r="733" spans="2:4" hidden="1" x14ac:dyDescent="0.25">
      <c r="B733" s="535">
        <v>61907065310110</v>
      </c>
      <c r="C733" s="534" t="s">
        <v>7824</v>
      </c>
      <c r="D733" s="301" t="str">
        <f>VLOOKUP(B733,'1-kurs'!C:F,3,)</f>
        <v>To‘lov-shartnoma</v>
      </c>
    </row>
    <row r="734" spans="2:4" hidden="1" x14ac:dyDescent="0.25">
      <c r="B734" s="535">
        <v>30310985680034</v>
      </c>
      <c r="C734" s="534" t="s">
        <v>7825</v>
      </c>
      <c r="D734" s="301" t="e">
        <f>VLOOKUP(B734,'1-kurs'!C:F,3,)</f>
        <v>#N/A</v>
      </c>
    </row>
    <row r="735" spans="2:4" hidden="1" x14ac:dyDescent="0.25">
      <c r="B735" s="535">
        <v>42408882380070</v>
      </c>
      <c r="C735" s="534" t="s">
        <v>7826</v>
      </c>
      <c r="D735" s="301" t="str">
        <f>VLOOKUP(B735,'1-kurs'!C:F,3,)</f>
        <v>To‘lov-shartnoma</v>
      </c>
    </row>
    <row r="736" spans="2:4" hidden="1" x14ac:dyDescent="0.25">
      <c r="B736" s="535">
        <v>40101741940083</v>
      </c>
      <c r="C736" s="534" t="s">
        <v>7827</v>
      </c>
      <c r="D736" s="301" t="str">
        <f>VLOOKUP(B736,'1-kurs'!C:F,3,)</f>
        <v>To‘lov-shartnoma</v>
      </c>
    </row>
    <row r="737" spans="2:4" hidden="1" x14ac:dyDescent="0.25">
      <c r="B737" s="535">
        <v>40507891000161</v>
      </c>
      <c r="C737" s="534" t="s">
        <v>7828</v>
      </c>
      <c r="D737" s="301" t="str">
        <f>VLOOKUP(B737,'1-kurs'!C:F,3,)</f>
        <v>To‘lov-shartnoma</v>
      </c>
    </row>
    <row r="738" spans="2:4" hidden="1" x14ac:dyDescent="0.25">
      <c r="B738" s="535">
        <v>50401075350042</v>
      </c>
      <c r="C738" s="534" t="s">
        <v>7829</v>
      </c>
      <c r="D738" s="301" t="str">
        <f>VLOOKUP(B738,'1-kurs'!C:F,3,)</f>
        <v>To‘lov-shartnoma</v>
      </c>
    </row>
    <row r="739" spans="2:4" hidden="1" x14ac:dyDescent="0.25">
      <c r="B739" s="535">
        <v>42812921000056</v>
      </c>
      <c r="C739" s="534" t="s">
        <v>7830</v>
      </c>
      <c r="D739" s="301" t="str">
        <f>VLOOKUP(B739,'1-kurs'!C:F,3,)</f>
        <v>To‘lov-shartnoma</v>
      </c>
    </row>
    <row r="740" spans="2:4" hidden="1" x14ac:dyDescent="0.25">
      <c r="B740" s="535">
        <v>52410015280033</v>
      </c>
      <c r="C740" s="534" t="s">
        <v>7831</v>
      </c>
      <c r="D740" s="301" t="e">
        <f>VLOOKUP(B740,'1-kurs'!C:F,3,)</f>
        <v>#N/A</v>
      </c>
    </row>
    <row r="741" spans="2:4" hidden="1" x14ac:dyDescent="0.25">
      <c r="B741" s="535">
        <v>60309075290025</v>
      </c>
      <c r="C741" s="534" t="s">
        <v>7832</v>
      </c>
      <c r="D741" s="301" t="str">
        <f>VLOOKUP(B741,'1-kurs'!C:F,3,)</f>
        <v>To‘lov-shartnoma</v>
      </c>
    </row>
    <row r="742" spans="2:4" hidden="1" x14ac:dyDescent="0.25">
      <c r="B742" s="535">
        <v>61908015260066</v>
      </c>
      <c r="C742" s="534" t="s">
        <v>7833</v>
      </c>
      <c r="D742" s="301" t="str">
        <f>VLOOKUP(B742,'1-kurs'!C:F,3,)</f>
        <v>To‘lov-shartnoma</v>
      </c>
    </row>
    <row r="743" spans="2:4" hidden="1" x14ac:dyDescent="0.25">
      <c r="B743" s="535">
        <v>51704027110031</v>
      </c>
      <c r="C743" s="534" t="s">
        <v>7834</v>
      </c>
      <c r="D743" s="301" t="str">
        <f>VLOOKUP(B743,'1-kurs'!C:F,3,)</f>
        <v>To‘lov-shartnoma</v>
      </c>
    </row>
    <row r="744" spans="2:4" hidden="1" x14ac:dyDescent="0.25">
      <c r="B744" s="535">
        <v>52805045350029</v>
      </c>
      <c r="C744" s="534" t="s">
        <v>7835</v>
      </c>
      <c r="D744" s="301" t="e">
        <f>VLOOKUP(B744,'1-kurs'!C:F,3,)</f>
        <v>#N/A</v>
      </c>
    </row>
    <row r="745" spans="2:4" hidden="1" x14ac:dyDescent="0.25">
      <c r="B745" s="535">
        <v>40309893920025</v>
      </c>
      <c r="C745" s="534" t="s">
        <v>7961</v>
      </c>
      <c r="D745" s="301" t="e">
        <f>VLOOKUP(B745,'1-kurs'!C:F,3,)</f>
        <v>#N/A</v>
      </c>
    </row>
    <row r="746" spans="2:4" hidden="1" x14ac:dyDescent="0.25">
      <c r="B746" s="535">
        <v>42202861100037</v>
      </c>
      <c r="C746" s="534" t="s">
        <v>7836</v>
      </c>
      <c r="D746" s="301" t="str">
        <f>VLOOKUP(B746,'1-kurs'!C:F,3,)</f>
        <v>To‘lov-shartnoma</v>
      </c>
    </row>
    <row r="747" spans="2:4" hidden="1" x14ac:dyDescent="0.25">
      <c r="B747" s="535">
        <v>61801035330013</v>
      </c>
      <c r="C747" s="534" t="s">
        <v>7946</v>
      </c>
      <c r="D747" s="301" t="str">
        <f>VLOOKUP(B747,'1-kurs'!C:F,3,)</f>
        <v>To‘lov-shartnoma</v>
      </c>
    </row>
    <row r="748" spans="2:4" hidden="1" x14ac:dyDescent="0.25">
      <c r="B748" s="535">
        <v>41508961000011</v>
      </c>
      <c r="C748" s="534" t="s">
        <v>7837</v>
      </c>
      <c r="D748" s="301" t="str">
        <f>VLOOKUP(B748,'1-kurs'!C:F,3,)</f>
        <v>To‘lov-shartnoma</v>
      </c>
    </row>
    <row r="749" spans="2:4" hidden="1" x14ac:dyDescent="0.25">
      <c r="B749" s="535">
        <v>61108065270046</v>
      </c>
      <c r="C749" s="534" t="s">
        <v>7838</v>
      </c>
      <c r="D749" s="301" t="str">
        <f>VLOOKUP(B749,'1-kurs'!C:F,3,)</f>
        <v>To‘lov-shartnoma</v>
      </c>
    </row>
    <row r="750" spans="2:4" hidden="1" x14ac:dyDescent="0.25">
      <c r="B750" s="535">
        <v>63001075260026</v>
      </c>
      <c r="C750" s="534" t="s">
        <v>7839</v>
      </c>
      <c r="D750" s="301" t="str">
        <f>VLOOKUP(B750,'1-kurs'!C:F,3,)</f>
        <v>To‘lov-shartnoma</v>
      </c>
    </row>
    <row r="751" spans="2:4" hidden="1" x14ac:dyDescent="0.25">
      <c r="B751" s="535">
        <v>41704922560044</v>
      </c>
      <c r="C751" s="534" t="s">
        <v>7840</v>
      </c>
      <c r="D751" s="301" t="e">
        <f>VLOOKUP(B751,'1-kurs'!C:F,3,)</f>
        <v>#N/A</v>
      </c>
    </row>
    <row r="752" spans="2:4" hidden="1" x14ac:dyDescent="0.25">
      <c r="B752" s="535">
        <v>31112782630097</v>
      </c>
      <c r="C752" s="534" t="s">
        <v>7991</v>
      </c>
      <c r="D752" s="301" t="e">
        <f>VLOOKUP(B752,'1-kurs'!C:F,3,)</f>
        <v>#N/A</v>
      </c>
    </row>
    <row r="753" spans="2:4" hidden="1" x14ac:dyDescent="0.25">
      <c r="B753" s="535">
        <v>50407025300026</v>
      </c>
      <c r="C753" s="534" t="s">
        <v>7841</v>
      </c>
      <c r="D753" s="301" t="str">
        <f>VLOOKUP(B753,'1-kurs'!C:F,3,)</f>
        <v>To‘lov-shartnoma</v>
      </c>
    </row>
    <row r="754" spans="2:4" hidden="1" x14ac:dyDescent="0.25">
      <c r="B754" s="535">
        <v>43008842340042</v>
      </c>
      <c r="C754" s="534" t="s">
        <v>7842</v>
      </c>
      <c r="D754" s="301" t="str">
        <f>VLOOKUP(B754,'1-kurs'!C:F,3,)</f>
        <v>To‘lov-shartnoma</v>
      </c>
    </row>
    <row r="755" spans="2:4" hidden="1" x14ac:dyDescent="0.25">
      <c r="B755" s="535">
        <v>62105075310130</v>
      </c>
      <c r="C755" s="534" t="s">
        <v>7843</v>
      </c>
      <c r="D755" s="301" t="str">
        <f>VLOOKUP(B755,'1-kurs'!C:F,3,)</f>
        <v>To‘lov-shartnoma</v>
      </c>
    </row>
    <row r="756" spans="2:4" hidden="1" x14ac:dyDescent="0.25">
      <c r="B756" s="535">
        <v>42609861080044</v>
      </c>
      <c r="C756" s="534" t="s">
        <v>7844</v>
      </c>
      <c r="D756" s="301" t="str">
        <f>VLOOKUP(B756,'1-kurs'!C:F,3,)</f>
        <v>To‘lov-shartnoma</v>
      </c>
    </row>
    <row r="757" spans="2:4" hidden="1" x14ac:dyDescent="0.25">
      <c r="B757" s="535">
        <v>61706025260010</v>
      </c>
      <c r="C757" s="534" t="s">
        <v>7845</v>
      </c>
      <c r="D757" s="301" t="e">
        <f>VLOOKUP(B757,'1-kurs'!C:F,3,)</f>
        <v>#N/A</v>
      </c>
    </row>
    <row r="758" spans="2:4" hidden="1" x14ac:dyDescent="0.25">
      <c r="B758" s="535">
        <v>52108075290043</v>
      </c>
      <c r="C758" s="534" t="s">
        <v>7846</v>
      </c>
      <c r="D758" s="301" t="str">
        <f>VLOOKUP(B758,'1-kurs'!C:F,3,)</f>
        <v>To‘lov-shartnoma</v>
      </c>
    </row>
    <row r="759" spans="2:4" hidden="1" x14ac:dyDescent="0.25">
      <c r="B759" s="535">
        <v>61103068300028</v>
      </c>
      <c r="C759" s="534" t="s">
        <v>7889</v>
      </c>
      <c r="D759" s="301" t="str">
        <f>VLOOKUP(B759,'1-kurs'!C:F,3,)</f>
        <v>To‘lov-shartnoma</v>
      </c>
    </row>
    <row r="760" spans="2:4" hidden="1" x14ac:dyDescent="0.25">
      <c r="B760" s="535">
        <v>50909065360034</v>
      </c>
      <c r="C760" s="534" t="s">
        <v>7847</v>
      </c>
      <c r="D760" s="301" t="str">
        <f>VLOOKUP(B760,'1-kurs'!C:F,3,)</f>
        <v>To‘lov-shartnoma</v>
      </c>
    </row>
    <row r="761" spans="2:4" hidden="1" x14ac:dyDescent="0.25">
      <c r="B761" s="535">
        <v>31612985360039</v>
      </c>
      <c r="C761" s="534" t="s">
        <v>7848</v>
      </c>
      <c r="D761" s="301" t="str">
        <f>VLOOKUP(B761,'1-kurs'!C:F,3,)</f>
        <v>To‘lov-shartnoma</v>
      </c>
    </row>
    <row r="762" spans="2:4" hidden="1" x14ac:dyDescent="0.25">
      <c r="B762" s="535">
        <v>51002025300020</v>
      </c>
      <c r="C762" s="534" t="s">
        <v>7849</v>
      </c>
      <c r="D762" s="301" t="str">
        <f>VLOOKUP(B762,'1-kurs'!C:F,3,)</f>
        <v>To‘lov-shartnoma</v>
      </c>
    </row>
    <row r="763" spans="2:4" hidden="1" x14ac:dyDescent="0.25">
      <c r="B763" s="535">
        <v>61608065350017</v>
      </c>
      <c r="C763" s="534" t="s">
        <v>7850</v>
      </c>
      <c r="D763" s="301" t="str">
        <f>VLOOKUP(B763,'1-kurs'!C:F,3,)</f>
        <v>To‘lov-shartnoma</v>
      </c>
    </row>
    <row r="764" spans="2:4" hidden="1" x14ac:dyDescent="0.25">
      <c r="B764" s="535">
        <v>42402995350016</v>
      </c>
      <c r="C764" s="534" t="s">
        <v>7851</v>
      </c>
      <c r="D764" s="301" t="str">
        <f>VLOOKUP(B764,'1-kurs'!C:F,3,)</f>
        <v>To‘lov-shartnoma</v>
      </c>
    </row>
    <row r="765" spans="2:4" hidden="1" x14ac:dyDescent="0.25">
      <c r="B765" s="535">
        <v>42001911070098</v>
      </c>
      <c r="C765" s="534" t="s">
        <v>8096</v>
      </c>
      <c r="D765" s="301" t="str">
        <f>VLOOKUP(B765,'1-kurs'!C:F,3,)</f>
        <v>To‘lov-shartnoma</v>
      </c>
    </row>
    <row r="766" spans="2:4" hidden="1" x14ac:dyDescent="0.25">
      <c r="B766" s="535">
        <v>62708067250054</v>
      </c>
      <c r="C766" s="534" t="s">
        <v>7852</v>
      </c>
      <c r="D766" s="301" t="str">
        <f>VLOOKUP(B766,'1-kurs'!C:F,3,)</f>
        <v>To‘lov-shartnoma</v>
      </c>
    </row>
    <row r="767" spans="2:4" hidden="1" x14ac:dyDescent="0.25">
      <c r="B767" s="535">
        <v>62003075260081</v>
      </c>
      <c r="C767" s="534" t="s">
        <v>7853</v>
      </c>
      <c r="D767" s="301" t="str">
        <f>VLOOKUP(B767,'1-kurs'!C:F,3,)</f>
        <v>To‘lov-shartnoma</v>
      </c>
    </row>
    <row r="768" spans="2:4" hidden="1" x14ac:dyDescent="0.25">
      <c r="B768" s="535">
        <v>62207055260029</v>
      </c>
      <c r="C768" s="534" t="s">
        <v>7854</v>
      </c>
      <c r="D768" s="301" t="str">
        <f>VLOOKUP(B768,'1-kurs'!C:F,3,)</f>
        <v>To‘lov-shartnoma</v>
      </c>
    </row>
    <row r="769" spans="2:4" hidden="1" x14ac:dyDescent="0.25">
      <c r="B769" s="535">
        <v>61902065300017</v>
      </c>
      <c r="C769" s="534" t="s">
        <v>7855</v>
      </c>
      <c r="D769" s="301" t="str">
        <f>VLOOKUP(B769,'1-kurs'!C:F,3,)</f>
        <v>To‘lov-shartnoma</v>
      </c>
    </row>
    <row r="770" spans="2:4" hidden="1" x14ac:dyDescent="0.25">
      <c r="B770" s="535">
        <v>50805045290020</v>
      </c>
      <c r="C770" s="534" t="s">
        <v>7856</v>
      </c>
      <c r="D770" s="301" t="str">
        <f>VLOOKUP(B770,'1-kurs'!C:F,3,)</f>
        <v>To‘lov-shartnoma</v>
      </c>
    </row>
    <row r="771" spans="2:4" hidden="1" x14ac:dyDescent="0.25">
      <c r="B771" s="535">
        <v>61307075360039</v>
      </c>
      <c r="C771" s="534" t="s">
        <v>7857</v>
      </c>
      <c r="D771" s="301" t="str">
        <f>VLOOKUP(B771,'1-kurs'!C:F,3,)</f>
        <v>To‘lov-shartnoma</v>
      </c>
    </row>
    <row r="772" spans="2:4" hidden="1" x14ac:dyDescent="0.25">
      <c r="B772" s="535">
        <v>41102985380021</v>
      </c>
      <c r="C772" s="534" t="s">
        <v>7858</v>
      </c>
      <c r="D772" s="301" t="str">
        <f>VLOOKUP(B772,'1-kurs'!C:F,3,)</f>
        <v>To‘lov-shartnoma</v>
      </c>
    </row>
    <row r="773" spans="2:4" hidden="1" x14ac:dyDescent="0.25">
      <c r="B773" s="535">
        <v>61512057110014</v>
      </c>
      <c r="C773" s="534" t="s">
        <v>7890</v>
      </c>
      <c r="D773" s="301" t="e">
        <f>VLOOKUP(B773,'1-kurs'!C:F,3,)</f>
        <v>#N/A</v>
      </c>
    </row>
    <row r="774" spans="2:4" hidden="1" x14ac:dyDescent="0.25">
      <c r="B774" s="535">
        <v>31705951110049</v>
      </c>
      <c r="C774" s="534" t="s">
        <v>7957</v>
      </c>
      <c r="D774" s="301" t="str">
        <f>VLOOKUP(B774,'1-kurs'!C:F,3,)</f>
        <v>To‘lov-shartnoma</v>
      </c>
    </row>
    <row r="775" spans="2:4" hidden="1" x14ac:dyDescent="0.25">
      <c r="B775" s="535">
        <v>52002046310041</v>
      </c>
      <c r="C775" s="534" t="s">
        <v>7949</v>
      </c>
      <c r="D775" s="301" t="str">
        <f>VLOOKUP(B775,'1-kurs'!C:F,3,)</f>
        <v>To‘lov-shartnoma</v>
      </c>
    </row>
    <row r="776" spans="2:4" hidden="1" x14ac:dyDescent="0.25">
      <c r="B776" s="535">
        <v>32909955350017</v>
      </c>
      <c r="C776" s="534" t="s">
        <v>7859</v>
      </c>
      <c r="D776" s="301" t="e">
        <f>VLOOKUP(B776,'1-kurs'!C:F,3,)</f>
        <v>#N/A</v>
      </c>
    </row>
    <row r="777" spans="2:4" hidden="1" x14ac:dyDescent="0.25">
      <c r="B777" s="535">
        <v>60705075300018</v>
      </c>
      <c r="C777" s="534" t="s">
        <v>7860</v>
      </c>
      <c r="D777" s="301" t="str">
        <f>VLOOKUP(B777,'1-kurs'!C:F,3,)</f>
        <v>To‘lov-shartnoma</v>
      </c>
    </row>
  </sheetData>
  <autoFilter ref="B2:H777" xr:uid="{00000000-0009-0000-0000-00000E000000}">
    <filterColumn colId="3">
      <filters>
        <filter val="#Н/Д"/>
      </filters>
    </filterColumn>
  </autoFilter>
  <sortState xmlns:xlrd2="http://schemas.microsoft.com/office/spreadsheetml/2017/richdata2" ref="B2:C732">
    <sortCondition ref="B2:B732"/>
  </sortState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D1648"/>
  <sheetViews>
    <sheetView topLeftCell="A1520" workbookViewId="0">
      <selection activeCell="C1545" sqref="C1545"/>
    </sheetView>
  </sheetViews>
  <sheetFormatPr defaultColWidth="9" defaultRowHeight="15.75" x14ac:dyDescent="0.25"/>
  <cols>
    <col min="1" max="1" width="9" style="3"/>
    <col min="2" max="2" width="34.5" style="3" bestFit="1" customWidth="1"/>
    <col min="3" max="3" width="18.125" style="3" bestFit="1" customWidth="1"/>
    <col min="4" max="4" width="5.875" style="3" bestFit="1" customWidth="1"/>
    <col min="5" max="16384" width="9" style="3"/>
  </cols>
  <sheetData>
    <row r="2" spans="2:4" x14ac:dyDescent="0.25">
      <c r="B2" s="105" t="s">
        <v>196</v>
      </c>
      <c r="C2" s="106">
        <v>61701065310019</v>
      </c>
      <c r="D2" s="47" t="s">
        <v>4312</v>
      </c>
    </row>
    <row r="3" spans="2:4" x14ac:dyDescent="0.25">
      <c r="B3" s="105" t="s">
        <v>386</v>
      </c>
      <c r="C3" s="106">
        <v>42209955380018</v>
      </c>
      <c r="D3" s="47" t="s">
        <v>4312</v>
      </c>
    </row>
    <row r="4" spans="2:4" x14ac:dyDescent="0.25">
      <c r="B4" s="105" t="s">
        <v>256</v>
      </c>
      <c r="C4" s="106">
        <v>60705055310028</v>
      </c>
      <c r="D4" s="47" t="s">
        <v>4312</v>
      </c>
    </row>
    <row r="5" spans="2:4" x14ac:dyDescent="0.25">
      <c r="B5" s="105" t="s">
        <v>629</v>
      </c>
      <c r="C5" s="106">
        <v>30611801140038</v>
      </c>
      <c r="D5" s="47" t="s">
        <v>4312</v>
      </c>
    </row>
    <row r="6" spans="2:4" x14ac:dyDescent="0.25">
      <c r="B6" s="105" t="s">
        <v>315</v>
      </c>
      <c r="C6" s="106">
        <v>51407045290018</v>
      </c>
      <c r="D6" s="47" t="s">
        <v>4312</v>
      </c>
    </row>
    <row r="7" spans="2:4" x14ac:dyDescent="0.25">
      <c r="B7" s="105" t="s">
        <v>195</v>
      </c>
      <c r="C7" s="106">
        <v>62707055300023</v>
      </c>
      <c r="D7" s="47" t="s">
        <v>4312</v>
      </c>
    </row>
    <row r="8" spans="2:4" x14ac:dyDescent="0.25">
      <c r="B8" s="105" t="s">
        <v>422</v>
      </c>
      <c r="C8" s="106">
        <v>41104925350017</v>
      </c>
      <c r="D8" s="47" t="s">
        <v>4312</v>
      </c>
    </row>
    <row r="9" spans="2:4" x14ac:dyDescent="0.25">
      <c r="B9" s="105" t="s">
        <v>1276</v>
      </c>
      <c r="C9" s="106">
        <v>61612005280038</v>
      </c>
      <c r="D9" s="47" t="s">
        <v>4312</v>
      </c>
    </row>
    <row r="10" spans="2:4" x14ac:dyDescent="0.25">
      <c r="B10" s="105" t="s">
        <v>824</v>
      </c>
      <c r="C10" s="106">
        <v>41608881140045</v>
      </c>
      <c r="D10" s="47" t="s">
        <v>4312</v>
      </c>
    </row>
    <row r="11" spans="2:4" x14ac:dyDescent="0.25">
      <c r="B11" s="105" t="s">
        <v>334</v>
      </c>
      <c r="C11" s="106">
        <v>61402065260068</v>
      </c>
      <c r="D11" s="47" t="s">
        <v>4312</v>
      </c>
    </row>
    <row r="12" spans="2:4" x14ac:dyDescent="0.25">
      <c r="B12" s="105" t="s">
        <v>847</v>
      </c>
      <c r="C12" s="106">
        <v>40101996100041</v>
      </c>
      <c r="D12" s="47" t="s">
        <v>4312</v>
      </c>
    </row>
    <row r="13" spans="2:4" x14ac:dyDescent="0.25">
      <c r="B13" s="105" t="s">
        <v>1269</v>
      </c>
      <c r="C13" s="106">
        <v>41207975310014</v>
      </c>
      <c r="D13" s="47" t="s">
        <v>4312</v>
      </c>
    </row>
    <row r="14" spans="2:4" x14ac:dyDescent="0.25">
      <c r="B14" s="105" t="s">
        <v>418</v>
      </c>
      <c r="C14" s="106">
        <v>41906821140033</v>
      </c>
      <c r="D14" s="47" t="s">
        <v>4312</v>
      </c>
    </row>
    <row r="15" spans="2:4" x14ac:dyDescent="0.25">
      <c r="B15" s="105" t="s">
        <v>595</v>
      </c>
      <c r="C15" s="106">
        <v>60206045380035</v>
      </c>
      <c r="D15" s="47" t="s">
        <v>4312</v>
      </c>
    </row>
    <row r="16" spans="2:4" x14ac:dyDescent="0.25">
      <c r="B16" s="105" t="s">
        <v>1238</v>
      </c>
      <c r="C16" s="106">
        <v>42709921000042</v>
      </c>
      <c r="D16" s="47" t="s">
        <v>4312</v>
      </c>
    </row>
    <row r="17" spans="2:4" x14ac:dyDescent="0.25">
      <c r="B17" s="105" t="s">
        <v>423</v>
      </c>
      <c r="C17" s="106">
        <v>60112005260012</v>
      </c>
      <c r="D17" s="47" t="s">
        <v>4312</v>
      </c>
    </row>
    <row r="18" spans="2:4" x14ac:dyDescent="0.25">
      <c r="B18" s="17" t="s">
        <v>200</v>
      </c>
      <c r="C18" s="106">
        <v>40302891070125</v>
      </c>
      <c r="D18" s="47" t="s">
        <v>4312</v>
      </c>
    </row>
    <row r="19" spans="2:4" x14ac:dyDescent="0.25">
      <c r="B19" s="17" t="s">
        <v>560</v>
      </c>
      <c r="C19" s="106">
        <v>50106045270022</v>
      </c>
      <c r="D19" s="47" t="s">
        <v>4312</v>
      </c>
    </row>
    <row r="20" spans="2:4" x14ac:dyDescent="0.25">
      <c r="B20" s="17" t="s">
        <v>569</v>
      </c>
      <c r="C20" s="106">
        <v>61311046060013</v>
      </c>
      <c r="D20" s="47" t="s">
        <v>4312</v>
      </c>
    </row>
    <row r="21" spans="2:4" x14ac:dyDescent="0.25">
      <c r="B21" s="105" t="s">
        <v>165</v>
      </c>
      <c r="C21" s="106">
        <v>62707055270014</v>
      </c>
      <c r="D21" s="47" t="s">
        <v>4312</v>
      </c>
    </row>
    <row r="22" spans="2:4" x14ac:dyDescent="0.25">
      <c r="B22" s="105" t="s">
        <v>169</v>
      </c>
      <c r="C22" s="106">
        <v>60711055310085</v>
      </c>
      <c r="D22" s="47" t="s">
        <v>4312</v>
      </c>
    </row>
    <row r="23" spans="2:4" x14ac:dyDescent="0.25">
      <c r="B23" s="105" t="s">
        <v>838</v>
      </c>
      <c r="C23" s="106">
        <v>52204005280015</v>
      </c>
      <c r="D23" s="47" t="s">
        <v>4312</v>
      </c>
    </row>
    <row r="24" spans="2:4" x14ac:dyDescent="0.25">
      <c r="B24" s="105" t="s">
        <v>527</v>
      </c>
      <c r="C24" s="106">
        <v>62509055290029</v>
      </c>
      <c r="D24" s="47" t="s">
        <v>4312</v>
      </c>
    </row>
    <row r="25" spans="2:4" x14ac:dyDescent="0.25">
      <c r="B25" s="105" t="s">
        <v>639</v>
      </c>
      <c r="C25" s="106">
        <v>31602951010024</v>
      </c>
      <c r="D25" s="47" t="s">
        <v>4312</v>
      </c>
    </row>
    <row r="26" spans="2:4" x14ac:dyDescent="0.25">
      <c r="B26" s="105" t="s">
        <v>665</v>
      </c>
      <c r="C26" s="106">
        <v>40204871050052</v>
      </c>
      <c r="D26" s="47" t="s">
        <v>4312</v>
      </c>
    </row>
    <row r="27" spans="2:4" x14ac:dyDescent="0.25">
      <c r="B27" s="105" t="s">
        <v>588</v>
      </c>
      <c r="C27" s="106">
        <v>50910055260050</v>
      </c>
      <c r="D27" s="47" t="s">
        <v>4312</v>
      </c>
    </row>
    <row r="28" spans="2:4" x14ac:dyDescent="0.25">
      <c r="B28" s="105" t="s">
        <v>1267</v>
      </c>
      <c r="C28" s="106">
        <v>31912861080012</v>
      </c>
      <c r="D28" s="47" t="s">
        <v>4312</v>
      </c>
    </row>
    <row r="29" spans="2:4" x14ac:dyDescent="0.25">
      <c r="B29" s="105" t="s">
        <v>55</v>
      </c>
      <c r="C29" s="106">
        <v>42401921140037</v>
      </c>
      <c r="D29" s="47" t="s">
        <v>4312</v>
      </c>
    </row>
    <row r="30" spans="2:4" x14ac:dyDescent="0.25">
      <c r="B30" s="105" t="s">
        <v>37</v>
      </c>
      <c r="C30" s="106">
        <v>41010921010018</v>
      </c>
      <c r="D30" s="47" t="s">
        <v>4312</v>
      </c>
    </row>
    <row r="31" spans="2:4" x14ac:dyDescent="0.25">
      <c r="B31" s="105" t="s">
        <v>536</v>
      </c>
      <c r="C31" s="106">
        <v>41611951000059</v>
      </c>
      <c r="D31" s="47" t="s">
        <v>4312</v>
      </c>
    </row>
    <row r="32" spans="2:4" x14ac:dyDescent="0.25">
      <c r="B32" s="105" t="s">
        <v>129</v>
      </c>
      <c r="C32" s="106">
        <v>63010045370010</v>
      </c>
      <c r="D32" s="47" t="s">
        <v>4312</v>
      </c>
    </row>
    <row r="33" spans="2:4" x14ac:dyDescent="0.25">
      <c r="B33" s="105" t="s">
        <v>2382</v>
      </c>
      <c r="C33" s="106">
        <v>61208055340019</v>
      </c>
      <c r="D33" s="47" t="s">
        <v>4312</v>
      </c>
    </row>
    <row r="34" spans="2:4" x14ac:dyDescent="0.25">
      <c r="B34" s="105" t="s">
        <v>405</v>
      </c>
      <c r="C34" s="106">
        <v>41210925300025</v>
      </c>
      <c r="D34" s="47" t="s">
        <v>4312</v>
      </c>
    </row>
    <row r="35" spans="2:4" x14ac:dyDescent="0.25">
      <c r="B35" s="105" t="s">
        <v>321</v>
      </c>
      <c r="C35" s="106">
        <v>50311055310060</v>
      </c>
      <c r="D35" s="47" t="s">
        <v>4312</v>
      </c>
    </row>
    <row r="36" spans="2:4" x14ac:dyDescent="0.25">
      <c r="B36" s="105" t="s">
        <v>852</v>
      </c>
      <c r="C36" s="106">
        <v>61909055260029</v>
      </c>
      <c r="D36" s="47" t="s">
        <v>4312</v>
      </c>
    </row>
    <row r="37" spans="2:4" x14ac:dyDescent="0.25">
      <c r="B37" s="105" t="s">
        <v>676</v>
      </c>
      <c r="C37" s="106">
        <v>50911035260042</v>
      </c>
      <c r="D37" s="47" t="s">
        <v>4312</v>
      </c>
    </row>
    <row r="38" spans="2:4" x14ac:dyDescent="0.25">
      <c r="B38" s="105" t="s">
        <v>865</v>
      </c>
      <c r="C38" s="106">
        <v>51502065300016</v>
      </c>
      <c r="D38" s="47" t="s">
        <v>4312</v>
      </c>
    </row>
    <row r="39" spans="2:4" x14ac:dyDescent="0.25">
      <c r="B39" s="105" t="s">
        <v>2384</v>
      </c>
      <c r="C39" s="106">
        <v>61302065340019</v>
      </c>
      <c r="D39" s="47" t="s">
        <v>4312</v>
      </c>
    </row>
    <row r="40" spans="2:4" x14ac:dyDescent="0.25">
      <c r="B40" s="105" t="s">
        <v>420</v>
      </c>
      <c r="C40" s="106">
        <v>41208851620041</v>
      </c>
      <c r="D40" s="47" t="s">
        <v>4312</v>
      </c>
    </row>
    <row r="41" spans="2:4" x14ac:dyDescent="0.25">
      <c r="B41" s="105" t="s">
        <v>265</v>
      </c>
      <c r="C41" s="106">
        <v>61301055280023</v>
      </c>
      <c r="D41" s="47" t="s">
        <v>4312</v>
      </c>
    </row>
    <row r="42" spans="2:4" x14ac:dyDescent="0.25">
      <c r="B42" s="105" t="s">
        <v>457</v>
      </c>
      <c r="C42" s="106">
        <v>63101035300059</v>
      </c>
      <c r="D42" s="47" t="s">
        <v>4312</v>
      </c>
    </row>
    <row r="43" spans="2:4" x14ac:dyDescent="0.25">
      <c r="B43" s="105" t="s">
        <v>127</v>
      </c>
      <c r="C43" s="106">
        <v>61901055300017</v>
      </c>
      <c r="D43" s="47" t="s">
        <v>4312</v>
      </c>
    </row>
    <row r="44" spans="2:4" x14ac:dyDescent="0.25">
      <c r="B44" s="105" t="s">
        <v>861</v>
      </c>
      <c r="C44" s="106">
        <v>51811015270016</v>
      </c>
      <c r="D44" s="47" t="s">
        <v>4312</v>
      </c>
    </row>
    <row r="45" spans="2:4" x14ac:dyDescent="0.25">
      <c r="B45" s="105" t="s">
        <v>460</v>
      </c>
      <c r="C45" s="106">
        <v>41703952400063</v>
      </c>
      <c r="D45" s="47" t="s">
        <v>4312</v>
      </c>
    </row>
    <row r="46" spans="2:4" x14ac:dyDescent="0.25">
      <c r="B46" s="105" t="s">
        <v>842</v>
      </c>
      <c r="C46" s="106">
        <v>52802025300021</v>
      </c>
      <c r="D46" s="47" t="s">
        <v>4312</v>
      </c>
    </row>
    <row r="47" spans="2:4" x14ac:dyDescent="0.25">
      <c r="B47" s="105" t="s">
        <v>440</v>
      </c>
      <c r="C47" s="106">
        <v>61910035300024</v>
      </c>
      <c r="D47" s="47" t="s">
        <v>4312</v>
      </c>
    </row>
    <row r="48" spans="2:4" x14ac:dyDescent="0.25">
      <c r="B48" s="105" t="s">
        <v>164</v>
      </c>
      <c r="C48" s="106">
        <v>60803055270024</v>
      </c>
      <c r="D48" s="47" t="s">
        <v>4312</v>
      </c>
    </row>
    <row r="49" spans="2:4" x14ac:dyDescent="0.25">
      <c r="B49" s="105" t="s">
        <v>199</v>
      </c>
      <c r="C49" s="106">
        <v>60806065280027</v>
      </c>
      <c r="D49" s="47" t="s">
        <v>4312</v>
      </c>
    </row>
    <row r="50" spans="2:4" x14ac:dyDescent="0.25">
      <c r="B50" s="105" t="s">
        <v>819</v>
      </c>
      <c r="C50" s="106">
        <v>32203997250015</v>
      </c>
      <c r="D50" s="47" t="s">
        <v>4312</v>
      </c>
    </row>
    <row r="51" spans="2:4" x14ac:dyDescent="0.25">
      <c r="B51" s="105" t="s">
        <v>844</v>
      </c>
      <c r="C51" s="106">
        <v>41604741040036</v>
      </c>
      <c r="D51" s="47" t="s">
        <v>4312</v>
      </c>
    </row>
    <row r="52" spans="2:4" x14ac:dyDescent="0.25">
      <c r="B52" s="105" t="s">
        <v>600</v>
      </c>
      <c r="C52" s="106">
        <v>31508995300027</v>
      </c>
      <c r="D52" s="47" t="s">
        <v>4312</v>
      </c>
    </row>
    <row r="53" spans="2:4" x14ac:dyDescent="0.25">
      <c r="B53" s="105" t="s">
        <v>262</v>
      </c>
      <c r="C53" s="106">
        <v>62301065360013</v>
      </c>
      <c r="D53" s="47" t="s">
        <v>4312</v>
      </c>
    </row>
    <row r="54" spans="2:4" x14ac:dyDescent="0.25">
      <c r="B54" s="105" t="s">
        <v>65</v>
      </c>
      <c r="C54" s="106">
        <v>60308055360011</v>
      </c>
      <c r="D54" s="47" t="s">
        <v>4312</v>
      </c>
    </row>
    <row r="55" spans="2:4" x14ac:dyDescent="0.25">
      <c r="B55" s="105" t="s">
        <v>445</v>
      </c>
      <c r="C55" s="106">
        <v>40809821120027</v>
      </c>
      <c r="D55" s="47" t="s">
        <v>4312</v>
      </c>
    </row>
    <row r="56" spans="2:4" x14ac:dyDescent="0.25">
      <c r="B56" s="105" t="s">
        <v>1272</v>
      </c>
      <c r="C56" s="106">
        <v>61712015730029</v>
      </c>
      <c r="D56" s="47" t="s">
        <v>4312</v>
      </c>
    </row>
    <row r="57" spans="2:4" x14ac:dyDescent="0.25">
      <c r="B57" s="105" t="s">
        <v>1251</v>
      </c>
      <c r="C57" s="106">
        <v>31703975280025</v>
      </c>
      <c r="D57" s="47" t="s">
        <v>4312</v>
      </c>
    </row>
    <row r="58" spans="2:4" x14ac:dyDescent="0.25">
      <c r="B58" s="105" t="s">
        <v>1116</v>
      </c>
      <c r="C58" s="106">
        <v>50706065360088</v>
      </c>
      <c r="D58" s="47" t="s">
        <v>4312</v>
      </c>
    </row>
    <row r="59" spans="2:4" x14ac:dyDescent="0.25">
      <c r="B59" s="105" t="s">
        <v>54</v>
      </c>
      <c r="C59" s="106">
        <v>62208055300021</v>
      </c>
      <c r="D59" s="47" t="s">
        <v>4312</v>
      </c>
    </row>
    <row r="60" spans="2:4" x14ac:dyDescent="0.25">
      <c r="B60" s="105" t="s">
        <v>1291</v>
      </c>
      <c r="C60" s="106">
        <v>52809007170014</v>
      </c>
      <c r="D60" s="47" t="s">
        <v>4312</v>
      </c>
    </row>
    <row r="61" spans="2:4" x14ac:dyDescent="0.25">
      <c r="B61" s="105" t="s">
        <v>785</v>
      </c>
      <c r="C61" s="106">
        <v>31107975300019</v>
      </c>
      <c r="D61" s="47" t="s">
        <v>4312</v>
      </c>
    </row>
    <row r="62" spans="2:4" x14ac:dyDescent="0.25">
      <c r="B62" s="105" t="s">
        <v>1264</v>
      </c>
      <c r="C62" s="106">
        <v>40509830930023</v>
      </c>
      <c r="D62" s="47" t="s">
        <v>4312</v>
      </c>
    </row>
    <row r="63" spans="2:4" x14ac:dyDescent="0.25">
      <c r="B63" s="105" t="s">
        <v>1266</v>
      </c>
      <c r="C63" s="106">
        <v>42903862340016</v>
      </c>
      <c r="D63" s="47" t="s">
        <v>4312</v>
      </c>
    </row>
    <row r="64" spans="2:4" x14ac:dyDescent="0.25">
      <c r="B64" s="105" t="s">
        <v>16</v>
      </c>
      <c r="C64" s="106">
        <v>42706941010013</v>
      </c>
      <c r="D64" s="47" t="s">
        <v>4312</v>
      </c>
    </row>
    <row r="65" spans="2:4" x14ac:dyDescent="0.25">
      <c r="B65" s="105" t="s">
        <v>858</v>
      </c>
      <c r="C65" s="106">
        <v>60905025260054</v>
      </c>
      <c r="D65" s="47" t="s">
        <v>4312</v>
      </c>
    </row>
    <row r="66" spans="2:4" x14ac:dyDescent="0.25">
      <c r="B66" s="105" t="s">
        <v>53</v>
      </c>
      <c r="C66" s="106">
        <v>60409055300037</v>
      </c>
      <c r="D66" s="47" t="s">
        <v>4312</v>
      </c>
    </row>
    <row r="67" spans="2:4" x14ac:dyDescent="0.25">
      <c r="B67" s="105" t="s">
        <v>794</v>
      </c>
      <c r="C67" s="106">
        <v>62501045370018</v>
      </c>
      <c r="D67" s="47" t="s">
        <v>4312</v>
      </c>
    </row>
    <row r="68" spans="2:4" x14ac:dyDescent="0.25">
      <c r="B68" s="105" t="s">
        <v>228</v>
      </c>
      <c r="C68" s="106">
        <v>51510055380016</v>
      </c>
      <c r="D68" s="47" t="s">
        <v>4312</v>
      </c>
    </row>
    <row r="69" spans="2:4" x14ac:dyDescent="0.25">
      <c r="B69" s="105" t="s">
        <v>674</v>
      </c>
      <c r="C69" s="106">
        <v>62305055260055</v>
      </c>
      <c r="D69" s="47" t="s">
        <v>4312</v>
      </c>
    </row>
    <row r="70" spans="2:4" x14ac:dyDescent="0.25">
      <c r="B70" s="105" t="s">
        <v>446</v>
      </c>
      <c r="C70" s="106">
        <v>41305905380019</v>
      </c>
      <c r="D70" s="47" t="s">
        <v>4312</v>
      </c>
    </row>
    <row r="71" spans="2:4" x14ac:dyDescent="0.25">
      <c r="B71" s="105" t="s">
        <v>690</v>
      </c>
      <c r="C71" s="106">
        <v>51206065310043</v>
      </c>
      <c r="D71" s="47" t="s">
        <v>4312</v>
      </c>
    </row>
    <row r="72" spans="2:4" x14ac:dyDescent="0.25">
      <c r="B72" s="105" t="s">
        <v>630</v>
      </c>
      <c r="C72" s="106">
        <v>60111045380012</v>
      </c>
      <c r="D72" s="47" t="s">
        <v>4312</v>
      </c>
    </row>
    <row r="73" spans="2:4" x14ac:dyDescent="0.25">
      <c r="B73" s="105" t="s">
        <v>765</v>
      </c>
      <c r="C73" s="106">
        <v>51803025300014</v>
      </c>
      <c r="D73" s="47" t="s">
        <v>4312</v>
      </c>
    </row>
    <row r="74" spans="2:4" x14ac:dyDescent="0.25">
      <c r="B74" s="105" t="s">
        <v>1244</v>
      </c>
      <c r="C74" s="106">
        <v>41908851120043</v>
      </c>
      <c r="D74" s="47" t="s">
        <v>4312</v>
      </c>
    </row>
    <row r="75" spans="2:4" x14ac:dyDescent="0.25">
      <c r="B75" s="105" t="s">
        <v>607</v>
      </c>
      <c r="C75" s="106">
        <v>51806055300014</v>
      </c>
      <c r="D75" s="47" t="s">
        <v>4312</v>
      </c>
    </row>
    <row r="76" spans="2:4" x14ac:dyDescent="0.25">
      <c r="B76" s="105" t="s">
        <v>91</v>
      </c>
      <c r="C76" s="106">
        <v>60912055280019</v>
      </c>
      <c r="D76" s="47" t="s">
        <v>4312</v>
      </c>
    </row>
    <row r="77" spans="2:4" x14ac:dyDescent="0.25">
      <c r="B77" s="105" t="s">
        <v>81</v>
      </c>
      <c r="C77" s="106">
        <v>62406065350036</v>
      </c>
      <c r="D77" s="47" t="s">
        <v>4312</v>
      </c>
    </row>
    <row r="78" spans="2:4" x14ac:dyDescent="0.25">
      <c r="B78" s="107" t="s">
        <v>851</v>
      </c>
      <c r="C78" s="106">
        <v>61511005300015</v>
      </c>
      <c r="D78" s="47" t="s">
        <v>4312</v>
      </c>
    </row>
    <row r="79" spans="2:4" x14ac:dyDescent="0.25">
      <c r="B79" s="105" t="s">
        <v>87</v>
      </c>
      <c r="C79" s="106">
        <v>42904790920015</v>
      </c>
      <c r="D79" s="47" t="s">
        <v>4312</v>
      </c>
    </row>
    <row r="80" spans="2:4" x14ac:dyDescent="0.25">
      <c r="B80" s="105" t="s">
        <v>249</v>
      </c>
      <c r="C80" s="106">
        <v>61804065360038</v>
      </c>
      <c r="D80" s="47" t="s">
        <v>4312</v>
      </c>
    </row>
    <row r="81" spans="2:4" x14ac:dyDescent="0.25">
      <c r="B81" s="105" t="s">
        <v>66</v>
      </c>
      <c r="C81" s="106">
        <v>62401065290038</v>
      </c>
      <c r="D81" s="47" t="s">
        <v>4312</v>
      </c>
    </row>
    <row r="82" spans="2:4" x14ac:dyDescent="0.25">
      <c r="B82" s="105" t="s">
        <v>808</v>
      </c>
      <c r="C82" s="106">
        <v>41106871140054</v>
      </c>
      <c r="D82" s="47" t="s">
        <v>4312</v>
      </c>
    </row>
    <row r="83" spans="2:4" x14ac:dyDescent="0.25">
      <c r="B83" s="105" t="s">
        <v>1310</v>
      </c>
      <c r="C83" s="106">
        <v>41703891070024</v>
      </c>
      <c r="D83" s="47" t="s">
        <v>4312</v>
      </c>
    </row>
    <row r="84" spans="2:4" x14ac:dyDescent="0.25">
      <c r="B84" s="105" t="s">
        <v>350</v>
      </c>
      <c r="C84" s="106">
        <v>62210055360040</v>
      </c>
      <c r="D84" s="47" t="s">
        <v>4312</v>
      </c>
    </row>
    <row r="85" spans="2:4" x14ac:dyDescent="0.25">
      <c r="B85" s="105" t="s">
        <v>2397</v>
      </c>
      <c r="C85" s="106">
        <v>51709045300053</v>
      </c>
      <c r="D85" s="47" t="s">
        <v>4312</v>
      </c>
    </row>
    <row r="86" spans="2:4" x14ac:dyDescent="0.25">
      <c r="B86" s="105" t="s">
        <v>335</v>
      </c>
      <c r="C86" s="106">
        <v>60608055290021</v>
      </c>
      <c r="D86" s="47" t="s">
        <v>4312</v>
      </c>
    </row>
    <row r="87" spans="2:4" x14ac:dyDescent="0.25">
      <c r="B87" s="105" t="s">
        <v>605</v>
      </c>
      <c r="C87" s="106">
        <v>62810045320010</v>
      </c>
      <c r="D87" s="47" t="s">
        <v>4312</v>
      </c>
    </row>
    <row r="88" spans="2:4" x14ac:dyDescent="0.25">
      <c r="B88" s="105" t="s">
        <v>251</v>
      </c>
      <c r="C88" s="106">
        <v>60906055300040</v>
      </c>
      <c r="D88" s="47" t="s">
        <v>4312</v>
      </c>
    </row>
    <row r="89" spans="2:4" x14ac:dyDescent="0.25">
      <c r="B89" s="105" t="s">
        <v>797</v>
      </c>
      <c r="C89" s="106">
        <v>42809891380064</v>
      </c>
      <c r="D89" s="47" t="s">
        <v>4312</v>
      </c>
    </row>
    <row r="90" spans="2:4" x14ac:dyDescent="0.25">
      <c r="B90" s="105" t="s">
        <v>305</v>
      </c>
      <c r="C90" s="106">
        <v>51209056120036</v>
      </c>
      <c r="D90" s="47" t="s">
        <v>4312</v>
      </c>
    </row>
    <row r="91" spans="2:4" x14ac:dyDescent="0.25">
      <c r="B91" s="105" t="s">
        <v>314</v>
      </c>
      <c r="C91" s="106">
        <v>60108045310024</v>
      </c>
      <c r="D91" s="47" t="s">
        <v>4312</v>
      </c>
    </row>
    <row r="92" spans="2:4" x14ac:dyDescent="0.25">
      <c r="B92" s="105" t="s">
        <v>1183</v>
      </c>
      <c r="C92" s="106">
        <v>52204005300027</v>
      </c>
      <c r="D92" s="47" t="s">
        <v>4312</v>
      </c>
    </row>
    <row r="93" spans="2:4" x14ac:dyDescent="0.25">
      <c r="B93" s="105" t="s">
        <v>565</v>
      </c>
      <c r="C93" s="106">
        <v>30807886140018</v>
      </c>
      <c r="D93" s="47" t="s">
        <v>4312</v>
      </c>
    </row>
    <row r="94" spans="2:4" x14ac:dyDescent="0.25">
      <c r="B94" s="105" t="s">
        <v>582</v>
      </c>
      <c r="C94" s="106">
        <v>63007035350044</v>
      </c>
      <c r="D94" s="47" t="s">
        <v>4312</v>
      </c>
    </row>
    <row r="95" spans="2:4" x14ac:dyDescent="0.25">
      <c r="B95" s="105" t="s">
        <v>345</v>
      </c>
      <c r="C95" s="106">
        <v>61104065360062</v>
      </c>
      <c r="D95" s="47" t="s">
        <v>4312</v>
      </c>
    </row>
    <row r="96" spans="2:4" x14ac:dyDescent="0.25">
      <c r="B96" s="105" t="s">
        <v>410</v>
      </c>
      <c r="C96" s="106">
        <v>60812005270023</v>
      </c>
      <c r="D96" s="47" t="s">
        <v>4312</v>
      </c>
    </row>
    <row r="97" spans="2:4" x14ac:dyDescent="0.25">
      <c r="B97" s="105" t="s">
        <v>813</v>
      </c>
      <c r="C97" s="106">
        <v>31302995260080</v>
      </c>
      <c r="D97" s="47" t="s">
        <v>4312</v>
      </c>
    </row>
    <row r="98" spans="2:4" x14ac:dyDescent="0.25">
      <c r="B98" s="105" t="s">
        <v>59</v>
      </c>
      <c r="C98" s="106">
        <v>41509921080113</v>
      </c>
      <c r="D98" s="47" t="s">
        <v>4312</v>
      </c>
    </row>
    <row r="99" spans="2:4" x14ac:dyDescent="0.25">
      <c r="B99" s="105" t="s">
        <v>625</v>
      </c>
      <c r="C99" s="106">
        <v>40212901140112</v>
      </c>
      <c r="D99" s="47" t="s">
        <v>4312</v>
      </c>
    </row>
    <row r="100" spans="2:4" x14ac:dyDescent="0.25">
      <c r="B100" s="105" t="s">
        <v>211</v>
      </c>
      <c r="C100" s="106">
        <v>62510055280022</v>
      </c>
      <c r="D100" s="47" t="s">
        <v>4312</v>
      </c>
    </row>
    <row r="101" spans="2:4" x14ac:dyDescent="0.25">
      <c r="B101" s="105" t="s">
        <v>584</v>
      </c>
      <c r="C101" s="106">
        <v>60303056060047</v>
      </c>
      <c r="D101" s="47" t="s">
        <v>4312</v>
      </c>
    </row>
    <row r="102" spans="2:4" x14ac:dyDescent="0.25">
      <c r="B102" s="105" t="s">
        <v>1287</v>
      </c>
      <c r="C102" s="106">
        <v>50110025370011</v>
      </c>
      <c r="D102" s="47" t="s">
        <v>4312</v>
      </c>
    </row>
    <row r="103" spans="2:4" x14ac:dyDescent="0.25">
      <c r="B103" s="105" t="s">
        <v>69</v>
      </c>
      <c r="C103" s="106">
        <v>42706871050042</v>
      </c>
      <c r="D103" s="47" t="s">
        <v>4312</v>
      </c>
    </row>
    <row r="104" spans="2:4" x14ac:dyDescent="0.25">
      <c r="B104" s="105" t="s">
        <v>580</v>
      </c>
      <c r="C104" s="106">
        <v>42201952330041</v>
      </c>
      <c r="D104" s="47" t="s">
        <v>4312</v>
      </c>
    </row>
    <row r="105" spans="2:4" x14ac:dyDescent="0.25">
      <c r="B105" s="105" t="s">
        <v>320</v>
      </c>
      <c r="C105" s="106">
        <v>60312055270023</v>
      </c>
      <c r="D105" s="47" t="s">
        <v>4312</v>
      </c>
    </row>
    <row r="106" spans="2:4" x14ac:dyDescent="0.25">
      <c r="B106" s="105" t="s">
        <v>583</v>
      </c>
      <c r="C106" s="106">
        <v>60203035380015</v>
      </c>
      <c r="D106" s="47" t="s">
        <v>4312</v>
      </c>
    </row>
    <row r="107" spans="2:4" x14ac:dyDescent="0.25">
      <c r="B107" s="105" t="s">
        <v>441</v>
      </c>
      <c r="C107" s="106">
        <v>41510965320013</v>
      </c>
      <c r="D107" s="47" t="s">
        <v>4312</v>
      </c>
    </row>
    <row r="108" spans="2:4" x14ac:dyDescent="0.25">
      <c r="B108" s="105" t="s">
        <v>307</v>
      </c>
      <c r="C108" s="106">
        <v>51405065290061</v>
      </c>
      <c r="D108" s="47" t="s">
        <v>4312</v>
      </c>
    </row>
    <row r="109" spans="2:4" x14ac:dyDescent="0.25">
      <c r="B109" s="105" t="s">
        <v>549</v>
      </c>
      <c r="C109" s="106">
        <v>42108931010030</v>
      </c>
      <c r="D109" s="47" t="s">
        <v>4312</v>
      </c>
    </row>
    <row r="110" spans="2:4" x14ac:dyDescent="0.25">
      <c r="B110" s="105" t="s">
        <v>39</v>
      </c>
      <c r="C110" s="106">
        <v>62504055360048</v>
      </c>
      <c r="D110" s="47" t="s">
        <v>4312</v>
      </c>
    </row>
    <row r="111" spans="2:4" x14ac:dyDescent="0.25">
      <c r="B111" s="105" t="s">
        <v>694</v>
      </c>
      <c r="C111" s="106">
        <v>41803975280030</v>
      </c>
      <c r="D111" s="47" t="s">
        <v>4312</v>
      </c>
    </row>
    <row r="112" spans="2:4" x14ac:dyDescent="0.25">
      <c r="B112" s="105" t="s">
        <v>322</v>
      </c>
      <c r="C112" s="106">
        <v>60712055270027</v>
      </c>
      <c r="D112" s="47" t="s">
        <v>4312</v>
      </c>
    </row>
    <row r="113" spans="2:4" x14ac:dyDescent="0.25">
      <c r="B113" s="105" t="s">
        <v>323</v>
      </c>
      <c r="C113" s="106">
        <v>60805065270034</v>
      </c>
      <c r="D113" s="47" t="s">
        <v>4312</v>
      </c>
    </row>
    <row r="114" spans="2:4" x14ac:dyDescent="0.25">
      <c r="B114" s="105" t="s">
        <v>455</v>
      </c>
      <c r="C114" s="106">
        <v>60910045360013</v>
      </c>
      <c r="D114" s="47" t="s">
        <v>4312</v>
      </c>
    </row>
    <row r="115" spans="2:4" x14ac:dyDescent="0.25">
      <c r="B115" s="105" t="s">
        <v>532</v>
      </c>
      <c r="C115" s="106">
        <v>42012985350012</v>
      </c>
      <c r="D115" s="47" t="s">
        <v>4312</v>
      </c>
    </row>
    <row r="116" spans="2:4" x14ac:dyDescent="0.25">
      <c r="B116" s="105" t="s">
        <v>545</v>
      </c>
      <c r="C116" s="106">
        <v>41110802330038</v>
      </c>
      <c r="D116" s="47" t="s">
        <v>4312</v>
      </c>
    </row>
    <row r="117" spans="2:4" x14ac:dyDescent="0.25">
      <c r="B117" s="105" t="s">
        <v>806</v>
      </c>
      <c r="C117" s="106">
        <v>41806811890013</v>
      </c>
      <c r="D117" s="47" t="s">
        <v>4312</v>
      </c>
    </row>
    <row r="118" spans="2:4" x14ac:dyDescent="0.25">
      <c r="B118" s="105" t="s">
        <v>798</v>
      </c>
      <c r="C118" s="106">
        <v>60304015320037</v>
      </c>
      <c r="D118" s="47" t="s">
        <v>4312</v>
      </c>
    </row>
    <row r="119" spans="2:4" x14ac:dyDescent="0.25">
      <c r="B119" s="105" t="s">
        <v>155</v>
      </c>
      <c r="C119" s="106">
        <v>42204915850019</v>
      </c>
      <c r="D119" s="47" t="s">
        <v>4312</v>
      </c>
    </row>
    <row r="120" spans="2:4" x14ac:dyDescent="0.25">
      <c r="B120" s="105" t="s">
        <v>243</v>
      </c>
      <c r="C120" s="106">
        <v>63007055330013</v>
      </c>
      <c r="D120" s="47" t="s">
        <v>4312</v>
      </c>
    </row>
    <row r="121" spans="2:4" x14ac:dyDescent="0.25">
      <c r="B121" s="105" t="s">
        <v>217</v>
      </c>
      <c r="C121" s="106">
        <v>62208065270026</v>
      </c>
      <c r="D121" s="47" t="s">
        <v>4312</v>
      </c>
    </row>
    <row r="122" spans="2:4" x14ac:dyDescent="0.25">
      <c r="B122" s="105" t="s">
        <v>2385</v>
      </c>
      <c r="C122" s="106">
        <v>51702037170034</v>
      </c>
      <c r="D122" s="47" t="s">
        <v>4312</v>
      </c>
    </row>
    <row r="123" spans="2:4" x14ac:dyDescent="0.25">
      <c r="B123" s="105" t="s">
        <v>1315</v>
      </c>
      <c r="C123" s="106">
        <v>60701005370023</v>
      </c>
      <c r="D123" s="47" t="s">
        <v>4312</v>
      </c>
    </row>
    <row r="124" spans="2:4" x14ac:dyDescent="0.25">
      <c r="B124" s="105" t="s">
        <v>831</v>
      </c>
      <c r="C124" s="106">
        <v>42107985370022</v>
      </c>
      <c r="D124" s="47" t="s">
        <v>4312</v>
      </c>
    </row>
    <row r="125" spans="2:4" x14ac:dyDescent="0.25">
      <c r="B125" s="105" t="s">
        <v>231</v>
      </c>
      <c r="C125" s="106">
        <v>41212921080039</v>
      </c>
      <c r="D125" s="47" t="s">
        <v>4312</v>
      </c>
    </row>
    <row r="126" spans="2:4" x14ac:dyDescent="0.25">
      <c r="B126" s="105" t="s">
        <v>246</v>
      </c>
      <c r="C126" s="106">
        <v>40602995270022</v>
      </c>
      <c r="D126" s="47" t="s">
        <v>4312</v>
      </c>
    </row>
    <row r="127" spans="2:4" x14ac:dyDescent="0.25">
      <c r="B127" s="105" t="s">
        <v>672</v>
      </c>
      <c r="C127" s="106">
        <v>30604985310030</v>
      </c>
      <c r="D127" s="47" t="s">
        <v>4312</v>
      </c>
    </row>
    <row r="128" spans="2:4" x14ac:dyDescent="0.25">
      <c r="B128" s="108" t="s">
        <v>135</v>
      </c>
      <c r="C128" s="109">
        <v>43105921010013</v>
      </c>
      <c r="D128" s="47" t="s">
        <v>4312</v>
      </c>
    </row>
    <row r="129" spans="2:4" x14ac:dyDescent="0.25">
      <c r="B129" s="105" t="s">
        <v>319</v>
      </c>
      <c r="C129" s="106">
        <v>62207055350054</v>
      </c>
      <c r="D129" s="47" t="s">
        <v>4312</v>
      </c>
    </row>
    <row r="130" spans="2:4" x14ac:dyDescent="0.25">
      <c r="B130" s="105" t="s">
        <v>559</v>
      </c>
      <c r="C130" s="106">
        <v>32606783360046</v>
      </c>
      <c r="D130" s="47" t="s">
        <v>4312</v>
      </c>
    </row>
    <row r="131" spans="2:4" x14ac:dyDescent="0.25">
      <c r="B131" s="105" t="s">
        <v>1243</v>
      </c>
      <c r="C131" s="106">
        <v>41070891140048</v>
      </c>
      <c r="D131" s="47" t="s">
        <v>4312</v>
      </c>
    </row>
    <row r="132" spans="2:4" x14ac:dyDescent="0.25">
      <c r="B132" s="105" t="s">
        <v>438</v>
      </c>
      <c r="C132" s="106">
        <v>40401911140010</v>
      </c>
      <c r="D132" s="47" t="s">
        <v>4312</v>
      </c>
    </row>
    <row r="133" spans="2:4" x14ac:dyDescent="0.25">
      <c r="B133" s="105" t="s">
        <v>359</v>
      </c>
      <c r="C133" s="106">
        <v>62402055280013</v>
      </c>
      <c r="D133" s="47" t="s">
        <v>4312</v>
      </c>
    </row>
    <row r="134" spans="2:4" x14ac:dyDescent="0.25">
      <c r="B134" s="105" t="s">
        <v>436</v>
      </c>
      <c r="C134" s="106">
        <v>41009931010015</v>
      </c>
      <c r="D134" s="47" t="s">
        <v>4312</v>
      </c>
    </row>
    <row r="135" spans="2:4" x14ac:dyDescent="0.25">
      <c r="B135" s="105" t="s">
        <v>636</v>
      </c>
      <c r="C135" s="106">
        <v>31106891140051</v>
      </c>
      <c r="D135" s="47" t="s">
        <v>4312</v>
      </c>
    </row>
    <row r="136" spans="2:4" x14ac:dyDescent="0.25">
      <c r="B136" s="105" t="s">
        <v>2387</v>
      </c>
      <c r="C136" s="106">
        <v>30302701080020</v>
      </c>
      <c r="D136" s="47" t="s">
        <v>4312</v>
      </c>
    </row>
    <row r="137" spans="2:4" x14ac:dyDescent="0.25">
      <c r="B137" s="105" t="s">
        <v>339</v>
      </c>
      <c r="C137" s="106">
        <v>62604055260031</v>
      </c>
      <c r="D137" s="47" t="s">
        <v>4312</v>
      </c>
    </row>
    <row r="138" spans="2:4" x14ac:dyDescent="0.25">
      <c r="B138" s="105" t="s">
        <v>427</v>
      </c>
      <c r="C138" s="106">
        <v>40202951050039</v>
      </c>
      <c r="D138" s="47" t="s">
        <v>4312</v>
      </c>
    </row>
    <row r="139" spans="2:4" x14ac:dyDescent="0.25">
      <c r="B139" s="105" t="s">
        <v>644</v>
      </c>
      <c r="C139" s="106">
        <v>61708065260090</v>
      </c>
      <c r="D139" s="47" t="s">
        <v>4312</v>
      </c>
    </row>
    <row r="140" spans="2:4" x14ac:dyDescent="0.25">
      <c r="B140" s="105" t="s">
        <v>173</v>
      </c>
      <c r="C140" s="106">
        <v>62304065380047</v>
      </c>
      <c r="D140" s="47" t="s">
        <v>4312</v>
      </c>
    </row>
    <row r="141" spans="2:4" x14ac:dyDescent="0.25">
      <c r="B141" s="105" t="s">
        <v>799</v>
      </c>
      <c r="C141" s="106">
        <v>40405861110147</v>
      </c>
      <c r="D141" s="47" t="s">
        <v>4312</v>
      </c>
    </row>
    <row r="142" spans="2:4" x14ac:dyDescent="0.25">
      <c r="B142" s="105" t="s">
        <v>138</v>
      </c>
      <c r="C142" s="106">
        <v>30609953920163</v>
      </c>
      <c r="D142" s="47" t="s">
        <v>4312</v>
      </c>
    </row>
    <row r="143" spans="2:4" x14ac:dyDescent="0.25">
      <c r="B143" s="105" t="s">
        <v>871</v>
      </c>
      <c r="C143" s="106">
        <v>40207902350011</v>
      </c>
      <c r="D143" s="47" t="s">
        <v>4312</v>
      </c>
    </row>
    <row r="144" spans="2:4" x14ac:dyDescent="0.25">
      <c r="B144" s="105" t="s">
        <v>787</v>
      </c>
      <c r="C144" s="106">
        <v>50108045280032</v>
      </c>
      <c r="D144" s="47" t="s">
        <v>4312</v>
      </c>
    </row>
    <row r="145" spans="2:4" x14ac:dyDescent="0.25">
      <c r="B145" s="105" t="s">
        <v>426</v>
      </c>
      <c r="C145" s="106">
        <v>42605915300016</v>
      </c>
      <c r="D145" s="47" t="s">
        <v>4312</v>
      </c>
    </row>
    <row r="146" spans="2:4" x14ac:dyDescent="0.25">
      <c r="B146" s="105" t="s">
        <v>447</v>
      </c>
      <c r="C146" s="106">
        <v>41311901831123</v>
      </c>
      <c r="D146" s="47" t="s">
        <v>4312</v>
      </c>
    </row>
    <row r="147" spans="2:4" x14ac:dyDescent="0.25">
      <c r="B147" s="105" t="s">
        <v>567</v>
      </c>
      <c r="C147" s="106">
        <v>43108986100037</v>
      </c>
      <c r="D147" s="47" t="s">
        <v>4312</v>
      </c>
    </row>
    <row r="148" spans="2:4" x14ac:dyDescent="0.25">
      <c r="B148" s="105" t="s">
        <v>596</v>
      </c>
      <c r="C148" s="106">
        <v>52710016130064</v>
      </c>
      <c r="D148" s="47" t="s">
        <v>4312</v>
      </c>
    </row>
    <row r="149" spans="2:4" x14ac:dyDescent="0.25">
      <c r="B149" s="105" t="s">
        <v>793</v>
      </c>
      <c r="C149" s="106">
        <v>60608015350026</v>
      </c>
      <c r="D149" s="47" t="s">
        <v>4312</v>
      </c>
    </row>
    <row r="150" spans="2:4" x14ac:dyDescent="0.25">
      <c r="B150" s="110" t="s">
        <v>56</v>
      </c>
      <c r="C150" s="106">
        <v>42711965380020</v>
      </c>
      <c r="D150" s="47" t="s">
        <v>4312</v>
      </c>
    </row>
    <row r="151" spans="2:4" x14ac:dyDescent="0.25">
      <c r="B151" s="105" t="s">
        <v>848</v>
      </c>
      <c r="C151" s="106">
        <v>60202025380015</v>
      </c>
      <c r="D151" s="47" t="s">
        <v>4312</v>
      </c>
    </row>
    <row r="152" spans="2:4" x14ac:dyDescent="0.25">
      <c r="B152" s="105" t="s">
        <v>1275</v>
      </c>
      <c r="C152" s="106">
        <v>30804945350018</v>
      </c>
      <c r="D152" s="47" t="s">
        <v>4312</v>
      </c>
    </row>
    <row r="153" spans="2:4" x14ac:dyDescent="0.25">
      <c r="B153" s="105" t="s">
        <v>407</v>
      </c>
      <c r="C153" s="106">
        <v>41811901140055</v>
      </c>
      <c r="D153" s="47" t="s">
        <v>4312</v>
      </c>
    </row>
    <row r="154" spans="2:4" x14ac:dyDescent="0.25">
      <c r="B154" s="105" t="s">
        <v>451</v>
      </c>
      <c r="C154" s="106">
        <v>41806932400021</v>
      </c>
      <c r="D154" s="47" t="s">
        <v>4312</v>
      </c>
    </row>
    <row r="155" spans="2:4" x14ac:dyDescent="0.25">
      <c r="B155" s="105" t="s">
        <v>253</v>
      </c>
      <c r="C155" s="106">
        <v>62306055320037</v>
      </c>
      <c r="D155" s="47" t="s">
        <v>4312</v>
      </c>
    </row>
    <row r="156" spans="2:4" x14ac:dyDescent="0.25">
      <c r="B156" s="105" t="s">
        <v>79</v>
      </c>
      <c r="C156" s="106">
        <v>60902035320055</v>
      </c>
      <c r="D156" s="47" t="s">
        <v>4312</v>
      </c>
    </row>
    <row r="157" spans="2:4" x14ac:dyDescent="0.25">
      <c r="B157" s="105" t="s">
        <v>340</v>
      </c>
      <c r="C157" s="106">
        <v>62210055320011</v>
      </c>
      <c r="D157" s="47" t="s">
        <v>4312</v>
      </c>
    </row>
    <row r="158" spans="2:4" x14ac:dyDescent="0.25">
      <c r="B158" s="105" t="s">
        <v>597</v>
      </c>
      <c r="C158" s="106">
        <v>60206055340034</v>
      </c>
      <c r="D158" s="47" t="s">
        <v>4312</v>
      </c>
    </row>
    <row r="159" spans="2:4" x14ac:dyDescent="0.25">
      <c r="B159" s="105" t="s">
        <v>784</v>
      </c>
      <c r="C159" s="106">
        <v>50704005280038</v>
      </c>
      <c r="D159" s="47" t="s">
        <v>4312</v>
      </c>
    </row>
    <row r="160" spans="2:4" x14ac:dyDescent="0.25">
      <c r="B160" s="105" t="s">
        <v>220</v>
      </c>
      <c r="C160" s="106">
        <v>63107055780013</v>
      </c>
      <c r="D160" s="47" t="s">
        <v>4312</v>
      </c>
    </row>
    <row r="161" spans="2:4" x14ac:dyDescent="0.25">
      <c r="B161" s="105" t="s">
        <v>207</v>
      </c>
      <c r="C161" s="106">
        <v>60504055260089</v>
      </c>
      <c r="D161" s="47" t="s">
        <v>4312</v>
      </c>
    </row>
    <row r="162" spans="2:4" x14ac:dyDescent="0.25">
      <c r="B162" s="105" t="s">
        <v>795</v>
      </c>
      <c r="C162" s="106">
        <v>42307891100010</v>
      </c>
      <c r="D162" s="47" t="s">
        <v>4312</v>
      </c>
    </row>
    <row r="163" spans="2:4" x14ac:dyDescent="0.25">
      <c r="B163" s="105" t="s">
        <v>413</v>
      </c>
      <c r="C163" s="106">
        <v>42608911090020</v>
      </c>
      <c r="D163" s="47" t="s">
        <v>4312</v>
      </c>
    </row>
    <row r="164" spans="2:4" x14ac:dyDescent="0.25">
      <c r="B164" s="105" t="s">
        <v>437</v>
      </c>
      <c r="C164" s="106">
        <v>41709995310095</v>
      </c>
      <c r="D164" s="47" t="s">
        <v>4312</v>
      </c>
    </row>
    <row r="165" spans="2:4" x14ac:dyDescent="0.25">
      <c r="B165" s="105" t="s">
        <v>779</v>
      </c>
      <c r="C165" s="106">
        <v>51104015300013</v>
      </c>
      <c r="D165" s="47" t="s">
        <v>4312</v>
      </c>
    </row>
    <row r="166" spans="2:4" x14ac:dyDescent="0.25">
      <c r="B166" s="105" t="s">
        <v>1321</v>
      </c>
      <c r="C166" s="106">
        <v>30101985330016</v>
      </c>
      <c r="D166" s="47" t="s">
        <v>4312</v>
      </c>
    </row>
    <row r="167" spans="2:4" x14ac:dyDescent="0.25">
      <c r="B167" s="105" t="s">
        <v>604</v>
      </c>
      <c r="C167" s="106">
        <v>32002881140023</v>
      </c>
      <c r="D167" s="47" t="s">
        <v>4312</v>
      </c>
    </row>
    <row r="168" spans="2:4" x14ac:dyDescent="0.25">
      <c r="B168" s="105" t="s">
        <v>814</v>
      </c>
      <c r="C168" s="106">
        <v>61411055280021</v>
      </c>
      <c r="D168" s="47" t="s">
        <v>4312</v>
      </c>
    </row>
    <row r="169" spans="2:4" x14ac:dyDescent="0.25">
      <c r="B169" s="105" t="s">
        <v>20</v>
      </c>
      <c r="C169" s="106">
        <v>41308941120010</v>
      </c>
      <c r="D169" s="47" t="s">
        <v>4312</v>
      </c>
    </row>
    <row r="170" spans="2:4" x14ac:dyDescent="0.25">
      <c r="B170" s="105" t="s">
        <v>394</v>
      </c>
      <c r="C170" s="106">
        <v>41402925300026</v>
      </c>
      <c r="D170" s="47" t="s">
        <v>4312</v>
      </c>
    </row>
    <row r="171" spans="2:4" x14ac:dyDescent="0.25">
      <c r="B171" s="105" t="s">
        <v>860</v>
      </c>
      <c r="C171" s="106">
        <v>51404005300019</v>
      </c>
      <c r="D171" s="47" t="s">
        <v>4312</v>
      </c>
    </row>
    <row r="172" spans="2:4" x14ac:dyDescent="0.25">
      <c r="B172" s="105" t="s">
        <v>637</v>
      </c>
      <c r="C172" s="106">
        <v>41409995360042</v>
      </c>
      <c r="D172" s="47" t="s">
        <v>4312</v>
      </c>
    </row>
    <row r="173" spans="2:4" x14ac:dyDescent="0.25">
      <c r="B173" s="105" t="s">
        <v>571</v>
      </c>
      <c r="C173" s="106">
        <v>32312863920050</v>
      </c>
      <c r="D173" s="47" t="s">
        <v>4312</v>
      </c>
    </row>
    <row r="174" spans="2:4" x14ac:dyDescent="0.25">
      <c r="B174" s="105" t="s">
        <v>534</v>
      </c>
      <c r="C174" s="106">
        <v>40211912330037</v>
      </c>
      <c r="D174" s="47" t="s">
        <v>4312</v>
      </c>
    </row>
    <row r="175" spans="2:4" x14ac:dyDescent="0.25">
      <c r="B175" s="105" t="s">
        <v>303</v>
      </c>
      <c r="C175" s="106">
        <v>63007045270020</v>
      </c>
      <c r="D175" s="47" t="s">
        <v>4312</v>
      </c>
    </row>
    <row r="176" spans="2:4" x14ac:dyDescent="0.25">
      <c r="B176" s="105" t="s">
        <v>1280</v>
      </c>
      <c r="C176" s="106">
        <v>52609015290025</v>
      </c>
      <c r="D176" s="47" t="s">
        <v>4312</v>
      </c>
    </row>
    <row r="177" spans="2:4" x14ac:dyDescent="0.25">
      <c r="B177" s="105" t="s">
        <v>85</v>
      </c>
      <c r="C177" s="106">
        <v>63108045270031</v>
      </c>
      <c r="D177" s="47" t="s">
        <v>4312</v>
      </c>
    </row>
    <row r="178" spans="2:4" x14ac:dyDescent="0.25">
      <c r="B178" s="105" t="s">
        <v>448</v>
      </c>
      <c r="C178" s="106">
        <v>40902942330017</v>
      </c>
      <c r="D178" s="47" t="s">
        <v>4312</v>
      </c>
    </row>
    <row r="179" spans="2:4" x14ac:dyDescent="0.25">
      <c r="B179" s="105" t="s">
        <v>702</v>
      </c>
      <c r="C179" s="106">
        <v>41509975300016</v>
      </c>
      <c r="D179" s="47" t="s">
        <v>4312</v>
      </c>
    </row>
    <row r="180" spans="2:4" x14ac:dyDescent="0.25">
      <c r="B180" s="105" t="s">
        <v>336</v>
      </c>
      <c r="C180" s="106">
        <v>62408055290025</v>
      </c>
      <c r="D180" s="47" t="s">
        <v>4312</v>
      </c>
    </row>
    <row r="181" spans="2:4" x14ac:dyDescent="0.25">
      <c r="B181" s="105" t="s">
        <v>579</v>
      </c>
      <c r="C181" s="106">
        <v>50403025260018</v>
      </c>
      <c r="D181" s="47" t="s">
        <v>4312</v>
      </c>
    </row>
    <row r="182" spans="2:4" x14ac:dyDescent="0.25">
      <c r="B182" s="105" t="s">
        <v>38</v>
      </c>
      <c r="C182" s="106">
        <v>42306931010022</v>
      </c>
      <c r="D182" s="47" t="s">
        <v>4312</v>
      </c>
    </row>
    <row r="183" spans="2:4" x14ac:dyDescent="0.25">
      <c r="B183" s="105" t="s">
        <v>1260</v>
      </c>
      <c r="C183" s="106">
        <v>31304881100024</v>
      </c>
      <c r="D183" s="47" t="s">
        <v>4312</v>
      </c>
    </row>
    <row r="184" spans="2:4" x14ac:dyDescent="0.25">
      <c r="B184" s="111" t="s">
        <v>677</v>
      </c>
      <c r="C184" s="106">
        <v>40408881040018</v>
      </c>
      <c r="D184" s="47" t="s">
        <v>4312</v>
      </c>
    </row>
    <row r="185" spans="2:4" x14ac:dyDescent="0.25">
      <c r="B185" s="105" t="s">
        <v>268</v>
      </c>
      <c r="C185" s="106">
        <v>61010055280048</v>
      </c>
      <c r="D185" s="47" t="s">
        <v>4312</v>
      </c>
    </row>
    <row r="186" spans="2:4" x14ac:dyDescent="0.25">
      <c r="B186" s="105" t="s">
        <v>788</v>
      </c>
      <c r="C186" s="106">
        <v>50307055260089</v>
      </c>
      <c r="D186" s="47" t="s">
        <v>4312</v>
      </c>
    </row>
    <row r="187" spans="2:4" x14ac:dyDescent="0.25">
      <c r="B187" s="105" t="s">
        <v>771</v>
      </c>
      <c r="C187" s="106">
        <v>51808055310101</v>
      </c>
      <c r="D187" s="47" t="s">
        <v>4312</v>
      </c>
    </row>
    <row r="188" spans="2:4" x14ac:dyDescent="0.25">
      <c r="B188" s="105" t="s">
        <v>576</v>
      </c>
      <c r="C188" s="106">
        <v>42710995380011</v>
      </c>
      <c r="D188" s="47" t="s">
        <v>4312</v>
      </c>
    </row>
    <row r="189" spans="2:4" x14ac:dyDescent="0.25">
      <c r="B189" s="105" t="s">
        <v>167</v>
      </c>
      <c r="C189" s="106">
        <v>61709055310092</v>
      </c>
      <c r="D189" s="47" t="s">
        <v>4312</v>
      </c>
    </row>
    <row r="190" spans="2:4" x14ac:dyDescent="0.25">
      <c r="B190" s="105" t="s">
        <v>429</v>
      </c>
      <c r="C190" s="106">
        <v>60809005320061</v>
      </c>
      <c r="D190" s="47" t="s">
        <v>4312</v>
      </c>
    </row>
    <row r="191" spans="2:4" x14ac:dyDescent="0.25">
      <c r="B191" s="105" t="s">
        <v>936</v>
      </c>
      <c r="C191" s="106">
        <v>41502921060048</v>
      </c>
      <c r="D191" s="47" t="s">
        <v>4312</v>
      </c>
    </row>
    <row r="192" spans="2:4" x14ac:dyDescent="0.25">
      <c r="B192" s="105" t="s">
        <v>330</v>
      </c>
      <c r="C192" s="106">
        <v>61009055360021</v>
      </c>
      <c r="D192" s="47" t="s">
        <v>4312</v>
      </c>
    </row>
    <row r="193" spans="2:4" x14ac:dyDescent="0.25">
      <c r="B193" s="105" t="s">
        <v>2386</v>
      </c>
      <c r="C193" s="106">
        <v>60803065300016</v>
      </c>
      <c r="D193" s="47" t="s">
        <v>4312</v>
      </c>
    </row>
    <row r="194" spans="2:4" x14ac:dyDescent="0.25">
      <c r="B194" s="105" t="s">
        <v>158</v>
      </c>
      <c r="C194" s="106">
        <v>62109055310075</v>
      </c>
      <c r="D194" s="47" t="s">
        <v>4312</v>
      </c>
    </row>
    <row r="195" spans="2:4" x14ac:dyDescent="0.25">
      <c r="B195" s="105" t="s">
        <v>454</v>
      </c>
      <c r="C195" s="106">
        <v>60809015280038</v>
      </c>
      <c r="D195" s="47" t="s">
        <v>4312</v>
      </c>
    </row>
    <row r="196" spans="2:4" x14ac:dyDescent="0.25">
      <c r="B196" s="105" t="s">
        <v>223</v>
      </c>
      <c r="C196" s="106">
        <v>60708055290022</v>
      </c>
      <c r="D196" s="47" t="s">
        <v>4312</v>
      </c>
    </row>
    <row r="197" spans="2:4" x14ac:dyDescent="0.25">
      <c r="B197" s="105" t="s">
        <v>23</v>
      </c>
      <c r="C197" s="106">
        <v>62301055310042</v>
      </c>
      <c r="D197" s="47" t="s">
        <v>4312</v>
      </c>
    </row>
    <row r="198" spans="2:4" x14ac:dyDescent="0.25">
      <c r="B198" s="105" t="s">
        <v>408</v>
      </c>
      <c r="C198" s="106">
        <v>60404065380042</v>
      </c>
      <c r="D198" s="47" t="s">
        <v>4312</v>
      </c>
    </row>
    <row r="199" spans="2:4" x14ac:dyDescent="0.25">
      <c r="B199" s="105" t="s">
        <v>829</v>
      </c>
      <c r="C199" s="106">
        <v>52904065300019</v>
      </c>
      <c r="D199" s="47" t="s">
        <v>4312</v>
      </c>
    </row>
    <row r="200" spans="2:4" x14ac:dyDescent="0.25">
      <c r="B200" s="105" t="s">
        <v>353</v>
      </c>
      <c r="C200" s="106">
        <v>60711055360059</v>
      </c>
      <c r="D200" s="47" t="s">
        <v>4312</v>
      </c>
    </row>
    <row r="201" spans="2:4" x14ac:dyDescent="0.25">
      <c r="B201" s="105" t="s">
        <v>296</v>
      </c>
      <c r="C201" s="106">
        <v>63011055360013</v>
      </c>
      <c r="D201" s="47" t="s">
        <v>4312</v>
      </c>
    </row>
    <row r="202" spans="2:4" x14ac:dyDescent="0.25">
      <c r="B202" s="105" t="s">
        <v>778</v>
      </c>
      <c r="C202" s="106">
        <v>42306882340013</v>
      </c>
      <c r="D202" s="47" t="s">
        <v>4312</v>
      </c>
    </row>
    <row r="203" spans="2:4" x14ac:dyDescent="0.25">
      <c r="B203" s="105" t="s">
        <v>198</v>
      </c>
      <c r="C203" s="106">
        <v>61311056040023</v>
      </c>
      <c r="D203" s="47" t="s">
        <v>4312</v>
      </c>
    </row>
    <row r="204" spans="2:4" x14ac:dyDescent="0.25">
      <c r="B204" s="105" t="s">
        <v>263</v>
      </c>
      <c r="C204" s="106">
        <v>60309055360021</v>
      </c>
      <c r="D204" s="47" t="s">
        <v>4312</v>
      </c>
    </row>
    <row r="205" spans="2:4" x14ac:dyDescent="0.25">
      <c r="B205" s="105" t="s">
        <v>328</v>
      </c>
      <c r="C205" s="106">
        <v>60211015290063</v>
      </c>
      <c r="D205" s="47" t="s">
        <v>4312</v>
      </c>
    </row>
    <row r="206" spans="2:4" x14ac:dyDescent="0.25">
      <c r="B206" s="105" t="s">
        <v>204</v>
      </c>
      <c r="C206" s="106">
        <v>61702055360041</v>
      </c>
      <c r="D206" s="47" t="s">
        <v>4312</v>
      </c>
    </row>
    <row r="207" spans="2:4" x14ac:dyDescent="0.25">
      <c r="B207" s="105" t="s">
        <v>592</v>
      </c>
      <c r="C207" s="106">
        <v>52006045300029</v>
      </c>
      <c r="D207" s="47" t="s">
        <v>4312</v>
      </c>
    </row>
    <row r="208" spans="2:4" x14ac:dyDescent="0.25">
      <c r="B208" s="105" t="s">
        <v>593</v>
      </c>
      <c r="C208" s="106">
        <v>51211055300010</v>
      </c>
      <c r="D208" s="47" t="s">
        <v>4312</v>
      </c>
    </row>
    <row r="209" spans="2:4" x14ac:dyDescent="0.25">
      <c r="B209" s="105" t="s">
        <v>1253</v>
      </c>
      <c r="C209" s="106">
        <v>41703851140033</v>
      </c>
      <c r="D209" s="47" t="s">
        <v>4312</v>
      </c>
    </row>
    <row r="210" spans="2:4" x14ac:dyDescent="0.25">
      <c r="B210" s="105" t="s">
        <v>461</v>
      </c>
      <c r="C210" s="106">
        <v>40508941010059</v>
      </c>
      <c r="D210" s="47" t="s">
        <v>4312</v>
      </c>
    </row>
    <row r="211" spans="2:4" x14ac:dyDescent="0.25">
      <c r="B211" s="112" t="s">
        <v>213</v>
      </c>
      <c r="C211" s="113">
        <v>60408055300010</v>
      </c>
      <c r="D211" s="47" t="s">
        <v>4312</v>
      </c>
    </row>
    <row r="212" spans="2:4" x14ac:dyDescent="0.25">
      <c r="B212" s="105" t="s">
        <v>331</v>
      </c>
      <c r="C212" s="106">
        <v>62709045380028</v>
      </c>
      <c r="D212" s="47" t="s">
        <v>4312</v>
      </c>
    </row>
    <row r="213" spans="2:4" x14ac:dyDescent="0.25">
      <c r="B213" s="105" t="s">
        <v>11</v>
      </c>
      <c r="C213" s="106">
        <v>61304045830019</v>
      </c>
      <c r="D213" s="47" t="s">
        <v>4312</v>
      </c>
    </row>
    <row r="214" spans="2:4" x14ac:dyDescent="0.25">
      <c r="B214" s="105" t="s">
        <v>450</v>
      </c>
      <c r="C214" s="106">
        <v>60804065380022</v>
      </c>
      <c r="D214" s="47" t="s">
        <v>4312</v>
      </c>
    </row>
    <row r="215" spans="2:4" x14ac:dyDescent="0.25">
      <c r="B215" s="105" t="s">
        <v>236</v>
      </c>
      <c r="C215" s="106">
        <v>62105065310070</v>
      </c>
      <c r="D215" s="47" t="s">
        <v>4312</v>
      </c>
    </row>
    <row r="216" spans="2:4" x14ac:dyDescent="0.25">
      <c r="B216" s="105" t="s">
        <v>222</v>
      </c>
      <c r="C216" s="106">
        <v>62901055290012</v>
      </c>
      <c r="D216" s="47" t="s">
        <v>4312</v>
      </c>
    </row>
    <row r="217" spans="2:4" x14ac:dyDescent="0.25">
      <c r="B217" s="105" t="s">
        <v>783</v>
      </c>
      <c r="C217" s="106">
        <v>61909055300028</v>
      </c>
      <c r="D217" s="47" t="s">
        <v>4312</v>
      </c>
    </row>
    <row r="218" spans="2:4" x14ac:dyDescent="0.25">
      <c r="B218" s="105" t="s">
        <v>360</v>
      </c>
      <c r="C218" s="106">
        <v>6110805530027</v>
      </c>
      <c r="D218" s="47" t="s">
        <v>4312</v>
      </c>
    </row>
    <row r="219" spans="2:4" x14ac:dyDescent="0.25">
      <c r="B219" s="105" t="s">
        <v>295</v>
      </c>
      <c r="C219" s="106">
        <v>62201055360022</v>
      </c>
      <c r="D219" s="47" t="s">
        <v>4312</v>
      </c>
    </row>
    <row r="220" spans="2:4" x14ac:dyDescent="0.25">
      <c r="B220" s="105" t="s">
        <v>13</v>
      </c>
      <c r="C220" s="106">
        <v>60106015380033</v>
      </c>
      <c r="D220" s="47" t="s">
        <v>4312</v>
      </c>
    </row>
    <row r="221" spans="2:4" x14ac:dyDescent="0.25">
      <c r="B221" s="105" t="s">
        <v>203</v>
      </c>
      <c r="C221" s="106">
        <v>61002065270023</v>
      </c>
      <c r="D221" s="47" t="s">
        <v>4312</v>
      </c>
    </row>
    <row r="222" spans="2:4" x14ac:dyDescent="0.25">
      <c r="B222" s="105" t="s">
        <v>72</v>
      </c>
      <c r="C222" s="106">
        <v>60511055310045</v>
      </c>
      <c r="D222" s="47" t="s">
        <v>4312</v>
      </c>
    </row>
    <row r="223" spans="2:4" x14ac:dyDescent="0.25">
      <c r="B223" s="105" t="s">
        <v>656</v>
      </c>
      <c r="C223" s="106">
        <v>41610975300024</v>
      </c>
      <c r="D223" s="47" t="s">
        <v>4312</v>
      </c>
    </row>
    <row r="224" spans="2:4" x14ac:dyDescent="0.25">
      <c r="B224" s="105" t="s">
        <v>768</v>
      </c>
      <c r="C224" s="106">
        <v>42412965280029</v>
      </c>
      <c r="D224" s="47" t="s">
        <v>4312</v>
      </c>
    </row>
    <row r="225" spans="2:4" x14ac:dyDescent="0.25">
      <c r="B225" s="105" t="s">
        <v>825</v>
      </c>
      <c r="C225" s="106">
        <v>41505975310073</v>
      </c>
      <c r="D225" s="47" t="s">
        <v>4312</v>
      </c>
    </row>
    <row r="226" spans="2:4" x14ac:dyDescent="0.25">
      <c r="B226" s="105" t="s">
        <v>1241</v>
      </c>
      <c r="C226" s="106">
        <v>40909925260020</v>
      </c>
      <c r="D226" s="47" t="s">
        <v>4312</v>
      </c>
    </row>
    <row r="227" spans="2:4" x14ac:dyDescent="0.25">
      <c r="B227" s="105" t="s">
        <v>659</v>
      </c>
      <c r="C227" s="106">
        <v>32712851140040</v>
      </c>
      <c r="D227" s="47" t="s">
        <v>4312</v>
      </c>
    </row>
    <row r="228" spans="2:4" x14ac:dyDescent="0.25">
      <c r="B228" s="105" t="s">
        <v>1274</v>
      </c>
      <c r="C228" s="106">
        <v>30402985310018</v>
      </c>
      <c r="D228" s="47" t="s">
        <v>4312</v>
      </c>
    </row>
    <row r="229" spans="2:4" x14ac:dyDescent="0.25">
      <c r="B229" s="105" t="s">
        <v>777</v>
      </c>
      <c r="C229" s="106">
        <v>51510055310163</v>
      </c>
      <c r="D229" s="47" t="s">
        <v>4312</v>
      </c>
    </row>
    <row r="230" spans="2:4" x14ac:dyDescent="0.25">
      <c r="B230" s="105" t="s">
        <v>42</v>
      </c>
      <c r="C230" s="106">
        <v>42307915300019</v>
      </c>
      <c r="D230" s="47" t="s">
        <v>4312</v>
      </c>
    </row>
    <row r="231" spans="2:4" x14ac:dyDescent="0.25">
      <c r="B231" s="105" t="s">
        <v>152</v>
      </c>
      <c r="C231" s="106">
        <v>61910045320025</v>
      </c>
      <c r="D231" s="47" t="s">
        <v>4312</v>
      </c>
    </row>
    <row r="232" spans="2:4" x14ac:dyDescent="0.25">
      <c r="B232" s="105" t="s">
        <v>225</v>
      </c>
      <c r="C232" s="106">
        <v>61301065320029</v>
      </c>
      <c r="D232" s="47" t="s">
        <v>4312</v>
      </c>
    </row>
    <row r="233" spans="2:4" x14ac:dyDescent="0.25">
      <c r="B233" s="105" t="s">
        <v>45</v>
      </c>
      <c r="C233" s="106">
        <v>61503055300019</v>
      </c>
      <c r="D233" s="47" t="s">
        <v>4312</v>
      </c>
    </row>
    <row r="234" spans="2:4" x14ac:dyDescent="0.25">
      <c r="B234" s="105" t="s">
        <v>388</v>
      </c>
      <c r="C234" s="106">
        <v>60209055380031</v>
      </c>
      <c r="D234" s="47" t="s">
        <v>4312</v>
      </c>
    </row>
    <row r="235" spans="2:4" x14ac:dyDescent="0.25">
      <c r="B235" s="112" t="s">
        <v>170</v>
      </c>
      <c r="C235" s="113">
        <v>61302065360020</v>
      </c>
      <c r="D235" s="47" t="s">
        <v>4312</v>
      </c>
    </row>
    <row r="236" spans="2:4" x14ac:dyDescent="0.25">
      <c r="B236" s="105" t="s">
        <v>609</v>
      </c>
      <c r="C236" s="106">
        <v>61112005780038</v>
      </c>
      <c r="D236" s="47" t="s">
        <v>4312</v>
      </c>
    </row>
    <row r="237" spans="2:4" x14ac:dyDescent="0.25">
      <c r="B237" s="105" t="s">
        <v>1259</v>
      </c>
      <c r="C237" s="106">
        <v>31002995290033</v>
      </c>
      <c r="D237" s="47" t="s">
        <v>4312</v>
      </c>
    </row>
    <row r="238" spans="2:4" x14ac:dyDescent="0.25">
      <c r="B238" s="105" t="s">
        <v>681</v>
      </c>
      <c r="C238" s="106">
        <v>51311045350019</v>
      </c>
      <c r="D238" s="47" t="s">
        <v>4312</v>
      </c>
    </row>
    <row r="239" spans="2:4" x14ac:dyDescent="0.25">
      <c r="B239" s="105" t="s">
        <v>449</v>
      </c>
      <c r="C239" s="106">
        <v>42404912330013</v>
      </c>
      <c r="D239" s="47" t="s">
        <v>4312</v>
      </c>
    </row>
    <row r="240" spans="2:4" x14ac:dyDescent="0.25">
      <c r="B240" s="105" t="s">
        <v>329</v>
      </c>
      <c r="C240" s="106">
        <v>63011045290016</v>
      </c>
      <c r="D240" s="47" t="s">
        <v>4312</v>
      </c>
    </row>
    <row r="241" spans="2:4" x14ac:dyDescent="0.25">
      <c r="B241" s="105" t="s">
        <v>132</v>
      </c>
      <c r="C241" s="106">
        <v>40110996130109</v>
      </c>
      <c r="D241" s="47" t="s">
        <v>4312</v>
      </c>
    </row>
    <row r="242" spans="2:4" x14ac:dyDescent="0.25">
      <c r="B242" s="105" t="s">
        <v>657</v>
      </c>
      <c r="C242" s="106">
        <v>51012045300021</v>
      </c>
      <c r="D242" s="47" t="s">
        <v>4312</v>
      </c>
    </row>
    <row r="243" spans="2:4" x14ac:dyDescent="0.25">
      <c r="B243" s="105" t="s">
        <v>832</v>
      </c>
      <c r="C243" s="106">
        <v>30908891110037</v>
      </c>
      <c r="D243" s="47" t="s">
        <v>4312</v>
      </c>
    </row>
    <row r="244" spans="2:4" x14ac:dyDescent="0.25">
      <c r="B244" s="105" t="s">
        <v>685</v>
      </c>
      <c r="C244" s="106">
        <v>51609045260060</v>
      </c>
      <c r="D244" s="47" t="s">
        <v>4312</v>
      </c>
    </row>
    <row r="245" spans="2:4" x14ac:dyDescent="0.25">
      <c r="B245" s="105" t="s">
        <v>772</v>
      </c>
      <c r="C245" s="106">
        <v>41805941010018</v>
      </c>
      <c r="D245" s="47" t="s">
        <v>4312</v>
      </c>
    </row>
    <row r="246" spans="2:4" x14ac:dyDescent="0.25">
      <c r="B246" s="105" t="s">
        <v>642</v>
      </c>
      <c r="C246" s="106">
        <v>40107961010018</v>
      </c>
      <c r="D246" s="47" t="s">
        <v>4312</v>
      </c>
    </row>
    <row r="247" spans="2:4" x14ac:dyDescent="0.25">
      <c r="B247" s="105" t="s">
        <v>94</v>
      </c>
      <c r="C247" s="106">
        <v>62006055300030</v>
      </c>
      <c r="D247" s="47" t="s">
        <v>4312</v>
      </c>
    </row>
    <row r="248" spans="2:4" x14ac:dyDescent="0.25">
      <c r="B248" s="105" t="s">
        <v>421</v>
      </c>
      <c r="C248" s="106">
        <v>41210891140065</v>
      </c>
      <c r="D248" s="47" t="s">
        <v>4312</v>
      </c>
    </row>
    <row r="249" spans="2:4" x14ac:dyDescent="0.25">
      <c r="B249" s="105" t="s">
        <v>337</v>
      </c>
      <c r="C249" s="106">
        <v>62009055330047</v>
      </c>
      <c r="D249" s="47" t="s">
        <v>4312</v>
      </c>
    </row>
    <row r="250" spans="2:4" x14ac:dyDescent="0.25">
      <c r="B250" s="105" t="s">
        <v>9</v>
      </c>
      <c r="C250" s="106">
        <v>41710951010016</v>
      </c>
      <c r="D250" s="47" t="s">
        <v>4312</v>
      </c>
    </row>
    <row r="251" spans="2:4" x14ac:dyDescent="0.25">
      <c r="B251" s="105" t="s">
        <v>302</v>
      </c>
      <c r="C251" s="106">
        <v>61609045280023</v>
      </c>
      <c r="D251" s="47" t="s">
        <v>4312</v>
      </c>
    </row>
    <row r="252" spans="2:4" x14ac:dyDescent="0.25">
      <c r="B252" s="105" t="s">
        <v>827</v>
      </c>
      <c r="C252" s="106">
        <v>41004921140039</v>
      </c>
      <c r="D252" s="47" t="s">
        <v>4312</v>
      </c>
    </row>
    <row r="253" spans="2:4" x14ac:dyDescent="0.25">
      <c r="B253" s="105" t="s">
        <v>543</v>
      </c>
      <c r="C253" s="106">
        <v>62502055270031</v>
      </c>
      <c r="D253" s="47" t="s">
        <v>4312</v>
      </c>
    </row>
    <row r="254" spans="2:4" x14ac:dyDescent="0.25">
      <c r="B254" s="105" t="s">
        <v>646</v>
      </c>
      <c r="C254" s="106">
        <v>50604065330028</v>
      </c>
      <c r="D254" s="47" t="s">
        <v>4312</v>
      </c>
    </row>
    <row r="255" spans="2:4" x14ac:dyDescent="0.25">
      <c r="B255" s="105" t="s">
        <v>538</v>
      </c>
      <c r="C255" s="106">
        <v>42004895300012</v>
      </c>
      <c r="D255" s="47" t="s">
        <v>4312</v>
      </c>
    </row>
    <row r="256" spans="2:4" x14ac:dyDescent="0.25">
      <c r="B256" s="105" t="s">
        <v>870</v>
      </c>
      <c r="C256" s="106">
        <v>56040594582004</v>
      </c>
      <c r="D256" s="47" t="s">
        <v>4312</v>
      </c>
    </row>
    <row r="257" spans="2:4" x14ac:dyDescent="0.25">
      <c r="B257" s="105" t="s">
        <v>680</v>
      </c>
      <c r="C257" s="106">
        <v>31406975310030</v>
      </c>
      <c r="D257" s="47" t="s">
        <v>4312</v>
      </c>
    </row>
    <row r="258" spans="2:4" x14ac:dyDescent="0.25">
      <c r="B258" s="105" t="s">
        <v>1284</v>
      </c>
      <c r="C258" s="106">
        <v>42307891140102</v>
      </c>
      <c r="D258" s="47" t="s">
        <v>4312</v>
      </c>
    </row>
    <row r="259" spans="2:4" x14ac:dyDescent="0.25">
      <c r="B259" s="105" t="s">
        <v>255</v>
      </c>
      <c r="C259" s="106">
        <v>60808055310143</v>
      </c>
      <c r="D259" s="47" t="s">
        <v>4312</v>
      </c>
    </row>
    <row r="260" spans="2:4" x14ac:dyDescent="0.25">
      <c r="B260" s="105" t="s">
        <v>789</v>
      </c>
      <c r="C260" s="106">
        <v>62812055300026</v>
      </c>
      <c r="D260" s="47" t="s">
        <v>4312</v>
      </c>
    </row>
    <row r="261" spans="2:4" x14ac:dyDescent="0.25">
      <c r="B261" s="105" t="s">
        <v>52</v>
      </c>
      <c r="C261" s="106">
        <v>61901065320025</v>
      </c>
      <c r="D261" s="47" t="s">
        <v>4312</v>
      </c>
    </row>
    <row r="262" spans="2:4" x14ac:dyDescent="0.25">
      <c r="B262" s="105" t="s">
        <v>338</v>
      </c>
      <c r="C262" s="106">
        <v>60903015330013</v>
      </c>
      <c r="D262" s="47" t="s">
        <v>4312</v>
      </c>
    </row>
    <row r="263" spans="2:4" x14ac:dyDescent="0.25">
      <c r="B263" s="105" t="s">
        <v>76</v>
      </c>
      <c r="C263" s="106">
        <v>60707065310108</v>
      </c>
      <c r="D263" s="47" t="s">
        <v>4312</v>
      </c>
    </row>
    <row r="264" spans="2:4" x14ac:dyDescent="0.25">
      <c r="B264" s="105" t="s">
        <v>581</v>
      </c>
      <c r="C264" s="106">
        <v>50911035350015</v>
      </c>
      <c r="D264" s="47" t="s">
        <v>4312</v>
      </c>
    </row>
    <row r="265" spans="2:4" x14ac:dyDescent="0.25">
      <c r="B265" s="105" t="s">
        <v>86</v>
      </c>
      <c r="C265" s="106">
        <v>60201035300013</v>
      </c>
      <c r="D265" s="47" t="s">
        <v>4312</v>
      </c>
    </row>
    <row r="266" spans="2:4" x14ac:dyDescent="0.25">
      <c r="B266" s="105" t="s">
        <v>254</v>
      </c>
      <c r="C266" s="106">
        <v>60105055630098</v>
      </c>
      <c r="D266" s="47" t="s">
        <v>4312</v>
      </c>
    </row>
    <row r="267" spans="2:4" x14ac:dyDescent="0.25">
      <c r="B267" s="105" t="s">
        <v>1245</v>
      </c>
      <c r="C267" s="106">
        <v>42310841120015</v>
      </c>
      <c r="D267" s="47" t="s">
        <v>4312</v>
      </c>
    </row>
    <row r="268" spans="2:4" x14ac:dyDescent="0.25">
      <c r="B268" s="105" t="s">
        <v>1262</v>
      </c>
      <c r="C268" s="106">
        <v>31406961000062</v>
      </c>
      <c r="D268" s="47" t="s">
        <v>4312</v>
      </c>
    </row>
    <row r="269" spans="2:4" x14ac:dyDescent="0.25">
      <c r="B269" s="105" t="s">
        <v>1254</v>
      </c>
      <c r="C269" s="106">
        <v>43105951000055</v>
      </c>
      <c r="D269" s="47" t="s">
        <v>4312</v>
      </c>
    </row>
    <row r="270" spans="2:4" x14ac:dyDescent="0.25">
      <c r="B270" s="105" t="s">
        <v>304</v>
      </c>
      <c r="C270" s="106">
        <v>51607056120041</v>
      </c>
      <c r="D270" s="47" t="s">
        <v>4312</v>
      </c>
    </row>
    <row r="271" spans="2:4" x14ac:dyDescent="0.25">
      <c r="B271" s="105" t="s">
        <v>651</v>
      </c>
      <c r="C271" s="106">
        <v>50101065260062</v>
      </c>
      <c r="D271" s="47" t="s">
        <v>4312</v>
      </c>
    </row>
    <row r="272" spans="2:4" x14ac:dyDescent="0.25">
      <c r="B272" s="105" t="s">
        <v>308</v>
      </c>
      <c r="C272" s="106">
        <v>62305055300016</v>
      </c>
      <c r="D272" s="47" t="s">
        <v>4312</v>
      </c>
    </row>
    <row r="273" spans="2:4" x14ac:dyDescent="0.25">
      <c r="B273" s="105" t="s">
        <v>648</v>
      </c>
      <c r="C273" s="106">
        <v>41709881140018</v>
      </c>
      <c r="D273" s="47" t="s">
        <v>4312</v>
      </c>
    </row>
    <row r="274" spans="2:4" x14ac:dyDescent="0.25">
      <c r="B274" s="105" t="s">
        <v>850</v>
      </c>
      <c r="C274" s="106">
        <v>52509055300013</v>
      </c>
      <c r="D274" s="47" t="s">
        <v>4312</v>
      </c>
    </row>
    <row r="275" spans="2:4" x14ac:dyDescent="0.25">
      <c r="B275" s="105" t="s">
        <v>610</v>
      </c>
      <c r="C275" s="106">
        <v>52910035790010</v>
      </c>
      <c r="D275" s="47" t="s">
        <v>4312</v>
      </c>
    </row>
    <row r="276" spans="2:4" x14ac:dyDescent="0.25">
      <c r="B276" s="105" t="s">
        <v>327</v>
      </c>
      <c r="C276" s="106">
        <v>62103055780070</v>
      </c>
      <c r="D276" s="47" t="s">
        <v>4312</v>
      </c>
    </row>
    <row r="277" spans="2:4" x14ac:dyDescent="0.25">
      <c r="B277" s="105" t="s">
        <v>43</v>
      </c>
      <c r="C277" s="106">
        <v>60506050005113</v>
      </c>
      <c r="D277" s="47" t="s">
        <v>4312</v>
      </c>
    </row>
    <row r="278" spans="2:4" x14ac:dyDescent="0.25">
      <c r="B278" s="105" t="s">
        <v>258</v>
      </c>
      <c r="C278" s="106">
        <v>62305065380019</v>
      </c>
      <c r="D278" s="47" t="s">
        <v>4312</v>
      </c>
    </row>
    <row r="279" spans="2:4" x14ac:dyDescent="0.25">
      <c r="B279" s="105" t="s">
        <v>139</v>
      </c>
      <c r="C279" s="106">
        <v>52609057210085</v>
      </c>
      <c r="D279" s="47" t="s">
        <v>4312</v>
      </c>
    </row>
    <row r="280" spans="2:4" x14ac:dyDescent="0.25">
      <c r="B280" s="105" t="s">
        <v>572</v>
      </c>
      <c r="C280" s="106">
        <v>32504873140023</v>
      </c>
      <c r="D280" s="47" t="s">
        <v>4312</v>
      </c>
    </row>
    <row r="281" spans="2:4" x14ac:dyDescent="0.25">
      <c r="B281" s="105" t="s">
        <v>666</v>
      </c>
      <c r="C281" s="106">
        <v>40102912330056</v>
      </c>
      <c r="D281" s="47" t="s">
        <v>4312</v>
      </c>
    </row>
    <row r="282" spans="2:4" x14ac:dyDescent="0.25">
      <c r="B282" s="105" t="s">
        <v>215</v>
      </c>
      <c r="C282" s="106">
        <v>62603055360046</v>
      </c>
      <c r="D282" s="47" t="s">
        <v>4312</v>
      </c>
    </row>
    <row r="283" spans="2:4" x14ac:dyDescent="0.25">
      <c r="B283" s="105" t="s">
        <v>1180</v>
      </c>
      <c r="C283" s="106">
        <v>41010985280020</v>
      </c>
      <c r="D283" s="47" t="s">
        <v>4312</v>
      </c>
    </row>
    <row r="284" spans="2:4" x14ac:dyDescent="0.25">
      <c r="B284" s="105" t="s">
        <v>134</v>
      </c>
      <c r="C284" s="106">
        <v>60511045780027</v>
      </c>
      <c r="D284" s="47" t="s">
        <v>4312</v>
      </c>
    </row>
    <row r="285" spans="2:4" x14ac:dyDescent="0.25">
      <c r="B285" s="105" t="s">
        <v>267</v>
      </c>
      <c r="C285" s="106">
        <v>60102065300016</v>
      </c>
      <c r="D285" s="47" t="s">
        <v>4312</v>
      </c>
    </row>
    <row r="286" spans="2:4" x14ac:dyDescent="0.25">
      <c r="B286" s="105" t="s">
        <v>1271</v>
      </c>
      <c r="C286" s="106">
        <v>42504841140030</v>
      </c>
      <c r="D286" s="47" t="s">
        <v>4312</v>
      </c>
    </row>
    <row r="287" spans="2:4" x14ac:dyDescent="0.25">
      <c r="B287" s="105" t="s">
        <v>658</v>
      </c>
      <c r="C287" s="106">
        <v>60412035310029</v>
      </c>
      <c r="D287" s="47" t="s">
        <v>4312</v>
      </c>
    </row>
    <row r="288" spans="2:4" x14ac:dyDescent="0.25">
      <c r="B288" s="105" t="s">
        <v>78</v>
      </c>
      <c r="C288" s="106">
        <v>60109055360067</v>
      </c>
      <c r="D288" s="47" t="s">
        <v>4312</v>
      </c>
    </row>
    <row r="289" spans="2:4" x14ac:dyDescent="0.25">
      <c r="B289" s="105" t="s">
        <v>357</v>
      </c>
      <c r="C289" s="106">
        <v>62404055360016</v>
      </c>
      <c r="D289" s="47" t="s">
        <v>4312</v>
      </c>
    </row>
    <row r="290" spans="2:4" x14ac:dyDescent="0.25">
      <c r="B290" s="105" t="s">
        <v>683</v>
      </c>
      <c r="C290" s="106">
        <v>32112891140011</v>
      </c>
      <c r="D290" s="47" t="s">
        <v>4312</v>
      </c>
    </row>
    <row r="291" spans="2:4" x14ac:dyDescent="0.25">
      <c r="B291" s="105" t="s">
        <v>682</v>
      </c>
      <c r="C291" s="106">
        <v>30512951140029</v>
      </c>
      <c r="D291" s="47" t="s">
        <v>4312</v>
      </c>
    </row>
    <row r="292" spans="2:4" x14ac:dyDescent="0.25">
      <c r="B292" s="105" t="s">
        <v>325</v>
      </c>
      <c r="C292" s="106">
        <v>62703045330018</v>
      </c>
      <c r="D292" s="47" t="s">
        <v>4312</v>
      </c>
    </row>
    <row r="293" spans="2:4" x14ac:dyDescent="0.25">
      <c r="B293" s="105" t="s">
        <v>317</v>
      </c>
      <c r="C293" s="106">
        <v>53003055280018</v>
      </c>
      <c r="D293" s="47" t="s">
        <v>4312</v>
      </c>
    </row>
    <row r="294" spans="2:4" x14ac:dyDescent="0.25">
      <c r="B294" s="105" t="s">
        <v>1282</v>
      </c>
      <c r="C294" s="106">
        <v>41112901140020</v>
      </c>
      <c r="D294" s="47" t="s">
        <v>4312</v>
      </c>
    </row>
    <row r="295" spans="2:4" x14ac:dyDescent="0.25">
      <c r="B295" s="105" t="s">
        <v>233</v>
      </c>
      <c r="C295" s="106">
        <v>52706046290038</v>
      </c>
      <c r="D295" s="47" t="s">
        <v>4312</v>
      </c>
    </row>
    <row r="296" spans="2:4" x14ac:dyDescent="0.25">
      <c r="B296" s="105" t="s">
        <v>261</v>
      </c>
      <c r="C296" s="106">
        <v>61504065300019</v>
      </c>
      <c r="D296" s="47" t="s">
        <v>4312</v>
      </c>
    </row>
    <row r="297" spans="2:4" x14ac:dyDescent="0.25">
      <c r="B297" s="105" t="s">
        <v>552</v>
      </c>
      <c r="C297" s="106">
        <v>62901065300024</v>
      </c>
      <c r="D297" s="47" t="s">
        <v>4312</v>
      </c>
    </row>
    <row r="298" spans="2:4" x14ac:dyDescent="0.25">
      <c r="B298" s="105" t="s">
        <v>51</v>
      </c>
      <c r="C298" s="106">
        <v>60402065300033</v>
      </c>
      <c r="D298" s="47" t="s">
        <v>4312</v>
      </c>
    </row>
    <row r="299" spans="2:4" x14ac:dyDescent="0.25">
      <c r="B299" s="105" t="s">
        <v>649</v>
      </c>
      <c r="C299" s="106">
        <v>50208055300011</v>
      </c>
      <c r="D299" s="47" t="s">
        <v>4312</v>
      </c>
    </row>
    <row r="300" spans="2:4" x14ac:dyDescent="0.25">
      <c r="B300" s="105" t="s">
        <v>226</v>
      </c>
      <c r="C300" s="106">
        <v>62312055300052</v>
      </c>
      <c r="D300" s="47" t="s">
        <v>4312</v>
      </c>
    </row>
    <row r="301" spans="2:4" x14ac:dyDescent="0.25">
      <c r="B301" s="105" t="s">
        <v>1263</v>
      </c>
      <c r="C301" s="106">
        <v>40611871140072</v>
      </c>
      <c r="D301" s="47" t="s">
        <v>4312</v>
      </c>
    </row>
    <row r="302" spans="2:4" x14ac:dyDescent="0.25">
      <c r="B302" s="105" t="s">
        <v>390</v>
      </c>
      <c r="C302" s="106">
        <v>60205055310085</v>
      </c>
      <c r="D302" s="47" t="s">
        <v>4312</v>
      </c>
    </row>
    <row r="303" spans="2:4" x14ac:dyDescent="0.25">
      <c r="B303" s="105" t="s">
        <v>2398</v>
      </c>
      <c r="C303" s="106">
        <v>60709055380012</v>
      </c>
      <c r="D303" s="47" t="s">
        <v>4312</v>
      </c>
    </row>
    <row r="304" spans="2:4" x14ac:dyDescent="0.25">
      <c r="B304" s="105" t="s">
        <v>937</v>
      </c>
      <c r="C304" s="106">
        <v>60810065300014</v>
      </c>
      <c r="D304" s="47" t="s">
        <v>4312</v>
      </c>
    </row>
    <row r="305" spans="2:4" x14ac:dyDescent="0.25">
      <c r="B305" s="105" t="s">
        <v>306</v>
      </c>
      <c r="C305" s="106">
        <v>52312055320011</v>
      </c>
      <c r="D305" s="47" t="s">
        <v>4312</v>
      </c>
    </row>
    <row r="306" spans="2:4" x14ac:dyDescent="0.25">
      <c r="B306" s="105" t="s">
        <v>464</v>
      </c>
      <c r="C306" s="106">
        <v>40305941590028</v>
      </c>
      <c r="D306" s="47" t="s">
        <v>4312</v>
      </c>
    </row>
    <row r="307" spans="2:4" x14ac:dyDescent="0.25">
      <c r="B307" s="105" t="s">
        <v>1317</v>
      </c>
      <c r="C307" s="106">
        <v>50607015310011</v>
      </c>
      <c r="D307" s="47" t="s">
        <v>4312</v>
      </c>
    </row>
    <row r="308" spans="2:4" x14ac:dyDescent="0.25">
      <c r="B308" s="105" t="s">
        <v>452</v>
      </c>
      <c r="C308" s="106">
        <v>41903941010020</v>
      </c>
      <c r="D308" s="47" t="s">
        <v>4312</v>
      </c>
    </row>
    <row r="309" spans="2:4" x14ac:dyDescent="0.25">
      <c r="B309" s="105" t="s">
        <v>547</v>
      </c>
      <c r="C309" s="106">
        <v>42002995320028</v>
      </c>
      <c r="D309" s="47" t="s">
        <v>4312</v>
      </c>
    </row>
    <row r="310" spans="2:4" x14ac:dyDescent="0.25">
      <c r="B310" s="105" t="s">
        <v>1255</v>
      </c>
      <c r="C310" s="106">
        <v>40512962700024</v>
      </c>
      <c r="D310" s="47" t="s">
        <v>4312</v>
      </c>
    </row>
    <row r="311" spans="2:4" x14ac:dyDescent="0.25">
      <c r="B311" s="105" t="s">
        <v>63</v>
      </c>
      <c r="C311" s="106">
        <v>61601055360054</v>
      </c>
      <c r="D311" s="47" t="s">
        <v>4312</v>
      </c>
    </row>
    <row r="312" spans="2:4" x14ac:dyDescent="0.25">
      <c r="B312" s="105" t="s">
        <v>126</v>
      </c>
      <c r="C312" s="106">
        <v>50207045320046</v>
      </c>
      <c r="D312" s="47" t="s">
        <v>4312</v>
      </c>
    </row>
    <row r="313" spans="2:4" x14ac:dyDescent="0.25">
      <c r="B313" s="105" t="s">
        <v>546</v>
      </c>
      <c r="C313" s="106">
        <v>40705931000065</v>
      </c>
      <c r="D313" s="47" t="s">
        <v>4312</v>
      </c>
    </row>
    <row r="314" spans="2:4" x14ac:dyDescent="0.25">
      <c r="B314" s="105" t="s">
        <v>670</v>
      </c>
      <c r="C314" s="106">
        <v>61806065260026</v>
      </c>
      <c r="D314" s="47" t="s">
        <v>4312</v>
      </c>
    </row>
    <row r="315" spans="2:4" x14ac:dyDescent="0.25">
      <c r="B315" s="111" t="s">
        <v>432</v>
      </c>
      <c r="C315" s="106">
        <v>40206861010015</v>
      </c>
      <c r="D315" s="47" t="s">
        <v>4312</v>
      </c>
    </row>
    <row r="316" spans="2:4" x14ac:dyDescent="0.25">
      <c r="B316" s="111" t="s">
        <v>232</v>
      </c>
      <c r="C316" s="106">
        <v>62810055360046</v>
      </c>
      <c r="D316" s="47" t="s">
        <v>4312</v>
      </c>
    </row>
    <row r="317" spans="2:4" x14ac:dyDescent="0.25">
      <c r="B317" s="111" t="s">
        <v>627</v>
      </c>
      <c r="C317" s="106">
        <v>62708045380025</v>
      </c>
      <c r="D317" s="47" t="s">
        <v>4312</v>
      </c>
    </row>
    <row r="318" spans="2:4" x14ac:dyDescent="0.25">
      <c r="B318" s="111" t="s">
        <v>389</v>
      </c>
      <c r="C318" s="106">
        <v>62805055300011</v>
      </c>
      <c r="D318" s="47" t="s">
        <v>4312</v>
      </c>
    </row>
    <row r="319" spans="2:4" x14ac:dyDescent="0.25">
      <c r="B319" s="111" t="s">
        <v>161</v>
      </c>
      <c r="C319" s="106">
        <v>60803055300026</v>
      </c>
      <c r="D319" s="47" t="s">
        <v>4312</v>
      </c>
    </row>
    <row r="320" spans="2:4" x14ac:dyDescent="0.25">
      <c r="B320" s="111" t="s">
        <v>77</v>
      </c>
      <c r="C320" s="106">
        <v>41311975300017</v>
      </c>
      <c r="D320" s="47" t="s">
        <v>4312</v>
      </c>
    </row>
    <row r="321" spans="2:4" x14ac:dyDescent="0.25">
      <c r="B321" s="111" t="s">
        <v>10</v>
      </c>
      <c r="C321" s="106">
        <v>60805045780025</v>
      </c>
      <c r="D321" s="47" t="s">
        <v>4312</v>
      </c>
    </row>
    <row r="322" spans="2:4" x14ac:dyDescent="0.25">
      <c r="B322" s="111" t="s">
        <v>409</v>
      </c>
      <c r="C322" s="106">
        <v>41709815300022</v>
      </c>
      <c r="D322" s="47" t="s">
        <v>4312</v>
      </c>
    </row>
    <row r="323" spans="2:4" x14ac:dyDescent="0.25">
      <c r="B323" s="111" t="s">
        <v>298</v>
      </c>
      <c r="C323" s="106">
        <v>60211045260032</v>
      </c>
      <c r="D323" s="47" t="s">
        <v>4312</v>
      </c>
    </row>
    <row r="324" spans="2:4" x14ac:dyDescent="0.25">
      <c r="B324" s="111" t="s">
        <v>1117</v>
      </c>
      <c r="C324" s="106">
        <v>40109851140070</v>
      </c>
      <c r="D324" s="47" t="s">
        <v>4312</v>
      </c>
    </row>
    <row r="325" spans="2:4" x14ac:dyDescent="0.25">
      <c r="B325" s="111" t="s">
        <v>406</v>
      </c>
      <c r="C325" s="106">
        <v>42803961010019</v>
      </c>
      <c r="D325" s="47" t="s">
        <v>4312</v>
      </c>
    </row>
    <row r="326" spans="2:4" x14ac:dyDescent="0.25">
      <c r="B326" s="111" t="s">
        <v>311</v>
      </c>
      <c r="C326" s="106">
        <v>52412035300045</v>
      </c>
      <c r="D326" s="47" t="s">
        <v>4312</v>
      </c>
    </row>
    <row r="327" spans="2:4" x14ac:dyDescent="0.25">
      <c r="B327" s="111" t="s">
        <v>430</v>
      </c>
      <c r="C327" s="106">
        <v>61406035300013</v>
      </c>
      <c r="D327" s="47" t="s">
        <v>4312</v>
      </c>
    </row>
    <row r="328" spans="2:4" x14ac:dyDescent="0.25">
      <c r="B328" s="111" t="s">
        <v>770</v>
      </c>
      <c r="C328" s="106">
        <v>40201661060044</v>
      </c>
      <c r="D328" s="47" t="s">
        <v>4312</v>
      </c>
    </row>
    <row r="329" spans="2:4" x14ac:dyDescent="0.25">
      <c r="B329" s="111" t="s">
        <v>601</v>
      </c>
      <c r="C329" s="106">
        <v>51707055260055</v>
      </c>
      <c r="D329" s="47" t="s">
        <v>4312</v>
      </c>
    </row>
    <row r="330" spans="2:4" x14ac:dyDescent="0.25">
      <c r="B330" s="111" t="s">
        <v>599</v>
      </c>
      <c r="C330" s="106">
        <v>52510035300019</v>
      </c>
      <c r="D330" s="47" t="s">
        <v>4312</v>
      </c>
    </row>
    <row r="331" spans="2:4" x14ac:dyDescent="0.25">
      <c r="B331" s="111" t="s">
        <v>867</v>
      </c>
      <c r="C331" s="106">
        <v>51102055300022</v>
      </c>
      <c r="D331" s="47" t="s">
        <v>4312</v>
      </c>
    </row>
    <row r="332" spans="2:4" x14ac:dyDescent="0.25">
      <c r="B332" s="111" t="s">
        <v>628</v>
      </c>
      <c r="C332" s="106">
        <v>52512025380014</v>
      </c>
      <c r="D332" s="47" t="s">
        <v>4312</v>
      </c>
    </row>
    <row r="333" spans="2:4" x14ac:dyDescent="0.25">
      <c r="B333" s="111" t="s">
        <v>465</v>
      </c>
      <c r="C333" s="106">
        <v>42702985660029</v>
      </c>
      <c r="D333" s="47" t="s">
        <v>4312</v>
      </c>
    </row>
    <row r="334" spans="2:4" x14ac:dyDescent="0.25">
      <c r="B334" s="111" t="s">
        <v>634</v>
      </c>
      <c r="C334" s="106">
        <v>51811045300026</v>
      </c>
      <c r="D334" s="47" t="s">
        <v>4312</v>
      </c>
    </row>
    <row r="335" spans="2:4" x14ac:dyDescent="0.25">
      <c r="B335" s="111" t="s">
        <v>1286</v>
      </c>
      <c r="C335" s="106">
        <v>32907881140089</v>
      </c>
      <c r="D335" s="47" t="s">
        <v>4312</v>
      </c>
    </row>
    <row r="336" spans="2:4" x14ac:dyDescent="0.25">
      <c r="B336" s="111" t="s">
        <v>428</v>
      </c>
      <c r="C336" s="106">
        <v>41612975320024</v>
      </c>
      <c r="D336" s="47" t="s">
        <v>4312</v>
      </c>
    </row>
    <row r="337" spans="2:4" x14ac:dyDescent="0.25">
      <c r="B337" s="111" t="s">
        <v>346</v>
      </c>
      <c r="C337" s="106">
        <v>50607055280055</v>
      </c>
      <c r="D337" s="47" t="s">
        <v>4312</v>
      </c>
    </row>
    <row r="338" spans="2:4" x14ac:dyDescent="0.25">
      <c r="B338" s="111" t="s">
        <v>817</v>
      </c>
      <c r="C338" s="106">
        <v>32108851080028</v>
      </c>
      <c r="D338" s="47" t="s">
        <v>4312</v>
      </c>
    </row>
    <row r="339" spans="2:4" x14ac:dyDescent="0.25">
      <c r="B339" s="111" t="s">
        <v>826</v>
      </c>
      <c r="C339" s="106">
        <v>31704954040038</v>
      </c>
      <c r="D339" s="47" t="s">
        <v>4312</v>
      </c>
    </row>
    <row r="340" spans="2:4" x14ac:dyDescent="0.25">
      <c r="B340" s="111" t="s">
        <v>235</v>
      </c>
      <c r="C340" s="106">
        <v>51602056330021</v>
      </c>
      <c r="D340" s="47" t="s">
        <v>4312</v>
      </c>
    </row>
    <row r="341" spans="2:4" x14ac:dyDescent="0.25">
      <c r="B341" s="105" t="s">
        <v>419</v>
      </c>
      <c r="C341" s="106">
        <v>60307045300019</v>
      </c>
      <c r="D341" s="47" t="s">
        <v>4312</v>
      </c>
    </row>
    <row r="342" spans="2:4" x14ac:dyDescent="0.25">
      <c r="B342" s="105" t="s">
        <v>776</v>
      </c>
      <c r="C342" s="106">
        <v>60411055270021</v>
      </c>
      <c r="D342" s="47" t="s">
        <v>4312</v>
      </c>
    </row>
    <row r="343" spans="2:4" x14ac:dyDescent="0.25">
      <c r="B343" s="105" t="s">
        <v>47</v>
      </c>
      <c r="C343" s="106">
        <v>63004035290024</v>
      </c>
      <c r="D343" s="47" t="s">
        <v>4312</v>
      </c>
    </row>
    <row r="344" spans="2:4" x14ac:dyDescent="0.25">
      <c r="B344" s="105" t="s">
        <v>400</v>
      </c>
      <c r="C344" s="106">
        <v>41404861380023</v>
      </c>
      <c r="D344" s="47" t="s">
        <v>4312</v>
      </c>
    </row>
    <row r="345" spans="2:4" x14ac:dyDescent="0.25">
      <c r="B345" s="105" t="s">
        <v>411</v>
      </c>
      <c r="C345" s="106">
        <v>42609901140060</v>
      </c>
      <c r="D345" s="47" t="s">
        <v>4312</v>
      </c>
    </row>
    <row r="346" spans="2:4" x14ac:dyDescent="0.25">
      <c r="B346" s="105" t="s">
        <v>699</v>
      </c>
      <c r="C346" s="106">
        <v>40110985300016</v>
      </c>
      <c r="D346" s="47" t="s">
        <v>4312</v>
      </c>
    </row>
    <row r="347" spans="2:4" x14ac:dyDescent="0.25">
      <c r="B347" s="105" t="s">
        <v>563</v>
      </c>
      <c r="C347" s="106">
        <v>52207055310059</v>
      </c>
      <c r="D347" s="47" t="s">
        <v>4312</v>
      </c>
    </row>
    <row r="348" spans="2:4" x14ac:dyDescent="0.25">
      <c r="B348" s="105" t="s">
        <v>678</v>
      </c>
      <c r="C348" s="106">
        <v>50304055780010</v>
      </c>
      <c r="D348" s="47" t="s">
        <v>4312</v>
      </c>
    </row>
    <row r="349" spans="2:4" x14ac:dyDescent="0.25">
      <c r="B349" s="105" t="s">
        <v>812</v>
      </c>
      <c r="C349" s="106">
        <v>52012035280015</v>
      </c>
      <c r="D349" s="47" t="s">
        <v>4312</v>
      </c>
    </row>
    <row r="350" spans="2:4" x14ac:dyDescent="0.25">
      <c r="B350" s="105" t="s">
        <v>823</v>
      </c>
      <c r="C350" s="106">
        <v>60204055260048</v>
      </c>
      <c r="D350" s="47" t="s">
        <v>4312</v>
      </c>
    </row>
    <row r="351" spans="2:4" x14ac:dyDescent="0.25">
      <c r="B351" s="105" t="s">
        <v>326</v>
      </c>
      <c r="C351" s="106">
        <v>60906065350035</v>
      </c>
      <c r="D351" s="47" t="s">
        <v>4312</v>
      </c>
    </row>
    <row r="352" spans="2:4" x14ac:dyDescent="0.25">
      <c r="B352" s="105" t="s">
        <v>459</v>
      </c>
      <c r="C352" s="106">
        <v>43008911140016</v>
      </c>
      <c r="D352" s="47" t="s">
        <v>4312</v>
      </c>
    </row>
    <row r="353" spans="2:4" x14ac:dyDescent="0.25">
      <c r="B353" s="105" t="s">
        <v>602</v>
      </c>
      <c r="C353" s="106">
        <v>32103914040010</v>
      </c>
      <c r="D353" s="47" t="s">
        <v>4312</v>
      </c>
    </row>
    <row r="354" spans="2:4" x14ac:dyDescent="0.25">
      <c r="B354" s="105" t="s">
        <v>542</v>
      </c>
      <c r="C354" s="106">
        <v>43010881140118</v>
      </c>
      <c r="D354" s="47" t="s">
        <v>4312</v>
      </c>
    </row>
    <row r="355" spans="2:4" x14ac:dyDescent="0.25">
      <c r="B355" s="105" t="s">
        <v>530</v>
      </c>
      <c r="C355" s="106">
        <v>42809941080137</v>
      </c>
      <c r="D355" s="47" t="s">
        <v>4312</v>
      </c>
    </row>
    <row r="356" spans="2:4" x14ac:dyDescent="0.25">
      <c r="B356" s="105" t="s">
        <v>324</v>
      </c>
      <c r="C356" s="106">
        <v>51908065780025</v>
      </c>
      <c r="D356" s="47" t="s">
        <v>4312</v>
      </c>
    </row>
    <row r="357" spans="2:4" x14ac:dyDescent="0.25">
      <c r="B357" s="105" t="s">
        <v>172</v>
      </c>
      <c r="C357" s="106">
        <v>61508045330018</v>
      </c>
      <c r="D357" s="47" t="s">
        <v>4312</v>
      </c>
    </row>
    <row r="358" spans="2:4" x14ac:dyDescent="0.25">
      <c r="B358" s="105" t="s">
        <v>21</v>
      </c>
      <c r="C358" s="106">
        <v>63009045360020</v>
      </c>
      <c r="D358" s="47" t="s">
        <v>4312</v>
      </c>
    </row>
    <row r="359" spans="2:4" x14ac:dyDescent="0.25">
      <c r="B359" s="105" t="s">
        <v>669</v>
      </c>
      <c r="C359" s="106">
        <v>41701881160025</v>
      </c>
      <c r="D359" s="47" t="s">
        <v>4312</v>
      </c>
    </row>
    <row r="360" spans="2:4" x14ac:dyDescent="0.25">
      <c r="B360" s="105" t="s">
        <v>1247</v>
      </c>
      <c r="C360" s="106">
        <v>50809015280031</v>
      </c>
      <c r="D360" s="47" t="s">
        <v>4312</v>
      </c>
    </row>
    <row r="361" spans="2:4" x14ac:dyDescent="0.25">
      <c r="B361" s="105" t="s">
        <v>50</v>
      </c>
      <c r="C361" s="106">
        <v>60103055310040</v>
      </c>
      <c r="D361" s="47" t="s">
        <v>4312</v>
      </c>
    </row>
    <row r="362" spans="2:4" x14ac:dyDescent="0.25">
      <c r="B362" s="105" t="s">
        <v>1313</v>
      </c>
      <c r="C362" s="106">
        <v>51507015310068</v>
      </c>
      <c r="D362" s="47" t="s">
        <v>4312</v>
      </c>
    </row>
    <row r="363" spans="2:4" x14ac:dyDescent="0.25">
      <c r="B363" s="105" t="s">
        <v>154</v>
      </c>
      <c r="C363" s="106">
        <v>62610065300032</v>
      </c>
      <c r="D363" s="47" t="s">
        <v>4312</v>
      </c>
    </row>
    <row r="364" spans="2:4" x14ac:dyDescent="0.25">
      <c r="B364" s="105" t="s">
        <v>171</v>
      </c>
      <c r="C364" s="106">
        <v>61009056050079</v>
      </c>
      <c r="D364" s="47" t="s">
        <v>4312</v>
      </c>
    </row>
    <row r="365" spans="2:4" x14ac:dyDescent="0.25">
      <c r="B365" s="105" t="s">
        <v>301</v>
      </c>
      <c r="C365" s="106">
        <v>62404055360023</v>
      </c>
      <c r="D365" s="47" t="s">
        <v>4312</v>
      </c>
    </row>
    <row r="366" spans="2:4" x14ac:dyDescent="0.25">
      <c r="B366" s="105" t="s">
        <v>93</v>
      </c>
      <c r="C366" s="106">
        <v>62608055300032</v>
      </c>
      <c r="D366" s="47" t="s">
        <v>4312</v>
      </c>
    </row>
    <row r="367" spans="2:4" x14ac:dyDescent="0.25">
      <c r="B367" s="105" t="s">
        <v>564</v>
      </c>
      <c r="C367" s="106">
        <v>52806055300024</v>
      </c>
      <c r="D367" s="47" t="s">
        <v>4312</v>
      </c>
    </row>
    <row r="368" spans="2:4" x14ac:dyDescent="0.25">
      <c r="B368" s="105" t="s">
        <v>1268</v>
      </c>
      <c r="C368" s="106">
        <v>43108931120062</v>
      </c>
      <c r="D368" s="47" t="s">
        <v>4312</v>
      </c>
    </row>
    <row r="369" spans="2:4" x14ac:dyDescent="0.25">
      <c r="B369" s="105" t="s">
        <v>462</v>
      </c>
      <c r="C369" s="106">
        <v>61205025300035</v>
      </c>
      <c r="D369" s="47" t="s">
        <v>4312</v>
      </c>
    </row>
    <row r="370" spans="2:4" x14ac:dyDescent="0.25">
      <c r="B370" s="105" t="s">
        <v>40</v>
      </c>
      <c r="C370" s="106">
        <v>40710995300019</v>
      </c>
      <c r="D370" s="47" t="s">
        <v>4312</v>
      </c>
    </row>
    <row r="371" spans="2:4" x14ac:dyDescent="0.25">
      <c r="B371" s="105" t="s">
        <v>544</v>
      </c>
      <c r="C371" s="106">
        <v>60805055380011</v>
      </c>
      <c r="D371" s="47" t="s">
        <v>4312</v>
      </c>
    </row>
    <row r="372" spans="2:4" x14ac:dyDescent="0.25">
      <c r="B372" s="105" t="s">
        <v>840</v>
      </c>
      <c r="C372" s="106">
        <v>30110995280042</v>
      </c>
      <c r="D372" s="47" t="s">
        <v>4312</v>
      </c>
    </row>
    <row r="373" spans="2:4" x14ac:dyDescent="0.25">
      <c r="B373" s="111" t="s">
        <v>41</v>
      </c>
      <c r="C373" s="106">
        <v>61808055330056</v>
      </c>
      <c r="D373" s="47" t="s">
        <v>4312</v>
      </c>
    </row>
    <row r="374" spans="2:4" x14ac:dyDescent="0.25">
      <c r="B374" s="105" t="s">
        <v>130</v>
      </c>
      <c r="C374" s="106">
        <v>31711951000084</v>
      </c>
      <c r="D374" s="47" t="s">
        <v>4312</v>
      </c>
    </row>
    <row r="375" spans="2:4" x14ac:dyDescent="0.25">
      <c r="B375" s="105" t="s">
        <v>125</v>
      </c>
      <c r="C375" s="106">
        <v>40712935320031</v>
      </c>
      <c r="D375" s="47" t="s">
        <v>4312</v>
      </c>
    </row>
    <row r="376" spans="2:4" x14ac:dyDescent="0.25">
      <c r="B376" s="105" t="s">
        <v>24</v>
      </c>
      <c r="C376" s="106">
        <v>62505055300025</v>
      </c>
      <c r="D376" s="47" t="s">
        <v>4312</v>
      </c>
    </row>
    <row r="377" spans="2:4" x14ac:dyDescent="0.25">
      <c r="B377" s="105" t="s">
        <v>774</v>
      </c>
      <c r="C377" s="106">
        <v>50202065260042</v>
      </c>
      <c r="D377" s="47" t="s">
        <v>4312</v>
      </c>
    </row>
    <row r="378" spans="2:4" x14ac:dyDescent="0.25">
      <c r="B378" s="105" t="s">
        <v>535</v>
      </c>
      <c r="C378" s="106">
        <v>61809005300015</v>
      </c>
      <c r="D378" s="47" t="s">
        <v>4312</v>
      </c>
    </row>
    <row r="379" spans="2:4" x14ac:dyDescent="0.25">
      <c r="B379" s="105" t="s">
        <v>603</v>
      </c>
      <c r="C379" s="106">
        <v>41403885800018</v>
      </c>
      <c r="D379" s="47" t="s">
        <v>4312</v>
      </c>
    </row>
    <row r="380" spans="2:4" x14ac:dyDescent="0.25">
      <c r="B380" s="105" t="s">
        <v>57</v>
      </c>
      <c r="C380" s="106">
        <v>60505045290031</v>
      </c>
      <c r="D380" s="47" t="s">
        <v>4312</v>
      </c>
    </row>
    <row r="381" spans="2:4" x14ac:dyDescent="0.25">
      <c r="B381" s="105" t="s">
        <v>264</v>
      </c>
      <c r="C381" s="106">
        <v>61805045360075</v>
      </c>
      <c r="D381" s="47" t="s">
        <v>4312</v>
      </c>
    </row>
    <row r="382" spans="2:4" x14ac:dyDescent="0.25">
      <c r="B382" s="105" t="s">
        <v>240</v>
      </c>
      <c r="C382" s="106">
        <v>61804065360014</v>
      </c>
      <c r="D382" s="47" t="s">
        <v>4312</v>
      </c>
    </row>
    <row r="383" spans="2:4" x14ac:dyDescent="0.25">
      <c r="B383" s="105" t="s">
        <v>80</v>
      </c>
      <c r="C383" s="106">
        <v>40308975350013</v>
      </c>
      <c r="D383" s="47" t="s">
        <v>4312</v>
      </c>
    </row>
    <row r="384" spans="2:4" x14ac:dyDescent="0.25">
      <c r="B384" s="105" t="s">
        <v>652</v>
      </c>
      <c r="C384" s="106">
        <v>61002065300018</v>
      </c>
      <c r="D384" s="47" t="s">
        <v>4312</v>
      </c>
    </row>
    <row r="385" spans="2:4" x14ac:dyDescent="0.25">
      <c r="B385" s="105" t="s">
        <v>589</v>
      </c>
      <c r="C385" s="106">
        <v>63105025300016</v>
      </c>
      <c r="D385" s="47" t="s">
        <v>4312</v>
      </c>
    </row>
    <row r="386" spans="2:4" x14ac:dyDescent="0.25">
      <c r="B386" s="105" t="s">
        <v>358</v>
      </c>
      <c r="C386" s="106">
        <v>63007055280031</v>
      </c>
      <c r="D386" s="47" t="s">
        <v>4312</v>
      </c>
    </row>
    <row r="387" spans="2:4" x14ac:dyDescent="0.25">
      <c r="B387" s="105" t="s">
        <v>395</v>
      </c>
      <c r="C387" s="106">
        <v>41906921090014</v>
      </c>
      <c r="D387" s="47" t="s">
        <v>4312</v>
      </c>
    </row>
    <row r="388" spans="2:4" x14ac:dyDescent="0.25">
      <c r="B388" s="105" t="s">
        <v>434</v>
      </c>
      <c r="C388" s="106">
        <v>41302985380016</v>
      </c>
      <c r="D388" s="47" t="s">
        <v>4312</v>
      </c>
    </row>
    <row r="389" spans="2:4" x14ac:dyDescent="0.25">
      <c r="B389" s="105" t="s">
        <v>71</v>
      </c>
      <c r="C389" s="106">
        <v>61006055280018</v>
      </c>
      <c r="D389" s="47" t="s">
        <v>4312</v>
      </c>
    </row>
    <row r="390" spans="2:4" x14ac:dyDescent="0.25">
      <c r="B390" s="105" t="s">
        <v>163</v>
      </c>
      <c r="C390" s="106">
        <v>50509045710028</v>
      </c>
      <c r="D390" s="47" t="s">
        <v>4312</v>
      </c>
    </row>
    <row r="391" spans="2:4" x14ac:dyDescent="0.25">
      <c r="B391" s="105" t="s">
        <v>524</v>
      </c>
      <c r="C391" s="106">
        <v>61706055350039</v>
      </c>
      <c r="D391" s="47" t="s">
        <v>4312</v>
      </c>
    </row>
    <row r="392" spans="2:4" x14ac:dyDescent="0.25">
      <c r="B392" s="105" t="s">
        <v>393</v>
      </c>
      <c r="C392" s="106">
        <v>60607055380022</v>
      </c>
      <c r="D392" s="47" t="s">
        <v>4312</v>
      </c>
    </row>
    <row r="393" spans="2:4" x14ac:dyDescent="0.25">
      <c r="B393" s="105" t="s">
        <v>137</v>
      </c>
      <c r="C393" s="106">
        <v>51812026060010</v>
      </c>
      <c r="D393" s="47" t="s">
        <v>4312</v>
      </c>
    </row>
    <row r="394" spans="2:4" x14ac:dyDescent="0.25">
      <c r="B394" s="105" t="s">
        <v>18</v>
      </c>
      <c r="C394" s="106">
        <v>60709055300054</v>
      </c>
      <c r="D394" s="47" t="s">
        <v>4312</v>
      </c>
    </row>
    <row r="395" spans="2:4" x14ac:dyDescent="0.25">
      <c r="B395" s="105" t="s">
        <v>830</v>
      </c>
      <c r="C395" s="106">
        <v>43003755350018</v>
      </c>
      <c r="D395" s="47" t="s">
        <v>4312</v>
      </c>
    </row>
    <row r="396" spans="2:4" x14ac:dyDescent="0.25">
      <c r="B396" s="105" t="s">
        <v>15</v>
      </c>
      <c r="C396" s="106">
        <v>42302941010031</v>
      </c>
      <c r="D396" s="47" t="s">
        <v>4312</v>
      </c>
    </row>
    <row r="397" spans="2:4" x14ac:dyDescent="0.25">
      <c r="B397" s="105" t="s">
        <v>675</v>
      </c>
      <c r="C397" s="106">
        <v>52103035310038</v>
      </c>
      <c r="D397" s="47" t="s">
        <v>4312</v>
      </c>
    </row>
    <row r="398" spans="2:4" x14ac:dyDescent="0.25">
      <c r="B398" s="105" t="s">
        <v>403</v>
      </c>
      <c r="C398" s="106">
        <v>40306831120075</v>
      </c>
      <c r="D398" s="47" t="s">
        <v>4312</v>
      </c>
    </row>
    <row r="399" spans="2:4" x14ac:dyDescent="0.25">
      <c r="B399" s="105" t="s">
        <v>591</v>
      </c>
      <c r="C399" s="106">
        <v>62207055270033</v>
      </c>
      <c r="D399" s="47" t="s">
        <v>4312</v>
      </c>
    </row>
    <row r="400" spans="2:4" x14ac:dyDescent="0.25">
      <c r="B400" s="105" t="s">
        <v>700</v>
      </c>
      <c r="C400" s="106">
        <v>40911881040040</v>
      </c>
      <c r="D400" s="47" t="s">
        <v>4312</v>
      </c>
    </row>
    <row r="401" spans="2:4" x14ac:dyDescent="0.25">
      <c r="B401" s="105" t="s">
        <v>342</v>
      </c>
      <c r="C401" s="106">
        <v>60603066820023</v>
      </c>
      <c r="D401" s="47" t="s">
        <v>4312</v>
      </c>
    </row>
    <row r="402" spans="2:4" x14ac:dyDescent="0.25">
      <c r="B402" s="105" t="s">
        <v>688</v>
      </c>
      <c r="C402" s="106">
        <v>52506005310016</v>
      </c>
      <c r="D402" s="47" t="s">
        <v>4312</v>
      </c>
    </row>
    <row r="403" spans="2:4" x14ac:dyDescent="0.25">
      <c r="B403" s="105" t="s">
        <v>687</v>
      </c>
      <c r="C403" s="106">
        <v>30609961170039</v>
      </c>
      <c r="D403" s="47" t="s">
        <v>4312</v>
      </c>
    </row>
    <row r="404" spans="2:4" x14ac:dyDescent="0.25">
      <c r="B404" s="105" t="s">
        <v>352</v>
      </c>
      <c r="C404" s="106">
        <v>61203055360018</v>
      </c>
      <c r="D404" s="47" t="s">
        <v>4312</v>
      </c>
    </row>
    <row r="405" spans="2:4" x14ac:dyDescent="0.25">
      <c r="B405" s="105" t="s">
        <v>655</v>
      </c>
      <c r="C405" s="106">
        <v>40809951010021</v>
      </c>
      <c r="D405" s="47" t="s">
        <v>4312</v>
      </c>
    </row>
    <row r="406" spans="2:4" x14ac:dyDescent="0.25">
      <c r="B406" s="105" t="s">
        <v>469</v>
      </c>
      <c r="C406" s="106">
        <v>63003055300010</v>
      </c>
      <c r="D406" s="47" t="s">
        <v>4312</v>
      </c>
    </row>
    <row r="407" spans="2:4" x14ac:dyDescent="0.25">
      <c r="B407" s="105" t="s">
        <v>92</v>
      </c>
      <c r="C407" s="106">
        <v>61010055300012</v>
      </c>
      <c r="D407" s="47" t="s">
        <v>4312</v>
      </c>
    </row>
    <row r="408" spans="2:4" x14ac:dyDescent="0.25">
      <c r="B408" s="105" t="s">
        <v>697</v>
      </c>
      <c r="C408" s="106">
        <v>42208985300027</v>
      </c>
      <c r="D408" s="47" t="s">
        <v>4312</v>
      </c>
    </row>
    <row r="409" spans="2:4" x14ac:dyDescent="0.25">
      <c r="B409" s="105" t="s">
        <v>398</v>
      </c>
      <c r="C409" s="106">
        <v>62409055350021</v>
      </c>
      <c r="D409" s="47" t="s">
        <v>4312</v>
      </c>
    </row>
    <row r="410" spans="2:4" x14ac:dyDescent="0.25">
      <c r="B410" s="105" t="s">
        <v>805</v>
      </c>
      <c r="C410" s="106">
        <v>41811872620064</v>
      </c>
      <c r="D410" s="47" t="s">
        <v>4312</v>
      </c>
    </row>
    <row r="411" spans="2:4" x14ac:dyDescent="0.25">
      <c r="B411" s="105" t="s">
        <v>218</v>
      </c>
      <c r="C411" s="106">
        <v>62906055780022</v>
      </c>
      <c r="D411" s="47" t="s">
        <v>4312</v>
      </c>
    </row>
    <row r="412" spans="2:4" x14ac:dyDescent="0.25">
      <c r="B412" s="105" t="s">
        <v>244</v>
      </c>
      <c r="C412" s="106">
        <v>62409065270052</v>
      </c>
      <c r="D412" s="47" t="s">
        <v>4312</v>
      </c>
    </row>
    <row r="413" spans="2:4" x14ac:dyDescent="0.25">
      <c r="B413" s="105" t="s">
        <v>209</v>
      </c>
      <c r="C413" s="106">
        <v>62901065350012</v>
      </c>
      <c r="D413" s="47" t="s">
        <v>4312</v>
      </c>
    </row>
    <row r="414" spans="2:4" x14ac:dyDescent="0.25">
      <c r="B414" s="105" t="s">
        <v>868</v>
      </c>
      <c r="C414" s="106">
        <v>52808055300020</v>
      </c>
      <c r="D414" s="47" t="s">
        <v>4312</v>
      </c>
    </row>
    <row r="415" spans="2:4" x14ac:dyDescent="0.25">
      <c r="B415" s="105" t="s">
        <v>839</v>
      </c>
      <c r="C415" s="106">
        <v>53107075290012</v>
      </c>
      <c r="D415" s="47" t="s">
        <v>4312</v>
      </c>
    </row>
    <row r="416" spans="2:4" x14ac:dyDescent="0.25">
      <c r="B416" s="105" t="s">
        <v>250</v>
      </c>
      <c r="C416" s="106">
        <v>51908055360068</v>
      </c>
      <c r="D416" s="47" t="s">
        <v>4312</v>
      </c>
    </row>
    <row r="417" spans="2:4" x14ac:dyDescent="0.25">
      <c r="B417" s="105" t="s">
        <v>201</v>
      </c>
      <c r="C417" s="106">
        <v>61308057040037</v>
      </c>
      <c r="D417" s="47" t="s">
        <v>4312</v>
      </c>
    </row>
    <row r="418" spans="2:4" x14ac:dyDescent="0.25">
      <c r="B418" s="105" t="s">
        <v>153</v>
      </c>
      <c r="C418" s="106">
        <v>60803045270027</v>
      </c>
      <c r="D418" s="47" t="s">
        <v>4312</v>
      </c>
    </row>
    <row r="419" spans="2:4" x14ac:dyDescent="0.25">
      <c r="B419" s="105" t="s">
        <v>248</v>
      </c>
      <c r="C419" s="106">
        <v>52901055360022</v>
      </c>
      <c r="D419" s="47" t="s">
        <v>4312</v>
      </c>
    </row>
    <row r="420" spans="2:4" x14ac:dyDescent="0.25">
      <c r="B420" s="105" t="s">
        <v>653</v>
      </c>
      <c r="C420" s="106">
        <v>31612975290049</v>
      </c>
      <c r="D420" s="47" t="s">
        <v>4312</v>
      </c>
    </row>
    <row r="421" spans="2:4" x14ac:dyDescent="0.25">
      <c r="B421" s="105" t="s">
        <v>415</v>
      </c>
      <c r="C421" s="106">
        <v>60509055320032</v>
      </c>
      <c r="D421" s="47" t="s">
        <v>4312</v>
      </c>
    </row>
    <row r="422" spans="2:4" x14ac:dyDescent="0.25">
      <c r="B422" s="105" t="s">
        <v>864</v>
      </c>
      <c r="C422" s="106">
        <v>50302055300014</v>
      </c>
      <c r="D422" s="47" t="s">
        <v>4312</v>
      </c>
    </row>
    <row r="423" spans="2:4" x14ac:dyDescent="0.25">
      <c r="B423" s="105" t="s">
        <v>1319</v>
      </c>
      <c r="C423" s="106">
        <v>41105941040012</v>
      </c>
      <c r="D423" s="47" t="s">
        <v>4312</v>
      </c>
    </row>
    <row r="424" spans="2:4" x14ac:dyDescent="0.25">
      <c r="B424" s="105" t="s">
        <v>790</v>
      </c>
      <c r="C424" s="106">
        <v>62004057100014</v>
      </c>
      <c r="D424" s="47" t="s">
        <v>4312</v>
      </c>
    </row>
    <row r="425" spans="2:4" x14ac:dyDescent="0.25">
      <c r="B425" s="105" t="s">
        <v>175</v>
      </c>
      <c r="C425" s="106">
        <v>62205055300022</v>
      </c>
      <c r="D425" s="47" t="s">
        <v>4312</v>
      </c>
    </row>
    <row r="426" spans="2:4" x14ac:dyDescent="0.25">
      <c r="B426" s="105" t="s">
        <v>136</v>
      </c>
      <c r="C426" s="106">
        <v>41001790095001</v>
      </c>
      <c r="D426" s="47" t="s">
        <v>4312</v>
      </c>
    </row>
    <row r="427" spans="2:4" x14ac:dyDescent="0.25">
      <c r="B427" s="105" t="s">
        <v>221</v>
      </c>
      <c r="C427" s="106">
        <v>61906055380025</v>
      </c>
      <c r="D427" s="47" t="s">
        <v>4312</v>
      </c>
    </row>
    <row r="428" spans="2:4" x14ac:dyDescent="0.25">
      <c r="B428" s="105" t="s">
        <v>392</v>
      </c>
      <c r="C428" s="106">
        <v>42709904070039</v>
      </c>
      <c r="D428" s="47" t="s">
        <v>4312</v>
      </c>
    </row>
    <row r="429" spans="2:4" x14ac:dyDescent="0.25">
      <c r="B429" s="105" t="s">
        <v>587</v>
      </c>
      <c r="C429" s="106">
        <v>52810055330031</v>
      </c>
      <c r="D429" s="47" t="s">
        <v>4312</v>
      </c>
    </row>
    <row r="430" spans="2:4" x14ac:dyDescent="0.25">
      <c r="B430" s="105" t="s">
        <v>586</v>
      </c>
      <c r="C430" s="106">
        <v>52810055330062</v>
      </c>
      <c r="D430" s="47" t="s">
        <v>4312</v>
      </c>
    </row>
    <row r="431" spans="2:4" x14ac:dyDescent="0.25">
      <c r="B431" s="105" t="s">
        <v>815</v>
      </c>
      <c r="C431" s="106">
        <v>52203045290017</v>
      </c>
      <c r="D431" s="47" t="s">
        <v>4312</v>
      </c>
    </row>
    <row r="432" spans="2:4" x14ac:dyDescent="0.25">
      <c r="B432" s="105" t="s">
        <v>598</v>
      </c>
      <c r="C432" s="106">
        <v>61505055340044</v>
      </c>
      <c r="D432" s="47" t="s">
        <v>4312</v>
      </c>
    </row>
    <row r="433" spans="2:4" x14ac:dyDescent="0.25">
      <c r="B433" s="105" t="s">
        <v>179</v>
      </c>
      <c r="C433" s="106">
        <v>41310985290051</v>
      </c>
      <c r="D433" s="47" t="s">
        <v>4312</v>
      </c>
    </row>
    <row r="434" spans="2:4" x14ac:dyDescent="0.25">
      <c r="B434" s="105" t="s">
        <v>467</v>
      </c>
      <c r="C434" s="106">
        <v>62801055300026</v>
      </c>
      <c r="D434" s="47" t="s">
        <v>4312</v>
      </c>
    </row>
    <row r="435" spans="2:4" x14ac:dyDescent="0.25">
      <c r="B435" s="105" t="s">
        <v>1278</v>
      </c>
      <c r="C435" s="106">
        <v>32210881080054</v>
      </c>
      <c r="D435" s="47" t="s">
        <v>4312</v>
      </c>
    </row>
    <row r="436" spans="2:4" x14ac:dyDescent="0.25">
      <c r="B436" s="105" t="s">
        <v>968</v>
      </c>
      <c r="C436" s="106">
        <v>30107911080039</v>
      </c>
      <c r="D436" s="47" t="s">
        <v>4312</v>
      </c>
    </row>
    <row r="437" spans="2:4" x14ac:dyDescent="0.25">
      <c r="B437" s="105" t="s">
        <v>863</v>
      </c>
      <c r="C437" s="106">
        <v>62505055300018</v>
      </c>
      <c r="D437" s="47" t="s">
        <v>4312</v>
      </c>
    </row>
    <row r="438" spans="2:4" x14ac:dyDescent="0.25">
      <c r="B438" s="105" t="s">
        <v>818</v>
      </c>
      <c r="C438" s="106">
        <v>60505055300029</v>
      </c>
      <c r="D438" s="47" t="s">
        <v>4312</v>
      </c>
    </row>
    <row r="439" spans="2:4" x14ac:dyDescent="0.25">
      <c r="B439" s="105" t="s">
        <v>62</v>
      </c>
      <c r="C439" s="106">
        <v>63004055340011</v>
      </c>
      <c r="D439" s="47" t="s">
        <v>4312</v>
      </c>
    </row>
    <row r="440" spans="2:4" x14ac:dyDescent="0.25">
      <c r="B440" s="105" t="s">
        <v>68</v>
      </c>
      <c r="C440" s="106">
        <v>61109055300020</v>
      </c>
      <c r="D440" s="47" t="s">
        <v>4312</v>
      </c>
    </row>
    <row r="441" spans="2:4" x14ac:dyDescent="0.25">
      <c r="B441" s="105" t="s">
        <v>638</v>
      </c>
      <c r="C441" s="106">
        <v>53103045290026</v>
      </c>
      <c r="D441" s="47" t="s">
        <v>4312</v>
      </c>
    </row>
    <row r="442" spans="2:4" x14ac:dyDescent="0.25">
      <c r="B442" s="105" t="s">
        <v>661</v>
      </c>
      <c r="C442" s="106">
        <v>50610015290029</v>
      </c>
      <c r="D442" s="47" t="s">
        <v>4312</v>
      </c>
    </row>
    <row r="443" spans="2:4" x14ac:dyDescent="0.25">
      <c r="B443" s="105" t="s">
        <v>662</v>
      </c>
      <c r="C443" s="106">
        <v>51208065290020</v>
      </c>
      <c r="D443" s="47" t="s">
        <v>4312</v>
      </c>
    </row>
    <row r="444" spans="2:4" x14ac:dyDescent="0.25">
      <c r="B444" s="105" t="s">
        <v>660</v>
      </c>
      <c r="C444" s="106">
        <v>60910025290019</v>
      </c>
      <c r="D444" s="47" t="s">
        <v>4312</v>
      </c>
    </row>
    <row r="445" spans="2:4" x14ac:dyDescent="0.25">
      <c r="B445" s="105" t="s">
        <v>2388</v>
      </c>
      <c r="C445" s="106">
        <v>41407941140043</v>
      </c>
      <c r="D445" s="47" t="s">
        <v>4312</v>
      </c>
    </row>
    <row r="446" spans="2:4" x14ac:dyDescent="0.25">
      <c r="B446" s="105" t="s">
        <v>349</v>
      </c>
      <c r="C446" s="106">
        <v>62312045320028</v>
      </c>
      <c r="D446" s="47" t="s">
        <v>4312</v>
      </c>
    </row>
    <row r="447" spans="2:4" x14ac:dyDescent="0.25">
      <c r="B447" s="105" t="s">
        <v>355</v>
      </c>
      <c r="C447" s="106">
        <v>62809055360077</v>
      </c>
      <c r="D447" s="47" t="s">
        <v>4312</v>
      </c>
    </row>
    <row r="448" spans="2:4" x14ac:dyDescent="0.25">
      <c r="B448" s="105" t="s">
        <v>804</v>
      </c>
      <c r="C448" s="106">
        <v>61810045360039</v>
      </c>
      <c r="D448" s="47" t="s">
        <v>4312</v>
      </c>
    </row>
    <row r="449" spans="2:4" x14ac:dyDescent="0.25">
      <c r="B449" s="112" t="s">
        <v>643</v>
      </c>
      <c r="C449" s="113">
        <v>42109941130011</v>
      </c>
      <c r="D449" s="47" t="s">
        <v>4312</v>
      </c>
    </row>
    <row r="450" spans="2:4" x14ac:dyDescent="0.25">
      <c r="B450" s="105" t="s">
        <v>208</v>
      </c>
      <c r="C450" s="106">
        <v>61811055360039</v>
      </c>
      <c r="D450" s="47" t="s">
        <v>4312</v>
      </c>
    </row>
    <row r="451" spans="2:4" x14ac:dyDescent="0.25">
      <c r="B451" s="105" t="s">
        <v>684</v>
      </c>
      <c r="C451" s="106">
        <v>61104055370017</v>
      </c>
      <c r="D451" s="47" t="s">
        <v>4312</v>
      </c>
    </row>
    <row r="452" spans="2:4" x14ac:dyDescent="0.25">
      <c r="B452" s="105" t="s">
        <v>242</v>
      </c>
      <c r="C452" s="106">
        <v>52901046290028</v>
      </c>
      <c r="D452" s="47" t="s">
        <v>4312</v>
      </c>
    </row>
    <row r="453" spans="2:4" x14ac:dyDescent="0.25">
      <c r="B453" s="105" t="s">
        <v>845</v>
      </c>
      <c r="C453" s="106">
        <v>40204965300025</v>
      </c>
      <c r="D453" s="47" t="s">
        <v>4312</v>
      </c>
    </row>
    <row r="454" spans="2:4" x14ac:dyDescent="0.25">
      <c r="B454" s="105" t="s">
        <v>631</v>
      </c>
      <c r="C454" s="106">
        <v>30302901090029</v>
      </c>
      <c r="D454" s="47" t="s">
        <v>4312</v>
      </c>
    </row>
    <row r="455" spans="2:4" x14ac:dyDescent="0.25">
      <c r="B455" s="105" t="s">
        <v>692</v>
      </c>
      <c r="C455" s="106">
        <v>51409025310046</v>
      </c>
      <c r="D455" s="47" t="s">
        <v>4312</v>
      </c>
    </row>
    <row r="456" spans="2:4" x14ac:dyDescent="0.25">
      <c r="B456" s="105" t="s">
        <v>332</v>
      </c>
      <c r="C456" s="106">
        <v>62801055320037</v>
      </c>
      <c r="D456" s="47" t="s">
        <v>4312</v>
      </c>
    </row>
    <row r="457" spans="2:4" x14ac:dyDescent="0.25">
      <c r="B457" s="105" t="s">
        <v>526</v>
      </c>
      <c r="C457" s="106">
        <v>60503047120048</v>
      </c>
      <c r="D457" s="47" t="s">
        <v>4312</v>
      </c>
    </row>
    <row r="458" spans="2:4" x14ac:dyDescent="0.25">
      <c r="B458" s="105" t="s">
        <v>792</v>
      </c>
      <c r="C458" s="106">
        <v>41506941010025</v>
      </c>
      <c r="D458" s="47" t="s">
        <v>4312</v>
      </c>
    </row>
    <row r="459" spans="2:4" x14ac:dyDescent="0.25">
      <c r="B459" s="105" t="s">
        <v>1252</v>
      </c>
      <c r="C459" s="106">
        <v>43010841140033</v>
      </c>
      <c r="D459" s="47" t="s">
        <v>4312</v>
      </c>
    </row>
    <row r="460" spans="2:4" x14ac:dyDescent="0.25">
      <c r="B460" s="105" t="s">
        <v>343</v>
      </c>
      <c r="C460" s="106">
        <v>51610055350061</v>
      </c>
      <c r="D460" s="47" t="s">
        <v>4312</v>
      </c>
    </row>
    <row r="461" spans="2:4" x14ac:dyDescent="0.25">
      <c r="B461" s="105" t="s">
        <v>673</v>
      </c>
      <c r="C461" s="106">
        <v>51808045260069</v>
      </c>
      <c r="D461" s="47" t="s">
        <v>4312</v>
      </c>
    </row>
    <row r="462" spans="2:4" x14ac:dyDescent="0.25">
      <c r="B462" s="105" t="s">
        <v>160</v>
      </c>
      <c r="C462" s="106">
        <v>61402055300015</v>
      </c>
      <c r="D462" s="47" t="s">
        <v>4312</v>
      </c>
    </row>
    <row r="463" spans="2:4" x14ac:dyDescent="0.25">
      <c r="B463" s="105" t="s">
        <v>443</v>
      </c>
      <c r="C463" s="106">
        <v>40902931050049</v>
      </c>
      <c r="D463" s="47" t="s">
        <v>4312</v>
      </c>
    </row>
    <row r="464" spans="2:4" x14ac:dyDescent="0.25">
      <c r="B464" s="105" t="s">
        <v>633</v>
      </c>
      <c r="C464" s="106">
        <v>41810891140100</v>
      </c>
      <c r="D464" s="47" t="s">
        <v>4312</v>
      </c>
    </row>
    <row r="465" spans="2:4" x14ac:dyDescent="0.25">
      <c r="B465" s="105" t="s">
        <v>654</v>
      </c>
      <c r="C465" s="106">
        <v>50408015270037</v>
      </c>
      <c r="D465" s="47" t="s">
        <v>4312</v>
      </c>
    </row>
    <row r="466" spans="2:4" x14ac:dyDescent="0.25">
      <c r="B466" s="105" t="s">
        <v>780</v>
      </c>
      <c r="C466" s="106">
        <v>41711861140017</v>
      </c>
      <c r="D466" s="47" t="s">
        <v>4312</v>
      </c>
    </row>
    <row r="467" spans="2:4" x14ac:dyDescent="0.25">
      <c r="B467" s="105" t="s">
        <v>775</v>
      </c>
      <c r="C467" s="106">
        <v>40103935260021</v>
      </c>
      <c r="D467" s="47" t="s">
        <v>4312</v>
      </c>
    </row>
    <row r="468" spans="2:4" x14ac:dyDescent="0.25">
      <c r="B468" s="105" t="s">
        <v>834</v>
      </c>
      <c r="C468" s="106">
        <v>42610986130071</v>
      </c>
      <c r="D468" s="47" t="s">
        <v>4312</v>
      </c>
    </row>
    <row r="469" spans="2:4" x14ac:dyDescent="0.25">
      <c r="B469" s="105" t="s">
        <v>570</v>
      </c>
      <c r="C469" s="106">
        <v>42006931140011</v>
      </c>
      <c r="D469" s="47" t="s">
        <v>4312</v>
      </c>
    </row>
    <row r="470" spans="2:4" x14ac:dyDescent="0.25">
      <c r="B470" s="105" t="s">
        <v>387</v>
      </c>
      <c r="C470" s="106">
        <v>62702055350016</v>
      </c>
      <c r="D470" s="47" t="s">
        <v>4312</v>
      </c>
    </row>
    <row r="471" spans="2:4" x14ac:dyDescent="0.25">
      <c r="B471" s="105" t="s">
        <v>590</v>
      </c>
      <c r="C471" s="106">
        <v>52201055300016</v>
      </c>
      <c r="D471" s="47" t="s">
        <v>4312</v>
      </c>
    </row>
    <row r="472" spans="2:4" x14ac:dyDescent="0.25">
      <c r="B472" s="105" t="s">
        <v>1250</v>
      </c>
      <c r="C472" s="106">
        <v>42310931110098</v>
      </c>
      <c r="D472" s="47" t="s">
        <v>4312</v>
      </c>
    </row>
    <row r="473" spans="2:4" x14ac:dyDescent="0.25">
      <c r="B473" s="105" t="s">
        <v>162</v>
      </c>
      <c r="C473" s="106">
        <v>61302055360030</v>
      </c>
      <c r="D473" s="47" t="s">
        <v>4312</v>
      </c>
    </row>
    <row r="474" spans="2:4" x14ac:dyDescent="0.25">
      <c r="B474" s="105" t="s">
        <v>1261</v>
      </c>
      <c r="C474" s="106">
        <v>40602851140029</v>
      </c>
      <c r="D474" s="47" t="s">
        <v>4312</v>
      </c>
    </row>
    <row r="475" spans="2:4" x14ac:dyDescent="0.25">
      <c r="B475" s="105" t="s">
        <v>691</v>
      </c>
      <c r="C475" s="106">
        <v>40812985360011</v>
      </c>
      <c r="D475" s="47" t="s">
        <v>4312</v>
      </c>
    </row>
    <row r="476" spans="2:4" x14ac:dyDescent="0.25">
      <c r="B476" s="105" t="s">
        <v>178</v>
      </c>
      <c r="C476" s="106">
        <v>62112055300012</v>
      </c>
      <c r="D476" s="47" t="s">
        <v>4312</v>
      </c>
    </row>
    <row r="477" spans="2:4" x14ac:dyDescent="0.25">
      <c r="B477" s="105" t="s">
        <v>435</v>
      </c>
      <c r="C477" s="106">
        <v>41908931010035</v>
      </c>
      <c r="D477" s="47" t="s">
        <v>4312</v>
      </c>
    </row>
    <row r="478" spans="2:4" x14ac:dyDescent="0.25">
      <c r="B478" s="105" t="s">
        <v>176</v>
      </c>
      <c r="C478" s="106">
        <v>62109045380022</v>
      </c>
      <c r="D478" s="47" t="s">
        <v>4312</v>
      </c>
    </row>
    <row r="479" spans="2:4" x14ac:dyDescent="0.25">
      <c r="B479" s="105" t="s">
        <v>300</v>
      </c>
      <c r="C479" s="106">
        <v>61905055360028</v>
      </c>
      <c r="D479" s="47" t="s">
        <v>4312</v>
      </c>
    </row>
    <row r="480" spans="2:4" x14ac:dyDescent="0.25">
      <c r="B480" s="105" t="s">
        <v>58</v>
      </c>
      <c r="C480" s="106">
        <v>42905941010012</v>
      </c>
      <c r="D480" s="47" t="s">
        <v>4312</v>
      </c>
    </row>
    <row r="481" spans="2:4" x14ac:dyDescent="0.25">
      <c r="B481" s="105" t="s">
        <v>442</v>
      </c>
      <c r="C481" s="106">
        <v>42711911080051</v>
      </c>
      <c r="D481" s="47" t="s">
        <v>4312</v>
      </c>
    </row>
    <row r="482" spans="2:4" x14ac:dyDescent="0.25">
      <c r="B482" s="105" t="s">
        <v>214</v>
      </c>
      <c r="C482" s="106">
        <v>61909055780042</v>
      </c>
      <c r="D482" s="47" t="s">
        <v>4312</v>
      </c>
    </row>
    <row r="483" spans="2:4" x14ac:dyDescent="0.25">
      <c r="B483" s="105" t="s">
        <v>259</v>
      </c>
      <c r="C483" s="106">
        <v>62012055300011</v>
      </c>
      <c r="D483" s="47" t="s">
        <v>4312</v>
      </c>
    </row>
    <row r="484" spans="2:4" x14ac:dyDescent="0.25">
      <c r="B484" s="105" t="s">
        <v>74</v>
      </c>
      <c r="C484" s="106">
        <v>61502055320058</v>
      </c>
      <c r="D484" s="47" t="s">
        <v>4312</v>
      </c>
    </row>
    <row r="485" spans="2:4" x14ac:dyDescent="0.25">
      <c r="B485" s="105" t="s">
        <v>540</v>
      </c>
      <c r="C485" s="106">
        <v>41109901110100</v>
      </c>
      <c r="D485" s="47" t="s">
        <v>4312</v>
      </c>
    </row>
    <row r="486" spans="2:4" x14ac:dyDescent="0.25">
      <c r="B486" s="105" t="s">
        <v>180</v>
      </c>
      <c r="C486" s="106">
        <v>60803045350048</v>
      </c>
      <c r="D486" s="47" t="s">
        <v>4312</v>
      </c>
    </row>
    <row r="487" spans="2:4" x14ac:dyDescent="0.25">
      <c r="B487" s="105" t="s">
        <v>84</v>
      </c>
      <c r="C487" s="106">
        <v>61902065290026</v>
      </c>
      <c r="D487" s="47" t="s">
        <v>4312</v>
      </c>
    </row>
    <row r="488" spans="2:4" x14ac:dyDescent="0.25">
      <c r="B488" s="105" t="s">
        <v>245</v>
      </c>
      <c r="C488" s="106">
        <v>62709055340010</v>
      </c>
      <c r="D488" s="47" t="s">
        <v>4312</v>
      </c>
    </row>
    <row r="489" spans="2:4" x14ac:dyDescent="0.25">
      <c r="B489" s="105" t="s">
        <v>14</v>
      </c>
      <c r="C489" s="106">
        <v>41311985290016</v>
      </c>
      <c r="D489" s="47" t="s">
        <v>4312</v>
      </c>
    </row>
    <row r="490" spans="2:4" x14ac:dyDescent="0.25">
      <c r="B490" s="105" t="s">
        <v>707</v>
      </c>
      <c r="C490" s="106">
        <v>62010045260095</v>
      </c>
      <c r="D490" s="47" t="s">
        <v>4312</v>
      </c>
    </row>
    <row r="491" spans="2:4" x14ac:dyDescent="0.25">
      <c r="B491" s="105" t="s">
        <v>606</v>
      </c>
      <c r="C491" s="106">
        <v>50507055300011</v>
      </c>
      <c r="D491" s="47" t="s">
        <v>4312</v>
      </c>
    </row>
    <row r="492" spans="2:4" x14ac:dyDescent="0.25">
      <c r="B492" s="105" t="s">
        <v>260</v>
      </c>
      <c r="C492" s="106">
        <v>62111055300019</v>
      </c>
      <c r="D492" s="47" t="s">
        <v>4312</v>
      </c>
    </row>
    <row r="493" spans="2:4" x14ac:dyDescent="0.25">
      <c r="B493" s="105" t="s">
        <v>869</v>
      </c>
      <c r="C493" s="106">
        <v>40308885310028</v>
      </c>
      <c r="D493" s="47" t="s">
        <v>4312</v>
      </c>
    </row>
    <row r="494" spans="2:4" x14ac:dyDescent="0.25">
      <c r="B494" s="105" t="s">
        <v>671</v>
      </c>
      <c r="C494" s="106">
        <v>42608851140078</v>
      </c>
      <c r="D494" s="47" t="s">
        <v>4312</v>
      </c>
    </row>
    <row r="495" spans="2:4" x14ac:dyDescent="0.25">
      <c r="B495" s="105" t="s">
        <v>310</v>
      </c>
      <c r="C495" s="106">
        <v>51502065350028</v>
      </c>
      <c r="D495" s="47" t="s">
        <v>4312</v>
      </c>
    </row>
    <row r="496" spans="2:4" x14ac:dyDescent="0.25">
      <c r="B496" s="105" t="s">
        <v>854</v>
      </c>
      <c r="C496" s="106">
        <v>51412035300011</v>
      </c>
      <c r="D496" s="47" t="s">
        <v>4312</v>
      </c>
    </row>
    <row r="497" spans="2:4" x14ac:dyDescent="0.25">
      <c r="B497" s="105" t="s">
        <v>1242</v>
      </c>
      <c r="C497" s="106">
        <v>31407921120017</v>
      </c>
      <c r="D497" s="47" t="s">
        <v>4312</v>
      </c>
    </row>
    <row r="498" spans="2:4" x14ac:dyDescent="0.25">
      <c r="B498" s="105" t="s">
        <v>773</v>
      </c>
      <c r="C498" s="106">
        <v>32809995710034</v>
      </c>
      <c r="D498" s="47" t="s">
        <v>4312</v>
      </c>
    </row>
    <row r="499" spans="2:4" x14ac:dyDescent="0.25">
      <c r="B499" s="105" t="s">
        <v>641</v>
      </c>
      <c r="C499" s="106">
        <v>42209975310037</v>
      </c>
      <c r="D499" s="47" t="s">
        <v>4312</v>
      </c>
    </row>
    <row r="500" spans="2:4" x14ac:dyDescent="0.25">
      <c r="B500" s="105" t="s">
        <v>821</v>
      </c>
      <c r="C500" s="106">
        <v>41609822580041</v>
      </c>
      <c r="D500" s="47" t="s">
        <v>4312</v>
      </c>
    </row>
    <row r="501" spans="2:4" x14ac:dyDescent="0.25">
      <c r="B501" s="105" t="s">
        <v>574</v>
      </c>
      <c r="C501" s="106">
        <v>60512016500031</v>
      </c>
      <c r="D501" s="47" t="s">
        <v>4312</v>
      </c>
    </row>
    <row r="502" spans="2:4" x14ac:dyDescent="0.25">
      <c r="B502" s="105" t="s">
        <v>767</v>
      </c>
      <c r="C502" s="106">
        <v>51912045300013</v>
      </c>
      <c r="D502" s="47" t="s">
        <v>4312</v>
      </c>
    </row>
    <row r="503" spans="2:4" x14ac:dyDescent="0.25">
      <c r="B503" s="105" t="s">
        <v>1289</v>
      </c>
      <c r="C503" s="106">
        <v>32406995300023</v>
      </c>
      <c r="D503" s="47" t="s">
        <v>4312</v>
      </c>
    </row>
    <row r="504" spans="2:4" x14ac:dyDescent="0.25">
      <c r="B504" s="105" t="s">
        <v>22</v>
      </c>
      <c r="C504" s="106">
        <v>60110065780055</v>
      </c>
      <c r="D504" s="47" t="s">
        <v>4312</v>
      </c>
    </row>
    <row r="505" spans="2:4" x14ac:dyDescent="0.25">
      <c r="B505" s="105" t="s">
        <v>537</v>
      </c>
      <c r="C505" s="106">
        <v>42402915300015</v>
      </c>
      <c r="D505" s="47" t="s">
        <v>4312</v>
      </c>
    </row>
    <row r="506" spans="2:4" x14ac:dyDescent="0.25">
      <c r="B506" s="105" t="s">
        <v>239</v>
      </c>
      <c r="C506" s="106">
        <v>60409065310031</v>
      </c>
      <c r="D506" s="47" t="s">
        <v>4312</v>
      </c>
    </row>
    <row r="507" spans="2:4" x14ac:dyDescent="0.25">
      <c r="B507" s="105" t="s">
        <v>626</v>
      </c>
      <c r="C507" s="106">
        <v>40508961130010</v>
      </c>
      <c r="D507" s="47" t="s">
        <v>4312</v>
      </c>
    </row>
    <row r="508" spans="2:4" x14ac:dyDescent="0.25">
      <c r="B508" s="105" t="s">
        <v>1290</v>
      </c>
      <c r="C508" s="106">
        <v>41807781110059</v>
      </c>
      <c r="D508" s="47" t="s">
        <v>4312</v>
      </c>
    </row>
    <row r="509" spans="2:4" x14ac:dyDescent="0.25">
      <c r="B509" s="105" t="s">
        <v>1308</v>
      </c>
      <c r="C509" s="106">
        <v>41508915290013</v>
      </c>
      <c r="D509" s="47" t="s">
        <v>4312</v>
      </c>
    </row>
    <row r="510" spans="2:4" x14ac:dyDescent="0.25">
      <c r="B510" s="105" t="s">
        <v>266</v>
      </c>
      <c r="C510" s="106">
        <v>41906911080089</v>
      </c>
      <c r="D510" s="47" t="s">
        <v>4312</v>
      </c>
    </row>
    <row r="511" spans="2:4" x14ac:dyDescent="0.25">
      <c r="B511" s="105" t="s">
        <v>237</v>
      </c>
      <c r="C511" s="106">
        <v>60502055310089</v>
      </c>
      <c r="D511" s="47" t="s">
        <v>4312</v>
      </c>
    </row>
    <row r="512" spans="2:4" x14ac:dyDescent="0.25">
      <c r="B512" s="105" t="s">
        <v>348</v>
      </c>
      <c r="C512" s="106">
        <v>52811055260065</v>
      </c>
      <c r="D512" s="47" t="s">
        <v>4312</v>
      </c>
    </row>
    <row r="513" spans="2:4" x14ac:dyDescent="0.25">
      <c r="B513" s="105" t="s">
        <v>836</v>
      </c>
      <c r="C513" s="106">
        <v>50811025280017</v>
      </c>
      <c r="D513" s="47" t="s">
        <v>4312</v>
      </c>
    </row>
    <row r="514" spans="2:4" x14ac:dyDescent="0.25">
      <c r="B514" s="105" t="s">
        <v>64</v>
      </c>
      <c r="C514" s="106">
        <v>62901065290019</v>
      </c>
      <c r="D514" s="47" t="s">
        <v>4312</v>
      </c>
    </row>
    <row r="515" spans="2:4" x14ac:dyDescent="0.25">
      <c r="B515" s="105" t="s">
        <v>796</v>
      </c>
      <c r="C515" s="106">
        <v>41606911110019</v>
      </c>
      <c r="D515" s="47" t="s">
        <v>4312</v>
      </c>
    </row>
    <row r="516" spans="2:4" x14ac:dyDescent="0.25">
      <c r="B516" s="105" t="s">
        <v>853</v>
      </c>
      <c r="C516" s="106">
        <v>40806935380039</v>
      </c>
      <c r="D516" s="47" t="s">
        <v>4312</v>
      </c>
    </row>
    <row r="517" spans="2:4" x14ac:dyDescent="0.25">
      <c r="B517" s="105" t="s">
        <v>862</v>
      </c>
      <c r="C517" s="106">
        <v>30101975300049</v>
      </c>
      <c r="D517" s="47" t="s">
        <v>4312</v>
      </c>
    </row>
    <row r="518" spans="2:4" x14ac:dyDescent="0.25">
      <c r="B518" s="105" t="s">
        <v>568</v>
      </c>
      <c r="C518" s="106">
        <v>41705933960089</v>
      </c>
      <c r="D518" s="47" t="s">
        <v>4312</v>
      </c>
    </row>
    <row r="519" spans="2:4" x14ac:dyDescent="0.25">
      <c r="B519" s="105" t="s">
        <v>312</v>
      </c>
      <c r="C519" s="106">
        <v>52912055360015</v>
      </c>
      <c r="D519" s="47" t="s">
        <v>4312</v>
      </c>
    </row>
    <row r="520" spans="2:4" x14ac:dyDescent="0.25">
      <c r="B520" s="105" t="s">
        <v>640</v>
      </c>
      <c r="C520" s="106">
        <v>32204951140038</v>
      </c>
      <c r="D520" s="47" t="s">
        <v>4312</v>
      </c>
    </row>
    <row r="521" spans="2:4" x14ac:dyDescent="0.25">
      <c r="B521" s="105" t="s">
        <v>197</v>
      </c>
      <c r="C521" s="106">
        <v>60606065330052</v>
      </c>
      <c r="D521" s="47" t="s">
        <v>4312</v>
      </c>
    </row>
    <row r="522" spans="2:4" x14ac:dyDescent="0.25">
      <c r="B522" s="105" t="s">
        <v>401</v>
      </c>
      <c r="C522" s="106">
        <v>63004055780037</v>
      </c>
      <c r="D522" s="47" t="s">
        <v>4312</v>
      </c>
    </row>
    <row r="523" spans="2:4" x14ac:dyDescent="0.25">
      <c r="B523" s="105" t="s">
        <v>781</v>
      </c>
      <c r="C523" s="106">
        <v>62905015320049</v>
      </c>
      <c r="D523" s="47" t="s">
        <v>4312</v>
      </c>
    </row>
    <row r="524" spans="2:4" x14ac:dyDescent="0.25">
      <c r="B524" s="105" t="s">
        <v>833</v>
      </c>
      <c r="C524" s="106">
        <v>62005006130128</v>
      </c>
      <c r="D524" s="47" t="s">
        <v>4312</v>
      </c>
    </row>
    <row r="525" spans="2:4" x14ac:dyDescent="0.25">
      <c r="B525" s="105" t="s">
        <v>444</v>
      </c>
      <c r="C525" s="106">
        <v>41501945360013</v>
      </c>
      <c r="D525" s="47" t="s">
        <v>4312</v>
      </c>
    </row>
    <row r="526" spans="2:4" x14ac:dyDescent="0.25">
      <c r="B526" s="105" t="s">
        <v>807</v>
      </c>
      <c r="C526" s="106">
        <v>62807015380015</v>
      </c>
      <c r="D526" s="47" t="s">
        <v>4312</v>
      </c>
    </row>
    <row r="527" spans="2:4" x14ac:dyDescent="0.25">
      <c r="B527" s="105" t="s">
        <v>433</v>
      </c>
      <c r="C527" s="106">
        <v>42907985300014</v>
      </c>
      <c r="D527" s="47" t="s">
        <v>4312</v>
      </c>
    </row>
    <row r="528" spans="2:4" x14ac:dyDescent="0.25">
      <c r="B528" s="105" t="s">
        <v>414</v>
      </c>
      <c r="C528" s="106">
        <v>42111841140041</v>
      </c>
      <c r="D528" s="47" t="s">
        <v>4312</v>
      </c>
    </row>
    <row r="529" spans="2:4" x14ac:dyDescent="0.25">
      <c r="B529" s="105" t="s">
        <v>585</v>
      </c>
      <c r="C529" s="106">
        <v>61906046070038</v>
      </c>
      <c r="D529" s="47" t="s">
        <v>4312</v>
      </c>
    </row>
    <row r="530" spans="2:4" x14ac:dyDescent="0.25">
      <c r="B530" s="105" t="s">
        <v>70</v>
      </c>
      <c r="C530" s="106">
        <v>61509005300029</v>
      </c>
      <c r="D530" s="47" t="s">
        <v>4312</v>
      </c>
    </row>
    <row r="531" spans="2:4" x14ac:dyDescent="0.25">
      <c r="B531" s="105" t="s">
        <v>297</v>
      </c>
      <c r="C531" s="106">
        <v>61611055350023</v>
      </c>
      <c r="D531" s="47" t="s">
        <v>4312</v>
      </c>
    </row>
    <row r="532" spans="2:4" x14ac:dyDescent="0.25">
      <c r="B532" s="105" t="s">
        <v>316</v>
      </c>
      <c r="C532" s="106">
        <v>52703035270035</v>
      </c>
      <c r="D532" s="47" t="s">
        <v>4312</v>
      </c>
    </row>
    <row r="533" spans="2:4" x14ac:dyDescent="0.25">
      <c r="B533" s="105" t="s">
        <v>525</v>
      </c>
      <c r="C533" s="106">
        <v>60402005350029</v>
      </c>
      <c r="D533" s="47" t="s">
        <v>4312</v>
      </c>
    </row>
    <row r="534" spans="2:4" x14ac:dyDescent="0.25">
      <c r="B534" s="105" t="s">
        <v>695</v>
      </c>
      <c r="C534" s="106">
        <v>62209055300031</v>
      </c>
      <c r="D534" s="47" t="s">
        <v>4312</v>
      </c>
    </row>
    <row r="535" spans="2:4" x14ac:dyDescent="0.25">
      <c r="B535" s="105" t="s">
        <v>668</v>
      </c>
      <c r="C535" s="106">
        <v>42808780920057</v>
      </c>
      <c r="D535" s="47" t="s">
        <v>4312</v>
      </c>
    </row>
    <row r="536" spans="2:4" x14ac:dyDescent="0.25">
      <c r="B536" s="105" t="s">
        <v>769</v>
      </c>
      <c r="C536" s="106">
        <v>42806861140033</v>
      </c>
      <c r="D536" s="47" t="s">
        <v>4312</v>
      </c>
    </row>
    <row r="537" spans="2:4" x14ac:dyDescent="0.25">
      <c r="B537" s="105" t="s">
        <v>837</v>
      </c>
      <c r="C537" s="106">
        <v>30910961010022</v>
      </c>
      <c r="D537" s="47" t="s">
        <v>4312</v>
      </c>
    </row>
    <row r="538" spans="2:4" x14ac:dyDescent="0.25">
      <c r="B538" s="105" t="s">
        <v>1248</v>
      </c>
      <c r="C538" s="106">
        <v>31409995310071</v>
      </c>
      <c r="D538" s="47" t="s">
        <v>4312</v>
      </c>
    </row>
    <row r="539" spans="2:4" x14ac:dyDescent="0.25">
      <c r="B539" s="105" t="s">
        <v>650</v>
      </c>
      <c r="C539" s="106">
        <v>40307901140058</v>
      </c>
      <c r="D539" s="47" t="s">
        <v>4312</v>
      </c>
    </row>
    <row r="540" spans="2:4" x14ac:dyDescent="0.25">
      <c r="B540" s="105" t="s">
        <v>1246</v>
      </c>
      <c r="C540" s="106">
        <v>30911985260011</v>
      </c>
      <c r="D540" s="47" t="s">
        <v>4312</v>
      </c>
    </row>
    <row r="541" spans="2:4" x14ac:dyDescent="0.25">
      <c r="B541" s="105" t="s">
        <v>1118</v>
      </c>
      <c r="C541" s="106">
        <v>30205965300021</v>
      </c>
      <c r="D541" s="47" t="s">
        <v>4312</v>
      </c>
    </row>
    <row r="542" spans="2:4" x14ac:dyDescent="0.25">
      <c r="B542" s="105" t="s">
        <v>416</v>
      </c>
      <c r="C542" s="106">
        <v>41712945780020</v>
      </c>
      <c r="D542" s="47" t="s">
        <v>4312</v>
      </c>
    </row>
    <row r="543" spans="2:4" x14ac:dyDescent="0.25">
      <c r="B543" s="105" t="s">
        <v>123</v>
      </c>
      <c r="C543" s="106">
        <v>40710931010026</v>
      </c>
      <c r="D543" s="47" t="s">
        <v>4312</v>
      </c>
    </row>
    <row r="544" spans="2:4" x14ac:dyDescent="0.25">
      <c r="B544" s="105" t="s">
        <v>453</v>
      </c>
      <c r="C544" s="106">
        <v>41701925300026</v>
      </c>
      <c r="D544" s="47" t="s">
        <v>4312</v>
      </c>
    </row>
    <row r="545" spans="2:4" x14ac:dyDescent="0.25">
      <c r="B545" s="105" t="s">
        <v>645</v>
      </c>
      <c r="C545" s="106">
        <v>41309881060054</v>
      </c>
      <c r="D545" s="47" t="s">
        <v>4312</v>
      </c>
    </row>
    <row r="546" spans="2:4" x14ac:dyDescent="0.25">
      <c r="B546" s="105" t="s">
        <v>417</v>
      </c>
      <c r="C546" s="106">
        <v>60205015780028</v>
      </c>
      <c r="D546" s="47" t="s">
        <v>4312</v>
      </c>
    </row>
    <row r="547" spans="2:4" x14ac:dyDescent="0.25">
      <c r="B547" s="105" t="s">
        <v>2359</v>
      </c>
      <c r="C547" s="106">
        <v>40308811140019</v>
      </c>
      <c r="D547" s="47" t="s">
        <v>4312</v>
      </c>
    </row>
    <row r="548" spans="2:4" x14ac:dyDescent="0.25">
      <c r="B548" s="105" t="s">
        <v>856</v>
      </c>
      <c r="C548" s="106">
        <v>40901901140049</v>
      </c>
      <c r="D548" s="47" t="s">
        <v>4312</v>
      </c>
    </row>
    <row r="549" spans="2:4" x14ac:dyDescent="0.25">
      <c r="B549" s="105" t="s">
        <v>347</v>
      </c>
      <c r="C549" s="106">
        <v>51108055300013</v>
      </c>
      <c r="D549" s="47" t="s">
        <v>4312</v>
      </c>
    </row>
    <row r="550" spans="2:4" x14ac:dyDescent="0.25">
      <c r="B550" s="105" t="s">
        <v>820</v>
      </c>
      <c r="C550" s="106">
        <v>30604941060049</v>
      </c>
      <c r="D550" s="47" t="s">
        <v>4312</v>
      </c>
    </row>
    <row r="551" spans="2:4" x14ac:dyDescent="0.25">
      <c r="B551" s="105" t="s">
        <v>809</v>
      </c>
      <c r="C551" s="106">
        <v>41609931010035</v>
      </c>
      <c r="D551" s="47" t="s">
        <v>4312</v>
      </c>
    </row>
    <row r="552" spans="2:4" x14ac:dyDescent="0.25">
      <c r="B552" s="105" t="s">
        <v>44</v>
      </c>
      <c r="C552" s="106">
        <v>60102045300012</v>
      </c>
      <c r="D552" s="47" t="s">
        <v>4312</v>
      </c>
    </row>
    <row r="553" spans="2:4" x14ac:dyDescent="0.25">
      <c r="B553" s="105" t="s">
        <v>557</v>
      </c>
      <c r="C553" s="106">
        <v>30807815260028</v>
      </c>
      <c r="D553" s="47" t="s">
        <v>4312</v>
      </c>
    </row>
    <row r="554" spans="2:4" x14ac:dyDescent="0.25">
      <c r="B554" s="105" t="s">
        <v>19</v>
      </c>
      <c r="C554" s="106">
        <v>61906065360035</v>
      </c>
      <c r="D554" s="47" t="s">
        <v>4312</v>
      </c>
    </row>
    <row r="555" spans="2:4" x14ac:dyDescent="0.25">
      <c r="B555" s="105" t="s">
        <v>202</v>
      </c>
      <c r="C555" s="106">
        <v>62203055350014</v>
      </c>
      <c r="D555" s="47" t="s">
        <v>4312</v>
      </c>
    </row>
    <row r="556" spans="2:4" x14ac:dyDescent="0.25">
      <c r="B556" s="105" t="s">
        <v>46</v>
      </c>
      <c r="C556" s="106">
        <v>61711045290048</v>
      </c>
      <c r="D556" s="47" t="s">
        <v>4312</v>
      </c>
    </row>
    <row r="557" spans="2:4" x14ac:dyDescent="0.25">
      <c r="B557" s="105" t="s">
        <v>849</v>
      </c>
      <c r="C557" s="106">
        <v>63107045380036</v>
      </c>
      <c r="D557" s="47" t="s">
        <v>4312</v>
      </c>
    </row>
    <row r="558" spans="2:4" x14ac:dyDescent="0.25">
      <c r="B558" s="105" t="s">
        <v>782</v>
      </c>
      <c r="C558" s="106">
        <v>50303055310052</v>
      </c>
      <c r="D558" s="47" t="s">
        <v>4312</v>
      </c>
    </row>
    <row r="559" spans="2:4" x14ac:dyDescent="0.25">
      <c r="B559" s="105" t="s">
        <v>397</v>
      </c>
      <c r="C559" s="106">
        <v>60208055350020</v>
      </c>
      <c r="D559" s="47" t="s">
        <v>4312</v>
      </c>
    </row>
    <row r="560" spans="2:4" x14ac:dyDescent="0.25">
      <c r="B560" s="105" t="s">
        <v>539</v>
      </c>
      <c r="C560" s="106">
        <v>40201851120042</v>
      </c>
      <c r="D560" s="47" t="s">
        <v>4312</v>
      </c>
    </row>
    <row r="561" spans="2:4" x14ac:dyDescent="0.25">
      <c r="B561" s="105" t="s">
        <v>385</v>
      </c>
      <c r="C561" s="106">
        <v>43107871120080</v>
      </c>
      <c r="D561" s="47" t="s">
        <v>4312</v>
      </c>
    </row>
    <row r="562" spans="2:4" x14ac:dyDescent="0.25">
      <c r="B562" s="105" t="s">
        <v>49</v>
      </c>
      <c r="C562" s="106">
        <v>62808055260028</v>
      </c>
      <c r="D562" s="47" t="s">
        <v>4312</v>
      </c>
    </row>
    <row r="563" spans="2:4" x14ac:dyDescent="0.25">
      <c r="B563" s="105" t="s">
        <v>635</v>
      </c>
      <c r="C563" s="106">
        <v>53003065320021</v>
      </c>
      <c r="D563" s="47" t="s">
        <v>4312</v>
      </c>
    </row>
    <row r="564" spans="2:4" x14ac:dyDescent="0.25">
      <c r="B564" s="105" t="s">
        <v>67</v>
      </c>
      <c r="C564" s="106">
        <v>61506035380034</v>
      </c>
      <c r="D564" s="47" t="s">
        <v>4312</v>
      </c>
    </row>
    <row r="565" spans="2:4" x14ac:dyDescent="0.25">
      <c r="B565" s="105" t="s">
        <v>528</v>
      </c>
      <c r="C565" s="106">
        <v>41909871090048</v>
      </c>
      <c r="D565" s="47" t="s">
        <v>4312</v>
      </c>
    </row>
    <row r="566" spans="2:4" x14ac:dyDescent="0.25">
      <c r="B566" s="105" t="s">
        <v>466</v>
      </c>
      <c r="C566" s="106">
        <v>62908055300011</v>
      </c>
      <c r="D566" s="47" t="s">
        <v>4312</v>
      </c>
    </row>
    <row r="567" spans="2:4" x14ac:dyDescent="0.25">
      <c r="B567" s="105" t="s">
        <v>1097</v>
      </c>
      <c r="C567" s="106">
        <v>52206026070026</v>
      </c>
      <c r="D567" s="47" t="s">
        <v>4312</v>
      </c>
    </row>
    <row r="568" spans="2:4" x14ac:dyDescent="0.25">
      <c r="B568" s="105" t="s">
        <v>1277</v>
      </c>
      <c r="C568" s="106">
        <v>61902017120034</v>
      </c>
      <c r="D568" s="47" t="s">
        <v>4312</v>
      </c>
    </row>
    <row r="569" spans="2:4" x14ac:dyDescent="0.25">
      <c r="B569" s="105" t="s">
        <v>402</v>
      </c>
      <c r="C569" s="106">
        <v>62603005340016</v>
      </c>
      <c r="D569" s="47" t="s">
        <v>4312</v>
      </c>
    </row>
    <row r="570" spans="2:4" x14ac:dyDescent="0.25">
      <c r="B570" s="105" t="s">
        <v>61</v>
      </c>
      <c r="C570" s="106">
        <v>62904065280028</v>
      </c>
      <c r="D570" s="47" t="s">
        <v>4312</v>
      </c>
    </row>
    <row r="571" spans="2:4" x14ac:dyDescent="0.25">
      <c r="B571" s="105" t="s">
        <v>90</v>
      </c>
      <c r="C571" s="106">
        <v>60410055300013</v>
      </c>
      <c r="D571" s="47" t="s">
        <v>4312</v>
      </c>
    </row>
    <row r="572" spans="2:4" x14ac:dyDescent="0.25">
      <c r="B572" s="105" t="s">
        <v>551</v>
      </c>
      <c r="C572" s="106">
        <v>62212055300012</v>
      </c>
      <c r="D572" s="47" t="s">
        <v>4312</v>
      </c>
    </row>
    <row r="573" spans="2:4" x14ac:dyDescent="0.25">
      <c r="B573" s="105" t="s">
        <v>333</v>
      </c>
      <c r="C573" s="106">
        <v>62102065360014</v>
      </c>
      <c r="D573" s="47" t="s">
        <v>4312</v>
      </c>
    </row>
    <row r="574" spans="2:4" x14ac:dyDescent="0.25">
      <c r="B574" s="105" t="s">
        <v>82</v>
      </c>
      <c r="C574" s="106">
        <v>61801055360025</v>
      </c>
      <c r="D574" s="47" t="s">
        <v>4312</v>
      </c>
    </row>
    <row r="575" spans="2:4" x14ac:dyDescent="0.25">
      <c r="B575" s="105" t="s">
        <v>247</v>
      </c>
      <c r="C575" s="106">
        <v>61308055350024</v>
      </c>
      <c r="D575" s="47" t="s">
        <v>4312</v>
      </c>
    </row>
    <row r="576" spans="2:4" x14ac:dyDescent="0.25">
      <c r="B576" s="105" t="s">
        <v>89</v>
      </c>
      <c r="C576" s="106">
        <v>41605965300018</v>
      </c>
      <c r="D576" s="47" t="s">
        <v>4312</v>
      </c>
    </row>
    <row r="577" spans="2:4" x14ac:dyDescent="0.25">
      <c r="B577" s="105" t="s">
        <v>701</v>
      </c>
      <c r="C577" s="106">
        <v>51809045260101</v>
      </c>
      <c r="D577" s="47" t="s">
        <v>4312</v>
      </c>
    </row>
    <row r="578" spans="2:4" x14ac:dyDescent="0.25">
      <c r="B578" s="105" t="s">
        <v>299</v>
      </c>
      <c r="C578" s="106">
        <v>61903065320069</v>
      </c>
      <c r="D578" s="47" t="s">
        <v>4312</v>
      </c>
    </row>
    <row r="579" spans="2:4" x14ac:dyDescent="0.25">
      <c r="B579" s="105" t="s">
        <v>396</v>
      </c>
      <c r="C579" s="106">
        <v>41302891140034</v>
      </c>
      <c r="D579" s="47" t="s">
        <v>4312</v>
      </c>
    </row>
    <row r="580" spans="2:4" x14ac:dyDescent="0.25">
      <c r="B580" s="105" t="s">
        <v>468</v>
      </c>
      <c r="C580" s="106">
        <v>63107005260019</v>
      </c>
      <c r="D580" s="47" t="s">
        <v>4312</v>
      </c>
    </row>
    <row r="581" spans="2:4" x14ac:dyDescent="0.25">
      <c r="B581" s="105" t="s">
        <v>843</v>
      </c>
      <c r="C581" s="106">
        <v>51503025350023</v>
      </c>
      <c r="D581" s="47" t="s">
        <v>4312</v>
      </c>
    </row>
    <row r="582" spans="2:4" x14ac:dyDescent="0.25">
      <c r="B582" s="105" t="s">
        <v>174</v>
      </c>
      <c r="C582" s="106">
        <v>61906055300012</v>
      </c>
      <c r="D582" s="47" t="s">
        <v>4312</v>
      </c>
    </row>
    <row r="583" spans="2:4" x14ac:dyDescent="0.25">
      <c r="B583" s="105" t="s">
        <v>354</v>
      </c>
      <c r="C583" s="106">
        <v>60410055360015</v>
      </c>
      <c r="D583" s="47" t="s">
        <v>4312</v>
      </c>
    </row>
    <row r="584" spans="2:4" x14ac:dyDescent="0.25">
      <c r="B584" s="105" t="s">
        <v>531</v>
      </c>
      <c r="C584" s="106">
        <v>60509055310059</v>
      </c>
      <c r="D584" s="47" t="s">
        <v>4312</v>
      </c>
    </row>
    <row r="585" spans="2:4" x14ac:dyDescent="0.25">
      <c r="B585" s="105" t="s">
        <v>548</v>
      </c>
      <c r="C585" s="106">
        <v>40910941080024</v>
      </c>
      <c r="D585" s="47" t="s">
        <v>4312</v>
      </c>
    </row>
    <row r="586" spans="2:4" x14ac:dyDescent="0.25">
      <c r="B586" s="105" t="s">
        <v>594</v>
      </c>
      <c r="C586" s="106">
        <v>53101025750023</v>
      </c>
      <c r="D586" s="47" t="s">
        <v>4312</v>
      </c>
    </row>
    <row r="587" spans="2:4" x14ac:dyDescent="0.25">
      <c r="B587" s="105" t="s">
        <v>802</v>
      </c>
      <c r="C587" s="106">
        <v>60208055360027</v>
      </c>
      <c r="D587" s="47" t="s">
        <v>4312</v>
      </c>
    </row>
    <row r="588" spans="2:4" x14ac:dyDescent="0.25">
      <c r="B588" s="105" t="s">
        <v>810</v>
      </c>
      <c r="C588" s="106">
        <v>60902015320075</v>
      </c>
      <c r="D588" s="47" t="s">
        <v>4312</v>
      </c>
    </row>
    <row r="589" spans="2:4" x14ac:dyDescent="0.25">
      <c r="B589" s="105" t="s">
        <v>341</v>
      </c>
      <c r="C589" s="106">
        <v>63012055380027</v>
      </c>
      <c r="D589" s="47" t="s">
        <v>4312</v>
      </c>
    </row>
    <row r="590" spans="2:4" x14ac:dyDescent="0.25">
      <c r="B590" s="105" t="s">
        <v>846</v>
      </c>
      <c r="C590" s="106">
        <v>42707862620039</v>
      </c>
      <c r="D590" s="47" t="s">
        <v>4312</v>
      </c>
    </row>
    <row r="591" spans="2:4" x14ac:dyDescent="0.25">
      <c r="B591" s="105" t="s">
        <v>1177</v>
      </c>
      <c r="C591" s="106">
        <v>51607025320025</v>
      </c>
      <c r="D591" s="47" t="s">
        <v>4312</v>
      </c>
    </row>
    <row r="592" spans="2:4" x14ac:dyDescent="0.25">
      <c r="B592" s="105" t="s">
        <v>573</v>
      </c>
      <c r="C592" s="106">
        <v>51310006060015</v>
      </c>
      <c r="D592" s="47" t="s">
        <v>4312</v>
      </c>
    </row>
    <row r="593" spans="2:4" x14ac:dyDescent="0.25">
      <c r="B593" s="105" t="s">
        <v>166</v>
      </c>
      <c r="C593" s="106">
        <v>62910055270029</v>
      </c>
      <c r="D593" s="47" t="s">
        <v>4312</v>
      </c>
    </row>
    <row r="594" spans="2:4" x14ac:dyDescent="0.25">
      <c r="B594" s="105" t="s">
        <v>75</v>
      </c>
      <c r="C594" s="106">
        <v>62904055320013</v>
      </c>
      <c r="D594" s="47" t="s">
        <v>4312</v>
      </c>
    </row>
    <row r="595" spans="2:4" x14ac:dyDescent="0.25">
      <c r="B595" s="105" t="s">
        <v>128</v>
      </c>
      <c r="C595" s="106">
        <v>41812961140012</v>
      </c>
      <c r="D595" s="47" t="s">
        <v>4312</v>
      </c>
    </row>
    <row r="596" spans="2:4" x14ac:dyDescent="0.25">
      <c r="B596" s="105" t="s">
        <v>693</v>
      </c>
      <c r="C596" s="106">
        <v>61110055300013</v>
      </c>
      <c r="D596" s="47" t="s">
        <v>4312</v>
      </c>
    </row>
    <row r="597" spans="2:4" x14ac:dyDescent="0.25">
      <c r="B597" s="105" t="s">
        <v>313</v>
      </c>
      <c r="C597" s="106">
        <v>52702055370013</v>
      </c>
      <c r="D597" s="47" t="s">
        <v>4312</v>
      </c>
    </row>
    <row r="598" spans="2:4" x14ac:dyDescent="0.25">
      <c r="B598" s="105" t="s">
        <v>1288</v>
      </c>
      <c r="C598" s="106">
        <v>41607975310049</v>
      </c>
      <c r="D598" s="47" t="s">
        <v>4312</v>
      </c>
    </row>
    <row r="599" spans="2:4" x14ac:dyDescent="0.25">
      <c r="B599" s="105" t="s">
        <v>822</v>
      </c>
      <c r="C599" s="106">
        <v>51708025260033</v>
      </c>
      <c r="D599" s="47" t="s">
        <v>4312</v>
      </c>
    </row>
    <row r="600" spans="2:4" x14ac:dyDescent="0.25">
      <c r="B600" s="105" t="s">
        <v>12</v>
      </c>
      <c r="C600" s="106">
        <v>60706055290026</v>
      </c>
      <c r="D600" s="47" t="s">
        <v>4312</v>
      </c>
    </row>
    <row r="601" spans="2:4" x14ac:dyDescent="0.25">
      <c r="B601" s="105" t="s">
        <v>60</v>
      </c>
      <c r="C601" s="106">
        <v>61708065290022</v>
      </c>
      <c r="D601" s="47" t="s">
        <v>4312</v>
      </c>
    </row>
    <row r="602" spans="2:4" x14ac:dyDescent="0.25">
      <c r="B602" s="105" t="s">
        <v>686</v>
      </c>
      <c r="C602" s="106">
        <v>61209015300016</v>
      </c>
      <c r="D602" s="47" t="s">
        <v>4312</v>
      </c>
    </row>
    <row r="603" spans="2:4" x14ac:dyDescent="0.25">
      <c r="B603" s="105" t="s">
        <v>550</v>
      </c>
      <c r="C603" s="106">
        <v>63007065300019</v>
      </c>
      <c r="D603" s="47" t="s">
        <v>4312</v>
      </c>
    </row>
    <row r="604" spans="2:4" x14ac:dyDescent="0.25">
      <c r="B604" s="105" t="s">
        <v>404</v>
      </c>
      <c r="C604" s="106">
        <v>62405065300021</v>
      </c>
      <c r="D604" s="47" t="s">
        <v>4312</v>
      </c>
    </row>
    <row r="605" spans="2:4" x14ac:dyDescent="0.25">
      <c r="B605" s="105" t="s">
        <v>562</v>
      </c>
      <c r="C605" s="106">
        <v>62506045320056</v>
      </c>
      <c r="D605" s="47" t="s">
        <v>4312</v>
      </c>
    </row>
    <row r="606" spans="2:4" x14ac:dyDescent="0.25">
      <c r="B606" s="105" t="s">
        <v>210</v>
      </c>
      <c r="C606" s="106">
        <v>63009065370014</v>
      </c>
      <c r="D606" s="47" t="s">
        <v>4312</v>
      </c>
    </row>
    <row r="607" spans="2:4" x14ac:dyDescent="0.25">
      <c r="B607" s="105" t="s">
        <v>786</v>
      </c>
      <c r="C607" s="106">
        <v>52411035710029</v>
      </c>
      <c r="D607" s="47" t="s">
        <v>4312</v>
      </c>
    </row>
    <row r="608" spans="2:4" x14ac:dyDescent="0.25">
      <c r="B608" s="105" t="s">
        <v>689</v>
      </c>
      <c r="C608" s="106">
        <v>61205015370020</v>
      </c>
      <c r="D608" s="47" t="s">
        <v>4312</v>
      </c>
    </row>
    <row r="609" spans="2:4" x14ac:dyDescent="0.25">
      <c r="B609" s="105" t="s">
        <v>424</v>
      </c>
      <c r="C609" s="106">
        <v>62906065350031</v>
      </c>
      <c r="D609" s="47" t="s">
        <v>4312</v>
      </c>
    </row>
    <row r="610" spans="2:4" x14ac:dyDescent="0.25">
      <c r="B610" s="105" t="s">
        <v>529</v>
      </c>
      <c r="C610" s="106">
        <v>63103035290019</v>
      </c>
      <c r="D610" s="47" t="s">
        <v>4312</v>
      </c>
    </row>
    <row r="611" spans="2:4" x14ac:dyDescent="0.25">
      <c r="B611" s="105" t="s">
        <v>399</v>
      </c>
      <c r="C611" s="106">
        <v>40106961010046</v>
      </c>
      <c r="D611" s="47" t="s">
        <v>4312</v>
      </c>
    </row>
    <row r="612" spans="2:4" x14ac:dyDescent="0.25">
      <c r="B612" s="105" t="s">
        <v>1312</v>
      </c>
      <c r="C612" s="106">
        <v>40511841140018</v>
      </c>
      <c r="D612" s="47" t="s">
        <v>4312</v>
      </c>
    </row>
    <row r="613" spans="2:4" x14ac:dyDescent="0.25">
      <c r="B613" s="112" t="s">
        <v>431</v>
      </c>
      <c r="C613" s="113">
        <v>40510961010018</v>
      </c>
      <c r="D613" s="47" t="s">
        <v>4312</v>
      </c>
    </row>
    <row r="614" spans="2:4" x14ac:dyDescent="0.25">
      <c r="B614" s="105" t="s">
        <v>156</v>
      </c>
      <c r="C614" s="106">
        <v>62106045290029</v>
      </c>
      <c r="D614" s="47" t="s">
        <v>4312</v>
      </c>
    </row>
    <row r="615" spans="2:4" x14ac:dyDescent="0.25">
      <c r="B615" s="105" t="s">
        <v>157</v>
      </c>
      <c r="C615" s="106">
        <v>62905055300012</v>
      </c>
      <c r="D615" s="47" t="s">
        <v>4312</v>
      </c>
    </row>
    <row r="616" spans="2:4" x14ac:dyDescent="0.25">
      <c r="B616" s="105" t="s">
        <v>241</v>
      </c>
      <c r="C616" s="106">
        <v>61108065280012</v>
      </c>
      <c r="D616" s="47" t="s">
        <v>4312</v>
      </c>
    </row>
    <row r="617" spans="2:4" x14ac:dyDescent="0.25">
      <c r="B617" s="105" t="s">
        <v>800</v>
      </c>
      <c r="C617" s="106">
        <v>40906975350020</v>
      </c>
      <c r="D617" s="47" t="s">
        <v>4312</v>
      </c>
    </row>
    <row r="618" spans="2:4" x14ac:dyDescent="0.25">
      <c r="B618" s="105" t="s">
        <v>696</v>
      </c>
      <c r="C618" s="106">
        <v>51506045350033</v>
      </c>
      <c r="D618" s="47" t="s">
        <v>4312</v>
      </c>
    </row>
    <row r="619" spans="2:4" x14ac:dyDescent="0.25">
      <c r="B619" s="105" t="s">
        <v>663</v>
      </c>
      <c r="C619" s="106">
        <v>32603985300012</v>
      </c>
      <c r="D619" s="47" t="s">
        <v>4312</v>
      </c>
    </row>
    <row r="620" spans="2:4" x14ac:dyDescent="0.25">
      <c r="B620" s="105" t="s">
        <v>456</v>
      </c>
      <c r="C620" s="106">
        <v>42107915300017</v>
      </c>
      <c r="D620" s="47" t="s">
        <v>4312</v>
      </c>
    </row>
    <row r="621" spans="2:4" x14ac:dyDescent="0.25">
      <c r="B621" s="105" t="s">
        <v>857</v>
      </c>
      <c r="C621" s="106">
        <v>31002975300013</v>
      </c>
      <c r="D621" s="47" t="s">
        <v>4312</v>
      </c>
    </row>
    <row r="622" spans="2:4" x14ac:dyDescent="0.25">
      <c r="B622" s="105" t="s">
        <v>73</v>
      </c>
      <c r="C622" s="106">
        <v>60206055970048</v>
      </c>
      <c r="D622" s="47" t="s">
        <v>4312</v>
      </c>
    </row>
    <row r="623" spans="2:4" x14ac:dyDescent="0.25">
      <c r="B623" s="105" t="s">
        <v>83</v>
      </c>
      <c r="C623" s="106">
        <v>61505055360055</v>
      </c>
      <c r="D623" s="47" t="s">
        <v>4312</v>
      </c>
    </row>
    <row r="624" spans="2:4" x14ac:dyDescent="0.25">
      <c r="B624" s="105" t="s">
        <v>177</v>
      </c>
      <c r="C624" s="106">
        <v>61805065300022</v>
      </c>
      <c r="D624" s="47" t="s">
        <v>4312</v>
      </c>
    </row>
    <row r="625" spans="2:4" x14ac:dyDescent="0.25">
      <c r="B625" s="41" t="s">
        <v>664</v>
      </c>
      <c r="C625" s="106">
        <v>60409055290053</v>
      </c>
      <c r="D625" s="47" t="s">
        <v>4312</v>
      </c>
    </row>
    <row r="626" spans="2:4" x14ac:dyDescent="0.25">
      <c r="B626" s="112" t="s">
        <v>216</v>
      </c>
      <c r="C626" s="106">
        <v>62709065350021</v>
      </c>
      <c r="D626" s="47" t="s">
        <v>4312</v>
      </c>
    </row>
    <row r="627" spans="2:4" x14ac:dyDescent="0.25">
      <c r="B627" s="112" t="s">
        <v>238</v>
      </c>
      <c r="C627" s="106">
        <v>50209035300027</v>
      </c>
      <c r="D627" s="47" t="s">
        <v>4312</v>
      </c>
    </row>
    <row r="628" spans="2:4" x14ac:dyDescent="0.25">
      <c r="B628" s="112" t="s">
        <v>1256</v>
      </c>
      <c r="C628" s="114">
        <v>31204922330025</v>
      </c>
      <c r="D628" s="47" t="s">
        <v>4312</v>
      </c>
    </row>
    <row r="629" spans="2:4" x14ac:dyDescent="0.25">
      <c r="B629" s="112" t="s">
        <v>17</v>
      </c>
      <c r="C629" s="114">
        <v>61005045300013</v>
      </c>
      <c r="D629" s="47" t="s">
        <v>4312</v>
      </c>
    </row>
    <row r="630" spans="2:4" x14ac:dyDescent="0.25">
      <c r="B630" s="112" t="s">
        <v>159</v>
      </c>
      <c r="C630" s="114">
        <v>60905055280042</v>
      </c>
      <c r="D630" s="47" t="s">
        <v>4312</v>
      </c>
    </row>
    <row r="631" spans="2:4" x14ac:dyDescent="0.25">
      <c r="B631" s="112" t="s">
        <v>269</v>
      </c>
      <c r="C631" s="114">
        <v>62304055800025</v>
      </c>
      <c r="D631" s="47" t="s">
        <v>4312</v>
      </c>
    </row>
    <row r="632" spans="2:4" x14ac:dyDescent="0.25">
      <c r="B632" s="112" t="s">
        <v>1327</v>
      </c>
      <c r="C632" s="114">
        <v>41602965260010</v>
      </c>
      <c r="D632" s="47" t="s">
        <v>4312</v>
      </c>
    </row>
    <row r="633" spans="2:4" x14ac:dyDescent="0.25">
      <c r="B633" s="112" t="s">
        <v>855</v>
      </c>
      <c r="C633" s="114">
        <v>61302065330029</v>
      </c>
      <c r="D633" s="47" t="s">
        <v>4312</v>
      </c>
    </row>
    <row r="634" spans="2:4" x14ac:dyDescent="0.25">
      <c r="B634" s="112" t="s">
        <v>168</v>
      </c>
      <c r="C634" s="114">
        <v>60108055310014</v>
      </c>
      <c r="D634" s="47" t="s">
        <v>4312</v>
      </c>
    </row>
    <row r="635" spans="2:4" x14ac:dyDescent="0.25">
      <c r="B635" s="112" t="s">
        <v>458</v>
      </c>
      <c r="C635" s="114">
        <v>60308025350020</v>
      </c>
      <c r="D635" s="47" t="s">
        <v>4312</v>
      </c>
    </row>
    <row r="636" spans="2:4" x14ac:dyDescent="0.25">
      <c r="B636" s="112" t="s">
        <v>608</v>
      </c>
      <c r="C636" s="114">
        <v>51704035260038</v>
      </c>
      <c r="D636" s="47" t="s">
        <v>4312</v>
      </c>
    </row>
    <row r="637" spans="2:4" x14ac:dyDescent="0.25">
      <c r="B637" s="112" t="s">
        <v>1115</v>
      </c>
      <c r="C637" s="114">
        <v>51403065280013</v>
      </c>
      <c r="D637" s="47" t="s">
        <v>4312</v>
      </c>
    </row>
    <row r="638" spans="2:4" x14ac:dyDescent="0.25">
      <c r="B638" s="112" t="s">
        <v>48</v>
      </c>
      <c r="C638" s="114">
        <v>60702065260020</v>
      </c>
      <c r="D638" s="47" t="s">
        <v>4312</v>
      </c>
    </row>
    <row r="639" spans="2:4" x14ac:dyDescent="0.25">
      <c r="B639" s="112" t="s">
        <v>425</v>
      </c>
      <c r="C639" s="114">
        <v>41610921000086</v>
      </c>
      <c r="D639" s="47" t="s">
        <v>4312</v>
      </c>
    </row>
    <row r="640" spans="2:4" x14ac:dyDescent="0.25">
      <c r="B640" s="112" t="s">
        <v>698</v>
      </c>
      <c r="C640" s="114">
        <v>61108025250013</v>
      </c>
      <c r="D640" s="47" t="s">
        <v>4312</v>
      </c>
    </row>
    <row r="641" spans="2:4" x14ac:dyDescent="0.25">
      <c r="B641" s="112" t="s">
        <v>206</v>
      </c>
      <c r="C641" s="114">
        <v>62707045380053</v>
      </c>
      <c r="D641" s="47" t="s">
        <v>4312</v>
      </c>
    </row>
    <row r="642" spans="2:4" x14ac:dyDescent="0.25">
      <c r="B642" s="112" t="s">
        <v>1281</v>
      </c>
      <c r="C642" s="114">
        <v>50104025250011</v>
      </c>
      <c r="D642" s="47" t="s">
        <v>4312</v>
      </c>
    </row>
    <row r="643" spans="2:4" x14ac:dyDescent="0.25">
      <c r="B643" s="112" t="s">
        <v>811</v>
      </c>
      <c r="C643" s="114">
        <v>60507055380038</v>
      </c>
      <c r="D643" s="47" t="s">
        <v>4312</v>
      </c>
    </row>
    <row r="644" spans="2:4" x14ac:dyDescent="0.25">
      <c r="B644" s="112" t="s">
        <v>704</v>
      </c>
      <c r="C644" s="114">
        <v>40403975260039</v>
      </c>
      <c r="D644" s="47" t="s">
        <v>4312</v>
      </c>
    </row>
    <row r="645" spans="2:4" x14ac:dyDescent="0.25">
      <c r="B645" s="112" t="s">
        <v>1270</v>
      </c>
      <c r="C645" s="114">
        <v>60612025260011</v>
      </c>
      <c r="D645" s="47" t="s">
        <v>4312</v>
      </c>
    </row>
    <row r="646" spans="2:4" x14ac:dyDescent="0.25">
      <c r="B646" s="112" t="s">
        <v>705</v>
      </c>
      <c r="C646" s="114">
        <v>30109931040101</v>
      </c>
      <c r="D646" s="47" t="s">
        <v>4312</v>
      </c>
    </row>
    <row r="647" spans="2:4" x14ac:dyDescent="0.25">
      <c r="B647" s="112" t="s">
        <v>703</v>
      </c>
      <c r="C647" s="114">
        <v>52402035260025</v>
      </c>
      <c r="D647" s="47" t="s">
        <v>4312</v>
      </c>
    </row>
    <row r="648" spans="2:4" x14ac:dyDescent="0.25">
      <c r="B648" s="112" t="s">
        <v>667</v>
      </c>
      <c r="C648" s="114">
        <v>30407851160050</v>
      </c>
      <c r="D648" s="47" t="s">
        <v>4312</v>
      </c>
    </row>
    <row r="649" spans="2:4" x14ac:dyDescent="0.25">
      <c r="B649" s="112" t="s">
        <v>1273</v>
      </c>
      <c r="C649" s="114">
        <v>32111985260019</v>
      </c>
      <c r="D649" s="47" t="s">
        <v>4312</v>
      </c>
    </row>
    <row r="650" spans="2:4" x14ac:dyDescent="0.25">
      <c r="B650" s="112" t="s">
        <v>561</v>
      </c>
      <c r="C650" s="114">
        <v>30505813880023</v>
      </c>
      <c r="D650" s="47" t="s">
        <v>4312</v>
      </c>
    </row>
    <row r="651" spans="2:4" x14ac:dyDescent="0.25">
      <c r="B651" s="112" t="s">
        <v>679</v>
      </c>
      <c r="C651" s="114">
        <v>42107901000123</v>
      </c>
      <c r="D651" s="47" t="s">
        <v>4312</v>
      </c>
    </row>
    <row r="652" spans="2:4" x14ac:dyDescent="0.25">
      <c r="B652" s="112" t="s">
        <v>1306</v>
      </c>
      <c r="C652" s="114">
        <v>63105015260034</v>
      </c>
      <c r="D652" s="47" t="s">
        <v>4312</v>
      </c>
    </row>
    <row r="653" spans="2:4" x14ac:dyDescent="0.25">
      <c r="B653" s="112" t="s">
        <v>766</v>
      </c>
      <c r="C653" s="114">
        <v>62209055280074</v>
      </c>
      <c r="D653" s="47" t="s">
        <v>4312</v>
      </c>
    </row>
    <row r="654" spans="2:4" x14ac:dyDescent="0.25">
      <c r="B654" s="112" t="s">
        <v>632</v>
      </c>
      <c r="C654" s="114">
        <v>32206901140077</v>
      </c>
      <c r="D654" s="47" t="s">
        <v>4312</v>
      </c>
    </row>
    <row r="655" spans="2:4" x14ac:dyDescent="0.25">
      <c r="B655" s="112" t="s">
        <v>391</v>
      </c>
      <c r="C655" s="114">
        <v>41002901140022</v>
      </c>
      <c r="D655" s="47" t="s">
        <v>4312</v>
      </c>
    </row>
    <row r="656" spans="2:4" x14ac:dyDescent="0.25">
      <c r="B656" s="112" t="s">
        <v>1249</v>
      </c>
      <c r="C656" s="114">
        <v>31709965840017</v>
      </c>
      <c r="D656" s="47" t="s">
        <v>4312</v>
      </c>
    </row>
    <row r="657" spans="2:4" x14ac:dyDescent="0.25">
      <c r="B657" s="112" t="s">
        <v>558</v>
      </c>
      <c r="C657" s="114">
        <v>62812046130045</v>
      </c>
      <c r="D657" s="47" t="s">
        <v>4312</v>
      </c>
    </row>
    <row r="658" spans="2:4" x14ac:dyDescent="0.25">
      <c r="B658" s="112" t="s">
        <v>706</v>
      </c>
      <c r="C658" s="114">
        <v>50605055280042</v>
      </c>
      <c r="D658" s="47" t="s">
        <v>4312</v>
      </c>
    </row>
    <row r="659" spans="2:4" x14ac:dyDescent="0.25">
      <c r="B659" s="112" t="s">
        <v>2358</v>
      </c>
      <c r="C659" s="114">
        <v>41004975260055</v>
      </c>
      <c r="D659" s="47" t="s">
        <v>4312</v>
      </c>
    </row>
    <row r="660" spans="2:4" x14ac:dyDescent="0.25">
      <c r="B660" s="112" t="s">
        <v>230</v>
      </c>
      <c r="C660" s="114">
        <v>62807045600013</v>
      </c>
      <c r="D660" s="47" t="s">
        <v>4312</v>
      </c>
    </row>
    <row r="661" spans="2:4" x14ac:dyDescent="0.25">
      <c r="B661" s="112" t="s">
        <v>252</v>
      </c>
      <c r="C661" s="114">
        <v>51708055710027</v>
      </c>
      <c r="D661" s="47" t="s">
        <v>4312</v>
      </c>
    </row>
    <row r="662" spans="2:4" x14ac:dyDescent="0.25">
      <c r="B662" s="112" t="s">
        <v>541</v>
      </c>
      <c r="C662" s="114">
        <v>40602975320017</v>
      </c>
      <c r="D662" s="47" t="s">
        <v>4312</v>
      </c>
    </row>
    <row r="663" spans="2:4" x14ac:dyDescent="0.25">
      <c r="B663" s="112" t="s">
        <v>344</v>
      </c>
      <c r="C663" s="114">
        <v>62906065300012</v>
      </c>
      <c r="D663" s="47" t="s">
        <v>4312</v>
      </c>
    </row>
    <row r="664" spans="2:4" x14ac:dyDescent="0.25">
      <c r="B664" s="112" t="s">
        <v>841</v>
      </c>
      <c r="C664" s="114">
        <v>42209961800050</v>
      </c>
      <c r="D664" s="47" t="s">
        <v>4312</v>
      </c>
    </row>
    <row r="665" spans="2:4" x14ac:dyDescent="0.25">
      <c r="B665" s="112" t="s">
        <v>835</v>
      </c>
      <c r="C665" s="114">
        <v>50105025300034</v>
      </c>
      <c r="D665" s="47" t="s">
        <v>4312</v>
      </c>
    </row>
    <row r="666" spans="2:4" x14ac:dyDescent="0.25">
      <c r="B666" s="112" t="s">
        <v>224</v>
      </c>
      <c r="C666" s="114">
        <v>40705925300018</v>
      </c>
      <c r="D666" s="47" t="s">
        <v>4312</v>
      </c>
    </row>
    <row r="667" spans="2:4" x14ac:dyDescent="0.25">
      <c r="B667" s="112" t="s">
        <v>124</v>
      </c>
      <c r="C667" s="114">
        <v>40209891080076</v>
      </c>
      <c r="D667" s="47" t="s">
        <v>4312</v>
      </c>
    </row>
    <row r="668" spans="2:4" x14ac:dyDescent="0.25">
      <c r="B668" s="112" t="s">
        <v>1258</v>
      </c>
      <c r="C668" s="114">
        <v>33010955330024</v>
      </c>
      <c r="D668" s="47" t="s">
        <v>4312</v>
      </c>
    </row>
    <row r="669" spans="2:4" x14ac:dyDescent="0.25">
      <c r="B669" s="112" t="s">
        <v>816</v>
      </c>
      <c r="C669" s="114">
        <v>40308985380011</v>
      </c>
      <c r="D669" s="47" t="s">
        <v>4312</v>
      </c>
    </row>
    <row r="670" spans="2:4" x14ac:dyDescent="0.25">
      <c r="B670" s="112" t="s">
        <v>533</v>
      </c>
      <c r="C670" s="114">
        <v>43005915300013</v>
      </c>
      <c r="D670" s="47" t="s">
        <v>4312</v>
      </c>
    </row>
    <row r="671" spans="2:4" x14ac:dyDescent="0.25">
      <c r="B671" s="112" t="s">
        <v>803</v>
      </c>
      <c r="C671" s="114">
        <v>42612881140092</v>
      </c>
      <c r="D671" s="47" t="s">
        <v>4312</v>
      </c>
    </row>
    <row r="672" spans="2:4" x14ac:dyDescent="0.25">
      <c r="B672" s="112" t="s">
        <v>356</v>
      </c>
      <c r="C672" s="114">
        <v>6110401530034</v>
      </c>
      <c r="D672" s="47" t="s">
        <v>4312</v>
      </c>
    </row>
    <row r="673" spans="2:4" x14ac:dyDescent="0.25">
      <c r="B673" s="112" t="s">
        <v>859</v>
      </c>
      <c r="C673" s="114">
        <v>41610995300035</v>
      </c>
      <c r="D673" s="47" t="s">
        <v>4312</v>
      </c>
    </row>
    <row r="674" spans="2:4" x14ac:dyDescent="0.25">
      <c r="B674" s="112" t="s">
        <v>791</v>
      </c>
      <c r="C674" s="114">
        <v>30408815350038</v>
      </c>
      <c r="D674" s="47" t="s">
        <v>4312</v>
      </c>
    </row>
    <row r="675" spans="2:4" x14ac:dyDescent="0.25">
      <c r="B675" s="112" t="s">
        <v>801</v>
      </c>
      <c r="C675" s="114">
        <v>51101035280020</v>
      </c>
      <c r="D675" s="47" t="s">
        <v>4312</v>
      </c>
    </row>
    <row r="676" spans="2:4" x14ac:dyDescent="0.25">
      <c r="B676" s="112" t="s">
        <v>866</v>
      </c>
      <c r="C676" s="114">
        <v>50507055300028</v>
      </c>
      <c r="D676" s="47" t="s">
        <v>4312</v>
      </c>
    </row>
    <row r="677" spans="2:4" x14ac:dyDescent="0.25">
      <c r="B677" s="112" t="s">
        <v>205</v>
      </c>
      <c r="C677" s="114">
        <v>60812055360022</v>
      </c>
      <c r="D677" s="47" t="s">
        <v>4312</v>
      </c>
    </row>
    <row r="678" spans="2:4" x14ac:dyDescent="0.25">
      <c r="B678" s="112" t="s">
        <v>439</v>
      </c>
      <c r="C678" s="114">
        <v>40112911140017</v>
      </c>
      <c r="D678" s="47" t="s">
        <v>4312</v>
      </c>
    </row>
    <row r="679" spans="2:4" x14ac:dyDescent="0.25">
      <c r="B679" s="112" t="s">
        <v>219</v>
      </c>
      <c r="C679" s="114">
        <v>61504055360021</v>
      </c>
      <c r="D679" s="47" t="s">
        <v>4312</v>
      </c>
    </row>
    <row r="680" spans="2:4" x14ac:dyDescent="0.25">
      <c r="B680" s="112" t="s">
        <v>229</v>
      </c>
      <c r="C680" s="114">
        <v>60909055300035</v>
      </c>
      <c r="D680" s="47" t="s">
        <v>4312</v>
      </c>
    </row>
    <row r="681" spans="2:4" x14ac:dyDescent="0.25">
      <c r="B681" s="112" t="s">
        <v>234</v>
      </c>
      <c r="C681" s="114">
        <v>52102025350029</v>
      </c>
      <c r="D681" s="47" t="s">
        <v>4312</v>
      </c>
    </row>
    <row r="682" spans="2:4" x14ac:dyDescent="0.25">
      <c r="B682" s="112" t="s">
        <v>828</v>
      </c>
      <c r="C682" s="114">
        <v>50404055300011</v>
      </c>
      <c r="D682" s="47" t="s">
        <v>4312</v>
      </c>
    </row>
    <row r="683" spans="2:4" x14ac:dyDescent="0.25">
      <c r="B683" s="112" t="s">
        <v>566</v>
      </c>
      <c r="C683" s="114">
        <v>32208985300020</v>
      </c>
      <c r="D683" s="47" t="s">
        <v>4312</v>
      </c>
    </row>
    <row r="684" spans="2:4" x14ac:dyDescent="0.25">
      <c r="B684" s="112" t="s">
        <v>212</v>
      </c>
      <c r="C684" s="114">
        <v>62707055260048</v>
      </c>
      <c r="D684" s="47" t="s">
        <v>4312</v>
      </c>
    </row>
    <row r="685" spans="2:4" x14ac:dyDescent="0.25">
      <c r="B685" s="112" t="s">
        <v>575</v>
      </c>
      <c r="C685" s="114">
        <v>51704065350026</v>
      </c>
      <c r="D685" s="47" t="s">
        <v>4312</v>
      </c>
    </row>
    <row r="686" spans="2:4" x14ac:dyDescent="0.25">
      <c r="B686" s="112" t="s">
        <v>463</v>
      </c>
      <c r="C686" s="114">
        <v>41809931010013</v>
      </c>
      <c r="D686" s="47" t="s">
        <v>4312</v>
      </c>
    </row>
    <row r="687" spans="2:4" x14ac:dyDescent="0.25">
      <c r="B687" s="112" t="s">
        <v>351</v>
      </c>
      <c r="C687" s="113">
        <v>61608055260085</v>
      </c>
      <c r="D687" s="47" t="s">
        <v>4312</v>
      </c>
    </row>
    <row r="688" spans="2:4" x14ac:dyDescent="0.25">
      <c r="B688" s="112" t="s">
        <v>227</v>
      </c>
      <c r="C688" s="113">
        <v>62002035340018</v>
      </c>
      <c r="D688" s="47" t="s">
        <v>4312</v>
      </c>
    </row>
    <row r="689" spans="2:4" x14ac:dyDescent="0.25">
      <c r="B689" s="112" t="s">
        <v>1279</v>
      </c>
      <c r="C689" s="113">
        <v>63107005820031</v>
      </c>
      <c r="D689" s="47" t="s">
        <v>4312</v>
      </c>
    </row>
    <row r="690" spans="2:4" x14ac:dyDescent="0.25">
      <c r="B690" s="108" t="s">
        <v>131</v>
      </c>
      <c r="C690" s="113">
        <v>52103045670047</v>
      </c>
      <c r="D690" s="47" t="s">
        <v>4312</v>
      </c>
    </row>
    <row r="691" spans="2:4" x14ac:dyDescent="0.25">
      <c r="B691" s="108" t="s">
        <v>133</v>
      </c>
      <c r="C691" s="113">
        <v>50101055670129</v>
      </c>
      <c r="D691" s="47" t="s">
        <v>4312</v>
      </c>
    </row>
    <row r="692" spans="2:4" x14ac:dyDescent="0.25">
      <c r="B692" s="108" t="s">
        <v>257</v>
      </c>
      <c r="C692" s="113">
        <v>62309050005046</v>
      </c>
      <c r="D692" s="47" t="s">
        <v>4312</v>
      </c>
    </row>
    <row r="693" spans="2:4" x14ac:dyDescent="0.25">
      <c r="B693" s="108" t="s">
        <v>88</v>
      </c>
      <c r="C693" s="113">
        <v>61612055380010</v>
      </c>
      <c r="D693" s="47" t="s">
        <v>4312</v>
      </c>
    </row>
    <row r="694" spans="2:4" x14ac:dyDescent="0.25">
      <c r="B694" s="108" t="s">
        <v>412</v>
      </c>
      <c r="C694" s="113">
        <v>41412975380024</v>
      </c>
      <c r="D694" s="47" t="s">
        <v>4312</v>
      </c>
    </row>
    <row r="695" spans="2:4" x14ac:dyDescent="0.25">
      <c r="B695" s="108" t="s">
        <v>1257</v>
      </c>
      <c r="C695" s="113">
        <v>31308941100019</v>
      </c>
      <c r="D695" s="47" t="s">
        <v>4312</v>
      </c>
    </row>
    <row r="696" spans="2:4" x14ac:dyDescent="0.25">
      <c r="B696" s="108" t="s">
        <v>647</v>
      </c>
      <c r="C696" s="113">
        <v>52402055360013</v>
      </c>
      <c r="D696" s="47" t="s">
        <v>4312</v>
      </c>
    </row>
    <row r="697" spans="2:4" x14ac:dyDescent="0.25">
      <c r="B697" s="112" t="s">
        <v>1265</v>
      </c>
      <c r="C697" s="113">
        <v>40704905260029</v>
      </c>
      <c r="D697" s="47" t="s">
        <v>4312</v>
      </c>
    </row>
    <row r="698" spans="2:4" x14ac:dyDescent="0.25">
      <c r="B698" s="48" t="s">
        <v>2422</v>
      </c>
      <c r="C698" s="49">
        <v>32312956800041</v>
      </c>
      <c r="D698" s="47" t="s">
        <v>2423</v>
      </c>
    </row>
    <row r="699" spans="2:4" x14ac:dyDescent="0.25">
      <c r="B699" s="48" t="s">
        <v>2428</v>
      </c>
      <c r="C699" s="49">
        <v>40605911110082</v>
      </c>
      <c r="D699" s="47" t="s">
        <v>2423</v>
      </c>
    </row>
    <row r="700" spans="2:4" x14ac:dyDescent="0.25">
      <c r="B700" s="48" t="s">
        <v>2431</v>
      </c>
      <c r="C700" s="49">
        <v>30912861080033</v>
      </c>
      <c r="D700" s="47" t="s">
        <v>2423</v>
      </c>
    </row>
    <row r="701" spans="2:4" x14ac:dyDescent="0.25">
      <c r="B701" s="48" t="s">
        <v>2434</v>
      </c>
      <c r="C701" s="49">
        <v>61607015260060</v>
      </c>
      <c r="D701" s="47" t="s">
        <v>2423</v>
      </c>
    </row>
    <row r="702" spans="2:4" x14ac:dyDescent="0.25">
      <c r="B702" s="48" t="s">
        <v>2437</v>
      </c>
      <c r="C702" s="49">
        <v>31310995360013</v>
      </c>
      <c r="D702" s="47" t="s">
        <v>2423</v>
      </c>
    </row>
    <row r="703" spans="2:4" x14ac:dyDescent="0.25">
      <c r="B703" s="48" t="s">
        <v>2440</v>
      </c>
      <c r="C703" s="49">
        <v>52706045280052</v>
      </c>
      <c r="D703" s="47" t="s">
        <v>2423</v>
      </c>
    </row>
    <row r="704" spans="2:4" x14ac:dyDescent="0.25">
      <c r="B704" s="48" t="s">
        <v>2443</v>
      </c>
      <c r="C704" s="49">
        <v>42003851060056</v>
      </c>
      <c r="D704" s="47" t="s">
        <v>2423</v>
      </c>
    </row>
    <row r="705" spans="2:4" x14ac:dyDescent="0.25">
      <c r="B705" s="48" t="s">
        <v>2446</v>
      </c>
      <c r="C705" s="49">
        <v>61402055330023</v>
      </c>
      <c r="D705" s="47" t="s">
        <v>2423</v>
      </c>
    </row>
    <row r="706" spans="2:4" x14ac:dyDescent="0.25">
      <c r="B706" s="48" t="s">
        <v>2450</v>
      </c>
      <c r="C706" s="49">
        <v>60409045360049</v>
      </c>
      <c r="D706" s="47" t="s">
        <v>2423</v>
      </c>
    </row>
    <row r="707" spans="2:4" x14ac:dyDescent="0.25">
      <c r="B707" s="48" t="s">
        <v>2453</v>
      </c>
      <c r="C707" s="49">
        <v>32803871140034</v>
      </c>
      <c r="D707" s="47" t="s">
        <v>2423</v>
      </c>
    </row>
    <row r="708" spans="2:4" x14ac:dyDescent="0.25">
      <c r="B708" s="48" t="s">
        <v>2455</v>
      </c>
      <c r="C708" s="49">
        <v>62108055310096</v>
      </c>
      <c r="D708" s="47" t="s">
        <v>2423</v>
      </c>
    </row>
    <row r="709" spans="2:4" x14ac:dyDescent="0.25">
      <c r="B709" s="48" t="s">
        <v>2458</v>
      </c>
      <c r="C709" s="49">
        <v>42101771050064</v>
      </c>
      <c r="D709" s="47" t="s">
        <v>2423</v>
      </c>
    </row>
    <row r="710" spans="2:4" x14ac:dyDescent="0.25">
      <c r="B710" s="48" t="s">
        <v>2460</v>
      </c>
      <c r="C710" s="49">
        <v>61507005330031</v>
      </c>
      <c r="D710" s="47" t="s">
        <v>2423</v>
      </c>
    </row>
    <row r="711" spans="2:4" x14ac:dyDescent="0.25">
      <c r="B711" s="48" t="s">
        <v>2462</v>
      </c>
      <c r="C711" s="49">
        <v>62806045310052</v>
      </c>
      <c r="D711" s="47" t="s">
        <v>2423</v>
      </c>
    </row>
    <row r="712" spans="2:4" x14ac:dyDescent="0.25">
      <c r="B712" s="48" t="s">
        <v>2465</v>
      </c>
      <c r="C712" s="49">
        <v>30311925300029</v>
      </c>
      <c r="D712" s="47" t="s">
        <v>2423</v>
      </c>
    </row>
    <row r="713" spans="2:4" x14ac:dyDescent="0.25">
      <c r="B713" s="48" t="s">
        <v>2467</v>
      </c>
      <c r="C713" s="49">
        <v>42401881060031</v>
      </c>
      <c r="D713" s="47" t="s">
        <v>2423</v>
      </c>
    </row>
    <row r="714" spans="2:4" x14ac:dyDescent="0.25">
      <c r="B714" s="48" t="s">
        <v>2469</v>
      </c>
      <c r="C714" s="49">
        <v>60108045380030</v>
      </c>
      <c r="D714" s="47" t="s">
        <v>2423</v>
      </c>
    </row>
    <row r="715" spans="2:4" x14ac:dyDescent="0.25">
      <c r="B715" s="48" t="s">
        <v>2471</v>
      </c>
      <c r="C715" s="49">
        <v>40109951140019</v>
      </c>
      <c r="D715" s="47" t="s">
        <v>2423</v>
      </c>
    </row>
    <row r="716" spans="2:4" x14ac:dyDescent="0.25">
      <c r="B716" s="48" t="s">
        <v>2474</v>
      </c>
      <c r="C716" s="49">
        <v>60205005300014</v>
      </c>
      <c r="D716" s="47" t="s">
        <v>2423</v>
      </c>
    </row>
    <row r="717" spans="2:4" x14ac:dyDescent="0.25">
      <c r="B717" s="48" t="s">
        <v>2477</v>
      </c>
      <c r="C717" s="49">
        <v>61509035280056</v>
      </c>
      <c r="D717" s="47" t="s">
        <v>2423</v>
      </c>
    </row>
    <row r="718" spans="2:4" x14ac:dyDescent="0.25">
      <c r="B718" s="48" t="s">
        <v>2479</v>
      </c>
      <c r="C718" s="49">
        <v>62004045260069</v>
      </c>
      <c r="D718" s="47" t="s">
        <v>2423</v>
      </c>
    </row>
    <row r="719" spans="2:4" x14ac:dyDescent="0.25">
      <c r="B719" s="48" t="s">
        <v>2481</v>
      </c>
      <c r="C719" s="49">
        <v>53011035280022</v>
      </c>
      <c r="D719" s="47" t="s">
        <v>2423</v>
      </c>
    </row>
    <row r="720" spans="2:4" x14ac:dyDescent="0.25">
      <c r="B720" s="48" t="s">
        <v>2483</v>
      </c>
      <c r="C720" s="49">
        <v>42312965330031</v>
      </c>
      <c r="D720" s="47" t="s">
        <v>2423</v>
      </c>
    </row>
    <row r="721" spans="2:4" x14ac:dyDescent="0.25">
      <c r="B721" s="48" t="s">
        <v>2486</v>
      </c>
      <c r="C721" s="49">
        <v>40310995280027</v>
      </c>
      <c r="D721" s="47" t="s">
        <v>2423</v>
      </c>
    </row>
    <row r="722" spans="2:4" x14ac:dyDescent="0.25">
      <c r="B722" s="48" t="s">
        <v>2488</v>
      </c>
      <c r="C722" s="49">
        <v>43107922360010</v>
      </c>
      <c r="D722" s="47" t="s">
        <v>2423</v>
      </c>
    </row>
    <row r="723" spans="2:4" x14ac:dyDescent="0.25">
      <c r="B723" s="48" t="s">
        <v>2490</v>
      </c>
      <c r="C723" s="49">
        <v>62112035350020</v>
      </c>
      <c r="D723" s="47" t="s">
        <v>2423</v>
      </c>
    </row>
    <row r="724" spans="2:4" x14ac:dyDescent="0.25">
      <c r="B724" s="48" t="s">
        <v>2492</v>
      </c>
      <c r="C724" s="49">
        <v>40806851140085</v>
      </c>
      <c r="D724" s="47" t="s">
        <v>2423</v>
      </c>
    </row>
    <row r="725" spans="2:4" x14ac:dyDescent="0.25">
      <c r="B725" s="48" t="s">
        <v>2494</v>
      </c>
      <c r="C725" s="49">
        <v>52806045320014</v>
      </c>
      <c r="D725" s="47" t="s">
        <v>2423</v>
      </c>
    </row>
    <row r="726" spans="2:4" x14ac:dyDescent="0.25">
      <c r="B726" s="48" t="s">
        <v>2496</v>
      </c>
      <c r="C726" s="49">
        <v>60605045260055</v>
      </c>
      <c r="D726" s="47" t="s">
        <v>2423</v>
      </c>
    </row>
    <row r="727" spans="2:4" x14ac:dyDescent="0.25">
      <c r="B727" s="48" t="s">
        <v>2499</v>
      </c>
      <c r="C727" s="49">
        <v>40509881140082</v>
      </c>
      <c r="D727" s="47" t="s">
        <v>2423</v>
      </c>
    </row>
    <row r="728" spans="2:4" x14ac:dyDescent="0.25">
      <c r="B728" s="48" t="s">
        <v>2501</v>
      </c>
      <c r="C728" s="49">
        <v>62004045310041</v>
      </c>
      <c r="D728" s="47" t="s">
        <v>2423</v>
      </c>
    </row>
    <row r="729" spans="2:4" x14ac:dyDescent="0.25">
      <c r="B729" s="48" t="s">
        <v>2503</v>
      </c>
      <c r="C729" s="49">
        <v>61104005380019</v>
      </c>
      <c r="D729" s="47" t="s">
        <v>2423</v>
      </c>
    </row>
    <row r="730" spans="2:4" x14ac:dyDescent="0.25">
      <c r="B730" s="48" t="s">
        <v>2505</v>
      </c>
      <c r="C730" s="49">
        <v>42210941000041</v>
      </c>
      <c r="D730" s="47" t="s">
        <v>2423</v>
      </c>
    </row>
    <row r="731" spans="2:4" x14ac:dyDescent="0.25">
      <c r="B731" s="48" t="s">
        <v>2508</v>
      </c>
      <c r="C731" s="49">
        <v>41808891140051</v>
      </c>
      <c r="D731" s="47" t="s">
        <v>2423</v>
      </c>
    </row>
    <row r="732" spans="2:4" x14ac:dyDescent="0.25">
      <c r="B732" s="48" t="s">
        <v>2510</v>
      </c>
      <c r="C732" s="49">
        <v>51910035260028</v>
      </c>
      <c r="D732" s="47" t="s">
        <v>2423</v>
      </c>
    </row>
    <row r="733" spans="2:4" x14ac:dyDescent="0.25">
      <c r="B733" s="48" t="s">
        <v>2513</v>
      </c>
      <c r="C733" s="49">
        <v>62909045260056</v>
      </c>
      <c r="D733" s="47" t="s">
        <v>2423</v>
      </c>
    </row>
    <row r="734" spans="2:4" x14ac:dyDescent="0.25">
      <c r="B734" s="48" t="s">
        <v>2515</v>
      </c>
      <c r="C734" s="49">
        <v>62105015340021</v>
      </c>
      <c r="D734" s="47" t="s">
        <v>2423</v>
      </c>
    </row>
    <row r="735" spans="2:4" x14ac:dyDescent="0.25">
      <c r="B735" s="48" t="s">
        <v>2517</v>
      </c>
      <c r="C735" s="49">
        <v>41911941000093</v>
      </c>
      <c r="D735" s="47" t="s">
        <v>2423</v>
      </c>
    </row>
    <row r="736" spans="2:4" x14ac:dyDescent="0.25">
      <c r="B736" s="48" t="s">
        <v>2520</v>
      </c>
      <c r="C736" s="49">
        <v>32809887130030</v>
      </c>
      <c r="D736" s="47" t="s">
        <v>2423</v>
      </c>
    </row>
    <row r="737" spans="2:4" x14ac:dyDescent="0.25">
      <c r="B737" s="48" t="s">
        <v>2522</v>
      </c>
      <c r="C737" s="49">
        <v>41212861140022</v>
      </c>
      <c r="D737" s="47" t="s">
        <v>2423</v>
      </c>
    </row>
    <row r="738" spans="2:4" x14ac:dyDescent="0.25">
      <c r="B738" s="48" t="s">
        <v>2524</v>
      </c>
      <c r="C738" s="49">
        <v>60206045260016</v>
      </c>
      <c r="D738" s="47" t="s">
        <v>2423</v>
      </c>
    </row>
    <row r="739" spans="2:4" x14ac:dyDescent="0.25">
      <c r="B739" s="48" t="s">
        <v>2527</v>
      </c>
      <c r="C739" s="49">
        <v>51108005320012</v>
      </c>
      <c r="D739" s="47" t="s">
        <v>2423</v>
      </c>
    </row>
    <row r="740" spans="2:4" x14ac:dyDescent="0.25">
      <c r="B740" s="48" t="s">
        <v>2529</v>
      </c>
      <c r="C740" s="49">
        <v>31705995300075</v>
      </c>
      <c r="D740" s="47" t="s">
        <v>2423</v>
      </c>
    </row>
    <row r="741" spans="2:4" x14ac:dyDescent="0.25">
      <c r="B741" s="48" t="s">
        <v>2532</v>
      </c>
      <c r="C741" s="49">
        <v>50305025300012</v>
      </c>
      <c r="D741" s="47" t="s">
        <v>2423</v>
      </c>
    </row>
    <row r="742" spans="2:4" x14ac:dyDescent="0.25">
      <c r="B742" s="48" t="s">
        <v>2534</v>
      </c>
      <c r="C742" s="49">
        <v>61612045320042</v>
      </c>
      <c r="D742" s="47" t="s">
        <v>2423</v>
      </c>
    </row>
    <row r="743" spans="2:4" x14ac:dyDescent="0.25">
      <c r="B743" s="48" t="s">
        <v>2536</v>
      </c>
      <c r="C743" s="49">
        <v>30306975300053</v>
      </c>
      <c r="D743" s="47" t="s">
        <v>2423</v>
      </c>
    </row>
    <row r="744" spans="2:4" x14ac:dyDescent="0.25">
      <c r="B744" s="48" t="s">
        <v>2539</v>
      </c>
      <c r="C744" s="49">
        <v>40702640940019</v>
      </c>
      <c r="D744" s="47" t="s">
        <v>2423</v>
      </c>
    </row>
    <row r="745" spans="2:4" x14ac:dyDescent="0.25">
      <c r="B745" s="48" t="s">
        <v>2541</v>
      </c>
      <c r="C745" s="49">
        <v>60808045300024</v>
      </c>
      <c r="D745" s="47" t="s">
        <v>2423</v>
      </c>
    </row>
    <row r="746" spans="2:4" x14ac:dyDescent="0.25">
      <c r="B746" s="48" t="s">
        <v>2543</v>
      </c>
      <c r="C746" s="49">
        <v>50912045260028</v>
      </c>
      <c r="D746" s="47" t="s">
        <v>2423</v>
      </c>
    </row>
    <row r="747" spans="2:4" x14ac:dyDescent="0.25">
      <c r="B747" s="48" t="s">
        <v>2545</v>
      </c>
      <c r="C747" s="49">
        <v>62004055310062</v>
      </c>
      <c r="D747" s="47" t="s">
        <v>2423</v>
      </c>
    </row>
    <row r="748" spans="2:4" x14ac:dyDescent="0.25">
      <c r="B748" s="48" t="s">
        <v>2547</v>
      </c>
      <c r="C748" s="49">
        <v>41111871040017</v>
      </c>
      <c r="D748" s="47" t="s">
        <v>2423</v>
      </c>
    </row>
    <row r="749" spans="2:4" x14ac:dyDescent="0.25">
      <c r="B749" s="48" t="s">
        <v>2548</v>
      </c>
      <c r="C749" s="49">
        <v>60402055260020</v>
      </c>
      <c r="D749" s="47" t="s">
        <v>2423</v>
      </c>
    </row>
    <row r="750" spans="2:4" x14ac:dyDescent="0.25">
      <c r="B750" s="48" t="s">
        <v>2550</v>
      </c>
      <c r="C750" s="49">
        <v>60903005380011</v>
      </c>
      <c r="D750" s="47" t="s">
        <v>2423</v>
      </c>
    </row>
    <row r="751" spans="2:4" x14ac:dyDescent="0.25">
      <c r="B751" s="48" t="s">
        <v>2552</v>
      </c>
      <c r="C751" s="49">
        <v>61610025300031</v>
      </c>
      <c r="D751" s="47" t="s">
        <v>2423</v>
      </c>
    </row>
    <row r="752" spans="2:4" x14ac:dyDescent="0.25">
      <c r="B752" s="48" t="s">
        <v>2554</v>
      </c>
      <c r="C752" s="49">
        <v>40203925310038</v>
      </c>
      <c r="D752" s="47" t="s">
        <v>2423</v>
      </c>
    </row>
    <row r="753" spans="2:4" x14ac:dyDescent="0.25">
      <c r="B753" s="48" t="s">
        <v>2556</v>
      </c>
      <c r="C753" s="49">
        <v>41505815380017</v>
      </c>
      <c r="D753" s="47" t="s">
        <v>2423</v>
      </c>
    </row>
    <row r="754" spans="2:4" x14ac:dyDescent="0.25">
      <c r="B754" s="48" t="s">
        <v>2558</v>
      </c>
      <c r="C754" s="49">
        <v>31404941060040</v>
      </c>
      <c r="D754" s="47" t="s">
        <v>2423</v>
      </c>
    </row>
    <row r="755" spans="2:4" x14ac:dyDescent="0.25">
      <c r="B755" s="48" t="s">
        <v>2559</v>
      </c>
      <c r="C755" s="49">
        <v>31603861010016</v>
      </c>
      <c r="D755" s="47" t="s">
        <v>2423</v>
      </c>
    </row>
    <row r="756" spans="2:4" x14ac:dyDescent="0.25">
      <c r="B756" s="48" t="s">
        <v>2560</v>
      </c>
      <c r="C756" s="49">
        <v>42801985380011</v>
      </c>
      <c r="D756" s="47" t="s">
        <v>2423</v>
      </c>
    </row>
    <row r="757" spans="2:4" x14ac:dyDescent="0.25">
      <c r="B757" s="48" t="s">
        <v>2562</v>
      </c>
      <c r="C757" s="49">
        <v>43012881140082</v>
      </c>
      <c r="D757" s="47" t="s">
        <v>2423</v>
      </c>
    </row>
    <row r="758" spans="2:4" x14ac:dyDescent="0.25">
      <c r="B758" s="48" t="s">
        <v>2564</v>
      </c>
      <c r="C758" s="49">
        <v>62011035310028</v>
      </c>
      <c r="D758" s="47" t="s">
        <v>2423</v>
      </c>
    </row>
    <row r="759" spans="2:4" x14ac:dyDescent="0.25">
      <c r="B759" s="48" t="s">
        <v>2566</v>
      </c>
      <c r="C759" s="49">
        <v>61409045820049</v>
      </c>
      <c r="D759" s="47" t="s">
        <v>2423</v>
      </c>
    </row>
    <row r="760" spans="2:4" x14ac:dyDescent="0.25">
      <c r="B760" s="48" t="s">
        <v>2568</v>
      </c>
      <c r="C760" s="49">
        <v>43108815300012</v>
      </c>
      <c r="D760" s="47" t="s">
        <v>2423</v>
      </c>
    </row>
    <row r="761" spans="2:4" x14ac:dyDescent="0.25">
      <c r="B761" s="48" t="s">
        <v>2570</v>
      </c>
      <c r="C761" s="49">
        <v>60310035270023</v>
      </c>
      <c r="D761" s="47" t="s">
        <v>2423</v>
      </c>
    </row>
    <row r="762" spans="2:4" x14ac:dyDescent="0.25">
      <c r="B762" s="48" t="s">
        <v>2573</v>
      </c>
      <c r="C762" s="49">
        <v>40809901000081</v>
      </c>
      <c r="D762" s="47" t="s">
        <v>2423</v>
      </c>
    </row>
    <row r="763" spans="2:4" x14ac:dyDescent="0.25">
      <c r="B763" s="48" t="s">
        <v>4316</v>
      </c>
      <c r="C763" s="49">
        <v>52009045280016</v>
      </c>
      <c r="D763" s="47" t="s">
        <v>2423</v>
      </c>
    </row>
    <row r="764" spans="2:4" x14ac:dyDescent="0.25">
      <c r="B764" s="48" t="s">
        <v>2575</v>
      </c>
      <c r="C764" s="49">
        <v>62503025280030</v>
      </c>
      <c r="D764" s="47" t="s">
        <v>2423</v>
      </c>
    </row>
    <row r="765" spans="2:4" x14ac:dyDescent="0.25">
      <c r="B765" s="48" t="s">
        <v>2577</v>
      </c>
      <c r="C765" s="49">
        <v>50201025670028</v>
      </c>
      <c r="D765" s="47" t="s">
        <v>2423</v>
      </c>
    </row>
    <row r="766" spans="2:4" x14ac:dyDescent="0.25">
      <c r="B766" s="48" t="s">
        <v>2579</v>
      </c>
      <c r="C766" s="49">
        <v>62908036060064</v>
      </c>
      <c r="D766" s="47" t="s">
        <v>2423</v>
      </c>
    </row>
    <row r="767" spans="2:4" x14ac:dyDescent="0.25">
      <c r="B767" s="48" t="s">
        <v>2581</v>
      </c>
      <c r="C767" s="49">
        <v>51508045670029</v>
      </c>
      <c r="D767" s="47" t="s">
        <v>2423</v>
      </c>
    </row>
    <row r="768" spans="2:4" x14ac:dyDescent="0.25">
      <c r="B768" s="48" t="s">
        <v>2583</v>
      </c>
      <c r="C768" s="49">
        <v>42311881140058</v>
      </c>
      <c r="D768" s="47" t="s">
        <v>2423</v>
      </c>
    </row>
    <row r="769" spans="2:4" x14ac:dyDescent="0.25">
      <c r="B769" s="48" t="s">
        <v>2585</v>
      </c>
      <c r="C769" s="49">
        <v>31803975320032</v>
      </c>
      <c r="D769" s="47" t="s">
        <v>2423</v>
      </c>
    </row>
    <row r="770" spans="2:4" x14ac:dyDescent="0.25">
      <c r="B770" s="48" t="s">
        <v>2587</v>
      </c>
      <c r="C770" s="49">
        <v>52009025300024</v>
      </c>
      <c r="D770" s="47" t="s">
        <v>2423</v>
      </c>
    </row>
    <row r="771" spans="2:4" x14ac:dyDescent="0.25">
      <c r="B771" s="48" t="s">
        <v>2589</v>
      </c>
      <c r="C771" s="49">
        <v>61511045350070</v>
      </c>
      <c r="D771" s="47" t="s">
        <v>2423</v>
      </c>
    </row>
    <row r="772" spans="2:4" x14ac:dyDescent="0.25">
      <c r="B772" s="48" t="s">
        <v>2592</v>
      </c>
      <c r="C772" s="49">
        <v>53011045270060</v>
      </c>
      <c r="D772" s="47" t="s">
        <v>2423</v>
      </c>
    </row>
    <row r="773" spans="2:4" x14ac:dyDescent="0.25">
      <c r="B773" s="48" t="s">
        <v>2594</v>
      </c>
      <c r="C773" s="49">
        <v>52205045320060</v>
      </c>
      <c r="D773" s="47" t="s">
        <v>2423</v>
      </c>
    </row>
    <row r="774" spans="2:4" x14ac:dyDescent="0.25">
      <c r="B774" s="48" t="s">
        <v>2596</v>
      </c>
      <c r="C774" s="49">
        <v>42007941040041</v>
      </c>
      <c r="D774" s="47" t="s">
        <v>2423</v>
      </c>
    </row>
    <row r="775" spans="2:4" x14ac:dyDescent="0.25">
      <c r="B775" s="48" t="s">
        <v>2598</v>
      </c>
      <c r="C775" s="49">
        <v>42311892390086</v>
      </c>
      <c r="D775" s="47" t="s">
        <v>2423</v>
      </c>
    </row>
    <row r="776" spans="2:4" x14ac:dyDescent="0.25">
      <c r="B776" s="48" t="s">
        <v>2599</v>
      </c>
      <c r="C776" s="49">
        <v>41610822100010</v>
      </c>
      <c r="D776" s="47" t="s">
        <v>2423</v>
      </c>
    </row>
    <row r="777" spans="2:4" x14ac:dyDescent="0.25">
      <c r="B777" s="48" t="s">
        <v>4319</v>
      </c>
      <c r="C777" s="49">
        <v>32511841010015</v>
      </c>
      <c r="D777" s="47" t="s">
        <v>2423</v>
      </c>
    </row>
    <row r="778" spans="2:4" x14ac:dyDescent="0.25">
      <c r="B778" s="48" t="s">
        <v>2600</v>
      </c>
      <c r="C778" s="49">
        <v>41912931010010</v>
      </c>
      <c r="D778" s="47" t="s">
        <v>2423</v>
      </c>
    </row>
    <row r="779" spans="2:4" x14ac:dyDescent="0.25">
      <c r="B779" s="48" t="s">
        <v>2602</v>
      </c>
      <c r="C779" s="49">
        <v>63112025330015</v>
      </c>
      <c r="D779" s="47" t="s">
        <v>2423</v>
      </c>
    </row>
    <row r="780" spans="2:4" x14ac:dyDescent="0.25">
      <c r="B780" s="48" t="s">
        <v>2604</v>
      </c>
      <c r="C780" s="49">
        <v>32107851110027</v>
      </c>
      <c r="D780" s="47" t="s">
        <v>2423</v>
      </c>
    </row>
    <row r="781" spans="2:4" x14ac:dyDescent="0.25">
      <c r="B781" s="48" t="s">
        <v>2606</v>
      </c>
      <c r="C781" s="49">
        <v>60508025360029</v>
      </c>
      <c r="D781" s="47" t="s">
        <v>2423</v>
      </c>
    </row>
    <row r="782" spans="2:4" x14ac:dyDescent="0.25">
      <c r="B782" s="48" t="s">
        <v>2608</v>
      </c>
      <c r="C782" s="49">
        <v>62906045310053</v>
      </c>
      <c r="D782" s="47" t="s">
        <v>2423</v>
      </c>
    </row>
    <row r="783" spans="2:4" x14ac:dyDescent="0.25">
      <c r="B783" s="48" t="s">
        <v>2610</v>
      </c>
      <c r="C783" s="49">
        <v>41301861000031</v>
      </c>
      <c r="D783" s="47" t="s">
        <v>2423</v>
      </c>
    </row>
    <row r="784" spans="2:4" x14ac:dyDescent="0.25">
      <c r="B784" s="48" t="s">
        <v>2612</v>
      </c>
      <c r="C784" s="49">
        <v>32305925320017</v>
      </c>
      <c r="D784" s="47" t="s">
        <v>2423</v>
      </c>
    </row>
    <row r="785" spans="2:4" x14ac:dyDescent="0.25">
      <c r="B785" s="48" t="s">
        <v>2614</v>
      </c>
      <c r="C785" s="49">
        <v>30703911050032</v>
      </c>
      <c r="D785" s="47" t="s">
        <v>2423</v>
      </c>
    </row>
    <row r="786" spans="2:4" x14ac:dyDescent="0.25">
      <c r="B786" s="48" t="s">
        <v>2616</v>
      </c>
      <c r="C786" s="49">
        <v>42101791040030</v>
      </c>
      <c r="D786" s="47" t="s">
        <v>2423</v>
      </c>
    </row>
    <row r="787" spans="2:4" x14ac:dyDescent="0.25">
      <c r="B787" s="48" t="s">
        <v>2618</v>
      </c>
      <c r="C787" s="49">
        <v>62605045270034</v>
      </c>
      <c r="D787" s="47" t="s">
        <v>2423</v>
      </c>
    </row>
    <row r="788" spans="2:4" x14ac:dyDescent="0.25">
      <c r="B788" s="48" t="s">
        <v>2620</v>
      </c>
      <c r="C788" s="49">
        <v>61008045270010</v>
      </c>
      <c r="D788" s="47" t="s">
        <v>2423</v>
      </c>
    </row>
    <row r="789" spans="2:4" x14ac:dyDescent="0.25">
      <c r="B789" s="48" t="s">
        <v>4318</v>
      </c>
      <c r="C789" s="49">
        <v>51709035300018</v>
      </c>
      <c r="D789" s="47" t="s">
        <v>2423</v>
      </c>
    </row>
    <row r="790" spans="2:4" x14ac:dyDescent="0.25">
      <c r="B790" s="48" t="s">
        <v>2622</v>
      </c>
      <c r="C790" s="49">
        <v>41609955310041</v>
      </c>
      <c r="D790" s="47" t="s">
        <v>2423</v>
      </c>
    </row>
    <row r="791" spans="2:4" x14ac:dyDescent="0.25">
      <c r="B791" s="48" t="s">
        <v>2624</v>
      </c>
      <c r="C791" s="49">
        <v>40312871140058</v>
      </c>
      <c r="D791" s="47" t="s">
        <v>2423</v>
      </c>
    </row>
    <row r="792" spans="2:4" x14ac:dyDescent="0.25">
      <c r="B792" s="48" t="s">
        <v>2626</v>
      </c>
      <c r="C792" s="49">
        <v>41111851050027</v>
      </c>
      <c r="D792" s="47" t="s">
        <v>2423</v>
      </c>
    </row>
    <row r="793" spans="2:4" x14ac:dyDescent="0.25">
      <c r="B793" s="48" t="s">
        <v>2627</v>
      </c>
      <c r="C793" s="49">
        <v>41601760940013</v>
      </c>
      <c r="D793" s="47" t="s">
        <v>2423</v>
      </c>
    </row>
    <row r="794" spans="2:4" x14ac:dyDescent="0.25">
      <c r="B794" s="48" t="s">
        <v>2629</v>
      </c>
      <c r="C794" s="49">
        <v>42811903330073</v>
      </c>
      <c r="D794" s="47" t="s">
        <v>2423</v>
      </c>
    </row>
    <row r="795" spans="2:4" x14ac:dyDescent="0.25">
      <c r="B795" s="48" t="s">
        <v>2631</v>
      </c>
      <c r="C795" s="49">
        <v>50605035350031</v>
      </c>
      <c r="D795" s="47" t="s">
        <v>2423</v>
      </c>
    </row>
    <row r="796" spans="2:4" x14ac:dyDescent="0.25">
      <c r="B796" s="48" t="s">
        <v>2633</v>
      </c>
      <c r="C796" s="49">
        <v>42212961110018</v>
      </c>
      <c r="D796" s="47" t="s">
        <v>2423</v>
      </c>
    </row>
    <row r="797" spans="2:4" x14ac:dyDescent="0.25">
      <c r="B797" s="48" t="s">
        <v>2635</v>
      </c>
      <c r="C797" s="49">
        <v>30704985380023</v>
      </c>
      <c r="D797" s="47" t="s">
        <v>2423</v>
      </c>
    </row>
    <row r="798" spans="2:4" x14ac:dyDescent="0.25">
      <c r="B798" s="48" t="s">
        <v>2636</v>
      </c>
      <c r="C798" s="49">
        <v>30811861140049</v>
      </c>
      <c r="D798" s="47" t="s">
        <v>2423</v>
      </c>
    </row>
    <row r="799" spans="2:4" x14ac:dyDescent="0.25">
      <c r="B799" s="48" t="s">
        <v>2638</v>
      </c>
      <c r="C799" s="49">
        <v>63006045270010</v>
      </c>
      <c r="D799" s="47" t="s">
        <v>2423</v>
      </c>
    </row>
    <row r="800" spans="2:4" x14ac:dyDescent="0.25">
      <c r="B800" s="48" t="s">
        <v>2640</v>
      </c>
      <c r="C800" s="49">
        <v>42612985260052</v>
      </c>
      <c r="D800" s="47" t="s">
        <v>2423</v>
      </c>
    </row>
    <row r="801" spans="2:4" x14ac:dyDescent="0.25">
      <c r="B801" s="48" t="s">
        <v>2641</v>
      </c>
      <c r="C801" s="49">
        <v>61406055330025</v>
      </c>
      <c r="D801" s="47" t="s">
        <v>2423</v>
      </c>
    </row>
    <row r="802" spans="2:4" x14ac:dyDescent="0.25">
      <c r="B802" s="48" t="s">
        <v>2643</v>
      </c>
      <c r="C802" s="49">
        <v>62003005350017</v>
      </c>
      <c r="D802" s="47" t="s">
        <v>2423</v>
      </c>
    </row>
    <row r="803" spans="2:4" x14ac:dyDescent="0.25">
      <c r="B803" s="48" t="s">
        <v>2645</v>
      </c>
      <c r="C803" s="49">
        <v>52202005670016</v>
      </c>
      <c r="D803" s="47" t="s">
        <v>2423</v>
      </c>
    </row>
    <row r="804" spans="2:4" x14ac:dyDescent="0.25">
      <c r="B804" s="48" t="s">
        <v>2647</v>
      </c>
      <c r="C804" s="49">
        <v>50105025670050</v>
      </c>
      <c r="D804" s="47" t="s">
        <v>2423</v>
      </c>
    </row>
    <row r="805" spans="2:4" x14ac:dyDescent="0.25">
      <c r="B805" s="48" t="s">
        <v>2649</v>
      </c>
      <c r="C805" s="49">
        <v>50607015330022</v>
      </c>
      <c r="D805" s="47" t="s">
        <v>2423</v>
      </c>
    </row>
    <row r="806" spans="2:4" x14ac:dyDescent="0.25">
      <c r="B806" s="48" t="s">
        <v>2651</v>
      </c>
      <c r="C806" s="49">
        <v>43008901050077</v>
      </c>
      <c r="D806" s="47" t="s">
        <v>2423</v>
      </c>
    </row>
    <row r="807" spans="2:4" x14ac:dyDescent="0.25">
      <c r="B807" s="48" t="s">
        <v>2652</v>
      </c>
      <c r="C807" s="49">
        <v>30804821080026</v>
      </c>
      <c r="D807" s="47" t="s">
        <v>2423</v>
      </c>
    </row>
    <row r="808" spans="2:4" x14ac:dyDescent="0.25">
      <c r="B808" s="48" t="s">
        <v>2654</v>
      </c>
      <c r="C808" s="49">
        <v>62811045320037</v>
      </c>
      <c r="D808" s="47" t="s">
        <v>2423</v>
      </c>
    </row>
    <row r="809" spans="2:4" x14ac:dyDescent="0.25">
      <c r="B809" s="48" t="s">
        <v>2656</v>
      </c>
      <c r="C809" s="49">
        <v>41007941120014</v>
      </c>
      <c r="D809" s="47" t="s">
        <v>2423</v>
      </c>
    </row>
    <row r="810" spans="2:4" x14ac:dyDescent="0.25">
      <c r="B810" s="48" t="s">
        <v>2658</v>
      </c>
      <c r="C810" s="49">
        <v>60608035310060</v>
      </c>
      <c r="D810" s="47" t="s">
        <v>2423</v>
      </c>
    </row>
    <row r="811" spans="2:4" x14ac:dyDescent="0.25">
      <c r="B811" s="48" t="s">
        <v>2660</v>
      </c>
      <c r="C811" s="49">
        <v>40102941100051</v>
      </c>
      <c r="D811" s="47" t="s">
        <v>2423</v>
      </c>
    </row>
    <row r="812" spans="2:4" x14ac:dyDescent="0.25">
      <c r="B812" s="48" t="s">
        <v>2662</v>
      </c>
      <c r="C812" s="49">
        <v>61809045270035</v>
      </c>
      <c r="D812" s="47" t="s">
        <v>2423</v>
      </c>
    </row>
    <row r="813" spans="2:4" x14ac:dyDescent="0.25">
      <c r="B813" s="48" t="s">
        <v>2664</v>
      </c>
      <c r="C813" s="49">
        <v>61706045350087</v>
      </c>
      <c r="D813" s="47" t="s">
        <v>2423</v>
      </c>
    </row>
    <row r="814" spans="2:4" x14ac:dyDescent="0.25">
      <c r="B814" s="48" t="s">
        <v>2666</v>
      </c>
      <c r="C814" s="49">
        <v>62709045290017</v>
      </c>
      <c r="D814" s="47" t="s">
        <v>2423</v>
      </c>
    </row>
    <row r="815" spans="2:4" x14ac:dyDescent="0.25">
      <c r="B815" s="48" t="s">
        <v>2668</v>
      </c>
      <c r="C815" s="49">
        <v>62107025300026</v>
      </c>
      <c r="D815" s="47" t="s">
        <v>2423</v>
      </c>
    </row>
    <row r="816" spans="2:4" x14ac:dyDescent="0.25">
      <c r="B816" s="48" t="s">
        <v>2670</v>
      </c>
      <c r="C816" s="49">
        <v>42703801140086</v>
      </c>
      <c r="D816" s="47" t="s">
        <v>2423</v>
      </c>
    </row>
    <row r="817" spans="2:4" x14ac:dyDescent="0.25">
      <c r="B817" s="48" t="s">
        <v>2672</v>
      </c>
      <c r="C817" s="49">
        <v>51712045320046</v>
      </c>
      <c r="D817" s="47" t="s">
        <v>2423</v>
      </c>
    </row>
    <row r="818" spans="2:4" x14ac:dyDescent="0.25">
      <c r="B818" s="48" t="s">
        <v>2674</v>
      </c>
      <c r="C818" s="49">
        <v>30310995280037</v>
      </c>
      <c r="D818" s="47" t="s">
        <v>2423</v>
      </c>
    </row>
    <row r="819" spans="2:4" x14ac:dyDescent="0.25">
      <c r="B819" s="48" t="s">
        <v>2676</v>
      </c>
      <c r="C819" s="49">
        <v>40601961000025</v>
      </c>
      <c r="D819" s="47" t="s">
        <v>2423</v>
      </c>
    </row>
    <row r="820" spans="2:4" x14ac:dyDescent="0.25">
      <c r="B820" s="48" t="s">
        <v>2678</v>
      </c>
      <c r="C820" s="49">
        <v>40110680950019</v>
      </c>
      <c r="D820" s="47" t="s">
        <v>2423</v>
      </c>
    </row>
    <row r="821" spans="2:4" x14ac:dyDescent="0.25">
      <c r="B821" s="48" t="s">
        <v>2680</v>
      </c>
      <c r="C821" s="49">
        <v>41810901110075</v>
      </c>
      <c r="D821" s="47" t="s">
        <v>2423</v>
      </c>
    </row>
    <row r="822" spans="2:4" x14ac:dyDescent="0.25">
      <c r="B822" s="48" t="s">
        <v>2682</v>
      </c>
      <c r="C822" s="49">
        <v>41511975300026</v>
      </c>
      <c r="D822" s="47" t="s">
        <v>2423</v>
      </c>
    </row>
    <row r="823" spans="2:4" x14ac:dyDescent="0.25">
      <c r="B823" s="48" t="s">
        <v>2684</v>
      </c>
      <c r="C823" s="49">
        <v>60108055260025</v>
      </c>
      <c r="D823" s="47" t="s">
        <v>2423</v>
      </c>
    </row>
    <row r="824" spans="2:4" x14ac:dyDescent="0.25">
      <c r="B824" s="48" t="s">
        <v>2686</v>
      </c>
      <c r="C824" s="49">
        <v>40312921010038</v>
      </c>
      <c r="D824" s="47" t="s">
        <v>2423</v>
      </c>
    </row>
    <row r="825" spans="2:4" x14ac:dyDescent="0.25">
      <c r="B825" s="48" t="s">
        <v>2687</v>
      </c>
      <c r="C825" s="49">
        <v>42511951000037</v>
      </c>
      <c r="D825" s="47" t="s">
        <v>2423</v>
      </c>
    </row>
    <row r="826" spans="2:4" x14ac:dyDescent="0.25">
      <c r="B826" s="48" t="s">
        <v>2689</v>
      </c>
      <c r="C826" s="49">
        <v>42412771140016</v>
      </c>
      <c r="D826" s="47" t="s">
        <v>2423</v>
      </c>
    </row>
    <row r="827" spans="2:4" x14ac:dyDescent="0.25">
      <c r="B827" s="48" t="s">
        <v>2691</v>
      </c>
      <c r="C827" s="49">
        <v>42212965300015</v>
      </c>
      <c r="D827" s="47" t="s">
        <v>2423</v>
      </c>
    </row>
    <row r="828" spans="2:4" x14ac:dyDescent="0.25">
      <c r="B828" s="48" t="s">
        <v>2693</v>
      </c>
      <c r="C828" s="49">
        <v>62105035350039</v>
      </c>
      <c r="D828" s="47" t="s">
        <v>2423</v>
      </c>
    </row>
    <row r="829" spans="2:4" x14ac:dyDescent="0.25">
      <c r="B829" s="48" t="s">
        <v>2695</v>
      </c>
      <c r="C829" s="49">
        <v>60402055360021</v>
      </c>
      <c r="D829" s="47" t="s">
        <v>2423</v>
      </c>
    </row>
    <row r="830" spans="2:4" x14ac:dyDescent="0.25">
      <c r="B830" s="48" t="s">
        <v>2697</v>
      </c>
      <c r="C830" s="49">
        <v>61412045310012</v>
      </c>
      <c r="D830" s="47" t="s">
        <v>2423</v>
      </c>
    </row>
    <row r="831" spans="2:4" x14ac:dyDescent="0.25">
      <c r="B831" s="48" t="s">
        <v>2699</v>
      </c>
      <c r="C831" s="49">
        <v>42904995310064</v>
      </c>
      <c r="D831" s="47" t="s">
        <v>2423</v>
      </c>
    </row>
    <row r="832" spans="2:4" x14ac:dyDescent="0.25">
      <c r="B832" s="48" t="s">
        <v>2701</v>
      </c>
      <c r="C832" s="49">
        <v>61201055260042</v>
      </c>
      <c r="D832" s="47" t="s">
        <v>2423</v>
      </c>
    </row>
    <row r="833" spans="2:4" x14ac:dyDescent="0.25">
      <c r="B833" s="48" t="s">
        <v>2703</v>
      </c>
      <c r="C833" s="49">
        <v>41812975280034</v>
      </c>
      <c r="D833" s="47" t="s">
        <v>2423</v>
      </c>
    </row>
    <row r="834" spans="2:4" x14ac:dyDescent="0.25">
      <c r="B834" s="48" t="s">
        <v>2705</v>
      </c>
      <c r="C834" s="49">
        <v>62512045260010</v>
      </c>
      <c r="D834" s="47" t="s">
        <v>2423</v>
      </c>
    </row>
    <row r="835" spans="2:4" x14ac:dyDescent="0.25">
      <c r="B835" s="48" t="s">
        <v>2707</v>
      </c>
      <c r="C835" s="49">
        <v>41806815260018</v>
      </c>
      <c r="D835" s="47" t="s">
        <v>2423</v>
      </c>
    </row>
    <row r="836" spans="2:4" x14ac:dyDescent="0.25">
      <c r="B836" s="48" t="s">
        <v>2708</v>
      </c>
      <c r="C836" s="49">
        <v>42606931090059</v>
      </c>
      <c r="D836" s="47" t="s">
        <v>2423</v>
      </c>
    </row>
    <row r="837" spans="2:4" x14ac:dyDescent="0.25">
      <c r="B837" s="48" t="s">
        <v>2710</v>
      </c>
      <c r="C837" s="49">
        <v>62003025780023</v>
      </c>
      <c r="D837" s="47" t="s">
        <v>2423</v>
      </c>
    </row>
    <row r="838" spans="2:4" x14ac:dyDescent="0.25">
      <c r="B838" s="48" t="s">
        <v>2712</v>
      </c>
      <c r="C838" s="49">
        <v>43108975260023</v>
      </c>
      <c r="D838" s="47" t="s">
        <v>2423</v>
      </c>
    </row>
    <row r="839" spans="2:4" x14ac:dyDescent="0.25">
      <c r="B839" s="48" t="s">
        <v>2714</v>
      </c>
      <c r="C839" s="49">
        <v>51908055780035</v>
      </c>
      <c r="D839" s="47" t="s">
        <v>2423</v>
      </c>
    </row>
    <row r="840" spans="2:4" x14ac:dyDescent="0.25">
      <c r="B840" s="48" t="s">
        <v>2716</v>
      </c>
      <c r="C840" s="49">
        <v>61402055310029</v>
      </c>
      <c r="D840" s="47" t="s">
        <v>2423</v>
      </c>
    </row>
    <row r="841" spans="2:4" x14ac:dyDescent="0.25">
      <c r="B841" s="48" t="s">
        <v>2718</v>
      </c>
      <c r="C841" s="49">
        <v>61903055370012</v>
      </c>
      <c r="D841" s="47" t="s">
        <v>2423</v>
      </c>
    </row>
    <row r="842" spans="2:4" x14ac:dyDescent="0.25">
      <c r="B842" s="48" t="s">
        <v>2719</v>
      </c>
      <c r="C842" s="49">
        <v>30205751050039</v>
      </c>
      <c r="D842" s="47" t="s">
        <v>2423</v>
      </c>
    </row>
    <row r="843" spans="2:4" x14ac:dyDescent="0.25">
      <c r="B843" s="48" t="s">
        <v>2721</v>
      </c>
      <c r="C843" s="49">
        <v>41308935280018</v>
      </c>
      <c r="D843" s="47" t="s">
        <v>2423</v>
      </c>
    </row>
    <row r="844" spans="2:4" x14ac:dyDescent="0.25">
      <c r="B844" s="48" t="s">
        <v>2723</v>
      </c>
      <c r="C844" s="49">
        <v>40512951170072</v>
      </c>
      <c r="D844" s="47" t="s">
        <v>2423</v>
      </c>
    </row>
    <row r="845" spans="2:4" x14ac:dyDescent="0.25">
      <c r="B845" s="48" t="s">
        <v>2725</v>
      </c>
      <c r="C845" s="49">
        <v>61804025300014</v>
      </c>
      <c r="D845" s="47" t="s">
        <v>2423</v>
      </c>
    </row>
    <row r="846" spans="2:4" x14ac:dyDescent="0.25">
      <c r="B846" s="48" t="s">
        <v>2727</v>
      </c>
      <c r="C846" s="49">
        <v>62802035350051</v>
      </c>
      <c r="D846" s="47" t="s">
        <v>2423</v>
      </c>
    </row>
    <row r="847" spans="2:4" x14ac:dyDescent="0.25">
      <c r="B847" s="48" t="s">
        <v>2729</v>
      </c>
      <c r="C847" s="49">
        <v>62606025270026</v>
      </c>
      <c r="D847" s="47" t="s">
        <v>2423</v>
      </c>
    </row>
    <row r="848" spans="2:4" x14ac:dyDescent="0.25">
      <c r="B848" s="48" t="s">
        <v>2731</v>
      </c>
      <c r="C848" s="49">
        <v>41311975260063</v>
      </c>
      <c r="D848" s="47" t="s">
        <v>2423</v>
      </c>
    </row>
    <row r="849" spans="2:4" x14ac:dyDescent="0.25">
      <c r="B849" s="48" t="s">
        <v>2733</v>
      </c>
      <c r="C849" s="49">
        <v>40902975300016</v>
      </c>
      <c r="D849" s="47" t="s">
        <v>2423</v>
      </c>
    </row>
    <row r="850" spans="2:4" x14ac:dyDescent="0.25">
      <c r="B850" s="48" t="s">
        <v>2735</v>
      </c>
      <c r="C850" s="49">
        <v>41507951140027</v>
      </c>
      <c r="D850" s="47" t="s">
        <v>2423</v>
      </c>
    </row>
    <row r="851" spans="2:4" x14ac:dyDescent="0.25">
      <c r="B851" s="48" t="s">
        <v>2737</v>
      </c>
      <c r="C851" s="49">
        <v>42601985270011</v>
      </c>
      <c r="D851" s="47" t="s">
        <v>2423</v>
      </c>
    </row>
    <row r="852" spans="2:4" x14ac:dyDescent="0.25">
      <c r="B852" s="48" t="s">
        <v>2739</v>
      </c>
      <c r="C852" s="49">
        <v>60107035350060</v>
      </c>
      <c r="D852" s="47" t="s">
        <v>2423</v>
      </c>
    </row>
    <row r="853" spans="2:4" x14ac:dyDescent="0.25">
      <c r="B853" s="48" t="s">
        <v>2741</v>
      </c>
      <c r="C853" s="49">
        <v>62911035300013</v>
      </c>
      <c r="D853" s="47" t="s">
        <v>2423</v>
      </c>
    </row>
    <row r="854" spans="2:4" x14ac:dyDescent="0.25">
      <c r="B854" s="48" t="s">
        <v>2743</v>
      </c>
      <c r="C854" s="49">
        <v>60101025270044</v>
      </c>
      <c r="D854" s="47" t="s">
        <v>2423</v>
      </c>
    </row>
    <row r="855" spans="2:4" x14ac:dyDescent="0.25">
      <c r="B855" s="48" t="s">
        <v>2745</v>
      </c>
      <c r="C855" s="49">
        <v>61406045270025</v>
      </c>
      <c r="D855" s="47" t="s">
        <v>2423</v>
      </c>
    </row>
    <row r="856" spans="2:4" x14ac:dyDescent="0.25">
      <c r="B856" s="48" t="s">
        <v>2747</v>
      </c>
      <c r="C856" s="49">
        <v>51012045310011</v>
      </c>
      <c r="D856" s="47" t="s">
        <v>2423</v>
      </c>
    </row>
    <row r="857" spans="2:4" x14ac:dyDescent="0.25">
      <c r="B857" s="48" t="s">
        <v>2749</v>
      </c>
      <c r="C857" s="49">
        <v>51003035260014</v>
      </c>
      <c r="D857" s="47" t="s">
        <v>2423</v>
      </c>
    </row>
    <row r="858" spans="2:4" x14ac:dyDescent="0.25">
      <c r="B858" s="48" t="s">
        <v>2751</v>
      </c>
      <c r="C858" s="49">
        <v>61209025300013</v>
      </c>
      <c r="D858" s="47" t="s">
        <v>2423</v>
      </c>
    </row>
    <row r="859" spans="2:4" x14ac:dyDescent="0.25">
      <c r="B859" s="48" t="s">
        <v>2752</v>
      </c>
      <c r="C859" s="49">
        <v>60105045300011</v>
      </c>
      <c r="D859" s="47" t="s">
        <v>2423</v>
      </c>
    </row>
    <row r="860" spans="2:4" x14ac:dyDescent="0.25">
      <c r="B860" s="48" t="s">
        <v>2754</v>
      </c>
      <c r="C860" s="49">
        <v>42811945310080</v>
      </c>
      <c r="D860" s="47" t="s">
        <v>2423</v>
      </c>
    </row>
    <row r="861" spans="2:4" x14ac:dyDescent="0.25">
      <c r="B861" s="48" t="s">
        <v>2756</v>
      </c>
      <c r="C861" s="49">
        <v>40309951010064</v>
      </c>
      <c r="D861" s="47" t="s">
        <v>2423</v>
      </c>
    </row>
    <row r="862" spans="2:4" x14ac:dyDescent="0.25">
      <c r="B862" s="48" t="s">
        <v>2758</v>
      </c>
      <c r="C862" s="49">
        <v>30202975380025</v>
      </c>
      <c r="D862" s="47" t="s">
        <v>2423</v>
      </c>
    </row>
    <row r="863" spans="2:4" x14ac:dyDescent="0.25">
      <c r="B863" s="48" t="s">
        <v>2760</v>
      </c>
      <c r="C863" s="49">
        <v>41707955330019</v>
      </c>
      <c r="D863" s="47" t="s">
        <v>2423</v>
      </c>
    </row>
    <row r="864" spans="2:4" x14ac:dyDescent="0.25">
      <c r="B864" s="48" t="s">
        <v>1599</v>
      </c>
      <c r="C864" s="49">
        <v>62504035380017</v>
      </c>
      <c r="D864" s="47" t="s">
        <v>2423</v>
      </c>
    </row>
    <row r="865" spans="2:4" x14ac:dyDescent="0.25">
      <c r="B865" s="48" t="s">
        <v>2763</v>
      </c>
      <c r="C865" s="49">
        <v>42711861110064</v>
      </c>
      <c r="D865" s="47" t="s">
        <v>2423</v>
      </c>
    </row>
    <row r="866" spans="2:4" x14ac:dyDescent="0.25">
      <c r="B866" s="48" t="s">
        <v>2765</v>
      </c>
      <c r="C866" s="49">
        <v>40909941170011</v>
      </c>
      <c r="D866" s="47" t="s">
        <v>2423</v>
      </c>
    </row>
    <row r="867" spans="2:4" x14ac:dyDescent="0.25">
      <c r="B867" s="48" t="s">
        <v>2766</v>
      </c>
      <c r="C867" s="49">
        <v>62204035260040</v>
      </c>
      <c r="D867" s="47" t="s">
        <v>2423</v>
      </c>
    </row>
    <row r="868" spans="2:4" x14ac:dyDescent="0.25">
      <c r="B868" s="48" t="s">
        <v>2768</v>
      </c>
      <c r="C868" s="49">
        <v>51107035280042</v>
      </c>
      <c r="D868" s="47" t="s">
        <v>2423</v>
      </c>
    </row>
    <row r="869" spans="2:4" x14ac:dyDescent="0.25">
      <c r="B869" s="48" t="s">
        <v>2770</v>
      </c>
      <c r="C869" s="49">
        <v>50701055280010</v>
      </c>
      <c r="D869" s="47" t="s">
        <v>2423</v>
      </c>
    </row>
    <row r="870" spans="2:4" x14ac:dyDescent="0.25">
      <c r="B870" s="48" t="s">
        <v>2772</v>
      </c>
      <c r="C870" s="49">
        <v>40612965300013</v>
      </c>
      <c r="D870" s="47" t="s">
        <v>2423</v>
      </c>
    </row>
    <row r="871" spans="2:4" x14ac:dyDescent="0.25">
      <c r="B871" s="48" t="s">
        <v>2773</v>
      </c>
      <c r="C871" s="49">
        <v>60507035310035</v>
      </c>
      <c r="D871" s="47" t="s">
        <v>2423</v>
      </c>
    </row>
    <row r="872" spans="2:4" x14ac:dyDescent="0.25">
      <c r="B872" s="48" t="s">
        <v>2775</v>
      </c>
      <c r="C872" s="49">
        <v>52802055260085</v>
      </c>
      <c r="D872" s="47" t="s">
        <v>2423</v>
      </c>
    </row>
    <row r="873" spans="2:4" x14ac:dyDescent="0.25">
      <c r="B873" s="48" t="s">
        <v>2777</v>
      </c>
      <c r="C873" s="49">
        <v>60502045300023</v>
      </c>
      <c r="D873" s="47" t="s">
        <v>2423</v>
      </c>
    </row>
    <row r="874" spans="2:4" x14ac:dyDescent="0.25">
      <c r="B874" s="48" t="s">
        <v>2779</v>
      </c>
      <c r="C874" s="49">
        <v>42508851000023</v>
      </c>
      <c r="D874" s="47" t="s">
        <v>2423</v>
      </c>
    </row>
    <row r="875" spans="2:4" x14ac:dyDescent="0.25">
      <c r="B875" s="48" t="s">
        <v>2780</v>
      </c>
      <c r="C875" s="49">
        <v>61605055280011</v>
      </c>
      <c r="D875" s="47" t="s">
        <v>2423</v>
      </c>
    </row>
    <row r="876" spans="2:4" x14ac:dyDescent="0.25">
      <c r="B876" s="48" t="s">
        <v>2782</v>
      </c>
      <c r="C876" s="49">
        <v>62004035260017</v>
      </c>
      <c r="D876" s="47" t="s">
        <v>2423</v>
      </c>
    </row>
    <row r="877" spans="2:4" x14ac:dyDescent="0.25">
      <c r="B877" s="48" t="s">
        <v>2784</v>
      </c>
      <c r="C877" s="49">
        <v>52602015280010</v>
      </c>
      <c r="D877" s="47" t="s">
        <v>2423</v>
      </c>
    </row>
    <row r="878" spans="2:4" x14ac:dyDescent="0.25">
      <c r="B878" s="48" t="s">
        <v>2786</v>
      </c>
      <c r="C878" s="49">
        <v>51409015280016</v>
      </c>
      <c r="D878" s="47" t="s">
        <v>2423</v>
      </c>
    </row>
    <row r="879" spans="2:4" x14ac:dyDescent="0.25">
      <c r="B879" s="48" t="s">
        <v>2788</v>
      </c>
      <c r="C879" s="49">
        <v>52409046280068</v>
      </c>
      <c r="D879" s="47" t="s">
        <v>2423</v>
      </c>
    </row>
    <row r="880" spans="2:4" x14ac:dyDescent="0.25">
      <c r="B880" s="48" t="s">
        <v>2790</v>
      </c>
      <c r="C880" s="49">
        <v>40206975300011</v>
      </c>
      <c r="D880" s="47" t="s">
        <v>2423</v>
      </c>
    </row>
    <row r="881" spans="2:4" x14ac:dyDescent="0.25">
      <c r="B881" s="48" t="s">
        <v>2792</v>
      </c>
      <c r="C881" s="49">
        <v>60101005300011</v>
      </c>
      <c r="D881" s="47" t="s">
        <v>2423</v>
      </c>
    </row>
    <row r="882" spans="2:4" x14ac:dyDescent="0.25">
      <c r="B882" s="48" t="s">
        <v>2794</v>
      </c>
      <c r="C882" s="49">
        <v>62004005380011</v>
      </c>
      <c r="D882" s="47" t="s">
        <v>2423</v>
      </c>
    </row>
    <row r="883" spans="2:4" x14ac:dyDescent="0.25">
      <c r="B883" s="48" t="s">
        <v>2796</v>
      </c>
      <c r="C883" s="49">
        <v>62009025260046</v>
      </c>
      <c r="D883" s="47" t="s">
        <v>2423</v>
      </c>
    </row>
    <row r="884" spans="2:4" x14ac:dyDescent="0.25">
      <c r="B884" s="48" t="s">
        <v>2800</v>
      </c>
      <c r="C884" s="49">
        <v>40811911140011</v>
      </c>
      <c r="D884" s="47" t="s">
        <v>2423</v>
      </c>
    </row>
    <row r="885" spans="2:4" x14ac:dyDescent="0.25">
      <c r="B885" s="48" t="s">
        <v>2802</v>
      </c>
      <c r="C885" s="49">
        <v>40907871070139</v>
      </c>
      <c r="D885" s="47" t="s">
        <v>2423</v>
      </c>
    </row>
    <row r="886" spans="2:4" x14ac:dyDescent="0.25">
      <c r="B886" s="48" t="s">
        <v>2804</v>
      </c>
      <c r="C886" s="49">
        <v>61306055310107</v>
      </c>
      <c r="D886" s="47" t="s">
        <v>2423</v>
      </c>
    </row>
    <row r="887" spans="2:4" x14ac:dyDescent="0.25">
      <c r="B887" s="48" t="s">
        <v>2806</v>
      </c>
      <c r="C887" s="49">
        <v>52112015310045</v>
      </c>
      <c r="D887" s="47" t="s">
        <v>2423</v>
      </c>
    </row>
    <row r="888" spans="2:4" x14ac:dyDescent="0.25">
      <c r="B888" s="48" t="s">
        <v>2808</v>
      </c>
      <c r="C888" s="49">
        <v>52501005290047</v>
      </c>
      <c r="D888" s="47" t="s">
        <v>2423</v>
      </c>
    </row>
    <row r="889" spans="2:4" x14ac:dyDescent="0.25">
      <c r="B889" s="48" t="s">
        <v>2810</v>
      </c>
      <c r="C889" s="49">
        <v>60406045280029</v>
      </c>
      <c r="D889" s="47" t="s">
        <v>2423</v>
      </c>
    </row>
    <row r="890" spans="2:4" x14ac:dyDescent="0.25">
      <c r="B890" s="48" t="s">
        <v>2812</v>
      </c>
      <c r="C890" s="49">
        <v>60305025280021</v>
      </c>
      <c r="D890" s="47" t="s">
        <v>2423</v>
      </c>
    </row>
    <row r="891" spans="2:4" x14ac:dyDescent="0.25">
      <c r="B891" s="48" t="s">
        <v>2814</v>
      </c>
      <c r="C891" s="49">
        <v>41606961010020</v>
      </c>
      <c r="D891" s="47" t="s">
        <v>2423</v>
      </c>
    </row>
    <row r="892" spans="2:4" x14ac:dyDescent="0.25">
      <c r="B892" s="48" t="s">
        <v>2816</v>
      </c>
      <c r="C892" s="49">
        <v>61402055270020</v>
      </c>
      <c r="D892" s="47" t="s">
        <v>2423</v>
      </c>
    </row>
    <row r="893" spans="2:4" x14ac:dyDescent="0.25">
      <c r="B893" s="48" t="s">
        <v>2818</v>
      </c>
      <c r="C893" s="49">
        <v>41006961000104</v>
      </c>
      <c r="D893" s="47" t="s">
        <v>2423</v>
      </c>
    </row>
    <row r="894" spans="2:4" x14ac:dyDescent="0.25">
      <c r="B894" s="48" t="s">
        <v>2820</v>
      </c>
      <c r="C894" s="49">
        <v>40207941000171</v>
      </c>
      <c r="D894" s="47" t="s">
        <v>2423</v>
      </c>
    </row>
    <row r="895" spans="2:4" x14ac:dyDescent="0.25">
      <c r="B895" s="48" t="s">
        <v>2821</v>
      </c>
      <c r="C895" s="49">
        <v>41609965330035</v>
      </c>
      <c r="D895" s="47" t="s">
        <v>2423</v>
      </c>
    </row>
    <row r="896" spans="2:4" x14ac:dyDescent="0.25">
      <c r="B896" s="48" t="s">
        <v>2823</v>
      </c>
      <c r="C896" s="49">
        <v>41004912400023</v>
      </c>
      <c r="D896" s="47" t="s">
        <v>2423</v>
      </c>
    </row>
    <row r="897" spans="2:4" x14ac:dyDescent="0.25">
      <c r="B897" s="48" t="s">
        <v>2825</v>
      </c>
      <c r="C897" s="49">
        <v>41202861070126</v>
      </c>
      <c r="D897" s="47" t="s">
        <v>2423</v>
      </c>
    </row>
    <row r="898" spans="2:4" x14ac:dyDescent="0.25">
      <c r="B898" s="48" t="s">
        <v>2827</v>
      </c>
      <c r="C898" s="49">
        <v>62606045300039</v>
      </c>
      <c r="D898" s="47" t="s">
        <v>2423</v>
      </c>
    </row>
    <row r="899" spans="2:4" x14ac:dyDescent="0.25">
      <c r="B899" s="48" t="s">
        <v>2829</v>
      </c>
      <c r="C899" s="49">
        <v>62110055260024</v>
      </c>
      <c r="D899" s="47" t="s">
        <v>2423</v>
      </c>
    </row>
    <row r="900" spans="2:4" x14ac:dyDescent="0.25">
      <c r="B900" s="48" t="s">
        <v>2831</v>
      </c>
      <c r="C900" s="49">
        <v>40701951050048</v>
      </c>
      <c r="D900" s="47" t="s">
        <v>2423</v>
      </c>
    </row>
    <row r="901" spans="2:4" x14ac:dyDescent="0.25">
      <c r="B901" s="48" t="s">
        <v>2833</v>
      </c>
      <c r="C901" s="49">
        <v>31405871060036</v>
      </c>
      <c r="D901" s="47" t="s">
        <v>2423</v>
      </c>
    </row>
    <row r="902" spans="2:4" x14ac:dyDescent="0.25">
      <c r="B902" s="48" t="s">
        <v>2835</v>
      </c>
      <c r="C902" s="49">
        <v>62702005300016</v>
      </c>
      <c r="D902" s="47" t="s">
        <v>2423</v>
      </c>
    </row>
    <row r="903" spans="2:4" x14ac:dyDescent="0.25">
      <c r="B903" s="48" t="s">
        <v>2837</v>
      </c>
      <c r="C903" s="49">
        <v>50109045300023</v>
      </c>
      <c r="D903" s="47" t="s">
        <v>2423</v>
      </c>
    </row>
    <row r="904" spans="2:4" x14ac:dyDescent="0.25">
      <c r="B904" s="48" t="s">
        <v>2839</v>
      </c>
      <c r="C904" s="49">
        <v>42311931060057</v>
      </c>
      <c r="D904" s="47" t="s">
        <v>2423</v>
      </c>
    </row>
    <row r="905" spans="2:4" x14ac:dyDescent="0.25">
      <c r="B905" s="48" t="s">
        <v>2841</v>
      </c>
      <c r="C905" s="49">
        <v>40801894040031</v>
      </c>
      <c r="D905" s="47" t="s">
        <v>2423</v>
      </c>
    </row>
    <row r="906" spans="2:4" x14ac:dyDescent="0.25">
      <c r="B906" s="48" t="s">
        <v>2843</v>
      </c>
      <c r="C906" s="49">
        <v>42301861070033</v>
      </c>
      <c r="D906" s="47" t="s">
        <v>2423</v>
      </c>
    </row>
    <row r="907" spans="2:4" x14ac:dyDescent="0.25">
      <c r="B907" s="48" t="s">
        <v>2844</v>
      </c>
      <c r="C907" s="49">
        <v>42202891140036</v>
      </c>
      <c r="D907" s="47" t="s">
        <v>2423</v>
      </c>
    </row>
    <row r="908" spans="2:4" x14ac:dyDescent="0.25">
      <c r="B908" s="48" t="s">
        <v>2846</v>
      </c>
      <c r="C908" s="49">
        <v>41502861100037</v>
      </c>
      <c r="D908" s="47" t="s">
        <v>2423</v>
      </c>
    </row>
    <row r="909" spans="2:4" x14ac:dyDescent="0.25">
      <c r="B909" s="48" t="s">
        <v>2848</v>
      </c>
      <c r="C909" s="49">
        <v>41210921010027</v>
      </c>
      <c r="D909" s="47" t="s">
        <v>2423</v>
      </c>
    </row>
    <row r="910" spans="2:4" x14ac:dyDescent="0.25">
      <c r="B910" s="48" t="s">
        <v>2850</v>
      </c>
      <c r="C910" s="49">
        <v>42012955300016</v>
      </c>
      <c r="D910" s="47" t="s">
        <v>2423</v>
      </c>
    </row>
    <row r="911" spans="2:4" x14ac:dyDescent="0.25">
      <c r="B911" s="48" t="s">
        <v>2852</v>
      </c>
      <c r="C911" s="49">
        <v>61811045350042</v>
      </c>
      <c r="D911" s="47" t="s">
        <v>2423</v>
      </c>
    </row>
    <row r="912" spans="2:4" x14ac:dyDescent="0.25">
      <c r="B912" s="48" t="s">
        <v>2854</v>
      </c>
      <c r="C912" s="49">
        <v>40807985300024</v>
      </c>
      <c r="D912" s="47" t="s">
        <v>2423</v>
      </c>
    </row>
    <row r="913" spans="2:4" x14ac:dyDescent="0.25">
      <c r="B913" s="48" t="s">
        <v>2855</v>
      </c>
      <c r="C913" s="49">
        <v>62103015300010</v>
      </c>
      <c r="D913" s="47" t="s">
        <v>2423</v>
      </c>
    </row>
    <row r="914" spans="2:4" x14ac:dyDescent="0.25">
      <c r="B914" s="48" t="s">
        <v>2857</v>
      </c>
      <c r="C914" s="49">
        <v>41008751050098</v>
      </c>
      <c r="D914" s="47" t="s">
        <v>2423</v>
      </c>
    </row>
    <row r="915" spans="2:4" x14ac:dyDescent="0.25">
      <c r="B915" s="48" t="s">
        <v>2859</v>
      </c>
      <c r="C915" s="49">
        <v>40901941010069</v>
      </c>
      <c r="D915" s="47" t="s">
        <v>2423</v>
      </c>
    </row>
    <row r="916" spans="2:4" x14ac:dyDescent="0.25">
      <c r="B916" s="48" t="s">
        <v>2861</v>
      </c>
      <c r="C916" s="49">
        <v>60106055340019</v>
      </c>
      <c r="D916" s="47" t="s">
        <v>2423</v>
      </c>
    </row>
    <row r="917" spans="2:4" x14ac:dyDescent="0.25">
      <c r="B917" s="48" t="s">
        <v>2863</v>
      </c>
      <c r="C917" s="49">
        <v>61106045270022</v>
      </c>
      <c r="D917" s="47" t="s">
        <v>2423</v>
      </c>
    </row>
    <row r="918" spans="2:4" x14ac:dyDescent="0.25">
      <c r="B918" s="48" t="s">
        <v>2865</v>
      </c>
      <c r="C918" s="49">
        <v>31403995280026</v>
      </c>
      <c r="D918" s="47" t="s">
        <v>2423</v>
      </c>
    </row>
    <row r="919" spans="2:4" x14ac:dyDescent="0.25">
      <c r="B919" s="48" t="s">
        <v>2867</v>
      </c>
      <c r="C919" s="49">
        <v>50202045310075</v>
      </c>
      <c r="D919" s="47" t="s">
        <v>2423</v>
      </c>
    </row>
    <row r="920" spans="2:4" x14ac:dyDescent="0.25">
      <c r="B920" s="48" t="s">
        <v>2869</v>
      </c>
      <c r="C920" s="49">
        <v>42208961140010</v>
      </c>
      <c r="D920" s="47" t="s">
        <v>2423</v>
      </c>
    </row>
    <row r="921" spans="2:4" x14ac:dyDescent="0.25">
      <c r="B921" s="48" t="s">
        <v>2871</v>
      </c>
      <c r="C921" s="49">
        <v>62401025380027</v>
      </c>
      <c r="D921" s="47" t="s">
        <v>2423</v>
      </c>
    </row>
    <row r="922" spans="2:4" x14ac:dyDescent="0.25">
      <c r="B922" s="48" t="s">
        <v>2873</v>
      </c>
      <c r="C922" s="49">
        <v>60903015260037</v>
      </c>
      <c r="D922" s="47" t="s">
        <v>2423</v>
      </c>
    </row>
    <row r="923" spans="2:4" x14ac:dyDescent="0.25">
      <c r="B923" s="48" t="s">
        <v>2875</v>
      </c>
      <c r="C923" s="49">
        <v>60503035350017</v>
      </c>
      <c r="D923" s="47" t="s">
        <v>2423</v>
      </c>
    </row>
    <row r="924" spans="2:4" x14ac:dyDescent="0.25">
      <c r="B924" s="48" t="s">
        <v>2877</v>
      </c>
      <c r="C924" s="49">
        <v>62610045290023</v>
      </c>
      <c r="D924" s="47" t="s">
        <v>2423</v>
      </c>
    </row>
    <row r="925" spans="2:4" x14ac:dyDescent="0.25">
      <c r="B925" s="48" t="s">
        <v>2879</v>
      </c>
      <c r="C925" s="49">
        <v>41504961010016</v>
      </c>
      <c r="D925" s="47" t="s">
        <v>2423</v>
      </c>
    </row>
    <row r="926" spans="2:4" x14ac:dyDescent="0.25">
      <c r="B926" s="48" t="s">
        <v>2881</v>
      </c>
      <c r="C926" s="49">
        <v>60709045280021</v>
      </c>
      <c r="D926" s="47" t="s">
        <v>2423</v>
      </c>
    </row>
    <row r="927" spans="2:4" x14ac:dyDescent="0.25">
      <c r="B927" s="48" t="s">
        <v>2883</v>
      </c>
      <c r="C927" s="49">
        <v>40907891100041</v>
      </c>
      <c r="D927" s="47" t="s">
        <v>2423</v>
      </c>
    </row>
    <row r="928" spans="2:4" x14ac:dyDescent="0.25">
      <c r="B928" s="48" t="s">
        <v>2885</v>
      </c>
      <c r="C928" s="49">
        <v>41008931140045</v>
      </c>
      <c r="D928" s="47" t="s">
        <v>2423</v>
      </c>
    </row>
    <row r="929" spans="2:4" x14ac:dyDescent="0.25">
      <c r="B929" s="48" t="s">
        <v>2887</v>
      </c>
      <c r="C929" s="49">
        <v>42701985260046</v>
      </c>
      <c r="D929" s="47" t="s">
        <v>2423</v>
      </c>
    </row>
    <row r="930" spans="2:4" x14ac:dyDescent="0.25">
      <c r="B930" s="48" t="s">
        <v>2889</v>
      </c>
      <c r="C930" s="49">
        <v>52106015300029</v>
      </c>
      <c r="D930" s="47" t="s">
        <v>2423</v>
      </c>
    </row>
    <row r="931" spans="2:4" x14ac:dyDescent="0.25">
      <c r="B931" s="48" t="s">
        <v>2891</v>
      </c>
      <c r="C931" s="49">
        <v>52706055260062</v>
      </c>
      <c r="D931" s="47" t="s">
        <v>2423</v>
      </c>
    </row>
    <row r="932" spans="2:4" x14ac:dyDescent="0.25">
      <c r="B932" s="48" t="s">
        <v>2893</v>
      </c>
      <c r="C932" s="49">
        <v>40411951010020</v>
      </c>
      <c r="D932" s="47" t="s">
        <v>2423</v>
      </c>
    </row>
    <row r="933" spans="2:4" x14ac:dyDescent="0.25">
      <c r="B933" s="48" t="s">
        <v>2895</v>
      </c>
      <c r="C933" s="49">
        <v>41408915300034</v>
      </c>
      <c r="D933" s="47" t="s">
        <v>2423</v>
      </c>
    </row>
    <row r="934" spans="2:4" x14ac:dyDescent="0.25">
      <c r="B934" s="48" t="s">
        <v>2897</v>
      </c>
      <c r="C934" s="49">
        <v>40808975300037</v>
      </c>
      <c r="D934" s="47" t="s">
        <v>2423</v>
      </c>
    </row>
    <row r="935" spans="2:4" x14ac:dyDescent="0.25">
      <c r="B935" s="48" t="s">
        <v>2899</v>
      </c>
      <c r="C935" s="49">
        <v>50304005290017</v>
      </c>
      <c r="D935" s="47" t="s">
        <v>2423</v>
      </c>
    </row>
    <row r="936" spans="2:4" x14ac:dyDescent="0.25">
      <c r="B936" s="48" t="s">
        <v>2901</v>
      </c>
      <c r="C936" s="49">
        <v>40411881140084</v>
      </c>
      <c r="D936" s="47" t="s">
        <v>2423</v>
      </c>
    </row>
    <row r="937" spans="2:4" x14ac:dyDescent="0.25">
      <c r="B937" s="48" t="s">
        <v>2903</v>
      </c>
      <c r="C937" s="49">
        <v>63105055260049</v>
      </c>
      <c r="D937" s="47" t="s">
        <v>2423</v>
      </c>
    </row>
    <row r="938" spans="2:4" x14ac:dyDescent="0.25">
      <c r="B938" s="48" t="s">
        <v>2905</v>
      </c>
      <c r="C938" s="49">
        <v>60703045350023</v>
      </c>
      <c r="D938" s="47" t="s">
        <v>2423</v>
      </c>
    </row>
    <row r="939" spans="2:4" x14ac:dyDescent="0.25">
      <c r="B939" s="48" t="s">
        <v>2907</v>
      </c>
      <c r="C939" s="49">
        <v>41608995270016</v>
      </c>
      <c r="D939" s="47" t="s">
        <v>2423</v>
      </c>
    </row>
    <row r="940" spans="2:4" x14ac:dyDescent="0.25">
      <c r="B940" s="48" t="s">
        <v>2912</v>
      </c>
      <c r="C940" s="49">
        <v>40703881000032</v>
      </c>
      <c r="D940" s="47" t="s">
        <v>2423</v>
      </c>
    </row>
    <row r="941" spans="2:4" x14ac:dyDescent="0.25">
      <c r="B941" s="48" t="s">
        <v>2914</v>
      </c>
      <c r="C941" s="49">
        <v>60807045380027</v>
      </c>
      <c r="D941" s="47" t="s">
        <v>2423</v>
      </c>
    </row>
    <row r="942" spans="2:4" x14ac:dyDescent="0.25">
      <c r="B942" s="48" t="s">
        <v>2916</v>
      </c>
      <c r="C942" s="49">
        <v>40810975380012</v>
      </c>
      <c r="D942" s="47" t="s">
        <v>2423</v>
      </c>
    </row>
    <row r="943" spans="2:4" x14ac:dyDescent="0.25">
      <c r="B943" s="48" t="s">
        <v>2917</v>
      </c>
      <c r="C943" s="49">
        <v>40612881000143</v>
      </c>
      <c r="D943" s="47" t="s">
        <v>2423</v>
      </c>
    </row>
    <row r="944" spans="2:4" x14ac:dyDescent="0.25">
      <c r="B944" s="48" t="s">
        <v>2919</v>
      </c>
      <c r="C944" s="49">
        <v>51009045260057</v>
      </c>
      <c r="D944" s="47" t="s">
        <v>2423</v>
      </c>
    </row>
    <row r="945" spans="2:4" x14ac:dyDescent="0.25">
      <c r="B945" s="48" t="s">
        <v>2921</v>
      </c>
      <c r="C945" s="49">
        <v>41309961000067</v>
      </c>
      <c r="D945" s="47" t="s">
        <v>2423</v>
      </c>
    </row>
    <row r="946" spans="2:4" x14ac:dyDescent="0.25">
      <c r="B946" s="48" t="s">
        <v>2923</v>
      </c>
      <c r="C946" s="49">
        <v>62404025350025</v>
      </c>
      <c r="D946" s="47" t="s">
        <v>2423</v>
      </c>
    </row>
    <row r="947" spans="2:4" x14ac:dyDescent="0.25">
      <c r="B947" s="48" t="s">
        <v>2925</v>
      </c>
      <c r="C947" s="49">
        <v>40805921010011</v>
      </c>
      <c r="D947" s="47" t="s">
        <v>2423</v>
      </c>
    </row>
    <row r="948" spans="2:4" x14ac:dyDescent="0.25">
      <c r="B948" s="48" t="s">
        <v>2927</v>
      </c>
      <c r="C948" s="49">
        <v>32404861080026</v>
      </c>
      <c r="D948" s="47" t="s">
        <v>2423</v>
      </c>
    </row>
    <row r="949" spans="2:4" x14ac:dyDescent="0.25">
      <c r="B949" s="48" t="s">
        <v>2929</v>
      </c>
      <c r="C949" s="49">
        <v>43004881140036</v>
      </c>
      <c r="D949" s="47" t="s">
        <v>2423</v>
      </c>
    </row>
    <row r="950" spans="2:4" x14ac:dyDescent="0.25">
      <c r="B950" s="48" t="s">
        <v>2931</v>
      </c>
      <c r="C950" s="49">
        <v>62603045380029</v>
      </c>
      <c r="D950" s="47" t="s">
        <v>2423</v>
      </c>
    </row>
    <row r="951" spans="2:4" x14ac:dyDescent="0.25">
      <c r="B951" s="48" t="s">
        <v>2933</v>
      </c>
      <c r="C951" s="49">
        <v>42304961140026</v>
      </c>
      <c r="D951" s="47" t="s">
        <v>2423</v>
      </c>
    </row>
    <row r="952" spans="2:4" x14ac:dyDescent="0.25">
      <c r="B952" s="48" t="s">
        <v>2935</v>
      </c>
      <c r="C952" s="49">
        <v>41611873120046</v>
      </c>
      <c r="D952" s="47" t="s">
        <v>2423</v>
      </c>
    </row>
    <row r="953" spans="2:4" x14ac:dyDescent="0.25">
      <c r="B953" s="48" t="s">
        <v>2937</v>
      </c>
      <c r="C953" s="49">
        <v>63112045380014</v>
      </c>
      <c r="D953" s="47" t="s">
        <v>2423</v>
      </c>
    </row>
    <row r="954" spans="2:4" x14ac:dyDescent="0.25">
      <c r="B954" s="48" t="s">
        <v>2939</v>
      </c>
      <c r="C954" s="49">
        <v>40808851000020</v>
      </c>
      <c r="D954" s="47" t="s">
        <v>2423</v>
      </c>
    </row>
    <row r="955" spans="2:4" x14ac:dyDescent="0.25">
      <c r="B955" s="48" t="s">
        <v>2940</v>
      </c>
      <c r="C955" s="49">
        <v>30101975300025</v>
      </c>
      <c r="D955" s="47" t="s">
        <v>2423</v>
      </c>
    </row>
    <row r="956" spans="2:4" x14ac:dyDescent="0.25">
      <c r="B956" s="48" t="s">
        <v>2942</v>
      </c>
      <c r="C956" s="49">
        <v>62101055380025</v>
      </c>
      <c r="D956" s="47" t="s">
        <v>2423</v>
      </c>
    </row>
    <row r="957" spans="2:4" x14ac:dyDescent="0.25">
      <c r="B957" s="48" t="s">
        <v>2944</v>
      </c>
      <c r="C957" s="49">
        <v>61805045360068</v>
      </c>
      <c r="D957" s="47" t="s">
        <v>2423</v>
      </c>
    </row>
    <row r="958" spans="2:4" x14ac:dyDescent="0.25">
      <c r="B958" s="48" t="s">
        <v>2946</v>
      </c>
      <c r="C958" s="49">
        <v>62303005260030</v>
      </c>
      <c r="D958" s="47" t="s">
        <v>2423</v>
      </c>
    </row>
    <row r="959" spans="2:4" x14ac:dyDescent="0.25">
      <c r="B959" s="48" t="s">
        <v>2947</v>
      </c>
      <c r="C959" s="49">
        <v>31410985290024</v>
      </c>
      <c r="D959" s="47" t="s">
        <v>2423</v>
      </c>
    </row>
    <row r="960" spans="2:4" x14ac:dyDescent="0.25">
      <c r="B960" s="48" t="s">
        <v>2949</v>
      </c>
      <c r="C960" s="49">
        <v>32712995380010</v>
      </c>
      <c r="D960" s="47" t="s">
        <v>2423</v>
      </c>
    </row>
    <row r="961" spans="2:4" x14ac:dyDescent="0.25">
      <c r="B961" s="48" t="s">
        <v>2951</v>
      </c>
      <c r="C961" s="49">
        <v>61507056060099</v>
      </c>
      <c r="D961" s="47" t="s">
        <v>2423</v>
      </c>
    </row>
    <row r="962" spans="2:4" x14ac:dyDescent="0.25">
      <c r="B962" s="48" t="s">
        <v>2953</v>
      </c>
      <c r="C962" s="49">
        <v>32904861140048</v>
      </c>
      <c r="D962" s="47" t="s">
        <v>2423</v>
      </c>
    </row>
    <row r="963" spans="2:4" x14ac:dyDescent="0.25">
      <c r="B963" s="48" t="s">
        <v>2955</v>
      </c>
      <c r="C963" s="49">
        <v>60603055350012</v>
      </c>
      <c r="D963" s="47" t="s">
        <v>2423</v>
      </c>
    </row>
    <row r="964" spans="2:4" x14ac:dyDescent="0.25">
      <c r="B964" s="48" t="s">
        <v>2957</v>
      </c>
      <c r="C964" s="49">
        <v>53112035350026</v>
      </c>
      <c r="D964" s="47" t="s">
        <v>2423</v>
      </c>
    </row>
    <row r="965" spans="2:4" x14ac:dyDescent="0.25">
      <c r="B965" s="48" t="s">
        <v>2959</v>
      </c>
      <c r="C965" s="49">
        <v>42806841070060</v>
      </c>
      <c r="D965" s="47" t="s">
        <v>2423</v>
      </c>
    </row>
    <row r="966" spans="2:4" x14ac:dyDescent="0.25">
      <c r="B966" s="48" t="s">
        <v>2961</v>
      </c>
      <c r="C966" s="49">
        <v>41403941000097</v>
      </c>
      <c r="D966" s="47" t="s">
        <v>2423</v>
      </c>
    </row>
    <row r="967" spans="2:4" x14ac:dyDescent="0.25">
      <c r="B967" s="48" t="s">
        <v>2963</v>
      </c>
      <c r="C967" s="49">
        <v>42904871070129</v>
      </c>
      <c r="D967" s="47" t="s">
        <v>2423</v>
      </c>
    </row>
    <row r="968" spans="2:4" x14ac:dyDescent="0.25">
      <c r="B968" s="48" t="s">
        <v>2965</v>
      </c>
      <c r="C968" s="49">
        <v>61404035660012</v>
      </c>
      <c r="D968" s="47" t="s">
        <v>2423</v>
      </c>
    </row>
    <row r="969" spans="2:4" x14ac:dyDescent="0.25">
      <c r="B969" s="48" t="s">
        <v>2967</v>
      </c>
      <c r="C969" s="49">
        <v>32611861140081</v>
      </c>
      <c r="D969" s="47" t="s">
        <v>2423</v>
      </c>
    </row>
    <row r="970" spans="2:4" x14ac:dyDescent="0.25">
      <c r="B970" s="48" t="s">
        <v>2969</v>
      </c>
      <c r="C970" s="49">
        <v>61506055310022</v>
      </c>
      <c r="D970" s="47" t="s">
        <v>2423</v>
      </c>
    </row>
    <row r="971" spans="2:4" x14ac:dyDescent="0.25">
      <c r="B971" s="48" t="s">
        <v>2971</v>
      </c>
      <c r="C971" s="49">
        <v>32808995980018</v>
      </c>
      <c r="D971" s="47" t="s">
        <v>2423</v>
      </c>
    </row>
    <row r="972" spans="2:4" x14ac:dyDescent="0.25">
      <c r="B972" s="48" t="s">
        <v>2972</v>
      </c>
      <c r="C972" s="49">
        <v>61504005260018</v>
      </c>
      <c r="D972" s="47" t="s">
        <v>2423</v>
      </c>
    </row>
    <row r="973" spans="2:4" x14ac:dyDescent="0.25">
      <c r="B973" s="48" t="s">
        <v>2974</v>
      </c>
      <c r="C973" s="49">
        <v>41707801140047</v>
      </c>
      <c r="D973" s="47" t="s">
        <v>2423</v>
      </c>
    </row>
    <row r="974" spans="2:4" x14ac:dyDescent="0.25">
      <c r="B974" s="48" t="s">
        <v>2976</v>
      </c>
      <c r="C974" s="49">
        <v>42604985320016</v>
      </c>
      <c r="D974" s="47" t="s">
        <v>2423</v>
      </c>
    </row>
    <row r="975" spans="2:4" x14ac:dyDescent="0.25">
      <c r="B975" s="48" t="s">
        <v>2978</v>
      </c>
      <c r="C975" s="49">
        <v>62609035380013</v>
      </c>
      <c r="D975" s="47" t="s">
        <v>2423</v>
      </c>
    </row>
    <row r="976" spans="2:4" x14ac:dyDescent="0.25">
      <c r="B976" s="48" t="s">
        <v>2980</v>
      </c>
      <c r="C976" s="49">
        <v>40212931110035</v>
      </c>
      <c r="D976" s="47" t="s">
        <v>2423</v>
      </c>
    </row>
    <row r="977" spans="2:4" x14ac:dyDescent="0.25">
      <c r="B977" s="48" t="s">
        <v>2982</v>
      </c>
      <c r="C977" s="49">
        <v>62611045360019</v>
      </c>
      <c r="D977" s="47" t="s">
        <v>2423</v>
      </c>
    </row>
    <row r="978" spans="2:4" x14ac:dyDescent="0.25">
      <c r="B978" s="48" t="s">
        <v>2984</v>
      </c>
      <c r="C978" s="49">
        <v>31904941550012</v>
      </c>
      <c r="D978" s="47" t="s">
        <v>2423</v>
      </c>
    </row>
    <row r="979" spans="2:4" x14ac:dyDescent="0.25">
      <c r="B979" s="48" t="s">
        <v>2986</v>
      </c>
      <c r="C979" s="49">
        <v>60405025300010</v>
      </c>
      <c r="D979" s="47" t="s">
        <v>2423</v>
      </c>
    </row>
    <row r="980" spans="2:4" x14ac:dyDescent="0.25">
      <c r="B980" s="48" t="s">
        <v>2988</v>
      </c>
      <c r="C980" s="49">
        <v>42102891080025</v>
      </c>
      <c r="D980" s="47" t="s">
        <v>2423</v>
      </c>
    </row>
    <row r="981" spans="2:4" x14ac:dyDescent="0.25">
      <c r="B981" s="48" t="s">
        <v>2990</v>
      </c>
      <c r="C981" s="49">
        <v>51612045360029</v>
      </c>
      <c r="D981" s="47" t="s">
        <v>2423</v>
      </c>
    </row>
    <row r="982" spans="2:4" x14ac:dyDescent="0.25">
      <c r="B982" s="48" t="s">
        <v>2992</v>
      </c>
      <c r="C982" s="49">
        <v>40601985780031</v>
      </c>
      <c r="D982" s="47" t="s">
        <v>2423</v>
      </c>
    </row>
    <row r="983" spans="2:4" x14ac:dyDescent="0.25">
      <c r="B983" s="48" t="s">
        <v>2994</v>
      </c>
      <c r="C983" s="49">
        <v>63112025300021</v>
      </c>
      <c r="D983" s="47" t="s">
        <v>2423</v>
      </c>
    </row>
    <row r="984" spans="2:4" x14ac:dyDescent="0.25">
      <c r="B984" s="48" t="s">
        <v>2996</v>
      </c>
      <c r="C984" s="49">
        <v>60703045370010</v>
      </c>
      <c r="D984" s="47" t="s">
        <v>2423</v>
      </c>
    </row>
    <row r="985" spans="2:4" x14ac:dyDescent="0.25">
      <c r="B985" s="48" t="s">
        <v>2998</v>
      </c>
      <c r="C985" s="49">
        <v>41509975260055</v>
      </c>
      <c r="D985" s="47" t="s">
        <v>2423</v>
      </c>
    </row>
    <row r="986" spans="2:4" x14ac:dyDescent="0.25">
      <c r="B986" s="48" t="s">
        <v>3000</v>
      </c>
      <c r="C986" s="49">
        <v>61208055300028</v>
      </c>
      <c r="D986" s="47" t="s">
        <v>2423</v>
      </c>
    </row>
    <row r="987" spans="2:4" x14ac:dyDescent="0.25">
      <c r="B987" s="48" t="s">
        <v>3002</v>
      </c>
      <c r="C987" s="49">
        <v>60410055290022</v>
      </c>
      <c r="D987" s="47" t="s">
        <v>2423</v>
      </c>
    </row>
    <row r="988" spans="2:4" x14ac:dyDescent="0.25">
      <c r="B988" s="48" t="s">
        <v>3004</v>
      </c>
      <c r="C988" s="49">
        <v>41908985330015</v>
      </c>
      <c r="D988" s="47" t="s">
        <v>2423</v>
      </c>
    </row>
    <row r="989" spans="2:4" x14ac:dyDescent="0.25">
      <c r="B989" s="48" t="s">
        <v>3006</v>
      </c>
      <c r="C989" s="49">
        <v>62909045380020</v>
      </c>
      <c r="D989" s="47" t="s">
        <v>2423</v>
      </c>
    </row>
    <row r="990" spans="2:4" x14ac:dyDescent="0.25">
      <c r="B990" s="48" t="s">
        <v>3008</v>
      </c>
      <c r="C990" s="49">
        <v>31908995380010</v>
      </c>
      <c r="D990" s="47" t="s">
        <v>2423</v>
      </c>
    </row>
    <row r="991" spans="2:4" x14ac:dyDescent="0.25">
      <c r="B991" s="48" t="s">
        <v>4315</v>
      </c>
      <c r="C991" s="49">
        <v>61608045360010</v>
      </c>
      <c r="D991" s="47" t="s">
        <v>2423</v>
      </c>
    </row>
    <row r="992" spans="2:4" x14ac:dyDescent="0.25">
      <c r="B992" s="48" t="s">
        <v>3010</v>
      </c>
      <c r="C992" s="49">
        <v>41203955350016</v>
      </c>
      <c r="D992" s="47" t="s">
        <v>2423</v>
      </c>
    </row>
    <row r="993" spans="2:4" x14ac:dyDescent="0.25">
      <c r="B993" s="48" t="s">
        <v>3012</v>
      </c>
      <c r="C993" s="49">
        <v>42510911050024</v>
      </c>
      <c r="D993" s="47" t="s">
        <v>2423</v>
      </c>
    </row>
    <row r="994" spans="2:4" x14ac:dyDescent="0.25">
      <c r="B994" s="48" t="s">
        <v>3014</v>
      </c>
      <c r="C994" s="49">
        <v>42805901140060</v>
      </c>
      <c r="D994" s="47" t="s">
        <v>2423</v>
      </c>
    </row>
    <row r="995" spans="2:4" x14ac:dyDescent="0.25">
      <c r="B995" s="48" t="s">
        <v>3015</v>
      </c>
      <c r="C995" s="49">
        <v>62402055310084</v>
      </c>
      <c r="D995" s="47" t="s">
        <v>2423</v>
      </c>
    </row>
    <row r="996" spans="2:4" x14ac:dyDescent="0.25">
      <c r="B996" s="48" t="s">
        <v>3017</v>
      </c>
      <c r="C996" s="49">
        <v>61406015290042</v>
      </c>
      <c r="D996" s="47" t="s">
        <v>2423</v>
      </c>
    </row>
    <row r="997" spans="2:4" x14ac:dyDescent="0.25">
      <c r="B997" s="48" t="s">
        <v>3019</v>
      </c>
      <c r="C997" s="49">
        <v>40208901000044</v>
      </c>
      <c r="D997" s="47" t="s">
        <v>2423</v>
      </c>
    </row>
    <row r="998" spans="2:4" x14ac:dyDescent="0.25">
      <c r="B998" s="48" t="s">
        <v>3021</v>
      </c>
      <c r="C998" s="49">
        <v>31403811140042</v>
      </c>
      <c r="D998" s="47" t="s">
        <v>2423</v>
      </c>
    </row>
    <row r="999" spans="2:4" x14ac:dyDescent="0.25">
      <c r="B999" s="48" t="s">
        <v>3023</v>
      </c>
      <c r="C999" s="49">
        <v>61102045310036</v>
      </c>
      <c r="D999" s="47" t="s">
        <v>2423</v>
      </c>
    </row>
    <row r="1000" spans="2:4" x14ac:dyDescent="0.25">
      <c r="B1000" s="48" t="s">
        <v>3025</v>
      </c>
      <c r="C1000" s="49">
        <v>62307035370017</v>
      </c>
      <c r="D1000" s="47" t="s">
        <v>2423</v>
      </c>
    </row>
    <row r="1001" spans="2:4" x14ac:dyDescent="0.25">
      <c r="B1001" s="48" t="s">
        <v>3027</v>
      </c>
      <c r="C1001" s="49">
        <v>51803055300022</v>
      </c>
      <c r="D1001" s="47" t="s">
        <v>2423</v>
      </c>
    </row>
    <row r="1002" spans="2:4" x14ac:dyDescent="0.25">
      <c r="B1002" s="48" t="s">
        <v>3029</v>
      </c>
      <c r="C1002" s="49">
        <v>62612045300041</v>
      </c>
      <c r="D1002" s="47" t="s">
        <v>2423</v>
      </c>
    </row>
    <row r="1003" spans="2:4" x14ac:dyDescent="0.25">
      <c r="B1003" s="48" t="s">
        <v>3031</v>
      </c>
      <c r="C1003" s="49">
        <v>60208035360054</v>
      </c>
      <c r="D1003" s="47" t="s">
        <v>2423</v>
      </c>
    </row>
    <row r="1004" spans="2:4" x14ac:dyDescent="0.25">
      <c r="B1004" s="48" t="s">
        <v>3032</v>
      </c>
      <c r="C1004" s="49">
        <v>43003831140115</v>
      </c>
      <c r="D1004" s="47" t="s">
        <v>2423</v>
      </c>
    </row>
    <row r="1005" spans="2:4" x14ac:dyDescent="0.25">
      <c r="B1005" s="48" t="s">
        <v>3034</v>
      </c>
      <c r="C1005" s="49">
        <v>40610975290016</v>
      </c>
      <c r="D1005" s="47" t="s">
        <v>2423</v>
      </c>
    </row>
    <row r="1006" spans="2:4" x14ac:dyDescent="0.25">
      <c r="B1006" s="48" t="s">
        <v>3036</v>
      </c>
      <c r="C1006" s="49">
        <v>40511821060017</v>
      </c>
      <c r="D1006" s="47" t="s">
        <v>2423</v>
      </c>
    </row>
    <row r="1007" spans="2:4" x14ac:dyDescent="0.25">
      <c r="B1007" s="48" t="s">
        <v>3038</v>
      </c>
      <c r="C1007" s="49">
        <v>42104901050066</v>
      </c>
      <c r="D1007" s="47" t="s">
        <v>2423</v>
      </c>
    </row>
    <row r="1008" spans="2:4" x14ac:dyDescent="0.25">
      <c r="B1008" s="48" t="s">
        <v>3040</v>
      </c>
      <c r="C1008" s="49">
        <v>40508934160095</v>
      </c>
      <c r="D1008" s="47" t="s">
        <v>2423</v>
      </c>
    </row>
    <row r="1009" spans="2:4" x14ac:dyDescent="0.25">
      <c r="B1009" s="48" t="s">
        <v>3042</v>
      </c>
      <c r="C1009" s="49">
        <v>61802045310040</v>
      </c>
      <c r="D1009" s="47" t="s">
        <v>2423</v>
      </c>
    </row>
    <row r="1010" spans="2:4" x14ac:dyDescent="0.25">
      <c r="B1010" s="48" t="s">
        <v>3044</v>
      </c>
      <c r="C1010" s="49">
        <v>30509995260042</v>
      </c>
      <c r="D1010" s="47" t="s">
        <v>2423</v>
      </c>
    </row>
    <row r="1011" spans="2:4" x14ac:dyDescent="0.25">
      <c r="B1011" s="48" t="s">
        <v>3045</v>
      </c>
      <c r="C1011" s="49">
        <v>32804961010015</v>
      </c>
      <c r="D1011" s="47" t="s">
        <v>2423</v>
      </c>
    </row>
    <row r="1012" spans="2:4" x14ac:dyDescent="0.25">
      <c r="B1012" s="48" t="s">
        <v>3047</v>
      </c>
      <c r="C1012" s="49">
        <v>61104015300027</v>
      </c>
      <c r="D1012" s="47" t="s">
        <v>2423</v>
      </c>
    </row>
    <row r="1013" spans="2:4" x14ac:dyDescent="0.25">
      <c r="B1013" s="48" t="s">
        <v>3049</v>
      </c>
      <c r="C1013" s="49">
        <v>62402045280023</v>
      </c>
      <c r="D1013" s="47" t="s">
        <v>2423</v>
      </c>
    </row>
    <row r="1014" spans="2:4" x14ac:dyDescent="0.25">
      <c r="B1014" s="48" t="s">
        <v>3051</v>
      </c>
      <c r="C1014" s="49">
        <v>50811025300012</v>
      </c>
      <c r="D1014" s="47" t="s">
        <v>2423</v>
      </c>
    </row>
    <row r="1015" spans="2:4" x14ac:dyDescent="0.25">
      <c r="B1015" s="48" t="s">
        <v>3053</v>
      </c>
      <c r="C1015" s="49">
        <v>41512851140028</v>
      </c>
      <c r="D1015" s="47" t="s">
        <v>2423</v>
      </c>
    </row>
    <row r="1016" spans="2:4" x14ac:dyDescent="0.25">
      <c r="B1016" s="48" t="s">
        <v>3055</v>
      </c>
      <c r="C1016" s="49">
        <v>52103005300016</v>
      </c>
      <c r="D1016" s="47" t="s">
        <v>2423</v>
      </c>
    </row>
    <row r="1017" spans="2:4" x14ac:dyDescent="0.25">
      <c r="B1017" s="48" t="s">
        <v>3057</v>
      </c>
      <c r="C1017" s="49">
        <v>31705995300068</v>
      </c>
      <c r="D1017" s="47" t="s">
        <v>2423</v>
      </c>
    </row>
    <row r="1018" spans="2:4" x14ac:dyDescent="0.25">
      <c r="B1018" s="48" t="s">
        <v>3059</v>
      </c>
      <c r="C1018" s="49">
        <v>60604035340014</v>
      </c>
      <c r="D1018" s="47" t="s">
        <v>2423</v>
      </c>
    </row>
    <row r="1019" spans="2:4" x14ac:dyDescent="0.25">
      <c r="B1019" s="48" t="s">
        <v>3061</v>
      </c>
      <c r="C1019" s="49">
        <v>51109045300026</v>
      </c>
      <c r="D1019" s="47" t="s">
        <v>2423</v>
      </c>
    </row>
    <row r="1020" spans="2:4" x14ac:dyDescent="0.25">
      <c r="B1020" s="48" t="s">
        <v>3063</v>
      </c>
      <c r="C1020" s="49">
        <v>61806015300013</v>
      </c>
      <c r="D1020" s="47" t="s">
        <v>2423</v>
      </c>
    </row>
    <row r="1021" spans="2:4" x14ac:dyDescent="0.25">
      <c r="B1021" s="48" t="s">
        <v>3065</v>
      </c>
      <c r="C1021" s="49">
        <v>30906975300011</v>
      </c>
      <c r="D1021" s="47" t="s">
        <v>2423</v>
      </c>
    </row>
    <row r="1022" spans="2:4" x14ac:dyDescent="0.25">
      <c r="B1022" s="48" t="s">
        <v>3067</v>
      </c>
      <c r="C1022" s="49">
        <v>52007026120016</v>
      </c>
      <c r="D1022" s="47" t="s">
        <v>2423</v>
      </c>
    </row>
    <row r="1023" spans="2:4" x14ac:dyDescent="0.25">
      <c r="B1023" s="48" t="s">
        <v>3069</v>
      </c>
      <c r="C1023" s="49">
        <v>61002055310063</v>
      </c>
      <c r="D1023" s="47" t="s">
        <v>2423</v>
      </c>
    </row>
    <row r="1024" spans="2:4" x14ac:dyDescent="0.25">
      <c r="B1024" s="48" t="s">
        <v>3071</v>
      </c>
      <c r="C1024" s="49">
        <v>51505035310059</v>
      </c>
      <c r="D1024" s="47" t="s">
        <v>2423</v>
      </c>
    </row>
    <row r="1025" spans="2:4" x14ac:dyDescent="0.25">
      <c r="B1025" s="48" t="s">
        <v>3073</v>
      </c>
      <c r="C1025" s="49">
        <v>42206881140017</v>
      </c>
      <c r="D1025" s="47" t="s">
        <v>2423</v>
      </c>
    </row>
    <row r="1026" spans="2:4" x14ac:dyDescent="0.25">
      <c r="B1026" s="48" t="s">
        <v>3075</v>
      </c>
      <c r="C1026" s="49">
        <v>40207781140051</v>
      </c>
      <c r="D1026" s="47" t="s">
        <v>2423</v>
      </c>
    </row>
    <row r="1027" spans="2:4" x14ac:dyDescent="0.25">
      <c r="B1027" s="48" t="s">
        <v>3076</v>
      </c>
      <c r="C1027" s="49">
        <v>40903951140033</v>
      </c>
      <c r="D1027" s="47" t="s">
        <v>2423</v>
      </c>
    </row>
    <row r="1028" spans="2:4" x14ac:dyDescent="0.25">
      <c r="B1028" s="48" t="s">
        <v>3078</v>
      </c>
      <c r="C1028" s="49">
        <v>42208821140059</v>
      </c>
      <c r="D1028" s="47" t="s">
        <v>2423</v>
      </c>
    </row>
    <row r="1029" spans="2:4" x14ac:dyDescent="0.25">
      <c r="B1029" s="48" t="s">
        <v>3080</v>
      </c>
      <c r="C1029" s="49">
        <v>40611925300012</v>
      </c>
      <c r="D1029" s="47" t="s">
        <v>2423</v>
      </c>
    </row>
    <row r="1030" spans="2:4" x14ac:dyDescent="0.25">
      <c r="B1030" s="48" t="s">
        <v>3082</v>
      </c>
      <c r="C1030" s="49">
        <v>62006005300035</v>
      </c>
      <c r="D1030" s="47" t="s">
        <v>2423</v>
      </c>
    </row>
    <row r="1031" spans="2:4" x14ac:dyDescent="0.25">
      <c r="B1031" s="48" t="s">
        <v>3084</v>
      </c>
      <c r="C1031" s="49">
        <v>60509045780031</v>
      </c>
      <c r="D1031" s="47" t="s">
        <v>2423</v>
      </c>
    </row>
    <row r="1032" spans="2:4" x14ac:dyDescent="0.25">
      <c r="B1032" s="48" t="s">
        <v>3086</v>
      </c>
      <c r="C1032" s="49">
        <v>32212921000039</v>
      </c>
      <c r="D1032" s="47" t="s">
        <v>2423</v>
      </c>
    </row>
    <row r="1033" spans="2:4" x14ac:dyDescent="0.25">
      <c r="B1033" s="48" t="s">
        <v>3088</v>
      </c>
      <c r="C1033" s="49">
        <v>31209965330034</v>
      </c>
      <c r="D1033" s="47" t="s">
        <v>2423</v>
      </c>
    </row>
    <row r="1034" spans="2:4" x14ac:dyDescent="0.25">
      <c r="B1034" s="48" t="s">
        <v>3090</v>
      </c>
      <c r="C1034" s="49">
        <v>32604995300029</v>
      </c>
      <c r="D1034" s="47" t="s">
        <v>2423</v>
      </c>
    </row>
    <row r="1035" spans="2:4" x14ac:dyDescent="0.25">
      <c r="B1035" s="48" t="s">
        <v>3091</v>
      </c>
      <c r="C1035" s="49">
        <v>41005790930013</v>
      </c>
      <c r="D1035" s="47" t="s">
        <v>2423</v>
      </c>
    </row>
    <row r="1036" spans="2:4" x14ac:dyDescent="0.25">
      <c r="B1036" s="48" t="s">
        <v>3093</v>
      </c>
      <c r="C1036" s="49">
        <v>40812881110073</v>
      </c>
      <c r="D1036" s="47" t="s">
        <v>2423</v>
      </c>
    </row>
    <row r="1037" spans="2:4" x14ac:dyDescent="0.25">
      <c r="B1037" s="48" t="s">
        <v>3095</v>
      </c>
      <c r="C1037" s="49">
        <v>62908045310073</v>
      </c>
      <c r="D1037" s="47" t="s">
        <v>2423</v>
      </c>
    </row>
    <row r="1038" spans="2:4" x14ac:dyDescent="0.25">
      <c r="B1038" s="48" t="s">
        <v>3097</v>
      </c>
      <c r="C1038" s="49">
        <v>41802965310025</v>
      </c>
      <c r="D1038" s="47" t="s">
        <v>2423</v>
      </c>
    </row>
    <row r="1039" spans="2:4" x14ac:dyDescent="0.25">
      <c r="B1039" s="48" t="s">
        <v>3099</v>
      </c>
      <c r="C1039" s="49">
        <v>60412055290059</v>
      </c>
      <c r="D1039" s="47" t="s">
        <v>2423</v>
      </c>
    </row>
    <row r="1040" spans="2:4" x14ac:dyDescent="0.25">
      <c r="B1040" s="48" t="s">
        <v>3101</v>
      </c>
      <c r="C1040" s="49">
        <v>60505055330020</v>
      </c>
      <c r="D1040" s="47" t="s">
        <v>2423</v>
      </c>
    </row>
    <row r="1041" spans="2:4" x14ac:dyDescent="0.25">
      <c r="B1041" s="48" t="s">
        <v>3103</v>
      </c>
      <c r="C1041" s="49">
        <v>42908931140078</v>
      </c>
      <c r="D1041" s="47" t="s">
        <v>2423</v>
      </c>
    </row>
    <row r="1042" spans="2:4" x14ac:dyDescent="0.25">
      <c r="B1042" s="48" t="s">
        <v>3105</v>
      </c>
      <c r="C1042" s="49">
        <v>60608045290017</v>
      </c>
      <c r="D1042" s="47" t="s">
        <v>2423</v>
      </c>
    </row>
    <row r="1043" spans="2:4" x14ac:dyDescent="0.25">
      <c r="B1043" s="48" t="s">
        <v>3107</v>
      </c>
      <c r="C1043" s="49">
        <v>61605035330013</v>
      </c>
      <c r="D1043" s="47" t="s">
        <v>2423</v>
      </c>
    </row>
    <row r="1044" spans="2:4" x14ac:dyDescent="0.25">
      <c r="B1044" s="48" t="s">
        <v>3109</v>
      </c>
      <c r="C1044" s="49">
        <v>60804045320040</v>
      </c>
      <c r="D1044" s="47" t="s">
        <v>2423</v>
      </c>
    </row>
    <row r="1045" spans="2:4" x14ac:dyDescent="0.25">
      <c r="B1045" s="48" t="s">
        <v>3111</v>
      </c>
      <c r="C1045" s="49">
        <v>60802025310012</v>
      </c>
      <c r="D1045" s="47" t="s">
        <v>2423</v>
      </c>
    </row>
    <row r="1046" spans="2:4" x14ac:dyDescent="0.25">
      <c r="B1046" s="48" t="s">
        <v>3113</v>
      </c>
      <c r="C1046" s="49">
        <v>41008851120051</v>
      </c>
      <c r="D1046" s="47" t="s">
        <v>2423</v>
      </c>
    </row>
    <row r="1047" spans="2:4" x14ac:dyDescent="0.25">
      <c r="B1047" s="48" t="s">
        <v>3115</v>
      </c>
      <c r="C1047" s="49">
        <v>62703025300013</v>
      </c>
      <c r="D1047" s="47" t="s">
        <v>2423</v>
      </c>
    </row>
    <row r="1048" spans="2:4" x14ac:dyDescent="0.25">
      <c r="B1048" s="48" t="s">
        <v>3117</v>
      </c>
      <c r="C1048" s="49">
        <v>60208055280020</v>
      </c>
      <c r="D1048" s="47" t="s">
        <v>2423</v>
      </c>
    </row>
    <row r="1049" spans="2:4" x14ac:dyDescent="0.25">
      <c r="B1049" s="48" t="s">
        <v>3119</v>
      </c>
      <c r="C1049" s="49">
        <v>60103045330016</v>
      </c>
      <c r="D1049" s="47" t="s">
        <v>2423</v>
      </c>
    </row>
    <row r="1050" spans="2:4" x14ac:dyDescent="0.25">
      <c r="B1050" s="48" t="s">
        <v>3121</v>
      </c>
      <c r="C1050" s="49">
        <v>62510035260062</v>
      </c>
      <c r="D1050" s="47" t="s">
        <v>2423</v>
      </c>
    </row>
    <row r="1051" spans="2:4" x14ac:dyDescent="0.25">
      <c r="B1051" s="48" t="s">
        <v>3125</v>
      </c>
      <c r="C1051" s="49">
        <v>41312861140047</v>
      </c>
      <c r="D1051" s="47" t="s">
        <v>2423</v>
      </c>
    </row>
    <row r="1052" spans="2:4" x14ac:dyDescent="0.25">
      <c r="B1052" s="48" t="s">
        <v>3127</v>
      </c>
      <c r="C1052" s="49">
        <v>41705861140050</v>
      </c>
      <c r="D1052" s="47" t="s">
        <v>2423</v>
      </c>
    </row>
    <row r="1053" spans="2:4" x14ac:dyDescent="0.25">
      <c r="B1053" s="48" t="s">
        <v>3129</v>
      </c>
      <c r="C1053" s="49">
        <v>60508015310027</v>
      </c>
      <c r="D1053" s="47" t="s">
        <v>2423</v>
      </c>
    </row>
    <row r="1054" spans="2:4" x14ac:dyDescent="0.25">
      <c r="B1054" s="48" t="s">
        <v>3130</v>
      </c>
      <c r="C1054" s="49">
        <v>42201975300012</v>
      </c>
      <c r="D1054" s="47" t="s">
        <v>2423</v>
      </c>
    </row>
    <row r="1055" spans="2:4" x14ac:dyDescent="0.25">
      <c r="B1055" s="48" t="s">
        <v>3132</v>
      </c>
      <c r="C1055" s="49">
        <v>50107025260024</v>
      </c>
      <c r="D1055" s="47" t="s">
        <v>2423</v>
      </c>
    </row>
    <row r="1056" spans="2:4" x14ac:dyDescent="0.25">
      <c r="B1056" s="48" t="s">
        <v>3134</v>
      </c>
      <c r="C1056" s="49">
        <v>40402975260036</v>
      </c>
      <c r="D1056" s="47" t="s">
        <v>2423</v>
      </c>
    </row>
    <row r="1057" spans="2:4" x14ac:dyDescent="0.25">
      <c r="B1057" s="48" t="s">
        <v>3136</v>
      </c>
      <c r="C1057" s="49">
        <v>61103045280037</v>
      </c>
      <c r="D1057" s="47" t="s">
        <v>2423</v>
      </c>
    </row>
    <row r="1058" spans="2:4" x14ac:dyDescent="0.25">
      <c r="B1058" s="48" t="s">
        <v>3138</v>
      </c>
      <c r="C1058" s="49">
        <v>42608861120095</v>
      </c>
      <c r="D1058" s="47" t="s">
        <v>2423</v>
      </c>
    </row>
    <row r="1059" spans="2:4" x14ac:dyDescent="0.25">
      <c r="B1059" s="48" t="s">
        <v>3140</v>
      </c>
      <c r="C1059" s="49">
        <v>32410921060013</v>
      </c>
      <c r="D1059" s="47" t="s">
        <v>2423</v>
      </c>
    </row>
    <row r="1060" spans="2:4" x14ac:dyDescent="0.25">
      <c r="B1060" s="48" t="s">
        <v>3142</v>
      </c>
      <c r="C1060" s="49">
        <v>42910911140015</v>
      </c>
      <c r="D1060" s="47" t="s">
        <v>2423</v>
      </c>
    </row>
    <row r="1061" spans="2:4" x14ac:dyDescent="0.25">
      <c r="B1061" s="48" t="s">
        <v>1897</v>
      </c>
      <c r="C1061" s="49">
        <v>30510961140020</v>
      </c>
      <c r="D1061" s="47" t="s">
        <v>2423</v>
      </c>
    </row>
    <row r="1062" spans="2:4" x14ac:dyDescent="0.25">
      <c r="B1062" s="48" t="s">
        <v>3144</v>
      </c>
      <c r="C1062" s="49">
        <v>50306035330037</v>
      </c>
      <c r="D1062" s="47" t="s">
        <v>2423</v>
      </c>
    </row>
    <row r="1063" spans="2:4" x14ac:dyDescent="0.25">
      <c r="B1063" s="48" t="s">
        <v>3146</v>
      </c>
      <c r="C1063" s="49">
        <v>31612891140044</v>
      </c>
      <c r="D1063" s="47" t="s">
        <v>2423</v>
      </c>
    </row>
    <row r="1064" spans="2:4" x14ac:dyDescent="0.25">
      <c r="B1064" s="48" t="s">
        <v>3148</v>
      </c>
      <c r="C1064" s="49">
        <v>40803985260023</v>
      </c>
      <c r="D1064" s="47" t="s">
        <v>2423</v>
      </c>
    </row>
    <row r="1065" spans="2:4" x14ac:dyDescent="0.25">
      <c r="B1065" s="48" t="s">
        <v>3149</v>
      </c>
      <c r="C1065" s="49">
        <v>41902891090010</v>
      </c>
      <c r="D1065" s="47" t="s">
        <v>2423</v>
      </c>
    </row>
    <row r="1066" spans="2:4" x14ac:dyDescent="0.25">
      <c r="B1066" s="48" t="s">
        <v>3151</v>
      </c>
      <c r="C1066" s="49">
        <v>41604951000082</v>
      </c>
      <c r="D1066" s="47" t="s">
        <v>2423</v>
      </c>
    </row>
    <row r="1067" spans="2:4" x14ac:dyDescent="0.25">
      <c r="B1067" s="48" t="s">
        <v>3153</v>
      </c>
      <c r="C1067" s="49">
        <v>62710025310025</v>
      </c>
      <c r="D1067" s="47" t="s">
        <v>2423</v>
      </c>
    </row>
    <row r="1068" spans="2:4" x14ac:dyDescent="0.25">
      <c r="B1068" s="48" t="s">
        <v>3155</v>
      </c>
      <c r="C1068" s="49">
        <v>31707961010010</v>
      </c>
      <c r="D1068" s="47" t="s">
        <v>2423</v>
      </c>
    </row>
    <row r="1069" spans="2:4" x14ac:dyDescent="0.25">
      <c r="B1069" s="48" t="s">
        <v>3157</v>
      </c>
      <c r="C1069" s="49">
        <v>62911015380015</v>
      </c>
      <c r="D1069" s="47" t="s">
        <v>2423</v>
      </c>
    </row>
    <row r="1070" spans="2:4" x14ac:dyDescent="0.25">
      <c r="B1070" s="48" t="s">
        <v>3159</v>
      </c>
      <c r="C1070" s="49">
        <v>60207045290058</v>
      </c>
      <c r="D1070" s="47" t="s">
        <v>2423</v>
      </c>
    </row>
    <row r="1071" spans="2:4" x14ac:dyDescent="0.25">
      <c r="B1071" s="48" t="s">
        <v>3161</v>
      </c>
      <c r="C1071" s="49">
        <v>61910035380020</v>
      </c>
      <c r="D1071" s="47" t="s">
        <v>2423</v>
      </c>
    </row>
    <row r="1072" spans="2:4" x14ac:dyDescent="0.25">
      <c r="B1072" s="48" t="s">
        <v>3163</v>
      </c>
      <c r="C1072" s="49">
        <v>62006045300019</v>
      </c>
      <c r="D1072" s="47" t="s">
        <v>2423</v>
      </c>
    </row>
    <row r="1073" spans="2:4" x14ac:dyDescent="0.25">
      <c r="B1073" s="48" t="s">
        <v>3165</v>
      </c>
      <c r="C1073" s="49">
        <v>61202045370015</v>
      </c>
      <c r="D1073" s="47" t="s">
        <v>2423</v>
      </c>
    </row>
    <row r="1074" spans="2:4" x14ac:dyDescent="0.25">
      <c r="B1074" s="48" t="s">
        <v>3167</v>
      </c>
      <c r="C1074" s="49">
        <v>62403015380019</v>
      </c>
      <c r="D1074" s="47" t="s">
        <v>2423</v>
      </c>
    </row>
    <row r="1075" spans="2:4" x14ac:dyDescent="0.25">
      <c r="B1075" s="48" t="s">
        <v>3169</v>
      </c>
      <c r="C1075" s="49">
        <v>62612035310072</v>
      </c>
      <c r="D1075" s="47" t="s">
        <v>2423</v>
      </c>
    </row>
    <row r="1076" spans="2:4" x14ac:dyDescent="0.25">
      <c r="B1076" s="48" t="s">
        <v>3171</v>
      </c>
      <c r="C1076" s="49">
        <v>61805045780011</v>
      </c>
      <c r="D1076" s="47" t="s">
        <v>2423</v>
      </c>
    </row>
    <row r="1077" spans="2:4" x14ac:dyDescent="0.25">
      <c r="B1077" s="48" t="s">
        <v>3173</v>
      </c>
      <c r="C1077" s="49">
        <v>41911841160019</v>
      </c>
      <c r="D1077" s="47" t="s">
        <v>2423</v>
      </c>
    </row>
    <row r="1078" spans="2:4" x14ac:dyDescent="0.25">
      <c r="B1078" s="48" t="s">
        <v>3175</v>
      </c>
      <c r="C1078" s="49">
        <v>52007045300022</v>
      </c>
      <c r="D1078" s="47" t="s">
        <v>2423</v>
      </c>
    </row>
    <row r="1079" spans="2:4" x14ac:dyDescent="0.25">
      <c r="B1079" s="48" t="s">
        <v>4317</v>
      </c>
      <c r="C1079" s="49">
        <v>52807005300046</v>
      </c>
      <c r="D1079" s="47" t="s">
        <v>2423</v>
      </c>
    </row>
    <row r="1080" spans="2:4" x14ac:dyDescent="0.25">
      <c r="B1080" s="48" t="s">
        <v>3177</v>
      </c>
      <c r="C1080" s="49">
        <v>41711881110065</v>
      </c>
      <c r="D1080" s="47" t="s">
        <v>2423</v>
      </c>
    </row>
    <row r="1081" spans="2:4" x14ac:dyDescent="0.25">
      <c r="B1081" s="48" t="s">
        <v>3179</v>
      </c>
      <c r="C1081" s="49">
        <v>41412911140037</v>
      </c>
      <c r="D1081" s="47" t="s">
        <v>2423</v>
      </c>
    </row>
    <row r="1082" spans="2:4" x14ac:dyDescent="0.25">
      <c r="B1082" s="48" t="s">
        <v>3181</v>
      </c>
      <c r="C1082" s="49">
        <v>31506975280039</v>
      </c>
      <c r="D1082" s="47" t="s">
        <v>2423</v>
      </c>
    </row>
    <row r="1083" spans="2:4" x14ac:dyDescent="0.25">
      <c r="B1083" s="48" t="s">
        <v>3183</v>
      </c>
      <c r="C1083" s="49">
        <v>51705045300020</v>
      </c>
      <c r="D1083" s="47" t="s">
        <v>2423</v>
      </c>
    </row>
    <row r="1084" spans="2:4" x14ac:dyDescent="0.25">
      <c r="B1084" s="48" t="s">
        <v>3185</v>
      </c>
      <c r="C1084" s="49">
        <v>42601941010031</v>
      </c>
      <c r="D1084" s="47" t="s">
        <v>2423</v>
      </c>
    </row>
    <row r="1085" spans="2:4" x14ac:dyDescent="0.25">
      <c r="B1085" s="48" t="s">
        <v>3187</v>
      </c>
      <c r="C1085" s="49">
        <v>32905861140041</v>
      </c>
      <c r="D1085" s="47" t="s">
        <v>2423</v>
      </c>
    </row>
    <row r="1086" spans="2:4" x14ac:dyDescent="0.25">
      <c r="B1086" s="48" t="s">
        <v>3189</v>
      </c>
      <c r="C1086" s="49">
        <v>51603035380022</v>
      </c>
      <c r="D1086" s="47" t="s">
        <v>2423</v>
      </c>
    </row>
    <row r="1087" spans="2:4" x14ac:dyDescent="0.25">
      <c r="B1087" s="48" t="s">
        <v>3191</v>
      </c>
      <c r="C1087" s="49">
        <v>40102925300013</v>
      </c>
      <c r="D1087" s="47" t="s">
        <v>2423</v>
      </c>
    </row>
    <row r="1088" spans="2:4" x14ac:dyDescent="0.25">
      <c r="B1088" s="48" t="s">
        <v>3193</v>
      </c>
      <c r="C1088" s="49">
        <v>62506035350012</v>
      </c>
      <c r="D1088" s="47" t="s">
        <v>2423</v>
      </c>
    </row>
    <row r="1089" spans="2:4" x14ac:dyDescent="0.25">
      <c r="B1089" s="48" t="s">
        <v>3195</v>
      </c>
      <c r="C1089" s="49">
        <v>42505871140010</v>
      </c>
      <c r="D1089" s="47" t="s">
        <v>2423</v>
      </c>
    </row>
    <row r="1090" spans="2:4" x14ac:dyDescent="0.25">
      <c r="B1090" s="48" t="s">
        <v>3197</v>
      </c>
      <c r="C1090" s="49">
        <v>61204055260058</v>
      </c>
      <c r="D1090" s="47" t="s">
        <v>2423</v>
      </c>
    </row>
    <row r="1091" spans="2:4" x14ac:dyDescent="0.25">
      <c r="B1091" s="48" t="s">
        <v>3199</v>
      </c>
      <c r="C1091" s="49">
        <v>62803025330022</v>
      </c>
      <c r="D1091" s="47" t="s">
        <v>2423</v>
      </c>
    </row>
    <row r="1092" spans="2:4" x14ac:dyDescent="0.25">
      <c r="B1092" s="48" t="s">
        <v>3201</v>
      </c>
      <c r="C1092" s="49">
        <v>62804045300011</v>
      </c>
      <c r="D1092" s="47" t="s">
        <v>2423</v>
      </c>
    </row>
    <row r="1093" spans="2:4" x14ac:dyDescent="0.25">
      <c r="B1093" s="48" t="s">
        <v>3203</v>
      </c>
      <c r="C1093" s="49">
        <v>62804045300028</v>
      </c>
      <c r="D1093" s="47" t="s">
        <v>2423</v>
      </c>
    </row>
    <row r="1094" spans="2:4" x14ac:dyDescent="0.25">
      <c r="B1094" s="48" t="s">
        <v>3205</v>
      </c>
      <c r="C1094" s="49">
        <v>41204925780013</v>
      </c>
      <c r="D1094" s="47" t="s">
        <v>2423</v>
      </c>
    </row>
    <row r="1095" spans="2:4" x14ac:dyDescent="0.25">
      <c r="B1095" s="48" t="s">
        <v>3207</v>
      </c>
      <c r="C1095" s="49">
        <v>42703901140063</v>
      </c>
      <c r="D1095" s="47" t="s">
        <v>2423</v>
      </c>
    </row>
    <row r="1096" spans="2:4" x14ac:dyDescent="0.25">
      <c r="B1096" s="48" t="s">
        <v>3209</v>
      </c>
      <c r="C1096" s="49">
        <v>31505931050026</v>
      </c>
      <c r="D1096" s="47" t="s">
        <v>2423</v>
      </c>
    </row>
    <row r="1097" spans="2:4" x14ac:dyDescent="0.25">
      <c r="B1097" s="48" t="s">
        <v>3211</v>
      </c>
      <c r="C1097" s="49">
        <v>62505025380037</v>
      </c>
      <c r="D1097" s="47" t="s">
        <v>2423</v>
      </c>
    </row>
    <row r="1098" spans="2:4" x14ac:dyDescent="0.25">
      <c r="B1098" s="48" t="s">
        <v>3213</v>
      </c>
      <c r="C1098" s="49">
        <v>41405965280028</v>
      </c>
      <c r="D1098" s="47" t="s">
        <v>2423</v>
      </c>
    </row>
    <row r="1099" spans="2:4" x14ac:dyDescent="0.25">
      <c r="B1099" s="48" t="s">
        <v>3215</v>
      </c>
      <c r="C1099" s="49">
        <v>63004046350014</v>
      </c>
      <c r="D1099" s="47" t="s">
        <v>2423</v>
      </c>
    </row>
    <row r="1100" spans="2:4" x14ac:dyDescent="0.25">
      <c r="B1100" s="48" t="s">
        <v>1954</v>
      </c>
      <c r="C1100" s="49">
        <v>42312891080048</v>
      </c>
      <c r="D1100" s="47" t="s">
        <v>2423</v>
      </c>
    </row>
    <row r="1101" spans="2:4" x14ac:dyDescent="0.25">
      <c r="B1101" s="48" t="s">
        <v>3218</v>
      </c>
      <c r="C1101" s="49">
        <v>62602025300033</v>
      </c>
      <c r="D1101" s="47" t="s">
        <v>2423</v>
      </c>
    </row>
    <row r="1102" spans="2:4" x14ac:dyDescent="0.25">
      <c r="B1102" s="48" t="s">
        <v>3220</v>
      </c>
      <c r="C1102" s="49">
        <v>31004985300016</v>
      </c>
      <c r="D1102" s="47" t="s">
        <v>2423</v>
      </c>
    </row>
    <row r="1103" spans="2:4" x14ac:dyDescent="0.25">
      <c r="B1103" s="48" t="s">
        <v>3222</v>
      </c>
      <c r="C1103" s="49">
        <v>51408045300019</v>
      </c>
      <c r="D1103" s="47" t="s">
        <v>2423</v>
      </c>
    </row>
    <row r="1104" spans="2:4" x14ac:dyDescent="0.25">
      <c r="B1104" s="48" t="s">
        <v>3224</v>
      </c>
      <c r="C1104" s="49">
        <v>51310005310010</v>
      </c>
      <c r="D1104" s="47" t="s">
        <v>2423</v>
      </c>
    </row>
    <row r="1105" spans="2:4" x14ac:dyDescent="0.25">
      <c r="B1105" s="48" t="s">
        <v>3228</v>
      </c>
      <c r="C1105" s="49">
        <v>41104851120050</v>
      </c>
      <c r="D1105" s="47" t="s">
        <v>2423</v>
      </c>
    </row>
    <row r="1106" spans="2:4" x14ac:dyDescent="0.25">
      <c r="B1106" s="48" t="s">
        <v>3230</v>
      </c>
      <c r="C1106" s="49">
        <v>62802035250043</v>
      </c>
      <c r="D1106" s="47" t="s">
        <v>2423</v>
      </c>
    </row>
    <row r="1107" spans="2:4" x14ac:dyDescent="0.25">
      <c r="B1107" s="48" t="s">
        <v>3232</v>
      </c>
      <c r="C1107" s="49">
        <v>42108951010010</v>
      </c>
      <c r="D1107" s="47" t="s">
        <v>2423</v>
      </c>
    </row>
    <row r="1108" spans="2:4" x14ac:dyDescent="0.25">
      <c r="B1108" s="48" t="s">
        <v>3234</v>
      </c>
      <c r="C1108" s="49">
        <v>60105015300027</v>
      </c>
      <c r="D1108" s="47" t="s">
        <v>2423</v>
      </c>
    </row>
    <row r="1109" spans="2:4" x14ac:dyDescent="0.25">
      <c r="B1109" s="48" t="s">
        <v>3236</v>
      </c>
      <c r="C1109" s="49">
        <v>41609985300045</v>
      </c>
      <c r="D1109" s="47" t="s">
        <v>2423</v>
      </c>
    </row>
    <row r="1110" spans="2:4" x14ac:dyDescent="0.25">
      <c r="B1110" s="48" t="s">
        <v>3238</v>
      </c>
      <c r="C1110" s="49">
        <v>42605891110076</v>
      </c>
      <c r="D1110" s="47" t="s">
        <v>2423</v>
      </c>
    </row>
    <row r="1111" spans="2:4" x14ac:dyDescent="0.25">
      <c r="B1111" s="48" t="s">
        <v>3240</v>
      </c>
      <c r="C1111" s="49">
        <v>62602045380019</v>
      </c>
      <c r="D1111" s="47" t="s">
        <v>2423</v>
      </c>
    </row>
    <row r="1112" spans="2:4" x14ac:dyDescent="0.25">
      <c r="B1112" s="48" t="s">
        <v>3242</v>
      </c>
      <c r="C1112" s="49">
        <v>41508975300013</v>
      </c>
      <c r="D1112" s="47" t="s">
        <v>2423</v>
      </c>
    </row>
    <row r="1113" spans="2:4" x14ac:dyDescent="0.25">
      <c r="B1113" s="48" t="s">
        <v>3244</v>
      </c>
      <c r="C1113" s="49">
        <v>41311881140031</v>
      </c>
      <c r="D1113" s="47" t="s">
        <v>2423</v>
      </c>
    </row>
    <row r="1114" spans="2:4" x14ac:dyDescent="0.25">
      <c r="B1114" s="48" t="s">
        <v>3246</v>
      </c>
      <c r="C1114" s="49">
        <v>43012831110017</v>
      </c>
      <c r="D1114" s="47" t="s">
        <v>2423</v>
      </c>
    </row>
    <row r="1115" spans="2:4" x14ac:dyDescent="0.25">
      <c r="B1115" s="48" t="s">
        <v>3247</v>
      </c>
      <c r="C1115" s="49">
        <v>32704861110083</v>
      </c>
      <c r="D1115" s="47" t="s">
        <v>2423</v>
      </c>
    </row>
    <row r="1116" spans="2:4" x14ac:dyDescent="0.25">
      <c r="B1116" s="48" t="s">
        <v>3249</v>
      </c>
      <c r="C1116" s="49">
        <v>62404045340039</v>
      </c>
      <c r="D1116" s="47" t="s">
        <v>2423</v>
      </c>
    </row>
    <row r="1117" spans="2:4" x14ac:dyDescent="0.25">
      <c r="B1117" s="48" t="s">
        <v>3251</v>
      </c>
      <c r="C1117" s="49">
        <v>41910901140039</v>
      </c>
      <c r="D1117" s="47" t="s">
        <v>2423</v>
      </c>
    </row>
    <row r="1118" spans="2:4" x14ac:dyDescent="0.25">
      <c r="B1118" s="48" t="s">
        <v>3253</v>
      </c>
      <c r="C1118" s="49">
        <v>41502941010016</v>
      </c>
      <c r="D1118" s="47" t="s">
        <v>2423</v>
      </c>
    </row>
    <row r="1119" spans="2:4" x14ac:dyDescent="0.25">
      <c r="B1119" s="48" t="s">
        <v>3255</v>
      </c>
      <c r="C1119" s="49">
        <v>60510045310069</v>
      </c>
      <c r="D1119" s="47" t="s">
        <v>2423</v>
      </c>
    </row>
    <row r="1120" spans="2:4" x14ac:dyDescent="0.25">
      <c r="B1120" s="48" t="s">
        <v>3257</v>
      </c>
      <c r="C1120" s="49">
        <v>60807045300014</v>
      </c>
      <c r="D1120" s="47" t="s">
        <v>2423</v>
      </c>
    </row>
    <row r="1121" spans="2:4" x14ac:dyDescent="0.25">
      <c r="B1121" s="48" t="s">
        <v>3259</v>
      </c>
      <c r="C1121" s="49">
        <v>61105035780024</v>
      </c>
      <c r="D1121" s="47" t="s">
        <v>2423</v>
      </c>
    </row>
    <row r="1122" spans="2:4" x14ac:dyDescent="0.25">
      <c r="B1122" s="48" t="s">
        <v>3261</v>
      </c>
      <c r="C1122" s="49">
        <v>32805911140046</v>
      </c>
      <c r="D1122" s="47" t="s">
        <v>2423</v>
      </c>
    </row>
    <row r="1123" spans="2:4" x14ac:dyDescent="0.25">
      <c r="B1123" s="48" t="s">
        <v>3262</v>
      </c>
      <c r="C1123" s="49">
        <v>51103005290022</v>
      </c>
      <c r="D1123" s="47" t="s">
        <v>2423</v>
      </c>
    </row>
    <row r="1124" spans="2:4" x14ac:dyDescent="0.25">
      <c r="B1124" s="48" t="s">
        <v>3264</v>
      </c>
      <c r="C1124" s="49">
        <v>61402055300022</v>
      </c>
      <c r="D1124" s="47" t="s">
        <v>2423</v>
      </c>
    </row>
    <row r="1125" spans="2:4" x14ac:dyDescent="0.25">
      <c r="B1125" s="48" t="s">
        <v>3266</v>
      </c>
      <c r="C1125" s="49">
        <v>30604901100026</v>
      </c>
      <c r="D1125" s="47" t="s">
        <v>2423</v>
      </c>
    </row>
    <row r="1126" spans="2:4" x14ac:dyDescent="0.25">
      <c r="B1126" s="48" t="s">
        <v>3268</v>
      </c>
      <c r="C1126" s="49">
        <v>60307045300026</v>
      </c>
      <c r="D1126" s="47" t="s">
        <v>2423</v>
      </c>
    </row>
    <row r="1127" spans="2:4" x14ac:dyDescent="0.25">
      <c r="B1127" s="48" t="s">
        <v>3270</v>
      </c>
      <c r="C1127" s="49">
        <v>41105965260038</v>
      </c>
      <c r="D1127" s="47" t="s">
        <v>2423</v>
      </c>
    </row>
    <row r="1128" spans="2:4" x14ac:dyDescent="0.25">
      <c r="B1128" s="48" t="s">
        <v>3272</v>
      </c>
      <c r="C1128" s="49">
        <v>40804931080083</v>
      </c>
      <c r="D1128" s="47" t="s">
        <v>2423</v>
      </c>
    </row>
    <row r="1129" spans="2:4" x14ac:dyDescent="0.25">
      <c r="B1129" s="48" t="s">
        <v>3274</v>
      </c>
      <c r="C1129" s="49">
        <v>60906035350065</v>
      </c>
      <c r="D1129" s="47" t="s">
        <v>2423</v>
      </c>
    </row>
    <row r="1130" spans="2:4" x14ac:dyDescent="0.25">
      <c r="B1130" s="48" t="s">
        <v>3276</v>
      </c>
      <c r="C1130" s="49">
        <v>60702005310031</v>
      </c>
      <c r="D1130" s="47" t="s">
        <v>2423</v>
      </c>
    </row>
    <row r="1131" spans="2:4" x14ac:dyDescent="0.25">
      <c r="B1131" s="48" t="s">
        <v>3278</v>
      </c>
      <c r="C1131" s="49">
        <v>40512775350029</v>
      </c>
      <c r="D1131" s="47" t="s">
        <v>2423</v>
      </c>
    </row>
    <row r="1132" spans="2:4" x14ac:dyDescent="0.25">
      <c r="B1132" s="48" t="s">
        <v>3279</v>
      </c>
      <c r="C1132" s="49">
        <v>42607931010063</v>
      </c>
      <c r="D1132" s="47" t="s">
        <v>2423</v>
      </c>
    </row>
    <row r="1133" spans="2:4" x14ac:dyDescent="0.25">
      <c r="B1133" s="48" t="s">
        <v>3281</v>
      </c>
      <c r="C1133" s="49">
        <v>40308951140018</v>
      </c>
      <c r="D1133" s="47" t="s">
        <v>2423</v>
      </c>
    </row>
    <row r="1134" spans="2:4" x14ac:dyDescent="0.25">
      <c r="B1134" s="48" t="s">
        <v>3283</v>
      </c>
      <c r="C1134" s="49">
        <v>42704815380019</v>
      </c>
      <c r="D1134" s="47" t="s">
        <v>2423</v>
      </c>
    </row>
    <row r="1135" spans="2:4" x14ac:dyDescent="0.25">
      <c r="B1135" s="48" t="s">
        <v>3285</v>
      </c>
      <c r="C1135" s="49">
        <v>61310015350012</v>
      </c>
      <c r="D1135" s="47" t="s">
        <v>2423</v>
      </c>
    </row>
    <row r="1136" spans="2:4" x14ac:dyDescent="0.25">
      <c r="B1136" s="48" t="s">
        <v>3287</v>
      </c>
      <c r="C1136" s="49">
        <v>42002951000083</v>
      </c>
      <c r="D1136" s="47" t="s">
        <v>2423</v>
      </c>
    </row>
    <row r="1137" spans="2:4" x14ac:dyDescent="0.25">
      <c r="B1137" s="48" t="s">
        <v>3289</v>
      </c>
      <c r="C1137" s="49">
        <v>40311810970028</v>
      </c>
      <c r="D1137" s="47" t="s">
        <v>2423</v>
      </c>
    </row>
    <row r="1138" spans="2:4" x14ac:dyDescent="0.25">
      <c r="B1138" s="48" t="s">
        <v>3291</v>
      </c>
      <c r="C1138" s="49">
        <v>43112995260026</v>
      </c>
      <c r="D1138" s="47" t="s">
        <v>2423</v>
      </c>
    </row>
    <row r="1139" spans="2:4" x14ac:dyDescent="0.25">
      <c r="B1139" s="48" t="s">
        <v>3293</v>
      </c>
      <c r="C1139" s="49">
        <v>41908841060050</v>
      </c>
      <c r="D1139" s="47" t="s">
        <v>2423</v>
      </c>
    </row>
    <row r="1140" spans="2:4" x14ac:dyDescent="0.25">
      <c r="B1140" s="48" t="s">
        <v>3295</v>
      </c>
      <c r="C1140" s="49">
        <v>42012941010028</v>
      </c>
      <c r="D1140" s="47" t="s">
        <v>2423</v>
      </c>
    </row>
    <row r="1141" spans="2:4" x14ac:dyDescent="0.25">
      <c r="B1141" s="48" t="s">
        <v>3297</v>
      </c>
      <c r="C1141" s="49">
        <v>40901891140041</v>
      </c>
      <c r="D1141" s="47" t="s">
        <v>2423</v>
      </c>
    </row>
    <row r="1142" spans="2:4" x14ac:dyDescent="0.25">
      <c r="B1142" s="48" t="s">
        <v>3299</v>
      </c>
      <c r="C1142" s="49">
        <v>51405015270017</v>
      </c>
      <c r="D1142" s="47" t="s">
        <v>2423</v>
      </c>
    </row>
    <row r="1143" spans="2:4" x14ac:dyDescent="0.25">
      <c r="B1143" s="48" t="s">
        <v>3301</v>
      </c>
      <c r="C1143" s="49">
        <v>62608035300014</v>
      </c>
      <c r="D1143" s="47" t="s">
        <v>2423</v>
      </c>
    </row>
    <row r="1144" spans="2:4" x14ac:dyDescent="0.25">
      <c r="B1144" s="48" t="s">
        <v>3303</v>
      </c>
      <c r="C1144" s="49">
        <v>51209035270035</v>
      </c>
      <c r="D1144" s="47" t="s">
        <v>2423</v>
      </c>
    </row>
    <row r="1145" spans="2:4" x14ac:dyDescent="0.25">
      <c r="B1145" s="48" t="s">
        <v>3305</v>
      </c>
      <c r="C1145" s="49">
        <v>51903005260043</v>
      </c>
      <c r="D1145" s="47" t="s">
        <v>2423</v>
      </c>
    </row>
    <row r="1146" spans="2:4" x14ac:dyDescent="0.25">
      <c r="B1146" s="48" t="s">
        <v>3307</v>
      </c>
      <c r="C1146" s="49">
        <v>52601015270041</v>
      </c>
      <c r="D1146" s="47" t="s">
        <v>2423</v>
      </c>
    </row>
    <row r="1147" spans="2:4" x14ac:dyDescent="0.25">
      <c r="B1147" s="48" t="s">
        <v>3309</v>
      </c>
      <c r="C1147" s="49">
        <v>60405045350026</v>
      </c>
      <c r="D1147" s="47" t="s">
        <v>2423</v>
      </c>
    </row>
    <row r="1148" spans="2:4" x14ac:dyDescent="0.25">
      <c r="B1148" s="48" t="s">
        <v>3311</v>
      </c>
      <c r="C1148" s="49">
        <v>63006055780019</v>
      </c>
      <c r="D1148" s="47" t="s">
        <v>2423</v>
      </c>
    </row>
    <row r="1149" spans="2:4" x14ac:dyDescent="0.25">
      <c r="B1149" s="48" t="s">
        <v>3313</v>
      </c>
      <c r="C1149" s="49">
        <v>30612825250011</v>
      </c>
      <c r="D1149" s="47" t="s">
        <v>2423</v>
      </c>
    </row>
    <row r="1150" spans="2:4" x14ac:dyDescent="0.25">
      <c r="B1150" s="48" t="s">
        <v>3314</v>
      </c>
      <c r="C1150" s="49">
        <v>32305985300046</v>
      </c>
      <c r="D1150" s="47" t="s">
        <v>2423</v>
      </c>
    </row>
    <row r="1151" spans="2:4" x14ac:dyDescent="0.25">
      <c r="B1151" s="48" t="s">
        <v>3315</v>
      </c>
      <c r="C1151" s="49">
        <v>30503871060021</v>
      </c>
      <c r="D1151" s="47" t="s">
        <v>2423</v>
      </c>
    </row>
    <row r="1152" spans="2:4" x14ac:dyDescent="0.25">
      <c r="B1152" s="48" t="s">
        <v>3317</v>
      </c>
      <c r="C1152" s="49">
        <v>60510045780031</v>
      </c>
      <c r="D1152" s="47" t="s">
        <v>2423</v>
      </c>
    </row>
    <row r="1153" spans="2:4" x14ac:dyDescent="0.25">
      <c r="B1153" s="48" t="s">
        <v>3319</v>
      </c>
      <c r="C1153" s="49">
        <v>60408055370019</v>
      </c>
      <c r="D1153" s="47" t="s">
        <v>2423</v>
      </c>
    </row>
    <row r="1154" spans="2:4" x14ac:dyDescent="0.25">
      <c r="B1154" s="48" t="s">
        <v>3321</v>
      </c>
      <c r="C1154" s="49">
        <v>41302941040015</v>
      </c>
      <c r="D1154" s="47" t="s">
        <v>2423</v>
      </c>
    </row>
    <row r="1155" spans="2:4" x14ac:dyDescent="0.25">
      <c r="B1155" s="48" t="s">
        <v>3323</v>
      </c>
      <c r="C1155" s="49">
        <v>41012881050114</v>
      </c>
      <c r="D1155" s="47" t="s">
        <v>2423</v>
      </c>
    </row>
    <row r="1156" spans="2:4" x14ac:dyDescent="0.25">
      <c r="B1156" s="48" t="s">
        <v>3325</v>
      </c>
      <c r="C1156" s="49">
        <v>53110045260023</v>
      </c>
      <c r="D1156" s="47" t="s">
        <v>2423</v>
      </c>
    </row>
    <row r="1157" spans="2:4" x14ac:dyDescent="0.25">
      <c r="B1157" s="48" t="s">
        <v>3327</v>
      </c>
      <c r="C1157" s="49">
        <v>42807941000135</v>
      </c>
      <c r="D1157" s="47" t="s">
        <v>2423</v>
      </c>
    </row>
    <row r="1158" spans="2:4" x14ac:dyDescent="0.25">
      <c r="B1158" s="48" t="s">
        <v>3329</v>
      </c>
      <c r="C1158" s="49">
        <v>42007851050051</v>
      </c>
      <c r="D1158" s="47" t="s">
        <v>2423</v>
      </c>
    </row>
    <row r="1159" spans="2:4" x14ac:dyDescent="0.25">
      <c r="B1159" s="48" t="s">
        <v>3331</v>
      </c>
      <c r="C1159" s="49">
        <v>61110045300016</v>
      </c>
      <c r="D1159" s="47" t="s">
        <v>2423</v>
      </c>
    </row>
    <row r="1160" spans="2:4" x14ac:dyDescent="0.25">
      <c r="B1160" s="48" t="s">
        <v>3333</v>
      </c>
      <c r="C1160" s="49">
        <v>60804055270010</v>
      </c>
      <c r="D1160" s="47" t="s">
        <v>2423</v>
      </c>
    </row>
    <row r="1161" spans="2:4" x14ac:dyDescent="0.25">
      <c r="B1161" s="48" t="s">
        <v>3335</v>
      </c>
      <c r="C1161" s="49">
        <v>31601871140103</v>
      </c>
      <c r="D1161" s="47" t="s">
        <v>2423</v>
      </c>
    </row>
    <row r="1162" spans="2:4" x14ac:dyDescent="0.25">
      <c r="B1162" s="48" t="s">
        <v>3337</v>
      </c>
      <c r="C1162" s="49">
        <v>61901055360033</v>
      </c>
      <c r="D1162" s="47" t="s">
        <v>2423</v>
      </c>
    </row>
    <row r="1163" spans="2:4" x14ac:dyDescent="0.25">
      <c r="B1163" s="48" t="s">
        <v>3339</v>
      </c>
      <c r="C1163" s="49">
        <v>40507931010028</v>
      </c>
      <c r="D1163" s="47" t="s">
        <v>2423</v>
      </c>
    </row>
    <row r="1164" spans="2:4" x14ac:dyDescent="0.25">
      <c r="B1164" s="48" t="s">
        <v>3341</v>
      </c>
      <c r="C1164" s="49">
        <v>60402015350033</v>
      </c>
      <c r="D1164" s="47" t="s">
        <v>2423</v>
      </c>
    </row>
    <row r="1165" spans="2:4" x14ac:dyDescent="0.25">
      <c r="B1165" s="48" t="s">
        <v>3343</v>
      </c>
      <c r="C1165" s="49">
        <v>33112965280015</v>
      </c>
      <c r="D1165" s="47" t="s">
        <v>2423</v>
      </c>
    </row>
    <row r="1166" spans="2:4" x14ac:dyDescent="0.25">
      <c r="B1166" s="48" t="s">
        <v>3345</v>
      </c>
      <c r="C1166" s="49">
        <v>51005045350035</v>
      </c>
      <c r="D1166" s="47" t="s">
        <v>2423</v>
      </c>
    </row>
    <row r="1167" spans="2:4" x14ac:dyDescent="0.25">
      <c r="B1167" s="48" t="s">
        <v>3347</v>
      </c>
      <c r="C1167" s="49">
        <v>42711861070212</v>
      </c>
      <c r="D1167" s="47" t="s">
        <v>2423</v>
      </c>
    </row>
    <row r="1168" spans="2:4" x14ac:dyDescent="0.25">
      <c r="B1168" s="48" t="s">
        <v>3349</v>
      </c>
      <c r="C1168" s="49">
        <v>61808045260042</v>
      </c>
      <c r="D1168" s="47" t="s">
        <v>2423</v>
      </c>
    </row>
    <row r="1169" spans="2:4" x14ac:dyDescent="0.25">
      <c r="B1169" s="48" t="s">
        <v>3351</v>
      </c>
      <c r="C1169" s="49">
        <v>62807045380016</v>
      </c>
      <c r="D1169" s="47" t="s">
        <v>2423</v>
      </c>
    </row>
    <row r="1170" spans="2:4" x14ac:dyDescent="0.25">
      <c r="B1170" s="48" t="s">
        <v>3353</v>
      </c>
      <c r="C1170" s="49">
        <v>41512955300018</v>
      </c>
      <c r="D1170" s="47" t="s">
        <v>2423</v>
      </c>
    </row>
    <row r="1171" spans="2:4" x14ac:dyDescent="0.25">
      <c r="B1171" s="48" t="s">
        <v>3355</v>
      </c>
      <c r="C1171" s="49">
        <v>62402055270016</v>
      </c>
      <c r="D1171" s="47" t="s">
        <v>2423</v>
      </c>
    </row>
    <row r="1172" spans="2:4" x14ac:dyDescent="0.25">
      <c r="B1172" s="48" t="s">
        <v>3357</v>
      </c>
      <c r="C1172" s="49">
        <v>31906985260081</v>
      </c>
      <c r="D1172" s="47" t="s">
        <v>2423</v>
      </c>
    </row>
    <row r="1173" spans="2:4" x14ac:dyDescent="0.25">
      <c r="B1173" s="48" t="s">
        <v>3359</v>
      </c>
      <c r="C1173" s="49">
        <v>41310871090059</v>
      </c>
      <c r="D1173" s="47" t="s">
        <v>2423</v>
      </c>
    </row>
    <row r="1174" spans="2:4" x14ac:dyDescent="0.25">
      <c r="B1174" s="48" t="s">
        <v>3361</v>
      </c>
      <c r="C1174" s="49">
        <v>40711805260026</v>
      </c>
      <c r="D1174" s="47" t="s">
        <v>2423</v>
      </c>
    </row>
    <row r="1175" spans="2:4" x14ac:dyDescent="0.25">
      <c r="B1175" s="48" t="s">
        <v>3362</v>
      </c>
      <c r="C1175" s="49">
        <v>52706015300025</v>
      </c>
      <c r="D1175" s="47" t="s">
        <v>2423</v>
      </c>
    </row>
    <row r="1176" spans="2:4" x14ac:dyDescent="0.25">
      <c r="B1176" s="48" t="s">
        <v>3364</v>
      </c>
      <c r="C1176" s="49">
        <v>40405861110123</v>
      </c>
      <c r="D1176" s="47" t="s">
        <v>2423</v>
      </c>
    </row>
    <row r="1177" spans="2:4" x14ac:dyDescent="0.25">
      <c r="B1177" s="48" t="s">
        <v>3366</v>
      </c>
      <c r="C1177" s="49">
        <v>62711055330016</v>
      </c>
      <c r="D1177" s="47" t="s">
        <v>2423</v>
      </c>
    </row>
    <row r="1178" spans="2:4" x14ac:dyDescent="0.25">
      <c r="B1178" s="48" t="s">
        <v>3368</v>
      </c>
      <c r="C1178" s="49">
        <v>61105035350036</v>
      </c>
      <c r="D1178" s="47" t="s">
        <v>2423</v>
      </c>
    </row>
    <row r="1179" spans="2:4" x14ac:dyDescent="0.25">
      <c r="B1179" s="48" t="s">
        <v>3370</v>
      </c>
      <c r="C1179" s="49">
        <v>62912045260014</v>
      </c>
      <c r="D1179" s="47" t="s">
        <v>2423</v>
      </c>
    </row>
    <row r="1180" spans="2:4" x14ac:dyDescent="0.25">
      <c r="B1180" s="48" t="s">
        <v>3372</v>
      </c>
      <c r="C1180" s="49">
        <v>61704045370016</v>
      </c>
      <c r="D1180" s="47" t="s">
        <v>2423</v>
      </c>
    </row>
    <row r="1181" spans="2:4" x14ac:dyDescent="0.25">
      <c r="B1181" s="48" t="s">
        <v>3374</v>
      </c>
      <c r="C1181" s="49">
        <v>60604055320069</v>
      </c>
      <c r="D1181" s="47" t="s">
        <v>2423</v>
      </c>
    </row>
    <row r="1182" spans="2:4" x14ac:dyDescent="0.25">
      <c r="B1182" s="48" t="s">
        <v>3376</v>
      </c>
      <c r="C1182" s="49">
        <v>31108985300026</v>
      </c>
      <c r="D1182" s="47" t="s">
        <v>2423</v>
      </c>
    </row>
    <row r="1183" spans="2:4" x14ac:dyDescent="0.25">
      <c r="B1183" s="48" t="s">
        <v>3378</v>
      </c>
      <c r="C1183" s="49">
        <v>50905055300033</v>
      </c>
      <c r="D1183" s="47" t="s">
        <v>2423</v>
      </c>
    </row>
    <row r="1184" spans="2:4" x14ac:dyDescent="0.25">
      <c r="B1184" s="48" t="s">
        <v>3380</v>
      </c>
      <c r="C1184" s="49">
        <v>52108015290027</v>
      </c>
      <c r="D1184" s="47" t="s">
        <v>2423</v>
      </c>
    </row>
    <row r="1185" spans="2:4" x14ac:dyDescent="0.25">
      <c r="B1185" s="48" t="s">
        <v>3382</v>
      </c>
      <c r="C1185" s="49">
        <v>30505941000102</v>
      </c>
      <c r="D1185" s="47" t="s">
        <v>2423</v>
      </c>
    </row>
    <row r="1186" spans="2:4" x14ac:dyDescent="0.25">
      <c r="B1186" s="48" t="s">
        <v>3384</v>
      </c>
      <c r="C1186" s="49">
        <v>32611951000031</v>
      </c>
      <c r="D1186" s="47" t="s">
        <v>2423</v>
      </c>
    </row>
    <row r="1187" spans="2:4" x14ac:dyDescent="0.25">
      <c r="B1187" s="48" t="s">
        <v>3386</v>
      </c>
      <c r="C1187" s="49">
        <v>62803005280015</v>
      </c>
      <c r="D1187" s="47" t="s">
        <v>2423</v>
      </c>
    </row>
    <row r="1188" spans="2:4" x14ac:dyDescent="0.25">
      <c r="B1188" s="48" t="s">
        <v>3387</v>
      </c>
      <c r="C1188" s="49">
        <v>41512821140010</v>
      </c>
      <c r="D1188" s="47" t="s">
        <v>2423</v>
      </c>
    </row>
    <row r="1189" spans="2:4" x14ac:dyDescent="0.25">
      <c r="B1189" s="48" t="s">
        <v>3389</v>
      </c>
      <c r="C1189" s="49">
        <v>60911015320031</v>
      </c>
      <c r="D1189" s="47" t="s">
        <v>2423</v>
      </c>
    </row>
    <row r="1190" spans="2:4" x14ac:dyDescent="0.25">
      <c r="B1190" s="48" t="s">
        <v>3391</v>
      </c>
      <c r="C1190" s="49">
        <v>41603901000091</v>
      </c>
      <c r="D1190" s="47" t="s">
        <v>2423</v>
      </c>
    </row>
    <row r="1191" spans="2:4" x14ac:dyDescent="0.25">
      <c r="B1191" s="48" t="s">
        <v>3393</v>
      </c>
      <c r="C1191" s="49">
        <v>40705830950027</v>
      </c>
      <c r="D1191" s="47" t="s">
        <v>2423</v>
      </c>
    </row>
    <row r="1192" spans="2:4" x14ac:dyDescent="0.25">
      <c r="B1192" s="48" t="s">
        <v>3394</v>
      </c>
      <c r="C1192" s="49">
        <v>60709045780033</v>
      </c>
      <c r="D1192" s="47" t="s">
        <v>2423</v>
      </c>
    </row>
    <row r="1193" spans="2:4" x14ac:dyDescent="0.25">
      <c r="B1193" s="48" t="s">
        <v>3396</v>
      </c>
      <c r="C1193" s="49">
        <v>50111005260036</v>
      </c>
      <c r="D1193" s="47" t="s">
        <v>2423</v>
      </c>
    </row>
    <row r="1194" spans="2:4" x14ac:dyDescent="0.25">
      <c r="B1194" s="48" t="s">
        <v>3400</v>
      </c>
      <c r="C1194" s="49">
        <v>40207925300019</v>
      </c>
      <c r="D1194" s="47" t="s">
        <v>2423</v>
      </c>
    </row>
    <row r="1195" spans="2:4" x14ac:dyDescent="0.25">
      <c r="B1195" s="48" t="s">
        <v>3402</v>
      </c>
      <c r="C1195" s="49">
        <v>40207925300026</v>
      </c>
      <c r="D1195" s="47" t="s">
        <v>2423</v>
      </c>
    </row>
    <row r="1196" spans="2:4" x14ac:dyDescent="0.25">
      <c r="B1196" s="48" t="s">
        <v>3404</v>
      </c>
      <c r="C1196" s="49">
        <v>61909045310028</v>
      </c>
      <c r="D1196" s="47" t="s">
        <v>2423</v>
      </c>
    </row>
    <row r="1197" spans="2:4" x14ac:dyDescent="0.25">
      <c r="B1197" s="48" t="s">
        <v>3406</v>
      </c>
      <c r="C1197" s="49">
        <v>41712965300024</v>
      </c>
      <c r="D1197" s="47" t="s">
        <v>2423</v>
      </c>
    </row>
    <row r="1198" spans="2:4" x14ac:dyDescent="0.25">
      <c r="B1198" s="48" t="s">
        <v>3407</v>
      </c>
      <c r="C1198" s="49">
        <v>60804045300015</v>
      </c>
      <c r="D1198" s="47" t="s">
        <v>2423</v>
      </c>
    </row>
    <row r="1199" spans="2:4" x14ac:dyDescent="0.25">
      <c r="B1199" s="48" t="s">
        <v>3409</v>
      </c>
      <c r="C1199" s="49">
        <v>41306861140073</v>
      </c>
      <c r="D1199" s="47" t="s">
        <v>2423</v>
      </c>
    </row>
    <row r="1200" spans="2:4" x14ac:dyDescent="0.25">
      <c r="B1200" s="48" t="s">
        <v>3411</v>
      </c>
      <c r="C1200" s="49">
        <v>32201911000070</v>
      </c>
      <c r="D1200" s="47" t="s">
        <v>2423</v>
      </c>
    </row>
    <row r="1201" spans="2:4" x14ac:dyDescent="0.25">
      <c r="B1201" s="48" t="s">
        <v>3413</v>
      </c>
      <c r="C1201" s="49">
        <v>50310045300018</v>
      </c>
      <c r="D1201" s="47" t="s">
        <v>2423</v>
      </c>
    </row>
    <row r="1202" spans="2:4" x14ac:dyDescent="0.25">
      <c r="B1202" s="48" t="s">
        <v>3415</v>
      </c>
      <c r="C1202" s="49">
        <v>41701901140103</v>
      </c>
      <c r="D1202" s="47" t="s">
        <v>2423</v>
      </c>
    </row>
    <row r="1203" spans="2:4" x14ac:dyDescent="0.25">
      <c r="B1203" s="48" t="s">
        <v>3417</v>
      </c>
      <c r="C1203" s="49">
        <v>42804925380018</v>
      </c>
      <c r="D1203" s="47" t="s">
        <v>2423</v>
      </c>
    </row>
    <row r="1204" spans="2:4" x14ac:dyDescent="0.25">
      <c r="B1204" s="48" t="s">
        <v>3419</v>
      </c>
      <c r="C1204" s="49">
        <v>41508841060056</v>
      </c>
      <c r="D1204" s="47" t="s">
        <v>2423</v>
      </c>
    </row>
    <row r="1205" spans="2:4" x14ac:dyDescent="0.25">
      <c r="B1205" s="48" t="s">
        <v>3420</v>
      </c>
      <c r="C1205" s="49">
        <v>61401045280027</v>
      </c>
      <c r="D1205" s="47" t="s">
        <v>2423</v>
      </c>
    </row>
    <row r="1206" spans="2:4" x14ac:dyDescent="0.25">
      <c r="B1206" s="48" t="s">
        <v>3422</v>
      </c>
      <c r="C1206" s="49">
        <v>61304055350022</v>
      </c>
      <c r="D1206" s="47" t="s">
        <v>2423</v>
      </c>
    </row>
    <row r="1207" spans="2:4" x14ac:dyDescent="0.25">
      <c r="B1207" s="48" t="s">
        <v>3424</v>
      </c>
      <c r="C1207" s="49">
        <v>31905891140049</v>
      </c>
      <c r="D1207" s="47" t="s">
        <v>2423</v>
      </c>
    </row>
    <row r="1208" spans="2:4" x14ac:dyDescent="0.25">
      <c r="B1208" s="48" t="s">
        <v>3425</v>
      </c>
      <c r="C1208" s="49">
        <v>32702985380016</v>
      </c>
      <c r="D1208" s="47" t="s">
        <v>2423</v>
      </c>
    </row>
    <row r="1209" spans="2:4" x14ac:dyDescent="0.25">
      <c r="B1209" s="48" t="s">
        <v>3427</v>
      </c>
      <c r="C1209" s="49">
        <v>41806835300011</v>
      </c>
      <c r="D1209" s="47" t="s">
        <v>2423</v>
      </c>
    </row>
    <row r="1210" spans="2:4" x14ac:dyDescent="0.25">
      <c r="B1210" s="48" t="s">
        <v>3429</v>
      </c>
      <c r="C1210" s="49">
        <v>40107902400016</v>
      </c>
      <c r="D1210" s="47" t="s">
        <v>2423</v>
      </c>
    </row>
    <row r="1211" spans="2:4" x14ac:dyDescent="0.25">
      <c r="B1211" s="48" t="s">
        <v>3431</v>
      </c>
      <c r="C1211" s="49">
        <v>40312851090010</v>
      </c>
      <c r="D1211" s="47" t="s">
        <v>2423</v>
      </c>
    </row>
    <row r="1212" spans="2:4" x14ac:dyDescent="0.25">
      <c r="B1212" s="48" t="s">
        <v>3433</v>
      </c>
      <c r="C1212" s="49">
        <v>41001985300021</v>
      </c>
      <c r="D1212" s="47" t="s">
        <v>2423</v>
      </c>
    </row>
    <row r="1213" spans="2:4" x14ac:dyDescent="0.25">
      <c r="B1213" s="48" t="s">
        <v>3435</v>
      </c>
      <c r="C1213" s="49">
        <v>61105045270050</v>
      </c>
      <c r="D1213" s="47" t="s">
        <v>2423</v>
      </c>
    </row>
    <row r="1214" spans="2:4" x14ac:dyDescent="0.25">
      <c r="B1214" s="48" t="s">
        <v>3437</v>
      </c>
      <c r="C1214" s="49">
        <v>51908055320015</v>
      </c>
      <c r="D1214" s="47" t="s">
        <v>2423</v>
      </c>
    </row>
    <row r="1215" spans="2:4" x14ac:dyDescent="0.25">
      <c r="B1215" s="48" t="s">
        <v>3439</v>
      </c>
      <c r="C1215" s="49">
        <v>63011045300014</v>
      </c>
      <c r="D1215" s="47" t="s">
        <v>2423</v>
      </c>
    </row>
    <row r="1216" spans="2:4" x14ac:dyDescent="0.25">
      <c r="B1216" s="48" t="s">
        <v>3441</v>
      </c>
      <c r="C1216" s="49">
        <v>61711035300018</v>
      </c>
      <c r="D1216" s="47" t="s">
        <v>2423</v>
      </c>
    </row>
    <row r="1217" spans="2:4" x14ac:dyDescent="0.25">
      <c r="B1217" s="48" t="s">
        <v>3443</v>
      </c>
      <c r="C1217" s="49">
        <v>40804901140061</v>
      </c>
      <c r="D1217" s="47" t="s">
        <v>2423</v>
      </c>
    </row>
    <row r="1218" spans="2:4" x14ac:dyDescent="0.25">
      <c r="B1218" s="48" t="s">
        <v>3445</v>
      </c>
      <c r="C1218" s="49">
        <v>61210035360029</v>
      </c>
      <c r="D1218" s="47" t="s">
        <v>2423</v>
      </c>
    </row>
    <row r="1219" spans="2:4" x14ac:dyDescent="0.25">
      <c r="B1219" s="48" t="s">
        <v>3447</v>
      </c>
      <c r="C1219" s="49">
        <v>30604965090015</v>
      </c>
      <c r="D1219" s="47" t="s">
        <v>2423</v>
      </c>
    </row>
    <row r="1220" spans="2:4" x14ac:dyDescent="0.25">
      <c r="B1220" s="48" t="s">
        <v>3449</v>
      </c>
      <c r="C1220" s="49">
        <v>62809035350021</v>
      </c>
      <c r="D1220" s="47" t="s">
        <v>2423</v>
      </c>
    </row>
    <row r="1221" spans="2:4" x14ac:dyDescent="0.25">
      <c r="B1221" s="48" t="s">
        <v>3451</v>
      </c>
      <c r="C1221" s="49">
        <v>60609036070034</v>
      </c>
      <c r="D1221" s="47" t="s">
        <v>2423</v>
      </c>
    </row>
    <row r="1222" spans="2:4" x14ac:dyDescent="0.25">
      <c r="B1222" s="48" t="s">
        <v>3453</v>
      </c>
      <c r="C1222" s="49">
        <v>62408045360011</v>
      </c>
      <c r="D1222" s="47" t="s">
        <v>2423</v>
      </c>
    </row>
    <row r="1223" spans="2:4" x14ac:dyDescent="0.25">
      <c r="B1223" s="48" t="s">
        <v>3455</v>
      </c>
      <c r="C1223" s="49">
        <v>41410891140036</v>
      </c>
      <c r="D1223" s="47" t="s">
        <v>2423</v>
      </c>
    </row>
    <row r="1224" spans="2:4" x14ac:dyDescent="0.25">
      <c r="B1224" s="48" t="s">
        <v>3457</v>
      </c>
      <c r="C1224" s="49">
        <v>60109045340035</v>
      </c>
      <c r="D1224" s="47" t="s">
        <v>2423</v>
      </c>
    </row>
    <row r="1225" spans="2:4" x14ac:dyDescent="0.25">
      <c r="B1225" s="48" t="s">
        <v>3459</v>
      </c>
      <c r="C1225" s="49">
        <v>62408046280017</v>
      </c>
      <c r="D1225" s="47" t="s">
        <v>2423</v>
      </c>
    </row>
    <row r="1226" spans="2:4" x14ac:dyDescent="0.25">
      <c r="B1226" s="48" t="s">
        <v>3461</v>
      </c>
      <c r="C1226" s="49">
        <v>42907805250011</v>
      </c>
      <c r="D1226" s="47" t="s">
        <v>2423</v>
      </c>
    </row>
    <row r="1227" spans="2:4" x14ac:dyDescent="0.25">
      <c r="B1227" s="48" t="s">
        <v>3462</v>
      </c>
      <c r="C1227" s="49">
        <v>61501005260019</v>
      </c>
      <c r="D1227" s="47" t="s">
        <v>2423</v>
      </c>
    </row>
    <row r="1228" spans="2:4" x14ac:dyDescent="0.25">
      <c r="B1228" s="48" t="s">
        <v>3463</v>
      </c>
      <c r="C1228" s="49">
        <v>63005045350021</v>
      </c>
      <c r="D1228" s="47" t="s">
        <v>2423</v>
      </c>
    </row>
    <row r="1229" spans="2:4" x14ac:dyDescent="0.25">
      <c r="B1229" s="48" t="s">
        <v>3465</v>
      </c>
      <c r="C1229" s="49">
        <v>40101791150018</v>
      </c>
      <c r="D1229" s="47" t="s">
        <v>2423</v>
      </c>
    </row>
    <row r="1230" spans="2:4" x14ac:dyDescent="0.25">
      <c r="B1230" s="48" t="s">
        <v>3467</v>
      </c>
      <c r="C1230" s="49">
        <v>62411005300031</v>
      </c>
      <c r="D1230" s="47" t="s">
        <v>2423</v>
      </c>
    </row>
    <row r="1231" spans="2:4" x14ac:dyDescent="0.25">
      <c r="B1231" s="48" t="s">
        <v>3469</v>
      </c>
      <c r="C1231" s="49">
        <v>60304045320014</v>
      </c>
      <c r="D1231" s="47" t="s">
        <v>2423</v>
      </c>
    </row>
    <row r="1232" spans="2:4" x14ac:dyDescent="0.25">
      <c r="B1232" s="48" t="s">
        <v>3471</v>
      </c>
      <c r="C1232" s="49">
        <v>43105851140123</v>
      </c>
      <c r="D1232" s="47" t="s">
        <v>2423</v>
      </c>
    </row>
    <row r="1233" spans="2:4" x14ac:dyDescent="0.25">
      <c r="B1233" s="48" t="s">
        <v>3473</v>
      </c>
      <c r="C1233" s="49">
        <v>62804035260053</v>
      </c>
      <c r="D1233" s="47" t="s">
        <v>2423</v>
      </c>
    </row>
    <row r="1234" spans="2:4" x14ac:dyDescent="0.25">
      <c r="B1234" s="48" t="s">
        <v>3475</v>
      </c>
      <c r="C1234" s="49">
        <v>52408015360068</v>
      </c>
      <c r="D1234" s="47" t="s">
        <v>2423</v>
      </c>
    </row>
    <row r="1235" spans="2:4" x14ac:dyDescent="0.25">
      <c r="B1235" s="48" t="s">
        <v>3477</v>
      </c>
      <c r="C1235" s="49">
        <v>62112045360017</v>
      </c>
      <c r="D1235" s="47" t="s">
        <v>2423</v>
      </c>
    </row>
    <row r="1236" spans="2:4" x14ac:dyDescent="0.25">
      <c r="B1236" s="48" t="s">
        <v>3479</v>
      </c>
      <c r="C1236" s="49">
        <v>42702861140047</v>
      </c>
      <c r="D1236" s="47" t="s">
        <v>2423</v>
      </c>
    </row>
    <row r="1237" spans="2:4" x14ac:dyDescent="0.25">
      <c r="B1237" s="48" t="s">
        <v>3481</v>
      </c>
      <c r="C1237" s="49">
        <v>31901891000024</v>
      </c>
      <c r="D1237" s="47" t="s">
        <v>2423</v>
      </c>
    </row>
    <row r="1238" spans="2:4" x14ac:dyDescent="0.25">
      <c r="B1238" s="48" t="s">
        <v>3483</v>
      </c>
      <c r="C1238" s="49">
        <v>61912025340014</v>
      </c>
      <c r="D1238" s="47" t="s">
        <v>2423</v>
      </c>
    </row>
    <row r="1239" spans="2:4" x14ac:dyDescent="0.25">
      <c r="B1239" s="48" t="s">
        <v>3485</v>
      </c>
      <c r="C1239" s="49">
        <v>61003055350019</v>
      </c>
      <c r="D1239" s="47" t="s">
        <v>2423</v>
      </c>
    </row>
    <row r="1240" spans="2:4" x14ac:dyDescent="0.25">
      <c r="B1240" s="48" t="s">
        <v>3487</v>
      </c>
      <c r="C1240" s="49">
        <v>42010921100077</v>
      </c>
      <c r="D1240" s="47" t="s">
        <v>2423</v>
      </c>
    </row>
    <row r="1241" spans="2:4" x14ac:dyDescent="0.25">
      <c r="B1241" s="48" t="s">
        <v>3489</v>
      </c>
      <c r="C1241" s="49">
        <v>40505951010040</v>
      </c>
      <c r="D1241" s="47" t="s">
        <v>2423</v>
      </c>
    </row>
    <row r="1242" spans="2:4" x14ac:dyDescent="0.25">
      <c r="B1242" s="48" t="s">
        <v>3491</v>
      </c>
      <c r="C1242" s="49">
        <v>61004045670067</v>
      </c>
      <c r="D1242" s="47" t="s">
        <v>2423</v>
      </c>
    </row>
    <row r="1243" spans="2:4" x14ac:dyDescent="0.25">
      <c r="B1243" s="48" t="s">
        <v>3493</v>
      </c>
      <c r="C1243" s="49">
        <v>61605045380015</v>
      </c>
      <c r="D1243" s="47" t="s">
        <v>2423</v>
      </c>
    </row>
    <row r="1244" spans="2:4" x14ac:dyDescent="0.25">
      <c r="B1244" s="48" t="s">
        <v>3495</v>
      </c>
      <c r="C1244" s="49">
        <v>40811943960065</v>
      </c>
      <c r="D1244" s="47" t="s">
        <v>2423</v>
      </c>
    </row>
    <row r="1245" spans="2:4" x14ac:dyDescent="0.25">
      <c r="B1245" s="48" t="s">
        <v>3497</v>
      </c>
      <c r="C1245" s="49">
        <v>51010045300032</v>
      </c>
      <c r="D1245" s="47" t="s">
        <v>2423</v>
      </c>
    </row>
    <row r="1246" spans="2:4" x14ac:dyDescent="0.25">
      <c r="B1246" s="48" t="s">
        <v>3499</v>
      </c>
      <c r="C1246" s="49">
        <v>43004881140081</v>
      </c>
      <c r="D1246" s="47" t="s">
        <v>2423</v>
      </c>
    </row>
    <row r="1247" spans="2:4" x14ac:dyDescent="0.25">
      <c r="B1247" s="48" t="s">
        <v>3501</v>
      </c>
      <c r="C1247" s="49">
        <v>32206831050011</v>
      </c>
      <c r="D1247" s="47" t="s">
        <v>2423</v>
      </c>
    </row>
    <row r="1248" spans="2:4" x14ac:dyDescent="0.25">
      <c r="B1248" s="48" t="s">
        <v>3503</v>
      </c>
      <c r="C1248" s="49">
        <v>62512005280061</v>
      </c>
      <c r="D1248" s="47" t="s">
        <v>2423</v>
      </c>
    </row>
    <row r="1249" spans="2:4" x14ac:dyDescent="0.25">
      <c r="B1249" s="48" t="s">
        <v>3505</v>
      </c>
      <c r="C1249" s="49">
        <v>61301045310059</v>
      </c>
      <c r="D1249" s="47" t="s">
        <v>2423</v>
      </c>
    </row>
    <row r="1250" spans="2:4" x14ac:dyDescent="0.25">
      <c r="B1250" s="48" t="s">
        <v>3507</v>
      </c>
      <c r="C1250" s="49">
        <v>30206681060015</v>
      </c>
      <c r="D1250" s="47" t="s">
        <v>2423</v>
      </c>
    </row>
    <row r="1251" spans="2:4" x14ac:dyDescent="0.25">
      <c r="B1251" s="48" t="s">
        <v>3509</v>
      </c>
      <c r="C1251" s="49">
        <v>51202025300022</v>
      </c>
      <c r="D1251" s="47" t="s">
        <v>2423</v>
      </c>
    </row>
    <row r="1252" spans="2:4" x14ac:dyDescent="0.25">
      <c r="B1252" s="48" t="s">
        <v>3511</v>
      </c>
      <c r="C1252" s="49">
        <v>41611965300013</v>
      </c>
      <c r="D1252" s="47" t="s">
        <v>2423</v>
      </c>
    </row>
    <row r="1253" spans="2:4" x14ac:dyDescent="0.25">
      <c r="B1253" s="48" t="s">
        <v>3513</v>
      </c>
      <c r="C1253" s="49">
        <v>61306015270023</v>
      </c>
      <c r="D1253" s="47" t="s">
        <v>2423</v>
      </c>
    </row>
    <row r="1254" spans="2:4" x14ac:dyDescent="0.25">
      <c r="B1254" s="48" t="s">
        <v>3515</v>
      </c>
      <c r="C1254" s="49">
        <v>43009951010053</v>
      </c>
      <c r="D1254" s="47" t="s">
        <v>2423</v>
      </c>
    </row>
    <row r="1255" spans="2:4" x14ac:dyDescent="0.25">
      <c r="B1255" s="48" t="s">
        <v>3517</v>
      </c>
      <c r="C1255" s="49">
        <v>61410045300033</v>
      </c>
      <c r="D1255" s="47" t="s">
        <v>2423</v>
      </c>
    </row>
    <row r="1256" spans="2:4" x14ac:dyDescent="0.25">
      <c r="B1256" s="48" t="s">
        <v>3519</v>
      </c>
      <c r="C1256" s="49">
        <v>42810911050034</v>
      </c>
      <c r="D1256" s="47" t="s">
        <v>2423</v>
      </c>
    </row>
    <row r="1257" spans="2:4" x14ac:dyDescent="0.25">
      <c r="B1257" s="48" t="s">
        <v>3521</v>
      </c>
      <c r="C1257" s="49">
        <v>61306055360056</v>
      </c>
      <c r="D1257" s="47" t="s">
        <v>2423</v>
      </c>
    </row>
    <row r="1258" spans="2:4" x14ac:dyDescent="0.25">
      <c r="B1258" s="48" t="s">
        <v>3523</v>
      </c>
      <c r="C1258" s="49">
        <v>42509901170015</v>
      </c>
      <c r="D1258" s="47" t="s">
        <v>2423</v>
      </c>
    </row>
    <row r="1259" spans="2:4" x14ac:dyDescent="0.25">
      <c r="B1259" s="48" t="s">
        <v>3525</v>
      </c>
      <c r="C1259" s="49">
        <v>40506965310069</v>
      </c>
      <c r="D1259" s="47" t="s">
        <v>2423</v>
      </c>
    </row>
    <row r="1260" spans="2:4" x14ac:dyDescent="0.25">
      <c r="B1260" s="48" t="s">
        <v>3527</v>
      </c>
      <c r="C1260" s="49">
        <v>51311035300017</v>
      </c>
      <c r="D1260" s="47" t="s">
        <v>2423</v>
      </c>
    </row>
    <row r="1261" spans="2:4" x14ac:dyDescent="0.25">
      <c r="B1261" s="48" t="s">
        <v>2206</v>
      </c>
      <c r="C1261" s="49">
        <v>30606871050093</v>
      </c>
      <c r="D1261" s="47" t="s">
        <v>2423</v>
      </c>
    </row>
    <row r="1262" spans="2:4" x14ac:dyDescent="0.25">
      <c r="B1262" s="48" t="s">
        <v>3530</v>
      </c>
      <c r="C1262" s="49">
        <v>30310915300029</v>
      </c>
      <c r="D1262" s="47" t="s">
        <v>2423</v>
      </c>
    </row>
    <row r="1263" spans="2:4" x14ac:dyDescent="0.25">
      <c r="B1263" s="48" t="s">
        <v>3532</v>
      </c>
      <c r="C1263" s="49">
        <v>62502055300026</v>
      </c>
      <c r="D1263" s="47" t="s">
        <v>2423</v>
      </c>
    </row>
    <row r="1264" spans="2:4" x14ac:dyDescent="0.25">
      <c r="B1264" s="48" t="s">
        <v>3534</v>
      </c>
      <c r="C1264" s="49">
        <v>62111045320016</v>
      </c>
      <c r="D1264" s="47" t="s">
        <v>2423</v>
      </c>
    </row>
    <row r="1265" spans="2:4" x14ac:dyDescent="0.25">
      <c r="B1265" s="48" t="s">
        <v>3536</v>
      </c>
      <c r="C1265" s="49">
        <v>41105985360019</v>
      </c>
      <c r="D1265" s="47" t="s">
        <v>2423</v>
      </c>
    </row>
    <row r="1266" spans="2:4" x14ac:dyDescent="0.25">
      <c r="B1266" s="48" t="s">
        <v>3538</v>
      </c>
      <c r="C1266" s="49">
        <v>62308045300025</v>
      </c>
      <c r="D1266" s="47" t="s">
        <v>2423</v>
      </c>
    </row>
    <row r="1267" spans="2:4" x14ac:dyDescent="0.25">
      <c r="B1267" s="48" t="s">
        <v>3540</v>
      </c>
      <c r="C1267" s="49">
        <v>61408045300016</v>
      </c>
      <c r="D1267" s="47" t="s">
        <v>2423</v>
      </c>
    </row>
    <row r="1268" spans="2:4" x14ac:dyDescent="0.25">
      <c r="B1268" s="48" t="s">
        <v>3542</v>
      </c>
      <c r="C1268" s="49">
        <v>62906045280013</v>
      </c>
      <c r="D1268" s="47" t="s">
        <v>2423</v>
      </c>
    </row>
    <row r="1269" spans="2:4" x14ac:dyDescent="0.25">
      <c r="B1269" s="48" t="s">
        <v>3544</v>
      </c>
      <c r="C1269" s="49">
        <v>32310951050054</v>
      </c>
      <c r="D1269" s="47" t="s">
        <v>2423</v>
      </c>
    </row>
    <row r="1270" spans="2:4" x14ac:dyDescent="0.25">
      <c r="B1270" s="48" t="s">
        <v>3546</v>
      </c>
      <c r="C1270" s="49">
        <v>52508045260021</v>
      </c>
      <c r="D1270" s="47" t="s">
        <v>2423</v>
      </c>
    </row>
    <row r="1271" spans="2:4" x14ac:dyDescent="0.25">
      <c r="B1271" s="48" t="s">
        <v>3548</v>
      </c>
      <c r="C1271" s="49">
        <v>61009015300014</v>
      </c>
      <c r="D1271" s="47" t="s">
        <v>2423</v>
      </c>
    </row>
    <row r="1272" spans="2:4" x14ac:dyDescent="0.25">
      <c r="B1272" s="48" t="s">
        <v>3550</v>
      </c>
      <c r="C1272" s="49">
        <v>32201951140022</v>
      </c>
      <c r="D1272" s="47" t="s">
        <v>2423</v>
      </c>
    </row>
    <row r="1273" spans="2:4" x14ac:dyDescent="0.25">
      <c r="B1273" s="48" t="s">
        <v>3552</v>
      </c>
      <c r="C1273" s="49">
        <v>41403941140010</v>
      </c>
      <c r="D1273" s="47" t="s">
        <v>2423</v>
      </c>
    </row>
    <row r="1274" spans="2:4" x14ac:dyDescent="0.25">
      <c r="B1274" s="48" t="s">
        <v>3554</v>
      </c>
      <c r="C1274" s="49">
        <v>63008055310067</v>
      </c>
      <c r="D1274" s="47" t="s">
        <v>2423</v>
      </c>
    </row>
    <row r="1275" spans="2:4" x14ac:dyDescent="0.25">
      <c r="B1275" s="48" t="s">
        <v>3556</v>
      </c>
      <c r="C1275" s="49">
        <v>41909891080052</v>
      </c>
      <c r="D1275" s="47" t="s">
        <v>2423</v>
      </c>
    </row>
    <row r="1276" spans="2:4" x14ac:dyDescent="0.25">
      <c r="B1276" s="48" t="s">
        <v>3557</v>
      </c>
      <c r="C1276" s="49">
        <v>61004045760023</v>
      </c>
      <c r="D1276" s="47" t="s">
        <v>2423</v>
      </c>
    </row>
    <row r="1277" spans="2:4" x14ac:dyDescent="0.25">
      <c r="B1277" s="48" t="s">
        <v>3559</v>
      </c>
      <c r="C1277" s="49">
        <v>63006025300025</v>
      </c>
      <c r="D1277" s="47" t="s">
        <v>2423</v>
      </c>
    </row>
    <row r="1278" spans="2:4" x14ac:dyDescent="0.25">
      <c r="B1278" s="48" t="s">
        <v>3561</v>
      </c>
      <c r="C1278" s="49">
        <v>42806995310021</v>
      </c>
      <c r="D1278" s="47" t="s">
        <v>2423</v>
      </c>
    </row>
    <row r="1279" spans="2:4" x14ac:dyDescent="0.25">
      <c r="B1279" s="48" t="s">
        <v>3563</v>
      </c>
      <c r="C1279" s="49">
        <v>62107046050025</v>
      </c>
      <c r="D1279" s="47" t="s">
        <v>2423</v>
      </c>
    </row>
    <row r="1280" spans="2:4" x14ac:dyDescent="0.25">
      <c r="B1280" s="48" t="s">
        <v>3565</v>
      </c>
      <c r="C1280" s="49">
        <v>60909015300010</v>
      </c>
      <c r="D1280" s="47" t="s">
        <v>2423</v>
      </c>
    </row>
    <row r="1281" spans="2:4" x14ac:dyDescent="0.25">
      <c r="B1281" s="48" t="s">
        <v>3567</v>
      </c>
      <c r="C1281" s="49">
        <v>41309901040056</v>
      </c>
      <c r="D1281" s="47" t="s">
        <v>2423</v>
      </c>
    </row>
    <row r="1282" spans="2:4" x14ac:dyDescent="0.25">
      <c r="B1282" s="48" t="s">
        <v>3569</v>
      </c>
      <c r="C1282" s="49">
        <v>40311941140024</v>
      </c>
      <c r="D1282" s="47" t="s">
        <v>2423</v>
      </c>
    </row>
    <row r="1283" spans="2:4" x14ac:dyDescent="0.25">
      <c r="B1283" s="48" t="s">
        <v>3571</v>
      </c>
      <c r="C1283" s="49">
        <v>40201951080044</v>
      </c>
      <c r="D1283" s="47" t="s">
        <v>2423</v>
      </c>
    </row>
    <row r="1284" spans="2:4" x14ac:dyDescent="0.25">
      <c r="B1284" s="48" t="s">
        <v>2242</v>
      </c>
      <c r="C1284" s="49">
        <v>60407025300023</v>
      </c>
      <c r="D1284" s="47" t="s">
        <v>2423</v>
      </c>
    </row>
    <row r="1285" spans="2:4" x14ac:dyDescent="0.25">
      <c r="B1285" s="48" t="s">
        <v>3572</v>
      </c>
      <c r="C1285" s="49">
        <v>41507975350015</v>
      </c>
      <c r="D1285" s="47" t="s">
        <v>2423</v>
      </c>
    </row>
    <row r="1286" spans="2:4" x14ac:dyDescent="0.25">
      <c r="B1286" s="48" t="s">
        <v>3573</v>
      </c>
      <c r="C1286" s="49">
        <v>51506015260014</v>
      </c>
      <c r="D1286" s="47" t="s">
        <v>2423</v>
      </c>
    </row>
    <row r="1287" spans="2:4" x14ac:dyDescent="0.25">
      <c r="B1287" s="48" t="s">
        <v>3575</v>
      </c>
      <c r="C1287" s="49">
        <v>60305035350011</v>
      </c>
      <c r="D1287" s="47" t="s">
        <v>2423</v>
      </c>
    </row>
    <row r="1288" spans="2:4" x14ac:dyDescent="0.25">
      <c r="B1288" s="48" t="s">
        <v>3577</v>
      </c>
      <c r="C1288" s="49">
        <v>62807005260099</v>
      </c>
      <c r="D1288" s="47" t="s">
        <v>2423</v>
      </c>
    </row>
    <row r="1289" spans="2:4" x14ac:dyDescent="0.25">
      <c r="B1289" s="48" t="s">
        <v>3578</v>
      </c>
      <c r="C1289" s="49">
        <v>40809931140036</v>
      </c>
      <c r="D1289" s="47" t="s">
        <v>2423</v>
      </c>
    </row>
    <row r="1290" spans="2:4" x14ac:dyDescent="0.25">
      <c r="B1290" s="48" t="s">
        <v>3580</v>
      </c>
      <c r="C1290" s="49">
        <v>61304035350028</v>
      </c>
      <c r="D1290" s="47" t="s">
        <v>2423</v>
      </c>
    </row>
    <row r="1291" spans="2:4" x14ac:dyDescent="0.25">
      <c r="B1291" s="48" t="s">
        <v>3582</v>
      </c>
      <c r="C1291" s="49">
        <v>40611861050057</v>
      </c>
      <c r="D1291" s="47" t="s">
        <v>2423</v>
      </c>
    </row>
    <row r="1292" spans="2:4" x14ac:dyDescent="0.25">
      <c r="B1292" s="48" t="s">
        <v>3583</v>
      </c>
      <c r="C1292" s="49">
        <v>50603055260059</v>
      </c>
      <c r="D1292" s="47" t="s">
        <v>2423</v>
      </c>
    </row>
    <row r="1293" spans="2:4" x14ac:dyDescent="0.25">
      <c r="B1293" s="48" t="s">
        <v>3585</v>
      </c>
      <c r="C1293" s="49">
        <v>31303871140043</v>
      </c>
      <c r="D1293" s="47" t="s">
        <v>2423</v>
      </c>
    </row>
    <row r="1294" spans="2:4" x14ac:dyDescent="0.25">
      <c r="B1294" s="48" t="s">
        <v>3587</v>
      </c>
      <c r="C1294" s="49">
        <v>41009891140049</v>
      </c>
      <c r="D1294" s="47" t="s">
        <v>2423</v>
      </c>
    </row>
    <row r="1295" spans="2:4" x14ac:dyDescent="0.25">
      <c r="B1295" s="48" t="s">
        <v>3589</v>
      </c>
      <c r="C1295" s="49">
        <v>32002951110046</v>
      </c>
      <c r="D1295" s="47" t="s">
        <v>2423</v>
      </c>
    </row>
    <row r="1296" spans="2:4" x14ac:dyDescent="0.25">
      <c r="B1296" s="48" t="s">
        <v>3591</v>
      </c>
      <c r="C1296" s="49">
        <v>50607025360044</v>
      </c>
      <c r="D1296" s="47" t="s">
        <v>2423</v>
      </c>
    </row>
    <row r="1297" spans="2:4" x14ac:dyDescent="0.25">
      <c r="B1297" s="48" t="s">
        <v>3593</v>
      </c>
      <c r="C1297" s="49">
        <v>41101861140045</v>
      </c>
      <c r="D1297" s="47" t="s">
        <v>2423</v>
      </c>
    </row>
    <row r="1298" spans="2:4" x14ac:dyDescent="0.25">
      <c r="B1298" s="48" t="s">
        <v>3594</v>
      </c>
      <c r="C1298" s="49">
        <v>42506975380016</v>
      </c>
      <c r="D1298" s="47" t="s">
        <v>2423</v>
      </c>
    </row>
    <row r="1299" spans="2:4" x14ac:dyDescent="0.25">
      <c r="B1299" s="48" t="s">
        <v>3596</v>
      </c>
      <c r="C1299" s="49">
        <v>61109015320033</v>
      </c>
      <c r="D1299" s="47" t="s">
        <v>2423</v>
      </c>
    </row>
    <row r="1300" spans="2:4" x14ac:dyDescent="0.25">
      <c r="B1300" s="48" t="s">
        <v>2263</v>
      </c>
      <c r="C1300" s="49">
        <v>30902835280022</v>
      </c>
      <c r="D1300" s="47" t="s">
        <v>2423</v>
      </c>
    </row>
    <row r="1301" spans="2:4" x14ac:dyDescent="0.25">
      <c r="B1301" s="48" t="s">
        <v>3599</v>
      </c>
      <c r="C1301" s="49">
        <v>50909025300027</v>
      </c>
      <c r="D1301" s="47" t="s">
        <v>2423</v>
      </c>
    </row>
    <row r="1302" spans="2:4" x14ac:dyDescent="0.25">
      <c r="B1302" s="48" t="s">
        <v>3601</v>
      </c>
      <c r="C1302" s="49">
        <v>50111055260024</v>
      </c>
      <c r="D1302" s="47" t="s">
        <v>2423</v>
      </c>
    </row>
    <row r="1303" spans="2:4" x14ac:dyDescent="0.25">
      <c r="B1303" s="48" t="s">
        <v>3603</v>
      </c>
      <c r="C1303" s="49">
        <v>50612045320066</v>
      </c>
      <c r="D1303" s="47" t="s">
        <v>2423</v>
      </c>
    </row>
    <row r="1304" spans="2:4" x14ac:dyDescent="0.25">
      <c r="B1304" s="48" t="s">
        <v>3605</v>
      </c>
      <c r="C1304" s="49">
        <v>31504975250018</v>
      </c>
      <c r="D1304" s="47" t="s">
        <v>2423</v>
      </c>
    </row>
    <row r="1305" spans="2:4" x14ac:dyDescent="0.25">
      <c r="B1305" s="48" t="s">
        <v>3607</v>
      </c>
      <c r="C1305" s="49">
        <v>40907915250020</v>
      </c>
      <c r="D1305" s="47" t="s">
        <v>2423</v>
      </c>
    </row>
    <row r="1306" spans="2:4" x14ac:dyDescent="0.25">
      <c r="B1306" s="48" t="s">
        <v>3608</v>
      </c>
      <c r="C1306" s="49">
        <v>42209861010010</v>
      </c>
      <c r="D1306" s="47" t="s">
        <v>2423</v>
      </c>
    </row>
    <row r="1307" spans="2:4" x14ac:dyDescent="0.25">
      <c r="B1307" s="48" t="s">
        <v>3610</v>
      </c>
      <c r="C1307" s="49">
        <v>42804801070073</v>
      </c>
      <c r="D1307" s="47" t="s">
        <v>2423</v>
      </c>
    </row>
    <row r="1308" spans="2:4" x14ac:dyDescent="0.25">
      <c r="B1308" s="48" t="s">
        <v>3611</v>
      </c>
      <c r="C1308" s="49">
        <v>41312911000075</v>
      </c>
      <c r="D1308" s="47" t="s">
        <v>2423</v>
      </c>
    </row>
    <row r="1309" spans="2:4" x14ac:dyDescent="0.25">
      <c r="B1309" s="48" t="s">
        <v>3613</v>
      </c>
      <c r="C1309" s="49">
        <v>40406881140044</v>
      </c>
      <c r="D1309" s="47" t="s">
        <v>2423</v>
      </c>
    </row>
    <row r="1310" spans="2:4" x14ac:dyDescent="0.25">
      <c r="B1310" s="48" t="s">
        <v>3615</v>
      </c>
      <c r="C1310" s="49">
        <v>40408821050068</v>
      </c>
      <c r="D1310" s="47" t="s">
        <v>2423</v>
      </c>
    </row>
    <row r="1311" spans="2:4" x14ac:dyDescent="0.25">
      <c r="B1311" s="48" t="s">
        <v>3617</v>
      </c>
      <c r="C1311" s="49">
        <v>40904871140053</v>
      </c>
      <c r="D1311" s="47" t="s">
        <v>2423</v>
      </c>
    </row>
    <row r="1312" spans="2:4" x14ac:dyDescent="0.25">
      <c r="B1312" s="48" t="s">
        <v>3619</v>
      </c>
      <c r="C1312" s="49">
        <v>40211821140042</v>
      </c>
      <c r="D1312" s="47" t="s">
        <v>2423</v>
      </c>
    </row>
    <row r="1313" spans="2:4" x14ac:dyDescent="0.25">
      <c r="B1313" s="48" t="s">
        <v>3621</v>
      </c>
      <c r="C1313" s="49">
        <v>42412995310060</v>
      </c>
      <c r="D1313" s="47" t="s">
        <v>2423</v>
      </c>
    </row>
    <row r="1314" spans="2:4" x14ac:dyDescent="0.25">
      <c r="B1314" s="48" t="s">
        <v>3623</v>
      </c>
      <c r="C1314" s="49">
        <v>40904995300016</v>
      </c>
      <c r="D1314" s="47" t="s">
        <v>2423</v>
      </c>
    </row>
    <row r="1315" spans="2:4" x14ac:dyDescent="0.25">
      <c r="B1315" s="48" t="s">
        <v>3625</v>
      </c>
      <c r="C1315" s="49">
        <v>62406055290012</v>
      </c>
      <c r="D1315" s="47" t="s">
        <v>2423</v>
      </c>
    </row>
    <row r="1316" spans="2:4" x14ac:dyDescent="0.25">
      <c r="B1316" s="48" t="s">
        <v>3627</v>
      </c>
      <c r="C1316" s="49">
        <v>61704016030055</v>
      </c>
      <c r="D1316" s="47" t="s">
        <v>2423</v>
      </c>
    </row>
    <row r="1317" spans="2:4" x14ac:dyDescent="0.25">
      <c r="B1317" s="48" t="s">
        <v>3629</v>
      </c>
      <c r="C1317" s="49">
        <v>41006825660011</v>
      </c>
      <c r="D1317" s="47" t="s">
        <v>2423</v>
      </c>
    </row>
    <row r="1318" spans="2:4" x14ac:dyDescent="0.25">
      <c r="B1318" s="48" t="s">
        <v>3631</v>
      </c>
      <c r="C1318" s="49">
        <v>42709871140076</v>
      </c>
      <c r="D1318" s="47" t="s">
        <v>2423</v>
      </c>
    </row>
    <row r="1319" spans="2:4" x14ac:dyDescent="0.25">
      <c r="B1319" s="48" t="s">
        <v>3633</v>
      </c>
      <c r="C1319" s="49">
        <v>63006025310022</v>
      </c>
      <c r="D1319" s="47" t="s">
        <v>2423</v>
      </c>
    </row>
    <row r="1320" spans="2:4" x14ac:dyDescent="0.25">
      <c r="B1320" s="48" t="s">
        <v>3635</v>
      </c>
      <c r="C1320" s="49">
        <v>41503941010071</v>
      </c>
      <c r="D1320" s="47" t="s">
        <v>2423</v>
      </c>
    </row>
    <row r="1321" spans="2:4" x14ac:dyDescent="0.25">
      <c r="B1321" s="48" t="s">
        <v>3637</v>
      </c>
      <c r="C1321" s="49">
        <v>41901825300010</v>
      </c>
      <c r="D1321" s="47" t="s">
        <v>2423</v>
      </c>
    </row>
    <row r="1322" spans="2:4" x14ac:dyDescent="0.25">
      <c r="B1322" s="48" t="s">
        <v>3639</v>
      </c>
      <c r="C1322" s="49">
        <v>62908016300016</v>
      </c>
      <c r="D1322" s="47" t="s">
        <v>2423</v>
      </c>
    </row>
    <row r="1323" spans="2:4" x14ac:dyDescent="0.25">
      <c r="B1323" s="48" t="s">
        <v>3641</v>
      </c>
      <c r="C1323" s="49">
        <v>42611845360013</v>
      </c>
      <c r="D1323" s="47" t="s">
        <v>2423</v>
      </c>
    </row>
    <row r="1324" spans="2:4" x14ac:dyDescent="0.25">
      <c r="B1324" s="48" t="s">
        <v>3643</v>
      </c>
      <c r="C1324" s="49">
        <v>40710911000032</v>
      </c>
      <c r="D1324" s="47" t="s">
        <v>2423</v>
      </c>
    </row>
    <row r="1325" spans="2:4" x14ac:dyDescent="0.25">
      <c r="B1325" s="48" t="s">
        <v>3645</v>
      </c>
      <c r="C1325" s="49">
        <v>61512045260048</v>
      </c>
      <c r="D1325" s="47" t="s">
        <v>2423</v>
      </c>
    </row>
    <row r="1326" spans="2:4" x14ac:dyDescent="0.25">
      <c r="B1326" s="48" t="s">
        <v>3647</v>
      </c>
      <c r="C1326" s="49">
        <v>40109911080018</v>
      </c>
      <c r="D1326" s="47" t="s">
        <v>2423</v>
      </c>
    </row>
    <row r="1327" spans="2:4" x14ac:dyDescent="0.25">
      <c r="B1327" s="48" t="s">
        <v>3648</v>
      </c>
      <c r="C1327" s="49">
        <v>41005975260058</v>
      </c>
      <c r="D1327" s="47" t="s">
        <v>2423</v>
      </c>
    </row>
    <row r="1328" spans="2:4" x14ac:dyDescent="0.25">
      <c r="B1328" s="48" t="s">
        <v>3650</v>
      </c>
      <c r="C1328" s="49">
        <v>42806911000131</v>
      </c>
      <c r="D1328" s="47" t="s">
        <v>2423</v>
      </c>
    </row>
    <row r="1329" spans="2:4" x14ac:dyDescent="0.25">
      <c r="B1329" s="48" t="s">
        <v>3652</v>
      </c>
      <c r="C1329" s="49">
        <v>61710055260072</v>
      </c>
      <c r="D1329" s="47" t="s">
        <v>2423</v>
      </c>
    </row>
    <row r="1330" spans="2:4" x14ac:dyDescent="0.25">
      <c r="B1330" s="48" t="s">
        <v>3654</v>
      </c>
      <c r="C1330" s="49">
        <v>42406921080053</v>
      </c>
      <c r="D1330" s="47" t="s">
        <v>2423</v>
      </c>
    </row>
    <row r="1331" spans="2:4" x14ac:dyDescent="0.25">
      <c r="B1331" s="48" t="s">
        <v>3656</v>
      </c>
      <c r="C1331" s="49">
        <v>42908911130039</v>
      </c>
      <c r="D1331" s="47" t="s">
        <v>2423</v>
      </c>
    </row>
    <row r="1332" spans="2:4" x14ac:dyDescent="0.25">
      <c r="B1332" s="48" t="s">
        <v>3658</v>
      </c>
      <c r="C1332" s="49">
        <v>60405045260077</v>
      </c>
      <c r="D1332" s="47" t="s">
        <v>2423</v>
      </c>
    </row>
    <row r="1333" spans="2:4" x14ac:dyDescent="0.25">
      <c r="B1333" s="48" t="s">
        <v>3660</v>
      </c>
      <c r="C1333" s="49">
        <v>41406861050087</v>
      </c>
      <c r="D1333" s="47" t="s">
        <v>2423</v>
      </c>
    </row>
    <row r="1334" spans="2:4" x14ac:dyDescent="0.25">
      <c r="B1334" s="48" t="s">
        <v>3662</v>
      </c>
      <c r="C1334" s="49">
        <v>41308922400087</v>
      </c>
      <c r="D1334" s="47" t="s">
        <v>2423</v>
      </c>
    </row>
    <row r="1335" spans="2:4" x14ac:dyDescent="0.25">
      <c r="B1335" s="48" t="s">
        <v>3664</v>
      </c>
      <c r="C1335" s="49">
        <v>41608781140068</v>
      </c>
      <c r="D1335" s="47" t="s">
        <v>2423</v>
      </c>
    </row>
    <row r="1336" spans="2:4" x14ac:dyDescent="0.25">
      <c r="B1336" s="48" t="s">
        <v>3666</v>
      </c>
      <c r="C1336" s="49">
        <v>41107975430018</v>
      </c>
      <c r="D1336" s="47" t="s">
        <v>2423</v>
      </c>
    </row>
    <row r="1337" spans="2:4" x14ac:dyDescent="0.25">
      <c r="B1337" s="48" t="s">
        <v>3668</v>
      </c>
      <c r="C1337" s="49">
        <v>31707985300036</v>
      </c>
      <c r="D1337" s="47" t="s">
        <v>2423</v>
      </c>
    </row>
    <row r="1338" spans="2:4" x14ac:dyDescent="0.25">
      <c r="B1338" s="48" t="s">
        <v>3670</v>
      </c>
      <c r="C1338" s="49">
        <v>42003791140036</v>
      </c>
      <c r="D1338" s="47" t="s">
        <v>2423</v>
      </c>
    </row>
    <row r="1339" spans="2:4" x14ac:dyDescent="0.25">
      <c r="B1339" s="48" t="s">
        <v>3672</v>
      </c>
      <c r="C1339" s="49">
        <v>42807931140012</v>
      </c>
      <c r="D1339" s="47" t="s">
        <v>2423</v>
      </c>
    </row>
    <row r="1340" spans="2:4" x14ac:dyDescent="0.25">
      <c r="B1340" s="48" t="s">
        <v>3674</v>
      </c>
      <c r="C1340" s="49">
        <v>40512941140029</v>
      </c>
      <c r="D1340" s="47" t="s">
        <v>2423</v>
      </c>
    </row>
    <row r="1341" spans="2:4" x14ac:dyDescent="0.25">
      <c r="B1341" s="48" t="s">
        <v>3676</v>
      </c>
      <c r="C1341" s="49">
        <v>42212975300012</v>
      </c>
      <c r="D1341" s="47" t="s">
        <v>2423</v>
      </c>
    </row>
    <row r="1342" spans="2:4" x14ac:dyDescent="0.25">
      <c r="B1342" s="48" t="s">
        <v>3678</v>
      </c>
      <c r="C1342" s="49">
        <v>41504911140068</v>
      </c>
      <c r="D1342" s="47" t="s">
        <v>2423</v>
      </c>
    </row>
    <row r="1343" spans="2:4" x14ac:dyDescent="0.25">
      <c r="B1343" s="48" t="s">
        <v>3680</v>
      </c>
      <c r="C1343" s="49">
        <v>30108931050011</v>
      </c>
      <c r="D1343" s="47" t="s">
        <v>2423</v>
      </c>
    </row>
    <row r="1344" spans="2:4" x14ac:dyDescent="0.25">
      <c r="B1344" s="48" t="s">
        <v>3682</v>
      </c>
      <c r="C1344" s="49">
        <v>31611975290015</v>
      </c>
      <c r="D1344" s="47" t="s">
        <v>2423</v>
      </c>
    </row>
    <row r="1345" spans="2:4" x14ac:dyDescent="0.25">
      <c r="B1345" s="48" t="s">
        <v>3684</v>
      </c>
      <c r="C1345" s="49">
        <v>60406055310105</v>
      </c>
      <c r="D1345" s="47" t="s">
        <v>2423</v>
      </c>
    </row>
    <row r="1346" spans="2:4" x14ac:dyDescent="0.25">
      <c r="B1346" s="48" t="s">
        <v>3686</v>
      </c>
      <c r="C1346" s="49">
        <v>51710036210024</v>
      </c>
      <c r="D1346" s="47" t="s">
        <v>2423</v>
      </c>
    </row>
    <row r="1347" spans="2:4" x14ac:dyDescent="0.25">
      <c r="B1347" s="48" t="s">
        <v>3688</v>
      </c>
      <c r="C1347" s="49">
        <v>61801015260033</v>
      </c>
      <c r="D1347" s="47" t="s">
        <v>2423</v>
      </c>
    </row>
    <row r="1348" spans="2:4" x14ac:dyDescent="0.25">
      <c r="B1348" s="48" t="s">
        <v>3690</v>
      </c>
      <c r="C1348" s="49">
        <v>50301015300013</v>
      </c>
      <c r="D1348" s="47" t="s">
        <v>2423</v>
      </c>
    </row>
    <row r="1349" spans="2:4" x14ac:dyDescent="0.25">
      <c r="B1349" s="48" t="s">
        <v>3692</v>
      </c>
      <c r="C1349" s="49">
        <v>41802931120010</v>
      </c>
      <c r="D1349" s="47" t="s">
        <v>2423</v>
      </c>
    </row>
    <row r="1350" spans="2:4" x14ac:dyDescent="0.25">
      <c r="B1350" s="48" t="s">
        <v>3694</v>
      </c>
      <c r="C1350" s="49">
        <v>40302935300012</v>
      </c>
      <c r="D1350" s="47" t="s">
        <v>2423</v>
      </c>
    </row>
    <row r="1351" spans="2:4" x14ac:dyDescent="0.25">
      <c r="B1351" s="48" t="s">
        <v>3696</v>
      </c>
      <c r="C1351" s="49">
        <v>40506901070064</v>
      </c>
      <c r="D1351" s="47" t="s">
        <v>2423</v>
      </c>
    </row>
    <row r="1352" spans="2:4" x14ac:dyDescent="0.25">
      <c r="B1352" s="48" t="s">
        <v>3697</v>
      </c>
      <c r="C1352" s="49">
        <v>62105035360043</v>
      </c>
      <c r="D1352" s="47" t="s">
        <v>2423</v>
      </c>
    </row>
    <row r="1353" spans="2:4" x14ac:dyDescent="0.25">
      <c r="B1353" s="48" t="s">
        <v>3699</v>
      </c>
      <c r="C1353" s="49">
        <v>62705035380012</v>
      </c>
      <c r="D1353" s="47" t="s">
        <v>2423</v>
      </c>
    </row>
    <row r="1354" spans="2:4" x14ac:dyDescent="0.25">
      <c r="B1354" s="48" t="s">
        <v>3701</v>
      </c>
      <c r="C1354" s="49">
        <v>41010911140020</v>
      </c>
      <c r="D1354" s="47" t="s">
        <v>2423</v>
      </c>
    </row>
    <row r="1355" spans="2:4" x14ac:dyDescent="0.25">
      <c r="B1355" s="48" t="s">
        <v>3703</v>
      </c>
      <c r="C1355" s="49">
        <v>42706941010075</v>
      </c>
      <c r="D1355" s="47" t="s">
        <v>2423</v>
      </c>
    </row>
    <row r="1356" spans="2:4" x14ac:dyDescent="0.25">
      <c r="B1356" s="48" t="s">
        <v>3705</v>
      </c>
      <c r="C1356" s="49">
        <v>60811045260069</v>
      </c>
      <c r="D1356" s="47" t="s">
        <v>2423</v>
      </c>
    </row>
    <row r="1357" spans="2:4" x14ac:dyDescent="0.25">
      <c r="B1357" s="48" t="s">
        <v>2348</v>
      </c>
      <c r="C1357" s="49">
        <v>61308035350013</v>
      </c>
      <c r="D1357" s="47" t="s">
        <v>2423</v>
      </c>
    </row>
    <row r="1358" spans="2:4" x14ac:dyDescent="0.25">
      <c r="B1358" s="48" t="s">
        <v>3708</v>
      </c>
      <c r="C1358" s="49">
        <v>40411881140077</v>
      </c>
      <c r="D1358" s="47" t="s">
        <v>2423</v>
      </c>
    </row>
    <row r="1359" spans="2:4" x14ac:dyDescent="0.25">
      <c r="B1359" s="48" t="s">
        <v>3710</v>
      </c>
      <c r="C1359" s="49">
        <v>41906911050088</v>
      </c>
      <c r="D1359" s="47" t="s">
        <v>2423</v>
      </c>
    </row>
    <row r="1360" spans="2:4" x14ac:dyDescent="0.25">
      <c r="B1360" s="48" t="s">
        <v>3711</v>
      </c>
      <c r="C1360" s="49">
        <v>42203995300012</v>
      </c>
      <c r="D1360" s="47" t="s">
        <v>2423</v>
      </c>
    </row>
    <row r="1361" spans="2:4" x14ac:dyDescent="0.25">
      <c r="B1361" s="48" t="s">
        <v>3713</v>
      </c>
      <c r="C1361" s="49">
        <v>61305045350011</v>
      </c>
      <c r="D1361" s="47" t="s">
        <v>2423</v>
      </c>
    </row>
    <row r="1362" spans="2:4" x14ac:dyDescent="0.25">
      <c r="B1362" s="48" t="s">
        <v>3715</v>
      </c>
      <c r="C1362" s="49">
        <v>60207055820038</v>
      </c>
      <c r="D1362" s="47" t="s">
        <v>2423</v>
      </c>
    </row>
    <row r="1363" spans="2:4" x14ac:dyDescent="0.25">
      <c r="B1363" s="37" t="s">
        <v>1334</v>
      </c>
      <c r="C1363" s="97">
        <v>63107016380014</v>
      </c>
      <c r="D1363" s="88" t="s">
        <v>4006</v>
      </c>
    </row>
    <row r="1364" spans="2:4" x14ac:dyDescent="0.25">
      <c r="B1364" s="37" t="s">
        <v>1335</v>
      </c>
      <c r="C1364" s="97" t="s">
        <v>4008</v>
      </c>
      <c r="D1364" s="88" t="s">
        <v>4006</v>
      </c>
    </row>
    <row r="1365" spans="2:4" x14ac:dyDescent="0.25">
      <c r="B1365" s="37" t="s">
        <v>1337</v>
      </c>
      <c r="C1365" s="97">
        <v>60102025660044</v>
      </c>
      <c r="D1365" s="88" t="s">
        <v>4006</v>
      </c>
    </row>
    <row r="1366" spans="2:4" x14ac:dyDescent="0.25">
      <c r="B1366" s="37" t="s">
        <v>1338</v>
      </c>
      <c r="C1366" s="97">
        <v>40305955300015</v>
      </c>
      <c r="D1366" s="88" t="s">
        <v>4006</v>
      </c>
    </row>
    <row r="1367" spans="2:4" x14ac:dyDescent="0.25">
      <c r="B1367" s="37" t="s">
        <v>1341</v>
      </c>
      <c r="C1367" s="97">
        <v>51205035380017</v>
      </c>
      <c r="D1367" s="88" t="s">
        <v>4006</v>
      </c>
    </row>
    <row r="1368" spans="2:4" x14ac:dyDescent="0.25">
      <c r="B1368" s="37" t="s">
        <v>1347</v>
      </c>
      <c r="C1368" s="97">
        <v>60603015260058</v>
      </c>
      <c r="D1368" s="88" t="s">
        <v>4006</v>
      </c>
    </row>
    <row r="1369" spans="2:4" x14ac:dyDescent="0.25">
      <c r="B1369" s="37" t="s">
        <v>1348</v>
      </c>
      <c r="C1369" s="97">
        <v>60901025300044</v>
      </c>
      <c r="D1369" s="88" t="s">
        <v>4006</v>
      </c>
    </row>
    <row r="1370" spans="2:4" x14ac:dyDescent="0.25">
      <c r="B1370" s="37" t="s">
        <v>1349</v>
      </c>
      <c r="C1370" s="97">
        <v>32712931170017</v>
      </c>
      <c r="D1370" s="88" t="s">
        <v>4006</v>
      </c>
    </row>
    <row r="1371" spans="2:4" x14ac:dyDescent="0.25">
      <c r="B1371" s="37" t="s">
        <v>1350</v>
      </c>
      <c r="C1371" s="97">
        <v>61205025380024</v>
      </c>
      <c r="D1371" s="88" t="s">
        <v>4006</v>
      </c>
    </row>
    <row r="1372" spans="2:4" x14ac:dyDescent="0.25">
      <c r="B1372" s="37" t="s">
        <v>1351</v>
      </c>
      <c r="C1372" s="97">
        <v>51008045260047</v>
      </c>
      <c r="D1372" s="88" t="s">
        <v>4006</v>
      </c>
    </row>
    <row r="1373" spans="2:4" x14ac:dyDescent="0.25">
      <c r="B1373" s="37" t="s">
        <v>1354</v>
      </c>
      <c r="C1373" s="97">
        <v>60910015310093</v>
      </c>
      <c r="D1373" s="88" t="s">
        <v>4006</v>
      </c>
    </row>
    <row r="1374" spans="2:4" x14ac:dyDescent="0.25">
      <c r="B1374" s="37" t="s">
        <v>1356</v>
      </c>
      <c r="C1374" s="97">
        <v>60905036060014</v>
      </c>
      <c r="D1374" s="88" t="s">
        <v>4006</v>
      </c>
    </row>
    <row r="1375" spans="2:4" x14ac:dyDescent="0.25">
      <c r="B1375" s="37" t="s">
        <v>1360</v>
      </c>
      <c r="C1375" s="97">
        <v>50509025260031</v>
      </c>
      <c r="D1375" s="88" t="s">
        <v>4006</v>
      </c>
    </row>
    <row r="1376" spans="2:4" x14ac:dyDescent="0.25">
      <c r="B1376" s="37" t="s">
        <v>1371</v>
      </c>
      <c r="C1376" s="97">
        <v>63001045300017</v>
      </c>
      <c r="D1376" s="88" t="s">
        <v>4006</v>
      </c>
    </row>
    <row r="1377" spans="2:4" x14ac:dyDescent="0.25">
      <c r="B1377" s="37" t="s">
        <v>1372</v>
      </c>
      <c r="C1377" s="97">
        <v>60308025280013</v>
      </c>
      <c r="D1377" s="88" t="s">
        <v>4006</v>
      </c>
    </row>
    <row r="1378" spans="2:4" x14ac:dyDescent="0.25">
      <c r="B1378" s="37" t="s">
        <v>1375</v>
      </c>
      <c r="C1378" s="97">
        <v>51904035340020</v>
      </c>
      <c r="D1378" s="88" t="s">
        <v>4006</v>
      </c>
    </row>
    <row r="1379" spans="2:4" x14ac:dyDescent="0.25">
      <c r="B1379" s="37" t="s">
        <v>1379</v>
      </c>
      <c r="C1379" s="97">
        <v>62007035300015</v>
      </c>
      <c r="D1379" s="88" t="s">
        <v>4006</v>
      </c>
    </row>
    <row r="1380" spans="2:4" x14ac:dyDescent="0.25">
      <c r="B1380" s="37" t="s">
        <v>1381</v>
      </c>
      <c r="C1380" s="97">
        <v>30304975300019</v>
      </c>
      <c r="D1380" s="88" t="s">
        <v>4006</v>
      </c>
    </row>
    <row r="1381" spans="2:4" x14ac:dyDescent="0.25">
      <c r="B1381" s="37" t="s">
        <v>4031</v>
      </c>
      <c r="C1381" s="97">
        <v>62310035360016</v>
      </c>
      <c r="D1381" s="88" t="s">
        <v>4006</v>
      </c>
    </row>
    <row r="1382" spans="2:4" x14ac:dyDescent="0.25">
      <c r="B1382" s="37" t="s">
        <v>1388</v>
      </c>
      <c r="C1382" s="97">
        <v>62511045260031</v>
      </c>
      <c r="D1382" s="88" t="s">
        <v>4006</v>
      </c>
    </row>
    <row r="1383" spans="2:4" x14ac:dyDescent="0.25">
      <c r="B1383" s="37" t="s">
        <v>1389</v>
      </c>
      <c r="C1383" s="97">
        <v>60509035350060</v>
      </c>
      <c r="D1383" s="88" t="s">
        <v>4006</v>
      </c>
    </row>
    <row r="1384" spans="2:4" x14ac:dyDescent="0.25">
      <c r="B1384" s="37" t="s">
        <v>1391</v>
      </c>
      <c r="C1384" s="97">
        <v>51812005320018</v>
      </c>
      <c r="D1384" s="88" t="s">
        <v>4006</v>
      </c>
    </row>
    <row r="1385" spans="2:4" x14ac:dyDescent="0.25">
      <c r="B1385" s="37" t="s">
        <v>1398</v>
      </c>
      <c r="C1385" s="97">
        <v>40512921050014</v>
      </c>
      <c r="D1385" s="88" t="s">
        <v>4006</v>
      </c>
    </row>
    <row r="1386" spans="2:4" x14ac:dyDescent="0.25">
      <c r="B1386" s="37" t="s">
        <v>1399</v>
      </c>
      <c r="C1386" s="97">
        <v>52112016830047</v>
      </c>
      <c r="D1386" s="88" t="s">
        <v>4006</v>
      </c>
    </row>
    <row r="1387" spans="2:4" x14ac:dyDescent="0.25">
      <c r="B1387" s="37" t="s">
        <v>1400</v>
      </c>
      <c r="C1387" s="97">
        <v>31511995260048</v>
      </c>
      <c r="D1387" s="88" t="s">
        <v>4006</v>
      </c>
    </row>
    <row r="1388" spans="2:4" x14ac:dyDescent="0.25">
      <c r="B1388" s="37" t="s">
        <v>1402</v>
      </c>
      <c r="C1388" s="97">
        <v>60901025280049</v>
      </c>
      <c r="D1388" s="88" t="s">
        <v>4006</v>
      </c>
    </row>
    <row r="1389" spans="2:4" x14ac:dyDescent="0.25">
      <c r="B1389" s="37" t="s">
        <v>1407</v>
      </c>
      <c r="C1389" s="97">
        <v>40505975300028</v>
      </c>
      <c r="D1389" s="88" t="s">
        <v>4006</v>
      </c>
    </row>
    <row r="1390" spans="2:4" x14ac:dyDescent="0.25">
      <c r="B1390" s="37" t="s">
        <v>1409</v>
      </c>
      <c r="C1390" s="97">
        <v>52909005300036</v>
      </c>
      <c r="D1390" s="88" t="s">
        <v>4006</v>
      </c>
    </row>
    <row r="1391" spans="2:4" x14ac:dyDescent="0.25">
      <c r="B1391" s="37" t="s">
        <v>1415</v>
      </c>
      <c r="C1391" s="97">
        <v>43005881070046</v>
      </c>
      <c r="D1391" s="88" t="s">
        <v>4006</v>
      </c>
    </row>
    <row r="1392" spans="2:4" x14ac:dyDescent="0.25">
      <c r="B1392" s="37" t="s">
        <v>1418</v>
      </c>
      <c r="C1392" s="97">
        <v>51307015300038</v>
      </c>
      <c r="D1392" s="88" t="s">
        <v>4006</v>
      </c>
    </row>
    <row r="1393" spans="2:4" x14ac:dyDescent="0.25">
      <c r="B1393" s="37" t="s">
        <v>1419</v>
      </c>
      <c r="C1393" s="97">
        <v>61711016060030</v>
      </c>
      <c r="D1393" s="88" t="s">
        <v>4006</v>
      </c>
    </row>
    <row r="1394" spans="2:4" x14ac:dyDescent="0.25">
      <c r="B1394" s="37" t="s">
        <v>1420</v>
      </c>
      <c r="C1394" s="97">
        <v>43005995350021</v>
      </c>
      <c r="D1394" s="88" t="s">
        <v>4006</v>
      </c>
    </row>
    <row r="1395" spans="2:4" x14ac:dyDescent="0.25">
      <c r="B1395" s="37" t="s">
        <v>1426</v>
      </c>
      <c r="C1395" s="97">
        <v>51011035280026</v>
      </c>
      <c r="D1395" s="88" t="s">
        <v>4006</v>
      </c>
    </row>
    <row r="1396" spans="2:4" x14ac:dyDescent="0.25">
      <c r="B1396" s="37" t="s">
        <v>1430</v>
      </c>
      <c r="C1396" s="97">
        <v>40303935380011</v>
      </c>
      <c r="D1396" s="88" t="s">
        <v>4006</v>
      </c>
    </row>
    <row r="1397" spans="2:4" x14ac:dyDescent="0.25">
      <c r="B1397" s="37" t="s">
        <v>1432</v>
      </c>
      <c r="C1397" s="97">
        <v>51210025260031</v>
      </c>
      <c r="D1397" s="88" t="s">
        <v>4006</v>
      </c>
    </row>
    <row r="1398" spans="2:4" x14ac:dyDescent="0.25">
      <c r="B1398" s="37" t="s">
        <v>1440</v>
      </c>
      <c r="C1398" s="97">
        <v>52009040005049</v>
      </c>
      <c r="D1398" s="88" t="s">
        <v>4006</v>
      </c>
    </row>
    <row r="1399" spans="2:4" x14ac:dyDescent="0.25">
      <c r="B1399" s="37" t="s">
        <v>1441</v>
      </c>
      <c r="C1399" s="97">
        <v>50908035360054</v>
      </c>
      <c r="D1399" s="88" t="s">
        <v>4006</v>
      </c>
    </row>
    <row r="1400" spans="2:4" x14ac:dyDescent="0.25">
      <c r="B1400" s="37" t="s">
        <v>1442</v>
      </c>
      <c r="C1400" s="97">
        <v>62609045260060</v>
      </c>
      <c r="D1400" s="88" t="s">
        <v>4006</v>
      </c>
    </row>
    <row r="1401" spans="2:4" x14ac:dyDescent="0.25">
      <c r="B1401" s="37" t="s">
        <v>1447</v>
      </c>
      <c r="C1401" s="97">
        <v>40201970910014</v>
      </c>
      <c r="D1401" s="88" t="s">
        <v>4006</v>
      </c>
    </row>
    <row r="1402" spans="2:4" x14ac:dyDescent="0.25">
      <c r="B1402" s="37" t="s">
        <v>4050</v>
      </c>
      <c r="C1402" s="97">
        <v>63010035300014</v>
      </c>
      <c r="D1402" s="88" t="s">
        <v>4006</v>
      </c>
    </row>
    <row r="1403" spans="2:4" x14ac:dyDescent="0.25">
      <c r="B1403" s="37" t="s">
        <v>1457</v>
      </c>
      <c r="C1403" s="97">
        <v>30510941050046</v>
      </c>
      <c r="D1403" s="88" t="s">
        <v>4006</v>
      </c>
    </row>
    <row r="1404" spans="2:4" x14ac:dyDescent="0.25">
      <c r="B1404" s="37" t="s">
        <v>1458</v>
      </c>
      <c r="C1404" s="97">
        <v>40402911140037</v>
      </c>
      <c r="D1404" s="88" t="s">
        <v>4006</v>
      </c>
    </row>
    <row r="1405" spans="2:4" x14ac:dyDescent="0.25">
      <c r="B1405" s="37" t="s">
        <v>1468</v>
      </c>
      <c r="C1405" s="97">
        <v>60207046170018</v>
      </c>
      <c r="D1405" s="88" t="s">
        <v>4006</v>
      </c>
    </row>
    <row r="1406" spans="2:4" x14ac:dyDescent="0.25">
      <c r="B1406" s="37" t="s">
        <v>1473</v>
      </c>
      <c r="C1406" s="97">
        <v>61709045290014</v>
      </c>
      <c r="D1406" s="88" t="s">
        <v>4006</v>
      </c>
    </row>
    <row r="1407" spans="2:4" x14ac:dyDescent="0.25">
      <c r="B1407" s="37" t="s">
        <v>1476</v>
      </c>
      <c r="C1407" s="97">
        <v>52102025340015</v>
      </c>
      <c r="D1407" s="88" t="s">
        <v>4006</v>
      </c>
    </row>
    <row r="1408" spans="2:4" x14ac:dyDescent="0.25">
      <c r="B1408" s="37" t="s">
        <v>1485</v>
      </c>
      <c r="C1408" s="97">
        <v>62308035260043</v>
      </c>
      <c r="D1408" s="88" t="s">
        <v>4006</v>
      </c>
    </row>
    <row r="1409" spans="2:4" x14ac:dyDescent="0.25">
      <c r="B1409" s="37" t="s">
        <v>1487</v>
      </c>
      <c r="C1409" s="97">
        <v>61404035370016</v>
      </c>
      <c r="D1409" s="88" t="s">
        <v>4006</v>
      </c>
    </row>
    <row r="1410" spans="2:4" x14ac:dyDescent="0.25">
      <c r="B1410" s="37" t="s">
        <v>1495</v>
      </c>
      <c r="C1410" s="97">
        <v>42305911140086</v>
      </c>
      <c r="D1410" s="88" t="s">
        <v>4006</v>
      </c>
    </row>
    <row r="1411" spans="2:4" x14ac:dyDescent="0.25">
      <c r="B1411" s="37" t="s">
        <v>1503</v>
      </c>
      <c r="C1411" s="97">
        <v>51708045280024</v>
      </c>
      <c r="D1411" s="88" t="s">
        <v>4006</v>
      </c>
    </row>
    <row r="1412" spans="2:4" x14ac:dyDescent="0.25">
      <c r="B1412" s="37" t="s">
        <v>1506</v>
      </c>
      <c r="C1412" s="97">
        <v>60805035300011</v>
      </c>
      <c r="D1412" s="88" t="s">
        <v>4006</v>
      </c>
    </row>
    <row r="1413" spans="2:4" x14ac:dyDescent="0.25">
      <c r="B1413" s="37" t="s">
        <v>1517</v>
      </c>
      <c r="C1413" s="97">
        <v>41605985340010</v>
      </c>
      <c r="D1413" s="88" t="s">
        <v>4006</v>
      </c>
    </row>
    <row r="1414" spans="2:4" x14ac:dyDescent="0.25">
      <c r="B1414" s="37" t="s">
        <v>1522</v>
      </c>
      <c r="C1414" s="97">
        <v>31811891140036</v>
      </c>
      <c r="D1414" s="88" t="s">
        <v>4006</v>
      </c>
    </row>
    <row r="1415" spans="2:4" x14ac:dyDescent="0.25">
      <c r="B1415" s="37" t="s">
        <v>1523</v>
      </c>
      <c r="C1415" s="97">
        <v>51712035300021</v>
      </c>
      <c r="D1415" s="88" t="s">
        <v>4006</v>
      </c>
    </row>
    <row r="1416" spans="2:4" x14ac:dyDescent="0.25">
      <c r="B1416" s="37" t="s">
        <v>1524</v>
      </c>
      <c r="C1416" s="97">
        <v>30903901140024</v>
      </c>
      <c r="D1416" s="88" t="s">
        <v>4006</v>
      </c>
    </row>
    <row r="1417" spans="2:4" x14ac:dyDescent="0.25">
      <c r="B1417" s="37" t="s">
        <v>1529</v>
      </c>
      <c r="C1417" s="97">
        <v>40807891140079</v>
      </c>
      <c r="D1417" s="88" t="s">
        <v>4006</v>
      </c>
    </row>
    <row r="1418" spans="2:4" x14ac:dyDescent="0.25">
      <c r="B1418" s="37" t="s">
        <v>1532</v>
      </c>
      <c r="C1418" s="97">
        <v>60608025300059</v>
      </c>
      <c r="D1418" s="88" t="s">
        <v>4006</v>
      </c>
    </row>
    <row r="1419" spans="2:4" x14ac:dyDescent="0.25">
      <c r="B1419" s="37" t="s">
        <v>1534</v>
      </c>
      <c r="C1419" s="97">
        <v>30504961010054</v>
      </c>
      <c r="D1419" s="88" t="s">
        <v>4006</v>
      </c>
    </row>
    <row r="1420" spans="2:4" x14ac:dyDescent="0.25">
      <c r="B1420" s="37" t="s">
        <v>1535</v>
      </c>
      <c r="C1420" s="97">
        <v>40510941050081</v>
      </c>
      <c r="D1420" s="88" t="s">
        <v>4006</v>
      </c>
    </row>
    <row r="1421" spans="2:4" x14ac:dyDescent="0.25">
      <c r="B1421" s="37" t="s">
        <v>1542</v>
      </c>
      <c r="C1421" s="97">
        <v>42610911120056</v>
      </c>
      <c r="D1421" s="88" t="s">
        <v>4006</v>
      </c>
    </row>
    <row r="1422" spans="2:4" x14ac:dyDescent="0.25">
      <c r="B1422" s="37" t="s">
        <v>1543</v>
      </c>
      <c r="C1422" s="97">
        <v>32509881140050</v>
      </c>
      <c r="D1422" s="88" t="s">
        <v>4006</v>
      </c>
    </row>
    <row r="1423" spans="2:4" x14ac:dyDescent="0.25">
      <c r="B1423" s="37" t="s">
        <v>1544</v>
      </c>
      <c r="C1423" s="97">
        <v>51405035300037</v>
      </c>
      <c r="D1423" s="88" t="s">
        <v>4006</v>
      </c>
    </row>
    <row r="1424" spans="2:4" x14ac:dyDescent="0.25">
      <c r="B1424" s="37" t="s">
        <v>1545</v>
      </c>
      <c r="C1424" s="97">
        <v>30703875320013</v>
      </c>
      <c r="D1424" s="88" t="s">
        <v>4006</v>
      </c>
    </row>
    <row r="1425" spans="2:4" x14ac:dyDescent="0.25">
      <c r="B1425" s="37" t="s">
        <v>1546</v>
      </c>
      <c r="C1425" s="97">
        <v>62403035310052</v>
      </c>
      <c r="D1425" s="88" t="s">
        <v>4006</v>
      </c>
    </row>
    <row r="1426" spans="2:4" x14ac:dyDescent="0.25">
      <c r="B1426" s="37" t="s">
        <v>1547</v>
      </c>
      <c r="C1426" s="97">
        <v>60602045370016</v>
      </c>
      <c r="D1426" s="88" t="s">
        <v>4006</v>
      </c>
    </row>
    <row r="1427" spans="2:4" x14ac:dyDescent="0.25">
      <c r="B1427" s="37" t="s">
        <v>1550</v>
      </c>
      <c r="C1427" s="97">
        <v>62407045260055</v>
      </c>
      <c r="D1427" s="88" t="s">
        <v>4006</v>
      </c>
    </row>
    <row r="1428" spans="2:4" x14ac:dyDescent="0.25">
      <c r="B1428" s="37" t="s">
        <v>1553</v>
      </c>
      <c r="C1428" s="97">
        <v>40708995300047</v>
      </c>
      <c r="D1428" s="88" t="s">
        <v>4006</v>
      </c>
    </row>
    <row r="1429" spans="2:4" x14ac:dyDescent="0.25">
      <c r="B1429" s="37" t="s">
        <v>1556</v>
      </c>
      <c r="C1429" s="97">
        <v>61607025310049</v>
      </c>
      <c r="D1429" s="88" t="s">
        <v>4006</v>
      </c>
    </row>
    <row r="1430" spans="2:4" x14ac:dyDescent="0.25">
      <c r="B1430" s="37" t="s">
        <v>1559</v>
      </c>
      <c r="C1430" s="97">
        <v>32510941000117</v>
      </c>
      <c r="D1430" s="88" t="s">
        <v>4006</v>
      </c>
    </row>
    <row r="1431" spans="2:4" x14ac:dyDescent="0.25">
      <c r="B1431" s="37" t="s">
        <v>1561</v>
      </c>
      <c r="C1431" s="97">
        <v>52611015280045</v>
      </c>
      <c r="D1431" s="88" t="s">
        <v>4006</v>
      </c>
    </row>
    <row r="1432" spans="2:4" x14ac:dyDescent="0.25">
      <c r="B1432" s="37" t="s">
        <v>1562</v>
      </c>
      <c r="C1432" s="97">
        <v>42903931050048</v>
      </c>
      <c r="D1432" s="88" t="s">
        <v>4006</v>
      </c>
    </row>
    <row r="1433" spans="2:4" x14ac:dyDescent="0.25">
      <c r="B1433" s="37" t="s">
        <v>1566</v>
      </c>
      <c r="C1433" s="97">
        <v>52307045280037</v>
      </c>
      <c r="D1433" s="88" t="s">
        <v>4006</v>
      </c>
    </row>
    <row r="1434" spans="2:4" x14ac:dyDescent="0.25">
      <c r="B1434" s="37" t="s">
        <v>1580</v>
      </c>
      <c r="C1434" s="97">
        <v>40210851120015</v>
      </c>
      <c r="D1434" s="88" t="s">
        <v>4006</v>
      </c>
    </row>
    <row r="1435" spans="2:4" x14ac:dyDescent="0.25">
      <c r="B1435" s="37" t="s">
        <v>1585</v>
      </c>
      <c r="C1435" s="97">
        <v>60502045260031</v>
      </c>
      <c r="D1435" s="88" t="s">
        <v>4006</v>
      </c>
    </row>
    <row r="1436" spans="2:4" x14ac:dyDescent="0.25">
      <c r="B1436" s="37" t="s">
        <v>1587</v>
      </c>
      <c r="C1436" s="97">
        <v>42201911140076</v>
      </c>
      <c r="D1436" s="88" t="s">
        <v>4006</v>
      </c>
    </row>
    <row r="1437" spans="2:4" x14ac:dyDescent="0.25">
      <c r="B1437" s="37" t="s">
        <v>4087</v>
      </c>
      <c r="C1437" s="97">
        <v>30910995330039</v>
      </c>
      <c r="D1437" s="88" t="s">
        <v>4006</v>
      </c>
    </row>
    <row r="1438" spans="2:4" x14ac:dyDescent="0.25">
      <c r="B1438" s="37" t="s">
        <v>1594</v>
      </c>
      <c r="C1438" s="97">
        <v>32412995280016</v>
      </c>
      <c r="D1438" s="88" t="s">
        <v>4006</v>
      </c>
    </row>
    <row r="1439" spans="2:4" x14ac:dyDescent="0.25">
      <c r="B1439" s="37" t="s">
        <v>4090</v>
      </c>
      <c r="C1439" s="97">
        <v>60108015350045</v>
      </c>
      <c r="D1439" s="88" t="s">
        <v>4006</v>
      </c>
    </row>
    <row r="1440" spans="2:4" x14ac:dyDescent="0.25">
      <c r="B1440" s="37" t="s">
        <v>1601</v>
      </c>
      <c r="C1440" s="97">
        <v>61507005280028</v>
      </c>
      <c r="D1440" s="88" t="s">
        <v>4006</v>
      </c>
    </row>
    <row r="1441" spans="2:4" x14ac:dyDescent="0.25">
      <c r="B1441" s="37" t="s">
        <v>1602</v>
      </c>
      <c r="C1441" s="97">
        <v>52906025260032</v>
      </c>
      <c r="D1441" s="88" t="s">
        <v>4006</v>
      </c>
    </row>
    <row r="1442" spans="2:4" x14ac:dyDescent="0.25">
      <c r="B1442" s="37" t="s">
        <v>1603</v>
      </c>
      <c r="C1442" s="97">
        <v>62605005350019</v>
      </c>
      <c r="D1442" s="88" t="s">
        <v>4006</v>
      </c>
    </row>
    <row r="1443" spans="2:4" x14ac:dyDescent="0.25">
      <c r="B1443" s="37" t="s">
        <v>1606</v>
      </c>
      <c r="C1443" s="97">
        <v>61306005300011</v>
      </c>
      <c r="D1443" s="88" t="s">
        <v>4006</v>
      </c>
    </row>
    <row r="1444" spans="2:4" x14ac:dyDescent="0.25">
      <c r="B1444" s="37" t="s">
        <v>1608</v>
      </c>
      <c r="C1444" s="97">
        <v>31609925360017</v>
      </c>
      <c r="D1444" s="88" t="s">
        <v>4006</v>
      </c>
    </row>
    <row r="1445" spans="2:4" x14ac:dyDescent="0.25">
      <c r="B1445" s="37" t="s">
        <v>1609</v>
      </c>
      <c r="C1445" s="97">
        <v>42808901140090</v>
      </c>
      <c r="D1445" s="88" t="s">
        <v>4006</v>
      </c>
    </row>
    <row r="1446" spans="2:4" x14ac:dyDescent="0.25">
      <c r="B1446" s="37" t="s">
        <v>1612</v>
      </c>
      <c r="C1446" s="97">
        <v>61205015310035</v>
      </c>
      <c r="D1446" s="88" t="s">
        <v>4006</v>
      </c>
    </row>
    <row r="1447" spans="2:4" x14ac:dyDescent="0.25">
      <c r="B1447" s="37" t="s">
        <v>1615</v>
      </c>
      <c r="C1447" s="97">
        <v>31606955360019</v>
      </c>
      <c r="D1447" s="88" t="s">
        <v>4006</v>
      </c>
    </row>
    <row r="1448" spans="2:4" x14ac:dyDescent="0.25">
      <c r="B1448" s="37" t="s">
        <v>1617</v>
      </c>
      <c r="C1448" s="97">
        <v>61911016060063</v>
      </c>
      <c r="D1448" s="88" t="s">
        <v>4006</v>
      </c>
    </row>
    <row r="1449" spans="2:4" x14ac:dyDescent="0.25">
      <c r="B1449" s="37" t="s">
        <v>1619</v>
      </c>
      <c r="C1449" s="97">
        <v>42106935300018</v>
      </c>
      <c r="D1449" s="88" t="s">
        <v>4006</v>
      </c>
    </row>
    <row r="1450" spans="2:4" x14ac:dyDescent="0.25">
      <c r="B1450" s="37" t="s">
        <v>1621</v>
      </c>
      <c r="C1450" s="97">
        <v>60705015260062</v>
      </c>
      <c r="D1450" s="88" t="s">
        <v>4006</v>
      </c>
    </row>
    <row r="1451" spans="2:4" x14ac:dyDescent="0.25">
      <c r="B1451" s="37" t="s">
        <v>1622</v>
      </c>
      <c r="C1451" s="97">
        <v>50108015280024</v>
      </c>
      <c r="D1451" s="88" t="s">
        <v>4006</v>
      </c>
    </row>
    <row r="1452" spans="2:4" x14ac:dyDescent="0.25">
      <c r="B1452" s="37" t="s">
        <v>1628</v>
      </c>
      <c r="C1452" s="97">
        <v>62604025300015</v>
      </c>
      <c r="D1452" s="88" t="s">
        <v>4006</v>
      </c>
    </row>
    <row r="1453" spans="2:4" x14ac:dyDescent="0.25">
      <c r="B1453" s="48" t="s">
        <v>1631</v>
      </c>
      <c r="C1453" s="49">
        <v>51004045340011</v>
      </c>
      <c r="D1453" s="88" t="s">
        <v>4006</v>
      </c>
    </row>
    <row r="1454" spans="2:4" x14ac:dyDescent="0.25">
      <c r="B1454" s="37" t="s">
        <v>1639</v>
      </c>
      <c r="C1454" s="97">
        <v>62110005380024</v>
      </c>
      <c r="D1454" s="88" t="s">
        <v>4006</v>
      </c>
    </row>
    <row r="1455" spans="2:4" x14ac:dyDescent="0.25">
      <c r="B1455" s="37" t="s">
        <v>1646</v>
      </c>
      <c r="C1455" s="97">
        <v>40902911120045</v>
      </c>
      <c r="D1455" s="88" t="s">
        <v>4006</v>
      </c>
    </row>
    <row r="1456" spans="2:4" x14ac:dyDescent="0.25">
      <c r="B1456" s="37" t="s">
        <v>1652</v>
      </c>
      <c r="C1456" s="97">
        <v>52812015300021</v>
      </c>
      <c r="D1456" s="88" t="s">
        <v>4006</v>
      </c>
    </row>
    <row r="1457" spans="2:4" x14ac:dyDescent="0.25">
      <c r="B1457" s="37" t="s">
        <v>1654</v>
      </c>
      <c r="C1457" s="97">
        <v>62708025300025</v>
      </c>
      <c r="D1457" s="88" t="s">
        <v>4006</v>
      </c>
    </row>
    <row r="1458" spans="2:4" x14ac:dyDescent="0.25">
      <c r="B1458" s="37" t="s">
        <v>1674</v>
      </c>
      <c r="C1458" s="97">
        <v>61806025340032</v>
      </c>
      <c r="D1458" s="88" t="s">
        <v>4006</v>
      </c>
    </row>
    <row r="1459" spans="2:4" x14ac:dyDescent="0.25">
      <c r="B1459" s="37" t="s">
        <v>1675</v>
      </c>
      <c r="C1459" s="97">
        <v>50907015290040</v>
      </c>
      <c r="D1459" s="88" t="s">
        <v>4006</v>
      </c>
    </row>
    <row r="1460" spans="2:4" x14ac:dyDescent="0.25">
      <c r="B1460" s="37" t="s">
        <v>1676</v>
      </c>
      <c r="C1460" s="97">
        <v>33107941050045</v>
      </c>
      <c r="D1460" s="88" t="s">
        <v>4006</v>
      </c>
    </row>
    <row r="1461" spans="2:4" x14ac:dyDescent="0.25">
      <c r="B1461" s="37" t="s">
        <v>1677</v>
      </c>
      <c r="C1461" s="97">
        <v>32910995280053</v>
      </c>
      <c r="D1461" s="88" t="s">
        <v>4006</v>
      </c>
    </row>
    <row r="1462" spans="2:4" x14ac:dyDescent="0.25">
      <c r="B1462" s="37" t="s">
        <v>1678</v>
      </c>
      <c r="C1462" s="97">
        <v>32706965250012</v>
      </c>
      <c r="D1462" s="88" t="s">
        <v>4006</v>
      </c>
    </row>
    <row r="1463" spans="2:4" x14ac:dyDescent="0.25">
      <c r="B1463" s="37" t="s">
        <v>1680</v>
      </c>
      <c r="C1463" s="97">
        <v>40406901140056</v>
      </c>
      <c r="D1463" s="88" t="s">
        <v>4006</v>
      </c>
    </row>
    <row r="1464" spans="2:4" x14ac:dyDescent="0.25">
      <c r="B1464" s="37" t="s">
        <v>1682</v>
      </c>
      <c r="C1464" s="97">
        <v>61705045360012</v>
      </c>
      <c r="D1464" s="88" t="s">
        <v>4006</v>
      </c>
    </row>
    <row r="1465" spans="2:4" x14ac:dyDescent="0.25">
      <c r="B1465" s="37" t="s">
        <v>1687</v>
      </c>
      <c r="C1465" s="97">
        <v>41907905250019</v>
      </c>
      <c r="D1465" s="88" t="s">
        <v>4006</v>
      </c>
    </row>
    <row r="1466" spans="2:4" x14ac:dyDescent="0.25">
      <c r="B1466" s="37" t="s">
        <v>1695</v>
      </c>
      <c r="C1466" s="97">
        <v>60809045260035</v>
      </c>
      <c r="D1466" s="88" t="s">
        <v>4006</v>
      </c>
    </row>
    <row r="1467" spans="2:4" x14ac:dyDescent="0.25">
      <c r="B1467" s="37" t="s">
        <v>1697</v>
      </c>
      <c r="C1467" s="97">
        <v>31009871110085</v>
      </c>
      <c r="D1467" s="88" t="s">
        <v>4006</v>
      </c>
    </row>
    <row r="1468" spans="2:4" x14ac:dyDescent="0.25">
      <c r="B1468" s="37" t="s">
        <v>1700</v>
      </c>
      <c r="C1468" s="97">
        <v>60203015260016</v>
      </c>
      <c r="D1468" s="88" t="s">
        <v>4006</v>
      </c>
    </row>
    <row r="1469" spans="2:4" x14ac:dyDescent="0.25">
      <c r="B1469" s="37" t="s">
        <v>1701</v>
      </c>
      <c r="C1469" s="97">
        <v>41812951000023</v>
      </c>
      <c r="D1469" s="88" t="s">
        <v>4006</v>
      </c>
    </row>
    <row r="1470" spans="2:4" x14ac:dyDescent="0.25">
      <c r="B1470" s="37" t="s">
        <v>1706</v>
      </c>
      <c r="C1470" s="97">
        <v>41010951140028</v>
      </c>
      <c r="D1470" s="88" t="s">
        <v>4006</v>
      </c>
    </row>
    <row r="1471" spans="2:4" x14ac:dyDescent="0.25">
      <c r="B1471" s="37" t="s">
        <v>1709</v>
      </c>
      <c r="C1471" s="97">
        <v>50309025660019</v>
      </c>
      <c r="D1471" s="88" t="s">
        <v>4006</v>
      </c>
    </row>
    <row r="1472" spans="2:4" x14ac:dyDescent="0.25">
      <c r="B1472" s="37" t="s">
        <v>1711</v>
      </c>
      <c r="C1472" s="97">
        <v>30706941010010</v>
      </c>
      <c r="D1472" s="88" t="s">
        <v>4006</v>
      </c>
    </row>
    <row r="1473" spans="2:4" x14ac:dyDescent="0.25">
      <c r="B1473" s="48" t="s">
        <v>2909</v>
      </c>
      <c r="C1473" s="49">
        <v>31106861140029</v>
      </c>
      <c r="D1473" s="47" t="s">
        <v>2423</v>
      </c>
    </row>
    <row r="1474" spans="2:4" x14ac:dyDescent="0.25">
      <c r="B1474" s="37" t="s">
        <v>1717</v>
      </c>
      <c r="C1474" s="97">
        <v>30101965300028</v>
      </c>
      <c r="D1474" s="88" t="s">
        <v>4006</v>
      </c>
    </row>
    <row r="1475" spans="2:4" x14ac:dyDescent="0.25">
      <c r="B1475" s="37" t="s">
        <v>1718</v>
      </c>
      <c r="C1475" s="97">
        <v>42108941000117</v>
      </c>
      <c r="D1475" s="88" t="s">
        <v>4006</v>
      </c>
    </row>
    <row r="1476" spans="2:4" x14ac:dyDescent="0.25">
      <c r="B1476" s="37" t="s">
        <v>1725</v>
      </c>
      <c r="C1476" s="97">
        <v>41309810950017</v>
      </c>
      <c r="D1476" s="88" t="s">
        <v>4006</v>
      </c>
    </row>
    <row r="1477" spans="2:4" x14ac:dyDescent="0.25">
      <c r="B1477" s="37" t="s">
        <v>1727</v>
      </c>
      <c r="C1477" s="97">
        <v>42003801150017</v>
      </c>
      <c r="D1477" s="88" t="s">
        <v>4006</v>
      </c>
    </row>
    <row r="1478" spans="2:4" x14ac:dyDescent="0.25">
      <c r="B1478" s="37" t="s">
        <v>4128</v>
      </c>
      <c r="C1478" s="97">
        <v>40708901000070</v>
      </c>
      <c r="D1478" s="88" t="s">
        <v>4006</v>
      </c>
    </row>
    <row r="1479" spans="2:4" x14ac:dyDescent="0.25">
      <c r="B1479" s="37" t="s">
        <v>1738</v>
      </c>
      <c r="C1479" s="97">
        <v>61906025330012</v>
      </c>
      <c r="D1479" s="88" t="s">
        <v>4006</v>
      </c>
    </row>
    <row r="1480" spans="2:4" x14ac:dyDescent="0.25">
      <c r="B1480" s="37" t="s">
        <v>1740</v>
      </c>
      <c r="C1480" s="97">
        <v>50401036300035</v>
      </c>
      <c r="D1480" s="88" t="s">
        <v>4006</v>
      </c>
    </row>
    <row r="1481" spans="2:4" x14ac:dyDescent="0.25">
      <c r="B1481" s="37" t="s">
        <v>1744</v>
      </c>
      <c r="C1481" s="97">
        <v>60804035270023</v>
      </c>
      <c r="D1481" s="88" t="s">
        <v>4006</v>
      </c>
    </row>
    <row r="1482" spans="2:4" x14ac:dyDescent="0.25">
      <c r="B1482" s="37" t="s">
        <v>1745</v>
      </c>
      <c r="C1482" s="97">
        <v>30809921110024</v>
      </c>
      <c r="D1482" s="88" t="s">
        <v>4006</v>
      </c>
    </row>
    <row r="1483" spans="2:4" x14ac:dyDescent="0.25">
      <c r="B1483" s="37" t="s">
        <v>1747</v>
      </c>
      <c r="C1483" s="97">
        <v>41003945280017</v>
      </c>
      <c r="D1483" s="88" t="s">
        <v>4006</v>
      </c>
    </row>
    <row r="1484" spans="2:4" x14ac:dyDescent="0.25">
      <c r="B1484" s="37" t="s">
        <v>1749</v>
      </c>
      <c r="C1484" s="97">
        <v>62006005280016</v>
      </c>
      <c r="D1484" s="88" t="s">
        <v>4006</v>
      </c>
    </row>
    <row r="1485" spans="2:4" x14ac:dyDescent="0.25">
      <c r="B1485" s="37" t="s">
        <v>1753</v>
      </c>
      <c r="C1485" s="97">
        <v>60110035360018</v>
      </c>
      <c r="D1485" s="88" t="s">
        <v>4006</v>
      </c>
    </row>
    <row r="1486" spans="2:4" x14ac:dyDescent="0.25">
      <c r="B1486" s="37" t="s">
        <v>1754</v>
      </c>
      <c r="C1486" s="97">
        <v>40506851140075</v>
      </c>
      <c r="D1486" s="88" t="s">
        <v>4006</v>
      </c>
    </row>
    <row r="1487" spans="2:4" x14ac:dyDescent="0.25">
      <c r="B1487" s="37" t="s">
        <v>1757</v>
      </c>
      <c r="C1487" s="97">
        <v>40602912400020</v>
      </c>
      <c r="D1487" s="88" t="s">
        <v>4006</v>
      </c>
    </row>
    <row r="1488" spans="2:4" x14ac:dyDescent="0.25">
      <c r="B1488" s="37" t="s">
        <v>1758</v>
      </c>
      <c r="C1488" s="97">
        <v>61008035310106</v>
      </c>
      <c r="D1488" s="88" t="s">
        <v>4006</v>
      </c>
    </row>
    <row r="1489" spans="2:4" x14ac:dyDescent="0.25">
      <c r="B1489" s="37" t="s">
        <v>1759</v>
      </c>
      <c r="C1489" s="97">
        <v>62512035360014</v>
      </c>
      <c r="D1489" s="88" t="s">
        <v>4006</v>
      </c>
    </row>
    <row r="1490" spans="2:4" x14ac:dyDescent="0.25">
      <c r="B1490" s="37" t="s">
        <v>1760</v>
      </c>
      <c r="C1490" s="97">
        <v>62909035270049</v>
      </c>
      <c r="D1490" s="88" t="s">
        <v>4006</v>
      </c>
    </row>
    <row r="1491" spans="2:4" x14ac:dyDescent="0.25">
      <c r="B1491" s="37" t="s">
        <v>1761</v>
      </c>
      <c r="C1491" s="97">
        <v>50101005380027</v>
      </c>
      <c r="D1491" s="88" t="s">
        <v>4006</v>
      </c>
    </row>
    <row r="1492" spans="2:4" x14ac:dyDescent="0.25">
      <c r="B1492" s="37" t="s">
        <v>1783</v>
      </c>
      <c r="C1492" s="97">
        <v>31208891140072</v>
      </c>
      <c r="D1492" s="88" t="s">
        <v>4006</v>
      </c>
    </row>
    <row r="1493" spans="2:4" x14ac:dyDescent="0.25">
      <c r="B1493" s="37" t="s">
        <v>1784</v>
      </c>
      <c r="C1493" s="97">
        <v>53006045300022</v>
      </c>
      <c r="D1493" s="88" t="s">
        <v>4006</v>
      </c>
    </row>
    <row r="1494" spans="2:4" x14ac:dyDescent="0.25">
      <c r="B1494" s="37" t="s">
        <v>1785</v>
      </c>
      <c r="C1494" s="97">
        <v>31307931010022</v>
      </c>
      <c r="D1494" s="88" t="s">
        <v>4006</v>
      </c>
    </row>
    <row r="1495" spans="2:4" x14ac:dyDescent="0.25">
      <c r="B1495" s="37" t="s">
        <v>1800</v>
      </c>
      <c r="C1495" s="97">
        <v>41602931110035</v>
      </c>
      <c r="D1495" s="88" t="s">
        <v>4006</v>
      </c>
    </row>
    <row r="1496" spans="2:4" x14ac:dyDescent="0.25">
      <c r="B1496" s="37" t="s">
        <v>1810</v>
      </c>
      <c r="C1496" s="97">
        <v>61609035260015</v>
      </c>
      <c r="D1496" s="88" t="s">
        <v>4006</v>
      </c>
    </row>
    <row r="1497" spans="2:4" x14ac:dyDescent="0.25">
      <c r="B1497" s="37" t="s">
        <v>1813</v>
      </c>
      <c r="C1497" s="97">
        <v>31409995260075</v>
      </c>
      <c r="D1497" s="88" t="s">
        <v>4006</v>
      </c>
    </row>
    <row r="1498" spans="2:4" x14ac:dyDescent="0.25">
      <c r="B1498" s="37" t="s">
        <v>1814</v>
      </c>
      <c r="C1498" s="97">
        <v>62807035300013</v>
      </c>
      <c r="D1498" s="88" t="s">
        <v>4006</v>
      </c>
    </row>
    <row r="1499" spans="2:4" x14ac:dyDescent="0.25">
      <c r="B1499" s="37" t="s">
        <v>1817</v>
      </c>
      <c r="C1499" s="97">
        <v>30306861090039</v>
      </c>
      <c r="D1499" s="88" t="s">
        <v>4006</v>
      </c>
    </row>
    <row r="1500" spans="2:4" x14ac:dyDescent="0.25">
      <c r="B1500" s="37" t="s">
        <v>1818</v>
      </c>
      <c r="C1500" s="97">
        <v>31212965350034</v>
      </c>
      <c r="D1500" s="88" t="s">
        <v>4006</v>
      </c>
    </row>
    <row r="1501" spans="2:4" x14ac:dyDescent="0.25">
      <c r="B1501" s="37" t="s">
        <v>1820</v>
      </c>
      <c r="C1501" s="97">
        <v>61112015300011</v>
      </c>
      <c r="D1501" s="88" t="s">
        <v>4006</v>
      </c>
    </row>
    <row r="1502" spans="2:4" x14ac:dyDescent="0.25">
      <c r="B1502" s="37" t="s">
        <v>1822</v>
      </c>
      <c r="C1502" s="97">
        <v>62107035330048</v>
      </c>
      <c r="D1502" s="88" t="s">
        <v>4006</v>
      </c>
    </row>
    <row r="1503" spans="2:4" x14ac:dyDescent="0.25">
      <c r="B1503" s="37" t="s">
        <v>1823</v>
      </c>
      <c r="C1503" s="97">
        <v>62710045350065</v>
      </c>
      <c r="D1503" s="88" t="s">
        <v>4006</v>
      </c>
    </row>
    <row r="1504" spans="2:4" x14ac:dyDescent="0.25">
      <c r="B1504" s="37" t="s">
        <v>1827</v>
      </c>
      <c r="C1504" s="97">
        <v>32707881120021</v>
      </c>
      <c r="D1504" s="88" t="s">
        <v>4006</v>
      </c>
    </row>
    <row r="1505" spans="2:4" x14ac:dyDescent="0.25">
      <c r="B1505" s="37" t="s">
        <v>4154</v>
      </c>
      <c r="C1505" s="97">
        <v>43004825380012</v>
      </c>
      <c r="D1505" s="88" t="s">
        <v>4006</v>
      </c>
    </row>
    <row r="1506" spans="2:4" x14ac:dyDescent="0.25">
      <c r="B1506" s="37" t="s">
        <v>1829</v>
      </c>
      <c r="C1506" s="97">
        <v>40108951000079</v>
      </c>
      <c r="D1506" s="88" t="s">
        <v>4006</v>
      </c>
    </row>
    <row r="1507" spans="2:4" x14ac:dyDescent="0.25">
      <c r="B1507" s="37" t="s">
        <v>1832</v>
      </c>
      <c r="C1507" s="97">
        <v>63003045330014</v>
      </c>
      <c r="D1507" s="88" t="s">
        <v>4006</v>
      </c>
    </row>
    <row r="1508" spans="2:4" x14ac:dyDescent="0.25">
      <c r="B1508" s="37" t="s">
        <v>1834</v>
      </c>
      <c r="C1508" s="97">
        <v>31011931110029</v>
      </c>
      <c r="D1508" s="88" t="s">
        <v>4006</v>
      </c>
    </row>
    <row r="1509" spans="2:4" x14ac:dyDescent="0.25">
      <c r="B1509" s="37" t="s">
        <v>1842</v>
      </c>
      <c r="C1509" s="97">
        <v>42407995260086</v>
      </c>
      <c r="D1509" s="88" t="s">
        <v>4006</v>
      </c>
    </row>
    <row r="1510" spans="2:4" x14ac:dyDescent="0.25">
      <c r="B1510" s="37" t="s">
        <v>1847</v>
      </c>
      <c r="C1510" s="97">
        <v>40507881120020</v>
      </c>
      <c r="D1510" s="88" t="s">
        <v>4006</v>
      </c>
    </row>
    <row r="1511" spans="2:4" x14ac:dyDescent="0.25">
      <c r="B1511" s="37" t="s">
        <v>1849</v>
      </c>
      <c r="C1511" s="97">
        <v>32108995260010</v>
      </c>
      <c r="D1511" s="88" t="s">
        <v>4006</v>
      </c>
    </row>
    <row r="1512" spans="2:4" x14ac:dyDescent="0.25">
      <c r="B1512" s="37" t="s">
        <v>1850</v>
      </c>
      <c r="C1512" s="97">
        <v>40801871110045</v>
      </c>
      <c r="D1512" s="88" t="s">
        <v>4006</v>
      </c>
    </row>
    <row r="1513" spans="2:4" x14ac:dyDescent="0.25">
      <c r="B1513" s="37" t="s">
        <v>1851</v>
      </c>
      <c r="C1513" s="97">
        <v>60311035280030</v>
      </c>
      <c r="D1513" s="88" t="s">
        <v>4006</v>
      </c>
    </row>
    <row r="1514" spans="2:4" x14ac:dyDescent="0.25">
      <c r="B1514" s="37" t="s">
        <v>1854</v>
      </c>
      <c r="C1514" s="97">
        <v>60611015260035</v>
      </c>
      <c r="D1514" s="88" t="s">
        <v>4006</v>
      </c>
    </row>
    <row r="1515" spans="2:4" x14ac:dyDescent="0.25">
      <c r="B1515" s="37" t="s">
        <v>1855</v>
      </c>
      <c r="C1515" s="97">
        <v>61106035260028</v>
      </c>
      <c r="D1515" s="88" t="s">
        <v>4006</v>
      </c>
    </row>
    <row r="1516" spans="2:4" x14ac:dyDescent="0.25">
      <c r="B1516" s="37" t="s">
        <v>1857</v>
      </c>
      <c r="C1516" s="97">
        <v>40709791070097</v>
      </c>
      <c r="D1516" s="88" t="s">
        <v>4006</v>
      </c>
    </row>
    <row r="1517" spans="2:4" x14ac:dyDescent="0.25">
      <c r="B1517" s="37" t="s">
        <v>1859</v>
      </c>
      <c r="C1517" s="97">
        <v>50111025350065</v>
      </c>
      <c r="D1517" s="88" t="s">
        <v>4006</v>
      </c>
    </row>
    <row r="1518" spans="2:4" x14ac:dyDescent="0.25">
      <c r="B1518" s="37" t="s">
        <v>1861</v>
      </c>
      <c r="C1518" s="97">
        <v>42210975360102</v>
      </c>
      <c r="D1518" s="88" t="s">
        <v>4006</v>
      </c>
    </row>
    <row r="1519" spans="2:4" x14ac:dyDescent="0.25">
      <c r="B1519" s="37" t="s">
        <v>1865</v>
      </c>
      <c r="C1519" s="97">
        <v>50302015280028</v>
      </c>
      <c r="D1519" s="88" t="s">
        <v>4006</v>
      </c>
    </row>
    <row r="1520" spans="2:4" x14ac:dyDescent="0.25">
      <c r="B1520" s="37" t="s">
        <v>1868</v>
      </c>
      <c r="C1520" s="97">
        <v>41912831140073</v>
      </c>
      <c r="D1520" s="88" t="s">
        <v>4006</v>
      </c>
    </row>
    <row r="1521" spans="2:4" x14ac:dyDescent="0.25">
      <c r="B1521" s="37" t="s">
        <v>1874</v>
      </c>
      <c r="C1521" s="97">
        <v>32706995260010</v>
      </c>
      <c r="D1521" s="88" t="s">
        <v>4006</v>
      </c>
    </row>
    <row r="1522" spans="2:4" x14ac:dyDescent="0.25">
      <c r="B1522" s="37" t="s">
        <v>1876</v>
      </c>
      <c r="C1522" s="97">
        <v>62411025310018</v>
      </c>
      <c r="D1522" s="88" t="s">
        <v>4006</v>
      </c>
    </row>
    <row r="1523" spans="2:4" x14ac:dyDescent="0.25">
      <c r="B1523" s="37" t="s">
        <v>1880</v>
      </c>
      <c r="C1523" s="97">
        <v>30804995340016</v>
      </c>
      <c r="D1523" s="88" t="s">
        <v>4006</v>
      </c>
    </row>
    <row r="1524" spans="2:4" x14ac:dyDescent="0.25">
      <c r="B1524" s="37" t="s">
        <v>1881</v>
      </c>
      <c r="C1524" s="97">
        <v>41109901140086</v>
      </c>
      <c r="D1524" s="88" t="s">
        <v>4006</v>
      </c>
    </row>
    <row r="1525" spans="2:4" x14ac:dyDescent="0.25">
      <c r="B1525" s="48" t="s">
        <v>3123</v>
      </c>
      <c r="C1525" s="49">
        <v>41903881060046</v>
      </c>
      <c r="D1525" s="47" t="s">
        <v>2423</v>
      </c>
    </row>
    <row r="1526" spans="2:4" x14ac:dyDescent="0.25">
      <c r="B1526" s="37" t="s">
        <v>1884</v>
      </c>
      <c r="C1526" s="97">
        <v>41806791050036</v>
      </c>
      <c r="D1526" s="88" t="s">
        <v>4006</v>
      </c>
    </row>
    <row r="1527" spans="2:4" x14ac:dyDescent="0.25">
      <c r="B1527" s="37" t="s">
        <v>1892</v>
      </c>
      <c r="C1527" s="97">
        <v>40307985360038</v>
      </c>
      <c r="D1527" s="88" t="s">
        <v>4006</v>
      </c>
    </row>
    <row r="1528" spans="2:4" x14ac:dyDescent="0.25">
      <c r="B1528" s="37" t="s">
        <v>1898</v>
      </c>
      <c r="C1528" s="97">
        <v>60405015270028</v>
      </c>
      <c r="D1528" s="88" t="s">
        <v>4006</v>
      </c>
    </row>
    <row r="1529" spans="2:4" x14ac:dyDescent="0.25">
      <c r="B1529" s="37" t="s">
        <v>1899</v>
      </c>
      <c r="C1529" s="97">
        <v>62609005290049</v>
      </c>
      <c r="D1529" s="88" t="s">
        <v>4006</v>
      </c>
    </row>
    <row r="1530" spans="2:4" x14ac:dyDescent="0.25">
      <c r="B1530" s="37" t="s">
        <v>1900</v>
      </c>
      <c r="C1530" s="97">
        <v>31402975630066</v>
      </c>
      <c r="D1530" s="88" t="s">
        <v>4006</v>
      </c>
    </row>
    <row r="1531" spans="2:4" x14ac:dyDescent="0.25">
      <c r="B1531" s="37" t="s">
        <v>1902</v>
      </c>
      <c r="C1531" s="97">
        <v>41201995300020</v>
      </c>
      <c r="D1531" s="88" t="s">
        <v>4006</v>
      </c>
    </row>
    <row r="1532" spans="2:4" x14ac:dyDescent="0.25">
      <c r="B1532" s="37" t="s">
        <v>4179</v>
      </c>
      <c r="C1532" s="97">
        <v>51302015450022</v>
      </c>
      <c r="D1532" s="88" t="s">
        <v>4006</v>
      </c>
    </row>
    <row r="1533" spans="2:4" x14ac:dyDescent="0.25">
      <c r="B1533" s="37" t="s">
        <v>1905</v>
      </c>
      <c r="C1533" s="97">
        <v>52306035250012</v>
      </c>
      <c r="D1533" s="88" t="s">
        <v>4006</v>
      </c>
    </row>
    <row r="1534" spans="2:4" x14ac:dyDescent="0.25">
      <c r="B1534" s="37" t="s">
        <v>1906</v>
      </c>
      <c r="C1534" s="97">
        <v>61612035300027</v>
      </c>
      <c r="D1534" s="88" t="s">
        <v>4006</v>
      </c>
    </row>
    <row r="1535" spans="2:4" x14ac:dyDescent="0.25">
      <c r="B1535" s="37" t="s">
        <v>1913</v>
      </c>
      <c r="C1535" s="97">
        <v>62403015290015</v>
      </c>
      <c r="D1535" s="88" t="s">
        <v>4006</v>
      </c>
    </row>
    <row r="1536" spans="2:4" x14ac:dyDescent="0.25">
      <c r="B1536" s="37" t="s">
        <v>1921</v>
      </c>
      <c r="C1536" s="97">
        <v>41206851100053</v>
      </c>
      <c r="D1536" s="88" t="s">
        <v>4006</v>
      </c>
    </row>
    <row r="1537" spans="2:4" x14ac:dyDescent="0.25">
      <c r="B1537" s="37" t="s">
        <v>1924</v>
      </c>
      <c r="C1537" s="97">
        <v>32608975260028</v>
      </c>
      <c r="D1537" s="88" t="s">
        <v>4006</v>
      </c>
    </row>
    <row r="1538" spans="2:4" x14ac:dyDescent="0.25">
      <c r="B1538" s="37" t="s">
        <v>1928</v>
      </c>
      <c r="C1538" s="97">
        <v>42203995320016</v>
      </c>
      <c r="D1538" s="88" t="s">
        <v>4006</v>
      </c>
    </row>
    <row r="1539" spans="2:4" x14ac:dyDescent="0.25">
      <c r="B1539" s="37" t="s">
        <v>1934</v>
      </c>
      <c r="C1539" s="97">
        <v>41002985350036</v>
      </c>
      <c r="D1539" s="88" t="s">
        <v>4006</v>
      </c>
    </row>
    <row r="1540" spans="2:4" x14ac:dyDescent="0.25">
      <c r="B1540" s="37" t="s">
        <v>1938</v>
      </c>
      <c r="C1540" s="97">
        <v>62301045280012</v>
      </c>
      <c r="D1540" s="88" t="s">
        <v>4006</v>
      </c>
    </row>
    <row r="1541" spans="2:4" x14ac:dyDescent="0.25">
      <c r="B1541" s="37" t="s">
        <v>1943</v>
      </c>
      <c r="C1541" s="97">
        <v>50601015590073</v>
      </c>
      <c r="D1541" s="88" t="s">
        <v>4006</v>
      </c>
    </row>
    <row r="1542" spans="2:4" x14ac:dyDescent="0.25">
      <c r="B1542" s="37" t="s">
        <v>1949</v>
      </c>
      <c r="C1542" s="97">
        <v>61212005350065</v>
      </c>
      <c r="D1542" s="88" t="s">
        <v>4006</v>
      </c>
    </row>
    <row r="1543" spans="2:4" x14ac:dyDescent="0.25">
      <c r="B1543" s="37" t="s">
        <v>1951</v>
      </c>
      <c r="C1543" s="97">
        <v>61212045310072</v>
      </c>
      <c r="D1543" s="88" t="s">
        <v>4006</v>
      </c>
    </row>
    <row r="1544" spans="2:4" x14ac:dyDescent="0.25">
      <c r="B1544" s="37" t="s">
        <v>1953</v>
      </c>
      <c r="C1544" s="97">
        <v>41103831140071</v>
      </c>
      <c r="D1544" s="88" t="s">
        <v>4006</v>
      </c>
    </row>
    <row r="1545" spans="2:4" x14ac:dyDescent="0.25">
      <c r="B1545" s="37" t="s">
        <v>1960</v>
      </c>
      <c r="C1545" s="97">
        <v>52104025300020</v>
      </c>
      <c r="D1545" s="88" t="s">
        <v>4006</v>
      </c>
    </row>
    <row r="1546" spans="2:4" x14ac:dyDescent="0.25">
      <c r="B1546" s="48" t="s">
        <v>1962</v>
      </c>
      <c r="C1546" s="49">
        <v>41606881090074</v>
      </c>
      <c r="D1546" s="47" t="s">
        <v>2423</v>
      </c>
    </row>
    <row r="1547" spans="2:4" x14ac:dyDescent="0.25">
      <c r="B1547" s="37" t="s">
        <v>1970</v>
      </c>
      <c r="C1547" s="97">
        <v>41505951060024</v>
      </c>
      <c r="D1547" s="88" t="s">
        <v>4006</v>
      </c>
    </row>
    <row r="1548" spans="2:4" x14ac:dyDescent="0.25">
      <c r="B1548" s="37" t="s">
        <v>1976</v>
      </c>
      <c r="C1548" s="97">
        <v>32508995280032</v>
      </c>
      <c r="D1548" s="88" t="s">
        <v>4006</v>
      </c>
    </row>
    <row r="1549" spans="2:4" x14ac:dyDescent="0.25">
      <c r="B1549" s="37" t="s">
        <v>1977</v>
      </c>
      <c r="C1549" s="97">
        <v>30311851100032</v>
      </c>
      <c r="D1549" s="88" t="s">
        <v>4006</v>
      </c>
    </row>
    <row r="1550" spans="2:4" x14ac:dyDescent="0.25">
      <c r="B1550" s="37" t="s">
        <v>1981</v>
      </c>
      <c r="C1550" s="97">
        <v>62612035350032</v>
      </c>
      <c r="D1550" s="88" t="s">
        <v>4006</v>
      </c>
    </row>
    <row r="1551" spans="2:4" x14ac:dyDescent="0.25">
      <c r="B1551" s="37" t="s">
        <v>1988</v>
      </c>
      <c r="C1551" s="97">
        <v>60301045330029</v>
      </c>
      <c r="D1551" s="88" t="s">
        <v>4006</v>
      </c>
    </row>
    <row r="1552" spans="2:4" x14ac:dyDescent="0.25">
      <c r="B1552" s="37" t="s">
        <v>1994</v>
      </c>
      <c r="C1552" s="97">
        <v>30108961010045</v>
      </c>
      <c r="D1552" s="88" t="s">
        <v>4006</v>
      </c>
    </row>
    <row r="1553" spans="2:4" x14ac:dyDescent="0.25">
      <c r="B1553" s="37" t="s">
        <v>1999</v>
      </c>
      <c r="C1553" s="97">
        <v>50805015340063</v>
      </c>
      <c r="D1553" s="88" t="s">
        <v>4006</v>
      </c>
    </row>
    <row r="1554" spans="2:4" x14ac:dyDescent="0.25">
      <c r="B1554" s="37" t="s">
        <v>2004</v>
      </c>
      <c r="C1554" s="97">
        <v>61608015300024</v>
      </c>
      <c r="D1554" s="88" t="s">
        <v>4006</v>
      </c>
    </row>
    <row r="1555" spans="2:4" x14ac:dyDescent="0.25">
      <c r="B1555" s="37" t="s">
        <v>2005</v>
      </c>
      <c r="C1555" s="97">
        <v>30109951000044</v>
      </c>
      <c r="D1555" s="88" t="s">
        <v>4006</v>
      </c>
    </row>
    <row r="1556" spans="2:4" x14ac:dyDescent="0.25">
      <c r="B1556" s="37" t="s">
        <v>2009</v>
      </c>
      <c r="C1556" s="97">
        <v>61209015380012</v>
      </c>
      <c r="D1556" s="88" t="s">
        <v>4006</v>
      </c>
    </row>
    <row r="1557" spans="2:4" x14ac:dyDescent="0.25">
      <c r="B1557" s="37" t="s">
        <v>2010</v>
      </c>
      <c r="C1557" s="97">
        <v>60904035260010</v>
      </c>
      <c r="D1557" s="88" t="s">
        <v>4006</v>
      </c>
    </row>
    <row r="1558" spans="2:4" x14ac:dyDescent="0.25">
      <c r="B1558" s="37" t="s">
        <v>2011</v>
      </c>
      <c r="C1558" s="97">
        <v>50108035300016</v>
      </c>
      <c r="D1558" s="88" t="s">
        <v>4006</v>
      </c>
    </row>
    <row r="1559" spans="2:4" x14ac:dyDescent="0.25">
      <c r="B1559" s="37" t="s">
        <v>2013</v>
      </c>
      <c r="C1559" s="97">
        <v>41407935310018</v>
      </c>
      <c r="D1559" s="88" t="s">
        <v>4006</v>
      </c>
    </row>
    <row r="1560" spans="2:4" x14ac:dyDescent="0.25">
      <c r="B1560" s="37" t="s">
        <v>2014</v>
      </c>
      <c r="C1560" s="97">
        <v>42710901110109</v>
      </c>
      <c r="D1560" s="88" t="s">
        <v>4006</v>
      </c>
    </row>
    <row r="1561" spans="2:4" x14ac:dyDescent="0.25">
      <c r="B1561" s="37" t="s">
        <v>2016</v>
      </c>
      <c r="C1561" s="97">
        <v>60302025660015</v>
      </c>
      <c r="D1561" s="88" t="s">
        <v>4006</v>
      </c>
    </row>
    <row r="1562" spans="2:4" x14ac:dyDescent="0.25">
      <c r="B1562" s="37" t="s">
        <v>2018</v>
      </c>
      <c r="C1562" s="97">
        <v>41803935300013</v>
      </c>
      <c r="D1562" s="88" t="s">
        <v>4006</v>
      </c>
    </row>
    <row r="1563" spans="2:4" x14ac:dyDescent="0.25">
      <c r="B1563" s="37" t="s">
        <v>2021</v>
      </c>
      <c r="C1563" s="97">
        <v>31905941110121</v>
      </c>
      <c r="D1563" s="88" t="s">
        <v>4006</v>
      </c>
    </row>
    <row r="1564" spans="2:4" x14ac:dyDescent="0.25">
      <c r="B1564" s="37" t="s">
        <v>2023</v>
      </c>
      <c r="C1564" s="97">
        <v>61405025280018</v>
      </c>
      <c r="D1564" s="88" t="s">
        <v>4006</v>
      </c>
    </row>
    <row r="1565" spans="2:4" x14ac:dyDescent="0.25">
      <c r="B1565" s="37" t="s">
        <v>2029</v>
      </c>
      <c r="C1565" s="97">
        <v>41206995280020</v>
      </c>
      <c r="D1565" s="88" t="s">
        <v>4006</v>
      </c>
    </row>
    <row r="1566" spans="2:4" x14ac:dyDescent="0.25">
      <c r="B1566" s="37" t="s">
        <v>2032</v>
      </c>
      <c r="C1566" s="97">
        <v>50903015300015</v>
      </c>
      <c r="D1566" s="88" t="s">
        <v>4006</v>
      </c>
    </row>
    <row r="1567" spans="2:4" x14ac:dyDescent="0.25">
      <c r="B1567" s="37" t="s">
        <v>2037</v>
      </c>
      <c r="C1567" s="97">
        <v>43101931000011</v>
      </c>
      <c r="D1567" s="88" t="s">
        <v>4006</v>
      </c>
    </row>
    <row r="1568" spans="2:4" x14ac:dyDescent="0.25">
      <c r="B1568" s="37" t="s">
        <v>2040</v>
      </c>
      <c r="C1568" s="97">
        <v>42802961000019</v>
      </c>
      <c r="D1568" s="88" t="s">
        <v>4006</v>
      </c>
    </row>
    <row r="1569" spans="2:4" x14ac:dyDescent="0.25">
      <c r="B1569" s="37" t="s">
        <v>2045</v>
      </c>
      <c r="C1569" s="97">
        <v>52511035260044</v>
      </c>
      <c r="D1569" s="88" t="s">
        <v>4006</v>
      </c>
    </row>
    <row r="1570" spans="2:4" x14ac:dyDescent="0.25">
      <c r="B1570" s="37" t="s">
        <v>2046</v>
      </c>
      <c r="C1570" s="97">
        <v>62204005280012</v>
      </c>
      <c r="D1570" s="88" t="s">
        <v>4006</v>
      </c>
    </row>
    <row r="1571" spans="2:4" x14ac:dyDescent="0.25">
      <c r="B1571" s="37" t="s">
        <v>2051</v>
      </c>
      <c r="C1571" s="97">
        <v>61308035360034</v>
      </c>
      <c r="D1571" s="88" t="s">
        <v>4006</v>
      </c>
    </row>
    <row r="1572" spans="2:4" x14ac:dyDescent="0.25">
      <c r="B1572" s="37" t="s">
        <v>2054</v>
      </c>
      <c r="C1572" s="97">
        <v>52807035280042</v>
      </c>
      <c r="D1572" s="88" t="s">
        <v>4006</v>
      </c>
    </row>
    <row r="1573" spans="2:4" x14ac:dyDescent="0.25">
      <c r="B1573" s="37" t="s">
        <v>2057</v>
      </c>
      <c r="C1573" s="97">
        <v>40604995260038</v>
      </c>
      <c r="D1573" s="88" t="s">
        <v>4006</v>
      </c>
    </row>
    <row r="1574" spans="2:4" x14ac:dyDescent="0.25">
      <c r="B1574" s="37" t="s">
        <v>2062</v>
      </c>
      <c r="C1574" s="97">
        <v>42109975380011</v>
      </c>
      <c r="D1574" s="88" t="s">
        <v>4006</v>
      </c>
    </row>
    <row r="1575" spans="2:4" x14ac:dyDescent="0.25">
      <c r="B1575" s="37" t="s">
        <v>2063</v>
      </c>
      <c r="C1575" s="97">
        <v>60910035350033</v>
      </c>
      <c r="D1575" s="88" t="s">
        <v>4006</v>
      </c>
    </row>
    <row r="1576" spans="2:4" x14ac:dyDescent="0.25">
      <c r="B1576" s="37" t="s">
        <v>2067</v>
      </c>
      <c r="C1576" s="97">
        <v>42512931000113</v>
      </c>
      <c r="D1576" s="88" t="s">
        <v>4006</v>
      </c>
    </row>
    <row r="1577" spans="2:4" x14ac:dyDescent="0.25">
      <c r="B1577" s="37" t="s">
        <v>2079</v>
      </c>
      <c r="C1577" s="97">
        <v>42309813080011</v>
      </c>
      <c r="D1577" s="88" t="s">
        <v>4006</v>
      </c>
    </row>
    <row r="1578" spans="2:4" x14ac:dyDescent="0.25">
      <c r="B1578" s="37" t="s">
        <v>2084</v>
      </c>
      <c r="C1578" s="97">
        <v>32503911050036</v>
      </c>
      <c r="D1578" s="88" t="s">
        <v>4006</v>
      </c>
    </row>
    <row r="1579" spans="2:4" x14ac:dyDescent="0.25">
      <c r="B1579" s="37" t="s">
        <v>2088</v>
      </c>
      <c r="C1579" s="97">
        <v>41708995260010</v>
      </c>
      <c r="D1579" s="88" t="s">
        <v>4006</v>
      </c>
    </row>
    <row r="1580" spans="2:4" x14ac:dyDescent="0.25">
      <c r="B1580" s="37" t="s">
        <v>2089</v>
      </c>
      <c r="C1580" s="97">
        <v>40410985260034</v>
      </c>
      <c r="D1580" s="88" t="s">
        <v>4006</v>
      </c>
    </row>
    <row r="1581" spans="2:4" x14ac:dyDescent="0.25">
      <c r="B1581" s="48" t="s">
        <v>2097</v>
      </c>
      <c r="C1581" s="49">
        <v>62411035310046</v>
      </c>
      <c r="D1581" s="47" t="s">
        <v>2423</v>
      </c>
    </row>
    <row r="1582" spans="2:4" x14ac:dyDescent="0.25">
      <c r="B1582" s="37" t="s">
        <v>2095</v>
      </c>
      <c r="C1582" s="97">
        <v>62207035850017</v>
      </c>
      <c r="D1582" s="88" t="s">
        <v>4006</v>
      </c>
    </row>
    <row r="1583" spans="2:4" x14ac:dyDescent="0.25">
      <c r="B1583" s="37" t="s">
        <v>2106</v>
      </c>
      <c r="C1583" s="97">
        <v>60912035260035</v>
      </c>
      <c r="D1583" s="88" t="s">
        <v>4006</v>
      </c>
    </row>
    <row r="1584" spans="2:4" x14ac:dyDescent="0.25">
      <c r="B1584" s="37" t="s">
        <v>2108</v>
      </c>
      <c r="C1584" s="97">
        <v>62607035350023</v>
      </c>
      <c r="D1584" s="88" t="s">
        <v>4006</v>
      </c>
    </row>
    <row r="1585" spans="2:4" x14ac:dyDescent="0.25">
      <c r="B1585" s="37" t="s">
        <v>2110</v>
      </c>
      <c r="C1585" s="97">
        <v>62405025260017</v>
      </c>
      <c r="D1585" s="88" t="s">
        <v>4006</v>
      </c>
    </row>
    <row r="1586" spans="2:4" x14ac:dyDescent="0.25">
      <c r="B1586" s="37" t="s">
        <v>2114</v>
      </c>
      <c r="C1586" s="97">
        <v>61209035330042</v>
      </c>
      <c r="D1586" s="88" t="s">
        <v>4006</v>
      </c>
    </row>
    <row r="1587" spans="2:4" x14ac:dyDescent="0.25">
      <c r="B1587" s="37" t="s">
        <v>2116</v>
      </c>
      <c r="C1587" s="97">
        <v>53108045350024</v>
      </c>
      <c r="D1587" s="88" t="s">
        <v>4006</v>
      </c>
    </row>
    <row r="1588" spans="2:4" x14ac:dyDescent="0.25">
      <c r="B1588" s="37" t="s">
        <v>2124</v>
      </c>
      <c r="C1588" s="97">
        <v>40109941140036</v>
      </c>
      <c r="D1588" s="88" t="s">
        <v>4006</v>
      </c>
    </row>
    <row r="1589" spans="2:4" x14ac:dyDescent="0.25">
      <c r="B1589" s="37" t="s">
        <v>2126</v>
      </c>
      <c r="C1589" s="97">
        <v>61907045330033</v>
      </c>
      <c r="D1589" s="88" t="s">
        <v>4006</v>
      </c>
    </row>
    <row r="1590" spans="2:4" x14ac:dyDescent="0.25">
      <c r="B1590" s="37" t="s">
        <v>2130</v>
      </c>
      <c r="C1590" s="97">
        <v>51808005320026</v>
      </c>
      <c r="D1590" s="88" t="s">
        <v>4006</v>
      </c>
    </row>
    <row r="1591" spans="2:4" x14ac:dyDescent="0.25">
      <c r="B1591" s="37" t="s">
        <v>2142</v>
      </c>
      <c r="C1591" s="97">
        <v>60901015320010</v>
      </c>
      <c r="D1591" s="88" t="s">
        <v>4006</v>
      </c>
    </row>
    <row r="1592" spans="2:4" x14ac:dyDescent="0.25">
      <c r="B1592" s="37" t="s">
        <v>2145</v>
      </c>
      <c r="C1592" s="97">
        <v>61005025280014</v>
      </c>
      <c r="D1592" s="88" t="s">
        <v>4006</v>
      </c>
    </row>
    <row r="1593" spans="2:4" x14ac:dyDescent="0.25">
      <c r="B1593" s="37" t="s">
        <v>2147</v>
      </c>
      <c r="C1593" s="97">
        <v>31009976030022</v>
      </c>
      <c r="D1593" s="88" t="s">
        <v>4006</v>
      </c>
    </row>
    <row r="1594" spans="2:4" x14ac:dyDescent="0.25">
      <c r="B1594" s="37" t="s">
        <v>2152</v>
      </c>
      <c r="C1594" s="97">
        <v>62611035330028</v>
      </c>
      <c r="D1594" s="88" t="s">
        <v>4006</v>
      </c>
    </row>
    <row r="1595" spans="2:4" x14ac:dyDescent="0.25">
      <c r="B1595" s="37" t="s">
        <v>2155</v>
      </c>
      <c r="C1595" s="97">
        <v>63007025260050</v>
      </c>
      <c r="D1595" s="88" t="s">
        <v>4006</v>
      </c>
    </row>
    <row r="1596" spans="2:4" x14ac:dyDescent="0.25">
      <c r="B1596" s="37" t="s">
        <v>2162</v>
      </c>
      <c r="C1596" s="97">
        <v>30911925300025</v>
      </c>
      <c r="D1596" s="88" t="s">
        <v>4006</v>
      </c>
    </row>
    <row r="1597" spans="2:4" x14ac:dyDescent="0.25">
      <c r="B1597" s="37" t="s">
        <v>2164</v>
      </c>
      <c r="C1597" s="97">
        <v>60102035310067</v>
      </c>
      <c r="D1597" s="88" t="s">
        <v>4006</v>
      </c>
    </row>
    <row r="1598" spans="2:4" x14ac:dyDescent="0.25">
      <c r="B1598" s="37" t="s">
        <v>2175</v>
      </c>
      <c r="C1598" s="97">
        <v>31501985630054</v>
      </c>
      <c r="D1598" s="88" t="s">
        <v>4006</v>
      </c>
    </row>
    <row r="1599" spans="2:4" x14ac:dyDescent="0.25">
      <c r="B1599" s="37" t="s">
        <v>2176</v>
      </c>
      <c r="C1599" s="97">
        <v>52003035360032</v>
      </c>
      <c r="D1599" s="88" t="s">
        <v>4006</v>
      </c>
    </row>
    <row r="1600" spans="2:4" x14ac:dyDescent="0.25">
      <c r="B1600" s="37" t="s">
        <v>2180</v>
      </c>
      <c r="C1600" s="97">
        <v>50506035310028</v>
      </c>
      <c r="D1600" s="88" t="s">
        <v>4006</v>
      </c>
    </row>
    <row r="1601" spans="2:4" x14ac:dyDescent="0.25">
      <c r="B1601" s="37" t="s">
        <v>2191</v>
      </c>
      <c r="C1601" s="97">
        <v>32109962560016</v>
      </c>
      <c r="D1601" s="88" t="s">
        <v>4006</v>
      </c>
    </row>
    <row r="1602" spans="2:4" x14ac:dyDescent="0.25">
      <c r="B1602" s="37" t="s">
        <v>2192</v>
      </c>
      <c r="C1602" s="97">
        <v>61305045290018</v>
      </c>
      <c r="D1602" s="88" t="s">
        <v>4006</v>
      </c>
    </row>
    <row r="1603" spans="2:4" x14ac:dyDescent="0.25">
      <c r="B1603" s="37" t="s">
        <v>2194</v>
      </c>
      <c r="C1603" s="97">
        <v>62709005380013</v>
      </c>
      <c r="D1603" s="88" t="s">
        <v>4006</v>
      </c>
    </row>
    <row r="1604" spans="2:4" x14ac:dyDescent="0.25">
      <c r="B1604" s="37" t="s">
        <v>2195</v>
      </c>
      <c r="C1604" s="97">
        <v>60305045300020</v>
      </c>
      <c r="D1604" s="88" t="s">
        <v>4006</v>
      </c>
    </row>
    <row r="1605" spans="2:4" x14ac:dyDescent="0.25">
      <c r="B1605" s="37" t="s">
        <v>2196</v>
      </c>
      <c r="C1605" s="97">
        <v>51805055330029</v>
      </c>
      <c r="D1605" s="88" t="s">
        <v>4006</v>
      </c>
    </row>
    <row r="1606" spans="2:4" x14ac:dyDescent="0.25">
      <c r="B1606" s="37" t="s">
        <v>2198</v>
      </c>
      <c r="C1606" s="97">
        <v>62310035300014</v>
      </c>
      <c r="D1606" s="88" t="s">
        <v>4006</v>
      </c>
    </row>
    <row r="1607" spans="2:4" x14ac:dyDescent="0.25">
      <c r="B1607" s="37" t="s">
        <v>2201</v>
      </c>
      <c r="C1607" s="97">
        <v>32103976670015</v>
      </c>
      <c r="D1607" s="88" t="s">
        <v>4006</v>
      </c>
    </row>
    <row r="1608" spans="2:4" x14ac:dyDescent="0.25">
      <c r="B1608" s="37" t="s">
        <v>2203</v>
      </c>
      <c r="C1608" s="97">
        <v>32104976030038</v>
      </c>
      <c r="D1608" s="88" t="s">
        <v>4006</v>
      </c>
    </row>
    <row r="1609" spans="2:4" x14ac:dyDescent="0.25">
      <c r="B1609" s="37" t="s">
        <v>2204</v>
      </c>
      <c r="C1609" s="97">
        <v>40107921050063</v>
      </c>
      <c r="D1609" s="88" t="s">
        <v>4006</v>
      </c>
    </row>
    <row r="1610" spans="2:4" x14ac:dyDescent="0.25">
      <c r="B1610" s="37" t="s">
        <v>2205</v>
      </c>
      <c r="C1610" s="97">
        <v>42709941170130</v>
      </c>
      <c r="D1610" s="88" t="s">
        <v>4006</v>
      </c>
    </row>
    <row r="1611" spans="2:4" x14ac:dyDescent="0.25">
      <c r="B1611" s="37" t="s">
        <v>2210</v>
      </c>
      <c r="C1611" s="97">
        <v>61904025660034</v>
      </c>
      <c r="D1611" s="88" t="s">
        <v>4006</v>
      </c>
    </row>
    <row r="1612" spans="2:4" x14ac:dyDescent="0.25">
      <c r="B1612" s="37" t="s">
        <v>2214</v>
      </c>
      <c r="C1612" s="97">
        <v>61408025350086</v>
      </c>
      <c r="D1612" s="88" t="s">
        <v>4006</v>
      </c>
    </row>
    <row r="1613" spans="2:4" x14ac:dyDescent="0.25">
      <c r="B1613" s="37" t="s">
        <v>2218</v>
      </c>
      <c r="C1613" s="97">
        <v>41403951060027</v>
      </c>
      <c r="D1613" s="88" t="s">
        <v>4006</v>
      </c>
    </row>
    <row r="1614" spans="2:4" x14ac:dyDescent="0.25">
      <c r="B1614" s="37" t="s">
        <v>2222</v>
      </c>
      <c r="C1614" s="97">
        <v>32811965660016</v>
      </c>
      <c r="D1614" s="88" t="s">
        <v>4006</v>
      </c>
    </row>
    <row r="1615" spans="2:4" x14ac:dyDescent="0.25">
      <c r="B1615" s="37" t="s">
        <v>2224</v>
      </c>
      <c r="C1615" s="97">
        <v>62205035300011</v>
      </c>
      <c r="D1615" s="88" t="s">
        <v>4006</v>
      </c>
    </row>
    <row r="1616" spans="2:4" x14ac:dyDescent="0.25">
      <c r="B1616" s="37" t="s">
        <v>2225</v>
      </c>
      <c r="C1616" s="97">
        <v>60807025320014</v>
      </c>
      <c r="D1616" s="88" t="s">
        <v>4006</v>
      </c>
    </row>
    <row r="1617" spans="2:4" x14ac:dyDescent="0.25">
      <c r="B1617" s="37" t="s">
        <v>2230</v>
      </c>
      <c r="C1617" s="97">
        <v>62505045260029</v>
      </c>
      <c r="D1617" s="88" t="s">
        <v>4006</v>
      </c>
    </row>
    <row r="1618" spans="2:4" x14ac:dyDescent="0.25">
      <c r="B1618" s="37" t="s">
        <v>2235</v>
      </c>
      <c r="C1618" s="97">
        <v>43006862530014</v>
      </c>
      <c r="D1618" s="88" t="s">
        <v>4006</v>
      </c>
    </row>
    <row r="1619" spans="2:4" x14ac:dyDescent="0.25">
      <c r="B1619" s="37" t="s">
        <v>2237</v>
      </c>
      <c r="C1619" s="97">
        <v>42201975380025</v>
      </c>
      <c r="D1619" s="88" t="s">
        <v>4006</v>
      </c>
    </row>
    <row r="1620" spans="2:4" x14ac:dyDescent="0.25">
      <c r="B1620" s="37" t="s">
        <v>2243</v>
      </c>
      <c r="C1620" s="97">
        <v>51412045350044</v>
      </c>
      <c r="D1620" s="88" t="s">
        <v>4006</v>
      </c>
    </row>
    <row r="1621" spans="2:4" x14ac:dyDescent="0.25">
      <c r="B1621" s="37" t="s">
        <v>2244</v>
      </c>
      <c r="C1621" s="97">
        <v>42609921140033</v>
      </c>
      <c r="D1621" s="88" t="s">
        <v>4006</v>
      </c>
    </row>
    <row r="1622" spans="2:4" x14ac:dyDescent="0.25">
      <c r="B1622" s="37" t="s">
        <v>2247</v>
      </c>
      <c r="C1622" s="97">
        <v>62009035350030</v>
      </c>
      <c r="D1622" s="88" t="s">
        <v>4006</v>
      </c>
    </row>
    <row r="1623" spans="2:4" x14ac:dyDescent="0.25">
      <c r="B1623" s="37" t="s">
        <v>2248</v>
      </c>
      <c r="C1623" s="97">
        <v>31604851140069</v>
      </c>
      <c r="D1623" s="88" t="s">
        <v>4006</v>
      </c>
    </row>
    <row r="1624" spans="2:4" x14ac:dyDescent="0.25">
      <c r="B1624" s="37" t="s">
        <v>2254</v>
      </c>
      <c r="C1624" s="97">
        <v>60206035780018</v>
      </c>
      <c r="D1624" s="88" t="s">
        <v>4006</v>
      </c>
    </row>
    <row r="1625" spans="2:4" x14ac:dyDescent="0.25">
      <c r="B1625" s="37" t="s">
        <v>2258</v>
      </c>
      <c r="C1625" s="97">
        <v>52204025280019</v>
      </c>
      <c r="D1625" s="88" t="s">
        <v>4006</v>
      </c>
    </row>
    <row r="1626" spans="2:4" x14ac:dyDescent="0.25">
      <c r="B1626" s="37" t="s">
        <v>2268</v>
      </c>
      <c r="C1626" s="97">
        <v>41106995260056</v>
      </c>
      <c r="D1626" s="88" t="s">
        <v>4006</v>
      </c>
    </row>
    <row r="1627" spans="2:4" x14ac:dyDescent="0.25">
      <c r="B1627" s="37" t="s">
        <v>2269</v>
      </c>
      <c r="C1627" s="97">
        <v>32705881000190</v>
      </c>
      <c r="D1627" s="88" t="s">
        <v>4006</v>
      </c>
    </row>
    <row r="1628" spans="2:4" x14ac:dyDescent="0.25">
      <c r="B1628" s="37" t="s">
        <v>2277</v>
      </c>
      <c r="C1628" s="97">
        <v>40803891140053</v>
      </c>
      <c r="D1628" s="88" t="s">
        <v>4006</v>
      </c>
    </row>
    <row r="1629" spans="2:4" x14ac:dyDescent="0.25">
      <c r="B1629" s="37" t="s">
        <v>2279</v>
      </c>
      <c r="C1629" s="97">
        <v>40712975300028</v>
      </c>
      <c r="D1629" s="88" t="s">
        <v>4006</v>
      </c>
    </row>
    <row r="1630" spans="2:4" x14ac:dyDescent="0.25">
      <c r="B1630" s="37" t="s">
        <v>4274</v>
      </c>
      <c r="C1630" s="97">
        <v>41212951130012</v>
      </c>
      <c r="D1630" s="88" t="s">
        <v>4006</v>
      </c>
    </row>
    <row r="1631" spans="2:4" x14ac:dyDescent="0.25">
      <c r="B1631" s="37" t="s">
        <v>2286</v>
      </c>
      <c r="C1631" s="97">
        <v>32810891140012</v>
      </c>
      <c r="D1631" s="88" t="s">
        <v>4006</v>
      </c>
    </row>
    <row r="1632" spans="2:4" x14ac:dyDescent="0.25">
      <c r="B1632" s="37" t="s">
        <v>2293</v>
      </c>
      <c r="C1632" s="97">
        <v>60108045350022</v>
      </c>
      <c r="D1632" s="88" t="s">
        <v>4006</v>
      </c>
    </row>
    <row r="1633" spans="2:4" x14ac:dyDescent="0.25">
      <c r="B1633" s="37" t="s">
        <v>4278</v>
      </c>
      <c r="C1633" s="97">
        <v>52212045260010</v>
      </c>
      <c r="D1633" s="88" t="s">
        <v>4006</v>
      </c>
    </row>
    <row r="1634" spans="2:4" x14ac:dyDescent="0.25">
      <c r="B1634" s="37" t="s">
        <v>2296</v>
      </c>
      <c r="C1634" s="97">
        <v>61201005350027</v>
      </c>
      <c r="D1634" s="88" t="s">
        <v>4006</v>
      </c>
    </row>
    <row r="1635" spans="2:4" x14ac:dyDescent="0.25">
      <c r="B1635" s="37" t="s">
        <v>2297</v>
      </c>
      <c r="C1635" s="97">
        <v>62303035350011</v>
      </c>
      <c r="D1635" s="88" t="s">
        <v>4006</v>
      </c>
    </row>
    <row r="1636" spans="2:4" x14ac:dyDescent="0.25">
      <c r="B1636" s="37" t="s">
        <v>4282</v>
      </c>
      <c r="C1636" s="97">
        <v>63112025280019</v>
      </c>
      <c r="D1636" s="88" t="s">
        <v>4006</v>
      </c>
    </row>
    <row r="1637" spans="2:4" x14ac:dyDescent="0.25">
      <c r="B1637" s="37" t="s">
        <v>2299</v>
      </c>
      <c r="C1637" s="97">
        <v>62309035340012</v>
      </c>
      <c r="D1637" s="88" t="s">
        <v>4006</v>
      </c>
    </row>
    <row r="1638" spans="2:4" x14ac:dyDescent="0.25">
      <c r="B1638" s="37" t="s">
        <v>2301</v>
      </c>
      <c r="C1638" s="97">
        <v>63107045370015</v>
      </c>
      <c r="D1638" s="88" t="s">
        <v>4006</v>
      </c>
    </row>
    <row r="1639" spans="2:4" x14ac:dyDescent="0.25">
      <c r="B1639" s="37" t="s">
        <v>2309</v>
      </c>
      <c r="C1639" s="97">
        <v>63110035260016</v>
      </c>
      <c r="D1639" s="88" t="s">
        <v>4006</v>
      </c>
    </row>
    <row r="1640" spans="2:4" x14ac:dyDescent="0.25">
      <c r="B1640" s="37" t="s">
        <v>2312</v>
      </c>
      <c r="C1640" s="97">
        <v>40905911000025</v>
      </c>
      <c r="D1640" s="88" t="s">
        <v>4006</v>
      </c>
    </row>
    <row r="1641" spans="2:4" x14ac:dyDescent="0.25">
      <c r="B1641" s="37" t="s">
        <v>2315</v>
      </c>
      <c r="C1641" s="97">
        <v>60907045350027</v>
      </c>
      <c r="D1641" s="88" t="s">
        <v>4006</v>
      </c>
    </row>
    <row r="1642" spans="2:4" x14ac:dyDescent="0.25">
      <c r="B1642" s="37" t="s">
        <v>2318</v>
      </c>
      <c r="C1642" s="97">
        <v>61712035470035</v>
      </c>
      <c r="D1642" s="88" t="s">
        <v>4006</v>
      </c>
    </row>
    <row r="1643" spans="2:4" x14ac:dyDescent="0.25">
      <c r="B1643" s="37" t="s">
        <v>2320</v>
      </c>
      <c r="C1643" s="97">
        <v>40602975320031</v>
      </c>
      <c r="D1643" s="88" t="s">
        <v>4006</v>
      </c>
    </row>
    <row r="1644" spans="2:4" x14ac:dyDescent="0.25">
      <c r="B1644" s="37" t="s">
        <v>2331</v>
      </c>
      <c r="C1644" s="97">
        <v>62107045270011</v>
      </c>
      <c r="D1644" s="88" t="s">
        <v>4006</v>
      </c>
    </row>
    <row r="1645" spans="2:4" x14ac:dyDescent="0.25">
      <c r="B1645" s="37" t="s">
        <v>2332</v>
      </c>
      <c r="C1645" s="97">
        <v>50204035300046</v>
      </c>
      <c r="D1645" s="88" t="s">
        <v>4006</v>
      </c>
    </row>
    <row r="1646" spans="2:4" x14ac:dyDescent="0.25">
      <c r="B1646" s="37" t="s">
        <v>2333</v>
      </c>
      <c r="C1646" s="97">
        <v>50904035300012</v>
      </c>
      <c r="D1646" s="88" t="s">
        <v>4006</v>
      </c>
    </row>
    <row r="1647" spans="2:4" x14ac:dyDescent="0.25">
      <c r="B1647" s="37" t="s">
        <v>2344</v>
      </c>
      <c r="C1647" s="97">
        <v>42008921100036</v>
      </c>
      <c r="D1647" s="88" t="s">
        <v>4006</v>
      </c>
    </row>
    <row r="1648" spans="2:4" x14ac:dyDescent="0.25">
      <c r="B1648" s="37" t="s">
        <v>2353</v>
      </c>
      <c r="C1648" s="97">
        <v>42307912720119</v>
      </c>
      <c r="D1648" s="88" t="s">
        <v>4006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N795"/>
  <sheetViews>
    <sheetView topLeftCell="A136" zoomScale="70" zoomScaleNormal="70" workbookViewId="0">
      <selection sqref="A1:N795"/>
    </sheetView>
  </sheetViews>
  <sheetFormatPr defaultColWidth="9" defaultRowHeight="15.75" x14ac:dyDescent="0.25"/>
  <cols>
    <col min="1" max="1" width="9" style="232"/>
    <col min="2" max="2" width="3.5" style="232" bestFit="1" customWidth="1"/>
    <col min="3" max="3" width="36.75" style="232" bestFit="1" customWidth="1"/>
    <col min="4" max="4" width="8.25" style="232" bestFit="1" customWidth="1"/>
    <col min="5" max="5" width="17.625" style="232" bestFit="1" customWidth="1"/>
    <col min="6" max="6" width="13.75" style="287" bestFit="1" customWidth="1"/>
    <col min="7" max="7" width="16.125" style="232" customWidth="1"/>
    <col min="8" max="8" width="13.875" style="232" bestFit="1" customWidth="1"/>
    <col min="9" max="9" width="10.5" style="232" bestFit="1" customWidth="1"/>
    <col min="10" max="10" width="15.25" style="232" bestFit="1" customWidth="1"/>
    <col min="11" max="11" width="13.75" style="232" bestFit="1" customWidth="1"/>
    <col min="12" max="12" width="15.375" style="232" customWidth="1"/>
    <col min="13" max="13" width="16.25" style="232" bestFit="1" customWidth="1"/>
    <col min="14" max="14" width="31.625" style="232" bestFit="1" customWidth="1"/>
    <col min="15" max="16384" width="9" style="232"/>
  </cols>
  <sheetData>
    <row r="1" spans="2:14" ht="75" x14ac:dyDescent="0.25">
      <c r="B1" s="169" t="s">
        <v>0</v>
      </c>
      <c r="C1" s="170" t="s">
        <v>1</v>
      </c>
      <c r="D1" s="171" t="s">
        <v>2</v>
      </c>
      <c r="E1" s="172" t="s">
        <v>3</v>
      </c>
      <c r="F1" s="169" t="s">
        <v>4</v>
      </c>
      <c r="G1" s="169"/>
      <c r="H1" s="170" t="s">
        <v>2420</v>
      </c>
      <c r="I1" s="170" t="s">
        <v>5</v>
      </c>
      <c r="J1" s="172" t="s">
        <v>6</v>
      </c>
      <c r="K1" s="172" t="s">
        <v>4004</v>
      </c>
      <c r="L1" s="233" t="s">
        <v>4956</v>
      </c>
      <c r="M1" s="172" t="s">
        <v>7</v>
      </c>
      <c r="N1" s="170" t="s">
        <v>8</v>
      </c>
    </row>
    <row r="2" spans="2:14" x14ac:dyDescent="0.25">
      <c r="B2" s="173"/>
      <c r="C2" s="174"/>
      <c r="D2" s="175"/>
      <c r="E2" s="176"/>
      <c r="F2" s="173"/>
      <c r="G2" s="173"/>
      <c r="H2" s="174"/>
      <c r="I2" s="174"/>
      <c r="J2" s="177"/>
      <c r="K2" s="177"/>
      <c r="L2" s="268"/>
      <c r="M2" s="177"/>
      <c r="N2" s="174"/>
    </row>
    <row r="3" spans="2:14" hidden="1" x14ac:dyDescent="0.25">
      <c r="B3" s="163">
        <v>1</v>
      </c>
      <c r="C3" s="115" t="s">
        <v>1345</v>
      </c>
      <c r="D3" s="116">
        <v>156.5</v>
      </c>
      <c r="E3" s="117" t="s">
        <v>2448</v>
      </c>
      <c r="F3" s="118">
        <v>61402055330023</v>
      </c>
      <c r="G3" s="118" t="e">
        <f>VLOOKUP(F3,#REF!,2,)</f>
        <v>#REF!</v>
      </c>
      <c r="H3" s="119" t="s">
        <v>2449</v>
      </c>
      <c r="I3" s="119" t="s">
        <v>4488</v>
      </c>
      <c r="J3" s="120">
        <v>15000000</v>
      </c>
      <c r="K3" s="120">
        <v>0</v>
      </c>
      <c r="L3" s="269">
        <v>3500000</v>
      </c>
      <c r="M3" s="120">
        <f>J3-K3-L3</f>
        <v>11500000</v>
      </c>
      <c r="N3" s="270"/>
    </row>
    <row r="4" spans="2:14" hidden="1" x14ac:dyDescent="0.25">
      <c r="B4" s="163">
        <v>2</v>
      </c>
      <c r="C4" s="122" t="s">
        <v>1363</v>
      </c>
      <c r="D4" s="116">
        <v>117.1</v>
      </c>
      <c r="E4" s="117" t="s">
        <v>2448</v>
      </c>
      <c r="F4" s="118">
        <v>60108045380030</v>
      </c>
      <c r="G4" s="118" t="e">
        <f>VLOOKUP(F4,#REF!,2,)</f>
        <v>#REF!</v>
      </c>
      <c r="H4" s="119" t="s">
        <v>2470</v>
      </c>
      <c r="I4" s="119" t="s">
        <v>4489</v>
      </c>
      <c r="J4" s="120">
        <v>15000000</v>
      </c>
      <c r="K4" s="120">
        <v>0</v>
      </c>
      <c r="L4" s="269">
        <v>0</v>
      </c>
      <c r="M4" s="120">
        <f t="shared" ref="M4:M68" si="0">J4-K4-L4</f>
        <v>15000000</v>
      </c>
      <c r="N4" s="270"/>
    </row>
    <row r="5" spans="2:14" hidden="1" x14ac:dyDescent="0.25">
      <c r="B5" s="163">
        <v>3</v>
      </c>
      <c r="C5" s="122" t="s">
        <v>1393</v>
      </c>
      <c r="D5" s="116">
        <v>105.2</v>
      </c>
      <c r="E5" s="117" t="s">
        <v>2448</v>
      </c>
      <c r="F5" s="118">
        <v>62909045260056</v>
      </c>
      <c r="G5" s="118" t="e">
        <f>VLOOKUP(F5,#REF!,2,)</f>
        <v>#REF!</v>
      </c>
      <c r="H5" s="119" t="s">
        <v>2514</v>
      </c>
      <c r="I5" s="119" t="s">
        <v>4490</v>
      </c>
      <c r="J5" s="120">
        <v>15000000</v>
      </c>
      <c r="K5" s="120">
        <v>0</v>
      </c>
      <c r="L5" s="269">
        <v>7500000</v>
      </c>
      <c r="M5" s="120">
        <f t="shared" si="0"/>
        <v>7500000</v>
      </c>
      <c r="N5" s="270"/>
    </row>
    <row r="6" spans="2:14" hidden="1" x14ac:dyDescent="0.25">
      <c r="B6" s="163">
        <v>4</v>
      </c>
      <c r="C6" s="115" t="s">
        <v>1416</v>
      </c>
      <c r="D6" s="116">
        <v>137.6</v>
      </c>
      <c r="E6" s="117" t="s">
        <v>2448</v>
      </c>
      <c r="F6" s="118">
        <v>50912045260028</v>
      </c>
      <c r="G6" s="118" t="e">
        <f>VLOOKUP(F6,#REF!,2,)</f>
        <v>#REF!</v>
      </c>
      <c r="H6" s="119" t="s">
        <v>2544</v>
      </c>
      <c r="I6" s="119" t="s">
        <v>4491</v>
      </c>
      <c r="J6" s="120">
        <v>15000000</v>
      </c>
      <c r="K6" s="120">
        <v>0</v>
      </c>
      <c r="L6" s="269">
        <v>0</v>
      </c>
      <c r="M6" s="120">
        <f t="shared" si="0"/>
        <v>15000000</v>
      </c>
      <c r="N6" s="270"/>
    </row>
    <row r="7" spans="2:14" hidden="1" x14ac:dyDescent="0.25">
      <c r="B7" s="163">
        <v>5</v>
      </c>
      <c r="C7" s="122" t="s">
        <v>1421</v>
      </c>
      <c r="D7" s="116">
        <v>145.4</v>
      </c>
      <c r="E7" s="117" t="s">
        <v>2448</v>
      </c>
      <c r="F7" s="118">
        <v>62004055310062</v>
      </c>
      <c r="G7" s="118" t="e">
        <f>VLOOKUP(F7,#REF!,2,)</f>
        <v>#REF!</v>
      </c>
      <c r="H7" s="119" t="s">
        <v>2546</v>
      </c>
      <c r="I7" s="119" t="s">
        <v>4492</v>
      </c>
      <c r="J7" s="120">
        <v>15000000</v>
      </c>
      <c r="K7" s="120">
        <v>0</v>
      </c>
      <c r="L7" s="269">
        <v>0</v>
      </c>
      <c r="M7" s="120">
        <f t="shared" si="0"/>
        <v>15000000</v>
      </c>
      <c r="N7" s="270"/>
    </row>
    <row r="8" spans="2:14" hidden="1" x14ac:dyDescent="0.25">
      <c r="B8" s="163">
        <v>6</v>
      </c>
      <c r="C8" s="115" t="s">
        <v>1423</v>
      </c>
      <c r="D8" s="116">
        <v>146</v>
      </c>
      <c r="E8" s="117" t="s">
        <v>2448</v>
      </c>
      <c r="F8" s="118">
        <v>62411045260023</v>
      </c>
      <c r="G8" s="118" t="e">
        <f>VLOOKUP(F8,#REF!,2,)</f>
        <v>#REF!</v>
      </c>
      <c r="H8" s="119" t="s">
        <v>4493</v>
      </c>
      <c r="I8" s="119" t="s">
        <v>4494</v>
      </c>
      <c r="J8" s="120">
        <v>15000000</v>
      </c>
      <c r="K8" s="120">
        <v>0</v>
      </c>
      <c r="L8" s="269">
        <v>0</v>
      </c>
      <c r="M8" s="120">
        <f t="shared" si="0"/>
        <v>15000000</v>
      </c>
      <c r="N8" s="270"/>
    </row>
    <row r="9" spans="2:14" x14ac:dyDescent="0.25">
      <c r="B9" s="163">
        <v>7</v>
      </c>
      <c r="C9" s="115" t="s">
        <v>1450</v>
      </c>
      <c r="D9" s="116">
        <v>150.30000000000001</v>
      </c>
      <c r="E9" s="117" t="s">
        <v>2448</v>
      </c>
      <c r="F9" s="118">
        <v>60609005360036</v>
      </c>
      <c r="G9" s="118"/>
      <c r="H9" s="119" t="s">
        <v>4417</v>
      </c>
      <c r="I9" s="119" t="s">
        <v>4418</v>
      </c>
      <c r="J9" s="120">
        <v>15000000</v>
      </c>
      <c r="K9" s="121">
        <v>1000000</v>
      </c>
      <c r="L9" s="269">
        <v>0</v>
      </c>
      <c r="M9" s="120">
        <f t="shared" si="0"/>
        <v>14000000</v>
      </c>
      <c r="N9" s="270"/>
    </row>
    <row r="10" spans="2:14" hidden="1" x14ac:dyDescent="0.25">
      <c r="B10" s="163">
        <v>1</v>
      </c>
      <c r="C10" s="115" t="s">
        <v>4495</v>
      </c>
      <c r="D10" s="116">
        <v>119.2</v>
      </c>
      <c r="E10" s="117" t="s">
        <v>2511</v>
      </c>
      <c r="F10" s="118">
        <v>61405035270032</v>
      </c>
      <c r="G10" s="118" t="e">
        <f>VLOOKUP(F10,#REF!,2,)</f>
        <v>#REF!</v>
      </c>
      <c r="H10" s="119" t="s">
        <v>4496</v>
      </c>
      <c r="I10" s="133">
        <v>881835303</v>
      </c>
      <c r="J10" s="120">
        <v>15000000</v>
      </c>
      <c r="K10" s="120">
        <v>0</v>
      </c>
      <c r="L10" s="269">
        <v>0</v>
      </c>
      <c r="M10" s="120">
        <f t="shared" si="0"/>
        <v>15000000</v>
      </c>
      <c r="N10" s="270"/>
    </row>
    <row r="11" spans="2:14" x14ac:dyDescent="0.25">
      <c r="B11" s="163">
        <v>2</v>
      </c>
      <c r="C11" s="122" t="s">
        <v>1548</v>
      </c>
      <c r="D11" s="116">
        <v>53.7</v>
      </c>
      <c r="E11" s="117" t="s">
        <v>2511</v>
      </c>
      <c r="F11" s="123">
        <v>62105035350039</v>
      </c>
      <c r="G11" s="118"/>
      <c r="H11" s="124" t="s">
        <v>2694</v>
      </c>
      <c r="I11" s="124" t="s">
        <v>4419</v>
      </c>
      <c r="J11" s="125">
        <v>15000000</v>
      </c>
      <c r="K11" s="126">
        <v>1000000</v>
      </c>
      <c r="L11" s="269">
        <v>1000000</v>
      </c>
      <c r="M11" s="120">
        <f t="shared" si="0"/>
        <v>13000000</v>
      </c>
      <c r="N11" s="271"/>
    </row>
    <row r="12" spans="2:14" hidden="1" x14ac:dyDescent="0.25">
      <c r="B12" s="163">
        <v>3</v>
      </c>
      <c r="C12" s="115" t="s">
        <v>1541</v>
      </c>
      <c r="D12" s="116">
        <v>136.5</v>
      </c>
      <c r="E12" s="117" t="s">
        <v>2511</v>
      </c>
      <c r="F12" s="118">
        <v>61201055260042</v>
      </c>
      <c r="G12" s="118" t="e">
        <f>VLOOKUP(F12,#REF!,2,)</f>
        <v>#REF!</v>
      </c>
      <c r="H12" s="119" t="s">
        <v>2702</v>
      </c>
      <c r="I12" s="119" t="s">
        <v>4497</v>
      </c>
      <c r="J12" s="120">
        <v>15000000</v>
      </c>
      <c r="K12" s="120">
        <v>0</v>
      </c>
      <c r="L12" s="269">
        <v>6500000</v>
      </c>
      <c r="M12" s="120">
        <f t="shared" si="0"/>
        <v>8500000</v>
      </c>
      <c r="N12" s="270"/>
    </row>
    <row r="13" spans="2:14" hidden="1" x14ac:dyDescent="0.25">
      <c r="B13" s="163">
        <v>8</v>
      </c>
      <c r="C13" s="122" t="s">
        <v>1560</v>
      </c>
      <c r="D13" s="116">
        <v>131.69999999999999</v>
      </c>
      <c r="E13" s="117" t="s">
        <v>2448</v>
      </c>
      <c r="F13" s="118">
        <v>51908055780035</v>
      </c>
      <c r="G13" s="118" t="e">
        <f>VLOOKUP(F13,#REF!,2,)</f>
        <v>#REF!</v>
      </c>
      <c r="H13" s="119" t="s">
        <v>2715</v>
      </c>
      <c r="I13" s="119" t="s">
        <v>4498</v>
      </c>
      <c r="J13" s="120">
        <v>15000000</v>
      </c>
      <c r="K13" s="120">
        <v>0</v>
      </c>
      <c r="L13" s="269">
        <v>2501000</v>
      </c>
      <c r="M13" s="120">
        <f t="shared" si="0"/>
        <v>12499000</v>
      </c>
      <c r="N13" s="270"/>
    </row>
    <row r="14" spans="2:14" hidden="1" x14ac:dyDescent="0.25">
      <c r="B14" s="163">
        <v>4</v>
      </c>
      <c r="C14" s="122" t="s">
        <v>4499</v>
      </c>
      <c r="D14" s="116">
        <v>53.7</v>
      </c>
      <c r="E14" s="117" t="s">
        <v>2511</v>
      </c>
      <c r="F14" s="118">
        <v>62204035260040</v>
      </c>
      <c r="G14" s="118" t="e">
        <f>VLOOKUP(F14,#REF!,2,)</f>
        <v>#REF!</v>
      </c>
      <c r="H14" s="119" t="s">
        <v>2767</v>
      </c>
      <c r="I14" s="119" t="s">
        <v>4500</v>
      </c>
      <c r="J14" s="120">
        <v>15000000</v>
      </c>
      <c r="K14" s="120">
        <v>0</v>
      </c>
      <c r="L14" s="269">
        <v>0</v>
      </c>
      <c r="M14" s="120">
        <f t="shared" si="0"/>
        <v>15000000</v>
      </c>
      <c r="N14" s="270"/>
    </row>
    <row r="15" spans="2:14" hidden="1" x14ac:dyDescent="0.25">
      <c r="B15" s="163">
        <v>9</v>
      </c>
      <c r="C15" s="122" t="s">
        <v>1620</v>
      </c>
      <c r="D15" s="116">
        <v>98.9</v>
      </c>
      <c r="E15" s="117" t="s">
        <v>2448</v>
      </c>
      <c r="F15" s="118">
        <v>62105045310014</v>
      </c>
      <c r="G15" s="118" t="e">
        <f>VLOOKUP(F15,#REF!,2,)</f>
        <v>#REF!</v>
      </c>
      <c r="H15" s="119" t="s">
        <v>4501</v>
      </c>
      <c r="I15" s="119" t="s">
        <v>4502</v>
      </c>
      <c r="J15" s="120">
        <v>15000000</v>
      </c>
      <c r="K15" s="120">
        <v>0</v>
      </c>
      <c r="L15" s="269">
        <v>0</v>
      </c>
      <c r="M15" s="120">
        <f t="shared" si="0"/>
        <v>15000000</v>
      </c>
      <c r="N15" s="270" t="s">
        <v>4957</v>
      </c>
    </row>
    <row r="16" spans="2:14" hidden="1" x14ac:dyDescent="0.25">
      <c r="B16" s="163">
        <v>10</v>
      </c>
      <c r="C16" s="122" t="s">
        <v>1694</v>
      </c>
      <c r="D16" s="116">
        <v>122.9</v>
      </c>
      <c r="E16" s="117" t="s">
        <v>2448</v>
      </c>
      <c r="F16" s="118">
        <v>60709045280021</v>
      </c>
      <c r="G16" s="118" t="e">
        <f>VLOOKUP(F16,#REF!,2,)</f>
        <v>#REF!</v>
      </c>
      <c r="H16" s="119" t="s">
        <v>2882</v>
      </c>
      <c r="I16" s="119" t="s">
        <v>4503</v>
      </c>
      <c r="J16" s="120">
        <v>15000000</v>
      </c>
      <c r="K16" s="120">
        <v>0</v>
      </c>
      <c r="L16" s="269">
        <v>7500000</v>
      </c>
      <c r="M16" s="120">
        <f t="shared" si="0"/>
        <v>7500000</v>
      </c>
      <c r="N16" s="270"/>
    </row>
    <row r="17" spans="2:14" hidden="1" x14ac:dyDescent="0.25">
      <c r="B17" s="163">
        <v>11</v>
      </c>
      <c r="C17" s="122" t="s">
        <v>1769</v>
      </c>
      <c r="D17" s="116">
        <v>122.5</v>
      </c>
      <c r="E17" s="117" t="s">
        <v>2448</v>
      </c>
      <c r="F17" s="123">
        <v>62611045360019</v>
      </c>
      <c r="G17" s="118" t="e">
        <f>VLOOKUP(F17,#REF!,2,)</f>
        <v>#REF!</v>
      </c>
      <c r="H17" s="124" t="s">
        <v>2983</v>
      </c>
      <c r="I17" s="124" t="s">
        <v>4504</v>
      </c>
      <c r="J17" s="120">
        <v>15000000</v>
      </c>
      <c r="K17" s="120">
        <v>0</v>
      </c>
      <c r="L17" s="269">
        <v>0</v>
      </c>
      <c r="M17" s="120">
        <f t="shared" si="0"/>
        <v>15000000</v>
      </c>
      <c r="N17" s="271"/>
    </row>
    <row r="18" spans="2:14" hidden="1" x14ac:dyDescent="0.25">
      <c r="B18" s="163">
        <v>12</v>
      </c>
      <c r="C18" s="122" t="s">
        <v>1815</v>
      </c>
      <c r="D18" s="116">
        <v>88.3</v>
      </c>
      <c r="E18" s="117" t="s">
        <v>2448</v>
      </c>
      <c r="F18" s="118">
        <v>61004035780013</v>
      </c>
      <c r="G18" s="118" t="e">
        <f>VLOOKUP(F18,#REF!,2,)</f>
        <v>#REF!</v>
      </c>
      <c r="H18" s="119" t="s">
        <v>4505</v>
      </c>
      <c r="I18" s="119" t="s">
        <v>4506</v>
      </c>
      <c r="J18" s="120">
        <v>15000000</v>
      </c>
      <c r="K18" s="120">
        <v>0</v>
      </c>
      <c r="L18" s="269">
        <v>0</v>
      </c>
      <c r="M18" s="120">
        <f t="shared" si="0"/>
        <v>15000000</v>
      </c>
      <c r="N18" s="270"/>
    </row>
    <row r="19" spans="2:14" hidden="1" x14ac:dyDescent="0.25">
      <c r="B19" s="163">
        <v>13</v>
      </c>
      <c r="C19" s="122" t="s">
        <v>1819</v>
      </c>
      <c r="D19" s="116">
        <v>98.5</v>
      </c>
      <c r="E19" s="117" t="s">
        <v>2448</v>
      </c>
      <c r="F19" s="118">
        <v>62308045340016</v>
      </c>
      <c r="G19" s="118" t="e">
        <f>VLOOKUP(F19,#REF!,2,)</f>
        <v>#REF!</v>
      </c>
      <c r="H19" s="119" t="s">
        <v>4507</v>
      </c>
      <c r="I19" s="119" t="s">
        <v>4508</v>
      </c>
      <c r="J19" s="120">
        <v>15000000</v>
      </c>
      <c r="K19" s="120">
        <v>0</v>
      </c>
      <c r="L19" s="269">
        <v>0</v>
      </c>
      <c r="M19" s="120">
        <f t="shared" si="0"/>
        <v>15000000</v>
      </c>
      <c r="N19" s="270"/>
    </row>
    <row r="20" spans="2:14" hidden="1" x14ac:dyDescent="0.25">
      <c r="B20" s="163">
        <v>14</v>
      </c>
      <c r="C20" s="122" t="s">
        <v>1833</v>
      </c>
      <c r="D20" s="116">
        <v>94.2</v>
      </c>
      <c r="E20" s="117" t="s">
        <v>2448</v>
      </c>
      <c r="F20" s="118">
        <v>61607040005005</v>
      </c>
      <c r="G20" s="118" t="e">
        <f>VLOOKUP(F20,#REF!,2,)</f>
        <v>#REF!</v>
      </c>
      <c r="H20" s="119" t="s">
        <v>4509</v>
      </c>
      <c r="I20" s="119" t="s">
        <v>4510</v>
      </c>
      <c r="J20" s="120">
        <v>15000000</v>
      </c>
      <c r="K20" s="120">
        <v>0</v>
      </c>
      <c r="L20" s="269">
        <v>500000</v>
      </c>
      <c r="M20" s="120">
        <f t="shared" si="0"/>
        <v>14500000</v>
      </c>
      <c r="N20" s="270"/>
    </row>
    <row r="21" spans="2:14" hidden="1" x14ac:dyDescent="0.25">
      <c r="B21" s="163">
        <v>15</v>
      </c>
      <c r="C21" s="122" t="s">
        <v>1836</v>
      </c>
      <c r="D21" s="116">
        <v>89.6</v>
      </c>
      <c r="E21" s="117" t="s">
        <v>2448</v>
      </c>
      <c r="F21" s="118">
        <v>61002055310063</v>
      </c>
      <c r="G21" s="118" t="e">
        <f>VLOOKUP(F21,#REF!,2,)</f>
        <v>#REF!</v>
      </c>
      <c r="H21" s="119" t="s">
        <v>3070</v>
      </c>
      <c r="I21" s="119" t="s">
        <v>4511</v>
      </c>
      <c r="J21" s="120">
        <v>15000000</v>
      </c>
      <c r="K21" s="120">
        <v>0</v>
      </c>
      <c r="L21" s="269">
        <v>0</v>
      </c>
      <c r="M21" s="120">
        <f t="shared" si="0"/>
        <v>15000000</v>
      </c>
      <c r="N21" s="270"/>
    </row>
    <row r="22" spans="2:14" hidden="1" x14ac:dyDescent="0.25">
      <c r="B22" s="163">
        <v>16</v>
      </c>
      <c r="C22" s="115" t="s">
        <v>1893</v>
      </c>
      <c r="D22" s="116">
        <v>124</v>
      </c>
      <c r="E22" s="117" t="s">
        <v>2448</v>
      </c>
      <c r="F22" s="118">
        <v>61103045280037</v>
      </c>
      <c r="G22" s="118" t="e">
        <f>VLOOKUP(F22,#REF!,2,)</f>
        <v>#REF!</v>
      </c>
      <c r="H22" s="119" t="s">
        <v>3137</v>
      </c>
      <c r="I22" s="119" t="s">
        <v>4512</v>
      </c>
      <c r="J22" s="120">
        <v>15000000</v>
      </c>
      <c r="K22" s="120">
        <v>0</v>
      </c>
      <c r="L22" s="269">
        <v>15000000</v>
      </c>
      <c r="M22" s="120">
        <f t="shared" si="0"/>
        <v>0</v>
      </c>
      <c r="N22" s="270"/>
    </row>
    <row r="23" spans="2:14" hidden="1" x14ac:dyDescent="0.25">
      <c r="B23" s="163">
        <v>17</v>
      </c>
      <c r="C23" s="122" t="s">
        <v>1955</v>
      </c>
      <c r="D23" s="116">
        <v>105</v>
      </c>
      <c r="E23" s="117" t="s">
        <v>2448</v>
      </c>
      <c r="F23" s="118">
        <v>60406045780048</v>
      </c>
      <c r="G23" s="118" t="e">
        <f>VLOOKUP(F23,#REF!,2,)</f>
        <v>#REF!</v>
      </c>
      <c r="H23" s="119" t="s">
        <v>4513</v>
      </c>
      <c r="I23" s="119" t="s">
        <v>4514</v>
      </c>
      <c r="J23" s="120">
        <v>15000000</v>
      </c>
      <c r="K23" s="120">
        <v>0</v>
      </c>
      <c r="L23" s="269">
        <v>0</v>
      </c>
      <c r="M23" s="120">
        <f t="shared" si="0"/>
        <v>15000000</v>
      </c>
      <c r="N23" s="270"/>
    </row>
    <row r="24" spans="2:14" hidden="1" x14ac:dyDescent="0.25">
      <c r="B24" s="163">
        <v>18</v>
      </c>
      <c r="C24" s="122" t="s">
        <v>1979</v>
      </c>
      <c r="D24" s="116">
        <v>164.2</v>
      </c>
      <c r="E24" s="117" t="s">
        <v>2448</v>
      </c>
      <c r="F24" s="118">
        <v>61105035780024</v>
      </c>
      <c r="G24" s="118" t="e">
        <f>VLOOKUP(F24,#REF!,2,)</f>
        <v>#REF!</v>
      </c>
      <c r="H24" s="119" t="s">
        <v>3260</v>
      </c>
      <c r="I24" s="119" t="s">
        <v>4515</v>
      </c>
      <c r="J24" s="120">
        <v>15000000</v>
      </c>
      <c r="K24" s="120">
        <v>0</v>
      </c>
      <c r="L24" s="269">
        <v>0</v>
      </c>
      <c r="M24" s="120">
        <f t="shared" si="0"/>
        <v>15000000</v>
      </c>
      <c r="N24" s="270"/>
    </row>
    <row r="25" spans="2:14" hidden="1" x14ac:dyDescent="0.25">
      <c r="B25" s="163">
        <v>19</v>
      </c>
      <c r="C25" s="115" t="s">
        <v>1991</v>
      </c>
      <c r="D25" s="116">
        <v>150.4</v>
      </c>
      <c r="E25" s="117" t="s">
        <v>2448</v>
      </c>
      <c r="F25" s="118">
        <v>62603045350011</v>
      </c>
      <c r="G25" s="118" t="e">
        <f>VLOOKUP(F25,#REF!,2,)</f>
        <v>#REF!</v>
      </c>
      <c r="H25" s="119" t="s">
        <v>4516</v>
      </c>
      <c r="I25" s="119" t="s">
        <v>4517</v>
      </c>
      <c r="J25" s="120">
        <v>15000000</v>
      </c>
      <c r="K25" s="120">
        <v>0</v>
      </c>
      <c r="L25" s="269">
        <v>0</v>
      </c>
      <c r="M25" s="120">
        <f t="shared" si="0"/>
        <v>15000000</v>
      </c>
      <c r="N25" s="270"/>
    </row>
    <row r="26" spans="2:14" hidden="1" x14ac:dyDescent="0.25">
      <c r="B26" s="163">
        <v>20</v>
      </c>
      <c r="C26" s="122" t="s">
        <v>1996</v>
      </c>
      <c r="D26" s="116">
        <v>89.7</v>
      </c>
      <c r="E26" s="117" t="s">
        <v>181</v>
      </c>
      <c r="F26" s="118">
        <v>60906035350065</v>
      </c>
      <c r="G26" s="118" t="e">
        <f>VLOOKUP(F26,#REF!,2,)</f>
        <v>#REF!</v>
      </c>
      <c r="H26" s="119" t="s">
        <v>4518</v>
      </c>
      <c r="I26" s="119" t="s">
        <v>4519</v>
      </c>
      <c r="J26" s="120">
        <v>15000000</v>
      </c>
      <c r="K26" s="120">
        <v>0</v>
      </c>
      <c r="L26" s="269">
        <v>1660000</v>
      </c>
      <c r="M26" s="120">
        <f t="shared" si="0"/>
        <v>13340000</v>
      </c>
      <c r="N26" s="270"/>
    </row>
    <row r="27" spans="2:14" hidden="1" x14ac:dyDescent="0.25">
      <c r="B27" s="163">
        <v>21</v>
      </c>
      <c r="C27" s="178" t="s">
        <v>2087</v>
      </c>
      <c r="D27" s="148">
        <v>148.19999999999999</v>
      </c>
      <c r="E27" s="179" t="s">
        <v>2448</v>
      </c>
      <c r="F27" s="180">
        <v>60911015320031</v>
      </c>
      <c r="G27" s="118" t="e">
        <f>VLOOKUP(F27,#REF!,2,)</f>
        <v>#REF!</v>
      </c>
      <c r="H27" s="181" t="s">
        <v>3390</v>
      </c>
      <c r="I27" s="181" t="s">
        <v>4520</v>
      </c>
      <c r="J27" s="182">
        <v>15000000</v>
      </c>
      <c r="K27" s="182">
        <v>0</v>
      </c>
      <c r="L27" s="272">
        <v>0</v>
      </c>
      <c r="M27" s="120">
        <f t="shared" si="0"/>
        <v>15000000</v>
      </c>
      <c r="N27" s="270"/>
    </row>
    <row r="28" spans="2:14" hidden="1" x14ac:dyDescent="0.25">
      <c r="B28" s="163">
        <v>22</v>
      </c>
      <c r="C28" s="122" t="s">
        <v>2123</v>
      </c>
      <c r="D28" s="116">
        <v>158</v>
      </c>
      <c r="E28" s="117" t="s">
        <v>2448</v>
      </c>
      <c r="F28" s="118">
        <v>62411045380011</v>
      </c>
      <c r="G28" s="118" t="e">
        <f>VLOOKUP(F28,#REF!,2,)</f>
        <v>#REF!</v>
      </c>
      <c r="H28" s="119" t="s">
        <v>4521</v>
      </c>
      <c r="I28" s="119" t="s">
        <v>4522</v>
      </c>
      <c r="J28" s="120">
        <v>15000000</v>
      </c>
      <c r="K28" s="120">
        <v>0</v>
      </c>
      <c r="L28" s="269">
        <v>0</v>
      </c>
      <c r="M28" s="120">
        <f t="shared" si="0"/>
        <v>15000000</v>
      </c>
      <c r="N28" s="270"/>
    </row>
    <row r="29" spans="2:14" hidden="1" x14ac:dyDescent="0.25">
      <c r="B29" s="163">
        <v>5</v>
      </c>
      <c r="C29" s="122" t="s">
        <v>2131</v>
      </c>
      <c r="D29" s="116">
        <v>115.7</v>
      </c>
      <c r="E29" s="117" t="s">
        <v>2511</v>
      </c>
      <c r="F29" s="118">
        <v>63011045300014</v>
      </c>
      <c r="G29" s="118" t="e">
        <f>VLOOKUP(F29,#REF!,2,)</f>
        <v>#REF!</v>
      </c>
      <c r="H29" s="119" t="s">
        <v>3440</v>
      </c>
      <c r="I29" s="119" t="s">
        <v>4523</v>
      </c>
      <c r="J29" s="120">
        <v>15000000</v>
      </c>
      <c r="K29" s="120">
        <v>0</v>
      </c>
      <c r="L29" s="269">
        <v>0</v>
      </c>
      <c r="M29" s="120">
        <f t="shared" si="0"/>
        <v>15000000</v>
      </c>
      <c r="N29" s="270"/>
    </row>
    <row r="30" spans="2:14" hidden="1" x14ac:dyDescent="0.25">
      <c r="B30" s="163">
        <v>23</v>
      </c>
      <c r="C30" s="122" t="s">
        <v>2238</v>
      </c>
      <c r="D30" s="116">
        <v>122.9</v>
      </c>
      <c r="E30" s="117" t="s">
        <v>2448</v>
      </c>
      <c r="F30" s="118">
        <v>41309901040056</v>
      </c>
      <c r="G30" s="118" t="e">
        <f>VLOOKUP(F30,#REF!,2,)</f>
        <v>#REF!</v>
      </c>
      <c r="H30" s="119" t="s">
        <v>3568</v>
      </c>
      <c r="I30" s="119" t="s">
        <v>4524</v>
      </c>
      <c r="J30" s="120">
        <v>15000000</v>
      </c>
      <c r="K30" s="120">
        <v>0</v>
      </c>
      <c r="L30" s="269">
        <v>15000000</v>
      </c>
      <c r="M30" s="120">
        <f t="shared" si="0"/>
        <v>0</v>
      </c>
      <c r="N30" s="270"/>
    </row>
    <row r="31" spans="2:14" hidden="1" x14ac:dyDescent="0.25">
      <c r="B31" s="163">
        <v>24</v>
      </c>
      <c r="C31" s="115" t="s">
        <v>2302</v>
      </c>
      <c r="D31" s="116">
        <v>124.2</v>
      </c>
      <c r="E31" s="117" t="s">
        <v>2448</v>
      </c>
      <c r="F31" s="118">
        <v>61512045260048</v>
      </c>
      <c r="G31" s="118" t="e">
        <f>VLOOKUP(F31,#REF!,2,)</f>
        <v>#REF!</v>
      </c>
      <c r="H31" s="119" t="s">
        <v>3646</v>
      </c>
      <c r="I31" s="119" t="s">
        <v>4525</v>
      </c>
      <c r="J31" s="120">
        <v>15000000</v>
      </c>
      <c r="K31" s="120">
        <v>0</v>
      </c>
      <c r="L31" s="269">
        <v>15000000</v>
      </c>
      <c r="M31" s="120">
        <f t="shared" si="0"/>
        <v>0</v>
      </c>
      <c r="N31" s="270"/>
    </row>
    <row r="32" spans="2:14" hidden="1" x14ac:dyDescent="0.25">
      <c r="B32" s="163">
        <v>6</v>
      </c>
      <c r="C32" s="122" t="s">
        <v>2336</v>
      </c>
      <c r="D32" s="116">
        <v>53.7</v>
      </c>
      <c r="E32" s="117" t="s">
        <v>2511</v>
      </c>
      <c r="F32" s="118">
        <v>52508046240013</v>
      </c>
      <c r="G32" s="118" t="e">
        <f>VLOOKUP(F32,#REF!,2,)</f>
        <v>#REF!</v>
      </c>
      <c r="H32" s="119" t="s">
        <v>4526</v>
      </c>
      <c r="I32" s="119" t="s">
        <v>4527</v>
      </c>
      <c r="J32" s="120">
        <v>15000000</v>
      </c>
      <c r="K32" s="120">
        <v>0</v>
      </c>
      <c r="L32" s="269">
        <v>0</v>
      </c>
      <c r="M32" s="120">
        <f t="shared" si="0"/>
        <v>15000000</v>
      </c>
      <c r="N32" s="270"/>
    </row>
    <row r="33" spans="2:14" hidden="1" x14ac:dyDescent="0.25">
      <c r="B33" s="163">
        <v>25</v>
      </c>
      <c r="C33" s="115" t="s">
        <v>2352</v>
      </c>
      <c r="D33" s="116">
        <v>132.5</v>
      </c>
      <c r="E33" s="117" t="s">
        <v>2448</v>
      </c>
      <c r="F33" s="118">
        <v>61305045350011</v>
      </c>
      <c r="G33" s="118" t="e">
        <f>VLOOKUP(F33,#REF!,2,)</f>
        <v>#REF!</v>
      </c>
      <c r="H33" s="119" t="s">
        <v>3714</v>
      </c>
      <c r="I33" s="119" t="s">
        <v>4528</v>
      </c>
      <c r="J33" s="120">
        <v>15000000</v>
      </c>
      <c r="K33" s="120">
        <v>0</v>
      </c>
      <c r="L33" s="269">
        <v>7500000</v>
      </c>
      <c r="M33" s="120">
        <f t="shared" si="0"/>
        <v>7500000</v>
      </c>
      <c r="N33" s="270"/>
    </row>
    <row r="34" spans="2:14" hidden="1" x14ac:dyDescent="0.25">
      <c r="B34" s="163">
        <v>7</v>
      </c>
      <c r="C34" s="115" t="s">
        <v>4529</v>
      </c>
      <c r="D34" s="116">
        <v>81</v>
      </c>
      <c r="E34" s="117" t="s">
        <v>2511</v>
      </c>
      <c r="F34" s="118">
        <v>62307035370017</v>
      </c>
      <c r="G34" s="118" t="e">
        <f>VLOOKUP(F34,#REF!,2,)</f>
        <v>#REF!</v>
      </c>
      <c r="H34" s="119" t="s">
        <v>3026</v>
      </c>
      <c r="I34" s="133" t="s">
        <v>4530</v>
      </c>
      <c r="J34" s="120">
        <v>15000000</v>
      </c>
      <c r="K34" s="120">
        <v>0</v>
      </c>
      <c r="L34" s="269">
        <v>0</v>
      </c>
      <c r="M34" s="120">
        <f t="shared" si="0"/>
        <v>15000000</v>
      </c>
      <c r="N34" s="270"/>
    </row>
    <row r="35" spans="2:14" hidden="1" x14ac:dyDescent="0.25">
      <c r="B35" s="163">
        <v>8</v>
      </c>
      <c r="C35" s="127" t="s">
        <v>1816</v>
      </c>
      <c r="D35" s="116">
        <v>86.5</v>
      </c>
      <c r="E35" s="117" t="s">
        <v>2511</v>
      </c>
      <c r="F35" s="139">
        <v>62402045280023</v>
      </c>
      <c r="G35" s="118" t="e">
        <f>VLOOKUP(F35,#REF!,2,)</f>
        <v>#REF!</v>
      </c>
      <c r="H35" s="129" t="s">
        <v>3050</v>
      </c>
      <c r="I35" s="130" t="s">
        <v>4531</v>
      </c>
      <c r="J35" s="131">
        <v>15000000</v>
      </c>
      <c r="K35" s="131">
        <v>0</v>
      </c>
      <c r="L35" s="269">
        <v>0</v>
      </c>
      <c r="M35" s="120">
        <f t="shared" si="0"/>
        <v>15000000</v>
      </c>
      <c r="N35" s="138" t="s">
        <v>4958</v>
      </c>
    </row>
    <row r="36" spans="2:14" hidden="1" x14ac:dyDescent="0.25">
      <c r="B36" s="163">
        <v>1</v>
      </c>
      <c r="C36" s="122" t="s">
        <v>1346</v>
      </c>
      <c r="D36" s="116">
        <v>85.3</v>
      </c>
      <c r="E36" s="117" t="s">
        <v>2451</v>
      </c>
      <c r="F36" s="118">
        <v>60409045360049</v>
      </c>
      <c r="G36" s="118" t="e">
        <f>VLOOKUP(F36,#REF!,2,)</f>
        <v>#REF!</v>
      </c>
      <c r="H36" s="119" t="s">
        <v>2452</v>
      </c>
      <c r="I36" s="119" t="s">
        <v>4532</v>
      </c>
      <c r="J36" s="120">
        <v>15000000</v>
      </c>
      <c r="K36" s="120">
        <v>0</v>
      </c>
      <c r="L36" s="269">
        <v>500000</v>
      </c>
      <c r="M36" s="120">
        <f t="shared" si="0"/>
        <v>14500000</v>
      </c>
      <c r="N36" s="270"/>
    </row>
    <row r="37" spans="2:14" hidden="1" x14ac:dyDescent="0.25">
      <c r="B37" s="139">
        <v>2</v>
      </c>
      <c r="C37" s="122" t="s">
        <v>1373</v>
      </c>
      <c r="D37" s="143">
        <v>75</v>
      </c>
      <c r="E37" s="149" t="s">
        <v>2451</v>
      </c>
      <c r="F37" s="118">
        <v>62903045280014</v>
      </c>
      <c r="G37" s="118" t="e">
        <f>VLOOKUP(F37,#REF!,2,)</f>
        <v>#REF!</v>
      </c>
      <c r="H37" s="119" t="s">
        <v>4533</v>
      </c>
      <c r="I37" s="119" t="s">
        <v>4534</v>
      </c>
      <c r="J37" s="141">
        <v>15000000</v>
      </c>
      <c r="K37" s="141">
        <v>0</v>
      </c>
      <c r="L37" s="269">
        <v>0</v>
      </c>
      <c r="M37" s="120">
        <f t="shared" si="0"/>
        <v>15000000</v>
      </c>
      <c r="N37" s="270"/>
    </row>
    <row r="38" spans="2:14" hidden="1" x14ac:dyDescent="0.25">
      <c r="B38" s="163">
        <v>3</v>
      </c>
      <c r="C38" s="122" t="s">
        <v>1482</v>
      </c>
      <c r="D38" s="116">
        <v>96.2</v>
      </c>
      <c r="E38" s="117" t="s">
        <v>2451</v>
      </c>
      <c r="F38" s="118">
        <v>62605045270034</v>
      </c>
      <c r="G38" s="118" t="e">
        <f>VLOOKUP(F38,#REF!,2,)</f>
        <v>#REF!</v>
      </c>
      <c r="H38" s="119" t="s">
        <v>2619</v>
      </c>
      <c r="I38" s="119" t="s">
        <v>4535</v>
      </c>
      <c r="J38" s="120">
        <v>15000000</v>
      </c>
      <c r="K38" s="120">
        <v>0</v>
      </c>
      <c r="L38" s="269">
        <v>15000000</v>
      </c>
      <c r="M38" s="120">
        <f t="shared" si="0"/>
        <v>0</v>
      </c>
      <c r="N38" s="270"/>
    </row>
    <row r="39" spans="2:14" hidden="1" x14ac:dyDescent="0.25">
      <c r="B39" s="163">
        <v>4</v>
      </c>
      <c r="C39" s="122" t="s">
        <v>1498</v>
      </c>
      <c r="D39" s="116">
        <v>79.099999999999994</v>
      </c>
      <c r="E39" s="117" t="s">
        <v>2451</v>
      </c>
      <c r="F39" s="118">
        <v>63006045270010</v>
      </c>
      <c r="G39" s="118" t="e">
        <f>VLOOKUP(F39,#REF!,2,)</f>
        <v>#REF!</v>
      </c>
      <c r="H39" s="119" t="s">
        <v>2639</v>
      </c>
      <c r="I39" s="119" t="s">
        <v>4536</v>
      </c>
      <c r="J39" s="120">
        <v>15000000</v>
      </c>
      <c r="K39" s="120">
        <v>0</v>
      </c>
      <c r="L39" s="269">
        <v>15000000</v>
      </c>
      <c r="M39" s="120">
        <f t="shared" si="0"/>
        <v>0</v>
      </c>
      <c r="N39" s="273"/>
    </row>
    <row r="40" spans="2:14" hidden="1" x14ac:dyDescent="0.25">
      <c r="B40" s="163">
        <v>5</v>
      </c>
      <c r="C40" s="122" t="s">
        <v>1515</v>
      </c>
      <c r="D40" s="116">
        <v>86.4</v>
      </c>
      <c r="E40" s="117" t="s">
        <v>2451</v>
      </c>
      <c r="F40" s="118">
        <v>62709045290017</v>
      </c>
      <c r="G40" s="118" t="e">
        <f>VLOOKUP(F40,#REF!,2,)</f>
        <v>#REF!</v>
      </c>
      <c r="H40" s="119" t="s">
        <v>2667</v>
      </c>
      <c r="I40" s="119" t="s">
        <v>4537</v>
      </c>
      <c r="J40" s="120">
        <v>15000000</v>
      </c>
      <c r="K40" s="120">
        <v>0</v>
      </c>
      <c r="L40" s="269">
        <v>0</v>
      </c>
      <c r="M40" s="120">
        <f t="shared" si="0"/>
        <v>15000000</v>
      </c>
      <c r="N40" s="270"/>
    </row>
    <row r="41" spans="2:14" hidden="1" x14ac:dyDescent="0.25">
      <c r="B41" s="163">
        <v>6</v>
      </c>
      <c r="C41" s="122" t="s">
        <v>1528</v>
      </c>
      <c r="D41" s="116">
        <v>83.3</v>
      </c>
      <c r="E41" s="117" t="s">
        <v>2451</v>
      </c>
      <c r="F41" s="118">
        <v>60401055290011</v>
      </c>
      <c r="G41" s="118" t="e">
        <f>VLOOKUP(F41,#REF!,2,)</f>
        <v>#REF!</v>
      </c>
      <c r="H41" s="119" t="s">
        <v>4538</v>
      </c>
      <c r="I41" s="119" t="s">
        <v>4539</v>
      </c>
      <c r="J41" s="120">
        <v>15000000</v>
      </c>
      <c r="K41" s="120">
        <v>0</v>
      </c>
      <c r="L41" s="269">
        <v>0</v>
      </c>
      <c r="M41" s="120">
        <f t="shared" si="0"/>
        <v>15000000</v>
      </c>
      <c r="N41" s="270"/>
    </row>
    <row r="42" spans="2:14" hidden="1" x14ac:dyDescent="0.25">
      <c r="B42" s="163">
        <v>9</v>
      </c>
      <c r="C42" s="122" t="s">
        <v>1539</v>
      </c>
      <c r="D42" s="116">
        <v>85</v>
      </c>
      <c r="E42" s="117" t="s">
        <v>2511</v>
      </c>
      <c r="F42" s="118">
        <v>60402055360021</v>
      </c>
      <c r="G42" s="118" t="e">
        <f>VLOOKUP(F42,#REF!,2,)</f>
        <v>#REF!</v>
      </c>
      <c r="H42" s="119" t="s">
        <v>2696</v>
      </c>
      <c r="I42" s="119" t="s">
        <v>4540</v>
      </c>
      <c r="J42" s="183">
        <v>15000000</v>
      </c>
      <c r="K42" s="183">
        <v>0</v>
      </c>
      <c r="L42" s="269">
        <v>0</v>
      </c>
      <c r="M42" s="120">
        <f t="shared" si="0"/>
        <v>15000000</v>
      </c>
      <c r="N42" s="270"/>
    </row>
    <row r="43" spans="2:14" hidden="1" x14ac:dyDescent="0.25">
      <c r="B43" s="163">
        <v>7</v>
      </c>
      <c r="C43" s="122" t="s">
        <v>1540</v>
      </c>
      <c r="D43" s="116">
        <v>88</v>
      </c>
      <c r="E43" s="117" t="s">
        <v>2451</v>
      </c>
      <c r="F43" s="118">
        <v>61412045310012</v>
      </c>
      <c r="G43" s="118" t="e">
        <f>VLOOKUP(F43,#REF!,2,)</f>
        <v>#REF!</v>
      </c>
      <c r="H43" s="119" t="s">
        <v>2698</v>
      </c>
      <c r="I43" s="119" t="s">
        <v>4541</v>
      </c>
      <c r="J43" s="120">
        <v>15000000</v>
      </c>
      <c r="K43" s="120">
        <v>0</v>
      </c>
      <c r="L43" s="269">
        <v>15000000</v>
      </c>
      <c r="M43" s="120">
        <f t="shared" si="0"/>
        <v>0</v>
      </c>
      <c r="N43" s="270"/>
    </row>
    <row r="44" spans="2:14" hidden="1" x14ac:dyDescent="0.25">
      <c r="B44" s="163">
        <v>8</v>
      </c>
      <c r="C44" s="122" t="s">
        <v>1563</v>
      </c>
      <c r="D44" s="116">
        <v>89.5</v>
      </c>
      <c r="E44" s="117" t="s">
        <v>2451</v>
      </c>
      <c r="F44" s="118">
        <v>61402055310029</v>
      </c>
      <c r="G44" s="118" t="e">
        <f>VLOOKUP(F44,#REF!,2,)</f>
        <v>#REF!</v>
      </c>
      <c r="H44" s="119" t="s">
        <v>2717</v>
      </c>
      <c r="I44" s="119" t="s">
        <v>4542</v>
      </c>
      <c r="J44" s="120">
        <v>15000000</v>
      </c>
      <c r="K44" s="120">
        <v>0</v>
      </c>
      <c r="L44" s="269">
        <v>7500000</v>
      </c>
      <c r="M44" s="120">
        <f t="shared" si="0"/>
        <v>7500000</v>
      </c>
      <c r="N44" s="270"/>
    </row>
    <row r="45" spans="2:14" hidden="1" x14ac:dyDescent="0.25">
      <c r="B45" s="163">
        <v>9</v>
      </c>
      <c r="C45" s="122" t="s">
        <v>1581</v>
      </c>
      <c r="D45" s="116">
        <v>66.8</v>
      </c>
      <c r="E45" s="117" t="s">
        <v>2451</v>
      </c>
      <c r="F45" s="118">
        <v>60107035350060</v>
      </c>
      <c r="G45" s="118" t="e">
        <f>VLOOKUP(F45,#REF!,2,)</f>
        <v>#REF!</v>
      </c>
      <c r="H45" s="119" t="s">
        <v>2740</v>
      </c>
      <c r="I45" s="119" t="s">
        <v>4543</v>
      </c>
      <c r="J45" s="120">
        <v>15000000</v>
      </c>
      <c r="K45" s="120">
        <v>0</v>
      </c>
      <c r="L45" s="269">
        <v>0</v>
      </c>
      <c r="M45" s="120">
        <f t="shared" si="0"/>
        <v>15000000</v>
      </c>
      <c r="N45" s="270"/>
    </row>
    <row r="46" spans="2:14" hidden="1" x14ac:dyDescent="0.25">
      <c r="B46" s="163">
        <v>10</v>
      </c>
      <c r="C46" s="122" t="s">
        <v>1584</v>
      </c>
      <c r="D46" s="116">
        <v>102.5</v>
      </c>
      <c r="E46" s="117" t="s">
        <v>2451</v>
      </c>
      <c r="F46" s="118">
        <v>61406045270025</v>
      </c>
      <c r="G46" s="118" t="e">
        <f>VLOOKUP(F46,#REF!,2,)</f>
        <v>#REF!</v>
      </c>
      <c r="H46" s="119" t="s">
        <v>2746</v>
      </c>
      <c r="I46" s="119" t="s">
        <v>4544</v>
      </c>
      <c r="J46" s="120">
        <v>15000000</v>
      </c>
      <c r="K46" s="120">
        <v>0</v>
      </c>
      <c r="L46" s="269">
        <v>15000000</v>
      </c>
      <c r="M46" s="120">
        <f t="shared" si="0"/>
        <v>0</v>
      </c>
      <c r="N46" s="270"/>
    </row>
    <row r="47" spans="2:14" hidden="1" x14ac:dyDescent="0.25">
      <c r="B47" s="163">
        <v>11</v>
      </c>
      <c r="C47" s="122" t="s">
        <v>1613</v>
      </c>
      <c r="D47" s="116">
        <v>90.4</v>
      </c>
      <c r="E47" s="117" t="s">
        <v>2451</v>
      </c>
      <c r="F47" s="118">
        <v>60507035310035</v>
      </c>
      <c r="G47" s="118" t="e">
        <f>VLOOKUP(F47,#REF!,2,)</f>
        <v>#REF!</v>
      </c>
      <c r="H47" s="119" t="s">
        <v>2774</v>
      </c>
      <c r="I47" s="119" t="s">
        <v>4545</v>
      </c>
      <c r="J47" s="120">
        <v>15000000</v>
      </c>
      <c r="K47" s="120">
        <v>0</v>
      </c>
      <c r="L47" s="269">
        <v>0</v>
      </c>
      <c r="M47" s="120">
        <f t="shared" si="0"/>
        <v>15000000</v>
      </c>
      <c r="N47" s="270"/>
    </row>
    <row r="48" spans="2:14" hidden="1" x14ac:dyDescent="0.25">
      <c r="B48" s="163">
        <v>12</v>
      </c>
      <c r="C48" s="122" t="s">
        <v>1722</v>
      </c>
      <c r="D48" s="116">
        <v>58</v>
      </c>
      <c r="E48" s="117" t="s">
        <v>2451</v>
      </c>
      <c r="F48" s="118">
        <v>41309961000067</v>
      </c>
      <c r="G48" s="118" t="e">
        <f>VLOOKUP(F48,#REF!,2,)</f>
        <v>#REF!</v>
      </c>
      <c r="H48" s="119" t="s">
        <v>4546</v>
      </c>
      <c r="I48" s="119" t="s">
        <v>4547</v>
      </c>
      <c r="J48" s="120">
        <v>15000000</v>
      </c>
      <c r="K48" s="120">
        <v>0</v>
      </c>
      <c r="L48" s="269">
        <v>10500000</v>
      </c>
      <c r="M48" s="120">
        <f t="shared" si="0"/>
        <v>4500000</v>
      </c>
      <c r="N48" s="270"/>
    </row>
    <row r="49" spans="2:14" hidden="1" x14ac:dyDescent="0.25">
      <c r="B49" s="163">
        <v>13</v>
      </c>
      <c r="C49" s="122" t="s">
        <v>1748</v>
      </c>
      <c r="D49" s="116">
        <v>90.3</v>
      </c>
      <c r="E49" s="117" t="s">
        <v>2451</v>
      </c>
      <c r="F49" s="118">
        <v>53112035350026</v>
      </c>
      <c r="G49" s="118" t="e">
        <f>VLOOKUP(F49,#REF!,2,)</f>
        <v>#REF!</v>
      </c>
      <c r="H49" s="119" t="s">
        <v>2958</v>
      </c>
      <c r="I49" s="119" t="s">
        <v>4548</v>
      </c>
      <c r="J49" s="120">
        <v>15000000</v>
      </c>
      <c r="K49" s="120">
        <v>0</v>
      </c>
      <c r="L49" s="269">
        <v>0</v>
      </c>
      <c r="M49" s="120">
        <f t="shared" si="0"/>
        <v>15000000</v>
      </c>
      <c r="N49" s="270"/>
    </row>
    <row r="50" spans="2:14" hidden="1" x14ac:dyDescent="0.25">
      <c r="B50" s="163">
        <v>14</v>
      </c>
      <c r="C50" s="122" t="s">
        <v>1767</v>
      </c>
      <c r="D50" s="116">
        <v>60.7</v>
      </c>
      <c r="E50" s="117" t="s">
        <v>2451</v>
      </c>
      <c r="F50" s="118">
        <v>62609035380013</v>
      </c>
      <c r="G50" s="118" t="e">
        <f>VLOOKUP(F50,#REF!,2,)</f>
        <v>#REF!</v>
      </c>
      <c r="H50" s="119" t="s">
        <v>2979</v>
      </c>
      <c r="I50" s="119" t="s">
        <v>4549</v>
      </c>
      <c r="J50" s="120">
        <v>15000000</v>
      </c>
      <c r="K50" s="120">
        <v>0</v>
      </c>
      <c r="L50" s="269">
        <v>7500000</v>
      </c>
      <c r="M50" s="120">
        <f t="shared" si="0"/>
        <v>7500000</v>
      </c>
      <c r="N50" s="270"/>
    </row>
    <row r="51" spans="2:14" hidden="1" x14ac:dyDescent="0.25">
      <c r="B51" s="163">
        <v>15</v>
      </c>
      <c r="C51" s="122" t="s">
        <v>1779</v>
      </c>
      <c r="D51" s="116">
        <v>87.5</v>
      </c>
      <c r="E51" s="117" t="s">
        <v>2451</v>
      </c>
      <c r="F51" s="118">
        <v>60410055290022</v>
      </c>
      <c r="G51" s="118" t="e">
        <f>VLOOKUP(F51,#REF!,2,)</f>
        <v>#REF!</v>
      </c>
      <c r="H51" s="119" t="s">
        <v>3003</v>
      </c>
      <c r="I51" s="119" t="s">
        <v>4550</v>
      </c>
      <c r="J51" s="120">
        <v>15000000</v>
      </c>
      <c r="K51" s="120">
        <v>0</v>
      </c>
      <c r="L51" s="269">
        <v>10000000</v>
      </c>
      <c r="M51" s="120">
        <f t="shared" si="0"/>
        <v>5000000</v>
      </c>
      <c r="N51" s="270"/>
    </row>
    <row r="52" spans="2:14" hidden="1" x14ac:dyDescent="0.25">
      <c r="B52" s="163">
        <v>16</v>
      </c>
      <c r="C52" s="122" t="s">
        <v>1795</v>
      </c>
      <c r="D52" s="116">
        <v>83.2</v>
      </c>
      <c r="E52" s="117" t="s">
        <v>2451</v>
      </c>
      <c r="F52" s="118">
        <v>61102045310036</v>
      </c>
      <c r="G52" s="118" t="e">
        <f>VLOOKUP(F52,#REF!,2,)</f>
        <v>#REF!</v>
      </c>
      <c r="H52" s="119" t="s">
        <v>3024</v>
      </c>
      <c r="I52" s="119" t="s">
        <v>4551</v>
      </c>
      <c r="J52" s="120">
        <v>15000000</v>
      </c>
      <c r="K52" s="120">
        <v>0</v>
      </c>
      <c r="L52" s="269">
        <v>15000000</v>
      </c>
      <c r="M52" s="120">
        <f t="shared" si="0"/>
        <v>0</v>
      </c>
      <c r="N52" s="270"/>
    </row>
    <row r="53" spans="2:14" hidden="1" x14ac:dyDescent="0.25">
      <c r="B53" s="163">
        <v>17</v>
      </c>
      <c r="C53" s="122" t="s">
        <v>1837</v>
      </c>
      <c r="D53" s="116">
        <v>99.9</v>
      </c>
      <c r="E53" s="117" t="s">
        <v>2451</v>
      </c>
      <c r="F53" s="118">
        <v>51505035310059</v>
      </c>
      <c r="G53" s="118" t="e">
        <f>VLOOKUP(F53,#REF!,2,)</f>
        <v>#REF!</v>
      </c>
      <c r="H53" s="119" t="s">
        <v>3072</v>
      </c>
      <c r="I53" s="119" t="s">
        <v>4552</v>
      </c>
      <c r="J53" s="120">
        <v>15000000</v>
      </c>
      <c r="K53" s="120">
        <v>0</v>
      </c>
      <c r="L53" s="269">
        <v>0</v>
      </c>
      <c r="M53" s="120">
        <f t="shared" si="0"/>
        <v>15000000</v>
      </c>
      <c r="N53" s="270"/>
    </row>
    <row r="54" spans="2:14" hidden="1" x14ac:dyDescent="0.25">
      <c r="B54" s="163">
        <v>18</v>
      </c>
      <c r="C54" s="122" t="s">
        <v>1858</v>
      </c>
      <c r="D54" s="116">
        <v>75.7</v>
      </c>
      <c r="E54" s="117" t="s">
        <v>2451</v>
      </c>
      <c r="F54" s="118">
        <v>60204015330019</v>
      </c>
      <c r="G54" s="118" t="e">
        <f>VLOOKUP(F54,#REF!,2,)</f>
        <v>#REF!</v>
      </c>
      <c r="H54" s="119" t="s">
        <v>4553</v>
      </c>
      <c r="I54" s="119" t="s">
        <v>4554</v>
      </c>
      <c r="J54" s="120">
        <v>15000000</v>
      </c>
      <c r="K54" s="120">
        <v>0</v>
      </c>
      <c r="L54" s="269">
        <v>0</v>
      </c>
      <c r="M54" s="120">
        <f t="shared" si="0"/>
        <v>15000000</v>
      </c>
      <c r="N54" s="273"/>
    </row>
    <row r="55" spans="2:14" hidden="1" x14ac:dyDescent="0.25">
      <c r="B55" s="163">
        <v>19</v>
      </c>
      <c r="C55" s="122" t="s">
        <v>1864</v>
      </c>
      <c r="D55" s="116">
        <v>97.1</v>
      </c>
      <c r="E55" s="117" t="s">
        <v>2451</v>
      </c>
      <c r="F55" s="118">
        <v>60412055290059</v>
      </c>
      <c r="G55" s="118" t="e">
        <f>VLOOKUP(F55,#REF!,2,)</f>
        <v>#REF!</v>
      </c>
      <c r="H55" s="119" t="s">
        <v>3100</v>
      </c>
      <c r="I55" s="119" t="s">
        <v>4555</v>
      </c>
      <c r="J55" s="120">
        <v>15000000</v>
      </c>
      <c r="K55" s="120">
        <v>0</v>
      </c>
      <c r="L55" s="269">
        <v>0</v>
      </c>
      <c r="M55" s="120">
        <f t="shared" si="0"/>
        <v>15000000</v>
      </c>
      <c r="N55" s="270"/>
    </row>
    <row r="56" spans="2:14" x14ac:dyDescent="0.25">
      <c r="B56" s="163">
        <v>10</v>
      </c>
      <c r="C56" s="122" t="s">
        <v>1879</v>
      </c>
      <c r="D56" s="116">
        <v>62.2</v>
      </c>
      <c r="E56" s="117" t="s">
        <v>2511</v>
      </c>
      <c r="F56" s="118">
        <v>62510035260062</v>
      </c>
      <c r="G56" s="118"/>
      <c r="H56" s="119" t="s">
        <v>3122</v>
      </c>
      <c r="I56" s="119" t="s">
        <v>4420</v>
      </c>
      <c r="J56" s="120">
        <v>15000000</v>
      </c>
      <c r="K56" s="121">
        <v>1250000</v>
      </c>
      <c r="L56" s="269">
        <v>0</v>
      </c>
      <c r="M56" s="120">
        <f t="shared" si="0"/>
        <v>13750000</v>
      </c>
      <c r="N56" s="270"/>
    </row>
    <row r="57" spans="2:14" hidden="1" x14ac:dyDescent="0.25">
      <c r="B57" s="163">
        <v>20</v>
      </c>
      <c r="C57" s="122" t="s">
        <v>1919</v>
      </c>
      <c r="D57" s="116">
        <v>84.5</v>
      </c>
      <c r="E57" s="117" t="s">
        <v>2451</v>
      </c>
      <c r="F57" s="118">
        <v>62612035310072</v>
      </c>
      <c r="G57" s="118" t="e">
        <f>VLOOKUP(F57,#REF!,2,)</f>
        <v>#REF!</v>
      </c>
      <c r="H57" s="119" t="s">
        <v>3170</v>
      </c>
      <c r="I57" s="119" t="s">
        <v>4556</v>
      </c>
      <c r="J57" s="120">
        <v>15000000</v>
      </c>
      <c r="K57" s="120">
        <v>0</v>
      </c>
      <c r="L57" s="269">
        <v>0</v>
      </c>
      <c r="M57" s="120">
        <f t="shared" si="0"/>
        <v>15000000</v>
      </c>
      <c r="N57" s="270"/>
    </row>
    <row r="58" spans="2:14" hidden="1" x14ac:dyDescent="0.25">
      <c r="B58" s="163">
        <v>21</v>
      </c>
      <c r="C58" s="122" t="s">
        <v>1920</v>
      </c>
      <c r="D58" s="116">
        <v>77.099999999999994</v>
      </c>
      <c r="E58" s="117" t="s">
        <v>2451</v>
      </c>
      <c r="F58" s="118">
        <v>61805045780011</v>
      </c>
      <c r="G58" s="118" t="e">
        <f>VLOOKUP(F58,#REF!,2,)</f>
        <v>#REF!</v>
      </c>
      <c r="H58" s="119" t="s">
        <v>3172</v>
      </c>
      <c r="I58" s="119" t="s">
        <v>4557</v>
      </c>
      <c r="J58" s="120">
        <v>15000000</v>
      </c>
      <c r="K58" s="120">
        <v>0</v>
      </c>
      <c r="L58" s="269">
        <v>0</v>
      </c>
      <c r="M58" s="120">
        <f t="shared" si="0"/>
        <v>15000000</v>
      </c>
      <c r="N58" s="270"/>
    </row>
    <row r="59" spans="2:14" hidden="1" x14ac:dyDescent="0.25">
      <c r="B59" s="163">
        <v>11</v>
      </c>
      <c r="C59" s="122" t="s">
        <v>1923</v>
      </c>
      <c r="D59" s="116">
        <v>75.599999999999994</v>
      </c>
      <c r="E59" s="117" t="s">
        <v>2511</v>
      </c>
      <c r="F59" s="184">
        <v>61612045350012</v>
      </c>
      <c r="G59" s="118" t="e">
        <f>VLOOKUP(F59,#REF!,2,)</f>
        <v>#REF!</v>
      </c>
      <c r="H59" s="119" t="s">
        <v>4558</v>
      </c>
      <c r="I59" s="119" t="s">
        <v>4559</v>
      </c>
      <c r="J59" s="120">
        <v>15000000</v>
      </c>
      <c r="K59" s="120">
        <v>0</v>
      </c>
      <c r="L59" s="269">
        <v>0</v>
      </c>
      <c r="M59" s="120">
        <f t="shared" si="0"/>
        <v>15000000</v>
      </c>
      <c r="N59" s="270"/>
    </row>
    <row r="60" spans="2:14" hidden="1" x14ac:dyDescent="0.25">
      <c r="B60" s="163">
        <v>22</v>
      </c>
      <c r="C60" s="122" t="s">
        <v>2033</v>
      </c>
      <c r="D60" s="116">
        <v>83.5</v>
      </c>
      <c r="E60" s="117" t="s">
        <v>2451</v>
      </c>
      <c r="F60" s="118">
        <v>60510045780031</v>
      </c>
      <c r="G60" s="118" t="e">
        <f>VLOOKUP(F60,#REF!,2,)</f>
        <v>#REF!</v>
      </c>
      <c r="H60" s="119" t="s">
        <v>3318</v>
      </c>
      <c r="I60" s="119" t="s">
        <v>4560</v>
      </c>
      <c r="J60" s="120">
        <v>15000000</v>
      </c>
      <c r="K60" s="120">
        <v>0</v>
      </c>
      <c r="L60" s="269">
        <v>5000400</v>
      </c>
      <c r="M60" s="120">
        <f t="shared" si="0"/>
        <v>9999600</v>
      </c>
      <c r="N60" s="270"/>
    </row>
    <row r="61" spans="2:14" hidden="1" x14ac:dyDescent="0.25">
      <c r="B61" s="163">
        <v>12</v>
      </c>
      <c r="C61" s="122" t="s">
        <v>2059</v>
      </c>
      <c r="D61" s="116">
        <v>78.400000000000006</v>
      </c>
      <c r="E61" s="117" t="s">
        <v>2511</v>
      </c>
      <c r="F61" s="118">
        <v>61209026280028</v>
      </c>
      <c r="G61" s="118" t="e">
        <f>VLOOKUP(F61,#REF!,2,)</f>
        <v>#REF!</v>
      </c>
      <c r="H61" s="119" t="s">
        <v>4561</v>
      </c>
      <c r="I61" s="119" t="s">
        <v>4562</v>
      </c>
      <c r="J61" s="120">
        <v>15000000</v>
      </c>
      <c r="K61" s="120">
        <v>0</v>
      </c>
      <c r="L61" s="269">
        <v>0</v>
      </c>
      <c r="M61" s="120">
        <f t="shared" si="0"/>
        <v>15000000</v>
      </c>
      <c r="N61" s="270" t="s">
        <v>4959</v>
      </c>
    </row>
    <row r="62" spans="2:14" hidden="1" x14ac:dyDescent="0.25">
      <c r="B62" s="163">
        <v>13</v>
      </c>
      <c r="C62" s="122" t="s">
        <v>2077</v>
      </c>
      <c r="D62" s="116">
        <v>75.5</v>
      </c>
      <c r="E62" s="117" t="s">
        <v>2511</v>
      </c>
      <c r="F62" s="118">
        <v>60604055320069</v>
      </c>
      <c r="G62" s="118" t="e">
        <f>VLOOKUP(F62,#REF!,2,)</f>
        <v>#REF!</v>
      </c>
      <c r="H62" s="119" t="s">
        <v>3375</v>
      </c>
      <c r="I62" s="119" t="s">
        <v>4563</v>
      </c>
      <c r="J62" s="120">
        <v>15000000</v>
      </c>
      <c r="K62" s="120">
        <v>0</v>
      </c>
      <c r="L62" s="269">
        <v>0</v>
      </c>
      <c r="M62" s="120">
        <f t="shared" si="0"/>
        <v>15000000</v>
      </c>
      <c r="N62" s="270"/>
    </row>
    <row r="63" spans="2:14" hidden="1" x14ac:dyDescent="0.25">
      <c r="B63" s="163">
        <v>14</v>
      </c>
      <c r="C63" s="122" t="s">
        <v>2140</v>
      </c>
      <c r="D63" s="116">
        <v>81.2</v>
      </c>
      <c r="E63" s="117" t="s">
        <v>2511</v>
      </c>
      <c r="F63" s="118">
        <v>62408045360011</v>
      </c>
      <c r="G63" s="118" t="e">
        <f>VLOOKUP(F63,#REF!,2,)</f>
        <v>#REF!</v>
      </c>
      <c r="H63" s="119" t="s">
        <v>3454</v>
      </c>
      <c r="I63" s="119" t="s">
        <v>4564</v>
      </c>
      <c r="J63" s="120">
        <v>15000000</v>
      </c>
      <c r="K63" s="120">
        <v>0</v>
      </c>
      <c r="L63" s="269">
        <v>0</v>
      </c>
      <c r="M63" s="120">
        <f t="shared" si="0"/>
        <v>15000000</v>
      </c>
      <c r="N63" s="270"/>
    </row>
    <row r="64" spans="2:14" hidden="1" x14ac:dyDescent="0.25">
      <c r="B64" s="163">
        <v>15</v>
      </c>
      <c r="C64" s="122" t="s">
        <v>2149</v>
      </c>
      <c r="D64" s="116">
        <v>87.3</v>
      </c>
      <c r="E64" s="117" t="s">
        <v>2511</v>
      </c>
      <c r="F64" s="118">
        <v>63005045350021</v>
      </c>
      <c r="G64" s="118" t="e">
        <f>VLOOKUP(F64,#REF!,2,)</f>
        <v>#REF!</v>
      </c>
      <c r="H64" s="119" t="s">
        <v>3464</v>
      </c>
      <c r="I64" s="119" t="s">
        <v>4565</v>
      </c>
      <c r="J64" s="120">
        <v>15000000</v>
      </c>
      <c r="K64" s="120">
        <v>0</v>
      </c>
      <c r="L64" s="269">
        <v>0</v>
      </c>
      <c r="M64" s="120">
        <f t="shared" si="0"/>
        <v>15000000</v>
      </c>
      <c r="N64" s="270"/>
    </row>
    <row r="65" spans="2:14" hidden="1" x14ac:dyDescent="0.25">
      <c r="B65" s="163">
        <v>23</v>
      </c>
      <c r="C65" s="122" t="s">
        <v>2172</v>
      </c>
      <c r="D65" s="116">
        <v>96.2</v>
      </c>
      <c r="E65" s="117" t="s">
        <v>2451</v>
      </c>
      <c r="F65" s="118">
        <v>61004045670067</v>
      </c>
      <c r="G65" s="118" t="e">
        <f>VLOOKUP(F65,#REF!,2,)</f>
        <v>#REF!</v>
      </c>
      <c r="H65" s="119" t="s">
        <v>3492</v>
      </c>
      <c r="I65" s="119" t="s">
        <v>4566</v>
      </c>
      <c r="J65" s="120">
        <v>15000000</v>
      </c>
      <c r="K65" s="120">
        <v>0</v>
      </c>
      <c r="L65" s="269">
        <v>15000000</v>
      </c>
      <c r="M65" s="120">
        <f t="shared" si="0"/>
        <v>0</v>
      </c>
      <c r="N65" s="270"/>
    </row>
    <row r="66" spans="2:14" hidden="1" x14ac:dyDescent="0.25">
      <c r="B66" s="163">
        <v>16</v>
      </c>
      <c r="C66" s="122" t="s">
        <v>2179</v>
      </c>
      <c r="D66" s="116">
        <v>72.599999999999994</v>
      </c>
      <c r="E66" s="117" t="s">
        <v>2511</v>
      </c>
      <c r="F66" s="118">
        <v>61301045310059</v>
      </c>
      <c r="G66" s="118" t="e">
        <f>VLOOKUP(F66,#REF!,2,)</f>
        <v>#REF!</v>
      </c>
      <c r="H66" s="119" t="s">
        <v>3506</v>
      </c>
      <c r="I66" s="119" t="s">
        <v>4567</v>
      </c>
      <c r="J66" s="120">
        <v>15000000</v>
      </c>
      <c r="K66" s="120">
        <v>0</v>
      </c>
      <c r="L66" s="269">
        <v>-4000000</v>
      </c>
      <c r="M66" s="120">
        <f t="shared" si="0"/>
        <v>19000000</v>
      </c>
      <c r="N66" s="270"/>
    </row>
    <row r="67" spans="2:14" hidden="1" x14ac:dyDescent="0.25">
      <c r="B67" s="163">
        <v>17</v>
      </c>
      <c r="C67" s="122" t="s">
        <v>2228</v>
      </c>
      <c r="D67" s="116">
        <v>64.5</v>
      </c>
      <c r="E67" s="117" t="s">
        <v>2511</v>
      </c>
      <c r="F67" s="118">
        <v>61004045760023</v>
      </c>
      <c r="G67" s="118" t="e">
        <f>VLOOKUP(F67,#REF!,2,)</f>
        <v>#REF!</v>
      </c>
      <c r="H67" s="119" t="s">
        <v>3558</v>
      </c>
      <c r="I67" s="119" t="s">
        <v>4568</v>
      </c>
      <c r="J67" s="120">
        <v>15000000</v>
      </c>
      <c r="K67" s="120">
        <v>0</v>
      </c>
      <c r="L67" s="269">
        <v>3003000</v>
      </c>
      <c r="M67" s="120">
        <f t="shared" si="0"/>
        <v>11997000</v>
      </c>
      <c r="N67" s="270"/>
    </row>
    <row r="68" spans="2:14" hidden="1" x14ac:dyDescent="0.25">
      <c r="B68" s="163">
        <v>24</v>
      </c>
      <c r="C68" s="122" t="s">
        <v>2287</v>
      </c>
      <c r="D68" s="116">
        <v>87.1</v>
      </c>
      <c r="E68" s="117" t="s">
        <v>2451</v>
      </c>
      <c r="F68" s="118">
        <v>60103055310026</v>
      </c>
      <c r="G68" s="118" t="e">
        <f>VLOOKUP(F68,#REF!,2,)</f>
        <v>#REF!</v>
      </c>
      <c r="H68" s="119" t="s">
        <v>4569</v>
      </c>
      <c r="I68" s="119" t="s">
        <v>4570</v>
      </c>
      <c r="J68" s="120">
        <v>15000000</v>
      </c>
      <c r="K68" s="120">
        <v>0</v>
      </c>
      <c r="L68" s="269">
        <v>0</v>
      </c>
      <c r="M68" s="120">
        <f t="shared" si="0"/>
        <v>15000000</v>
      </c>
      <c r="N68" s="270"/>
    </row>
    <row r="69" spans="2:14" hidden="1" x14ac:dyDescent="0.25">
      <c r="B69" s="163">
        <v>18</v>
      </c>
      <c r="C69" s="134" t="s">
        <v>2135</v>
      </c>
      <c r="D69" s="116">
        <v>68.599999999999994</v>
      </c>
      <c r="E69" s="117" t="s">
        <v>2511</v>
      </c>
      <c r="F69" s="118">
        <v>63105036280011</v>
      </c>
      <c r="G69" s="118" t="e">
        <f>VLOOKUP(F69,#REF!,2,)</f>
        <v>#REF!</v>
      </c>
      <c r="H69" s="119" t="s">
        <v>4571</v>
      </c>
      <c r="I69" s="119" t="s">
        <v>4572</v>
      </c>
      <c r="J69" s="135">
        <v>15000000</v>
      </c>
      <c r="K69" s="135">
        <v>0</v>
      </c>
      <c r="L69" s="269">
        <v>0</v>
      </c>
      <c r="M69" s="120">
        <f t="shared" ref="M69" si="1">J69-K69-L69</f>
        <v>15000000</v>
      </c>
      <c r="N69" s="119"/>
    </row>
    <row r="70" spans="2:14" hidden="1" x14ac:dyDescent="0.25">
      <c r="B70" s="163">
        <v>25</v>
      </c>
      <c r="C70" s="134" t="s">
        <v>1781</v>
      </c>
      <c r="D70" s="116">
        <v>61</v>
      </c>
      <c r="E70" s="117" t="s">
        <v>2451</v>
      </c>
      <c r="F70" s="118">
        <v>62909045380020</v>
      </c>
      <c r="G70" s="118" t="e">
        <f>VLOOKUP(F70,#REF!,2,)</f>
        <v>#REF!</v>
      </c>
      <c r="H70" s="119" t="s">
        <v>3007</v>
      </c>
      <c r="I70" s="119" t="s">
        <v>4573</v>
      </c>
      <c r="J70" s="135">
        <v>15000000</v>
      </c>
      <c r="K70" s="135">
        <v>0</v>
      </c>
      <c r="L70" s="269">
        <v>15000000</v>
      </c>
      <c r="M70" s="120">
        <f t="shared" ref="M70:M131" si="2">J70-K70-L70</f>
        <v>0</v>
      </c>
      <c r="N70" s="119"/>
    </row>
    <row r="71" spans="2:14" hidden="1" x14ac:dyDescent="0.25">
      <c r="B71" s="163">
        <v>19</v>
      </c>
      <c r="C71" s="127" t="s">
        <v>1443</v>
      </c>
      <c r="D71" s="116">
        <v>62</v>
      </c>
      <c r="E71" s="117" t="s">
        <v>2511</v>
      </c>
      <c r="F71" s="128">
        <v>61409045820049</v>
      </c>
      <c r="G71" s="118" t="e">
        <f>VLOOKUP(F71,#REF!,2,)</f>
        <v>#REF!</v>
      </c>
      <c r="H71" s="129" t="s">
        <v>2567</v>
      </c>
      <c r="I71" s="130"/>
      <c r="J71" s="131">
        <v>15000000</v>
      </c>
      <c r="K71" s="131">
        <v>0</v>
      </c>
      <c r="L71" s="269">
        <v>7500000</v>
      </c>
      <c r="M71" s="120">
        <f t="shared" si="2"/>
        <v>7500000</v>
      </c>
      <c r="N71" s="274" t="s">
        <v>4960</v>
      </c>
    </row>
    <row r="72" spans="2:14" hidden="1" x14ac:dyDescent="0.25">
      <c r="B72" s="163">
        <v>20</v>
      </c>
      <c r="C72" s="127" t="s">
        <v>2076</v>
      </c>
      <c r="D72" s="116">
        <v>71.099999999999994</v>
      </c>
      <c r="E72" s="117" t="s">
        <v>2511</v>
      </c>
      <c r="F72" s="128">
        <v>61704045370016</v>
      </c>
      <c r="G72" s="118" t="e">
        <f>VLOOKUP(F72,#REF!,2,)</f>
        <v>#REF!</v>
      </c>
      <c r="H72" s="129" t="s">
        <v>3373</v>
      </c>
      <c r="I72" s="130"/>
      <c r="J72" s="131">
        <v>15000000</v>
      </c>
      <c r="K72" s="131">
        <v>0</v>
      </c>
      <c r="L72" s="269">
        <v>0</v>
      </c>
      <c r="M72" s="120">
        <f t="shared" si="2"/>
        <v>15000000</v>
      </c>
      <c r="N72" s="274" t="s">
        <v>4960</v>
      </c>
    </row>
    <row r="73" spans="2:14" x14ac:dyDescent="0.25">
      <c r="B73" s="163">
        <v>21</v>
      </c>
      <c r="C73" s="127" t="s">
        <v>1353</v>
      </c>
      <c r="D73" s="116">
        <v>97.4</v>
      </c>
      <c r="E73" s="117" t="s">
        <v>2511</v>
      </c>
      <c r="F73" s="128">
        <v>61405055260039</v>
      </c>
      <c r="G73" s="118"/>
      <c r="H73" s="129" t="s">
        <v>4421</v>
      </c>
      <c r="I73" s="130">
        <v>995896062</v>
      </c>
      <c r="J73" s="131">
        <v>15000000</v>
      </c>
      <c r="K73" s="121">
        <v>3750000</v>
      </c>
      <c r="L73" s="269">
        <v>0</v>
      </c>
      <c r="M73" s="120">
        <f t="shared" si="2"/>
        <v>11250000</v>
      </c>
      <c r="N73" s="274" t="s">
        <v>4961</v>
      </c>
    </row>
    <row r="74" spans="2:14" hidden="1" x14ac:dyDescent="0.25">
      <c r="B74" s="163">
        <v>22</v>
      </c>
      <c r="C74" s="127" t="s">
        <v>4574</v>
      </c>
      <c r="D74" s="116">
        <v>71</v>
      </c>
      <c r="E74" s="117" t="s">
        <v>2511</v>
      </c>
      <c r="F74" s="128">
        <v>61404035660012</v>
      </c>
      <c r="G74" s="118" t="e">
        <f>VLOOKUP(F74,#REF!,2,)</f>
        <v>#REF!</v>
      </c>
      <c r="H74" s="129" t="s">
        <v>2966</v>
      </c>
      <c r="I74" s="130">
        <v>336410072</v>
      </c>
      <c r="J74" s="131">
        <v>15000000</v>
      </c>
      <c r="K74" s="131">
        <v>0</v>
      </c>
      <c r="L74" s="269">
        <v>0</v>
      </c>
      <c r="M74" s="120">
        <f t="shared" si="2"/>
        <v>15000000</v>
      </c>
      <c r="N74" s="274"/>
    </row>
    <row r="75" spans="2:14" hidden="1" x14ac:dyDescent="0.25">
      <c r="B75" s="163">
        <v>23</v>
      </c>
      <c r="C75" s="127" t="s">
        <v>4575</v>
      </c>
      <c r="D75" s="116">
        <v>67.5</v>
      </c>
      <c r="E75" s="117" t="s">
        <v>2511</v>
      </c>
      <c r="F75" s="128">
        <v>51910035260028</v>
      </c>
      <c r="G75" s="118" t="e">
        <f>VLOOKUP(F75,#REF!,2,)</f>
        <v>#REF!</v>
      </c>
      <c r="H75" s="129" t="s">
        <v>2512</v>
      </c>
      <c r="I75" s="130">
        <v>930830580</v>
      </c>
      <c r="J75" s="131">
        <v>15000000</v>
      </c>
      <c r="K75" s="131">
        <v>0</v>
      </c>
      <c r="L75" s="269">
        <v>7500000</v>
      </c>
      <c r="M75" s="120">
        <f t="shared" si="2"/>
        <v>7500000</v>
      </c>
      <c r="N75" s="274" t="s">
        <v>4962</v>
      </c>
    </row>
    <row r="76" spans="2:14" hidden="1" x14ac:dyDescent="0.25">
      <c r="B76" s="163">
        <v>24</v>
      </c>
      <c r="C76" s="127" t="s">
        <v>4576</v>
      </c>
      <c r="D76" s="116">
        <v>99.1</v>
      </c>
      <c r="E76" s="138" t="s">
        <v>2511</v>
      </c>
      <c r="F76" s="128">
        <v>60709045780033</v>
      </c>
      <c r="G76" s="118" t="e">
        <f>VLOOKUP(F76,#REF!,2,)</f>
        <v>#REF!</v>
      </c>
      <c r="H76" s="129" t="s">
        <v>3395</v>
      </c>
      <c r="I76" s="130" t="s">
        <v>4577</v>
      </c>
      <c r="J76" s="131">
        <v>15000000</v>
      </c>
      <c r="K76" s="131">
        <v>0</v>
      </c>
      <c r="L76" s="269">
        <v>0</v>
      </c>
      <c r="M76" s="120">
        <f t="shared" si="2"/>
        <v>15000000</v>
      </c>
      <c r="N76" s="274"/>
    </row>
    <row r="77" spans="2:14" hidden="1" x14ac:dyDescent="0.25">
      <c r="B77" s="163">
        <v>1</v>
      </c>
      <c r="C77" s="115" t="s">
        <v>3733</v>
      </c>
      <c r="D77" s="116">
        <v>136.69999999999999</v>
      </c>
      <c r="E77" s="132" t="s">
        <v>2463</v>
      </c>
      <c r="F77" s="118">
        <v>62806045310052</v>
      </c>
      <c r="G77" s="118" t="e">
        <f>VLOOKUP(F77,#REF!,2,)</f>
        <v>#REF!</v>
      </c>
      <c r="H77" s="119" t="s">
        <v>2464</v>
      </c>
      <c r="I77" s="133">
        <v>914122788</v>
      </c>
      <c r="J77" s="120"/>
      <c r="K77" s="120">
        <v>0</v>
      </c>
      <c r="L77" s="269">
        <v>0</v>
      </c>
      <c r="M77" s="120">
        <f t="shared" si="2"/>
        <v>0</v>
      </c>
      <c r="N77" s="270" t="s">
        <v>4963</v>
      </c>
    </row>
    <row r="78" spans="2:14" x14ac:dyDescent="0.25">
      <c r="B78" s="163">
        <v>2</v>
      </c>
      <c r="C78" s="122" t="s">
        <v>1477</v>
      </c>
      <c r="D78" s="116">
        <v>94.6</v>
      </c>
      <c r="E78" s="132" t="s">
        <v>2463</v>
      </c>
      <c r="F78" s="118">
        <v>62906045310053</v>
      </c>
      <c r="G78" s="118"/>
      <c r="H78" s="119" t="s">
        <v>2609</v>
      </c>
      <c r="I78" s="119" t="s">
        <v>4422</v>
      </c>
      <c r="J78" s="120">
        <v>15000000</v>
      </c>
      <c r="K78" s="121">
        <v>1000000</v>
      </c>
      <c r="L78" s="269">
        <v>1000000</v>
      </c>
      <c r="M78" s="120">
        <f t="shared" si="2"/>
        <v>13000000</v>
      </c>
      <c r="N78" s="271"/>
    </row>
    <row r="79" spans="2:14" hidden="1" x14ac:dyDescent="0.25">
      <c r="B79" s="163">
        <v>3</v>
      </c>
      <c r="C79" s="122" t="s">
        <v>1533</v>
      </c>
      <c r="D79" s="116">
        <v>112.3</v>
      </c>
      <c r="E79" s="132" t="s">
        <v>2463</v>
      </c>
      <c r="F79" s="118">
        <v>60108055260025</v>
      </c>
      <c r="G79" s="118" t="e">
        <f>VLOOKUP(F79,#REF!,2,)</f>
        <v>#REF!</v>
      </c>
      <c r="H79" s="119" t="s">
        <v>2685</v>
      </c>
      <c r="I79" s="133" t="s">
        <v>4578</v>
      </c>
      <c r="J79" s="183">
        <v>15000000</v>
      </c>
      <c r="K79" s="183">
        <v>0</v>
      </c>
      <c r="L79" s="269">
        <v>-16000000</v>
      </c>
      <c r="M79" s="120">
        <f t="shared" si="2"/>
        <v>31000000</v>
      </c>
      <c r="N79" s="271"/>
    </row>
    <row r="80" spans="2:14" hidden="1" x14ac:dyDescent="0.25">
      <c r="B80" s="163">
        <v>4</v>
      </c>
      <c r="C80" s="115" t="s">
        <v>3791</v>
      </c>
      <c r="D80" s="116">
        <v>164.3</v>
      </c>
      <c r="E80" s="132" t="s">
        <v>2463</v>
      </c>
      <c r="F80" s="118">
        <v>60502045300023</v>
      </c>
      <c r="G80" s="118" t="e">
        <f>VLOOKUP(F80,#REF!,2,)</f>
        <v>#REF!</v>
      </c>
      <c r="H80" s="119" t="s">
        <v>2778</v>
      </c>
      <c r="I80" s="133">
        <v>978628218</v>
      </c>
      <c r="J80" s="120"/>
      <c r="K80" s="120">
        <v>0</v>
      </c>
      <c r="L80" s="269">
        <v>0</v>
      </c>
      <c r="M80" s="120">
        <f t="shared" si="2"/>
        <v>0</v>
      </c>
      <c r="N80" s="270" t="s">
        <v>4963</v>
      </c>
    </row>
    <row r="81" spans="2:14" x14ac:dyDescent="0.25">
      <c r="B81" s="163">
        <v>5</v>
      </c>
      <c r="C81" s="115" t="s">
        <v>1640</v>
      </c>
      <c r="D81" s="116">
        <v>118.8</v>
      </c>
      <c r="E81" s="132" t="s">
        <v>2463</v>
      </c>
      <c r="F81" s="118">
        <v>60406045280029</v>
      </c>
      <c r="G81" s="118"/>
      <c r="H81" s="119" t="s">
        <v>2811</v>
      </c>
      <c r="I81" s="133" t="s">
        <v>4423</v>
      </c>
      <c r="J81" s="120">
        <v>15000000</v>
      </c>
      <c r="K81" s="121">
        <v>1000000</v>
      </c>
      <c r="L81" s="269">
        <v>1000000</v>
      </c>
      <c r="M81" s="120">
        <f t="shared" si="2"/>
        <v>13000000</v>
      </c>
      <c r="N81" s="271"/>
    </row>
    <row r="82" spans="2:14" x14ac:dyDescent="0.25">
      <c r="B82" s="163">
        <v>6</v>
      </c>
      <c r="C82" s="115" t="s">
        <v>1653</v>
      </c>
      <c r="D82" s="116">
        <v>81.400000000000006</v>
      </c>
      <c r="E82" s="132" t="s">
        <v>2463</v>
      </c>
      <c r="F82" s="118">
        <v>60801045360049</v>
      </c>
      <c r="G82" s="118"/>
      <c r="H82" s="119" t="s">
        <v>4424</v>
      </c>
      <c r="I82" s="133" t="s">
        <v>4425</v>
      </c>
      <c r="J82" s="120">
        <v>15000000</v>
      </c>
      <c r="K82" s="121">
        <v>1000000</v>
      </c>
      <c r="L82" s="269">
        <v>5000</v>
      </c>
      <c r="M82" s="120">
        <f t="shared" si="2"/>
        <v>13995000</v>
      </c>
      <c r="N82" s="271"/>
    </row>
    <row r="83" spans="2:14" hidden="1" x14ac:dyDescent="0.25">
      <c r="B83" s="163">
        <v>7</v>
      </c>
      <c r="C83" s="115" t="s">
        <v>3814</v>
      </c>
      <c r="D83" s="116">
        <v>124</v>
      </c>
      <c r="E83" s="132" t="s">
        <v>2463</v>
      </c>
      <c r="F83" s="118">
        <v>63105055260049</v>
      </c>
      <c r="G83" s="118" t="e">
        <f>VLOOKUP(F83,#REF!,2,)</f>
        <v>#REF!</v>
      </c>
      <c r="H83" s="119" t="s">
        <v>2904</v>
      </c>
      <c r="I83" s="133">
        <v>906369113</v>
      </c>
      <c r="J83" s="120"/>
      <c r="K83" s="120">
        <v>0</v>
      </c>
      <c r="L83" s="269">
        <v>0</v>
      </c>
      <c r="M83" s="120">
        <f t="shared" si="2"/>
        <v>0</v>
      </c>
      <c r="N83" s="270" t="s">
        <v>4963</v>
      </c>
    </row>
    <row r="84" spans="2:14" hidden="1" x14ac:dyDescent="0.25">
      <c r="B84" s="163">
        <v>8</v>
      </c>
      <c r="C84" s="115" t="s">
        <v>3820</v>
      </c>
      <c r="D84" s="116">
        <v>133.4</v>
      </c>
      <c r="E84" s="132" t="s">
        <v>2463</v>
      </c>
      <c r="F84" s="118">
        <v>63112045380014</v>
      </c>
      <c r="G84" s="118" t="e">
        <f>VLOOKUP(F84,#REF!,2,)</f>
        <v>#REF!</v>
      </c>
      <c r="H84" s="119" t="s">
        <v>2938</v>
      </c>
      <c r="I84" s="133">
        <v>909670484</v>
      </c>
      <c r="J84" s="120"/>
      <c r="K84" s="120">
        <v>0</v>
      </c>
      <c r="L84" s="269">
        <v>0</v>
      </c>
      <c r="M84" s="120">
        <f t="shared" si="2"/>
        <v>0</v>
      </c>
      <c r="N84" s="270" t="s">
        <v>4963</v>
      </c>
    </row>
    <row r="85" spans="2:14" x14ac:dyDescent="0.25">
      <c r="B85" s="163">
        <v>9</v>
      </c>
      <c r="C85" s="115" t="s">
        <v>1746</v>
      </c>
      <c r="D85" s="116">
        <v>76.099999999999994</v>
      </c>
      <c r="E85" s="132" t="s">
        <v>2463</v>
      </c>
      <c r="F85" s="118">
        <v>60307035350031</v>
      </c>
      <c r="G85" s="118"/>
      <c r="H85" s="119" t="s">
        <v>4426</v>
      </c>
      <c r="I85" s="133" t="s">
        <v>4427</v>
      </c>
      <c r="J85" s="120">
        <v>15000000</v>
      </c>
      <c r="K85" s="121">
        <v>1000000</v>
      </c>
      <c r="L85" s="269">
        <v>0</v>
      </c>
      <c r="M85" s="120">
        <f t="shared" si="2"/>
        <v>14000000</v>
      </c>
      <c r="N85" s="271"/>
    </row>
    <row r="86" spans="2:14" x14ac:dyDescent="0.25">
      <c r="B86" s="163">
        <v>10</v>
      </c>
      <c r="C86" s="134" t="s">
        <v>1786</v>
      </c>
      <c r="D86" s="116">
        <v>91.6</v>
      </c>
      <c r="E86" s="117" t="s">
        <v>2463</v>
      </c>
      <c r="F86" s="118">
        <v>61608045360010</v>
      </c>
      <c r="G86" s="118"/>
      <c r="H86" s="119" t="s">
        <v>4323</v>
      </c>
      <c r="I86" s="119" t="s">
        <v>4428</v>
      </c>
      <c r="J86" s="135">
        <v>15000000</v>
      </c>
      <c r="K86" s="136">
        <v>2250000</v>
      </c>
      <c r="L86" s="269">
        <v>1000000</v>
      </c>
      <c r="M86" s="120">
        <f t="shared" si="2"/>
        <v>11750000</v>
      </c>
      <c r="N86" s="273"/>
    </row>
    <row r="87" spans="2:14" x14ac:dyDescent="0.25">
      <c r="B87" s="163">
        <v>11</v>
      </c>
      <c r="C87" s="122" t="s">
        <v>1925</v>
      </c>
      <c r="D87" s="116">
        <v>89.4</v>
      </c>
      <c r="E87" s="132" t="s">
        <v>2463</v>
      </c>
      <c r="F87" s="118">
        <v>60910005380019</v>
      </c>
      <c r="G87" s="118"/>
      <c r="H87" s="119" t="s">
        <v>4429</v>
      </c>
      <c r="I87" s="119" t="s">
        <v>4430</v>
      </c>
      <c r="J87" s="120">
        <v>15000000</v>
      </c>
      <c r="K87" s="121">
        <v>1000000</v>
      </c>
      <c r="L87" s="269">
        <v>0</v>
      </c>
      <c r="M87" s="120">
        <f t="shared" si="2"/>
        <v>14000000</v>
      </c>
      <c r="N87" s="271"/>
    </row>
    <row r="88" spans="2:14" x14ac:dyDescent="0.25">
      <c r="B88" s="163">
        <v>12</v>
      </c>
      <c r="C88" s="115" t="s">
        <v>1980</v>
      </c>
      <c r="D88" s="116">
        <v>87.7</v>
      </c>
      <c r="E88" s="132" t="s">
        <v>2463</v>
      </c>
      <c r="F88" s="118">
        <v>41910901140039</v>
      </c>
      <c r="G88" s="118"/>
      <c r="H88" s="119" t="s">
        <v>3252</v>
      </c>
      <c r="I88" s="133" t="s">
        <v>4431</v>
      </c>
      <c r="J88" s="120">
        <v>15000000</v>
      </c>
      <c r="K88" s="121">
        <v>1000000</v>
      </c>
      <c r="L88" s="269">
        <v>0</v>
      </c>
      <c r="M88" s="120">
        <f t="shared" si="2"/>
        <v>14000000</v>
      </c>
      <c r="N88" s="271"/>
    </row>
    <row r="89" spans="2:14" x14ac:dyDescent="0.25">
      <c r="B89" s="163">
        <v>13</v>
      </c>
      <c r="C89" s="122" t="s">
        <v>1986</v>
      </c>
      <c r="D89" s="116">
        <v>100.5</v>
      </c>
      <c r="E89" s="132" t="s">
        <v>2463</v>
      </c>
      <c r="F89" s="118">
        <v>60807045300014</v>
      </c>
      <c r="G89" s="118"/>
      <c r="H89" s="119" t="s">
        <v>3258</v>
      </c>
      <c r="I89" s="119" t="s">
        <v>4432</v>
      </c>
      <c r="J89" s="120">
        <v>15000000</v>
      </c>
      <c r="K89" s="121">
        <v>1000000</v>
      </c>
      <c r="L89" s="269">
        <v>15000000</v>
      </c>
      <c r="M89" s="120">
        <f t="shared" si="2"/>
        <v>-1000000</v>
      </c>
      <c r="N89" s="271"/>
    </row>
    <row r="90" spans="2:14" hidden="1" x14ac:dyDescent="0.25">
      <c r="B90" s="163">
        <v>14</v>
      </c>
      <c r="C90" s="115" t="s">
        <v>4579</v>
      </c>
      <c r="D90" s="116">
        <v>165.2</v>
      </c>
      <c r="E90" s="132" t="s">
        <v>2463</v>
      </c>
      <c r="F90" s="118">
        <v>61408045300016</v>
      </c>
      <c r="G90" s="118" t="e">
        <f>VLOOKUP(F90,#REF!,2,)</f>
        <v>#REF!</v>
      </c>
      <c r="H90" s="119" t="s">
        <v>3541</v>
      </c>
      <c r="I90" s="133">
        <v>906369113</v>
      </c>
      <c r="J90" s="120"/>
      <c r="K90" s="120">
        <v>0</v>
      </c>
      <c r="L90" s="269">
        <v>0</v>
      </c>
      <c r="M90" s="120">
        <f t="shared" si="2"/>
        <v>0</v>
      </c>
      <c r="N90" s="270" t="s">
        <v>4963</v>
      </c>
    </row>
    <row r="91" spans="2:14" hidden="1" x14ac:dyDescent="0.25">
      <c r="B91" s="163">
        <v>15</v>
      </c>
      <c r="C91" s="115" t="s">
        <v>2305</v>
      </c>
      <c r="D91" s="116">
        <v>143.69999999999999</v>
      </c>
      <c r="E91" s="132" t="s">
        <v>2463</v>
      </c>
      <c r="F91" s="118">
        <v>61710055260072</v>
      </c>
      <c r="G91" s="118" t="e">
        <f>VLOOKUP(F91,#REF!,2,)</f>
        <v>#REF!</v>
      </c>
      <c r="H91" s="119" t="s">
        <v>3653</v>
      </c>
      <c r="I91" s="133" t="s">
        <v>4580</v>
      </c>
      <c r="J91" s="120">
        <v>15000000</v>
      </c>
      <c r="K91" s="120">
        <v>0</v>
      </c>
      <c r="L91" s="269">
        <v>0</v>
      </c>
      <c r="M91" s="120">
        <f t="shared" si="2"/>
        <v>15000000</v>
      </c>
      <c r="N91" s="271" t="s">
        <v>4964</v>
      </c>
    </row>
    <row r="92" spans="2:14" x14ac:dyDescent="0.25">
      <c r="B92" s="163">
        <v>16</v>
      </c>
      <c r="C92" s="115" t="s">
        <v>4433</v>
      </c>
      <c r="D92" s="116">
        <v>111.9</v>
      </c>
      <c r="E92" s="132" t="s">
        <v>2463</v>
      </c>
      <c r="F92" s="118">
        <v>62502055300026</v>
      </c>
      <c r="G92" s="118"/>
      <c r="H92" s="119" t="s">
        <v>3533</v>
      </c>
      <c r="I92" s="133" t="s">
        <v>4434</v>
      </c>
      <c r="J92" s="120">
        <v>15000000</v>
      </c>
      <c r="K92" s="121">
        <v>1000000</v>
      </c>
      <c r="L92" s="269">
        <v>0</v>
      </c>
      <c r="M92" s="120">
        <f t="shared" si="2"/>
        <v>14000000</v>
      </c>
      <c r="N92" s="271"/>
    </row>
    <row r="93" spans="2:14" x14ac:dyDescent="0.25">
      <c r="B93" s="163">
        <v>1</v>
      </c>
      <c r="C93" s="137" t="s">
        <v>1425</v>
      </c>
      <c r="D93" s="116">
        <v>74.5</v>
      </c>
      <c r="E93" s="138" t="s">
        <v>2525</v>
      </c>
      <c r="F93" s="139">
        <v>60402055260020</v>
      </c>
      <c r="G93" s="118"/>
      <c r="H93" s="129" t="s">
        <v>4435</v>
      </c>
      <c r="I93" s="129" t="s">
        <v>4436</v>
      </c>
      <c r="J93" s="131">
        <v>15000000</v>
      </c>
      <c r="K93" s="121">
        <v>1250000</v>
      </c>
      <c r="L93" s="269">
        <v>0</v>
      </c>
      <c r="M93" s="120">
        <f t="shared" si="2"/>
        <v>13750000</v>
      </c>
      <c r="N93" s="220"/>
    </row>
    <row r="94" spans="2:14" x14ac:dyDescent="0.25">
      <c r="B94" s="163">
        <v>2</v>
      </c>
      <c r="C94" s="127" t="s">
        <v>1431</v>
      </c>
      <c r="D94" s="116">
        <v>51.8</v>
      </c>
      <c r="E94" s="138" t="s">
        <v>2525</v>
      </c>
      <c r="F94" s="139">
        <v>63012045260056</v>
      </c>
      <c r="G94" s="118"/>
      <c r="H94" s="129" t="s">
        <v>4437</v>
      </c>
      <c r="I94" s="130" t="s">
        <v>4438</v>
      </c>
      <c r="J94" s="131">
        <v>15000000</v>
      </c>
      <c r="K94" s="121">
        <v>8500000</v>
      </c>
      <c r="L94" s="269">
        <v>0</v>
      </c>
      <c r="M94" s="120">
        <f t="shared" si="2"/>
        <v>6500000</v>
      </c>
      <c r="N94" s="220"/>
    </row>
    <row r="95" spans="2:14" hidden="1" x14ac:dyDescent="0.25">
      <c r="B95" s="163">
        <v>3</v>
      </c>
      <c r="C95" s="137" t="s">
        <v>1552</v>
      </c>
      <c r="D95" s="116">
        <v>80.599999999999994</v>
      </c>
      <c r="E95" s="138" t="s">
        <v>2525</v>
      </c>
      <c r="F95" s="139">
        <v>62512045260010</v>
      </c>
      <c r="G95" s="118" t="e">
        <f>VLOOKUP(F95,#REF!,2,)</f>
        <v>#REF!</v>
      </c>
      <c r="H95" s="129" t="s">
        <v>2706</v>
      </c>
      <c r="I95" s="129" t="s">
        <v>4581</v>
      </c>
      <c r="J95" s="131">
        <v>15000000</v>
      </c>
      <c r="K95" s="131">
        <v>0</v>
      </c>
      <c r="L95" s="269">
        <v>0</v>
      </c>
      <c r="M95" s="120">
        <f t="shared" si="2"/>
        <v>15000000</v>
      </c>
      <c r="N95" s="220"/>
    </row>
    <row r="96" spans="2:14" x14ac:dyDescent="0.25">
      <c r="B96" s="163">
        <v>4</v>
      </c>
      <c r="C96" s="137" t="s">
        <v>1571</v>
      </c>
      <c r="D96" s="116">
        <v>74.5</v>
      </c>
      <c r="E96" s="138" t="s">
        <v>2525</v>
      </c>
      <c r="F96" s="139">
        <v>61804025300014</v>
      </c>
      <c r="G96" s="118"/>
      <c r="H96" s="129" t="s">
        <v>2726</v>
      </c>
      <c r="I96" s="130" t="s">
        <v>4439</v>
      </c>
      <c r="J96" s="131">
        <v>15000000</v>
      </c>
      <c r="K96" s="121">
        <v>1000000</v>
      </c>
      <c r="L96" s="269">
        <v>0</v>
      </c>
      <c r="M96" s="120">
        <f t="shared" si="2"/>
        <v>14000000</v>
      </c>
      <c r="N96" s="220"/>
    </row>
    <row r="97" spans="2:14" hidden="1" x14ac:dyDescent="0.25">
      <c r="B97" s="163">
        <v>5</v>
      </c>
      <c r="C97" s="137" t="s">
        <v>1572</v>
      </c>
      <c r="D97" s="116">
        <v>87</v>
      </c>
      <c r="E97" s="138" t="s">
        <v>2525</v>
      </c>
      <c r="F97" s="139">
        <v>62802035350051</v>
      </c>
      <c r="G97" s="118" t="e">
        <f>VLOOKUP(F97,#REF!,2,)</f>
        <v>#REF!</v>
      </c>
      <c r="H97" s="129" t="s">
        <v>4582</v>
      </c>
      <c r="I97" s="129" t="s">
        <v>4583</v>
      </c>
      <c r="J97" s="131">
        <v>15000000</v>
      </c>
      <c r="K97" s="131">
        <v>0</v>
      </c>
      <c r="L97" s="269">
        <v>4000000</v>
      </c>
      <c r="M97" s="120">
        <f t="shared" si="2"/>
        <v>11000000</v>
      </c>
      <c r="N97" s="220"/>
    </row>
    <row r="98" spans="2:14" x14ac:dyDescent="0.25">
      <c r="B98" s="163">
        <v>6</v>
      </c>
      <c r="C98" s="137" t="s">
        <v>4440</v>
      </c>
      <c r="D98" s="116">
        <v>48.1</v>
      </c>
      <c r="E98" s="138" t="s">
        <v>2525</v>
      </c>
      <c r="F98" s="139">
        <v>62004035260017</v>
      </c>
      <c r="G98" s="118"/>
      <c r="H98" s="129" t="s">
        <v>2783</v>
      </c>
      <c r="I98" s="130" t="s">
        <v>4441</v>
      </c>
      <c r="J98" s="131">
        <v>15000000</v>
      </c>
      <c r="K98" s="121">
        <v>1000000</v>
      </c>
      <c r="L98" s="269">
        <v>1000000</v>
      </c>
      <c r="M98" s="120">
        <f t="shared" si="2"/>
        <v>13000000</v>
      </c>
      <c r="N98" s="220"/>
    </row>
    <row r="99" spans="2:14" x14ac:dyDescent="0.25">
      <c r="B99" s="163">
        <v>7</v>
      </c>
      <c r="C99" s="137" t="s">
        <v>1681</v>
      </c>
      <c r="D99" s="116">
        <v>77.400000000000006</v>
      </c>
      <c r="E99" s="138" t="s">
        <v>2525</v>
      </c>
      <c r="F99" s="139">
        <v>60106055340019</v>
      </c>
      <c r="G99" s="118"/>
      <c r="H99" s="129" t="s">
        <v>2862</v>
      </c>
      <c r="I99" s="129" t="s">
        <v>4442</v>
      </c>
      <c r="J99" s="131">
        <v>15000000</v>
      </c>
      <c r="K99" s="121">
        <v>1000000</v>
      </c>
      <c r="L99" s="269">
        <v>15000000</v>
      </c>
      <c r="M99" s="120">
        <f t="shared" si="2"/>
        <v>-1000000</v>
      </c>
      <c r="N99" s="220"/>
    </row>
    <row r="100" spans="2:14" x14ac:dyDescent="0.25">
      <c r="B100" s="163">
        <v>8</v>
      </c>
      <c r="C100" s="127" t="s">
        <v>1743</v>
      </c>
      <c r="D100" s="116">
        <v>51.6</v>
      </c>
      <c r="E100" s="138" t="s">
        <v>2525</v>
      </c>
      <c r="F100" s="139">
        <v>60603055350012</v>
      </c>
      <c r="G100" s="118"/>
      <c r="H100" s="129" t="s">
        <v>2956</v>
      </c>
      <c r="I100" s="130" t="s">
        <v>4443</v>
      </c>
      <c r="J100" s="131">
        <v>15000000</v>
      </c>
      <c r="K100" s="121">
        <v>1000000</v>
      </c>
      <c r="L100" s="269">
        <v>6000000</v>
      </c>
      <c r="M100" s="120">
        <f t="shared" si="2"/>
        <v>8000000</v>
      </c>
      <c r="N100" s="220"/>
    </row>
    <row r="101" spans="2:14" x14ac:dyDescent="0.25">
      <c r="B101" s="163">
        <v>9</v>
      </c>
      <c r="C101" s="137" t="s">
        <v>1762</v>
      </c>
      <c r="D101" s="116">
        <v>48.3</v>
      </c>
      <c r="E101" s="138" t="s">
        <v>2525</v>
      </c>
      <c r="F101" s="139">
        <v>61506055310022</v>
      </c>
      <c r="G101" s="118"/>
      <c r="H101" s="129" t="s">
        <v>2970</v>
      </c>
      <c r="I101" s="130" t="s">
        <v>4444</v>
      </c>
      <c r="J101" s="131">
        <v>15000000</v>
      </c>
      <c r="K101" s="121">
        <v>1000000</v>
      </c>
      <c r="L101" s="269">
        <v>2000000</v>
      </c>
      <c r="M101" s="120">
        <f t="shared" si="2"/>
        <v>12000000</v>
      </c>
      <c r="N101" s="220"/>
    </row>
    <row r="102" spans="2:14" x14ac:dyDescent="0.25">
      <c r="B102" s="163">
        <v>11</v>
      </c>
      <c r="C102" s="137" t="s">
        <v>1866</v>
      </c>
      <c r="D102" s="116">
        <v>74.5</v>
      </c>
      <c r="E102" s="138" t="s">
        <v>2525</v>
      </c>
      <c r="F102" s="139">
        <v>60505055330020</v>
      </c>
      <c r="G102" s="118"/>
      <c r="H102" s="129" t="s">
        <v>3102</v>
      </c>
      <c r="I102" s="129" t="s">
        <v>4445</v>
      </c>
      <c r="J102" s="131">
        <v>15000000</v>
      </c>
      <c r="K102" s="121">
        <v>1000000</v>
      </c>
      <c r="L102" s="269">
        <v>4000000</v>
      </c>
      <c r="M102" s="120">
        <f t="shared" si="2"/>
        <v>10000000</v>
      </c>
      <c r="N102" s="220"/>
    </row>
    <row r="103" spans="2:14" x14ac:dyDescent="0.25">
      <c r="B103" s="163">
        <v>12</v>
      </c>
      <c r="C103" s="137" t="s">
        <v>1887</v>
      </c>
      <c r="D103" s="116">
        <v>73</v>
      </c>
      <c r="E103" s="138" t="s">
        <v>2525</v>
      </c>
      <c r="F103" s="139">
        <v>60909045260067</v>
      </c>
      <c r="G103" s="118"/>
      <c r="H103" s="129" t="s">
        <v>4446</v>
      </c>
      <c r="I103" s="129" t="s">
        <v>4447</v>
      </c>
      <c r="J103" s="131">
        <v>15000000</v>
      </c>
      <c r="K103" s="121">
        <v>500000</v>
      </c>
      <c r="L103" s="269">
        <v>0</v>
      </c>
      <c r="M103" s="120">
        <f t="shared" si="2"/>
        <v>14500000</v>
      </c>
      <c r="N103" s="220"/>
    </row>
    <row r="104" spans="2:14" hidden="1" x14ac:dyDescent="0.25">
      <c r="B104" s="163">
        <v>13</v>
      </c>
      <c r="C104" s="127" t="s">
        <v>1891</v>
      </c>
      <c r="D104" s="116">
        <v>62</v>
      </c>
      <c r="E104" s="138" t="s">
        <v>2525</v>
      </c>
      <c r="F104" s="139">
        <v>40402975260036</v>
      </c>
      <c r="G104" s="118" t="e">
        <f>VLOOKUP(F104,#REF!,2,)</f>
        <v>#REF!</v>
      </c>
      <c r="H104" s="129" t="s">
        <v>3135</v>
      </c>
      <c r="I104" s="130" t="s">
        <v>4584</v>
      </c>
      <c r="J104" s="131">
        <v>15000000</v>
      </c>
      <c r="K104" s="131">
        <v>0</v>
      </c>
      <c r="L104" s="269">
        <v>15000000</v>
      </c>
      <c r="M104" s="120">
        <f t="shared" si="2"/>
        <v>0</v>
      </c>
      <c r="N104" s="220"/>
    </row>
    <row r="105" spans="2:14" hidden="1" x14ac:dyDescent="0.25">
      <c r="B105" s="139">
        <v>14</v>
      </c>
      <c r="C105" s="137" t="s">
        <v>1964</v>
      </c>
      <c r="D105" s="143">
        <v>82.9</v>
      </c>
      <c r="E105" s="144" t="s">
        <v>2525</v>
      </c>
      <c r="F105" s="139">
        <v>61501055360039</v>
      </c>
      <c r="G105" s="118" t="e">
        <f>VLOOKUP(F105,#REF!,2,)</f>
        <v>#REF!</v>
      </c>
      <c r="H105" s="129" t="s">
        <v>4585</v>
      </c>
      <c r="I105" s="129" t="s">
        <v>4586</v>
      </c>
      <c r="J105" s="145">
        <v>15000000</v>
      </c>
      <c r="K105" s="145">
        <v>0</v>
      </c>
      <c r="L105" s="269">
        <v>0</v>
      </c>
      <c r="M105" s="120">
        <f t="shared" si="2"/>
        <v>15000000</v>
      </c>
      <c r="N105" s="275"/>
    </row>
    <row r="106" spans="2:14" x14ac:dyDescent="0.25">
      <c r="B106" s="163">
        <v>15</v>
      </c>
      <c r="C106" s="127" t="s">
        <v>2048</v>
      </c>
      <c r="D106" s="116">
        <v>63.2</v>
      </c>
      <c r="E106" s="138" t="s">
        <v>2525</v>
      </c>
      <c r="F106" s="139">
        <v>61901055360033</v>
      </c>
      <c r="G106" s="118"/>
      <c r="H106" s="129" t="s">
        <v>3338</v>
      </c>
      <c r="I106" s="130" t="s">
        <v>4448</v>
      </c>
      <c r="J106" s="131">
        <v>15000000</v>
      </c>
      <c r="K106" s="121">
        <v>1000000</v>
      </c>
      <c r="L106" s="269">
        <v>7650000</v>
      </c>
      <c r="M106" s="120">
        <f t="shared" si="2"/>
        <v>6350000</v>
      </c>
      <c r="N106" s="220"/>
    </row>
    <row r="107" spans="2:14" hidden="1" x14ac:dyDescent="0.25">
      <c r="B107" s="163">
        <v>16</v>
      </c>
      <c r="C107" s="137" t="s">
        <v>2100</v>
      </c>
      <c r="D107" s="116">
        <v>63.6</v>
      </c>
      <c r="E107" s="138" t="s">
        <v>2525</v>
      </c>
      <c r="F107" s="139">
        <v>61909045310028</v>
      </c>
      <c r="G107" s="118" t="e">
        <f>VLOOKUP(F107,#REF!,2,)</f>
        <v>#REF!</v>
      </c>
      <c r="H107" s="129" t="s">
        <v>4587</v>
      </c>
      <c r="I107" s="129" t="s">
        <v>4588</v>
      </c>
      <c r="J107" s="131">
        <v>15000000</v>
      </c>
      <c r="K107" s="131">
        <v>0</v>
      </c>
      <c r="L107" s="269">
        <v>15000000</v>
      </c>
      <c r="M107" s="120">
        <f t="shared" si="2"/>
        <v>0</v>
      </c>
      <c r="N107" s="220"/>
    </row>
    <row r="108" spans="2:14" x14ac:dyDescent="0.25">
      <c r="B108" s="163">
        <v>17</v>
      </c>
      <c r="C108" s="137" t="s">
        <v>2134</v>
      </c>
      <c r="D108" s="116">
        <v>73.599999999999994</v>
      </c>
      <c r="E108" s="138" t="s">
        <v>2525</v>
      </c>
      <c r="F108" s="139">
        <v>61210035360029</v>
      </c>
      <c r="G108" s="118"/>
      <c r="H108" s="129" t="s">
        <v>3446</v>
      </c>
      <c r="I108" s="129" t="s">
        <v>4447</v>
      </c>
      <c r="J108" s="131">
        <v>15000000</v>
      </c>
      <c r="K108" s="121">
        <v>1000000</v>
      </c>
      <c r="L108" s="269">
        <v>500000</v>
      </c>
      <c r="M108" s="120">
        <f t="shared" si="2"/>
        <v>13500000</v>
      </c>
      <c r="N108" s="220"/>
    </row>
    <row r="109" spans="2:14" x14ac:dyDescent="0.25">
      <c r="B109" s="163">
        <v>18</v>
      </c>
      <c r="C109" s="137" t="s">
        <v>2310</v>
      </c>
      <c r="D109" s="116">
        <v>63.9</v>
      </c>
      <c r="E109" s="138" t="s">
        <v>2525</v>
      </c>
      <c r="F109" s="139">
        <v>60405045260077</v>
      </c>
      <c r="G109" s="118"/>
      <c r="H109" s="129" t="s">
        <v>3659</v>
      </c>
      <c r="I109" s="129" t="s">
        <v>4449</v>
      </c>
      <c r="J109" s="131">
        <v>15000000</v>
      </c>
      <c r="K109" s="121">
        <v>1000000</v>
      </c>
      <c r="L109" s="269">
        <v>15000000</v>
      </c>
      <c r="M109" s="120">
        <f t="shared" si="2"/>
        <v>-1000000</v>
      </c>
      <c r="N109" s="220"/>
    </row>
    <row r="110" spans="2:14" x14ac:dyDescent="0.25">
      <c r="B110" s="163">
        <v>19</v>
      </c>
      <c r="C110" s="127" t="s">
        <v>2330</v>
      </c>
      <c r="D110" s="116">
        <v>61</v>
      </c>
      <c r="E110" s="138" t="s">
        <v>2525</v>
      </c>
      <c r="F110" s="139">
        <v>60406055310105</v>
      </c>
      <c r="G110" s="118"/>
      <c r="H110" s="129" t="s">
        <v>3685</v>
      </c>
      <c r="I110" s="130" t="s">
        <v>4450</v>
      </c>
      <c r="J110" s="131">
        <v>15000000</v>
      </c>
      <c r="K110" s="121">
        <v>3000000</v>
      </c>
      <c r="L110" s="269">
        <v>1000000</v>
      </c>
      <c r="M110" s="120">
        <f t="shared" si="2"/>
        <v>11000000</v>
      </c>
      <c r="N110" s="220"/>
    </row>
    <row r="111" spans="2:14" x14ac:dyDescent="0.25">
      <c r="B111" s="163">
        <v>20</v>
      </c>
      <c r="C111" s="137" t="s">
        <v>2342</v>
      </c>
      <c r="D111" s="116">
        <v>84.3</v>
      </c>
      <c r="E111" s="138" t="s">
        <v>2525</v>
      </c>
      <c r="F111" s="139">
        <v>62105035360043</v>
      </c>
      <c r="G111" s="118"/>
      <c r="H111" s="129" t="s">
        <v>3698</v>
      </c>
      <c r="I111" s="129" t="s">
        <v>4451</v>
      </c>
      <c r="J111" s="131">
        <v>15000000</v>
      </c>
      <c r="K111" s="121">
        <v>1000000</v>
      </c>
      <c r="L111" s="269">
        <v>8000000</v>
      </c>
      <c r="M111" s="120">
        <f t="shared" si="2"/>
        <v>6000000</v>
      </c>
      <c r="N111" s="220"/>
    </row>
    <row r="112" spans="2:14" x14ac:dyDescent="0.25">
      <c r="B112" s="163">
        <v>21</v>
      </c>
      <c r="C112" s="127" t="s">
        <v>1510</v>
      </c>
      <c r="D112" s="116">
        <v>53.7</v>
      </c>
      <c r="E112" s="138" t="s">
        <v>2525</v>
      </c>
      <c r="F112" s="128">
        <v>41007941120014</v>
      </c>
      <c r="G112" s="118"/>
      <c r="H112" s="129" t="s">
        <v>2657</v>
      </c>
      <c r="I112" s="130"/>
      <c r="J112" s="131">
        <v>15000000</v>
      </c>
      <c r="K112" s="121">
        <v>1000000</v>
      </c>
      <c r="L112" s="269">
        <v>-9300000</v>
      </c>
      <c r="M112" s="120">
        <f t="shared" si="2"/>
        <v>23300000</v>
      </c>
      <c r="N112" s="274"/>
    </row>
    <row r="113" spans="2:14" hidden="1" x14ac:dyDescent="0.25">
      <c r="B113" s="163">
        <v>22</v>
      </c>
      <c r="C113" s="127" t="s">
        <v>1401</v>
      </c>
      <c r="D113" s="116">
        <v>68.3</v>
      </c>
      <c r="E113" s="138" t="s">
        <v>2525</v>
      </c>
      <c r="F113" s="128">
        <v>60206045260016</v>
      </c>
      <c r="G113" s="118" t="e">
        <f>VLOOKUP(F113,#REF!,2,)</f>
        <v>#REF!</v>
      </c>
      <c r="H113" s="129" t="s">
        <v>2526</v>
      </c>
      <c r="I113" s="130">
        <v>337147017</v>
      </c>
      <c r="J113" s="131">
        <v>15000000</v>
      </c>
      <c r="K113" s="131">
        <v>0</v>
      </c>
      <c r="L113" s="269">
        <v>15000000</v>
      </c>
      <c r="M113" s="120">
        <f t="shared" si="2"/>
        <v>0</v>
      </c>
      <c r="N113" s="274" t="s">
        <v>4960</v>
      </c>
    </row>
    <row r="114" spans="2:14" x14ac:dyDescent="0.25">
      <c r="B114" s="118">
        <v>2</v>
      </c>
      <c r="C114" s="115" t="s">
        <v>1573</v>
      </c>
      <c r="D114" s="140">
        <v>85</v>
      </c>
      <c r="E114" s="134" t="s">
        <v>2525</v>
      </c>
      <c r="F114" s="118">
        <v>62606025270026</v>
      </c>
      <c r="G114" s="118"/>
      <c r="H114" s="119" t="s">
        <v>4452</v>
      </c>
      <c r="I114" s="133">
        <v>945939900</v>
      </c>
      <c r="J114" s="141">
        <v>15000000</v>
      </c>
      <c r="K114" s="142">
        <v>2250000</v>
      </c>
      <c r="L114" s="269">
        <v>2000000</v>
      </c>
      <c r="M114" s="120">
        <f t="shared" si="2"/>
        <v>10750000</v>
      </c>
      <c r="N114" s="276"/>
    </row>
    <row r="115" spans="2:14" x14ac:dyDescent="0.25">
      <c r="B115" s="163">
        <v>3</v>
      </c>
      <c r="C115" s="115" t="s">
        <v>1789</v>
      </c>
      <c r="D115" s="116">
        <v>66.599999999999994</v>
      </c>
      <c r="E115" s="134" t="s">
        <v>2525</v>
      </c>
      <c r="F115" s="118">
        <v>62402055310084</v>
      </c>
      <c r="G115" s="118"/>
      <c r="H115" s="119" t="s">
        <v>3016</v>
      </c>
      <c r="I115" s="133">
        <v>910808646</v>
      </c>
      <c r="J115" s="141">
        <v>15000000</v>
      </c>
      <c r="K115" s="142">
        <v>1000000</v>
      </c>
      <c r="L115" s="269">
        <v>500000</v>
      </c>
      <c r="M115" s="120">
        <f t="shared" si="2"/>
        <v>13500000</v>
      </c>
      <c r="N115" s="274"/>
    </row>
    <row r="116" spans="2:14" hidden="1" x14ac:dyDescent="0.25">
      <c r="B116" s="163">
        <v>1</v>
      </c>
      <c r="C116" s="127" t="s">
        <v>1368</v>
      </c>
      <c r="D116" s="116">
        <v>50.4</v>
      </c>
      <c r="E116" s="138" t="s">
        <v>4589</v>
      </c>
      <c r="F116" s="128">
        <v>53011035280022</v>
      </c>
      <c r="G116" s="118" t="e">
        <f>VLOOKUP(F116,#REF!,2,)</f>
        <v>#REF!</v>
      </c>
      <c r="H116" s="129" t="s">
        <v>4590</v>
      </c>
      <c r="I116" s="129" t="s">
        <v>4591</v>
      </c>
      <c r="J116" s="131">
        <v>15000000</v>
      </c>
      <c r="K116" s="131">
        <v>0</v>
      </c>
      <c r="L116" s="269">
        <v>2000000</v>
      </c>
      <c r="M116" s="120">
        <f t="shared" si="2"/>
        <v>13000000</v>
      </c>
      <c r="N116" s="274" t="s">
        <v>4965</v>
      </c>
    </row>
    <row r="117" spans="2:14" hidden="1" x14ac:dyDescent="0.25">
      <c r="B117" s="163">
        <v>2</v>
      </c>
      <c r="C117" s="127" t="s">
        <v>1500</v>
      </c>
      <c r="D117" s="116">
        <v>51.6</v>
      </c>
      <c r="E117" s="138" t="s">
        <v>4589</v>
      </c>
      <c r="F117" s="128">
        <v>61406055330025</v>
      </c>
      <c r="G117" s="118" t="e">
        <f>VLOOKUP(F117,#REF!,2,)</f>
        <v>#REF!</v>
      </c>
      <c r="H117" s="129" t="s">
        <v>2642</v>
      </c>
      <c r="I117" s="129" t="s">
        <v>4592</v>
      </c>
      <c r="J117" s="131">
        <v>15000000</v>
      </c>
      <c r="K117" s="131">
        <v>0</v>
      </c>
      <c r="L117" s="269">
        <v>3400000</v>
      </c>
      <c r="M117" s="120">
        <f t="shared" si="2"/>
        <v>11600000</v>
      </c>
      <c r="N117" s="274"/>
    </row>
    <row r="118" spans="2:14" hidden="1" x14ac:dyDescent="0.25">
      <c r="B118" s="163">
        <v>3</v>
      </c>
      <c r="C118" s="127" t="s">
        <v>1511</v>
      </c>
      <c r="D118" s="116">
        <v>59.8</v>
      </c>
      <c r="E118" s="138" t="s">
        <v>4589</v>
      </c>
      <c r="F118" s="128">
        <v>60608035310060</v>
      </c>
      <c r="G118" s="118" t="e">
        <f>VLOOKUP(F118,#REF!,2,)</f>
        <v>#REF!</v>
      </c>
      <c r="H118" s="129" t="s">
        <v>4593</v>
      </c>
      <c r="I118" s="129" t="s">
        <v>4594</v>
      </c>
      <c r="J118" s="131">
        <v>15000000</v>
      </c>
      <c r="K118" s="131">
        <v>0</v>
      </c>
      <c r="L118" s="269">
        <v>13000000</v>
      </c>
      <c r="M118" s="120">
        <f t="shared" si="2"/>
        <v>2000000</v>
      </c>
      <c r="N118" s="274"/>
    </row>
    <row r="119" spans="2:14" hidden="1" x14ac:dyDescent="0.25">
      <c r="B119" s="163">
        <v>4</v>
      </c>
      <c r="C119" s="137" t="s">
        <v>1808</v>
      </c>
      <c r="D119" s="116">
        <v>70.400000000000006</v>
      </c>
      <c r="E119" s="138" t="s">
        <v>4589</v>
      </c>
      <c r="F119" s="128">
        <v>61802045310040</v>
      </c>
      <c r="G119" s="118" t="e">
        <f>VLOOKUP(F119,#REF!,2,)</f>
        <v>#REF!</v>
      </c>
      <c r="H119" s="129" t="s">
        <v>4595</v>
      </c>
      <c r="I119" s="129" t="s">
        <v>4596</v>
      </c>
      <c r="J119" s="131">
        <v>15000000</v>
      </c>
      <c r="K119" s="131">
        <v>0</v>
      </c>
      <c r="L119" s="269">
        <v>13000000</v>
      </c>
      <c r="M119" s="120">
        <f t="shared" si="2"/>
        <v>2000000</v>
      </c>
      <c r="N119" s="274"/>
    </row>
    <row r="120" spans="2:14" hidden="1" x14ac:dyDescent="0.25">
      <c r="B120" s="163">
        <v>5</v>
      </c>
      <c r="C120" s="127" t="s">
        <v>1862</v>
      </c>
      <c r="D120" s="116">
        <v>99.6</v>
      </c>
      <c r="E120" s="138" t="s">
        <v>4589</v>
      </c>
      <c r="F120" s="128">
        <v>62908045310073</v>
      </c>
      <c r="G120" s="118" t="e">
        <f>VLOOKUP(F120,#REF!,2,)</f>
        <v>#REF!</v>
      </c>
      <c r="H120" s="129" t="s">
        <v>3096</v>
      </c>
      <c r="I120" s="129" t="s">
        <v>4597</v>
      </c>
      <c r="J120" s="131">
        <v>15000000</v>
      </c>
      <c r="K120" s="131">
        <v>0</v>
      </c>
      <c r="L120" s="269">
        <v>0</v>
      </c>
      <c r="M120" s="120">
        <f t="shared" si="2"/>
        <v>15000000</v>
      </c>
      <c r="N120" s="274"/>
    </row>
    <row r="121" spans="2:14" hidden="1" x14ac:dyDescent="0.25">
      <c r="B121" s="163">
        <v>6</v>
      </c>
      <c r="C121" s="137" t="s">
        <v>1914</v>
      </c>
      <c r="D121" s="116">
        <v>71.3</v>
      </c>
      <c r="E121" s="138" t="s">
        <v>4589</v>
      </c>
      <c r="F121" s="128">
        <v>61910035380020</v>
      </c>
      <c r="G121" s="118" t="e">
        <f>VLOOKUP(F121,#REF!,2,)</f>
        <v>#REF!</v>
      </c>
      <c r="H121" s="129" t="s">
        <v>4598</v>
      </c>
      <c r="I121" s="129" t="s">
        <v>4599</v>
      </c>
      <c r="J121" s="131">
        <v>15000000</v>
      </c>
      <c r="K121" s="131">
        <v>0</v>
      </c>
      <c r="L121" s="269">
        <v>7000000</v>
      </c>
      <c r="M121" s="120">
        <f t="shared" si="2"/>
        <v>8000000</v>
      </c>
      <c r="N121" s="274"/>
    </row>
    <row r="122" spans="2:14" hidden="1" x14ac:dyDescent="0.25">
      <c r="B122" s="163">
        <v>7</v>
      </c>
      <c r="C122" s="127" t="s">
        <v>1984</v>
      </c>
      <c r="D122" s="116">
        <v>54.6</v>
      </c>
      <c r="E122" s="138" t="s">
        <v>4589</v>
      </c>
      <c r="F122" s="128">
        <v>62110045300040</v>
      </c>
      <c r="G122" s="118" t="e">
        <f>VLOOKUP(F122,#REF!,2,)</f>
        <v>#REF!</v>
      </c>
      <c r="H122" s="129" t="s">
        <v>4600</v>
      </c>
      <c r="I122" s="129" t="s">
        <v>4601</v>
      </c>
      <c r="J122" s="131">
        <v>15000000</v>
      </c>
      <c r="K122" s="131">
        <v>0</v>
      </c>
      <c r="L122" s="269">
        <v>-7500000</v>
      </c>
      <c r="M122" s="120">
        <f t="shared" si="2"/>
        <v>22500000</v>
      </c>
      <c r="N122" s="274"/>
    </row>
    <row r="123" spans="2:14" hidden="1" x14ac:dyDescent="0.25">
      <c r="B123" s="163">
        <v>8</v>
      </c>
      <c r="C123" s="137" t="s">
        <v>2165</v>
      </c>
      <c r="D123" s="116">
        <v>55.6</v>
      </c>
      <c r="E123" s="138" t="s">
        <v>4589</v>
      </c>
      <c r="F123" s="128">
        <v>61003055350019</v>
      </c>
      <c r="G123" s="118" t="e">
        <f>VLOOKUP(F123,#REF!,2,)</f>
        <v>#REF!</v>
      </c>
      <c r="H123" s="129" t="s">
        <v>3486</v>
      </c>
      <c r="I123" s="129" t="s">
        <v>4602</v>
      </c>
      <c r="J123" s="131">
        <v>15000000</v>
      </c>
      <c r="K123" s="131">
        <v>0</v>
      </c>
      <c r="L123" s="269">
        <v>0</v>
      </c>
      <c r="M123" s="120">
        <f t="shared" si="2"/>
        <v>15000000</v>
      </c>
      <c r="N123" s="274"/>
    </row>
    <row r="124" spans="2:14" hidden="1" x14ac:dyDescent="0.25">
      <c r="B124" s="163">
        <v>9</v>
      </c>
      <c r="C124" s="137" t="s">
        <v>2213</v>
      </c>
      <c r="D124" s="116">
        <v>51.4</v>
      </c>
      <c r="E124" s="138" t="s">
        <v>4589</v>
      </c>
      <c r="F124" s="128">
        <v>62308045300025</v>
      </c>
      <c r="G124" s="118" t="e">
        <f>VLOOKUP(F124,#REF!,2,)</f>
        <v>#REF!</v>
      </c>
      <c r="H124" s="129" t="s">
        <v>3539</v>
      </c>
      <c r="I124" s="129" t="s">
        <v>4603</v>
      </c>
      <c r="J124" s="131">
        <v>15000000</v>
      </c>
      <c r="K124" s="131">
        <v>0</v>
      </c>
      <c r="L124" s="269">
        <v>15000000</v>
      </c>
      <c r="M124" s="120">
        <f t="shared" si="2"/>
        <v>0</v>
      </c>
      <c r="N124" s="274"/>
    </row>
    <row r="125" spans="2:14" hidden="1" x14ac:dyDescent="0.25">
      <c r="B125" s="163">
        <v>10</v>
      </c>
      <c r="C125" s="127" t="s">
        <v>2215</v>
      </c>
      <c r="D125" s="116">
        <v>28</v>
      </c>
      <c r="E125" s="138" t="s">
        <v>4589</v>
      </c>
      <c r="F125" s="128">
        <v>62906045280013</v>
      </c>
      <c r="G125" s="118" t="e">
        <f>VLOOKUP(F125,#REF!,2,)</f>
        <v>#REF!</v>
      </c>
      <c r="H125" s="129" t="s">
        <v>3543</v>
      </c>
      <c r="I125" s="129" t="s">
        <v>4604</v>
      </c>
      <c r="J125" s="131">
        <v>15000000</v>
      </c>
      <c r="K125" s="131">
        <v>0</v>
      </c>
      <c r="L125" s="269">
        <v>15000000</v>
      </c>
      <c r="M125" s="120">
        <f t="shared" si="2"/>
        <v>0</v>
      </c>
      <c r="N125" s="274"/>
    </row>
    <row r="126" spans="2:14" hidden="1" x14ac:dyDescent="0.25">
      <c r="B126" s="185">
        <v>11</v>
      </c>
      <c r="C126" s="186" t="s">
        <v>2190</v>
      </c>
      <c r="D126" s="148">
        <v>71.7</v>
      </c>
      <c r="E126" s="187" t="s">
        <v>4589</v>
      </c>
      <c r="F126" s="188">
        <v>61306055360056</v>
      </c>
      <c r="G126" s="118" t="e">
        <f>VLOOKUP(F126,#REF!,2,)</f>
        <v>#REF!</v>
      </c>
      <c r="H126" s="189" t="s">
        <v>3522</v>
      </c>
      <c r="I126" s="189" t="s">
        <v>4605</v>
      </c>
      <c r="J126" s="159">
        <v>15000000</v>
      </c>
      <c r="K126" s="159">
        <v>0</v>
      </c>
      <c r="L126" s="272">
        <v>0</v>
      </c>
      <c r="M126" s="120">
        <f t="shared" si="2"/>
        <v>15000000</v>
      </c>
      <c r="N126" s="277"/>
    </row>
    <row r="127" spans="2:14" hidden="1" x14ac:dyDescent="0.25">
      <c r="B127" s="163">
        <v>12</v>
      </c>
      <c r="C127" s="137" t="s">
        <v>2226</v>
      </c>
      <c r="D127" s="116">
        <v>72.5</v>
      </c>
      <c r="E127" s="138" t="s">
        <v>4589</v>
      </c>
      <c r="F127" s="128">
        <v>63008055310067</v>
      </c>
      <c r="G127" s="118" t="e">
        <f>VLOOKUP(F127,#REF!,2,)</f>
        <v>#REF!</v>
      </c>
      <c r="H127" s="129" t="s">
        <v>3555</v>
      </c>
      <c r="I127" s="129" t="s">
        <v>4606</v>
      </c>
      <c r="J127" s="131">
        <v>15000000</v>
      </c>
      <c r="K127" s="131">
        <v>0</v>
      </c>
      <c r="L127" s="269">
        <v>0</v>
      </c>
      <c r="M127" s="120">
        <f t="shared" si="2"/>
        <v>15000000</v>
      </c>
      <c r="N127" s="274"/>
    </row>
    <row r="128" spans="2:14" hidden="1" x14ac:dyDescent="0.25">
      <c r="B128" s="163">
        <v>13</v>
      </c>
      <c r="C128" s="127" t="s">
        <v>2255</v>
      </c>
      <c r="D128" s="116">
        <v>127.7</v>
      </c>
      <c r="E128" s="138" t="s">
        <v>4589</v>
      </c>
      <c r="F128" s="128">
        <v>50603055260059</v>
      </c>
      <c r="G128" s="118" t="e">
        <f>VLOOKUP(F128,#REF!,2,)</f>
        <v>#REF!</v>
      </c>
      <c r="H128" s="129" t="s">
        <v>4607</v>
      </c>
      <c r="I128" s="129" t="s">
        <v>4608</v>
      </c>
      <c r="J128" s="131">
        <v>15000000</v>
      </c>
      <c r="K128" s="131">
        <v>0</v>
      </c>
      <c r="L128" s="269">
        <v>7000000</v>
      </c>
      <c r="M128" s="120">
        <f t="shared" si="2"/>
        <v>8000000</v>
      </c>
      <c r="N128" s="274"/>
    </row>
    <row r="129" spans="2:14" hidden="1" x14ac:dyDescent="0.25">
      <c r="B129" s="163">
        <v>14</v>
      </c>
      <c r="C129" s="137" t="s">
        <v>2288</v>
      </c>
      <c r="D129" s="116">
        <v>59.1</v>
      </c>
      <c r="E129" s="138" t="s">
        <v>4589</v>
      </c>
      <c r="F129" s="128">
        <v>63006025310022</v>
      </c>
      <c r="G129" s="118" t="e">
        <f>VLOOKUP(F129,#REF!,2,)</f>
        <v>#REF!</v>
      </c>
      <c r="H129" s="129" t="s">
        <v>3634</v>
      </c>
      <c r="I129" s="129" t="s">
        <v>4609</v>
      </c>
      <c r="J129" s="131">
        <v>15000000</v>
      </c>
      <c r="K129" s="131">
        <v>0</v>
      </c>
      <c r="L129" s="269">
        <v>0</v>
      </c>
      <c r="M129" s="120">
        <f t="shared" si="2"/>
        <v>15000000</v>
      </c>
      <c r="N129" s="274"/>
    </row>
    <row r="130" spans="2:14" hidden="1" x14ac:dyDescent="0.25">
      <c r="B130" s="163">
        <v>15</v>
      </c>
      <c r="C130" s="137" t="s">
        <v>2335</v>
      </c>
      <c r="D130" s="116">
        <v>50.4</v>
      </c>
      <c r="E130" s="138" t="s">
        <v>4589</v>
      </c>
      <c r="F130" s="128">
        <v>51710036210024</v>
      </c>
      <c r="G130" s="118" t="e">
        <f>VLOOKUP(F130,#REF!,2,)</f>
        <v>#REF!</v>
      </c>
      <c r="H130" s="129" t="s">
        <v>3687</v>
      </c>
      <c r="I130" s="129" t="s">
        <v>4610</v>
      </c>
      <c r="J130" s="131">
        <v>15000000</v>
      </c>
      <c r="K130" s="131">
        <v>0</v>
      </c>
      <c r="L130" s="269">
        <v>0</v>
      </c>
      <c r="M130" s="120">
        <f t="shared" si="2"/>
        <v>15000000</v>
      </c>
      <c r="N130" s="274"/>
    </row>
    <row r="131" spans="2:14" hidden="1" x14ac:dyDescent="0.25">
      <c r="B131" s="163">
        <v>16</v>
      </c>
      <c r="C131" s="127" t="s">
        <v>2337</v>
      </c>
      <c r="D131" s="116">
        <v>86.2</v>
      </c>
      <c r="E131" s="138" t="s">
        <v>4589</v>
      </c>
      <c r="F131" s="128">
        <v>62509055340025</v>
      </c>
      <c r="G131" s="118" t="e">
        <f>VLOOKUP(F131,#REF!,2,)</f>
        <v>#REF!</v>
      </c>
      <c r="H131" s="129" t="s">
        <v>4611</v>
      </c>
      <c r="I131" s="129" t="s">
        <v>4612</v>
      </c>
      <c r="J131" s="131">
        <v>15000000</v>
      </c>
      <c r="K131" s="131">
        <v>0</v>
      </c>
      <c r="L131" s="269">
        <v>0</v>
      </c>
      <c r="M131" s="120">
        <f t="shared" si="2"/>
        <v>15000000</v>
      </c>
      <c r="N131" s="274"/>
    </row>
    <row r="132" spans="2:14" hidden="1" x14ac:dyDescent="0.25">
      <c r="B132" s="163">
        <v>17</v>
      </c>
      <c r="C132" s="127" t="s">
        <v>4613</v>
      </c>
      <c r="D132" s="116">
        <v>71.599999999999994</v>
      </c>
      <c r="E132" s="138" t="s">
        <v>4589</v>
      </c>
      <c r="F132" s="128">
        <v>61204055260058</v>
      </c>
      <c r="G132" s="118" t="e">
        <f>VLOOKUP(F132,#REF!,2,)</f>
        <v>#REF!</v>
      </c>
      <c r="H132" s="129" t="s">
        <v>3198</v>
      </c>
      <c r="I132" s="130" t="s">
        <v>4614</v>
      </c>
      <c r="J132" s="131">
        <v>15000000</v>
      </c>
      <c r="K132" s="131">
        <v>0</v>
      </c>
      <c r="L132" s="269">
        <v>15000000</v>
      </c>
      <c r="M132" s="120">
        <f t="shared" ref="M132:M195" si="3">J132-K132-L132</f>
        <v>0</v>
      </c>
      <c r="N132" s="274"/>
    </row>
    <row r="133" spans="2:14" hidden="1" x14ac:dyDescent="0.25">
      <c r="B133" s="163">
        <v>18</v>
      </c>
      <c r="C133" s="127" t="s">
        <v>2060</v>
      </c>
      <c r="D133" s="116">
        <v>106.2</v>
      </c>
      <c r="E133" s="138" t="s">
        <v>4589</v>
      </c>
      <c r="F133" s="128">
        <v>62807045380016</v>
      </c>
      <c r="G133" s="118" t="e">
        <f>VLOOKUP(F133,#REF!,2,)</f>
        <v>#REF!</v>
      </c>
      <c r="H133" s="129" t="s">
        <v>4615</v>
      </c>
      <c r="I133" s="129" t="s">
        <v>4616</v>
      </c>
      <c r="J133" s="131">
        <v>15000000</v>
      </c>
      <c r="K133" s="131">
        <v>0</v>
      </c>
      <c r="L133" s="269">
        <v>13000000</v>
      </c>
      <c r="M133" s="120">
        <f t="shared" si="3"/>
        <v>2000000</v>
      </c>
      <c r="N133" s="274"/>
    </row>
    <row r="134" spans="2:14" hidden="1" x14ac:dyDescent="0.25">
      <c r="B134" s="163">
        <v>19</v>
      </c>
      <c r="C134" s="127" t="s">
        <v>2074</v>
      </c>
      <c r="D134" s="116">
        <v>55.7</v>
      </c>
      <c r="E134" s="138" t="s">
        <v>4589</v>
      </c>
      <c r="F134" s="128">
        <v>62912045260014</v>
      </c>
      <c r="G134" s="118" t="e">
        <f>VLOOKUP(F134,#REF!,2,)</f>
        <v>#REF!</v>
      </c>
      <c r="H134" s="129" t="s">
        <v>3371</v>
      </c>
      <c r="I134" s="130">
        <v>912475576</v>
      </c>
      <c r="J134" s="131">
        <v>15000000</v>
      </c>
      <c r="K134" s="131">
        <v>0</v>
      </c>
      <c r="L134" s="269">
        <v>4000000</v>
      </c>
      <c r="M134" s="120">
        <f t="shared" si="3"/>
        <v>11000000</v>
      </c>
      <c r="N134" s="274" t="s">
        <v>4962</v>
      </c>
    </row>
    <row r="135" spans="2:14" hidden="1" x14ac:dyDescent="0.25">
      <c r="B135" s="163">
        <v>1</v>
      </c>
      <c r="C135" s="137" t="s">
        <v>3841</v>
      </c>
      <c r="D135" s="116">
        <v>57.7</v>
      </c>
      <c r="E135" s="138" t="s">
        <v>2571</v>
      </c>
      <c r="F135" s="128">
        <v>50811025300012</v>
      </c>
      <c r="G135" s="118" t="e">
        <f>VLOOKUP(F135,#REF!,2,)</f>
        <v>#REF!</v>
      </c>
      <c r="H135" s="129" t="s">
        <v>3052</v>
      </c>
      <c r="I135" s="129" t="s">
        <v>4617</v>
      </c>
      <c r="J135" s="131">
        <v>30000000</v>
      </c>
      <c r="K135" s="131">
        <v>0</v>
      </c>
      <c r="L135" s="269">
        <v>-30000000</v>
      </c>
      <c r="M135" s="120">
        <f t="shared" si="3"/>
        <v>60000000</v>
      </c>
      <c r="N135" s="274" t="s">
        <v>4965</v>
      </c>
    </row>
    <row r="136" spans="2:14" x14ac:dyDescent="0.25">
      <c r="B136" s="190">
        <v>1</v>
      </c>
      <c r="C136" s="137" t="s">
        <v>1705</v>
      </c>
      <c r="D136" s="143">
        <v>102.2</v>
      </c>
      <c r="E136" s="144" t="s">
        <v>2456</v>
      </c>
      <c r="F136" s="128">
        <v>52706055260062</v>
      </c>
      <c r="G136" s="118"/>
      <c r="H136" s="129" t="s">
        <v>2892</v>
      </c>
      <c r="I136" s="129" t="s">
        <v>4453</v>
      </c>
      <c r="J136" s="145">
        <v>15000000</v>
      </c>
      <c r="K136" s="142">
        <v>3500000</v>
      </c>
      <c r="L136" s="269">
        <v>3500000</v>
      </c>
      <c r="M136" s="120">
        <f t="shared" si="3"/>
        <v>8000000</v>
      </c>
      <c r="N136" s="278"/>
    </row>
    <row r="137" spans="2:14" hidden="1" x14ac:dyDescent="0.25">
      <c r="B137" s="163">
        <v>2</v>
      </c>
      <c r="C137" s="137" t="s">
        <v>1445</v>
      </c>
      <c r="D137" s="116">
        <v>84.6</v>
      </c>
      <c r="E137" s="138" t="s">
        <v>2571</v>
      </c>
      <c r="F137" s="128">
        <v>60310035270023</v>
      </c>
      <c r="G137" s="118" t="e">
        <f>VLOOKUP(F137,#REF!,2,)</f>
        <v>#REF!</v>
      </c>
      <c r="H137" s="129" t="s">
        <v>2572</v>
      </c>
      <c r="I137" s="129" t="s">
        <v>4618</v>
      </c>
      <c r="J137" s="131">
        <v>15000000</v>
      </c>
      <c r="K137" s="131">
        <v>0</v>
      </c>
      <c r="L137" s="269">
        <v>0</v>
      </c>
      <c r="M137" s="120">
        <f t="shared" si="3"/>
        <v>15000000</v>
      </c>
      <c r="N137" s="274"/>
    </row>
    <row r="138" spans="2:14" hidden="1" x14ac:dyDescent="0.25">
      <c r="B138" s="139">
        <v>2</v>
      </c>
      <c r="C138" s="127" t="s">
        <v>2073</v>
      </c>
      <c r="D138" s="143">
        <v>109</v>
      </c>
      <c r="E138" s="144" t="s">
        <v>2456</v>
      </c>
      <c r="F138" s="128">
        <v>61105035350036</v>
      </c>
      <c r="G138" s="118" t="e">
        <f>VLOOKUP(F138,#REF!,2,)</f>
        <v>#REF!</v>
      </c>
      <c r="H138" s="129" t="s">
        <v>3369</v>
      </c>
      <c r="I138" s="129" t="s">
        <v>4619</v>
      </c>
      <c r="J138" s="145">
        <v>15000000</v>
      </c>
      <c r="K138" s="145">
        <v>0</v>
      </c>
      <c r="L138" s="269">
        <v>7500000</v>
      </c>
      <c r="M138" s="120">
        <f t="shared" si="3"/>
        <v>7500000</v>
      </c>
      <c r="N138" s="278" t="s">
        <v>4966</v>
      </c>
    </row>
    <row r="139" spans="2:14" hidden="1" x14ac:dyDescent="0.25">
      <c r="B139" s="163">
        <v>3</v>
      </c>
      <c r="C139" s="127" t="s">
        <v>4620</v>
      </c>
      <c r="D139" s="116">
        <v>114</v>
      </c>
      <c r="E139" s="138" t="s">
        <v>2571</v>
      </c>
      <c r="F139" s="128">
        <v>61008045270010</v>
      </c>
      <c r="G139" s="118" t="e">
        <f>VLOOKUP(F139,#REF!,2,)</f>
        <v>#REF!</v>
      </c>
      <c r="H139" s="129" t="s">
        <v>2621</v>
      </c>
      <c r="I139" s="130">
        <v>990635882</v>
      </c>
      <c r="J139" s="131">
        <v>15000000</v>
      </c>
      <c r="K139" s="131">
        <v>0</v>
      </c>
      <c r="L139" s="269">
        <v>15000000</v>
      </c>
      <c r="M139" s="120">
        <f t="shared" si="3"/>
        <v>0</v>
      </c>
      <c r="N139" s="274"/>
    </row>
    <row r="140" spans="2:14" hidden="1" x14ac:dyDescent="0.25">
      <c r="B140" s="139">
        <v>4</v>
      </c>
      <c r="C140" s="137" t="s">
        <v>2139</v>
      </c>
      <c r="D140" s="143">
        <v>118.5</v>
      </c>
      <c r="E140" s="144" t="s">
        <v>2571</v>
      </c>
      <c r="F140" s="128">
        <v>60609036070034</v>
      </c>
      <c r="G140" s="118" t="e">
        <f>VLOOKUP(F140,#REF!,2,)</f>
        <v>#REF!</v>
      </c>
      <c r="H140" s="129" t="s">
        <v>3452</v>
      </c>
      <c r="I140" s="129" t="s">
        <v>4621</v>
      </c>
      <c r="J140" s="145">
        <v>15000000</v>
      </c>
      <c r="K140" s="145">
        <v>0</v>
      </c>
      <c r="L140" s="269">
        <v>-7500000</v>
      </c>
      <c r="M140" s="120">
        <f t="shared" si="3"/>
        <v>22500000</v>
      </c>
      <c r="N140" s="278"/>
    </row>
    <row r="141" spans="2:14" x14ac:dyDescent="0.25">
      <c r="B141" s="139">
        <v>5</v>
      </c>
      <c r="C141" s="127" t="s">
        <v>1930</v>
      </c>
      <c r="D141" s="143">
        <v>121.7</v>
      </c>
      <c r="E141" s="144" t="s">
        <v>2571</v>
      </c>
      <c r="F141" s="128">
        <v>51705045300020</v>
      </c>
      <c r="G141" s="118"/>
      <c r="H141" s="129" t="s">
        <v>3184</v>
      </c>
      <c r="I141" s="129" t="s">
        <v>4454</v>
      </c>
      <c r="J141" s="145">
        <v>15000000</v>
      </c>
      <c r="K141" s="142">
        <v>1000000</v>
      </c>
      <c r="L141" s="269">
        <v>0</v>
      </c>
      <c r="M141" s="120">
        <f t="shared" si="3"/>
        <v>14000000</v>
      </c>
      <c r="N141" s="278"/>
    </row>
    <row r="142" spans="2:14" x14ac:dyDescent="0.25">
      <c r="B142" s="163">
        <v>6</v>
      </c>
      <c r="C142" s="127" t="s">
        <v>1589</v>
      </c>
      <c r="D142" s="116">
        <v>125.2</v>
      </c>
      <c r="E142" s="138" t="s">
        <v>2571</v>
      </c>
      <c r="F142" s="128">
        <v>51003035260014</v>
      </c>
      <c r="G142" s="118"/>
      <c r="H142" s="129" t="s">
        <v>4455</v>
      </c>
      <c r="I142" s="129" t="s">
        <v>4456</v>
      </c>
      <c r="J142" s="131">
        <v>15000000</v>
      </c>
      <c r="K142" s="121">
        <v>1000000</v>
      </c>
      <c r="L142" s="269">
        <v>-13000000</v>
      </c>
      <c r="M142" s="120">
        <f t="shared" si="3"/>
        <v>27000000</v>
      </c>
      <c r="N142" s="274" t="s">
        <v>4967</v>
      </c>
    </row>
    <row r="143" spans="2:14" hidden="1" x14ac:dyDescent="0.25">
      <c r="B143" s="139">
        <v>7</v>
      </c>
      <c r="C143" s="137" t="s">
        <v>2042</v>
      </c>
      <c r="D143" s="143">
        <v>137.4</v>
      </c>
      <c r="E143" s="144" t="s">
        <v>2571</v>
      </c>
      <c r="F143" s="128">
        <v>61110045300016</v>
      </c>
      <c r="G143" s="118" t="e">
        <f>VLOOKUP(F143,#REF!,2,)</f>
        <v>#REF!</v>
      </c>
      <c r="H143" s="129" t="s">
        <v>3332</v>
      </c>
      <c r="I143" s="129" t="s">
        <v>4622</v>
      </c>
      <c r="J143" s="145">
        <v>15000000</v>
      </c>
      <c r="K143" s="145">
        <v>0</v>
      </c>
      <c r="L143" s="269">
        <v>0</v>
      </c>
      <c r="M143" s="120">
        <f t="shared" si="3"/>
        <v>15000000</v>
      </c>
      <c r="N143" s="278"/>
    </row>
    <row r="144" spans="2:14" x14ac:dyDescent="0.25">
      <c r="B144" s="190">
        <v>3</v>
      </c>
      <c r="C144" s="127" t="s">
        <v>1721</v>
      </c>
      <c r="D144" s="143">
        <v>57.7</v>
      </c>
      <c r="E144" s="144" t="s">
        <v>2456</v>
      </c>
      <c r="F144" s="128">
        <v>51009045260057</v>
      </c>
      <c r="G144" s="118"/>
      <c r="H144" s="129" t="s">
        <v>2920</v>
      </c>
      <c r="I144" s="129" t="s">
        <v>4457</v>
      </c>
      <c r="J144" s="145">
        <v>15000000</v>
      </c>
      <c r="K144" s="142">
        <v>2000000</v>
      </c>
      <c r="L144" s="269">
        <v>1000000</v>
      </c>
      <c r="M144" s="120">
        <f t="shared" si="3"/>
        <v>12000000</v>
      </c>
      <c r="N144" s="278" t="s">
        <v>4968</v>
      </c>
    </row>
    <row r="145" spans="2:14" hidden="1" x14ac:dyDescent="0.25">
      <c r="B145" s="163">
        <v>8</v>
      </c>
      <c r="C145" s="127" t="s">
        <v>1683</v>
      </c>
      <c r="D145" s="116">
        <v>108.6</v>
      </c>
      <c r="E145" s="138" t="s">
        <v>2571</v>
      </c>
      <c r="F145" s="128">
        <v>61106045270022</v>
      </c>
      <c r="G145" s="118" t="e">
        <f>VLOOKUP(F145,#REF!,2,)</f>
        <v>#REF!</v>
      </c>
      <c r="H145" s="129" t="s">
        <v>2864</v>
      </c>
      <c r="I145" s="130">
        <v>99160502</v>
      </c>
      <c r="J145" s="131">
        <v>15000000</v>
      </c>
      <c r="K145" s="131">
        <v>0</v>
      </c>
      <c r="L145" s="269">
        <v>0</v>
      </c>
      <c r="M145" s="120">
        <f t="shared" si="3"/>
        <v>15000000</v>
      </c>
      <c r="N145" s="274"/>
    </row>
    <row r="146" spans="2:14" hidden="1" x14ac:dyDescent="0.25">
      <c r="B146" s="139">
        <v>9</v>
      </c>
      <c r="C146" s="137" t="s">
        <v>1875</v>
      </c>
      <c r="D146" s="143">
        <v>71.400000000000006</v>
      </c>
      <c r="E146" s="144" t="s">
        <v>2571</v>
      </c>
      <c r="F146" s="128">
        <v>62703025300013</v>
      </c>
      <c r="G146" s="118" t="e">
        <f>VLOOKUP(F146,#REF!,2,)</f>
        <v>#REF!</v>
      </c>
      <c r="H146" s="129" t="s">
        <v>3116</v>
      </c>
      <c r="I146" s="129" t="s">
        <v>4623</v>
      </c>
      <c r="J146" s="145">
        <v>15000000</v>
      </c>
      <c r="K146" s="145">
        <v>0</v>
      </c>
      <c r="L146" s="269">
        <v>-1000000</v>
      </c>
      <c r="M146" s="120">
        <f t="shared" si="3"/>
        <v>16000000</v>
      </c>
      <c r="N146" s="278"/>
    </row>
    <row r="147" spans="2:14" x14ac:dyDescent="0.25">
      <c r="B147" s="163">
        <v>4</v>
      </c>
      <c r="C147" s="127" t="s">
        <v>1802</v>
      </c>
      <c r="D147" s="116">
        <v>80.7</v>
      </c>
      <c r="E147" s="138" t="s">
        <v>2456</v>
      </c>
      <c r="F147" s="128">
        <v>60208035360054</v>
      </c>
      <c r="G147" s="118"/>
      <c r="H147" s="129" t="s">
        <v>4458</v>
      </c>
      <c r="I147" s="129" t="s">
        <v>4459</v>
      </c>
      <c r="J147" s="131">
        <v>15000000</v>
      </c>
      <c r="K147" s="121">
        <v>1833328</v>
      </c>
      <c r="L147" s="269">
        <v>3000000</v>
      </c>
      <c r="M147" s="120">
        <f t="shared" si="3"/>
        <v>10166672</v>
      </c>
      <c r="N147" s="274"/>
    </row>
    <row r="148" spans="2:14" hidden="1" x14ac:dyDescent="0.25">
      <c r="B148" s="139">
        <v>5</v>
      </c>
      <c r="C148" s="137" t="s">
        <v>1670</v>
      </c>
      <c r="D148" s="143">
        <v>72.400000000000006</v>
      </c>
      <c r="E148" s="144" t="s">
        <v>2456</v>
      </c>
      <c r="F148" s="128">
        <v>62103015300010</v>
      </c>
      <c r="G148" s="118" t="e">
        <f>VLOOKUP(F148,#REF!,2,)</f>
        <v>#REF!</v>
      </c>
      <c r="H148" s="129" t="s">
        <v>2856</v>
      </c>
      <c r="I148" s="129" t="s">
        <v>4624</v>
      </c>
      <c r="J148" s="145">
        <v>15000000</v>
      </c>
      <c r="K148" s="145">
        <v>0</v>
      </c>
      <c r="L148" s="269">
        <v>3900000</v>
      </c>
      <c r="M148" s="120">
        <f t="shared" si="3"/>
        <v>11100000</v>
      </c>
      <c r="N148" s="278"/>
    </row>
    <row r="149" spans="2:14" hidden="1" x14ac:dyDescent="0.25">
      <c r="B149" s="139">
        <v>10</v>
      </c>
      <c r="C149" s="137" t="s">
        <v>2170</v>
      </c>
      <c r="D149" s="143">
        <v>73.5</v>
      </c>
      <c r="E149" s="144" t="s">
        <v>2571</v>
      </c>
      <c r="F149" s="128">
        <v>61605045380015</v>
      </c>
      <c r="G149" s="118" t="e">
        <f>VLOOKUP(F149,#REF!,2,)</f>
        <v>#REF!</v>
      </c>
      <c r="H149" s="129" t="s">
        <v>3494</v>
      </c>
      <c r="I149" s="129" t="s">
        <v>4625</v>
      </c>
      <c r="J149" s="145">
        <v>15000000</v>
      </c>
      <c r="K149" s="145">
        <v>0</v>
      </c>
      <c r="L149" s="269">
        <v>5000000</v>
      </c>
      <c r="M149" s="120">
        <f t="shared" si="3"/>
        <v>10000000</v>
      </c>
      <c r="N149" s="278"/>
    </row>
    <row r="150" spans="2:14" x14ac:dyDescent="0.25">
      <c r="B150" s="139">
        <v>11</v>
      </c>
      <c r="C150" s="137" t="s">
        <v>1983</v>
      </c>
      <c r="D150" s="143">
        <v>74.5</v>
      </c>
      <c r="E150" s="144" t="s">
        <v>2571</v>
      </c>
      <c r="F150" s="128">
        <v>60510045310069</v>
      </c>
      <c r="G150" s="118"/>
      <c r="H150" s="129" t="s">
        <v>3256</v>
      </c>
      <c r="I150" s="129" t="s">
        <v>4460</v>
      </c>
      <c r="J150" s="145">
        <v>15000000</v>
      </c>
      <c r="K150" s="142">
        <v>1000000</v>
      </c>
      <c r="L150" s="269">
        <v>8500000</v>
      </c>
      <c r="M150" s="120">
        <f t="shared" si="3"/>
        <v>5500000</v>
      </c>
      <c r="N150" s="278"/>
    </row>
    <row r="151" spans="2:14" hidden="1" x14ac:dyDescent="0.25">
      <c r="B151" s="139">
        <v>12</v>
      </c>
      <c r="C151" s="137" t="s">
        <v>2347</v>
      </c>
      <c r="D151" s="143">
        <v>74.5</v>
      </c>
      <c r="E151" s="144" t="s">
        <v>2571</v>
      </c>
      <c r="F151" s="128">
        <v>60811045260069</v>
      </c>
      <c r="G151" s="118" t="e">
        <f>VLOOKUP(F151,#REF!,2,)</f>
        <v>#REF!</v>
      </c>
      <c r="H151" s="129" t="s">
        <v>3706</v>
      </c>
      <c r="I151" s="129" t="s">
        <v>4626</v>
      </c>
      <c r="J151" s="145">
        <v>15000000</v>
      </c>
      <c r="K151" s="145">
        <v>0</v>
      </c>
      <c r="L151" s="269">
        <v>6000000</v>
      </c>
      <c r="M151" s="120">
        <f t="shared" si="3"/>
        <v>9000000</v>
      </c>
      <c r="N151" s="278"/>
    </row>
    <row r="152" spans="2:14" x14ac:dyDescent="0.25">
      <c r="B152" s="139">
        <v>6</v>
      </c>
      <c r="C152" s="137" t="s">
        <v>2343</v>
      </c>
      <c r="D152" s="143">
        <v>76.3</v>
      </c>
      <c r="E152" s="144" t="s">
        <v>2456</v>
      </c>
      <c r="F152" s="128">
        <v>62705035380012</v>
      </c>
      <c r="G152" s="118"/>
      <c r="H152" s="129" t="s">
        <v>3700</v>
      </c>
      <c r="I152" s="129" t="s">
        <v>4461</v>
      </c>
      <c r="J152" s="145">
        <v>15000000</v>
      </c>
      <c r="K152" s="142">
        <v>2000000</v>
      </c>
      <c r="L152" s="269">
        <v>500000</v>
      </c>
      <c r="M152" s="120">
        <f t="shared" si="3"/>
        <v>12500000</v>
      </c>
      <c r="N152" s="278"/>
    </row>
    <row r="153" spans="2:14" hidden="1" x14ac:dyDescent="0.25">
      <c r="B153" s="139">
        <v>13</v>
      </c>
      <c r="C153" s="137" t="s">
        <v>2321</v>
      </c>
      <c r="D153" s="143">
        <v>77.599999999999994</v>
      </c>
      <c r="E153" s="144" t="s">
        <v>2571</v>
      </c>
      <c r="F153" s="128">
        <v>31707985300036</v>
      </c>
      <c r="G153" s="118" t="e">
        <f>VLOOKUP(F153,#REF!,2,)</f>
        <v>#REF!</v>
      </c>
      <c r="H153" s="129" t="s">
        <v>3669</v>
      </c>
      <c r="I153" s="129" t="s">
        <v>4627</v>
      </c>
      <c r="J153" s="145">
        <v>15000000</v>
      </c>
      <c r="K153" s="145">
        <v>0</v>
      </c>
      <c r="L153" s="269">
        <v>0</v>
      </c>
      <c r="M153" s="120">
        <f t="shared" si="3"/>
        <v>15000000</v>
      </c>
      <c r="N153" s="278"/>
    </row>
    <row r="154" spans="2:14" hidden="1" x14ac:dyDescent="0.25">
      <c r="B154" s="139">
        <v>14</v>
      </c>
      <c r="C154" s="137" t="s">
        <v>1971</v>
      </c>
      <c r="D154" s="143">
        <v>77.8</v>
      </c>
      <c r="E154" s="144" t="s">
        <v>2571</v>
      </c>
      <c r="F154" s="128">
        <v>62602045380019</v>
      </c>
      <c r="G154" s="118" t="e">
        <f>VLOOKUP(F154,#REF!,2,)</f>
        <v>#REF!</v>
      </c>
      <c r="H154" s="129" t="s">
        <v>4628</v>
      </c>
      <c r="I154" s="129" t="s">
        <v>4629</v>
      </c>
      <c r="J154" s="145">
        <v>15000000</v>
      </c>
      <c r="K154" s="145">
        <v>0</v>
      </c>
      <c r="L154" s="269">
        <v>7000000</v>
      </c>
      <c r="M154" s="120">
        <f t="shared" si="3"/>
        <v>8000000</v>
      </c>
      <c r="N154" s="278"/>
    </row>
    <row r="155" spans="2:14" hidden="1" x14ac:dyDescent="0.25">
      <c r="B155" s="163">
        <v>7</v>
      </c>
      <c r="C155" s="127" t="s">
        <v>2050</v>
      </c>
      <c r="D155" s="116">
        <v>63.8</v>
      </c>
      <c r="E155" s="138" t="s">
        <v>2456</v>
      </c>
      <c r="F155" s="128">
        <v>60402015350033</v>
      </c>
      <c r="G155" s="118" t="e">
        <f>VLOOKUP(F155,#REF!,2,)</f>
        <v>#REF!</v>
      </c>
      <c r="H155" s="129" t="s">
        <v>3342</v>
      </c>
      <c r="I155" s="129" t="s">
        <v>4630</v>
      </c>
      <c r="J155" s="131">
        <v>15000000</v>
      </c>
      <c r="K155" s="131">
        <v>0</v>
      </c>
      <c r="L155" s="269">
        <v>4000000</v>
      </c>
      <c r="M155" s="120">
        <f t="shared" si="3"/>
        <v>11000000</v>
      </c>
      <c r="N155" s="274"/>
    </row>
    <row r="156" spans="2:14" hidden="1" x14ac:dyDescent="0.25">
      <c r="B156" s="139">
        <v>15</v>
      </c>
      <c r="C156" s="137" t="s">
        <v>2053</v>
      </c>
      <c r="D156" s="143">
        <v>84.1</v>
      </c>
      <c r="E156" s="144" t="s">
        <v>2571</v>
      </c>
      <c r="F156" s="128">
        <v>51005045350035</v>
      </c>
      <c r="G156" s="118" t="e">
        <f>VLOOKUP(F156,#REF!,2,)</f>
        <v>#REF!</v>
      </c>
      <c r="H156" s="129" t="s">
        <v>3346</v>
      </c>
      <c r="I156" s="129" t="s">
        <v>4631</v>
      </c>
      <c r="J156" s="145">
        <v>15000000</v>
      </c>
      <c r="K156" s="145">
        <v>0</v>
      </c>
      <c r="L156" s="269">
        <v>6000000</v>
      </c>
      <c r="M156" s="120">
        <f t="shared" si="3"/>
        <v>9000000</v>
      </c>
      <c r="N156" s="278"/>
    </row>
    <row r="157" spans="2:14" hidden="1" x14ac:dyDescent="0.25">
      <c r="B157" s="163">
        <v>16</v>
      </c>
      <c r="C157" s="127" t="s">
        <v>2072</v>
      </c>
      <c r="D157" s="116">
        <v>108.7</v>
      </c>
      <c r="E157" s="138" t="s">
        <v>2571</v>
      </c>
      <c r="F157" s="128">
        <v>62711055330016</v>
      </c>
      <c r="G157" s="118" t="e">
        <f>VLOOKUP(F157,#REF!,2,)</f>
        <v>#REF!</v>
      </c>
      <c r="H157" s="129" t="s">
        <v>4632</v>
      </c>
      <c r="I157" s="129" t="s">
        <v>4633</v>
      </c>
      <c r="J157" s="131">
        <v>15000000</v>
      </c>
      <c r="K157" s="131">
        <v>0</v>
      </c>
      <c r="L157" s="269">
        <v>7000000</v>
      </c>
      <c r="M157" s="120">
        <f t="shared" si="3"/>
        <v>8000000</v>
      </c>
      <c r="N157" s="274"/>
    </row>
    <row r="158" spans="2:14" hidden="1" x14ac:dyDescent="0.25">
      <c r="B158" s="139">
        <v>17</v>
      </c>
      <c r="C158" s="137" t="s">
        <v>2115</v>
      </c>
      <c r="D158" s="143">
        <v>77.900000000000006</v>
      </c>
      <c r="E158" s="144" t="s">
        <v>2571</v>
      </c>
      <c r="F158" s="128">
        <v>61304055350022</v>
      </c>
      <c r="G158" s="118" t="e">
        <f>VLOOKUP(F158,#REF!,2,)</f>
        <v>#REF!</v>
      </c>
      <c r="H158" s="129" t="s">
        <v>3423</v>
      </c>
      <c r="I158" s="129" t="s">
        <v>4634</v>
      </c>
      <c r="J158" s="145">
        <v>15000000</v>
      </c>
      <c r="K158" s="145">
        <v>0</v>
      </c>
      <c r="L158" s="269">
        <v>7500000</v>
      </c>
      <c r="M158" s="120">
        <f t="shared" si="3"/>
        <v>7500000</v>
      </c>
      <c r="N158" s="278"/>
    </row>
    <row r="159" spans="2:14" hidden="1" x14ac:dyDescent="0.25">
      <c r="B159" s="139">
        <v>18</v>
      </c>
      <c r="C159" s="137" t="s">
        <v>1989</v>
      </c>
      <c r="D159" s="143">
        <v>79.900000000000006</v>
      </c>
      <c r="E159" s="144" t="s">
        <v>2571</v>
      </c>
      <c r="F159" s="128">
        <v>61402055300022</v>
      </c>
      <c r="G159" s="118" t="e">
        <f>VLOOKUP(F159,#REF!,2,)</f>
        <v>#REF!</v>
      </c>
      <c r="H159" s="129" t="s">
        <v>4635</v>
      </c>
      <c r="I159" s="129" t="s">
        <v>4636</v>
      </c>
      <c r="J159" s="145">
        <v>15000000</v>
      </c>
      <c r="K159" s="145">
        <v>0</v>
      </c>
      <c r="L159" s="269">
        <v>7000000</v>
      </c>
      <c r="M159" s="120">
        <f t="shared" si="3"/>
        <v>8000000</v>
      </c>
      <c r="N159" s="278"/>
    </row>
    <row r="160" spans="2:14" hidden="1" x14ac:dyDescent="0.25">
      <c r="B160" s="163">
        <v>19</v>
      </c>
      <c r="C160" s="137" t="s">
        <v>2128</v>
      </c>
      <c r="D160" s="116">
        <v>74.7</v>
      </c>
      <c r="E160" s="138" t="s">
        <v>2571</v>
      </c>
      <c r="F160" s="128">
        <v>61105045270050</v>
      </c>
      <c r="G160" s="118" t="e">
        <f>VLOOKUP(F160,#REF!,2,)</f>
        <v>#REF!</v>
      </c>
      <c r="H160" s="129" t="s">
        <v>3436</v>
      </c>
      <c r="I160" s="129" t="s">
        <v>4637</v>
      </c>
      <c r="J160" s="131">
        <v>15000000</v>
      </c>
      <c r="K160" s="131">
        <v>0</v>
      </c>
      <c r="L160" s="269">
        <v>15000000</v>
      </c>
      <c r="M160" s="120">
        <f t="shared" si="3"/>
        <v>0</v>
      </c>
      <c r="N160" s="277" t="s">
        <v>4969</v>
      </c>
    </row>
    <row r="161" spans="2:14" hidden="1" x14ac:dyDescent="0.25">
      <c r="B161" s="139">
        <v>20</v>
      </c>
      <c r="C161" s="137" t="s">
        <v>1614</v>
      </c>
      <c r="D161" s="143">
        <v>80.3</v>
      </c>
      <c r="E161" s="144" t="s">
        <v>2571</v>
      </c>
      <c r="F161" s="128">
        <v>52802055260085</v>
      </c>
      <c r="G161" s="118" t="e">
        <f>VLOOKUP(F161,#REF!,2,)</f>
        <v>#REF!</v>
      </c>
      <c r="H161" s="129" t="s">
        <v>2776</v>
      </c>
      <c r="I161" s="129" t="s">
        <v>4638</v>
      </c>
      <c r="J161" s="145">
        <v>15000000</v>
      </c>
      <c r="K161" s="145">
        <v>0</v>
      </c>
      <c r="L161" s="269">
        <v>2000000</v>
      </c>
      <c r="M161" s="120">
        <f t="shared" si="3"/>
        <v>13000000</v>
      </c>
      <c r="N161" s="278" t="s">
        <v>4970</v>
      </c>
    </row>
    <row r="162" spans="2:14" hidden="1" x14ac:dyDescent="0.25">
      <c r="B162" s="163">
        <v>8</v>
      </c>
      <c r="C162" s="127" t="s">
        <v>2323</v>
      </c>
      <c r="D162" s="116">
        <v>80.7</v>
      </c>
      <c r="E162" s="138" t="s">
        <v>2456</v>
      </c>
      <c r="F162" s="128">
        <v>62712045300028</v>
      </c>
      <c r="G162" s="118" t="e">
        <f>VLOOKUP(F162,#REF!,2,)</f>
        <v>#REF!</v>
      </c>
      <c r="H162" s="129" t="s">
        <v>4639</v>
      </c>
      <c r="I162" s="129" t="s">
        <v>4640</v>
      </c>
      <c r="J162" s="191">
        <v>7500000</v>
      </c>
      <c r="K162" s="191">
        <v>0</v>
      </c>
      <c r="L162" s="269">
        <v>0</v>
      </c>
      <c r="M162" s="120">
        <f t="shared" si="3"/>
        <v>7500000</v>
      </c>
      <c r="N162" s="274" t="s">
        <v>4971</v>
      </c>
    </row>
    <row r="163" spans="2:14" hidden="1" x14ac:dyDescent="0.25">
      <c r="B163" s="163">
        <v>21</v>
      </c>
      <c r="C163" s="127" t="s">
        <v>2251</v>
      </c>
      <c r="D163" s="116">
        <v>67.2</v>
      </c>
      <c r="E163" s="138" t="s">
        <v>2571</v>
      </c>
      <c r="F163" s="128">
        <v>61304035350028</v>
      </c>
      <c r="G163" s="118" t="e">
        <f>VLOOKUP(F163,#REF!,2,)</f>
        <v>#REF!</v>
      </c>
      <c r="H163" s="129" t="s">
        <v>4641</v>
      </c>
      <c r="I163" s="129" t="s">
        <v>4642</v>
      </c>
      <c r="J163" s="131">
        <v>15000000</v>
      </c>
      <c r="K163" s="131">
        <v>0</v>
      </c>
      <c r="L163" s="269">
        <v>7000000</v>
      </c>
      <c r="M163" s="120">
        <f t="shared" si="3"/>
        <v>8000000</v>
      </c>
      <c r="N163" s="274" t="s">
        <v>4972</v>
      </c>
    </row>
    <row r="164" spans="2:14" hidden="1" x14ac:dyDescent="0.25">
      <c r="B164" s="163">
        <v>9</v>
      </c>
      <c r="C164" s="137" t="s">
        <v>3921</v>
      </c>
      <c r="D164" s="116">
        <v>173.1</v>
      </c>
      <c r="E164" s="138" t="s">
        <v>2456</v>
      </c>
      <c r="F164" s="128">
        <v>50111055260024</v>
      </c>
      <c r="G164" s="118" t="e">
        <f>VLOOKUP(F164,#REF!,2,)</f>
        <v>#REF!</v>
      </c>
      <c r="H164" s="129" t="s">
        <v>3602</v>
      </c>
      <c r="I164" s="129" t="s">
        <v>4643</v>
      </c>
      <c r="J164" s="131"/>
      <c r="K164" s="131">
        <v>0</v>
      </c>
      <c r="L164" s="269">
        <v>0</v>
      </c>
      <c r="M164" s="120">
        <f t="shared" si="3"/>
        <v>0</v>
      </c>
      <c r="N164" s="270" t="s">
        <v>4963</v>
      </c>
    </row>
    <row r="165" spans="2:14" hidden="1" x14ac:dyDescent="0.25">
      <c r="B165" s="163">
        <v>22</v>
      </c>
      <c r="C165" s="137" t="s">
        <v>2313</v>
      </c>
      <c r="D165" s="116">
        <v>57.7</v>
      </c>
      <c r="E165" s="138" t="s">
        <v>2571</v>
      </c>
      <c r="F165" s="128">
        <v>41308922400087</v>
      </c>
      <c r="G165" s="118" t="e">
        <f>VLOOKUP(F165,#REF!,2,)</f>
        <v>#REF!</v>
      </c>
      <c r="H165" s="129" t="s">
        <v>3663</v>
      </c>
      <c r="I165" s="129" t="s">
        <v>4644</v>
      </c>
      <c r="J165" s="131">
        <v>15000000</v>
      </c>
      <c r="K165" s="131">
        <v>0</v>
      </c>
      <c r="L165" s="269">
        <v>-500000</v>
      </c>
      <c r="M165" s="120">
        <f t="shared" si="3"/>
        <v>15500000</v>
      </c>
      <c r="N165" s="274"/>
    </row>
    <row r="166" spans="2:14" hidden="1" x14ac:dyDescent="0.25">
      <c r="B166" s="139">
        <v>23</v>
      </c>
      <c r="C166" s="137" t="s">
        <v>1366</v>
      </c>
      <c r="D166" s="143">
        <v>83.7</v>
      </c>
      <c r="E166" s="144" t="s">
        <v>2571</v>
      </c>
      <c r="F166" s="128">
        <v>61509035280056</v>
      </c>
      <c r="G166" s="118" t="e">
        <f>VLOOKUP(F166,#REF!,2,)</f>
        <v>#REF!</v>
      </c>
      <c r="H166" s="129" t="s">
        <v>4645</v>
      </c>
      <c r="I166" s="129" t="s">
        <v>4646</v>
      </c>
      <c r="J166" s="145">
        <v>15000000</v>
      </c>
      <c r="K166" s="145">
        <v>0</v>
      </c>
      <c r="L166" s="269">
        <v>1000000</v>
      </c>
      <c r="M166" s="120">
        <f t="shared" si="3"/>
        <v>14000000</v>
      </c>
      <c r="N166" s="278"/>
    </row>
    <row r="167" spans="2:14" hidden="1" x14ac:dyDescent="0.25">
      <c r="B167" s="139">
        <v>24</v>
      </c>
      <c r="C167" s="137" t="s">
        <v>1514</v>
      </c>
      <c r="D167" s="143">
        <v>86.4</v>
      </c>
      <c r="E167" s="144" t="s">
        <v>2571</v>
      </c>
      <c r="F167" s="128">
        <v>61706045350087</v>
      </c>
      <c r="G167" s="118" t="e">
        <f>VLOOKUP(F167,#REF!,2,)</f>
        <v>#REF!</v>
      </c>
      <c r="H167" s="129" t="s">
        <v>4647</v>
      </c>
      <c r="I167" s="129" t="s">
        <v>4648</v>
      </c>
      <c r="J167" s="145">
        <v>15000000</v>
      </c>
      <c r="K167" s="145">
        <v>0</v>
      </c>
      <c r="L167" s="269">
        <v>12000000</v>
      </c>
      <c r="M167" s="120">
        <f t="shared" si="3"/>
        <v>3000000</v>
      </c>
      <c r="N167" s="278"/>
    </row>
    <row r="168" spans="2:14" hidden="1" x14ac:dyDescent="0.25">
      <c r="B168" s="139">
        <v>25</v>
      </c>
      <c r="C168" s="137" t="s">
        <v>1512</v>
      </c>
      <c r="D168" s="143">
        <v>87.6</v>
      </c>
      <c r="E168" s="144" t="s">
        <v>2571</v>
      </c>
      <c r="F168" s="128">
        <v>61809045270035</v>
      </c>
      <c r="G168" s="118" t="e">
        <f>VLOOKUP(F168,#REF!,2,)</f>
        <v>#REF!</v>
      </c>
      <c r="H168" s="129" t="s">
        <v>2663</v>
      </c>
      <c r="I168" s="129" t="s">
        <v>4649</v>
      </c>
      <c r="J168" s="145">
        <v>15000000</v>
      </c>
      <c r="K168" s="145">
        <v>0</v>
      </c>
      <c r="L168" s="269">
        <v>15000000</v>
      </c>
      <c r="M168" s="120">
        <f t="shared" si="3"/>
        <v>0</v>
      </c>
      <c r="N168" s="278"/>
    </row>
    <row r="169" spans="2:14" hidden="1" x14ac:dyDescent="0.25">
      <c r="B169" s="139">
        <v>10</v>
      </c>
      <c r="C169" s="127" t="s">
        <v>4650</v>
      </c>
      <c r="D169" s="143">
        <v>97.2</v>
      </c>
      <c r="E169" s="144" t="s">
        <v>2456</v>
      </c>
      <c r="F169" s="128">
        <v>63112025330015</v>
      </c>
      <c r="G169" s="118" t="e">
        <f>VLOOKUP(F169,#REF!,2,)</f>
        <v>#REF!</v>
      </c>
      <c r="H169" s="129" t="s">
        <v>2603</v>
      </c>
      <c r="I169" s="129" t="s">
        <v>4651</v>
      </c>
      <c r="J169" s="145">
        <v>15000000</v>
      </c>
      <c r="K169" s="145">
        <v>0</v>
      </c>
      <c r="L169" s="269">
        <v>0</v>
      </c>
      <c r="M169" s="120">
        <f t="shared" si="3"/>
        <v>15000000</v>
      </c>
      <c r="N169" s="278"/>
    </row>
    <row r="170" spans="2:14" x14ac:dyDescent="0.25">
      <c r="B170" s="163">
        <v>26</v>
      </c>
      <c r="C170" s="127" t="s">
        <v>1734</v>
      </c>
      <c r="D170" s="116">
        <v>81.5</v>
      </c>
      <c r="E170" s="144" t="s">
        <v>2571</v>
      </c>
      <c r="F170" s="128">
        <v>62101055380025</v>
      </c>
      <c r="G170" s="118"/>
      <c r="H170" s="129" t="s">
        <v>2943</v>
      </c>
      <c r="I170" s="130">
        <v>916499981</v>
      </c>
      <c r="J170" s="131">
        <v>15000000</v>
      </c>
      <c r="K170" s="121">
        <v>3000000</v>
      </c>
      <c r="L170" s="269">
        <v>5250000</v>
      </c>
      <c r="M170" s="120">
        <f t="shared" si="3"/>
        <v>6750000</v>
      </c>
      <c r="N170" s="274" t="s">
        <v>4962</v>
      </c>
    </row>
    <row r="171" spans="2:14" hidden="1" x14ac:dyDescent="0.25">
      <c r="B171" s="163">
        <v>5</v>
      </c>
      <c r="C171" s="115" t="s">
        <v>4652</v>
      </c>
      <c r="D171" s="140">
        <v>47.4</v>
      </c>
      <c r="E171" s="134" t="s">
        <v>2571</v>
      </c>
      <c r="F171" s="118">
        <v>61808045260042</v>
      </c>
      <c r="G171" s="118" t="e">
        <f>VLOOKUP(F171,#REF!,2,)</f>
        <v>#REF!</v>
      </c>
      <c r="H171" s="192" t="s">
        <v>3350</v>
      </c>
      <c r="I171" s="133">
        <v>914489810</v>
      </c>
      <c r="J171" s="141">
        <v>30000000</v>
      </c>
      <c r="K171" s="141">
        <v>0</v>
      </c>
      <c r="L171" s="269">
        <v>15000000</v>
      </c>
      <c r="M171" s="120">
        <f t="shared" si="3"/>
        <v>15000000</v>
      </c>
      <c r="N171" s="279"/>
    </row>
    <row r="172" spans="2:14" x14ac:dyDescent="0.25">
      <c r="B172" s="163"/>
      <c r="C172" s="127" t="s">
        <v>1775</v>
      </c>
      <c r="D172" s="116">
        <v>73.2</v>
      </c>
      <c r="E172" s="138" t="s">
        <v>2571</v>
      </c>
      <c r="F172" s="128">
        <v>60703045370010</v>
      </c>
      <c r="G172" s="118"/>
      <c r="H172" s="129" t="s">
        <v>4462</v>
      </c>
      <c r="I172" s="130">
        <v>916498090</v>
      </c>
      <c r="J172" s="131">
        <v>15000000</v>
      </c>
      <c r="K172" s="121">
        <v>1000000</v>
      </c>
      <c r="L172" s="269">
        <v>15000000</v>
      </c>
      <c r="M172" s="120">
        <f t="shared" si="3"/>
        <v>-1000000</v>
      </c>
      <c r="N172" s="274"/>
    </row>
    <row r="173" spans="2:14" x14ac:dyDescent="0.25">
      <c r="B173" s="163"/>
      <c r="C173" s="127" t="s">
        <v>2101</v>
      </c>
      <c r="D173" s="116">
        <v>83.7</v>
      </c>
      <c r="E173" s="117" t="s">
        <v>2571</v>
      </c>
      <c r="F173" s="128">
        <v>60804045300015</v>
      </c>
      <c r="G173" s="118"/>
      <c r="H173" s="129" t="s">
        <v>3408</v>
      </c>
      <c r="I173" s="130">
        <v>973005674</v>
      </c>
      <c r="J173" s="131">
        <v>15000000</v>
      </c>
      <c r="K173" s="121">
        <v>4500000</v>
      </c>
      <c r="L173" s="269">
        <v>9750000</v>
      </c>
      <c r="M173" s="120">
        <f t="shared" si="3"/>
        <v>750000</v>
      </c>
      <c r="N173" s="274"/>
    </row>
    <row r="174" spans="2:14" hidden="1" x14ac:dyDescent="0.25">
      <c r="B174" s="163">
        <v>1</v>
      </c>
      <c r="C174" s="127" t="s">
        <v>2249</v>
      </c>
      <c r="D174" s="116">
        <v>206.2</v>
      </c>
      <c r="E174" s="138" t="s">
        <v>1239</v>
      </c>
      <c r="F174" s="128">
        <v>62807005260099</v>
      </c>
      <c r="G174" s="118" t="e">
        <f>VLOOKUP(F174,#REF!,2,)</f>
        <v>#REF!</v>
      </c>
      <c r="H174" s="129" t="s">
        <v>4653</v>
      </c>
      <c r="I174" s="130">
        <v>931435566</v>
      </c>
      <c r="J174" s="131">
        <v>15000000</v>
      </c>
      <c r="K174" s="131">
        <v>0</v>
      </c>
      <c r="L174" s="269">
        <v>0</v>
      </c>
      <c r="M174" s="120">
        <f t="shared" si="3"/>
        <v>15000000</v>
      </c>
      <c r="N174" s="274" t="s">
        <v>4962</v>
      </c>
    </row>
    <row r="175" spans="2:14" hidden="1" x14ac:dyDescent="0.25">
      <c r="B175" s="163">
        <v>2</v>
      </c>
      <c r="C175" s="127" t="s">
        <v>4654</v>
      </c>
      <c r="D175" s="116">
        <v>214</v>
      </c>
      <c r="E175" s="138" t="s">
        <v>1239</v>
      </c>
      <c r="F175" s="128">
        <v>30509995260042</v>
      </c>
      <c r="G175" s="118" t="e">
        <f>VLOOKUP(F175,#REF!,2,)</f>
        <v>#REF!</v>
      </c>
      <c r="H175" s="129" t="s">
        <v>4655</v>
      </c>
      <c r="I175" s="130">
        <v>907120822</v>
      </c>
      <c r="J175" s="131">
        <v>15000000</v>
      </c>
      <c r="K175" s="131">
        <v>0</v>
      </c>
      <c r="L175" s="269">
        <v>0</v>
      </c>
      <c r="M175" s="120">
        <f t="shared" si="3"/>
        <v>15000000</v>
      </c>
      <c r="N175" s="274" t="s">
        <v>4962</v>
      </c>
    </row>
    <row r="176" spans="2:14" hidden="1" x14ac:dyDescent="0.25">
      <c r="B176" s="163">
        <v>3</v>
      </c>
      <c r="C176" s="127" t="s">
        <v>4656</v>
      </c>
      <c r="D176" s="116">
        <v>228.6</v>
      </c>
      <c r="E176" s="138" t="s">
        <v>1239</v>
      </c>
      <c r="F176" s="128">
        <v>62303005260030</v>
      </c>
      <c r="G176" s="118" t="e">
        <f>VLOOKUP(F176,#REF!,2,)</f>
        <v>#REF!</v>
      </c>
      <c r="H176" s="129" t="s">
        <v>4657</v>
      </c>
      <c r="I176" s="130">
        <v>914450636</v>
      </c>
      <c r="J176" s="131">
        <v>15000000</v>
      </c>
      <c r="K176" s="131">
        <v>0</v>
      </c>
      <c r="L176" s="269">
        <v>15000000</v>
      </c>
      <c r="M176" s="120">
        <f t="shared" si="3"/>
        <v>0</v>
      </c>
      <c r="N176" s="274" t="s">
        <v>4962</v>
      </c>
    </row>
    <row r="177" spans="2:14" hidden="1" x14ac:dyDescent="0.25">
      <c r="B177" s="163">
        <v>4</v>
      </c>
      <c r="C177" s="127" t="s">
        <v>2241</v>
      </c>
      <c r="D177" s="116">
        <v>207.1</v>
      </c>
      <c r="E177" s="138" t="s">
        <v>1239</v>
      </c>
      <c r="F177" s="128">
        <v>40201951080044</v>
      </c>
      <c r="G177" s="118" t="e">
        <f>VLOOKUP(F177,#REF!,2,)</f>
        <v>#REF!</v>
      </c>
      <c r="H177" s="129" t="s">
        <v>4658</v>
      </c>
      <c r="I177" s="130">
        <v>930823344</v>
      </c>
      <c r="J177" s="131">
        <v>15000000</v>
      </c>
      <c r="K177" s="131">
        <v>0</v>
      </c>
      <c r="L177" s="269">
        <v>15000000</v>
      </c>
      <c r="M177" s="120">
        <f t="shared" si="3"/>
        <v>0</v>
      </c>
      <c r="N177" s="274" t="s">
        <v>4962</v>
      </c>
    </row>
    <row r="178" spans="2:14" hidden="1" x14ac:dyDescent="0.25">
      <c r="B178" s="163">
        <v>5</v>
      </c>
      <c r="C178" s="127" t="s">
        <v>4659</v>
      </c>
      <c r="D178" s="116">
        <v>194</v>
      </c>
      <c r="E178" s="138" t="s">
        <v>1239</v>
      </c>
      <c r="F178" s="128">
        <v>42804801070073</v>
      </c>
      <c r="G178" s="118" t="e">
        <f>VLOOKUP(F178,#REF!,2,)</f>
        <v>#REF!</v>
      </c>
      <c r="H178" s="129" t="s">
        <v>4660</v>
      </c>
      <c r="I178" s="130">
        <v>907154446</v>
      </c>
      <c r="J178" s="131">
        <v>15000000</v>
      </c>
      <c r="K178" s="131">
        <v>0</v>
      </c>
      <c r="L178" s="269">
        <v>15000000</v>
      </c>
      <c r="M178" s="120">
        <f t="shared" si="3"/>
        <v>0</v>
      </c>
      <c r="N178" s="274" t="s">
        <v>4962</v>
      </c>
    </row>
    <row r="179" spans="2:14" hidden="1" x14ac:dyDescent="0.25">
      <c r="B179" s="193">
        <v>6</v>
      </c>
      <c r="C179" s="194" t="s">
        <v>4661</v>
      </c>
      <c r="D179" s="195">
        <v>210.1</v>
      </c>
      <c r="E179" s="196" t="s">
        <v>1239</v>
      </c>
      <c r="F179" s="197">
        <v>31806985280022</v>
      </c>
      <c r="G179" s="118" t="e">
        <f>VLOOKUP(F179,#REF!,2,)</f>
        <v>#REF!</v>
      </c>
      <c r="H179" s="198" t="s">
        <v>4662</v>
      </c>
      <c r="I179" s="199">
        <v>914450350</v>
      </c>
      <c r="J179" s="200">
        <v>15000000</v>
      </c>
      <c r="K179" s="200">
        <v>0</v>
      </c>
      <c r="L179" s="269">
        <v>-15000000</v>
      </c>
      <c r="M179" s="120">
        <f t="shared" si="3"/>
        <v>30000000</v>
      </c>
      <c r="N179" s="280" t="s">
        <v>4962</v>
      </c>
    </row>
    <row r="180" spans="2:14" hidden="1" x14ac:dyDescent="0.25">
      <c r="B180" s="163">
        <v>7</v>
      </c>
      <c r="C180" s="127" t="s">
        <v>1422</v>
      </c>
      <c r="D180" s="116">
        <v>172</v>
      </c>
      <c r="E180" s="138" t="s">
        <v>1239</v>
      </c>
      <c r="F180" s="201">
        <v>41111871040017</v>
      </c>
      <c r="G180" s="118" t="e">
        <f>VLOOKUP(F180,#REF!,2,)</f>
        <v>#REF!</v>
      </c>
      <c r="H180" s="202" t="s">
        <v>4663</v>
      </c>
      <c r="I180" s="203">
        <v>934572429</v>
      </c>
      <c r="J180" s="204">
        <v>15000000</v>
      </c>
      <c r="K180" s="204">
        <v>0</v>
      </c>
      <c r="L180" s="269">
        <v>15000000</v>
      </c>
      <c r="M180" s="120">
        <f t="shared" si="3"/>
        <v>0</v>
      </c>
      <c r="N180" s="281"/>
    </row>
    <row r="181" spans="2:14" hidden="1" x14ac:dyDescent="0.25">
      <c r="B181" s="163">
        <v>8</v>
      </c>
      <c r="C181" s="127" t="s">
        <v>1435</v>
      </c>
      <c r="D181" s="116">
        <v>165.4</v>
      </c>
      <c r="E181" s="138" t="s">
        <v>1239</v>
      </c>
      <c r="F181" s="128">
        <v>31404941060040</v>
      </c>
      <c r="G181" s="118" t="e">
        <f>VLOOKUP(F181,#REF!,2,)</f>
        <v>#REF!</v>
      </c>
      <c r="H181" s="129" t="s">
        <v>4664</v>
      </c>
      <c r="I181" s="130">
        <v>993514459</v>
      </c>
      <c r="J181" s="131">
        <v>15000000</v>
      </c>
      <c r="K181" s="131">
        <v>0</v>
      </c>
      <c r="L181" s="269">
        <v>0</v>
      </c>
      <c r="M181" s="120">
        <f t="shared" si="3"/>
        <v>15000000</v>
      </c>
      <c r="N181" s="274" t="s">
        <v>4973</v>
      </c>
    </row>
    <row r="182" spans="2:14" hidden="1" x14ac:dyDescent="0.25">
      <c r="B182" s="163">
        <v>9</v>
      </c>
      <c r="C182" s="127" t="s">
        <v>1464</v>
      </c>
      <c r="D182" s="116">
        <v>214.9</v>
      </c>
      <c r="E182" s="138" t="s">
        <v>1239</v>
      </c>
      <c r="F182" s="128">
        <v>42311892390086</v>
      </c>
      <c r="G182" s="118" t="e">
        <f>VLOOKUP(F182,#REF!,2,)</f>
        <v>#REF!</v>
      </c>
      <c r="H182" s="129" t="s">
        <v>4665</v>
      </c>
      <c r="I182" s="130">
        <v>913356880</v>
      </c>
      <c r="J182" s="131">
        <v>15000000</v>
      </c>
      <c r="K182" s="131">
        <v>0</v>
      </c>
      <c r="L182" s="269">
        <v>0</v>
      </c>
      <c r="M182" s="120">
        <f t="shared" si="3"/>
        <v>15000000</v>
      </c>
      <c r="N182" s="274"/>
    </row>
    <row r="183" spans="2:14" hidden="1" x14ac:dyDescent="0.25">
      <c r="B183" s="163">
        <v>10</v>
      </c>
      <c r="C183" s="127" t="s">
        <v>1465</v>
      </c>
      <c r="D183" s="116">
        <v>203</v>
      </c>
      <c r="E183" s="138" t="s">
        <v>1239</v>
      </c>
      <c r="F183" s="128">
        <v>41610822100010</v>
      </c>
      <c r="G183" s="118" t="e">
        <f>VLOOKUP(F183,#REF!,2,)</f>
        <v>#REF!</v>
      </c>
      <c r="H183" s="129" t="s">
        <v>4666</v>
      </c>
      <c r="I183" s="130">
        <v>973092876</v>
      </c>
      <c r="J183" s="131">
        <v>15000000</v>
      </c>
      <c r="K183" s="131">
        <v>0</v>
      </c>
      <c r="L183" s="269">
        <v>1770000</v>
      </c>
      <c r="M183" s="120">
        <f t="shared" si="3"/>
        <v>13230000</v>
      </c>
      <c r="N183" s="274"/>
    </row>
    <row r="184" spans="2:14" hidden="1" x14ac:dyDescent="0.25">
      <c r="B184" s="163">
        <v>11</v>
      </c>
      <c r="C184" s="127" t="s">
        <v>4667</v>
      </c>
      <c r="D184" s="116">
        <v>195</v>
      </c>
      <c r="E184" s="138" t="s">
        <v>1239</v>
      </c>
      <c r="F184" s="128">
        <v>41111851050027</v>
      </c>
      <c r="G184" s="118" t="e">
        <f>VLOOKUP(F184,#REF!,2,)</f>
        <v>#REF!</v>
      </c>
      <c r="H184" s="129" t="s">
        <v>4668</v>
      </c>
      <c r="I184" s="130">
        <v>931372552</v>
      </c>
      <c r="J184" s="131">
        <v>15000000</v>
      </c>
      <c r="K184" s="131">
        <v>0</v>
      </c>
      <c r="L184" s="269">
        <v>15000000</v>
      </c>
      <c r="M184" s="120">
        <f t="shared" si="3"/>
        <v>0</v>
      </c>
      <c r="N184" s="274" t="s">
        <v>4974</v>
      </c>
    </row>
    <row r="185" spans="2:14" hidden="1" x14ac:dyDescent="0.25">
      <c r="B185" s="163">
        <v>12</v>
      </c>
      <c r="C185" s="127" t="s">
        <v>1496</v>
      </c>
      <c r="D185" s="116">
        <v>191.7</v>
      </c>
      <c r="E185" s="138" t="s">
        <v>1239</v>
      </c>
      <c r="F185" s="128">
        <v>30704985380023</v>
      </c>
      <c r="G185" s="118" t="e">
        <f>VLOOKUP(F185,#REF!,2,)</f>
        <v>#REF!</v>
      </c>
      <c r="H185" s="129" t="s">
        <v>4669</v>
      </c>
      <c r="I185" s="130">
        <v>973059977</v>
      </c>
      <c r="J185" s="131">
        <v>15000000</v>
      </c>
      <c r="K185" s="131">
        <v>0</v>
      </c>
      <c r="L185" s="269">
        <v>4500000</v>
      </c>
      <c r="M185" s="120">
        <f t="shared" si="3"/>
        <v>10500000</v>
      </c>
      <c r="N185" s="274"/>
    </row>
    <row r="186" spans="2:14" hidden="1" x14ac:dyDescent="0.25">
      <c r="B186" s="163">
        <v>13</v>
      </c>
      <c r="C186" s="127" t="s">
        <v>4670</v>
      </c>
      <c r="D186" s="116">
        <v>192</v>
      </c>
      <c r="E186" s="138" t="s">
        <v>1239</v>
      </c>
      <c r="F186" s="128">
        <v>42612985260052</v>
      </c>
      <c r="G186" s="118" t="e">
        <f>VLOOKUP(F186,#REF!,2,)</f>
        <v>#REF!</v>
      </c>
      <c r="H186" s="129" t="s">
        <v>4671</v>
      </c>
      <c r="I186" s="130">
        <v>914032211</v>
      </c>
      <c r="J186" s="131">
        <v>15000000</v>
      </c>
      <c r="K186" s="131">
        <v>0</v>
      </c>
      <c r="L186" s="269">
        <v>0</v>
      </c>
      <c r="M186" s="120">
        <f t="shared" si="3"/>
        <v>15000000</v>
      </c>
      <c r="N186" s="274"/>
    </row>
    <row r="187" spans="2:14" hidden="1" x14ac:dyDescent="0.25">
      <c r="B187" s="163">
        <v>14</v>
      </c>
      <c r="C187" s="127" t="s">
        <v>1616</v>
      </c>
      <c r="D187" s="116">
        <v>176.7</v>
      </c>
      <c r="E187" s="138" t="s">
        <v>1239</v>
      </c>
      <c r="F187" s="128">
        <v>42508851000023</v>
      </c>
      <c r="G187" s="118" t="e">
        <f>VLOOKUP(F187,#REF!,2,)</f>
        <v>#REF!</v>
      </c>
      <c r="H187" s="129" t="s">
        <v>4672</v>
      </c>
      <c r="I187" s="130">
        <v>914426985</v>
      </c>
      <c r="J187" s="131">
        <v>15000000</v>
      </c>
      <c r="K187" s="131">
        <v>0</v>
      </c>
      <c r="L187" s="269">
        <v>0</v>
      </c>
      <c r="M187" s="120">
        <f t="shared" si="3"/>
        <v>15000000</v>
      </c>
      <c r="N187" s="274"/>
    </row>
    <row r="188" spans="2:14" hidden="1" x14ac:dyDescent="0.25">
      <c r="B188" s="163">
        <v>15</v>
      </c>
      <c r="C188" s="127" t="s">
        <v>4673</v>
      </c>
      <c r="D188" s="116">
        <v>188.7</v>
      </c>
      <c r="E188" s="138" t="s">
        <v>1239</v>
      </c>
      <c r="F188" s="128">
        <v>40808851000020</v>
      </c>
      <c r="G188" s="118" t="e">
        <f>VLOOKUP(F188,#REF!,2,)</f>
        <v>#REF!</v>
      </c>
      <c r="H188" s="129" t="s">
        <v>4674</v>
      </c>
      <c r="I188" s="130">
        <v>930829990</v>
      </c>
      <c r="J188" s="131">
        <v>15000000</v>
      </c>
      <c r="K188" s="131">
        <v>0</v>
      </c>
      <c r="L188" s="269">
        <v>0</v>
      </c>
      <c r="M188" s="120">
        <f t="shared" si="3"/>
        <v>15000000</v>
      </c>
      <c r="N188" s="274"/>
    </row>
    <row r="189" spans="2:14" hidden="1" x14ac:dyDescent="0.25">
      <c r="B189" s="163">
        <v>16</v>
      </c>
      <c r="C189" s="127" t="s">
        <v>4675</v>
      </c>
      <c r="D189" s="116">
        <v>167.6</v>
      </c>
      <c r="E189" s="138" t="s">
        <v>1239</v>
      </c>
      <c r="F189" s="128">
        <v>30510961140020</v>
      </c>
      <c r="G189" s="118" t="e">
        <f>VLOOKUP(F189,#REF!,2,)</f>
        <v>#REF!</v>
      </c>
      <c r="H189" s="129" t="s">
        <v>4676</v>
      </c>
      <c r="I189" s="130">
        <v>996783425</v>
      </c>
      <c r="J189" s="131">
        <v>15000000</v>
      </c>
      <c r="K189" s="131">
        <v>0</v>
      </c>
      <c r="L189" s="269">
        <v>9000000</v>
      </c>
      <c r="M189" s="120">
        <f t="shared" si="3"/>
        <v>6000000</v>
      </c>
      <c r="N189" s="274"/>
    </row>
    <row r="190" spans="2:14" hidden="1" x14ac:dyDescent="0.25">
      <c r="B190" s="163">
        <v>17</v>
      </c>
      <c r="C190" s="127" t="s">
        <v>1907</v>
      </c>
      <c r="D190" s="116">
        <v>173.2</v>
      </c>
      <c r="E190" s="138" t="s">
        <v>1239</v>
      </c>
      <c r="F190" s="128">
        <v>40803985260023</v>
      </c>
      <c r="G190" s="118" t="e">
        <f>VLOOKUP(F190,#REF!,2,)</f>
        <v>#REF!</v>
      </c>
      <c r="H190" s="129" t="s">
        <v>4677</v>
      </c>
      <c r="I190" s="130">
        <v>914018151</v>
      </c>
      <c r="J190" s="131">
        <v>15000000</v>
      </c>
      <c r="K190" s="131">
        <v>0</v>
      </c>
      <c r="L190" s="269">
        <v>0</v>
      </c>
      <c r="M190" s="120">
        <f t="shared" si="3"/>
        <v>15000000</v>
      </c>
      <c r="N190" s="274"/>
    </row>
    <row r="191" spans="2:14" hidden="1" x14ac:dyDescent="0.25">
      <c r="B191" s="163">
        <v>18</v>
      </c>
      <c r="C191" s="127" t="s">
        <v>4678</v>
      </c>
      <c r="D191" s="116">
        <v>189.9</v>
      </c>
      <c r="E191" s="138" t="s">
        <v>1239</v>
      </c>
      <c r="F191" s="128">
        <v>43012831110017</v>
      </c>
      <c r="G191" s="118" t="e">
        <f>VLOOKUP(F191,#REF!,2,)</f>
        <v>#REF!</v>
      </c>
      <c r="H191" s="129" t="s">
        <v>4679</v>
      </c>
      <c r="I191" s="130">
        <v>944358084</v>
      </c>
      <c r="J191" s="131">
        <v>15000000</v>
      </c>
      <c r="K191" s="131">
        <v>0</v>
      </c>
      <c r="L191" s="269">
        <v>0</v>
      </c>
      <c r="M191" s="120">
        <f t="shared" si="3"/>
        <v>15000000</v>
      </c>
      <c r="N191" s="274"/>
    </row>
    <row r="192" spans="2:14" hidden="1" x14ac:dyDescent="0.25">
      <c r="B192" s="163">
        <v>19</v>
      </c>
      <c r="C192" s="127" t="s">
        <v>1998</v>
      </c>
      <c r="D192" s="116">
        <v>188.5</v>
      </c>
      <c r="E192" s="138" t="s">
        <v>1239</v>
      </c>
      <c r="F192" s="128">
        <v>40512775350029</v>
      </c>
      <c r="G192" s="118" t="e">
        <f>VLOOKUP(F192,#REF!,2,)</f>
        <v>#REF!</v>
      </c>
      <c r="H192" s="129" t="s">
        <v>4680</v>
      </c>
      <c r="I192" s="130">
        <v>906363684</v>
      </c>
      <c r="J192" s="131">
        <v>15000000</v>
      </c>
      <c r="K192" s="131">
        <v>0</v>
      </c>
      <c r="L192" s="269">
        <v>0</v>
      </c>
      <c r="M192" s="120">
        <f t="shared" si="3"/>
        <v>15000000</v>
      </c>
      <c r="N192" s="274"/>
    </row>
    <row r="193" spans="2:14" hidden="1" x14ac:dyDescent="0.25">
      <c r="B193" s="163">
        <v>20</v>
      </c>
      <c r="C193" s="137" t="s">
        <v>2069</v>
      </c>
      <c r="D193" s="116">
        <v>193.8</v>
      </c>
      <c r="E193" s="138" t="s">
        <v>1239</v>
      </c>
      <c r="F193" s="128">
        <v>40711805260026</v>
      </c>
      <c r="G193" s="118" t="e">
        <f>VLOOKUP(F193,#REF!,2,)</f>
        <v>#REF!</v>
      </c>
      <c r="H193" s="129" t="s">
        <v>4681</v>
      </c>
      <c r="I193" s="130">
        <v>907459741</v>
      </c>
      <c r="J193" s="131">
        <v>15000000</v>
      </c>
      <c r="K193" s="131">
        <v>0</v>
      </c>
      <c r="L193" s="269">
        <v>15000000</v>
      </c>
      <c r="M193" s="120">
        <f t="shared" si="3"/>
        <v>0</v>
      </c>
      <c r="N193" s="274"/>
    </row>
    <row r="194" spans="2:14" hidden="1" x14ac:dyDescent="0.25">
      <c r="B194" s="163">
        <v>21</v>
      </c>
      <c r="C194" s="137" t="s">
        <v>4682</v>
      </c>
      <c r="D194" s="116">
        <v>198.1</v>
      </c>
      <c r="E194" s="138" t="s">
        <v>1239</v>
      </c>
      <c r="F194" s="128">
        <v>62803005280015</v>
      </c>
      <c r="G194" s="118" t="e">
        <f>VLOOKUP(F194,#REF!,2,)</f>
        <v>#REF!</v>
      </c>
      <c r="H194" s="129" t="s">
        <v>4683</v>
      </c>
      <c r="I194" s="130">
        <v>997440008</v>
      </c>
      <c r="J194" s="131">
        <v>15000000</v>
      </c>
      <c r="K194" s="131">
        <v>0</v>
      </c>
      <c r="L194" s="269">
        <v>7500000</v>
      </c>
      <c r="M194" s="120">
        <f t="shared" si="3"/>
        <v>7500000</v>
      </c>
      <c r="N194" s="274"/>
    </row>
    <row r="195" spans="2:14" hidden="1" x14ac:dyDescent="0.25">
      <c r="B195" s="163">
        <v>22</v>
      </c>
      <c r="C195" s="127" t="s">
        <v>4684</v>
      </c>
      <c r="D195" s="116">
        <v>185.9</v>
      </c>
      <c r="E195" s="138" t="s">
        <v>1239</v>
      </c>
      <c r="F195" s="128">
        <v>40705830950027</v>
      </c>
      <c r="G195" s="118" t="e">
        <f>VLOOKUP(F195,#REF!,2,)</f>
        <v>#REF!</v>
      </c>
      <c r="H195" s="129" t="s">
        <v>4685</v>
      </c>
      <c r="I195" s="130">
        <v>906133494</v>
      </c>
      <c r="J195" s="131">
        <v>15000000</v>
      </c>
      <c r="K195" s="131">
        <v>0</v>
      </c>
      <c r="L195" s="269">
        <v>3750000</v>
      </c>
      <c r="M195" s="120">
        <f t="shared" si="3"/>
        <v>11250000</v>
      </c>
      <c r="N195" s="274"/>
    </row>
    <row r="196" spans="2:14" hidden="1" x14ac:dyDescent="0.25">
      <c r="B196" s="163">
        <v>23</v>
      </c>
      <c r="C196" s="127" t="s">
        <v>2111</v>
      </c>
      <c r="D196" s="116">
        <v>163.22999999999999</v>
      </c>
      <c r="E196" s="138" t="s">
        <v>1239</v>
      </c>
      <c r="F196" s="128">
        <v>41508841060056</v>
      </c>
      <c r="G196" s="118" t="e">
        <f>VLOOKUP(F196,#REF!,2,)</f>
        <v>#REF!</v>
      </c>
      <c r="H196" s="129" t="s">
        <v>4686</v>
      </c>
      <c r="I196" s="130">
        <v>914422566</v>
      </c>
      <c r="J196" s="131">
        <v>15000000</v>
      </c>
      <c r="K196" s="131">
        <v>0</v>
      </c>
      <c r="L196" s="269">
        <v>15000000</v>
      </c>
      <c r="M196" s="120">
        <f t="shared" ref="M196:M203" si="4">J196-K196-L196</f>
        <v>0</v>
      </c>
      <c r="N196" s="274"/>
    </row>
    <row r="197" spans="2:14" hidden="1" x14ac:dyDescent="0.25">
      <c r="B197" s="163">
        <v>24</v>
      </c>
      <c r="C197" s="127" t="s">
        <v>2146</v>
      </c>
      <c r="D197" s="116">
        <v>174.5</v>
      </c>
      <c r="E197" s="138" t="s">
        <v>1239</v>
      </c>
      <c r="F197" s="128">
        <v>42907805250011</v>
      </c>
      <c r="G197" s="118" t="e">
        <f>VLOOKUP(F197,#REF!,2,)</f>
        <v>#REF!</v>
      </c>
      <c r="H197" s="129" t="s">
        <v>4687</v>
      </c>
      <c r="I197" s="130">
        <v>914080347</v>
      </c>
      <c r="J197" s="131">
        <v>15000000</v>
      </c>
      <c r="K197" s="131">
        <v>0</v>
      </c>
      <c r="L197" s="269">
        <v>15000000</v>
      </c>
      <c r="M197" s="120">
        <f t="shared" si="4"/>
        <v>0</v>
      </c>
      <c r="N197" s="274"/>
    </row>
    <row r="198" spans="2:14" hidden="1" x14ac:dyDescent="0.25">
      <c r="B198" s="163">
        <v>25</v>
      </c>
      <c r="C198" s="127" t="s">
        <v>4688</v>
      </c>
      <c r="D198" s="116">
        <v>222.8</v>
      </c>
      <c r="E198" s="138" t="s">
        <v>1239</v>
      </c>
      <c r="F198" s="128">
        <v>40611861050057</v>
      </c>
      <c r="G198" s="118" t="e">
        <f>VLOOKUP(F198,#REF!,2,)</f>
        <v>#REF!</v>
      </c>
      <c r="H198" s="129" t="s">
        <v>4689</v>
      </c>
      <c r="I198" s="130">
        <v>936513010</v>
      </c>
      <c r="J198" s="131">
        <v>15000000</v>
      </c>
      <c r="K198" s="131">
        <v>0</v>
      </c>
      <c r="L198" s="269">
        <v>0</v>
      </c>
      <c r="M198" s="120">
        <f t="shared" si="4"/>
        <v>15000000</v>
      </c>
      <c r="N198" s="274"/>
    </row>
    <row r="199" spans="2:14" hidden="1" x14ac:dyDescent="0.25">
      <c r="B199" s="163">
        <v>26</v>
      </c>
      <c r="C199" s="137" t="s">
        <v>2266</v>
      </c>
      <c r="D199" s="116">
        <v>191.6</v>
      </c>
      <c r="E199" s="138" t="s">
        <v>1239</v>
      </c>
      <c r="F199" s="128">
        <v>40907915250020</v>
      </c>
      <c r="G199" s="118" t="e">
        <f>VLOOKUP(F199,#REF!,2,)</f>
        <v>#REF!</v>
      </c>
      <c r="H199" s="129" t="s">
        <v>4690</v>
      </c>
      <c r="I199" s="130">
        <v>900833707</v>
      </c>
      <c r="J199" s="131">
        <v>15000000</v>
      </c>
      <c r="K199" s="131">
        <v>0</v>
      </c>
      <c r="L199" s="269">
        <v>0</v>
      </c>
      <c r="M199" s="120">
        <f t="shared" si="4"/>
        <v>15000000</v>
      </c>
      <c r="N199" s="274"/>
    </row>
    <row r="200" spans="2:14" hidden="1" x14ac:dyDescent="0.25">
      <c r="B200" s="163">
        <v>27</v>
      </c>
      <c r="C200" s="127" t="s">
        <v>4691</v>
      </c>
      <c r="D200" s="116">
        <v>202</v>
      </c>
      <c r="E200" s="138" t="s">
        <v>1239</v>
      </c>
      <c r="F200" s="128">
        <v>40109911080018</v>
      </c>
      <c r="G200" s="118" t="e">
        <f>VLOOKUP(F200,#REF!,2,)</f>
        <v>#REF!</v>
      </c>
      <c r="H200" s="129" t="s">
        <v>4692</v>
      </c>
      <c r="I200" s="130">
        <v>997193848</v>
      </c>
      <c r="J200" s="131">
        <v>15000000</v>
      </c>
      <c r="K200" s="131">
        <v>0</v>
      </c>
      <c r="L200" s="269">
        <v>0</v>
      </c>
      <c r="M200" s="120">
        <f t="shared" si="4"/>
        <v>15000000</v>
      </c>
      <c r="N200" s="274"/>
    </row>
    <row r="201" spans="2:14" hidden="1" x14ac:dyDescent="0.25">
      <c r="B201" s="163">
        <v>28</v>
      </c>
      <c r="C201" s="127" t="s">
        <v>4693</v>
      </c>
      <c r="D201" s="116">
        <v>153.19999999999999</v>
      </c>
      <c r="E201" s="138" t="s">
        <v>1239</v>
      </c>
      <c r="F201" s="128">
        <v>40506901070064</v>
      </c>
      <c r="G201" s="118" t="e">
        <f>VLOOKUP(F201,#REF!,2,)</f>
        <v>#REF!</v>
      </c>
      <c r="H201" s="129" t="s">
        <v>4694</v>
      </c>
      <c r="I201" s="130">
        <v>902988057</v>
      </c>
      <c r="J201" s="131">
        <v>15000000</v>
      </c>
      <c r="K201" s="131">
        <v>0</v>
      </c>
      <c r="L201" s="269">
        <v>7500000</v>
      </c>
      <c r="M201" s="120">
        <f t="shared" si="4"/>
        <v>7500000</v>
      </c>
      <c r="N201" s="274"/>
    </row>
    <row r="202" spans="2:14" hidden="1" x14ac:dyDescent="0.25">
      <c r="B202" s="163">
        <v>29</v>
      </c>
      <c r="C202" s="127" t="s">
        <v>4695</v>
      </c>
      <c r="D202" s="116">
        <v>180.5</v>
      </c>
      <c r="E202" s="138" t="s">
        <v>1239</v>
      </c>
      <c r="F202" s="128">
        <v>41906911050088</v>
      </c>
      <c r="G202" s="118" t="e">
        <f>VLOOKUP(F202,#REF!,2,)</f>
        <v>#REF!</v>
      </c>
      <c r="H202" s="129" t="s">
        <v>4696</v>
      </c>
      <c r="I202" s="130">
        <v>906148840</v>
      </c>
      <c r="J202" s="131">
        <v>15000000</v>
      </c>
      <c r="K202" s="131">
        <v>0</v>
      </c>
      <c r="L202" s="269">
        <v>0</v>
      </c>
      <c r="M202" s="120">
        <f t="shared" si="4"/>
        <v>15000000</v>
      </c>
      <c r="N202" s="274"/>
    </row>
    <row r="203" spans="2:14" hidden="1" x14ac:dyDescent="0.25">
      <c r="B203" s="163">
        <v>30</v>
      </c>
      <c r="C203" s="127" t="s">
        <v>4697</v>
      </c>
      <c r="D203" s="116">
        <v>193.8</v>
      </c>
      <c r="E203" s="138" t="s">
        <v>1239</v>
      </c>
      <c r="F203" s="128"/>
      <c r="G203" s="118" t="e">
        <f>VLOOKUP(F203,#REF!,2,)</f>
        <v>#REF!</v>
      </c>
      <c r="H203" s="129"/>
      <c r="I203" s="129"/>
      <c r="J203" s="146" t="s">
        <v>4391</v>
      </c>
      <c r="K203" s="146">
        <v>0</v>
      </c>
      <c r="L203" s="269">
        <v>0</v>
      </c>
      <c r="M203" s="120" t="e">
        <f t="shared" si="4"/>
        <v>#VALUE!</v>
      </c>
      <c r="N203" s="274" t="s">
        <v>4971</v>
      </c>
    </row>
    <row r="204" spans="2:14" hidden="1" x14ac:dyDescent="0.25">
      <c r="B204" s="163">
        <v>31</v>
      </c>
      <c r="C204" s="127" t="s">
        <v>1554</v>
      </c>
      <c r="D204" s="116">
        <v>178.4</v>
      </c>
      <c r="E204" s="138" t="s">
        <v>1239</v>
      </c>
      <c r="F204" s="128">
        <v>41806815260018</v>
      </c>
      <c r="G204" s="118" t="e">
        <f>VLOOKUP(F204,#REF!,2,)</f>
        <v>#REF!</v>
      </c>
      <c r="H204" s="129" t="s">
        <v>4698</v>
      </c>
      <c r="I204" s="130">
        <v>995096570</v>
      </c>
      <c r="J204" s="131">
        <v>15000000</v>
      </c>
      <c r="K204" s="131">
        <v>0</v>
      </c>
      <c r="L204" s="269">
        <v>0</v>
      </c>
      <c r="M204" s="120">
        <v>15000000</v>
      </c>
      <c r="N204" s="274"/>
    </row>
    <row r="205" spans="2:14" hidden="1" x14ac:dyDescent="0.25">
      <c r="B205" s="163"/>
      <c r="C205" s="127" t="s">
        <v>1604</v>
      </c>
      <c r="D205" s="116"/>
      <c r="E205" s="138" t="s">
        <v>1239</v>
      </c>
      <c r="F205" s="128">
        <v>40909941170011</v>
      </c>
      <c r="G205" s="118" t="e">
        <f>VLOOKUP(F205,#REF!,2,)</f>
        <v>#REF!</v>
      </c>
      <c r="H205" s="129" t="s">
        <v>4699</v>
      </c>
      <c r="I205" s="130">
        <v>919255756</v>
      </c>
      <c r="J205" s="131">
        <v>15000000</v>
      </c>
      <c r="K205" s="131">
        <v>0</v>
      </c>
      <c r="L205" s="269">
        <v>0</v>
      </c>
      <c r="M205" s="120">
        <v>15000000</v>
      </c>
      <c r="N205" s="274"/>
    </row>
    <row r="206" spans="2:14" hidden="1" x14ac:dyDescent="0.25">
      <c r="B206" s="163"/>
      <c r="C206" s="205" t="s">
        <v>2030</v>
      </c>
      <c r="D206" s="116"/>
      <c r="E206" s="138" t="s">
        <v>1239</v>
      </c>
      <c r="F206" s="165">
        <v>30612825250011</v>
      </c>
      <c r="G206" s="118" t="e">
        <f>VLOOKUP(F206,#REF!,2,)</f>
        <v>#REF!</v>
      </c>
      <c r="H206" s="161" t="s">
        <v>4700</v>
      </c>
      <c r="I206" s="164">
        <v>930842772</v>
      </c>
      <c r="J206" s="131">
        <v>15000000</v>
      </c>
      <c r="K206" s="131">
        <v>0</v>
      </c>
      <c r="L206" s="269">
        <v>0</v>
      </c>
      <c r="M206" s="120">
        <v>15000000</v>
      </c>
      <c r="N206" s="274"/>
    </row>
    <row r="207" spans="2:14" hidden="1" x14ac:dyDescent="0.25">
      <c r="B207" s="163"/>
      <c r="C207" s="127" t="s">
        <v>2227</v>
      </c>
      <c r="D207" s="116"/>
      <c r="E207" s="117" t="s">
        <v>1239</v>
      </c>
      <c r="F207" s="128">
        <v>41909891080052</v>
      </c>
      <c r="G207" s="118" t="e">
        <f>VLOOKUP(F207,#REF!,2,)</f>
        <v>#REF!</v>
      </c>
      <c r="H207" s="129" t="s">
        <v>4701</v>
      </c>
      <c r="I207" s="130">
        <v>990721547</v>
      </c>
      <c r="J207" s="131">
        <v>15000000</v>
      </c>
      <c r="K207" s="131">
        <v>0</v>
      </c>
      <c r="L207" s="269">
        <v>3000000</v>
      </c>
      <c r="M207" s="120">
        <v>15000000</v>
      </c>
      <c r="N207" s="274"/>
    </row>
    <row r="208" spans="2:14" hidden="1" x14ac:dyDescent="0.25">
      <c r="B208" s="163"/>
      <c r="C208" s="127" t="s">
        <v>1669</v>
      </c>
      <c r="D208" s="116"/>
      <c r="E208" s="117" t="s">
        <v>1239</v>
      </c>
      <c r="F208" s="128">
        <v>40807985300024</v>
      </c>
      <c r="G208" s="118" t="e">
        <f>VLOOKUP(F208,#REF!,2,)</f>
        <v>#REF!</v>
      </c>
      <c r="H208" s="129" t="s">
        <v>4702</v>
      </c>
      <c r="I208" s="130">
        <v>978629798</v>
      </c>
      <c r="J208" s="131">
        <v>15000000</v>
      </c>
      <c r="K208" s="131">
        <v>0</v>
      </c>
      <c r="L208" s="269">
        <v>15000000</v>
      </c>
      <c r="M208" s="120">
        <v>15000000</v>
      </c>
      <c r="N208" s="274"/>
    </row>
    <row r="209" spans="2:14" hidden="1" x14ac:dyDescent="0.25">
      <c r="B209" s="163"/>
      <c r="C209" s="127" t="s">
        <v>1663</v>
      </c>
      <c r="D209" s="116"/>
      <c r="E209" s="117" t="s">
        <v>1239</v>
      </c>
      <c r="F209" s="128">
        <v>42301861070033</v>
      </c>
      <c r="G209" s="118" t="e">
        <f>VLOOKUP(F209,#REF!,2,)</f>
        <v>#REF!</v>
      </c>
      <c r="H209" s="129" t="s">
        <v>4703</v>
      </c>
      <c r="I209" s="130">
        <v>919749715</v>
      </c>
      <c r="J209" s="131">
        <v>15000000</v>
      </c>
      <c r="K209" s="131">
        <v>0</v>
      </c>
      <c r="L209" s="269">
        <v>0</v>
      </c>
      <c r="M209" s="120">
        <v>15000000</v>
      </c>
      <c r="N209" s="274"/>
    </row>
    <row r="210" spans="2:14" hidden="1" x14ac:dyDescent="0.25">
      <c r="B210" s="163"/>
      <c r="C210" s="127" t="s">
        <v>2148</v>
      </c>
      <c r="D210" s="143"/>
      <c r="E210" s="149" t="s">
        <v>1239</v>
      </c>
      <c r="F210" s="128">
        <v>61501005260019</v>
      </c>
      <c r="G210" s="118" t="e">
        <f>VLOOKUP(F210,#REF!,2,)</f>
        <v>#REF!</v>
      </c>
      <c r="H210" s="129" t="s">
        <v>4704</v>
      </c>
      <c r="I210" s="130">
        <v>974868800</v>
      </c>
      <c r="J210" s="145">
        <v>15000000</v>
      </c>
      <c r="K210" s="145">
        <v>0</v>
      </c>
      <c r="L210" s="269">
        <v>-37500</v>
      </c>
      <c r="M210" s="120">
        <v>15000000</v>
      </c>
      <c r="N210" s="274"/>
    </row>
    <row r="211" spans="2:14" hidden="1" x14ac:dyDescent="0.25">
      <c r="B211" s="163"/>
      <c r="C211" s="127" t="s">
        <v>2117</v>
      </c>
      <c r="D211" s="143"/>
      <c r="E211" s="149" t="s">
        <v>1239</v>
      </c>
      <c r="F211" s="128">
        <v>31905891140049</v>
      </c>
      <c r="G211" s="118" t="e">
        <f>VLOOKUP(F211,#REF!,2,)</f>
        <v>#REF!</v>
      </c>
      <c r="H211" s="129" t="s">
        <v>4705</v>
      </c>
      <c r="I211" s="130">
        <v>936810001</v>
      </c>
      <c r="J211" s="145">
        <v>15000000</v>
      </c>
      <c r="K211" s="145">
        <v>0</v>
      </c>
      <c r="L211" s="269">
        <v>11000</v>
      </c>
      <c r="M211" s="120">
        <v>15000000</v>
      </c>
      <c r="N211" s="274"/>
    </row>
    <row r="212" spans="2:14" hidden="1" x14ac:dyDescent="0.25">
      <c r="B212" s="163"/>
      <c r="C212" s="160" t="s">
        <v>3930</v>
      </c>
      <c r="D212" s="116"/>
      <c r="E212" s="117" t="s">
        <v>1239</v>
      </c>
      <c r="F212" s="128">
        <v>31603861010016</v>
      </c>
      <c r="G212" s="118" t="e">
        <f>VLOOKUP(F212,#REF!,2,)</f>
        <v>#REF!</v>
      </c>
      <c r="H212" s="129"/>
      <c r="I212" s="130"/>
      <c r="J212" s="131"/>
      <c r="K212" s="131">
        <v>0</v>
      </c>
      <c r="L212" s="269">
        <v>0</v>
      </c>
      <c r="M212" s="120">
        <v>0</v>
      </c>
      <c r="N212" s="274"/>
    </row>
    <row r="213" spans="2:14" hidden="1" x14ac:dyDescent="0.25">
      <c r="B213" s="163"/>
      <c r="C213" s="160" t="s">
        <v>1611</v>
      </c>
      <c r="D213" s="116"/>
      <c r="E213" s="117" t="s">
        <v>1239</v>
      </c>
      <c r="F213" s="128">
        <v>40612965300013</v>
      </c>
      <c r="G213" s="118" t="e">
        <f>VLOOKUP(F213,#REF!,2,)</f>
        <v>#REF!</v>
      </c>
      <c r="H213" s="129" t="s">
        <v>4706</v>
      </c>
      <c r="I213" s="130">
        <v>914454157</v>
      </c>
      <c r="J213" s="131">
        <v>15000000</v>
      </c>
      <c r="K213" s="131">
        <v>0</v>
      </c>
      <c r="L213" s="269">
        <v>15000000</v>
      </c>
      <c r="M213" s="120">
        <v>15000000</v>
      </c>
      <c r="N213" s="274"/>
    </row>
    <row r="214" spans="2:14" hidden="1" x14ac:dyDescent="0.25">
      <c r="B214" s="163"/>
      <c r="C214" s="160" t="s">
        <v>2412</v>
      </c>
      <c r="D214" s="116"/>
      <c r="E214" s="117" t="s">
        <v>1239</v>
      </c>
      <c r="F214" s="128">
        <v>42310931110098</v>
      </c>
      <c r="G214" s="118" t="e">
        <f>VLOOKUP(F214,#REF!,2,)</f>
        <v>#REF!</v>
      </c>
      <c r="H214" s="129" t="s">
        <v>4707</v>
      </c>
      <c r="I214" s="130">
        <v>991435060</v>
      </c>
      <c r="J214" s="131">
        <v>15000000</v>
      </c>
      <c r="K214" s="131">
        <v>0</v>
      </c>
      <c r="L214" s="269">
        <v>0</v>
      </c>
      <c r="M214" s="120">
        <f t="shared" ref="M214" si="5">J214-K214-L214</f>
        <v>15000000</v>
      </c>
      <c r="N214" s="274"/>
    </row>
    <row r="215" spans="2:14" hidden="1" x14ac:dyDescent="0.25">
      <c r="B215" s="163"/>
      <c r="C215" s="127" t="s">
        <v>1763</v>
      </c>
      <c r="D215" s="116"/>
      <c r="E215" s="162" t="s">
        <v>1239</v>
      </c>
      <c r="F215" s="128">
        <v>32808995980018</v>
      </c>
      <c r="G215" s="118" t="e">
        <f>VLOOKUP(F215,#REF!,2,)</f>
        <v>#REF!</v>
      </c>
      <c r="H215" s="129" t="s">
        <v>4708</v>
      </c>
      <c r="I215" s="130">
        <v>933035271</v>
      </c>
      <c r="J215" s="131">
        <v>15000000</v>
      </c>
      <c r="K215" s="131">
        <v>0</v>
      </c>
      <c r="L215" s="269">
        <v>0</v>
      </c>
      <c r="M215" s="120">
        <v>15000000</v>
      </c>
      <c r="N215" s="274"/>
    </row>
    <row r="216" spans="2:14" hidden="1" x14ac:dyDescent="0.25">
      <c r="B216" s="163">
        <v>11</v>
      </c>
      <c r="C216" s="137" t="s">
        <v>3732</v>
      </c>
      <c r="D216" s="116">
        <v>131.19999999999999</v>
      </c>
      <c r="E216" s="138" t="s">
        <v>2456</v>
      </c>
      <c r="F216" s="128">
        <v>62108055310096</v>
      </c>
      <c r="G216" s="118" t="e">
        <f>VLOOKUP(F216,#REF!,2,)</f>
        <v>#REF!</v>
      </c>
      <c r="H216" s="129" t="s">
        <v>2457</v>
      </c>
      <c r="I216" s="129" t="s">
        <v>4709</v>
      </c>
      <c r="J216" s="131"/>
      <c r="K216" s="131">
        <v>0</v>
      </c>
      <c r="L216" s="269">
        <v>0</v>
      </c>
      <c r="M216" s="120">
        <v>0</v>
      </c>
      <c r="N216" s="274" t="s">
        <v>4966</v>
      </c>
    </row>
    <row r="217" spans="2:14" x14ac:dyDescent="0.25">
      <c r="B217" s="139">
        <v>12</v>
      </c>
      <c r="C217" s="137" t="s">
        <v>1439</v>
      </c>
      <c r="D217" s="143">
        <v>113</v>
      </c>
      <c r="E217" s="138" t="s">
        <v>2456</v>
      </c>
      <c r="F217" s="128">
        <v>62011035310028</v>
      </c>
      <c r="G217" s="118"/>
      <c r="H217" s="129" t="s">
        <v>2565</v>
      </c>
      <c r="I217" s="129" t="s">
        <v>4463</v>
      </c>
      <c r="J217" s="145">
        <v>15000000</v>
      </c>
      <c r="K217" s="142">
        <v>2000000</v>
      </c>
      <c r="L217" s="269">
        <v>4300000</v>
      </c>
      <c r="M217" s="120">
        <v>17000000</v>
      </c>
      <c r="N217" s="278" t="s">
        <v>4975</v>
      </c>
    </row>
    <row r="218" spans="2:14" hidden="1" x14ac:dyDescent="0.25">
      <c r="B218" s="139">
        <v>13</v>
      </c>
      <c r="C218" s="127" t="s">
        <v>1509</v>
      </c>
      <c r="D218" s="143">
        <v>79.5</v>
      </c>
      <c r="E218" s="138" t="s">
        <v>2456</v>
      </c>
      <c r="F218" s="128">
        <v>62811045320037</v>
      </c>
      <c r="G218" s="118" t="e">
        <f>VLOOKUP(F218,#REF!,2,)</f>
        <v>#REF!</v>
      </c>
      <c r="H218" s="129" t="s">
        <v>2655</v>
      </c>
      <c r="I218" s="129" t="s">
        <v>4710</v>
      </c>
      <c r="J218" s="145">
        <v>15000000</v>
      </c>
      <c r="K218" s="145">
        <v>0</v>
      </c>
      <c r="L218" s="269">
        <v>15000000</v>
      </c>
      <c r="M218" s="120">
        <v>15000000</v>
      </c>
      <c r="N218" s="278"/>
    </row>
    <row r="219" spans="2:14" hidden="1" x14ac:dyDescent="0.25">
      <c r="B219" s="139">
        <v>14</v>
      </c>
      <c r="C219" s="127" t="s">
        <v>1582</v>
      </c>
      <c r="D219" s="143">
        <v>57.7</v>
      </c>
      <c r="E219" s="138" t="s">
        <v>2456</v>
      </c>
      <c r="F219" s="128">
        <v>62911035300013</v>
      </c>
      <c r="G219" s="118" t="e">
        <f>VLOOKUP(F219,#REF!,2,)</f>
        <v>#REF!</v>
      </c>
      <c r="H219" s="129" t="s">
        <v>2742</v>
      </c>
      <c r="I219" s="129" t="s">
        <v>4711</v>
      </c>
      <c r="J219" s="145">
        <v>15000000</v>
      </c>
      <c r="K219" s="145">
        <v>0</v>
      </c>
      <c r="L219" s="269">
        <v>0</v>
      </c>
      <c r="M219" s="120">
        <v>15000000</v>
      </c>
      <c r="N219" s="278"/>
    </row>
    <row r="220" spans="2:14" hidden="1" x14ac:dyDescent="0.25">
      <c r="B220" s="139">
        <v>15</v>
      </c>
      <c r="C220" s="127" t="s">
        <v>1607</v>
      </c>
      <c r="D220" s="143">
        <v>77</v>
      </c>
      <c r="E220" s="138" t="s">
        <v>2456</v>
      </c>
      <c r="F220" s="128">
        <v>51107035280042</v>
      </c>
      <c r="G220" s="118" t="e">
        <f>VLOOKUP(F220,#REF!,2,)</f>
        <v>#REF!</v>
      </c>
      <c r="H220" s="129" t="s">
        <v>2769</v>
      </c>
      <c r="I220" s="129" t="s">
        <v>4712</v>
      </c>
      <c r="J220" s="145">
        <v>15000000</v>
      </c>
      <c r="K220" s="145">
        <v>0</v>
      </c>
      <c r="L220" s="269">
        <v>15000000</v>
      </c>
      <c r="M220" s="120">
        <v>15000000</v>
      </c>
      <c r="N220" s="278"/>
    </row>
    <row r="221" spans="2:14" hidden="1" x14ac:dyDescent="0.25">
      <c r="B221" s="163">
        <v>16</v>
      </c>
      <c r="C221" s="137" t="s">
        <v>3798</v>
      </c>
      <c r="D221" s="116">
        <v>154.4</v>
      </c>
      <c r="E221" s="138" t="s">
        <v>2456</v>
      </c>
      <c r="F221" s="128">
        <v>61306055310107</v>
      </c>
      <c r="G221" s="118" t="e">
        <f>VLOOKUP(F221,#REF!,2,)</f>
        <v>#REF!</v>
      </c>
      <c r="H221" s="129" t="s">
        <v>2805</v>
      </c>
      <c r="I221" s="129" t="s">
        <v>4713</v>
      </c>
      <c r="J221" s="131"/>
      <c r="K221" s="131">
        <v>0</v>
      </c>
      <c r="L221" s="269">
        <v>0</v>
      </c>
      <c r="M221" s="120">
        <v>0</v>
      </c>
      <c r="N221" s="274" t="s">
        <v>4966</v>
      </c>
    </row>
    <row r="222" spans="2:14" hidden="1" x14ac:dyDescent="0.25">
      <c r="B222" s="139">
        <v>17</v>
      </c>
      <c r="C222" s="127" t="s">
        <v>4714</v>
      </c>
      <c r="D222" s="143">
        <v>133.1</v>
      </c>
      <c r="E222" s="138" t="s">
        <v>2456</v>
      </c>
      <c r="F222" s="128">
        <v>61208055300028</v>
      </c>
      <c r="G222" s="118" t="e">
        <f>VLOOKUP(F222,#REF!,2,)</f>
        <v>#REF!</v>
      </c>
      <c r="H222" s="129" t="s">
        <v>3001</v>
      </c>
      <c r="I222" s="129" t="s">
        <v>4715</v>
      </c>
      <c r="J222" s="145">
        <v>15000000</v>
      </c>
      <c r="K222" s="145">
        <v>0</v>
      </c>
      <c r="L222" s="269">
        <v>0</v>
      </c>
      <c r="M222" s="120">
        <v>15000000</v>
      </c>
      <c r="N222" s="278"/>
    </row>
    <row r="223" spans="2:14" hidden="1" x14ac:dyDescent="0.25">
      <c r="B223" s="163">
        <v>18</v>
      </c>
      <c r="C223" s="137" t="s">
        <v>3845</v>
      </c>
      <c r="D223" s="116">
        <v>143</v>
      </c>
      <c r="E223" s="138" t="s">
        <v>2456</v>
      </c>
      <c r="F223" s="128">
        <v>51109045300026</v>
      </c>
      <c r="G223" s="118" t="e">
        <f>VLOOKUP(F223,#REF!,2,)</f>
        <v>#REF!</v>
      </c>
      <c r="H223" s="129" t="s">
        <v>3062</v>
      </c>
      <c r="I223" s="129" t="s">
        <v>4716</v>
      </c>
      <c r="J223" s="131"/>
      <c r="K223" s="131">
        <v>0</v>
      </c>
      <c r="L223" s="269">
        <v>0</v>
      </c>
      <c r="M223" s="120">
        <v>0</v>
      </c>
      <c r="N223" s="274" t="s">
        <v>4966</v>
      </c>
    </row>
    <row r="224" spans="2:14" hidden="1" x14ac:dyDescent="0.25">
      <c r="B224" s="139">
        <v>19</v>
      </c>
      <c r="C224" s="137" t="s">
        <v>1845</v>
      </c>
      <c r="D224" s="143">
        <v>102.8</v>
      </c>
      <c r="E224" s="138" t="s">
        <v>2456</v>
      </c>
      <c r="F224" s="128">
        <v>60509045780031</v>
      </c>
      <c r="G224" s="118" t="e">
        <f>VLOOKUP(F224,#REF!,2,)</f>
        <v>#REF!</v>
      </c>
      <c r="H224" s="129" t="s">
        <v>3085</v>
      </c>
      <c r="I224" s="129" t="s">
        <v>4717</v>
      </c>
      <c r="J224" s="145">
        <v>15000000</v>
      </c>
      <c r="K224" s="145">
        <v>0</v>
      </c>
      <c r="L224" s="269">
        <v>15000000</v>
      </c>
      <c r="M224" s="120">
        <v>15000000</v>
      </c>
      <c r="N224" s="278" t="s">
        <v>4966</v>
      </c>
    </row>
    <row r="225" spans="2:14" hidden="1" x14ac:dyDescent="0.25">
      <c r="B225" s="139">
        <v>20</v>
      </c>
      <c r="C225" s="127" t="s">
        <v>1878</v>
      </c>
      <c r="D225" s="143">
        <v>121.7</v>
      </c>
      <c r="E225" s="138" t="s">
        <v>2456</v>
      </c>
      <c r="F225" s="128">
        <v>60103045330016</v>
      </c>
      <c r="G225" s="118" t="e">
        <f>VLOOKUP(F225,#REF!,2,)</f>
        <v>#REF!</v>
      </c>
      <c r="H225" s="129" t="s">
        <v>3120</v>
      </c>
      <c r="I225" s="129" t="s">
        <v>4718</v>
      </c>
      <c r="J225" s="145">
        <v>15000000</v>
      </c>
      <c r="K225" s="145">
        <v>0</v>
      </c>
      <c r="L225" s="269">
        <v>7500000</v>
      </c>
      <c r="M225" s="120">
        <v>15000000</v>
      </c>
      <c r="N225" s="278"/>
    </row>
    <row r="226" spans="2:14" hidden="1" x14ac:dyDescent="0.25">
      <c r="B226" s="139">
        <v>21</v>
      </c>
      <c r="C226" s="137" t="s">
        <v>4719</v>
      </c>
      <c r="D226" s="143">
        <v>94.5</v>
      </c>
      <c r="E226" s="138" t="s">
        <v>2456</v>
      </c>
      <c r="F226" s="128">
        <v>62710045280010</v>
      </c>
      <c r="G226" s="118" t="e">
        <f>VLOOKUP(F226,#REF!,2,)</f>
        <v>#REF!</v>
      </c>
      <c r="H226" s="129" t="s">
        <v>4720</v>
      </c>
      <c r="I226" s="129" t="s">
        <v>4721</v>
      </c>
      <c r="J226" s="145">
        <v>15000000</v>
      </c>
      <c r="K226" s="145">
        <v>0</v>
      </c>
      <c r="L226" s="269">
        <v>0</v>
      </c>
      <c r="M226" s="120">
        <f t="shared" ref="M226" si="6">J226-K226-L226</f>
        <v>15000000</v>
      </c>
      <c r="N226" s="278" t="s">
        <v>4975</v>
      </c>
    </row>
    <row r="227" spans="2:14" hidden="1" x14ac:dyDescent="0.25">
      <c r="B227" s="139">
        <v>22</v>
      </c>
      <c r="C227" s="137" t="s">
        <v>2043</v>
      </c>
      <c r="D227" s="143">
        <v>95.5</v>
      </c>
      <c r="E227" s="138" t="s">
        <v>2456</v>
      </c>
      <c r="F227" s="128">
        <v>60804055270010</v>
      </c>
      <c r="G227" s="118" t="e">
        <f>VLOOKUP(F227,#REF!,2,)</f>
        <v>#REF!</v>
      </c>
      <c r="H227" s="129" t="s">
        <v>3334</v>
      </c>
      <c r="I227" s="129" t="s">
        <v>4722</v>
      </c>
      <c r="J227" s="145">
        <v>15000000</v>
      </c>
      <c r="K227" s="145">
        <v>0</v>
      </c>
      <c r="L227" s="269">
        <v>0</v>
      </c>
      <c r="M227" s="120">
        <v>15000000</v>
      </c>
      <c r="N227" s="278" t="s">
        <v>4975</v>
      </c>
    </row>
    <row r="228" spans="2:14" hidden="1" x14ac:dyDescent="0.25">
      <c r="B228" s="139">
        <v>23</v>
      </c>
      <c r="C228" s="127" t="s">
        <v>2104</v>
      </c>
      <c r="D228" s="143">
        <v>70.7</v>
      </c>
      <c r="E228" s="138" t="s">
        <v>2456</v>
      </c>
      <c r="F228" s="128">
        <v>50310045300018</v>
      </c>
      <c r="G228" s="118" t="e">
        <f>VLOOKUP(F228,#REF!,2,)</f>
        <v>#REF!</v>
      </c>
      <c r="H228" s="129" t="s">
        <v>3414</v>
      </c>
      <c r="I228" s="129" t="s">
        <v>4723</v>
      </c>
      <c r="J228" s="145">
        <v>15000000</v>
      </c>
      <c r="K228" s="145">
        <v>0</v>
      </c>
      <c r="L228" s="269">
        <v>0</v>
      </c>
      <c r="M228" s="120">
        <v>15000000</v>
      </c>
      <c r="N228" s="278"/>
    </row>
    <row r="229" spans="2:14" hidden="1" x14ac:dyDescent="0.25">
      <c r="B229" s="139">
        <v>24</v>
      </c>
      <c r="C229" s="127" t="s">
        <v>2153</v>
      </c>
      <c r="D229" s="143">
        <v>129.6</v>
      </c>
      <c r="E229" s="144" t="s">
        <v>2456</v>
      </c>
      <c r="F229" s="128">
        <v>60304045320014</v>
      </c>
      <c r="G229" s="118" t="e">
        <f>VLOOKUP(F229,#REF!,2,)</f>
        <v>#REF!</v>
      </c>
      <c r="H229" s="129" t="s">
        <v>3470</v>
      </c>
      <c r="I229" s="129" t="s">
        <v>4724</v>
      </c>
      <c r="J229" s="145">
        <v>15000000</v>
      </c>
      <c r="K229" s="145">
        <v>0</v>
      </c>
      <c r="L229" s="269">
        <v>0</v>
      </c>
      <c r="M229" s="141">
        <v>15000000</v>
      </c>
      <c r="N229" s="278"/>
    </row>
    <row r="230" spans="2:14" hidden="1" x14ac:dyDescent="0.25">
      <c r="B230" s="139">
        <v>25</v>
      </c>
      <c r="C230" s="127" t="s">
        <v>2211</v>
      </c>
      <c r="D230" s="143">
        <v>69</v>
      </c>
      <c r="E230" s="138" t="s">
        <v>2456</v>
      </c>
      <c r="F230" s="128">
        <v>62111045320016</v>
      </c>
      <c r="G230" s="118" t="e">
        <f>VLOOKUP(F230,#REF!,2,)</f>
        <v>#REF!</v>
      </c>
      <c r="H230" s="129" t="s">
        <v>3535</v>
      </c>
      <c r="I230" s="129" t="s">
        <v>4725</v>
      </c>
      <c r="J230" s="145">
        <v>15000000</v>
      </c>
      <c r="K230" s="145">
        <v>0</v>
      </c>
      <c r="L230" s="269">
        <v>0</v>
      </c>
      <c r="M230" s="120">
        <v>15000000</v>
      </c>
      <c r="N230" s="278" t="s">
        <v>4966</v>
      </c>
    </row>
    <row r="231" spans="2:14" hidden="1" x14ac:dyDescent="0.25">
      <c r="B231" s="163">
        <v>26</v>
      </c>
      <c r="C231" s="127" t="s">
        <v>1452</v>
      </c>
      <c r="D231" s="116">
        <v>67.099999999999994</v>
      </c>
      <c r="E231" s="138" t="s">
        <v>2456</v>
      </c>
      <c r="F231" s="128">
        <v>62908036060064</v>
      </c>
      <c r="G231" s="118" t="e">
        <f>VLOOKUP(F231,#REF!,2,)</f>
        <v>#REF!</v>
      </c>
      <c r="H231" s="129" t="s">
        <v>4726</v>
      </c>
      <c r="I231" s="130">
        <v>941638228</v>
      </c>
      <c r="J231" s="131">
        <v>15000000</v>
      </c>
      <c r="K231" s="131">
        <v>0</v>
      </c>
      <c r="L231" s="269">
        <v>3500000</v>
      </c>
      <c r="M231" s="120">
        <v>15000000</v>
      </c>
      <c r="N231" s="274" t="s">
        <v>4960</v>
      </c>
    </row>
    <row r="232" spans="2:14" hidden="1" x14ac:dyDescent="0.25">
      <c r="B232" s="163">
        <v>27</v>
      </c>
      <c r="C232" s="127" t="s">
        <v>1438</v>
      </c>
      <c r="D232" s="116">
        <v>66.099999999999994</v>
      </c>
      <c r="E232" s="138" t="s">
        <v>2456</v>
      </c>
      <c r="F232" s="128">
        <v>31509931000092</v>
      </c>
      <c r="G232" s="118" t="e">
        <f>VLOOKUP(F232,#REF!,2,)</f>
        <v>#REF!</v>
      </c>
      <c r="H232" s="129" t="s">
        <v>4727</v>
      </c>
      <c r="I232" s="130">
        <v>914499797</v>
      </c>
      <c r="J232" s="131">
        <v>15000000</v>
      </c>
      <c r="K232" s="131">
        <v>0</v>
      </c>
      <c r="L232" s="269">
        <v>-7500000</v>
      </c>
      <c r="M232" s="120">
        <f t="shared" ref="M232" si="7">J232-K232-L232</f>
        <v>22500000</v>
      </c>
      <c r="N232" s="274" t="s">
        <v>4960</v>
      </c>
    </row>
    <row r="233" spans="2:14" hidden="1" x14ac:dyDescent="0.25">
      <c r="B233" s="163">
        <v>28</v>
      </c>
      <c r="C233" s="127" t="s">
        <v>1741</v>
      </c>
      <c r="D233" s="116">
        <v>88.4</v>
      </c>
      <c r="E233" s="138" t="s">
        <v>2456</v>
      </c>
      <c r="F233" s="128">
        <v>61507056060099</v>
      </c>
      <c r="G233" s="118" t="e">
        <f>VLOOKUP(F233,#REF!,2,)</f>
        <v>#REF!</v>
      </c>
      <c r="H233" s="129" t="s">
        <v>2952</v>
      </c>
      <c r="I233" s="130">
        <v>945391070</v>
      </c>
      <c r="J233" s="131">
        <v>15000000</v>
      </c>
      <c r="K233" s="131">
        <v>0</v>
      </c>
      <c r="L233" s="269">
        <v>2445000</v>
      </c>
      <c r="M233" s="141">
        <v>15000000</v>
      </c>
      <c r="N233" s="274" t="s">
        <v>4962</v>
      </c>
    </row>
    <row r="234" spans="2:14" hidden="1" x14ac:dyDescent="0.25">
      <c r="B234" s="163">
        <v>1</v>
      </c>
      <c r="C234" s="115" t="s">
        <v>4728</v>
      </c>
      <c r="D234" s="140">
        <v>81.400000000000006</v>
      </c>
      <c r="E234" s="134" t="s">
        <v>2456</v>
      </c>
      <c r="F234" s="118">
        <v>62404025350025</v>
      </c>
      <c r="G234" s="118" t="e">
        <f>VLOOKUP(F234,#REF!,2,)</f>
        <v>#REF!</v>
      </c>
      <c r="H234" s="119" t="s">
        <v>2924</v>
      </c>
      <c r="I234" s="133">
        <v>931067316</v>
      </c>
      <c r="J234" s="141">
        <v>15000000</v>
      </c>
      <c r="K234" s="141">
        <v>0</v>
      </c>
      <c r="L234" s="269">
        <v>0</v>
      </c>
      <c r="M234" s="141">
        <v>15000000</v>
      </c>
      <c r="N234" s="274"/>
    </row>
    <row r="235" spans="2:14" hidden="1" x14ac:dyDescent="0.25">
      <c r="B235" s="163">
        <v>2</v>
      </c>
      <c r="C235" s="127" t="s">
        <v>1369</v>
      </c>
      <c r="D235" s="116">
        <v>134.6</v>
      </c>
      <c r="E235" s="138" t="s">
        <v>4464</v>
      </c>
      <c r="F235" s="139">
        <v>42312965330031</v>
      </c>
      <c r="G235" s="118" t="e">
        <f>VLOOKUP(F235,#REF!,2,)</f>
        <v>#REF!</v>
      </c>
      <c r="H235" s="129" t="s">
        <v>2485</v>
      </c>
      <c r="I235" s="129"/>
      <c r="J235" s="146">
        <v>12000000</v>
      </c>
      <c r="K235" s="146">
        <v>0</v>
      </c>
      <c r="L235" s="269">
        <v>6000000</v>
      </c>
      <c r="M235" s="120">
        <v>12000000</v>
      </c>
      <c r="N235" s="220"/>
    </row>
    <row r="236" spans="2:14" hidden="1" x14ac:dyDescent="0.25">
      <c r="B236" s="163">
        <v>3</v>
      </c>
      <c r="C236" s="127" t="s">
        <v>1374</v>
      </c>
      <c r="D236" s="116">
        <v>52.6</v>
      </c>
      <c r="E236" s="138" t="s">
        <v>4464</v>
      </c>
      <c r="F236" s="139">
        <v>43107922360010</v>
      </c>
      <c r="G236" s="118" t="e">
        <f>VLOOKUP(F236,#REF!,2,)</f>
        <v>#REF!</v>
      </c>
      <c r="H236" s="129" t="s">
        <v>2489</v>
      </c>
      <c r="I236" s="129"/>
      <c r="J236" s="146">
        <v>12000000</v>
      </c>
      <c r="K236" s="146">
        <v>0</v>
      </c>
      <c r="L236" s="269">
        <v>0</v>
      </c>
      <c r="M236" s="120">
        <v>12000000</v>
      </c>
      <c r="N236" s="220"/>
    </row>
    <row r="237" spans="2:14" hidden="1" x14ac:dyDescent="0.25">
      <c r="B237" s="163">
        <v>4</v>
      </c>
      <c r="C237" s="137" t="s">
        <v>1384</v>
      </c>
      <c r="D237" s="116">
        <v>95.8</v>
      </c>
      <c r="E237" s="138" t="s">
        <v>4464</v>
      </c>
      <c r="F237" s="139">
        <v>62004045310041</v>
      </c>
      <c r="G237" s="118" t="e">
        <f>VLOOKUP(F237,#REF!,2,)</f>
        <v>#REF!</v>
      </c>
      <c r="H237" s="129" t="s">
        <v>2502</v>
      </c>
      <c r="I237" s="129"/>
      <c r="J237" s="146">
        <v>12000000</v>
      </c>
      <c r="K237" s="146">
        <v>0</v>
      </c>
      <c r="L237" s="269">
        <v>12000000</v>
      </c>
      <c r="M237" s="120">
        <v>12000000</v>
      </c>
      <c r="N237" s="220"/>
    </row>
    <row r="238" spans="2:14" hidden="1" x14ac:dyDescent="0.25">
      <c r="B238" s="163">
        <v>5</v>
      </c>
      <c r="C238" s="137" t="s">
        <v>1446</v>
      </c>
      <c r="D238" s="116">
        <v>135.5</v>
      </c>
      <c r="E238" s="138" t="s">
        <v>4464</v>
      </c>
      <c r="F238" s="139">
        <v>40809901000081</v>
      </c>
      <c r="G238" s="118" t="e">
        <f>VLOOKUP(F238,#REF!,2,)</f>
        <v>#REF!</v>
      </c>
      <c r="H238" s="129" t="s">
        <v>2574</v>
      </c>
      <c r="I238" s="129"/>
      <c r="J238" s="146">
        <v>12000000</v>
      </c>
      <c r="K238" s="146">
        <v>0</v>
      </c>
      <c r="L238" s="269">
        <v>0</v>
      </c>
      <c r="M238" s="120">
        <v>12000000</v>
      </c>
      <c r="N238" s="220"/>
    </row>
    <row r="239" spans="2:14" x14ac:dyDescent="0.25">
      <c r="B239" s="163">
        <v>6</v>
      </c>
      <c r="C239" s="137" t="s">
        <v>1449</v>
      </c>
      <c r="D239" s="116">
        <v>76.7</v>
      </c>
      <c r="E239" s="138" t="s">
        <v>4464</v>
      </c>
      <c r="F239" s="139">
        <v>52009045280016</v>
      </c>
      <c r="G239" s="118"/>
      <c r="H239" s="129" t="s">
        <v>4320</v>
      </c>
      <c r="I239" s="129"/>
      <c r="J239" s="146">
        <v>12000000</v>
      </c>
      <c r="K239" s="147">
        <v>1833328</v>
      </c>
      <c r="L239" s="269">
        <v>0</v>
      </c>
      <c r="M239" s="120">
        <v>13833328</v>
      </c>
      <c r="N239" s="220"/>
    </row>
    <row r="240" spans="2:14" hidden="1" x14ac:dyDescent="0.25">
      <c r="B240" s="163">
        <v>7</v>
      </c>
      <c r="C240" s="127" t="s">
        <v>1453</v>
      </c>
      <c r="D240" s="116">
        <v>106.1</v>
      </c>
      <c r="E240" s="138" t="s">
        <v>4464</v>
      </c>
      <c r="F240" s="139">
        <v>51508045670029</v>
      </c>
      <c r="G240" s="118" t="e">
        <f>VLOOKUP(F240,#REF!,2,)</f>
        <v>#REF!</v>
      </c>
      <c r="H240" s="129" t="s">
        <v>2582</v>
      </c>
      <c r="I240" s="129"/>
      <c r="J240" s="146">
        <v>12000000</v>
      </c>
      <c r="K240" s="146">
        <v>0</v>
      </c>
      <c r="L240" s="269">
        <v>9000000</v>
      </c>
      <c r="M240" s="120">
        <v>3000000</v>
      </c>
      <c r="N240" s="220" t="s">
        <v>4976</v>
      </c>
    </row>
    <row r="241" spans="2:14" hidden="1" x14ac:dyDescent="0.25">
      <c r="B241" s="163">
        <v>8</v>
      </c>
      <c r="C241" s="137" t="s">
        <v>1474</v>
      </c>
      <c r="D241" s="116">
        <v>75.900000000000006</v>
      </c>
      <c r="E241" s="138" t="s">
        <v>4464</v>
      </c>
      <c r="F241" s="139">
        <v>60508025360029</v>
      </c>
      <c r="G241" s="118" t="e">
        <f>VLOOKUP(F241,#REF!,2,)</f>
        <v>#REF!</v>
      </c>
      <c r="H241" s="129" t="s">
        <v>2607</v>
      </c>
      <c r="I241" s="129"/>
      <c r="J241" s="146">
        <v>12000000</v>
      </c>
      <c r="K241" s="146">
        <v>0</v>
      </c>
      <c r="L241" s="269">
        <v>0</v>
      </c>
      <c r="M241" s="120">
        <v>12000000</v>
      </c>
      <c r="N241" s="220"/>
    </row>
    <row r="242" spans="2:14" hidden="1" x14ac:dyDescent="0.25">
      <c r="B242" s="163">
        <v>9</v>
      </c>
      <c r="C242" s="137" t="s">
        <v>1480</v>
      </c>
      <c r="D242" s="116">
        <v>75.900000000000006</v>
      </c>
      <c r="E242" s="138" t="s">
        <v>4464</v>
      </c>
      <c r="F242" s="139">
        <v>30703911050032</v>
      </c>
      <c r="G242" s="118" t="e">
        <f>VLOOKUP(F242,#REF!,2,)</f>
        <v>#REF!</v>
      </c>
      <c r="H242" s="129" t="s">
        <v>2615</v>
      </c>
      <c r="I242" s="129"/>
      <c r="J242" s="146">
        <v>12000000</v>
      </c>
      <c r="K242" s="146">
        <v>0</v>
      </c>
      <c r="L242" s="269">
        <v>0</v>
      </c>
      <c r="M242" s="120">
        <v>12000000</v>
      </c>
      <c r="N242" s="220"/>
    </row>
    <row r="243" spans="2:14" hidden="1" x14ac:dyDescent="0.25">
      <c r="B243" s="163">
        <v>10</v>
      </c>
      <c r="C243" s="137" t="s">
        <v>1505</v>
      </c>
      <c r="D243" s="116">
        <v>103.1</v>
      </c>
      <c r="E243" s="138" t="s">
        <v>4464</v>
      </c>
      <c r="F243" s="139">
        <v>50607015330022</v>
      </c>
      <c r="G243" s="118" t="e">
        <f>VLOOKUP(F243,#REF!,2,)</f>
        <v>#REF!</v>
      </c>
      <c r="H243" s="129" t="s">
        <v>2650</v>
      </c>
      <c r="I243" s="129"/>
      <c r="J243" s="146">
        <v>12000000</v>
      </c>
      <c r="K243" s="146">
        <v>0</v>
      </c>
      <c r="L243" s="269">
        <v>0</v>
      </c>
      <c r="M243" s="120">
        <v>12000000</v>
      </c>
      <c r="N243" s="220"/>
    </row>
    <row r="244" spans="2:14" x14ac:dyDescent="0.25">
      <c r="B244" s="163">
        <v>11</v>
      </c>
      <c r="C244" s="127" t="s">
        <v>1513</v>
      </c>
      <c r="D244" s="116">
        <v>127</v>
      </c>
      <c r="E244" s="138" t="s">
        <v>4464</v>
      </c>
      <c r="F244" s="139">
        <v>50809025260010</v>
      </c>
      <c r="G244" s="118"/>
      <c r="H244" s="129" t="s">
        <v>4465</v>
      </c>
      <c r="I244" s="129"/>
      <c r="J244" s="146">
        <v>12000000</v>
      </c>
      <c r="K244" s="147">
        <v>5499984</v>
      </c>
      <c r="L244" s="269">
        <v>-7000000</v>
      </c>
      <c r="M244" s="120">
        <v>17499984</v>
      </c>
      <c r="N244" s="220" t="s">
        <v>4977</v>
      </c>
    </row>
    <row r="245" spans="2:14" hidden="1" x14ac:dyDescent="0.25">
      <c r="B245" s="163">
        <v>12</v>
      </c>
      <c r="C245" s="127" t="s">
        <v>1555</v>
      </c>
      <c r="D245" s="148">
        <v>129.4</v>
      </c>
      <c r="E245" s="138" t="s">
        <v>4464</v>
      </c>
      <c r="F245" s="206">
        <v>42606931090059</v>
      </c>
      <c r="G245" s="118" t="e">
        <f>VLOOKUP(F245,#REF!,2,)</f>
        <v>#REF!</v>
      </c>
      <c r="H245" s="129" t="s">
        <v>2709</v>
      </c>
      <c r="I245" s="129"/>
      <c r="J245" s="146">
        <v>12000000</v>
      </c>
      <c r="K245" s="146">
        <v>0</v>
      </c>
      <c r="L245" s="269">
        <v>12000000</v>
      </c>
      <c r="M245" s="120">
        <v>12000000</v>
      </c>
      <c r="N245" s="220" t="s">
        <v>4978</v>
      </c>
    </row>
    <row r="246" spans="2:14" hidden="1" x14ac:dyDescent="0.25">
      <c r="B246" s="163">
        <v>13</v>
      </c>
      <c r="C246" s="137" t="s">
        <v>1583</v>
      </c>
      <c r="D246" s="116">
        <v>74.7</v>
      </c>
      <c r="E246" s="138" t="s">
        <v>4464</v>
      </c>
      <c r="F246" s="139">
        <v>60101025270044</v>
      </c>
      <c r="G246" s="118" t="e">
        <f>VLOOKUP(F246,#REF!,2,)</f>
        <v>#REF!</v>
      </c>
      <c r="H246" s="129" t="s">
        <v>2744</v>
      </c>
      <c r="I246" s="129"/>
      <c r="J246" s="146">
        <v>12000000</v>
      </c>
      <c r="K246" s="146">
        <v>0</v>
      </c>
      <c r="L246" s="269">
        <v>6000000</v>
      </c>
      <c r="M246" s="120">
        <v>12000000</v>
      </c>
      <c r="N246" s="220"/>
    </row>
    <row r="247" spans="2:14" hidden="1" x14ac:dyDescent="0.25">
      <c r="B247" s="163">
        <v>14</v>
      </c>
      <c r="C247" s="137" t="s">
        <v>1586</v>
      </c>
      <c r="D247" s="116">
        <v>73.5</v>
      </c>
      <c r="E247" s="138" t="s">
        <v>4464</v>
      </c>
      <c r="F247" s="139">
        <v>51012045310011</v>
      </c>
      <c r="G247" s="118" t="e">
        <f>VLOOKUP(F247,#REF!,2,)</f>
        <v>#REF!</v>
      </c>
      <c r="H247" s="129" t="s">
        <v>2748</v>
      </c>
      <c r="I247" s="129"/>
      <c r="J247" s="146">
        <v>12000000</v>
      </c>
      <c r="K247" s="146">
        <v>0</v>
      </c>
      <c r="L247" s="269">
        <v>0</v>
      </c>
      <c r="M247" s="120">
        <v>12000000</v>
      </c>
      <c r="N247" s="220"/>
    </row>
    <row r="248" spans="2:14" hidden="1" x14ac:dyDescent="0.25">
      <c r="B248" s="163">
        <v>15</v>
      </c>
      <c r="C248" s="127" t="s">
        <v>1593</v>
      </c>
      <c r="D248" s="116">
        <v>110.2</v>
      </c>
      <c r="E248" s="138" t="s">
        <v>4464</v>
      </c>
      <c r="F248" s="139">
        <v>40309951010064</v>
      </c>
      <c r="G248" s="118" t="e">
        <f>VLOOKUP(F248,#REF!,2,)</f>
        <v>#REF!</v>
      </c>
      <c r="H248" s="129" t="s">
        <v>2757</v>
      </c>
      <c r="I248" s="129"/>
      <c r="J248" s="146">
        <v>12000000</v>
      </c>
      <c r="K248" s="146">
        <v>0</v>
      </c>
      <c r="L248" s="269">
        <v>0</v>
      </c>
      <c r="M248" s="120">
        <v>12000000</v>
      </c>
      <c r="N248" s="220"/>
    </row>
    <row r="249" spans="2:14" hidden="1" x14ac:dyDescent="0.25">
      <c r="B249" s="163">
        <v>16</v>
      </c>
      <c r="C249" s="127" t="s">
        <v>1598</v>
      </c>
      <c r="D249" s="116">
        <v>128.5</v>
      </c>
      <c r="E249" s="138" t="s">
        <v>4464</v>
      </c>
      <c r="F249" s="139">
        <v>41707955330019</v>
      </c>
      <c r="G249" s="118" t="e">
        <f>VLOOKUP(F249,#REF!,2,)</f>
        <v>#REF!</v>
      </c>
      <c r="H249" s="129" t="s">
        <v>2761</v>
      </c>
      <c r="I249" s="129"/>
      <c r="J249" s="146">
        <v>12000000</v>
      </c>
      <c r="K249" s="146">
        <v>0</v>
      </c>
      <c r="L249" s="269">
        <v>0</v>
      </c>
      <c r="M249" s="120">
        <v>12000000</v>
      </c>
      <c r="N249" s="220" t="s">
        <v>4979</v>
      </c>
    </row>
    <row r="250" spans="2:14" hidden="1" x14ac:dyDescent="0.25">
      <c r="B250" s="163">
        <v>17</v>
      </c>
      <c r="C250" s="137" t="s">
        <v>4729</v>
      </c>
      <c r="D250" s="148">
        <v>96.2</v>
      </c>
      <c r="E250" s="138" t="s">
        <v>4464</v>
      </c>
      <c r="F250" s="139">
        <v>62504035380017</v>
      </c>
      <c r="G250" s="118" t="e">
        <f>VLOOKUP(F250,#REF!,2,)</f>
        <v>#REF!</v>
      </c>
      <c r="H250" s="129" t="s">
        <v>2762</v>
      </c>
      <c r="I250" s="129"/>
      <c r="J250" s="146">
        <v>12000000</v>
      </c>
      <c r="K250" s="146">
        <v>0</v>
      </c>
      <c r="L250" s="269">
        <v>0</v>
      </c>
      <c r="M250" s="120">
        <v>12000000</v>
      </c>
      <c r="N250" s="220" t="s">
        <v>4980</v>
      </c>
    </row>
    <row r="251" spans="2:14" x14ac:dyDescent="0.25">
      <c r="B251" s="163">
        <v>18</v>
      </c>
      <c r="C251" s="137" t="s">
        <v>1610</v>
      </c>
      <c r="D251" s="116">
        <v>76</v>
      </c>
      <c r="E251" s="138" t="s">
        <v>4464</v>
      </c>
      <c r="F251" s="139">
        <v>50701055280010</v>
      </c>
      <c r="G251" s="118"/>
      <c r="H251" s="129" t="s">
        <v>2771</v>
      </c>
      <c r="I251" s="129"/>
      <c r="J251" s="146">
        <v>12000000</v>
      </c>
      <c r="K251" s="147">
        <v>916664</v>
      </c>
      <c r="L251" s="269">
        <v>6000000</v>
      </c>
      <c r="M251" s="120">
        <v>12916664</v>
      </c>
      <c r="N251" s="220"/>
    </row>
    <row r="252" spans="2:14" x14ac:dyDescent="0.25">
      <c r="B252" s="163">
        <v>19</v>
      </c>
      <c r="C252" s="137" t="s">
        <v>1630</v>
      </c>
      <c r="D252" s="116">
        <v>106.7</v>
      </c>
      <c r="E252" s="138" t="s">
        <v>4464</v>
      </c>
      <c r="F252" s="139">
        <v>52602015280010</v>
      </c>
      <c r="G252" s="118"/>
      <c r="H252" s="129" t="s">
        <v>2785</v>
      </c>
      <c r="I252" s="129"/>
      <c r="J252" s="146">
        <v>12000000</v>
      </c>
      <c r="K252" s="147">
        <v>5499984</v>
      </c>
      <c r="L252" s="269">
        <v>6000000</v>
      </c>
      <c r="M252" s="120">
        <v>17499984</v>
      </c>
      <c r="N252" s="220"/>
    </row>
    <row r="253" spans="2:14" x14ac:dyDescent="0.25">
      <c r="B253" s="163">
        <v>20</v>
      </c>
      <c r="C253" s="137" t="s">
        <v>1629</v>
      </c>
      <c r="D253" s="148">
        <v>115.5</v>
      </c>
      <c r="E253" s="138" t="s">
        <v>4464</v>
      </c>
      <c r="F253" s="139">
        <v>62009025260046</v>
      </c>
      <c r="G253" s="118"/>
      <c r="H253" s="129" t="s">
        <v>2797</v>
      </c>
      <c r="I253" s="129"/>
      <c r="J253" s="146">
        <v>12000000</v>
      </c>
      <c r="K253" s="147">
        <v>916664</v>
      </c>
      <c r="L253" s="269">
        <v>0</v>
      </c>
      <c r="M253" s="120">
        <v>12916664</v>
      </c>
      <c r="N253" s="220" t="s">
        <v>4981</v>
      </c>
    </row>
    <row r="254" spans="2:14" hidden="1" x14ac:dyDescent="0.25">
      <c r="B254" s="163">
        <v>21</v>
      </c>
      <c r="C254" s="137" t="s">
        <v>1644</v>
      </c>
      <c r="D254" s="116">
        <v>75.599999999999994</v>
      </c>
      <c r="E254" s="138" t="s">
        <v>4464</v>
      </c>
      <c r="F254" s="139">
        <v>61402055270020</v>
      </c>
      <c r="G254" s="118" t="e">
        <f>VLOOKUP(F254,#REF!,2,)</f>
        <v>#REF!</v>
      </c>
      <c r="H254" s="129" t="s">
        <v>2817</v>
      </c>
      <c r="I254" s="129"/>
      <c r="J254" s="146">
        <v>12000000</v>
      </c>
      <c r="K254" s="146">
        <v>0</v>
      </c>
      <c r="L254" s="269">
        <v>0</v>
      </c>
      <c r="M254" s="120">
        <v>12000000</v>
      </c>
      <c r="N254" s="220" t="s">
        <v>4981</v>
      </c>
    </row>
    <row r="255" spans="2:14" hidden="1" x14ac:dyDescent="0.25">
      <c r="B255" s="163">
        <v>22</v>
      </c>
      <c r="C255" s="127" t="s">
        <v>1650</v>
      </c>
      <c r="D255" s="116">
        <v>130.5</v>
      </c>
      <c r="E255" s="138" t="s">
        <v>4464</v>
      </c>
      <c r="F255" s="139">
        <v>40710995260027</v>
      </c>
      <c r="G255" s="118" t="e">
        <f>VLOOKUP(F255,#REF!,2,)</f>
        <v>#REF!</v>
      </c>
      <c r="H255" s="129" t="s">
        <v>4730</v>
      </c>
      <c r="I255" s="129"/>
      <c r="J255" s="146">
        <v>3000000</v>
      </c>
      <c r="K255" s="146">
        <v>0</v>
      </c>
      <c r="L255" s="269">
        <v>0</v>
      </c>
      <c r="M255" s="120">
        <f t="shared" ref="M255" si="8">J255-K255-L255</f>
        <v>3000000</v>
      </c>
      <c r="N255" s="220" t="s">
        <v>4982</v>
      </c>
    </row>
    <row r="256" spans="2:14" hidden="1" x14ac:dyDescent="0.25">
      <c r="B256" s="163">
        <v>23</v>
      </c>
      <c r="C256" s="137" t="s">
        <v>1656</v>
      </c>
      <c r="D256" s="116">
        <v>74.599999999999994</v>
      </c>
      <c r="E256" s="138" t="s">
        <v>4464</v>
      </c>
      <c r="F256" s="139">
        <v>62110055260024</v>
      </c>
      <c r="G256" s="118" t="e">
        <f>VLOOKUP(F256,#REF!,2,)</f>
        <v>#REF!</v>
      </c>
      <c r="H256" s="129" t="s">
        <v>2830</v>
      </c>
      <c r="I256" s="129"/>
      <c r="J256" s="146">
        <v>12000000</v>
      </c>
      <c r="K256" s="146">
        <v>0</v>
      </c>
      <c r="L256" s="269">
        <v>0</v>
      </c>
      <c r="M256" s="120">
        <v>12000000</v>
      </c>
      <c r="N256" s="220" t="s">
        <v>4981</v>
      </c>
    </row>
    <row r="257" spans="2:14" hidden="1" x14ac:dyDescent="0.25">
      <c r="B257" s="163">
        <v>24</v>
      </c>
      <c r="C257" s="137" t="s">
        <v>1686</v>
      </c>
      <c r="D257" s="116">
        <v>73.3</v>
      </c>
      <c r="E257" s="138" t="s">
        <v>4464</v>
      </c>
      <c r="F257" s="139">
        <v>50202045310075</v>
      </c>
      <c r="G257" s="118" t="e">
        <f>VLOOKUP(F257,#REF!,2,)</f>
        <v>#REF!</v>
      </c>
      <c r="H257" s="129" t="s">
        <v>2868</v>
      </c>
      <c r="I257" s="129"/>
      <c r="J257" s="146">
        <v>12000000</v>
      </c>
      <c r="K257" s="146">
        <v>0</v>
      </c>
      <c r="L257" s="269">
        <v>0</v>
      </c>
      <c r="M257" s="120">
        <v>12000000</v>
      </c>
      <c r="N257" s="220"/>
    </row>
    <row r="258" spans="2:14" hidden="1" x14ac:dyDescent="0.25">
      <c r="B258" s="163">
        <v>25</v>
      </c>
      <c r="C258" s="137" t="s">
        <v>1704</v>
      </c>
      <c r="D258" s="116">
        <v>72.8</v>
      </c>
      <c r="E258" s="138" t="s">
        <v>4464</v>
      </c>
      <c r="F258" s="139">
        <v>52106015300029</v>
      </c>
      <c r="G258" s="118" t="e">
        <f>VLOOKUP(F258,#REF!,2,)</f>
        <v>#REF!</v>
      </c>
      <c r="H258" s="129" t="s">
        <v>2890</v>
      </c>
      <c r="I258" s="129"/>
      <c r="J258" s="146">
        <v>12000000</v>
      </c>
      <c r="K258" s="146">
        <v>0</v>
      </c>
      <c r="L258" s="269">
        <v>0</v>
      </c>
      <c r="M258" s="120">
        <v>12000000</v>
      </c>
      <c r="N258" s="220"/>
    </row>
    <row r="259" spans="2:14" hidden="1" x14ac:dyDescent="0.25">
      <c r="B259" s="163">
        <v>26</v>
      </c>
      <c r="C259" s="137" t="s">
        <v>1712</v>
      </c>
      <c r="D259" s="116">
        <v>122.1</v>
      </c>
      <c r="E259" s="138" t="s">
        <v>4464</v>
      </c>
      <c r="F259" s="139">
        <v>31302951000017</v>
      </c>
      <c r="G259" s="118" t="e">
        <f>VLOOKUP(F259,#REF!,2,)</f>
        <v>#REF!</v>
      </c>
      <c r="H259" s="129" t="s">
        <v>4731</v>
      </c>
      <c r="I259" s="129"/>
      <c r="J259" s="146">
        <v>3000000</v>
      </c>
      <c r="K259" s="146">
        <v>0</v>
      </c>
      <c r="L259" s="269">
        <v>0</v>
      </c>
      <c r="M259" s="120">
        <f t="shared" ref="M259" si="9">J259-K259-L259</f>
        <v>3000000</v>
      </c>
      <c r="N259" s="220" t="s">
        <v>4982</v>
      </c>
    </row>
    <row r="260" spans="2:14" hidden="1" x14ac:dyDescent="0.25">
      <c r="B260" s="163">
        <v>28</v>
      </c>
      <c r="C260" s="137" t="s">
        <v>1720</v>
      </c>
      <c r="D260" s="116">
        <v>92.4</v>
      </c>
      <c r="E260" s="138" t="s">
        <v>4464</v>
      </c>
      <c r="F260" s="206">
        <v>40612881000143</v>
      </c>
      <c r="G260" s="118" t="e">
        <f>VLOOKUP(F260,#REF!,2,)</f>
        <v>#REF!</v>
      </c>
      <c r="H260" s="129" t="s">
        <v>2918</v>
      </c>
      <c r="I260" s="129"/>
      <c r="J260" s="146">
        <v>12000000</v>
      </c>
      <c r="K260" s="146">
        <v>0</v>
      </c>
      <c r="L260" s="269">
        <v>9000000</v>
      </c>
      <c r="M260" s="120">
        <v>12000000</v>
      </c>
      <c r="N260" s="220"/>
    </row>
    <row r="261" spans="2:14" hidden="1" x14ac:dyDescent="0.25">
      <c r="B261" s="163">
        <v>29</v>
      </c>
      <c r="C261" s="137" t="s">
        <v>1751</v>
      </c>
      <c r="D261" s="116">
        <v>104.7</v>
      </c>
      <c r="E261" s="138" t="s">
        <v>4464</v>
      </c>
      <c r="F261" s="139">
        <v>41403941000097</v>
      </c>
      <c r="G261" s="118" t="e">
        <f>VLOOKUP(F261,#REF!,2,)</f>
        <v>#REF!</v>
      </c>
      <c r="H261" s="207" t="s">
        <v>2962</v>
      </c>
      <c r="I261" s="129"/>
      <c r="J261" s="146">
        <v>12000000</v>
      </c>
      <c r="K261" s="146">
        <v>0</v>
      </c>
      <c r="L261" s="269">
        <v>0</v>
      </c>
      <c r="M261" s="120">
        <v>12000000</v>
      </c>
      <c r="N261" s="220"/>
    </row>
    <row r="262" spans="2:14" hidden="1" x14ac:dyDescent="0.25">
      <c r="B262" s="163">
        <v>30</v>
      </c>
      <c r="C262" s="137" t="s">
        <v>1764</v>
      </c>
      <c r="D262" s="116">
        <v>128.19999999999999</v>
      </c>
      <c r="E262" s="138" t="s">
        <v>4464</v>
      </c>
      <c r="F262" s="139">
        <v>61504005260018</v>
      </c>
      <c r="G262" s="118" t="e">
        <f>VLOOKUP(F262,#REF!,2,)</f>
        <v>#REF!</v>
      </c>
      <c r="H262" s="207" t="s">
        <v>4732</v>
      </c>
      <c r="I262" s="129"/>
      <c r="J262" s="146">
        <v>12000000</v>
      </c>
      <c r="K262" s="146">
        <v>0</v>
      </c>
      <c r="L262" s="269">
        <v>6000000</v>
      </c>
      <c r="M262" s="120">
        <v>12000000</v>
      </c>
      <c r="N262" s="220"/>
    </row>
    <row r="263" spans="2:14" hidden="1" x14ac:dyDescent="0.25">
      <c r="B263" s="163">
        <v>31</v>
      </c>
      <c r="C263" s="127" t="s">
        <v>1773</v>
      </c>
      <c r="D263" s="116">
        <v>87.3</v>
      </c>
      <c r="E263" s="138" t="s">
        <v>4464</v>
      </c>
      <c r="F263" s="139">
        <v>51612045360029</v>
      </c>
      <c r="G263" s="118" t="e">
        <f>VLOOKUP(F263,#REF!,2,)</f>
        <v>#REF!</v>
      </c>
      <c r="H263" s="207" t="s">
        <v>2991</v>
      </c>
      <c r="I263" s="129"/>
      <c r="J263" s="146">
        <v>12000000</v>
      </c>
      <c r="K263" s="146">
        <v>0</v>
      </c>
      <c r="L263" s="269">
        <v>0</v>
      </c>
      <c r="M263" s="120">
        <v>12000000</v>
      </c>
      <c r="N263" s="220"/>
    </row>
    <row r="264" spans="2:14" hidden="1" x14ac:dyDescent="0.25">
      <c r="B264" s="163">
        <v>32</v>
      </c>
      <c r="C264" s="127" t="s">
        <v>1776</v>
      </c>
      <c r="D264" s="116">
        <v>148.80000000000001</v>
      </c>
      <c r="E264" s="138" t="s">
        <v>4464</v>
      </c>
      <c r="F264" s="139">
        <v>41509975260055</v>
      </c>
      <c r="G264" s="118" t="e">
        <f>VLOOKUP(F264,#REF!,2,)</f>
        <v>#REF!</v>
      </c>
      <c r="H264" s="207" t="s">
        <v>2999</v>
      </c>
      <c r="I264" s="129"/>
      <c r="J264" s="146">
        <v>12000000</v>
      </c>
      <c r="K264" s="146">
        <v>0</v>
      </c>
      <c r="L264" s="269">
        <v>12000000</v>
      </c>
      <c r="M264" s="120">
        <v>12000000</v>
      </c>
      <c r="N264" s="220"/>
    </row>
    <row r="265" spans="2:14" x14ac:dyDescent="0.25">
      <c r="B265" s="163">
        <v>33</v>
      </c>
      <c r="C265" s="137" t="s">
        <v>1799</v>
      </c>
      <c r="D265" s="116">
        <v>102.1</v>
      </c>
      <c r="E265" s="138" t="s">
        <v>4464</v>
      </c>
      <c r="F265" s="139">
        <v>51803055300022</v>
      </c>
      <c r="G265" s="118"/>
      <c r="H265" s="129" t="s">
        <v>3028</v>
      </c>
      <c r="I265" s="129"/>
      <c r="J265" s="146">
        <v>12000000</v>
      </c>
      <c r="K265" s="147">
        <v>916664</v>
      </c>
      <c r="L265" s="269">
        <v>9000000</v>
      </c>
      <c r="M265" s="120">
        <v>3916664</v>
      </c>
      <c r="N265" s="220" t="s">
        <v>4976</v>
      </c>
    </row>
    <row r="266" spans="2:14" hidden="1" x14ac:dyDescent="0.25">
      <c r="B266" s="163">
        <v>34</v>
      </c>
      <c r="C266" s="137" t="s">
        <v>1806</v>
      </c>
      <c r="D266" s="116">
        <v>71.3</v>
      </c>
      <c r="E266" s="138" t="s">
        <v>4464</v>
      </c>
      <c r="F266" s="139">
        <v>42104901050066</v>
      </c>
      <c r="G266" s="118" t="e">
        <f>VLOOKUP(F266,#REF!,2,)</f>
        <v>#REF!</v>
      </c>
      <c r="H266" s="129" t="s">
        <v>3039</v>
      </c>
      <c r="I266" s="129"/>
      <c r="J266" s="146">
        <v>12000000</v>
      </c>
      <c r="K266" s="146">
        <v>0</v>
      </c>
      <c r="L266" s="269">
        <v>0</v>
      </c>
      <c r="M266" s="120">
        <v>12000000</v>
      </c>
      <c r="N266" s="220"/>
    </row>
    <row r="267" spans="2:14" hidden="1" x14ac:dyDescent="0.25">
      <c r="B267" s="163">
        <v>35</v>
      </c>
      <c r="C267" s="137" t="s">
        <v>1828</v>
      </c>
      <c r="D267" s="148">
        <v>70.400000000000006</v>
      </c>
      <c r="E267" s="138" t="s">
        <v>4464</v>
      </c>
      <c r="F267" s="139">
        <v>41806791140061</v>
      </c>
      <c r="G267" s="118" t="e">
        <f>VLOOKUP(F267,#REF!,2,)</f>
        <v>#REF!</v>
      </c>
      <c r="H267" s="129" t="s">
        <v>4733</v>
      </c>
      <c r="I267" s="129"/>
      <c r="J267" s="146">
        <v>9000000</v>
      </c>
      <c r="K267" s="146">
        <v>0</v>
      </c>
      <c r="L267" s="269">
        <v>0</v>
      </c>
      <c r="M267" s="120">
        <f t="shared" ref="M267" si="10">J267-K267-L267</f>
        <v>9000000</v>
      </c>
      <c r="N267" s="220" t="s">
        <v>4983</v>
      </c>
    </row>
    <row r="268" spans="2:14" hidden="1" x14ac:dyDescent="0.25">
      <c r="B268" s="163">
        <v>36</v>
      </c>
      <c r="C268" s="127" t="s">
        <v>1839</v>
      </c>
      <c r="D268" s="116">
        <v>87</v>
      </c>
      <c r="E268" s="138" t="s">
        <v>4464</v>
      </c>
      <c r="F268" s="139">
        <v>40903951140033</v>
      </c>
      <c r="G268" s="118" t="e">
        <f>VLOOKUP(F268,#REF!,2,)</f>
        <v>#REF!</v>
      </c>
      <c r="H268" s="129" t="s">
        <v>3077</v>
      </c>
      <c r="I268" s="129"/>
      <c r="J268" s="146">
        <v>12000000</v>
      </c>
      <c r="K268" s="146">
        <v>0</v>
      </c>
      <c r="L268" s="269">
        <v>12000000</v>
      </c>
      <c r="M268" s="120">
        <v>12000000</v>
      </c>
      <c r="N268" s="220"/>
    </row>
    <row r="269" spans="2:14" hidden="1" x14ac:dyDescent="0.25">
      <c r="B269" s="163">
        <v>37</v>
      </c>
      <c r="C269" s="137" t="s">
        <v>1870</v>
      </c>
      <c r="D269" s="116">
        <v>105.6</v>
      </c>
      <c r="E269" s="138" t="s">
        <v>4464</v>
      </c>
      <c r="F269" s="139">
        <v>61605035330013</v>
      </c>
      <c r="G269" s="118" t="e">
        <f>VLOOKUP(F269,#REF!,2,)</f>
        <v>#REF!</v>
      </c>
      <c r="H269" s="129" t="s">
        <v>3108</v>
      </c>
      <c r="I269" s="129"/>
      <c r="J269" s="146">
        <v>12000000</v>
      </c>
      <c r="K269" s="146">
        <v>0</v>
      </c>
      <c r="L269" s="269">
        <v>0</v>
      </c>
      <c r="M269" s="120">
        <v>12000000</v>
      </c>
      <c r="N269" s="220"/>
    </row>
    <row r="270" spans="2:14" hidden="1" x14ac:dyDescent="0.25">
      <c r="B270" s="163">
        <v>38</v>
      </c>
      <c r="C270" s="127" t="s">
        <v>1883</v>
      </c>
      <c r="D270" s="116">
        <v>124.94</v>
      </c>
      <c r="E270" s="138" t="s">
        <v>4464</v>
      </c>
      <c r="F270" s="139">
        <v>41312861140047</v>
      </c>
      <c r="G270" s="118" t="e">
        <f>VLOOKUP(F270,#REF!,2,)</f>
        <v>#REF!</v>
      </c>
      <c r="H270" s="129" t="s">
        <v>3126</v>
      </c>
      <c r="I270" s="129"/>
      <c r="J270" s="146">
        <v>12000000</v>
      </c>
      <c r="K270" s="146">
        <v>0</v>
      </c>
      <c r="L270" s="269">
        <v>3217000</v>
      </c>
      <c r="M270" s="120">
        <v>12000000</v>
      </c>
      <c r="N270" s="220"/>
    </row>
    <row r="271" spans="2:14" hidden="1" x14ac:dyDescent="0.25">
      <c r="B271" s="163">
        <v>39</v>
      </c>
      <c r="C271" s="127" t="s">
        <v>1894</v>
      </c>
      <c r="D271" s="116">
        <v>119.7</v>
      </c>
      <c r="E271" s="138" t="s">
        <v>4464</v>
      </c>
      <c r="F271" s="139">
        <v>42608861120095</v>
      </c>
      <c r="G271" s="118" t="e">
        <f>VLOOKUP(F271,#REF!,2,)</f>
        <v>#REF!</v>
      </c>
      <c r="H271" s="129" t="s">
        <v>3139</v>
      </c>
      <c r="I271" s="129"/>
      <c r="J271" s="146">
        <v>12000000</v>
      </c>
      <c r="K271" s="146">
        <v>0</v>
      </c>
      <c r="L271" s="269">
        <v>6000000</v>
      </c>
      <c r="M271" s="120">
        <v>12000000</v>
      </c>
      <c r="N271" s="220"/>
    </row>
    <row r="272" spans="2:14" x14ac:dyDescent="0.25">
      <c r="B272" s="163">
        <v>40</v>
      </c>
      <c r="C272" s="137" t="s">
        <v>1901</v>
      </c>
      <c r="D272" s="116">
        <v>70.599999999999994</v>
      </c>
      <c r="E272" s="138" t="s">
        <v>4464</v>
      </c>
      <c r="F272" s="139">
        <v>50306035330037</v>
      </c>
      <c r="G272" s="118"/>
      <c r="H272" s="129" t="s">
        <v>3145</v>
      </c>
      <c r="I272" s="129"/>
      <c r="J272" s="146">
        <v>12000000</v>
      </c>
      <c r="K272" s="147">
        <v>916664</v>
      </c>
      <c r="L272" s="269">
        <v>916000</v>
      </c>
      <c r="M272" s="120">
        <v>12916664</v>
      </c>
      <c r="N272" s="220"/>
    </row>
    <row r="273" spans="2:14" hidden="1" x14ac:dyDescent="0.25">
      <c r="B273" s="163">
        <v>41</v>
      </c>
      <c r="C273" s="137" t="s">
        <v>1963</v>
      </c>
      <c r="D273" s="116">
        <v>79.900000000000006</v>
      </c>
      <c r="E273" s="138" t="s">
        <v>4464</v>
      </c>
      <c r="F273" s="139">
        <v>41104851120050</v>
      </c>
      <c r="G273" s="118" t="e">
        <f>VLOOKUP(F273,#REF!,2,)</f>
        <v>#REF!</v>
      </c>
      <c r="H273" s="129" t="s">
        <v>3229</v>
      </c>
      <c r="I273" s="129"/>
      <c r="J273" s="146">
        <v>12000000</v>
      </c>
      <c r="K273" s="146">
        <v>0</v>
      </c>
      <c r="L273" s="269">
        <v>12000000</v>
      </c>
      <c r="M273" s="120">
        <v>12000000</v>
      </c>
      <c r="N273" s="220"/>
    </row>
    <row r="274" spans="2:14" hidden="1" x14ac:dyDescent="0.25">
      <c r="B274" s="163">
        <v>42</v>
      </c>
      <c r="C274" s="137" t="s">
        <v>1973</v>
      </c>
      <c r="D274" s="116">
        <v>75.599999999999994</v>
      </c>
      <c r="E274" s="138" t="s">
        <v>4464</v>
      </c>
      <c r="F274" s="139">
        <v>41311881140031</v>
      </c>
      <c r="G274" s="118" t="e">
        <f>VLOOKUP(F274,#REF!,2,)</f>
        <v>#REF!</v>
      </c>
      <c r="H274" s="129" t="s">
        <v>3245</v>
      </c>
      <c r="I274" s="129"/>
      <c r="J274" s="146">
        <v>12000000</v>
      </c>
      <c r="K274" s="146">
        <v>0</v>
      </c>
      <c r="L274" s="269">
        <v>0</v>
      </c>
      <c r="M274" s="120">
        <v>12000000</v>
      </c>
      <c r="N274" s="220"/>
    </row>
    <row r="275" spans="2:14" hidden="1" x14ac:dyDescent="0.25">
      <c r="B275" s="163">
        <v>43</v>
      </c>
      <c r="C275" s="137" t="s">
        <v>1975</v>
      </c>
      <c r="D275" s="148">
        <v>70.2</v>
      </c>
      <c r="E275" s="138" t="s">
        <v>4464</v>
      </c>
      <c r="F275" s="139">
        <v>32704861110083</v>
      </c>
      <c r="G275" s="118" t="e">
        <f>VLOOKUP(F275,#REF!,2,)</f>
        <v>#REF!</v>
      </c>
      <c r="H275" s="129" t="s">
        <v>3248</v>
      </c>
      <c r="I275" s="129"/>
      <c r="J275" s="146">
        <v>12000000</v>
      </c>
      <c r="K275" s="146">
        <v>0</v>
      </c>
      <c r="L275" s="269">
        <v>0</v>
      </c>
      <c r="M275" s="120">
        <v>12000000</v>
      </c>
      <c r="N275" s="220"/>
    </row>
    <row r="276" spans="2:14" hidden="1" x14ac:dyDescent="0.25">
      <c r="B276" s="163">
        <v>45</v>
      </c>
      <c r="C276" s="127" t="s">
        <v>1990</v>
      </c>
      <c r="D276" s="116">
        <v>123.9</v>
      </c>
      <c r="E276" s="138" t="s">
        <v>4464</v>
      </c>
      <c r="F276" s="139">
        <v>30604901100026</v>
      </c>
      <c r="G276" s="118" t="e">
        <f>VLOOKUP(F276,#REF!,2,)</f>
        <v>#REF!</v>
      </c>
      <c r="H276" s="129" t="s">
        <v>3267</v>
      </c>
      <c r="I276" s="129"/>
      <c r="J276" s="146">
        <v>12000000</v>
      </c>
      <c r="K276" s="146">
        <v>0</v>
      </c>
      <c r="L276" s="269">
        <v>6000000</v>
      </c>
      <c r="M276" s="120">
        <v>12000000</v>
      </c>
      <c r="N276" s="220"/>
    </row>
    <row r="277" spans="2:14" hidden="1" x14ac:dyDescent="0.25">
      <c r="B277" s="163">
        <v>46</v>
      </c>
      <c r="C277" s="137" t="s">
        <v>2025</v>
      </c>
      <c r="D277" s="116">
        <v>115.5</v>
      </c>
      <c r="E277" s="138" t="s">
        <v>4464</v>
      </c>
      <c r="F277" s="139">
        <v>52601015270041</v>
      </c>
      <c r="G277" s="118" t="e">
        <f>VLOOKUP(F277,#REF!,2,)</f>
        <v>#REF!</v>
      </c>
      <c r="H277" s="129" t="s">
        <v>3308</v>
      </c>
      <c r="I277" s="129"/>
      <c r="J277" s="146">
        <v>12000000</v>
      </c>
      <c r="K277" s="146">
        <v>0</v>
      </c>
      <c r="L277" s="269">
        <v>-9000000</v>
      </c>
      <c r="M277" s="120">
        <v>12000000</v>
      </c>
      <c r="N277" s="220"/>
    </row>
    <row r="278" spans="2:14" hidden="1" x14ac:dyDescent="0.25">
      <c r="B278" s="163">
        <v>47</v>
      </c>
      <c r="C278" s="137" t="s">
        <v>2034</v>
      </c>
      <c r="D278" s="116">
        <v>105.9</v>
      </c>
      <c r="E278" s="138" t="s">
        <v>4464</v>
      </c>
      <c r="F278" s="139">
        <v>60408055370019</v>
      </c>
      <c r="G278" s="118" t="e">
        <f>VLOOKUP(F278,#REF!,2,)</f>
        <v>#REF!</v>
      </c>
      <c r="H278" s="129" t="s">
        <v>3320</v>
      </c>
      <c r="I278" s="129"/>
      <c r="J278" s="146">
        <v>12000000</v>
      </c>
      <c r="K278" s="146">
        <v>0</v>
      </c>
      <c r="L278" s="269">
        <v>0</v>
      </c>
      <c r="M278" s="120">
        <v>12000000</v>
      </c>
      <c r="N278" s="220"/>
    </row>
    <row r="279" spans="2:14" hidden="1" x14ac:dyDescent="0.25">
      <c r="B279" s="163">
        <v>48</v>
      </c>
      <c r="C279" s="137" t="s">
        <v>2038</v>
      </c>
      <c r="D279" s="116">
        <v>129.19999999999999</v>
      </c>
      <c r="E279" s="138" t="s">
        <v>4464</v>
      </c>
      <c r="F279" s="139">
        <v>53110045260023</v>
      </c>
      <c r="G279" s="118" t="e">
        <f>VLOOKUP(F279,#REF!,2,)</f>
        <v>#REF!</v>
      </c>
      <c r="H279" s="129" t="s">
        <v>3326</v>
      </c>
      <c r="I279" s="129"/>
      <c r="J279" s="146">
        <v>12000000</v>
      </c>
      <c r="K279" s="146">
        <v>0</v>
      </c>
      <c r="L279" s="269">
        <v>0</v>
      </c>
      <c r="M279" s="120">
        <v>12000000</v>
      </c>
      <c r="N279" s="220"/>
    </row>
    <row r="280" spans="2:14" hidden="1" x14ac:dyDescent="0.25">
      <c r="B280" s="163">
        <v>49</v>
      </c>
      <c r="C280" s="137" t="s">
        <v>2052</v>
      </c>
      <c r="D280" s="116">
        <v>73.099999999999994</v>
      </c>
      <c r="E280" s="138" t="s">
        <v>4464</v>
      </c>
      <c r="F280" s="139">
        <v>33112965280015</v>
      </c>
      <c r="G280" s="118" t="e">
        <f>VLOOKUP(F280,#REF!,2,)</f>
        <v>#REF!</v>
      </c>
      <c r="H280" s="129" t="s">
        <v>3344</v>
      </c>
      <c r="I280" s="129"/>
      <c r="J280" s="146">
        <v>12000000</v>
      </c>
      <c r="K280" s="146">
        <v>0</v>
      </c>
      <c r="L280" s="269">
        <v>0</v>
      </c>
      <c r="M280" s="120">
        <v>12000000</v>
      </c>
      <c r="N280" s="220"/>
    </row>
    <row r="281" spans="2:14" hidden="1" x14ac:dyDescent="0.25">
      <c r="B281" s="163">
        <v>50</v>
      </c>
      <c r="C281" s="137" t="s">
        <v>2068</v>
      </c>
      <c r="D281" s="116">
        <v>147.5</v>
      </c>
      <c r="E281" s="138" t="s">
        <v>4464</v>
      </c>
      <c r="F281" s="139">
        <v>41310871090059</v>
      </c>
      <c r="G281" s="118" t="e">
        <f>VLOOKUP(F281,#REF!,2,)</f>
        <v>#REF!</v>
      </c>
      <c r="H281" s="129" t="s">
        <v>3360</v>
      </c>
      <c r="I281" s="129"/>
      <c r="J281" s="146">
        <v>12000000</v>
      </c>
      <c r="K281" s="146">
        <v>0</v>
      </c>
      <c r="L281" s="269">
        <v>0</v>
      </c>
      <c r="M281" s="120">
        <v>12000000</v>
      </c>
      <c r="N281" s="220"/>
    </row>
    <row r="282" spans="2:14" hidden="1" x14ac:dyDescent="0.25">
      <c r="B282" s="163">
        <v>51</v>
      </c>
      <c r="C282" s="137" t="s">
        <v>2078</v>
      </c>
      <c r="D282" s="116">
        <v>72.3</v>
      </c>
      <c r="E282" s="138" t="s">
        <v>4464</v>
      </c>
      <c r="F282" s="139">
        <v>31108985300026</v>
      </c>
      <c r="G282" s="118" t="e">
        <f>VLOOKUP(F282,#REF!,2,)</f>
        <v>#REF!</v>
      </c>
      <c r="H282" s="129" t="s">
        <v>3377</v>
      </c>
      <c r="I282" s="129"/>
      <c r="J282" s="146">
        <v>12000000</v>
      </c>
      <c r="K282" s="146">
        <v>0</v>
      </c>
      <c r="L282" s="269">
        <v>3060000</v>
      </c>
      <c r="M282" s="120">
        <v>12000000</v>
      </c>
      <c r="N282" s="220"/>
    </row>
    <row r="283" spans="2:14" hidden="1" x14ac:dyDescent="0.25">
      <c r="B283" s="163">
        <v>52</v>
      </c>
      <c r="C283" s="127" t="s">
        <v>2080</v>
      </c>
      <c r="D283" s="116">
        <v>124.9</v>
      </c>
      <c r="E283" s="138" t="s">
        <v>4464</v>
      </c>
      <c r="F283" s="139">
        <v>50905055300033</v>
      </c>
      <c r="G283" s="118" t="e">
        <f>VLOOKUP(F283,#REF!,2,)</f>
        <v>#REF!</v>
      </c>
      <c r="H283" s="129" t="s">
        <v>3379</v>
      </c>
      <c r="I283" s="129"/>
      <c r="J283" s="146">
        <v>12000000</v>
      </c>
      <c r="K283" s="146">
        <v>0</v>
      </c>
      <c r="L283" s="269">
        <v>0</v>
      </c>
      <c r="M283" s="120">
        <v>12000000</v>
      </c>
      <c r="N283" s="220"/>
    </row>
    <row r="284" spans="2:14" hidden="1" x14ac:dyDescent="0.25">
      <c r="B284" s="163">
        <v>53</v>
      </c>
      <c r="C284" s="127" t="s">
        <v>2081</v>
      </c>
      <c r="D284" s="148">
        <v>82.8</v>
      </c>
      <c r="E284" s="138" t="s">
        <v>4464</v>
      </c>
      <c r="F284" s="139">
        <v>52108015290027</v>
      </c>
      <c r="G284" s="118" t="e">
        <f>VLOOKUP(F284,#REF!,2,)</f>
        <v>#REF!</v>
      </c>
      <c r="H284" s="129" t="s">
        <v>3381</v>
      </c>
      <c r="I284" s="129"/>
      <c r="J284" s="146">
        <v>12000000</v>
      </c>
      <c r="K284" s="146">
        <v>0</v>
      </c>
      <c r="L284" s="269">
        <v>1000</v>
      </c>
      <c r="M284" s="120">
        <v>12000000</v>
      </c>
      <c r="N284" s="220"/>
    </row>
    <row r="285" spans="2:14" hidden="1" x14ac:dyDescent="0.25">
      <c r="B285" s="163">
        <v>54</v>
      </c>
      <c r="C285" s="137" t="s">
        <v>2122</v>
      </c>
      <c r="D285" s="116">
        <v>102.5</v>
      </c>
      <c r="E285" s="138" t="s">
        <v>4464</v>
      </c>
      <c r="F285" s="139">
        <v>40312851090010</v>
      </c>
      <c r="G285" s="118" t="e">
        <f>VLOOKUP(F285,#REF!,2,)</f>
        <v>#REF!</v>
      </c>
      <c r="H285" s="129" t="s">
        <v>3432</v>
      </c>
      <c r="I285" s="129"/>
      <c r="J285" s="146">
        <v>12000000</v>
      </c>
      <c r="K285" s="146">
        <v>0</v>
      </c>
      <c r="L285" s="269">
        <v>3000000</v>
      </c>
      <c r="M285" s="120">
        <v>12000000</v>
      </c>
      <c r="N285" s="220"/>
    </row>
    <row r="286" spans="2:14" hidden="1" x14ac:dyDescent="0.25">
      <c r="B286" s="163">
        <v>55</v>
      </c>
      <c r="C286" s="127" t="s">
        <v>2125</v>
      </c>
      <c r="D286" s="116">
        <v>99.1</v>
      </c>
      <c r="E286" s="138" t="s">
        <v>4464</v>
      </c>
      <c r="F286" s="139">
        <v>41001985300021</v>
      </c>
      <c r="G286" s="118" t="e">
        <f>VLOOKUP(F286,#REF!,2,)</f>
        <v>#REF!</v>
      </c>
      <c r="H286" s="129" t="s">
        <v>3434</v>
      </c>
      <c r="I286" s="129"/>
      <c r="J286" s="146">
        <v>12000000</v>
      </c>
      <c r="K286" s="146">
        <v>0</v>
      </c>
      <c r="L286" s="269">
        <v>12000000</v>
      </c>
      <c r="M286" s="120">
        <v>12000000</v>
      </c>
      <c r="N286" s="220"/>
    </row>
    <row r="287" spans="2:14" x14ac:dyDescent="0.25">
      <c r="B287" s="163">
        <v>56</v>
      </c>
      <c r="C287" s="127" t="s">
        <v>2173</v>
      </c>
      <c r="D287" s="116">
        <v>128.4</v>
      </c>
      <c r="E287" s="138" t="s">
        <v>4464</v>
      </c>
      <c r="F287" s="139">
        <v>51010045300032</v>
      </c>
      <c r="G287" s="118"/>
      <c r="H287" s="129" t="s">
        <v>3498</v>
      </c>
      <c r="I287" s="129"/>
      <c r="J287" s="146">
        <v>12000000</v>
      </c>
      <c r="K287" s="147">
        <v>916664</v>
      </c>
      <c r="L287" s="269">
        <v>0</v>
      </c>
      <c r="M287" s="120">
        <v>12916664</v>
      </c>
      <c r="N287" s="220"/>
    </row>
    <row r="288" spans="2:14" hidden="1" x14ac:dyDescent="0.25">
      <c r="B288" s="163">
        <v>57</v>
      </c>
      <c r="C288" s="127" t="s">
        <v>2200</v>
      </c>
      <c r="D288" s="116">
        <v>54.9</v>
      </c>
      <c r="E288" s="138" t="s">
        <v>4464</v>
      </c>
      <c r="F288" s="139">
        <v>51311035300017</v>
      </c>
      <c r="G288" s="118" t="e">
        <f>VLOOKUP(F288,#REF!,2,)</f>
        <v>#REF!</v>
      </c>
      <c r="H288" s="129" t="s">
        <v>3528</v>
      </c>
      <c r="I288" s="129"/>
      <c r="J288" s="146">
        <v>12000000</v>
      </c>
      <c r="K288" s="146">
        <v>0</v>
      </c>
      <c r="L288" s="269">
        <v>5000000</v>
      </c>
      <c r="M288" s="120">
        <v>12000000</v>
      </c>
      <c r="N288" s="220"/>
    </row>
    <row r="289" spans="2:14" hidden="1" x14ac:dyDescent="0.25">
      <c r="B289" s="163">
        <v>58</v>
      </c>
      <c r="C289" s="127" t="s">
        <v>2216</v>
      </c>
      <c r="D289" s="116">
        <v>59.9</v>
      </c>
      <c r="E289" s="138" t="s">
        <v>4464</v>
      </c>
      <c r="F289" s="139">
        <v>32310951050054</v>
      </c>
      <c r="G289" s="118" t="e">
        <f>VLOOKUP(F289,#REF!,2,)</f>
        <v>#REF!</v>
      </c>
      <c r="H289" s="129" t="s">
        <v>3545</v>
      </c>
      <c r="I289" s="129"/>
      <c r="J289" s="146">
        <v>12000000</v>
      </c>
      <c r="K289" s="146">
        <v>0</v>
      </c>
      <c r="L289" s="269">
        <v>0</v>
      </c>
      <c r="M289" s="120">
        <v>12000000</v>
      </c>
      <c r="N289" s="220"/>
    </row>
    <row r="290" spans="2:14" hidden="1" x14ac:dyDescent="0.25">
      <c r="B290" s="163">
        <v>60</v>
      </c>
      <c r="C290" s="137" t="s">
        <v>2259</v>
      </c>
      <c r="D290" s="116">
        <v>72.3</v>
      </c>
      <c r="E290" s="138" t="s">
        <v>4464</v>
      </c>
      <c r="F290" s="139">
        <v>32002951110046</v>
      </c>
      <c r="G290" s="118" t="e">
        <f>VLOOKUP(F290,#REF!,2,)</f>
        <v>#REF!</v>
      </c>
      <c r="H290" s="129" t="s">
        <v>3590</v>
      </c>
      <c r="I290" s="129"/>
      <c r="J290" s="146">
        <v>12000000</v>
      </c>
      <c r="K290" s="146">
        <v>0</v>
      </c>
      <c r="L290" s="269">
        <v>-1985000</v>
      </c>
      <c r="M290" s="120">
        <v>12000000</v>
      </c>
      <c r="N290" s="220"/>
    </row>
    <row r="291" spans="2:14" hidden="1" x14ac:dyDescent="0.25">
      <c r="B291" s="163">
        <v>61</v>
      </c>
      <c r="C291" s="137" t="s">
        <v>2265</v>
      </c>
      <c r="D291" s="116">
        <v>137.9</v>
      </c>
      <c r="E291" s="138" t="s">
        <v>4464</v>
      </c>
      <c r="F291" s="139">
        <v>31504975250018</v>
      </c>
      <c r="G291" s="118" t="e">
        <f>VLOOKUP(F291,#REF!,2,)</f>
        <v>#REF!</v>
      </c>
      <c r="H291" s="129" t="s">
        <v>3606</v>
      </c>
      <c r="I291" s="129"/>
      <c r="J291" s="146">
        <v>12000000</v>
      </c>
      <c r="K291" s="146">
        <v>0</v>
      </c>
      <c r="L291" s="269">
        <v>0</v>
      </c>
      <c r="M291" s="120">
        <v>12000000</v>
      </c>
      <c r="N291" s="220"/>
    </row>
    <row r="292" spans="2:14" hidden="1" x14ac:dyDescent="0.25">
      <c r="B292" s="163">
        <v>63</v>
      </c>
      <c r="C292" s="127" t="s">
        <v>4734</v>
      </c>
      <c r="D292" s="116">
        <v>62.3</v>
      </c>
      <c r="E292" s="138" t="s">
        <v>4464</v>
      </c>
      <c r="F292" s="139">
        <v>41107975430018</v>
      </c>
      <c r="G292" s="118" t="e">
        <f>VLOOKUP(F292,#REF!,2,)</f>
        <v>#REF!</v>
      </c>
      <c r="H292" s="129" t="s">
        <v>4735</v>
      </c>
      <c r="I292" s="129"/>
      <c r="J292" s="146">
        <v>12000000</v>
      </c>
      <c r="K292" s="146">
        <v>0</v>
      </c>
      <c r="L292" s="269">
        <v>12000000</v>
      </c>
      <c r="M292" s="120">
        <v>12000000</v>
      </c>
      <c r="N292" s="220"/>
    </row>
    <row r="293" spans="2:14" hidden="1" x14ac:dyDescent="0.25">
      <c r="B293" s="163">
        <v>64</v>
      </c>
      <c r="C293" s="137" t="s">
        <v>2322</v>
      </c>
      <c r="D293" s="148">
        <v>81.8</v>
      </c>
      <c r="E293" s="138" t="s">
        <v>4464</v>
      </c>
      <c r="F293" s="139">
        <v>42003791140036</v>
      </c>
      <c r="G293" s="118" t="e">
        <f>VLOOKUP(F293,#REF!,2,)</f>
        <v>#REF!</v>
      </c>
      <c r="H293" s="129" t="s">
        <v>3671</v>
      </c>
      <c r="I293" s="129"/>
      <c r="J293" s="146">
        <v>12000000</v>
      </c>
      <c r="K293" s="146">
        <v>0</v>
      </c>
      <c r="L293" s="269">
        <v>0</v>
      </c>
      <c r="M293" s="120">
        <v>12000000</v>
      </c>
      <c r="N293" s="220"/>
    </row>
    <row r="294" spans="2:14" hidden="1" x14ac:dyDescent="0.25">
      <c r="B294" s="163">
        <v>65</v>
      </c>
      <c r="C294" s="127" t="s">
        <v>4736</v>
      </c>
      <c r="D294" s="116">
        <v>119.9</v>
      </c>
      <c r="E294" s="138" t="s">
        <v>4464</v>
      </c>
      <c r="F294" s="139">
        <v>61308035350013</v>
      </c>
      <c r="G294" s="118" t="e">
        <f>VLOOKUP(F294,#REF!,2,)</f>
        <v>#REF!</v>
      </c>
      <c r="H294" s="129" t="s">
        <v>3707</v>
      </c>
      <c r="I294" s="129"/>
      <c r="J294" s="146">
        <v>12000000</v>
      </c>
      <c r="K294" s="146">
        <v>0</v>
      </c>
      <c r="L294" s="269">
        <v>9000000</v>
      </c>
      <c r="M294" s="120">
        <v>12000000</v>
      </c>
      <c r="N294" s="220" t="s">
        <v>4980</v>
      </c>
    </row>
    <row r="295" spans="2:14" x14ac:dyDescent="0.25">
      <c r="B295" s="163">
        <v>66</v>
      </c>
      <c r="C295" s="127" t="s">
        <v>4466</v>
      </c>
      <c r="D295" s="116">
        <v>66.400000000000006</v>
      </c>
      <c r="E295" s="138" t="s">
        <v>4464</v>
      </c>
      <c r="F295" s="139">
        <v>42511951000037</v>
      </c>
      <c r="G295" s="118"/>
      <c r="H295" s="129" t="s">
        <v>2688</v>
      </c>
      <c r="I295" s="129"/>
      <c r="J295" s="146">
        <v>12000000</v>
      </c>
      <c r="K295" s="147">
        <v>916664</v>
      </c>
      <c r="L295" s="269">
        <v>12000000</v>
      </c>
      <c r="M295" s="120">
        <v>12916664</v>
      </c>
      <c r="N295" s="220"/>
    </row>
    <row r="296" spans="2:14" hidden="1" x14ac:dyDescent="0.25">
      <c r="B296" s="163">
        <v>68</v>
      </c>
      <c r="C296" s="127" t="s">
        <v>1826</v>
      </c>
      <c r="D296" s="116">
        <v>71.599999999999994</v>
      </c>
      <c r="E296" s="138" t="s">
        <v>4464</v>
      </c>
      <c r="F296" s="139">
        <v>60604035340014</v>
      </c>
      <c r="G296" s="118" t="e">
        <f>VLOOKUP(F296,#REF!,2,)</f>
        <v>#REF!</v>
      </c>
      <c r="H296" s="129" t="s">
        <v>3060</v>
      </c>
      <c r="I296" s="129"/>
      <c r="J296" s="146">
        <v>12000000</v>
      </c>
      <c r="K296" s="146">
        <v>0</v>
      </c>
      <c r="L296" s="269">
        <v>3000000</v>
      </c>
      <c r="M296" s="120">
        <v>12000000</v>
      </c>
      <c r="N296" s="220"/>
    </row>
    <row r="297" spans="2:14" hidden="1" x14ac:dyDescent="0.25">
      <c r="B297" s="163">
        <v>69</v>
      </c>
      <c r="C297" s="127" t="s">
        <v>1332</v>
      </c>
      <c r="D297" s="116">
        <v>105.4</v>
      </c>
      <c r="E297" s="138" t="s">
        <v>4464</v>
      </c>
      <c r="F297" s="139">
        <v>40605911110082</v>
      </c>
      <c r="G297" s="118" t="e">
        <f>VLOOKUP(F297,#REF!,2,)</f>
        <v>#REF!</v>
      </c>
      <c r="H297" s="129" t="s">
        <v>2430</v>
      </c>
      <c r="I297" s="129"/>
      <c r="J297" s="146">
        <v>12000000</v>
      </c>
      <c r="K297" s="146">
        <v>0</v>
      </c>
      <c r="L297" s="269">
        <v>12000000</v>
      </c>
      <c r="M297" s="120">
        <v>12000000</v>
      </c>
      <c r="N297" s="220"/>
    </row>
    <row r="298" spans="2:14" hidden="1" x14ac:dyDescent="0.25">
      <c r="B298" s="163">
        <v>70</v>
      </c>
      <c r="C298" s="127" t="s">
        <v>4737</v>
      </c>
      <c r="D298" s="116">
        <v>96.3</v>
      </c>
      <c r="E298" s="138" t="s">
        <v>4464</v>
      </c>
      <c r="F298" s="139">
        <v>40511821060017</v>
      </c>
      <c r="G298" s="118" t="e">
        <f>VLOOKUP(F298,#REF!,2,)</f>
        <v>#REF!</v>
      </c>
      <c r="H298" s="129" t="s">
        <v>3037</v>
      </c>
      <c r="I298" s="129"/>
      <c r="J298" s="146">
        <v>12000000</v>
      </c>
      <c r="K298" s="146">
        <v>0</v>
      </c>
      <c r="L298" s="269">
        <v>12000000</v>
      </c>
      <c r="M298" s="120">
        <v>12000000</v>
      </c>
      <c r="N298" s="220"/>
    </row>
    <row r="299" spans="2:14" hidden="1" x14ac:dyDescent="0.25">
      <c r="B299" s="163">
        <v>71</v>
      </c>
      <c r="C299" s="127" t="s">
        <v>1873</v>
      </c>
      <c r="D299" s="116">
        <v>79.900000000000006</v>
      </c>
      <c r="E299" s="138" t="s">
        <v>4464</v>
      </c>
      <c r="F299" s="139">
        <v>41008851120051</v>
      </c>
      <c r="G299" s="118" t="e">
        <f>VLOOKUP(F299,#REF!,2,)</f>
        <v>#REF!</v>
      </c>
      <c r="H299" s="129" t="s">
        <v>3114</v>
      </c>
      <c r="I299" s="129"/>
      <c r="J299" s="146">
        <v>12000000</v>
      </c>
      <c r="K299" s="146">
        <v>0</v>
      </c>
      <c r="L299" s="269">
        <v>1000000</v>
      </c>
      <c r="M299" s="120">
        <v>12000000</v>
      </c>
      <c r="N299" s="220"/>
    </row>
    <row r="300" spans="2:14" hidden="1" x14ac:dyDescent="0.25">
      <c r="B300" s="163">
        <v>72</v>
      </c>
      <c r="C300" s="127" t="s">
        <v>4738</v>
      </c>
      <c r="D300" s="116">
        <v>69.3</v>
      </c>
      <c r="E300" s="138" t="s">
        <v>4464</v>
      </c>
      <c r="F300" s="139">
        <v>40610975290016</v>
      </c>
      <c r="G300" s="118" t="e">
        <f>VLOOKUP(F300,#REF!,2,)</f>
        <v>#REF!</v>
      </c>
      <c r="H300" s="129" t="s">
        <v>3035</v>
      </c>
      <c r="I300" s="129"/>
      <c r="J300" s="146">
        <v>12000000</v>
      </c>
      <c r="K300" s="146">
        <v>0</v>
      </c>
      <c r="L300" s="269">
        <v>0</v>
      </c>
      <c r="M300" s="120">
        <v>12000000</v>
      </c>
      <c r="N300" s="220"/>
    </row>
    <row r="301" spans="2:14" hidden="1" x14ac:dyDescent="0.25">
      <c r="B301" s="163">
        <v>73</v>
      </c>
      <c r="C301" s="127" t="s">
        <v>4739</v>
      </c>
      <c r="D301" s="116">
        <v>74.400000000000006</v>
      </c>
      <c r="E301" s="138" t="s">
        <v>4464</v>
      </c>
      <c r="F301" s="139">
        <v>30508955310016</v>
      </c>
      <c r="G301" s="118" t="e">
        <f>VLOOKUP(F301,#REF!,2,)</f>
        <v>#REF!</v>
      </c>
      <c r="H301" s="129" t="s">
        <v>4740</v>
      </c>
      <c r="I301" s="129"/>
      <c r="J301" s="146">
        <v>12000000</v>
      </c>
      <c r="K301" s="146">
        <v>0</v>
      </c>
      <c r="L301" s="269">
        <v>0</v>
      </c>
      <c r="M301" s="120">
        <f t="shared" ref="M301" si="11">J301-K301-L301</f>
        <v>12000000</v>
      </c>
      <c r="N301" s="220"/>
    </row>
    <row r="302" spans="2:14" hidden="1" x14ac:dyDescent="0.25">
      <c r="B302" s="163">
        <v>74</v>
      </c>
      <c r="C302" s="127" t="s">
        <v>4741</v>
      </c>
      <c r="D302" s="116">
        <v>73.400000000000006</v>
      </c>
      <c r="E302" s="138" t="s">
        <v>4464</v>
      </c>
      <c r="F302" s="139">
        <v>60105015300027</v>
      </c>
      <c r="G302" s="118" t="e">
        <f>VLOOKUP(F302,#REF!,2,)</f>
        <v>#REF!</v>
      </c>
      <c r="H302" s="129" t="s">
        <v>3235</v>
      </c>
      <c r="I302" s="129"/>
      <c r="J302" s="146">
        <v>12000000</v>
      </c>
      <c r="K302" s="146">
        <v>0</v>
      </c>
      <c r="L302" s="269">
        <v>4000000</v>
      </c>
      <c r="M302" s="120">
        <v>12000000</v>
      </c>
      <c r="N302" s="220"/>
    </row>
    <row r="303" spans="2:14" hidden="1" x14ac:dyDescent="0.25">
      <c r="B303" s="163">
        <v>75</v>
      </c>
      <c r="C303" s="127" t="s">
        <v>4742</v>
      </c>
      <c r="D303" s="116">
        <v>71.599999999999994</v>
      </c>
      <c r="E303" s="138" t="s">
        <v>4464</v>
      </c>
      <c r="F303" s="139">
        <v>52103005300016</v>
      </c>
      <c r="G303" s="118" t="e">
        <f>VLOOKUP(F303,#REF!,2,)</f>
        <v>#REF!</v>
      </c>
      <c r="H303" s="129" t="s">
        <v>3056</v>
      </c>
      <c r="I303" s="129"/>
      <c r="J303" s="146">
        <v>12000000</v>
      </c>
      <c r="K303" s="146">
        <v>0</v>
      </c>
      <c r="L303" s="269">
        <v>0</v>
      </c>
      <c r="M303" s="120">
        <v>12000000</v>
      </c>
      <c r="N303" s="220"/>
    </row>
    <row r="304" spans="2:14" hidden="1" x14ac:dyDescent="0.25">
      <c r="B304" s="163">
        <v>76</v>
      </c>
      <c r="C304" s="127" t="s">
        <v>4743</v>
      </c>
      <c r="D304" s="116">
        <v>105.5</v>
      </c>
      <c r="E304" s="138" t="s">
        <v>4464</v>
      </c>
      <c r="F304" s="139">
        <v>42201975300012</v>
      </c>
      <c r="G304" s="118" t="e">
        <f>VLOOKUP(F304,#REF!,2,)</f>
        <v>#REF!</v>
      </c>
      <c r="H304" s="129" t="s">
        <v>4744</v>
      </c>
      <c r="I304" s="129"/>
      <c r="J304" s="146">
        <v>12000000</v>
      </c>
      <c r="K304" s="146">
        <v>0</v>
      </c>
      <c r="L304" s="269">
        <v>6500000</v>
      </c>
      <c r="M304" s="120">
        <v>12000000</v>
      </c>
      <c r="N304" s="220"/>
    </row>
    <row r="305" spans="1:14" hidden="1" x14ac:dyDescent="0.25">
      <c r="B305" s="163">
        <v>77</v>
      </c>
      <c r="C305" s="127" t="s">
        <v>4745</v>
      </c>
      <c r="D305" s="116">
        <v>85.7</v>
      </c>
      <c r="E305" s="138" t="s">
        <v>4464</v>
      </c>
      <c r="F305" s="139">
        <v>42806911000131</v>
      </c>
      <c r="G305" s="118" t="e">
        <f>VLOOKUP(F305,#REF!,2,)</f>
        <v>#REF!</v>
      </c>
      <c r="H305" s="129" t="s">
        <v>3651</v>
      </c>
      <c r="I305" s="129"/>
      <c r="J305" s="146">
        <v>12000000</v>
      </c>
      <c r="K305" s="146">
        <v>0</v>
      </c>
      <c r="L305" s="269">
        <v>0</v>
      </c>
      <c r="M305" s="120">
        <v>12000000</v>
      </c>
      <c r="N305" s="220"/>
    </row>
    <row r="306" spans="1:14" hidden="1" x14ac:dyDescent="0.25">
      <c r="B306" s="163">
        <v>79</v>
      </c>
      <c r="C306" s="127" t="s">
        <v>4746</v>
      </c>
      <c r="D306" s="116">
        <v>98.2</v>
      </c>
      <c r="E306" s="138" t="s">
        <v>4464</v>
      </c>
      <c r="F306" s="139">
        <v>51409015280016</v>
      </c>
      <c r="G306" s="118" t="e">
        <f>VLOOKUP(F306,#REF!,2,)</f>
        <v>#REF!</v>
      </c>
      <c r="H306" s="129" t="s">
        <v>2787</v>
      </c>
      <c r="I306" s="129"/>
      <c r="J306" s="146">
        <v>12000000</v>
      </c>
      <c r="K306" s="146">
        <v>0</v>
      </c>
      <c r="L306" s="269">
        <v>0</v>
      </c>
      <c r="M306" s="120">
        <v>12000000</v>
      </c>
      <c r="N306" s="220"/>
    </row>
    <row r="307" spans="1:14" hidden="1" x14ac:dyDescent="0.25">
      <c r="B307" s="163">
        <v>80</v>
      </c>
      <c r="C307" s="137" t="s">
        <v>1454</v>
      </c>
      <c r="D307" s="116">
        <v>62.3</v>
      </c>
      <c r="E307" s="138" t="s">
        <v>4464</v>
      </c>
      <c r="F307" s="139">
        <v>31803975320032</v>
      </c>
      <c r="G307" s="118" t="e">
        <f>VLOOKUP(F307,#REF!,2,)</f>
        <v>#REF!</v>
      </c>
      <c r="H307" s="129" t="s">
        <v>2586</v>
      </c>
      <c r="I307" s="129"/>
      <c r="J307" s="146">
        <v>36000000</v>
      </c>
      <c r="K307" s="146">
        <v>0</v>
      </c>
      <c r="L307" s="269">
        <v>6000000</v>
      </c>
      <c r="M307" s="120">
        <v>36000000</v>
      </c>
      <c r="N307" s="220"/>
    </row>
    <row r="308" spans="1:14" hidden="1" x14ac:dyDescent="0.25">
      <c r="B308" s="139">
        <v>81</v>
      </c>
      <c r="C308" s="127" t="s">
        <v>1412</v>
      </c>
      <c r="D308" s="143">
        <v>57.8</v>
      </c>
      <c r="E308" s="144" t="s">
        <v>4464</v>
      </c>
      <c r="F308" s="139">
        <v>30306975300053</v>
      </c>
      <c r="G308" s="118" t="e">
        <f>VLOOKUP(F308,#REF!,2,)</f>
        <v>#REF!</v>
      </c>
      <c r="H308" s="129" t="s">
        <v>2538</v>
      </c>
      <c r="I308" s="129"/>
      <c r="J308" s="208">
        <v>12000000</v>
      </c>
      <c r="K308" s="208">
        <v>0</v>
      </c>
      <c r="L308" s="269">
        <v>0</v>
      </c>
      <c r="M308" s="141">
        <v>12000000</v>
      </c>
      <c r="N308" s="275"/>
    </row>
    <row r="309" spans="1:14" hidden="1" x14ac:dyDescent="0.25">
      <c r="B309" s="139">
        <v>82</v>
      </c>
      <c r="C309" s="127" t="s">
        <v>4747</v>
      </c>
      <c r="D309" s="143">
        <v>70.8</v>
      </c>
      <c r="E309" s="144" t="s">
        <v>4464</v>
      </c>
      <c r="F309" s="139">
        <v>40110680950019</v>
      </c>
      <c r="G309" s="118" t="e">
        <f>VLOOKUP(F309,#REF!,2,)</f>
        <v>#REF!</v>
      </c>
      <c r="H309" s="129" t="s">
        <v>2679</v>
      </c>
      <c r="I309" s="129" t="s">
        <v>4748</v>
      </c>
      <c r="J309" s="208">
        <v>12000000</v>
      </c>
      <c r="K309" s="208">
        <v>0</v>
      </c>
      <c r="L309" s="269">
        <v>0</v>
      </c>
      <c r="M309" s="141">
        <v>12000000</v>
      </c>
      <c r="N309" s="275" t="s">
        <v>4979</v>
      </c>
    </row>
    <row r="310" spans="1:14" hidden="1" x14ac:dyDescent="0.25">
      <c r="B310" s="139">
        <v>1</v>
      </c>
      <c r="C310" s="127" t="s">
        <v>1766</v>
      </c>
      <c r="D310" s="143">
        <v>69.5</v>
      </c>
      <c r="E310" s="144" t="s">
        <v>4464</v>
      </c>
      <c r="F310" s="128">
        <v>42604985320016</v>
      </c>
      <c r="G310" s="118" t="e">
        <f>VLOOKUP(F310,#REF!,2,)</f>
        <v>#REF!</v>
      </c>
      <c r="H310" s="129" t="s">
        <v>2977</v>
      </c>
      <c r="I310" s="130">
        <v>883042698</v>
      </c>
      <c r="J310" s="145">
        <v>12000000</v>
      </c>
      <c r="K310" s="145">
        <v>0</v>
      </c>
      <c r="L310" s="269">
        <v>0</v>
      </c>
      <c r="M310" s="141">
        <v>12000000</v>
      </c>
      <c r="N310" s="278" t="s">
        <v>4962</v>
      </c>
    </row>
    <row r="311" spans="1:14" hidden="1" x14ac:dyDescent="0.25">
      <c r="B311" s="209">
        <v>3</v>
      </c>
      <c r="C311" s="210" t="s">
        <v>4749</v>
      </c>
      <c r="D311" s="211">
        <v>77.8</v>
      </c>
      <c r="E311" s="212" t="s">
        <v>4464</v>
      </c>
      <c r="F311" s="213">
        <v>50201025260027</v>
      </c>
      <c r="G311" s="118" t="e">
        <f>VLOOKUP(F311,#REF!,2,)</f>
        <v>#REF!</v>
      </c>
      <c r="H311" s="214" t="s">
        <v>4750</v>
      </c>
      <c r="I311" s="215">
        <v>934528588</v>
      </c>
      <c r="J311" s="216">
        <v>12000000</v>
      </c>
      <c r="K311" s="216">
        <v>0</v>
      </c>
      <c r="L311" s="269">
        <v>-18000000</v>
      </c>
      <c r="M311" s="120">
        <f t="shared" ref="M311" si="12">J311-K311-L311</f>
        <v>30000000</v>
      </c>
      <c r="N311" s="282" t="s">
        <v>4962</v>
      </c>
    </row>
    <row r="312" spans="1:14" hidden="1" x14ac:dyDescent="0.25">
      <c r="B312" s="209">
        <v>6</v>
      </c>
      <c r="C312" s="217" t="s">
        <v>4751</v>
      </c>
      <c r="D312" s="211">
        <v>75</v>
      </c>
      <c r="E312" s="212" t="s">
        <v>4464</v>
      </c>
      <c r="F312" s="209">
        <v>40312921010038</v>
      </c>
      <c r="G312" s="118" t="e">
        <f>VLOOKUP(F312,#REF!,2,)</f>
        <v>#REF!</v>
      </c>
      <c r="H312" s="215" t="s">
        <v>4752</v>
      </c>
      <c r="I312" s="215">
        <v>907451125</v>
      </c>
      <c r="J312" s="216">
        <v>12000000</v>
      </c>
      <c r="K312" s="216">
        <v>0</v>
      </c>
      <c r="L312" s="269">
        <v>-18000000</v>
      </c>
      <c r="M312" s="216">
        <v>12000000</v>
      </c>
      <c r="N312" s="210"/>
    </row>
    <row r="313" spans="1:14" hidden="1" x14ac:dyDescent="0.25">
      <c r="B313" s="139">
        <v>7</v>
      </c>
      <c r="C313" s="115" t="s">
        <v>4753</v>
      </c>
      <c r="D313" s="140">
        <v>78</v>
      </c>
      <c r="E313" s="149" t="s">
        <v>4464</v>
      </c>
      <c r="F313" s="118">
        <v>40212931110035</v>
      </c>
      <c r="G313" s="118" t="e">
        <f>VLOOKUP(F313,#REF!,2,)</f>
        <v>#REF!</v>
      </c>
      <c r="H313" s="133" t="s">
        <v>2981</v>
      </c>
      <c r="I313" s="133">
        <v>997082459</v>
      </c>
      <c r="J313" s="141">
        <v>12000000</v>
      </c>
      <c r="K313" s="141">
        <v>0</v>
      </c>
      <c r="L313" s="269">
        <v>0</v>
      </c>
      <c r="M313" s="141">
        <v>12000000</v>
      </c>
      <c r="N313" s="127"/>
    </row>
    <row r="314" spans="1:14" hidden="1" x14ac:dyDescent="0.25">
      <c r="B314" s="139">
        <v>8</v>
      </c>
      <c r="C314" s="115" t="s">
        <v>4754</v>
      </c>
      <c r="D314" s="140">
        <v>81</v>
      </c>
      <c r="E314" s="149" t="s">
        <v>4464</v>
      </c>
      <c r="F314" s="118">
        <v>40405861110123</v>
      </c>
      <c r="G314" s="118" t="e">
        <f>VLOOKUP(F314,#REF!,2,)</f>
        <v>#REF!</v>
      </c>
      <c r="H314" s="133" t="s">
        <v>3365</v>
      </c>
      <c r="I314" s="133">
        <v>978640220</v>
      </c>
      <c r="J314" s="141">
        <v>12000000</v>
      </c>
      <c r="K314" s="141">
        <v>0</v>
      </c>
      <c r="L314" s="269">
        <v>0</v>
      </c>
      <c r="M314" s="141">
        <v>12000000</v>
      </c>
      <c r="N314" s="127"/>
    </row>
    <row r="315" spans="1:14" x14ac:dyDescent="0.25">
      <c r="B315" s="139">
        <v>9</v>
      </c>
      <c r="C315" s="115" t="s">
        <v>4467</v>
      </c>
      <c r="D315" s="140">
        <v>82</v>
      </c>
      <c r="E315" s="149" t="s">
        <v>4464</v>
      </c>
      <c r="F315" s="118">
        <v>30504965380010</v>
      </c>
      <c r="G315" s="118"/>
      <c r="H315" s="133" t="s">
        <v>4468</v>
      </c>
      <c r="I315" s="133">
        <v>909420797</v>
      </c>
      <c r="J315" s="141">
        <v>12000000</v>
      </c>
      <c r="K315" s="142">
        <v>916664</v>
      </c>
      <c r="L315" s="269">
        <v>917000</v>
      </c>
      <c r="M315" s="120">
        <f t="shared" ref="M315" si="13">J315-K315-L315</f>
        <v>10166336</v>
      </c>
      <c r="N315" s="127"/>
    </row>
    <row r="316" spans="1:14" x14ac:dyDescent="0.25">
      <c r="B316" s="139"/>
      <c r="C316" s="115" t="s">
        <v>4469</v>
      </c>
      <c r="D316" s="143">
        <v>118.5</v>
      </c>
      <c r="E316" s="144" t="s">
        <v>4464</v>
      </c>
      <c r="F316" s="128">
        <v>42807941000135</v>
      </c>
      <c r="G316" s="118"/>
      <c r="H316" s="129" t="s">
        <v>3328</v>
      </c>
      <c r="I316" s="130" t="s">
        <v>4470</v>
      </c>
      <c r="J316" s="145">
        <v>12000000</v>
      </c>
      <c r="K316" s="142">
        <v>916664</v>
      </c>
      <c r="L316" s="269">
        <v>917000</v>
      </c>
      <c r="M316" s="120">
        <v>12916664</v>
      </c>
      <c r="N316" s="278"/>
    </row>
    <row r="317" spans="1:14" hidden="1" x14ac:dyDescent="0.25">
      <c r="B317" s="139"/>
      <c r="C317" s="127" t="s">
        <v>4755</v>
      </c>
      <c r="D317" s="143">
        <v>70.099999999999994</v>
      </c>
      <c r="E317" s="144" t="s">
        <v>4464</v>
      </c>
      <c r="F317" s="128">
        <v>60804045320040</v>
      </c>
      <c r="G317" s="118" t="e">
        <f>VLOOKUP(F317,#REF!,2,)</f>
        <v>#REF!</v>
      </c>
      <c r="H317" s="129" t="s">
        <v>3110</v>
      </c>
      <c r="I317" s="130">
        <v>934704509</v>
      </c>
      <c r="J317" s="145">
        <v>12000000</v>
      </c>
      <c r="K317" s="145">
        <v>0</v>
      </c>
      <c r="L317" s="269">
        <v>0</v>
      </c>
      <c r="M317" s="141">
        <v>12000000</v>
      </c>
      <c r="N317" s="278"/>
    </row>
    <row r="318" spans="1:14" hidden="1" x14ac:dyDescent="0.25">
      <c r="A318" s="232" t="s">
        <v>4988</v>
      </c>
      <c r="B318" s="209"/>
      <c r="C318" s="210" t="s">
        <v>3928</v>
      </c>
      <c r="D318" s="211"/>
      <c r="E318" s="212" t="s">
        <v>4464</v>
      </c>
      <c r="F318" s="213">
        <v>42212861130011</v>
      </c>
      <c r="G318" s="118" t="e">
        <f>VLOOKUP(F318,#REF!,2,)</f>
        <v>#REF!</v>
      </c>
      <c r="H318" s="214" t="s">
        <v>4756</v>
      </c>
      <c r="I318" s="215">
        <v>916489077</v>
      </c>
      <c r="J318" s="216">
        <v>12000000</v>
      </c>
      <c r="K318" s="216">
        <v>0</v>
      </c>
      <c r="L318" s="269">
        <v>-18000000</v>
      </c>
      <c r="M318" s="120">
        <f t="shared" ref="M318" si="14">J318-K318-L318</f>
        <v>30000000</v>
      </c>
      <c r="N318" s="282"/>
    </row>
    <row r="319" spans="1:14" hidden="1" x14ac:dyDescent="0.25">
      <c r="B319" s="139"/>
      <c r="C319" s="127" t="s">
        <v>1376</v>
      </c>
      <c r="D319" s="143">
        <v>90.1</v>
      </c>
      <c r="E319" s="144" t="s">
        <v>4464</v>
      </c>
      <c r="F319" s="128">
        <v>62112035350020</v>
      </c>
      <c r="G319" s="118" t="e">
        <f>VLOOKUP(F319,#REF!,2,)</f>
        <v>#REF!</v>
      </c>
      <c r="H319" s="129" t="s">
        <v>2491</v>
      </c>
      <c r="I319" s="130">
        <v>936872225</v>
      </c>
      <c r="J319" s="145">
        <v>12000000</v>
      </c>
      <c r="K319" s="145">
        <v>0</v>
      </c>
      <c r="L319" s="269">
        <v>0</v>
      </c>
      <c r="M319" s="141">
        <v>12000000</v>
      </c>
      <c r="N319" s="278"/>
    </row>
    <row r="320" spans="1:14" hidden="1" x14ac:dyDescent="0.25">
      <c r="B320" s="139"/>
      <c r="C320" s="127" t="s">
        <v>2239</v>
      </c>
      <c r="D320" s="143">
        <v>73.2</v>
      </c>
      <c r="E320" s="144" t="s">
        <v>4464</v>
      </c>
      <c r="F320" s="128">
        <v>40311941140024</v>
      </c>
      <c r="G320" s="118" t="e">
        <f>VLOOKUP(F320,#REF!,2,)</f>
        <v>#REF!</v>
      </c>
      <c r="H320" s="129" t="s">
        <v>3570</v>
      </c>
      <c r="I320" s="130">
        <v>941227672</v>
      </c>
      <c r="J320" s="145">
        <v>12000000</v>
      </c>
      <c r="K320" s="145">
        <v>0</v>
      </c>
      <c r="L320" s="269">
        <v>12000000</v>
      </c>
      <c r="M320" s="141">
        <v>12000000</v>
      </c>
      <c r="N320" s="278"/>
    </row>
    <row r="321" spans="2:14" hidden="1" x14ac:dyDescent="0.25">
      <c r="B321" s="139"/>
      <c r="C321" s="127" t="s">
        <v>1965</v>
      </c>
      <c r="D321" s="143">
        <v>77</v>
      </c>
      <c r="E321" s="144" t="s">
        <v>4464</v>
      </c>
      <c r="F321" s="128">
        <v>62802035250043</v>
      </c>
      <c r="G321" s="118" t="e">
        <f>VLOOKUP(F321,#REF!,2,)</f>
        <v>#REF!</v>
      </c>
      <c r="H321" s="129" t="s">
        <v>3231</v>
      </c>
      <c r="I321" s="130">
        <v>991927434</v>
      </c>
      <c r="J321" s="145">
        <v>12000000</v>
      </c>
      <c r="K321" s="145">
        <v>0</v>
      </c>
      <c r="L321" s="269">
        <v>0</v>
      </c>
      <c r="M321" s="141">
        <v>12000000</v>
      </c>
      <c r="N321" s="278"/>
    </row>
    <row r="322" spans="2:14" hidden="1" x14ac:dyDescent="0.25">
      <c r="B322" s="139"/>
      <c r="C322" s="127" t="s">
        <v>4757</v>
      </c>
      <c r="D322" s="143">
        <v>69</v>
      </c>
      <c r="E322" s="144" t="s">
        <v>4464</v>
      </c>
      <c r="F322" s="128">
        <v>31405871060036</v>
      </c>
      <c r="G322" s="118" t="e">
        <f>VLOOKUP(F322,#REF!,2,)</f>
        <v>#REF!</v>
      </c>
      <c r="H322" s="129" t="s">
        <v>2834</v>
      </c>
      <c r="I322" s="130">
        <v>916456611</v>
      </c>
      <c r="J322" s="145">
        <v>12000000</v>
      </c>
      <c r="K322" s="145">
        <v>0</v>
      </c>
      <c r="L322" s="269">
        <v>0</v>
      </c>
      <c r="M322" s="141">
        <v>12000000</v>
      </c>
      <c r="N322" s="278"/>
    </row>
    <row r="323" spans="2:14" x14ac:dyDescent="0.25">
      <c r="B323" s="139"/>
      <c r="C323" s="127" t="s">
        <v>2056</v>
      </c>
      <c r="D323" s="143"/>
      <c r="E323" s="144" t="s">
        <v>4464</v>
      </c>
      <c r="F323" s="128">
        <v>42711861070212</v>
      </c>
      <c r="G323" s="118"/>
      <c r="H323" s="129" t="s">
        <v>3348</v>
      </c>
      <c r="I323" s="130">
        <v>914432614</v>
      </c>
      <c r="J323" s="145">
        <v>12000000</v>
      </c>
      <c r="K323" s="142">
        <v>916664</v>
      </c>
      <c r="L323" s="269">
        <v>12460000</v>
      </c>
      <c r="M323" s="120">
        <v>12916664</v>
      </c>
      <c r="N323" s="278"/>
    </row>
    <row r="324" spans="2:14" hidden="1" x14ac:dyDescent="0.25">
      <c r="B324" s="139"/>
      <c r="C324" s="127" t="s">
        <v>1667</v>
      </c>
      <c r="D324" s="143">
        <v>82.7</v>
      </c>
      <c r="E324" s="144" t="s">
        <v>4464</v>
      </c>
      <c r="F324" s="128">
        <v>42012955300016</v>
      </c>
      <c r="G324" s="118" t="e">
        <f>VLOOKUP(F324,#REF!,2,)</f>
        <v>#REF!</v>
      </c>
      <c r="H324" s="129" t="s">
        <v>2851</v>
      </c>
      <c r="I324" s="130">
        <v>919735555</v>
      </c>
      <c r="J324" s="145">
        <v>12000000</v>
      </c>
      <c r="K324" s="145">
        <v>0</v>
      </c>
      <c r="L324" s="269">
        <v>0</v>
      </c>
      <c r="M324" s="141">
        <v>12000000</v>
      </c>
      <c r="N324" s="278"/>
    </row>
    <row r="325" spans="2:14" hidden="1" x14ac:dyDescent="0.25">
      <c r="B325" s="139"/>
      <c r="C325" s="210" t="s">
        <v>860</v>
      </c>
      <c r="D325" s="143">
        <v>75</v>
      </c>
      <c r="E325" s="149" t="s">
        <v>4464</v>
      </c>
      <c r="F325" s="128">
        <v>51404005300019</v>
      </c>
      <c r="G325" s="118" t="e">
        <f>VLOOKUP(F325,#REF!,2,)</f>
        <v>#REF!</v>
      </c>
      <c r="H325" s="129" t="s">
        <v>4758</v>
      </c>
      <c r="I325" s="130">
        <v>973016611</v>
      </c>
      <c r="J325" s="145">
        <v>12000000</v>
      </c>
      <c r="K325" s="145">
        <v>0</v>
      </c>
      <c r="L325" s="269">
        <v>-18000000</v>
      </c>
      <c r="M325" s="120">
        <f t="shared" ref="M325" si="15">J325-K325-L325</f>
        <v>30000000</v>
      </c>
      <c r="N325" s="278"/>
    </row>
    <row r="326" spans="2:14" hidden="1" x14ac:dyDescent="0.25">
      <c r="B326" s="139"/>
      <c r="C326" s="127" t="s">
        <v>1719</v>
      </c>
      <c r="D326" s="143">
        <v>78.3</v>
      </c>
      <c r="E326" s="149" t="s">
        <v>4464</v>
      </c>
      <c r="F326" s="128">
        <v>60807045380027</v>
      </c>
      <c r="G326" s="118" t="e">
        <f>VLOOKUP(F326,#REF!,2,)</f>
        <v>#REF!</v>
      </c>
      <c r="H326" s="129" t="s">
        <v>2915</v>
      </c>
      <c r="I326" s="130">
        <v>914018447</v>
      </c>
      <c r="J326" s="145">
        <v>12000000</v>
      </c>
      <c r="K326" s="145">
        <v>0</v>
      </c>
      <c r="L326" s="269">
        <v>4000000</v>
      </c>
      <c r="M326" s="141">
        <v>12000000</v>
      </c>
      <c r="N326" s="278"/>
    </row>
    <row r="327" spans="2:14" hidden="1" x14ac:dyDescent="0.25">
      <c r="B327" s="139"/>
      <c r="C327" s="127" t="s">
        <v>1689</v>
      </c>
      <c r="D327" s="143">
        <v>86</v>
      </c>
      <c r="E327" s="149" t="s">
        <v>4464</v>
      </c>
      <c r="F327" s="128">
        <v>62401025380027</v>
      </c>
      <c r="G327" s="118" t="e">
        <f>VLOOKUP(F327,#REF!,2,)</f>
        <v>#REF!</v>
      </c>
      <c r="H327" s="129" t="s">
        <v>2872</v>
      </c>
      <c r="I327" s="130">
        <v>945495670</v>
      </c>
      <c r="J327" s="145">
        <v>12000000</v>
      </c>
      <c r="K327" s="145">
        <v>0</v>
      </c>
      <c r="L327" s="269">
        <v>12000000</v>
      </c>
      <c r="M327" s="141">
        <v>12000000</v>
      </c>
      <c r="N327" s="278"/>
    </row>
    <row r="328" spans="2:14" hidden="1" x14ac:dyDescent="0.25">
      <c r="B328" s="139"/>
      <c r="C328" s="127" t="s">
        <v>1688</v>
      </c>
      <c r="D328" s="143">
        <v>81</v>
      </c>
      <c r="E328" s="149" t="s">
        <v>4464</v>
      </c>
      <c r="F328" s="128">
        <v>42208961140010</v>
      </c>
      <c r="G328" s="118" t="e">
        <f>VLOOKUP(F328,#REF!,2,)</f>
        <v>#REF!</v>
      </c>
      <c r="H328" s="129" t="s">
        <v>2870</v>
      </c>
      <c r="I328" s="130">
        <v>934565688</v>
      </c>
      <c r="J328" s="145">
        <v>12000000</v>
      </c>
      <c r="K328" s="145">
        <v>0</v>
      </c>
      <c r="L328" s="269">
        <v>12000000</v>
      </c>
      <c r="M328" s="141">
        <v>12000000</v>
      </c>
      <c r="N328" s="278"/>
    </row>
    <row r="329" spans="2:14" hidden="1" x14ac:dyDescent="0.25">
      <c r="B329" s="139"/>
      <c r="C329" s="127" t="s">
        <v>1852</v>
      </c>
      <c r="D329" s="143">
        <v>77.81</v>
      </c>
      <c r="E329" s="149" t="s">
        <v>4464</v>
      </c>
      <c r="F329" s="128">
        <v>31209965330034</v>
      </c>
      <c r="G329" s="118" t="e">
        <f>VLOOKUP(F329,#REF!,2,)</f>
        <v>#REF!</v>
      </c>
      <c r="H329" s="129" t="s">
        <v>3089</v>
      </c>
      <c r="I329" s="130">
        <v>993510496</v>
      </c>
      <c r="J329" s="145">
        <v>12000000</v>
      </c>
      <c r="K329" s="145">
        <v>0</v>
      </c>
      <c r="L329" s="269">
        <v>0</v>
      </c>
      <c r="M329" s="141">
        <v>12000000</v>
      </c>
      <c r="N329" s="278"/>
    </row>
    <row r="330" spans="2:14" x14ac:dyDescent="0.25">
      <c r="B330" s="218"/>
      <c r="C330" s="150" t="s">
        <v>1882</v>
      </c>
      <c r="D330" s="151"/>
      <c r="E330" s="152" t="s">
        <v>4464</v>
      </c>
      <c r="F330" s="153">
        <v>50310055260023</v>
      </c>
      <c r="G330" s="118"/>
      <c r="H330" s="154" t="s">
        <v>4471</v>
      </c>
      <c r="I330" s="155">
        <v>914069397</v>
      </c>
      <c r="J330" s="156">
        <v>12000000</v>
      </c>
      <c r="K330" s="157">
        <v>5499984</v>
      </c>
      <c r="L330" s="269">
        <v>-9000000</v>
      </c>
      <c r="M330" s="120">
        <f t="shared" ref="M330" si="16">J330-K330-L330</f>
        <v>15500016</v>
      </c>
      <c r="N330" s="283"/>
    </row>
    <row r="331" spans="2:14" x14ac:dyDescent="0.25">
      <c r="B331" s="163">
        <v>1</v>
      </c>
      <c r="C331" s="127" t="s">
        <v>1330</v>
      </c>
      <c r="D331" s="116">
        <v>50.6</v>
      </c>
      <c r="E331" s="138" t="s">
        <v>4472</v>
      </c>
      <c r="F331" s="128">
        <v>32312956800041</v>
      </c>
      <c r="G331" s="118"/>
      <c r="H331" s="129" t="s">
        <v>2427</v>
      </c>
      <c r="I331" s="129" t="s">
        <v>4473</v>
      </c>
      <c r="J331" s="131">
        <v>12000000</v>
      </c>
      <c r="K331" s="121">
        <v>5499984</v>
      </c>
      <c r="L331" s="269">
        <v>0</v>
      </c>
      <c r="M331" s="120">
        <v>17499984</v>
      </c>
      <c r="N331" s="274"/>
    </row>
    <row r="332" spans="2:14" hidden="1" x14ac:dyDescent="0.25">
      <c r="B332" s="163">
        <v>2</v>
      </c>
      <c r="C332" s="127" t="s">
        <v>1340</v>
      </c>
      <c r="D332" s="116">
        <v>79.900000000000006</v>
      </c>
      <c r="E332" s="138" t="s">
        <v>4472</v>
      </c>
      <c r="F332" s="128">
        <v>31310995360013</v>
      </c>
      <c r="G332" s="118" t="e">
        <f>VLOOKUP(F332,#REF!,2,)</f>
        <v>#REF!</v>
      </c>
      <c r="H332" s="129" t="s">
        <v>2439</v>
      </c>
      <c r="I332" s="129" t="s">
        <v>4759</v>
      </c>
      <c r="J332" s="131">
        <v>12000000</v>
      </c>
      <c r="K332" s="131">
        <v>0</v>
      </c>
      <c r="L332" s="269">
        <v>0</v>
      </c>
      <c r="M332" s="120">
        <v>12000000</v>
      </c>
      <c r="N332" s="274"/>
    </row>
    <row r="333" spans="2:14" hidden="1" x14ac:dyDescent="0.25">
      <c r="B333" s="163">
        <v>4</v>
      </c>
      <c r="C333" s="127" t="s">
        <v>1403</v>
      </c>
      <c r="D333" s="116">
        <v>124.4</v>
      </c>
      <c r="E333" s="138" t="s">
        <v>4472</v>
      </c>
      <c r="F333" s="128">
        <v>51108005320012</v>
      </c>
      <c r="G333" s="118" t="e">
        <f>VLOOKUP(F333,#REF!,2,)</f>
        <v>#REF!</v>
      </c>
      <c r="H333" s="129" t="s">
        <v>2528</v>
      </c>
      <c r="I333" s="130">
        <v>881827878</v>
      </c>
      <c r="J333" s="131">
        <v>12000000</v>
      </c>
      <c r="K333" s="131">
        <v>0</v>
      </c>
      <c r="L333" s="269">
        <v>0</v>
      </c>
      <c r="M333" s="120">
        <v>12000000</v>
      </c>
      <c r="N333" s="274"/>
    </row>
    <row r="334" spans="2:14" hidden="1" x14ac:dyDescent="0.25">
      <c r="B334" s="163">
        <v>6</v>
      </c>
      <c r="C334" s="127" t="s">
        <v>4760</v>
      </c>
      <c r="D334" s="116">
        <v>56.7</v>
      </c>
      <c r="E334" s="138" t="s">
        <v>4472</v>
      </c>
      <c r="F334" s="128">
        <v>40203925310038</v>
      </c>
      <c r="G334" s="118" t="e">
        <f>VLOOKUP(F334,#REF!,2,)</f>
        <v>#REF!</v>
      </c>
      <c r="H334" s="129" t="s">
        <v>2555</v>
      </c>
      <c r="I334" s="129" t="s">
        <v>4761</v>
      </c>
      <c r="J334" s="131">
        <v>12000000</v>
      </c>
      <c r="K334" s="131">
        <v>0</v>
      </c>
      <c r="L334" s="269">
        <v>0</v>
      </c>
      <c r="M334" s="120">
        <v>12000000</v>
      </c>
      <c r="N334" s="274"/>
    </row>
    <row r="335" spans="2:14" hidden="1" x14ac:dyDescent="0.25">
      <c r="B335" s="163">
        <v>7</v>
      </c>
      <c r="C335" s="127" t="s">
        <v>4762</v>
      </c>
      <c r="D335" s="116">
        <v>50.1</v>
      </c>
      <c r="E335" s="138" t="s">
        <v>4472</v>
      </c>
      <c r="F335" s="128">
        <v>51712045320046</v>
      </c>
      <c r="G335" s="118" t="e">
        <f>VLOOKUP(F335,#REF!,2,)</f>
        <v>#REF!</v>
      </c>
      <c r="H335" s="129" t="s">
        <v>2673</v>
      </c>
      <c r="I335" s="129" t="s">
        <v>4763</v>
      </c>
      <c r="J335" s="131">
        <v>12000000</v>
      </c>
      <c r="K335" s="131">
        <v>0</v>
      </c>
      <c r="L335" s="269">
        <v>0</v>
      </c>
      <c r="M335" s="120">
        <v>12000000</v>
      </c>
      <c r="N335" s="274"/>
    </row>
    <row r="336" spans="2:14" hidden="1" x14ac:dyDescent="0.25">
      <c r="B336" s="163">
        <v>8</v>
      </c>
      <c r="C336" s="127" t="s">
        <v>1525</v>
      </c>
      <c r="D336" s="116">
        <v>60.7</v>
      </c>
      <c r="E336" s="138" t="s">
        <v>4472</v>
      </c>
      <c r="F336" s="128">
        <v>30310995280037</v>
      </c>
      <c r="G336" s="118" t="e">
        <f>VLOOKUP(F336,#REF!,2,)</f>
        <v>#REF!</v>
      </c>
      <c r="H336" s="129" t="s">
        <v>2675</v>
      </c>
      <c r="I336" s="129" t="s">
        <v>4764</v>
      </c>
      <c r="J336" s="131">
        <v>12000000</v>
      </c>
      <c r="K336" s="131">
        <v>0</v>
      </c>
      <c r="L336" s="269">
        <v>0</v>
      </c>
      <c r="M336" s="120">
        <v>12000000</v>
      </c>
      <c r="N336" s="274"/>
    </row>
    <row r="337" spans="2:14" hidden="1" x14ac:dyDescent="0.25">
      <c r="B337" s="163">
        <v>9</v>
      </c>
      <c r="C337" s="137" t="s">
        <v>1526</v>
      </c>
      <c r="D337" s="116">
        <v>63.9</v>
      </c>
      <c r="E337" s="138" t="s">
        <v>4472</v>
      </c>
      <c r="F337" s="128">
        <v>40601961000025</v>
      </c>
      <c r="G337" s="118" t="e">
        <f>VLOOKUP(F337,#REF!,2,)</f>
        <v>#REF!</v>
      </c>
      <c r="H337" s="129" t="s">
        <v>2677</v>
      </c>
      <c r="I337" s="129" t="s">
        <v>4765</v>
      </c>
      <c r="J337" s="131">
        <v>12000000</v>
      </c>
      <c r="K337" s="131">
        <v>0</v>
      </c>
      <c r="L337" s="269">
        <v>0</v>
      </c>
      <c r="M337" s="120">
        <v>12000000</v>
      </c>
      <c r="N337" s="274"/>
    </row>
    <row r="338" spans="2:14" hidden="1" x14ac:dyDescent="0.25">
      <c r="B338" s="163">
        <v>10</v>
      </c>
      <c r="C338" s="127" t="s">
        <v>1564</v>
      </c>
      <c r="D338" s="116">
        <v>51.6</v>
      </c>
      <c r="E338" s="138" t="s">
        <v>4472</v>
      </c>
      <c r="F338" s="128">
        <v>61903055370012</v>
      </c>
      <c r="G338" s="118" t="e">
        <f>VLOOKUP(F338,#REF!,2,)</f>
        <v>#REF!</v>
      </c>
      <c r="H338" s="129" t="s">
        <v>4766</v>
      </c>
      <c r="I338" s="129" t="s">
        <v>4767</v>
      </c>
      <c r="J338" s="131">
        <v>12000000</v>
      </c>
      <c r="K338" s="131">
        <v>0</v>
      </c>
      <c r="L338" s="269">
        <v>0</v>
      </c>
      <c r="M338" s="120">
        <v>12000000</v>
      </c>
      <c r="N338" s="274"/>
    </row>
    <row r="339" spans="2:14" hidden="1" x14ac:dyDescent="0.25">
      <c r="B339" s="163">
        <v>11</v>
      </c>
      <c r="C339" s="127" t="s">
        <v>1565</v>
      </c>
      <c r="D339" s="116">
        <v>98.9</v>
      </c>
      <c r="E339" s="138" t="s">
        <v>4472</v>
      </c>
      <c r="F339" s="128">
        <v>61704055260046</v>
      </c>
      <c r="G339" s="118" t="e">
        <f>VLOOKUP(F339,#REF!,2,)</f>
        <v>#REF!</v>
      </c>
      <c r="H339" s="129" t="s">
        <v>4768</v>
      </c>
      <c r="I339" s="130">
        <v>907444904</v>
      </c>
      <c r="J339" s="131">
        <v>1500000</v>
      </c>
      <c r="K339" s="131">
        <v>0</v>
      </c>
      <c r="L339" s="269">
        <v>0</v>
      </c>
      <c r="M339" s="120">
        <f t="shared" ref="M339" si="17">J339-K339-L339</f>
        <v>1500000</v>
      </c>
      <c r="N339" s="274" t="s">
        <v>4982</v>
      </c>
    </row>
    <row r="340" spans="2:14" hidden="1" x14ac:dyDescent="0.25">
      <c r="B340" s="163">
        <v>12</v>
      </c>
      <c r="C340" s="137" t="s">
        <v>1578</v>
      </c>
      <c r="D340" s="116">
        <v>69.599999999999994</v>
      </c>
      <c r="E340" s="138" t="s">
        <v>4472</v>
      </c>
      <c r="F340" s="128">
        <v>41507951140027</v>
      </c>
      <c r="G340" s="118" t="e">
        <f>VLOOKUP(F340,#REF!,2,)</f>
        <v>#REF!</v>
      </c>
      <c r="H340" s="129" t="s">
        <v>2736</v>
      </c>
      <c r="I340" s="129" t="s">
        <v>4769</v>
      </c>
      <c r="J340" s="131">
        <v>12000000</v>
      </c>
      <c r="K340" s="131">
        <v>0</v>
      </c>
      <c r="L340" s="269">
        <v>12000000</v>
      </c>
      <c r="M340" s="120">
        <v>12000000</v>
      </c>
      <c r="N340" s="274"/>
    </row>
    <row r="341" spans="2:14" x14ac:dyDescent="0.25">
      <c r="B341" s="163">
        <v>14</v>
      </c>
      <c r="C341" s="127" t="s">
        <v>1618</v>
      </c>
      <c r="D341" s="116">
        <v>50.1</v>
      </c>
      <c r="E341" s="138" t="s">
        <v>4472</v>
      </c>
      <c r="F341" s="128">
        <v>61605055280011</v>
      </c>
      <c r="G341" s="118"/>
      <c r="H341" s="129" t="s">
        <v>2781</v>
      </c>
      <c r="I341" s="129" t="s">
        <v>4474</v>
      </c>
      <c r="J341" s="131">
        <v>12000000</v>
      </c>
      <c r="K341" s="121">
        <v>916664</v>
      </c>
      <c r="L341" s="269">
        <v>6920000</v>
      </c>
      <c r="M341" s="120">
        <v>12916664</v>
      </c>
      <c r="N341" s="274"/>
    </row>
    <row r="342" spans="2:14" hidden="1" x14ac:dyDescent="0.25">
      <c r="B342" s="163">
        <v>15</v>
      </c>
      <c r="C342" s="137" t="s">
        <v>1624</v>
      </c>
      <c r="D342" s="116">
        <v>50.4</v>
      </c>
      <c r="E342" s="138" t="s">
        <v>4472</v>
      </c>
      <c r="F342" s="128">
        <v>52409046280068</v>
      </c>
      <c r="G342" s="118" t="e">
        <f>VLOOKUP(F342,#REF!,2,)</f>
        <v>#REF!</v>
      </c>
      <c r="H342" s="129" t="s">
        <v>2789</v>
      </c>
      <c r="I342" s="129" t="s">
        <v>4474</v>
      </c>
      <c r="J342" s="131">
        <v>12000000</v>
      </c>
      <c r="K342" s="131">
        <v>0</v>
      </c>
      <c r="L342" s="269">
        <v>2500000</v>
      </c>
      <c r="M342" s="120">
        <v>12000000</v>
      </c>
      <c r="N342" s="274"/>
    </row>
    <row r="343" spans="2:14" hidden="1" x14ac:dyDescent="0.25">
      <c r="B343" s="163">
        <v>16</v>
      </c>
      <c r="C343" s="137" t="s">
        <v>1625</v>
      </c>
      <c r="D343" s="116">
        <v>62.2</v>
      </c>
      <c r="E343" s="138" t="s">
        <v>4472</v>
      </c>
      <c r="F343" s="128">
        <v>40206975300011</v>
      </c>
      <c r="G343" s="118" t="e">
        <f>VLOOKUP(F343,#REF!,2,)</f>
        <v>#REF!</v>
      </c>
      <c r="H343" s="129" t="s">
        <v>2791</v>
      </c>
      <c r="I343" s="129" t="s">
        <v>4770</v>
      </c>
      <c r="J343" s="131">
        <v>12000000</v>
      </c>
      <c r="K343" s="131">
        <v>0</v>
      </c>
      <c r="L343" s="269">
        <v>0</v>
      </c>
      <c r="M343" s="120">
        <v>12000000</v>
      </c>
      <c r="N343" s="274"/>
    </row>
    <row r="344" spans="2:14" hidden="1" x14ac:dyDescent="0.25">
      <c r="B344" s="163">
        <v>17</v>
      </c>
      <c r="C344" s="127" t="s">
        <v>1626</v>
      </c>
      <c r="D344" s="116">
        <v>59</v>
      </c>
      <c r="E344" s="138" t="s">
        <v>4472</v>
      </c>
      <c r="F344" s="128">
        <v>60101005300011</v>
      </c>
      <c r="G344" s="118" t="e">
        <f>VLOOKUP(F344,#REF!,2,)</f>
        <v>#REF!</v>
      </c>
      <c r="H344" s="129" t="s">
        <v>2793</v>
      </c>
      <c r="I344" s="129" t="s">
        <v>4771</v>
      </c>
      <c r="J344" s="131">
        <v>12000000</v>
      </c>
      <c r="K344" s="131">
        <v>0</v>
      </c>
      <c r="L344" s="269">
        <v>0</v>
      </c>
      <c r="M344" s="120">
        <v>12000000</v>
      </c>
      <c r="N344" s="274"/>
    </row>
    <row r="345" spans="2:14" hidden="1" x14ac:dyDescent="0.25">
      <c r="B345" s="163">
        <v>18</v>
      </c>
      <c r="C345" s="127" t="s">
        <v>1690</v>
      </c>
      <c r="D345" s="116">
        <v>67</v>
      </c>
      <c r="E345" s="138" t="s">
        <v>4472</v>
      </c>
      <c r="F345" s="128">
        <v>60903015260037</v>
      </c>
      <c r="G345" s="118" t="e">
        <f>VLOOKUP(F345,#REF!,2,)</f>
        <v>#REF!</v>
      </c>
      <c r="H345" s="129" t="s">
        <v>2874</v>
      </c>
      <c r="I345" s="129" t="s">
        <v>4772</v>
      </c>
      <c r="J345" s="131">
        <v>12000000</v>
      </c>
      <c r="K345" s="131">
        <v>0</v>
      </c>
      <c r="L345" s="269">
        <v>0</v>
      </c>
      <c r="M345" s="120">
        <v>12000000</v>
      </c>
      <c r="N345" s="274"/>
    </row>
    <row r="346" spans="2:14" hidden="1" x14ac:dyDescent="0.25">
      <c r="B346" s="163">
        <v>19</v>
      </c>
      <c r="C346" s="137" t="s">
        <v>1691</v>
      </c>
      <c r="D346" s="116">
        <v>55.7</v>
      </c>
      <c r="E346" s="138" t="s">
        <v>4472</v>
      </c>
      <c r="F346" s="128">
        <v>60503035350017</v>
      </c>
      <c r="G346" s="118" t="e">
        <f>VLOOKUP(F346,#REF!,2,)</f>
        <v>#REF!</v>
      </c>
      <c r="H346" s="129" t="s">
        <v>2876</v>
      </c>
      <c r="I346" s="129" t="s">
        <v>4773</v>
      </c>
      <c r="J346" s="131">
        <v>12000000</v>
      </c>
      <c r="K346" s="131">
        <v>0</v>
      </c>
      <c r="L346" s="269">
        <v>6000000</v>
      </c>
      <c r="M346" s="120">
        <v>12000000</v>
      </c>
      <c r="N346" s="274"/>
    </row>
    <row r="347" spans="2:14" hidden="1" x14ac:dyDescent="0.25">
      <c r="B347" s="163">
        <v>20</v>
      </c>
      <c r="C347" s="127" t="s">
        <v>1696</v>
      </c>
      <c r="D347" s="148">
        <v>133.5</v>
      </c>
      <c r="E347" s="138" t="s">
        <v>4472</v>
      </c>
      <c r="F347" s="128">
        <v>40907891100041</v>
      </c>
      <c r="G347" s="118" t="e">
        <f>VLOOKUP(F347,#REF!,2,)</f>
        <v>#REF!</v>
      </c>
      <c r="H347" s="129" t="s">
        <v>2884</v>
      </c>
      <c r="I347" s="130">
        <v>934744045</v>
      </c>
      <c r="J347" s="131">
        <v>12000000</v>
      </c>
      <c r="K347" s="131">
        <v>0</v>
      </c>
      <c r="L347" s="269">
        <v>0</v>
      </c>
      <c r="M347" s="120">
        <v>12000000</v>
      </c>
      <c r="N347" s="274"/>
    </row>
    <row r="348" spans="2:14" x14ac:dyDescent="0.25">
      <c r="B348" s="163">
        <v>22</v>
      </c>
      <c r="C348" s="127" t="s">
        <v>1733</v>
      </c>
      <c r="D348" s="116">
        <v>61.7</v>
      </c>
      <c r="E348" s="138" t="s">
        <v>4472</v>
      </c>
      <c r="F348" s="128">
        <v>30101975300025</v>
      </c>
      <c r="G348" s="118"/>
      <c r="H348" s="129" t="s">
        <v>2941</v>
      </c>
      <c r="I348" s="129" t="s">
        <v>4475</v>
      </c>
      <c r="J348" s="131">
        <v>12000000</v>
      </c>
      <c r="K348" s="121">
        <v>916664</v>
      </c>
      <c r="L348" s="269">
        <v>918000</v>
      </c>
      <c r="M348" s="120">
        <v>12916664</v>
      </c>
      <c r="N348" s="274"/>
    </row>
    <row r="349" spans="2:14" hidden="1" x14ac:dyDescent="0.25">
      <c r="B349" s="163">
        <v>23</v>
      </c>
      <c r="C349" s="137" t="s">
        <v>1735</v>
      </c>
      <c r="D349" s="116">
        <v>69.400000000000006</v>
      </c>
      <c r="E349" s="138" t="s">
        <v>4472</v>
      </c>
      <c r="F349" s="128">
        <v>61805045360068</v>
      </c>
      <c r="G349" s="118" t="e">
        <f>VLOOKUP(F349,#REF!,2,)</f>
        <v>#REF!</v>
      </c>
      <c r="H349" s="129" t="s">
        <v>2945</v>
      </c>
      <c r="I349" s="129" t="s">
        <v>4774</v>
      </c>
      <c r="J349" s="131">
        <v>12000000</v>
      </c>
      <c r="K349" s="131">
        <v>0</v>
      </c>
      <c r="L349" s="269">
        <v>0</v>
      </c>
      <c r="M349" s="120">
        <v>12000000</v>
      </c>
      <c r="N349" s="274"/>
    </row>
    <row r="350" spans="2:14" x14ac:dyDescent="0.25">
      <c r="B350" s="163">
        <v>25</v>
      </c>
      <c r="C350" s="144" t="s">
        <v>1793</v>
      </c>
      <c r="D350" s="116">
        <v>59.8</v>
      </c>
      <c r="E350" s="138" t="s">
        <v>4472</v>
      </c>
      <c r="F350" s="128">
        <v>31407995380043</v>
      </c>
      <c r="G350" s="118"/>
      <c r="H350" s="129" t="s">
        <v>4476</v>
      </c>
      <c r="I350" s="129" t="s">
        <v>4477</v>
      </c>
      <c r="J350" s="131">
        <v>12000000</v>
      </c>
      <c r="K350" s="121">
        <v>5958316</v>
      </c>
      <c r="L350" s="269">
        <v>-9000000</v>
      </c>
      <c r="M350" s="120">
        <v>17958316</v>
      </c>
      <c r="N350" s="284"/>
    </row>
    <row r="351" spans="2:14" hidden="1" x14ac:dyDescent="0.25">
      <c r="B351" s="163">
        <v>27</v>
      </c>
      <c r="C351" s="137" t="s">
        <v>1856</v>
      </c>
      <c r="D351" s="116">
        <v>58.2</v>
      </c>
      <c r="E351" s="138" t="s">
        <v>4472</v>
      </c>
      <c r="F351" s="128">
        <v>41005790930013</v>
      </c>
      <c r="G351" s="118" t="e">
        <f>VLOOKUP(F351,#REF!,2,)</f>
        <v>#REF!</v>
      </c>
      <c r="H351" s="129" t="s">
        <v>3092</v>
      </c>
      <c r="I351" s="129" t="s">
        <v>4775</v>
      </c>
      <c r="J351" s="131">
        <v>12000000</v>
      </c>
      <c r="K351" s="131">
        <v>0</v>
      </c>
      <c r="L351" s="269">
        <v>21000000</v>
      </c>
      <c r="M351" s="120">
        <v>12000000</v>
      </c>
      <c r="N351" s="274"/>
    </row>
    <row r="352" spans="2:14" hidden="1" x14ac:dyDescent="0.25">
      <c r="B352" s="163">
        <v>28</v>
      </c>
      <c r="C352" s="127" t="s">
        <v>1877</v>
      </c>
      <c r="D352" s="116">
        <v>69.400000000000006</v>
      </c>
      <c r="E352" s="138" t="s">
        <v>4472</v>
      </c>
      <c r="F352" s="128">
        <v>60208055280020</v>
      </c>
      <c r="G352" s="118" t="e">
        <f>VLOOKUP(F352,#REF!,2,)</f>
        <v>#REF!</v>
      </c>
      <c r="H352" s="129" t="s">
        <v>3118</v>
      </c>
      <c r="I352" s="129" t="s">
        <v>4776</v>
      </c>
      <c r="J352" s="131">
        <v>12000000</v>
      </c>
      <c r="K352" s="131">
        <v>0</v>
      </c>
      <c r="L352" s="269">
        <v>0</v>
      </c>
      <c r="M352" s="120">
        <v>12000000</v>
      </c>
      <c r="N352" s="274"/>
    </row>
    <row r="353" spans="2:14" x14ac:dyDescent="0.25">
      <c r="B353" s="163">
        <v>29</v>
      </c>
      <c r="C353" s="127" t="s">
        <v>1931</v>
      </c>
      <c r="D353" s="158">
        <v>52.8</v>
      </c>
      <c r="E353" s="138" t="s">
        <v>4472</v>
      </c>
      <c r="F353" s="128">
        <v>42601941010031</v>
      </c>
      <c r="G353" s="118"/>
      <c r="H353" s="129" t="s">
        <v>3186</v>
      </c>
      <c r="I353" s="129" t="s">
        <v>4478</v>
      </c>
      <c r="J353" s="131">
        <v>12000000</v>
      </c>
      <c r="K353" s="121">
        <v>916664</v>
      </c>
      <c r="L353" s="269">
        <v>0</v>
      </c>
      <c r="M353" s="120">
        <v>12916664</v>
      </c>
      <c r="N353" s="274"/>
    </row>
    <row r="354" spans="2:14" hidden="1" x14ac:dyDescent="0.25">
      <c r="B354" s="163">
        <v>30</v>
      </c>
      <c r="C354" s="127" t="s">
        <v>1933</v>
      </c>
      <c r="D354" s="116">
        <v>127.3</v>
      </c>
      <c r="E354" s="138" t="s">
        <v>4472</v>
      </c>
      <c r="F354" s="128">
        <v>51603035380022</v>
      </c>
      <c r="G354" s="118" t="e">
        <f>VLOOKUP(F354,#REF!,2,)</f>
        <v>#REF!</v>
      </c>
      <c r="H354" s="129" t="s">
        <v>3190</v>
      </c>
      <c r="I354" s="130">
        <v>990836173</v>
      </c>
      <c r="J354" s="131">
        <v>12000000</v>
      </c>
      <c r="K354" s="131">
        <v>0</v>
      </c>
      <c r="L354" s="269">
        <v>-9000000</v>
      </c>
      <c r="M354" s="120">
        <v>12000000</v>
      </c>
      <c r="N354" s="274"/>
    </row>
    <row r="355" spans="2:14" hidden="1" x14ac:dyDescent="0.25">
      <c r="B355" s="163">
        <v>31</v>
      </c>
      <c r="C355" s="127" t="s">
        <v>1946</v>
      </c>
      <c r="D355" s="116">
        <v>53.6</v>
      </c>
      <c r="E355" s="138" t="s">
        <v>4472</v>
      </c>
      <c r="F355" s="128">
        <v>42703901140063</v>
      </c>
      <c r="G355" s="118" t="e">
        <f>VLOOKUP(F355,#REF!,2,)</f>
        <v>#REF!</v>
      </c>
      <c r="H355" s="129" t="s">
        <v>3208</v>
      </c>
      <c r="I355" s="129" t="s">
        <v>4777</v>
      </c>
      <c r="J355" s="131">
        <v>12000000</v>
      </c>
      <c r="K355" s="131">
        <v>0</v>
      </c>
      <c r="L355" s="269">
        <v>0</v>
      </c>
      <c r="M355" s="120">
        <v>12000000</v>
      </c>
      <c r="N355" s="274"/>
    </row>
    <row r="356" spans="2:14" hidden="1" x14ac:dyDescent="0.25">
      <c r="B356" s="163">
        <v>32</v>
      </c>
      <c r="C356" s="127" t="s">
        <v>1950</v>
      </c>
      <c r="D356" s="116">
        <v>57.8</v>
      </c>
      <c r="E356" s="138" t="s">
        <v>4472</v>
      </c>
      <c r="F356" s="128">
        <v>41405965280028</v>
      </c>
      <c r="G356" s="118" t="e">
        <f>VLOOKUP(F356,#REF!,2,)</f>
        <v>#REF!</v>
      </c>
      <c r="H356" s="129" t="s">
        <v>3214</v>
      </c>
      <c r="I356" s="129" t="s">
        <v>4778</v>
      </c>
      <c r="J356" s="131">
        <v>12000000</v>
      </c>
      <c r="K356" s="131">
        <v>0</v>
      </c>
      <c r="L356" s="269">
        <v>6000000</v>
      </c>
      <c r="M356" s="120">
        <v>12000000</v>
      </c>
      <c r="N356" s="274"/>
    </row>
    <row r="357" spans="2:14" hidden="1" x14ac:dyDescent="0.25">
      <c r="B357" s="163">
        <v>33</v>
      </c>
      <c r="C357" s="137" t="s">
        <v>1957</v>
      </c>
      <c r="D357" s="116">
        <v>54.9</v>
      </c>
      <c r="E357" s="138" t="s">
        <v>4472</v>
      </c>
      <c r="F357" s="128">
        <v>31004985300016</v>
      </c>
      <c r="G357" s="118" t="e">
        <f>VLOOKUP(F357,#REF!,2,)</f>
        <v>#REF!</v>
      </c>
      <c r="H357" s="129" t="s">
        <v>4779</v>
      </c>
      <c r="I357" s="129" t="s">
        <v>4780</v>
      </c>
      <c r="J357" s="131">
        <v>12000000</v>
      </c>
      <c r="K357" s="131">
        <v>0</v>
      </c>
      <c r="L357" s="269">
        <v>7500000</v>
      </c>
      <c r="M357" s="120">
        <v>12000000</v>
      </c>
      <c r="N357" s="274"/>
    </row>
    <row r="358" spans="2:14" hidden="1" x14ac:dyDescent="0.25">
      <c r="B358" s="163">
        <v>34</v>
      </c>
      <c r="C358" s="127" t="s">
        <v>2036</v>
      </c>
      <c r="D358" s="116">
        <v>64</v>
      </c>
      <c r="E358" s="138" t="s">
        <v>4472</v>
      </c>
      <c r="F358" s="128">
        <v>41012881050114</v>
      </c>
      <c r="G358" s="118" t="e">
        <f>VLOOKUP(F358,#REF!,2,)</f>
        <v>#REF!</v>
      </c>
      <c r="H358" s="129" t="s">
        <v>3324</v>
      </c>
      <c r="I358" s="129" t="s">
        <v>4781</v>
      </c>
      <c r="J358" s="131">
        <v>12000000</v>
      </c>
      <c r="K358" s="131">
        <v>0</v>
      </c>
      <c r="L358" s="269">
        <v>12000000</v>
      </c>
      <c r="M358" s="120">
        <v>12000000</v>
      </c>
      <c r="N358" s="274"/>
    </row>
    <row r="359" spans="2:14" hidden="1" x14ac:dyDescent="0.25">
      <c r="B359" s="163">
        <v>35</v>
      </c>
      <c r="C359" s="127" t="s">
        <v>2082</v>
      </c>
      <c r="D359" s="116">
        <v>62.4</v>
      </c>
      <c r="E359" s="138" t="s">
        <v>4472</v>
      </c>
      <c r="F359" s="128">
        <v>30505941000102</v>
      </c>
      <c r="G359" s="118" t="e">
        <f>VLOOKUP(F359,#REF!,2,)</f>
        <v>#REF!</v>
      </c>
      <c r="H359" s="129" t="s">
        <v>3383</v>
      </c>
      <c r="I359" s="129" t="s">
        <v>4782</v>
      </c>
      <c r="J359" s="131">
        <v>12000000</v>
      </c>
      <c r="K359" s="131">
        <v>0</v>
      </c>
      <c r="L359" s="269">
        <v>3000000</v>
      </c>
      <c r="M359" s="120">
        <v>12000000</v>
      </c>
      <c r="N359" s="274"/>
    </row>
    <row r="360" spans="2:14" hidden="1" x14ac:dyDescent="0.25">
      <c r="B360" s="163">
        <v>37</v>
      </c>
      <c r="C360" s="127" t="s">
        <v>2132</v>
      </c>
      <c r="D360" s="116">
        <v>54.7</v>
      </c>
      <c r="E360" s="138" t="s">
        <v>4472</v>
      </c>
      <c r="F360" s="128">
        <v>61711035300018</v>
      </c>
      <c r="G360" s="118" t="e">
        <f>VLOOKUP(F360,#REF!,2,)</f>
        <v>#REF!</v>
      </c>
      <c r="H360" s="129" t="s">
        <v>3442</v>
      </c>
      <c r="I360" s="129" t="s">
        <v>4783</v>
      </c>
      <c r="J360" s="131">
        <v>12000000</v>
      </c>
      <c r="K360" s="131">
        <v>0</v>
      </c>
      <c r="L360" s="269">
        <v>0</v>
      </c>
      <c r="M360" s="120">
        <v>12000000</v>
      </c>
      <c r="N360" s="274"/>
    </row>
    <row r="361" spans="2:14" hidden="1" x14ac:dyDescent="0.25">
      <c r="B361" s="163">
        <v>38</v>
      </c>
      <c r="C361" s="127" t="s">
        <v>2143</v>
      </c>
      <c r="D361" s="116">
        <v>63.2</v>
      </c>
      <c r="E361" s="138" t="s">
        <v>4472</v>
      </c>
      <c r="F361" s="128">
        <v>60109045340035</v>
      </c>
      <c r="G361" s="118" t="e">
        <f>VLOOKUP(F361,#REF!,2,)</f>
        <v>#REF!</v>
      </c>
      <c r="H361" s="129" t="s">
        <v>3458</v>
      </c>
      <c r="I361" s="129" t="s">
        <v>4784</v>
      </c>
      <c r="J361" s="131">
        <v>12000000</v>
      </c>
      <c r="K361" s="131">
        <v>0</v>
      </c>
      <c r="L361" s="269">
        <v>0</v>
      </c>
      <c r="M361" s="120">
        <v>12000000</v>
      </c>
      <c r="N361" s="274"/>
    </row>
    <row r="362" spans="2:14" hidden="1" x14ac:dyDescent="0.25">
      <c r="B362" s="163">
        <v>39</v>
      </c>
      <c r="C362" s="127" t="s">
        <v>2150</v>
      </c>
      <c r="D362" s="116">
        <v>62.8</v>
      </c>
      <c r="E362" s="138" t="s">
        <v>4472</v>
      </c>
      <c r="F362" s="128">
        <v>40101791150018</v>
      </c>
      <c r="G362" s="118" t="e">
        <f>VLOOKUP(F362,#REF!,2,)</f>
        <v>#REF!</v>
      </c>
      <c r="H362" s="129" t="s">
        <v>3466</v>
      </c>
      <c r="I362" s="129" t="s">
        <v>4785</v>
      </c>
      <c r="J362" s="131">
        <v>12000000</v>
      </c>
      <c r="K362" s="131">
        <v>0</v>
      </c>
      <c r="L362" s="269">
        <v>0</v>
      </c>
      <c r="M362" s="120">
        <v>12000000</v>
      </c>
      <c r="N362" s="274"/>
    </row>
    <row r="363" spans="2:14" hidden="1" x14ac:dyDescent="0.25">
      <c r="B363" s="163">
        <v>40</v>
      </c>
      <c r="C363" s="127" t="s">
        <v>2161</v>
      </c>
      <c r="D363" s="158">
        <v>59.2</v>
      </c>
      <c r="E363" s="138" t="s">
        <v>4472</v>
      </c>
      <c r="F363" s="128">
        <v>31901891000024</v>
      </c>
      <c r="G363" s="118" t="e">
        <f>VLOOKUP(F363,#REF!,2,)</f>
        <v>#REF!</v>
      </c>
      <c r="H363" s="129" t="s">
        <v>3482</v>
      </c>
      <c r="I363" s="129" t="s">
        <v>4786</v>
      </c>
      <c r="J363" s="131">
        <v>12000000</v>
      </c>
      <c r="K363" s="131">
        <v>0</v>
      </c>
      <c r="L363" s="269">
        <v>0</v>
      </c>
      <c r="M363" s="120">
        <v>12000000</v>
      </c>
      <c r="N363" s="274"/>
    </row>
    <row r="364" spans="2:14" x14ac:dyDescent="0.25">
      <c r="B364" s="185">
        <v>41</v>
      </c>
      <c r="C364" s="127" t="s">
        <v>2163</v>
      </c>
      <c r="D364" s="143">
        <v>72.099999999999994</v>
      </c>
      <c r="E364" s="144" t="s">
        <v>4472</v>
      </c>
      <c r="F364" s="128">
        <v>61912025340014</v>
      </c>
      <c r="G364" s="118"/>
      <c r="H364" s="129" t="s">
        <v>3484</v>
      </c>
      <c r="I364" s="129" t="s">
        <v>4479</v>
      </c>
      <c r="J364" s="159">
        <v>12000000</v>
      </c>
      <c r="K364" s="157">
        <v>5499984</v>
      </c>
      <c r="L364" s="272">
        <v>0</v>
      </c>
      <c r="M364" s="120">
        <v>17499984</v>
      </c>
      <c r="N364" s="277"/>
    </row>
    <row r="365" spans="2:14" hidden="1" x14ac:dyDescent="0.25">
      <c r="B365" s="185">
        <v>42</v>
      </c>
      <c r="C365" s="127" t="s">
        <v>2168</v>
      </c>
      <c r="D365" s="143">
        <v>55.4</v>
      </c>
      <c r="E365" s="144" t="s">
        <v>4472</v>
      </c>
      <c r="F365" s="128">
        <v>42010921100077</v>
      </c>
      <c r="G365" s="118" t="e">
        <f>VLOOKUP(F365,#REF!,2,)</f>
        <v>#REF!</v>
      </c>
      <c r="H365" s="129" t="s">
        <v>3488</v>
      </c>
      <c r="I365" s="129" t="s">
        <v>4787</v>
      </c>
      <c r="J365" s="159">
        <v>12000000</v>
      </c>
      <c r="K365" s="159">
        <v>0</v>
      </c>
      <c r="L365" s="272">
        <v>0</v>
      </c>
      <c r="M365" s="182">
        <v>12000000</v>
      </c>
      <c r="N365" s="277"/>
    </row>
    <row r="366" spans="2:14" hidden="1" x14ac:dyDescent="0.25">
      <c r="B366" s="163">
        <v>43</v>
      </c>
      <c r="C366" s="127" t="s">
        <v>4788</v>
      </c>
      <c r="D366" s="116">
        <v>72.3</v>
      </c>
      <c r="E366" s="138" t="s">
        <v>4472</v>
      </c>
      <c r="F366" s="128">
        <v>41105985360019</v>
      </c>
      <c r="G366" s="118" t="e">
        <f>VLOOKUP(F366,#REF!,2,)</f>
        <v>#REF!</v>
      </c>
      <c r="H366" s="129" t="s">
        <v>3537</v>
      </c>
      <c r="I366" s="129" t="s">
        <v>4789</v>
      </c>
      <c r="J366" s="131">
        <v>12000000</v>
      </c>
      <c r="K366" s="131">
        <v>0</v>
      </c>
      <c r="L366" s="269">
        <v>0</v>
      </c>
      <c r="M366" s="120">
        <v>12000000</v>
      </c>
      <c r="N366" s="274"/>
    </row>
    <row r="367" spans="2:14" x14ac:dyDescent="0.25">
      <c r="B367" s="163">
        <v>44</v>
      </c>
      <c r="C367" s="137" t="s">
        <v>2217</v>
      </c>
      <c r="D367" s="116">
        <v>53.6</v>
      </c>
      <c r="E367" s="138" t="s">
        <v>4472</v>
      </c>
      <c r="F367" s="128">
        <v>51508045260021</v>
      </c>
      <c r="G367" s="118"/>
      <c r="H367" s="129" t="s">
        <v>3547</v>
      </c>
      <c r="I367" s="129" t="s">
        <v>4480</v>
      </c>
      <c r="J367" s="131">
        <v>12000000</v>
      </c>
      <c r="K367" s="121">
        <v>1833328</v>
      </c>
      <c r="L367" s="269">
        <v>1033000</v>
      </c>
      <c r="M367" s="120">
        <f t="shared" ref="M367" si="18">J367-K367-L367</f>
        <v>9133672</v>
      </c>
      <c r="N367" s="274"/>
    </row>
    <row r="368" spans="2:14" hidden="1" x14ac:dyDescent="0.25">
      <c r="B368" s="163">
        <v>46</v>
      </c>
      <c r="C368" s="137" t="s">
        <v>2229</v>
      </c>
      <c r="D368" s="116">
        <v>70.400000000000006</v>
      </c>
      <c r="E368" s="138" t="s">
        <v>4472</v>
      </c>
      <c r="F368" s="128">
        <v>63006025300025</v>
      </c>
      <c r="G368" s="118" t="e">
        <f>VLOOKUP(F368,#REF!,2,)</f>
        <v>#REF!</v>
      </c>
      <c r="H368" s="129" t="s">
        <v>3560</v>
      </c>
      <c r="I368" s="129" t="s">
        <v>4790</v>
      </c>
      <c r="J368" s="131">
        <v>12000000</v>
      </c>
      <c r="K368" s="131">
        <v>0</v>
      </c>
      <c r="L368" s="269">
        <v>12000000</v>
      </c>
      <c r="M368" s="120">
        <v>12000000</v>
      </c>
      <c r="N368" s="274"/>
    </row>
    <row r="369" spans="2:14" hidden="1" x14ac:dyDescent="0.25">
      <c r="B369" s="193">
        <v>47</v>
      </c>
      <c r="C369" s="194" t="s">
        <v>4791</v>
      </c>
      <c r="D369" s="195">
        <v>56.6</v>
      </c>
      <c r="E369" s="196" t="s">
        <v>4472</v>
      </c>
      <c r="F369" s="197">
        <v>40612921000027</v>
      </c>
      <c r="G369" s="118" t="e">
        <f>VLOOKUP(F369,#REF!,2,)</f>
        <v>#REF!</v>
      </c>
      <c r="H369" s="198" t="s">
        <v>4792</v>
      </c>
      <c r="I369" s="198" t="s">
        <v>4793</v>
      </c>
      <c r="J369" s="200">
        <v>12000000</v>
      </c>
      <c r="K369" s="200">
        <v>0</v>
      </c>
      <c r="L369" s="269">
        <v>-18000000</v>
      </c>
      <c r="M369" s="120">
        <f t="shared" ref="M369" si="19">J369-K369-L369</f>
        <v>30000000</v>
      </c>
      <c r="N369" s="280"/>
    </row>
    <row r="370" spans="2:14" hidden="1" x14ac:dyDescent="0.25">
      <c r="B370" s="163">
        <v>48</v>
      </c>
      <c r="C370" s="137" t="s">
        <v>2271</v>
      </c>
      <c r="D370" s="116">
        <v>67</v>
      </c>
      <c r="E370" s="138" t="s">
        <v>4472</v>
      </c>
      <c r="F370" s="128">
        <v>41312911000075</v>
      </c>
      <c r="G370" s="118" t="e">
        <f>VLOOKUP(F370,#REF!,2,)</f>
        <v>#REF!</v>
      </c>
      <c r="H370" s="129" t="s">
        <v>3612</v>
      </c>
      <c r="I370" s="129" t="s">
        <v>4794</v>
      </c>
      <c r="J370" s="131">
        <v>12000000</v>
      </c>
      <c r="K370" s="131">
        <v>0</v>
      </c>
      <c r="L370" s="269">
        <v>12000000</v>
      </c>
      <c r="M370" s="120">
        <v>12000000</v>
      </c>
      <c r="N370" s="274"/>
    </row>
    <row r="371" spans="2:14" hidden="1" x14ac:dyDescent="0.25">
      <c r="B371" s="163">
        <v>49</v>
      </c>
      <c r="C371" s="137" t="s">
        <v>2314</v>
      </c>
      <c r="D371" s="116">
        <v>60.4</v>
      </c>
      <c r="E371" s="138" t="s">
        <v>4472</v>
      </c>
      <c r="F371" s="128">
        <v>41608781140068</v>
      </c>
      <c r="G371" s="118" t="e">
        <f>VLOOKUP(F371,#REF!,2,)</f>
        <v>#REF!</v>
      </c>
      <c r="H371" s="129" t="s">
        <v>3665</v>
      </c>
      <c r="I371" s="129" t="s">
        <v>4795</v>
      </c>
      <c r="J371" s="131">
        <v>12000000</v>
      </c>
      <c r="K371" s="131">
        <v>0</v>
      </c>
      <c r="L371" s="269">
        <v>0</v>
      </c>
      <c r="M371" s="120">
        <v>12000000</v>
      </c>
      <c r="N371" s="274"/>
    </row>
    <row r="372" spans="2:14" hidden="1" x14ac:dyDescent="0.25">
      <c r="B372" s="163">
        <v>50</v>
      </c>
      <c r="C372" s="127" t="s">
        <v>2339</v>
      </c>
      <c r="D372" s="116">
        <v>123.5</v>
      </c>
      <c r="E372" s="138" t="s">
        <v>4472</v>
      </c>
      <c r="F372" s="128">
        <v>41802931120010</v>
      </c>
      <c r="G372" s="118" t="e">
        <f>VLOOKUP(F372,#REF!,2,)</f>
        <v>#REF!</v>
      </c>
      <c r="H372" s="129" t="s">
        <v>3693</v>
      </c>
      <c r="I372" s="130">
        <v>889001893</v>
      </c>
      <c r="J372" s="131">
        <v>12000000</v>
      </c>
      <c r="K372" s="131">
        <v>0</v>
      </c>
      <c r="L372" s="269">
        <v>-3000000</v>
      </c>
      <c r="M372" s="120">
        <v>12000000</v>
      </c>
      <c r="N372" s="274"/>
    </row>
    <row r="373" spans="2:14" hidden="1" x14ac:dyDescent="0.25">
      <c r="B373" s="163">
        <v>51</v>
      </c>
      <c r="C373" s="127" t="s">
        <v>2354</v>
      </c>
      <c r="D373" s="116">
        <v>158.6</v>
      </c>
      <c r="E373" s="138" t="s">
        <v>4472</v>
      </c>
      <c r="F373" s="128">
        <v>60207055820038</v>
      </c>
      <c r="G373" s="118" t="e">
        <f>VLOOKUP(F373,#REF!,2,)</f>
        <v>#REF!</v>
      </c>
      <c r="H373" s="129" t="s">
        <v>3716</v>
      </c>
      <c r="I373" s="130">
        <v>906887872</v>
      </c>
      <c r="J373" s="131">
        <v>12000000</v>
      </c>
      <c r="K373" s="131">
        <v>0</v>
      </c>
      <c r="L373" s="269">
        <v>0</v>
      </c>
      <c r="M373" s="120">
        <v>12000000</v>
      </c>
      <c r="N373" s="274"/>
    </row>
    <row r="374" spans="2:14" hidden="1" x14ac:dyDescent="0.25">
      <c r="B374" s="163">
        <v>52</v>
      </c>
      <c r="C374" s="127" t="s">
        <v>4796</v>
      </c>
      <c r="D374" s="116">
        <v>101.6</v>
      </c>
      <c r="E374" s="138" t="s">
        <v>4472</v>
      </c>
      <c r="F374" s="128">
        <v>62105015340021</v>
      </c>
      <c r="G374" s="118" t="e">
        <f>VLOOKUP(F374,#REF!,2,)</f>
        <v>#REF!</v>
      </c>
      <c r="H374" s="129" t="s">
        <v>2516</v>
      </c>
      <c r="I374" s="130" t="s">
        <v>4797</v>
      </c>
      <c r="J374" s="131">
        <v>12000000</v>
      </c>
      <c r="K374" s="131">
        <v>0</v>
      </c>
      <c r="L374" s="269">
        <v>0</v>
      </c>
      <c r="M374" s="120">
        <v>12000000</v>
      </c>
      <c r="N374" s="274"/>
    </row>
    <row r="375" spans="2:14" hidden="1" x14ac:dyDescent="0.25">
      <c r="B375" s="163">
        <v>53</v>
      </c>
      <c r="C375" s="127" t="s">
        <v>4798</v>
      </c>
      <c r="D375" s="116">
        <v>81.8</v>
      </c>
      <c r="E375" s="138" t="s">
        <v>4472</v>
      </c>
      <c r="F375" s="128">
        <v>41406861050087</v>
      </c>
      <c r="G375" s="118" t="e">
        <f>VLOOKUP(F375,#REF!,2,)</f>
        <v>#REF!</v>
      </c>
      <c r="H375" s="129" t="s">
        <v>3661</v>
      </c>
      <c r="I375" s="130" t="s">
        <v>4799</v>
      </c>
      <c r="J375" s="131">
        <v>12000000</v>
      </c>
      <c r="K375" s="131">
        <v>0</v>
      </c>
      <c r="L375" s="269">
        <v>0</v>
      </c>
      <c r="M375" s="120">
        <v>12000000</v>
      </c>
      <c r="N375" s="274"/>
    </row>
    <row r="376" spans="2:14" hidden="1" x14ac:dyDescent="0.25">
      <c r="B376" s="163">
        <v>54</v>
      </c>
      <c r="C376" s="127" t="s">
        <v>4800</v>
      </c>
      <c r="D376" s="116">
        <v>62.3</v>
      </c>
      <c r="E376" s="138" t="s">
        <v>4472</v>
      </c>
      <c r="F376" s="128">
        <v>40801894040031</v>
      </c>
      <c r="G376" s="118" t="e">
        <f>VLOOKUP(F376,#REF!,2,)</f>
        <v>#REF!</v>
      </c>
      <c r="H376" s="129" t="s">
        <v>4801</v>
      </c>
      <c r="I376" s="130" t="s">
        <v>4802</v>
      </c>
      <c r="J376" s="131">
        <v>12000000</v>
      </c>
      <c r="K376" s="131">
        <v>0</v>
      </c>
      <c r="L376" s="269">
        <v>12000000</v>
      </c>
      <c r="M376" s="120">
        <v>12000000</v>
      </c>
      <c r="N376" s="274"/>
    </row>
    <row r="377" spans="2:14" hidden="1" x14ac:dyDescent="0.25">
      <c r="B377" s="163">
        <v>55</v>
      </c>
      <c r="C377" s="127" t="s">
        <v>4803</v>
      </c>
      <c r="D377" s="148">
        <v>68.900000000000006</v>
      </c>
      <c r="E377" s="138" t="s">
        <v>4472</v>
      </c>
      <c r="F377" s="128">
        <v>41603901000091</v>
      </c>
      <c r="G377" s="118" t="e">
        <f>VLOOKUP(F377,#REF!,2,)</f>
        <v>#REF!</v>
      </c>
      <c r="H377" s="129" t="s">
        <v>4804</v>
      </c>
      <c r="I377" s="130" t="s">
        <v>4805</v>
      </c>
      <c r="J377" s="131">
        <v>12000000</v>
      </c>
      <c r="K377" s="131">
        <v>0</v>
      </c>
      <c r="L377" s="269">
        <v>6000000</v>
      </c>
      <c r="M377" s="120">
        <v>12000000</v>
      </c>
      <c r="N377" s="274"/>
    </row>
    <row r="378" spans="2:14" hidden="1" x14ac:dyDescent="0.25">
      <c r="B378" s="163">
        <v>56</v>
      </c>
      <c r="C378" s="127" t="s">
        <v>1909</v>
      </c>
      <c r="D378" s="116">
        <v>90.1</v>
      </c>
      <c r="E378" s="138" t="s">
        <v>4472</v>
      </c>
      <c r="F378" s="128">
        <v>62710025310025</v>
      </c>
      <c r="G378" s="118" t="e">
        <f>VLOOKUP(F378,#REF!,2,)</f>
        <v>#REF!</v>
      </c>
      <c r="H378" s="129" t="s">
        <v>3154</v>
      </c>
      <c r="I378" s="130">
        <v>912532710</v>
      </c>
      <c r="J378" s="131">
        <v>12000000</v>
      </c>
      <c r="K378" s="131">
        <v>0</v>
      </c>
      <c r="L378" s="269">
        <v>6000000</v>
      </c>
      <c r="M378" s="120">
        <v>12000000</v>
      </c>
      <c r="N378" s="274"/>
    </row>
    <row r="379" spans="2:14" hidden="1" x14ac:dyDescent="0.25">
      <c r="B379" s="185">
        <v>57</v>
      </c>
      <c r="C379" s="127" t="s">
        <v>1889</v>
      </c>
      <c r="D379" s="143">
        <v>112.4</v>
      </c>
      <c r="E379" s="144" t="s">
        <v>4472</v>
      </c>
      <c r="F379" s="128">
        <v>50107025260024</v>
      </c>
      <c r="G379" s="118" t="e">
        <f>VLOOKUP(F379,#REF!,2,)</f>
        <v>#REF!</v>
      </c>
      <c r="H379" s="129" t="s">
        <v>3133</v>
      </c>
      <c r="I379" s="130"/>
      <c r="J379" s="145">
        <v>12000000</v>
      </c>
      <c r="K379" s="145">
        <v>0</v>
      </c>
      <c r="L379" s="269">
        <v>0</v>
      </c>
      <c r="M379" s="182">
        <v>12000000</v>
      </c>
      <c r="N379" s="277"/>
    </row>
    <row r="380" spans="2:14" hidden="1" x14ac:dyDescent="0.25">
      <c r="B380" s="163">
        <v>58</v>
      </c>
      <c r="C380" s="205" t="s">
        <v>1699</v>
      </c>
      <c r="D380" s="116"/>
      <c r="E380" s="138" t="s">
        <v>4472</v>
      </c>
      <c r="F380" s="165">
        <v>42701985260046</v>
      </c>
      <c r="G380" s="118" t="e">
        <f>VLOOKUP(F380,#REF!,2,)</f>
        <v>#REF!</v>
      </c>
      <c r="H380" s="161" t="s">
        <v>2888</v>
      </c>
      <c r="I380" s="164">
        <v>888303300</v>
      </c>
      <c r="J380" s="131">
        <v>12000000</v>
      </c>
      <c r="K380" s="131">
        <v>0</v>
      </c>
      <c r="L380" s="269">
        <v>0</v>
      </c>
      <c r="M380" s="120">
        <v>12000000</v>
      </c>
      <c r="N380" s="274"/>
    </row>
    <row r="381" spans="2:14" hidden="1" x14ac:dyDescent="0.25">
      <c r="B381" s="163"/>
      <c r="C381" s="160" t="s">
        <v>2262</v>
      </c>
      <c r="D381" s="116">
        <v>48.2</v>
      </c>
      <c r="E381" s="138" t="s">
        <v>4472</v>
      </c>
      <c r="F381" s="128">
        <v>61109015320033</v>
      </c>
      <c r="G381" s="118" t="e">
        <f>VLOOKUP(F381,#REF!,2,)</f>
        <v>#REF!</v>
      </c>
      <c r="H381" s="161" t="s">
        <v>3597</v>
      </c>
      <c r="I381" s="130">
        <v>916456704</v>
      </c>
      <c r="J381" s="131">
        <v>12000000</v>
      </c>
      <c r="K381" s="131">
        <v>0</v>
      </c>
      <c r="L381" s="269">
        <v>0</v>
      </c>
      <c r="M381" s="120">
        <v>12000000</v>
      </c>
      <c r="N381" s="274"/>
    </row>
    <row r="382" spans="2:14" hidden="1" x14ac:dyDescent="0.25">
      <c r="B382" s="163"/>
      <c r="C382" s="210" t="s">
        <v>1737</v>
      </c>
      <c r="D382" s="219">
        <v>132.19999999999999</v>
      </c>
      <c r="E382" s="220" t="s">
        <v>4472</v>
      </c>
      <c r="F382" s="128">
        <v>31410985290024</v>
      </c>
      <c r="G382" s="118" t="e">
        <f>VLOOKUP(F382,#REF!,2,)</f>
        <v>#REF!</v>
      </c>
      <c r="H382" s="161" t="s">
        <v>2948</v>
      </c>
      <c r="I382" s="130">
        <v>919798116</v>
      </c>
      <c r="J382" s="131">
        <v>12000000</v>
      </c>
      <c r="K382" s="131">
        <v>0</v>
      </c>
      <c r="L382" s="269">
        <v>-9000000</v>
      </c>
      <c r="M382" s="120">
        <v>12000000</v>
      </c>
      <c r="N382" s="274"/>
    </row>
    <row r="383" spans="2:14" hidden="1" x14ac:dyDescent="0.25">
      <c r="B383" s="163">
        <v>1</v>
      </c>
      <c r="C383" s="160" t="s">
        <v>1636</v>
      </c>
      <c r="D383" s="116"/>
      <c r="E383" s="117" t="s">
        <v>318</v>
      </c>
      <c r="F383" s="139">
        <v>52807035350011</v>
      </c>
      <c r="G383" s="118" t="e">
        <f>VLOOKUP(F383,#REF!,2,)</f>
        <v>#REF!</v>
      </c>
      <c r="H383" s="161" t="s">
        <v>4806</v>
      </c>
      <c r="I383" s="130">
        <v>938790407</v>
      </c>
      <c r="J383" s="131">
        <v>12000000</v>
      </c>
      <c r="K383" s="131">
        <v>0</v>
      </c>
      <c r="L383" s="269">
        <v>-5500000</v>
      </c>
      <c r="M383" s="120">
        <f t="shared" ref="M383" si="20">J383-K383-L383</f>
        <v>17500000</v>
      </c>
      <c r="N383" s="135"/>
    </row>
    <row r="384" spans="2:14" hidden="1" x14ac:dyDescent="0.25">
      <c r="B384" s="163">
        <v>2</v>
      </c>
      <c r="C384" s="160" t="s">
        <v>2298</v>
      </c>
      <c r="D384" s="116"/>
      <c r="E384" s="117" t="s">
        <v>318</v>
      </c>
      <c r="F384" s="139">
        <v>42611845360013</v>
      </c>
      <c r="G384" s="118" t="e">
        <f>VLOOKUP(F384,#REF!,2,)</f>
        <v>#REF!</v>
      </c>
      <c r="H384" s="161" t="s">
        <v>3642</v>
      </c>
      <c r="I384" s="130">
        <v>770338426</v>
      </c>
      <c r="J384" s="131">
        <v>12000000</v>
      </c>
      <c r="K384" s="131">
        <v>0</v>
      </c>
      <c r="L384" s="269">
        <v>0</v>
      </c>
      <c r="M384" s="120">
        <v>12000000</v>
      </c>
      <c r="N384" s="135"/>
    </row>
    <row r="385" spans="2:14" hidden="1" x14ac:dyDescent="0.25">
      <c r="B385" s="163">
        <v>3</v>
      </c>
      <c r="C385" s="160" t="s">
        <v>2183</v>
      </c>
      <c r="D385" s="116"/>
      <c r="E385" s="117" t="s">
        <v>318</v>
      </c>
      <c r="F385" s="139">
        <v>30206681060015</v>
      </c>
      <c r="G385" s="118" t="e">
        <f>VLOOKUP(F385,#REF!,2,)</f>
        <v>#REF!</v>
      </c>
      <c r="H385" s="161" t="s">
        <v>3508</v>
      </c>
      <c r="I385" s="130">
        <v>997043146</v>
      </c>
      <c r="J385" s="131">
        <v>12000000</v>
      </c>
      <c r="K385" s="131">
        <v>0</v>
      </c>
      <c r="L385" s="269">
        <v>0</v>
      </c>
      <c r="M385" s="120">
        <v>12000000</v>
      </c>
      <c r="N385" s="135"/>
    </row>
    <row r="386" spans="2:14" x14ac:dyDescent="0.25">
      <c r="B386" s="163">
        <v>4</v>
      </c>
      <c r="C386" s="160" t="s">
        <v>1479</v>
      </c>
      <c r="D386" s="116"/>
      <c r="E386" s="117" t="s">
        <v>318</v>
      </c>
      <c r="F386" s="139">
        <v>32305925320017</v>
      </c>
      <c r="G386" s="118"/>
      <c r="H386" s="161" t="s">
        <v>2613</v>
      </c>
      <c r="I386" s="130">
        <v>883067787</v>
      </c>
      <c r="J386" s="131">
        <v>12000000</v>
      </c>
      <c r="K386" s="121">
        <v>458332</v>
      </c>
      <c r="L386" s="269">
        <v>-5500000</v>
      </c>
      <c r="M386" s="120">
        <v>12458332</v>
      </c>
      <c r="N386" s="135"/>
    </row>
    <row r="387" spans="2:14" hidden="1" x14ac:dyDescent="0.25">
      <c r="B387" s="163">
        <v>5</v>
      </c>
      <c r="C387" s="160" t="s">
        <v>1434</v>
      </c>
      <c r="D387" s="116"/>
      <c r="E387" s="117" t="s">
        <v>318</v>
      </c>
      <c r="F387" s="139">
        <v>41505815380017</v>
      </c>
      <c r="G387" s="118" t="e">
        <f>VLOOKUP(F387,#REF!,2,)</f>
        <v>#REF!</v>
      </c>
      <c r="H387" s="161" t="s">
        <v>2557</v>
      </c>
      <c r="I387" s="130">
        <v>993305445</v>
      </c>
      <c r="J387" s="131">
        <v>12000000</v>
      </c>
      <c r="K387" s="131">
        <v>0</v>
      </c>
      <c r="L387" s="269">
        <v>12000000</v>
      </c>
      <c r="M387" s="120">
        <v>12000000</v>
      </c>
      <c r="N387" s="135"/>
    </row>
    <row r="388" spans="2:14" hidden="1" x14ac:dyDescent="0.25">
      <c r="B388" s="163">
        <v>6</v>
      </c>
      <c r="C388" s="160" t="s">
        <v>1792</v>
      </c>
      <c r="D388" s="116"/>
      <c r="E388" s="117" t="s">
        <v>318</v>
      </c>
      <c r="F388" s="139">
        <v>31403811140042</v>
      </c>
      <c r="G388" s="118" t="e">
        <f>VLOOKUP(F388,#REF!,2,)</f>
        <v>#REF!</v>
      </c>
      <c r="H388" s="161" t="s">
        <v>3022</v>
      </c>
      <c r="I388" s="130">
        <v>994162749</v>
      </c>
      <c r="J388" s="131">
        <v>12000000</v>
      </c>
      <c r="K388" s="131">
        <v>0</v>
      </c>
      <c r="L388" s="269">
        <v>0</v>
      </c>
      <c r="M388" s="120">
        <v>12000000</v>
      </c>
      <c r="N388" s="135"/>
    </row>
    <row r="389" spans="2:14" hidden="1" x14ac:dyDescent="0.25">
      <c r="B389" s="163">
        <v>7</v>
      </c>
      <c r="C389" s="160" t="s">
        <v>1455</v>
      </c>
      <c r="D389" s="116"/>
      <c r="E389" s="117" t="s">
        <v>318</v>
      </c>
      <c r="F389" s="139">
        <v>42311881140058</v>
      </c>
      <c r="G389" s="118" t="e">
        <f>VLOOKUP(F389,#REF!,2,)</f>
        <v>#REF!</v>
      </c>
      <c r="H389" s="161" t="s">
        <v>2584</v>
      </c>
      <c r="I389" s="130">
        <v>995487689</v>
      </c>
      <c r="J389" s="131">
        <v>12000000</v>
      </c>
      <c r="K389" s="131">
        <v>0</v>
      </c>
      <c r="L389" s="269">
        <v>12000000</v>
      </c>
      <c r="M389" s="120">
        <v>12000000</v>
      </c>
      <c r="N389" s="135"/>
    </row>
    <row r="390" spans="2:14" hidden="1" x14ac:dyDescent="0.25">
      <c r="B390" s="163">
        <v>8</v>
      </c>
      <c r="C390" s="160" t="s">
        <v>3931</v>
      </c>
      <c r="D390" s="116"/>
      <c r="E390" s="117" t="s">
        <v>318</v>
      </c>
      <c r="F390" s="139">
        <v>42801901000045</v>
      </c>
      <c r="G390" s="118" t="e">
        <f>VLOOKUP(F390,#REF!,2,)</f>
        <v>#REF!</v>
      </c>
      <c r="H390" s="161" t="s">
        <v>4807</v>
      </c>
      <c r="I390" s="130">
        <v>939693530</v>
      </c>
      <c r="J390" s="131">
        <v>12000000</v>
      </c>
      <c r="K390" s="131">
        <v>0</v>
      </c>
      <c r="L390" s="269">
        <v>-11000000</v>
      </c>
      <c r="M390" s="120">
        <f t="shared" ref="M390" si="21">J390-K390-L390</f>
        <v>23000000</v>
      </c>
      <c r="N390" s="135"/>
    </row>
    <row r="391" spans="2:14" hidden="1" x14ac:dyDescent="0.25">
      <c r="B391" s="163">
        <v>9</v>
      </c>
      <c r="C391" s="160" t="s">
        <v>1932</v>
      </c>
      <c r="D391" s="116"/>
      <c r="E391" s="117" t="s">
        <v>318</v>
      </c>
      <c r="F391" s="139">
        <v>32905861140041</v>
      </c>
      <c r="G391" s="118" t="e">
        <f>VLOOKUP(F391,#REF!,2,)</f>
        <v>#REF!</v>
      </c>
      <c r="H391" s="161" t="s">
        <v>3188</v>
      </c>
      <c r="I391" s="130">
        <v>978607707</v>
      </c>
      <c r="J391" s="131">
        <v>12000000</v>
      </c>
      <c r="K391" s="131">
        <v>0</v>
      </c>
      <c r="L391" s="269">
        <v>-5500000</v>
      </c>
      <c r="M391" s="120">
        <v>12000000</v>
      </c>
      <c r="N391" s="135"/>
    </row>
    <row r="392" spans="2:14" hidden="1" x14ac:dyDescent="0.25">
      <c r="B392" s="163">
        <v>10</v>
      </c>
      <c r="C392" s="160" t="s">
        <v>2349</v>
      </c>
      <c r="D392" s="116"/>
      <c r="E392" s="117" t="s">
        <v>318</v>
      </c>
      <c r="F392" s="139">
        <v>40411881140077</v>
      </c>
      <c r="G392" s="118" t="e">
        <f>VLOOKUP(F392,#REF!,2,)</f>
        <v>#REF!</v>
      </c>
      <c r="H392" s="161" t="s">
        <v>3709</v>
      </c>
      <c r="I392" s="130">
        <v>936893366</v>
      </c>
      <c r="J392" s="131">
        <v>12000000</v>
      </c>
      <c r="K392" s="131">
        <v>0</v>
      </c>
      <c r="L392" s="269">
        <v>12000000</v>
      </c>
      <c r="M392" s="120">
        <v>12000000</v>
      </c>
      <c r="N392" s="135"/>
    </row>
    <row r="393" spans="2:14" hidden="1" x14ac:dyDescent="0.25">
      <c r="B393" s="163">
        <v>11</v>
      </c>
      <c r="C393" s="160" t="s">
        <v>3932</v>
      </c>
      <c r="D393" s="116"/>
      <c r="E393" s="117" t="s">
        <v>318</v>
      </c>
      <c r="F393" s="139"/>
      <c r="G393" s="118" t="e">
        <f>VLOOKUP(F393,#REF!,2,)</f>
        <v>#REF!</v>
      </c>
      <c r="H393" s="161" t="s">
        <v>4808</v>
      </c>
      <c r="I393" s="130">
        <v>944212557</v>
      </c>
      <c r="J393" s="131">
        <v>12000000</v>
      </c>
      <c r="K393" s="131">
        <v>0</v>
      </c>
      <c r="L393" s="269">
        <v>0</v>
      </c>
      <c r="M393" s="120">
        <f t="shared" ref="M393" si="22">J393-K393-L393</f>
        <v>12000000</v>
      </c>
      <c r="N393" s="135"/>
    </row>
    <row r="394" spans="2:14" hidden="1" x14ac:dyDescent="0.25">
      <c r="B394" s="163">
        <v>12</v>
      </c>
      <c r="C394" s="160" t="s">
        <v>2208</v>
      </c>
      <c r="D394" s="116"/>
      <c r="E394" s="117" t="s">
        <v>318</v>
      </c>
      <c r="F394" s="139">
        <v>30310915300029</v>
      </c>
      <c r="G394" s="118" t="e">
        <f>VLOOKUP(F394,#REF!,2,)</f>
        <v>#REF!</v>
      </c>
      <c r="H394" s="161" t="s">
        <v>3531</v>
      </c>
      <c r="I394" s="130">
        <v>932485366</v>
      </c>
      <c r="J394" s="131">
        <v>12000000</v>
      </c>
      <c r="K394" s="131">
        <v>0</v>
      </c>
      <c r="L394" s="269">
        <v>0</v>
      </c>
      <c r="M394" s="120">
        <v>12000000</v>
      </c>
      <c r="N394" s="135"/>
    </row>
    <row r="395" spans="2:14" hidden="1" x14ac:dyDescent="0.25">
      <c r="B395" s="163">
        <v>13</v>
      </c>
      <c r="C395" s="160" t="s">
        <v>3933</v>
      </c>
      <c r="D395" s="116"/>
      <c r="E395" s="117" t="s">
        <v>318</v>
      </c>
      <c r="F395" s="139"/>
      <c r="G395" s="118" t="e">
        <f>VLOOKUP(F395,#REF!,2,)</f>
        <v>#REF!</v>
      </c>
      <c r="H395" s="161" t="s">
        <v>4809</v>
      </c>
      <c r="I395" s="130">
        <v>943269922</v>
      </c>
      <c r="J395" s="131">
        <v>12000000</v>
      </c>
      <c r="K395" s="131">
        <v>0</v>
      </c>
      <c r="L395" s="269">
        <v>0</v>
      </c>
      <c r="M395" s="120">
        <f t="shared" ref="M395" si="23">J395-K395-L395</f>
        <v>12000000</v>
      </c>
      <c r="N395" s="135"/>
    </row>
    <row r="396" spans="2:14" hidden="1" x14ac:dyDescent="0.25">
      <c r="B396" s="163">
        <v>14</v>
      </c>
      <c r="C396" s="160" t="s">
        <v>2187</v>
      </c>
      <c r="D396" s="116"/>
      <c r="E396" s="117" t="s">
        <v>318</v>
      </c>
      <c r="F396" s="139">
        <v>43009951010053</v>
      </c>
      <c r="G396" s="118" t="e">
        <f>VLOOKUP(F396,#REF!,2,)</f>
        <v>#REF!</v>
      </c>
      <c r="H396" s="161" t="s">
        <v>3516</v>
      </c>
      <c r="I396" s="130">
        <v>906371117</v>
      </c>
      <c r="J396" s="131">
        <v>12000000</v>
      </c>
      <c r="K396" s="131">
        <v>0</v>
      </c>
      <c r="L396" s="269">
        <v>12000000</v>
      </c>
      <c r="M396" s="120">
        <v>12000000</v>
      </c>
      <c r="N396" s="135"/>
    </row>
    <row r="397" spans="2:14" hidden="1" x14ac:dyDescent="0.25">
      <c r="B397" s="163">
        <v>15</v>
      </c>
      <c r="C397" s="160" t="s">
        <v>1344</v>
      </c>
      <c r="D397" s="116"/>
      <c r="E397" s="117" t="s">
        <v>318</v>
      </c>
      <c r="F397" s="139">
        <v>42003851060056</v>
      </c>
      <c r="G397" s="118" t="e">
        <f>VLOOKUP(F397,#REF!,2,)</f>
        <v>#REF!</v>
      </c>
      <c r="H397" s="161" t="s">
        <v>2445</v>
      </c>
      <c r="I397" s="130">
        <v>907104301</v>
      </c>
      <c r="J397" s="131">
        <v>12000000</v>
      </c>
      <c r="K397" s="131">
        <v>0</v>
      </c>
      <c r="L397" s="269">
        <v>0</v>
      </c>
      <c r="M397" s="120">
        <v>12000000</v>
      </c>
      <c r="N397" s="135"/>
    </row>
    <row r="398" spans="2:14" hidden="1" x14ac:dyDescent="0.25">
      <c r="B398" s="163">
        <v>16</v>
      </c>
      <c r="C398" s="160" t="s">
        <v>1885</v>
      </c>
      <c r="D398" s="116"/>
      <c r="E398" s="117" t="s">
        <v>318</v>
      </c>
      <c r="F398" s="139">
        <v>41705861140050</v>
      </c>
      <c r="G398" s="118" t="e">
        <f>VLOOKUP(F398,#REF!,2,)</f>
        <v>#REF!</v>
      </c>
      <c r="H398" s="161" t="s">
        <v>3128</v>
      </c>
      <c r="I398" s="130">
        <v>883088486</v>
      </c>
      <c r="J398" s="131">
        <v>12000000</v>
      </c>
      <c r="K398" s="131">
        <v>0</v>
      </c>
      <c r="L398" s="269">
        <v>0</v>
      </c>
      <c r="M398" s="120">
        <v>12000000</v>
      </c>
      <c r="N398" s="135"/>
    </row>
    <row r="399" spans="2:14" hidden="1" x14ac:dyDescent="0.25">
      <c r="B399" s="163">
        <v>17</v>
      </c>
      <c r="C399" s="160" t="s">
        <v>2290</v>
      </c>
      <c r="D399" s="116"/>
      <c r="E399" s="117" t="s">
        <v>318</v>
      </c>
      <c r="F399" s="139">
        <v>41901825300010</v>
      </c>
      <c r="G399" s="118" t="e">
        <f>VLOOKUP(F399,#REF!,2,)</f>
        <v>#REF!</v>
      </c>
      <c r="H399" s="161" t="s">
        <v>3638</v>
      </c>
      <c r="I399" s="130">
        <v>973092075</v>
      </c>
      <c r="J399" s="131">
        <v>12000000</v>
      </c>
      <c r="K399" s="131">
        <v>0</v>
      </c>
      <c r="L399" s="269">
        <v>12000000</v>
      </c>
      <c r="M399" s="120">
        <v>12000000</v>
      </c>
      <c r="N399" s="135"/>
    </row>
    <row r="400" spans="2:14" hidden="1" x14ac:dyDescent="0.25">
      <c r="B400" s="163">
        <v>18</v>
      </c>
      <c r="C400" s="160" t="s">
        <v>1444</v>
      </c>
      <c r="D400" s="116"/>
      <c r="E400" s="117" t="s">
        <v>318</v>
      </c>
      <c r="F400" s="139">
        <v>43108815300012</v>
      </c>
      <c r="G400" s="118" t="e">
        <f>VLOOKUP(F400,#REF!,2,)</f>
        <v>#REF!</v>
      </c>
      <c r="H400" s="189" t="s">
        <v>2569</v>
      </c>
      <c r="I400" s="130">
        <v>973099755</v>
      </c>
      <c r="J400" s="131">
        <v>12000000</v>
      </c>
      <c r="K400" s="131">
        <v>0</v>
      </c>
      <c r="L400" s="269">
        <v>12500000</v>
      </c>
      <c r="M400" s="120">
        <v>12000000</v>
      </c>
      <c r="N400" s="135"/>
    </row>
    <row r="401" spans="2:14" hidden="1" x14ac:dyDescent="0.25">
      <c r="B401" s="163">
        <v>19</v>
      </c>
      <c r="C401" s="160" t="s">
        <v>1716</v>
      </c>
      <c r="D401" s="116"/>
      <c r="E401" s="117" t="s">
        <v>318</v>
      </c>
      <c r="F401" s="139">
        <v>40703881000032</v>
      </c>
      <c r="G401" s="118" t="e">
        <f>VLOOKUP(F401,#REF!,2,)</f>
        <v>#REF!</v>
      </c>
      <c r="H401" s="189" t="s">
        <v>2913</v>
      </c>
      <c r="I401" s="130">
        <v>973030222</v>
      </c>
      <c r="J401" s="131">
        <v>12000000</v>
      </c>
      <c r="K401" s="131">
        <v>0</v>
      </c>
      <c r="L401" s="269">
        <v>12000000</v>
      </c>
      <c r="M401" s="120">
        <v>12000000</v>
      </c>
      <c r="N401" s="135"/>
    </row>
    <row r="402" spans="2:14" hidden="1" x14ac:dyDescent="0.25">
      <c r="B402" s="163">
        <v>20</v>
      </c>
      <c r="C402" s="160" t="s">
        <v>1385</v>
      </c>
      <c r="D402" s="116"/>
      <c r="E402" s="117" t="s">
        <v>318</v>
      </c>
      <c r="F402" s="139">
        <v>61104005380019</v>
      </c>
      <c r="G402" s="118" t="e">
        <f>VLOOKUP(F402,#REF!,2,)</f>
        <v>#REF!</v>
      </c>
      <c r="H402" s="161" t="s">
        <v>2504</v>
      </c>
      <c r="I402" s="130">
        <v>930835558</v>
      </c>
      <c r="J402" s="131">
        <v>12000000</v>
      </c>
      <c r="K402" s="131">
        <v>0</v>
      </c>
      <c r="L402" s="269">
        <v>0</v>
      </c>
      <c r="M402" s="120">
        <v>12000000</v>
      </c>
      <c r="N402" s="135"/>
    </row>
    <row r="403" spans="2:14" hidden="1" x14ac:dyDescent="0.25">
      <c r="B403" s="163">
        <v>21</v>
      </c>
      <c r="C403" s="160" t="s">
        <v>2177</v>
      </c>
      <c r="D403" s="116"/>
      <c r="E403" s="117" t="s">
        <v>309</v>
      </c>
      <c r="F403" s="139">
        <v>32206831050011</v>
      </c>
      <c r="G403" s="118" t="e">
        <f>VLOOKUP(F403,#REF!,2,)</f>
        <v>#REF!</v>
      </c>
      <c r="H403" s="161" t="s">
        <v>3502</v>
      </c>
      <c r="I403" s="130">
        <v>978688488</v>
      </c>
      <c r="J403" s="131">
        <v>12000000</v>
      </c>
      <c r="K403" s="131">
        <v>0</v>
      </c>
      <c r="L403" s="269">
        <v>2000000</v>
      </c>
      <c r="M403" s="120">
        <v>12000000</v>
      </c>
      <c r="N403" s="135"/>
    </row>
    <row r="404" spans="2:14" hidden="1" x14ac:dyDescent="0.25">
      <c r="B404" s="163">
        <v>22</v>
      </c>
      <c r="C404" s="160" t="s">
        <v>1456</v>
      </c>
      <c r="D404" s="116"/>
      <c r="E404" s="117" t="s">
        <v>309</v>
      </c>
      <c r="F404" s="139">
        <v>52009025300024</v>
      </c>
      <c r="G404" s="118" t="e">
        <f>VLOOKUP(F404,#REF!,2,)</f>
        <v>#REF!</v>
      </c>
      <c r="H404" s="161" t="s">
        <v>2588</v>
      </c>
      <c r="I404" s="130">
        <v>995590520</v>
      </c>
      <c r="J404" s="131">
        <v>12000000</v>
      </c>
      <c r="K404" s="131">
        <v>0</v>
      </c>
      <c r="L404" s="269">
        <v>0</v>
      </c>
      <c r="M404" s="120">
        <v>12000000</v>
      </c>
      <c r="N404" s="135"/>
    </row>
    <row r="405" spans="2:14" hidden="1" x14ac:dyDescent="0.25">
      <c r="B405" s="163">
        <v>23</v>
      </c>
      <c r="C405" s="160" t="s">
        <v>1835</v>
      </c>
      <c r="D405" s="116"/>
      <c r="E405" s="117" t="s">
        <v>309</v>
      </c>
      <c r="F405" s="139">
        <v>52007026120016</v>
      </c>
      <c r="G405" s="118" t="e">
        <f>VLOOKUP(F405,#REF!,2,)</f>
        <v>#REF!</v>
      </c>
      <c r="H405" s="161" t="s">
        <v>3068</v>
      </c>
      <c r="I405" s="130">
        <v>979212620</v>
      </c>
      <c r="J405" s="131">
        <v>12000000</v>
      </c>
      <c r="K405" s="131">
        <v>0</v>
      </c>
      <c r="L405" s="269">
        <v>4000000</v>
      </c>
      <c r="M405" s="120">
        <v>12000000</v>
      </c>
      <c r="N405" s="135"/>
    </row>
    <row r="406" spans="2:14" hidden="1" x14ac:dyDescent="0.25">
      <c r="B406" s="163">
        <v>24</v>
      </c>
      <c r="C406" s="160" t="s">
        <v>1825</v>
      </c>
      <c r="D406" s="116"/>
      <c r="E406" s="117" t="s">
        <v>309</v>
      </c>
      <c r="F406" s="139">
        <v>31705995300068</v>
      </c>
      <c r="G406" s="118" t="e">
        <f>VLOOKUP(F406,#REF!,2,)</f>
        <v>#REF!</v>
      </c>
      <c r="H406" s="161" t="s">
        <v>3058</v>
      </c>
      <c r="I406" s="130">
        <v>914479976</v>
      </c>
      <c r="J406" s="131">
        <v>12000000</v>
      </c>
      <c r="K406" s="131">
        <v>0</v>
      </c>
      <c r="L406" s="269">
        <v>0</v>
      </c>
      <c r="M406" s="120">
        <v>12000000</v>
      </c>
      <c r="N406" s="135"/>
    </row>
    <row r="407" spans="2:14" x14ac:dyDescent="0.25">
      <c r="B407" s="163">
        <v>25</v>
      </c>
      <c r="C407" s="160" t="s">
        <v>1451</v>
      </c>
      <c r="D407" s="116"/>
      <c r="E407" s="117" t="s">
        <v>309</v>
      </c>
      <c r="F407" s="139">
        <v>50201025670028</v>
      </c>
      <c r="G407" s="118"/>
      <c r="H407" s="161" t="s">
        <v>2578</v>
      </c>
      <c r="I407" s="130">
        <v>972908829</v>
      </c>
      <c r="J407" s="131">
        <v>12000000</v>
      </c>
      <c r="K407" s="121">
        <v>1374996</v>
      </c>
      <c r="L407" s="269">
        <v>1375000</v>
      </c>
      <c r="M407" s="120">
        <v>13374996</v>
      </c>
      <c r="N407" s="135"/>
    </row>
    <row r="408" spans="2:14" hidden="1" x14ac:dyDescent="0.25">
      <c r="B408" s="163">
        <v>26</v>
      </c>
      <c r="C408" s="160" t="s">
        <v>1831</v>
      </c>
      <c r="D408" s="116"/>
      <c r="E408" s="117" t="s">
        <v>309</v>
      </c>
      <c r="F408" s="139">
        <v>30906975300011</v>
      </c>
      <c r="G408" s="118" t="e">
        <f>VLOOKUP(F408,#REF!,2,)</f>
        <v>#REF!</v>
      </c>
      <c r="H408" s="161" t="s">
        <v>3066</v>
      </c>
      <c r="I408" s="161" t="s">
        <v>4810</v>
      </c>
      <c r="J408" s="131">
        <v>12000000</v>
      </c>
      <c r="K408" s="131">
        <v>0</v>
      </c>
      <c r="L408" s="269">
        <v>0</v>
      </c>
      <c r="M408" s="120">
        <v>12000000</v>
      </c>
      <c r="N408" s="135"/>
    </row>
    <row r="409" spans="2:14" hidden="1" x14ac:dyDescent="0.25">
      <c r="B409" s="163">
        <v>27</v>
      </c>
      <c r="C409" s="160" t="s">
        <v>1504</v>
      </c>
      <c r="D409" s="116"/>
      <c r="E409" s="117" t="s">
        <v>309</v>
      </c>
      <c r="F409" s="139">
        <v>50105025670050</v>
      </c>
      <c r="G409" s="118" t="e">
        <f>VLOOKUP(F409,#REF!,2,)</f>
        <v>#REF!</v>
      </c>
      <c r="H409" s="161" t="s">
        <v>2648</v>
      </c>
      <c r="I409" s="130">
        <v>337334470</v>
      </c>
      <c r="J409" s="131">
        <v>12000000</v>
      </c>
      <c r="K409" s="131">
        <v>0</v>
      </c>
      <c r="L409" s="269">
        <v>497.51999999955297</v>
      </c>
      <c r="M409" s="120">
        <v>12000000</v>
      </c>
      <c r="N409" s="135"/>
    </row>
    <row r="410" spans="2:14" hidden="1" x14ac:dyDescent="0.25">
      <c r="B410" s="163">
        <v>28</v>
      </c>
      <c r="C410" s="160" t="s">
        <v>1672</v>
      </c>
      <c r="D410" s="116"/>
      <c r="E410" s="117" t="s">
        <v>309</v>
      </c>
      <c r="F410" s="139">
        <v>40901941010069</v>
      </c>
      <c r="G410" s="118" t="e">
        <f>VLOOKUP(F410,#REF!,2,)</f>
        <v>#REF!</v>
      </c>
      <c r="H410" s="161" t="s">
        <v>2860</v>
      </c>
      <c r="I410" s="130">
        <v>997379409</v>
      </c>
      <c r="J410" s="131">
        <v>12000000</v>
      </c>
      <c r="K410" s="131">
        <v>0</v>
      </c>
      <c r="L410" s="269">
        <v>12000000</v>
      </c>
      <c r="M410" s="120">
        <v>12000000</v>
      </c>
      <c r="N410" s="135"/>
    </row>
    <row r="411" spans="2:14" hidden="1" x14ac:dyDescent="0.25">
      <c r="B411" s="163">
        <v>29</v>
      </c>
      <c r="C411" s="160" t="s">
        <v>1406</v>
      </c>
      <c r="D411" s="116"/>
      <c r="E411" s="117" t="s">
        <v>309</v>
      </c>
      <c r="F411" s="139">
        <v>31705995300075</v>
      </c>
      <c r="G411" s="118" t="e">
        <f>VLOOKUP(F411,#REF!,2,)</f>
        <v>#REF!</v>
      </c>
      <c r="H411" s="161" t="s">
        <v>2531</v>
      </c>
      <c r="I411" s="130">
        <v>882804849</v>
      </c>
      <c r="J411" s="131">
        <v>12000000</v>
      </c>
      <c r="K411" s="131">
        <v>0</v>
      </c>
      <c r="L411" s="269">
        <v>0</v>
      </c>
      <c r="M411" s="120">
        <v>12000000</v>
      </c>
      <c r="N411" s="135"/>
    </row>
    <row r="412" spans="2:14" hidden="1" x14ac:dyDescent="0.25">
      <c r="B412" s="163">
        <v>30</v>
      </c>
      <c r="C412" s="160" t="s">
        <v>2159</v>
      </c>
      <c r="D412" s="116"/>
      <c r="E412" s="117" t="s">
        <v>309</v>
      </c>
      <c r="F412" s="139">
        <v>62112045360017</v>
      </c>
      <c r="G412" s="118" t="e">
        <f>VLOOKUP(F412,#REF!,2,)</f>
        <v>#REF!</v>
      </c>
      <c r="H412" s="161" t="s">
        <v>3478</v>
      </c>
      <c r="I412" s="130">
        <v>934768202</v>
      </c>
      <c r="J412" s="131">
        <v>12000000</v>
      </c>
      <c r="K412" s="131">
        <v>0</v>
      </c>
      <c r="L412" s="269">
        <v>0</v>
      </c>
      <c r="M412" s="120">
        <v>12000000</v>
      </c>
      <c r="N412" s="135"/>
    </row>
    <row r="413" spans="2:14" hidden="1" x14ac:dyDescent="0.25">
      <c r="B413" s="163">
        <v>31</v>
      </c>
      <c r="C413" s="160" t="s">
        <v>1937</v>
      </c>
      <c r="D413" s="116"/>
      <c r="E413" s="117" t="s">
        <v>4481</v>
      </c>
      <c r="F413" s="139">
        <v>42505871140010</v>
      </c>
      <c r="G413" s="118" t="e">
        <f>VLOOKUP(F413,#REF!,2,)</f>
        <v>#REF!</v>
      </c>
      <c r="H413" s="161" t="s">
        <v>3196</v>
      </c>
      <c r="I413" s="130">
        <v>932745575</v>
      </c>
      <c r="J413" s="131">
        <v>12000000</v>
      </c>
      <c r="K413" s="131">
        <v>0</v>
      </c>
      <c r="L413" s="269">
        <v>0</v>
      </c>
      <c r="M413" s="120">
        <v>12000000</v>
      </c>
      <c r="N413" s="135"/>
    </row>
    <row r="414" spans="2:14" hidden="1" x14ac:dyDescent="0.25">
      <c r="B414" s="163">
        <v>32</v>
      </c>
      <c r="C414" s="160" t="s">
        <v>1801</v>
      </c>
      <c r="D414" s="116"/>
      <c r="E414" s="117" t="s">
        <v>4481</v>
      </c>
      <c r="F414" s="139">
        <v>62612045300041</v>
      </c>
      <c r="G414" s="118" t="e">
        <f>VLOOKUP(F414,#REF!,2,)</f>
        <v>#REF!</v>
      </c>
      <c r="H414" s="161" t="s">
        <v>3030</v>
      </c>
      <c r="I414" s="130">
        <v>936225785</v>
      </c>
      <c r="J414" s="131">
        <v>12000000</v>
      </c>
      <c r="K414" s="131">
        <v>0</v>
      </c>
      <c r="L414" s="269">
        <v>6000000</v>
      </c>
      <c r="M414" s="120">
        <v>12000000</v>
      </c>
      <c r="N414" s="135"/>
    </row>
    <row r="415" spans="2:14" hidden="1" x14ac:dyDescent="0.25">
      <c r="B415" s="163">
        <v>33</v>
      </c>
      <c r="C415" s="160" t="s">
        <v>3934</v>
      </c>
      <c r="D415" s="116"/>
      <c r="E415" s="117" t="s">
        <v>4481</v>
      </c>
      <c r="F415" s="139"/>
      <c r="G415" s="118" t="e">
        <f>VLOOKUP(F415,#REF!,2,)</f>
        <v>#REF!</v>
      </c>
      <c r="H415" s="161" t="s">
        <v>4811</v>
      </c>
      <c r="I415" s="130">
        <v>994599474</v>
      </c>
      <c r="J415" s="131">
        <v>12000000</v>
      </c>
      <c r="K415" s="131">
        <v>0</v>
      </c>
      <c r="L415" s="269">
        <v>0</v>
      </c>
      <c r="M415" s="120">
        <f t="shared" ref="M415" si="24">J415-K415-L415</f>
        <v>12000000</v>
      </c>
      <c r="N415" s="135" t="s">
        <v>4984</v>
      </c>
    </row>
    <row r="416" spans="2:14" hidden="1" x14ac:dyDescent="0.25">
      <c r="B416" s="163">
        <v>34</v>
      </c>
      <c r="C416" s="160" t="s">
        <v>2345</v>
      </c>
      <c r="D416" s="116"/>
      <c r="E416" s="117" t="s">
        <v>4481</v>
      </c>
      <c r="F416" s="139">
        <v>41010911140020</v>
      </c>
      <c r="G416" s="118" t="e">
        <f>VLOOKUP(F416,#REF!,2,)</f>
        <v>#REF!</v>
      </c>
      <c r="H416" s="161" t="s">
        <v>4812</v>
      </c>
      <c r="I416" s="130">
        <v>914035808</v>
      </c>
      <c r="J416" s="131">
        <v>12000000</v>
      </c>
      <c r="K416" s="131">
        <v>0</v>
      </c>
      <c r="L416" s="269">
        <v>6000000</v>
      </c>
      <c r="M416" s="120">
        <v>12000000</v>
      </c>
      <c r="N416" s="135"/>
    </row>
    <row r="417" spans="2:14" hidden="1" x14ac:dyDescent="0.25">
      <c r="B417" s="163">
        <v>35</v>
      </c>
      <c r="C417" s="160" t="s">
        <v>2113</v>
      </c>
      <c r="D417" s="116"/>
      <c r="E417" s="117" t="s">
        <v>4481</v>
      </c>
      <c r="F417" s="139">
        <v>61401045280027</v>
      </c>
      <c r="G417" s="118" t="e">
        <f>VLOOKUP(F417,#REF!,2,)</f>
        <v>#REF!</v>
      </c>
      <c r="H417" s="161" t="s">
        <v>3421</v>
      </c>
      <c r="I417" s="130">
        <v>933184115</v>
      </c>
      <c r="J417" s="131">
        <v>12000000</v>
      </c>
      <c r="K417" s="131">
        <v>0</v>
      </c>
      <c r="L417" s="269">
        <v>0</v>
      </c>
      <c r="M417" s="120">
        <v>12000000</v>
      </c>
      <c r="N417" s="135"/>
    </row>
    <row r="418" spans="2:14" hidden="1" x14ac:dyDescent="0.25">
      <c r="B418" s="163">
        <v>36</v>
      </c>
      <c r="C418" s="160" t="s">
        <v>2109</v>
      </c>
      <c r="D418" s="116"/>
      <c r="E418" s="117" t="s">
        <v>4481</v>
      </c>
      <c r="F418" s="139">
        <v>42804925380018</v>
      </c>
      <c r="G418" s="118" t="e">
        <f>VLOOKUP(F418,#REF!,2,)</f>
        <v>#REF!</v>
      </c>
      <c r="H418" s="161" t="s">
        <v>3418</v>
      </c>
      <c r="I418" s="130">
        <v>914182828</v>
      </c>
      <c r="J418" s="131">
        <v>12000000</v>
      </c>
      <c r="K418" s="131">
        <v>0</v>
      </c>
      <c r="L418" s="269">
        <v>0</v>
      </c>
      <c r="M418" s="120">
        <v>12000000</v>
      </c>
      <c r="N418" s="135"/>
    </row>
    <row r="419" spans="2:14" hidden="1" x14ac:dyDescent="0.25">
      <c r="B419" s="163">
        <v>37</v>
      </c>
      <c r="C419" s="160" t="s">
        <v>2020</v>
      </c>
      <c r="D419" s="116"/>
      <c r="E419" s="117" t="s">
        <v>4481</v>
      </c>
      <c r="F419" s="139">
        <v>51405015270017</v>
      </c>
      <c r="G419" s="118" t="e">
        <f>VLOOKUP(F419,#REF!,2,)</f>
        <v>#REF!</v>
      </c>
      <c r="H419" s="161" t="s">
        <v>3300</v>
      </c>
      <c r="I419" s="130">
        <v>941613838</v>
      </c>
      <c r="J419" s="131">
        <v>12000000</v>
      </c>
      <c r="K419" s="131">
        <v>0</v>
      </c>
      <c r="L419" s="269">
        <v>0</v>
      </c>
      <c r="M419" s="120">
        <v>12000000</v>
      </c>
      <c r="N419" s="135"/>
    </row>
    <row r="420" spans="2:14" hidden="1" x14ac:dyDescent="0.25">
      <c r="B420" s="163">
        <v>38</v>
      </c>
      <c r="C420" s="160" t="s">
        <v>1671</v>
      </c>
      <c r="D420" s="116"/>
      <c r="E420" s="168" t="s">
        <v>4481</v>
      </c>
      <c r="F420" s="163">
        <v>41008751050098</v>
      </c>
      <c r="G420" s="118" t="e">
        <f>VLOOKUP(F420,#REF!,2,)</f>
        <v>#REF!</v>
      </c>
      <c r="H420" s="161" t="s">
        <v>2858</v>
      </c>
      <c r="I420" s="164">
        <v>997067555</v>
      </c>
      <c r="J420" s="131">
        <v>12000000</v>
      </c>
      <c r="K420" s="131">
        <v>0</v>
      </c>
      <c r="L420" s="269">
        <v>0</v>
      </c>
      <c r="M420" s="120">
        <v>12000000</v>
      </c>
      <c r="N420" s="221"/>
    </row>
    <row r="421" spans="2:14" hidden="1" x14ac:dyDescent="0.25">
      <c r="B421" s="163">
        <v>39</v>
      </c>
      <c r="C421" s="160" t="s">
        <v>1942</v>
      </c>
      <c r="D421" s="116"/>
      <c r="E421" s="162" t="s">
        <v>4481</v>
      </c>
      <c r="F421" s="163">
        <v>62804045300028</v>
      </c>
      <c r="G421" s="118" t="e">
        <f>VLOOKUP(F421,#REF!,2,)</f>
        <v>#REF!</v>
      </c>
      <c r="H421" s="161" t="s">
        <v>3204</v>
      </c>
      <c r="I421" s="164">
        <v>919754161</v>
      </c>
      <c r="J421" s="131">
        <v>12000000</v>
      </c>
      <c r="K421" s="131">
        <v>0</v>
      </c>
      <c r="L421" s="269">
        <v>12000000</v>
      </c>
      <c r="M421" s="120">
        <v>12000000</v>
      </c>
      <c r="N421" s="221"/>
    </row>
    <row r="422" spans="2:14" hidden="1" x14ac:dyDescent="0.25">
      <c r="B422" s="163">
        <v>40</v>
      </c>
      <c r="C422" s="160" t="s">
        <v>3935</v>
      </c>
      <c r="D422" s="116"/>
      <c r="E422" s="162" t="s">
        <v>4481</v>
      </c>
      <c r="F422" s="163">
        <v>41702871110033</v>
      </c>
      <c r="G422" s="118" t="e">
        <f>VLOOKUP(F422,#REF!,2,)</f>
        <v>#REF!</v>
      </c>
      <c r="H422" s="161" t="s">
        <v>4813</v>
      </c>
      <c r="I422" s="164">
        <v>939698587</v>
      </c>
      <c r="J422" s="131">
        <v>12000000</v>
      </c>
      <c r="K422" s="131">
        <v>0</v>
      </c>
      <c r="L422" s="269">
        <v>-11000000</v>
      </c>
      <c r="M422" s="120">
        <f t="shared" ref="M422:M424" si="25">J422-K422-L422</f>
        <v>23000000</v>
      </c>
      <c r="N422" s="221"/>
    </row>
    <row r="423" spans="2:14" hidden="1" x14ac:dyDescent="0.25">
      <c r="B423" s="163">
        <v>41</v>
      </c>
      <c r="C423" s="160" t="s">
        <v>3936</v>
      </c>
      <c r="D423" s="116"/>
      <c r="E423" s="162"/>
      <c r="F423" s="163"/>
      <c r="G423" s="118" t="e">
        <f>VLOOKUP(F423,#REF!,2,)</f>
        <v>#REF!</v>
      </c>
      <c r="H423" s="164"/>
      <c r="I423" s="164"/>
      <c r="J423" s="221"/>
      <c r="K423" s="221">
        <v>0</v>
      </c>
      <c r="L423" s="269">
        <v>0</v>
      </c>
      <c r="M423" s="120">
        <f t="shared" si="25"/>
        <v>0</v>
      </c>
      <c r="N423" s="221" t="s">
        <v>4984</v>
      </c>
    </row>
    <row r="424" spans="2:14" hidden="1" x14ac:dyDescent="0.25">
      <c r="B424" s="163">
        <v>42</v>
      </c>
      <c r="C424" s="160" t="s">
        <v>3937</v>
      </c>
      <c r="D424" s="116"/>
      <c r="E424" s="162" t="s">
        <v>36</v>
      </c>
      <c r="F424" s="163">
        <v>60809045360036</v>
      </c>
      <c r="G424" s="118" t="e">
        <f>VLOOKUP(F424,#REF!,2,)</f>
        <v>#REF!</v>
      </c>
      <c r="H424" s="161" t="s">
        <v>4814</v>
      </c>
      <c r="I424" s="164">
        <v>948210908</v>
      </c>
      <c r="J424" s="131">
        <v>12000000</v>
      </c>
      <c r="K424" s="131">
        <v>0</v>
      </c>
      <c r="L424" s="269">
        <v>-11000000</v>
      </c>
      <c r="M424" s="120">
        <f t="shared" si="25"/>
        <v>23000000</v>
      </c>
      <c r="N424" s="221"/>
    </row>
    <row r="425" spans="2:14" hidden="1" x14ac:dyDescent="0.25">
      <c r="B425" s="163">
        <v>43</v>
      </c>
      <c r="C425" s="160" t="s">
        <v>1387</v>
      </c>
      <c r="D425" s="116"/>
      <c r="E425" s="162" t="s">
        <v>36</v>
      </c>
      <c r="F425" s="163">
        <v>42210941000041</v>
      </c>
      <c r="G425" s="118" t="e">
        <f>VLOOKUP(F425,#REF!,2,)</f>
        <v>#REF!</v>
      </c>
      <c r="H425" s="161" t="s">
        <v>2507</v>
      </c>
      <c r="I425" s="164">
        <v>907152354</v>
      </c>
      <c r="J425" s="131">
        <v>12000000</v>
      </c>
      <c r="K425" s="131">
        <v>0</v>
      </c>
      <c r="L425" s="269">
        <v>0</v>
      </c>
      <c r="M425" s="120">
        <v>12000000</v>
      </c>
      <c r="N425" s="221"/>
    </row>
    <row r="426" spans="2:14" hidden="1" x14ac:dyDescent="0.25">
      <c r="B426" s="163">
        <v>44</v>
      </c>
      <c r="C426" s="160" t="s">
        <v>1370</v>
      </c>
      <c r="D426" s="116"/>
      <c r="E426" s="162" t="s">
        <v>36</v>
      </c>
      <c r="F426" s="163">
        <v>40310995280027</v>
      </c>
      <c r="G426" s="118" t="e">
        <f>VLOOKUP(F426,#REF!,2,)</f>
        <v>#REF!</v>
      </c>
      <c r="H426" s="161" t="s">
        <v>2487</v>
      </c>
      <c r="I426" s="164">
        <v>914178800</v>
      </c>
      <c r="J426" s="131">
        <v>12000000</v>
      </c>
      <c r="K426" s="131">
        <v>0</v>
      </c>
      <c r="L426" s="269">
        <v>12000000</v>
      </c>
      <c r="M426" s="120">
        <v>12000000</v>
      </c>
      <c r="N426" s="221"/>
    </row>
    <row r="427" spans="2:14" hidden="1" x14ac:dyDescent="0.25">
      <c r="B427" s="163">
        <v>45</v>
      </c>
      <c r="C427" s="160" t="s">
        <v>3938</v>
      </c>
      <c r="D427" s="116"/>
      <c r="E427" s="162"/>
      <c r="F427" s="163"/>
      <c r="G427" s="118" t="e">
        <f>VLOOKUP(F427,#REF!,2,)</f>
        <v>#REF!</v>
      </c>
      <c r="H427" s="164"/>
      <c r="I427" s="164"/>
      <c r="J427" s="221"/>
      <c r="K427" s="221">
        <v>0</v>
      </c>
      <c r="L427" s="269">
        <v>0</v>
      </c>
      <c r="M427" s="120">
        <f t="shared" ref="M427" si="26">J427-K427-L427</f>
        <v>0</v>
      </c>
      <c r="N427" s="221" t="s">
        <v>4984</v>
      </c>
    </row>
    <row r="428" spans="2:14" x14ac:dyDescent="0.25">
      <c r="B428" s="163">
        <v>46</v>
      </c>
      <c r="C428" s="160" t="s">
        <v>2027</v>
      </c>
      <c r="D428" s="116"/>
      <c r="E428" s="162" t="s">
        <v>36</v>
      </c>
      <c r="F428" s="163">
        <v>60405045350026</v>
      </c>
      <c r="G428" s="118"/>
      <c r="H428" s="161" t="s">
        <v>3310</v>
      </c>
      <c r="I428" s="164">
        <v>888650403</v>
      </c>
      <c r="J428" s="131">
        <v>12000000</v>
      </c>
      <c r="K428" s="121">
        <v>916665</v>
      </c>
      <c r="L428" s="269">
        <v>916000</v>
      </c>
      <c r="M428" s="120">
        <v>12916665</v>
      </c>
      <c r="N428" s="221"/>
    </row>
    <row r="429" spans="2:14" hidden="1" x14ac:dyDescent="0.25">
      <c r="B429" s="163">
        <v>47</v>
      </c>
      <c r="C429" s="160" t="s">
        <v>3939</v>
      </c>
      <c r="D429" s="116"/>
      <c r="E429" s="162" t="s">
        <v>36</v>
      </c>
      <c r="F429" s="163">
        <v>40103901070054</v>
      </c>
      <c r="G429" s="118" t="e">
        <f>VLOOKUP(F429,#REF!,2,)</f>
        <v>#REF!</v>
      </c>
      <c r="H429" s="161" t="s">
        <v>4815</v>
      </c>
      <c r="I429" s="164">
        <v>993199919</v>
      </c>
      <c r="J429" s="131">
        <v>12000000</v>
      </c>
      <c r="K429" s="131">
        <v>0</v>
      </c>
      <c r="L429" s="269">
        <v>-11000000</v>
      </c>
      <c r="M429" s="120">
        <f t="shared" ref="M429" si="27">J429-K429-L429</f>
        <v>23000000</v>
      </c>
      <c r="N429" s="221"/>
    </row>
    <row r="430" spans="2:14" hidden="1" x14ac:dyDescent="0.25">
      <c r="B430" s="163">
        <v>48</v>
      </c>
      <c r="C430" s="160" t="s">
        <v>1791</v>
      </c>
      <c r="D430" s="116"/>
      <c r="E430" s="162" t="s">
        <v>36</v>
      </c>
      <c r="F430" s="163">
        <v>40208901000044</v>
      </c>
      <c r="G430" s="118" t="e">
        <f>VLOOKUP(F430,#REF!,2,)</f>
        <v>#REF!</v>
      </c>
      <c r="H430" s="161" t="s">
        <v>3020</v>
      </c>
      <c r="I430" s="164">
        <v>936251887</v>
      </c>
      <c r="J430" s="131">
        <v>12000000</v>
      </c>
      <c r="K430" s="131">
        <v>0</v>
      </c>
      <c r="L430" s="269">
        <v>12000000</v>
      </c>
      <c r="M430" s="120">
        <v>12000000</v>
      </c>
      <c r="N430" s="221"/>
    </row>
    <row r="431" spans="2:14" hidden="1" x14ac:dyDescent="0.25">
      <c r="B431" s="163">
        <v>49</v>
      </c>
      <c r="C431" s="160" t="s">
        <v>1462</v>
      </c>
      <c r="D431" s="116"/>
      <c r="E431" s="162" t="s">
        <v>36</v>
      </c>
      <c r="F431" s="163">
        <v>42007941040041</v>
      </c>
      <c r="G431" s="118" t="e">
        <f>VLOOKUP(F431,#REF!,2,)</f>
        <v>#REF!</v>
      </c>
      <c r="H431" s="161" t="s">
        <v>2597</v>
      </c>
      <c r="I431" s="164">
        <v>902989493</v>
      </c>
      <c r="J431" s="131">
        <v>12000000</v>
      </c>
      <c r="K431" s="131">
        <v>0</v>
      </c>
      <c r="L431" s="269">
        <v>12000000</v>
      </c>
      <c r="M431" s="120">
        <v>12000000</v>
      </c>
      <c r="N431" s="221"/>
    </row>
    <row r="432" spans="2:14" hidden="1" x14ac:dyDescent="0.25">
      <c r="B432" s="163">
        <v>50</v>
      </c>
      <c r="C432" s="160" t="s">
        <v>2282</v>
      </c>
      <c r="D432" s="116"/>
      <c r="E432" s="162" t="s">
        <v>36</v>
      </c>
      <c r="F432" s="163">
        <v>62406055290012</v>
      </c>
      <c r="G432" s="118" t="e">
        <f>VLOOKUP(F432,#REF!,2,)</f>
        <v>#REF!</v>
      </c>
      <c r="H432" s="161" t="s">
        <v>3626</v>
      </c>
      <c r="I432" s="164">
        <v>990262405</v>
      </c>
      <c r="J432" s="131">
        <v>12000000</v>
      </c>
      <c r="K432" s="131">
        <v>0</v>
      </c>
      <c r="L432" s="269">
        <v>0</v>
      </c>
      <c r="M432" s="120">
        <v>12000000</v>
      </c>
      <c r="N432" s="221"/>
    </row>
    <row r="433" spans="2:14" hidden="1" x14ac:dyDescent="0.25">
      <c r="B433" s="163">
        <v>51</v>
      </c>
      <c r="C433" s="160" t="s">
        <v>2304</v>
      </c>
      <c r="D433" s="116"/>
      <c r="E433" s="162" t="s">
        <v>36</v>
      </c>
      <c r="F433" s="163">
        <v>41005975260058</v>
      </c>
      <c r="G433" s="118" t="e">
        <f>VLOOKUP(F433,#REF!,2,)</f>
        <v>#REF!</v>
      </c>
      <c r="H433" s="161" t="s">
        <v>3649</v>
      </c>
      <c r="I433" s="164">
        <v>990740913</v>
      </c>
      <c r="J433" s="131">
        <v>12000000</v>
      </c>
      <c r="K433" s="131">
        <v>0</v>
      </c>
      <c r="L433" s="269">
        <v>6000000</v>
      </c>
      <c r="M433" s="120">
        <v>12000000</v>
      </c>
      <c r="N433" s="221"/>
    </row>
    <row r="434" spans="2:14" hidden="1" x14ac:dyDescent="0.25">
      <c r="B434" s="163">
        <v>53</v>
      </c>
      <c r="C434" s="160" t="s">
        <v>1651</v>
      </c>
      <c r="D434" s="116"/>
      <c r="E434" s="162" t="s">
        <v>36</v>
      </c>
      <c r="F434" s="163">
        <v>41202861070124</v>
      </c>
      <c r="G434" s="118" t="e">
        <f>VLOOKUP(F434,#REF!,2,)</f>
        <v>#REF!</v>
      </c>
      <c r="H434" s="161" t="s">
        <v>2826</v>
      </c>
      <c r="I434" s="164">
        <v>906117310</v>
      </c>
      <c r="J434" s="131">
        <v>12000000</v>
      </c>
      <c r="K434" s="131">
        <v>0</v>
      </c>
      <c r="L434" s="269">
        <v>3000000</v>
      </c>
      <c r="M434" s="120">
        <f t="shared" ref="M434:M435" si="28">J434-K434-L434</f>
        <v>9000000</v>
      </c>
      <c r="N434" s="221"/>
    </row>
    <row r="435" spans="2:14" hidden="1" x14ac:dyDescent="0.25">
      <c r="B435" s="163">
        <v>54</v>
      </c>
      <c r="C435" s="160" t="s">
        <v>3940</v>
      </c>
      <c r="D435" s="116"/>
      <c r="E435" s="162" t="s">
        <v>36</v>
      </c>
      <c r="F435" s="163">
        <v>41709831140114</v>
      </c>
      <c r="G435" s="118" t="e">
        <f>VLOOKUP(F435,#REF!,2,)</f>
        <v>#REF!</v>
      </c>
      <c r="H435" s="161" t="s">
        <v>4816</v>
      </c>
      <c r="I435" s="164">
        <v>919800801</v>
      </c>
      <c r="J435" s="131">
        <v>12000000</v>
      </c>
      <c r="K435" s="131">
        <v>0</v>
      </c>
      <c r="L435" s="269">
        <v>-11000000</v>
      </c>
      <c r="M435" s="120">
        <f t="shared" si="28"/>
        <v>23000000</v>
      </c>
      <c r="N435" s="221"/>
    </row>
    <row r="436" spans="2:14" hidden="1" x14ac:dyDescent="0.25">
      <c r="B436" s="163">
        <v>55</v>
      </c>
      <c r="C436" s="160" t="s">
        <v>2000</v>
      </c>
      <c r="D436" s="116"/>
      <c r="E436" s="162" t="s">
        <v>36</v>
      </c>
      <c r="F436" s="163">
        <v>42607931010063</v>
      </c>
      <c r="G436" s="118" t="e">
        <f>VLOOKUP(F436,#REF!,2,)</f>
        <v>#REF!</v>
      </c>
      <c r="H436" s="161" t="s">
        <v>3280</v>
      </c>
      <c r="I436" s="164">
        <v>919809580</v>
      </c>
      <c r="J436" s="131">
        <v>12000000</v>
      </c>
      <c r="K436" s="131">
        <v>0</v>
      </c>
      <c r="L436" s="269">
        <v>0</v>
      </c>
      <c r="M436" s="120">
        <v>12000000</v>
      </c>
      <c r="N436" s="221"/>
    </row>
    <row r="437" spans="2:14" hidden="1" x14ac:dyDescent="0.25">
      <c r="B437" s="163">
        <v>56</v>
      </c>
      <c r="C437" s="160" t="s">
        <v>1666</v>
      </c>
      <c r="D437" s="116"/>
      <c r="E437" s="162" t="s">
        <v>36</v>
      </c>
      <c r="F437" s="163">
        <v>41210921010027</v>
      </c>
      <c r="G437" s="118" t="e">
        <f>VLOOKUP(F437,#REF!,2,)</f>
        <v>#REF!</v>
      </c>
      <c r="H437" s="161" t="s">
        <v>2849</v>
      </c>
      <c r="I437" s="164">
        <v>883055985</v>
      </c>
      <c r="J437" s="131">
        <v>12000000</v>
      </c>
      <c r="K437" s="131">
        <v>0</v>
      </c>
      <c r="L437" s="269">
        <v>-5500000</v>
      </c>
      <c r="M437" s="120">
        <v>12000000</v>
      </c>
      <c r="N437" s="221"/>
    </row>
    <row r="438" spans="2:14" hidden="1" x14ac:dyDescent="0.25">
      <c r="B438" s="163">
        <v>57</v>
      </c>
      <c r="C438" s="160" t="s">
        <v>1993</v>
      </c>
      <c r="D438" s="116"/>
      <c r="E438" s="162" t="s">
        <v>36</v>
      </c>
      <c r="F438" s="163">
        <v>41105965260038</v>
      </c>
      <c r="G438" s="118" t="e">
        <f>VLOOKUP(F438,#REF!,2,)</f>
        <v>#REF!</v>
      </c>
      <c r="H438" s="161" t="s">
        <v>3271</v>
      </c>
      <c r="I438" s="164">
        <v>934546563</v>
      </c>
      <c r="J438" s="131">
        <v>12000000</v>
      </c>
      <c r="K438" s="131">
        <v>0</v>
      </c>
      <c r="L438" s="269">
        <v>4000000</v>
      </c>
      <c r="M438" s="120">
        <v>12000000</v>
      </c>
      <c r="N438" s="221"/>
    </row>
    <row r="439" spans="2:14" hidden="1" x14ac:dyDescent="0.25">
      <c r="B439" s="163">
        <v>58</v>
      </c>
      <c r="C439" s="160" t="s">
        <v>3941</v>
      </c>
      <c r="D439" s="116"/>
      <c r="E439" s="162" t="s">
        <v>36</v>
      </c>
      <c r="F439" s="163">
        <v>40102941100051</v>
      </c>
      <c r="G439" s="118" t="e">
        <f>VLOOKUP(F439,#REF!,2,)</f>
        <v>#REF!</v>
      </c>
      <c r="H439" s="161" t="s">
        <v>2661</v>
      </c>
      <c r="I439" s="164">
        <v>906147399</v>
      </c>
      <c r="J439" s="131">
        <v>12000000</v>
      </c>
      <c r="K439" s="131">
        <v>0</v>
      </c>
      <c r="L439" s="269">
        <v>12000000</v>
      </c>
      <c r="M439" s="120">
        <v>12000000</v>
      </c>
      <c r="N439" s="221"/>
    </row>
    <row r="440" spans="2:14" hidden="1" x14ac:dyDescent="0.25">
      <c r="B440" s="163">
        <v>59</v>
      </c>
      <c r="C440" s="160" t="s">
        <v>1489</v>
      </c>
      <c r="D440" s="116"/>
      <c r="E440" s="162" t="s">
        <v>36</v>
      </c>
      <c r="F440" s="163">
        <v>40312871140058</v>
      </c>
      <c r="G440" s="118" t="e">
        <f>VLOOKUP(F440,#REF!,2,)</f>
        <v>#REF!</v>
      </c>
      <c r="H440" s="161" t="s">
        <v>2625</v>
      </c>
      <c r="I440" s="164">
        <v>936852760</v>
      </c>
      <c r="J440" s="131">
        <v>12000000</v>
      </c>
      <c r="K440" s="131">
        <v>0</v>
      </c>
      <c r="L440" s="269">
        <v>12000000</v>
      </c>
      <c r="M440" s="120">
        <v>12000000</v>
      </c>
      <c r="N440" s="221"/>
    </row>
    <row r="441" spans="2:14" x14ac:dyDescent="0.25">
      <c r="B441" s="163">
        <v>60</v>
      </c>
      <c r="C441" s="160" t="s">
        <v>1692</v>
      </c>
      <c r="D441" s="116"/>
      <c r="E441" s="162" t="s">
        <v>36</v>
      </c>
      <c r="F441" s="163">
        <v>62610045290023</v>
      </c>
      <c r="G441" s="118"/>
      <c r="H441" s="161" t="s">
        <v>2878</v>
      </c>
      <c r="I441" s="164">
        <v>991363630</v>
      </c>
      <c r="J441" s="131">
        <v>12000000</v>
      </c>
      <c r="K441" s="121">
        <v>916665</v>
      </c>
      <c r="L441" s="269">
        <v>0</v>
      </c>
      <c r="M441" s="120">
        <v>12916665</v>
      </c>
      <c r="N441" s="221"/>
    </row>
    <row r="442" spans="2:14" hidden="1" x14ac:dyDescent="0.25">
      <c r="B442" s="163">
        <v>61</v>
      </c>
      <c r="C442" s="160" t="s">
        <v>1788</v>
      </c>
      <c r="D442" s="116"/>
      <c r="E442" s="162" t="s">
        <v>36</v>
      </c>
      <c r="F442" s="163">
        <v>42510911050024</v>
      </c>
      <c r="G442" s="118" t="e">
        <f>VLOOKUP(F442,#REF!,2,)</f>
        <v>#REF!</v>
      </c>
      <c r="H442" s="161" t="s">
        <v>3013</v>
      </c>
      <c r="I442" s="164">
        <v>914401490</v>
      </c>
      <c r="J442" s="131">
        <v>12000000</v>
      </c>
      <c r="K442" s="131">
        <v>0</v>
      </c>
      <c r="L442" s="269">
        <v>12000000</v>
      </c>
      <c r="M442" s="120">
        <v>12000000</v>
      </c>
      <c r="N442" s="221"/>
    </row>
    <row r="443" spans="2:14" hidden="1" x14ac:dyDescent="0.25">
      <c r="B443" s="163">
        <v>62</v>
      </c>
      <c r="C443" s="160" t="s">
        <v>2274</v>
      </c>
      <c r="D443" s="116"/>
      <c r="E443" s="162" t="s">
        <v>36</v>
      </c>
      <c r="F443" s="163">
        <v>40408821050068</v>
      </c>
      <c r="G443" s="118" t="e">
        <f>VLOOKUP(F443,#REF!,2,)</f>
        <v>#REF!</v>
      </c>
      <c r="H443" s="161" t="s">
        <v>3616</v>
      </c>
      <c r="I443" s="164">
        <v>934750900</v>
      </c>
      <c r="J443" s="131">
        <v>12000000</v>
      </c>
      <c r="K443" s="131">
        <v>0</v>
      </c>
      <c r="L443" s="269">
        <v>0</v>
      </c>
      <c r="M443" s="120">
        <v>12000000</v>
      </c>
      <c r="N443" s="221"/>
    </row>
    <row r="444" spans="2:14" hidden="1" x14ac:dyDescent="0.25">
      <c r="B444" s="163">
        <v>63</v>
      </c>
      <c r="C444" s="160" t="s">
        <v>1922</v>
      </c>
      <c r="D444" s="116"/>
      <c r="E444" s="162" t="s">
        <v>36</v>
      </c>
      <c r="F444" s="163">
        <v>41911841160019</v>
      </c>
      <c r="G444" s="118" t="e">
        <f>VLOOKUP(F444,#REF!,2,)</f>
        <v>#REF!</v>
      </c>
      <c r="H444" s="161" t="s">
        <v>3174</v>
      </c>
      <c r="I444" s="164">
        <v>914447044</v>
      </c>
      <c r="J444" s="131">
        <v>12000000</v>
      </c>
      <c r="K444" s="131">
        <v>0</v>
      </c>
      <c r="L444" s="269">
        <v>3000000</v>
      </c>
      <c r="M444" s="120">
        <v>12000000</v>
      </c>
      <c r="N444" s="221"/>
    </row>
    <row r="445" spans="2:14" hidden="1" x14ac:dyDescent="0.25">
      <c r="B445" s="163">
        <v>64</v>
      </c>
      <c r="C445" s="160" t="s">
        <v>1778</v>
      </c>
      <c r="D445" s="116"/>
      <c r="E445" s="162" t="s">
        <v>36</v>
      </c>
      <c r="F445" s="163">
        <v>41908985330015</v>
      </c>
      <c r="G445" s="118" t="e">
        <f>VLOOKUP(F445,#REF!,2,)</f>
        <v>#REF!</v>
      </c>
      <c r="H445" s="161" t="s">
        <v>3005</v>
      </c>
      <c r="I445" s="164">
        <v>990681382</v>
      </c>
      <c r="J445" s="131">
        <v>12000000</v>
      </c>
      <c r="K445" s="131">
        <v>0</v>
      </c>
      <c r="L445" s="269">
        <v>1992050</v>
      </c>
      <c r="M445" s="120">
        <v>12000000</v>
      </c>
      <c r="N445" s="221"/>
    </row>
    <row r="446" spans="2:14" hidden="1" x14ac:dyDescent="0.25">
      <c r="B446" s="163">
        <v>65</v>
      </c>
      <c r="C446" s="160" t="s">
        <v>3942</v>
      </c>
      <c r="D446" s="116"/>
      <c r="E446" s="162"/>
      <c r="F446" s="163"/>
      <c r="G446" s="118" t="e">
        <f>VLOOKUP(F446,#REF!,2,)</f>
        <v>#REF!</v>
      </c>
      <c r="H446" s="164"/>
      <c r="I446" s="164">
        <v>992961382</v>
      </c>
      <c r="J446" s="221"/>
      <c r="K446" s="221">
        <v>0</v>
      </c>
      <c r="L446" s="269">
        <v>0</v>
      </c>
      <c r="M446" s="120">
        <f t="shared" ref="M446" si="29">J446-K446-L446</f>
        <v>0</v>
      </c>
      <c r="N446" s="221" t="s">
        <v>4985</v>
      </c>
    </row>
    <row r="447" spans="2:14" hidden="1" x14ac:dyDescent="0.25">
      <c r="B447" s="163">
        <v>66</v>
      </c>
      <c r="C447" s="160" t="s">
        <v>1645</v>
      </c>
      <c r="D447" s="116"/>
      <c r="E447" s="162" t="s">
        <v>121</v>
      </c>
      <c r="F447" s="163">
        <v>41006961000104</v>
      </c>
      <c r="G447" s="118" t="e">
        <f>VLOOKUP(F447,#REF!,2,)</f>
        <v>#REF!</v>
      </c>
      <c r="H447" s="161" t="s">
        <v>2819</v>
      </c>
      <c r="I447" s="164">
        <v>934544747</v>
      </c>
      <c r="J447" s="131">
        <v>12000000</v>
      </c>
      <c r="K447" s="131">
        <v>0</v>
      </c>
      <c r="L447" s="269">
        <v>-550000</v>
      </c>
      <c r="M447" s="120">
        <v>12000000</v>
      </c>
      <c r="N447" s="221"/>
    </row>
    <row r="448" spans="2:14" hidden="1" x14ac:dyDescent="0.25">
      <c r="B448" s="163">
        <v>67</v>
      </c>
      <c r="C448" s="160" t="s">
        <v>1713</v>
      </c>
      <c r="D448" s="116"/>
      <c r="E448" s="162" t="s">
        <v>121</v>
      </c>
      <c r="F448" s="163">
        <v>40411881140084</v>
      </c>
      <c r="G448" s="118" t="e">
        <f>VLOOKUP(F448,#REF!,2,)</f>
        <v>#REF!</v>
      </c>
      <c r="H448" s="161" t="s">
        <v>2902</v>
      </c>
      <c r="I448" s="164">
        <v>940730623</v>
      </c>
      <c r="J448" s="131">
        <v>12000000</v>
      </c>
      <c r="K448" s="131">
        <v>0</v>
      </c>
      <c r="L448" s="269">
        <v>0</v>
      </c>
      <c r="M448" s="120">
        <v>12000000</v>
      </c>
      <c r="N448" s="221"/>
    </row>
    <row r="449" spans="2:14" hidden="1" x14ac:dyDescent="0.25">
      <c r="B449" s="163">
        <v>68</v>
      </c>
      <c r="C449" s="160" t="s">
        <v>1966</v>
      </c>
      <c r="D449" s="116"/>
      <c r="E449" s="162" t="s">
        <v>121</v>
      </c>
      <c r="F449" s="163">
        <v>42108951010010</v>
      </c>
      <c r="G449" s="118" t="e">
        <f>VLOOKUP(F449,#REF!,2,)</f>
        <v>#REF!</v>
      </c>
      <c r="H449" s="161" t="s">
        <v>3233</v>
      </c>
      <c r="I449" s="164">
        <v>883089929</v>
      </c>
      <c r="J449" s="131">
        <v>12000000</v>
      </c>
      <c r="K449" s="131">
        <v>0</v>
      </c>
      <c r="L449" s="269">
        <v>12000000</v>
      </c>
      <c r="M449" s="120">
        <v>12000000</v>
      </c>
      <c r="N449" s="221"/>
    </row>
    <row r="450" spans="2:14" hidden="1" x14ac:dyDescent="0.25">
      <c r="B450" s="163">
        <v>69</v>
      </c>
      <c r="C450" s="160" t="s">
        <v>3724</v>
      </c>
      <c r="D450" s="116"/>
      <c r="E450" s="162" t="s">
        <v>121</v>
      </c>
      <c r="F450" s="163">
        <v>42312891080048</v>
      </c>
      <c r="G450" s="118" t="e">
        <f>VLOOKUP(F450,#REF!,2,)</f>
        <v>#REF!</v>
      </c>
      <c r="H450" s="161" t="s">
        <v>3217</v>
      </c>
      <c r="I450" s="164">
        <v>882824848</v>
      </c>
      <c r="J450" s="131">
        <v>12000000</v>
      </c>
      <c r="K450" s="131">
        <v>0</v>
      </c>
      <c r="L450" s="269">
        <v>1000000</v>
      </c>
      <c r="M450" s="120">
        <v>12000000</v>
      </c>
      <c r="N450" s="221"/>
    </row>
    <row r="451" spans="2:14" hidden="1" x14ac:dyDescent="0.25">
      <c r="B451" s="163">
        <v>70</v>
      </c>
      <c r="C451" s="160" t="s">
        <v>1591</v>
      </c>
      <c r="D451" s="116"/>
      <c r="E451" s="162" t="s">
        <v>121</v>
      </c>
      <c r="F451" s="163">
        <v>42811945310080</v>
      </c>
      <c r="G451" s="118" t="e">
        <f>VLOOKUP(F451,#REF!,2,)</f>
        <v>#REF!</v>
      </c>
      <c r="H451" s="161" t="s">
        <v>2755</v>
      </c>
      <c r="I451" s="164">
        <v>996754942</v>
      </c>
      <c r="J451" s="131">
        <v>12000000</v>
      </c>
      <c r="K451" s="131">
        <v>0</v>
      </c>
      <c r="L451" s="269">
        <v>0</v>
      </c>
      <c r="M451" s="120">
        <v>12000000</v>
      </c>
      <c r="N451" s="221"/>
    </row>
    <row r="452" spans="2:14" hidden="1" x14ac:dyDescent="0.25">
      <c r="B452" s="163">
        <v>71</v>
      </c>
      <c r="C452" s="160" t="s">
        <v>1568</v>
      </c>
      <c r="D452" s="116"/>
      <c r="E452" s="162" t="s">
        <v>121</v>
      </c>
      <c r="F452" s="163">
        <v>41308935280018</v>
      </c>
      <c r="G452" s="118" t="e">
        <f>VLOOKUP(F452,#REF!,2,)</f>
        <v>#REF!</v>
      </c>
      <c r="H452" s="161" t="s">
        <v>2722</v>
      </c>
      <c r="I452" s="164">
        <v>997011151</v>
      </c>
      <c r="J452" s="131">
        <v>12000000</v>
      </c>
      <c r="K452" s="131">
        <v>0</v>
      </c>
      <c r="L452" s="269">
        <v>-2300000</v>
      </c>
      <c r="M452" s="120">
        <v>12000000</v>
      </c>
      <c r="N452" s="221"/>
    </row>
    <row r="453" spans="2:14" hidden="1" x14ac:dyDescent="0.25">
      <c r="B453" s="163">
        <v>72</v>
      </c>
      <c r="C453" s="160" t="s">
        <v>3943</v>
      </c>
      <c r="D453" s="116"/>
      <c r="E453" s="162" t="s">
        <v>121</v>
      </c>
      <c r="F453" s="163">
        <v>60207045290058</v>
      </c>
      <c r="G453" s="118" t="e">
        <f>VLOOKUP(F453,#REF!,2,)</f>
        <v>#REF!</v>
      </c>
      <c r="H453" s="161" t="s">
        <v>3160</v>
      </c>
      <c r="I453" s="164">
        <v>919212006</v>
      </c>
      <c r="J453" s="131">
        <v>12000000</v>
      </c>
      <c r="K453" s="131">
        <v>0</v>
      </c>
      <c r="L453" s="269">
        <v>-11000000</v>
      </c>
      <c r="M453" s="120">
        <v>12000000</v>
      </c>
      <c r="N453" s="221" t="s">
        <v>4986</v>
      </c>
    </row>
    <row r="454" spans="2:14" hidden="1" x14ac:dyDescent="0.25">
      <c r="B454" s="163">
        <v>73</v>
      </c>
      <c r="C454" s="160" t="s">
        <v>3944</v>
      </c>
      <c r="D454" s="116"/>
      <c r="E454" s="162" t="s">
        <v>121</v>
      </c>
      <c r="F454" s="163">
        <v>61204025300018</v>
      </c>
      <c r="G454" s="118" t="e">
        <f>VLOOKUP(F454,#REF!,2,)</f>
        <v>#REF!</v>
      </c>
      <c r="H454" s="161" t="s">
        <v>4817</v>
      </c>
      <c r="I454" s="164">
        <v>900801712</v>
      </c>
      <c r="J454" s="131">
        <v>12000000</v>
      </c>
      <c r="K454" s="131">
        <v>0</v>
      </c>
      <c r="L454" s="269">
        <v>-11000000</v>
      </c>
      <c r="M454" s="120">
        <f t="shared" ref="M454" si="30">J454-K454-L454</f>
        <v>23000000</v>
      </c>
      <c r="N454" s="221"/>
    </row>
    <row r="455" spans="2:14" hidden="1" x14ac:dyDescent="0.25">
      <c r="B455" s="163">
        <v>74</v>
      </c>
      <c r="C455" s="160" t="s">
        <v>1728</v>
      </c>
      <c r="D455" s="116"/>
      <c r="E455" s="162" t="s">
        <v>121</v>
      </c>
      <c r="F455" s="163">
        <v>62603045380029</v>
      </c>
      <c r="G455" s="118" t="e">
        <f>VLOOKUP(F455,#REF!,2,)</f>
        <v>#REF!</v>
      </c>
      <c r="H455" s="161" t="s">
        <v>2932</v>
      </c>
      <c r="I455" s="164">
        <v>931282488</v>
      </c>
      <c r="J455" s="131">
        <v>12000000</v>
      </c>
      <c r="K455" s="131">
        <v>0</v>
      </c>
      <c r="L455" s="269">
        <v>3000000</v>
      </c>
      <c r="M455" s="120">
        <v>12000000</v>
      </c>
      <c r="N455" s="221"/>
    </row>
    <row r="456" spans="2:14" hidden="1" x14ac:dyDescent="0.25">
      <c r="B456" s="163">
        <v>75</v>
      </c>
      <c r="C456" s="160" t="s">
        <v>3945</v>
      </c>
      <c r="D456" s="116"/>
      <c r="E456" s="162" t="s">
        <v>121</v>
      </c>
      <c r="F456" s="163">
        <v>40302951010025</v>
      </c>
      <c r="G456" s="118" t="e">
        <f>VLOOKUP(F456,#REF!,2,)</f>
        <v>#REF!</v>
      </c>
      <c r="H456" s="161" t="s">
        <v>4818</v>
      </c>
      <c r="I456" s="164">
        <v>941325432</v>
      </c>
      <c r="J456" s="131">
        <v>12000000</v>
      </c>
      <c r="K456" s="131">
        <v>0</v>
      </c>
      <c r="L456" s="269">
        <v>-11000000</v>
      </c>
      <c r="M456" s="120">
        <f t="shared" ref="M456" si="31">J456-K456-L456</f>
        <v>23000000</v>
      </c>
      <c r="N456" s="221"/>
    </row>
    <row r="457" spans="2:14" hidden="1" x14ac:dyDescent="0.25">
      <c r="B457" s="163">
        <v>76</v>
      </c>
      <c r="C457" s="160" t="s">
        <v>1774</v>
      </c>
      <c r="D457" s="116"/>
      <c r="E457" s="162" t="s">
        <v>121</v>
      </c>
      <c r="F457" s="163">
        <v>40601985780031</v>
      </c>
      <c r="G457" s="118" t="e">
        <f>VLOOKUP(F457,#REF!,2,)</f>
        <v>#REF!</v>
      </c>
      <c r="H457" s="161" t="s">
        <v>2993</v>
      </c>
      <c r="I457" s="164">
        <v>770346369</v>
      </c>
      <c r="J457" s="131">
        <v>12000000</v>
      </c>
      <c r="K457" s="131">
        <v>0</v>
      </c>
      <c r="L457" s="269">
        <v>12000000</v>
      </c>
      <c r="M457" s="120">
        <v>12000000</v>
      </c>
      <c r="N457" s="221"/>
    </row>
    <row r="458" spans="2:14" hidden="1" x14ac:dyDescent="0.25">
      <c r="B458" s="163">
        <v>77</v>
      </c>
      <c r="C458" s="160" t="s">
        <v>1724</v>
      </c>
      <c r="D458" s="116"/>
      <c r="E458" s="162" t="s">
        <v>121</v>
      </c>
      <c r="F458" s="163">
        <v>40805921010011</v>
      </c>
      <c r="G458" s="118" t="e">
        <f>VLOOKUP(F458,#REF!,2,)</f>
        <v>#REF!</v>
      </c>
      <c r="H458" s="161" t="s">
        <v>2926</v>
      </c>
      <c r="I458" s="164">
        <v>945405615</v>
      </c>
      <c r="J458" s="131">
        <v>12000000</v>
      </c>
      <c r="K458" s="131">
        <v>0</v>
      </c>
      <c r="L458" s="269">
        <v>6000000</v>
      </c>
      <c r="M458" s="120">
        <v>12000000</v>
      </c>
      <c r="N458" s="221"/>
    </row>
    <row r="459" spans="2:14" hidden="1" x14ac:dyDescent="0.25">
      <c r="B459" s="163">
        <v>78</v>
      </c>
      <c r="C459" s="160" t="s">
        <v>1935</v>
      </c>
      <c r="D459" s="116"/>
      <c r="E459" s="162" t="s">
        <v>121</v>
      </c>
      <c r="F459" s="163">
        <v>40102925300013</v>
      </c>
      <c r="G459" s="118" t="e">
        <f>VLOOKUP(F459,#REF!,2,)</f>
        <v>#REF!</v>
      </c>
      <c r="H459" s="161" t="s">
        <v>3192</v>
      </c>
      <c r="I459" s="164">
        <v>990184748</v>
      </c>
      <c r="J459" s="131">
        <v>12000000</v>
      </c>
      <c r="K459" s="131">
        <v>0</v>
      </c>
      <c r="L459" s="269">
        <v>6000000</v>
      </c>
      <c r="M459" s="120">
        <v>12000000</v>
      </c>
      <c r="N459" s="221"/>
    </row>
    <row r="460" spans="2:14" hidden="1" x14ac:dyDescent="0.25">
      <c r="B460" s="163">
        <v>79</v>
      </c>
      <c r="C460" s="160" t="s">
        <v>1936</v>
      </c>
      <c r="D460" s="116"/>
      <c r="E460" s="162" t="s">
        <v>121</v>
      </c>
      <c r="F460" s="163">
        <v>62506035350012</v>
      </c>
      <c r="G460" s="118" t="e">
        <f>VLOOKUP(F460,#REF!,2,)</f>
        <v>#REF!</v>
      </c>
      <c r="H460" s="161" t="s">
        <v>3194</v>
      </c>
      <c r="I460" s="164">
        <v>912445744</v>
      </c>
      <c r="J460" s="131">
        <v>12000000</v>
      </c>
      <c r="K460" s="131">
        <v>0</v>
      </c>
      <c r="L460" s="269">
        <v>0</v>
      </c>
      <c r="M460" s="120">
        <v>12000000</v>
      </c>
      <c r="N460" s="221"/>
    </row>
    <row r="461" spans="2:14" hidden="1" x14ac:dyDescent="0.25">
      <c r="B461" s="163">
        <v>80</v>
      </c>
      <c r="C461" s="160" t="s">
        <v>1459</v>
      </c>
      <c r="D461" s="116"/>
      <c r="E461" s="162" t="s">
        <v>121</v>
      </c>
      <c r="F461" s="163">
        <v>61511045350070</v>
      </c>
      <c r="G461" s="118" t="e">
        <f>VLOOKUP(F461,#REF!,2,)</f>
        <v>#REF!</v>
      </c>
      <c r="H461" s="161" t="s">
        <v>2591</v>
      </c>
      <c r="I461" s="164">
        <v>937232110</v>
      </c>
      <c r="J461" s="131">
        <v>12000000</v>
      </c>
      <c r="K461" s="131">
        <v>0</v>
      </c>
      <c r="L461" s="269">
        <v>-5500000</v>
      </c>
      <c r="M461" s="120">
        <v>12000000</v>
      </c>
      <c r="N461" s="221" t="s">
        <v>4986</v>
      </c>
    </row>
    <row r="462" spans="2:14" x14ac:dyDescent="0.25">
      <c r="B462" s="163">
        <v>81</v>
      </c>
      <c r="C462" s="160" t="s">
        <v>1941</v>
      </c>
      <c r="D462" s="116"/>
      <c r="E462" s="162" t="s">
        <v>121</v>
      </c>
      <c r="F462" s="163">
        <v>62804045300011</v>
      </c>
      <c r="G462" s="118"/>
      <c r="H462" s="161" t="s">
        <v>3202</v>
      </c>
      <c r="I462" s="164">
        <v>906134602</v>
      </c>
      <c r="J462" s="131">
        <v>12000000</v>
      </c>
      <c r="K462" s="121">
        <v>1145830</v>
      </c>
      <c r="L462" s="269">
        <v>12500000</v>
      </c>
      <c r="M462" s="120">
        <v>13145830</v>
      </c>
      <c r="N462" s="221"/>
    </row>
    <row r="463" spans="2:14" hidden="1" x14ac:dyDescent="0.25">
      <c r="B463" s="163">
        <v>82</v>
      </c>
      <c r="C463" s="160" t="s">
        <v>2102</v>
      </c>
      <c r="D463" s="116"/>
      <c r="E463" s="162" t="s">
        <v>121</v>
      </c>
      <c r="F463" s="163">
        <v>41306861140073</v>
      </c>
      <c r="G463" s="118" t="e">
        <f>VLOOKUP(F463,#REF!,2,)</f>
        <v>#REF!</v>
      </c>
      <c r="H463" s="161" t="s">
        <v>3410</v>
      </c>
      <c r="I463" s="164">
        <v>990984786</v>
      </c>
      <c r="J463" s="131">
        <v>12000000</v>
      </c>
      <c r="K463" s="131">
        <v>0</v>
      </c>
      <c r="L463" s="269">
        <v>6000000</v>
      </c>
      <c r="M463" s="120">
        <v>12000000</v>
      </c>
      <c r="N463" s="221"/>
    </row>
    <row r="464" spans="2:14" hidden="1" x14ac:dyDescent="0.25">
      <c r="B464" s="163">
        <v>83</v>
      </c>
      <c r="C464" s="160" t="s">
        <v>1437</v>
      </c>
      <c r="D464" s="116"/>
      <c r="E464" s="162" t="s">
        <v>121</v>
      </c>
      <c r="F464" s="163">
        <v>43012881140082</v>
      </c>
      <c r="G464" s="118" t="e">
        <f>VLOOKUP(F464,#REF!,2,)</f>
        <v>#REF!</v>
      </c>
      <c r="H464" s="161" t="s">
        <v>2563</v>
      </c>
      <c r="I464" s="164">
        <v>997023276</v>
      </c>
      <c r="J464" s="131">
        <v>12000000</v>
      </c>
      <c r="K464" s="131">
        <v>0</v>
      </c>
      <c r="L464" s="269">
        <v>12000000</v>
      </c>
      <c r="M464" s="120">
        <v>12000000</v>
      </c>
      <c r="N464" s="221"/>
    </row>
    <row r="465" spans="2:14" hidden="1" x14ac:dyDescent="0.25">
      <c r="B465" s="163">
        <v>84</v>
      </c>
      <c r="C465" s="160" t="s">
        <v>1352</v>
      </c>
      <c r="D465" s="116"/>
      <c r="E465" s="162" t="s">
        <v>140</v>
      </c>
      <c r="F465" s="163">
        <v>32803871140034</v>
      </c>
      <c r="G465" s="118" t="e">
        <f>VLOOKUP(F465,#REF!,2,)</f>
        <v>#REF!</v>
      </c>
      <c r="H465" s="161" t="s">
        <v>2454</v>
      </c>
      <c r="I465" s="164">
        <v>994550911</v>
      </c>
      <c r="J465" s="131">
        <v>12000000</v>
      </c>
      <c r="K465" s="131">
        <v>0</v>
      </c>
      <c r="L465" s="269">
        <v>4314397</v>
      </c>
      <c r="M465" s="120">
        <v>12000000</v>
      </c>
      <c r="N465" s="221"/>
    </row>
    <row r="466" spans="2:14" hidden="1" x14ac:dyDescent="0.25">
      <c r="B466" s="163">
        <v>85</v>
      </c>
      <c r="C466" s="160" t="s">
        <v>1739</v>
      </c>
      <c r="D466" s="116"/>
      <c r="E466" s="162" t="s">
        <v>140</v>
      </c>
      <c r="F466" s="163">
        <v>32712995380010</v>
      </c>
      <c r="G466" s="118" t="e">
        <f>VLOOKUP(F466,#REF!,2,)</f>
        <v>#REF!</v>
      </c>
      <c r="H466" s="161" t="s">
        <v>2950</v>
      </c>
      <c r="I466" s="164">
        <v>934796688</v>
      </c>
      <c r="J466" s="131">
        <v>12000000</v>
      </c>
      <c r="K466" s="131">
        <v>0</v>
      </c>
      <c r="L466" s="269">
        <v>0</v>
      </c>
      <c r="M466" s="120">
        <v>12000000</v>
      </c>
      <c r="N466" s="221"/>
    </row>
    <row r="467" spans="2:14" hidden="1" x14ac:dyDescent="0.25">
      <c r="B467" s="163">
        <v>86</v>
      </c>
      <c r="C467" s="160" t="s">
        <v>2044</v>
      </c>
      <c r="D467" s="116"/>
      <c r="E467" s="162" t="s">
        <v>140</v>
      </c>
      <c r="F467" s="163">
        <v>31601871140103</v>
      </c>
      <c r="G467" s="118" t="e">
        <f>VLOOKUP(F467,#REF!,2,)</f>
        <v>#REF!</v>
      </c>
      <c r="H467" s="161" t="s">
        <v>3336</v>
      </c>
      <c r="I467" s="164">
        <v>972923660</v>
      </c>
      <c r="J467" s="131">
        <v>12000000</v>
      </c>
      <c r="K467" s="131">
        <v>0</v>
      </c>
      <c r="L467" s="269">
        <v>0</v>
      </c>
      <c r="M467" s="120">
        <v>12000000</v>
      </c>
      <c r="N467" s="221"/>
    </row>
    <row r="468" spans="2:14" hidden="1" x14ac:dyDescent="0.25">
      <c r="B468" s="163">
        <v>87</v>
      </c>
      <c r="C468" s="160" t="s">
        <v>2003</v>
      </c>
      <c r="D468" s="116"/>
      <c r="E468" s="162" t="s">
        <v>140</v>
      </c>
      <c r="F468" s="163">
        <v>42704815380019</v>
      </c>
      <c r="G468" s="118" t="e">
        <f>VLOOKUP(F468,#REF!,2,)</f>
        <v>#REF!</v>
      </c>
      <c r="H468" s="161" t="s">
        <v>3284</v>
      </c>
      <c r="I468" s="164">
        <v>940782781</v>
      </c>
      <c r="J468" s="131">
        <v>12000000</v>
      </c>
      <c r="K468" s="131">
        <v>0</v>
      </c>
      <c r="L468" s="269">
        <v>12000000</v>
      </c>
      <c r="M468" s="120">
        <v>12000000</v>
      </c>
      <c r="N468" s="221"/>
    </row>
    <row r="469" spans="2:14" hidden="1" x14ac:dyDescent="0.25">
      <c r="B469" s="163">
        <v>88</v>
      </c>
      <c r="C469" s="160" t="s">
        <v>1756</v>
      </c>
      <c r="D469" s="116"/>
      <c r="E469" s="162" t="s">
        <v>140</v>
      </c>
      <c r="F469" s="163">
        <v>32611861140081</v>
      </c>
      <c r="G469" s="118" t="e">
        <f>VLOOKUP(F469,#REF!,2,)</f>
        <v>#REF!</v>
      </c>
      <c r="H469" s="161" t="s">
        <v>2968</v>
      </c>
      <c r="I469" s="164">
        <v>882383334</v>
      </c>
      <c r="J469" s="131">
        <v>12000000</v>
      </c>
      <c r="K469" s="131">
        <v>0</v>
      </c>
      <c r="L469" s="269">
        <v>0</v>
      </c>
      <c r="M469" s="120">
        <v>12000000</v>
      </c>
      <c r="N469" s="221"/>
    </row>
    <row r="470" spans="2:14" hidden="1" x14ac:dyDescent="0.25">
      <c r="B470" s="163">
        <v>89</v>
      </c>
      <c r="C470" s="160" t="s">
        <v>2221</v>
      </c>
      <c r="D470" s="116"/>
      <c r="E470" s="162" t="s">
        <v>140</v>
      </c>
      <c r="F470" s="163">
        <v>32201951140022</v>
      </c>
      <c r="G470" s="118" t="e">
        <f>VLOOKUP(F470,#REF!,2,)</f>
        <v>#REF!</v>
      </c>
      <c r="H470" s="161" t="s">
        <v>3551</v>
      </c>
      <c r="I470" s="164">
        <v>993898363</v>
      </c>
      <c r="J470" s="131">
        <v>12000000</v>
      </c>
      <c r="K470" s="131">
        <v>0</v>
      </c>
      <c r="L470" s="269">
        <v>5804898</v>
      </c>
      <c r="M470" s="120">
        <v>12000000</v>
      </c>
      <c r="N470" s="221"/>
    </row>
    <row r="471" spans="2:14" hidden="1" x14ac:dyDescent="0.25">
      <c r="B471" s="163">
        <v>90</v>
      </c>
      <c r="C471" s="160" t="s">
        <v>1497</v>
      </c>
      <c r="D471" s="116"/>
      <c r="E471" s="162" t="s">
        <v>140</v>
      </c>
      <c r="F471" s="163">
        <v>30811861140049</v>
      </c>
      <c r="G471" s="118" t="e">
        <f>VLOOKUP(F471,#REF!,2,)</f>
        <v>#REF!</v>
      </c>
      <c r="H471" s="161" t="s">
        <v>2637</v>
      </c>
      <c r="I471" s="164">
        <v>973017175</v>
      </c>
      <c r="J471" s="131">
        <v>12000000</v>
      </c>
      <c r="K471" s="131">
        <v>0</v>
      </c>
      <c r="L471" s="269">
        <v>90</v>
      </c>
      <c r="M471" s="120">
        <v>12000000</v>
      </c>
      <c r="N471" s="221"/>
    </row>
    <row r="472" spans="2:14" hidden="1" x14ac:dyDescent="0.25">
      <c r="B472" s="163">
        <v>91</v>
      </c>
      <c r="C472" s="160" t="s">
        <v>3946</v>
      </c>
      <c r="D472" s="116"/>
      <c r="E472" s="162" t="s">
        <v>140</v>
      </c>
      <c r="F472" s="163">
        <v>31403911140036</v>
      </c>
      <c r="G472" s="118" t="e">
        <f>VLOOKUP(F472,#REF!,2,)</f>
        <v>#REF!</v>
      </c>
      <c r="H472" s="161" t="s">
        <v>4819</v>
      </c>
      <c r="I472" s="164">
        <v>996739114</v>
      </c>
      <c r="J472" s="131">
        <v>12000000</v>
      </c>
      <c r="K472" s="131">
        <v>0</v>
      </c>
      <c r="L472" s="269">
        <v>-11000000</v>
      </c>
      <c r="M472" s="120">
        <f t="shared" ref="M472" si="32">J472-K472-L472</f>
        <v>23000000</v>
      </c>
      <c r="N472" s="221"/>
    </row>
    <row r="473" spans="2:14" hidden="1" x14ac:dyDescent="0.25">
      <c r="B473" s="163">
        <v>92</v>
      </c>
      <c r="C473" s="160" t="s">
        <v>1958</v>
      </c>
      <c r="D473" s="116"/>
      <c r="E473" s="162" t="s">
        <v>140</v>
      </c>
      <c r="F473" s="163">
        <v>51408045300019</v>
      </c>
      <c r="G473" s="118" t="e">
        <f>VLOOKUP(F473,#REF!,2,)</f>
        <v>#REF!</v>
      </c>
      <c r="H473" s="161" t="s">
        <v>3223</v>
      </c>
      <c r="I473" s="164">
        <v>997457318</v>
      </c>
      <c r="J473" s="131">
        <v>12000000</v>
      </c>
      <c r="K473" s="131">
        <v>0</v>
      </c>
      <c r="L473" s="269">
        <v>2547445</v>
      </c>
      <c r="M473" s="120">
        <v>12000000</v>
      </c>
      <c r="N473" s="221"/>
    </row>
    <row r="474" spans="2:14" hidden="1" x14ac:dyDescent="0.25">
      <c r="B474" s="163">
        <v>93</v>
      </c>
      <c r="C474" s="160" t="s">
        <v>1567</v>
      </c>
      <c r="D474" s="116"/>
      <c r="E474" s="162" t="s">
        <v>140</v>
      </c>
      <c r="F474" s="163">
        <v>30205751050039</v>
      </c>
      <c r="G474" s="118" t="e">
        <f>VLOOKUP(F474,#REF!,2,)</f>
        <v>#REF!</v>
      </c>
      <c r="H474" s="161" t="s">
        <v>2720</v>
      </c>
      <c r="I474" s="164">
        <v>994453468</v>
      </c>
      <c r="J474" s="131">
        <v>12000000</v>
      </c>
      <c r="K474" s="131">
        <v>0</v>
      </c>
      <c r="L474" s="269">
        <v>338</v>
      </c>
      <c r="M474" s="120">
        <v>12000000</v>
      </c>
      <c r="N474" s="221"/>
    </row>
    <row r="475" spans="2:14" hidden="1" x14ac:dyDescent="0.25">
      <c r="B475" s="163">
        <v>94</v>
      </c>
      <c r="C475" s="160" t="s">
        <v>3947</v>
      </c>
      <c r="D475" s="116"/>
      <c r="E475" s="162"/>
      <c r="F475" s="163"/>
      <c r="G475" s="118" t="e">
        <f>VLOOKUP(F475,#REF!,2,)</f>
        <v>#REF!</v>
      </c>
      <c r="H475" s="161" t="s">
        <v>4820</v>
      </c>
      <c r="I475" s="164"/>
      <c r="J475" s="221"/>
      <c r="K475" s="221">
        <v>0</v>
      </c>
      <c r="L475" s="269">
        <v>0</v>
      </c>
      <c r="M475" s="120">
        <f t="shared" ref="M475:M476" si="33">J475-K475-L475</f>
        <v>0</v>
      </c>
      <c r="N475" s="221" t="s">
        <v>4984</v>
      </c>
    </row>
    <row r="476" spans="2:14" hidden="1" x14ac:dyDescent="0.25">
      <c r="B476" s="163">
        <v>95</v>
      </c>
      <c r="C476" s="160" t="s">
        <v>3948</v>
      </c>
      <c r="D476" s="116"/>
      <c r="E476" s="162" t="s">
        <v>140</v>
      </c>
      <c r="F476" s="163">
        <v>30704831080084</v>
      </c>
      <c r="G476" s="118" t="e">
        <f>VLOOKUP(F476,#REF!,2,)</f>
        <v>#REF!</v>
      </c>
      <c r="H476" s="161" t="s">
        <v>4821</v>
      </c>
      <c r="I476" s="164">
        <v>994298307</v>
      </c>
      <c r="J476" s="131">
        <v>12000000</v>
      </c>
      <c r="K476" s="131">
        <v>0</v>
      </c>
      <c r="L476" s="269">
        <v>-11000000</v>
      </c>
      <c r="M476" s="120">
        <f t="shared" si="33"/>
        <v>23000000</v>
      </c>
      <c r="N476" s="221"/>
    </row>
    <row r="477" spans="2:14" hidden="1" x14ac:dyDescent="0.25">
      <c r="B477" s="163">
        <v>96</v>
      </c>
      <c r="C477" s="160" t="s">
        <v>1908</v>
      </c>
      <c r="D477" s="116"/>
      <c r="E477" s="162" t="s">
        <v>140</v>
      </c>
      <c r="F477" s="163">
        <v>41902891090010</v>
      </c>
      <c r="G477" s="118" t="e">
        <f>VLOOKUP(F477,#REF!,2,)</f>
        <v>#REF!</v>
      </c>
      <c r="H477" s="161" t="s">
        <v>3150</v>
      </c>
      <c r="I477" s="164">
        <v>931398848</v>
      </c>
      <c r="J477" s="131">
        <v>12000000</v>
      </c>
      <c r="K477" s="131">
        <v>0</v>
      </c>
      <c r="L477" s="269">
        <v>6000000</v>
      </c>
      <c r="M477" s="120">
        <v>12000000</v>
      </c>
      <c r="N477" s="221"/>
    </row>
    <row r="478" spans="2:14" hidden="1" x14ac:dyDescent="0.25">
      <c r="B478" s="163">
        <v>97</v>
      </c>
      <c r="C478" s="160" t="s">
        <v>1508</v>
      </c>
      <c r="D478" s="116"/>
      <c r="E478" s="162" t="s">
        <v>140</v>
      </c>
      <c r="F478" s="163">
        <v>30804821080026</v>
      </c>
      <c r="G478" s="118" t="e">
        <f>VLOOKUP(F478,#REF!,2,)</f>
        <v>#REF!</v>
      </c>
      <c r="H478" s="161" t="s">
        <v>2653</v>
      </c>
      <c r="I478" s="164">
        <v>941228202</v>
      </c>
      <c r="J478" s="131">
        <v>12000000</v>
      </c>
      <c r="K478" s="131">
        <v>0</v>
      </c>
      <c r="L478" s="269">
        <v>3200000</v>
      </c>
      <c r="M478" s="120">
        <v>12000000</v>
      </c>
      <c r="N478" s="221"/>
    </row>
    <row r="479" spans="2:14" hidden="1" x14ac:dyDescent="0.25">
      <c r="B479" s="163">
        <v>98</v>
      </c>
      <c r="C479" s="160" t="s">
        <v>2024</v>
      </c>
      <c r="D479" s="116"/>
      <c r="E479" s="162" t="s">
        <v>140</v>
      </c>
      <c r="F479" s="163">
        <v>51209035270035</v>
      </c>
      <c r="G479" s="118" t="e">
        <f>VLOOKUP(F479,#REF!,2,)</f>
        <v>#REF!</v>
      </c>
      <c r="H479" s="161" t="s">
        <v>3304</v>
      </c>
      <c r="I479" s="164">
        <v>999469888</v>
      </c>
      <c r="J479" s="131">
        <v>12000000</v>
      </c>
      <c r="K479" s="131">
        <v>0</v>
      </c>
      <c r="L479" s="269">
        <v>0</v>
      </c>
      <c r="M479" s="120">
        <v>12000000</v>
      </c>
      <c r="N479" s="221"/>
    </row>
    <row r="480" spans="2:14" hidden="1" x14ac:dyDescent="0.25">
      <c r="B480" s="163">
        <v>99</v>
      </c>
      <c r="C480" s="160" t="s">
        <v>1336</v>
      </c>
      <c r="D480" s="116"/>
      <c r="E480" s="162" t="s">
        <v>140</v>
      </c>
      <c r="F480" s="163">
        <v>30912861080033</v>
      </c>
      <c r="G480" s="118" t="e">
        <f>VLOOKUP(F480,#REF!,2,)</f>
        <v>#REF!</v>
      </c>
      <c r="H480" s="161" t="s">
        <v>2433</v>
      </c>
      <c r="I480" s="164">
        <v>943780303</v>
      </c>
      <c r="J480" s="131">
        <v>12000000</v>
      </c>
      <c r="K480" s="131">
        <v>0</v>
      </c>
      <c r="L480" s="269">
        <v>0</v>
      </c>
      <c r="M480" s="120">
        <v>12000000</v>
      </c>
      <c r="N480" s="221"/>
    </row>
    <row r="481" spans="2:14" hidden="1" x14ac:dyDescent="0.25">
      <c r="B481" s="163">
        <v>100</v>
      </c>
      <c r="C481" s="160" t="s">
        <v>1726</v>
      </c>
      <c r="D481" s="116"/>
      <c r="E481" s="162" t="s">
        <v>140</v>
      </c>
      <c r="F481" s="163">
        <v>32404861080026</v>
      </c>
      <c r="G481" s="118" t="e">
        <f>VLOOKUP(F481,#REF!,2,)</f>
        <v>#REF!</v>
      </c>
      <c r="H481" s="161" t="s">
        <v>2928</v>
      </c>
      <c r="I481" s="164">
        <v>939615046</v>
      </c>
      <c r="J481" s="131">
        <v>12000000</v>
      </c>
      <c r="K481" s="131">
        <v>0</v>
      </c>
      <c r="L481" s="269">
        <v>-181000</v>
      </c>
      <c r="M481" s="120">
        <v>12000000</v>
      </c>
      <c r="N481" s="221"/>
    </row>
    <row r="482" spans="2:14" hidden="1" x14ac:dyDescent="0.25">
      <c r="B482" s="163">
        <v>101</v>
      </c>
      <c r="C482" s="160" t="s">
        <v>1811</v>
      </c>
      <c r="D482" s="116"/>
      <c r="E482" s="162" t="s">
        <v>140</v>
      </c>
      <c r="F482" s="163">
        <v>32804961010015</v>
      </c>
      <c r="G482" s="118" t="e">
        <f>VLOOKUP(F482,#REF!,2,)</f>
        <v>#REF!</v>
      </c>
      <c r="H482" s="161" t="s">
        <v>3046</v>
      </c>
      <c r="I482" s="164">
        <v>997175246</v>
      </c>
      <c r="J482" s="131">
        <v>12000000</v>
      </c>
      <c r="K482" s="131">
        <v>0</v>
      </c>
      <c r="L482" s="269">
        <v>0</v>
      </c>
      <c r="M482" s="120">
        <v>12000000</v>
      </c>
      <c r="N482" s="221"/>
    </row>
    <row r="483" spans="2:14" hidden="1" x14ac:dyDescent="0.25">
      <c r="B483" s="163">
        <v>102</v>
      </c>
      <c r="C483" s="160" t="s">
        <v>1570</v>
      </c>
      <c r="D483" s="116"/>
      <c r="E483" s="162" t="s">
        <v>181</v>
      </c>
      <c r="F483" s="163">
        <v>40512951170072</v>
      </c>
      <c r="G483" s="118" t="e">
        <f>VLOOKUP(F483,#REF!,2,)</f>
        <v>#REF!</v>
      </c>
      <c r="H483" s="161" t="s">
        <v>2724</v>
      </c>
      <c r="I483" s="164">
        <v>914110115</v>
      </c>
      <c r="J483" s="131">
        <v>12000000</v>
      </c>
      <c r="K483" s="131">
        <v>0</v>
      </c>
      <c r="L483" s="269">
        <v>0</v>
      </c>
      <c r="M483" s="120">
        <v>12000000</v>
      </c>
      <c r="N483" s="221"/>
    </row>
    <row r="484" spans="2:14" hidden="1" x14ac:dyDescent="0.25">
      <c r="B484" s="163">
        <v>103</v>
      </c>
      <c r="C484" s="160" t="s">
        <v>2181</v>
      </c>
      <c r="D484" s="116"/>
      <c r="E484" s="162" t="s">
        <v>181</v>
      </c>
      <c r="F484" s="163">
        <v>62512005280061</v>
      </c>
      <c r="G484" s="118" t="e">
        <f>VLOOKUP(F484,#REF!,2,)</f>
        <v>#REF!</v>
      </c>
      <c r="H484" s="161" t="s">
        <v>3504</v>
      </c>
      <c r="I484" s="164">
        <v>943812512</v>
      </c>
      <c r="J484" s="131">
        <v>12000000</v>
      </c>
      <c r="K484" s="131">
        <v>0</v>
      </c>
      <c r="L484" s="269">
        <v>12000000</v>
      </c>
      <c r="M484" s="120">
        <v>12000000</v>
      </c>
      <c r="N484" s="221"/>
    </row>
    <row r="485" spans="2:14" hidden="1" x14ac:dyDescent="0.25">
      <c r="B485" s="163">
        <v>104</v>
      </c>
      <c r="C485" s="160" t="s">
        <v>1668</v>
      </c>
      <c r="D485" s="116"/>
      <c r="E485" s="162" t="s">
        <v>181</v>
      </c>
      <c r="F485" s="163">
        <v>61811045350042</v>
      </c>
      <c r="G485" s="118" t="e">
        <f>VLOOKUP(F485,#REF!,2,)</f>
        <v>#REF!</v>
      </c>
      <c r="H485" s="161" t="s">
        <v>2853</v>
      </c>
      <c r="I485" s="164">
        <v>882391118</v>
      </c>
      <c r="J485" s="131">
        <v>12000000</v>
      </c>
      <c r="K485" s="131">
        <v>0</v>
      </c>
      <c r="L485" s="269">
        <v>0</v>
      </c>
      <c r="M485" s="120">
        <v>12000000</v>
      </c>
      <c r="N485" s="221"/>
    </row>
    <row r="486" spans="2:14" hidden="1" x14ac:dyDescent="0.25">
      <c r="B486" s="163">
        <v>105</v>
      </c>
      <c r="C486" s="160" t="s">
        <v>2307</v>
      </c>
      <c r="D486" s="116"/>
      <c r="E486" s="162" t="s">
        <v>181</v>
      </c>
      <c r="F486" s="163">
        <v>42406921080053</v>
      </c>
      <c r="G486" s="118" t="e">
        <f>VLOOKUP(F486,#REF!,2,)</f>
        <v>#REF!</v>
      </c>
      <c r="H486" s="161" t="s">
        <v>3655</v>
      </c>
      <c r="I486" s="164">
        <v>996872227</v>
      </c>
      <c r="J486" s="131">
        <v>12000000</v>
      </c>
      <c r="K486" s="131">
        <v>0</v>
      </c>
      <c r="L486" s="269">
        <v>6000000</v>
      </c>
      <c r="M486" s="120">
        <v>12000000</v>
      </c>
      <c r="N486" s="221"/>
    </row>
    <row r="487" spans="2:14" hidden="1" x14ac:dyDescent="0.25">
      <c r="B487" s="163">
        <v>106</v>
      </c>
      <c r="C487" s="160" t="s">
        <v>1395</v>
      </c>
      <c r="D487" s="116"/>
      <c r="E487" s="162" t="s">
        <v>181</v>
      </c>
      <c r="F487" s="163">
        <v>41911941000093</v>
      </c>
      <c r="G487" s="118" t="e">
        <f>VLOOKUP(F487,#REF!,2,)</f>
        <v>#REF!</v>
      </c>
      <c r="H487" s="161" t="s">
        <v>2519</v>
      </c>
      <c r="I487" s="164">
        <v>936859493</v>
      </c>
      <c r="J487" s="131">
        <v>12000000</v>
      </c>
      <c r="K487" s="131">
        <v>0</v>
      </c>
      <c r="L487" s="269">
        <v>6000000</v>
      </c>
      <c r="M487" s="120">
        <v>12000000</v>
      </c>
      <c r="N487" s="221"/>
    </row>
    <row r="488" spans="2:14" hidden="1" x14ac:dyDescent="0.25">
      <c r="B488" s="163">
        <v>107</v>
      </c>
      <c r="C488" s="160" t="s">
        <v>1926</v>
      </c>
      <c r="D488" s="116"/>
      <c r="E488" s="162" t="s">
        <v>181</v>
      </c>
      <c r="F488" s="163">
        <v>41711881110065</v>
      </c>
      <c r="G488" s="118" t="e">
        <f>VLOOKUP(F488,#REF!,2,)</f>
        <v>#REF!</v>
      </c>
      <c r="H488" s="161" t="s">
        <v>3178</v>
      </c>
      <c r="I488" s="164">
        <v>996870343</v>
      </c>
      <c r="J488" s="131">
        <v>12000000</v>
      </c>
      <c r="K488" s="131">
        <v>0</v>
      </c>
      <c r="L488" s="269">
        <v>17000000</v>
      </c>
      <c r="M488" s="120">
        <v>12000000</v>
      </c>
      <c r="N488" s="221"/>
    </row>
    <row r="489" spans="2:14" hidden="1" x14ac:dyDescent="0.25">
      <c r="B489" s="163">
        <v>108</v>
      </c>
      <c r="C489" s="160" t="s">
        <v>1790</v>
      </c>
      <c r="D489" s="116"/>
      <c r="E489" s="162" t="s">
        <v>181</v>
      </c>
      <c r="F489" s="163">
        <v>61406015290042</v>
      </c>
      <c r="G489" s="118" t="e">
        <f>VLOOKUP(F489,#REF!,2,)</f>
        <v>#REF!</v>
      </c>
      <c r="H489" s="161" t="s">
        <v>3018</v>
      </c>
      <c r="I489" s="164">
        <v>919795291</v>
      </c>
      <c r="J489" s="131">
        <v>12000000</v>
      </c>
      <c r="K489" s="131">
        <v>0</v>
      </c>
      <c r="L489" s="269">
        <v>0</v>
      </c>
      <c r="M489" s="120">
        <v>12000000</v>
      </c>
      <c r="N489" s="221"/>
    </row>
    <row r="490" spans="2:14" hidden="1" x14ac:dyDescent="0.25">
      <c r="B490" s="163">
        <v>109</v>
      </c>
      <c r="C490" s="160" t="s">
        <v>1410</v>
      </c>
      <c r="D490" s="116"/>
      <c r="E490" s="117" t="s">
        <v>318</v>
      </c>
      <c r="F490" s="139">
        <v>50305025300012</v>
      </c>
      <c r="G490" s="118" t="e">
        <f>VLOOKUP(F490,#REF!,2,)</f>
        <v>#REF!</v>
      </c>
      <c r="H490" s="161" t="s">
        <v>2533</v>
      </c>
      <c r="I490" s="164">
        <v>888681886</v>
      </c>
      <c r="J490" s="131">
        <v>12000000</v>
      </c>
      <c r="K490" s="131">
        <v>0</v>
      </c>
      <c r="L490" s="269">
        <v>0</v>
      </c>
      <c r="M490" s="120">
        <v>12000000</v>
      </c>
      <c r="N490" s="221"/>
    </row>
    <row r="491" spans="2:14" x14ac:dyDescent="0.25">
      <c r="B491" s="163">
        <v>110</v>
      </c>
      <c r="C491" s="160" t="s">
        <v>1467</v>
      </c>
      <c r="D491" s="116"/>
      <c r="E491" s="117" t="s">
        <v>318</v>
      </c>
      <c r="F491" s="163">
        <v>32511841010015</v>
      </c>
      <c r="G491" s="118"/>
      <c r="H491" s="161" t="s">
        <v>4321</v>
      </c>
      <c r="I491" s="164">
        <v>992442340</v>
      </c>
      <c r="J491" s="131">
        <v>12000000</v>
      </c>
      <c r="K491" s="121">
        <v>5499984</v>
      </c>
      <c r="L491" s="269">
        <v>0</v>
      </c>
      <c r="M491" s="120">
        <v>17499984</v>
      </c>
      <c r="N491" s="221"/>
    </row>
    <row r="492" spans="2:14" hidden="1" x14ac:dyDescent="0.25">
      <c r="B492" s="163">
        <v>111</v>
      </c>
      <c r="C492" s="160" t="s">
        <v>1771</v>
      </c>
      <c r="D492" s="116"/>
      <c r="E492" s="162" t="s">
        <v>36</v>
      </c>
      <c r="F492" s="163">
        <v>60405025300010</v>
      </c>
      <c r="G492" s="118" t="e">
        <f>VLOOKUP(F492,#REF!,2,)</f>
        <v>#REF!</v>
      </c>
      <c r="H492" s="161" t="s">
        <v>2987</v>
      </c>
      <c r="I492" s="164">
        <v>934474717</v>
      </c>
      <c r="J492" s="131">
        <v>12000000</v>
      </c>
      <c r="K492" s="131">
        <v>0</v>
      </c>
      <c r="L492" s="269">
        <v>4500000</v>
      </c>
      <c r="M492" s="120">
        <v>12000000</v>
      </c>
      <c r="N492" s="221"/>
    </row>
    <row r="493" spans="2:14" hidden="1" x14ac:dyDescent="0.25">
      <c r="B493" s="163">
        <v>112</v>
      </c>
      <c r="C493" s="160" t="s">
        <v>1944</v>
      </c>
      <c r="D493" s="116"/>
      <c r="E493" s="162" t="s">
        <v>36</v>
      </c>
      <c r="F493" s="163">
        <v>41204925780013</v>
      </c>
      <c r="G493" s="118" t="e">
        <f>VLOOKUP(F493,#REF!,2,)</f>
        <v>#REF!</v>
      </c>
      <c r="H493" s="161" t="s">
        <v>3206</v>
      </c>
      <c r="I493" s="164">
        <v>994559212</v>
      </c>
      <c r="J493" s="131">
        <v>12000000</v>
      </c>
      <c r="K493" s="131">
        <v>0</v>
      </c>
      <c r="L493" s="269">
        <v>0</v>
      </c>
      <c r="M493" s="120">
        <v>12000000</v>
      </c>
      <c r="N493" s="221"/>
    </row>
    <row r="494" spans="2:14" hidden="1" x14ac:dyDescent="0.25">
      <c r="B494" s="163">
        <v>113</v>
      </c>
      <c r="C494" s="160" t="s">
        <v>2240</v>
      </c>
      <c r="D494" s="116"/>
      <c r="E494" s="162" t="s">
        <v>36</v>
      </c>
      <c r="F494" s="163">
        <v>41506965320038</v>
      </c>
      <c r="G494" s="118" t="e">
        <f>VLOOKUP(F494,#REF!,2,)</f>
        <v>#REF!</v>
      </c>
      <c r="H494" s="161" t="s">
        <v>4822</v>
      </c>
      <c r="I494" s="164">
        <v>932002304</v>
      </c>
      <c r="J494" s="131">
        <v>12000000</v>
      </c>
      <c r="K494" s="131">
        <v>0</v>
      </c>
      <c r="L494" s="269">
        <v>0</v>
      </c>
      <c r="M494" s="120">
        <f t="shared" ref="M494:M496" si="34">J494-K494-L494</f>
        <v>12000000</v>
      </c>
      <c r="N494" s="221"/>
    </row>
    <row r="495" spans="2:14" hidden="1" x14ac:dyDescent="0.25">
      <c r="B495" s="163">
        <v>114</v>
      </c>
      <c r="C495" s="160" t="s">
        <v>3949</v>
      </c>
      <c r="D495" s="116"/>
      <c r="E495" s="162" t="s">
        <v>36</v>
      </c>
      <c r="F495" s="163">
        <v>40504995300012</v>
      </c>
      <c r="G495" s="118" t="e">
        <f>VLOOKUP(F495,#REF!,2,)</f>
        <v>#REF!</v>
      </c>
      <c r="H495" s="161" t="s">
        <v>4823</v>
      </c>
      <c r="I495" s="164">
        <v>934520504</v>
      </c>
      <c r="J495" s="131">
        <v>12000000</v>
      </c>
      <c r="K495" s="131">
        <v>0</v>
      </c>
      <c r="L495" s="269">
        <v>-11000000</v>
      </c>
      <c r="M495" s="120">
        <f t="shared" si="34"/>
        <v>23000000</v>
      </c>
      <c r="N495" s="221"/>
    </row>
    <row r="496" spans="2:14" hidden="1" x14ac:dyDescent="0.25">
      <c r="B496" s="163">
        <v>115</v>
      </c>
      <c r="C496" s="160" t="s">
        <v>3950</v>
      </c>
      <c r="D496" s="116"/>
      <c r="E496" s="162" t="s">
        <v>36</v>
      </c>
      <c r="F496" s="163">
        <v>62403025260073</v>
      </c>
      <c r="G496" s="118" t="e">
        <f>VLOOKUP(F496,#REF!,2,)</f>
        <v>#REF!</v>
      </c>
      <c r="H496" s="161" t="s">
        <v>4824</v>
      </c>
      <c r="I496" s="164">
        <v>934599968</v>
      </c>
      <c r="J496" s="131">
        <v>12000000</v>
      </c>
      <c r="K496" s="131">
        <v>0</v>
      </c>
      <c r="L496" s="269">
        <v>-11000000</v>
      </c>
      <c r="M496" s="120">
        <f t="shared" si="34"/>
        <v>23000000</v>
      </c>
      <c r="N496" s="221"/>
    </row>
    <row r="497" spans="2:14" hidden="1" x14ac:dyDescent="0.25">
      <c r="B497" s="163">
        <v>116</v>
      </c>
      <c r="C497" s="160" t="s">
        <v>1557</v>
      </c>
      <c r="D497" s="116"/>
      <c r="E497" s="162" t="s">
        <v>36</v>
      </c>
      <c r="F497" s="163">
        <v>62003025780023</v>
      </c>
      <c r="G497" s="118" t="e">
        <f>VLOOKUP(F497,#REF!,2,)</f>
        <v>#REF!</v>
      </c>
      <c r="H497" s="161" t="s">
        <v>2711</v>
      </c>
      <c r="I497" s="164">
        <v>952223945</v>
      </c>
      <c r="J497" s="131">
        <v>12000000</v>
      </c>
      <c r="K497" s="131">
        <v>0</v>
      </c>
      <c r="L497" s="269">
        <v>6000000</v>
      </c>
      <c r="M497" s="120">
        <v>12000000</v>
      </c>
      <c r="N497" s="221"/>
    </row>
    <row r="498" spans="2:14" hidden="1" x14ac:dyDescent="0.25">
      <c r="B498" s="163">
        <v>117</v>
      </c>
      <c r="C498" s="160" t="s">
        <v>3951</v>
      </c>
      <c r="D498" s="116"/>
      <c r="E498" s="162" t="s">
        <v>36</v>
      </c>
      <c r="F498" s="163">
        <v>40710951010013</v>
      </c>
      <c r="G498" s="118" t="e">
        <f>VLOOKUP(F498,#REF!,2,)</f>
        <v>#REF!</v>
      </c>
      <c r="H498" s="161" t="s">
        <v>4825</v>
      </c>
      <c r="I498" s="164">
        <v>914460195</v>
      </c>
      <c r="J498" s="131">
        <v>12000000</v>
      </c>
      <c r="K498" s="131">
        <v>0</v>
      </c>
      <c r="L498" s="269">
        <v>-11000000</v>
      </c>
      <c r="M498" s="120">
        <f t="shared" ref="M498" si="35">J498-K498-L498</f>
        <v>23000000</v>
      </c>
      <c r="N498" s="221"/>
    </row>
    <row r="499" spans="2:14" hidden="1" x14ac:dyDescent="0.25">
      <c r="B499" s="163">
        <v>118</v>
      </c>
      <c r="C499" s="160" t="s">
        <v>1846</v>
      </c>
      <c r="D499" s="116"/>
      <c r="E499" s="162" t="s">
        <v>140</v>
      </c>
      <c r="F499" s="163">
        <v>32212921000039</v>
      </c>
      <c r="G499" s="118" t="e">
        <f>VLOOKUP(F499,#REF!,2,)</f>
        <v>#REF!</v>
      </c>
      <c r="H499" s="161" t="s">
        <v>3087</v>
      </c>
      <c r="I499" s="164">
        <v>914431961</v>
      </c>
      <c r="J499" s="131">
        <v>12000000</v>
      </c>
      <c r="K499" s="131">
        <v>0</v>
      </c>
      <c r="L499" s="269">
        <v>12000000</v>
      </c>
      <c r="M499" s="120">
        <v>12000000</v>
      </c>
      <c r="N499" s="221" t="s">
        <v>4987</v>
      </c>
    </row>
    <row r="500" spans="2:14" hidden="1" x14ac:dyDescent="0.25">
      <c r="B500" s="163">
        <v>119</v>
      </c>
      <c r="C500" s="160" t="s">
        <v>1367</v>
      </c>
      <c r="D500" s="116"/>
      <c r="E500" s="162" t="s">
        <v>140</v>
      </c>
      <c r="F500" s="163">
        <v>62004045260069</v>
      </c>
      <c r="G500" s="118" t="e">
        <f>VLOOKUP(F500,#REF!,2,)</f>
        <v>#REF!</v>
      </c>
      <c r="H500" s="161" t="s">
        <v>2480</v>
      </c>
      <c r="I500" s="164">
        <v>931398883</v>
      </c>
      <c r="J500" s="131">
        <v>12000000</v>
      </c>
      <c r="K500" s="131">
        <v>0</v>
      </c>
      <c r="L500" s="269">
        <v>0</v>
      </c>
      <c r="M500" s="120">
        <v>12000000</v>
      </c>
      <c r="N500" s="221"/>
    </row>
    <row r="501" spans="2:14" hidden="1" x14ac:dyDescent="0.25">
      <c r="B501" s="163">
        <v>120</v>
      </c>
      <c r="C501" s="160" t="s">
        <v>1411</v>
      </c>
      <c r="D501" s="116"/>
      <c r="E501" s="162" t="s">
        <v>140</v>
      </c>
      <c r="F501" s="163">
        <v>61612045320042</v>
      </c>
      <c r="G501" s="118" t="e">
        <f>VLOOKUP(F501,#REF!,2,)</f>
        <v>#REF!</v>
      </c>
      <c r="H501" s="161" t="s">
        <v>2535</v>
      </c>
      <c r="I501" s="164">
        <v>933078322</v>
      </c>
      <c r="J501" s="131">
        <v>12000000</v>
      </c>
      <c r="K501" s="131">
        <v>0</v>
      </c>
      <c r="L501" s="269">
        <v>0</v>
      </c>
      <c r="M501" s="120">
        <v>12000000</v>
      </c>
      <c r="N501" s="221"/>
    </row>
    <row r="502" spans="2:14" hidden="1" x14ac:dyDescent="0.25">
      <c r="B502" s="163">
        <v>121</v>
      </c>
      <c r="C502" s="160" t="s">
        <v>2264</v>
      </c>
      <c r="D502" s="116"/>
      <c r="E502" s="162" t="s">
        <v>140</v>
      </c>
      <c r="F502" s="163">
        <v>50612045320066</v>
      </c>
      <c r="G502" s="118" t="e">
        <f>VLOOKUP(F502,#REF!,2,)</f>
        <v>#REF!</v>
      </c>
      <c r="H502" s="161" t="s">
        <v>3604</v>
      </c>
      <c r="I502" s="164">
        <v>906131206</v>
      </c>
      <c r="J502" s="131">
        <v>12000000</v>
      </c>
      <c r="K502" s="131">
        <v>0</v>
      </c>
      <c r="L502" s="269">
        <v>12000000</v>
      </c>
      <c r="M502" s="120">
        <v>12000000</v>
      </c>
      <c r="N502" s="221"/>
    </row>
    <row r="503" spans="2:14" hidden="1" x14ac:dyDescent="0.25">
      <c r="B503" s="163">
        <v>122</v>
      </c>
      <c r="C503" s="160" t="s">
        <v>1742</v>
      </c>
      <c r="D503" s="116"/>
      <c r="E503" s="162" t="s">
        <v>140</v>
      </c>
      <c r="F503" s="163">
        <v>32904861140048</v>
      </c>
      <c r="G503" s="118" t="e">
        <f>VLOOKUP(F503,#REF!,2,)</f>
        <v>#REF!</v>
      </c>
      <c r="H503" s="161" t="s">
        <v>2954</v>
      </c>
      <c r="I503" s="164">
        <v>997084749</v>
      </c>
      <c r="J503" s="131">
        <v>12000000</v>
      </c>
      <c r="K503" s="131">
        <v>0</v>
      </c>
      <c r="L503" s="269">
        <v>0</v>
      </c>
      <c r="M503" s="120">
        <v>12000000</v>
      </c>
      <c r="N503" s="221"/>
    </row>
    <row r="504" spans="2:14" hidden="1" x14ac:dyDescent="0.25">
      <c r="B504" s="163">
        <v>123</v>
      </c>
      <c r="C504" s="160" t="s">
        <v>2129</v>
      </c>
      <c r="D504" s="116"/>
      <c r="E504" s="162" t="s">
        <v>140</v>
      </c>
      <c r="F504" s="163">
        <v>51908055320015</v>
      </c>
      <c r="G504" s="118" t="e">
        <f>VLOOKUP(F504,#REF!,2,)</f>
        <v>#REF!</v>
      </c>
      <c r="H504" s="161" t="s">
        <v>3438</v>
      </c>
      <c r="I504" s="164">
        <v>918270565</v>
      </c>
      <c r="J504" s="131">
        <v>12000000</v>
      </c>
      <c r="K504" s="131">
        <v>0</v>
      </c>
      <c r="L504" s="269">
        <v>-550</v>
      </c>
      <c r="M504" s="120">
        <v>12000000</v>
      </c>
      <c r="N504" s="221"/>
    </row>
    <row r="505" spans="2:14" hidden="1" x14ac:dyDescent="0.25">
      <c r="B505" s="163">
        <v>124</v>
      </c>
      <c r="C505" s="160" t="s">
        <v>1461</v>
      </c>
      <c r="D505" s="116"/>
      <c r="E505" s="162" t="s">
        <v>140</v>
      </c>
      <c r="F505" s="163">
        <v>53011045270060</v>
      </c>
      <c r="G505" s="118" t="e">
        <f>VLOOKUP(F505,#REF!,2,)</f>
        <v>#REF!</v>
      </c>
      <c r="H505" s="161" t="s">
        <v>2593</v>
      </c>
      <c r="I505" s="164">
        <v>997091996</v>
      </c>
      <c r="J505" s="131">
        <v>12000000</v>
      </c>
      <c r="K505" s="131">
        <v>0</v>
      </c>
      <c r="L505" s="269">
        <v>-500000</v>
      </c>
      <c r="M505" s="120">
        <v>12000000</v>
      </c>
      <c r="N505" s="221"/>
    </row>
    <row r="506" spans="2:14" hidden="1" x14ac:dyDescent="0.25">
      <c r="B506" s="163">
        <v>125</v>
      </c>
      <c r="C506" s="160" t="s">
        <v>1916</v>
      </c>
      <c r="D506" s="116"/>
      <c r="E506" s="162" t="s">
        <v>4481</v>
      </c>
      <c r="F506" s="163">
        <v>62006045300019</v>
      </c>
      <c r="G506" s="118" t="e">
        <f>VLOOKUP(F506,#REF!,2,)</f>
        <v>#REF!</v>
      </c>
      <c r="H506" s="161" t="s">
        <v>3164</v>
      </c>
      <c r="I506" s="164">
        <v>978667614</v>
      </c>
      <c r="J506" s="131">
        <v>12000000</v>
      </c>
      <c r="K506" s="131">
        <v>0</v>
      </c>
      <c r="L506" s="269">
        <v>12000000</v>
      </c>
      <c r="M506" s="120">
        <v>12000000</v>
      </c>
      <c r="N506" s="221"/>
    </row>
    <row r="507" spans="2:14" hidden="1" x14ac:dyDescent="0.25">
      <c r="B507" s="163">
        <v>126</v>
      </c>
      <c r="C507" s="160" t="s">
        <v>2285</v>
      </c>
      <c r="D507" s="116"/>
      <c r="E507" s="162" t="s">
        <v>4481</v>
      </c>
      <c r="F507" s="163">
        <v>42709871140076</v>
      </c>
      <c r="G507" s="118" t="e">
        <f>VLOOKUP(F507,#REF!,2,)</f>
        <v>#REF!</v>
      </c>
      <c r="H507" s="161" t="s">
        <v>3632</v>
      </c>
      <c r="I507" s="164">
        <v>936847507</v>
      </c>
      <c r="J507" s="131">
        <v>12000000</v>
      </c>
      <c r="K507" s="131">
        <v>0</v>
      </c>
      <c r="L507" s="269">
        <v>0</v>
      </c>
      <c r="M507" s="120">
        <v>12000000</v>
      </c>
      <c r="N507" s="221"/>
    </row>
    <row r="508" spans="2:14" hidden="1" x14ac:dyDescent="0.25">
      <c r="B508" s="163">
        <v>127</v>
      </c>
      <c r="C508" s="160" t="s">
        <v>1492</v>
      </c>
      <c r="D508" s="116"/>
      <c r="E508" s="162" t="s">
        <v>4481</v>
      </c>
      <c r="F508" s="163">
        <v>42811903330073</v>
      </c>
      <c r="G508" s="118" t="e">
        <f>VLOOKUP(F508,#REF!,2,)</f>
        <v>#REF!</v>
      </c>
      <c r="H508" s="161" t="s">
        <v>2630</v>
      </c>
      <c r="I508" s="164">
        <v>990972888</v>
      </c>
      <c r="J508" s="131">
        <v>12000000</v>
      </c>
      <c r="K508" s="131">
        <v>0</v>
      </c>
      <c r="L508" s="269">
        <v>0</v>
      </c>
      <c r="M508" s="120">
        <v>12000000</v>
      </c>
      <c r="N508" s="221"/>
    </row>
    <row r="509" spans="2:14" hidden="1" x14ac:dyDescent="0.25">
      <c r="B509" s="163">
        <v>129</v>
      </c>
      <c r="C509" s="160" t="s">
        <v>1664</v>
      </c>
      <c r="D509" s="116"/>
      <c r="E509" s="162" t="s">
        <v>318</v>
      </c>
      <c r="F509" s="163">
        <v>42202891140036</v>
      </c>
      <c r="G509" s="118" t="e">
        <f>VLOOKUP(F509,#REF!,2,)</f>
        <v>#REF!</v>
      </c>
      <c r="H509" s="161" t="s">
        <v>2845</v>
      </c>
      <c r="I509" s="164">
        <v>905143352</v>
      </c>
      <c r="J509" s="131">
        <v>12000000</v>
      </c>
      <c r="K509" s="131">
        <v>0</v>
      </c>
      <c r="L509" s="269">
        <v>1000000</v>
      </c>
      <c r="M509" s="120">
        <v>12000000</v>
      </c>
      <c r="N509" s="221"/>
    </row>
    <row r="510" spans="2:14" hidden="1" x14ac:dyDescent="0.25">
      <c r="B510" s="163">
        <v>130</v>
      </c>
      <c r="C510" s="160" t="s">
        <v>3953</v>
      </c>
      <c r="D510" s="116"/>
      <c r="E510" s="162" t="s">
        <v>318</v>
      </c>
      <c r="F510" s="163">
        <v>50905055300026</v>
      </c>
      <c r="G510" s="118" t="e">
        <f>VLOOKUP(F510,#REF!,2,)</f>
        <v>#REF!</v>
      </c>
      <c r="H510" s="161" t="s">
        <v>4826</v>
      </c>
      <c r="I510" s="164">
        <v>973023252</v>
      </c>
      <c r="J510" s="131">
        <v>12000000</v>
      </c>
      <c r="K510" s="131">
        <v>0</v>
      </c>
      <c r="L510" s="269">
        <v>-11000000</v>
      </c>
      <c r="M510" s="120">
        <f t="shared" ref="M510" si="36">J510-K510-L510</f>
        <v>23000000</v>
      </c>
      <c r="N510" s="221"/>
    </row>
    <row r="511" spans="2:14" hidden="1" x14ac:dyDescent="0.25">
      <c r="B511" s="163">
        <v>131</v>
      </c>
      <c r="C511" s="160" t="s">
        <v>2338</v>
      </c>
      <c r="D511" s="116"/>
      <c r="E511" s="162" t="s">
        <v>318</v>
      </c>
      <c r="F511" s="163">
        <v>50301015300013</v>
      </c>
      <c r="G511" s="118" t="e">
        <f>VLOOKUP(F511,#REF!,2,)</f>
        <v>#REF!</v>
      </c>
      <c r="H511" s="161" t="s">
        <v>3691</v>
      </c>
      <c r="I511" s="164">
        <v>991120103</v>
      </c>
      <c r="J511" s="131">
        <v>12000000</v>
      </c>
      <c r="K511" s="131">
        <v>0</v>
      </c>
      <c r="L511" s="269">
        <v>0</v>
      </c>
      <c r="M511" s="120">
        <v>12000000</v>
      </c>
      <c r="N511" s="221"/>
    </row>
    <row r="512" spans="2:14" x14ac:dyDescent="0.25">
      <c r="B512" s="163">
        <v>132</v>
      </c>
      <c r="C512" s="160" t="s">
        <v>1992</v>
      </c>
      <c r="D512" s="116"/>
      <c r="E512" s="162" t="s">
        <v>181</v>
      </c>
      <c r="F512" s="163">
        <v>60307045300026</v>
      </c>
      <c r="G512" s="118"/>
      <c r="H512" s="161" t="s">
        <v>3269</v>
      </c>
      <c r="I512" s="164">
        <v>995865703</v>
      </c>
      <c r="J512" s="131">
        <v>12000000</v>
      </c>
      <c r="K512" s="121">
        <v>916664</v>
      </c>
      <c r="L512" s="269">
        <v>0</v>
      </c>
      <c r="M512" s="120">
        <v>12916664</v>
      </c>
      <c r="N512" s="221"/>
    </row>
    <row r="513" spans="2:14" hidden="1" x14ac:dyDescent="0.25">
      <c r="B513" s="163">
        <v>133</v>
      </c>
      <c r="C513" s="160" t="s">
        <v>1634</v>
      </c>
      <c r="D513" s="116"/>
      <c r="E513" s="162" t="s">
        <v>181</v>
      </c>
      <c r="F513" s="163">
        <v>40907871070139</v>
      </c>
      <c r="G513" s="118" t="e">
        <f>VLOOKUP(F513,#REF!,2,)</f>
        <v>#REF!</v>
      </c>
      <c r="H513" s="161" t="s">
        <v>2803</v>
      </c>
      <c r="I513" s="164">
        <v>919209043</v>
      </c>
      <c r="J513" s="131">
        <v>12000000</v>
      </c>
      <c r="K513" s="131">
        <v>0</v>
      </c>
      <c r="L513" s="269">
        <v>0</v>
      </c>
      <c r="M513" s="120">
        <v>12000000</v>
      </c>
      <c r="N513" s="221"/>
    </row>
    <row r="514" spans="2:14" hidden="1" x14ac:dyDescent="0.25">
      <c r="B514" s="163">
        <v>134</v>
      </c>
      <c r="C514" s="160" t="s">
        <v>1867</v>
      </c>
      <c r="D514" s="116"/>
      <c r="E514" s="162" t="s">
        <v>181</v>
      </c>
      <c r="F514" s="163">
        <v>42908931140078</v>
      </c>
      <c r="G514" s="118" t="e">
        <f>VLOOKUP(F514,#REF!,2,)</f>
        <v>#REF!</v>
      </c>
      <c r="H514" s="161" t="s">
        <v>3104</v>
      </c>
      <c r="I514" s="164">
        <v>912920878</v>
      </c>
      <c r="J514" s="131">
        <v>12000000</v>
      </c>
      <c r="K514" s="131">
        <v>0</v>
      </c>
      <c r="L514" s="269">
        <v>0</v>
      </c>
      <c r="M514" s="120">
        <v>12000000</v>
      </c>
      <c r="N514" s="221"/>
    </row>
    <row r="515" spans="2:14" hidden="1" x14ac:dyDescent="0.25">
      <c r="B515" s="163">
        <v>135</v>
      </c>
      <c r="C515" s="160" t="s">
        <v>2284</v>
      </c>
      <c r="D515" s="116"/>
      <c r="E515" s="162" t="s">
        <v>181</v>
      </c>
      <c r="F515" s="163">
        <v>41006825660011</v>
      </c>
      <c r="G515" s="118" t="e">
        <f>VLOOKUP(F515,#REF!,2,)</f>
        <v>#REF!</v>
      </c>
      <c r="H515" s="161" t="s">
        <v>3630</v>
      </c>
      <c r="I515" s="164">
        <v>931177582</v>
      </c>
      <c r="J515" s="131">
        <v>12000000</v>
      </c>
      <c r="K515" s="131">
        <v>0</v>
      </c>
      <c r="L515" s="269">
        <v>0</v>
      </c>
      <c r="M515" s="120">
        <v>12000000</v>
      </c>
      <c r="N515" s="221"/>
    </row>
    <row r="516" spans="2:14" hidden="1" x14ac:dyDescent="0.25">
      <c r="B516" s="163">
        <v>136</v>
      </c>
      <c r="C516" s="160" t="s">
        <v>1364</v>
      </c>
      <c r="D516" s="116"/>
      <c r="E516" s="162" t="s">
        <v>121</v>
      </c>
      <c r="F516" s="163">
        <v>40109951140019</v>
      </c>
      <c r="G516" s="118" t="e">
        <f>VLOOKUP(F516,#REF!,2,)</f>
        <v>#REF!</v>
      </c>
      <c r="H516" s="161" t="s">
        <v>2473</v>
      </c>
      <c r="I516" s="164">
        <v>770303602</v>
      </c>
      <c r="J516" s="131">
        <v>12000000</v>
      </c>
      <c r="K516" s="131">
        <v>0</v>
      </c>
      <c r="L516" s="269">
        <v>6000000</v>
      </c>
      <c r="M516" s="120">
        <v>12000000</v>
      </c>
      <c r="N516" s="221"/>
    </row>
    <row r="517" spans="2:14" hidden="1" x14ac:dyDescent="0.25">
      <c r="B517" s="163">
        <v>137</v>
      </c>
      <c r="C517" s="160" t="s">
        <v>3954</v>
      </c>
      <c r="D517" s="116"/>
      <c r="E517" s="162" t="s">
        <v>121</v>
      </c>
      <c r="F517" s="163">
        <v>41108891000031</v>
      </c>
      <c r="G517" s="118" t="e">
        <f>VLOOKUP(F517,#REF!,2,)</f>
        <v>#REF!</v>
      </c>
      <c r="H517" s="161" t="s">
        <v>4827</v>
      </c>
      <c r="I517" s="164">
        <v>906131087</v>
      </c>
      <c r="J517" s="131">
        <v>12000000</v>
      </c>
      <c r="K517" s="131">
        <v>0</v>
      </c>
      <c r="L517" s="269">
        <v>-11000000</v>
      </c>
      <c r="M517" s="120">
        <f t="shared" ref="M517" si="37">J517-K517-L517</f>
        <v>23000000</v>
      </c>
      <c r="N517" s="221"/>
    </row>
    <row r="518" spans="2:14" hidden="1" x14ac:dyDescent="0.25">
      <c r="B518" s="163">
        <v>138</v>
      </c>
      <c r="C518" s="160" t="s">
        <v>1448</v>
      </c>
      <c r="D518" s="116"/>
      <c r="E518" s="162" t="s">
        <v>121</v>
      </c>
      <c r="F518" s="163">
        <v>62503025280030</v>
      </c>
      <c r="G518" s="118" t="e">
        <f>VLOOKUP(F518,#REF!,2,)</f>
        <v>#REF!</v>
      </c>
      <c r="H518" s="161" t="s">
        <v>2576</v>
      </c>
      <c r="I518" s="164">
        <v>888662529</v>
      </c>
      <c r="J518" s="131">
        <v>12000000</v>
      </c>
      <c r="K518" s="131">
        <v>0</v>
      </c>
      <c r="L518" s="269">
        <v>6000000</v>
      </c>
      <c r="M518" s="120">
        <v>12000000</v>
      </c>
      <c r="N518" s="221"/>
    </row>
    <row r="519" spans="2:14" hidden="1" x14ac:dyDescent="0.25">
      <c r="B519" s="163">
        <v>139</v>
      </c>
      <c r="C519" s="160" t="s">
        <v>1693</v>
      </c>
      <c r="D519" s="116"/>
      <c r="E519" s="162" t="s">
        <v>121</v>
      </c>
      <c r="F519" s="163">
        <v>41504961010016</v>
      </c>
      <c r="G519" s="118" t="e">
        <f>VLOOKUP(F519,#REF!,2,)</f>
        <v>#REF!</v>
      </c>
      <c r="H519" s="161" t="s">
        <v>2880</v>
      </c>
      <c r="I519" s="164">
        <v>946639496</v>
      </c>
      <c r="J519" s="131">
        <v>12000000</v>
      </c>
      <c r="K519" s="131">
        <v>0</v>
      </c>
      <c r="L519" s="269">
        <v>4000000</v>
      </c>
      <c r="M519" s="120">
        <v>12000000</v>
      </c>
      <c r="N519" s="221"/>
    </row>
    <row r="520" spans="2:14" x14ac:dyDescent="0.25">
      <c r="B520" s="163">
        <v>140</v>
      </c>
      <c r="C520" s="160" t="s">
        <v>1812</v>
      </c>
      <c r="D520" s="116"/>
      <c r="E520" s="162" t="s">
        <v>121</v>
      </c>
      <c r="F520" s="163">
        <v>61104015300027</v>
      </c>
      <c r="G520" s="118"/>
      <c r="H520" s="161" t="s">
        <v>3048</v>
      </c>
      <c r="I520" s="164">
        <v>991087857</v>
      </c>
      <c r="J520" s="131">
        <v>12000000</v>
      </c>
      <c r="K520" s="121">
        <v>458332</v>
      </c>
      <c r="L520" s="269">
        <v>0</v>
      </c>
      <c r="M520" s="120">
        <v>12458332</v>
      </c>
      <c r="N520" s="221"/>
    </row>
    <row r="521" spans="2:14" hidden="1" x14ac:dyDescent="0.25">
      <c r="B521" s="163">
        <v>141</v>
      </c>
      <c r="C521" s="160" t="s">
        <v>1361</v>
      </c>
      <c r="D521" s="116"/>
      <c r="E521" s="162" t="s">
        <v>4481</v>
      </c>
      <c r="F521" s="163">
        <v>30311925300029</v>
      </c>
      <c r="G521" s="118" t="e">
        <f>VLOOKUP(F521,#REF!,2,)</f>
        <v>#REF!</v>
      </c>
      <c r="H521" s="161" t="s">
        <v>2466</v>
      </c>
      <c r="I521" s="164">
        <v>914450200</v>
      </c>
      <c r="J521" s="131">
        <v>12000000</v>
      </c>
      <c r="K521" s="131">
        <v>0</v>
      </c>
      <c r="L521" s="269">
        <v>0</v>
      </c>
      <c r="M521" s="120">
        <v>12000000</v>
      </c>
      <c r="N521" s="221"/>
    </row>
    <row r="522" spans="2:14" hidden="1" x14ac:dyDescent="0.25">
      <c r="B522" s="163">
        <v>142</v>
      </c>
      <c r="C522" s="160" t="s">
        <v>1959</v>
      </c>
      <c r="D522" s="116"/>
      <c r="E522" s="162" t="s">
        <v>318</v>
      </c>
      <c r="F522" s="163">
        <v>51310005310010</v>
      </c>
      <c r="G522" s="118" t="e">
        <f>VLOOKUP(F522,#REF!,2,)</f>
        <v>#REF!</v>
      </c>
      <c r="H522" s="161" t="s">
        <v>3225</v>
      </c>
      <c r="I522" s="164">
        <v>980076807</v>
      </c>
      <c r="J522" s="131">
        <v>12000000</v>
      </c>
      <c r="K522" s="131">
        <v>0</v>
      </c>
      <c r="L522" s="269">
        <v>0</v>
      </c>
      <c r="M522" s="120">
        <v>12000000</v>
      </c>
      <c r="N522" s="221"/>
    </row>
    <row r="523" spans="2:14" hidden="1" x14ac:dyDescent="0.25">
      <c r="B523" s="163">
        <v>143</v>
      </c>
      <c r="C523" s="160" t="s">
        <v>1904</v>
      </c>
      <c r="D523" s="116"/>
      <c r="E523" s="162" t="s">
        <v>140</v>
      </c>
      <c r="F523" s="163">
        <v>30612891140044</v>
      </c>
      <c r="G523" s="118" t="e">
        <f>VLOOKUP(F523,#REF!,2,)</f>
        <v>#REF!</v>
      </c>
      <c r="H523" s="161" t="s">
        <v>3147</v>
      </c>
      <c r="I523" s="164">
        <v>914070096</v>
      </c>
      <c r="J523" s="131">
        <v>12000000</v>
      </c>
      <c r="K523" s="131">
        <v>0</v>
      </c>
      <c r="L523" s="269">
        <v>3176756</v>
      </c>
      <c r="M523" s="120">
        <f t="shared" ref="M523" si="38">J523-K523-L523</f>
        <v>8823244</v>
      </c>
      <c r="N523" s="221"/>
    </row>
    <row r="524" spans="2:14" hidden="1" x14ac:dyDescent="0.25">
      <c r="B524" s="163">
        <v>144</v>
      </c>
      <c r="C524" s="160" t="s">
        <v>2065</v>
      </c>
      <c r="D524" s="116"/>
      <c r="E524" s="162" t="s">
        <v>4481</v>
      </c>
      <c r="F524" s="163">
        <v>62402055270016</v>
      </c>
      <c r="G524" s="118" t="e">
        <f>VLOOKUP(F524,#REF!,2,)</f>
        <v>#REF!</v>
      </c>
      <c r="H524" s="161" t="s">
        <v>3356</v>
      </c>
      <c r="I524" s="164">
        <v>936514272</v>
      </c>
      <c r="J524" s="131">
        <v>12000000</v>
      </c>
      <c r="K524" s="131">
        <v>0</v>
      </c>
      <c r="L524" s="269">
        <v>0</v>
      </c>
      <c r="M524" s="120">
        <v>12000000</v>
      </c>
      <c r="N524" s="221"/>
    </row>
    <row r="525" spans="2:14" hidden="1" x14ac:dyDescent="0.25">
      <c r="B525" s="163">
        <v>145</v>
      </c>
      <c r="C525" s="160" t="s">
        <v>4828</v>
      </c>
      <c r="D525" s="116"/>
      <c r="E525" s="162" t="s">
        <v>4481</v>
      </c>
      <c r="F525" s="163">
        <v>42007851050051</v>
      </c>
      <c r="G525" s="118" t="e">
        <f>VLOOKUP(F525,#REF!,2,)</f>
        <v>#REF!</v>
      </c>
      <c r="H525" s="161" t="s">
        <v>3330</v>
      </c>
      <c r="I525" s="164">
        <v>912421749</v>
      </c>
      <c r="J525" s="131">
        <v>12000000</v>
      </c>
      <c r="K525" s="131">
        <v>0</v>
      </c>
      <c r="L525" s="269">
        <v>12000000</v>
      </c>
      <c r="M525" s="120">
        <v>12000000</v>
      </c>
      <c r="N525" s="221"/>
    </row>
    <row r="526" spans="2:14" hidden="1" x14ac:dyDescent="0.25">
      <c r="B526" s="163">
        <v>146</v>
      </c>
      <c r="C526" s="160" t="s">
        <v>2223</v>
      </c>
      <c r="D526" s="116"/>
      <c r="E526" s="162" t="s">
        <v>4481</v>
      </c>
      <c r="F526" s="163">
        <v>41403941140010</v>
      </c>
      <c r="G526" s="118" t="e">
        <f>VLOOKUP(F526,#REF!,2,)</f>
        <v>#REF!</v>
      </c>
      <c r="H526" s="161" t="s">
        <v>3553</v>
      </c>
      <c r="I526" s="164">
        <v>936838084</v>
      </c>
      <c r="J526" s="131">
        <v>12000000</v>
      </c>
      <c r="K526" s="131">
        <v>0</v>
      </c>
      <c r="L526" s="269">
        <v>12000000</v>
      </c>
      <c r="M526" s="120">
        <v>12000000</v>
      </c>
      <c r="N526" s="221"/>
    </row>
    <row r="527" spans="2:14" hidden="1" x14ac:dyDescent="0.25">
      <c r="B527" s="163">
        <v>147</v>
      </c>
      <c r="C527" s="160" t="s">
        <v>2324</v>
      </c>
      <c r="D527" s="116"/>
      <c r="E527" s="162" t="s">
        <v>318</v>
      </c>
      <c r="F527" s="163">
        <v>40512941140029</v>
      </c>
      <c r="G527" s="118" t="e">
        <f>VLOOKUP(F527,#REF!,2,)</f>
        <v>#REF!</v>
      </c>
      <c r="H527" s="161" t="s">
        <v>3675</v>
      </c>
      <c r="I527" s="164">
        <v>995981364</v>
      </c>
      <c r="J527" s="131">
        <v>12000000</v>
      </c>
      <c r="K527" s="131">
        <v>0</v>
      </c>
      <c r="L527" s="269">
        <v>6000000</v>
      </c>
      <c r="M527" s="120">
        <v>12000000</v>
      </c>
      <c r="N527" s="221"/>
    </row>
    <row r="528" spans="2:14" hidden="1" x14ac:dyDescent="0.25">
      <c r="B528" s="163">
        <v>148</v>
      </c>
      <c r="C528" s="160" t="s">
        <v>1377</v>
      </c>
      <c r="D528" s="116"/>
      <c r="E528" s="162" t="s">
        <v>4481</v>
      </c>
      <c r="F528" s="163">
        <v>40806851140085</v>
      </c>
      <c r="G528" s="118" t="e">
        <f>VLOOKUP(F528,#REF!,2,)</f>
        <v>#REF!</v>
      </c>
      <c r="H528" s="161" t="s">
        <v>2493</v>
      </c>
      <c r="I528" s="164">
        <v>888302009</v>
      </c>
      <c r="J528" s="131">
        <v>12000000</v>
      </c>
      <c r="K528" s="131">
        <v>0</v>
      </c>
      <c r="L528" s="269">
        <v>0</v>
      </c>
      <c r="M528" s="120">
        <v>12000000</v>
      </c>
      <c r="N528" s="221"/>
    </row>
    <row r="529" spans="2:14" x14ac:dyDescent="0.25">
      <c r="B529" s="163">
        <v>149</v>
      </c>
      <c r="C529" s="160" t="s">
        <v>1502</v>
      </c>
      <c r="D529" s="116"/>
      <c r="E529" s="162" t="s">
        <v>4481</v>
      </c>
      <c r="F529" s="163">
        <v>52202005670016</v>
      </c>
      <c r="G529" s="118"/>
      <c r="H529" s="161" t="s">
        <v>2646</v>
      </c>
      <c r="I529" s="164">
        <v>976708060</v>
      </c>
      <c r="J529" s="131">
        <v>12000000</v>
      </c>
      <c r="K529" s="121">
        <v>916664</v>
      </c>
      <c r="L529" s="269">
        <v>917000</v>
      </c>
      <c r="M529" s="120">
        <v>12916664</v>
      </c>
      <c r="N529" s="221"/>
    </row>
    <row r="530" spans="2:14" hidden="1" x14ac:dyDescent="0.25">
      <c r="B530" s="163">
        <v>150</v>
      </c>
      <c r="C530" s="160" t="s">
        <v>1481</v>
      </c>
      <c r="D530" s="116"/>
      <c r="E530" s="162" t="s">
        <v>121</v>
      </c>
      <c r="F530" s="163">
        <v>42101791040030</v>
      </c>
      <c r="G530" s="118" t="e">
        <f>VLOOKUP(F530,#REF!,2,)</f>
        <v>#REF!</v>
      </c>
      <c r="H530" s="161" t="s">
        <v>2617</v>
      </c>
      <c r="I530" s="164">
        <v>948270179</v>
      </c>
      <c r="J530" s="131">
        <v>12000000</v>
      </c>
      <c r="K530" s="131">
        <v>0</v>
      </c>
      <c r="L530" s="269">
        <v>12000000</v>
      </c>
      <c r="M530" s="120">
        <v>12000000</v>
      </c>
      <c r="N530" s="221"/>
    </row>
    <row r="531" spans="2:14" hidden="1" x14ac:dyDescent="0.25">
      <c r="B531" s="163">
        <v>151</v>
      </c>
      <c r="C531" s="160" t="s">
        <v>2066</v>
      </c>
      <c r="D531" s="116"/>
      <c r="E531" s="162" t="s">
        <v>318</v>
      </c>
      <c r="F531" s="163">
        <v>31906985260081</v>
      </c>
      <c r="G531" s="118" t="e">
        <f>VLOOKUP(F531,#REF!,2,)</f>
        <v>#REF!</v>
      </c>
      <c r="H531" s="129" t="s">
        <v>3358</v>
      </c>
      <c r="I531" s="164">
        <v>934799802</v>
      </c>
      <c r="J531" s="131">
        <v>12000000</v>
      </c>
      <c r="K531" s="131">
        <v>0</v>
      </c>
      <c r="L531" s="269">
        <v>6000000</v>
      </c>
      <c r="M531" s="120">
        <v>12000000</v>
      </c>
      <c r="N531" s="221"/>
    </row>
    <row r="532" spans="2:14" hidden="1" x14ac:dyDescent="0.25">
      <c r="B532" s="163">
        <v>153</v>
      </c>
      <c r="C532" s="160" t="s">
        <v>1714</v>
      </c>
      <c r="D532" s="116"/>
      <c r="E532" s="162" t="s">
        <v>121</v>
      </c>
      <c r="F532" s="163">
        <v>60703045350023</v>
      </c>
      <c r="G532" s="118" t="e">
        <f>VLOOKUP(F532,#REF!,2,)</f>
        <v>#REF!</v>
      </c>
      <c r="H532" s="161" t="s">
        <v>2906</v>
      </c>
      <c r="I532" s="164">
        <v>883034644</v>
      </c>
      <c r="J532" s="131">
        <v>12000000</v>
      </c>
      <c r="K532" s="131">
        <v>0</v>
      </c>
      <c r="L532" s="269">
        <v>0</v>
      </c>
      <c r="M532" s="120">
        <v>12000000</v>
      </c>
      <c r="N532" s="221"/>
    </row>
    <row r="533" spans="2:14" hidden="1" x14ac:dyDescent="0.25">
      <c r="B533" s="163">
        <v>154</v>
      </c>
      <c r="C533" s="160" t="s">
        <v>1575</v>
      </c>
      <c r="D533" s="116"/>
      <c r="E533" s="162" t="s">
        <v>318</v>
      </c>
      <c r="F533" s="163">
        <v>40902975300016</v>
      </c>
      <c r="G533" s="118" t="e">
        <f>VLOOKUP(F533,#REF!,2,)</f>
        <v>#REF!</v>
      </c>
      <c r="H533" s="129" t="s">
        <v>2734</v>
      </c>
      <c r="I533" s="164">
        <v>973040297</v>
      </c>
      <c r="J533" s="131">
        <v>12000000</v>
      </c>
      <c r="K533" s="131">
        <v>0</v>
      </c>
      <c r="L533" s="269">
        <v>12000000</v>
      </c>
      <c r="M533" s="120">
        <v>12000000</v>
      </c>
      <c r="N533" s="221"/>
    </row>
    <row r="534" spans="2:14" hidden="1" x14ac:dyDescent="0.25">
      <c r="B534" s="163">
        <v>155</v>
      </c>
      <c r="C534" s="160" t="s">
        <v>2070</v>
      </c>
      <c r="D534" s="116"/>
      <c r="E534" s="162" t="s">
        <v>309</v>
      </c>
      <c r="F534" s="163">
        <v>52706015300025</v>
      </c>
      <c r="G534" s="118" t="e">
        <f>VLOOKUP(F534,#REF!,2,)</f>
        <v>#REF!</v>
      </c>
      <c r="H534" s="161" t="s">
        <v>3363</v>
      </c>
      <c r="I534" s="164">
        <v>970800627</v>
      </c>
      <c r="J534" s="131">
        <v>12000000</v>
      </c>
      <c r="K534" s="131">
        <v>0</v>
      </c>
      <c r="L534" s="269">
        <v>4000000</v>
      </c>
      <c r="M534" s="120">
        <v>12000000</v>
      </c>
      <c r="N534" s="221"/>
    </row>
    <row r="535" spans="2:14" hidden="1" x14ac:dyDescent="0.25">
      <c r="B535" s="163">
        <v>156</v>
      </c>
      <c r="C535" s="160" t="s">
        <v>1516</v>
      </c>
      <c r="D535" s="116"/>
      <c r="E535" s="162" t="s">
        <v>36</v>
      </c>
      <c r="F535" s="163">
        <v>62107025300026</v>
      </c>
      <c r="G535" s="118" t="e">
        <f>VLOOKUP(F535,#REF!,2,)</f>
        <v>#REF!</v>
      </c>
      <c r="H535" s="161" t="s">
        <v>2669</v>
      </c>
      <c r="I535" s="164">
        <v>943232107</v>
      </c>
      <c r="J535" s="131">
        <v>12000000</v>
      </c>
      <c r="K535" s="131">
        <v>0</v>
      </c>
      <c r="L535" s="269">
        <v>0</v>
      </c>
      <c r="M535" s="120">
        <v>12000000</v>
      </c>
      <c r="N535" s="221"/>
    </row>
    <row r="536" spans="2:14" hidden="1" x14ac:dyDescent="0.25">
      <c r="B536" s="163">
        <v>157</v>
      </c>
      <c r="C536" s="160" t="s">
        <v>1659</v>
      </c>
      <c r="D536" s="116"/>
      <c r="E536" s="162" t="s">
        <v>318</v>
      </c>
      <c r="F536" s="163">
        <v>62702005300016</v>
      </c>
      <c r="G536" s="118" t="e">
        <f>VLOOKUP(F536,#REF!,2,)</f>
        <v>#REF!</v>
      </c>
      <c r="H536" s="129" t="s">
        <v>2836</v>
      </c>
      <c r="I536" s="164">
        <v>995063033</v>
      </c>
      <c r="J536" s="131">
        <v>12000000</v>
      </c>
      <c r="K536" s="131">
        <v>0</v>
      </c>
      <c r="L536" s="269">
        <v>12000000</v>
      </c>
      <c r="M536" s="120">
        <v>12000000</v>
      </c>
      <c r="N536" s="221"/>
    </row>
    <row r="537" spans="2:14" hidden="1" x14ac:dyDescent="0.25">
      <c r="B537" s="163">
        <v>158</v>
      </c>
      <c r="C537" s="160" t="s">
        <v>1537</v>
      </c>
      <c r="D537" s="116"/>
      <c r="E537" s="162" t="s">
        <v>318</v>
      </c>
      <c r="F537" s="163">
        <v>42412771140016</v>
      </c>
      <c r="G537" s="118" t="e">
        <f>VLOOKUP(F537,#REF!,2,)</f>
        <v>#REF!</v>
      </c>
      <c r="H537" s="129" t="s">
        <v>2690</v>
      </c>
      <c r="I537" s="164">
        <v>907441277</v>
      </c>
      <c r="J537" s="131">
        <v>12000000</v>
      </c>
      <c r="K537" s="131">
        <v>0</v>
      </c>
      <c r="L537" s="269">
        <v>0</v>
      </c>
      <c r="M537" s="120">
        <v>12000000</v>
      </c>
      <c r="N537" s="221"/>
    </row>
    <row r="538" spans="2:14" hidden="1" x14ac:dyDescent="0.25">
      <c r="B538" s="163">
        <v>159</v>
      </c>
      <c r="C538" s="160" t="s">
        <v>2189</v>
      </c>
      <c r="D538" s="116"/>
      <c r="E538" s="162" t="s">
        <v>121</v>
      </c>
      <c r="F538" s="163">
        <v>42810911050034</v>
      </c>
      <c r="G538" s="118" t="e">
        <f>VLOOKUP(F538,#REF!,2,)</f>
        <v>#REF!</v>
      </c>
      <c r="H538" s="161" t="s">
        <v>3520</v>
      </c>
      <c r="I538" s="164">
        <v>914466691</v>
      </c>
      <c r="J538" s="131">
        <v>12000000</v>
      </c>
      <c r="K538" s="131">
        <v>0</v>
      </c>
      <c r="L538" s="269">
        <v>0</v>
      </c>
      <c r="M538" s="120">
        <v>12000000</v>
      </c>
      <c r="N538" s="221">
        <v>9000000</v>
      </c>
    </row>
    <row r="539" spans="2:14" hidden="1" x14ac:dyDescent="0.25">
      <c r="B539" s="163">
        <v>160</v>
      </c>
      <c r="C539" s="160" t="s">
        <v>1428</v>
      </c>
      <c r="D539" s="116"/>
      <c r="E539" s="162" t="s">
        <v>318</v>
      </c>
      <c r="F539" s="163">
        <v>60903005380011</v>
      </c>
      <c r="G539" s="118" t="e">
        <f>VLOOKUP(F539,#REF!,2,)</f>
        <v>#REF!</v>
      </c>
      <c r="H539" s="129" t="s">
        <v>2551</v>
      </c>
      <c r="I539" s="164">
        <v>992601419</v>
      </c>
      <c r="J539" s="131">
        <v>12000000</v>
      </c>
      <c r="K539" s="131">
        <v>0</v>
      </c>
      <c r="L539" s="269">
        <v>12000000</v>
      </c>
      <c r="M539" s="120">
        <v>12000000</v>
      </c>
      <c r="N539" s="221"/>
    </row>
    <row r="540" spans="2:14" hidden="1" x14ac:dyDescent="0.25">
      <c r="B540" s="163">
        <v>161</v>
      </c>
      <c r="C540" s="160" t="s">
        <v>2133</v>
      </c>
      <c r="D540" s="116"/>
      <c r="E540" s="162" t="s">
        <v>4481</v>
      </c>
      <c r="F540" s="163">
        <v>40804901140061</v>
      </c>
      <c r="G540" s="118" t="e">
        <f>VLOOKUP(F540,#REF!,2,)</f>
        <v>#REF!</v>
      </c>
      <c r="H540" s="161" t="s">
        <v>3444</v>
      </c>
      <c r="I540" s="164">
        <v>931216750</v>
      </c>
      <c r="J540" s="131">
        <v>12000000</v>
      </c>
      <c r="K540" s="131">
        <v>0</v>
      </c>
      <c r="L540" s="269">
        <v>12000000</v>
      </c>
      <c r="M540" s="120">
        <v>12000000</v>
      </c>
      <c r="N540" s="221"/>
    </row>
    <row r="541" spans="2:14" x14ac:dyDescent="0.25">
      <c r="B541" s="163">
        <v>162</v>
      </c>
      <c r="C541" s="160" t="s">
        <v>2094</v>
      </c>
      <c r="D541" s="116"/>
      <c r="E541" s="162" t="s">
        <v>318</v>
      </c>
      <c r="F541" s="163">
        <v>51208025310104</v>
      </c>
      <c r="G541" s="118"/>
      <c r="H541" s="129" t="s">
        <v>4482</v>
      </c>
      <c r="I541" s="164">
        <v>919800198</v>
      </c>
      <c r="J541" s="131">
        <v>12000000</v>
      </c>
      <c r="K541" s="121">
        <v>5499984</v>
      </c>
      <c r="L541" s="269">
        <v>500000</v>
      </c>
      <c r="M541" s="120">
        <v>17499984</v>
      </c>
      <c r="N541" s="221"/>
    </row>
    <row r="542" spans="2:14" hidden="1" x14ac:dyDescent="0.25">
      <c r="B542" s="163">
        <v>163</v>
      </c>
      <c r="C542" s="160" t="s">
        <v>3955</v>
      </c>
      <c r="D542" s="116"/>
      <c r="E542" s="162" t="s">
        <v>318</v>
      </c>
      <c r="F542" s="163">
        <v>30705955300012</v>
      </c>
      <c r="G542" s="118" t="e">
        <f>VLOOKUP(F542,#REF!,2,)</f>
        <v>#REF!</v>
      </c>
      <c r="H542" s="129" t="s">
        <v>4829</v>
      </c>
      <c r="I542" s="164">
        <v>973058008</v>
      </c>
      <c r="J542" s="131">
        <v>12000000</v>
      </c>
      <c r="K542" s="131">
        <v>0</v>
      </c>
      <c r="L542" s="269">
        <v>-11000000</v>
      </c>
      <c r="M542" s="120">
        <f t="shared" ref="M542" si="39">J542-K542-L542</f>
        <v>23000000</v>
      </c>
      <c r="N542" s="221"/>
    </row>
    <row r="543" spans="2:14" hidden="1" x14ac:dyDescent="0.25">
      <c r="B543" s="163">
        <v>164</v>
      </c>
      <c r="C543" s="160" t="s">
        <v>2086</v>
      </c>
      <c r="D543" s="116"/>
      <c r="E543" s="162" t="s">
        <v>121</v>
      </c>
      <c r="F543" s="163">
        <v>41512821140010</v>
      </c>
      <c r="G543" s="118" t="e">
        <f>VLOOKUP(F543,#REF!,2,)</f>
        <v>#REF!</v>
      </c>
      <c r="H543" s="161" t="s">
        <v>3388</v>
      </c>
      <c r="I543" s="164">
        <v>992583782</v>
      </c>
      <c r="J543" s="131">
        <v>12000000</v>
      </c>
      <c r="K543" s="131">
        <v>0</v>
      </c>
      <c r="L543" s="269">
        <v>12000000</v>
      </c>
      <c r="M543" s="120">
        <v>12000000</v>
      </c>
      <c r="N543" s="221"/>
    </row>
    <row r="544" spans="2:14" hidden="1" x14ac:dyDescent="0.25">
      <c r="B544" s="163">
        <v>165</v>
      </c>
      <c r="C544" s="160" t="s">
        <v>1414</v>
      </c>
      <c r="D544" s="116"/>
      <c r="E544" s="162" t="s">
        <v>121</v>
      </c>
      <c r="F544" s="163">
        <v>60808045300024</v>
      </c>
      <c r="G544" s="118" t="e">
        <f>VLOOKUP(F544,#REF!,2,)</f>
        <v>#REF!</v>
      </c>
      <c r="H544" s="161" t="s">
        <v>2542</v>
      </c>
      <c r="I544" s="164">
        <v>992669343</v>
      </c>
      <c r="J544" s="131">
        <v>12000000</v>
      </c>
      <c r="K544" s="131">
        <v>0</v>
      </c>
      <c r="L544" s="269">
        <v>12000000</v>
      </c>
      <c r="M544" s="120">
        <v>12000000</v>
      </c>
      <c r="N544" s="221"/>
    </row>
    <row r="545" spans="2:14" hidden="1" x14ac:dyDescent="0.25">
      <c r="B545" s="163">
        <v>166</v>
      </c>
      <c r="C545" s="160" t="s">
        <v>3956</v>
      </c>
      <c r="D545" s="116"/>
      <c r="E545" s="162" t="s">
        <v>36</v>
      </c>
      <c r="F545" s="163">
        <v>40307921010043</v>
      </c>
      <c r="G545" s="118" t="e">
        <f>VLOOKUP(F545,#REF!,2,)</f>
        <v>#REF!</v>
      </c>
      <c r="H545" s="161" t="s">
        <v>4830</v>
      </c>
      <c r="I545" s="164">
        <v>991958652</v>
      </c>
      <c r="J545" s="131">
        <v>12000000</v>
      </c>
      <c r="K545" s="131">
        <v>0</v>
      </c>
      <c r="L545" s="269">
        <v>-11000000</v>
      </c>
      <c r="M545" s="120">
        <f t="shared" ref="M545" si="40">J545-K545-L545</f>
        <v>23000000</v>
      </c>
      <c r="N545" s="221"/>
    </row>
    <row r="546" spans="2:14" hidden="1" x14ac:dyDescent="0.25">
      <c r="B546" s="163">
        <v>167</v>
      </c>
      <c r="C546" s="160" t="s">
        <v>2007</v>
      </c>
      <c r="D546" s="116"/>
      <c r="E546" s="162" t="s">
        <v>140</v>
      </c>
      <c r="F546" s="163">
        <v>42002951000083</v>
      </c>
      <c r="G546" s="118" t="e">
        <f>VLOOKUP(F546,#REF!,2,)</f>
        <v>#REF!</v>
      </c>
      <c r="H546" s="161" t="s">
        <v>3288</v>
      </c>
      <c r="I546" s="164">
        <v>914058703</v>
      </c>
      <c r="J546" s="131">
        <v>12000000</v>
      </c>
      <c r="K546" s="131">
        <v>0</v>
      </c>
      <c r="L546" s="269">
        <v>12000000</v>
      </c>
      <c r="M546" s="120">
        <v>12000000</v>
      </c>
      <c r="N546" s="221"/>
    </row>
    <row r="547" spans="2:14" hidden="1" x14ac:dyDescent="0.25">
      <c r="B547" s="163">
        <v>168</v>
      </c>
      <c r="C547" s="160" t="s">
        <v>3957</v>
      </c>
      <c r="D547" s="116"/>
      <c r="E547" s="162" t="s">
        <v>140</v>
      </c>
      <c r="F547" s="163">
        <v>30408985300019</v>
      </c>
      <c r="G547" s="118" t="e">
        <f>VLOOKUP(F547,#REF!,2,)</f>
        <v>#REF!</v>
      </c>
      <c r="H547" s="161" t="s">
        <v>4831</v>
      </c>
      <c r="I547" s="164">
        <v>913115398</v>
      </c>
      <c r="J547" s="131">
        <v>12000000</v>
      </c>
      <c r="K547" s="131">
        <v>0</v>
      </c>
      <c r="L547" s="269">
        <v>-11000000</v>
      </c>
      <c r="M547" s="120">
        <f t="shared" ref="M547" si="41">J547-K547-L547</f>
        <v>23000000</v>
      </c>
      <c r="N547" s="221"/>
    </row>
    <row r="548" spans="2:14" hidden="1" x14ac:dyDescent="0.25">
      <c r="B548" s="163">
        <v>169</v>
      </c>
      <c r="C548" s="160" t="s">
        <v>1518</v>
      </c>
      <c r="D548" s="116"/>
      <c r="E548" s="162" t="s">
        <v>318</v>
      </c>
      <c r="F548" s="163">
        <v>42703801140086</v>
      </c>
      <c r="G548" s="118" t="e">
        <f>VLOOKUP(F548,#REF!,2,)</f>
        <v>#REF!</v>
      </c>
      <c r="H548" s="161" t="s">
        <v>2671</v>
      </c>
      <c r="I548" s="164">
        <v>934542780</v>
      </c>
      <c r="J548" s="131">
        <v>12000000</v>
      </c>
      <c r="K548" s="131">
        <v>0</v>
      </c>
      <c r="L548" s="269">
        <v>970000</v>
      </c>
      <c r="M548" s="120">
        <v>12000000</v>
      </c>
      <c r="N548" s="221"/>
    </row>
    <row r="549" spans="2:14" hidden="1" x14ac:dyDescent="0.25">
      <c r="B549" s="163">
        <v>170</v>
      </c>
      <c r="C549" s="160" t="s">
        <v>2256</v>
      </c>
      <c r="D549" s="116"/>
      <c r="E549" s="162" t="s">
        <v>318</v>
      </c>
      <c r="F549" s="163">
        <v>31303871140043</v>
      </c>
      <c r="G549" s="118" t="e">
        <f>VLOOKUP(F549,#REF!,2,)</f>
        <v>#REF!</v>
      </c>
      <c r="H549" s="161" t="s">
        <v>3586</v>
      </c>
      <c r="I549" s="164">
        <v>934551387</v>
      </c>
      <c r="J549" s="131">
        <v>12000000</v>
      </c>
      <c r="K549" s="131">
        <v>0</v>
      </c>
      <c r="L549" s="269">
        <v>6000000</v>
      </c>
      <c r="M549" s="120">
        <v>12000000</v>
      </c>
      <c r="N549" s="221"/>
    </row>
    <row r="550" spans="2:14" hidden="1" x14ac:dyDescent="0.25">
      <c r="B550" s="163">
        <v>171</v>
      </c>
      <c r="C550" s="160" t="s">
        <v>2257</v>
      </c>
      <c r="D550" s="116"/>
      <c r="E550" s="162" t="s">
        <v>318</v>
      </c>
      <c r="F550" s="163">
        <v>41009891140049</v>
      </c>
      <c r="G550" s="118" t="e">
        <f>VLOOKUP(F550,#REF!,2,)</f>
        <v>#REF!</v>
      </c>
      <c r="H550" s="161" t="s">
        <v>3588</v>
      </c>
      <c r="I550" s="164">
        <v>999469542</v>
      </c>
      <c r="J550" s="131">
        <v>12000000</v>
      </c>
      <c r="K550" s="131">
        <v>0</v>
      </c>
      <c r="L550" s="269">
        <v>6000000</v>
      </c>
      <c r="M550" s="120">
        <v>12000000</v>
      </c>
      <c r="N550" s="221"/>
    </row>
    <row r="551" spans="2:14" hidden="1" x14ac:dyDescent="0.25">
      <c r="B551" s="163">
        <v>1</v>
      </c>
      <c r="C551" s="160" t="s">
        <v>2154</v>
      </c>
      <c r="D551" s="116">
        <v>65</v>
      </c>
      <c r="E551" s="162" t="s">
        <v>36</v>
      </c>
      <c r="F551" s="165">
        <v>43105851140123</v>
      </c>
      <c r="G551" s="118" t="e">
        <f>VLOOKUP(F551,#REF!,2,)</f>
        <v>#REF!</v>
      </c>
      <c r="H551" s="161" t="s">
        <v>3472</v>
      </c>
      <c r="I551" s="164">
        <v>887988988</v>
      </c>
      <c r="J551" s="131">
        <v>12000000</v>
      </c>
      <c r="K551" s="131">
        <v>0</v>
      </c>
      <c r="L551" s="269">
        <v>12000000</v>
      </c>
      <c r="M551" s="120">
        <v>12000000</v>
      </c>
      <c r="N551" s="285"/>
    </row>
    <row r="552" spans="2:14" hidden="1" x14ac:dyDescent="0.25">
      <c r="B552" s="163">
        <v>2</v>
      </c>
      <c r="C552" s="160" t="s">
        <v>3958</v>
      </c>
      <c r="D552" s="116"/>
      <c r="E552" s="162" t="s">
        <v>36</v>
      </c>
      <c r="F552" s="165">
        <v>60203035320037</v>
      </c>
      <c r="G552" s="118" t="e">
        <f>VLOOKUP(F552,#REF!,2,)</f>
        <v>#REF!</v>
      </c>
      <c r="H552" s="161" t="s">
        <v>4832</v>
      </c>
      <c r="I552" s="164">
        <v>916495606</v>
      </c>
      <c r="J552" s="131">
        <v>12000000</v>
      </c>
      <c r="K552" s="131">
        <v>0</v>
      </c>
      <c r="L552" s="269">
        <v>-11000000</v>
      </c>
      <c r="M552" s="120">
        <f t="shared" ref="M552" si="42">J552-K552-L552</f>
        <v>23000000</v>
      </c>
      <c r="N552" s="285"/>
    </row>
    <row r="553" spans="2:14" hidden="1" x14ac:dyDescent="0.25">
      <c r="B553" s="163">
        <v>3</v>
      </c>
      <c r="C553" s="160" t="s">
        <v>1463</v>
      </c>
      <c r="D553" s="116"/>
      <c r="E553" s="162" t="s">
        <v>318</v>
      </c>
      <c r="F553" s="165">
        <v>52205045320060</v>
      </c>
      <c r="G553" s="118" t="e">
        <f>VLOOKUP(F553,#REF!,2,)</f>
        <v>#REF!</v>
      </c>
      <c r="H553" s="161" t="s">
        <v>2595</v>
      </c>
      <c r="I553" s="164">
        <v>882382205</v>
      </c>
      <c r="J553" s="131">
        <v>12000000</v>
      </c>
      <c r="K553" s="131">
        <v>0</v>
      </c>
      <c r="L553" s="269">
        <v>0</v>
      </c>
      <c r="M553" s="120">
        <v>12000000</v>
      </c>
      <c r="N553" s="285"/>
    </row>
    <row r="554" spans="2:14" hidden="1" x14ac:dyDescent="0.25">
      <c r="B554" s="163">
        <v>4</v>
      </c>
      <c r="C554" s="160" t="s">
        <v>3959</v>
      </c>
      <c r="D554" s="116">
        <v>83.8</v>
      </c>
      <c r="E554" s="162" t="s">
        <v>36</v>
      </c>
      <c r="F554" s="165">
        <v>42003831070066</v>
      </c>
      <c r="G554" s="118" t="e">
        <f>VLOOKUP(F554,#REF!,2,)</f>
        <v>#REF!</v>
      </c>
      <c r="H554" s="161" t="s">
        <v>4833</v>
      </c>
      <c r="I554" s="164">
        <v>916495606</v>
      </c>
      <c r="J554" s="131">
        <v>12000000</v>
      </c>
      <c r="K554" s="131">
        <v>0</v>
      </c>
      <c r="L554" s="269">
        <v>-11000000</v>
      </c>
      <c r="M554" s="120">
        <f t="shared" ref="M554:M555" si="43">J554-K554-L554</f>
        <v>23000000</v>
      </c>
      <c r="N554" s="285"/>
    </row>
    <row r="555" spans="2:14" hidden="1" x14ac:dyDescent="0.25">
      <c r="B555" s="163">
        <v>5</v>
      </c>
      <c r="C555" s="160" t="s">
        <v>3952</v>
      </c>
      <c r="D555" s="116">
        <v>76.400000000000006</v>
      </c>
      <c r="E555" s="162" t="s">
        <v>181</v>
      </c>
      <c r="F555" s="165">
        <v>62511035300019</v>
      </c>
      <c r="G555" s="118" t="e">
        <f>VLOOKUP(F555,#REF!,2,)</f>
        <v>#REF!</v>
      </c>
      <c r="H555" s="161" t="s">
        <v>4834</v>
      </c>
      <c r="I555" s="164">
        <v>997180325</v>
      </c>
      <c r="J555" s="131">
        <v>12000000</v>
      </c>
      <c r="K555" s="131">
        <v>0</v>
      </c>
      <c r="L555" s="269">
        <v>-11000000</v>
      </c>
      <c r="M555" s="120">
        <f t="shared" si="43"/>
        <v>23000000</v>
      </c>
      <c r="N555" s="285"/>
    </row>
    <row r="556" spans="2:14" hidden="1" x14ac:dyDescent="0.25">
      <c r="B556" s="163">
        <v>6</v>
      </c>
      <c r="C556" s="160" t="s">
        <v>4835</v>
      </c>
      <c r="D556" s="116">
        <v>57.6</v>
      </c>
      <c r="E556" s="162" t="s">
        <v>36</v>
      </c>
      <c r="F556" s="165">
        <v>60909015300010</v>
      </c>
      <c r="G556" s="118" t="e">
        <f>VLOOKUP(F556,#REF!,2,)</f>
        <v>#REF!</v>
      </c>
      <c r="H556" s="161" t="s">
        <v>3566</v>
      </c>
      <c r="I556" s="164">
        <v>995970525</v>
      </c>
      <c r="J556" s="131">
        <v>12000000</v>
      </c>
      <c r="K556" s="131">
        <v>0</v>
      </c>
      <c r="L556" s="269">
        <v>12000000</v>
      </c>
      <c r="M556" s="120">
        <v>12000000</v>
      </c>
      <c r="N556" s="285"/>
    </row>
    <row r="557" spans="2:14" hidden="1" x14ac:dyDescent="0.25">
      <c r="B557" s="163">
        <v>7</v>
      </c>
      <c r="C557" s="160" t="s">
        <v>3960</v>
      </c>
      <c r="D557" s="116"/>
      <c r="E557" s="162" t="s">
        <v>4485</v>
      </c>
      <c r="F557" s="165">
        <v>32805941010014</v>
      </c>
      <c r="G557" s="118" t="e">
        <f>VLOOKUP(F557,#REF!,2,)</f>
        <v>#REF!</v>
      </c>
      <c r="H557" s="161" t="s">
        <v>4836</v>
      </c>
      <c r="I557" s="164">
        <v>912460115</v>
      </c>
      <c r="J557" s="131">
        <v>12000000</v>
      </c>
      <c r="K557" s="131">
        <v>0</v>
      </c>
      <c r="L557" s="269">
        <v>-11000000</v>
      </c>
      <c r="M557" s="120">
        <f t="shared" ref="M557" si="44">J557-K557-L557</f>
        <v>23000000</v>
      </c>
      <c r="N557" s="285"/>
    </row>
    <row r="558" spans="2:14" hidden="1" x14ac:dyDescent="0.25">
      <c r="B558" s="163">
        <v>8</v>
      </c>
      <c r="C558" s="160" t="s">
        <v>2167</v>
      </c>
      <c r="D558" s="116"/>
      <c r="E558" s="162" t="s">
        <v>4485</v>
      </c>
      <c r="F558" s="165">
        <v>42702861140047</v>
      </c>
      <c r="G558" s="118" t="e">
        <f>VLOOKUP(F558,#REF!,2,)</f>
        <v>#REF!</v>
      </c>
      <c r="H558" s="161" t="s">
        <v>3480</v>
      </c>
      <c r="I558" s="164">
        <v>996643972</v>
      </c>
      <c r="J558" s="131">
        <v>12000000</v>
      </c>
      <c r="K558" s="131">
        <v>0</v>
      </c>
      <c r="L558" s="269">
        <v>12000000</v>
      </c>
      <c r="M558" s="120">
        <v>12000000</v>
      </c>
      <c r="N558" s="285"/>
    </row>
    <row r="559" spans="2:14" hidden="1" x14ac:dyDescent="0.25">
      <c r="B559" s="163">
        <v>9</v>
      </c>
      <c r="C559" s="160" t="s">
        <v>2260</v>
      </c>
      <c r="D559" s="116">
        <v>78.400000000000006</v>
      </c>
      <c r="E559" s="162" t="s">
        <v>318</v>
      </c>
      <c r="F559" s="165">
        <v>50607025360044</v>
      </c>
      <c r="G559" s="118" t="e">
        <f>VLOOKUP(F559,#REF!,2,)</f>
        <v>#REF!</v>
      </c>
      <c r="H559" s="161" t="s">
        <v>3592</v>
      </c>
      <c r="I559" s="164">
        <v>994137107</v>
      </c>
      <c r="J559" s="131">
        <v>12000000</v>
      </c>
      <c r="K559" s="131">
        <v>0</v>
      </c>
      <c r="L559" s="269">
        <v>-1400000</v>
      </c>
      <c r="M559" s="120">
        <v>12000000</v>
      </c>
      <c r="N559" s="285"/>
    </row>
    <row r="560" spans="2:14" hidden="1" x14ac:dyDescent="0.25">
      <c r="B560" s="163">
        <v>10</v>
      </c>
      <c r="C560" s="160" t="s">
        <v>1643</v>
      </c>
      <c r="D560" s="116"/>
      <c r="E560" s="162" t="s">
        <v>121</v>
      </c>
      <c r="F560" s="165">
        <v>41606961010020</v>
      </c>
      <c r="G560" s="118" t="e">
        <f>VLOOKUP(F560,#REF!,2,)</f>
        <v>#REF!</v>
      </c>
      <c r="H560" s="161" t="s">
        <v>2815</v>
      </c>
      <c r="I560" s="164">
        <v>907114856</v>
      </c>
      <c r="J560" s="131">
        <v>12000000</v>
      </c>
      <c r="K560" s="131">
        <v>0</v>
      </c>
      <c r="L560" s="269">
        <v>12000000</v>
      </c>
      <c r="M560" s="120">
        <v>12000000</v>
      </c>
      <c r="N560" s="285"/>
    </row>
    <row r="561" spans="2:14" hidden="1" x14ac:dyDescent="0.25">
      <c r="B561" s="163">
        <v>11</v>
      </c>
      <c r="C561" s="160" t="s">
        <v>2325</v>
      </c>
      <c r="D561" s="116">
        <v>101.7</v>
      </c>
      <c r="E561" s="162" t="s">
        <v>318</v>
      </c>
      <c r="F561" s="165">
        <v>42807931140012</v>
      </c>
      <c r="G561" s="118" t="e">
        <f>VLOOKUP(F561,#REF!,2,)</f>
        <v>#REF!</v>
      </c>
      <c r="H561" s="161" t="s">
        <v>3673</v>
      </c>
      <c r="I561" s="164">
        <v>997065426</v>
      </c>
      <c r="J561" s="131">
        <v>12000000</v>
      </c>
      <c r="K561" s="131">
        <v>0</v>
      </c>
      <c r="L561" s="269">
        <v>5700000</v>
      </c>
      <c r="M561" s="120">
        <v>12000000</v>
      </c>
      <c r="N561" s="285"/>
    </row>
    <row r="562" spans="2:14" hidden="1" x14ac:dyDescent="0.25">
      <c r="B562" s="163">
        <v>12</v>
      </c>
      <c r="C562" s="160" t="s">
        <v>1661</v>
      </c>
      <c r="D562" s="116">
        <v>75.5</v>
      </c>
      <c r="E562" s="162" t="s">
        <v>36</v>
      </c>
      <c r="F562" s="165">
        <v>42311931060057</v>
      </c>
      <c r="G562" s="118" t="e">
        <f>VLOOKUP(F562,#REF!,2,)</f>
        <v>#REF!</v>
      </c>
      <c r="H562" s="161" t="s">
        <v>2840</v>
      </c>
      <c r="I562" s="164">
        <v>883090720</v>
      </c>
      <c r="J562" s="131">
        <v>12000000</v>
      </c>
      <c r="K562" s="131">
        <v>0</v>
      </c>
      <c r="L562" s="269">
        <v>12000000</v>
      </c>
      <c r="M562" s="120">
        <v>12000000</v>
      </c>
      <c r="N562" s="285"/>
    </row>
    <row r="563" spans="2:14" hidden="1" x14ac:dyDescent="0.25">
      <c r="B563" s="163">
        <v>13</v>
      </c>
      <c r="C563" s="160" t="s">
        <v>1558</v>
      </c>
      <c r="D563" s="116">
        <v>130.80000000000001</v>
      </c>
      <c r="E563" s="162" t="s">
        <v>121</v>
      </c>
      <c r="F563" s="165">
        <v>43108975260023</v>
      </c>
      <c r="G563" s="118" t="e">
        <f>VLOOKUP(F563,#REF!,2,)</f>
        <v>#REF!</v>
      </c>
      <c r="H563" s="161" t="s">
        <v>2713</v>
      </c>
      <c r="I563" s="164">
        <v>932743151</v>
      </c>
      <c r="J563" s="131">
        <v>12000000</v>
      </c>
      <c r="K563" s="131">
        <v>0</v>
      </c>
      <c r="L563" s="269">
        <v>12000000</v>
      </c>
      <c r="M563" s="120">
        <v>12000000</v>
      </c>
      <c r="N563" s="285"/>
    </row>
    <row r="564" spans="2:14" hidden="1" x14ac:dyDescent="0.25">
      <c r="B564" s="163">
        <v>14</v>
      </c>
      <c r="C564" s="160" t="s">
        <v>1627</v>
      </c>
      <c r="D564" s="116">
        <v>58.7</v>
      </c>
      <c r="E564" s="162" t="s">
        <v>318</v>
      </c>
      <c r="F564" s="165">
        <v>62004005380011</v>
      </c>
      <c r="G564" s="118" t="e">
        <f>VLOOKUP(F564,#REF!,2,)</f>
        <v>#REF!</v>
      </c>
      <c r="H564" s="161" t="s">
        <v>2795</v>
      </c>
      <c r="I564" s="164">
        <v>990486099</v>
      </c>
      <c r="J564" s="131">
        <v>12000000</v>
      </c>
      <c r="K564" s="131">
        <v>0</v>
      </c>
      <c r="L564" s="269">
        <v>12000000</v>
      </c>
      <c r="M564" s="120">
        <v>12000000</v>
      </c>
      <c r="N564" s="285"/>
    </row>
    <row r="565" spans="2:14" hidden="1" x14ac:dyDescent="0.25">
      <c r="B565" s="163">
        <v>15</v>
      </c>
      <c r="C565" s="160" t="s">
        <v>3961</v>
      </c>
      <c r="D565" s="116">
        <v>60.9</v>
      </c>
      <c r="E565" s="162" t="s">
        <v>1240</v>
      </c>
      <c r="F565" s="165">
        <v>53001015280014</v>
      </c>
      <c r="G565" s="118" t="e">
        <f>VLOOKUP(F565,#REF!,2,)</f>
        <v>#REF!</v>
      </c>
      <c r="H565" s="161" t="s">
        <v>4837</v>
      </c>
      <c r="I565" s="164">
        <v>914183656</v>
      </c>
      <c r="J565" s="131">
        <v>12000000</v>
      </c>
      <c r="K565" s="131">
        <v>0</v>
      </c>
      <c r="L565" s="269">
        <v>-11000000</v>
      </c>
      <c r="M565" s="120">
        <f t="shared" ref="M565:M566" si="45">J565-K565-L565</f>
        <v>23000000</v>
      </c>
      <c r="N565" s="285"/>
    </row>
    <row r="566" spans="2:14" hidden="1" x14ac:dyDescent="0.25">
      <c r="B566" s="163">
        <v>16</v>
      </c>
      <c r="C566" s="160" t="s">
        <v>1386</v>
      </c>
      <c r="D566" s="116">
        <v>74.400000000000006</v>
      </c>
      <c r="E566" s="162" t="s">
        <v>121</v>
      </c>
      <c r="F566" s="165">
        <v>40404995300011</v>
      </c>
      <c r="G566" s="118" t="e">
        <f>VLOOKUP(F566,#REF!,2,)</f>
        <v>#REF!</v>
      </c>
      <c r="H566" s="161" t="s">
        <v>4838</v>
      </c>
      <c r="I566" s="164">
        <v>935400631</v>
      </c>
      <c r="J566" s="131">
        <v>12000000</v>
      </c>
      <c r="K566" s="131">
        <v>0</v>
      </c>
      <c r="L566" s="269">
        <v>-6000000</v>
      </c>
      <c r="M566" s="120">
        <f t="shared" si="45"/>
        <v>18000000</v>
      </c>
      <c r="N566" s="285"/>
    </row>
    <row r="567" spans="2:14" x14ac:dyDescent="0.25">
      <c r="B567" s="163">
        <v>17</v>
      </c>
      <c r="C567" s="160" t="s">
        <v>2098</v>
      </c>
      <c r="D567" s="116">
        <v>77.599999999999994</v>
      </c>
      <c r="E567" s="162" t="s">
        <v>36</v>
      </c>
      <c r="F567" s="165">
        <v>40207925300019</v>
      </c>
      <c r="G567" s="118"/>
      <c r="H567" s="161" t="s">
        <v>3401</v>
      </c>
      <c r="I567" s="164">
        <v>991502241</v>
      </c>
      <c r="J567" s="131">
        <v>12000000</v>
      </c>
      <c r="K567" s="121">
        <v>916665</v>
      </c>
      <c r="L567" s="269">
        <v>12463000</v>
      </c>
      <c r="M567" s="120">
        <v>12916665</v>
      </c>
      <c r="N567" s="285"/>
    </row>
    <row r="568" spans="2:14" hidden="1" x14ac:dyDescent="0.25">
      <c r="B568" s="163">
        <v>18</v>
      </c>
      <c r="C568" s="160" t="s">
        <v>3962</v>
      </c>
      <c r="D568" s="116">
        <v>56.7</v>
      </c>
      <c r="E568" s="162" t="s">
        <v>121</v>
      </c>
      <c r="F568" s="165">
        <v>40701871140139</v>
      </c>
      <c r="G568" s="118" t="e">
        <f>VLOOKUP(F568,#REF!,2,)</f>
        <v>#REF!</v>
      </c>
      <c r="H568" s="161" t="s">
        <v>4839</v>
      </c>
      <c r="I568" s="164">
        <v>907454863</v>
      </c>
      <c r="J568" s="131">
        <v>12000000</v>
      </c>
      <c r="K568" s="131">
        <v>0</v>
      </c>
      <c r="L568" s="269">
        <v>-11000000</v>
      </c>
      <c r="M568" s="120">
        <f t="shared" ref="M568" si="46">J568-K568-L568</f>
        <v>23000000</v>
      </c>
      <c r="N568" s="285"/>
    </row>
    <row r="569" spans="2:14" hidden="1" x14ac:dyDescent="0.25">
      <c r="B569" s="163">
        <v>19</v>
      </c>
      <c r="C569" s="160" t="s">
        <v>2245</v>
      </c>
      <c r="D569" s="116">
        <v>74.3</v>
      </c>
      <c r="E569" s="162" t="s">
        <v>1240</v>
      </c>
      <c r="F569" s="165">
        <v>51506015260014</v>
      </c>
      <c r="G569" s="118" t="e">
        <f>VLOOKUP(F569,#REF!,2,)</f>
        <v>#REF!</v>
      </c>
      <c r="H569" s="161" t="s">
        <v>3574</v>
      </c>
      <c r="I569" s="164">
        <v>888519666</v>
      </c>
      <c r="J569" s="131">
        <v>12000000</v>
      </c>
      <c r="K569" s="131">
        <v>0</v>
      </c>
      <c r="L569" s="269">
        <v>6000000</v>
      </c>
      <c r="M569" s="120">
        <v>12000000</v>
      </c>
      <c r="N569" s="285"/>
    </row>
    <row r="570" spans="2:14" hidden="1" x14ac:dyDescent="0.25">
      <c r="B570" s="163">
        <v>20</v>
      </c>
      <c r="C570" s="160" t="s">
        <v>3963</v>
      </c>
      <c r="D570" s="116">
        <v>65</v>
      </c>
      <c r="E570" s="162" t="s">
        <v>121</v>
      </c>
      <c r="F570" s="165">
        <v>40802851140052</v>
      </c>
      <c r="G570" s="118" t="e">
        <f>VLOOKUP(F570,#REF!,2,)</f>
        <v>#REF!</v>
      </c>
      <c r="H570" s="161" t="s">
        <v>4840</v>
      </c>
      <c r="I570" s="164">
        <v>990736685</v>
      </c>
      <c r="J570" s="131">
        <v>12000000</v>
      </c>
      <c r="K570" s="131">
        <v>0</v>
      </c>
      <c r="L570" s="269">
        <v>-11000000</v>
      </c>
      <c r="M570" s="120">
        <f t="shared" ref="M570" si="47">J570-K570-L570</f>
        <v>23000000</v>
      </c>
      <c r="N570" s="285"/>
    </row>
    <row r="571" spans="2:14" hidden="1" x14ac:dyDescent="0.25">
      <c r="B571" s="163">
        <v>21</v>
      </c>
      <c r="C571" s="160" t="s">
        <v>2017</v>
      </c>
      <c r="D571" s="116">
        <v>108</v>
      </c>
      <c r="E571" s="162" t="s">
        <v>121</v>
      </c>
      <c r="F571" s="165">
        <v>42012941010028</v>
      </c>
      <c r="G571" s="118" t="e">
        <f>VLOOKUP(F571,#REF!,2,)</f>
        <v>#REF!</v>
      </c>
      <c r="H571" s="161" t="s">
        <v>3296</v>
      </c>
      <c r="I571" s="164">
        <v>997056045</v>
      </c>
      <c r="J571" s="131">
        <v>12000000</v>
      </c>
      <c r="K571" s="131">
        <v>0</v>
      </c>
      <c r="L571" s="269">
        <v>0</v>
      </c>
      <c r="M571" s="120">
        <v>12000000</v>
      </c>
      <c r="N571" s="285"/>
    </row>
    <row r="572" spans="2:14" hidden="1" x14ac:dyDescent="0.25">
      <c r="B572" s="163">
        <v>22</v>
      </c>
      <c r="C572" s="160" t="s">
        <v>1947</v>
      </c>
      <c r="D572" s="116">
        <v>127</v>
      </c>
      <c r="E572" s="162" t="s">
        <v>4485</v>
      </c>
      <c r="F572" s="165">
        <v>31505931050026</v>
      </c>
      <c r="G572" s="118" t="e">
        <f>VLOOKUP(F572,#REF!,2,)</f>
        <v>#REF!</v>
      </c>
      <c r="H572" s="161" t="s">
        <v>3210</v>
      </c>
      <c r="I572" s="164">
        <v>905134576</v>
      </c>
      <c r="J572" s="131">
        <v>12000000</v>
      </c>
      <c r="K572" s="131">
        <v>0</v>
      </c>
      <c r="L572" s="269">
        <v>0</v>
      </c>
      <c r="M572" s="120">
        <v>12000000</v>
      </c>
      <c r="N572" s="285"/>
    </row>
    <row r="573" spans="2:14" hidden="1" x14ac:dyDescent="0.25">
      <c r="B573" s="163">
        <v>23</v>
      </c>
      <c r="C573" s="160" t="s">
        <v>1843</v>
      </c>
      <c r="D573" s="116">
        <v>92</v>
      </c>
      <c r="E573" s="162" t="s">
        <v>121</v>
      </c>
      <c r="F573" s="165">
        <v>40611925300012</v>
      </c>
      <c r="G573" s="118" t="e">
        <f>VLOOKUP(F573,#REF!,2,)</f>
        <v>#REF!</v>
      </c>
      <c r="H573" s="161" t="s">
        <v>4841</v>
      </c>
      <c r="I573" s="164">
        <v>991246192</v>
      </c>
      <c r="J573" s="131">
        <v>12000000</v>
      </c>
      <c r="K573" s="131">
        <v>0</v>
      </c>
      <c r="L573" s="269">
        <v>7000000</v>
      </c>
      <c r="M573" s="120">
        <v>12000000</v>
      </c>
      <c r="N573" s="285"/>
    </row>
    <row r="574" spans="2:14" hidden="1" x14ac:dyDescent="0.25">
      <c r="B574" s="163">
        <v>24</v>
      </c>
      <c r="C574" s="160" t="s">
        <v>2199</v>
      </c>
      <c r="D574" s="116">
        <v>107.2</v>
      </c>
      <c r="E574" s="162" t="s">
        <v>36</v>
      </c>
      <c r="F574" s="165">
        <v>42509901170015</v>
      </c>
      <c r="G574" s="118" t="e">
        <f>VLOOKUP(F574,#REF!,2,)</f>
        <v>#REF!</v>
      </c>
      <c r="H574" s="161" t="s">
        <v>3524</v>
      </c>
      <c r="I574" s="164">
        <v>942469599</v>
      </c>
      <c r="J574" s="131">
        <v>12000000</v>
      </c>
      <c r="K574" s="131">
        <v>0</v>
      </c>
      <c r="L574" s="269">
        <v>11984000</v>
      </c>
      <c r="M574" s="120">
        <v>12000000</v>
      </c>
      <c r="N574" s="285"/>
    </row>
    <row r="575" spans="2:14" x14ac:dyDescent="0.25">
      <c r="B575" s="163">
        <v>25</v>
      </c>
      <c r="C575" s="160" t="s">
        <v>4483</v>
      </c>
      <c r="D575" s="116"/>
      <c r="E575" s="162" t="s">
        <v>36</v>
      </c>
      <c r="F575" s="165">
        <v>61410045300033</v>
      </c>
      <c r="G575" s="118"/>
      <c r="H575" s="161" t="s">
        <v>3518</v>
      </c>
      <c r="I575" s="164">
        <v>997031410</v>
      </c>
      <c r="J575" s="131">
        <v>12000000</v>
      </c>
      <c r="K575" s="121">
        <v>916665</v>
      </c>
      <c r="L575" s="269">
        <v>5517000</v>
      </c>
      <c r="M575" s="120">
        <v>12916665</v>
      </c>
      <c r="N575" s="285"/>
    </row>
    <row r="576" spans="2:14" hidden="1" x14ac:dyDescent="0.25">
      <c r="B576" s="163">
        <v>26</v>
      </c>
      <c r="C576" s="160" t="s">
        <v>1365</v>
      </c>
      <c r="D576" s="116">
        <v>78</v>
      </c>
      <c r="E576" s="162" t="s">
        <v>36</v>
      </c>
      <c r="F576" s="165">
        <v>60205005300014</v>
      </c>
      <c r="G576" s="118" t="e">
        <f>VLOOKUP(F576,#REF!,2,)</f>
        <v>#REF!</v>
      </c>
      <c r="H576" s="161" t="s">
        <v>2476</v>
      </c>
      <c r="I576" s="164">
        <v>995064638</v>
      </c>
      <c r="J576" s="131">
        <v>12000000</v>
      </c>
      <c r="K576" s="131">
        <v>0</v>
      </c>
      <c r="L576" s="269">
        <v>12000000</v>
      </c>
      <c r="M576" s="120">
        <v>12000000</v>
      </c>
      <c r="N576" s="285"/>
    </row>
    <row r="577" spans="2:14" hidden="1" x14ac:dyDescent="0.25">
      <c r="B577" s="163">
        <v>27</v>
      </c>
      <c r="C577" s="160" t="s">
        <v>3964</v>
      </c>
      <c r="D577" s="116">
        <v>114</v>
      </c>
      <c r="E577" s="162" t="s">
        <v>121</v>
      </c>
      <c r="F577" s="165">
        <v>41704952960018</v>
      </c>
      <c r="G577" s="118" t="e">
        <f>VLOOKUP(F577,#REF!,2,)</f>
        <v>#REF!</v>
      </c>
      <c r="H577" s="161" t="s">
        <v>4842</v>
      </c>
      <c r="I577" s="164">
        <v>903392052</v>
      </c>
      <c r="J577" s="131">
        <v>12000000</v>
      </c>
      <c r="K577" s="131">
        <v>0</v>
      </c>
      <c r="L577" s="269">
        <v>-11000000</v>
      </c>
      <c r="M577" s="120">
        <f t="shared" ref="M577" si="48">J577-K577-L577</f>
        <v>23000000</v>
      </c>
      <c r="N577" s="285"/>
    </row>
    <row r="578" spans="2:14" hidden="1" x14ac:dyDescent="0.25">
      <c r="B578" s="163">
        <v>28</v>
      </c>
      <c r="C578" s="160" t="s">
        <v>2185</v>
      </c>
      <c r="D578" s="116">
        <v>106</v>
      </c>
      <c r="E578" s="162" t="s">
        <v>318</v>
      </c>
      <c r="F578" s="165">
        <v>41611965300013</v>
      </c>
      <c r="G578" s="118" t="e">
        <f>VLOOKUP(F578,#REF!,2,)</f>
        <v>#REF!</v>
      </c>
      <c r="H578" s="161" t="s">
        <v>3512</v>
      </c>
      <c r="I578" s="164">
        <v>902992181</v>
      </c>
      <c r="J578" s="131">
        <v>12000000</v>
      </c>
      <c r="K578" s="131">
        <v>0</v>
      </c>
      <c r="L578" s="269">
        <v>1000000</v>
      </c>
      <c r="M578" s="120">
        <v>12000000</v>
      </c>
      <c r="N578" s="285"/>
    </row>
    <row r="579" spans="2:14" hidden="1" x14ac:dyDescent="0.25">
      <c r="B579" s="163">
        <v>29</v>
      </c>
      <c r="C579" s="160" t="s">
        <v>2120</v>
      </c>
      <c r="D579" s="116">
        <v>93.5</v>
      </c>
      <c r="E579" s="162" t="s">
        <v>318</v>
      </c>
      <c r="F579" s="165">
        <v>41806835300011</v>
      </c>
      <c r="G579" s="118" t="e">
        <f>VLOOKUP(F579,#REF!,2,)</f>
        <v>#REF!</v>
      </c>
      <c r="H579" s="161" t="s">
        <v>3428</v>
      </c>
      <c r="I579" s="164">
        <v>930833718</v>
      </c>
      <c r="J579" s="131">
        <v>12000000</v>
      </c>
      <c r="K579" s="131">
        <v>0</v>
      </c>
      <c r="L579" s="269">
        <v>12000000</v>
      </c>
      <c r="M579" s="120">
        <v>12000000</v>
      </c>
      <c r="N579" s="285"/>
    </row>
    <row r="580" spans="2:14" x14ac:dyDescent="0.25">
      <c r="B580" s="163">
        <v>30</v>
      </c>
      <c r="C580" s="160" t="s">
        <v>1362</v>
      </c>
      <c r="D580" s="116">
        <v>77.400000000000006</v>
      </c>
      <c r="E580" s="162" t="s">
        <v>1240</v>
      </c>
      <c r="F580" s="165">
        <v>42401881060031</v>
      </c>
      <c r="G580" s="118"/>
      <c r="H580" s="161" t="s">
        <v>2468</v>
      </c>
      <c r="I580" s="164">
        <v>903171232</v>
      </c>
      <c r="J580" s="131">
        <v>12000000</v>
      </c>
      <c r="K580" s="121">
        <v>916664</v>
      </c>
      <c r="L580" s="269">
        <v>6416000</v>
      </c>
      <c r="M580" s="120">
        <v>12916664</v>
      </c>
      <c r="N580" s="285"/>
    </row>
    <row r="581" spans="2:14" hidden="1" x14ac:dyDescent="0.25">
      <c r="B581" s="163">
        <v>31</v>
      </c>
      <c r="C581" s="160" t="s">
        <v>1830</v>
      </c>
      <c r="D581" s="116">
        <v>75.3</v>
      </c>
      <c r="E581" s="162" t="s">
        <v>121</v>
      </c>
      <c r="F581" s="165">
        <v>61806015300013</v>
      </c>
      <c r="G581" s="118" t="e">
        <f>VLOOKUP(F581,#REF!,2,)</f>
        <v>#REF!</v>
      </c>
      <c r="H581" s="161" t="s">
        <v>3064</v>
      </c>
      <c r="I581" s="164">
        <v>995471825</v>
      </c>
      <c r="J581" s="131">
        <v>12000000</v>
      </c>
      <c r="K581" s="131">
        <v>0</v>
      </c>
      <c r="L581" s="269">
        <v>12000000</v>
      </c>
      <c r="M581" s="120">
        <v>12000000</v>
      </c>
      <c r="N581" s="285"/>
    </row>
    <row r="582" spans="2:14" hidden="1" x14ac:dyDescent="0.25">
      <c r="B582" s="163">
        <v>32</v>
      </c>
      <c r="C582" s="160" t="s">
        <v>3965</v>
      </c>
      <c r="D582" s="116">
        <v>72</v>
      </c>
      <c r="E582" s="162" t="s">
        <v>4485</v>
      </c>
      <c r="F582" s="165">
        <v>42912902620018</v>
      </c>
      <c r="G582" s="118" t="e">
        <f>VLOOKUP(F582,#REF!,2,)</f>
        <v>#REF!</v>
      </c>
      <c r="H582" s="161" t="s">
        <v>4843</v>
      </c>
      <c r="I582" s="164">
        <v>945445316</v>
      </c>
      <c r="J582" s="131">
        <v>12000000</v>
      </c>
      <c r="K582" s="131">
        <v>0</v>
      </c>
      <c r="L582" s="269">
        <v>-11000000</v>
      </c>
      <c r="M582" s="120">
        <f t="shared" ref="M582" si="49">J582-K582-L582</f>
        <v>23000000</v>
      </c>
      <c r="N582" s="285"/>
    </row>
    <row r="583" spans="2:14" hidden="1" x14ac:dyDescent="0.25">
      <c r="B583" s="163">
        <v>33</v>
      </c>
      <c r="C583" s="160" t="s">
        <v>2006</v>
      </c>
      <c r="D583" s="116">
        <v>88</v>
      </c>
      <c r="E583" s="162" t="s">
        <v>121</v>
      </c>
      <c r="F583" s="165">
        <v>61310015350012</v>
      </c>
      <c r="G583" s="118" t="e">
        <f>VLOOKUP(F583,#REF!,2,)</f>
        <v>#REF!</v>
      </c>
      <c r="H583" s="129" t="s">
        <v>3286</v>
      </c>
      <c r="I583" s="164">
        <v>912451323</v>
      </c>
      <c r="J583" s="131">
        <v>12000000</v>
      </c>
      <c r="K583" s="131">
        <v>0</v>
      </c>
      <c r="L583" s="269">
        <v>0</v>
      </c>
      <c r="M583" s="120">
        <v>12000000</v>
      </c>
      <c r="N583" s="285"/>
    </row>
    <row r="584" spans="2:14" hidden="1" x14ac:dyDescent="0.25">
      <c r="B584" s="163">
        <v>34</v>
      </c>
      <c r="C584" s="160" t="s">
        <v>1995</v>
      </c>
      <c r="D584" s="116">
        <v>109</v>
      </c>
      <c r="E584" s="162" t="s">
        <v>121</v>
      </c>
      <c r="F584" s="165">
        <v>40804931080083</v>
      </c>
      <c r="G584" s="118" t="e">
        <f>VLOOKUP(F584,#REF!,2,)</f>
        <v>#REF!</v>
      </c>
      <c r="H584" s="161" t="s">
        <v>3273</v>
      </c>
      <c r="I584" s="164">
        <v>882920893</v>
      </c>
      <c r="J584" s="131">
        <v>12000000</v>
      </c>
      <c r="K584" s="131">
        <v>0</v>
      </c>
      <c r="L584" s="269">
        <v>0</v>
      </c>
      <c r="M584" s="120">
        <v>12000000</v>
      </c>
      <c r="N584" s="285"/>
    </row>
    <row r="585" spans="2:14" hidden="1" x14ac:dyDescent="0.25">
      <c r="B585" s="163">
        <v>35</v>
      </c>
      <c r="C585" s="160" t="s">
        <v>1787</v>
      </c>
      <c r="D585" s="116">
        <v>109</v>
      </c>
      <c r="E585" s="162" t="s">
        <v>121</v>
      </c>
      <c r="F585" s="165">
        <v>41203955350016</v>
      </c>
      <c r="G585" s="118" t="e">
        <f>VLOOKUP(F585,#REF!,2,)</f>
        <v>#REF!</v>
      </c>
      <c r="H585" s="161" t="s">
        <v>3011</v>
      </c>
      <c r="I585" s="164">
        <v>931559512</v>
      </c>
      <c r="J585" s="131">
        <v>12000000</v>
      </c>
      <c r="K585" s="131">
        <v>0</v>
      </c>
      <c r="L585" s="269">
        <v>12000000</v>
      </c>
      <c r="M585" s="120">
        <v>12000000</v>
      </c>
      <c r="N585" s="285"/>
    </row>
    <row r="586" spans="2:14" hidden="1" x14ac:dyDescent="0.25">
      <c r="B586" s="163">
        <v>36</v>
      </c>
      <c r="C586" s="160" t="s">
        <v>2064</v>
      </c>
      <c r="D586" s="116">
        <v>105</v>
      </c>
      <c r="E586" s="162" t="s">
        <v>121</v>
      </c>
      <c r="F586" s="165">
        <v>41512955300018</v>
      </c>
      <c r="G586" s="118" t="e">
        <f>VLOOKUP(F586,#REF!,2,)</f>
        <v>#REF!</v>
      </c>
      <c r="H586" s="161" t="s">
        <v>3354</v>
      </c>
      <c r="I586" s="164">
        <v>991658164</v>
      </c>
      <c r="J586" s="131">
        <v>12000000</v>
      </c>
      <c r="K586" s="131">
        <v>0</v>
      </c>
      <c r="L586" s="269">
        <v>12000000</v>
      </c>
      <c r="M586" s="120">
        <v>12000000</v>
      </c>
      <c r="N586" s="285"/>
    </row>
    <row r="587" spans="2:14" hidden="1" x14ac:dyDescent="0.25">
      <c r="B587" s="163">
        <v>37</v>
      </c>
      <c r="C587" s="160" t="s">
        <v>2326</v>
      </c>
      <c r="D587" s="116">
        <v>76</v>
      </c>
      <c r="E587" s="162" t="s">
        <v>36</v>
      </c>
      <c r="F587" s="165">
        <v>42212975300012</v>
      </c>
      <c r="G587" s="118" t="e">
        <f>VLOOKUP(F587,#REF!,2,)</f>
        <v>#REF!</v>
      </c>
      <c r="H587" s="161" t="s">
        <v>3677</v>
      </c>
      <c r="I587" s="164">
        <v>942425056</v>
      </c>
      <c r="J587" s="131">
        <v>12000000</v>
      </c>
      <c r="K587" s="131">
        <v>0</v>
      </c>
      <c r="L587" s="269">
        <v>12000000</v>
      </c>
      <c r="M587" s="120">
        <v>12000000</v>
      </c>
      <c r="N587" s="285"/>
    </row>
    <row r="588" spans="2:14" hidden="1" x14ac:dyDescent="0.25">
      <c r="B588" s="163">
        <v>38</v>
      </c>
      <c r="C588" s="127" t="s">
        <v>3966</v>
      </c>
      <c r="D588" s="116">
        <v>77</v>
      </c>
      <c r="E588" s="138" t="s">
        <v>1240</v>
      </c>
      <c r="F588" s="128">
        <v>62708015300028</v>
      </c>
      <c r="G588" s="118" t="e">
        <f>VLOOKUP(F588,#REF!,2,)</f>
        <v>#REF!</v>
      </c>
      <c r="H588" s="129" t="s">
        <v>4844</v>
      </c>
      <c r="I588" s="130">
        <v>882396116</v>
      </c>
      <c r="J588" s="131">
        <v>12000000</v>
      </c>
      <c r="K588" s="131">
        <v>0</v>
      </c>
      <c r="L588" s="269">
        <v>-11000000</v>
      </c>
      <c r="M588" s="120">
        <f t="shared" ref="M588:M590" si="50">J588-K588-L588</f>
        <v>23000000</v>
      </c>
      <c r="N588" s="285"/>
    </row>
    <row r="589" spans="2:14" hidden="1" x14ac:dyDescent="0.25">
      <c r="B589" s="163">
        <v>39</v>
      </c>
      <c r="C589" s="127" t="s">
        <v>3967</v>
      </c>
      <c r="D589" s="116">
        <v>74</v>
      </c>
      <c r="E589" s="138" t="s">
        <v>1240</v>
      </c>
      <c r="F589" s="128">
        <v>60412025280013</v>
      </c>
      <c r="G589" s="118" t="e">
        <f>VLOOKUP(F589,#REF!,2,)</f>
        <v>#REF!</v>
      </c>
      <c r="H589" s="129" t="s">
        <v>4845</v>
      </c>
      <c r="I589" s="130">
        <v>914121080</v>
      </c>
      <c r="J589" s="131">
        <v>12000000</v>
      </c>
      <c r="K589" s="131">
        <v>0</v>
      </c>
      <c r="L589" s="269">
        <v>-11000000</v>
      </c>
      <c r="M589" s="120">
        <f t="shared" si="50"/>
        <v>23000000</v>
      </c>
      <c r="N589" s="285"/>
    </row>
    <row r="590" spans="2:14" hidden="1" x14ac:dyDescent="0.25">
      <c r="B590" s="163">
        <v>40</v>
      </c>
      <c r="C590" s="127" t="s">
        <v>3968</v>
      </c>
      <c r="D590" s="116">
        <v>79</v>
      </c>
      <c r="E590" s="138" t="s">
        <v>36</v>
      </c>
      <c r="F590" s="128">
        <v>62409005260053</v>
      </c>
      <c r="G590" s="118" t="e">
        <f>VLOOKUP(F590,#REF!,2,)</f>
        <v>#REF!</v>
      </c>
      <c r="H590" s="129" t="s">
        <v>4846</v>
      </c>
      <c r="I590" s="130">
        <v>914129440</v>
      </c>
      <c r="J590" s="131">
        <v>12000000</v>
      </c>
      <c r="K590" s="131">
        <v>0</v>
      </c>
      <c r="L590" s="269">
        <v>-11000000</v>
      </c>
      <c r="M590" s="120">
        <f t="shared" si="50"/>
        <v>23000000</v>
      </c>
      <c r="N590" s="285"/>
    </row>
    <row r="591" spans="2:14" x14ac:dyDescent="0.25">
      <c r="B591" s="163">
        <v>41</v>
      </c>
      <c r="C591" s="127" t="s">
        <v>2156</v>
      </c>
      <c r="D591" s="116">
        <v>63.9</v>
      </c>
      <c r="E591" s="138" t="s">
        <v>36</v>
      </c>
      <c r="F591" s="128">
        <v>62804035260053</v>
      </c>
      <c r="G591" s="118"/>
      <c r="H591" s="129" t="s">
        <v>3474</v>
      </c>
      <c r="I591" s="130">
        <v>937402803</v>
      </c>
      <c r="J591" s="131">
        <v>12000000</v>
      </c>
      <c r="K591" s="121">
        <v>1222220</v>
      </c>
      <c r="L591" s="269">
        <v>7222220</v>
      </c>
      <c r="M591" s="120">
        <v>13222220</v>
      </c>
      <c r="N591" s="285"/>
    </row>
    <row r="592" spans="2:14" hidden="1" x14ac:dyDescent="0.25">
      <c r="B592" s="163">
        <v>42</v>
      </c>
      <c r="C592" s="127" t="s">
        <v>1382</v>
      </c>
      <c r="D592" s="116">
        <v>76.400000000000006</v>
      </c>
      <c r="E592" s="138" t="s">
        <v>121</v>
      </c>
      <c r="F592" s="128">
        <v>40509881140082</v>
      </c>
      <c r="G592" s="118" t="e">
        <f>VLOOKUP(F592,#REF!,2,)</f>
        <v>#REF!</v>
      </c>
      <c r="H592" s="129" t="s">
        <v>2500</v>
      </c>
      <c r="I592" s="130">
        <v>973030585</v>
      </c>
      <c r="J592" s="131">
        <v>12000000</v>
      </c>
      <c r="K592" s="131">
        <v>0</v>
      </c>
      <c r="L592" s="269">
        <v>12000000</v>
      </c>
      <c r="M592" s="120">
        <v>12000000</v>
      </c>
      <c r="N592" s="285"/>
    </row>
    <row r="593" spans="2:14" hidden="1" x14ac:dyDescent="0.25">
      <c r="B593" s="163">
        <v>43</v>
      </c>
      <c r="C593" s="127" t="s">
        <v>1673</v>
      </c>
      <c r="D593" s="116">
        <v>95</v>
      </c>
      <c r="E593" s="138" t="s">
        <v>1240</v>
      </c>
      <c r="F593" s="128">
        <v>43112871070132</v>
      </c>
      <c r="G593" s="118" t="e">
        <f>VLOOKUP(F593,#REF!,2,)</f>
        <v>#REF!</v>
      </c>
      <c r="H593" s="129" t="s">
        <v>4847</v>
      </c>
      <c r="I593" s="130">
        <v>918210840</v>
      </c>
      <c r="J593" s="131">
        <v>12000000</v>
      </c>
      <c r="K593" s="131">
        <v>0</v>
      </c>
      <c r="L593" s="269">
        <v>-9650000</v>
      </c>
      <c r="M593" s="120">
        <f t="shared" ref="M593" si="51">J593-K593-L593</f>
        <v>21650000</v>
      </c>
      <c r="N593" s="285"/>
    </row>
    <row r="594" spans="2:14" hidden="1" x14ac:dyDescent="0.25">
      <c r="B594" s="163">
        <v>44</v>
      </c>
      <c r="C594" s="127" t="s">
        <v>2144</v>
      </c>
      <c r="D594" s="116">
        <v>70</v>
      </c>
      <c r="E594" s="138" t="s">
        <v>181</v>
      </c>
      <c r="F594" s="128">
        <v>62408046280017</v>
      </c>
      <c r="G594" s="118" t="e">
        <f>VLOOKUP(F594,#REF!,2,)</f>
        <v>#REF!</v>
      </c>
      <c r="H594" s="129" t="s">
        <v>3460</v>
      </c>
      <c r="I594" s="130">
        <v>945109119</v>
      </c>
      <c r="J594" s="131">
        <v>12000000</v>
      </c>
      <c r="K594" s="131">
        <v>0</v>
      </c>
      <c r="L594" s="269">
        <v>12000000</v>
      </c>
      <c r="M594" s="120">
        <v>12000000</v>
      </c>
      <c r="N594" s="285"/>
    </row>
    <row r="595" spans="2:14" hidden="1" x14ac:dyDescent="0.25">
      <c r="B595" s="163">
        <v>45</v>
      </c>
      <c r="C595" s="127" t="s">
        <v>1903</v>
      </c>
      <c r="D595" s="116">
        <v>68.3</v>
      </c>
      <c r="E595" s="138" t="s">
        <v>121</v>
      </c>
      <c r="F595" s="128">
        <v>41604951000082</v>
      </c>
      <c r="G595" s="118" t="e">
        <f>VLOOKUP(F595,#REF!,2,)</f>
        <v>#REF!</v>
      </c>
      <c r="H595" s="129" t="s">
        <v>3152</v>
      </c>
      <c r="I595" s="130">
        <v>900837911</v>
      </c>
      <c r="J595" s="131">
        <v>12000000</v>
      </c>
      <c r="K595" s="131">
        <v>0</v>
      </c>
      <c r="L595" s="269">
        <v>12000000</v>
      </c>
      <c r="M595" s="120">
        <v>12000000</v>
      </c>
      <c r="N595" s="285"/>
    </row>
    <row r="596" spans="2:14" hidden="1" x14ac:dyDescent="0.25">
      <c r="B596" s="163">
        <v>46</v>
      </c>
      <c r="C596" s="127" t="s">
        <v>2019</v>
      </c>
      <c r="D596" s="116">
        <v>67</v>
      </c>
      <c r="E596" s="138" t="s">
        <v>36</v>
      </c>
      <c r="F596" s="128">
        <v>40901891140041</v>
      </c>
      <c r="G596" s="118" t="e">
        <f>VLOOKUP(F596,#REF!,2,)</f>
        <v>#REF!</v>
      </c>
      <c r="H596" s="129" t="s">
        <v>3298</v>
      </c>
      <c r="I596" s="130">
        <v>906376186</v>
      </c>
      <c r="J596" s="131">
        <v>12000000</v>
      </c>
      <c r="K596" s="131">
        <v>0</v>
      </c>
      <c r="L596" s="269">
        <v>6000000</v>
      </c>
      <c r="M596" s="120">
        <v>12000000</v>
      </c>
      <c r="N596" s="285"/>
    </row>
    <row r="597" spans="2:14" hidden="1" x14ac:dyDescent="0.25">
      <c r="B597" s="163">
        <v>47</v>
      </c>
      <c r="C597" s="127" t="s">
        <v>2119</v>
      </c>
      <c r="D597" s="116">
        <v>78</v>
      </c>
      <c r="E597" s="138" t="s">
        <v>1240</v>
      </c>
      <c r="F597" s="128">
        <v>32702985380016</v>
      </c>
      <c r="G597" s="118" t="e">
        <f>VLOOKUP(F597,#REF!,2,)</f>
        <v>#REF!</v>
      </c>
      <c r="H597" s="129" t="s">
        <v>3426</v>
      </c>
      <c r="I597" s="130">
        <v>933611455</v>
      </c>
      <c r="J597" s="131">
        <v>12000000</v>
      </c>
      <c r="K597" s="131">
        <v>0</v>
      </c>
      <c r="L597" s="269">
        <v>6000000</v>
      </c>
      <c r="M597" s="120">
        <v>12000000</v>
      </c>
      <c r="N597" s="285"/>
    </row>
    <row r="598" spans="2:14" hidden="1" x14ac:dyDescent="0.25">
      <c r="B598" s="163">
        <v>49</v>
      </c>
      <c r="C598" s="127" t="s">
        <v>1707</v>
      </c>
      <c r="D598" s="116">
        <v>108</v>
      </c>
      <c r="E598" s="138" t="s">
        <v>121</v>
      </c>
      <c r="F598" s="128">
        <v>40411951010020</v>
      </c>
      <c r="G598" s="118" t="e">
        <f>VLOOKUP(F598,#REF!,2,)</f>
        <v>#REF!</v>
      </c>
      <c r="H598" s="129" t="s">
        <v>2894</v>
      </c>
      <c r="I598" s="130">
        <v>335609490</v>
      </c>
      <c r="J598" s="131">
        <v>12000000</v>
      </c>
      <c r="K598" s="131">
        <v>0</v>
      </c>
      <c r="L598" s="269">
        <v>0</v>
      </c>
      <c r="M598" s="120">
        <v>12000000</v>
      </c>
      <c r="N598" s="285"/>
    </row>
    <row r="599" spans="2:14" hidden="1" x14ac:dyDescent="0.25">
      <c r="B599" s="163">
        <v>50</v>
      </c>
      <c r="C599" s="127" t="s">
        <v>3969</v>
      </c>
      <c r="D599" s="116">
        <v>103</v>
      </c>
      <c r="E599" s="138" t="s">
        <v>318</v>
      </c>
      <c r="F599" s="128">
        <v>42909891140065</v>
      </c>
      <c r="G599" s="118" t="e">
        <f>VLOOKUP(F599,#REF!,2,)</f>
        <v>#REF!</v>
      </c>
      <c r="H599" s="129" t="s">
        <v>4848</v>
      </c>
      <c r="I599" s="130">
        <v>999098937</v>
      </c>
      <c r="J599" s="131">
        <v>12000000</v>
      </c>
      <c r="K599" s="131">
        <v>0</v>
      </c>
      <c r="L599" s="269">
        <v>-11000000</v>
      </c>
      <c r="M599" s="120">
        <f t="shared" ref="M599" si="52">J599-K599-L599</f>
        <v>23000000</v>
      </c>
      <c r="N599" s="285"/>
    </row>
    <row r="600" spans="2:14" hidden="1" x14ac:dyDescent="0.25">
      <c r="B600" s="163">
        <v>51</v>
      </c>
      <c r="C600" s="127" t="s">
        <v>1752</v>
      </c>
      <c r="D600" s="116">
        <v>113</v>
      </c>
      <c r="E600" s="138" t="s">
        <v>309</v>
      </c>
      <c r="F600" s="128">
        <v>42904871070129</v>
      </c>
      <c r="G600" s="118" t="e">
        <f>VLOOKUP(F600,#REF!,2,)</f>
        <v>#REF!</v>
      </c>
      <c r="H600" s="129" t="s">
        <v>2964</v>
      </c>
      <c r="I600" s="130">
        <v>914022234</v>
      </c>
      <c r="J600" s="131">
        <v>12000000</v>
      </c>
      <c r="K600" s="131">
        <v>0</v>
      </c>
      <c r="L600" s="269">
        <v>0</v>
      </c>
      <c r="M600" s="120">
        <v>12000000</v>
      </c>
      <c r="N600" s="285"/>
    </row>
    <row r="601" spans="2:14" hidden="1" x14ac:dyDescent="0.25">
      <c r="B601" s="163">
        <v>52</v>
      </c>
      <c r="C601" s="127" t="s">
        <v>1750</v>
      </c>
      <c r="D601" s="116">
        <v>93</v>
      </c>
      <c r="E601" s="138" t="s">
        <v>121</v>
      </c>
      <c r="F601" s="128">
        <v>42806841070060</v>
      </c>
      <c r="G601" s="118" t="e">
        <f>VLOOKUP(F601,#REF!,2,)</f>
        <v>#REF!</v>
      </c>
      <c r="H601" s="129" t="s">
        <v>2960</v>
      </c>
      <c r="I601" s="130">
        <v>919770748</v>
      </c>
      <c r="J601" s="131">
        <v>12000000</v>
      </c>
      <c r="K601" s="131">
        <v>0</v>
      </c>
      <c r="L601" s="269">
        <v>0</v>
      </c>
      <c r="M601" s="120">
        <v>12000000</v>
      </c>
      <c r="N601" s="285"/>
    </row>
    <row r="602" spans="2:14" hidden="1" x14ac:dyDescent="0.25">
      <c r="B602" s="163">
        <v>53</v>
      </c>
      <c r="C602" s="127" t="s">
        <v>1972</v>
      </c>
      <c r="D602" s="116">
        <v>83</v>
      </c>
      <c r="E602" s="138" t="s">
        <v>36</v>
      </c>
      <c r="F602" s="128">
        <v>41508975300013</v>
      </c>
      <c r="G602" s="118" t="e">
        <f>VLOOKUP(F602,#REF!,2,)</f>
        <v>#REF!</v>
      </c>
      <c r="H602" s="129" t="s">
        <v>3243</v>
      </c>
      <c r="I602" s="130">
        <v>990251033</v>
      </c>
      <c r="J602" s="131">
        <v>12000000</v>
      </c>
      <c r="K602" s="131">
        <v>0</v>
      </c>
      <c r="L602" s="269">
        <v>12000000</v>
      </c>
      <c r="M602" s="120">
        <v>12000000</v>
      </c>
      <c r="N602" s="285"/>
    </row>
    <row r="603" spans="2:14" hidden="1" x14ac:dyDescent="0.25">
      <c r="B603" s="163">
        <v>54</v>
      </c>
      <c r="C603" s="127" t="s">
        <v>2280</v>
      </c>
      <c r="D603" s="116">
        <v>74</v>
      </c>
      <c r="E603" s="138" t="s">
        <v>36</v>
      </c>
      <c r="F603" s="128">
        <v>40904995300016</v>
      </c>
      <c r="G603" s="118" t="e">
        <f>VLOOKUP(F603,#REF!,2,)</f>
        <v>#REF!</v>
      </c>
      <c r="H603" s="129" t="s">
        <v>3624</v>
      </c>
      <c r="I603" s="130">
        <v>919735666</v>
      </c>
      <c r="J603" s="131">
        <v>12000000</v>
      </c>
      <c r="K603" s="131">
        <v>0</v>
      </c>
      <c r="L603" s="269">
        <v>12000000</v>
      </c>
      <c r="M603" s="120">
        <v>12000000</v>
      </c>
      <c r="N603" s="285"/>
    </row>
    <row r="604" spans="2:14" hidden="1" x14ac:dyDescent="0.25">
      <c r="B604" s="163">
        <v>56</v>
      </c>
      <c r="C604" s="127" t="s">
        <v>1383</v>
      </c>
      <c r="D604" s="116">
        <v>66.8</v>
      </c>
      <c r="E604" s="138" t="s">
        <v>121</v>
      </c>
      <c r="F604" s="128">
        <v>42301901140070</v>
      </c>
      <c r="G604" s="118" t="e">
        <f>VLOOKUP(F604,#REF!,2,)</f>
        <v>#REF!</v>
      </c>
      <c r="H604" s="129" t="s">
        <v>4849</v>
      </c>
      <c r="I604" s="130">
        <v>888604640</v>
      </c>
      <c r="J604" s="131">
        <v>1833333.33</v>
      </c>
      <c r="K604" s="131">
        <v>0</v>
      </c>
      <c r="L604" s="269">
        <v>0</v>
      </c>
      <c r="M604" s="120">
        <f t="shared" ref="M604:M608" si="53">J604-K604-L604</f>
        <v>1833333.33</v>
      </c>
      <c r="N604" s="285" t="s">
        <v>4983</v>
      </c>
    </row>
    <row r="605" spans="2:14" hidden="1" x14ac:dyDescent="0.25">
      <c r="B605" s="163">
        <v>57</v>
      </c>
      <c r="C605" s="127" t="s">
        <v>3970</v>
      </c>
      <c r="D605" s="116">
        <v>84.7</v>
      </c>
      <c r="E605" s="138" t="s">
        <v>36</v>
      </c>
      <c r="F605" s="128">
        <v>61207055380038</v>
      </c>
      <c r="G605" s="118" t="e">
        <f>VLOOKUP(F605,#REF!,2,)</f>
        <v>#REF!</v>
      </c>
      <c r="H605" s="129" t="s">
        <v>4850</v>
      </c>
      <c r="I605" s="130">
        <v>942471207</v>
      </c>
      <c r="J605" s="131">
        <v>12000000</v>
      </c>
      <c r="K605" s="131">
        <v>0</v>
      </c>
      <c r="L605" s="269">
        <v>-11000000</v>
      </c>
      <c r="M605" s="120">
        <f t="shared" si="53"/>
        <v>23000000</v>
      </c>
      <c r="N605" s="285"/>
    </row>
    <row r="606" spans="2:14" hidden="1" x14ac:dyDescent="0.25">
      <c r="B606" s="163">
        <v>58</v>
      </c>
      <c r="C606" s="127" t="s">
        <v>3971</v>
      </c>
      <c r="D606" s="116">
        <v>89</v>
      </c>
      <c r="E606" s="138" t="s">
        <v>36</v>
      </c>
      <c r="F606" s="128">
        <v>61808045300027</v>
      </c>
      <c r="G606" s="118" t="e">
        <f>VLOOKUP(F606,#REF!,2,)</f>
        <v>#REF!</v>
      </c>
      <c r="H606" s="129" t="s">
        <v>4851</v>
      </c>
      <c r="I606" s="130">
        <v>931539616</v>
      </c>
      <c r="J606" s="131">
        <v>12000000</v>
      </c>
      <c r="K606" s="131">
        <v>0</v>
      </c>
      <c r="L606" s="269">
        <v>-11000000</v>
      </c>
      <c r="M606" s="120">
        <f t="shared" si="53"/>
        <v>23000000</v>
      </c>
      <c r="N606" s="285"/>
    </row>
    <row r="607" spans="2:14" hidden="1" x14ac:dyDescent="0.25">
      <c r="B607" s="163">
        <v>59</v>
      </c>
      <c r="C607" s="127" t="s">
        <v>2112</v>
      </c>
      <c r="D607" s="116">
        <v>100</v>
      </c>
      <c r="E607" s="138" t="s">
        <v>318</v>
      </c>
      <c r="F607" s="128">
        <v>40905841140024</v>
      </c>
      <c r="G607" s="118" t="e">
        <f>VLOOKUP(F607,#REF!,2,)</f>
        <v>#REF!</v>
      </c>
      <c r="H607" s="129" t="s">
        <v>4852</v>
      </c>
      <c r="I607" s="130">
        <v>955535658</v>
      </c>
      <c r="J607" s="131">
        <v>6416666.6699999999</v>
      </c>
      <c r="K607" s="131">
        <v>0</v>
      </c>
      <c r="L607" s="269">
        <v>0</v>
      </c>
      <c r="M607" s="120">
        <f t="shared" si="53"/>
        <v>6416666.6699999999</v>
      </c>
      <c r="N607" s="285"/>
    </row>
    <row r="608" spans="2:14" hidden="1" x14ac:dyDescent="0.25">
      <c r="B608" s="163">
        <v>60</v>
      </c>
      <c r="C608" s="127" t="s">
        <v>3972</v>
      </c>
      <c r="D608" s="116">
        <v>78</v>
      </c>
      <c r="E608" s="138" t="s">
        <v>36</v>
      </c>
      <c r="F608" s="128">
        <v>41502975300046</v>
      </c>
      <c r="G608" s="118" t="e">
        <f>VLOOKUP(F608,#REF!,2,)</f>
        <v>#REF!</v>
      </c>
      <c r="H608" s="129" t="s">
        <v>4853</v>
      </c>
      <c r="I608" s="130">
        <v>900839715</v>
      </c>
      <c r="J608" s="131">
        <v>12000000</v>
      </c>
      <c r="K608" s="131">
        <v>0</v>
      </c>
      <c r="L608" s="269">
        <v>-11000000</v>
      </c>
      <c r="M608" s="120">
        <f t="shared" si="53"/>
        <v>23000000</v>
      </c>
      <c r="N608" s="285"/>
    </row>
    <row r="609" spans="2:14" hidden="1" x14ac:dyDescent="0.25">
      <c r="B609" s="163">
        <v>61</v>
      </c>
      <c r="C609" s="127" t="s">
        <v>1470</v>
      </c>
      <c r="D609" s="116">
        <v>119</v>
      </c>
      <c r="E609" s="138" t="s">
        <v>181</v>
      </c>
      <c r="F609" s="128">
        <v>41912931010010</v>
      </c>
      <c r="G609" s="118" t="e">
        <f>VLOOKUP(F609,#REF!,2,)</f>
        <v>#REF!</v>
      </c>
      <c r="H609" s="129" t="s">
        <v>2601</v>
      </c>
      <c r="I609" s="130">
        <v>911419838</v>
      </c>
      <c r="J609" s="131">
        <v>12000000</v>
      </c>
      <c r="K609" s="131">
        <v>0</v>
      </c>
      <c r="L609" s="269">
        <v>3600000</v>
      </c>
      <c r="M609" s="120">
        <v>12000000</v>
      </c>
      <c r="N609" s="285"/>
    </row>
    <row r="610" spans="2:14" hidden="1" x14ac:dyDescent="0.25">
      <c r="B610" s="163">
        <v>62</v>
      </c>
      <c r="C610" s="127" t="s">
        <v>1647</v>
      </c>
      <c r="D610" s="116"/>
      <c r="E610" s="138" t="s">
        <v>4854</v>
      </c>
      <c r="F610" s="128">
        <v>40207941000171</v>
      </c>
      <c r="G610" s="118" t="e">
        <f>VLOOKUP(F610,#REF!,2,)</f>
        <v>#REF!</v>
      </c>
      <c r="H610" s="129" t="s">
        <v>2512</v>
      </c>
      <c r="I610" s="130">
        <v>906119698</v>
      </c>
      <c r="J610" s="131">
        <v>15000000</v>
      </c>
      <c r="K610" s="131">
        <v>0</v>
      </c>
      <c r="L610" s="269">
        <v>4000000</v>
      </c>
      <c r="M610" s="120">
        <v>15000000</v>
      </c>
      <c r="N610" s="285"/>
    </row>
    <row r="611" spans="2:14" hidden="1" x14ac:dyDescent="0.25">
      <c r="B611" s="163">
        <v>63</v>
      </c>
      <c r="C611" s="127" t="s">
        <v>1978</v>
      </c>
      <c r="D611" s="116">
        <v>96</v>
      </c>
      <c r="E611" s="138" t="s">
        <v>121</v>
      </c>
      <c r="F611" s="128">
        <v>62404045340039</v>
      </c>
      <c r="G611" s="118" t="e">
        <f>VLOOKUP(F611,#REF!,2,)</f>
        <v>#REF!</v>
      </c>
      <c r="H611" s="129" t="s">
        <v>3250</v>
      </c>
      <c r="I611" s="130">
        <v>882823230</v>
      </c>
      <c r="J611" s="131">
        <v>12000000</v>
      </c>
      <c r="K611" s="131">
        <v>0</v>
      </c>
      <c r="L611" s="269">
        <v>0</v>
      </c>
      <c r="M611" s="120">
        <v>12000000</v>
      </c>
      <c r="N611" s="285"/>
    </row>
    <row r="612" spans="2:14" hidden="1" x14ac:dyDescent="0.25">
      <c r="B612" s="163">
        <v>64</v>
      </c>
      <c r="C612" s="127" t="s">
        <v>1869</v>
      </c>
      <c r="D612" s="116">
        <v>64</v>
      </c>
      <c r="E612" s="138" t="s">
        <v>181</v>
      </c>
      <c r="F612" s="128">
        <v>60608045290017</v>
      </c>
      <c r="G612" s="118" t="e">
        <f>VLOOKUP(F612,#REF!,2,)</f>
        <v>#REF!</v>
      </c>
      <c r="H612" s="129" t="s">
        <v>3106</v>
      </c>
      <c r="I612" s="130">
        <v>912436467</v>
      </c>
      <c r="J612" s="131">
        <v>12000000</v>
      </c>
      <c r="K612" s="131">
        <v>0</v>
      </c>
      <c r="L612" s="269">
        <v>0</v>
      </c>
      <c r="M612" s="120">
        <v>12000000</v>
      </c>
      <c r="N612" s="285"/>
    </row>
    <row r="613" spans="2:14" hidden="1" x14ac:dyDescent="0.25">
      <c r="B613" s="163">
        <v>65</v>
      </c>
      <c r="C613" s="127" t="s">
        <v>1863</v>
      </c>
      <c r="D613" s="116">
        <v>87</v>
      </c>
      <c r="E613" s="138" t="s">
        <v>36</v>
      </c>
      <c r="F613" s="128">
        <v>41802965310025</v>
      </c>
      <c r="G613" s="118" t="e">
        <f>VLOOKUP(F613,#REF!,2,)</f>
        <v>#REF!</v>
      </c>
      <c r="H613" s="129" t="s">
        <v>3098</v>
      </c>
      <c r="I613" s="130">
        <v>916463996</v>
      </c>
      <c r="J613" s="131">
        <v>12000000</v>
      </c>
      <c r="K613" s="131">
        <v>0</v>
      </c>
      <c r="L613" s="269">
        <v>6000000</v>
      </c>
      <c r="M613" s="120">
        <v>12000000</v>
      </c>
      <c r="N613" s="285"/>
    </row>
    <row r="614" spans="2:14" hidden="1" x14ac:dyDescent="0.25">
      <c r="B614" s="163">
        <v>66</v>
      </c>
      <c r="C614" s="127" t="s">
        <v>2197</v>
      </c>
      <c r="D614" s="116">
        <v>89</v>
      </c>
      <c r="E614" s="138" t="s">
        <v>121</v>
      </c>
      <c r="F614" s="128">
        <v>40506965310069</v>
      </c>
      <c r="G614" s="118" t="e">
        <f>VLOOKUP(F614,#REF!,2,)</f>
        <v>#REF!</v>
      </c>
      <c r="H614" s="129" t="s">
        <v>3526</v>
      </c>
      <c r="I614" s="130">
        <v>945449599</v>
      </c>
      <c r="J614" s="131">
        <v>12000000</v>
      </c>
      <c r="K614" s="131">
        <v>0</v>
      </c>
      <c r="L614" s="269">
        <v>12000000</v>
      </c>
      <c r="M614" s="120">
        <v>12000000</v>
      </c>
      <c r="N614" s="285"/>
    </row>
    <row r="615" spans="2:14" hidden="1" x14ac:dyDescent="0.25">
      <c r="B615" s="163">
        <v>67</v>
      </c>
      <c r="C615" s="127" t="s">
        <v>3973</v>
      </c>
      <c r="D615" s="116">
        <v>102</v>
      </c>
      <c r="E615" s="138" t="s">
        <v>318</v>
      </c>
      <c r="F615" s="128">
        <v>40212811140031</v>
      </c>
      <c r="G615" s="118" t="e">
        <f>VLOOKUP(F615,#REF!,2,)</f>
        <v>#REF!</v>
      </c>
      <c r="H615" s="129" t="s">
        <v>4855</v>
      </c>
      <c r="I615" s="130">
        <v>934523715</v>
      </c>
      <c r="J615" s="131">
        <v>12000000</v>
      </c>
      <c r="K615" s="131">
        <v>0</v>
      </c>
      <c r="L615" s="269">
        <v>-11000000</v>
      </c>
      <c r="M615" s="120">
        <f t="shared" ref="M615" si="54">J615-K615-L615</f>
        <v>23000000</v>
      </c>
      <c r="N615" s="285"/>
    </row>
    <row r="616" spans="2:14" hidden="1" x14ac:dyDescent="0.25">
      <c r="B616" s="163">
        <v>68</v>
      </c>
      <c r="C616" s="127" t="s">
        <v>1729</v>
      </c>
      <c r="D616" s="116">
        <v>80.7</v>
      </c>
      <c r="E616" s="138" t="s">
        <v>318</v>
      </c>
      <c r="F616" s="128">
        <v>43004881140036</v>
      </c>
      <c r="G616" s="118" t="e">
        <f>VLOOKUP(F616,#REF!,2,)</f>
        <v>#REF!</v>
      </c>
      <c r="H616" s="129" t="s">
        <v>2930</v>
      </c>
      <c r="I616" s="130">
        <v>888543484</v>
      </c>
      <c r="J616" s="131">
        <v>12000000</v>
      </c>
      <c r="K616" s="131">
        <v>0</v>
      </c>
      <c r="L616" s="269">
        <v>2000000</v>
      </c>
      <c r="M616" s="120">
        <v>12000000</v>
      </c>
      <c r="N616" s="285"/>
    </row>
    <row r="617" spans="2:14" hidden="1" x14ac:dyDescent="0.25">
      <c r="B617" s="163">
        <v>69</v>
      </c>
      <c r="C617" s="127" t="s">
        <v>1574</v>
      </c>
      <c r="D617" s="116">
        <v>72</v>
      </c>
      <c r="E617" s="138" t="s">
        <v>121</v>
      </c>
      <c r="F617" s="128">
        <v>41311975260063</v>
      </c>
      <c r="G617" s="118" t="e">
        <f>VLOOKUP(F617,#REF!,2,)</f>
        <v>#REF!</v>
      </c>
      <c r="H617" s="129" t="s">
        <v>2732</v>
      </c>
      <c r="I617" s="130">
        <v>936821430</v>
      </c>
      <c r="J617" s="131">
        <v>12000000</v>
      </c>
      <c r="K617" s="131">
        <v>0</v>
      </c>
      <c r="L617" s="269">
        <v>0</v>
      </c>
      <c r="M617" s="120">
        <v>12000000</v>
      </c>
      <c r="N617" s="285"/>
    </row>
    <row r="618" spans="2:14" hidden="1" x14ac:dyDescent="0.25">
      <c r="B618" s="163">
        <v>70</v>
      </c>
      <c r="C618" s="127" t="s">
        <v>1840</v>
      </c>
      <c r="D618" s="116">
        <v>73</v>
      </c>
      <c r="E618" s="138" t="s">
        <v>36</v>
      </c>
      <c r="F618" s="128">
        <v>42208821140059</v>
      </c>
      <c r="G618" s="118" t="e">
        <f>VLOOKUP(F618,#REF!,2,)</f>
        <v>#REF!</v>
      </c>
      <c r="H618" s="129" t="s">
        <v>4856</v>
      </c>
      <c r="I618" s="130">
        <v>914437285</v>
      </c>
      <c r="J618" s="131">
        <v>12000000</v>
      </c>
      <c r="K618" s="131">
        <v>0</v>
      </c>
      <c r="L618" s="269">
        <v>0</v>
      </c>
      <c r="M618" s="120">
        <v>12000000</v>
      </c>
      <c r="N618" s="285"/>
    </row>
    <row r="619" spans="2:14" x14ac:dyDescent="0.25">
      <c r="B619" s="163">
        <v>71</v>
      </c>
      <c r="C619" s="127" t="s">
        <v>1703</v>
      </c>
      <c r="D619" s="116">
        <v>71</v>
      </c>
      <c r="E619" s="138" t="s">
        <v>36</v>
      </c>
      <c r="F619" s="128">
        <v>41408915300034</v>
      </c>
      <c r="G619" s="118"/>
      <c r="H619" s="129" t="s">
        <v>2896</v>
      </c>
      <c r="I619" s="130">
        <v>991058736</v>
      </c>
      <c r="J619" s="131">
        <v>12000000</v>
      </c>
      <c r="K619" s="121">
        <v>916665</v>
      </c>
      <c r="L619" s="269">
        <v>12916665</v>
      </c>
      <c r="M619" s="120">
        <v>12916665</v>
      </c>
      <c r="N619" s="285"/>
    </row>
    <row r="620" spans="2:14" hidden="1" x14ac:dyDescent="0.25">
      <c r="B620" s="163">
        <v>72</v>
      </c>
      <c r="C620" s="127" t="s">
        <v>3974</v>
      </c>
      <c r="D620" s="116">
        <v>62</v>
      </c>
      <c r="E620" s="138" t="s">
        <v>36</v>
      </c>
      <c r="F620" s="128">
        <v>41904975300015</v>
      </c>
      <c r="G620" s="118" t="e">
        <f>VLOOKUP(F620,#REF!,2,)</f>
        <v>#REF!</v>
      </c>
      <c r="H620" s="129" t="s">
        <v>4857</v>
      </c>
      <c r="I620" s="130">
        <v>978682968</v>
      </c>
      <c r="J620" s="131">
        <v>12000000</v>
      </c>
      <c r="K620" s="131">
        <v>0</v>
      </c>
      <c r="L620" s="269">
        <v>-11000000</v>
      </c>
      <c r="M620" s="120">
        <f t="shared" ref="M620" si="55">J620-K620-L620</f>
        <v>23000000</v>
      </c>
      <c r="N620" s="285"/>
    </row>
    <row r="621" spans="2:14" hidden="1" x14ac:dyDescent="0.25">
      <c r="B621" s="163">
        <v>73</v>
      </c>
      <c r="C621" s="127" t="s">
        <v>1780</v>
      </c>
      <c r="D621" s="116">
        <v>56.7</v>
      </c>
      <c r="E621" s="138" t="s">
        <v>121</v>
      </c>
      <c r="F621" s="128">
        <v>63112025300021</v>
      </c>
      <c r="G621" s="118" t="e">
        <f>VLOOKUP(F621,#REF!,2,)</f>
        <v>#REF!</v>
      </c>
      <c r="H621" s="129" t="s">
        <v>2995</v>
      </c>
      <c r="I621" s="130">
        <v>882928020</v>
      </c>
      <c r="J621" s="131">
        <v>12000000</v>
      </c>
      <c r="K621" s="131">
        <v>0</v>
      </c>
      <c r="L621" s="269">
        <v>0</v>
      </c>
      <c r="M621" s="120">
        <v>12000000</v>
      </c>
      <c r="N621" s="285"/>
    </row>
    <row r="622" spans="2:14" hidden="1" x14ac:dyDescent="0.25">
      <c r="B622" s="163">
        <v>74</v>
      </c>
      <c r="C622" s="127" t="s">
        <v>2278</v>
      </c>
      <c r="D622" s="116">
        <v>89</v>
      </c>
      <c r="E622" s="138" t="s">
        <v>121</v>
      </c>
      <c r="F622" s="128">
        <v>42412995310060</v>
      </c>
      <c r="G622" s="118" t="e">
        <f>VLOOKUP(F622,#REF!,2,)</f>
        <v>#REF!</v>
      </c>
      <c r="H622" s="129" t="s">
        <v>3622</v>
      </c>
      <c r="I622" s="130">
        <v>910846008</v>
      </c>
      <c r="J622" s="131">
        <v>12000000</v>
      </c>
      <c r="K622" s="131">
        <v>0</v>
      </c>
      <c r="L622" s="269">
        <v>-5500000</v>
      </c>
      <c r="M622" s="120">
        <v>12000000</v>
      </c>
      <c r="N622" s="285"/>
    </row>
    <row r="623" spans="2:14" hidden="1" x14ac:dyDescent="0.25">
      <c r="B623" s="163">
        <v>75</v>
      </c>
      <c r="C623" s="127" t="s">
        <v>1417</v>
      </c>
      <c r="D623" s="116">
        <v>107</v>
      </c>
      <c r="E623" s="138" t="s">
        <v>121</v>
      </c>
      <c r="F623" s="128">
        <v>61201055310017</v>
      </c>
      <c r="G623" s="118" t="e">
        <f>VLOOKUP(F623,#REF!,2,)</f>
        <v>#REF!</v>
      </c>
      <c r="H623" s="129" t="s">
        <v>4858</v>
      </c>
      <c r="I623" s="130">
        <v>918250955</v>
      </c>
      <c r="J623" s="131">
        <v>12000000</v>
      </c>
      <c r="K623" s="131">
        <v>0</v>
      </c>
      <c r="L623" s="269">
        <v>-7500000</v>
      </c>
      <c r="M623" s="120">
        <f t="shared" ref="M623:M625" si="56">J623-K623-L623</f>
        <v>19500000</v>
      </c>
      <c r="N623" s="285"/>
    </row>
    <row r="624" spans="2:14" hidden="1" x14ac:dyDescent="0.25">
      <c r="B624" s="163">
        <v>76</v>
      </c>
      <c r="C624" s="127" t="s">
        <v>1886</v>
      </c>
      <c r="D624" s="116">
        <v>108</v>
      </c>
      <c r="E624" s="138" t="s">
        <v>36</v>
      </c>
      <c r="F624" s="128">
        <v>60508015310027</v>
      </c>
      <c r="G624" s="118" t="e">
        <f>VLOOKUP(F624,#REF!,2,)</f>
        <v>#REF!</v>
      </c>
      <c r="H624" s="129"/>
      <c r="I624" s="130">
        <v>906355505</v>
      </c>
      <c r="J624" s="131">
        <v>11000000</v>
      </c>
      <c r="K624" s="131">
        <v>0</v>
      </c>
      <c r="L624" s="269">
        <v>0</v>
      </c>
      <c r="M624" s="120">
        <f t="shared" si="56"/>
        <v>11000000</v>
      </c>
      <c r="N624" s="285"/>
    </row>
    <row r="625" spans="2:14" hidden="1" x14ac:dyDescent="0.25">
      <c r="B625" s="163">
        <v>77</v>
      </c>
      <c r="C625" s="127" t="s">
        <v>3975</v>
      </c>
      <c r="D625" s="116">
        <v>82</v>
      </c>
      <c r="E625" s="138" t="s">
        <v>318</v>
      </c>
      <c r="F625" s="128">
        <v>41008995350031</v>
      </c>
      <c r="G625" s="118" t="e">
        <f>VLOOKUP(F625,#REF!,2,)</f>
        <v>#REF!</v>
      </c>
      <c r="H625" s="129" t="s">
        <v>4859</v>
      </c>
      <c r="I625" s="130">
        <v>914182755</v>
      </c>
      <c r="J625" s="131">
        <v>12000000</v>
      </c>
      <c r="K625" s="131">
        <v>0</v>
      </c>
      <c r="L625" s="269">
        <v>-11000000</v>
      </c>
      <c r="M625" s="120">
        <f t="shared" si="56"/>
        <v>23000000</v>
      </c>
      <c r="N625" s="285"/>
    </row>
    <row r="626" spans="2:14" hidden="1" x14ac:dyDescent="0.25">
      <c r="B626" s="163">
        <v>78</v>
      </c>
      <c r="C626" s="127" t="s">
        <v>2267</v>
      </c>
      <c r="D626" s="116">
        <v>80</v>
      </c>
      <c r="E626" s="138" t="s">
        <v>36</v>
      </c>
      <c r="F626" s="128">
        <v>42209861010010</v>
      </c>
      <c r="G626" s="118" t="e">
        <f>VLOOKUP(F626,#REF!,2,)</f>
        <v>#REF!</v>
      </c>
      <c r="H626" s="129" t="s">
        <v>4860</v>
      </c>
      <c r="I626" s="130">
        <v>941206562</v>
      </c>
      <c r="J626" s="131">
        <v>12000000</v>
      </c>
      <c r="K626" s="131">
        <v>0</v>
      </c>
      <c r="L626" s="269">
        <v>11500000</v>
      </c>
      <c r="M626" s="120">
        <v>12000000</v>
      </c>
      <c r="N626" s="285"/>
    </row>
    <row r="627" spans="2:14" hidden="1" x14ac:dyDescent="0.25">
      <c r="B627" s="163">
        <v>79</v>
      </c>
      <c r="C627" s="127" t="s">
        <v>3976</v>
      </c>
      <c r="D627" s="116">
        <v>90</v>
      </c>
      <c r="E627" s="138" t="s">
        <v>121</v>
      </c>
      <c r="F627" s="128">
        <v>41011891080025</v>
      </c>
      <c r="G627" s="118" t="e">
        <f>VLOOKUP(F627,#REF!,2,)</f>
        <v>#REF!</v>
      </c>
      <c r="H627" s="129" t="s">
        <v>4484</v>
      </c>
      <c r="I627" s="130">
        <v>944584949</v>
      </c>
      <c r="J627" s="131">
        <v>12000000</v>
      </c>
      <c r="K627" s="131">
        <v>0</v>
      </c>
      <c r="L627" s="269">
        <v>-11000000</v>
      </c>
      <c r="M627" s="120">
        <f t="shared" ref="M627" si="57">J627-K627-L627</f>
        <v>23000000</v>
      </c>
      <c r="N627" s="285"/>
    </row>
    <row r="628" spans="2:14" x14ac:dyDescent="0.25">
      <c r="B628" s="163"/>
      <c r="C628" s="127" t="s">
        <v>2182</v>
      </c>
      <c r="D628" s="116">
        <v>84</v>
      </c>
      <c r="E628" s="138" t="s">
        <v>121</v>
      </c>
      <c r="F628" s="128">
        <v>40711931010050</v>
      </c>
      <c r="G628" s="118"/>
      <c r="H628" s="129" t="s">
        <v>4484</v>
      </c>
      <c r="I628" s="130">
        <v>935088693</v>
      </c>
      <c r="J628" s="131">
        <v>12000000</v>
      </c>
      <c r="K628" s="121">
        <v>5499984</v>
      </c>
      <c r="L628" s="269">
        <v>-5500000</v>
      </c>
      <c r="M628" s="120">
        <v>17499984</v>
      </c>
      <c r="N628" s="285"/>
    </row>
    <row r="629" spans="2:14" hidden="1" x14ac:dyDescent="0.25">
      <c r="B629" s="163"/>
      <c r="C629" s="127" t="s">
        <v>2261</v>
      </c>
      <c r="D629" s="116">
        <v>90</v>
      </c>
      <c r="E629" s="138" t="s">
        <v>36</v>
      </c>
      <c r="F629" s="128">
        <v>42506975380016</v>
      </c>
      <c r="G629" s="118" t="e">
        <f>VLOOKUP(F629,#REF!,2,)</f>
        <v>#REF!</v>
      </c>
      <c r="H629" s="129" t="s">
        <v>3595</v>
      </c>
      <c r="I629" s="130">
        <v>936542925</v>
      </c>
      <c r="J629" s="131">
        <v>12000000</v>
      </c>
      <c r="K629" s="131">
        <v>0</v>
      </c>
      <c r="L629" s="269">
        <v>0</v>
      </c>
      <c r="M629" s="120">
        <v>12000000</v>
      </c>
      <c r="N629" s="285"/>
    </row>
    <row r="630" spans="2:14" hidden="1" x14ac:dyDescent="0.25">
      <c r="B630" s="163"/>
      <c r="C630" s="127" t="s">
        <v>1765</v>
      </c>
      <c r="D630" s="116">
        <v>80</v>
      </c>
      <c r="E630" s="138" t="s">
        <v>318</v>
      </c>
      <c r="F630" s="128">
        <v>41707801140047</v>
      </c>
      <c r="G630" s="118" t="e">
        <f>VLOOKUP(F630,#REF!,2,)</f>
        <v>#REF!</v>
      </c>
      <c r="H630" s="129" t="s">
        <v>2975</v>
      </c>
      <c r="I630" s="130">
        <v>906355524</v>
      </c>
      <c r="J630" s="131">
        <v>12000000</v>
      </c>
      <c r="K630" s="131">
        <v>0</v>
      </c>
      <c r="L630" s="269">
        <v>12000000</v>
      </c>
      <c r="M630" s="120">
        <v>12000000</v>
      </c>
      <c r="N630" s="285"/>
    </row>
    <row r="631" spans="2:14" hidden="1" x14ac:dyDescent="0.25">
      <c r="B631" s="163"/>
      <c r="C631" s="127" t="s">
        <v>1472</v>
      </c>
      <c r="D631" s="116">
        <v>84</v>
      </c>
      <c r="E631" s="138" t="s">
        <v>1240</v>
      </c>
      <c r="F631" s="128">
        <v>32107851110027</v>
      </c>
      <c r="G631" s="118" t="e">
        <f>VLOOKUP(F631,#REF!,2,)</f>
        <v>#REF!</v>
      </c>
      <c r="H631" s="129" t="s">
        <v>3426</v>
      </c>
      <c r="I631" s="130">
        <v>335899226</v>
      </c>
      <c r="J631" s="131">
        <v>12000000</v>
      </c>
      <c r="K631" s="131">
        <v>0</v>
      </c>
      <c r="L631" s="269">
        <v>0</v>
      </c>
      <c r="M631" s="120">
        <v>12000000</v>
      </c>
      <c r="N631" s="285"/>
    </row>
    <row r="632" spans="2:14" hidden="1" x14ac:dyDescent="0.25">
      <c r="B632" s="163"/>
      <c r="C632" s="127" t="s">
        <v>3977</v>
      </c>
      <c r="D632" s="116">
        <v>81</v>
      </c>
      <c r="E632" s="138" t="s">
        <v>121</v>
      </c>
      <c r="F632" s="128">
        <v>40912825300017</v>
      </c>
      <c r="G632" s="118" t="e">
        <f>VLOOKUP(F632,#REF!,2,)</f>
        <v>#REF!</v>
      </c>
      <c r="H632" s="129" t="s">
        <v>4861</v>
      </c>
      <c r="I632" s="130">
        <v>934558658</v>
      </c>
      <c r="J632" s="131">
        <v>12000000</v>
      </c>
      <c r="K632" s="131">
        <v>0</v>
      </c>
      <c r="L632" s="269">
        <v>-11000000</v>
      </c>
      <c r="M632" s="120">
        <f t="shared" ref="M632" si="58">J632-K632-L632</f>
        <v>23000000</v>
      </c>
      <c r="N632" s="285"/>
    </row>
    <row r="633" spans="2:14" hidden="1" x14ac:dyDescent="0.25">
      <c r="B633" s="163"/>
      <c r="C633" s="127" t="s">
        <v>2231</v>
      </c>
      <c r="D633" s="116">
        <v>119</v>
      </c>
      <c r="E633" s="138" t="s">
        <v>36</v>
      </c>
      <c r="F633" s="128">
        <v>42806995310021</v>
      </c>
      <c r="G633" s="118" t="e">
        <f>VLOOKUP(F633,#REF!,2,)</f>
        <v>#REF!</v>
      </c>
      <c r="H633" s="129" t="s">
        <v>3562</v>
      </c>
      <c r="I633" s="130">
        <v>900822606</v>
      </c>
      <c r="J633" s="131">
        <v>12000000</v>
      </c>
      <c r="K633" s="131">
        <v>0</v>
      </c>
      <c r="L633" s="269">
        <v>-1000000</v>
      </c>
      <c r="M633" s="120">
        <v>12000000</v>
      </c>
      <c r="N633" s="285"/>
    </row>
    <row r="634" spans="2:14" hidden="1" x14ac:dyDescent="0.25">
      <c r="B634" s="163"/>
      <c r="C634" s="127" t="s">
        <v>1665</v>
      </c>
      <c r="D634" s="116">
        <v>96</v>
      </c>
      <c r="E634" s="138" t="s">
        <v>121</v>
      </c>
      <c r="F634" s="128">
        <v>41502861100037</v>
      </c>
      <c r="G634" s="118" t="e">
        <f>VLOOKUP(F634,#REF!,2,)</f>
        <v>#REF!</v>
      </c>
      <c r="H634" s="129" t="s">
        <v>2847</v>
      </c>
      <c r="I634" s="130">
        <v>914008705</v>
      </c>
      <c r="J634" s="131">
        <v>12000000</v>
      </c>
      <c r="K634" s="131">
        <v>0</v>
      </c>
      <c r="L634" s="269">
        <v>0</v>
      </c>
      <c r="M634" s="120">
        <v>12000000</v>
      </c>
      <c r="N634" s="285"/>
    </row>
    <row r="635" spans="2:14" hidden="1" x14ac:dyDescent="0.25">
      <c r="B635" s="163"/>
      <c r="C635" s="127" t="s">
        <v>2289</v>
      </c>
      <c r="D635" s="116"/>
      <c r="E635" s="138" t="s">
        <v>121</v>
      </c>
      <c r="F635" s="128">
        <v>41503941010071</v>
      </c>
      <c r="G635" s="118" t="e">
        <f>VLOOKUP(F635,#REF!,2,)</f>
        <v>#REF!</v>
      </c>
      <c r="H635" s="129" t="s">
        <v>3636</v>
      </c>
      <c r="I635" s="130">
        <v>931372094</v>
      </c>
      <c r="J635" s="131">
        <v>12000000</v>
      </c>
      <c r="K635" s="131">
        <v>0</v>
      </c>
      <c r="L635" s="269">
        <v>12000000</v>
      </c>
      <c r="M635" s="120">
        <v>12000000</v>
      </c>
      <c r="N635" s="285"/>
    </row>
    <row r="636" spans="2:14" hidden="1" x14ac:dyDescent="0.25">
      <c r="B636" s="163"/>
      <c r="C636" s="127" t="s">
        <v>1596</v>
      </c>
      <c r="D636" s="116">
        <v>73.099999999999994</v>
      </c>
      <c r="E636" s="138" t="s">
        <v>318</v>
      </c>
      <c r="F636" s="128">
        <v>30202975380025</v>
      </c>
      <c r="G636" s="118" t="e">
        <f>VLOOKUP(F636,#REF!,2,)</f>
        <v>#REF!</v>
      </c>
      <c r="H636" s="129" t="s">
        <v>2759</v>
      </c>
      <c r="I636" s="130">
        <v>997009881</v>
      </c>
      <c r="J636" s="131">
        <v>12000000</v>
      </c>
      <c r="K636" s="131">
        <v>0</v>
      </c>
      <c r="L636" s="269">
        <v>5000000</v>
      </c>
      <c r="M636" s="120">
        <v>12000000</v>
      </c>
      <c r="N636" s="285"/>
    </row>
    <row r="637" spans="2:14" hidden="1" x14ac:dyDescent="0.25">
      <c r="B637" s="163"/>
      <c r="C637" s="127" t="s">
        <v>2031</v>
      </c>
      <c r="D637" s="116">
        <v>92.4</v>
      </c>
      <c r="E637" s="138" t="s">
        <v>318</v>
      </c>
      <c r="F637" s="128">
        <v>30503871060021</v>
      </c>
      <c r="G637" s="118" t="e">
        <f>VLOOKUP(F637,#REF!,2,)</f>
        <v>#REF!</v>
      </c>
      <c r="H637" s="129" t="s">
        <v>3316</v>
      </c>
      <c r="I637" s="130">
        <v>973088068</v>
      </c>
      <c r="J637" s="131">
        <v>12000000</v>
      </c>
      <c r="K637" s="131">
        <v>0</v>
      </c>
      <c r="L637" s="269">
        <v>0</v>
      </c>
      <c r="M637" s="120">
        <v>12000000</v>
      </c>
      <c r="N637" s="285"/>
    </row>
    <row r="638" spans="2:14" hidden="1" x14ac:dyDescent="0.25">
      <c r="B638" s="163"/>
      <c r="C638" s="127" t="s">
        <v>1803</v>
      </c>
      <c r="D638" s="116">
        <v>118.2</v>
      </c>
      <c r="E638" s="138" t="s">
        <v>318</v>
      </c>
      <c r="F638" s="128">
        <v>43003831140115</v>
      </c>
      <c r="G638" s="118" t="e">
        <f>VLOOKUP(F638,#REF!,2,)</f>
        <v>#REF!</v>
      </c>
      <c r="H638" s="129" t="s">
        <v>3033</v>
      </c>
      <c r="I638" s="130">
        <v>936873595</v>
      </c>
      <c r="J638" s="131">
        <v>12000000</v>
      </c>
      <c r="K638" s="131">
        <v>0</v>
      </c>
      <c r="L638" s="269">
        <v>6000000</v>
      </c>
      <c r="M638" s="120">
        <v>12000000</v>
      </c>
      <c r="N638" s="285"/>
    </row>
    <row r="639" spans="2:14" hidden="1" x14ac:dyDescent="0.25">
      <c r="B639" s="163"/>
      <c r="C639" s="127" t="s">
        <v>2233</v>
      </c>
      <c r="D639" s="116">
        <v>104.1</v>
      </c>
      <c r="E639" s="138" t="s">
        <v>181</v>
      </c>
      <c r="F639" s="128">
        <v>62107046050025</v>
      </c>
      <c r="G639" s="118" t="e">
        <f>VLOOKUP(F639,#REF!,2,)</f>
        <v>#REF!</v>
      </c>
      <c r="H639" s="129" t="s">
        <v>3564</v>
      </c>
      <c r="I639" s="130">
        <v>992521413</v>
      </c>
      <c r="J639" s="131">
        <v>12000000</v>
      </c>
      <c r="K639" s="131">
        <v>0</v>
      </c>
      <c r="L639" s="269">
        <v>14500000</v>
      </c>
      <c r="M639" s="120">
        <v>12000000</v>
      </c>
      <c r="N639" s="285"/>
    </row>
    <row r="640" spans="2:14" hidden="1" x14ac:dyDescent="0.25">
      <c r="B640" s="163"/>
      <c r="C640" s="127" t="s">
        <v>3978</v>
      </c>
      <c r="D640" s="116">
        <v>72</v>
      </c>
      <c r="E640" s="138" t="s">
        <v>4485</v>
      </c>
      <c r="F640" s="128">
        <v>42205872330053</v>
      </c>
      <c r="G640" s="118" t="e">
        <f>VLOOKUP(F640,#REF!,2,)</f>
        <v>#REF!</v>
      </c>
      <c r="H640" s="129" t="s">
        <v>4862</v>
      </c>
      <c r="I640" s="130">
        <v>913385116</v>
      </c>
      <c r="J640" s="131">
        <v>12000000</v>
      </c>
      <c r="K640" s="131">
        <v>0</v>
      </c>
      <c r="L640" s="269">
        <v>-11000000</v>
      </c>
      <c r="M640" s="120">
        <f t="shared" ref="M640" si="59">J640-K640-L640</f>
        <v>23000000</v>
      </c>
      <c r="N640" s="285"/>
    </row>
    <row r="641" spans="2:14" hidden="1" x14ac:dyDescent="0.25">
      <c r="B641" s="163"/>
      <c r="C641" s="127" t="s">
        <v>2158</v>
      </c>
      <c r="D641" s="116">
        <v>85.6</v>
      </c>
      <c r="E641" s="138" t="s">
        <v>1240</v>
      </c>
      <c r="F641" s="128">
        <v>52408015360068</v>
      </c>
      <c r="G641" s="118" t="e">
        <f>VLOOKUP(F641,#REF!,2,)</f>
        <v>#REF!</v>
      </c>
      <c r="H641" s="129" t="s">
        <v>3476</v>
      </c>
      <c r="I641" s="130">
        <v>992519209</v>
      </c>
      <c r="J641" s="131">
        <v>12000000</v>
      </c>
      <c r="K641" s="131">
        <v>0</v>
      </c>
      <c r="L641" s="269">
        <v>0</v>
      </c>
      <c r="M641" s="120">
        <v>12000000</v>
      </c>
      <c r="N641" s="285"/>
    </row>
    <row r="642" spans="2:14" hidden="1" x14ac:dyDescent="0.25">
      <c r="B642" s="163"/>
      <c r="C642" s="127" t="s">
        <v>1648</v>
      </c>
      <c r="D642" s="116">
        <v>79.5</v>
      </c>
      <c r="E642" s="138" t="s">
        <v>181</v>
      </c>
      <c r="F642" s="128">
        <v>41609965330035</v>
      </c>
      <c r="G642" s="118" t="e">
        <f>VLOOKUP(F642,#REF!,2,)</f>
        <v>#REF!</v>
      </c>
      <c r="H642" s="129" t="s">
        <v>2822</v>
      </c>
      <c r="I642" s="130">
        <v>918444536</v>
      </c>
      <c r="J642" s="131">
        <v>12000000</v>
      </c>
      <c r="K642" s="131">
        <v>0</v>
      </c>
      <c r="L642" s="269">
        <v>4900000</v>
      </c>
      <c r="M642" s="120">
        <v>12000000</v>
      </c>
      <c r="N642" s="285"/>
    </row>
    <row r="643" spans="2:14" hidden="1" x14ac:dyDescent="0.25">
      <c r="B643" s="163"/>
      <c r="C643" s="127" t="s">
        <v>1910</v>
      </c>
      <c r="D643" s="116">
        <v>70</v>
      </c>
      <c r="E643" s="138" t="s">
        <v>4485</v>
      </c>
      <c r="F643" s="128">
        <v>62911015380015</v>
      </c>
      <c r="G643" s="118" t="e">
        <f>VLOOKUP(F643,#REF!,2,)</f>
        <v>#REF!</v>
      </c>
      <c r="H643" s="129" t="s">
        <v>3158</v>
      </c>
      <c r="I643" s="130">
        <v>994274212</v>
      </c>
      <c r="J643" s="131">
        <v>12000000</v>
      </c>
      <c r="K643" s="131">
        <v>0</v>
      </c>
      <c r="L643" s="269">
        <v>12000000</v>
      </c>
      <c r="M643" s="120">
        <v>12000000</v>
      </c>
      <c r="N643" s="285"/>
    </row>
    <row r="644" spans="2:14" hidden="1" x14ac:dyDescent="0.25">
      <c r="B644" s="163"/>
      <c r="C644" s="127" t="s">
        <v>1918</v>
      </c>
      <c r="D644" s="116">
        <v>70</v>
      </c>
      <c r="E644" s="138" t="s">
        <v>4485</v>
      </c>
      <c r="F644" s="128">
        <v>62403015380019</v>
      </c>
      <c r="G644" s="118" t="e">
        <f>VLOOKUP(F644,#REF!,2,)</f>
        <v>#REF!</v>
      </c>
      <c r="H644" s="129" t="s">
        <v>3168</v>
      </c>
      <c r="I644" s="130">
        <v>881826616</v>
      </c>
      <c r="J644" s="131">
        <v>12000000</v>
      </c>
      <c r="K644" s="131">
        <v>0</v>
      </c>
      <c r="L644" s="269">
        <v>12000000</v>
      </c>
      <c r="M644" s="120">
        <v>12000000</v>
      </c>
      <c r="N644" s="285"/>
    </row>
    <row r="645" spans="2:14" hidden="1" x14ac:dyDescent="0.25">
      <c r="B645" s="163"/>
      <c r="C645" s="127" t="s">
        <v>2121</v>
      </c>
      <c r="D645" s="116">
        <v>109</v>
      </c>
      <c r="E645" s="138" t="s">
        <v>36</v>
      </c>
      <c r="F645" s="128">
        <v>40107902400016</v>
      </c>
      <c r="G645" s="118" t="e">
        <f>VLOOKUP(F645,#REF!,2,)</f>
        <v>#REF!</v>
      </c>
      <c r="H645" s="129" t="s">
        <v>3430</v>
      </c>
      <c r="I645" s="130">
        <v>914049922</v>
      </c>
      <c r="J645" s="131">
        <v>12000000</v>
      </c>
      <c r="K645" s="131">
        <v>0</v>
      </c>
      <c r="L645" s="269">
        <v>12000000</v>
      </c>
      <c r="M645" s="120">
        <v>12000000</v>
      </c>
      <c r="N645" s="285"/>
    </row>
    <row r="646" spans="2:14" hidden="1" x14ac:dyDescent="0.25">
      <c r="B646" s="163"/>
      <c r="C646" s="127" t="s">
        <v>1494</v>
      </c>
      <c r="D646" s="116">
        <v>98</v>
      </c>
      <c r="E646" s="138" t="s">
        <v>121</v>
      </c>
      <c r="F646" s="128">
        <v>22129661110018</v>
      </c>
      <c r="G646" s="118" t="e">
        <f>VLOOKUP(F646,#REF!,2,)</f>
        <v>#REF!</v>
      </c>
      <c r="H646" s="129" t="s">
        <v>2634</v>
      </c>
      <c r="I646" s="130">
        <v>993869533</v>
      </c>
      <c r="J646" s="131">
        <v>12000000</v>
      </c>
      <c r="K646" s="131">
        <v>0</v>
      </c>
      <c r="L646" s="269">
        <v>0</v>
      </c>
      <c r="M646" s="120">
        <f t="shared" ref="M646" si="60">J646-K646-L646</f>
        <v>12000000</v>
      </c>
      <c r="N646" s="285"/>
    </row>
    <row r="647" spans="2:14" hidden="1" x14ac:dyDescent="0.25">
      <c r="B647" s="163"/>
      <c r="C647" s="127" t="s">
        <v>2246</v>
      </c>
      <c r="D647" s="116">
        <v>68</v>
      </c>
      <c r="E647" s="138" t="s">
        <v>121</v>
      </c>
      <c r="F647" s="128">
        <v>60305035350011</v>
      </c>
      <c r="G647" s="118" t="e">
        <f>VLOOKUP(F647,#REF!,2,)</f>
        <v>#REF!</v>
      </c>
      <c r="H647" s="129" t="s">
        <v>3576</v>
      </c>
      <c r="I647" s="130">
        <v>992624440</v>
      </c>
      <c r="J647" s="131">
        <v>12000000</v>
      </c>
      <c r="K647" s="131">
        <v>0</v>
      </c>
      <c r="L647" s="269">
        <v>6000000</v>
      </c>
      <c r="M647" s="120">
        <v>12000000</v>
      </c>
      <c r="N647" s="285"/>
    </row>
    <row r="648" spans="2:14" x14ac:dyDescent="0.25">
      <c r="B648" s="163"/>
      <c r="C648" s="127" t="s">
        <v>2186</v>
      </c>
      <c r="D648" s="116">
        <v>58</v>
      </c>
      <c r="E648" s="138" t="s">
        <v>36</v>
      </c>
      <c r="F648" s="128">
        <v>61306015270023</v>
      </c>
      <c r="G648" s="118"/>
      <c r="H648" s="129" t="s">
        <v>3514</v>
      </c>
      <c r="I648" s="130">
        <v>951911566</v>
      </c>
      <c r="J648" s="131">
        <v>12000000</v>
      </c>
      <c r="K648" s="121">
        <v>916665</v>
      </c>
      <c r="L648" s="269">
        <v>916000</v>
      </c>
      <c r="M648" s="120">
        <v>12916665</v>
      </c>
      <c r="N648" s="285"/>
    </row>
    <row r="649" spans="2:14" x14ac:dyDescent="0.25">
      <c r="B649" s="163"/>
      <c r="C649" s="127" t="s">
        <v>2099</v>
      </c>
      <c r="D649" s="116"/>
      <c r="E649" s="138" t="s">
        <v>36</v>
      </c>
      <c r="F649" s="128">
        <v>40207925300026</v>
      </c>
      <c r="G649" s="118"/>
      <c r="H649" s="129" t="s">
        <v>3403</v>
      </c>
      <c r="I649" s="130">
        <v>993042241</v>
      </c>
      <c r="J649" s="131">
        <v>12000000</v>
      </c>
      <c r="K649" s="121">
        <v>916665</v>
      </c>
      <c r="L649" s="269">
        <v>438000</v>
      </c>
      <c r="M649" s="120">
        <v>12916665</v>
      </c>
      <c r="N649" s="285"/>
    </row>
    <row r="650" spans="2:14" x14ac:dyDescent="0.25">
      <c r="B650" s="163"/>
      <c r="C650" s="127" t="s">
        <v>3979</v>
      </c>
      <c r="D650" s="116">
        <v>102</v>
      </c>
      <c r="E650" s="138" t="s">
        <v>1240</v>
      </c>
      <c r="F650" s="128">
        <v>52807005300046</v>
      </c>
      <c r="G650" s="118"/>
      <c r="H650" s="129" t="s">
        <v>4324</v>
      </c>
      <c r="I650" s="130">
        <v>979494222</v>
      </c>
      <c r="J650" s="131">
        <v>12000000</v>
      </c>
      <c r="K650" s="121">
        <v>5499984</v>
      </c>
      <c r="L650" s="269">
        <v>-11000000</v>
      </c>
      <c r="M650" s="120">
        <v>17499984</v>
      </c>
      <c r="N650" s="285"/>
    </row>
    <row r="651" spans="2:14" x14ac:dyDescent="0.25">
      <c r="B651" s="163"/>
      <c r="C651" s="127" t="s">
        <v>1660</v>
      </c>
      <c r="D651" s="116">
        <v>98</v>
      </c>
      <c r="E651" s="138" t="s">
        <v>309</v>
      </c>
      <c r="F651" s="128">
        <v>50109045300023</v>
      </c>
      <c r="G651" s="118"/>
      <c r="H651" s="129" t="s">
        <v>2964</v>
      </c>
      <c r="I651" s="130">
        <v>943005657</v>
      </c>
      <c r="J651" s="131">
        <v>12000000</v>
      </c>
      <c r="K651" s="121">
        <v>916664</v>
      </c>
      <c r="L651" s="269">
        <v>0</v>
      </c>
      <c r="M651" s="120">
        <v>12916664</v>
      </c>
      <c r="N651" s="285"/>
    </row>
    <row r="652" spans="2:14" hidden="1" x14ac:dyDescent="0.25">
      <c r="B652" s="163"/>
      <c r="C652" s="127" t="s">
        <v>3980</v>
      </c>
      <c r="D652" s="116">
        <v>84.3</v>
      </c>
      <c r="E652" s="138" t="s">
        <v>1240</v>
      </c>
      <c r="F652" s="128">
        <v>40110790950017</v>
      </c>
      <c r="G652" s="118" t="e">
        <f>VLOOKUP(F652,#REF!,2,)</f>
        <v>#REF!</v>
      </c>
      <c r="H652" s="129" t="s">
        <v>4863</v>
      </c>
      <c r="I652" s="130">
        <v>973339979</v>
      </c>
      <c r="J652" s="131">
        <v>12000000</v>
      </c>
      <c r="K652" s="131">
        <v>0</v>
      </c>
      <c r="L652" s="269">
        <v>-11000000</v>
      </c>
      <c r="M652" s="120">
        <f t="shared" ref="M652:M653" si="61">J652-K652-L652</f>
        <v>23000000</v>
      </c>
      <c r="N652" s="285"/>
    </row>
    <row r="653" spans="2:14" hidden="1" x14ac:dyDescent="0.25">
      <c r="B653" s="163"/>
      <c r="C653" s="127" t="s">
        <v>3981</v>
      </c>
      <c r="D653" s="116">
        <v>81</v>
      </c>
      <c r="E653" s="138" t="s">
        <v>121</v>
      </c>
      <c r="F653" s="128">
        <v>41201965300012</v>
      </c>
      <c r="G653" s="118" t="e">
        <f>VLOOKUP(F653,#REF!,2,)</f>
        <v>#REF!</v>
      </c>
      <c r="H653" s="129" t="s">
        <v>4864</v>
      </c>
      <c r="I653" s="130">
        <v>936545551</v>
      </c>
      <c r="J653" s="131">
        <v>12000000</v>
      </c>
      <c r="K653" s="131">
        <v>0</v>
      </c>
      <c r="L653" s="269">
        <v>-11000000</v>
      </c>
      <c r="M653" s="120">
        <f t="shared" si="61"/>
        <v>23000000</v>
      </c>
      <c r="N653" s="285"/>
    </row>
    <row r="654" spans="2:14" x14ac:dyDescent="0.25">
      <c r="B654" s="163"/>
      <c r="C654" s="127" t="s">
        <v>1390</v>
      </c>
      <c r="D654" s="116">
        <v>71</v>
      </c>
      <c r="E654" s="138" t="s">
        <v>318</v>
      </c>
      <c r="F654" s="128">
        <v>41808891140051</v>
      </c>
      <c r="G654" s="118"/>
      <c r="H654" s="129" t="s">
        <v>2509</v>
      </c>
      <c r="I654" s="130">
        <v>907101496</v>
      </c>
      <c r="J654" s="131">
        <v>12000000</v>
      </c>
      <c r="K654" s="121">
        <v>1374996</v>
      </c>
      <c r="L654" s="269">
        <v>13350000</v>
      </c>
      <c r="M654" s="120">
        <v>13374996</v>
      </c>
      <c r="N654" s="285"/>
    </row>
    <row r="655" spans="2:14" hidden="1" x14ac:dyDescent="0.25">
      <c r="B655" s="163"/>
      <c r="C655" s="127" t="s">
        <v>2206</v>
      </c>
      <c r="D655" s="116"/>
      <c r="E655" s="138" t="s">
        <v>318</v>
      </c>
      <c r="F655" s="128">
        <v>30606871050093</v>
      </c>
      <c r="G655" s="118" t="e">
        <f>VLOOKUP(F655,#REF!,2,)</f>
        <v>#REF!</v>
      </c>
      <c r="H655" s="129" t="s">
        <v>3529</v>
      </c>
      <c r="I655" s="130"/>
      <c r="J655" s="131">
        <v>12000000</v>
      </c>
      <c r="K655" s="131">
        <v>0</v>
      </c>
      <c r="L655" s="269">
        <v>-2000000</v>
      </c>
      <c r="M655" s="120">
        <v>12000000</v>
      </c>
      <c r="N655" s="285"/>
    </row>
    <row r="656" spans="2:14" hidden="1" x14ac:dyDescent="0.25">
      <c r="B656" s="163"/>
      <c r="C656" s="127" t="s">
        <v>1637</v>
      </c>
      <c r="D656" s="116">
        <v>61</v>
      </c>
      <c r="E656" s="138" t="s">
        <v>1240</v>
      </c>
      <c r="F656" s="128">
        <v>52112015310045</v>
      </c>
      <c r="G656" s="118" t="e">
        <f>VLOOKUP(F656,#REF!,2,)</f>
        <v>#REF!</v>
      </c>
      <c r="H656" s="129" t="s">
        <v>2807</v>
      </c>
      <c r="I656" s="130">
        <v>909739081</v>
      </c>
      <c r="J656" s="131">
        <v>12000000</v>
      </c>
      <c r="K656" s="131">
        <v>0</v>
      </c>
      <c r="L656" s="269">
        <v>0</v>
      </c>
      <c r="M656" s="120">
        <v>12000000</v>
      </c>
      <c r="N656" s="285"/>
    </row>
    <row r="657" spans="2:14" hidden="1" x14ac:dyDescent="0.25">
      <c r="B657" s="163"/>
      <c r="C657" s="127" t="s">
        <v>3982</v>
      </c>
      <c r="D657" s="116">
        <v>132</v>
      </c>
      <c r="E657" s="138" t="s">
        <v>121</v>
      </c>
      <c r="F657" s="128">
        <v>40907925300023</v>
      </c>
      <c r="G657" s="118" t="e">
        <f>VLOOKUP(F657,#REF!,2,)</f>
        <v>#REF!</v>
      </c>
      <c r="H657" s="129" t="s">
        <v>4865</v>
      </c>
      <c r="I657" s="130">
        <v>973060272</v>
      </c>
      <c r="J657" s="131">
        <v>12000000</v>
      </c>
      <c r="K657" s="131">
        <v>0</v>
      </c>
      <c r="L657" s="269">
        <v>-11000000</v>
      </c>
      <c r="M657" s="120">
        <f t="shared" ref="M657:M659" si="62">J657-K657-L657</f>
        <v>23000000</v>
      </c>
      <c r="N657" s="285"/>
    </row>
    <row r="658" spans="2:14" hidden="1" x14ac:dyDescent="0.25">
      <c r="B658" s="163"/>
      <c r="C658" s="127" t="s">
        <v>3983</v>
      </c>
      <c r="D658" s="116">
        <v>80</v>
      </c>
      <c r="E658" s="138" t="s">
        <v>121</v>
      </c>
      <c r="F658" s="128">
        <v>41403901140036</v>
      </c>
      <c r="G658" s="118" t="e">
        <f>VLOOKUP(F658,#REF!,2,)</f>
        <v>#REF!</v>
      </c>
      <c r="H658" s="129" t="s">
        <v>4866</v>
      </c>
      <c r="I658" s="130">
        <v>992241490</v>
      </c>
      <c r="J658" s="131">
        <v>12000000</v>
      </c>
      <c r="K658" s="131">
        <v>0</v>
      </c>
      <c r="L658" s="269">
        <v>-11000000</v>
      </c>
      <c r="M658" s="120">
        <f t="shared" si="62"/>
        <v>23000000</v>
      </c>
      <c r="N658" s="285"/>
    </row>
    <row r="659" spans="2:14" hidden="1" x14ac:dyDescent="0.25">
      <c r="B659" s="163"/>
      <c r="C659" s="127" t="s">
        <v>3984</v>
      </c>
      <c r="D659" s="116">
        <v>90</v>
      </c>
      <c r="E659" s="138" t="s">
        <v>36</v>
      </c>
      <c r="F659" s="128">
        <v>41309881140069</v>
      </c>
      <c r="G659" s="118" t="e">
        <f>VLOOKUP(F659,#REF!,2,)</f>
        <v>#REF!</v>
      </c>
      <c r="H659" s="129" t="s">
        <v>4867</v>
      </c>
      <c r="I659" s="130">
        <v>996218986</v>
      </c>
      <c r="J659" s="131">
        <v>12000000</v>
      </c>
      <c r="K659" s="131">
        <v>0</v>
      </c>
      <c r="L659" s="269">
        <v>-11000000</v>
      </c>
      <c r="M659" s="120">
        <f t="shared" si="62"/>
        <v>23000000</v>
      </c>
      <c r="N659" s="285"/>
    </row>
    <row r="660" spans="2:14" hidden="1" x14ac:dyDescent="0.25">
      <c r="B660" s="163"/>
      <c r="C660" s="127" t="s">
        <v>1715</v>
      </c>
      <c r="D660" s="116">
        <v>89.2</v>
      </c>
      <c r="E660" s="138" t="s">
        <v>36</v>
      </c>
      <c r="F660" s="128">
        <v>41608995270016</v>
      </c>
      <c r="G660" s="118" t="e">
        <f>VLOOKUP(F660,#REF!,2,)</f>
        <v>#REF!</v>
      </c>
      <c r="H660" s="129" t="s">
        <v>2908</v>
      </c>
      <c r="I660" s="130">
        <v>943266605</v>
      </c>
      <c r="J660" s="131">
        <v>12000000</v>
      </c>
      <c r="K660" s="131">
        <v>0</v>
      </c>
      <c r="L660" s="269">
        <v>12000000</v>
      </c>
      <c r="M660" s="120">
        <v>12000000</v>
      </c>
      <c r="N660" s="285"/>
    </row>
    <row r="661" spans="2:14" x14ac:dyDescent="0.25">
      <c r="B661" s="163">
        <v>112</v>
      </c>
      <c r="C661" s="127" t="s">
        <v>1396</v>
      </c>
      <c r="D661" s="116">
        <v>110</v>
      </c>
      <c r="E661" s="138" t="s">
        <v>4485</v>
      </c>
      <c r="F661" s="128">
        <v>32809887130030</v>
      </c>
      <c r="G661" s="118"/>
      <c r="H661" s="166" t="s">
        <v>2521</v>
      </c>
      <c r="I661" s="130">
        <v>996898989</v>
      </c>
      <c r="J661" s="131">
        <v>12000000</v>
      </c>
      <c r="K661" s="121">
        <v>611110</v>
      </c>
      <c r="L661" s="269">
        <v>0</v>
      </c>
      <c r="M661" s="120">
        <v>12611110</v>
      </c>
      <c r="N661" s="285"/>
    </row>
    <row r="662" spans="2:14" hidden="1" x14ac:dyDescent="0.25">
      <c r="B662" s="163">
        <v>113</v>
      </c>
      <c r="C662" s="127" t="s">
        <v>3987</v>
      </c>
      <c r="D662" s="116">
        <v>110</v>
      </c>
      <c r="E662" s="138" t="s">
        <v>4485</v>
      </c>
      <c r="F662" s="128">
        <v>31611917110012</v>
      </c>
      <c r="G662" s="118" t="e">
        <f>VLOOKUP(F662,#REF!,2,)</f>
        <v>#REF!</v>
      </c>
      <c r="H662" s="166" t="s">
        <v>4868</v>
      </c>
      <c r="I662" s="130">
        <v>336119707</v>
      </c>
      <c r="J662" s="131">
        <v>12000000</v>
      </c>
      <c r="K662" s="131">
        <v>0</v>
      </c>
      <c r="L662" s="269">
        <v>-11000000</v>
      </c>
      <c r="M662" s="120">
        <f t="shared" ref="M662" si="63">J662-K662-L662</f>
        <v>23000000</v>
      </c>
      <c r="N662" s="285"/>
    </row>
    <row r="663" spans="2:14" hidden="1" x14ac:dyDescent="0.25">
      <c r="B663" s="163">
        <v>114</v>
      </c>
      <c r="C663" s="127" t="s">
        <v>1590</v>
      </c>
      <c r="D663" s="116">
        <v>84</v>
      </c>
      <c r="E663" s="138" t="s">
        <v>121</v>
      </c>
      <c r="F663" s="128">
        <v>60105045300011</v>
      </c>
      <c r="G663" s="118" t="e">
        <f>VLOOKUP(F663,#REF!,2,)</f>
        <v>#REF!</v>
      </c>
      <c r="H663" s="129" t="s">
        <v>2753</v>
      </c>
      <c r="I663" s="130">
        <v>990258050</v>
      </c>
      <c r="J663" s="131">
        <v>12000000</v>
      </c>
      <c r="K663" s="131">
        <v>0</v>
      </c>
      <c r="L663" s="269">
        <v>12000000</v>
      </c>
      <c r="M663" s="120">
        <v>12000000</v>
      </c>
      <c r="N663" s="285"/>
    </row>
    <row r="664" spans="2:14" hidden="1" x14ac:dyDescent="0.25">
      <c r="B664" s="163">
        <v>115</v>
      </c>
      <c r="C664" s="127" t="s">
        <v>1896</v>
      </c>
      <c r="D664" s="116">
        <v>90</v>
      </c>
      <c r="E664" s="138" t="s">
        <v>121</v>
      </c>
      <c r="F664" s="128">
        <v>42910911140015</v>
      </c>
      <c r="G664" s="118" t="e">
        <f>VLOOKUP(F664,#REF!,2,)</f>
        <v>#REF!</v>
      </c>
      <c r="H664" s="129" t="s">
        <v>3143</v>
      </c>
      <c r="I664" s="130">
        <v>999427685</v>
      </c>
      <c r="J664" s="131">
        <v>12000000</v>
      </c>
      <c r="K664" s="131">
        <v>0</v>
      </c>
      <c r="L664" s="269">
        <v>12000000</v>
      </c>
      <c r="M664" s="120">
        <v>12000000</v>
      </c>
      <c r="N664" s="285"/>
    </row>
    <row r="665" spans="2:14" hidden="1" x14ac:dyDescent="0.25">
      <c r="B665" s="163">
        <v>116</v>
      </c>
      <c r="C665" s="127" t="s">
        <v>2137</v>
      </c>
      <c r="D665" s="116">
        <v>87.7</v>
      </c>
      <c r="E665" s="138" t="s">
        <v>121</v>
      </c>
      <c r="F665" s="128">
        <v>62809035350021</v>
      </c>
      <c r="G665" s="118" t="e">
        <f>VLOOKUP(F665,#REF!,2,)</f>
        <v>#REF!</v>
      </c>
      <c r="H665" s="129" t="s">
        <v>3450</v>
      </c>
      <c r="I665" s="130">
        <v>882822328</v>
      </c>
      <c r="J665" s="131">
        <v>12000000</v>
      </c>
      <c r="K665" s="131">
        <v>0</v>
      </c>
      <c r="L665" s="269">
        <v>0</v>
      </c>
      <c r="M665" s="120">
        <v>12000000</v>
      </c>
      <c r="N665" s="285"/>
    </row>
    <row r="666" spans="2:14" hidden="1" x14ac:dyDescent="0.25">
      <c r="B666" s="163">
        <v>117</v>
      </c>
      <c r="C666" s="127" t="s">
        <v>1600</v>
      </c>
      <c r="D666" s="116">
        <v>97.7</v>
      </c>
      <c r="E666" s="138" t="s">
        <v>121</v>
      </c>
      <c r="F666" s="128">
        <v>42711861110064</v>
      </c>
      <c r="G666" s="118" t="e">
        <f>VLOOKUP(F666,#REF!,2,)</f>
        <v>#REF!</v>
      </c>
      <c r="H666" s="207" t="s">
        <v>2764</v>
      </c>
      <c r="I666" s="207">
        <v>993513669</v>
      </c>
      <c r="J666" s="131">
        <v>12000000</v>
      </c>
      <c r="K666" s="131">
        <v>0</v>
      </c>
      <c r="L666" s="269">
        <v>12000000</v>
      </c>
      <c r="M666" s="120">
        <v>12000000</v>
      </c>
      <c r="N666" s="285"/>
    </row>
    <row r="667" spans="2:14" hidden="1" x14ac:dyDescent="0.25">
      <c r="B667" s="163">
        <v>118</v>
      </c>
      <c r="C667" s="127" t="s">
        <v>1821</v>
      </c>
      <c r="D667" s="116">
        <v>117</v>
      </c>
      <c r="E667" s="138" t="s">
        <v>36</v>
      </c>
      <c r="F667" s="128">
        <v>41512851140028</v>
      </c>
      <c r="G667" s="118" t="e">
        <f>VLOOKUP(F667,#REF!,2,)</f>
        <v>#REF!</v>
      </c>
      <c r="H667" s="129" t="s">
        <v>3054</v>
      </c>
      <c r="I667" s="130">
        <v>945955586</v>
      </c>
      <c r="J667" s="131">
        <v>12000000</v>
      </c>
      <c r="K667" s="131">
        <v>0</v>
      </c>
      <c r="L667" s="269">
        <v>0</v>
      </c>
      <c r="M667" s="120">
        <v>12000000</v>
      </c>
      <c r="N667" s="285"/>
    </row>
    <row r="668" spans="2:14" hidden="1" x14ac:dyDescent="0.25">
      <c r="B668" s="163">
        <v>119</v>
      </c>
      <c r="C668" s="127" t="s">
        <v>1698</v>
      </c>
      <c r="D668" s="116">
        <v>105</v>
      </c>
      <c r="E668" s="138" t="s">
        <v>36</v>
      </c>
      <c r="F668" s="128">
        <v>41008931140045</v>
      </c>
      <c r="G668" s="118" t="e">
        <f>VLOOKUP(F668,#REF!,2,)</f>
        <v>#REF!</v>
      </c>
      <c r="H668" s="129" t="s">
        <v>2886</v>
      </c>
      <c r="I668" s="130">
        <v>945450810</v>
      </c>
      <c r="J668" s="131">
        <v>12000000</v>
      </c>
      <c r="K668" s="131">
        <v>0</v>
      </c>
      <c r="L668" s="269">
        <v>12000000</v>
      </c>
      <c r="M668" s="120">
        <v>12000000</v>
      </c>
      <c r="N668" s="285"/>
    </row>
    <row r="669" spans="2:14" hidden="1" x14ac:dyDescent="0.25">
      <c r="B669" s="163">
        <v>120</v>
      </c>
      <c r="C669" s="127" t="s">
        <v>3988</v>
      </c>
      <c r="D669" s="116">
        <v>70</v>
      </c>
      <c r="E669" s="138" t="s">
        <v>36</v>
      </c>
      <c r="F669" s="128">
        <v>42305941010023</v>
      </c>
      <c r="G669" s="118" t="e">
        <f>VLOOKUP(F669,#REF!,2,)</f>
        <v>#REF!</v>
      </c>
      <c r="H669" s="129" t="s">
        <v>4869</v>
      </c>
      <c r="I669" s="130">
        <v>978611968</v>
      </c>
      <c r="J669" s="131">
        <v>12000000</v>
      </c>
      <c r="K669" s="131">
        <v>0</v>
      </c>
      <c r="L669" s="269">
        <v>-11000000</v>
      </c>
      <c r="M669" s="120">
        <f t="shared" ref="M669" si="64">J669-K669-L669</f>
        <v>23000000</v>
      </c>
      <c r="N669" s="285"/>
    </row>
    <row r="670" spans="2:14" hidden="1" x14ac:dyDescent="0.25">
      <c r="B670" s="163">
        <v>121</v>
      </c>
      <c r="C670" s="127" t="s">
        <v>1339</v>
      </c>
      <c r="D670" s="116">
        <v>86</v>
      </c>
      <c r="E670" s="138" t="s">
        <v>1240</v>
      </c>
      <c r="F670" s="128">
        <v>61607015260060</v>
      </c>
      <c r="G670" s="118" t="e">
        <f>VLOOKUP(F670,#REF!,2,)</f>
        <v>#REF!</v>
      </c>
      <c r="H670" s="166" t="s">
        <v>2436</v>
      </c>
      <c r="I670" s="130">
        <v>914024460</v>
      </c>
      <c r="J670" s="131">
        <v>12000000</v>
      </c>
      <c r="K670" s="131">
        <v>0</v>
      </c>
      <c r="L670" s="269">
        <v>0</v>
      </c>
      <c r="M670" s="120">
        <v>12000000</v>
      </c>
      <c r="N670" s="285"/>
    </row>
    <row r="671" spans="2:14" hidden="1" x14ac:dyDescent="0.25">
      <c r="B671" s="163">
        <v>122</v>
      </c>
      <c r="C671" s="127" t="s">
        <v>1782</v>
      </c>
      <c r="D671" s="116">
        <v>65</v>
      </c>
      <c r="E671" s="138" t="s">
        <v>1240</v>
      </c>
      <c r="F671" s="128">
        <v>31908995380010</v>
      </c>
      <c r="G671" s="118" t="e">
        <f>VLOOKUP(F671,#REF!,2,)</f>
        <v>#REF!</v>
      </c>
      <c r="H671" s="166" t="s">
        <v>3009</v>
      </c>
      <c r="I671" s="130">
        <v>982000997</v>
      </c>
      <c r="J671" s="131">
        <v>12000000</v>
      </c>
      <c r="K671" s="131">
        <v>0</v>
      </c>
      <c r="L671" s="269">
        <v>0</v>
      </c>
      <c r="M671" s="120">
        <v>12000000</v>
      </c>
      <c r="N671" s="285"/>
    </row>
    <row r="672" spans="2:14" hidden="1" x14ac:dyDescent="0.25">
      <c r="B672" s="163">
        <v>123</v>
      </c>
      <c r="C672" s="127" t="s">
        <v>1531</v>
      </c>
      <c r="D672" s="116">
        <v>72</v>
      </c>
      <c r="E672" s="138" t="s">
        <v>121</v>
      </c>
      <c r="F672" s="128">
        <v>41511975300026</v>
      </c>
      <c r="G672" s="118" t="e">
        <f>VLOOKUP(F672,#REF!,2,)</f>
        <v>#REF!</v>
      </c>
      <c r="H672" s="207" t="s">
        <v>2683</v>
      </c>
      <c r="I672" s="130">
        <v>995789552</v>
      </c>
      <c r="J672" s="131">
        <v>12000000</v>
      </c>
      <c r="K672" s="131">
        <v>0</v>
      </c>
      <c r="L672" s="269">
        <v>12000000</v>
      </c>
      <c r="M672" s="120">
        <v>12000000</v>
      </c>
      <c r="N672" s="285"/>
    </row>
    <row r="673" spans="2:14" hidden="1" x14ac:dyDescent="0.25">
      <c r="B673" s="163">
        <v>124</v>
      </c>
      <c r="C673" s="127" t="s">
        <v>1359</v>
      </c>
      <c r="D673" s="116">
        <v>75</v>
      </c>
      <c r="E673" s="138" t="s">
        <v>1240</v>
      </c>
      <c r="F673" s="128">
        <v>61507005330031</v>
      </c>
      <c r="G673" s="118" t="e">
        <f>VLOOKUP(F673,#REF!,2,)</f>
        <v>#REF!</v>
      </c>
      <c r="H673" s="166" t="s">
        <v>2461</v>
      </c>
      <c r="I673" s="130">
        <v>910826383</v>
      </c>
      <c r="J673" s="131">
        <v>12000000</v>
      </c>
      <c r="K673" s="131">
        <v>0</v>
      </c>
      <c r="L673" s="269">
        <v>12000000</v>
      </c>
      <c r="M673" s="120">
        <v>12000000</v>
      </c>
      <c r="N673" s="285"/>
    </row>
    <row r="674" spans="2:14" hidden="1" x14ac:dyDescent="0.25">
      <c r="B674" s="163">
        <v>125</v>
      </c>
      <c r="C674" s="127" t="s">
        <v>2351</v>
      </c>
      <c r="D674" s="116">
        <v>90</v>
      </c>
      <c r="E674" s="138" t="s">
        <v>36</v>
      </c>
      <c r="F674" s="128">
        <v>42203995300012</v>
      </c>
      <c r="G674" s="118" t="e">
        <f>VLOOKUP(F674,#REF!,2,)</f>
        <v>#REF!</v>
      </c>
      <c r="H674" s="129" t="s">
        <v>3712</v>
      </c>
      <c r="I674" s="130">
        <v>883089699</v>
      </c>
      <c r="J674" s="131">
        <v>12000000</v>
      </c>
      <c r="K674" s="131">
        <v>0</v>
      </c>
      <c r="L674" s="269">
        <v>0</v>
      </c>
      <c r="M674" s="120">
        <v>12000000</v>
      </c>
      <c r="N674" s="285"/>
    </row>
    <row r="675" spans="2:14" hidden="1" x14ac:dyDescent="0.25">
      <c r="B675" s="163">
        <v>126</v>
      </c>
      <c r="C675" s="127" t="s">
        <v>2275</v>
      </c>
      <c r="D675" s="116">
        <v>84</v>
      </c>
      <c r="E675" s="138" t="s">
        <v>36</v>
      </c>
      <c r="F675" s="128">
        <v>40904871140053</v>
      </c>
      <c r="G675" s="118" t="e">
        <f>VLOOKUP(F675,#REF!,2,)</f>
        <v>#REF!</v>
      </c>
      <c r="H675" s="129" t="s">
        <v>3618</v>
      </c>
      <c r="I675" s="130">
        <v>978553588</v>
      </c>
      <c r="J675" s="131">
        <v>12000000</v>
      </c>
      <c r="K675" s="131">
        <v>0</v>
      </c>
      <c r="L675" s="269">
        <v>12000000</v>
      </c>
      <c r="M675" s="120">
        <v>12000000</v>
      </c>
      <c r="N675" s="285"/>
    </row>
    <row r="676" spans="2:14" hidden="1" x14ac:dyDescent="0.25">
      <c r="B676" s="163">
        <v>127</v>
      </c>
      <c r="C676" s="127" t="s">
        <v>1956</v>
      </c>
      <c r="D676" s="116">
        <v>73</v>
      </c>
      <c r="E676" s="138" t="s">
        <v>36</v>
      </c>
      <c r="F676" s="128">
        <v>62602025300033</v>
      </c>
      <c r="G676" s="118" t="e">
        <f>VLOOKUP(F676,#REF!,2,)</f>
        <v>#REF!</v>
      </c>
      <c r="H676" s="129" t="s">
        <v>3219</v>
      </c>
      <c r="I676" s="130">
        <v>914177660</v>
      </c>
      <c r="J676" s="131">
        <v>12000000</v>
      </c>
      <c r="K676" s="131">
        <v>0</v>
      </c>
      <c r="L676" s="269">
        <v>12000000</v>
      </c>
      <c r="M676" s="120">
        <v>12000000</v>
      </c>
      <c r="N676" s="285"/>
    </row>
    <row r="677" spans="2:14" hidden="1" x14ac:dyDescent="0.25">
      <c r="B677" s="163">
        <v>128</v>
      </c>
      <c r="C677" s="127" t="s">
        <v>1530</v>
      </c>
      <c r="D677" s="116">
        <v>93</v>
      </c>
      <c r="E677" s="138" t="s">
        <v>121</v>
      </c>
      <c r="F677" s="128">
        <v>41810901110075</v>
      </c>
      <c r="G677" s="118" t="e">
        <f>VLOOKUP(F677,#REF!,2,)</f>
        <v>#REF!</v>
      </c>
      <c r="H677" s="129" t="s">
        <v>2681</v>
      </c>
      <c r="I677" s="130">
        <v>905138990</v>
      </c>
      <c r="J677" s="131">
        <v>12000000</v>
      </c>
      <c r="K677" s="131">
        <v>0</v>
      </c>
      <c r="L677" s="269">
        <v>12000000</v>
      </c>
      <c r="M677" s="120">
        <v>12000000</v>
      </c>
      <c r="N677" s="285"/>
    </row>
    <row r="678" spans="2:14" hidden="1" x14ac:dyDescent="0.25">
      <c r="B678" s="163">
        <v>129</v>
      </c>
      <c r="C678" s="127" t="s">
        <v>1948</v>
      </c>
      <c r="D678" s="116">
        <v>106</v>
      </c>
      <c r="E678" s="138" t="s">
        <v>181</v>
      </c>
      <c r="F678" s="128">
        <v>62505025380037</v>
      </c>
      <c r="G678" s="118" t="e">
        <f>VLOOKUP(F678,#REF!,2,)</f>
        <v>#REF!</v>
      </c>
      <c r="H678" s="129" t="s">
        <v>2822</v>
      </c>
      <c r="I678" s="130">
        <v>914462136</v>
      </c>
      <c r="J678" s="131">
        <v>12000000</v>
      </c>
      <c r="K678" s="131">
        <v>0</v>
      </c>
      <c r="L678" s="269">
        <v>0</v>
      </c>
      <c r="M678" s="120">
        <v>12000000</v>
      </c>
      <c r="N678" s="285"/>
    </row>
    <row r="679" spans="2:14" hidden="1" x14ac:dyDescent="0.25">
      <c r="B679" s="163">
        <v>130</v>
      </c>
      <c r="C679" s="127" t="s">
        <v>1493</v>
      </c>
      <c r="D679" s="116">
        <v>76</v>
      </c>
      <c r="E679" s="138" t="s">
        <v>318</v>
      </c>
      <c r="F679" s="128">
        <v>50605035350031</v>
      </c>
      <c r="G679" s="118" t="e">
        <f>VLOOKUP(F679,#REF!,2,)</f>
        <v>#REF!</v>
      </c>
      <c r="H679" s="129" t="s">
        <v>2632</v>
      </c>
      <c r="I679" s="130">
        <v>954445435</v>
      </c>
      <c r="J679" s="131">
        <v>12000000</v>
      </c>
      <c r="K679" s="131">
        <v>0</v>
      </c>
      <c r="L679" s="269">
        <v>0</v>
      </c>
      <c r="M679" s="120">
        <v>12000000</v>
      </c>
      <c r="N679" s="285"/>
    </row>
    <row r="680" spans="2:14" hidden="1" x14ac:dyDescent="0.25">
      <c r="B680" s="163">
        <v>131</v>
      </c>
      <c r="C680" s="127" t="s">
        <v>2327</v>
      </c>
      <c r="D680" s="116">
        <v>99.8</v>
      </c>
      <c r="E680" s="138" t="s">
        <v>181</v>
      </c>
      <c r="F680" s="128">
        <v>41504911140068</v>
      </c>
      <c r="G680" s="118" t="e">
        <f>VLOOKUP(F680,#REF!,2,)</f>
        <v>#REF!</v>
      </c>
      <c r="H680" s="129" t="s">
        <v>3679</v>
      </c>
      <c r="I680" s="130">
        <v>914426234</v>
      </c>
      <c r="J680" s="131">
        <v>12000000</v>
      </c>
      <c r="K680" s="131">
        <v>0</v>
      </c>
      <c r="L680" s="269">
        <v>0</v>
      </c>
      <c r="M680" s="120">
        <v>12000000</v>
      </c>
      <c r="N680" s="285"/>
    </row>
    <row r="681" spans="2:14" hidden="1" x14ac:dyDescent="0.25">
      <c r="B681" s="163">
        <v>132</v>
      </c>
      <c r="C681" s="127" t="s">
        <v>1380</v>
      </c>
      <c r="D681" s="116">
        <v>95.3</v>
      </c>
      <c r="E681" s="138" t="s">
        <v>318</v>
      </c>
      <c r="F681" s="128">
        <v>60605045260055</v>
      </c>
      <c r="G681" s="118" t="e">
        <f>VLOOKUP(F681,#REF!,2,)</f>
        <v>#REF!</v>
      </c>
      <c r="H681" s="129" t="s">
        <v>2498</v>
      </c>
      <c r="I681" s="130">
        <v>913101625</v>
      </c>
      <c r="J681" s="131">
        <v>12000000</v>
      </c>
      <c r="K681" s="131">
        <v>0</v>
      </c>
      <c r="L681" s="269">
        <v>0</v>
      </c>
      <c r="M681" s="120">
        <v>12000000</v>
      </c>
      <c r="N681" s="285"/>
    </row>
    <row r="682" spans="2:14" hidden="1" x14ac:dyDescent="0.25">
      <c r="B682" s="163">
        <v>133</v>
      </c>
      <c r="C682" s="127" t="s">
        <v>2136</v>
      </c>
      <c r="D682" s="116">
        <v>69.099999999999994</v>
      </c>
      <c r="E682" s="138" t="s">
        <v>1240</v>
      </c>
      <c r="F682" s="128">
        <v>30604965090015</v>
      </c>
      <c r="G682" s="118" t="e">
        <f>VLOOKUP(F682,#REF!,2,)</f>
        <v>#REF!</v>
      </c>
      <c r="H682" s="129" t="s">
        <v>3448</v>
      </c>
      <c r="I682" s="130">
        <v>901984555</v>
      </c>
      <c r="J682" s="131">
        <v>12000000</v>
      </c>
      <c r="K682" s="131">
        <v>0</v>
      </c>
      <c r="L682" s="269">
        <v>1600000</v>
      </c>
      <c r="M682" s="120">
        <v>12000000</v>
      </c>
      <c r="N682" s="285"/>
    </row>
    <row r="683" spans="2:14" hidden="1" x14ac:dyDescent="0.25">
      <c r="B683" s="163">
        <v>134</v>
      </c>
      <c r="C683" s="127" t="s">
        <v>1770</v>
      </c>
      <c r="D683" s="116">
        <v>68.599999999999994</v>
      </c>
      <c r="E683" s="138" t="s">
        <v>1240</v>
      </c>
      <c r="F683" s="128">
        <v>31904941550012</v>
      </c>
      <c r="G683" s="118" t="e">
        <f>VLOOKUP(F683,#REF!,2,)</f>
        <v>#REF!</v>
      </c>
      <c r="H683" s="129" t="s">
        <v>2985</v>
      </c>
      <c r="I683" s="130">
        <v>942544555</v>
      </c>
      <c r="J683" s="131">
        <v>12000000</v>
      </c>
      <c r="K683" s="131">
        <v>0</v>
      </c>
      <c r="L683" s="269">
        <v>2500000</v>
      </c>
      <c r="M683" s="120">
        <v>12000000</v>
      </c>
      <c r="N683" s="285"/>
    </row>
    <row r="684" spans="2:14" hidden="1" x14ac:dyDescent="0.25">
      <c r="B684" s="163">
        <v>135</v>
      </c>
      <c r="C684" s="127" t="s">
        <v>1378</v>
      </c>
      <c r="D684" s="116">
        <v>90</v>
      </c>
      <c r="E684" s="138" t="s">
        <v>4485</v>
      </c>
      <c r="F684" s="128">
        <v>52806045320014</v>
      </c>
      <c r="G684" s="118" t="e">
        <f>VLOOKUP(F684,#REF!,2,)</f>
        <v>#REF!</v>
      </c>
      <c r="H684" s="129" t="s">
        <v>2495</v>
      </c>
      <c r="I684" s="130">
        <v>938704441</v>
      </c>
      <c r="J684" s="131">
        <v>12000000</v>
      </c>
      <c r="K684" s="131">
        <v>0</v>
      </c>
      <c r="L684" s="269">
        <v>0</v>
      </c>
      <c r="M684" s="120">
        <v>12000000</v>
      </c>
      <c r="N684" s="285"/>
    </row>
    <row r="685" spans="2:14" hidden="1" x14ac:dyDescent="0.25">
      <c r="B685" s="163">
        <v>136</v>
      </c>
      <c r="C685" s="127" t="s">
        <v>3989</v>
      </c>
      <c r="D685" s="116">
        <v>95</v>
      </c>
      <c r="E685" s="138" t="s">
        <v>4485</v>
      </c>
      <c r="F685" s="128">
        <v>31106805380012</v>
      </c>
      <c r="G685" s="118" t="e">
        <f>VLOOKUP(F685,#REF!,2,)</f>
        <v>#REF!</v>
      </c>
      <c r="H685" s="129" t="s">
        <v>4870</v>
      </c>
      <c r="I685" s="130">
        <v>945434055</v>
      </c>
      <c r="J685" s="131">
        <v>12000000</v>
      </c>
      <c r="K685" s="131">
        <v>0</v>
      </c>
      <c r="L685" s="269">
        <v>-11000000</v>
      </c>
      <c r="M685" s="120">
        <f t="shared" ref="M685" si="65">J685-K685-L685</f>
        <v>23000000</v>
      </c>
      <c r="N685" s="285"/>
    </row>
    <row r="686" spans="2:14" x14ac:dyDescent="0.25">
      <c r="B686" s="163">
        <v>137</v>
      </c>
      <c r="C686" s="127" t="s">
        <v>3990</v>
      </c>
      <c r="D686" s="116">
        <v>72</v>
      </c>
      <c r="E686" s="138" t="s">
        <v>4485</v>
      </c>
      <c r="F686" s="128">
        <v>50909025300027</v>
      </c>
      <c r="G686" s="118"/>
      <c r="H686" s="129" t="s">
        <v>3600</v>
      </c>
      <c r="I686" s="130">
        <v>907113174</v>
      </c>
      <c r="J686" s="131">
        <v>12000000</v>
      </c>
      <c r="K686" s="121">
        <v>5499990</v>
      </c>
      <c r="L686" s="269">
        <v>-11000000</v>
      </c>
      <c r="M686" s="120">
        <v>17499990</v>
      </c>
      <c r="N686" s="285"/>
    </row>
    <row r="687" spans="2:14" x14ac:dyDescent="0.25">
      <c r="B687" s="163">
        <v>138</v>
      </c>
      <c r="C687" s="127" t="s">
        <v>1486</v>
      </c>
      <c r="D687" s="116">
        <v>97.4</v>
      </c>
      <c r="E687" s="138" t="s">
        <v>318</v>
      </c>
      <c r="F687" s="128">
        <v>51709035300018</v>
      </c>
      <c r="G687" s="118"/>
      <c r="H687" s="129" t="s">
        <v>4322</v>
      </c>
      <c r="I687" s="130">
        <v>937331700</v>
      </c>
      <c r="J687" s="131">
        <v>12000000</v>
      </c>
      <c r="K687" s="121">
        <v>5499984</v>
      </c>
      <c r="L687" s="269">
        <v>-5500000</v>
      </c>
      <c r="M687" s="120">
        <v>17499984</v>
      </c>
      <c r="N687" s="285"/>
    </row>
    <row r="688" spans="2:14" hidden="1" x14ac:dyDescent="0.25">
      <c r="B688" s="163">
        <v>139</v>
      </c>
      <c r="C688" s="127" t="s">
        <v>1997</v>
      </c>
      <c r="D688" s="116">
        <v>96</v>
      </c>
      <c r="E688" s="138" t="s">
        <v>121</v>
      </c>
      <c r="F688" s="128">
        <v>60702005310031</v>
      </c>
      <c r="G688" s="118" t="e">
        <f>VLOOKUP(F688,#REF!,2,)</f>
        <v>#REF!</v>
      </c>
      <c r="H688" s="129" t="s">
        <v>3277</v>
      </c>
      <c r="I688" s="130">
        <v>913104141</v>
      </c>
      <c r="J688" s="131">
        <v>12000000</v>
      </c>
      <c r="K688" s="131">
        <v>0</v>
      </c>
      <c r="L688" s="269">
        <v>12000000</v>
      </c>
      <c r="M688" s="120">
        <v>12000000</v>
      </c>
      <c r="N688" s="285"/>
    </row>
    <row r="689" spans="2:14" hidden="1" x14ac:dyDescent="0.25">
      <c r="B689" s="163">
        <v>140</v>
      </c>
      <c r="C689" s="127" t="s">
        <v>2283</v>
      </c>
      <c r="D689" s="116">
        <v>74.3</v>
      </c>
      <c r="E689" s="138" t="s">
        <v>121</v>
      </c>
      <c r="F689" s="128">
        <v>61704016030055</v>
      </c>
      <c r="G689" s="118" t="e">
        <f>VLOOKUP(F689,#REF!,2,)</f>
        <v>#REF!</v>
      </c>
      <c r="H689" s="129" t="s">
        <v>3628</v>
      </c>
      <c r="I689" s="130">
        <v>931662199</v>
      </c>
      <c r="J689" s="131">
        <v>12000000</v>
      </c>
      <c r="K689" s="131">
        <v>0</v>
      </c>
      <c r="L689" s="269">
        <v>0</v>
      </c>
      <c r="M689" s="120">
        <v>12000000</v>
      </c>
      <c r="N689" s="285"/>
    </row>
    <row r="690" spans="2:14" hidden="1" x14ac:dyDescent="0.25">
      <c r="B690" s="163">
        <v>141</v>
      </c>
      <c r="C690" s="127" t="s">
        <v>2308</v>
      </c>
      <c r="D690" s="116">
        <v>95.7</v>
      </c>
      <c r="E690" s="138" t="s">
        <v>36</v>
      </c>
      <c r="F690" s="128">
        <v>42908911130039</v>
      </c>
      <c r="G690" s="118" t="e">
        <f>VLOOKUP(F690,#REF!,2,)</f>
        <v>#REF!</v>
      </c>
      <c r="H690" s="129" t="s">
        <v>3219</v>
      </c>
      <c r="I690" s="130">
        <v>914166434</v>
      </c>
      <c r="J690" s="131">
        <v>12000000</v>
      </c>
      <c r="K690" s="131">
        <v>0</v>
      </c>
      <c r="L690" s="269">
        <v>6000000</v>
      </c>
      <c r="M690" s="120">
        <v>12000000</v>
      </c>
      <c r="N690" s="285"/>
    </row>
    <row r="691" spans="2:14" hidden="1" x14ac:dyDescent="0.25">
      <c r="B691" s="163">
        <v>142</v>
      </c>
      <c r="C691" s="127" t="s">
        <v>2276</v>
      </c>
      <c r="D691" s="116">
        <v>70</v>
      </c>
      <c r="E691" s="138" t="s">
        <v>1240</v>
      </c>
      <c r="F691" s="128">
        <v>40211821140042</v>
      </c>
      <c r="G691" s="118" t="e">
        <f>VLOOKUP(F691,#REF!,2,)</f>
        <v>#REF!</v>
      </c>
      <c r="H691" s="129" t="s">
        <v>3620</v>
      </c>
      <c r="I691" s="130">
        <v>939588284</v>
      </c>
      <c r="J691" s="131">
        <v>12000000</v>
      </c>
      <c r="K691" s="131">
        <v>0</v>
      </c>
      <c r="L691" s="269">
        <v>12000000</v>
      </c>
      <c r="M691" s="120">
        <v>12000000</v>
      </c>
      <c r="N691" s="285"/>
    </row>
    <row r="692" spans="2:14" x14ac:dyDescent="0.25">
      <c r="B692" s="163">
        <v>143</v>
      </c>
      <c r="C692" s="127" t="s">
        <v>2028</v>
      </c>
      <c r="D692" s="116">
        <v>63</v>
      </c>
      <c r="E692" s="138" t="s">
        <v>309</v>
      </c>
      <c r="F692" s="128">
        <v>63006055780019</v>
      </c>
      <c r="G692" s="118"/>
      <c r="H692" s="129" t="s">
        <v>3312</v>
      </c>
      <c r="I692" s="130">
        <v>932412622</v>
      </c>
      <c r="J692" s="131">
        <v>12000000</v>
      </c>
      <c r="K692" s="121">
        <v>1374996</v>
      </c>
      <c r="L692" s="269">
        <v>13374996</v>
      </c>
      <c r="M692" s="120">
        <v>13374996</v>
      </c>
      <c r="N692" s="285"/>
    </row>
    <row r="693" spans="2:14" hidden="1" x14ac:dyDescent="0.25">
      <c r="B693" s="163">
        <v>144</v>
      </c>
      <c r="C693" s="127" t="s">
        <v>2334</v>
      </c>
      <c r="D693" s="116"/>
      <c r="E693" s="138" t="s">
        <v>121</v>
      </c>
      <c r="F693" s="128">
        <v>61801015260033</v>
      </c>
      <c r="G693" s="118" t="e">
        <f>VLOOKUP(F693,#REF!,2,)</f>
        <v>#REF!</v>
      </c>
      <c r="H693" s="129" t="s">
        <v>3689</v>
      </c>
      <c r="I693" s="130">
        <v>933926668</v>
      </c>
      <c r="J693" s="131">
        <v>12000000</v>
      </c>
      <c r="K693" s="131">
        <v>0</v>
      </c>
      <c r="L693" s="269">
        <v>0</v>
      </c>
      <c r="M693" s="120">
        <v>12000000</v>
      </c>
      <c r="N693" s="285"/>
    </row>
    <row r="694" spans="2:14" hidden="1" x14ac:dyDescent="0.25">
      <c r="B694" s="163">
        <v>145</v>
      </c>
      <c r="C694" s="127" t="s">
        <v>1844</v>
      </c>
      <c r="D694" s="116">
        <v>88.7</v>
      </c>
      <c r="E694" s="138" t="s">
        <v>1240</v>
      </c>
      <c r="F694" s="128">
        <v>62006005300035</v>
      </c>
      <c r="G694" s="118" t="e">
        <f>VLOOKUP(F694,#REF!,2,)</f>
        <v>#REF!</v>
      </c>
      <c r="H694" s="129" t="s">
        <v>3083</v>
      </c>
      <c r="I694" s="130">
        <v>993889420</v>
      </c>
      <c r="J694" s="131">
        <v>12000000</v>
      </c>
      <c r="K694" s="131">
        <v>0</v>
      </c>
      <c r="L694" s="269">
        <v>4200000</v>
      </c>
      <c r="M694" s="120">
        <v>12000000</v>
      </c>
      <c r="N694" s="285"/>
    </row>
    <row r="695" spans="2:14" hidden="1" x14ac:dyDescent="0.25">
      <c r="B695" s="163">
        <v>146</v>
      </c>
      <c r="C695" s="127" t="s">
        <v>1872</v>
      </c>
      <c r="D695" s="116">
        <v>72.5</v>
      </c>
      <c r="E695" s="138" t="s">
        <v>121</v>
      </c>
      <c r="F695" s="128">
        <v>60802025310012</v>
      </c>
      <c r="G695" s="118" t="e">
        <f>VLOOKUP(F695,#REF!,2,)</f>
        <v>#REF!</v>
      </c>
      <c r="H695" s="129" t="s">
        <v>3112</v>
      </c>
      <c r="I695" s="130">
        <v>907458191</v>
      </c>
      <c r="J695" s="131">
        <v>12000000</v>
      </c>
      <c r="K695" s="131">
        <v>0</v>
      </c>
      <c r="L695" s="269">
        <v>0</v>
      </c>
      <c r="M695" s="120">
        <v>12000000</v>
      </c>
      <c r="N695" s="285"/>
    </row>
    <row r="696" spans="2:14" hidden="1" x14ac:dyDescent="0.25">
      <c r="B696" s="163">
        <v>147</v>
      </c>
      <c r="C696" s="127" t="s">
        <v>1538</v>
      </c>
      <c r="D696" s="116">
        <v>76</v>
      </c>
      <c r="E696" s="138" t="s">
        <v>121</v>
      </c>
      <c r="F696" s="128">
        <v>42212965300015</v>
      </c>
      <c r="G696" s="118" t="e">
        <f>VLOOKUP(F696,#REF!,2,)</f>
        <v>#REF!</v>
      </c>
      <c r="H696" s="129" t="s">
        <v>2692</v>
      </c>
      <c r="I696" s="130">
        <v>906374121</v>
      </c>
      <c r="J696" s="131">
        <v>12000000</v>
      </c>
      <c r="K696" s="131">
        <v>0</v>
      </c>
      <c r="L696" s="269">
        <v>0</v>
      </c>
      <c r="M696" s="120">
        <v>12000000</v>
      </c>
      <c r="N696" s="285"/>
    </row>
    <row r="697" spans="2:14" hidden="1" x14ac:dyDescent="0.25">
      <c r="B697" s="163">
        <v>148</v>
      </c>
      <c r="C697" s="127" t="s">
        <v>3991</v>
      </c>
      <c r="D697" s="116">
        <v>78</v>
      </c>
      <c r="E697" s="138" t="s">
        <v>181</v>
      </c>
      <c r="F697" s="128">
        <v>42605975400019</v>
      </c>
      <c r="G697" s="118" t="e">
        <f>VLOOKUP(F697,#REF!,2,)</f>
        <v>#REF!</v>
      </c>
      <c r="H697" s="129" t="s">
        <v>4871</v>
      </c>
      <c r="I697" s="130">
        <v>949546361</v>
      </c>
      <c r="J697" s="131">
        <v>12000000</v>
      </c>
      <c r="K697" s="131">
        <v>0</v>
      </c>
      <c r="L697" s="269">
        <v>-11000000</v>
      </c>
      <c r="M697" s="120">
        <f t="shared" ref="M697:M698" si="66">J697-K697-L697</f>
        <v>23000000</v>
      </c>
      <c r="N697" s="285"/>
    </row>
    <row r="698" spans="2:14" hidden="1" x14ac:dyDescent="0.25">
      <c r="B698" s="185">
        <v>149</v>
      </c>
      <c r="C698" s="160" t="s">
        <v>2291</v>
      </c>
      <c r="D698" s="148">
        <v>78</v>
      </c>
      <c r="E698" s="187" t="s">
        <v>318</v>
      </c>
      <c r="F698" s="188">
        <v>61011035300011</v>
      </c>
      <c r="G698" s="118" t="e">
        <f>VLOOKUP(F698,#REF!,2,)</f>
        <v>#REF!</v>
      </c>
      <c r="H698" s="189" t="s">
        <v>4872</v>
      </c>
      <c r="I698" s="222">
        <v>931701167</v>
      </c>
      <c r="J698" s="159">
        <v>916000</v>
      </c>
      <c r="K698" s="159">
        <v>0</v>
      </c>
      <c r="L698" s="272">
        <v>0</v>
      </c>
      <c r="M698" s="120">
        <f t="shared" si="66"/>
        <v>916000</v>
      </c>
      <c r="N698" s="285"/>
    </row>
    <row r="699" spans="2:14" x14ac:dyDescent="0.25">
      <c r="B699" s="163">
        <v>150</v>
      </c>
      <c r="C699" s="127" t="s">
        <v>2329</v>
      </c>
      <c r="D699" s="116">
        <v>84</v>
      </c>
      <c r="E699" s="138" t="s">
        <v>1240</v>
      </c>
      <c r="F699" s="128">
        <v>31611975290015</v>
      </c>
      <c r="G699" s="118"/>
      <c r="H699" s="129" t="s">
        <v>3683</v>
      </c>
      <c r="I699" s="130">
        <v>914066696</v>
      </c>
      <c r="J699" s="131">
        <v>12000000</v>
      </c>
      <c r="K699" s="121">
        <v>916664</v>
      </c>
      <c r="L699" s="269">
        <v>500000</v>
      </c>
      <c r="M699" s="120">
        <v>12916664</v>
      </c>
      <c r="N699" s="285"/>
    </row>
    <row r="700" spans="2:14" hidden="1" x14ac:dyDescent="0.25">
      <c r="B700" s="163">
        <v>151</v>
      </c>
      <c r="C700" s="127" t="s">
        <v>2001</v>
      </c>
      <c r="D700" s="116">
        <v>80.7</v>
      </c>
      <c r="E700" s="138" t="s">
        <v>36</v>
      </c>
      <c r="F700" s="128">
        <v>40308951140018</v>
      </c>
      <c r="G700" s="118" t="e">
        <f>VLOOKUP(F700,#REF!,2,)</f>
        <v>#REF!</v>
      </c>
      <c r="H700" s="129" t="s">
        <v>3282</v>
      </c>
      <c r="I700" s="130">
        <v>934558871</v>
      </c>
      <c r="J700" s="131">
        <v>12000000</v>
      </c>
      <c r="K700" s="131">
        <v>0</v>
      </c>
      <c r="L700" s="269">
        <v>7000000</v>
      </c>
      <c r="M700" s="120">
        <v>12000000</v>
      </c>
      <c r="N700" s="285"/>
    </row>
    <row r="701" spans="2:14" hidden="1" x14ac:dyDescent="0.25">
      <c r="B701" s="163">
        <v>152</v>
      </c>
      <c r="C701" s="127" t="s">
        <v>1397</v>
      </c>
      <c r="D701" s="116">
        <v>79</v>
      </c>
      <c r="E701" s="138" t="s">
        <v>36</v>
      </c>
      <c r="F701" s="128">
        <v>41212861140022</v>
      </c>
      <c r="G701" s="118" t="e">
        <f>VLOOKUP(F701,#REF!,2,)</f>
        <v>#REF!</v>
      </c>
      <c r="H701" s="129" t="s">
        <v>2523</v>
      </c>
      <c r="I701" s="130">
        <v>931448871</v>
      </c>
      <c r="J701" s="131">
        <v>12000000</v>
      </c>
      <c r="K701" s="131">
        <v>0</v>
      </c>
      <c r="L701" s="269">
        <v>6000000</v>
      </c>
      <c r="M701" s="120">
        <v>12000000</v>
      </c>
      <c r="N701" s="285"/>
    </row>
    <row r="702" spans="2:14" hidden="1" x14ac:dyDescent="0.25">
      <c r="B702" s="163">
        <v>153</v>
      </c>
      <c r="C702" s="127" t="s">
        <v>1917</v>
      </c>
      <c r="D702" s="116">
        <v>63.1</v>
      </c>
      <c r="E702" s="138" t="s">
        <v>121</v>
      </c>
      <c r="F702" s="128">
        <v>61202045370015</v>
      </c>
      <c r="G702" s="118" t="e">
        <f>VLOOKUP(F702,#REF!,2,)</f>
        <v>#REF!</v>
      </c>
      <c r="H702" s="129" t="s">
        <v>3166</v>
      </c>
      <c r="I702" s="130">
        <v>914432254</v>
      </c>
      <c r="J702" s="131">
        <v>12000000</v>
      </c>
      <c r="K702" s="131">
        <v>0</v>
      </c>
      <c r="L702" s="269">
        <v>0</v>
      </c>
      <c r="M702" s="120">
        <v>12000000</v>
      </c>
      <c r="N702" s="285"/>
    </row>
    <row r="703" spans="2:14" hidden="1" x14ac:dyDescent="0.25">
      <c r="B703" s="163">
        <v>154</v>
      </c>
      <c r="C703" s="127" t="s">
        <v>2250</v>
      </c>
      <c r="D703" s="116">
        <v>79.400000000000006</v>
      </c>
      <c r="E703" s="138" t="s">
        <v>36</v>
      </c>
      <c r="F703" s="128">
        <v>40809931140036</v>
      </c>
      <c r="G703" s="118" t="e">
        <f>VLOOKUP(F703,#REF!,2,)</f>
        <v>#REF!</v>
      </c>
      <c r="H703" s="129" t="s">
        <v>3579</v>
      </c>
      <c r="I703" s="130">
        <v>997732443</v>
      </c>
      <c r="J703" s="131">
        <v>12000000</v>
      </c>
      <c r="K703" s="131">
        <v>0</v>
      </c>
      <c r="L703" s="269">
        <v>12000000</v>
      </c>
      <c r="M703" s="120">
        <v>12000000</v>
      </c>
      <c r="N703" s="285"/>
    </row>
    <row r="704" spans="2:14" x14ac:dyDescent="0.25">
      <c r="B704" s="163">
        <v>155</v>
      </c>
      <c r="C704" s="127" t="s">
        <v>2096</v>
      </c>
      <c r="D704" s="116">
        <v>74.5</v>
      </c>
      <c r="E704" s="138" t="s">
        <v>36</v>
      </c>
      <c r="F704" s="128">
        <v>60511005280024</v>
      </c>
      <c r="G704" s="118"/>
      <c r="H704" s="129" t="s">
        <v>4486</v>
      </c>
      <c r="I704" s="130">
        <v>991239670</v>
      </c>
      <c r="J704" s="131">
        <v>12000000</v>
      </c>
      <c r="K704" s="121">
        <v>5499990</v>
      </c>
      <c r="L704" s="269">
        <v>-5500000</v>
      </c>
      <c r="M704" s="120">
        <f t="shared" ref="M704" si="67">J704-K704-L704</f>
        <v>12000010</v>
      </c>
      <c r="N704" s="285"/>
    </row>
    <row r="705" spans="2:14" hidden="1" x14ac:dyDescent="0.25">
      <c r="B705" s="163">
        <v>156</v>
      </c>
      <c r="C705" s="127" t="s">
        <v>2346</v>
      </c>
      <c r="D705" s="116">
        <v>87</v>
      </c>
      <c r="E705" s="138" t="s">
        <v>36</v>
      </c>
      <c r="F705" s="128">
        <v>42706941010075</v>
      </c>
      <c r="G705" s="118" t="e">
        <f>VLOOKUP(F705,#REF!,2,)</f>
        <v>#REF!</v>
      </c>
      <c r="H705" s="129" t="s">
        <v>3704</v>
      </c>
      <c r="I705" s="130">
        <v>997038552</v>
      </c>
      <c r="J705" s="131">
        <v>12000000</v>
      </c>
      <c r="K705" s="131">
        <v>0</v>
      </c>
      <c r="L705" s="269">
        <v>50000</v>
      </c>
      <c r="M705" s="120">
        <v>12000000</v>
      </c>
      <c r="N705" s="285"/>
    </row>
    <row r="706" spans="2:14" hidden="1" x14ac:dyDescent="0.25">
      <c r="B706" s="163">
        <v>157</v>
      </c>
      <c r="C706" s="127" t="s">
        <v>3985</v>
      </c>
      <c r="D706" s="116">
        <v>68</v>
      </c>
      <c r="E706" s="138" t="s">
        <v>318</v>
      </c>
      <c r="F706" s="128">
        <v>61005025290011</v>
      </c>
      <c r="G706" s="118" t="e">
        <f>VLOOKUP(F706,#REF!,2,)</f>
        <v>#REF!</v>
      </c>
      <c r="H706" s="129" t="s">
        <v>4873</v>
      </c>
      <c r="I706" s="130">
        <v>997008598</v>
      </c>
      <c r="J706" s="131">
        <v>12000000</v>
      </c>
      <c r="K706" s="131">
        <v>0</v>
      </c>
      <c r="L706" s="269">
        <v>-11000000</v>
      </c>
      <c r="M706" s="120">
        <f t="shared" ref="M706" si="68">J706-K706-L706</f>
        <v>23000000</v>
      </c>
      <c r="N706" s="285"/>
    </row>
    <row r="707" spans="2:14" hidden="1" x14ac:dyDescent="0.25">
      <c r="B707" s="163">
        <v>158</v>
      </c>
      <c r="C707" s="127" t="s">
        <v>1969</v>
      </c>
      <c r="D707" s="116">
        <v>76</v>
      </c>
      <c r="E707" s="138" t="s">
        <v>1240</v>
      </c>
      <c r="F707" s="128">
        <v>42605891110076</v>
      </c>
      <c r="G707" s="118" t="e">
        <f>VLOOKUP(F707,#REF!,2,)</f>
        <v>#REF!</v>
      </c>
      <c r="H707" s="129" t="s">
        <v>3239</v>
      </c>
      <c r="I707" s="130">
        <v>997001255</v>
      </c>
      <c r="J707" s="131">
        <v>12000000</v>
      </c>
      <c r="K707" s="131">
        <v>0</v>
      </c>
      <c r="L707" s="269">
        <v>0</v>
      </c>
      <c r="M707" s="120">
        <v>12000000</v>
      </c>
      <c r="N707" s="285"/>
    </row>
    <row r="708" spans="2:14" hidden="1" x14ac:dyDescent="0.25">
      <c r="B708" s="163">
        <v>159</v>
      </c>
      <c r="C708" s="127" t="s">
        <v>1982</v>
      </c>
      <c r="D708" s="116">
        <v>67</v>
      </c>
      <c r="E708" s="138" t="s">
        <v>36</v>
      </c>
      <c r="F708" s="128">
        <v>41502941010016</v>
      </c>
      <c r="G708" s="118" t="e">
        <f>VLOOKUP(F708,#REF!,2,)</f>
        <v>#REF!</v>
      </c>
      <c r="H708" s="129" t="s">
        <v>3254</v>
      </c>
      <c r="I708" s="130">
        <v>973009489</v>
      </c>
      <c r="J708" s="131">
        <v>12000000</v>
      </c>
      <c r="K708" s="131">
        <v>0</v>
      </c>
      <c r="L708" s="269">
        <v>14000000</v>
      </c>
      <c r="M708" s="120">
        <v>12000000</v>
      </c>
      <c r="N708" s="285"/>
    </row>
    <row r="709" spans="2:14" hidden="1" x14ac:dyDescent="0.25">
      <c r="B709" s="163">
        <v>160</v>
      </c>
      <c r="C709" s="127" t="s">
        <v>2107</v>
      </c>
      <c r="D709" s="116">
        <v>75</v>
      </c>
      <c r="E709" s="138" t="s">
        <v>36</v>
      </c>
      <c r="F709" s="128">
        <v>41701901140103</v>
      </c>
      <c r="G709" s="118" t="e">
        <f>VLOOKUP(F709,#REF!,2,)</f>
        <v>#REF!</v>
      </c>
      <c r="H709" s="129" t="s">
        <v>3416</v>
      </c>
      <c r="I709" s="130" t="s">
        <v>4874</v>
      </c>
      <c r="J709" s="131">
        <v>12000000</v>
      </c>
      <c r="K709" s="131">
        <v>0</v>
      </c>
      <c r="L709" s="269">
        <v>12800000</v>
      </c>
      <c r="M709" s="120">
        <v>12000000</v>
      </c>
      <c r="N709" s="285"/>
    </row>
    <row r="710" spans="2:14" hidden="1" x14ac:dyDescent="0.25">
      <c r="B710" s="163">
        <v>161</v>
      </c>
      <c r="C710" s="127" t="s">
        <v>1657</v>
      </c>
      <c r="D710" s="116">
        <v>80</v>
      </c>
      <c r="E710" s="138" t="s">
        <v>121</v>
      </c>
      <c r="F710" s="128">
        <v>40701951050048</v>
      </c>
      <c r="G710" s="118" t="e">
        <f>VLOOKUP(F710,#REF!,2,)</f>
        <v>#REF!</v>
      </c>
      <c r="H710" s="129" t="s">
        <v>2832</v>
      </c>
      <c r="I710" s="130">
        <v>941267646</v>
      </c>
      <c r="J710" s="131">
        <v>12000000</v>
      </c>
      <c r="K710" s="131">
        <v>0</v>
      </c>
      <c r="L710" s="269">
        <v>0</v>
      </c>
      <c r="M710" s="120">
        <v>12000000</v>
      </c>
      <c r="N710" s="285"/>
    </row>
    <row r="711" spans="2:14" hidden="1" x14ac:dyDescent="0.25">
      <c r="B711" s="163">
        <v>162</v>
      </c>
      <c r="C711" s="127" t="s">
        <v>2169</v>
      </c>
      <c r="D711" s="116"/>
      <c r="E711" s="138" t="s">
        <v>36</v>
      </c>
      <c r="F711" s="128">
        <v>40505951010040</v>
      </c>
      <c r="G711" s="118" t="e">
        <f>VLOOKUP(F711,#REF!,2,)</f>
        <v>#REF!</v>
      </c>
      <c r="H711" s="129" t="s">
        <v>3490</v>
      </c>
      <c r="I711" s="130">
        <v>973059269</v>
      </c>
      <c r="J711" s="131">
        <v>12000000</v>
      </c>
      <c r="K711" s="131">
        <v>0</v>
      </c>
      <c r="L711" s="269">
        <v>12000000</v>
      </c>
      <c r="M711" s="120">
        <v>12000000</v>
      </c>
      <c r="N711" s="285"/>
    </row>
    <row r="712" spans="2:14" hidden="1" x14ac:dyDescent="0.25">
      <c r="B712" s="163">
        <v>163</v>
      </c>
      <c r="C712" s="127" t="s">
        <v>3986</v>
      </c>
      <c r="D712" s="116">
        <v>73.3</v>
      </c>
      <c r="E712" s="138" t="s">
        <v>36</v>
      </c>
      <c r="F712" s="128">
        <v>41501861140049</v>
      </c>
      <c r="G712" s="118" t="e">
        <f>VLOOKUP(F712,#REF!,2,)</f>
        <v>#REF!</v>
      </c>
      <c r="H712" s="129" t="s">
        <v>4875</v>
      </c>
      <c r="I712" s="130">
        <v>941418619</v>
      </c>
      <c r="J712" s="131">
        <v>12000000</v>
      </c>
      <c r="K712" s="131">
        <v>0</v>
      </c>
      <c r="L712" s="269">
        <v>-11000000</v>
      </c>
      <c r="M712" s="120">
        <f t="shared" ref="M712" si="69">J712-K712-L712</f>
        <v>23000000</v>
      </c>
      <c r="N712" s="285"/>
    </row>
    <row r="713" spans="2:14" hidden="1" x14ac:dyDescent="0.25">
      <c r="B713" s="163">
        <v>164</v>
      </c>
      <c r="C713" s="127" t="s">
        <v>1488</v>
      </c>
      <c r="D713" s="116">
        <v>59</v>
      </c>
      <c r="E713" s="138" t="s">
        <v>121</v>
      </c>
      <c r="F713" s="128">
        <v>41609955310041</v>
      </c>
      <c r="G713" s="118" t="e">
        <f>VLOOKUP(F713,#REF!,2,)</f>
        <v>#REF!</v>
      </c>
      <c r="H713" s="129" t="s">
        <v>2623</v>
      </c>
      <c r="I713" s="130">
        <v>914141641</v>
      </c>
      <c r="J713" s="131">
        <v>12000000</v>
      </c>
      <c r="K713" s="131">
        <v>0</v>
      </c>
      <c r="L713" s="269">
        <v>12000000</v>
      </c>
      <c r="M713" s="120">
        <v>12000000</v>
      </c>
      <c r="N713" s="285"/>
    </row>
    <row r="714" spans="2:14" hidden="1" x14ac:dyDescent="0.25">
      <c r="B714" s="163">
        <v>165</v>
      </c>
      <c r="C714" s="127" t="s">
        <v>2220</v>
      </c>
      <c r="D714" s="116">
        <v>80</v>
      </c>
      <c r="E714" s="138" t="s">
        <v>1240</v>
      </c>
      <c r="F714" s="128">
        <v>61009015300014</v>
      </c>
      <c r="G714" s="118" t="e">
        <f>VLOOKUP(F714,#REF!,2,)</f>
        <v>#REF!</v>
      </c>
      <c r="H714" s="129" t="s">
        <v>3549</v>
      </c>
      <c r="I714" s="130">
        <v>996783324</v>
      </c>
      <c r="J714" s="131">
        <v>12000000</v>
      </c>
      <c r="K714" s="131">
        <v>0</v>
      </c>
      <c r="L714" s="269">
        <v>0</v>
      </c>
      <c r="M714" s="120">
        <v>12000000</v>
      </c>
      <c r="N714" s="285"/>
    </row>
    <row r="715" spans="2:14" hidden="1" x14ac:dyDescent="0.25">
      <c r="B715" s="163">
        <v>166</v>
      </c>
      <c r="C715" s="127" t="s">
        <v>2049</v>
      </c>
      <c r="D715" s="116">
        <v>93</v>
      </c>
      <c r="E715" s="138" t="s">
        <v>36</v>
      </c>
      <c r="F715" s="128">
        <v>40507931010028</v>
      </c>
      <c r="G715" s="118" t="e">
        <f>VLOOKUP(F715,#REF!,2,)</f>
        <v>#REF!</v>
      </c>
      <c r="H715" s="129" t="s">
        <v>3340</v>
      </c>
      <c r="I715" s="130">
        <v>941247578</v>
      </c>
      <c r="J715" s="131">
        <v>12000000</v>
      </c>
      <c r="K715" s="131">
        <v>0</v>
      </c>
      <c r="L715" s="269">
        <v>12000000</v>
      </c>
      <c r="M715" s="120">
        <v>12000000</v>
      </c>
      <c r="N715" s="285"/>
    </row>
    <row r="716" spans="2:14" hidden="1" x14ac:dyDescent="0.25">
      <c r="B716" s="163">
        <v>167</v>
      </c>
      <c r="C716" s="127" t="s">
        <v>1507</v>
      </c>
      <c r="D716" s="116"/>
      <c r="E716" s="138" t="s">
        <v>4876</v>
      </c>
      <c r="F716" s="128">
        <v>43008901050077</v>
      </c>
      <c r="G716" s="118" t="e">
        <f>VLOOKUP(F716,#REF!,2,)</f>
        <v>#REF!</v>
      </c>
      <c r="H716" s="129" t="s">
        <v>4877</v>
      </c>
      <c r="I716" s="130">
        <v>995899992</v>
      </c>
      <c r="J716" s="131">
        <v>15000000</v>
      </c>
      <c r="K716" s="131">
        <v>0</v>
      </c>
      <c r="L716" s="269">
        <v>0</v>
      </c>
      <c r="M716" s="120">
        <v>15000000</v>
      </c>
      <c r="N716" s="285"/>
    </row>
    <row r="717" spans="2:14" hidden="1" x14ac:dyDescent="0.25">
      <c r="B717" s="163">
        <v>169</v>
      </c>
      <c r="C717" s="127" t="s">
        <v>1642</v>
      </c>
      <c r="D717" s="116">
        <v>92</v>
      </c>
      <c r="E717" s="138" t="s">
        <v>36</v>
      </c>
      <c r="F717" s="128">
        <v>60305025280021</v>
      </c>
      <c r="G717" s="118" t="e">
        <f>VLOOKUP(F717,#REF!,2,)</f>
        <v>#REF!</v>
      </c>
      <c r="H717" s="129" t="s">
        <v>2813</v>
      </c>
      <c r="I717" s="130">
        <v>883049956</v>
      </c>
      <c r="J717" s="131">
        <v>12000000</v>
      </c>
      <c r="K717" s="131">
        <v>0</v>
      </c>
      <c r="L717" s="269">
        <v>6000000</v>
      </c>
      <c r="M717" s="120">
        <v>12000000</v>
      </c>
      <c r="N717" s="285"/>
    </row>
    <row r="718" spans="2:14" x14ac:dyDescent="0.25">
      <c r="B718" s="163">
        <v>170</v>
      </c>
      <c r="C718" s="127" t="s">
        <v>1838</v>
      </c>
      <c r="D718" s="116">
        <v>88</v>
      </c>
      <c r="E718" s="138" t="s">
        <v>36</v>
      </c>
      <c r="F718" s="128">
        <v>24220681140017</v>
      </c>
      <c r="G718" s="118"/>
      <c r="H718" s="129" t="s">
        <v>3074</v>
      </c>
      <c r="I718" s="130">
        <v>973023597</v>
      </c>
      <c r="J718" s="131">
        <v>12000000</v>
      </c>
      <c r="K718" s="121">
        <v>916665</v>
      </c>
      <c r="L718" s="269">
        <v>12916000</v>
      </c>
      <c r="M718" s="120">
        <f t="shared" ref="M718" si="70">J718-K718-L718</f>
        <v>-1832665</v>
      </c>
      <c r="N718" s="285"/>
    </row>
    <row r="719" spans="2:14" hidden="1" x14ac:dyDescent="0.25">
      <c r="B719" s="163">
        <v>171</v>
      </c>
      <c r="C719" s="127" t="s">
        <v>1501</v>
      </c>
      <c r="D719" s="116">
        <v>71</v>
      </c>
      <c r="E719" s="138" t="s">
        <v>121</v>
      </c>
      <c r="F719" s="128">
        <v>62003005350017</v>
      </c>
      <c r="G719" s="118" t="e">
        <f>VLOOKUP(F719,#REF!,2,)</f>
        <v>#REF!</v>
      </c>
      <c r="H719" s="129" t="s">
        <v>2644</v>
      </c>
      <c r="I719" s="130">
        <v>992570992</v>
      </c>
      <c r="J719" s="131">
        <v>12000000</v>
      </c>
      <c r="K719" s="131">
        <v>0</v>
      </c>
      <c r="L719" s="269">
        <v>0</v>
      </c>
      <c r="M719" s="120">
        <v>12000000</v>
      </c>
      <c r="N719" s="285"/>
    </row>
    <row r="720" spans="2:14" hidden="1" x14ac:dyDescent="0.25">
      <c r="B720" s="163">
        <v>172</v>
      </c>
      <c r="C720" s="127" t="s">
        <v>2022</v>
      </c>
      <c r="D720" s="116">
        <v>89</v>
      </c>
      <c r="E720" s="138" t="s">
        <v>121</v>
      </c>
      <c r="F720" s="128">
        <v>62608035300014</v>
      </c>
      <c r="G720" s="118" t="e">
        <f>VLOOKUP(F720,#REF!,2,)</f>
        <v>#REF!</v>
      </c>
      <c r="H720" s="129" t="s">
        <v>3302</v>
      </c>
      <c r="I720" s="130">
        <v>972822608</v>
      </c>
      <c r="J720" s="131">
        <v>12000000</v>
      </c>
      <c r="K720" s="131">
        <v>0</v>
      </c>
      <c r="L720" s="269">
        <v>0</v>
      </c>
      <c r="M720" s="120">
        <v>12000000</v>
      </c>
      <c r="N720" s="285"/>
    </row>
    <row r="721" spans="2:14" x14ac:dyDescent="0.25">
      <c r="B721" s="163">
        <v>173</v>
      </c>
      <c r="C721" s="127" t="s">
        <v>2103</v>
      </c>
      <c r="D721" s="116">
        <v>93</v>
      </c>
      <c r="E721" s="138" t="s">
        <v>318</v>
      </c>
      <c r="F721" s="128">
        <v>32201911000070</v>
      </c>
      <c r="G721" s="118"/>
      <c r="H721" s="129" t="s">
        <v>3412</v>
      </c>
      <c r="I721" s="130">
        <v>914155533</v>
      </c>
      <c r="J721" s="131">
        <v>12000000</v>
      </c>
      <c r="K721" s="121">
        <v>2749992</v>
      </c>
      <c r="L721" s="269">
        <v>0</v>
      </c>
      <c r="M721" s="120">
        <v>14749992</v>
      </c>
      <c r="N721" s="285"/>
    </row>
    <row r="722" spans="2:14" x14ac:dyDescent="0.25">
      <c r="B722" s="163">
        <v>174</v>
      </c>
      <c r="C722" s="127" t="s">
        <v>1436</v>
      </c>
      <c r="D722" s="116">
        <v>63</v>
      </c>
      <c r="E722" s="138" t="s">
        <v>36</v>
      </c>
      <c r="F722" s="128">
        <v>42801985380011</v>
      </c>
      <c r="G722" s="118"/>
      <c r="H722" s="129" t="s">
        <v>2561</v>
      </c>
      <c r="I722" s="130">
        <v>939149775</v>
      </c>
      <c r="J722" s="131">
        <v>12000000</v>
      </c>
      <c r="K722" s="121">
        <v>916665</v>
      </c>
      <c r="L722" s="269">
        <v>12000000</v>
      </c>
      <c r="M722" s="120">
        <v>12916665</v>
      </c>
      <c r="N722" s="285"/>
    </row>
    <row r="723" spans="2:14" hidden="1" x14ac:dyDescent="0.25">
      <c r="B723" s="163">
        <v>175</v>
      </c>
      <c r="C723" s="127" t="s">
        <v>1632</v>
      </c>
      <c r="D723" s="116">
        <v>93</v>
      </c>
      <c r="E723" s="138" t="s">
        <v>36</v>
      </c>
      <c r="F723" s="128">
        <v>40811911140011</v>
      </c>
      <c r="G723" s="118" t="e">
        <f>VLOOKUP(F723,#REF!,2,)</f>
        <v>#REF!</v>
      </c>
      <c r="H723" s="129" t="s">
        <v>2801</v>
      </c>
      <c r="I723" s="130">
        <v>912426121</v>
      </c>
      <c r="J723" s="131">
        <v>12000000</v>
      </c>
      <c r="K723" s="131">
        <v>0</v>
      </c>
      <c r="L723" s="269">
        <v>0</v>
      </c>
      <c r="M723" s="120">
        <v>12000000</v>
      </c>
      <c r="N723" s="285"/>
    </row>
    <row r="724" spans="2:14" hidden="1" x14ac:dyDescent="0.25">
      <c r="B724" s="163">
        <v>176</v>
      </c>
      <c r="C724" s="127" t="s">
        <v>2083</v>
      </c>
      <c r="D724" s="116">
        <v>154</v>
      </c>
      <c r="E724" s="138" t="s">
        <v>318</v>
      </c>
      <c r="F724" s="128">
        <v>32611951000031</v>
      </c>
      <c r="G724" s="118" t="e">
        <f>VLOOKUP(F724,#REF!,2,)</f>
        <v>#REF!</v>
      </c>
      <c r="H724" s="129" t="s">
        <v>3385</v>
      </c>
      <c r="I724" s="130">
        <v>997177595</v>
      </c>
      <c r="J724" s="131">
        <v>12000000</v>
      </c>
      <c r="K724" s="131">
        <v>0</v>
      </c>
      <c r="L724" s="269">
        <v>0</v>
      </c>
      <c r="M724" s="120">
        <v>12000000</v>
      </c>
      <c r="N724" s="285"/>
    </row>
    <row r="725" spans="2:14" hidden="1" x14ac:dyDescent="0.25">
      <c r="B725" s="163">
        <v>177</v>
      </c>
      <c r="C725" s="127" t="s">
        <v>1927</v>
      </c>
      <c r="D725" s="116">
        <v>86</v>
      </c>
      <c r="E725" s="138" t="s">
        <v>36</v>
      </c>
      <c r="F725" s="128">
        <v>41412911140037</v>
      </c>
      <c r="G725" s="118" t="e">
        <f>VLOOKUP(F725,#REF!,2,)</f>
        <v>#REF!</v>
      </c>
      <c r="H725" s="129" t="s">
        <v>3180</v>
      </c>
      <c r="I725" s="130">
        <v>914438691</v>
      </c>
      <c r="J725" s="131">
        <v>12000000</v>
      </c>
      <c r="K725" s="131">
        <v>0</v>
      </c>
      <c r="L725" s="269">
        <v>12000000</v>
      </c>
      <c r="M725" s="120">
        <v>12000000</v>
      </c>
      <c r="N725" s="285"/>
    </row>
    <row r="726" spans="2:14" hidden="1" x14ac:dyDescent="0.25">
      <c r="B726" s="163">
        <v>178</v>
      </c>
      <c r="C726" s="127" t="s">
        <v>1968</v>
      </c>
      <c r="D726" s="116">
        <v>60</v>
      </c>
      <c r="E726" s="138" t="s">
        <v>1240</v>
      </c>
      <c r="F726" s="128">
        <v>41609985300045</v>
      </c>
      <c r="G726" s="118" t="e">
        <f>VLOOKUP(F726,#REF!,2,)</f>
        <v>#REF!</v>
      </c>
      <c r="H726" s="129" t="s">
        <v>3237</v>
      </c>
      <c r="I726" s="130"/>
      <c r="J726" s="131">
        <v>12000000</v>
      </c>
      <c r="K726" s="131">
        <v>0</v>
      </c>
      <c r="L726" s="269">
        <v>-1000000</v>
      </c>
      <c r="M726" s="120">
        <v>12000000</v>
      </c>
      <c r="N726" s="285"/>
    </row>
    <row r="727" spans="2:14" hidden="1" x14ac:dyDescent="0.25">
      <c r="B727" s="163">
        <v>179</v>
      </c>
      <c r="C727" s="127" t="s">
        <v>1638</v>
      </c>
      <c r="D727" s="116"/>
      <c r="E727" s="138" t="s">
        <v>318</v>
      </c>
      <c r="F727" s="128">
        <v>52501005290047</v>
      </c>
      <c r="G727" s="118" t="e">
        <f>VLOOKUP(F727,#REF!,2,)</f>
        <v>#REF!</v>
      </c>
      <c r="H727" s="129" t="s">
        <v>2809</v>
      </c>
      <c r="I727" s="130">
        <v>997717915</v>
      </c>
      <c r="J727" s="131">
        <v>12000000</v>
      </c>
      <c r="K727" s="131">
        <v>0</v>
      </c>
      <c r="L727" s="269">
        <v>0</v>
      </c>
      <c r="M727" s="120">
        <v>12000000</v>
      </c>
      <c r="N727" s="285"/>
    </row>
    <row r="728" spans="2:14" hidden="1" x14ac:dyDescent="0.25">
      <c r="B728" s="163">
        <v>180</v>
      </c>
      <c r="C728" s="127" t="s">
        <v>1413</v>
      </c>
      <c r="D728" s="116">
        <v>91</v>
      </c>
      <c r="E728" s="138" t="s">
        <v>1240</v>
      </c>
      <c r="F728" s="128">
        <v>40702640940019</v>
      </c>
      <c r="G728" s="118" t="e">
        <f>VLOOKUP(F728,#REF!,2,)</f>
        <v>#REF!</v>
      </c>
      <c r="H728" s="129" t="s">
        <v>2540</v>
      </c>
      <c r="I728" s="130">
        <v>902994845</v>
      </c>
      <c r="J728" s="131">
        <v>12000000</v>
      </c>
      <c r="K728" s="131">
        <v>0</v>
      </c>
      <c r="L728" s="269">
        <v>6000000</v>
      </c>
      <c r="M728" s="120">
        <v>12000000</v>
      </c>
      <c r="N728" s="285"/>
    </row>
    <row r="729" spans="2:14" hidden="1" x14ac:dyDescent="0.25">
      <c r="B729" s="163">
        <v>181</v>
      </c>
      <c r="C729" s="127" t="s">
        <v>1491</v>
      </c>
      <c r="D729" s="116">
        <v>104</v>
      </c>
      <c r="E729" s="138" t="s">
        <v>1240</v>
      </c>
      <c r="F729" s="128">
        <v>41601760940013</v>
      </c>
      <c r="G729" s="118" t="e">
        <f>VLOOKUP(F729,#REF!,2,)</f>
        <v>#REF!</v>
      </c>
      <c r="H729" s="129" t="s">
        <v>2628</v>
      </c>
      <c r="I729" s="130">
        <v>902994895</v>
      </c>
      <c r="J729" s="131">
        <v>12000000</v>
      </c>
      <c r="K729" s="131">
        <v>0</v>
      </c>
      <c r="L729" s="269">
        <v>0</v>
      </c>
      <c r="M729" s="120">
        <v>12000000</v>
      </c>
      <c r="N729" s="285"/>
    </row>
    <row r="730" spans="2:14" hidden="1" x14ac:dyDescent="0.25">
      <c r="B730" s="163">
        <v>182</v>
      </c>
      <c r="C730" s="127" t="s">
        <v>1710</v>
      </c>
      <c r="D730" s="116">
        <v>117.8</v>
      </c>
      <c r="E730" s="138" t="s">
        <v>1240</v>
      </c>
      <c r="F730" s="128">
        <v>50304005290017</v>
      </c>
      <c r="G730" s="118" t="e">
        <f>VLOOKUP(F730,#REF!,2,)</f>
        <v>#REF!</v>
      </c>
      <c r="H730" s="129" t="s">
        <v>2900</v>
      </c>
      <c r="I730" s="130">
        <v>972849414</v>
      </c>
      <c r="J730" s="131">
        <v>12000000</v>
      </c>
      <c r="K730" s="131">
        <v>0</v>
      </c>
      <c r="L730" s="269">
        <v>0</v>
      </c>
      <c r="M730" s="120">
        <v>12000000</v>
      </c>
      <c r="N730" s="285"/>
    </row>
    <row r="731" spans="2:14" hidden="1" x14ac:dyDescent="0.25">
      <c r="B731" s="163">
        <v>183</v>
      </c>
      <c r="C731" s="127" t="s">
        <v>1708</v>
      </c>
      <c r="D731" s="116">
        <v>100</v>
      </c>
      <c r="E731" s="138" t="s">
        <v>121</v>
      </c>
      <c r="F731" s="128">
        <v>40808975300037</v>
      </c>
      <c r="G731" s="118" t="e">
        <f>VLOOKUP(F731,#REF!,2,)</f>
        <v>#REF!</v>
      </c>
      <c r="H731" s="129" t="s">
        <v>2898</v>
      </c>
      <c r="I731" s="130">
        <v>906130822</v>
      </c>
      <c r="J731" s="131">
        <v>12000000</v>
      </c>
      <c r="K731" s="131">
        <v>0</v>
      </c>
      <c r="L731" s="269">
        <v>0</v>
      </c>
      <c r="M731" s="120">
        <v>12000000</v>
      </c>
      <c r="N731" s="285"/>
    </row>
    <row r="732" spans="2:14" hidden="1" x14ac:dyDescent="0.25">
      <c r="B732" s="163">
        <v>184</v>
      </c>
      <c r="C732" s="127" t="s">
        <v>2328</v>
      </c>
      <c r="D732" s="116">
        <v>61</v>
      </c>
      <c r="E732" s="138" t="s">
        <v>318</v>
      </c>
      <c r="F732" s="128">
        <v>30108931050011</v>
      </c>
      <c r="G732" s="118" t="e">
        <f>VLOOKUP(F732,#REF!,2,)</f>
        <v>#REF!</v>
      </c>
      <c r="H732" s="129" t="s">
        <v>3681</v>
      </c>
      <c r="I732" s="130">
        <v>930840058</v>
      </c>
      <c r="J732" s="131">
        <v>12000000</v>
      </c>
      <c r="K732" s="131">
        <v>0</v>
      </c>
      <c r="L732" s="269">
        <v>0</v>
      </c>
      <c r="M732" s="120">
        <v>12000000</v>
      </c>
      <c r="N732" s="285"/>
    </row>
    <row r="733" spans="2:14" hidden="1" x14ac:dyDescent="0.25">
      <c r="B733" s="163">
        <v>185</v>
      </c>
      <c r="C733" s="127" t="s">
        <v>1649</v>
      </c>
      <c r="D733" s="116">
        <v>777</v>
      </c>
      <c r="E733" s="138" t="s">
        <v>121</v>
      </c>
      <c r="F733" s="128">
        <v>41004912400023</v>
      </c>
      <c r="G733" s="118" t="e">
        <f>VLOOKUP(F733,#REF!,2,)</f>
        <v>#REF!</v>
      </c>
      <c r="H733" s="129" t="s">
        <v>2824</v>
      </c>
      <c r="I733" s="130">
        <v>936649186</v>
      </c>
      <c r="J733" s="131">
        <v>12000000</v>
      </c>
      <c r="K733" s="131">
        <v>0</v>
      </c>
      <c r="L733" s="269">
        <v>12000000</v>
      </c>
      <c r="M733" s="120">
        <v>12000000</v>
      </c>
      <c r="N733" s="285"/>
    </row>
    <row r="734" spans="2:14" hidden="1" x14ac:dyDescent="0.25">
      <c r="B734" s="163">
        <v>186</v>
      </c>
      <c r="C734" s="127" t="s">
        <v>1895</v>
      </c>
      <c r="D734" s="116">
        <v>88.7</v>
      </c>
      <c r="E734" s="138" t="s">
        <v>309</v>
      </c>
      <c r="F734" s="128">
        <v>32410921060013</v>
      </c>
      <c r="G734" s="118" t="e">
        <f>VLOOKUP(F734,#REF!,2,)</f>
        <v>#REF!</v>
      </c>
      <c r="H734" s="129" t="s">
        <v>3141</v>
      </c>
      <c r="I734" s="130">
        <v>991348002</v>
      </c>
      <c r="J734" s="131">
        <v>12000000</v>
      </c>
      <c r="K734" s="131">
        <v>0</v>
      </c>
      <c r="L734" s="269">
        <v>0</v>
      </c>
      <c r="M734" s="120">
        <v>12000000</v>
      </c>
      <c r="N734" s="285"/>
    </row>
    <row r="735" spans="2:14" hidden="1" x14ac:dyDescent="0.25">
      <c r="B735" s="163">
        <v>187</v>
      </c>
      <c r="C735" s="127" t="s">
        <v>1772</v>
      </c>
      <c r="D735" s="116">
        <v>90</v>
      </c>
      <c r="E735" s="138" t="s">
        <v>36</v>
      </c>
      <c r="F735" s="128">
        <v>42102891080025</v>
      </c>
      <c r="G735" s="118" t="e">
        <f>VLOOKUP(F735,#REF!,2,)</f>
        <v>#REF!</v>
      </c>
      <c r="H735" s="129" t="s">
        <v>2989</v>
      </c>
      <c r="I735" s="130">
        <v>940289868</v>
      </c>
      <c r="J735" s="131">
        <v>12000000</v>
      </c>
      <c r="K735" s="131">
        <v>0</v>
      </c>
      <c r="L735" s="269">
        <v>4000000</v>
      </c>
      <c r="M735" s="120">
        <v>12000000</v>
      </c>
      <c r="N735" s="285"/>
    </row>
    <row r="736" spans="2:14" hidden="1" x14ac:dyDescent="0.25">
      <c r="B736" s="163">
        <v>188</v>
      </c>
      <c r="C736" s="127" t="s">
        <v>3992</v>
      </c>
      <c r="D736" s="116">
        <v>91</v>
      </c>
      <c r="E736" s="138" t="s">
        <v>1240</v>
      </c>
      <c r="F736" s="128">
        <v>31406951000034</v>
      </c>
      <c r="G736" s="118" t="e">
        <f>VLOOKUP(F736,#REF!,2,)</f>
        <v>#REF!</v>
      </c>
      <c r="H736" s="129" t="s">
        <v>4878</v>
      </c>
      <c r="I736" s="130">
        <v>914162242</v>
      </c>
      <c r="J736" s="131">
        <v>12000000</v>
      </c>
      <c r="K736" s="131">
        <v>0</v>
      </c>
      <c r="L736" s="269">
        <v>-11000000</v>
      </c>
      <c r="M736" s="120">
        <f t="shared" ref="M736" si="71">J736-K736-L736</f>
        <v>23000000</v>
      </c>
      <c r="N736" s="285"/>
    </row>
    <row r="737" spans="2:14" hidden="1" x14ac:dyDescent="0.25">
      <c r="B737" s="163">
        <v>189</v>
      </c>
      <c r="C737" s="127" t="s">
        <v>1911</v>
      </c>
      <c r="D737" s="116">
        <v>78</v>
      </c>
      <c r="E737" s="138" t="s">
        <v>1240</v>
      </c>
      <c r="F737" s="128">
        <v>31707961010010</v>
      </c>
      <c r="G737" s="118" t="e">
        <f>VLOOKUP(F737,#REF!,2,)</f>
        <v>#REF!</v>
      </c>
      <c r="H737" s="129" t="s">
        <v>3156</v>
      </c>
      <c r="I737" s="130">
        <v>978543636</v>
      </c>
      <c r="J737" s="131">
        <v>12000000</v>
      </c>
      <c r="K737" s="131">
        <v>0</v>
      </c>
      <c r="L737" s="269">
        <v>0</v>
      </c>
      <c r="M737" s="120">
        <v>12000000</v>
      </c>
      <c r="N737" s="285"/>
    </row>
    <row r="738" spans="2:14" hidden="1" x14ac:dyDescent="0.25">
      <c r="B738" s="163">
        <v>190</v>
      </c>
      <c r="C738" s="127" t="s">
        <v>1358</v>
      </c>
      <c r="D738" s="116"/>
      <c r="E738" s="138" t="s">
        <v>4876</v>
      </c>
      <c r="F738" s="128">
        <v>42101771050064</v>
      </c>
      <c r="G738" s="118" t="e">
        <f>VLOOKUP(F738,#REF!,2,)</f>
        <v>#REF!</v>
      </c>
      <c r="H738" s="129" t="s">
        <v>4879</v>
      </c>
      <c r="I738" s="130">
        <v>914058124</v>
      </c>
      <c r="J738" s="131">
        <v>15000000</v>
      </c>
      <c r="K738" s="131">
        <v>0</v>
      </c>
      <c r="L738" s="269">
        <v>0</v>
      </c>
      <c r="M738" s="120">
        <v>15000000</v>
      </c>
      <c r="N738" s="285"/>
    </row>
    <row r="739" spans="2:14" hidden="1" x14ac:dyDescent="0.25">
      <c r="B739" s="163">
        <v>191</v>
      </c>
      <c r="C739" s="127" t="s">
        <v>2093</v>
      </c>
      <c r="D739" s="116"/>
      <c r="E739" s="138" t="s">
        <v>1240</v>
      </c>
      <c r="F739" s="128">
        <v>50111005260036</v>
      </c>
      <c r="G739" s="118" t="e">
        <f>VLOOKUP(F739,#REF!,2,)</f>
        <v>#REF!</v>
      </c>
      <c r="H739" s="129" t="s">
        <v>3397</v>
      </c>
      <c r="I739" s="130">
        <v>936264011</v>
      </c>
      <c r="J739" s="131">
        <v>12000000</v>
      </c>
      <c r="K739" s="131">
        <v>0</v>
      </c>
      <c r="L739" s="269">
        <v>0</v>
      </c>
      <c r="M739" s="120">
        <v>12000000</v>
      </c>
      <c r="N739" s="285"/>
    </row>
    <row r="740" spans="2:14" hidden="1" x14ac:dyDescent="0.25">
      <c r="B740" s="163">
        <v>192</v>
      </c>
      <c r="C740" s="127" t="s">
        <v>1429</v>
      </c>
      <c r="D740" s="116">
        <v>74</v>
      </c>
      <c r="E740" s="223" t="s">
        <v>36</v>
      </c>
      <c r="F740" s="128">
        <v>61610025300031</v>
      </c>
      <c r="G740" s="118" t="e">
        <f>VLOOKUP(F740,#REF!,2,)</f>
        <v>#REF!</v>
      </c>
      <c r="H740" s="166" t="s">
        <v>2553</v>
      </c>
      <c r="I740" s="167">
        <v>900844035</v>
      </c>
      <c r="J740" s="131">
        <v>12000000</v>
      </c>
      <c r="K740" s="131">
        <v>0</v>
      </c>
      <c r="L740" s="269">
        <v>12000000</v>
      </c>
      <c r="M740" s="120">
        <v>12000000</v>
      </c>
      <c r="N740" s="285"/>
    </row>
    <row r="741" spans="2:14" x14ac:dyDescent="0.25">
      <c r="B741" s="163">
        <v>193</v>
      </c>
      <c r="C741" s="127" t="s">
        <v>2340</v>
      </c>
      <c r="D741" s="116">
        <v>96.9</v>
      </c>
      <c r="E741" s="138" t="s">
        <v>36</v>
      </c>
      <c r="F741" s="128">
        <v>40302935300012</v>
      </c>
      <c r="G741" s="118"/>
      <c r="H741" s="166" t="s">
        <v>3695</v>
      </c>
      <c r="I741" s="167">
        <v>931288306</v>
      </c>
      <c r="J741" s="131">
        <v>12000000</v>
      </c>
      <c r="K741" s="121">
        <v>916665</v>
      </c>
      <c r="L741" s="269">
        <v>12916000</v>
      </c>
      <c r="M741" s="120">
        <v>12916665</v>
      </c>
      <c r="N741" s="285"/>
    </row>
    <row r="742" spans="2:14" hidden="1" x14ac:dyDescent="0.25">
      <c r="B742" s="163">
        <v>194</v>
      </c>
      <c r="C742" s="127" t="s">
        <v>1730</v>
      </c>
      <c r="D742" s="116">
        <v>94.6</v>
      </c>
      <c r="E742" s="138" t="s">
        <v>36</v>
      </c>
      <c r="F742" s="128">
        <v>42304961140026</v>
      </c>
      <c r="G742" s="118" t="e">
        <f>VLOOKUP(F742,#REF!,2,)</f>
        <v>#REF!</v>
      </c>
      <c r="H742" s="166" t="s">
        <v>2934</v>
      </c>
      <c r="I742" s="167">
        <v>946756366</v>
      </c>
      <c r="J742" s="131">
        <v>12000000</v>
      </c>
      <c r="K742" s="131">
        <v>0</v>
      </c>
      <c r="L742" s="269">
        <v>12000000</v>
      </c>
      <c r="M742" s="120">
        <v>12000000</v>
      </c>
      <c r="N742" s="285"/>
    </row>
    <row r="743" spans="2:14" hidden="1" x14ac:dyDescent="0.25">
      <c r="B743" s="163">
        <v>195</v>
      </c>
      <c r="C743" s="127" t="s">
        <v>1551</v>
      </c>
      <c r="D743" s="116">
        <v>94.8</v>
      </c>
      <c r="E743" s="138" t="s">
        <v>1240</v>
      </c>
      <c r="F743" s="128">
        <v>41812975280034</v>
      </c>
      <c r="G743" s="118" t="e">
        <f>VLOOKUP(F743,#REF!,2,)</f>
        <v>#REF!</v>
      </c>
      <c r="H743" s="166" t="s">
        <v>2704</v>
      </c>
      <c r="I743" s="130">
        <v>906366658</v>
      </c>
      <c r="J743" s="131">
        <v>12000000</v>
      </c>
      <c r="K743" s="131">
        <v>0</v>
      </c>
      <c r="L743" s="269">
        <v>3000000</v>
      </c>
      <c r="M743" s="120">
        <v>12000000</v>
      </c>
      <c r="N743" s="285"/>
    </row>
    <row r="744" spans="2:14" hidden="1" x14ac:dyDescent="0.25">
      <c r="B744" s="163">
        <v>196</v>
      </c>
      <c r="C744" s="127" t="s">
        <v>1342</v>
      </c>
      <c r="D744" s="116">
        <v>88</v>
      </c>
      <c r="E744" s="138" t="s">
        <v>318</v>
      </c>
      <c r="F744" s="128">
        <v>32003913120013</v>
      </c>
      <c r="G744" s="118" t="e">
        <f>VLOOKUP(F744,#REF!,2,)</f>
        <v>#REF!</v>
      </c>
      <c r="H744" s="166" t="s">
        <v>4880</v>
      </c>
      <c r="I744" s="130">
        <v>335481920</v>
      </c>
      <c r="J744" s="131">
        <v>12000000</v>
      </c>
      <c r="K744" s="131">
        <v>0</v>
      </c>
      <c r="L744" s="269">
        <v>0</v>
      </c>
      <c r="M744" s="120">
        <f t="shared" ref="M744:M745" si="72">J744-K744-L744</f>
        <v>12000000</v>
      </c>
      <c r="N744" s="285"/>
    </row>
    <row r="745" spans="2:14" hidden="1" x14ac:dyDescent="0.25">
      <c r="B745" s="163">
        <v>197</v>
      </c>
      <c r="C745" s="127" t="s">
        <v>3993</v>
      </c>
      <c r="D745" s="116"/>
      <c r="E745" s="138" t="s">
        <v>121</v>
      </c>
      <c r="F745" s="128">
        <v>41701996350023</v>
      </c>
      <c r="G745" s="118" t="e">
        <f>VLOOKUP(F745,#REF!,2,)</f>
        <v>#REF!</v>
      </c>
      <c r="H745" s="166" t="s">
        <v>4881</v>
      </c>
      <c r="I745" s="130">
        <v>942121799</v>
      </c>
      <c r="J745" s="131">
        <v>12000000</v>
      </c>
      <c r="K745" s="131">
        <v>0</v>
      </c>
      <c r="L745" s="269">
        <v>-11000000</v>
      </c>
      <c r="M745" s="120">
        <f t="shared" si="72"/>
        <v>23000000</v>
      </c>
      <c r="N745" s="285"/>
    </row>
    <row r="746" spans="2:14" hidden="1" x14ac:dyDescent="0.25">
      <c r="B746" s="163">
        <v>199</v>
      </c>
      <c r="C746" s="127" t="s">
        <v>2141</v>
      </c>
      <c r="D746" s="116">
        <v>80.2</v>
      </c>
      <c r="E746" s="138" t="s">
        <v>36</v>
      </c>
      <c r="F746" s="128">
        <v>41410891140036</v>
      </c>
      <c r="G746" s="118" t="e">
        <f>VLOOKUP(F746,#REF!,2,)</f>
        <v>#REF!</v>
      </c>
      <c r="H746" s="166" t="s">
        <v>3456</v>
      </c>
      <c r="I746" s="130">
        <v>934751779</v>
      </c>
      <c r="J746" s="131">
        <v>12000000</v>
      </c>
      <c r="K746" s="131">
        <v>0</v>
      </c>
      <c r="L746" s="269">
        <v>-1140000</v>
      </c>
      <c r="M746" s="120">
        <v>12000000</v>
      </c>
      <c r="N746" s="285"/>
    </row>
    <row r="747" spans="2:14" hidden="1" x14ac:dyDescent="0.25">
      <c r="B747" s="163">
        <v>200</v>
      </c>
      <c r="C747" s="127" t="s">
        <v>2151</v>
      </c>
      <c r="D747" s="116"/>
      <c r="E747" s="138" t="s">
        <v>36</v>
      </c>
      <c r="F747" s="128">
        <v>62411005300031</v>
      </c>
      <c r="G747" s="118" t="e">
        <f>VLOOKUP(F747,#REF!,2,)</f>
        <v>#REF!</v>
      </c>
      <c r="H747" s="166" t="s">
        <v>2934</v>
      </c>
      <c r="I747" s="130">
        <v>913107671</v>
      </c>
      <c r="J747" s="131">
        <v>12000000</v>
      </c>
      <c r="K747" s="131">
        <v>0</v>
      </c>
      <c r="L747" s="269">
        <v>12000000</v>
      </c>
      <c r="M747" s="120">
        <v>12000000</v>
      </c>
      <c r="N747" s="285"/>
    </row>
    <row r="748" spans="2:14" hidden="1" x14ac:dyDescent="0.25">
      <c r="B748" s="163">
        <v>200</v>
      </c>
      <c r="C748" s="160" t="s">
        <v>1685</v>
      </c>
      <c r="D748" s="116"/>
      <c r="E748" s="162" t="s">
        <v>4882</v>
      </c>
      <c r="F748" s="165">
        <v>31403995280026</v>
      </c>
      <c r="G748" s="118" t="e">
        <f>VLOOKUP(F748,#REF!,2,)</f>
        <v>#REF!</v>
      </c>
      <c r="H748" s="161" t="s">
        <v>2866</v>
      </c>
      <c r="I748" s="164"/>
      <c r="J748" s="131">
        <v>12000000</v>
      </c>
      <c r="K748" s="131">
        <v>0</v>
      </c>
      <c r="L748" s="269">
        <v>100000</v>
      </c>
      <c r="M748" s="120">
        <v>12000000</v>
      </c>
      <c r="N748" s="285"/>
    </row>
    <row r="749" spans="2:14" hidden="1" x14ac:dyDescent="0.25">
      <c r="B749" s="139">
        <v>198</v>
      </c>
      <c r="C749" s="127" t="s">
        <v>3994</v>
      </c>
      <c r="D749" s="143"/>
      <c r="E749" s="168" t="s">
        <v>1240</v>
      </c>
      <c r="F749" s="128">
        <v>31801921802733</v>
      </c>
      <c r="G749" s="118" t="e">
        <f>VLOOKUP(F749,#REF!,2,)</f>
        <v>#REF!</v>
      </c>
      <c r="H749" s="129" t="s">
        <v>4883</v>
      </c>
      <c r="I749" s="164">
        <v>915137978</v>
      </c>
      <c r="J749" s="131">
        <v>12000000</v>
      </c>
      <c r="K749" s="131">
        <v>0</v>
      </c>
      <c r="L749" s="269">
        <v>-11000000</v>
      </c>
      <c r="M749" s="120">
        <f t="shared" ref="M749" si="73">J749-K749-L749</f>
        <v>23000000</v>
      </c>
      <c r="N749" s="285"/>
    </row>
    <row r="750" spans="2:14" hidden="1" x14ac:dyDescent="0.25">
      <c r="B750" s="139">
        <v>201</v>
      </c>
      <c r="C750" s="127" t="s">
        <v>1478</v>
      </c>
      <c r="D750" s="143"/>
      <c r="E750" s="168" t="s">
        <v>318</v>
      </c>
      <c r="F750" s="128">
        <v>41301861000031</v>
      </c>
      <c r="G750" s="118" t="e">
        <f>VLOOKUP(F750,#REF!,2,)</f>
        <v>#REF!</v>
      </c>
      <c r="H750" s="129" t="s">
        <v>2611</v>
      </c>
      <c r="I750" s="164">
        <v>997021302</v>
      </c>
      <c r="J750" s="131">
        <v>12000000</v>
      </c>
      <c r="K750" s="131">
        <v>0</v>
      </c>
      <c r="L750" s="269">
        <v>0</v>
      </c>
      <c r="M750" s="120">
        <v>12000000</v>
      </c>
      <c r="N750" s="285"/>
    </row>
    <row r="751" spans="2:14" hidden="1" x14ac:dyDescent="0.25">
      <c r="B751" s="139">
        <v>202</v>
      </c>
      <c r="C751" s="127" t="s">
        <v>3995</v>
      </c>
      <c r="D751" s="143"/>
      <c r="E751" s="168" t="s">
        <v>318</v>
      </c>
      <c r="F751" s="128">
        <v>32908891791083</v>
      </c>
      <c r="G751" s="118" t="e">
        <f>VLOOKUP(F751,#REF!,2,)</f>
        <v>#REF!</v>
      </c>
      <c r="H751" s="129" t="s">
        <v>4884</v>
      </c>
      <c r="I751" s="164">
        <v>903348989</v>
      </c>
      <c r="J751" s="131">
        <v>12000000</v>
      </c>
      <c r="K751" s="131">
        <v>0</v>
      </c>
      <c r="L751" s="269">
        <v>-11000000</v>
      </c>
      <c r="M751" s="120">
        <f t="shared" ref="M751:M754" si="74">J751-K751-L751</f>
        <v>23000000</v>
      </c>
      <c r="N751" s="285"/>
    </row>
    <row r="752" spans="2:14" hidden="1" x14ac:dyDescent="0.25">
      <c r="B752" s="139">
        <v>203</v>
      </c>
      <c r="C752" s="127" t="s">
        <v>3996</v>
      </c>
      <c r="D752" s="143"/>
      <c r="E752" s="168" t="s">
        <v>318</v>
      </c>
      <c r="F752" s="128">
        <v>32010986240021</v>
      </c>
      <c r="G752" s="118" t="e">
        <f>VLOOKUP(F752,#REF!,2,)</f>
        <v>#REF!</v>
      </c>
      <c r="H752" s="129" t="s">
        <v>4885</v>
      </c>
      <c r="I752" s="164">
        <v>994231280</v>
      </c>
      <c r="J752" s="131">
        <v>12000000</v>
      </c>
      <c r="K752" s="131">
        <v>0</v>
      </c>
      <c r="L752" s="269">
        <v>-11000000</v>
      </c>
      <c r="M752" s="120">
        <f t="shared" si="74"/>
        <v>23000000</v>
      </c>
      <c r="N752" s="285"/>
    </row>
    <row r="753" spans="2:14" x14ac:dyDescent="0.25">
      <c r="B753" s="139">
        <v>204</v>
      </c>
      <c r="C753" s="127" t="s">
        <v>2294</v>
      </c>
      <c r="D753" s="143"/>
      <c r="E753" s="168" t="s">
        <v>181</v>
      </c>
      <c r="F753" s="128">
        <v>62908016300016</v>
      </c>
      <c r="G753" s="118"/>
      <c r="H753" s="129" t="s">
        <v>3640</v>
      </c>
      <c r="I753" s="164">
        <v>915811317</v>
      </c>
      <c r="J753" s="131">
        <v>12000000</v>
      </c>
      <c r="K753" s="121">
        <v>5499984</v>
      </c>
      <c r="L753" s="269">
        <v>-10000000</v>
      </c>
      <c r="M753" s="120">
        <f t="shared" si="74"/>
        <v>16500016</v>
      </c>
      <c r="N753" s="285"/>
    </row>
    <row r="754" spans="2:14" hidden="1" x14ac:dyDescent="0.25">
      <c r="B754" s="139">
        <v>205</v>
      </c>
      <c r="C754" s="127" t="s">
        <v>3997</v>
      </c>
      <c r="D754" s="143"/>
      <c r="E754" s="168" t="s">
        <v>318</v>
      </c>
      <c r="F754" s="128">
        <v>31607996500099</v>
      </c>
      <c r="G754" s="118" t="e">
        <f>VLOOKUP(F754,#REF!,2,)</f>
        <v>#REF!</v>
      </c>
      <c r="H754" s="129" t="s">
        <v>4886</v>
      </c>
      <c r="I754" s="164" t="s">
        <v>4887</v>
      </c>
      <c r="J754" s="131">
        <v>12000000</v>
      </c>
      <c r="K754" s="131">
        <v>0</v>
      </c>
      <c r="L754" s="269">
        <v>-11000000</v>
      </c>
      <c r="M754" s="120">
        <f t="shared" si="74"/>
        <v>23000000</v>
      </c>
      <c r="N754" s="285"/>
    </row>
    <row r="755" spans="2:14" x14ac:dyDescent="0.25">
      <c r="B755" s="139">
        <v>206</v>
      </c>
      <c r="C755" s="127" t="s">
        <v>1952</v>
      </c>
      <c r="D755" s="143"/>
      <c r="E755" s="168" t="s">
        <v>309</v>
      </c>
      <c r="F755" s="128">
        <v>63004046350014</v>
      </c>
      <c r="G755" s="118"/>
      <c r="H755" s="129" t="s">
        <v>3216</v>
      </c>
      <c r="I755" s="164">
        <v>917325227</v>
      </c>
      <c r="J755" s="131">
        <v>12000000</v>
      </c>
      <c r="K755" s="121">
        <v>1374996</v>
      </c>
      <c r="L755" s="269">
        <v>500000</v>
      </c>
      <c r="M755" s="120">
        <v>13374996</v>
      </c>
      <c r="N755" s="285"/>
    </row>
    <row r="756" spans="2:14" hidden="1" x14ac:dyDescent="0.25">
      <c r="B756" s="139">
        <v>207</v>
      </c>
      <c r="C756" s="127" t="s">
        <v>3998</v>
      </c>
      <c r="D756" s="143"/>
      <c r="E756" s="168" t="s">
        <v>318</v>
      </c>
      <c r="F756" s="128">
        <v>31103771790010</v>
      </c>
      <c r="G756" s="118" t="e">
        <f>VLOOKUP(F756,#REF!,2,)</f>
        <v>#REF!</v>
      </c>
      <c r="H756" s="129" t="s">
        <v>4888</v>
      </c>
      <c r="I756" s="164">
        <v>937345159</v>
      </c>
      <c r="J756" s="131">
        <v>12000000</v>
      </c>
      <c r="K756" s="131">
        <v>0</v>
      </c>
      <c r="L756" s="269">
        <v>-11000000</v>
      </c>
      <c r="M756" s="120">
        <f t="shared" ref="M756" si="75">J756-K756-L756</f>
        <v>23000000</v>
      </c>
      <c r="N756" s="285"/>
    </row>
    <row r="757" spans="2:14" hidden="1" x14ac:dyDescent="0.25">
      <c r="B757" s="139">
        <v>208</v>
      </c>
      <c r="C757" s="127" t="s">
        <v>2171</v>
      </c>
      <c r="D757" s="143"/>
      <c r="E757" s="168" t="s">
        <v>1240</v>
      </c>
      <c r="F757" s="128">
        <v>40811943960065</v>
      </c>
      <c r="G757" s="118" t="e">
        <f>VLOOKUP(F757,#REF!,2,)</f>
        <v>#REF!</v>
      </c>
      <c r="H757" s="129" t="s">
        <v>3496</v>
      </c>
      <c r="I757" s="164">
        <v>944702632</v>
      </c>
      <c r="J757" s="131">
        <v>12000000</v>
      </c>
      <c r="K757" s="131">
        <v>0</v>
      </c>
      <c r="L757" s="269">
        <v>12000000</v>
      </c>
      <c r="M757" s="120">
        <v>12000000</v>
      </c>
      <c r="N757" s="285"/>
    </row>
    <row r="758" spans="2:14" hidden="1" x14ac:dyDescent="0.25">
      <c r="B758" s="139">
        <v>209</v>
      </c>
      <c r="C758" s="127" t="s">
        <v>2401</v>
      </c>
      <c r="D758" s="143"/>
      <c r="E758" s="168" t="s">
        <v>1240</v>
      </c>
      <c r="F758" s="128">
        <v>40508934160095</v>
      </c>
      <c r="G758" s="118" t="e">
        <f>VLOOKUP(F758,#REF!,2,)</f>
        <v>#REF!</v>
      </c>
      <c r="H758" s="129" t="s">
        <v>3041</v>
      </c>
      <c r="I758" s="164">
        <v>944865350</v>
      </c>
      <c r="J758" s="131">
        <v>12000000</v>
      </c>
      <c r="K758" s="131">
        <v>0</v>
      </c>
      <c r="L758" s="269">
        <v>1000000</v>
      </c>
      <c r="M758" s="120">
        <v>12000000</v>
      </c>
      <c r="N758" s="285"/>
    </row>
    <row r="759" spans="2:14" hidden="1" x14ac:dyDescent="0.25">
      <c r="B759" s="139">
        <v>210</v>
      </c>
      <c r="C759" s="127" t="s">
        <v>1929</v>
      </c>
      <c r="D759" s="143"/>
      <c r="E759" s="168" t="s">
        <v>318</v>
      </c>
      <c r="F759" s="128">
        <v>31506975280039</v>
      </c>
      <c r="G759" s="118" t="e">
        <f>VLOOKUP(F759,#REF!,2,)</f>
        <v>#REF!</v>
      </c>
      <c r="H759" s="129" t="s">
        <v>3182</v>
      </c>
      <c r="I759" s="164">
        <v>978517878</v>
      </c>
      <c r="J759" s="131">
        <v>12000000</v>
      </c>
      <c r="K759" s="131">
        <v>0</v>
      </c>
      <c r="L759" s="269">
        <v>0</v>
      </c>
      <c r="M759" s="120">
        <v>12000000</v>
      </c>
      <c r="N759" s="285"/>
    </row>
    <row r="760" spans="2:14" hidden="1" x14ac:dyDescent="0.25">
      <c r="B760" s="139">
        <v>211</v>
      </c>
      <c r="C760" s="127" t="s">
        <v>1731</v>
      </c>
      <c r="D760" s="143">
        <v>141.4</v>
      </c>
      <c r="E760" s="168" t="s">
        <v>318</v>
      </c>
      <c r="F760" s="128">
        <v>41611873120046</v>
      </c>
      <c r="G760" s="118" t="e">
        <f>VLOOKUP(F760,#REF!,2,)</f>
        <v>#REF!</v>
      </c>
      <c r="H760" s="129" t="s">
        <v>2936</v>
      </c>
      <c r="I760" s="164">
        <v>941100770</v>
      </c>
      <c r="J760" s="131">
        <v>12000000</v>
      </c>
      <c r="K760" s="131">
        <v>0</v>
      </c>
      <c r="L760" s="269">
        <v>0</v>
      </c>
      <c r="M760" s="120">
        <v>12000000</v>
      </c>
      <c r="N760" s="285"/>
    </row>
    <row r="761" spans="2:14" x14ac:dyDescent="0.25">
      <c r="B761" s="139">
        <v>212</v>
      </c>
      <c r="C761" s="127" t="s">
        <v>1853</v>
      </c>
      <c r="D761" s="143">
        <v>81.2</v>
      </c>
      <c r="E761" s="168" t="s">
        <v>318</v>
      </c>
      <c r="F761" s="128">
        <v>32604995300029</v>
      </c>
      <c r="G761" s="118"/>
      <c r="H761" s="129" t="s">
        <v>2936</v>
      </c>
      <c r="I761" s="164">
        <v>888604045</v>
      </c>
      <c r="J761" s="131">
        <v>12000000</v>
      </c>
      <c r="K761" s="121">
        <v>5499984</v>
      </c>
      <c r="L761" s="269">
        <v>5500000</v>
      </c>
      <c r="M761" s="120">
        <v>17499984</v>
      </c>
      <c r="N761" s="285"/>
    </row>
    <row r="762" spans="2:14" hidden="1" x14ac:dyDescent="0.25">
      <c r="B762" s="139">
        <v>213</v>
      </c>
      <c r="C762" s="127" t="s">
        <v>1860</v>
      </c>
      <c r="D762" s="143">
        <v>77</v>
      </c>
      <c r="E762" s="168" t="s">
        <v>181</v>
      </c>
      <c r="F762" s="128">
        <v>40812881110073</v>
      </c>
      <c r="G762" s="118" t="e">
        <f>VLOOKUP(F762,#REF!,2,)</f>
        <v>#REF!</v>
      </c>
      <c r="H762" s="129" t="s">
        <v>3094</v>
      </c>
      <c r="I762" s="164">
        <v>995564362</v>
      </c>
      <c r="J762" s="131">
        <v>12000000</v>
      </c>
      <c r="K762" s="131">
        <v>0</v>
      </c>
      <c r="L762" s="269">
        <v>12000000</v>
      </c>
      <c r="M762" s="120">
        <v>12000000</v>
      </c>
      <c r="N762" s="285"/>
    </row>
    <row r="763" spans="2:14" hidden="1" x14ac:dyDescent="0.25">
      <c r="B763" s="139">
        <v>214</v>
      </c>
      <c r="C763" s="127" t="s">
        <v>2272</v>
      </c>
      <c r="D763" s="143">
        <v>81.8</v>
      </c>
      <c r="E763" s="168" t="s">
        <v>318</v>
      </c>
      <c r="F763" s="128">
        <v>40406881140044</v>
      </c>
      <c r="G763" s="118" t="e">
        <f>VLOOKUP(F763,#REF!,2,)</f>
        <v>#REF!</v>
      </c>
      <c r="H763" s="129" t="s">
        <v>3614</v>
      </c>
      <c r="I763" s="164">
        <v>990723188</v>
      </c>
      <c r="J763" s="131">
        <v>12000000</v>
      </c>
      <c r="K763" s="131">
        <v>0</v>
      </c>
      <c r="L763" s="269">
        <v>0</v>
      </c>
      <c r="M763" s="120">
        <v>12000000</v>
      </c>
      <c r="N763" s="285"/>
    </row>
    <row r="764" spans="2:14" x14ac:dyDescent="0.25">
      <c r="B764" s="139">
        <v>215</v>
      </c>
      <c r="C764" s="127" t="s">
        <v>2015</v>
      </c>
      <c r="D764" s="143"/>
      <c r="E764" s="168" t="s">
        <v>121</v>
      </c>
      <c r="F764" s="128">
        <v>41908841060050</v>
      </c>
      <c r="G764" s="118"/>
      <c r="H764" s="129" t="s">
        <v>3294</v>
      </c>
      <c r="I764" s="164">
        <v>934750084</v>
      </c>
      <c r="J764" s="131">
        <v>12000000</v>
      </c>
      <c r="K764" s="121">
        <v>458332</v>
      </c>
      <c r="L764" s="269">
        <v>12458332</v>
      </c>
      <c r="M764" s="120">
        <v>12458332</v>
      </c>
      <c r="N764" s="285"/>
    </row>
    <row r="765" spans="2:14" hidden="1" x14ac:dyDescent="0.25">
      <c r="B765" s="139">
        <v>216</v>
      </c>
      <c r="C765" s="127" t="s">
        <v>3999</v>
      </c>
      <c r="D765" s="143"/>
      <c r="E765" s="168" t="s">
        <v>4485</v>
      </c>
      <c r="F765" s="128">
        <v>30703832570013</v>
      </c>
      <c r="G765" s="118" t="e">
        <f>VLOOKUP(F765,#REF!,2,)</f>
        <v>#REF!</v>
      </c>
      <c r="H765" s="129" t="s">
        <v>4889</v>
      </c>
      <c r="I765" s="164">
        <v>903130011</v>
      </c>
      <c r="J765" s="131">
        <v>12000000</v>
      </c>
      <c r="K765" s="131">
        <v>0</v>
      </c>
      <c r="L765" s="269">
        <v>-11000000</v>
      </c>
      <c r="M765" s="120">
        <f t="shared" ref="M765" si="76">J765-K765-L765</f>
        <v>23000000</v>
      </c>
      <c r="N765" s="285"/>
    </row>
    <row r="766" spans="2:14" hidden="1" x14ac:dyDescent="0.25">
      <c r="B766" s="139">
        <v>217</v>
      </c>
      <c r="C766" s="127" t="s">
        <v>2174</v>
      </c>
      <c r="D766" s="143"/>
      <c r="E766" s="168" t="s">
        <v>181</v>
      </c>
      <c r="F766" s="128">
        <v>43004881140081</v>
      </c>
      <c r="G766" s="118" t="e">
        <f>VLOOKUP(F766,#REF!,2,)</f>
        <v>#REF!</v>
      </c>
      <c r="H766" s="129" t="s">
        <v>3500</v>
      </c>
      <c r="I766" s="164">
        <v>886777976</v>
      </c>
      <c r="J766" s="131">
        <v>12000000</v>
      </c>
      <c r="K766" s="131">
        <v>0</v>
      </c>
      <c r="L766" s="269">
        <v>12000000</v>
      </c>
      <c r="M766" s="120">
        <v>12000000</v>
      </c>
      <c r="N766" s="285"/>
    </row>
    <row r="767" spans="2:14" hidden="1" x14ac:dyDescent="0.25">
      <c r="B767" s="139">
        <v>218</v>
      </c>
      <c r="C767" s="127" t="s">
        <v>2008</v>
      </c>
      <c r="D767" s="143">
        <v>107.8</v>
      </c>
      <c r="E767" s="168" t="s">
        <v>121</v>
      </c>
      <c r="F767" s="128">
        <v>40311810970028</v>
      </c>
      <c r="G767" s="118" t="e">
        <f>VLOOKUP(F767,#REF!,2,)</f>
        <v>#REF!</v>
      </c>
      <c r="H767" s="129" t="s">
        <v>3290</v>
      </c>
      <c r="I767" s="164">
        <v>991300381</v>
      </c>
      <c r="J767" s="131">
        <v>12000000</v>
      </c>
      <c r="K767" s="131">
        <v>0</v>
      </c>
      <c r="L767" s="269">
        <v>8000000</v>
      </c>
      <c r="M767" s="120">
        <v>12000000</v>
      </c>
      <c r="N767" s="285"/>
    </row>
    <row r="768" spans="2:14" hidden="1" x14ac:dyDescent="0.25">
      <c r="B768" s="139">
        <v>219</v>
      </c>
      <c r="C768" s="127" t="s">
        <v>2300</v>
      </c>
      <c r="D768" s="143">
        <v>95.8</v>
      </c>
      <c r="E768" s="168" t="s">
        <v>36</v>
      </c>
      <c r="F768" s="128">
        <v>40710911000032</v>
      </c>
      <c r="G768" s="118" t="e">
        <f>VLOOKUP(F768,#REF!,2,)</f>
        <v>#REF!</v>
      </c>
      <c r="H768" s="129" t="s">
        <v>3644</v>
      </c>
      <c r="I768" s="164">
        <v>914496404</v>
      </c>
      <c r="J768" s="131">
        <v>12000000</v>
      </c>
      <c r="K768" s="131">
        <v>0</v>
      </c>
      <c r="L768" s="269">
        <v>12000000</v>
      </c>
      <c r="M768" s="120">
        <v>12000000</v>
      </c>
      <c r="N768" s="285"/>
    </row>
    <row r="769" spans="2:14" hidden="1" x14ac:dyDescent="0.25">
      <c r="B769" s="139">
        <v>220</v>
      </c>
      <c r="C769" s="127" t="s">
        <v>1655</v>
      </c>
      <c r="D769" s="143">
        <v>100.8</v>
      </c>
      <c r="E769" s="168" t="s">
        <v>36</v>
      </c>
      <c r="F769" s="128">
        <v>62606045300039</v>
      </c>
      <c r="G769" s="118" t="e">
        <f>VLOOKUP(F769,#REF!,2,)</f>
        <v>#REF!</v>
      </c>
      <c r="H769" s="129" t="s">
        <v>2828</v>
      </c>
      <c r="I769" s="164">
        <v>972962606</v>
      </c>
      <c r="J769" s="131">
        <v>12000000</v>
      </c>
      <c r="K769" s="131">
        <v>0</v>
      </c>
      <c r="L769" s="269">
        <v>11888000</v>
      </c>
      <c r="M769" s="120">
        <v>12000000</v>
      </c>
      <c r="N769" s="285"/>
    </row>
    <row r="770" spans="2:14" hidden="1" x14ac:dyDescent="0.25">
      <c r="B770" s="139">
        <v>221</v>
      </c>
      <c r="C770" s="127" t="s">
        <v>1343</v>
      </c>
      <c r="D770" s="143">
        <v>117.8</v>
      </c>
      <c r="E770" s="168" t="s">
        <v>1240</v>
      </c>
      <c r="F770" s="128">
        <v>52706045280052</v>
      </c>
      <c r="G770" s="118" t="e">
        <f>VLOOKUP(F770,#REF!,2,)</f>
        <v>#REF!</v>
      </c>
      <c r="H770" s="129" t="s">
        <v>2442</v>
      </c>
      <c r="I770" s="164">
        <v>996248876</v>
      </c>
      <c r="J770" s="131">
        <v>12000000</v>
      </c>
      <c r="K770" s="131">
        <v>0</v>
      </c>
      <c r="L770" s="269">
        <v>0</v>
      </c>
      <c r="M770" s="120">
        <v>12000000</v>
      </c>
      <c r="N770" s="285"/>
    </row>
    <row r="771" spans="2:14" hidden="1" x14ac:dyDescent="0.25">
      <c r="B771" s="139">
        <v>222</v>
      </c>
      <c r="C771" s="127" t="s">
        <v>2184</v>
      </c>
      <c r="D771" s="143">
        <v>106.1</v>
      </c>
      <c r="E771" s="168" t="s">
        <v>309</v>
      </c>
      <c r="F771" s="128">
        <v>51202025300022</v>
      </c>
      <c r="G771" s="118" t="e">
        <f>VLOOKUP(F771,#REF!,2,)</f>
        <v>#REF!</v>
      </c>
      <c r="H771" s="129" t="s">
        <v>3510</v>
      </c>
      <c r="I771" s="164">
        <v>991317624</v>
      </c>
      <c r="J771" s="131">
        <v>12000000</v>
      </c>
      <c r="K771" s="131">
        <v>0</v>
      </c>
      <c r="L771" s="269">
        <v>0</v>
      </c>
      <c r="M771" s="120">
        <v>12000000</v>
      </c>
      <c r="N771" s="285"/>
    </row>
    <row r="772" spans="2:14" hidden="1" x14ac:dyDescent="0.25">
      <c r="B772" s="139">
        <v>223</v>
      </c>
      <c r="C772" s="127" t="s">
        <v>2012</v>
      </c>
      <c r="D772" s="143">
        <v>99.1</v>
      </c>
      <c r="E772" s="168" t="s">
        <v>121</v>
      </c>
      <c r="F772" s="128">
        <v>43112995260026</v>
      </c>
      <c r="G772" s="118" t="e">
        <f>VLOOKUP(F772,#REF!,2,)</f>
        <v>#REF!</v>
      </c>
      <c r="H772" s="129" t="s">
        <v>3292</v>
      </c>
      <c r="I772" s="164">
        <v>935720123</v>
      </c>
      <c r="J772" s="131">
        <v>12000000</v>
      </c>
      <c r="K772" s="131">
        <v>0</v>
      </c>
      <c r="L772" s="269">
        <v>12000000</v>
      </c>
      <c r="M772" s="120">
        <v>12000000</v>
      </c>
      <c r="N772" s="285"/>
    </row>
    <row r="773" spans="2:14" hidden="1" x14ac:dyDescent="0.25">
      <c r="B773" s="139">
        <v>224</v>
      </c>
      <c r="C773" s="127" t="s">
        <v>1549</v>
      </c>
      <c r="D773" s="143"/>
      <c r="E773" s="168" t="s">
        <v>4485</v>
      </c>
      <c r="F773" s="128">
        <v>42904995310064</v>
      </c>
      <c r="G773" s="118" t="e">
        <f>VLOOKUP(F773,#REF!,2,)</f>
        <v>#REF!</v>
      </c>
      <c r="H773" s="129" t="s">
        <v>2700</v>
      </c>
      <c r="I773" s="164">
        <v>914082942</v>
      </c>
      <c r="J773" s="131">
        <v>12000000</v>
      </c>
      <c r="K773" s="131">
        <v>0</v>
      </c>
      <c r="L773" s="269">
        <v>0</v>
      </c>
      <c r="M773" s="120">
        <v>12000000</v>
      </c>
      <c r="N773" s="285"/>
    </row>
    <row r="774" spans="2:14" x14ac:dyDescent="0.25">
      <c r="B774" s="139">
        <v>225</v>
      </c>
      <c r="C774" s="127" t="s">
        <v>2035</v>
      </c>
      <c r="D774" s="143">
        <v>85.3</v>
      </c>
      <c r="E774" s="168" t="s">
        <v>36</v>
      </c>
      <c r="F774" s="128">
        <v>41302941040015</v>
      </c>
      <c r="G774" s="118"/>
      <c r="H774" s="129" t="s">
        <v>3322</v>
      </c>
      <c r="I774" s="164">
        <v>933757294</v>
      </c>
      <c r="J774" s="131">
        <v>12000000</v>
      </c>
      <c r="K774" s="121">
        <v>916665</v>
      </c>
      <c r="L774" s="269">
        <v>6916665</v>
      </c>
      <c r="M774" s="120">
        <v>12916665</v>
      </c>
      <c r="N774" s="285"/>
    </row>
    <row r="775" spans="2:14" hidden="1" x14ac:dyDescent="0.25">
      <c r="B775" s="139">
        <v>226</v>
      </c>
      <c r="C775" s="127" t="s">
        <v>1987</v>
      </c>
      <c r="D775" s="143">
        <v>73.400000000000006</v>
      </c>
      <c r="E775" s="168" t="s">
        <v>1240</v>
      </c>
      <c r="F775" s="128">
        <v>51103005290022</v>
      </c>
      <c r="G775" s="118" t="e">
        <f>VLOOKUP(F775,#REF!,2,)</f>
        <v>#REF!</v>
      </c>
      <c r="H775" s="129" t="s">
        <v>3263</v>
      </c>
      <c r="I775" s="164">
        <v>994099880</v>
      </c>
      <c r="J775" s="131">
        <v>12000000</v>
      </c>
      <c r="K775" s="131">
        <v>0</v>
      </c>
      <c r="L775" s="269">
        <v>0</v>
      </c>
      <c r="M775" s="120">
        <v>12000000</v>
      </c>
      <c r="N775" s="285"/>
    </row>
    <row r="776" spans="2:14" hidden="1" x14ac:dyDescent="0.25">
      <c r="B776" s="139">
        <v>227</v>
      </c>
      <c r="C776" s="127" t="s">
        <v>1579</v>
      </c>
      <c r="D776" s="143">
        <v>94.4</v>
      </c>
      <c r="E776" s="168" t="s">
        <v>36</v>
      </c>
      <c r="F776" s="128">
        <v>42601985270011</v>
      </c>
      <c r="G776" s="118" t="e">
        <f>VLOOKUP(F776,#REF!,2,)</f>
        <v>#REF!</v>
      </c>
      <c r="H776" s="129" t="s">
        <v>2738</v>
      </c>
      <c r="I776" s="164">
        <v>930490342</v>
      </c>
      <c r="J776" s="131">
        <v>12000000</v>
      </c>
      <c r="K776" s="131">
        <v>0</v>
      </c>
      <c r="L776" s="269">
        <v>12000000</v>
      </c>
      <c r="M776" s="120">
        <v>12000000</v>
      </c>
      <c r="N776" s="285"/>
    </row>
    <row r="777" spans="2:14" hidden="1" x14ac:dyDescent="0.25">
      <c r="B777" s="163">
        <v>228</v>
      </c>
      <c r="C777" s="127" t="s">
        <v>4000</v>
      </c>
      <c r="D777" s="116">
        <v>72.400000000000006</v>
      </c>
      <c r="E777" s="162" t="s">
        <v>1240</v>
      </c>
      <c r="F777" s="165">
        <v>51602005310029</v>
      </c>
      <c r="G777" s="118" t="e">
        <f>VLOOKUP(F777,#REF!,2,)</f>
        <v>#REF!</v>
      </c>
      <c r="H777" s="161" t="s">
        <v>4890</v>
      </c>
      <c r="I777" s="164">
        <v>903393339</v>
      </c>
      <c r="J777" s="131">
        <v>12000000</v>
      </c>
      <c r="K777" s="131">
        <v>0</v>
      </c>
      <c r="L777" s="269">
        <v>-11000000</v>
      </c>
      <c r="M777" s="120">
        <f t="shared" ref="M777" si="77">J777-K777-L777</f>
        <v>23000000</v>
      </c>
      <c r="N777" s="285"/>
    </row>
    <row r="778" spans="2:14" hidden="1" x14ac:dyDescent="0.25">
      <c r="B778" s="163">
        <v>229</v>
      </c>
      <c r="C778" s="127" t="s">
        <v>4001</v>
      </c>
      <c r="D778" s="116">
        <v>100.9</v>
      </c>
      <c r="E778" s="162" t="s">
        <v>1240</v>
      </c>
      <c r="F778" s="165">
        <v>52007045300022</v>
      </c>
      <c r="G778" s="118" t="e">
        <f>VLOOKUP(F778,#REF!,2,)</f>
        <v>#REF!</v>
      </c>
      <c r="H778" s="161" t="s">
        <v>3176</v>
      </c>
      <c r="I778" s="164"/>
      <c r="J778" s="131">
        <v>12000000</v>
      </c>
      <c r="K778" s="131">
        <v>0</v>
      </c>
      <c r="L778" s="269">
        <v>-11000000</v>
      </c>
      <c r="M778" s="120">
        <v>12000000</v>
      </c>
      <c r="N778" s="285"/>
    </row>
    <row r="779" spans="2:14" hidden="1" x14ac:dyDescent="0.25">
      <c r="B779" s="163">
        <v>230</v>
      </c>
      <c r="C779" s="127" t="s">
        <v>1940</v>
      </c>
      <c r="D779" s="116"/>
      <c r="E779" s="162" t="s">
        <v>121</v>
      </c>
      <c r="F779" s="165">
        <v>62803025330022</v>
      </c>
      <c r="G779" s="118" t="e">
        <f>VLOOKUP(F779,#REF!,2,)</f>
        <v>#REF!</v>
      </c>
      <c r="H779" s="161" t="s">
        <v>3200</v>
      </c>
      <c r="I779" s="164">
        <v>945837884</v>
      </c>
      <c r="J779" s="131">
        <v>12000000</v>
      </c>
      <c r="K779" s="131">
        <v>0</v>
      </c>
      <c r="L779" s="269">
        <v>12000000</v>
      </c>
      <c r="M779" s="120">
        <v>12000000</v>
      </c>
      <c r="N779" s="285"/>
    </row>
    <row r="780" spans="2:14" hidden="1" x14ac:dyDescent="0.25">
      <c r="B780" s="163">
        <v>224</v>
      </c>
      <c r="C780" s="127" t="s">
        <v>2263</v>
      </c>
      <c r="D780" s="116"/>
      <c r="E780" s="162" t="s">
        <v>2435</v>
      </c>
      <c r="F780" s="165">
        <v>30902835280022</v>
      </c>
      <c r="G780" s="118" t="e">
        <f>VLOOKUP(F780,#REF!,2,)</f>
        <v>#REF!</v>
      </c>
      <c r="H780" s="161" t="s">
        <v>3598</v>
      </c>
      <c r="I780" s="164">
        <v>914008383</v>
      </c>
      <c r="J780" s="131">
        <v>12000000</v>
      </c>
      <c r="K780" s="131">
        <v>0</v>
      </c>
      <c r="L780" s="269">
        <v>3000000</v>
      </c>
      <c r="M780" s="120">
        <v>12000000</v>
      </c>
      <c r="N780" s="285"/>
    </row>
    <row r="781" spans="2:14" x14ac:dyDescent="0.25">
      <c r="B781" s="163">
        <v>222.666666666667</v>
      </c>
      <c r="C781" s="127" t="s">
        <v>1934</v>
      </c>
      <c r="D781" s="116"/>
      <c r="E781" s="162" t="s">
        <v>2590</v>
      </c>
      <c r="F781" s="165">
        <v>41002985350036</v>
      </c>
      <c r="G781" s="118"/>
      <c r="H781" s="161" t="s">
        <v>4487</v>
      </c>
      <c r="I781" s="164"/>
      <c r="J781" s="131">
        <v>12000000</v>
      </c>
      <c r="K781" s="121">
        <v>1000000</v>
      </c>
      <c r="L781" s="269">
        <v>11000000</v>
      </c>
      <c r="M781" s="120">
        <v>13000000</v>
      </c>
      <c r="N781" s="285"/>
    </row>
    <row r="782" spans="2:14" hidden="1" x14ac:dyDescent="0.25">
      <c r="B782" s="163">
        <v>222.03333333333401</v>
      </c>
      <c r="C782" s="127" t="s">
        <v>2411</v>
      </c>
      <c r="D782" s="116"/>
      <c r="E782" s="162"/>
      <c r="F782" s="165">
        <v>63112025280019</v>
      </c>
      <c r="G782" s="118" t="e">
        <f>VLOOKUP(F782,#REF!,2,)</f>
        <v>#REF!</v>
      </c>
      <c r="H782" s="161" t="s">
        <v>4891</v>
      </c>
      <c r="I782" s="164">
        <v>934556905</v>
      </c>
      <c r="J782" s="131">
        <v>12000000</v>
      </c>
      <c r="K782" s="131">
        <v>0</v>
      </c>
      <c r="L782" s="269">
        <v>13500000</v>
      </c>
      <c r="M782" s="120">
        <v>12000000</v>
      </c>
      <c r="N782" s="285"/>
    </row>
    <row r="783" spans="2:14" hidden="1" x14ac:dyDescent="0.25">
      <c r="B783" s="163">
        <v>220.46666666666701</v>
      </c>
      <c r="C783" s="127" t="s">
        <v>2409</v>
      </c>
      <c r="D783" s="116"/>
      <c r="E783" s="162"/>
      <c r="F783" s="165">
        <v>41507975350015</v>
      </c>
      <c r="G783" s="118" t="e">
        <f>VLOOKUP(F783,#REF!,2,)</f>
        <v>#REF!</v>
      </c>
      <c r="H783" s="161" t="s">
        <v>4892</v>
      </c>
      <c r="I783" s="164">
        <v>995566463</v>
      </c>
      <c r="J783" s="131">
        <v>15000000</v>
      </c>
      <c r="K783" s="131">
        <v>0</v>
      </c>
      <c r="L783" s="269">
        <v>18500000</v>
      </c>
      <c r="M783" s="120">
        <v>15000000</v>
      </c>
      <c r="N783" s="285"/>
    </row>
    <row r="784" spans="2:14" hidden="1" x14ac:dyDescent="0.25">
      <c r="B784" s="163">
        <v>218.9</v>
      </c>
      <c r="C784" s="127" t="s">
        <v>2408</v>
      </c>
      <c r="D784" s="116"/>
      <c r="E784" s="162"/>
      <c r="F784" s="165">
        <v>41712965300024</v>
      </c>
      <c r="G784" s="118" t="e">
        <f>VLOOKUP(F784,#REF!,2,)</f>
        <v>#REF!</v>
      </c>
      <c r="H784" s="161" t="s">
        <v>4893</v>
      </c>
      <c r="I784" s="164">
        <v>919225713</v>
      </c>
      <c r="J784" s="131">
        <v>12000000</v>
      </c>
      <c r="K784" s="131">
        <v>0</v>
      </c>
      <c r="L784" s="269">
        <v>12750000</v>
      </c>
      <c r="M784" s="120">
        <v>12000000</v>
      </c>
      <c r="N784" s="285"/>
    </row>
    <row r="785" spans="2:14" hidden="1" x14ac:dyDescent="0.25">
      <c r="B785" s="163">
        <v>217.333333333334</v>
      </c>
      <c r="C785" s="127" t="s">
        <v>2400</v>
      </c>
      <c r="D785" s="116"/>
      <c r="E785" s="162"/>
      <c r="F785" s="165">
        <v>61209025300013</v>
      </c>
      <c r="G785" s="118" t="e">
        <f>VLOOKUP(F785,#REF!,2,)</f>
        <v>#REF!</v>
      </c>
      <c r="H785" s="161" t="s">
        <v>4894</v>
      </c>
      <c r="I785" s="164">
        <v>888522262</v>
      </c>
      <c r="J785" s="131">
        <v>12000000</v>
      </c>
      <c r="K785" s="131">
        <v>0</v>
      </c>
      <c r="L785" s="269">
        <v>8500000</v>
      </c>
      <c r="M785" s="120">
        <v>12000000</v>
      </c>
      <c r="N785" s="285"/>
    </row>
    <row r="786" spans="2:14" hidden="1" x14ac:dyDescent="0.25">
      <c r="B786" s="163">
        <v>215.76666666666699</v>
      </c>
      <c r="C786" s="127" t="s">
        <v>2402</v>
      </c>
      <c r="D786" s="116"/>
      <c r="E786" s="162"/>
      <c r="F786" s="165">
        <v>42805901140062</v>
      </c>
      <c r="G786" s="118" t="e">
        <f>VLOOKUP(F786,#REF!,2,)</f>
        <v>#REF!</v>
      </c>
      <c r="H786" s="161" t="s">
        <v>4895</v>
      </c>
      <c r="I786" s="164">
        <v>913128073</v>
      </c>
      <c r="J786" s="131">
        <v>12000000</v>
      </c>
      <c r="K786" s="131">
        <v>0</v>
      </c>
      <c r="L786" s="269">
        <v>4250000</v>
      </c>
      <c r="M786" s="120">
        <f t="shared" ref="M786" si="78">J786-K786-L786</f>
        <v>7750000</v>
      </c>
      <c r="N786" s="285"/>
    </row>
    <row r="787" spans="2:14" hidden="1" x14ac:dyDescent="0.25">
      <c r="B787" s="163">
        <v>214.20000000000101</v>
      </c>
      <c r="C787" s="127" t="s">
        <v>2404</v>
      </c>
      <c r="D787" s="116"/>
      <c r="E787" s="162"/>
      <c r="F787" s="165">
        <v>40207781140051</v>
      </c>
      <c r="G787" s="118" t="e">
        <f>VLOOKUP(F787,#REF!,2,)</f>
        <v>#REF!</v>
      </c>
      <c r="H787" s="161" t="s">
        <v>4896</v>
      </c>
      <c r="I787" s="164">
        <v>936267899</v>
      </c>
      <c r="J787" s="131">
        <v>12000000</v>
      </c>
      <c r="K787" s="131">
        <v>0</v>
      </c>
      <c r="L787" s="269">
        <v>13250000</v>
      </c>
      <c r="M787" s="120">
        <v>12000000</v>
      </c>
      <c r="N787" s="285"/>
    </row>
    <row r="788" spans="2:14" hidden="1" x14ac:dyDescent="0.25">
      <c r="B788" s="163">
        <v>212.63333333333401</v>
      </c>
      <c r="C788" s="127" t="s">
        <v>2405</v>
      </c>
      <c r="D788" s="116"/>
      <c r="E788" s="162"/>
      <c r="F788" s="165">
        <v>42509820920032</v>
      </c>
      <c r="G788" s="118" t="e">
        <f>VLOOKUP(F788,#REF!,2,)</f>
        <v>#REF!</v>
      </c>
      <c r="H788" s="161" t="s">
        <v>4897</v>
      </c>
      <c r="I788" s="164">
        <v>906128387</v>
      </c>
      <c r="J788" s="131">
        <v>12000000</v>
      </c>
      <c r="K788" s="131">
        <v>0</v>
      </c>
      <c r="L788" s="269">
        <v>1250000</v>
      </c>
      <c r="M788" s="120">
        <v>12000000</v>
      </c>
      <c r="N788" s="285"/>
    </row>
    <row r="789" spans="2:14" hidden="1" x14ac:dyDescent="0.25">
      <c r="B789" s="163">
        <v>211.066666666667</v>
      </c>
      <c r="C789" s="127" t="s">
        <v>2399</v>
      </c>
      <c r="D789" s="116"/>
      <c r="E789" s="162"/>
      <c r="F789" s="165">
        <v>63010035300014</v>
      </c>
      <c r="G789" s="118" t="e">
        <f>VLOOKUP(F789,#REF!,2,)</f>
        <v>#REF!</v>
      </c>
      <c r="H789" s="161" t="s">
        <v>4898</v>
      </c>
      <c r="I789" s="164">
        <v>900776564</v>
      </c>
      <c r="J789" s="131">
        <v>15000000</v>
      </c>
      <c r="K789" s="131">
        <v>0</v>
      </c>
      <c r="L789" s="269">
        <v>19375000</v>
      </c>
      <c r="M789" s="120">
        <v>15000000</v>
      </c>
      <c r="N789" s="285"/>
    </row>
    <row r="790" spans="2:14" hidden="1" x14ac:dyDescent="0.25">
      <c r="B790" s="163">
        <v>209.50000000000099</v>
      </c>
      <c r="C790" s="127" t="s">
        <v>2406</v>
      </c>
      <c r="D790" s="116"/>
      <c r="E790" s="162"/>
      <c r="F790" s="165">
        <v>40902861080033</v>
      </c>
      <c r="G790" s="118" t="e">
        <f>VLOOKUP(F790,#REF!,2,)</f>
        <v>#REF!</v>
      </c>
      <c r="H790" s="161" t="s">
        <v>4897</v>
      </c>
      <c r="I790" s="164">
        <v>970811383</v>
      </c>
      <c r="J790" s="131">
        <v>12000000</v>
      </c>
      <c r="K790" s="131">
        <v>0</v>
      </c>
      <c r="L790" s="269">
        <v>8875000</v>
      </c>
      <c r="M790" s="120">
        <v>12000000</v>
      </c>
      <c r="N790" s="285"/>
    </row>
    <row r="791" spans="2:14" hidden="1" x14ac:dyDescent="0.25">
      <c r="B791" s="163">
        <v>207.93333333333399</v>
      </c>
      <c r="C791" s="127" t="s">
        <v>2410</v>
      </c>
      <c r="D791" s="116"/>
      <c r="E791" s="162"/>
      <c r="F791" s="165">
        <v>41101861140045</v>
      </c>
      <c r="G791" s="118" t="e">
        <f>VLOOKUP(F791,#REF!,2,)</f>
        <v>#REF!</v>
      </c>
      <c r="H791" s="161" t="s">
        <v>4899</v>
      </c>
      <c r="I791" s="164">
        <v>919228399</v>
      </c>
      <c r="J791" s="131">
        <v>12000000</v>
      </c>
      <c r="K791" s="131">
        <v>0</v>
      </c>
      <c r="L791" s="269">
        <v>12000000</v>
      </c>
      <c r="M791" s="120">
        <v>12000000</v>
      </c>
      <c r="N791" s="285"/>
    </row>
    <row r="792" spans="2:14" hidden="1" x14ac:dyDescent="0.25">
      <c r="B792" s="163"/>
      <c r="C792" s="127"/>
      <c r="D792" s="116"/>
      <c r="E792" s="162"/>
      <c r="F792" s="165"/>
      <c r="G792" s="118" t="e">
        <f>VLOOKUP(F792,#REF!,2,)</f>
        <v>#REF!</v>
      </c>
      <c r="H792" s="161"/>
      <c r="I792" s="164"/>
      <c r="J792" s="131"/>
      <c r="K792" s="131">
        <v>0</v>
      </c>
      <c r="L792" s="269">
        <v>0</v>
      </c>
      <c r="M792" s="120">
        <v>0</v>
      </c>
      <c r="N792" s="285"/>
    </row>
    <row r="793" spans="2:14" hidden="1" x14ac:dyDescent="0.25">
      <c r="B793" s="163"/>
      <c r="C793" s="127"/>
      <c r="D793" s="116"/>
      <c r="E793" s="162"/>
      <c r="F793" s="165"/>
      <c r="G793" s="118" t="e">
        <f>VLOOKUP(F793,#REF!,2,)</f>
        <v>#REF!</v>
      </c>
      <c r="H793" s="161"/>
      <c r="I793" s="164"/>
      <c r="J793" s="131"/>
      <c r="K793" s="131">
        <v>0</v>
      </c>
      <c r="L793" s="269">
        <v>0</v>
      </c>
      <c r="M793" s="120">
        <v>0</v>
      </c>
      <c r="N793" s="285"/>
    </row>
    <row r="794" spans="2:14" hidden="1" x14ac:dyDescent="0.25">
      <c r="B794" s="163"/>
      <c r="C794" s="127"/>
      <c r="D794" s="116"/>
      <c r="E794" s="162"/>
      <c r="F794" s="165"/>
      <c r="G794" s="118" t="e">
        <f>VLOOKUP(F794,#REF!,2,)</f>
        <v>#REF!</v>
      </c>
      <c r="H794" s="161"/>
      <c r="I794" s="164"/>
      <c r="J794" s="131"/>
      <c r="K794" s="131">
        <v>0</v>
      </c>
      <c r="L794" s="269">
        <v>0</v>
      </c>
      <c r="M794" s="120">
        <v>0</v>
      </c>
      <c r="N794" s="285"/>
    </row>
    <row r="795" spans="2:14" x14ac:dyDescent="0.25">
      <c r="B795" s="224"/>
      <c r="C795" s="225"/>
      <c r="D795" s="226"/>
      <c r="E795" s="227"/>
      <c r="F795" s="228"/>
      <c r="G795" s="118"/>
      <c r="H795" s="229"/>
      <c r="I795" s="230"/>
      <c r="J795" s="231">
        <v>9953166000</v>
      </c>
      <c r="K795" s="231">
        <v>193478823</v>
      </c>
      <c r="L795" s="231">
        <v>1963317699.52</v>
      </c>
      <c r="M795" s="231">
        <v>10128644823</v>
      </c>
      <c r="N795" s="286"/>
    </row>
  </sheetData>
  <autoFilter ref="B2:N795" xr:uid="{00000000-0009-0000-0000-000010000000}">
    <filterColumn colId="9">
      <filters>
        <filter val="1 000 000"/>
        <filter val="1 145 830"/>
        <filter val="1 222 220"/>
        <filter val="1 250 000"/>
        <filter val="1 374 996"/>
        <filter val="1 833 328"/>
        <filter val="193 478 823"/>
        <filter val="2 000 000"/>
        <filter val="2 250 000"/>
        <filter val="2 749 992"/>
        <filter val="3 000 000"/>
        <filter val="3 500 000"/>
        <filter val="3 750 000"/>
        <filter val="4 500 000"/>
        <filter val="458 332"/>
        <filter val="5 499 984"/>
        <filter val="5 499 990"/>
        <filter val="5 958 316"/>
        <filter val="500 000"/>
        <filter val="611 110"/>
        <filter val="8 500 000"/>
        <filter val="916 664"/>
        <filter val="916 665"/>
      </filters>
    </filterColumn>
  </autoFilter>
  <conditionalFormatting sqref="L1:L794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P322"/>
  <sheetViews>
    <sheetView topLeftCell="A83" workbookViewId="0">
      <selection activeCell="E108" sqref="E108"/>
    </sheetView>
  </sheetViews>
  <sheetFormatPr defaultRowHeight="15.75" x14ac:dyDescent="0.25"/>
  <cols>
    <col min="2" max="2" width="3.5" bestFit="1" customWidth="1"/>
    <col min="3" max="3" width="7.125" bestFit="1" customWidth="1"/>
    <col min="4" max="4" width="39.875" bestFit="1" customWidth="1"/>
    <col min="5" max="5" width="13.375" bestFit="1" customWidth="1"/>
    <col min="6" max="6" width="13.375" customWidth="1"/>
    <col min="7" max="7" width="14.875" bestFit="1" customWidth="1"/>
    <col min="8" max="8" width="26.125" bestFit="1" customWidth="1"/>
    <col min="9" max="9" width="9.625" bestFit="1" customWidth="1"/>
    <col min="10" max="10" width="13.75" customWidth="1"/>
    <col min="11" max="11" width="11.75" customWidth="1"/>
    <col min="12" max="12" width="15.375" customWidth="1"/>
    <col min="13" max="13" width="12.125" customWidth="1"/>
    <col min="14" max="14" width="13.25" customWidth="1"/>
  </cols>
  <sheetData>
    <row r="1" spans="2:16" ht="51" x14ac:dyDescent="0.25">
      <c r="B1" s="234" t="s">
        <v>0</v>
      </c>
      <c r="C1" s="234" t="s">
        <v>4900</v>
      </c>
      <c r="D1" s="234" t="s">
        <v>4005</v>
      </c>
      <c r="E1" s="235" t="s">
        <v>4901</v>
      </c>
      <c r="F1" s="235"/>
      <c r="G1" s="234" t="s">
        <v>2420</v>
      </c>
      <c r="H1" s="234" t="s">
        <v>2417</v>
      </c>
      <c r="I1" s="234" t="s">
        <v>3</v>
      </c>
      <c r="J1" s="234" t="s">
        <v>4902</v>
      </c>
      <c r="K1" s="234" t="s">
        <v>4903</v>
      </c>
      <c r="L1" s="260" t="s">
        <v>4946</v>
      </c>
      <c r="M1" s="234" t="s">
        <v>4947</v>
      </c>
      <c r="N1" s="234" t="s">
        <v>7</v>
      </c>
      <c r="O1" s="261" t="s">
        <v>8</v>
      </c>
      <c r="P1" s="262" t="s">
        <v>4948</v>
      </c>
    </row>
    <row r="2" spans="2:16" x14ac:dyDescent="0.25">
      <c r="B2" s="236">
        <v>1</v>
      </c>
      <c r="C2" s="236">
        <v>1</v>
      </c>
      <c r="D2" s="237" t="s">
        <v>1371</v>
      </c>
      <c r="E2" s="238">
        <v>63001045300017</v>
      </c>
      <c r="F2" s="238"/>
      <c r="G2" s="239" t="s">
        <v>4026</v>
      </c>
      <c r="H2" s="237" t="s">
        <v>2447</v>
      </c>
      <c r="I2" s="237" t="s">
        <v>4025</v>
      </c>
      <c r="J2" s="240">
        <v>15000000</v>
      </c>
      <c r="K2" s="241">
        <v>0</v>
      </c>
      <c r="L2" s="263">
        <v>0</v>
      </c>
      <c r="M2" s="241"/>
      <c r="N2" s="241">
        <f>J2-K2-L2</f>
        <v>15000000</v>
      </c>
      <c r="O2" s="264"/>
      <c r="P2" s="265"/>
    </row>
    <row r="3" spans="2:16" x14ac:dyDescent="0.25">
      <c r="B3" s="236">
        <v>2</v>
      </c>
      <c r="C3" s="236">
        <v>2</v>
      </c>
      <c r="D3" s="237" t="s">
        <v>1379</v>
      </c>
      <c r="E3" s="238">
        <v>62007035300015</v>
      </c>
      <c r="F3" s="238"/>
      <c r="G3" s="239" t="s">
        <v>4029</v>
      </c>
      <c r="H3" s="237" t="s">
        <v>2447</v>
      </c>
      <c r="I3" s="237" t="s">
        <v>4025</v>
      </c>
      <c r="J3" s="240">
        <v>15000000</v>
      </c>
      <c r="K3" s="241">
        <v>0</v>
      </c>
      <c r="L3" s="263">
        <v>0</v>
      </c>
      <c r="M3" s="241"/>
      <c r="N3" s="241">
        <f t="shared" ref="N3:N66" si="0">J3-K3-L3</f>
        <v>15000000</v>
      </c>
      <c r="O3" s="264"/>
      <c r="P3" s="265"/>
    </row>
    <row r="4" spans="2:16" x14ac:dyDescent="0.25">
      <c r="B4" s="236">
        <v>3</v>
      </c>
      <c r="C4" s="236">
        <v>3</v>
      </c>
      <c r="D4" s="237" t="s">
        <v>1399</v>
      </c>
      <c r="E4" s="238">
        <v>52112016830047</v>
      </c>
      <c r="F4" s="238"/>
      <c r="G4" s="239" t="s">
        <v>4037</v>
      </c>
      <c r="H4" s="237" t="s">
        <v>2447</v>
      </c>
      <c r="I4" s="237" t="s">
        <v>4025</v>
      </c>
      <c r="J4" s="240">
        <v>15000000</v>
      </c>
      <c r="K4" s="241">
        <v>0</v>
      </c>
      <c r="L4" s="263">
        <v>0</v>
      </c>
      <c r="M4" s="241"/>
      <c r="N4" s="241">
        <f t="shared" si="0"/>
        <v>15000000</v>
      </c>
      <c r="O4" s="264"/>
      <c r="P4" s="265"/>
    </row>
    <row r="5" spans="2:16" x14ac:dyDescent="0.25">
      <c r="B5" s="236">
        <v>4</v>
      </c>
      <c r="C5" s="236">
        <v>4</v>
      </c>
      <c r="D5" s="242" t="s">
        <v>1407</v>
      </c>
      <c r="E5" s="238">
        <v>40505975300028</v>
      </c>
      <c r="F5" s="238"/>
      <c r="G5" s="239" t="s">
        <v>4038</v>
      </c>
      <c r="H5" s="237" t="s">
        <v>2447</v>
      </c>
      <c r="I5" s="237" t="s">
        <v>2910</v>
      </c>
      <c r="J5" s="241">
        <v>12000000</v>
      </c>
      <c r="K5" s="241">
        <v>0</v>
      </c>
      <c r="L5" s="263">
        <v>3000000</v>
      </c>
      <c r="M5" s="241"/>
      <c r="N5" s="241">
        <f t="shared" si="0"/>
        <v>9000000</v>
      </c>
      <c r="O5" s="264"/>
      <c r="P5" s="265"/>
    </row>
    <row r="6" spans="2:16" x14ac:dyDescent="0.25">
      <c r="B6" s="236">
        <v>5</v>
      </c>
      <c r="C6" s="236">
        <v>4</v>
      </c>
      <c r="D6" s="237" t="s">
        <v>1442</v>
      </c>
      <c r="E6" s="238">
        <v>62609045260060</v>
      </c>
      <c r="F6" s="238"/>
      <c r="G6" s="239" t="s">
        <v>4904</v>
      </c>
      <c r="H6" s="237" t="s">
        <v>2447</v>
      </c>
      <c r="I6" s="237" t="s">
        <v>4025</v>
      </c>
      <c r="J6" s="240">
        <v>15000000</v>
      </c>
      <c r="K6" s="241">
        <v>0</v>
      </c>
      <c r="L6" s="263">
        <v>0</v>
      </c>
      <c r="M6" s="241"/>
      <c r="N6" s="241">
        <f t="shared" si="0"/>
        <v>15000000</v>
      </c>
      <c r="O6" s="264"/>
      <c r="P6" s="265"/>
    </row>
    <row r="7" spans="2:16" x14ac:dyDescent="0.25">
      <c r="B7" s="236">
        <v>6</v>
      </c>
      <c r="C7" s="236">
        <v>5</v>
      </c>
      <c r="D7" s="237" t="s">
        <v>1468</v>
      </c>
      <c r="E7" s="238">
        <v>60207046170018</v>
      </c>
      <c r="F7" s="238"/>
      <c r="G7" s="239" t="s">
        <v>4053</v>
      </c>
      <c r="H7" s="237" t="s">
        <v>2447</v>
      </c>
      <c r="I7" s="237" t="s">
        <v>4025</v>
      </c>
      <c r="J7" s="240">
        <v>15000000</v>
      </c>
      <c r="K7" s="241">
        <v>0</v>
      </c>
      <c r="L7" s="263">
        <v>7500000</v>
      </c>
      <c r="M7" s="241"/>
      <c r="N7" s="241">
        <f t="shared" si="0"/>
        <v>7500000</v>
      </c>
      <c r="O7" s="264"/>
      <c r="P7" s="265"/>
    </row>
    <row r="8" spans="2:16" x14ac:dyDescent="0.25">
      <c r="B8" s="236">
        <v>7</v>
      </c>
      <c r="C8" s="236">
        <v>6</v>
      </c>
      <c r="D8" s="237" t="s">
        <v>1476</v>
      </c>
      <c r="E8" s="238">
        <v>52102025340015</v>
      </c>
      <c r="F8" s="238"/>
      <c r="G8" s="239" t="s">
        <v>4055</v>
      </c>
      <c r="H8" s="237" t="s">
        <v>2447</v>
      </c>
      <c r="I8" s="237" t="s">
        <v>4025</v>
      </c>
      <c r="J8" s="240">
        <v>15000000</v>
      </c>
      <c r="K8" s="241">
        <v>0</v>
      </c>
      <c r="L8" s="263">
        <v>0</v>
      </c>
      <c r="M8" s="241"/>
      <c r="N8" s="241">
        <f t="shared" si="0"/>
        <v>15000000</v>
      </c>
      <c r="O8" s="264"/>
      <c r="P8" s="265"/>
    </row>
    <row r="9" spans="2:16" x14ac:dyDescent="0.25">
      <c r="B9" s="236">
        <v>8</v>
      </c>
      <c r="C9" s="236">
        <v>7</v>
      </c>
      <c r="D9" s="237" t="s">
        <v>1523</v>
      </c>
      <c r="E9" s="238">
        <v>51712035300021</v>
      </c>
      <c r="F9" s="238"/>
      <c r="G9" s="239" t="s">
        <v>4064</v>
      </c>
      <c r="H9" s="237" t="s">
        <v>2447</v>
      </c>
      <c r="I9" s="237" t="s">
        <v>4025</v>
      </c>
      <c r="J9" s="240">
        <v>15000000</v>
      </c>
      <c r="K9" s="241">
        <v>0</v>
      </c>
      <c r="L9" s="263">
        <v>7500000</v>
      </c>
      <c r="M9" s="241"/>
      <c r="N9" s="241">
        <f t="shared" si="0"/>
        <v>7500000</v>
      </c>
      <c r="O9" s="264"/>
      <c r="P9" s="265"/>
    </row>
    <row r="10" spans="2:16" x14ac:dyDescent="0.25">
      <c r="B10" s="236">
        <v>9</v>
      </c>
      <c r="C10" s="236">
        <v>8</v>
      </c>
      <c r="D10" s="237" t="s">
        <v>1535</v>
      </c>
      <c r="E10" s="238">
        <v>40510941050081</v>
      </c>
      <c r="F10" s="238"/>
      <c r="G10" s="239" t="s">
        <v>4069</v>
      </c>
      <c r="H10" s="237" t="s">
        <v>2447</v>
      </c>
      <c r="I10" s="237" t="s">
        <v>4025</v>
      </c>
      <c r="J10" s="240">
        <v>15000000</v>
      </c>
      <c r="K10" s="241">
        <v>0</v>
      </c>
      <c r="L10" s="263">
        <v>-300000</v>
      </c>
      <c r="M10" s="241"/>
      <c r="N10" s="241">
        <f t="shared" si="0"/>
        <v>15300000</v>
      </c>
      <c r="O10" s="264"/>
      <c r="P10" s="265">
        <v>1</v>
      </c>
    </row>
    <row r="11" spans="2:16" x14ac:dyDescent="0.25">
      <c r="B11" s="236">
        <v>10</v>
      </c>
      <c r="C11" s="236">
        <v>9</v>
      </c>
      <c r="D11" s="237" t="s">
        <v>1544</v>
      </c>
      <c r="E11" s="238">
        <v>51405035300037</v>
      </c>
      <c r="F11" s="238"/>
      <c r="G11" s="239" t="s">
        <v>4072</v>
      </c>
      <c r="H11" s="237" t="s">
        <v>2447</v>
      </c>
      <c r="I11" s="237" t="s">
        <v>4025</v>
      </c>
      <c r="J11" s="240">
        <v>15000000</v>
      </c>
      <c r="K11" s="241">
        <v>0</v>
      </c>
      <c r="L11" s="263">
        <v>0</v>
      </c>
      <c r="M11" s="241"/>
      <c r="N11" s="241">
        <f t="shared" si="0"/>
        <v>15000000</v>
      </c>
      <c r="O11" s="264"/>
      <c r="P11" s="265"/>
    </row>
    <row r="12" spans="2:16" x14ac:dyDescent="0.25">
      <c r="B12" s="236">
        <v>11</v>
      </c>
      <c r="C12" s="236">
        <v>10</v>
      </c>
      <c r="D12" s="237" t="s">
        <v>1759</v>
      </c>
      <c r="E12" s="238">
        <v>62512035360014</v>
      </c>
      <c r="F12" s="238"/>
      <c r="G12" s="239" t="s">
        <v>4138</v>
      </c>
      <c r="H12" s="237" t="s">
        <v>2447</v>
      </c>
      <c r="I12" s="237" t="s">
        <v>4025</v>
      </c>
      <c r="J12" s="240">
        <v>15000000</v>
      </c>
      <c r="K12" s="241">
        <v>0</v>
      </c>
      <c r="L12" s="263">
        <v>0</v>
      </c>
      <c r="M12" s="241"/>
      <c r="N12" s="241">
        <f t="shared" si="0"/>
        <v>15000000</v>
      </c>
      <c r="O12" s="264"/>
      <c r="P12" s="265"/>
    </row>
    <row r="13" spans="2:16" x14ac:dyDescent="0.25">
      <c r="B13" s="236">
        <v>12</v>
      </c>
      <c r="C13" s="236">
        <v>11</v>
      </c>
      <c r="D13" s="237" t="s">
        <v>1822</v>
      </c>
      <c r="E13" s="238">
        <v>62107035330048</v>
      </c>
      <c r="F13" s="238"/>
      <c r="G13" s="239" t="s">
        <v>4905</v>
      </c>
      <c r="H13" s="237" t="s">
        <v>2447</v>
      </c>
      <c r="I13" s="237" t="s">
        <v>4025</v>
      </c>
      <c r="J13" s="240">
        <v>12000000</v>
      </c>
      <c r="K13" s="243">
        <v>0</v>
      </c>
      <c r="L13" s="263">
        <v>2000000</v>
      </c>
      <c r="M13" s="241"/>
      <c r="N13" s="241">
        <f t="shared" si="0"/>
        <v>10000000</v>
      </c>
      <c r="O13" s="264"/>
      <c r="P13" s="265" t="s">
        <v>4949</v>
      </c>
    </row>
    <row r="14" spans="2:16" x14ac:dyDescent="0.25">
      <c r="B14" s="236">
        <v>13</v>
      </c>
      <c r="C14" s="236">
        <v>12</v>
      </c>
      <c r="D14" s="237" t="s">
        <v>1823</v>
      </c>
      <c r="E14" s="238">
        <v>62710045350065</v>
      </c>
      <c r="F14" s="238"/>
      <c r="G14" s="239" t="s">
        <v>4152</v>
      </c>
      <c r="H14" s="237" t="s">
        <v>2447</v>
      </c>
      <c r="I14" s="237" t="s">
        <v>4025</v>
      </c>
      <c r="J14" s="240">
        <v>15000000</v>
      </c>
      <c r="K14" s="241">
        <v>0</v>
      </c>
      <c r="L14" s="263">
        <v>-6900000</v>
      </c>
      <c r="M14" s="241"/>
      <c r="N14" s="241">
        <f t="shared" si="0"/>
        <v>21900000</v>
      </c>
      <c r="O14" s="264" t="s">
        <v>4950</v>
      </c>
      <c r="P14" s="265">
        <v>1</v>
      </c>
    </row>
    <row r="15" spans="2:16" x14ac:dyDescent="0.25">
      <c r="B15" s="236">
        <v>14</v>
      </c>
      <c r="C15" s="236">
        <v>13</v>
      </c>
      <c r="D15" s="237" t="s">
        <v>1854</v>
      </c>
      <c r="E15" s="238">
        <v>60611015260035</v>
      </c>
      <c r="F15" s="238"/>
      <c r="G15" s="239" t="s">
        <v>4162</v>
      </c>
      <c r="H15" s="237" t="s">
        <v>2447</v>
      </c>
      <c r="I15" s="237" t="s">
        <v>4025</v>
      </c>
      <c r="J15" s="240">
        <v>15000000</v>
      </c>
      <c r="K15" s="241">
        <v>0</v>
      </c>
      <c r="L15" s="263">
        <v>15000000</v>
      </c>
      <c r="M15" s="241"/>
      <c r="N15" s="241">
        <f t="shared" si="0"/>
        <v>0</v>
      </c>
      <c r="O15" s="264"/>
      <c r="P15" s="265"/>
    </row>
    <row r="16" spans="2:16" x14ac:dyDescent="0.25">
      <c r="B16" s="236">
        <v>15</v>
      </c>
      <c r="C16" s="236">
        <v>14</v>
      </c>
      <c r="D16" s="237" t="s">
        <v>1898</v>
      </c>
      <c r="E16" s="238">
        <v>60405015270028</v>
      </c>
      <c r="F16" s="238"/>
      <c r="G16" s="239" t="s">
        <v>4175</v>
      </c>
      <c r="H16" s="237" t="s">
        <v>2447</v>
      </c>
      <c r="I16" s="237" t="s">
        <v>4025</v>
      </c>
      <c r="J16" s="240">
        <v>15000000</v>
      </c>
      <c r="K16" s="241">
        <v>0</v>
      </c>
      <c r="L16" s="263">
        <v>0</v>
      </c>
      <c r="M16" s="241"/>
      <c r="N16" s="241">
        <f t="shared" si="0"/>
        <v>15000000</v>
      </c>
      <c r="O16" s="264"/>
      <c r="P16" s="265"/>
    </row>
    <row r="17" spans="2:16" x14ac:dyDescent="0.25">
      <c r="B17" s="236">
        <v>16</v>
      </c>
      <c r="C17" s="236">
        <v>15</v>
      </c>
      <c r="D17" s="237" t="s">
        <v>1902</v>
      </c>
      <c r="E17" s="238">
        <v>41201995300020</v>
      </c>
      <c r="F17" s="238"/>
      <c r="G17" s="239" t="s">
        <v>4178</v>
      </c>
      <c r="H17" s="237" t="s">
        <v>2447</v>
      </c>
      <c r="I17" s="237" t="s">
        <v>4025</v>
      </c>
      <c r="J17" s="240">
        <v>15000000</v>
      </c>
      <c r="K17" s="241">
        <v>0</v>
      </c>
      <c r="L17" s="263">
        <v>0</v>
      </c>
      <c r="M17" s="241"/>
      <c r="N17" s="241">
        <f t="shared" si="0"/>
        <v>15000000</v>
      </c>
      <c r="O17" s="264"/>
      <c r="P17" s="265"/>
    </row>
    <row r="18" spans="2:16" x14ac:dyDescent="0.25">
      <c r="B18" s="236">
        <v>17</v>
      </c>
      <c r="C18" s="236">
        <v>16</v>
      </c>
      <c r="D18" s="237" t="s">
        <v>1951</v>
      </c>
      <c r="E18" s="238">
        <v>61212045310072</v>
      </c>
      <c r="F18" s="238"/>
      <c r="G18" s="239" t="s">
        <v>4189</v>
      </c>
      <c r="H18" s="237" t="s">
        <v>2447</v>
      </c>
      <c r="I18" s="237" t="s">
        <v>4025</v>
      </c>
      <c r="J18" s="240">
        <v>15000000</v>
      </c>
      <c r="K18" s="243">
        <v>0</v>
      </c>
      <c r="L18" s="263">
        <v>13500000</v>
      </c>
      <c r="M18" s="241"/>
      <c r="N18" s="241">
        <f t="shared" si="0"/>
        <v>1500000</v>
      </c>
      <c r="O18" s="264"/>
      <c r="P18" s="265"/>
    </row>
    <row r="19" spans="2:16" x14ac:dyDescent="0.25">
      <c r="B19" s="236">
        <v>18</v>
      </c>
      <c r="C19" s="236">
        <v>17</v>
      </c>
      <c r="D19" s="237" t="s">
        <v>1976</v>
      </c>
      <c r="E19" s="238">
        <v>32508995280032</v>
      </c>
      <c r="F19" s="238"/>
      <c r="G19" s="239" t="s">
        <v>4193</v>
      </c>
      <c r="H19" s="237" t="s">
        <v>2447</v>
      </c>
      <c r="I19" s="237" t="s">
        <v>4025</v>
      </c>
      <c r="J19" s="240">
        <v>15000000</v>
      </c>
      <c r="K19" s="241">
        <v>0</v>
      </c>
      <c r="L19" s="263">
        <v>0</v>
      </c>
      <c r="M19" s="241"/>
      <c r="N19" s="241">
        <f t="shared" si="0"/>
        <v>15000000</v>
      </c>
      <c r="O19" s="264"/>
      <c r="P19" s="265"/>
    </row>
    <row r="20" spans="2:16" x14ac:dyDescent="0.25">
      <c r="B20" s="236">
        <v>19</v>
      </c>
      <c r="C20" s="236">
        <v>18</v>
      </c>
      <c r="D20" s="237" t="s">
        <v>2011</v>
      </c>
      <c r="E20" s="238">
        <v>50108035300016</v>
      </c>
      <c r="F20" s="238"/>
      <c r="G20" s="239" t="s">
        <v>4203</v>
      </c>
      <c r="H20" s="237" t="s">
        <v>2447</v>
      </c>
      <c r="I20" s="237" t="s">
        <v>4025</v>
      </c>
      <c r="J20" s="240">
        <v>15000000</v>
      </c>
      <c r="K20" s="241">
        <v>0</v>
      </c>
      <c r="L20" s="263">
        <v>0</v>
      </c>
      <c r="M20" s="241"/>
      <c r="N20" s="241">
        <f t="shared" si="0"/>
        <v>15000000</v>
      </c>
      <c r="O20" s="264"/>
      <c r="P20" s="265"/>
    </row>
    <row r="21" spans="2:16" x14ac:dyDescent="0.25">
      <c r="B21" s="236">
        <v>20</v>
      </c>
      <c r="C21" s="236">
        <v>19</v>
      </c>
      <c r="D21" s="237" t="s">
        <v>2051</v>
      </c>
      <c r="E21" s="238">
        <v>61308035360034</v>
      </c>
      <c r="F21" s="238"/>
      <c r="G21" s="239" t="s">
        <v>4216</v>
      </c>
      <c r="H21" s="237" t="s">
        <v>2447</v>
      </c>
      <c r="I21" s="237" t="s">
        <v>4025</v>
      </c>
      <c r="J21" s="240">
        <v>15000000</v>
      </c>
      <c r="K21" s="241">
        <v>0</v>
      </c>
      <c r="L21" s="263">
        <v>7500000</v>
      </c>
      <c r="M21" s="241"/>
      <c r="N21" s="241">
        <f t="shared" si="0"/>
        <v>7500000</v>
      </c>
      <c r="O21" s="264"/>
      <c r="P21" s="265"/>
    </row>
    <row r="22" spans="2:16" x14ac:dyDescent="0.25">
      <c r="B22" s="236">
        <v>21</v>
      </c>
      <c r="C22" s="236">
        <v>21</v>
      </c>
      <c r="D22" s="242" t="s">
        <v>2089</v>
      </c>
      <c r="E22" s="238">
        <v>40410985260034</v>
      </c>
      <c r="F22" s="238"/>
      <c r="G22" s="239" t="s">
        <v>4225</v>
      </c>
      <c r="H22" s="237" t="s">
        <v>2447</v>
      </c>
      <c r="I22" s="237" t="s">
        <v>2910</v>
      </c>
      <c r="J22" s="241">
        <v>12000000</v>
      </c>
      <c r="K22" s="241">
        <v>0</v>
      </c>
      <c r="L22" s="263">
        <v>2500000</v>
      </c>
      <c r="M22" s="241"/>
      <c r="N22" s="241">
        <f t="shared" si="0"/>
        <v>9500000</v>
      </c>
      <c r="O22" s="264"/>
      <c r="P22" s="265"/>
    </row>
    <row r="23" spans="2:16" x14ac:dyDescent="0.25">
      <c r="B23" s="236">
        <v>22</v>
      </c>
      <c r="C23" s="236">
        <v>22</v>
      </c>
      <c r="D23" s="242" t="s">
        <v>2097</v>
      </c>
      <c r="E23" s="238">
        <v>62411035310046</v>
      </c>
      <c r="F23" s="238"/>
      <c r="G23" s="239" t="s">
        <v>3399</v>
      </c>
      <c r="H23" s="237" t="s">
        <v>2447</v>
      </c>
      <c r="I23" s="237" t="s">
        <v>2910</v>
      </c>
      <c r="J23" s="241">
        <v>12000000</v>
      </c>
      <c r="K23" s="243">
        <v>10000000</v>
      </c>
      <c r="L23" s="263">
        <v>-8000000</v>
      </c>
      <c r="M23" s="241"/>
      <c r="N23" s="241">
        <f t="shared" si="0"/>
        <v>10000000</v>
      </c>
      <c r="O23" s="264"/>
      <c r="P23" s="265"/>
    </row>
    <row r="24" spans="2:16" x14ac:dyDescent="0.25">
      <c r="B24" s="236">
        <v>23</v>
      </c>
      <c r="C24" s="236">
        <v>20</v>
      </c>
      <c r="D24" s="237" t="s">
        <v>2106</v>
      </c>
      <c r="E24" s="238">
        <v>60912035260035</v>
      </c>
      <c r="F24" s="238"/>
      <c r="G24" s="239" t="s">
        <v>4227</v>
      </c>
      <c r="H24" s="237" t="s">
        <v>2447</v>
      </c>
      <c r="I24" s="237" t="s">
        <v>4025</v>
      </c>
      <c r="J24" s="240">
        <v>15000000</v>
      </c>
      <c r="K24" s="241">
        <v>0</v>
      </c>
      <c r="L24" s="263">
        <v>7500000</v>
      </c>
      <c r="M24" s="241"/>
      <c r="N24" s="241">
        <f t="shared" si="0"/>
        <v>7500000</v>
      </c>
      <c r="O24" s="264"/>
      <c r="P24" s="265"/>
    </row>
    <row r="25" spans="2:16" x14ac:dyDescent="0.25">
      <c r="B25" s="236">
        <v>24</v>
      </c>
      <c r="C25" s="236">
        <v>21</v>
      </c>
      <c r="D25" s="237" t="s">
        <v>2142</v>
      </c>
      <c r="E25" s="238">
        <v>60901015320010</v>
      </c>
      <c r="F25" s="238"/>
      <c r="G25" s="239" t="s">
        <v>4235</v>
      </c>
      <c r="H25" s="237" t="s">
        <v>2447</v>
      </c>
      <c r="I25" s="237" t="s">
        <v>4025</v>
      </c>
      <c r="J25" s="240">
        <v>15000000</v>
      </c>
      <c r="K25" s="241">
        <v>0</v>
      </c>
      <c r="L25" s="263">
        <v>0</v>
      </c>
      <c r="M25" s="241"/>
      <c r="N25" s="241">
        <f t="shared" si="0"/>
        <v>15000000</v>
      </c>
      <c r="O25" s="264"/>
      <c r="P25" s="265"/>
    </row>
    <row r="26" spans="2:16" x14ac:dyDescent="0.25">
      <c r="B26" s="236">
        <v>25</v>
      </c>
      <c r="C26" s="236">
        <v>22</v>
      </c>
      <c r="D26" s="237" t="s">
        <v>2152</v>
      </c>
      <c r="E26" s="238">
        <v>62611035330028</v>
      </c>
      <c r="F26" s="238"/>
      <c r="G26" s="239" t="s">
        <v>4238</v>
      </c>
      <c r="H26" s="237" t="s">
        <v>2447</v>
      </c>
      <c r="I26" s="237" t="s">
        <v>4025</v>
      </c>
      <c r="J26" s="240">
        <v>15000000</v>
      </c>
      <c r="K26" s="241">
        <v>0</v>
      </c>
      <c r="L26" s="263">
        <v>0</v>
      </c>
      <c r="M26" s="241"/>
      <c r="N26" s="241">
        <f t="shared" si="0"/>
        <v>15000000</v>
      </c>
      <c r="O26" s="264"/>
      <c r="P26" s="265"/>
    </row>
    <row r="27" spans="2:16" x14ac:dyDescent="0.25">
      <c r="B27" s="236">
        <v>26</v>
      </c>
      <c r="C27" s="236">
        <v>23</v>
      </c>
      <c r="D27" s="237" t="s">
        <v>2309</v>
      </c>
      <c r="E27" s="238">
        <v>63110035260016</v>
      </c>
      <c r="F27" s="238"/>
      <c r="G27" s="239" t="s">
        <v>4285</v>
      </c>
      <c r="H27" s="237" t="s">
        <v>2447</v>
      </c>
      <c r="I27" s="237" t="s">
        <v>4025</v>
      </c>
      <c r="J27" s="240">
        <v>15000000</v>
      </c>
      <c r="K27" s="241">
        <v>0</v>
      </c>
      <c r="L27" s="263">
        <v>15000000</v>
      </c>
      <c r="M27" s="241"/>
      <c r="N27" s="241">
        <f t="shared" si="0"/>
        <v>0</v>
      </c>
      <c r="O27" s="264"/>
      <c r="P27" s="265"/>
    </row>
    <row r="28" spans="2:16" x14ac:dyDescent="0.25">
      <c r="B28" s="236">
        <v>27</v>
      </c>
      <c r="C28" s="236">
        <v>24</v>
      </c>
      <c r="D28" s="237" t="s">
        <v>2344</v>
      </c>
      <c r="E28" s="238">
        <v>42008921100036</v>
      </c>
      <c r="F28" s="238"/>
      <c r="G28" s="239" t="s">
        <v>4293</v>
      </c>
      <c r="H28" s="237" t="s">
        <v>2447</v>
      </c>
      <c r="I28" s="237" t="s">
        <v>4025</v>
      </c>
      <c r="J28" s="240">
        <v>15000000</v>
      </c>
      <c r="K28" s="241">
        <v>0</v>
      </c>
      <c r="L28" s="263">
        <v>0</v>
      </c>
      <c r="M28" s="241"/>
      <c r="N28" s="241">
        <f t="shared" si="0"/>
        <v>15000000</v>
      </c>
      <c r="O28" s="264"/>
      <c r="P28" s="265"/>
    </row>
    <row r="29" spans="2:16" x14ac:dyDescent="0.25">
      <c r="B29" s="236">
        <v>28</v>
      </c>
      <c r="C29" s="236">
        <v>1</v>
      </c>
      <c r="D29" s="237" t="s">
        <v>1348</v>
      </c>
      <c r="E29" s="238">
        <v>60901025300044</v>
      </c>
      <c r="F29" s="238"/>
      <c r="G29" s="239" t="s">
        <v>4017</v>
      </c>
      <c r="H29" s="237" t="s">
        <v>2447</v>
      </c>
      <c r="I29" s="237" t="s">
        <v>4016</v>
      </c>
      <c r="J29" s="241">
        <v>15000000</v>
      </c>
      <c r="K29" s="241">
        <v>0</v>
      </c>
      <c r="L29" s="263">
        <v>-15000000</v>
      </c>
      <c r="M29" s="241"/>
      <c r="N29" s="241">
        <f t="shared" si="0"/>
        <v>30000000</v>
      </c>
      <c r="O29" s="264"/>
      <c r="P29" s="265">
        <v>1</v>
      </c>
    </row>
    <row r="30" spans="2:16" x14ac:dyDescent="0.25">
      <c r="B30" s="236">
        <v>29</v>
      </c>
      <c r="C30" s="236">
        <v>2</v>
      </c>
      <c r="D30" s="237" t="s">
        <v>1356</v>
      </c>
      <c r="E30" s="238">
        <v>60905036060014</v>
      </c>
      <c r="F30" s="238"/>
      <c r="G30" s="239" t="s">
        <v>4023</v>
      </c>
      <c r="H30" s="237" t="s">
        <v>2447</v>
      </c>
      <c r="I30" s="237" t="s">
        <v>4016</v>
      </c>
      <c r="J30" s="241">
        <v>15000000</v>
      </c>
      <c r="K30" s="241">
        <v>0</v>
      </c>
      <c r="L30" s="263">
        <v>0</v>
      </c>
      <c r="M30" s="241"/>
      <c r="N30" s="241">
        <f t="shared" si="0"/>
        <v>15000000</v>
      </c>
      <c r="O30" s="264"/>
      <c r="P30" s="265"/>
    </row>
    <row r="31" spans="2:16" x14ac:dyDescent="0.25">
      <c r="B31" s="236">
        <v>30</v>
      </c>
      <c r="C31" s="236">
        <v>3</v>
      </c>
      <c r="D31" s="237" t="s">
        <v>1372</v>
      </c>
      <c r="E31" s="238">
        <v>60308025280013</v>
      </c>
      <c r="F31" s="238"/>
      <c r="G31" s="244" t="s">
        <v>4027</v>
      </c>
      <c r="H31" s="237" t="s">
        <v>2447</v>
      </c>
      <c r="I31" s="237" t="s">
        <v>4016</v>
      </c>
      <c r="J31" s="241">
        <v>15000000</v>
      </c>
      <c r="K31" s="241">
        <v>0</v>
      </c>
      <c r="L31" s="263">
        <v>15000000</v>
      </c>
      <c r="M31" s="241"/>
      <c r="N31" s="241">
        <f t="shared" si="0"/>
        <v>0</v>
      </c>
      <c r="O31" s="264"/>
      <c r="P31" s="265"/>
    </row>
    <row r="32" spans="2:16" x14ac:dyDescent="0.25">
      <c r="B32" s="236">
        <v>31</v>
      </c>
      <c r="C32" s="236">
        <v>4</v>
      </c>
      <c r="D32" s="237" t="s">
        <v>1495</v>
      </c>
      <c r="E32" s="238">
        <v>42305911140086</v>
      </c>
      <c r="F32" s="238"/>
      <c r="G32" s="239" t="s">
        <v>4059</v>
      </c>
      <c r="H32" s="237" t="s">
        <v>2447</v>
      </c>
      <c r="I32" s="237" t="s">
        <v>4016</v>
      </c>
      <c r="J32" s="241">
        <v>15000000</v>
      </c>
      <c r="K32" s="241">
        <v>0</v>
      </c>
      <c r="L32" s="263">
        <v>-8000000</v>
      </c>
      <c r="M32" s="241"/>
      <c r="N32" s="241">
        <f t="shared" si="0"/>
        <v>23000000</v>
      </c>
      <c r="O32" s="264" t="s">
        <v>4951</v>
      </c>
      <c r="P32" s="265">
        <v>1</v>
      </c>
    </row>
    <row r="33" spans="2:16" x14ac:dyDescent="0.25">
      <c r="B33" s="236">
        <v>32</v>
      </c>
      <c r="C33" s="236">
        <v>5</v>
      </c>
      <c r="D33" s="245" t="s">
        <v>1546</v>
      </c>
      <c r="E33" s="238">
        <v>62403035310052</v>
      </c>
      <c r="F33" s="238"/>
      <c r="G33" s="239" t="s">
        <v>4074</v>
      </c>
      <c r="H33" s="237" t="s">
        <v>2447</v>
      </c>
      <c r="I33" s="237" t="s">
        <v>4016</v>
      </c>
      <c r="J33" s="241">
        <v>15000000</v>
      </c>
      <c r="K33" s="241">
        <v>0</v>
      </c>
      <c r="L33" s="263">
        <v>0</v>
      </c>
      <c r="M33" s="241"/>
      <c r="N33" s="241">
        <f t="shared" si="0"/>
        <v>15000000</v>
      </c>
      <c r="O33" s="264" t="s">
        <v>4952</v>
      </c>
      <c r="P33" s="265"/>
    </row>
    <row r="34" spans="2:16" x14ac:dyDescent="0.25">
      <c r="B34" s="236">
        <v>33</v>
      </c>
      <c r="C34" s="236">
        <v>6</v>
      </c>
      <c r="D34" s="237" t="s">
        <v>1621</v>
      </c>
      <c r="E34" s="238">
        <v>60705015260062</v>
      </c>
      <c r="F34" s="238"/>
      <c r="G34" s="239" t="s">
        <v>4102</v>
      </c>
      <c r="H34" s="237" t="s">
        <v>2447</v>
      </c>
      <c r="I34" s="237" t="s">
        <v>4016</v>
      </c>
      <c r="J34" s="241">
        <v>15000000</v>
      </c>
      <c r="K34" s="241">
        <v>0</v>
      </c>
      <c r="L34" s="263">
        <v>0</v>
      </c>
      <c r="M34" s="241"/>
      <c r="N34" s="241">
        <f t="shared" si="0"/>
        <v>15000000</v>
      </c>
      <c r="O34" s="264"/>
      <c r="P34" s="265"/>
    </row>
    <row r="35" spans="2:16" x14ac:dyDescent="0.25">
      <c r="B35" s="236">
        <v>34</v>
      </c>
      <c r="C35" s="236">
        <v>7</v>
      </c>
      <c r="D35" s="237" t="s">
        <v>1654</v>
      </c>
      <c r="E35" s="238">
        <v>62708025300025</v>
      </c>
      <c r="F35" s="238"/>
      <c r="G35" s="239" t="s">
        <v>4108</v>
      </c>
      <c r="H35" s="237" t="s">
        <v>2447</v>
      </c>
      <c r="I35" s="237" t="s">
        <v>4016</v>
      </c>
      <c r="J35" s="241">
        <v>15000000</v>
      </c>
      <c r="K35" s="243">
        <v>0</v>
      </c>
      <c r="L35" s="263">
        <v>500000</v>
      </c>
      <c r="M35" s="241"/>
      <c r="N35" s="241">
        <f t="shared" si="0"/>
        <v>14500000</v>
      </c>
      <c r="O35" s="264"/>
      <c r="P35" s="265"/>
    </row>
    <row r="36" spans="2:16" x14ac:dyDescent="0.25">
      <c r="B36" s="236">
        <v>35</v>
      </c>
      <c r="C36" s="236">
        <v>8</v>
      </c>
      <c r="D36" s="237" t="s">
        <v>1744</v>
      </c>
      <c r="E36" s="238">
        <v>60804035270023</v>
      </c>
      <c r="F36" s="238"/>
      <c r="G36" s="246" t="s">
        <v>4131</v>
      </c>
      <c r="H36" s="237" t="s">
        <v>2447</v>
      </c>
      <c r="I36" s="237" t="s">
        <v>4016</v>
      </c>
      <c r="J36" s="241">
        <v>15000000</v>
      </c>
      <c r="K36" s="241">
        <v>0</v>
      </c>
      <c r="L36" s="263">
        <v>15000000</v>
      </c>
      <c r="M36" s="241"/>
      <c r="N36" s="241">
        <f t="shared" si="0"/>
        <v>0</v>
      </c>
      <c r="O36" s="264"/>
      <c r="P36" s="265"/>
    </row>
    <row r="37" spans="2:16" x14ac:dyDescent="0.25">
      <c r="B37" s="236">
        <v>36</v>
      </c>
      <c r="C37" s="236">
        <v>9</v>
      </c>
      <c r="D37" s="237" t="s">
        <v>1758</v>
      </c>
      <c r="E37" s="238">
        <v>61008035310106</v>
      </c>
      <c r="F37" s="238"/>
      <c r="G37" s="239" t="s">
        <v>4137</v>
      </c>
      <c r="H37" s="237" t="s">
        <v>2447</v>
      </c>
      <c r="I37" s="237" t="s">
        <v>4016</v>
      </c>
      <c r="J37" s="241">
        <v>15000000</v>
      </c>
      <c r="K37" s="243">
        <v>0</v>
      </c>
      <c r="L37" s="263">
        <v>1000000</v>
      </c>
      <c r="M37" s="241"/>
      <c r="N37" s="241">
        <f t="shared" si="0"/>
        <v>14000000</v>
      </c>
      <c r="O37" s="264"/>
      <c r="P37" s="265"/>
    </row>
    <row r="38" spans="2:16" x14ac:dyDescent="0.25">
      <c r="B38" s="236">
        <v>37</v>
      </c>
      <c r="C38" s="236">
        <v>10</v>
      </c>
      <c r="D38" s="237" t="s">
        <v>1861</v>
      </c>
      <c r="E38" s="238">
        <v>42210975360102</v>
      </c>
      <c r="F38" s="238"/>
      <c r="G38" s="239" t="s">
        <v>4166</v>
      </c>
      <c r="H38" s="237" t="s">
        <v>2447</v>
      </c>
      <c r="I38" s="237" t="s">
        <v>4016</v>
      </c>
      <c r="J38" s="241">
        <v>15000000</v>
      </c>
      <c r="K38" s="241">
        <v>0</v>
      </c>
      <c r="L38" s="263">
        <v>0</v>
      </c>
      <c r="M38" s="241"/>
      <c r="N38" s="241">
        <f t="shared" si="0"/>
        <v>15000000</v>
      </c>
      <c r="O38" s="264"/>
      <c r="P38" s="265"/>
    </row>
    <row r="39" spans="2:16" x14ac:dyDescent="0.25">
      <c r="B39" s="236">
        <v>38</v>
      </c>
      <c r="C39" s="236">
        <v>11</v>
      </c>
      <c r="D39" s="237" t="s">
        <v>1868</v>
      </c>
      <c r="E39" s="238">
        <v>41912831140073</v>
      </c>
      <c r="F39" s="238"/>
      <c r="G39" s="239" t="s">
        <v>4168</v>
      </c>
      <c r="H39" s="237" t="s">
        <v>2447</v>
      </c>
      <c r="I39" s="237" t="s">
        <v>4016</v>
      </c>
      <c r="J39" s="241">
        <v>15000000</v>
      </c>
      <c r="K39" s="241">
        <v>0</v>
      </c>
      <c r="L39" s="263">
        <v>0</v>
      </c>
      <c r="M39" s="241"/>
      <c r="N39" s="241">
        <f t="shared" si="0"/>
        <v>15000000</v>
      </c>
      <c r="O39" s="264"/>
      <c r="P39" s="265"/>
    </row>
    <row r="40" spans="2:16" x14ac:dyDescent="0.25">
      <c r="B40" s="236">
        <v>39</v>
      </c>
      <c r="C40" s="236">
        <v>12</v>
      </c>
      <c r="D40" s="237" t="s">
        <v>1899</v>
      </c>
      <c r="E40" s="238">
        <v>62609005290049</v>
      </c>
      <c r="F40" s="238"/>
      <c r="G40" s="239" t="s">
        <v>4906</v>
      </c>
      <c r="H40" s="237" t="s">
        <v>2447</v>
      </c>
      <c r="I40" s="237" t="s">
        <v>4016</v>
      </c>
      <c r="J40" s="241">
        <v>15000000</v>
      </c>
      <c r="K40" s="241">
        <v>0</v>
      </c>
      <c r="L40" s="263">
        <v>1000000</v>
      </c>
      <c r="M40" s="241"/>
      <c r="N40" s="241">
        <f t="shared" si="0"/>
        <v>14000000</v>
      </c>
      <c r="O40" s="264"/>
      <c r="P40" s="265"/>
    </row>
    <row r="41" spans="2:16" x14ac:dyDescent="0.25">
      <c r="B41" s="236">
        <v>40</v>
      </c>
      <c r="C41" s="236">
        <v>13</v>
      </c>
      <c r="D41" s="245" t="s">
        <v>2029</v>
      </c>
      <c r="E41" s="238">
        <v>41206995280020</v>
      </c>
      <c r="F41" s="238"/>
      <c r="G41" s="239" t="s">
        <v>4210</v>
      </c>
      <c r="H41" s="237" t="s">
        <v>2447</v>
      </c>
      <c r="I41" s="237" t="s">
        <v>4016</v>
      </c>
      <c r="J41" s="241">
        <v>15000000</v>
      </c>
      <c r="K41" s="241">
        <v>0</v>
      </c>
      <c r="L41" s="263">
        <v>0</v>
      </c>
      <c r="M41" s="241"/>
      <c r="N41" s="241">
        <f t="shared" si="0"/>
        <v>15000000</v>
      </c>
      <c r="O41" s="264" t="s">
        <v>4952</v>
      </c>
      <c r="P41" s="265"/>
    </row>
    <row r="42" spans="2:16" x14ac:dyDescent="0.25">
      <c r="B42" s="236">
        <v>41</v>
      </c>
      <c r="C42" s="236">
        <v>14</v>
      </c>
      <c r="D42" s="237" t="s">
        <v>2164</v>
      </c>
      <c r="E42" s="238">
        <v>60102035310067</v>
      </c>
      <c r="F42" s="238"/>
      <c r="G42" s="239" t="s">
        <v>4241</v>
      </c>
      <c r="H42" s="237" t="s">
        <v>2447</v>
      </c>
      <c r="I42" s="237" t="s">
        <v>4016</v>
      </c>
      <c r="J42" s="241">
        <v>15000000</v>
      </c>
      <c r="K42" s="241">
        <v>0</v>
      </c>
      <c r="L42" s="263">
        <v>0</v>
      </c>
      <c r="M42" s="241"/>
      <c r="N42" s="241">
        <f t="shared" si="0"/>
        <v>15000000</v>
      </c>
      <c r="O42" s="264"/>
      <c r="P42" s="265"/>
    </row>
    <row r="43" spans="2:16" x14ac:dyDescent="0.25">
      <c r="B43" s="236">
        <v>42</v>
      </c>
      <c r="C43" s="236">
        <v>15</v>
      </c>
      <c r="D43" s="237" t="s">
        <v>2195</v>
      </c>
      <c r="E43" s="238">
        <v>60305045300020</v>
      </c>
      <c r="F43" s="238"/>
      <c r="G43" s="239" t="s">
        <v>4248</v>
      </c>
      <c r="H43" s="237" t="s">
        <v>2447</v>
      </c>
      <c r="I43" s="237" t="s">
        <v>4016</v>
      </c>
      <c r="J43" s="241">
        <v>15000000</v>
      </c>
      <c r="K43" s="241">
        <v>0</v>
      </c>
      <c r="L43" s="263">
        <v>0</v>
      </c>
      <c r="M43" s="241"/>
      <c r="N43" s="241">
        <f t="shared" si="0"/>
        <v>15000000</v>
      </c>
      <c r="O43" s="264"/>
      <c r="P43" s="265"/>
    </row>
    <row r="44" spans="2:16" x14ac:dyDescent="0.25">
      <c r="B44" s="236">
        <v>43</v>
      </c>
      <c r="C44" s="236">
        <v>16</v>
      </c>
      <c r="D44" s="237" t="s">
        <v>2292</v>
      </c>
      <c r="E44" s="238">
        <v>62603045300016</v>
      </c>
      <c r="F44" s="238"/>
      <c r="G44" s="239" t="s">
        <v>4907</v>
      </c>
      <c r="H44" s="237" t="s">
        <v>2447</v>
      </c>
      <c r="I44" s="237" t="s">
        <v>4016</v>
      </c>
      <c r="J44" s="241">
        <v>15000000</v>
      </c>
      <c r="K44" s="241">
        <v>0</v>
      </c>
      <c r="L44" s="263">
        <v>7500000</v>
      </c>
      <c r="M44" s="241"/>
      <c r="N44" s="241">
        <f t="shared" si="0"/>
        <v>7500000</v>
      </c>
      <c r="O44" s="264"/>
      <c r="P44" s="265"/>
    </row>
    <row r="45" spans="2:16" x14ac:dyDescent="0.25">
      <c r="B45" s="236">
        <v>44</v>
      </c>
      <c r="C45" s="236">
        <v>17</v>
      </c>
      <c r="D45" s="237" t="s">
        <v>2297</v>
      </c>
      <c r="E45" s="238">
        <v>62303035350011</v>
      </c>
      <c r="F45" s="238"/>
      <c r="G45" s="239" t="s">
        <v>4281</v>
      </c>
      <c r="H45" s="237" t="s">
        <v>2447</v>
      </c>
      <c r="I45" s="237" t="s">
        <v>4016</v>
      </c>
      <c r="J45" s="241">
        <v>15000000</v>
      </c>
      <c r="K45" s="241">
        <v>0</v>
      </c>
      <c r="L45" s="263">
        <v>4000000</v>
      </c>
      <c r="M45" s="241"/>
      <c r="N45" s="241">
        <f t="shared" si="0"/>
        <v>11000000</v>
      </c>
      <c r="O45" s="264"/>
      <c r="P45" s="265"/>
    </row>
    <row r="46" spans="2:16" x14ac:dyDescent="0.25">
      <c r="B46" s="236">
        <v>45</v>
      </c>
      <c r="C46" s="236">
        <v>18</v>
      </c>
      <c r="D46" s="237" t="s">
        <v>2299</v>
      </c>
      <c r="E46" s="238">
        <v>62309035340012</v>
      </c>
      <c r="F46" s="238"/>
      <c r="G46" s="239" t="s">
        <v>4283</v>
      </c>
      <c r="H46" s="237" t="s">
        <v>2447</v>
      </c>
      <c r="I46" s="237" t="s">
        <v>4016</v>
      </c>
      <c r="J46" s="241">
        <v>15000000</v>
      </c>
      <c r="K46" s="241">
        <v>0</v>
      </c>
      <c r="L46" s="263">
        <v>0</v>
      </c>
      <c r="M46" s="241"/>
      <c r="N46" s="241">
        <f t="shared" si="0"/>
        <v>15000000</v>
      </c>
      <c r="O46" s="264"/>
      <c r="P46" s="265"/>
    </row>
    <row r="47" spans="2:16" x14ac:dyDescent="0.25">
      <c r="B47" s="236">
        <v>46</v>
      </c>
      <c r="C47" s="236">
        <v>1</v>
      </c>
      <c r="D47" s="237" t="s">
        <v>1338</v>
      </c>
      <c r="E47" s="238">
        <v>40305955300015</v>
      </c>
      <c r="F47" s="238"/>
      <c r="G47" s="239" t="s">
        <v>4012</v>
      </c>
      <c r="H47" s="237" t="s">
        <v>2447</v>
      </c>
      <c r="I47" s="237" t="s">
        <v>4011</v>
      </c>
      <c r="J47" s="241">
        <v>15000000</v>
      </c>
      <c r="K47" s="241">
        <v>0</v>
      </c>
      <c r="L47" s="263">
        <v>0</v>
      </c>
      <c r="M47" s="241"/>
      <c r="N47" s="241">
        <f t="shared" si="0"/>
        <v>15000000</v>
      </c>
      <c r="O47" s="264"/>
      <c r="P47" s="265"/>
    </row>
    <row r="48" spans="2:16" x14ac:dyDescent="0.25">
      <c r="B48" s="236">
        <v>47</v>
      </c>
      <c r="C48" s="236">
        <v>2</v>
      </c>
      <c r="D48" s="237" t="s">
        <v>1409</v>
      </c>
      <c r="E48" s="238">
        <v>52909005300036</v>
      </c>
      <c r="F48" s="238"/>
      <c r="G48" s="239" t="s">
        <v>4039</v>
      </c>
      <c r="H48" s="237" t="s">
        <v>2447</v>
      </c>
      <c r="I48" s="237" t="s">
        <v>4011</v>
      </c>
      <c r="J48" s="241">
        <v>15000000</v>
      </c>
      <c r="K48" s="241">
        <v>0</v>
      </c>
      <c r="L48" s="263">
        <v>4000000</v>
      </c>
      <c r="M48" s="241"/>
      <c r="N48" s="241">
        <f t="shared" si="0"/>
        <v>11000000</v>
      </c>
      <c r="O48" s="264"/>
      <c r="P48" s="265"/>
    </row>
    <row r="49" spans="2:16" x14ac:dyDescent="0.25">
      <c r="B49" s="236">
        <v>48</v>
      </c>
      <c r="C49" s="236">
        <v>3</v>
      </c>
      <c r="D49" s="237" t="s">
        <v>1426</v>
      </c>
      <c r="E49" s="238">
        <v>51011035280026</v>
      </c>
      <c r="F49" s="238"/>
      <c r="G49" s="239" t="s">
        <v>4043</v>
      </c>
      <c r="H49" s="237" t="s">
        <v>2447</v>
      </c>
      <c r="I49" s="237" t="s">
        <v>4011</v>
      </c>
      <c r="J49" s="241">
        <v>15000000</v>
      </c>
      <c r="K49" s="241">
        <v>0</v>
      </c>
      <c r="L49" s="263">
        <v>-3000000</v>
      </c>
      <c r="M49" s="241"/>
      <c r="N49" s="241">
        <f t="shared" si="0"/>
        <v>18000000</v>
      </c>
      <c r="O49" s="264"/>
      <c r="P49" s="265"/>
    </row>
    <row r="50" spans="2:16" x14ac:dyDescent="0.25">
      <c r="B50" s="236">
        <v>49</v>
      </c>
      <c r="C50" s="236">
        <v>4</v>
      </c>
      <c r="D50" s="237" t="s">
        <v>1432</v>
      </c>
      <c r="E50" s="238">
        <v>51210025260031</v>
      </c>
      <c r="F50" s="238"/>
      <c r="G50" s="239" t="s">
        <v>4045</v>
      </c>
      <c r="H50" s="237" t="s">
        <v>2447</v>
      </c>
      <c r="I50" s="237" t="s">
        <v>4011</v>
      </c>
      <c r="J50" s="241">
        <v>15000000</v>
      </c>
      <c r="K50" s="241">
        <v>0</v>
      </c>
      <c r="L50" s="263">
        <v>-200000</v>
      </c>
      <c r="M50" s="241"/>
      <c r="N50" s="241">
        <f t="shared" si="0"/>
        <v>15200000</v>
      </c>
      <c r="O50" s="264"/>
      <c r="P50" s="265">
        <v>1</v>
      </c>
    </row>
    <row r="51" spans="2:16" x14ac:dyDescent="0.25">
      <c r="B51" s="236">
        <v>50</v>
      </c>
      <c r="C51" s="236">
        <v>5</v>
      </c>
      <c r="D51" s="237" t="s">
        <v>1485</v>
      </c>
      <c r="E51" s="238">
        <v>62308035260043</v>
      </c>
      <c r="F51" s="238"/>
      <c r="G51" s="239" t="s">
        <v>4056</v>
      </c>
      <c r="H51" s="237" t="s">
        <v>2447</v>
      </c>
      <c r="I51" s="237" t="s">
        <v>4011</v>
      </c>
      <c r="J51" s="241">
        <v>15000000</v>
      </c>
      <c r="K51" s="241">
        <v>0</v>
      </c>
      <c r="L51" s="263">
        <v>0</v>
      </c>
      <c r="M51" s="241"/>
      <c r="N51" s="241">
        <f t="shared" si="0"/>
        <v>15000000</v>
      </c>
      <c r="O51" s="264"/>
      <c r="P51" s="265"/>
    </row>
    <row r="52" spans="2:16" x14ac:dyDescent="0.25">
      <c r="B52" s="236">
        <v>51</v>
      </c>
      <c r="C52" s="236">
        <v>1</v>
      </c>
      <c r="D52" s="242" t="s">
        <v>1506</v>
      </c>
      <c r="E52" s="238">
        <v>60805035300011</v>
      </c>
      <c r="F52" s="238"/>
      <c r="G52" s="239" t="s">
        <v>4061</v>
      </c>
      <c r="H52" s="237" t="s">
        <v>2447</v>
      </c>
      <c r="I52" s="237" t="s">
        <v>2798</v>
      </c>
      <c r="J52" s="241">
        <v>15000000</v>
      </c>
      <c r="K52" s="241">
        <v>1000000</v>
      </c>
      <c r="L52" s="263">
        <v>16000000</v>
      </c>
      <c r="M52" s="241"/>
      <c r="N52" s="241">
        <f t="shared" si="0"/>
        <v>-2000000</v>
      </c>
      <c r="O52" s="264"/>
      <c r="P52" s="265"/>
    </row>
    <row r="53" spans="2:16" x14ac:dyDescent="0.25">
      <c r="B53" s="236">
        <v>52</v>
      </c>
      <c r="C53" s="236">
        <v>6</v>
      </c>
      <c r="D53" s="237" t="s">
        <v>1550</v>
      </c>
      <c r="E53" s="238">
        <v>62407045260055</v>
      </c>
      <c r="F53" s="238"/>
      <c r="G53" s="239" t="s">
        <v>4076</v>
      </c>
      <c r="H53" s="237" t="s">
        <v>2447</v>
      </c>
      <c r="I53" s="237" t="s">
        <v>4011</v>
      </c>
      <c r="J53" s="241">
        <v>15000000</v>
      </c>
      <c r="K53" s="243">
        <v>0</v>
      </c>
      <c r="L53" s="263">
        <v>9750000</v>
      </c>
      <c r="M53" s="241"/>
      <c r="N53" s="241">
        <f t="shared" si="0"/>
        <v>5250000</v>
      </c>
      <c r="O53" s="264"/>
      <c r="P53" s="265"/>
    </row>
    <row r="54" spans="2:16" x14ac:dyDescent="0.25">
      <c r="B54" s="236">
        <v>53</v>
      </c>
      <c r="C54" s="236">
        <v>7</v>
      </c>
      <c r="D54" s="237" t="s">
        <v>1561</v>
      </c>
      <c r="E54" s="238">
        <v>52611015280045</v>
      </c>
      <c r="F54" s="238"/>
      <c r="G54" s="239" t="s">
        <v>4908</v>
      </c>
      <c r="H54" s="237" t="s">
        <v>2447</v>
      </c>
      <c r="I54" s="237" t="s">
        <v>4011</v>
      </c>
      <c r="J54" s="240">
        <v>12000000</v>
      </c>
      <c r="K54" s="241">
        <v>0</v>
      </c>
      <c r="L54" s="263">
        <v>1001000</v>
      </c>
      <c r="M54" s="241"/>
      <c r="N54" s="241">
        <f t="shared" si="0"/>
        <v>10999000</v>
      </c>
      <c r="O54" s="264"/>
      <c r="P54" s="265" t="s">
        <v>4949</v>
      </c>
    </row>
    <row r="55" spans="2:16" x14ac:dyDescent="0.25">
      <c r="B55" s="236">
        <v>54</v>
      </c>
      <c r="C55" s="236">
        <v>8</v>
      </c>
      <c r="D55" s="237" t="s">
        <v>1585</v>
      </c>
      <c r="E55" s="238">
        <v>60502045260031</v>
      </c>
      <c r="F55" s="238"/>
      <c r="G55" s="239" t="s">
        <v>4085</v>
      </c>
      <c r="H55" s="237" t="s">
        <v>2447</v>
      </c>
      <c r="I55" s="237" t="s">
        <v>4011</v>
      </c>
      <c r="J55" s="241">
        <v>15000000</v>
      </c>
      <c r="K55" s="241">
        <v>0</v>
      </c>
      <c r="L55" s="263">
        <v>0</v>
      </c>
      <c r="M55" s="241"/>
      <c r="N55" s="241">
        <f t="shared" si="0"/>
        <v>15000000</v>
      </c>
      <c r="O55" s="264"/>
      <c r="P55" s="265"/>
    </row>
    <row r="56" spans="2:16" x14ac:dyDescent="0.25">
      <c r="B56" s="236">
        <v>55</v>
      </c>
      <c r="C56" s="236">
        <v>9</v>
      </c>
      <c r="D56" s="237" t="s">
        <v>1601</v>
      </c>
      <c r="E56" s="238">
        <v>61507005280028</v>
      </c>
      <c r="F56" s="238"/>
      <c r="G56" s="239" t="s">
        <v>4909</v>
      </c>
      <c r="H56" s="237" t="s">
        <v>2447</v>
      </c>
      <c r="I56" s="237" t="s">
        <v>4011</v>
      </c>
      <c r="J56" s="241">
        <v>15000000</v>
      </c>
      <c r="K56" s="241">
        <v>0</v>
      </c>
      <c r="L56" s="263">
        <v>0</v>
      </c>
      <c r="M56" s="241"/>
      <c r="N56" s="241">
        <f t="shared" si="0"/>
        <v>15000000</v>
      </c>
      <c r="O56" s="264"/>
      <c r="P56" s="265"/>
    </row>
    <row r="57" spans="2:16" x14ac:dyDescent="0.25">
      <c r="B57" s="236">
        <v>56</v>
      </c>
      <c r="C57" s="236">
        <v>10</v>
      </c>
      <c r="D57" s="237" t="s">
        <v>1622</v>
      </c>
      <c r="E57" s="238">
        <v>50108015280024</v>
      </c>
      <c r="F57" s="238"/>
      <c r="G57" s="239" t="s">
        <v>4103</v>
      </c>
      <c r="H57" s="237" t="s">
        <v>2447</v>
      </c>
      <c r="I57" s="237" t="s">
        <v>4011</v>
      </c>
      <c r="J57" s="241">
        <v>15000000</v>
      </c>
      <c r="K57" s="241">
        <v>0</v>
      </c>
      <c r="L57" s="263">
        <v>-7500000</v>
      </c>
      <c r="M57" s="241"/>
      <c r="N57" s="241">
        <f t="shared" si="0"/>
        <v>22500000</v>
      </c>
      <c r="O57" s="264"/>
      <c r="P57" s="265"/>
    </row>
    <row r="58" spans="2:16" x14ac:dyDescent="0.25">
      <c r="B58" s="236">
        <v>57</v>
      </c>
      <c r="C58" s="236">
        <v>11</v>
      </c>
      <c r="D58" s="237" t="s">
        <v>1674</v>
      </c>
      <c r="E58" s="238">
        <v>61806025340032</v>
      </c>
      <c r="F58" s="238"/>
      <c r="G58" s="239" t="s">
        <v>4109</v>
      </c>
      <c r="H58" s="237" t="s">
        <v>2447</v>
      </c>
      <c r="I58" s="237" t="s">
        <v>4011</v>
      </c>
      <c r="J58" s="241">
        <v>15000000</v>
      </c>
      <c r="K58" s="241">
        <v>0</v>
      </c>
      <c r="L58" s="263">
        <v>5600000</v>
      </c>
      <c r="M58" s="241"/>
      <c r="N58" s="241">
        <f t="shared" si="0"/>
        <v>9400000</v>
      </c>
      <c r="O58" s="264"/>
      <c r="P58" s="265"/>
    </row>
    <row r="59" spans="2:16" x14ac:dyDescent="0.25">
      <c r="B59" s="236">
        <v>58</v>
      </c>
      <c r="C59" s="236">
        <v>12</v>
      </c>
      <c r="D59" s="237" t="s">
        <v>1675</v>
      </c>
      <c r="E59" s="238">
        <v>50907015290040</v>
      </c>
      <c r="F59" s="238"/>
      <c r="G59" s="239" t="s">
        <v>4910</v>
      </c>
      <c r="H59" s="237" t="s">
        <v>2447</v>
      </c>
      <c r="I59" s="237" t="s">
        <v>4011</v>
      </c>
      <c r="J59" s="240">
        <v>12000000</v>
      </c>
      <c r="K59" s="241">
        <v>0</v>
      </c>
      <c r="L59" s="263">
        <v>7000000</v>
      </c>
      <c r="M59" s="241"/>
      <c r="N59" s="241">
        <f t="shared" si="0"/>
        <v>5000000</v>
      </c>
      <c r="O59" s="264"/>
      <c r="P59" s="265" t="s">
        <v>4949</v>
      </c>
    </row>
    <row r="60" spans="2:16" x14ac:dyDescent="0.25">
      <c r="B60" s="236">
        <v>59</v>
      </c>
      <c r="C60" s="236">
        <v>13</v>
      </c>
      <c r="D60" s="237" t="s">
        <v>1700</v>
      </c>
      <c r="E60" s="238">
        <v>60203015260016</v>
      </c>
      <c r="F60" s="238"/>
      <c r="G60" s="239" t="s">
        <v>4119</v>
      </c>
      <c r="H60" s="237" t="s">
        <v>2447</v>
      </c>
      <c r="I60" s="237" t="s">
        <v>4011</v>
      </c>
      <c r="J60" s="241">
        <v>15000000</v>
      </c>
      <c r="K60" s="241">
        <v>0</v>
      </c>
      <c r="L60" s="263">
        <v>15000000</v>
      </c>
      <c r="M60" s="241"/>
      <c r="N60" s="241">
        <f t="shared" si="0"/>
        <v>0</v>
      </c>
      <c r="O60" s="264"/>
      <c r="P60" s="265"/>
    </row>
    <row r="61" spans="2:16" x14ac:dyDescent="0.25">
      <c r="B61" s="236">
        <v>60</v>
      </c>
      <c r="C61" s="236">
        <v>14</v>
      </c>
      <c r="D61" s="237" t="s">
        <v>1749</v>
      </c>
      <c r="E61" s="238">
        <v>62006005280016</v>
      </c>
      <c r="F61" s="238"/>
      <c r="G61" s="239" t="s">
        <v>4133</v>
      </c>
      <c r="H61" s="237" t="s">
        <v>2447</v>
      </c>
      <c r="I61" s="237" t="s">
        <v>4011</v>
      </c>
      <c r="J61" s="241">
        <v>15000000</v>
      </c>
      <c r="K61" s="241">
        <v>0</v>
      </c>
      <c r="L61" s="263">
        <v>9500000</v>
      </c>
      <c r="M61" s="241"/>
      <c r="N61" s="241">
        <f t="shared" si="0"/>
        <v>5500000</v>
      </c>
      <c r="O61" s="264"/>
      <c r="P61" s="265"/>
    </row>
    <row r="62" spans="2:16" x14ac:dyDescent="0.25">
      <c r="B62" s="236">
        <v>61</v>
      </c>
      <c r="C62" s="236">
        <v>15</v>
      </c>
      <c r="D62" s="237" t="s">
        <v>1760</v>
      </c>
      <c r="E62" s="238">
        <v>62909035270049</v>
      </c>
      <c r="F62" s="238"/>
      <c r="G62" s="239" t="s">
        <v>4139</v>
      </c>
      <c r="H62" s="237" t="s">
        <v>2447</v>
      </c>
      <c r="I62" s="237" t="s">
        <v>4011</v>
      </c>
      <c r="J62" s="241">
        <v>15000000</v>
      </c>
      <c r="K62" s="241">
        <v>0</v>
      </c>
      <c r="L62" s="263">
        <v>0</v>
      </c>
      <c r="M62" s="241"/>
      <c r="N62" s="241">
        <f t="shared" si="0"/>
        <v>15000000</v>
      </c>
      <c r="O62" s="264"/>
      <c r="P62" s="265"/>
    </row>
    <row r="63" spans="2:16" x14ac:dyDescent="0.25">
      <c r="B63" s="236">
        <v>62</v>
      </c>
      <c r="C63" s="236">
        <v>16</v>
      </c>
      <c r="D63" s="237" t="s">
        <v>1813</v>
      </c>
      <c r="E63" s="238">
        <v>31409995260075</v>
      </c>
      <c r="F63" s="238"/>
      <c r="G63" s="239" t="s">
        <v>4146</v>
      </c>
      <c r="H63" s="237" t="s">
        <v>2447</v>
      </c>
      <c r="I63" s="237" t="s">
        <v>4011</v>
      </c>
      <c r="J63" s="241">
        <v>15000000</v>
      </c>
      <c r="K63" s="241">
        <v>0</v>
      </c>
      <c r="L63" s="263">
        <v>0</v>
      </c>
      <c r="M63" s="241"/>
      <c r="N63" s="241">
        <f t="shared" si="0"/>
        <v>15000000</v>
      </c>
      <c r="O63" s="264"/>
      <c r="P63" s="265"/>
    </row>
    <row r="64" spans="2:16" x14ac:dyDescent="0.25">
      <c r="B64" s="236">
        <v>63</v>
      </c>
      <c r="C64" s="236">
        <v>17</v>
      </c>
      <c r="D64" s="237" t="s">
        <v>1851</v>
      </c>
      <c r="E64" s="238">
        <v>60311035280030</v>
      </c>
      <c r="F64" s="238"/>
      <c r="G64" s="239" t="s">
        <v>4911</v>
      </c>
      <c r="H64" s="237" t="s">
        <v>2447</v>
      </c>
      <c r="I64" s="237" t="s">
        <v>4011</v>
      </c>
      <c r="J64" s="240">
        <v>12000000</v>
      </c>
      <c r="K64" s="241">
        <v>0</v>
      </c>
      <c r="L64" s="263">
        <v>9000000</v>
      </c>
      <c r="M64" s="241"/>
      <c r="N64" s="241">
        <f t="shared" si="0"/>
        <v>3000000</v>
      </c>
      <c r="O64" s="264"/>
      <c r="P64" s="265" t="s">
        <v>4949</v>
      </c>
    </row>
    <row r="65" spans="2:16" x14ac:dyDescent="0.25">
      <c r="B65" s="236">
        <v>64</v>
      </c>
      <c r="C65" s="236">
        <v>18</v>
      </c>
      <c r="D65" s="237" t="s">
        <v>1928</v>
      </c>
      <c r="E65" s="238">
        <v>42203995320016</v>
      </c>
      <c r="F65" s="238"/>
      <c r="G65" s="239" t="s">
        <v>4185</v>
      </c>
      <c r="H65" s="237" t="s">
        <v>2447</v>
      </c>
      <c r="I65" s="237" t="s">
        <v>4011</v>
      </c>
      <c r="J65" s="241">
        <v>15000000</v>
      </c>
      <c r="K65" s="241">
        <v>0</v>
      </c>
      <c r="L65" s="263">
        <v>15010000</v>
      </c>
      <c r="M65" s="241"/>
      <c r="N65" s="241">
        <f t="shared" si="0"/>
        <v>-10000</v>
      </c>
      <c r="O65" s="264"/>
      <c r="P65" s="265"/>
    </row>
    <row r="66" spans="2:16" x14ac:dyDescent="0.25">
      <c r="B66" s="236">
        <v>66</v>
      </c>
      <c r="C66" s="236">
        <v>70</v>
      </c>
      <c r="D66" s="242" t="s">
        <v>2009</v>
      </c>
      <c r="E66" s="238">
        <v>61209015380012</v>
      </c>
      <c r="F66" s="238"/>
      <c r="G66" s="239" t="s">
        <v>4201</v>
      </c>
      <c r="H66" s="237" t="s">
        <v>2447</v>
      </c>
      <c r="I66" s="237" t="s">
        <v>3226</v>
      </c>
      <c r="J66" s="241">
        <v>12000000</v>
      </c>
      <c r="K66" s="241">
        <v>0</v>
      </c>
      <c r="L66" s="263">
        <v>12000000</v>
      </c>
      <c r="M66" s="241"/>
      <c r="N66" s="241">
        <f t="shared" si="0"/>
        <v>0</v>
      </c>
      <c r="O66" s="264"/>
      <c r="P66" s="265"/>
    </row>
    <row r="67" spans="2:16" x14ac:dyDescent="0.25">
      <c r="B67" s="236">
        <v>67</v>
      </c>
      <c r="C67" s="236">
        <v>19</v>
      </c>
      <c r="D67" s="237" t="s">
        <v>2045</v>
      </c>
      <c r="E67" s="238">
        <v>52511035260044</v>
      </c>
      <c r="F67" s="238"/>
      <c r="G67" s="239" t="s">
        <v>4214</v>
      </c>
      <c r="H67" s="237" t="s">
        <v>2447</v>
      </c>
      <c r="I67" s="237" t="s">
        <v>4011</v>
      </c>
      <c r="J67" s="241">
        <v>15000000</v>
      </c>
      <c r="K67" s="241">
        <v>0</v>
      </c>
      <c r="L67" s="263">
        <v>0</v>
      </c>
      <c r="M67" s="241"/>
      <c r="N67" s="241">
        <f t="shared" ref="N67:N130" si="1">J67-K67-L67</f>
        <v>15000000</v>
      </c>
      <c r="O67" s="264"/>
      <c r="P67" s="265"/>
    </row>
    <row r="68" spans="2:16" x14ac:dyDescent="0.25">
      <c r="B68" s="236">
        <v>69</v>
      </c>
      <c r="C68" s="236">
        <v>20</v>
      </c>
      <c r="D68" s="237" t="s">
        <v>2180</v>
      </c>
      <c r="E68" s="238">
        <v>50506035310028</v>
      </c>
      <c r="F68" s="238"/>
      <c r="G68" s="239" t="s">
        <v>4244</v>
      </c>
      <c r="H68" s="237" t="s">
        <v>2447</v>
      </c>
      <c r="I68" s="237" t="s">
        <v>4011</v>
      </c>
      <c r="J68" s="241">
        <v>15000000</v>
      </c>
      <c r="K68" s="243">
        <v>0</v>
      </c>
      <c r="L68" s="263">
        <v>1500000</v>
      </c>
      <c r="M68" s="241"/>
      <c r="N68" s="241">
        <f t="shared" si="1"/>
        <v>13500000</v>
      </c>
      <c r="O68" s="264"/>
      <c r="P68" s="265"/>
    </row>
    <row r="69" spans="2:16" x14ac:dyDescent="0.25">
      <c r="B69" s="236">
        <v>70</v>
      </c>
      <c r="C69" s="236">
        <v>21</v>
      </c>
      <c r="D69" s="237" t="s">
        <v>2192</v>
      </c>
      <c r="E69" s="238">
        <v>61305045290018</v>
      </c>
      <c r="F69" s="238"/>
      <c r="G69" s="239" t="s">
        <v>4246</v>
      </c>
      <c r="H69" s="237" t="s">
        <v>2447</v>
      </c>
      <c r="I69" s="237" t="s">
        <v>4011</v>
      </c>
      <c r="J69" s="241">
        <v>15000000</v>
      </c>
      <c r="K69" s="241">
        <v>0</v>
      </c>
      <c r="L69" s="263">
        <v>0</v>
      </c>
      <c r="M69" s="241"/>
      <c r="N69" s="241">
        <f t="shared" si="1"/>
        <v>15000000</v>
      </c>
      <c r="O69" s="264"/>
      <c r="P69" s="265"/>
    </row>
    <row r="70" spans="2:16" x14ac:dyDescent="0.25">
      <c r="B70" s="236">
        <v>71</v>
      </c>
      <c r="C70" s="236">
        <v>22</v>
      </c>
      <c r="D70" s="237" t="s">
        <v>2196</v>
      </c>
      <c r="E70" s="238">
        <v>51805055330029</v>
      </c>
      <c r="F70" s="238"/>
      <c r="G70" s="239" t="s">
        <v>4249</v>
      </c>
      <c r="H70" s="237" t="s">
        <v>2447</v>
      </c>
      <c r="I70" s="237" t="s">
        <v>4011</v>
      </c>
      <c r="J70" s="241">
        <v>15000000</v>
      </c>
      <c r="K70" s="241">
        <v>0</v>
      </c>
      <c r="L70" s="263">
        <v>7450000</v>
      </c>
      <c r="M70" s="241"/>
      <c r="N70" s="241">
        <f t="shared" si="1"/>
        <v>7550000</v>
      </c>
      <c r="O70" s="264"/>
      <c r="P70" s="265"/>
    </row>
    <row r="71" spans="2:16" x14ac:dyDescent="0.25">
      <c r="B71" s="236">
        <v>72</v>
      </c>
      <c r="C71" s="236">
        <v>76</v>
      </c>
      <c r="D71" s="242" t="s">
        <v>2225</v>
      </c>
      <c r="E71" s="238">
        <v>60807025320014</v>
      </c>
      <c r="F71" s="238"/>
      <c r="G71" s="239" t="s">
        <v>4260</v>
      </c>
      <c r="H71" s="237" t="s">
        <v>2447</v>
      </c>
      <c r="I71" s="237" t="s">
        <v>3226</v>
      </c>
      <c r="J71" s="241">
        <v>12000000</v>
      </c>
      <c r="K71" s="241">
        <v>1000000</v>
      </c>
      <c r="L71" s="263">
        <v>4500000</v>
      </c>
      <c r="M71" s="241"/>
      <c r="N71" s="241">
        <f t="shared" si="1"/>
        <v>6500000</v>
      </c>
      <c r="O71" s="264"/>
      <c r="P71" s="265"/>
    </row>
    <row r="72" spans="2:16" x14ac:dyDescent="0.25">
      <c r="B72" s="236">
        <v>73</v>
      </c>
      <c r="C72" s="236">
        <v>23</v>
      </c>
      <c r="D72" s="237" t="s">
        <v>2242</v>
      </c>
      <c r="E72" s="238">
        <v>60407025300023</v>
      </c>
      <c r="F72" s="238"/>
      <c r="G72" s="239" t="s">
        <v>4912</v>
      </c>
      <c r="H72" s="237" t="s">
        <v>2447</v>
      </c>
      <c r="I72" s="237" t="s">
        <v>4011</v>
      </c>
      <c r="J72" s="241">
        <v>15000000</v>
      </c>
      <c r="K72" s="241">
        <v>0</v>
      </c>
      <c r="L72" s="263">
        <v>-6320000</v>
      </c>
      <c r="M72" s="241"/>
      <c r="N72" s="241">
        <f t="shared" si="1"/>
        <v>21320000</v>
      </c>
      <c r="O72" s="264"/>
      <c r="P72" s="265"/>
    </row>
    <row r="73" spans="2:16" x14ac:dyDescent="0.25">
      <c r="B73" s="236">
        <v>74</v>
      </c>
      <c r="C73" s="236">
        <v>78</v>
      </c>
      <c r="D73" s="242" t="s">
        <v>2312</v>
      </c>
      <c r="E73" s="238">
        <v>40905911000025</v>
      </c>
      <c r="F73" s="238"/>
      <c r="G73" s="247" t="s">
        <v>4286</v>
      </c>
      <c r="H73" s="237" t="s">
        <v>2447</v>
      </c>
      <c r="I73" s="237" t="s">
        <v>3226</v>
      </c>
      <c r="J73" s="241">
        <v>12000000</v>
      </c>
      <c r="K73" s="241">
        <v>1000000</v>
      </c>
      <c r="L73" s="263">
        <v>5803000</v>
      </c>
      <c r="M73" s="241"/>
      <c r="N73" s="241">
        <f t="shared" si="1"/>
        <v>5197000</v>
      </c>
      <c r="O73" s="264"/>
      <c r="P73" s="265"/>
    </row>
    <row r="74" spans="2:16" x14ac:dyDescent="0.25">
      <c r="B74" s="236">
        <v>75</v>
      </c>
      <c r="C74" s="236">
        <v>24</v>
      </c>
      <c r="D74" s="237" t="s">
        <v>2318</v>
      </c>
      <c r="E74" s="238">
        <v>61712035470035</v>
      </c>
      <c r="F74" s="238"/>
      <c r="G74" s="239" t="s">
        <v>4294</v>
      </c>
      <c r="H74" s="237" t="s">
        <v>2447</v>
      </c>
      <c r="I74" s="237" t="s">
        <v>4011</v>
      </c>
      <c r="J74" s="240">
        <v>12000000</v>
      </c>
      <c r="K74" s="241">
        <v>0</v>
      </c>
      <c r="L74" s="263">
        <v>7000000</v>
      </c>
      <c r="M74" s="241"/>
      <c r="N74" s="241">
        <f t="shared" si="1"/>
        <v>5000000</v>
      </c>
      <c r="O74" s="264"/>
      <c r="P74" s="265" t="s">
        <v>4949</v>
      </c>
    </row>
    <row r="75" spans="2:16" x14ac:dyDescent="0.25">
      <c r="B75" s="236">
        <v>76</v>
      </c>
      <c r="C75" s="236">
        <v>25</v>
      </c>
      <c r="D75" s="237" t="s">
        <v>2353</v>
      </c>
      <c r="E75" s="238">
        <v>42307912720119</v>
      </c>
      <c r="F75" s="238"/>
      <c r="G75" s="239" t="s">
        <v>4913</v>
      </c>
      <c r="H75" s="237" t="s">
        <v>2447</v>
      </c>
      <c r="I75" s="237" t="s">
        <v>4011</v>
      </c>
      <c r="J75" s="241">
        <v>15000000</v>
      </c>
      <c r="K75" s="241">
        <v>0</v>
      </c>
      <c r="L75" s="263">
        <v>15000000</v>
      </c>
      <c r="M75" s="241"/>
      <c r="N75" s="241">
        <f t="shared" si="1"/>
        <v>0</v>
      </c>
      <c r="O75" s="264"/>
      <c r="P75" s="265"/>
    </row>
    <row r="76" spans="2:16" x14ac:dyDescent="0.25">
      <c r="B76" s="236">
        <v>77</v>
      </c>
      <c r="C76" s="236">
        <v>1</v>
      </c>
      <c r="D76" s="237" t="s">
        <v>1475</v>
      </c>
      <c r="E76" s="238">
        <v>60605035720031</v>
      </c>
      <c r="F76" s="238"/>
      <c r="G76" s="239" t="s">
        <v>4914</v>
      </c>
      <c r="H76" s="237" t="s">
        <v>2447</v>
      </c>
      <c r="I76" s="237" t="s">
        <v>4057</v>
      </c>
      <c r="J76" s="241">
        <v>15000000</v>
      </c>
      <c r="K76" s="241">
        <v>0</v>
      </c>
      <c r="L76" s="263">
        <v>13000</v>
      </c>
      <c r="M76" s="241"/>
      <c r="N76" s="241">
        <f t="shared" si="1"/>
        <v>14987000</v>
      </c>
      <c r="O76" s="264"/>
      <c r="P76" s="265"/>
    </row>
    <row r="77" spans="2:16" x14ac:dyDescent="0.25">
      <c r="B77" s="236">
        <v>78</v>
      </c>
      <c r="C77" s="236">
        <v>2</v>
      </c>
      <c r="D77" s="237" t="s">
        <v>1487</v>
      </c>
      <c r="E77" s="238">
        <v>61404035370016</v>
      </c>
      <c r="F77" s="238"/>
      <c r="G77" s="239" t="s">
        <v>4058</v>
      </c>
      <c r="H77" s="237" t="s">
        <v>2447</v>
      </c>
      <c r="I77" s="237" t="s">
        <v>4057</v>
      </c>
      <c r="J77" s="241">
        <v>15000000</v>
      </c>
      <c r="K77" s="241">
        <v>0</v>
      </c>
      <c r="L77" s="263">
        <v>-1000000</v>
      </c>
      <c r="M77" s="241"/>
      <c r="N77" s="241">
        <f t="shared" si="1"/>
        <v>16000000</v>
      </c>
      <c r="O77" s="264"/>
      <c r="P77" s="265"/>
    </row>
    <row r="78" spans="2:16" x14ac:dyDescent="0.25">
      <c r="B78" s="236">
        <v>79</v>
      </c>
      <c r="C78" s="236">
        <v>3</v>
      </c>
      <c r="D78" s="237" t="s">
        <v>1503</v>
      </c>
      <c r="E78" s="238">
        <v>51708045280024</v>
      </c>
      <c r="F78" s="238"/>
      <c r="G78" s="239" t="s">
        <v>4060</v>
      </c>
      <c r="H78" s="237" t="s">
        <v>2447</v>
      </c>
      <c r="I78" s="237" t="s">
        <v>4057</v>
      </c>
      <c r="J78" s="241">
        <v>15000000</v>
      </c>
      <c r="K78" s="241">
        <v>0</v>
      </c>
      <c r="L78" s="263">
        <v>0</v>
      </c>
      <c r="M78" s="241"/>
      <c r="N78" s="241">
        <f t="shared" si="1"/>
        <v>15000000</v>
      </c>
      <c r="O78" s="264"/>
      <c r="P78" s="265"/>
    </row>
    <row r="79" spans="2:16" x14ac:dyDescent="0.25">
      <c r="B79" s="236">
        <v>80</v>
      </c>
      <c r="C79" s="236">
        <v>4</v>
      </c>
      <c r="D79" s="237" t="s">
        <v>1532</v>
      </c>
      <c r="E79" s="238">
        <v>60608025300059</v>
      </c>
      <c r="F79" s="238"/>
      <c r="G79" s="239" t="s">
        <v>4067</v>
      </c>
      <c r="H79" s="237" t="s">
        <v>2447</v>
      </c>
      <c r="I79" s="237" t="s">
        <v>4057</v>
      </c>
      <c r="J79" s="241">
        <v>15000000</v>
      </c>
      <c r="K79" s="243">
        <v>0</v>
      </c>
      <c r="L79" s="263">
        <v>8076000</v>
      </c>
      <c r="M79" s="241"/>
      <c r="N79" s="241">
        <f t="shared" si="1"/>
        <v>6924000</v>
      </c>
      <c r="O79" s="264"/>
      <c r="P79" s="265"/>
    </row>
    <row r="80" spans="2:16" x14ac:dyDescent="0.25">
      <c r="B80" s="236">
        <v>81</v>
      </c>
      <c r="C80" s="236">
        <v>5</v>
      </c>
      <c r="D80" s="237" t="s">
        <v>1545</v>
      </c>
      <c r="E80" s="238">
        <v>30703875320013</v>
      </c>
      <c r="F80" s="238"/>
      <c r="G80" s="248" t="s">
        <v>4073</v>
      </c>
      <c r="H80" s="237" t="s">
        <v>2447</v>
      </c>
      <c r="I80" s="237" t="s">
        <v>4057</v>
      </c>
      <c r="J80" s="241">
        <v>15000000</v>
      </c>
      <c r="K80" s="241">
        <v>0</v>
      </c>
      <c r="L80" s="263">
        <v>4500000</v>
      </c>
      <c r="M80" s="241"/>
      <c r="N80" s="241">
        <f t="shared" si="1"/>
        <v>10500000</v>
      </c>
      <c r="O80" s="264"/>
      <c r="P80" s="265"/>
    </row>
    <row r="81" spans="2:16" x14ac:dyDescent="0.25">
      <c r="B81" s="236">
        <v>82</v>
      </c>
      <c r="C81" s="236">
        <v>6</v>
      </c>
      <c r="D81" s="237" t="s">
        <v>1580</v>
      </c>
      <c r="E81" s="238">
        <v>40210851120015</v>
      </c>
      <c r="F81" s="238"/>
      <c r="G81" s="239" t="s">
        <v>4084</v>
      </c>
      <c r="H81" s="237" t="s">
        <v>2447</v>
      </c>
      <c r="I81" s="237" t="s">
        <v>4057</v>
      </c>
      <c r="J81" s="241">
        <v>15000000</v>
      </c>
      <c r="K81" s="243">
        <v>0</v>
      </c>
      <c r="L81" s="263">
        <v>750000</v>
      </c>
      <c r="M81" s="241"/>
      <c r="N81" s="241">
        <f t="shared" si="1"/>
        <v>14250000</v>
      </c>
      <c r="O81" s="264"/>
      <c r="P81" s="265"/>
    </row>
    <row r="82" spans="2:16" x14ac:dyDescent="0.25">
      <c r="B82" s="236">
        <v>83</v>
      </c>
      <c r="C82" s="236">
        <v>7</v>
      </c>
      <c r="D82" s="237" t="s">
        <v>1602</v>
      </c>
      <c r="E82" s="238">
        <v>52906025260032</v>
      </c>
      <c r="F82" s="238"/>
      <c r="G82" s="239" t="s">
        <v>4093</v>
      </c>
      <c r="H82" s="237" t="s">
        <v>2447</v>
      </c>
      <c r="I82" s="237" t="s">
        <v>4057</v>
      </c>
      <c r="J82" s="241">
        <v>15000000</v>
      </c>
      <c r="K82" s="243">
        <v>0</v>
      </c>
      <c r="L82" s="263">
        <v>3000000</v>
      </c>
      <c r="M82" s="241"/>
      <c r="N82" s="241">
        <f t="shared" si="1"/>
        <v>12000000</v>
      </c>
      <c r="O82" s="264"/>
      <c r="P82" s="265"/>
    </row>
    <row r="83" spans="2:16" x14ac:dyDescent="0.25">
      <c r="B83" s="236">
        <v>84</v>
      </c>
      <c r="C83" s="236">
        <v>8</v>
      </c>
      <c r="D83" s="237" t="s">
        <v>1682</v>
      </c>
      <c r="E83" s="238">
        <v>61705045360012</v>
      </c>
      <c r="F83" s="238"/>
      <c r="G83" s="248" t="s">
        <v>4115</v>
      </c>
      <c r="H83" s="237" t="s">
        <v>2447</v>
      </c>
      <c r="I83" s="237" t="s">
        <v>4057</v>
      </c>
      <c r="J83" s="241">
        <v>15000000</v>
      </c>
      <c r="K83" s="241">
        <v>0</v>
      </c>
      <c r="L83" s="263">
        <v>15001600</v>
      </c>
      <c r="M83" s="241"/>
      <c r="N83" s="241">
        <f t="shared" si="1"/>
        <v>-1600</v>
      </c>
      <c r="O83" s="264"/>
      <c r="P83" s="265"/>
    </row>
    <row r="84" spans="2:16" x14ac:dyDescent="0.25">
      <c r="B84" s="236">
        <v>85</v>
      </c>
      <c r="C84" s="236">
        <v>9</v>
      </c>
      <c r="D84" s="237" t="s">
        <v>1753</v>
      </c>
      <c r="E84" s="238">
        <v>60110035360018</v>
      </c>
      <c r="F84" s="238"/>
      <c r="G84" s="239" t="s">
        <v>4134</v>
      </c>
      <c r="H84" s="237" t="s">
        <v>2447</v>
      </c>
      <c r="I84" s="237" t="s">
        <v>4057</v>
      </c>
      <c r="J84" s="241">
        <v>15000000</v>
      </c>
      <c r="K84" s="241">
        <v>0</v>
      </c>
      <c r="L84" s="263">
        <v>15000000</v>
      </c>
      <c r="M84" s="241"/>
      <c r="N84" s="241">
        <f t="shared" si="1"/>
        <v>0</v>
      </c>
      <c r="O84" s="264"/>
      <c r="P84" s="265"/>
    </row>
    <row r="85" spans="2:16" x14ac:dyDescent="0.25">
      <c r="B85" s="236">
        <v>86</v>
      </c>
      <c r="C85" s="236">
        <v>10</v>
      </c>
      <c r="D85" s="237" t="s">
        <v>1820</v>
      </c>
      <c r="E85" s="238">
        <v>61112015300011</v>
      </c>
      <c r="F85" s="238"/>
      <c r="G85" s="239" t="s">
        <v>4150</v>
      </c>
      <c r="H85" s="237" t="s">
        <v>2447</v>
      </c>
      <c r="I85" s="237" t="s">
        <v>4057</v>
      </c>
      <c r="J85" s="241">
        <v>15000000</v>
      </c>
      <c r="K85" s="241">
        <v>0</v>
      </c>
      <c r="L85" s="263">
        <v>1501000</v>
      </c>
      <c r="M85" s="241"/>
      <c r="N85" s="241">
        <f t="shared" si="1"/>
        <v>13499000</v>
      </c>
      <c r="O85" s="264"/>
      <c r="P85" s="265"/>
    </row>
    <row r="86" spans="2:16" x14ac:dyDescent="0.25">
      <c r="B86" s="236">
        <v>87</v>
      </c>
      <c r="C86" s="236">
        <v>11</v>
      </c>
      <c r="D86" s="237" t="s">
        <v>1832</v>
      </c>
      <c r="E86" s="238">
        <v>63003045330014</v>
      </c>
      <c r="F86" s="238"/>
      <c r="G86" s="244" t="s">
        <v>4155</v>
      </c>
      <c r="H86" s="237" t="s">
        <v>2447</v>
      </c>
      <c r="I86" s="237" t="s">
        <v>4057</v>
      </c>
      <c r="J86" s="241">
        <v>15000000</v>
      </c>
      <c r="K86" s="241">
        <v>0</v>
      </c>
      <c r="L86" s="263">
        <v>0</v>
      </c>
      <c r="M86" s="241"/>
      <c r="N86" s="241">
        <f t="shared" si="1"/>
        <v>15000000</v>
      </c>
      <c r="O86" s="264"/>
      <c r="P86" s="265"/>
    </row>
    <row r="87" spans="2:16" x14ac:dyDescent="0.25">
      <c r="B87" s="236">
        <v>88</v>
      </c>
      <c r="C87" s="236">
        <v>12</v>
      </c>
      <c r="D87" s="237" t="s">
        <v>1855</v>
      </c>
      <c r="E87" s="238">
        <v>61106035260028</v>
      </c>
      <c r="F87" s="238"/>
      <c r="G87" s="239" t="s">
        <v>4163</v>
      </c>
      <c r="H87" s="237" t="s">
        <v>2447</v>
      </c>
      <c r="I87" s="237" t="s">
        <v>4057</v>
      </c>
      <c r="J87" s="241">
        <v>15000000</v>
      </c>
      <c r="K87" s="241">
        <v>0</v>
      </c>
      <c r="L87" s="263">
        <v>0</v>
      </c>
      <c r="M87" s="241"/>
      <c r="N87" s="241">
        <f t="shared" si="1"/>
        <v>15000000</v>
      </c>
      <c r="O87" s="264"/>
      <c r="P87" s="265"/>
    </row>
    <row r="88" spans="2:16" x14ac:dyDescent="0.25">
      <c r="B88" s="236">
        <v>89</v>
      </c>
      <c r="C88" s="236">
        <v>13</v>
      </c>
      <c r="D88" s="237" t="s">
        <v>1905</v>
      </c>
      <c r="E88" s="238">
        <v>52306035250012</v>
      </c>
      <c r="F88" s="238"/>
      <c r="G88" s="239" t="s">
        <v>4180</v>
      </c>
      <c r="H88" s="237" t="s">
        <v>2447</v>
      </c>
      <c r="I88" s="237" t="s">
        <v>4057</v>
      </c>
      <c r="J88" s="241">
        <v>15000000</v>
      </c>
      <c r="K88" s="241">
        <v>0</v>
      </c>
      <c r="L88" s="263">
        <v>15000000</v>
      </c>
      <c r="M88" s="241"/>
      <c r="N88" s="241">
        <f t="shared" si="1"/>
        <v>0</v>
      </c>
      <c r="O88" s="264"/>
      <c r="P88" s="265"/>
    </row>
    <row r="89" spans="2:16" x14ac:dyDescent="0.25">
      <c r="B89" s="236">
        <v>90</v>
      </c>
      <c r="C89" s="236">
        <v>14</v>
      </c>
      <c r="D89" s="237" t="s">
        <v>2108</v>
      </c>
      <c r="E89" s="238">
        <v>62607035350023</v>
      </c>
      <c r="F89" s="238"/>
      <c r="G89" s="239" t="s">
        <v>4228</v>
      </c>
      <c r="H89" s="237" t="s">
        <v>2447</v>
      </c>
      <c r="I89" s="237" t="s">
        <v>4057</v>
      </c>
      <c r="J89" s="241">
        <v>15000000</v>
      </c>
      <c r="K89" s="241">
        <v>0</v>
      </c>
      <c r="L89" s="263">
        <v>7500000</v>
      </c>
      <c r="M89" s="241"/>
      <c r="N89" s="241">
        <f t="shared" si="1"/>
        <v>7500000</v>
      </c>
      <c r="O89" s="264"/>
      <c r="P89" s="265"/>
    </row>
    <row r="90" spans="2:16" x14ac:dyDescent="0.25">
      <c r="B90" s="236">
        <v>91</v>
      </c>
      <c r="C90" s="236">
        <v>15</v>
      </c>
      <c r="D90" s="237" t="s">
        <v>2178</v>
      </c>
      <c r="E90" s="238">
        <v>61512035300033</v>
      </c>
      <c r="F90" s="238"/>
      <c r="G90" s="239" t="s">
        <v>4915</v>
      </c>
      <c r="H90" s="237" t="s">
        <v>2447</v>
      </c>
      <c r="I90" s="237" t="s">
        <v>4057</v>
      </c>
      <c r="J90" s="241">
        <v>15000000</v>
      </c>
      <c r="K90" s="241">
        <v>0</v>
      </c>
      <c r="L90" s="263">
        <v>105000</v>
      </c>
      <c r="M90" s="241"/>
      <c r="N90" s="241">
        <f t="shared" si="1"/>
        <v>14895000</v>
      </c>
      <c r="O90" s="264"/>
      <c r="P90" s="265"/>
    </row>
    <row r="91" spans="2:16" x14ac:dyDescent="0.25">
      <c r="B91" s="236">
        <v>92</v>
      </c>
      <c r="C91" s="236">
        <v>16</v>
      </c>
      <c r="D91" s="237" t="s">
        <v>2224</v>
      </c>
      <c r="E91" s="238">
        <v>62205035300011</v>
      </c>
      <c r="F91" s="238"/>
      <c r="G91" s="239" t="s">
        <v>4259</v>
      </c>
      <c r="H91" s="237" t="s">
        <v>2447</v>
      </c>
      <c r="I91" s="237" t="s">
        <v>4057</v>
      </c>
      <c r="J91" s="241">
        <v>15000000</v>
      </c>
      <c r="K91" s="241">
        <v>0</v>
      </c>
      <c r="L91" s="263">
        <v>0</v>
      </c>
      <c r="M91" s="241"/>
      <c r="N91" s="241">
        <f t="shared" si="1"/>
        <v>15000000</v>
      </c>
      <c r="O91" s="264"/>
      <c r="P91" s="265"/>
    </row>
    <row r="92" spans="2:16" x14ac:dyDescent="0.25">
      <c r="B92" s="236">
        <v>93</v>
      </c>
      <c r="C92" s="236">
        <v>17</v>
      </c>
      <c r="D92" s="237" t="s">
        <v>2247</v>
      </c>
      <c r="E92" s="238">
        <v>62009035350030</v>
      </c>
      <c r="F92" s="238"/>
      <c r="G92" s="239" t="s">
        <v>4266</v>
      </c>
      <c r="H92" s="237" t="s">
        <v>2447</v>
      </c>
      <c r="I92" s="237" t="s">
        <v>4057</v>
      </c>
      <c r="J92" s="241">
        <v>15000000</v>
      </c>
      <c r="K92" s="241">
        <v>0</v>
      </c>
      <c r="L92" s="263">
        <v>513750</v>
      </c>
      <c r="M92" s="241"/>
      <c r="N92" s="241">
        <f t="shared" si="1"/>
        <v>14486250</v>
      </c>
      <c r="O92" s="264"/>
      <c r="P92" s="265"/>
    </row>
    <row r="93" spans="2:16" x14ac:dyDescent="0.25">
      <c r="B93" s="236">
        <v>94</v>
      </c>
      <c r="C93" s="236">
        <v>18</v>
      </c>
      <c r="D93" s="237" t="s">
        <v>2279</v>
      </c>
      <c r="E93" s="238">
        <v>40712975300028</v>
      </c>
      <c r="F93" s="238"/>
      <c r="G93" s="239" t="s">
        <v>4273</v>
      </c>
      <c r="H93" s="237" t="s">
        <v>2447</v>
      </c>
      <c r="I93" s="237" t="s">
        <v>4057</v>
      </c>
      <c r="J93" s="241">
        <v>15000000</v>
      </c>
      <c r="K93" s="241">
        <v>0</v>
      </c>
      <c r="L93" s="263">
        <v>0</v>
      </c>
      <c r="M93" s="241"/>
      <c r="N93" s="241">
        <f t="shared" si="1"/>
        <v>15000000</v>
      </c>
      <c r="O93" s="264"/>
      <c r="P93" s="265"/>
    </row>
    <row r="94" spans="2:16" x14ac:dyDescent="0.25">
      <c r="B94" s="236">
        <v>95</v>
      </c>
      <c r="C94" s="236">
        <v>19</v>
      </c>
      <c r="D94" s="237" t="s">
        <v>2331</v>
      </c>
      <c r="E94" s="238">
        <v>62107045270011</v>
      </c>
      <c r="F94" s="238"/>
      <c r="G94" s="248" t="s">
        <v>4290</v>
      </c>
      <c r="H94" s="237" t="s">
        <v>2447</v>
      </c>
      <c r="I94" s="237" t="s">
        <v>4057</v>
      </c>
      <c r="J94" s="241">
        <v>15000000</v>
      </c>
      <c r="K94" s="241">
        <v>0</v>
      </c>
      <c r="L94" s="263">
        <v>15000000</v>
      </c>
      <c r="M94" s="241"/>
      <c r="N94" s="241">
        <f t="shared" si="1"/>
        <v>0</v>
      </c>
      <c r="O94" s="264"/>
      <c r="P94" s="265"/>
    </row>
    <row r="95" spans="2:16" x14ac:dyDescent="0.25">
      <c r="B95" s="236">
        <v>96</v>
      </c>
      <c r="C95" s="236">
        <v>2</v>
      </c>
      <c r="D95" s="237" t="s">
        <v>1347</v>
      </c>
      <c r="E95" s="238">
        <v>60603015260058</v>
      </c>
      <c r="F95" s="238"/>
      <c r="G95" s="239" t="s">
        <v>4015</v>
      </c>
      <c r="H95" s="237" t="s">
        <v>2447</v>
      </c>
      <c r="I95" s="237" t="s">
        <v>2798</v>
      </c>
      <c r="J95" s="241">
        <v>15000000</v>
      </c>
      <c r="K95" s="241">
        <v>0</v>
      </c>
      <c r="L95" s="263">
        <v>1810000</v>
      </c>
      <c r="M95" s="241"/>
      <c r="N95" s="241">
        <f t="shared" si="1"/>
        <v>13190000</v>
      </c>
      <c r="O95" s="264"/>
      <c r="P95" s="265">
        <v>1</v>
      </c>
    </row>
    <row r="96" spans="2:16" x14ac:dyDescent="0.25">
      <c r="B96" s="236">
        <v>97</v>
      </c>
      <c r="C96" s="236">
        <v>3</v>
      </c>
      <c r="D96" s="237" t="s">
        <v>1351</v>
      </c>
      <c r="E96" s="238">
        <v>51008045260047</v>
      </c>
      <c r="F96" s="238"/>
      <c r="G96" s="239" t="s">
        <v>4021</v>
      </c>
      <c r="H96" s="237" t="s">
        <v>2447</v>
      </c>
      <c r="I96" s="237" t="s">
        <v>2798</v>
      </c>
      <c r="J96" s="241">
        <v>15000000</v>
      </c>
      <c r="K96" s="241">
        <v>0</v>
      </c>
      <c r="L96" s="263">
        <v>1540163</v>
      </c>
      <c r="M96" s="241"/>
      <c r="N96" s="241">
        <f t="shared" si="1"/>
        <v>13459837</v>
      </c>
      <c r="O96" s="264"/>
      <c r="P96" s="265"/>
    </row>
    <row r="97" spans="2:16" x14ac:dyDescent="0.25">
      <c r="B97" s="236">
        <v>98</v>
      </c>
      <c r="C97" s="236">
        <v>4</v>
      </c>
      <c r="D97" s="237" t="s">
        <v>1441</v>
      </c>
      <c r="E97" s="238">
        <v>50908035360054</v>
      </c>
      <c r="F97" s="238"/>
      <c r="G97" s="239" t="s">
        <v>4047</v>
      </c>
      <c r="H97" s="237" t="s">
        <v>2447</v>
      </c>
      <c r="I97" s="237" t="s">
        <v>2798</v>
      </c>
      <c r="J97" s="241">
        <v>15000000</v>
      </c>
      <c r="K97" s="241">
        <v>0</v>
      </c>
      <c r="L97" s="263">
        <v>0</v>
      </c>
      <c r="M97" s="241"/>
      <c r="N97" s="241">
        <f t="shared" si="1"/>
        <v>15000000</v>
      </c>
      <c r="O97" s="264"/>
      <c r="P97" s="265"/>
    </row>
    <row r="98" spans="2:16" x14ac:dyDescent="0.25">
      <c r="B98" s="236">
        <v>99</v>
      </c>
      <c r="C98" s="236">
        <v>5</v>
      </c>
      <c r="D98" s="237" t="s">
        <v>1517</v>
      </c>
      <c r="E98" s="238">
        <v>41605985340010</v>
      </c>
      <c r="F98" s="238"/>
      <c r="G98" s="239" t="s">
        <v>4062</v>
      </c>
      <c r="H98" s="237" t="s">
        <v>2447</v>
      </c>
      <c r="I98" s="237" t="s">
        <v>2798</v>
      </c>
      <c r="J98" s="241">
        <v>15000000</v>
      </c>
      <c r="K98" s="241">
        <v>0</v>
      </c>
      <c r="L98" s="263">
        <v>7500000</v>
      </c>
      <c r="M98" s="241"/>
      <c r="N98" s="241">
        <f t="shared" si="1"/>
        <v>7500000</v>
      </c>
      <c r="O98" s="264"/>
      <c r="P98" s="265"/>
    </row>
    <row r="99" spans="2:16" x14ac:dyDescent="0.25">
      <c r="B99" s="236">
        <v>100</v>
      </c>
      <c r="C99" s="236">
        <v>6</v>
      </c>
      <c r="D99" s="237" t="s">
        <v>1566</v>
      </c>
      <c r="E99" s="238">
        <v>52307045280037</v>
      </c>
      <c r="F99" s="238"/>
      <c r="G99" s="239" t="s">
        <v>4083</v>
      </c>
      <c r="H99" s="237" t="s">
        <v>2447</v>
      </c>
      <c r="I99" s="237" t="s">
        <v>2798</v>
      </c>
      <c r="J99" s="241">
        <v>15000000</v>
      </c>
      <c r="K99" s="241">
        <v>0</v>
      </c>
      <c r="L99" s="263">
        <v>7530000</v>
      </c>
      <c r="M99" s="241"/>
      <c r="N99" s="241">
        <f t="shared" si="1"/>
        <v>7470000</v>
      </c>
      <c r="O99" s="264"/>
      <c r="P99" s="265"/>
    </row>
    <row r="100" spans="2:16" x14ac:dyDescent="0.25">
      <c r="B100" s="236">
        <v>101</v>
      </c>
      <c r="C100" s="236">
        <v>7</v>
      </c>
      <c r="D100" s="237" t="s">
        <v>1594</v>
      </c>
      <c r="E100" s="238">
        <v>32412995280016</v>
      </c>
      <c r="F100" s="238"/>
      <c r="G100" s="239" t="s">
        <v>4089</v>
      </c>
      <c r="H100" s="237" t="s">
        <v>2447</v>
      </c>
      <c r="I100" s="237" t="s">
        <v>2798</v>
      </c>
      <c r="J100" s="241">
        <v>15000000</v>
      </c>
      <c r="K100" s="241">
        <v>0</v>
      </c>
      <c r="L100" s="263">
        <v>-8420504</v>
      </c>
      <c r="M100" s="241"/>
      <c r="N100" s="241">
        <f t="shared" si="1"/>
        <v>23420504</v>
      </c>
      <c r="O100" s="264"/>
      <c r="P100" s="265"/>
    </row>
    <row r="101" spans="2:16" x14ac:dyDescent="0.25">
      <c r="B101" s="236">
        <v>102</v>
      </c>
      <c r="C101" s="236">
        <v>8</v>
      </c>
      <c r="D101" s="237" t="s">
        <v>1628</v>
      </c>
      <c r="E101" s="238">
        <v>62604025300015</v>
      </c>
      <c r="F101" s="238"/>
      <c r="G101" s="239" t="s">
        <v>4104</v>
      </c>
      <c r="H101" s="237" t="s">
        <v>2447</v>
      </c>
      <c r="I101" s="237" t="s">
        <v>2798</v>
      </c>
      <c r="J101" s="241">
        <v>15000000</v>
      </c>
      <c r="K101" s="241">
        <v>0</v>
      </c>
      <c r="L101" s="263">
        <v>15000000</v>
      </c>
      <c r="M101" s="241"/>
      <c r="N101" s="241">
        <f t="shared" si="1"/>
        <v>0</v>
      </c>
      <c r="O101" s="264"/>
      <c r="P101" s="265"/>
    </row>
    <row r="102" spans="2:16" x14ac:dyDescent="0.25">
      <c r="B102" s="236">
        <v>103</v>
      </c>
      <c r="C102" s="236">
        <v>9</v>
      </c>
      <c r="D102" s="237" t="s">
        <v>1631</v>
      </c>
      <c r="E102" s="238">
        <v>51004045340011</v>
      </c>
      <c r="F102" s="238"/>
      <c r="G102" s="239" t="s">
        <v>4916</v>
      </c>
      <c r="H102" s="237" t="s">
        <v>2447</v>
      </c>
      <c r="I102" s="237" t="s">
        <v>2798</v>
      </c>
      <c r="J102" s="241">
        <v>15000000</v>
      </c>
      <c r="K102" s="241">
        <v>0</v>
      </c>
      <c r="L102" s="263">
        <v>8000000</v>
      </c>
      <c r="M102" s="241"/>
      <c r="N102" s="241">
        <f t="shared" si="1"/>
        <v>7000000</v>
      </c>
      <c r="O102" s="264"/>
      <c r="P102" s="265"/>
    </row>
    <row r="103" spans="2:16" x14ac:dyDescent="0.25">
      <c r="B103" s="236">
        <v>104</v>
      </c>
      <c r="C103" s="236">
        <v>114</v>
      </c>
      <c r="D103" s="249" t="s">
        <v>1740</v>
      </c>
      <c r="E103" s="238">
        <v>50401036300035</v>
      </c>
      <c r="F103" s="238"/>
      <c r="G103" s="239" t="s">
        <v>4130</v>
      </c>
      <c r="H103" s="237" t="s">
        <v>2447</v>
      </c>
      <c r="I103" s="237" t="s">
        <v>4013</v>
      </c>
      <c r="J103" s="241">
        <v>12000000</v>
      </c>
      <c r="K103" s="241">
        <v>0</v>
      </c>
      <c r="L103" s="263">
        <v>3000000</v>
      </c>
      <c r="M103" s="241"/>
      <c r="N103" s="241">
        <f t="shared" si="1"/>
        <v>9000000</v>
      </c>
      <c r="O103" s="264"/>
      <c r="P103" s="265"/>
    </row>
    <row r="104" spans="2:16" x14ac:dyDescent="0.25">
      <c r="B104" s="236">
        <v>105</v>
      </c>
      <c r="C104" s="236">
        <v>115</v>
      </c>
      <c r="D104" s="249" t="s">
        <v>1757</v>
      </c>
      <c r="E104" s="238">
        <v>40602912400020</v>
      </c>
      <c r="F104" s="238"/>
      <c r="G104" s="239" t="s">
        <v>4136</v>
      </c>
      <c r="H104" s="237" t="s">
        <v>2447</v>
      </c>
      <c r="I104" s="237" t="s">
        <v>4013</v>
      </c>
      <c r="J104" s="241">
        <v>12000000</v>
      </c>
      <c r="K104" s="241">
        <v>1000000</v>
      </c>
      <c r="L104" s="263">
        <v>10000000</v>
      </c>
      <c r="M104" s="241"/>
      <c r="N104" s="241">
        <f t="shared" si="1"/>
        <v>1000000</v>
      </c>
      <c r="O104" s="264"/>
      <c r="P104" s="265"/>
    </row>
    <row r="105" spans="2:16" x14ac:dyDescent="0.25">
      <c r="B105" s="236">
        <v>106</v>
      </c>
      <c r="C105" s="236">
        <v>10</v>
      </c>
      <c r="D105" s="237" t="s">
        <v>1784</v>
      </c>
      <c r="E105" s="238">
        <v>53006045300022</v>
      </c>
      <c r="F105" s="238"/>
      <c r="G105" s="239" t="s">
        <v>4142</v>
      </c>
      <c r="H105" s="237" t="s">
        <v>2447</v>
      </c>
      <c r="I105" s="237" t="s">
        <v>2798</v>
      </c>
      <c r="J105" s="241">
        <v>15000000</v>
      </c>
      <c r="K105" s="241">
        <v>0</v>
      </c>
      <c r="L105" s="263">
        <v>0</v>
      </c>
      <c r="M105" s="241"/>
      <c r="N105" s="241">
        <f t="shared" si="1"/>
        <v>15000000</v>
      </c>
      <c r="O105" s="264"/>
      <c r="P105" s="265"/>
    </row>
    <row r="106" spans="2:16" x14ac:dyDescent="0.25">
      <c r="B106" s="236">
        <v>107</v>
      </c>
      <c r="C106" s="236">
        <v>11</v>
      </c>
      <c r="D106" s="237" t="s">
        <v>1814</v>
      </c>
      <c r="E106" s="238">
        <v>62807035300013</v>
      </c>
      <c r="F106" s="238"/>
      <c r="G106" s="239" t="s">
        <v>4147</v>
      </c>
      <c r="H106" s="237" t="s">
        <v>2447</v>
      </c>
      <c r="I106" s="237" t="s">
        <v>2798</v>
      </c>
      <c r="J106" s="241">
        <v>15000000</v>
      </c>
      <c r="K106" s="241">
        <v>0</v>
      </c>
      <c r="L106" s="263">
        <v>0</v>
      </c>
      <c r="M106" s="241"/>
      <c r="N106" s="241">
        <f t="shared" si="1"/>
        <v>15000000</v>
      </c>
      <c r="O106" s="264"/>
      <c r="P106" s="265"/>
    </row>
    <row r="107" spans="2:16" x14ac:dyDescent="0.25">
      <c r="B107" s="236">
        <v>108</v>
      </c>
      <c r="C107" s="236">
        <v>12</v>
      </c>
      <c r="D107" s="237" t="s">
        <v>1943</v>
      </c>
      <c r="E107" s="238">
        <v>50601015590073</v>
      </c>
      <c r="F107" s="238"/>
      <c r="G107" s="239" t="s">
        <v>4187</v>
      </c>
      <c r="H107" s="237" t="s">
        <v>2447</v>
      </c>
      <c r="I107" s="237" t="s">
        <v>2798</v>
      </c>
      <c r="J107" s="241">
        <v>15000000</v>
      </c>
      <c r="K107" s="241">
        <v>0</v>
      </c>
      <c r="L107" s="263">
        <v>5000</v>
      </c>
      <c r="M107" s="241"/>
      <c r="N107" s="241">
        <f t="shared" si="1"/>
        <v>14995000</v>
      </c>
      <c r="O107" s="264"/>
      <c r="P107" s="265"/>
    </row>
    <row r="108" spans="2:16" x14ac:dyDescent="0.25">
      <c r="B108" s="236">
        <v>109</v>
      </c>
      <c r="C108" s="236">
        <v>13</v>
      </c>
      <c r="D108" s="237" t="s">
        <v>1960</v>
      </c>
      <c r="E108" s="238">
        <v>52104025300020</v>
      </c>
      <c r="F108" s="238"/>
      <c r="G108" s="239" t="s">
        <v>4191</v>
      </c>
      <c r="H108" s="237" t="s">
        <v>2447</v>
      </c>
      <c r="I108" s="237" t="s">
        <v>2798</v>
      </c>
      <c r="J108" s="241">
        <v>15000000</v>
      </c>
      <c r="K108" s="241">
        <v>0</v>
      </c>
      <c r="L108" s="263">
        <v>0</v>
      </c>
      <c r="M108" s="241"/>
      <c r="N108" s="241">
        <f t="shared" si="1"/>
        <v>15000000</v>
      </c>
      <c r="O108" s="264"/>
      <c r="P108" s="265"/>
    </row>
    <row r="109" spans="2:16" x14ac:dyDescent="0.25">
      <c r="B109" s="236">
        <v>110</v>
      </c>
      <c r="C109" s="236">
        <v>14</v>
      </c>
      <c r="D109" s="237" t="s">
        <v>1981</v>
      </c>
      <c r="E109" s="238">
        <v>62612035350032</v>
      </c>
      <c r="F109" s="238"/>
      <c r="G109" s="239" t="s">
        <v>4195</v>
      </c>
      <c r="H109" s="237" t="s">
        <v>2447</v>
      </c>
      <c r="I109" s="237" t="s">
        <v>2798</v>
      </c>
      <c r="J109" s="241">
        <v>15000000</v>
      </c>
      <c r="K109" s="241">
        <v>0</v>
      </c>
      <c r="L109" s="263">
        <v>0</v>
      </c>
      <c r="M109" s="241"/>
      <c r="N109" s="241">
        <f t="shared" si="1"/>
        <v>15000000</v>
      </c>
      <c r="O109" s="264"/>
      <c r="P109" s="265"/>
    </row>
    <row r="110" spans="2:16" x14ac:dyDescent="0.25">
      <c r="B110" s="236">
        <v>111</v>
      </c>
      <c r="C110" s="236">
        <v>15</v>
      </c>
      <c r="D110" s="237" t="s">
        <v>1988</v>
      </c>
      <c r="E110" s="238">
        <v>60301045330029</v>
      </c>
      <c r="F110" s="238"/>
      <c r="G110" s="239" t="s">
        <v>4196</v>
      </c>
      <c r="H110" s="237" t="s">
        <v>2447</v>
      </c>
      <c r="I110" s="237" t="s">
        <v>2798</v>
      </c>
      <c r="J110" s="241">
        <v>15000000</v>
      </c>
      <c r="K110" s="241">
        <v>0</v>
      </c>
      <c r="L110" s="263">
        <v>0</v>
      </c>
      <c r="M110" s="241"/>
      <c r="N110" s="241">
        <f t="shared" si="1"/>
        <v>15000000</v>
      </c>
      <c r="O110" s="264"/>
      <c r="P110" s="265"/>
    </row>
    <row r="111" spans="2:16" x14ac:dyDescent="0.25">
      <c r="B111" s="236">
        <v>112</v>
      </c>
      <c r="C111" s="236">
        <v>122</v>
      </c>
      <c r="D111" s="249" t="s">
        <v>1999</v>
      </c>
      <c r="E111" s="238">
        <v>50805015340063</v>
      </c>
      <c r="F111" s="238"/>
      <c r="G111" s="239" t="s">
        <v>4198</v>
      </c>
      <c r="H111" s="237" t="s">
        <v>2447</v>
      </c>
      <c r="I111" s="237" t="s">
        <v>4013</v>
      </c>
      <c r="J111" s="241">
        <v>12000000</v>
      </c>
      <c r="K111" s="241">
        <v>1000000</v>
      </c>
      <c r="L111" s="263">
        <v>1000000</v>
      </c>
      <c r="M111" s="241"/>
      <c r="N111" s="241">
        <f t="shared" si="1"/>
        <v>10000000</v>
      </c>
      <c r="O111" s="264"/>
      <c r="P111" s="265">
        <v>1</v>
      </c>
    </row>
    <row r="112" spans="2:16" x14ac:dyDescent="0.25">
      <c r="B112" s="236">
        <v>113</v>
      </c>
      <c r="C112" s="236">
        <v>16</v>
      </c>
      <c r="D112" s="249" t="s">
        <v>2004</v>
      </c>
      <c r="E112" s="238">
        <v>61608015300024</v>
      </c>
      <c r="F112" s="238"/>
      <c r="G112" s="239" t="s">
        <v>4199</v>
      </c>
      <c r="H112" s="237" t="s">
        <v>2447</v>
      </c>
      <c r="I112" s="237" t="s">
        <v>2798</v>
      </c>
      <c r="J112" s="241">
        <v>15000000</v>
      </c>
      <c r="K112" s="241">
        <v>0</v>
      </c>
      <c r="L112" s="263">
        <v>0</v>
      </c>
      <c r="M112" s="241"/>
      <c r="N112" s="241">
        <f t="shared" si="1"/>
        <v>15000000</v>
      </c>
      <c r="O112" s="264"/>
      <c r="P112" s="265"/>
    </row>
    <row r="113" spans="2:16" x14ac:dyDescent="0.25">
      <c r="B113" s="236">
        <v>114</v>
      </c>
      <c r="C113" s="236">
        <v>17</v>
      </c>
      <c r="D113" s="249" t="s">
        <v>2023</v>
      </c>
      <c r="E113" s="238">
        <v>61405025280018</v>
      </c>
      <c r="F113" s="238"/>
      <c r="G113" s="239" t="s">
        <v>4209</v>
      </c>
      <c r="H113" s="237" t="s">
        <v>2447</v>
      </c>
      <c r="I113" s="237" t="s">
        <v>2798</v>
      </c>
      <c r="J113" s="241">
        <v>15000000</v>
      </c>
      <c r="K113" s="241">
        <v>0</v>
      </c>
      <c r="L113" s="263">
        <v>0</v>
      </c>
      <c r="M113" s="241"/>
      <c r="N113" s="241">
        <f t="shared" si="1"/>
        <v>15000000</v>
      </c>
      <c r="O113" s="264"/>
      <c r="P113" s="265"/>
    </row>
    <row r="114" spans="2:16" x14ac:dyDescent="0.25">
      <c r="B114" s="236">
        <v>115</v>
      </c>
      <c r="C114" s="236">
        <v>18</v>
      </c>
      <c r="D114" s="249" t="s">
        <v>2032</v>
      </c>
      <c r="E114" s="238">
        <v>50903015300015</v>
      </c>
      <c r="F114" s="238"/>
      <c r="G114" s="239" t="s">
        <v>4211</v>
      </c>
      <c r="H114" s="237" t="s">
        <v>2447</v>
      </c>
      <c r="I114" s="237" t="s">
        <v>2798</v>
      </c>
      <c r="J114" s="241">
        <v>15000000</v>
      </c>
      <c r="K114" s="241">
        <v>0</v>
      </c>
      <c r="L114" s="263">
        <v>0</v>
      </c>
      <c r="M114" s="241"/>
      <c r="N114" s="241">
        <f t="shared" si="1"/>
        <v>15000000</v>
      </c>
      <c r="O114" s="264"/>
      <c r="P114" s="265"/>
    </row>
    <row r="115" spans="2:16" x14ac:dyDescent="0.25">
      <c r="B115" s="236">
        <v>116</v>
      </c>
      <c r="C115" s="236">
        <v>19</v>
      </c>
      <c r="D115" s="249" t="s">
        <v>2054</v>
      </c>
      <c r="E115" s="238">
        <v>52807035280042</v>
      </c>
      <c r="F115" s="238"/>
      <c r="G115" s="239" t="s">
        <v>4217</v>
      </c>
      <c r="H115" s="237" t="s">
        <v>2447</v>
      </c>
      <c r="I115" s="237" t="s">
        <v>2798</v>
      </c>
      <c r="J115" s="241">
        <v>15000000</v>
      </c>
      <c r="K115" s="241">
        <v>0</v>
      </c>
      <c r="L115" s="263">
        <v>3500000</v>
      </c>
      <c r="M115" s="241"/>
      <c r="N115" s="241">
        <f t="shared" si="1"/>
        <v>11500000</v>
      </c>
      <c r="O115" s="264"/>
      <c r="P115" s="265">
        <v>1</v>
      </c>
    </row>
    <row r="116" spans="2:16" x14ac:dyDescent="0.25">
      <c r="B116" s="236">
        <v>117</v>
      </c>
      <c r="C116" s="236">
        <v>127</v>
      </c>
      <c r="D116" s="249" t="s">
        <v>2147</v>
      </c>
      <c r="E116" s="238">
        <v>31009976030022</v>
      </c>
      <c r="F116" s="238"/>
      <c r="G116" s="239" t="s">
        <v>4237</v>
      </c>
      <c r="H116" s="237" t="s">
        <v>2447</v>
      </c>
      <c r="I116" s="237" t="s">
        <v>2910</v>
      </c>
      <c r="J116" s="241">
        <v>12000000</v>
      </c>
      <c r="K116" s="241">
        <v>1000000</v>
      </c>
      <c r="L116" s="263">
        <v>4000000</v>
      </c>
      <c r="M116" s="241"/>
      <c r="N116" s="241">
        <f t="shared" si="1"/>
        <v>7000000</v>
      </c>
      <c r="O116" s="264"/>
      <c r="P116" s="265"/>
    </row>
    <row r="117" spans="2:16" x14ac:dyDescent="0.25">
      <c r="B117" s="236">
        <v>118</v>
      </c>
      <c r="C117" s="236">
        <v>128</v>
      </c>
      <c r="D117" s="249" t="s">
        <v>2194</v>
      </c>
      <c r="E117" s="238">
        <v>62709005380013</v>
      </c>
      <c r="F117" s="238"/>
      <c r="G117" s="239" t="s">
        <v>4247</v>
      </c>
      <c r="H117" s="237" t="s">
        <v>2447</v>
      </c>
      <c r="I117" s="237" t="s">
        <v>2910</v>
      </c>
      <c r="J117" s="241">
        <v>12000000</v>
      </c>
      <c r="K117" s="241">
        <v>1000000</v>
      </c>
      <c r="L117" s="263">
        <v>5000000</v>
      </c>
      <c r="M117" s="241"/>
      <c r="N117" s="241">
        <f t="shared" si="1"/>
        <v>6000000</v>
      </c>
      <c r="O117" s="264"/>
      <c r="P117" s="265"/>
    </row>
    <row r="118" spans="2:16" x14ac:dyDescent="0.25">
      <c r="B118" s="236">
        <v>119</v>
      </c>
      <c r="C118" s="236">
        <v>20</v>
      </c>
      <c r="D118" s="237" t="s">
        <v>2243</v>
      </c>
      <c r="E118" s="238">
        <v>51412045350044</v>
      </c>
      <c r="F118" s="238"/>
      <c r="G118" s="239" t="s">
        <v>4917</v>
      </c>
      <c r="H118" s="237" t="s">
        <v>2447</v>
      </c>
      <c r="I118" s="237" t="s">
        <v>2798</v>
      </c>
      <c r="J118" s="241">
        <v>15000000</v>
      </c>
      <c r="K118" s="241">
        <v>0</v>
      </c>
      <c r="L118" s="263">
        <v>6800000</v>
      </c>
      <c r="M118" s="241"/>
      <c r="N118" s="241">
        <f t="shared" si="1"/>
        <v>8200000</v>
      </c>
      <c r="O118" s="264"/>
      <c r="P118" s="265"/>
    </row>
    <row r="119" spans="2:16" x14ac:dyDescent="0.25">
      <c r="B119" s="236">
        <v>120</v>
      </c>
      <c r="C119" s="236">
        <v>21</v>
      </c>
      <c r="D119" s="237" t="s">
        <v>2301</v>
      </c>
      <c r="E119" s="238">
        <v>63107045370015</v>
      </c>
      <c r="F119" s="238"/>
      <c r="G119" s="239" t="s">
        <v>4284</v>
      </c>
      <c r="H119" s="237" t="s">
        <v>2447</v>
      </c>
      <c r="I119" s="237" t="s">
        <v>2798</v>
      </c>
      <c r="J119" s="241">
        <v>15000000</v>
      </c>
      <c r="K119" s="243">
        <v>0</v>
      </c>
      <c r="L119" s="263">
        <v>3000000</v>
      </c>
      <c r="M119" s="241"/>
      <c r="N119" s="241">
        <f t="shared" si="1"/>
        <v>12000000</v>
      </c>
      <c r="O119" s="264"/>
      <c r="P119" s="265"/>
    </row>
    <row r="120" spans="2:16" x14ac:dyDescent="0.25">
      <c r="B120" s="236">
        <v>121</v>
      </c>
      <c r="C120" s="236">
        <v>22</v>
      </c>
      <c r="D120" s="237" t="s">
        <v>2315</v>
      </c>
      <c r="E120" s="238">
        <v>60907045350027</v>
      </c>
      <c r="F120" s="238"/>
      <c r="G120" s="246" t="s">
        <v>4287</v>
      </c>
      <c r="H120" s="237" t="s">
        <v>2447</v>
      </c>
      <c r="I120" s="237" t="s">
        <v>2798</v>
      </c>
      <c r="J120" s="241">
        <v>15000000</v>
      </c>
      <c r="K120" s="241">
        <v>0</v>
      </c>
      <c r="L120" s="263">
        <v>500</v>
      </c>
      <c r="M120" s="241"/>
      <c r="N120" s="241">
        <f t="shared" si="1"/>
        <v>14999500</v>
      </c>
      <c r="O120" s="264"/>
      <c r="P120" s="265"/>
    </row>
    <row r="121" spans="2:16" x14ac:dyDescent="0.25">
      <c r="B121" s="236">
        <v>123</v>
      </c>
      <c r="C121" s="236">
        <v>2</v>
      </c>
      <c r="D121" s="237" t="s">
        <v>1553</v>
      </c>
      <c r="E121" s="238">
        <v>40708995300047</v>
      </c>
      <c r="F121" s="238"/>
      <c r="G121" s="239" t="s">
        <v>4078</v>
      </c>
      <c r="H121" s="237" t="s">
        <v>2447</v>
      </c>
      <c r="I121" s="237" t="s">
        <v>4077</v>
      </c>
      <c r="J121" s="241">
        <v>15000000</v>
      </c>
      <c r="K121" s="241">
        <v>0</v>
      </c>
      <c r="L121" s="263">
        <v>0</v>
      </c>
      <c r="M121" s="241"/>
      <c r="N121" s="241">
        <f t="shared" si="1"/>
        <v>15000000</v>
      </c>
      <c r="O121" s="264"/>
      <c r="P121" s="265"/>
    </row>
    <row r="122" spans="2:16" x14ac:dyDescent="0.25">
      <c r="B122" s="236">
        <v>124</v>
      </c>
      <c r="C122" s="236">
        <v>3</v>
      </c>
      <c r="D122" s="237" t="s">
        <v>1556</v>
      </c>
      <c r="E122" s="238">
        <v>61607025310049</v>
      </c>
      <c r="F122" s="238"/>
      <c r="G122" s="239" t="s">
        <v>4079</v>
      </c>
      <c r="H122" s="237" t="s">
        <v>2447</v>
      </c>
      <c r="I122" s="237" t="s">
        <v>4077</v>
      </c>
      <c r="J122" s="241">
        <v>15000000</v>
      </c>
      <c r="K122" s="241">
        <v>0</v>
      </c>
      <c r="L122" s="263">
        <v>0</v>
      </c>
      <c r="M122" s="241"/>
      <c r="N122" s="241">
        <f t="shared" si="1"/>
        <v>15000000</v>
      </c>
      <c r="O122" s="264"/>
      <c r="P122" s="265"/>
    </row>
    <row r="123" spans="2:16" x14ac:dyDescent="0.25">
      <c r="B123" s="236">
        <v>125</v>
      </c>
      <c r="C123" s="236">
        <v>4</v>
      </c>
      <c r="D123" s="237" t="s">
        <v>1576</v>
      </c>
      <c r="E123" s="238">
        <v>61507015610013</v>
      </c>
      <c r="F123" s="238"/>
      <c r="G123" s="239" t="s">
        <v>4918</v>
      </c>
      <c r="H123" s="237" t="s">
        <v>2447</v>
      </c>
      <c r="I123" s="237" t="s">
        <v>4077</v>
      </c>
      <c r="J123" s="241">
        <v>15000000</v>
      </c>
      <c r="K123" s="241">
        <v>0</v>
      </c>
      <c r="L123" s="263">
        <v>0</v>
      </c>
      <c r="M123" s="241"/>
      <c r="N123" s="241">
        <f t="shared" si="1"/>
        <v>15000000</v>
      </c>
      <c r="O123" s="264"/>
      <c r="P123" s="265"/>
    </row>
    <row r="124" spans="2:16" x14ac:dyDescent="0.25">
      <c r="B124" s="236">
        <v>126</v>
      </c>
      <c r="C124" s="236">
        <v>5</v>
      </c>
      <c r="D124" s="237" t="s">
        <v>1695</v>
      </c>
      <c r="E124" s="238">
        <v>60809045260035</v>
      </c>
      <c r="F124" s="238"/>
      <c r="G124" s="239" t="s">
        <v>4117</v>
      </c>
      <c r="H124" s="237" t="s">
        <v>2447</v>
      </c>
      <c r="I124" s="237" t="s">
        <v>4077</v>
      </c>
      <c r="J124" s="241">
        <v>15000000</v>
      </c>
      <c r="K124" s="241">
        <v>0</v>
      </c>
      <c r="L124" s="263">
        <v>0</v>
      </c>
      <c r="M124" s="241"/>
      <c r="N124" s="241">
        <f t="shared" si="1"/>
        <v>15000000</v>
      </c>
      <c r="O124" s="264"/>
      <c r="P124" s="265"/>
    </row>
    <row r="125" spans="2:16" x14ac:dyDescent="0.25">
      <c r="B125" s="236">
        <v>127</v>
      </c>
      <c r="C125" s="236">
        <v>6</v>
      </c>
      <c r="D125" s="237" t="s">
        <v>1738</v>
      </c>
      <c r="E125" s="238">
        <v>61906025330012</v>
      </c>
      <c r="F125" s="238"/>
      <c r="G125" s="239" t="s">
        <v>4129</v>
      </c>
      <c r="H125" s="237" t="s">
        <v>2447</v>
      </c>
      <c r="I125" s="237" t="s">
        <v>4077</v>
      </c>
      <c r="J125" s="241">
        <v>15000000</v>
      </c>
      <c r="K125" s="241">
        <v>0</v>
      </c>
      <c r="L125" s="263">
        <v>0</v>
      </c>
      <c r="M125" s="241"/>
      <c r="N125" s="241">
        <f t="shared" si="1"/>
        <v>15000000</v>
      </c>
      <c r="O125" s="264"/>
      <c r="P125" s="265"/>
    </row>
    <row r="126" spans="2:16" x14ac:dyDescent="0.25">
      <c r="B126" s="236">
        <v>128</v>
      </c>
      <c r="C126" s="236">
        <v>7</v>
      </c>
      <c r="D126" s="237" t="s">
        <v>1842</v>
      </c>
      <c r="E126" s="238">
        <v>42407995260086</v>
      </c>
      <c r="F126" s="238"/>
      <c r="G126" s="239" t="s">
        <v>4157</v>
      </c>
      <c r="H126" s="237" t="s">
        <v>2447</v>
      </c>
      <c r="I126" s="237" t="s">
        <v>4077</v>
      </c>
      <c r="J126" s="241">
        <v>15000000</v>
      </c>
      <c r="K126" s="241">
        <v>0</v>
      </c>
      <c r="L126" s="263">
        <v>0</v>
      </c>
      <c r="M126" s="241"/>
      <c r="N126" s="241">
        <f t="shared" si="1"/>
        <v>15000000</v>
      </c>
      <c r="O126" s="264"/>
      <c r="P126" s="265"/>
    </row>
    <row r="127" spans="2:16" x14ac:dyDescent="0.25">
      <c r="B127" s="236">
        <v>129</v>
      </c>
      <c r="C127" s="236">
        <v>8</v>
      </c>
      <c r="D127" s="237" t="s">
        <v>1949</v>
      </c>
      <c r="E127" s="238">
        <v>61212005350065</v>
      </c>
      <c r="F127" s="238"/>
      <c r="G127" s="239" t="s">
        <v>4188</v>
      </c>
      <c r="H127" s="237" t="s">
        <v>2447</v>
      </c>
      <c r="I127" s="237" t="s">
        <v>4077</v>
      </c>
      <c r="J127" s="241">
        <v>15000000</v>
      </c>
      <c r="K127" s="243">
        <v>0</v>
      </c>
      <c r="L127" s="263">
        <v>1500000</v>
      </c>
      <c r="M127" s="241"/>
      <c r="N127" s="241">
        <f t="shared" si="1"/>
        <v>13500000</v>
      </c>
      <c r="O127" s="264"/>
      <c r="P127" s="265"/>
    </row>
    <row r="128" spans="2:16" x14ac:dyDescent="0.25">
      <c r="B128" s="236">
        <v>130</v>
      </c>
      <c r="C128" s="236">
        <v>9</v>
      </c>
      <c r="D128" s="237" t="s">
        <v>2057</v>
      </c>
      <c r="E128" s="238">
        <v>40604995260038</v>
      </c>
      <c r="F128" s="238"/>
      <c r="G128" s="239" t="s">
        <v>4218</v>
      </c>
      <c r="H128" s="237" t="s">
        <v>2447</v>
      </c>
      <c r="I128" s="237" t="s">
        <v>4077</v>
      </c>
      <c r="J128" s="241">
        <v>15000000</v>
      </c>
      <c r="K128" s="243">
        <v>0</v>
      </c>
      <c r="L128" s="263">
        <v>500000</v>
      </c>
      <c r="M128" s="241"/>
      <c r="N128" s="241">
        <f t="shared" si="1"/>
        <v>14500000</v>
      </c>
      <c r="O128" s="264"/>
      <c r="P128" s="265"/>
    </row>
    <row r="129" spans="2:16" x14ac:dyDescent="0.25">
      <c r="B129" s="236">
        <v>131</v>
      </c>
      <c r="C129" s="236">
        <v>10</v>
      </c>
      <c r="D129" s="237" t="s">
        <v>2061</v>
      </c>
      <c r="E129" s="238">
        <v>63007025260067</v>
      </c>
      <c r="F129" s="238"/>
      <c r="G129" s="239" t="s">
        <v>4919</v>
      </c>
      <c r="H129" s="237" t="s">
        <v>2447</v>
      </c>
      <c r="I129" s="237" t="s">
        <v>4077</v>
      </c>
      <c r="J129" s="241">
        <v>15000000</v>
      </c>
      <c r="K129" s="241">
        <v>0</v>
      </c>
      <c r="L129" s="263">
        <v>0</v>
      </c>
      <c r="M129" s="241"/>
      <c r="N129" s="241">
        <f t="shared" si="1"/>
        <v>15000000</v>
      </c>
      <c r="O129" s="264"/>
      <c r="P129" s="265"/>
    </row>
    <row r="130" spans="2:16" x14ac:dyDescent="0.25">
      <c r="B130" s="236">
        <v>132</v>
      </c>
      <c r="C130" s="236">
        <v>11</v>
      </c>
      <c r="D130" s="237" t="s">
        <v>2062</v>
      </c>
      <c r="E130" s="238">
        <v>42109975380011</v>
      </c>
      <c r="F130" s="238"/>
      <c r="G130" s="239" t="s">
        <v>4219</v>
      </c>
      <c r="H130" s="237" t="s">
        <v>2447</v>
      </c>
      <c r="I130" s="237" t="s">
        <v>4077</v>
      </c>
      <c r="J130" s="241">
        <v>15000000</v>
      </c>
      <c r="K130" s="241">
        <v>0</v>
      </c>
      <c r="L130" s="263">
        <v>2900000</v>
      </c>
      <c r="M130" s="241"/>
      <c r="N130" s="241">
        <f t="shared" si="1"/>
        <v>12100000</v>
      </c>
      <c r="O130" s="264"/>
      <c r="P130" s="265"/>
    </row>
    <row r="131" spans="2:16" x14ac:dyDescent="0.25">
      <c r="B131" s="236">
        <v>133</v>
      </c>
      <c r="C131" s="236">
        <v>12</v>
      </c>
      <c r="D131" s="237" t="s">
        <v>2063</v>
      </c>
      <c r="E131" s="238">
        <v>60910035350033</v>
      </c>
      <c r="F131" s="238"/>
      <c r="G131" s="239" t="s">
        <v>4220</v>
      </c>
      <c r="H131" s="237" t="s">
        <v>2447</v>
      </c>
      <c r="I131" s="237" t="s">
        <v>4077</v>
      </c>
      <c r="J131" s="241">
        <v>15000000</v>
      </c>
      <c r="K131" s="241">
        <v>0</v>
      </c>
      <c r="L131" s="263">
        <v>0</v>
      </c>
      <c r="M131" s="241"/>
      <c r="N131" s="241">
        <f t="shared" ref="N131:N194" si="2">J131-K131-L131</f>
        <v>15000000</v>
      </c>
      <c r="O131" s="264"/>
      <c r="P131" s="265"/>
    </row>
    <row r="132" spans="2:16" x14ac:dyDescent="0.25">
      <c r="B132" s="236">
        <v>134</v>
      </c>
      <c r="C132" s="236">
        <v>13</v>
      </c>
      <c r="D132" s="237" t="s">
        <v>2110</v>
      </c>
      <c r="E132" s="238">
        <v>62405025260017</v>
      </c>
      <c r="F132" s="238"/>
      <c r="G132" s="239" t="s">
        <v>4229</v>
      </c>
      <c r="H132" s="237" t="s">
        <v>2447</v>
      </c>
      <c r="I132" s="237" t="s">
        <v>4077</v>
      </c>
      <c r="J132" s="241">
        <v>15000000</v>
      </c>
      <c r="K132" s="241">
        <v>0</v>
      </c>
      <c r="L132" s="263">
        <v>0</v>
      </c>
      <c r="M132" s="241"/>
      <c r="N132" s="241">
        <f t="shared" si="2"/>
        <v>15000000</v>
      </c>
      <c r="O132" s="264"/>
      <c r="P132" s="265"/>
    </row>
    <row r="133" spans="2:16" x14ac:dyDescent="0.25">
      <c r="B133" s="236">
        <v>135</v>
      </c>
      <c r="C133" s="236">
        <v>14</v>
      </c>
      <c r="D133" s="237" t="s">
        <v>2155</v>
      </c>
      <c r="E133" s="238">
        <v>63007025260050</v>
      </c>
      <c r="F133" s="238"/>
      <c r="G133" s="239" t="s">
        <v>4239</v>
      </c>
      <c r="H133" s="237" t="s">
        <v>2447</v>
      </c>
      <c r="I133" s="237" t="s">
        <v>4077</v>
      </c>
      <c r="J133" s="241">
        <v>15000000</v>
      </c>
      <c r="K133" s="241">
        <v>0</v>
      </c>
      <c r="L133" s="263">
        <v>0</v>
      </c>
      <c r="M133" s="241"/>
      <c r="N133" s="241">
        <f t="shared" si="2"/>
        <v>15000000</v>
      </c>
      <c r="O133" s="264"/>
      <c r="P133" s="265"/>
    </row>
    <row r="134" spans="2:16" x14ac:dyDescent="0.25">
      <c r="B134" s="236">
        <v>136</v>
      </c>
      <c r="C134" s="236">
        <v>15</v>
      </c>
      <c r="D134" s="237" t="s">
        <v>2193</v>
      </c>
      <c r="E134" s="238">
        <v>63006025260064</v>
      </c>
      <c r="F134" s="238"/>
      <c r="G134" s="239" t="s">
        <v>4920</v>
      </c>
      <c r="H134" s="237" t="s">
        <v>2447</v>
      </c>
      <c r="I134" s="237" t="s">
        <v>4077</v>
      </c>
      <c r="J134" s="241">
        <v>15000000</v>
      </c>
      <c r="K134" s="241">
        <v>0</v>
      </c>
      <c r="L134" s="263">
        <v>0</v>
      </c>
      <c r="M134" s="241"/>
      <c r="N134" s="241">
        <f t="shared" si="2"/>
        <v>15000000</v>
      </c>
      <c r="O134" s="264"/>
      <c r="P134" s="265"/>
    </row>
    <row r="135" spans="2:16" x14ac:dyDescent="0.25">
      <c r="B135" s="236">
        <v>137</v>
      </c>
      <c r="C135" s="236">
        <v>16</v>
      </c>
      <c r="D135" s="237" t="s">
        <v>2230</v>
      </c>
      <c r="E135" s="238">
        <v>62505045260029</v>
      </c>
      <c r="F135" s="238"/>
      <c r="G135" s="239" t="s">
        <v>4261</v>
      </c>
      <c r="H135" s="237" t="s">
        <v>2447</v>
      </c>
      <c r="I135" s="237" t="s">
        <v>4077</v>
      </c>
      <c r="J135" s="241">
        <v>15000000</v>
      </c>
      <c r="K135" s="241">
        <v>0</v>
      </c>
      <c r="L135" s="263">
        <v>0</v>
      </c>
      <c r="M135" s="241"/>
      <c r="N135" s="241">
        <f t="shared" si="2"/>
        <v>15000000</v>
      </c>
      <c r="O135" s="264"/>
      <c r="P135" s="265"/>
    </row>
    <row r="136" spans="2:16" x14ac:dyDescent="0.25">
      <c r="B136" s="236">
        <v>138</v>
      </c>
      <c r="C136" s="236">
        <v>17</v>
      </c>
      <c r="D136" s="237" t="s">
        <v>2268</v>
      </c>
      <c r="E136" s="238">
        <v>41106995260056</v>
      </c>
      <c r="F136" s="238"/>
      <c r="G136" s="239" t="s">
        <v>4270</v>
      </c>
      <c r="H136" s="237" t="s">
        <v>2447</v>
      </c>
      <c r="I136" s="237" t="s">
        <v>4077</v>
      </c>
      <c r="J136" s="241">
        <v>15000000</v>
      </c>
      <c r="K136" s="241">
        <v>0</v>
      </c>
      <c r="L136" s="263">
        <v>0</v>
      </c>
      <c r="M136" s="241"/>
      <c r="N136" s="241">
        <f t="shared" si="2"/>
        <v>15000000</v>
      </c>
      <c r="O136" s="264"/>
      <c r="P136" s="265"/>
    </row>
    <row r="137" spans="2:16" x14ac:dyDescent="0.25">
      <c r="B137" s="236">
        <v>139</v>
      </c>
      <c r="C137" s="236">
        <v>18</v>
      </c>
      <c r="D137" s="237" t="s">
        <v>2293</v>
      </c>
      <c r="E137" s="238">
        <v>60108045350022</v>
      </c>
      <c r="F137" s="238"/>
      <c r="G137" s="239" t="s">
        <v>4277</v>
      </c>
      <c r="H137" s="237" t="s">
        <v>2447</v>
      </c>
      <c r="I137" s="237" t="s">
        <v>4077</v>
      </c>
      <c r="J137" s="241">
        <v>15000000</v>
      </c>
      <c r="K137" s="243">
        <v>0</v>
      </c>
      <c r="L137" s="263">
        <v>500000</v>
      </c>
      <c r="M137" s="241"/>
      <c r="N137" s="241">
        <f t="shared" si="2"/>
        <v>14500000</v>
      </c>
      <c r="O137" s="264"/>
      <c r="P137" s="265"/>
    </row>
    <row r="138" spans="2:16" x14ac:dyDescent="0.25">
      <c r="B138" s="236">
        <v>140</v>
      </c>
      <c r="C138" s="236">
        <v>19</v>
      </c>
      <c r="D138" s="237" t="s">
        <v>2320</v>
      </c>
      <c r="E138" s="238">
        <v>40602975320031</v>
      </c>
      <c r="F138" s="238"/>
      <c r="G138" s="239" t="s">
        <v>4289</v>
      </c>
      <c r="H138" s="237" t="s">
        <v>2447</v>
      </c>
      <c r="I138" s="237" t="s">
        <v>4077</v>
      </c>
      <c r="J138" s="241">
        <v>15000000</v>
      </c>
      <c r="K138" s="241">
        <v>0</v>
      </c>
      <c r="L138" s="263">
        <v>15000000</v>
      </c>
      <c r="M138" s="241"/>
      <c r="N138" s="241">
        <f t="shared" si="2"/>
        <v>0</v>
      </c>
      <c r="O138" s="264"/>
      <c r="P138" s="265"/>
    </row>
    <row r="139" spans="2:16" x14ac:dyDescent="0.25">
      <c r="B139" s="236">
        <v>141</v>
      </c>
      <c r="C139" s="236">
        <v>1</v>
      </c>
      <c r="D139" s="237" t="s">
        <v>1337</v>
      </c>
      <c r="E139" s="238">
        <v>60102025660044</v>
      </c>
      <c r="F139" s="238"/>
      <c r="G139" s="239" t="s">
        <v>4010</v>
      </c>
      <c r="H139" s="237" t="s">
        <v>2447</v>
      </c>
      <c r="I139" s="237" t="s">
        <v>4009</v>
      </c>
      <c r="J139" s="241">
        <v>15000000</v>
      </c>
      <c r="K139" s="243">
        <v>0</v>
      </c>
      <c r="L139" s="263">
        <v>500000</v>
      </c>
      <c r="M139" s="241"/>
      <c r="N139" s="241">
        <f t="shared" si="2"/>
        <v>14500000</v>
      </c>
      <c r="O139" s="264"/>
      <c r="P139" s="265"/>
    </row>
    <row r="140" spans="2:16" x14ac:dyDescent="0.25">
      <c r="B140" s="236">
        <v>142</v>
      </c>
      <c r="C140" s="236">
        <v>2</v>
      </c>
      <c r="D140" s="237" t="s">
        <v>1350</v>
      </c>
      <c r="E140" s="238">
        <v>61205025380024</v>
      </c>
      <c r="F140" s="238"/>
      <c r="G140" s="239" t="s">
        <v>4020</v>
      </c>
      <c r="H140" s="237" t="s">
        <v>2447</v>
      </c>
      <c r="I140" s="237" t="s">
        <v>4009</v>
      </c>
      <c r="J140" s="241">
        <v>15000000</v>
      </c>
      <c r="K140" s="241">
        <v>0</v>
      </c>
      <c r="L140" s="263">
        <v>0</v>
      </c>
      <c r="M140" s="241"/>
      <c r="N140" s="241">
        <f t="shared" si="2"/>
        <v>15000000</v>
      </c>
      <c r="O140" s="264"/>
      <c r="P140" s="265"/>
    </row>
    <row r="141" spans="2:16" x14ac:dyDescent="0.25">
      <c r="B141" s="236">
        <v>143</v>
      </c>
      <c r="C141" s="236">
        <v>3</v>
      </c>
      <c r="D141" s="237" t="s">
        <v>1388</v>
      </c>
      <c r="E141" s="238">
        <v>62511045260031</v>
      </c>
      <c r="F141" s="238"/>
      <c r="G141" s="239" t="s">
        <v>4033</v>
      </c>
      <c r="H141" s="237" t="s">
        <v>2447</v>
      </c>
      <c r="I141" s="237" t="s">
        <v>4009</v>
      </c>
      <c r="J141" s="241">
        <v>15000000</v>
      </c>
      <c r="K141" s="243">
        <v>0</v>
      </c>
      <c r="L141" s="263">
        <v>15600000</v>
      </c>
      <c r="M141" s="241"/>
      <c r="N141" s="241">
        <f t="shared" si="2"/>
        <v>-600000</v>
      </c>
      <c r="O141" s="264"/>
      <c r="P141" s="265"/>
    </row>
    <row r="142" spans="2:16" x14ac:dyDescent="0.25">
      <c r="B142" s="236">
        <v>144</v>
      </c>
      <c r="C142" s="236">
        <v>4</v>
      </c>
      <c r="D142" s="237" t="s">
        <v>1408</v>
      </c>
      <c r="E142" s="238">
        <v>61910035290026</v>
      </c>
      <c r="F142" s="238"/>
      <c r="G142" s="239" t="s">
        <v>4921</v>
      </c>
      <c r="H142" s="237" t="s">
        <v>2447</v>
      </c>
      <c r="I142" s="237" t="s">
        <v>4009</v>
      </c>
      <c r="J142" s="241">
        <v>15000000</v>
      </c>
      <c r="K142" s="241">
        <v>0</v>
      </c>
      <c r="L142" s="263">
        <v>0</v>
      </c>
      <c r="M142" s="241"/>
      <c r="N142" s="241">
        <f t="shared" si="2"/>
        <v>15000000</v>
      </c>
      <c r="O142" s="264"/>
      <c r="P142" s="265"/>
    </row>
    <row r="143" spans="2:16" x14ac:dyDescent="0.25">
      <c r="B143" s="236">
        <v>145</v>
      </c>
      <c r="C143" s="236">
        <v>5</v>
      </c>
      <c r="D143" s="237" t="s">
        <v>1419</v>
      </c>
      <c r="E143" s="238">
        <v>61711016060030</v>
      </c>
      <c r="F143" s="238"/>
      <c r="G143" s="247" t="s">
        <v>4041</v>
      </c>
      <c r="H143" s="237" t="s">
        <v>2447</v>
      </c>
      <c r="I143" s="237" t="s">
        <v>4009</v>
      </c>
      <c r="J143" s="241">
        <v>15000000</v>
      </c>
      <c r="K143" s="241">
        <v>0</v>
      </c>
      <c r="L143" s="263">
        <v>600</v>
      </c>
      <c r="M143" s="241"/>
      <c r="N143" s="241">
        <f t="shared" si="2"/>
        <v>14999400</v>
      </c>
      <c r="O143" s="264"/>
      <c r="P143" s="265"/>
    </row>
    <row r="144" spans="2:16" x14ac:dyDescent="0.25">
      <c r="B144" s="236">
        <v>146</v>
      </c>
      <c r="C144" s="236">
        <v>6</v>
      </c>
      <c r="D144" s="245" t="s">
        <v>1473</v>
      </c>
      <c r="E144" s="238">
        <v>61709045290014</v>
      </c>
      <c r="F144" s="238"/>
      <c r="G144" s="239" t="s">
        <v>4054</v>
      </c>
      <c r="H144" s="237" t="s">
        <v>2447</v>
      </c>
      <c r="I144" s="237" t="s">
        <v>4009</v>
      </c>
      <c r="J144" s="241">
        <v>15000000</v>
      </c>
      <c r="K144" s="243">
        <v>0</v>
      </c>
      <c r="L144" s="263">
        <v>0</v>
      </c>
      <c r="M144" s="241"/>
      <c r="N144" s="241">
        <f t="shared" si="2"/>
        <v>15000000</v>
      </c>
      <c r="O144" s="264" t="s">
        <v>4952</v>
      </c>
      <c r="P144" s="265"/>
    </row>
    <row r="145" spans="2:16" x14ac:dyDescent="0.25">
      <c r="B145" s="236">
        <v>147</v>
      </c>
      <c r="C145" s="236">
        <v>7</v>
      </c>
      <c r="D145" s="237" t="s">
        <v>1938</v>
      </c>
      <c r="E145" s="238">
        <v>62301045280012</v>
      </c>
      <c r="F145" s="238"/>
      <c r="G145" s="239" t="s">
        <v>4186</v>
      </c>
      <c r="H145" s="237" t="s">
        <v>2447</v>
      </c>
      <c r="I145" s="237" t="s">
        <v>4009</v>
      </c>
      <c r="J145" s="241">
        <v>15000000</v>
      </c>
      <c r="K145" s="241">
        <v>0</v>
      </c>
      <c r="L145" s="263">
        <v>80</v>
      </c>
      <c r="M145" s="241"/>
      <c r="N145" s="241">
        <f t="shared" si="2"/>
        <v>14999920</v>
      </c>
      <c r="O145" s="264"/>
      <c r="P145" s="265"/>
    </row>
    <row r="146" spans="2:16" x14ac:dyDescent="0.25">
      <c r="B146" s="236">
        <v>148</v>
      </c>
      <c r="C146" s="236">
        <v>8</v>
      </c>
      <c r="D146" s="237" t="s">
        <v>1985</v>
      </c>
      <c r="E146" s="238">
        <v>62007045300012</v>
      </c>
      <c r="F146" s="238"/>
      <c r="G146" s="239" t="s">
        <v>4922</v>
      </c>
      <c r="H146" s="237" t="s">
        <v>2447</v>
      </c>
      <c r="I146" s="237" t="s">
        <v>4009</v>
      </c>
      <c r="J146" s="241">
        <v>15000000</v>
      </c>
      <c r="K146" s="241">
        <v>0</v>
      </c>
      <c r="L146" s="263">
        <v>1000</v>
      </c>
      <c r="M146" s="241"/>
      <c r="N146" s="241">
        <f t="shared" si="2"/>
        <v>14999000</v>
      </c>
      <c r="O146" s="264"/>
      <c r="P146" s="265"/>
    </row>
    <row r="147" spans="2:16" x14ac:dyDescent="0.25">
      <c r="B147" s="236">
        <v>149</v>
      </c>
      <c r="C147" s="236">
        <v>9</v>
      </c>
      <c r="D147" s="237" t="s">
        <v>2046</v>
      </c>
      <c r="E147" s="238">
        <v>62204005280012</v>
      </c>
      <c r="F147" s="238"/>
      <c r="G147" s="239" t="s">
        <v>4215</v>
      </c>
      <c r="H147" s="237" t="s">
        <v>2447</v>
      </c>
      <c r="I147" s="237" t="s">
        <v>4009</v>
      </c>
      <c r="J147" s="241">
        <v>15000000</v>
      </c>
      <c r="K147" s="241">
        <v>0</v>
      </c>
      <c r="L147" s="263">
        <v>8000</v>
      </c>
      <c r="M147" s="241"/>
      <c r="N147" s="241">
        <f t="shared" si="2"/>
        <v>14992000</v>
      </c>
      <c r="O147" s="264"/>
      <c r="P147" s="265"/>
    </row>
    <row r="148" spans="2:16" x14ac:dyDescent="0.25">
      <c r="B148" s="236">
        <v>150</v>
      </c>
      <c r="C148" s="236">
        <v>10</v>
      </c>
      <c r="D148" s="237" t="s">
        <v>2095</v>
      </c>
      <c r="E148" s="238">
        <v>62207035850017</v>
      </c>
      <c r="F148" s="238"/>
      <c r="G148" s="239" t="s">
        <v>4226</v>
      </c>
      <c r="H148" s="237" t="s">
        <v>2447</v>
      </c>
      <c r="I148" s="237" t="s">
        <v>4009</v>
      </c>
      <c r="J148" s="241">
        <v>15000000</v>
      </c>
      <c r="K148" s="241">
        <v>0</v>
      </c>
      <c r="L148" s="263">
        <v>15000940</v>
      </c>
      <c r="M148" s="241"/>
      <c r="N148" s="241">
        <f t="shared" si="2"/>
        <v>-940</v>
      </c>
      <c r="O148" s="264"/>
      <c r="P148" s="265">
        <v>1</v>
      </c>
    </row>
    <row r="149" spans="2:16" x14ac:dyDescent="0.25">
      <c r="B149" s="236">
        <v>151</v>
      </c>
      <c r="C149" s="236">
        <v>11</v>
      </c>
      <c r="D149" s="237" t="s">
        <v>2114</v>
      </c>
      <c r="E149" s="238">
        <v>61209035330042</v>
      </c>
      <c r="F149" s="238"/>
      <c r="G149" s="250" t="s">
        <v>4230</v>
      </c>
      <c r="H149" s="237" t="s">
        <v>2447</v>
      </c>
      <c r="I149" s="237" t="s">
        <v>4009</v>
      </c>
      <c r="J149" s="241">
        <v>15000000</v>
      </c>
      <c r="K149" s="241">
        <v>0</v>
      </c>
      <c r="L149" s="263">
        <v>3905000</v>
      </c>
      <c r="M149" s="241"/>
      <c r="N149" s="241">
        <f t="shared" si="2"/>
        <v>11095000</v>
      </c>
      <c r="O149" s="264"/>
      <c r="P149" s="265"/>
    </row>
    <row r="150" spans="2:16" x14ac:dyDescent="0.25">
      <c r="B150" s="236">
        <v>152</v>
      </c>
      <c r="C150" s="236">
        <v>12</v>
      </c>
      <c r="D150" s="237" t="s">
        <v>2116</v>
      </c>
      <c r="E150" s="238">
        <v>53108045350024</v>
      </c>
      <c r="F150" s="238"/>
      <c r="G150" s="239" t="s">
        <v>4231</v>
      </c>
      <c r="H150" s="237" t="s">
        <v>2447</v>
      </c>
      <c r="I150" s="237" t="s">
        <v>4009</v>
      </c>
      <c r="J150" s="241">
        <v>15000000</v>
      </c>
      <c r="K150" s="241">
        <v>0</v>
      </c>
      <c r="L150" s="263">
        <v>15000000</v>
      </c>
      <c r="M150" s="241"/>
      <c r="N150" s="241">
        <f t="shared" si="2"/>
        <v>0</v>
      </c>
      <c r="O150" s="264"/>
      <c r="P150" s="265"/>
    </row>
    <row r="151" spans="2:16" x14ac:dyDescent="0.25">
      <c r="B151" s="236">
        <v>153</v>
      </c>
      <c r="C151" s="236">
        <v>13</v>
      </c>
      <c r="D151" s="237" t="s">
        <v>2126</v>
      </c>
      <c r="E151" s="238">
        <v>61907045330033</v>
      </c>
      <c r="F151" s="238"/>
      <c r="G151" s="239" t="s">
        <v>4233</v>
      </c>
      <c r="H151" s="237" t="s">
        <v>2447</v>
      </c>
      <c r="I151" s="237" t="s">
        <v>4009</v>
      </c>
      <c r="J151" s="241">
        <v>15000000</v>
      </c>
      <c r="K151" s="241">
        <v>0</v>
      </c>
      <c r="L151" s="263">
        <v>0</v>
      </c>
      <c r="M151" s="241"/>
      <c r="N151" s="241">
        <f t="shared" si="2"/>
        <v>15000000</v>
      </c>
      <c r="O151" s="264"/>
      <c r="P151" s="265"/>
    </row>
    <row r="152" spans="2:16" x14ac:dyDescent="0.25">
      <c r="B152" s="236">
        <v>154</v>
      </c>
      <c r="C152" s="236">
        <v>14</v>
      </c>
      <c r="D152" s="237" t="s">
        <v>2145</v>
      </c>
      <c r="E152" s="238">
        <v>61005025280014</v>
      </c>
      <c r="F152" s="238"/>
      <c r="G152" s="239" t="s">
        <v>4236</v>
      </c>
      <c r="H152" s="237" t="s">
        <v>2447</v>
      </c>
      <c r="I152" s="237" t="s">
        <v>4009</v>
      </c>
      <c r="J152" s="241">
        <v>15000000</v>
      </c>
      <c r="K152" s="241">
        <v>0</v>
      </c>
      <c r="L152" s="263">
        <v>15000000</v>
      </c>
      <c r="M152" s="241"/>
      <c r="N152" s="241">
        <f t="shared" si="2"/>
        <v>0</v>
      </c>
      <c r="O152" s="264"/>
      <c r="P152" s="265"/>
    </row>
    <row r="153" spans="2:16" x14ac:dyDescent="0.25">
      <c r="B153" s="236">
        <v>155</v>
      </c>
      <c r="C153" s="236">
        <v>15</v>
      </c>
      <c r="D153" s="237" t="s">
        <v>2198</v>
      </c>
      <c r="E153" s="238">
        <v>62310035300014</v>
      </c>
      <c r="F153" s="238"/>
      <c r="G153" s="239" t="s">
        <v>4250</v>
      </c>
      <c r="H153" s="237" t="s">
        <v>2447</v>
      </c>
      <c r="I153" s="237" t="s">
        <v>4009</v>
      </c>
      <c r="J153" s="241">
        <v>15000000</v>
      </c>
      <c r="K153" s="241">
        <v>0</v>
      </c>
      <c r="L153" s="263">
        <v>0</v>
      </c>
      <c r="M153" s="241"/>
      <c r="N153" s="241">
        <f t="shared" si="2"/>
        <v>15000000</v>
      </c>
      <c r="O153" s="264"/>
      <c r="P153" s="265"/>
    </row>
    <row r="154" spans="2:16" x14ac:dyDescent="0.25">
      <c r="B154" s="236">
        <v>156</v>
      </c>
      <c r="C154" s="236">
        <v>16</v>
      </c>
      <c r="D154" s="237" t="s">
        <v>2214</v>
      </c>
      <c r="E154" s="238">
        <v>61408025350086</v>
      </c>
      <c r="F154" s="238"/>
      <c r="G154" s="239" t="s">
        <v>4256</v>
      </c>
      <c r="H154" s="237" t="s">
        <v>2447</v>
      </c>
      <c r="I154" s="237" t="s">
        <v>4009</v>
      </c>
      <c r="J154" s="241">
        <v>15000000</v>
      </c>
      <c r="K154" s="241">
        <v>0</v>
      </c>
      <c r="L154" s="263">
        <v>0</v>
      </c>
      <c r="M154" s="241"/>
      <c r="N154" s="241">
        <f t="shared" si="2"/>
        <v>15000000</v>
      </c>
      <c r="O154" s="264"/>
      <c r="P154" s="265"/>
    </row>
    <row r="155" spans="2:16" x14ac:dyDescent="0.25">
      <c r="B155" s="236">
        <v>157</v>
      </c>
      <c r="C155" s="236">
        <v>17</v>
      </c>
      <c r="D155" s="237" t="s">
        <v>2254</v>
      </c>
      <c r="E155" s="238">
        <v>60206035780018</v>
      </c>
      <c r="F155" s="238"/>
      <c r="G155" s="239" t="s">
        <v>4268</v>
      </c>
      <c r="H155" s="237" t="s">
        <v>2447</v>
      </c>
      <c r="I155" s="237" t="s">
        <v>4009</v>
      </c>
      <c r="J155" s="241">
        <v>15000000</v>
      </c>
      <c r="K155" s="241">
        <v>0</v>
      </c>
      <c r="L155" s="263">
        <v>3655500</v>
      </c>
      <c r="M155" s="241"/>
      <c r="N155" s="241">
        <f t="shared" si="2"/>
        <v>11344500</v>
      </c>
      <c r="O155" s="264"/>
      <c r="P155" s="265"/>
    </row>
    <row r="156" spans="2:16" x14ac:dyDescent="0.25">
      <c r="B156" s="236">
        <v>158</v>
      </c>
      <c r="C156" s="236">
        <v>18</v>
      </c>
      <c r="D156" s="237" t="s">
        <v>2333</v>
      </c>
      <c r="E156" s="238">
        <v>50904035300012</v>
      </c>
      <c r="F156" s="238"/>
      <c r="G156" s="239" t="s">
        <v>4292</v>
      </c>
      <c r="H156" s="237" t="s">
        <v>2447</v>
      </c>
      <c r="I156" s="237" t="s">
        <v>4009</v>
      </c>
      <c r="J156" s="241">
        <v>15000000</v>
      </c>
      <c r="K156" s="241">
        <v>0</v>
      </c>
      <c r="L156" s="263">
        <v>0</v>
      </c>
      <c r="M156" s="241"/>
      <c r="N156" s="241">
        <f t="shared" si="2"/>
        <v>15000000</v>
      </c>
      <c r="O156" s="264"/>
      <c r="P156" s="265"/>
    </row>
    <row r="157" spans="2:16" x14ac:dyDescent="0.25">
      <c r="B157" s="236">
        <v>159</v>
      </c>
      <c r="C157" s="236">
        <v>178</v>
      </c>
      <c r="D157" s="237" t="s">
        <v>1329</v>
      </c>
      <c r="E157" s="238">
        <v>32004965550029</v>
      </c>
      <c r="F157" s="238"/>
      <c r="G157" s="239" t="s">
        <v>4923</v>
      </c>
      <c r="H157" s="237" t="s">
        <v>2459</v>
      </c>
      <c r="I157" s="237" t="s">
        <v>4924</v>
      </c>
      <c r="J157" s="241">
        <v>15000000</v>
      </c>
      <c r="K157" s="241">
        <v>0</v>
      </c>
      <c r="L157" s="263">
        <v>11103</v>
      </c>
      <c r="M157" s="241"/>
      <c r="N157" s="241">
        <f t="shared" si="2"/>
        <v>14988897</v>
      </c>
      <c r="O157" s="264"/>
      <c r="P157" s="265">
        <v>1</v>
      </c>
    </row>
    <row r="158" spans="2:16" x14ac:dyDescent="0.25">
      <c r="B158" s="236">
        <v>160</v>
      </c>
      <c r="C158" s="236">
        <v>179</v>
      </c>
      <c r="D158" s="237" t="s">
        <v>1357</v>
      </c>
      <c r="E158" s="238">
        <v>42901836030011</v>
      </c>
      <c r="F158" s="238"/>
      <c r="G158" s="239" t="s">
        <v>4925</v>
      </c>
      <c r="H158" s="237" t="s">
        <v>2459</v>
      </c>
      <c r="I158" s="237" t="s">
        <v>4924</v>
      </c>
      <c r="J158" s="241">
        <v>15000000</v>
      </c>
      <c r="K158" s="241">
        <v>0</v>
      </c>
      <c r="L158" s="263">
        <v>0</v>
      </c>
      <c r="M158" s="241"/>
      <c r="N158" s="241">
        <f t="shared" si="2"/>
        <v>15000000</v>
      </c>
      <c r="O158" s="264"/>
      <c r="P158" s="265"/>
    </row>
    <row r="159" spans="2:16" x14ac:dyDescent="0.25">
      <c r="B159" s="236">
        <v>161</v>
      </c>
      <c r="C159" s="251">
        <v>180</v>
      </c>
      <c r="D159" s="252" t="s">
        <v>1404</v>
      </c>
      <c r="E159" s="253">
        <v>30711911060016</v>
      </c>
      <c r="F159" s="238"/>
      <c r="G159" s="239" t="s">
        <v>4926</v>
      </c>
      <c r="H159" s="252" t="s">
        <v>2459</v>
      </c>
      <c r="I159" s="252" t="s">
        <v>4924</v>
      </c>
      <c r="J159" s="254">
        <v>15000000</v>
      </c>
      <c r="K159" s="241">
        <v>0</v>
      </c>
      <c r="L159" s="263">
        <v>-15000000</v>
      </c>
      <c r="M159" s="254"/>
      <c r="N159" s="241">
        <f t="shared" si="2"/>
        <v>30000000</v>
      </c>
      <c r="O159" s="264"/>
      <c r="P159" s="265">
        <v>1</v>
      </c>
    </row>
    <row r="160" spans="2:16" x14ac:dyDescent="0.25">
      <c r="B160" s="236">
        <v>162</v>
      </c>
      <c r="C160" s="236">
        <v>181</v>
      </c>
      <c r="D160" s="245" t="s">
        <v>1466</v>
      </c>
      <c r="E160" s="238">
        <v>32408941050055</v>
      </c>
      <c r="F160" s="238"/>
      <c r="G160" s="239" t="s">
        <v>3124</v>
      </c>
      <c r="H160" s="237" t="s">
        <v>2459</v>
      </c>
      <c r="I160" s="237" t="s">
        <v>4924</v>
      </c>
      <c r="J160" s="254">
        <v>15000000</v>
      </c>
      <c r="K160" s="241">
        <v>0</v>
      </c>
      <c r="L160" s="263">
        <v>-11000000</v>
      </c>
      <c r="M160" s="241"/>
      <c r="N160" s="241">
        <f t="shared" si="2"/>
        <v>26000000</v>
      </c>
      <c r="O160" s="264" t="s">
        <v>4952</v>
      </c>
      <c r="P160" s="265"/>
    </row>
    <row r="161" spans="2:16" x14ac:dyDescent="0.25">
      <c r="B161" s="236">
        <v>163</v>
      </c>
      <c r="C161" s="236">
        <v>182</v>
      </c>
      <c r="D161" s="237" t="s">
        <v>1469</v>
      </c>
      <c r="E161" s="238">
        <v>41108965260013</v>
      </c>
      <c r="F161" s="238"/>
      <c r="G161" s="239" t="s">
        <v>4927</v>
      </c>
      <c r="H161" s="237" t="s">
        <v>2459</v>
      </c>
      <c r="I161" s="237" t="s">
        <v>4924</v>
      </c>
      <c r="J161" s="241">
        <v>15000000</v>
      </c>
      <c r="K161" s="241">
        <v>0</v>
      </c>
      <c r="L161" s="263">
        <v>0</v>
      </c>
      <c r="M161" s="241"/>
      <c r="N161" s="241">
        <f t="shared" si="2"/>
        <v>15000000</v>
      </c>
      <c r="O161" s="264"/>
      <c r="P161" s="265"/>
    </row>
    <row r="162" spans="2:16" x14ac:dyDescent="0.25">
      <c r="B162" s="236">
        <v>164</v>
      </c>
      <c r="C162" s="236">
        <v>183</v>
      </c>
      <c r="D162" s="237" t="s">
        <v>1569</v>
      </c>
      <c r="E162" s="238">
        <v>40101901100081</v>
      </c>
      <c r="F162" s="238"/>
      <c r="G162" s="239" t="s">
        <v>4928</v>
      </c>
      <c r="H162" s="237" t="s">
        <v>2459</v>
      </c>
      <c r="I162" s="237" t="s">
        <v>4924</v>
      </c>
      <c r="J162" s="241">
        <v>15000000</v>
      </c>
      <c r="K162" s="241">
        <v>0</v>
      </c>
      <c r="L162" s="263">
        <v>0</v>
      </c>
      <c r="M162" s="241"/>
      <c r="N162" s="241">
        <f t="shared" si="2"/>
        <v>15000000</v>
      </c>
      <c r="O162" s="264"/>
      <c r="P162" s="265"/>
    </row>
    <row r="163" spans="2:16" x14ac:dyDescent="0.25">
      <c r="B163" s="236">
        <v>165</v>
      </c>
      <c r="C163" s="236">
        <v>184</v>
      </c>
      <c r="D163" s="237" t="s">
        <v>1633</v>
      </c>
      <c r="E163" s="238">
        <v>43007872640036</v>
      </c>
      <c r="F163" s="238"/>
      <c r="G163" s="239" t="s">
        <v>3124</v>
      </c>
      <c r="H163" s="237" t="s">
        <v>2459</v>
      </c>
      <c r="I163" s="237" t="s">
        <v>4924</v>
      </c>
      <c r="J163" s="254">
        <v>15000000</v>
      </c>
      <c r="K163" s="241">
        <v>0</v>
      </c>
      <c r="L163" s="263">
        <v>0</v>
      </c>
      <c r="M163" s="241"/>
      <c r="N163" s="241">
        <f t="shared" si="2"/>
        <v>15000000</v>
      </c>
      <c r="O163" s="264" t="s">
        <v>4953</v>
      </c>
      <c r="P163" s="265"/>
    </row>
    <row r="164" spans="2:16" x14ac:dyDescent="0.25">
      <c r="B164" s="236">
        <v>166</v>
      </c>
      <c r="C164" s="236">
        <v>185</v>
      </c>
      <c r="D164" s="237" t="s">
        <v>1684</v>
      </c>
      <c r="E164" s="238">
        <v>31705831060055</v>
      </c>
      <c r="F164" s="238"/>
      <c r="G164" s="239" t="s">
        <v>4929</v>
      </c>
      <c r="H164" s="237" t="s">
        <v>2459</v>
      </c>
      <c r="I164" s="237" t="s">
        <v>4924</v>
      </c>
      <c r="J164" s="241">
        <v>15000000</v>
      </c>
      <c r="K164" s="241">
        <v>0</v>
      </c>
      <c r="L164" s="263">
        <v>0</v>
      </c>
      <c r="M164" s="241"/>
      <c r="N164" s="241">
        <f t="shared" si="2"/>
        <v>15000000</v>
      </c>
      <c r="O164" s="264"/>
      <c r="P164" s="265"/>
    </row>
    <row r="165" spans="2:16" x14ac:dyDescent="0.25">
      <c r="B165" s="236">
        <v>167</v>
      </c>
      <c r="C165" s="236">
        <v>186</v>
      </c>
      <c r="D165" s="237" t="s">
        <v>1798</v>
      </c>
      <c r="E165" s="238">
        <v>43012861090051</v>
      </c>
      <c r="F165" s="238"/>
      <c r="G165" s="239" t="s">
        <v>4930</v>
      </c>
      <c r="H165" s="237" t="s">
        <v>2459</v>
      </c>
      <c r="I165" s="237" t="s">
        <v>4924</v>
      </c>
      <c r="J165" s="241">
        <v>15000000</v>
      </c>
      <c r="K165" s="241">
        <v>0</v>
      </c>
      <c r="L165" s="263">
        <v>0</v>
      </c>
      <c r="M165" s="241"/>
      <c r="N165" s="241">
        <f t="shared" si="2"/>
        <v>15000000</v>
      </c>
      <c r="O165" s="264"/>
      <c r="P165" s="265"/>
    </row>
    <row r="166" spans="2:16" x14ac:dyDescent="0.25">
      <c r="B166" s="236">
        <v>168</v>
      </c>
      <c r="C166" s="236">
        <v>187</v>
      </c>
      <c r="D166" s="237" t="s">
        <v>1890</v>
      </c>
      <c r="E166" s="238">
        <v>41802901140020</v>
      </c>
      <c r="F166" s="238"/>
      <c r="G166" s="239" t="s">
        <v>4931</v>
      </c>
      <c r="H166" s="237" t="s">
        <v>2459</v>
      </c>
      <c r="I166" s="237" t="s">
        <v>4924</v>
      </c>
      <c r="J166" s="241">
        <v>15000000</v>
      </c>
      <c r="K166" s="241">
        <v>0</v>
      </c>
      <c r="L166" s="263">
        <v>0</v>
      </c>
      <c r="M166" s="241"/>
      <c r="N166" s="241">
        <f t="shared" si="2"/>
        <v>15000000</v>
      </c>
      <c r="O166" s="264"/>
      <c r="P166" s="265"/>
    </row>
    <row r="167" spans="2:16" x14ac:dyDescent="0.25">
      <c r="B167" s="236">
        <v>169</v>
      </c>
      <c r="C167" s="236">
        <v>188</v>
      </c>
      <c r="D167" s="237" t="s">
        <v>1961</v>
      </c>
      <c r="E167" s="238">
        <v>41601851120025</v>
      </c>
      <c r="F167" s="238"/>
      <c r="G167" s="239" t="s">
        <v>4932</v>
      </c>
      <c r="H167" s="237" t="s">
        <v>2459</v>
      </c>
      <c r="I167" s="237" t="s">
        <v>4924</v>
      </c>
      <c r="J167" s="241">
        <v>15000000</v>
      </c>
      <c r="K167" s="241">
        <v>0</v>
      </c>
      <c r="L167" s="263">
        <v>0</v>
      </c>
      <c r="M167" s="241"/>
      <c r="N167" s="241">
        <f t="shared" si="2"/>
        <v>15000000</v>
      </c>
      <c r="O167" s="264"/>
      <c r="P167" s="265"/>
    </row>
    <row r="168" spans="2:16" x14ac:dyDescent="0.25">
      <c r="B168" s="236">
        <v>170</v>
      </c>
      <c r="C168" s="236">
        <v>189</v>
      </c>
      <c r="D168" s="245" t="s">
        <v>2075</v>
      </c>
      <c r="E168" s="238">
        <v>42207941100060</v>
      </c>
      <c r="F168" s="238"/>
      <c r="G168" s="239" t="s">
        <v>3124</v>
      </c>
      <c r="H168" s="237" t="s">
        <v>2459</v>
      </c>
      <c r="I168" s="237" t="s">
        <v>4924</v>
      </c>
      <c r="J168" s="254">
        <v>15000000</v>
      </c>
      <c r="K168" s="241">
        <v>0</v>
      </c>
      <c r="L168" s="263">
        <v>7500000</v>
      </c>
      <c r="M168" s="241"/>
      <c r="N168" s="241">
        <f t="shared" si="2"/>
        <v>7500000</v>
      </c>
      <c r="O168" s="264" t="s">
        <v>4952</v>
      </c>
      <c r="P168" s="265"/>
    </row>
    <row r="169" spans="2:16" x14ac:dyDescent="0.25">
      <c r="B169" s="236">
        <v>171</v>
      </c>
      <c r="C169" s="236">
        <v>190</v>
      </c>
      <c r="D169" s="237" t="s">
        <v>2105</v>
      </c>
      <c r="E169" s="238">
        <v>40105921140016</v>
      </c>
      <c r="F169" s="238"/>
      <c r="G169" s="239" t="s">
        <v>4933</v>
      </c>
      <c r="H169" s="237" t="s">
        <v>2459</v>
      </c>
      <c r="I169" s="237" t="s">
        <v>4924</v>
      </c>
      <c r="J169" s="241">
        <v>15000000</v>
      </c>
      <c r="K169" s="241">
        <v>0</v>
      </c>
      <c r="L169" s="263">
        <v>-500</v>
      </c>
      <c r="M169" s="241"/>
      <c r="N169" s="241">
        <f t="shared" si="2"/>
        <v>15000500</v>
      </c>
      <c r="O169" s="264"/>
      <c r="P169" s="265">
        <v>1</v>
      </c>
    </row>
    <row r="170" spans="2:16" x14ac:dyDescent="0.25">
      <c r="B170" s="236">
        <v>172</v>
      </c>
      <c r="C170" s="236">
        <v>191</v>
      </c>
      <c r="D170" s="237" t="s">
        <v>2127</v>
      </c>
      <c r="E170" s="238">
        <v>30601914070021</v>
      </c>
      <c r="F170" s="238"/>
      <c r="G170" s="239" t="s">
        <v>4934</v>
      </c>
      <c r="H170" s="237" t="s">
        <v>2459</v>
      </c>
      <c r="I170" s="237" t="s">
        <v>4924</v>
      </c>
      <c r="J170" s="241">
        <v>15000000</v>
      </c>
      <c r="K170" s="241">
        <v>0</v>
      </c>
      <c r="L170" s="263">
        <v>0</v>
      </c>
      <c r="M170" s="241"/>
      <c r="N170" s="241">
        <f t="shared" si="2"/>
        <v>15000000</v>
      </c>
      <c r="O170" s="264"/>
      <c r="P170" s="265"/>
    </row>
    <row r="171" spans="2:16" x14ac:dyDescent="0.25">
      <c r="B171" s="236">
        <v>173</v>
      </c>
      <c r="C171" s="236">
        <v>192</v>
      </c>
      <c r="D171" s="237" t="s">
        <v>2166</v>
      </c>
      <c r="E171" s="238">
        <v>40504871140080</v>
      </c>
      <c r="F171" s="238"/>
      <c r="G171" s="239" t="s">
        <v>4935</v>
      </c>
      <c r="H171" s="237" t="s">
        <v>2459</v>
      </c>
      <c r="I171" s="237" t="s">
        <v>4924</v>
      </c>
      <c r="J171" s="241">
        <v>15000000</v>
      </c>
      <c r="K171" s="241">
        <v>0</v>
      </c>
      <c r="L171" s="263">
        <v>0</v>
      </c>
      <c r="M171" s="241"/>
      <c r="N171" s="241">
        <f t="shared" si="2"/>
        <v>15000000</v>
      </c>
      <c r="O171" s="264"/>
      <c r="P171" s="265"/>
    </row>
    <row r="172" spans="2:16" x14ac:dyDescent="0.25">
      <c r="B172" s="236">
        <v>174</v>
      </c>
      <c r="C172" s="236">
        <v>193</v>
      </c>
      <c r="D172" s="237" t="s">
        <v>2202</v>
      </c>
      <c r="E172" s="238">
        <v>41605891090023</v>
      </c>
      <c r="F172" s="238"/>
      <c r="G172" s="239" t="s">
        <v>4936</v>
      </c>
      <c r="H172" s="237" t="s">
        <v>2459</v>
      </c>
      <c r="I172" s="237" t="s">
        <v>4924</v>
      </c>
      <c r="J172" s="241">
        <v>15000000</v>
      </c>
      <c r="K172" s="241">
        <v>0</v>
      </c>
      <c r="L172" s="263">
        <v>0</v>
      </c>
      <c r="M172" s="241"/>
      <c r="N172" s="241">
        <f t="shared" si="2"/>
        <v>15000000</v>
      </c>
      <c r="O172" s="264"/>
      <c r="P172" s="265"/>
    </row>
    <row r="173" spans="2:16" x14ac:dyDescent="0.25">
      <c r="B173" s="236">
        <v>175</v>
      </c>
      <c r="C173" s="236">
        <v>194</v>
      </c>
      <c r="D173" s="237" t="s">
        <v>2232</v>
      </c>
      <c r="E173" s="238">
        <v>41606961000061</v>
      </c>
      <c r="F173" s="238"/>
      <c r="G173" s="239" t="s">
        <v>4937</v>
      </c>
      <c r="H173" s="237" t="s">
        <v>2459</v>
      </c>
      <c r="I173" s="237" t="s">
        <v>4924</v>
      </c>
      <c r="J173" s="241">
        <v>15000000</v>
      </c>
      <c r="K173" s="241">
        <v>0</v>
      </c>
      <c r="L173" s="263">
        <v>0</v>
      </c>
      <c r="M173" s="241"/>
      <c r="N173" s="241">
        <f t="shared" si="2"/>
        <v>15000000</v>
      </c>
      <c r="O173" s="264"/>
      <c r="P173" s="265"/>
    </row>
    <row r="174" spans="2:16" x14ac:dyDescent="0.25">
      <c r="B174" s="236">
        <v>176</v>
      </c>
      <c r="C174" s="236">
        <v>195</v>
      </c>
      <c r="D174" s="237" t="s">
        <v>2273</v>
      </c>
      <c r="E174" s="238">
        <v>41905935260011</v>
      </c>
      <c r="F174" s="238"/>
      <c r="G174" s="239" t="s">
        <v>4938</v>
      </c>
      <c r="H174" s="237" t="s">
        <v>2459</v>
      </c>
      <c r="I174" s="237" t="s">
        <v>4924</v>
      </c>
      <c r="J174" s="241">
        <v>15000000</v>
      </c>
      <c r="K174" s="241">
        <v>0</v>
      </c>
      <c r="L174" s="263">
        <v>0</v>
      </c>
      <c r="M174" s="241"/>
      <c r="N174" s="241">
        <f t="shared" si="2"/>
        <v>15000000</v>
      </c>
      <c r="O174" s="264"/>
      <c r="P174" s="265"/>
    </row>
    <row r="175" spans="2:16" x14ac:dyDescent="0.25">
      <c r="B175" s="236">
        <v>177</v>
      </c>
      <c r="C175" s="236">
        <v>196</v>
      </c>
      <c r="D175" s="237" t="s">
        <v>2317</v>
      </c>
      <c r="E175" s="238">
        <v>40809921120011</v>
      </c>
      <c r="F175" s="238"/>
      <c r="G175" s="239" t="s">
        <v>4939</v>
      </c>
      <c r="H175" s="237" t="s">
        <v>2459</v>
      </c>
      <c r="I175" s="237" t="s">
        <v>4924</v>
      </c>
      <c r="J175" s="241">
        <v>15000000</v>
      </c>
      <c r="K175" s="241">
        <v>0</v>
      </c>
      <c r="L175" s="263">
        <v>0</v>
      </c>
      <c r="M175" s="241"/>
      <c r="N175" s="241">
        <f t="shared" si="2"/>
        <v>15000000</v>
      </c>
      <c r="O175" s="264"/>
      <c r="P175" s="265"/>
    </row>
    <row r="176" spans="2:16" x14ac:dyDescent="0.25">
      <c r="B176" s="236">
        <v>178</v>
      </c>
      <c r="C176" s="236">
        <v>197</v>
      </c>
      <c r="D176" s="237" t="s">
        <v>1341</v>
      </c>
      <c r="E176" s="238">
        <v>51205035380017</v>
      </c>
      <c r="F176" s="238"/>
      <c r="G176" s="239" t="s">
        <v>4014</v>
      </c>
      <c r="H176" s="237" t="s">
        <v>2424</v>
      </c>
      <c r="I176" s="237" t="s">
        <v>4013</v>
      </c>
      <c r="J176" s="241">
        <v>12000000</v>
      </c>
      <c r="K176" s="241">
        <v>0</v>
      </c>
      <c r="L176" s="263">
        <v>3000000</v>
      </c>
      <c r="M176" s="241"/>
      <c r="N176" s="241">
        <f t="shared" si="2"/>
        <v>9000000</v>
      </c>
      <c r="O176" s="264"/>
      <c r="P176" s="265"/>
    </row>
    <row r="177" spans="2:16" x14ac:dyDescent="0.25">
      <c r="B177" s="236">
        <v>179</v>
      </c>
      <c r="C177" s="236">
        <v>198</v>
      </c>
      <c r="D177" s="237" t="s">
        <v>1360</v>
      </c>
      <c r="E177" s="238">
        <v>50509025260031</v>
      </c>
      <c r="F177" s="238"/>
      <c r="G177" s="239" t="s">
        <v>4024</v>
      </c>
      <c r="H177" s="237" t="s">
        <v>2424</v>
      </c>
      <c r="I177" s="237" t="s">
        <v>4013</v>
      </c>
      <c r="J177" s="241">
        <v>12000000</v>
      </c>
      <c r="K177" s="241">
        <v>0</v>
      </c>
      <c r="L177" s="263">
        <v>-900000</v>
      </c>
      <c r="M177" s="241"/>
      <c r="N177" s="241">
        <f t="shared" si="2"/>
        <v>12900000</v>
      </c>
      <c r="O177" s="264" t="s">
        <v>4954</v>
      </c>
      <c r="P177" s="265">
        <v>1</v>
      </c>
    </row>
    <row r="178" spans="2:16" x14ac:dyDescent="0.25">
      <c r="B178" s="236">
        <v>180</v>
      </c>
      <c r="C178" s="236">
        <v>199</v>
      </c>
      <c r="D178" s="237" t="s">
        <v>1381</v>
      </c>
      <c r="E178" s="238">
        <v>30304975300019</v>
      </c>
      <c r="F178" s="238"/>
      <c r="G178" s="239" t="s">
        <v>4030</v>
      </c>
      <c r="H178" s="237" t="s">
        <v>2424</v>
      </c>
      <c r="I178" s="237" t="s">
        <v>4013</v>
      </c>
      <c r="J178" s="241">
        <v>12000000</v>
      </c>
      <c r="K178" s="241">
        <v>0</v>
      </c>
      <c r="L178" s="263">
        <v>0</v>
      </c>
      <c r="M178" s="241"/>
      <c r="N178" s="241">
        <f t="shared" si="2"/>
        <v>12000000</v>
      </c>
      <c r="O178" s="264"/>
      <c r="P178" s="265"/>
    </row>
    <row r="179" spans="2:16" x14ac:dyDescent="0.25">
      <c r="B179" s="236">
        <v>181</v>
      </c>
      <c r="C179" s="236">
        <v>200</v>
      </c>
      <c r="D179" s="237" t="s">
        <v>1398</v>
      </c>
      <c r="E179" s="238">
        <v>40512921050014</v>
      </c>
      <c r="F179" s="238"/>
      <c r="G179" s="239" t="s">
        <v>4036</v>
      </c>
      <c r="H179" s="237" t="s">
        <v>2424</v>
      </c>
      <c r="I179" s="237" t="s">
        <v>4013</v>
      </c>
      <c r="J179" s="241">
        <v>12000000</v>
      </c>
      <c r="K179" s="241">
        <v>0</v>
      </c>
      <c r="L179" s="263">
        <v>6004000</v>
      </c>
      <c r="M179" s="241"/>
      <c r="N179" s="241">
        <f t="shared" si="2"/>
        <v>5996000</v>
      </c>
      <c r="O179" s="264"/>
      <c r="P179" s="265"/>
    </row>
    <row r="180" spans="2:16" x14ac:dyDescent="0.25">
      <c r="B180" s="236">
        <v>182</v>
      </c>
      <c r="C180" s="236">
        <v>201</v>
      </c>
      <c r="D180" s="237" t="s">
        <v>1430</v>
      </c>
      <c r="E180" s="238">
        <v>40303935380011</v>
      </c>
      <c r="F180" s="238"/>
      <c r="G180" s="239" t="s">
        <v>4044</v>
      </c>
      <c r="H180" s="237" t="s">
        <v>2424</v>
      </c>
      <c r="I180" s="237" t="s">
        <v>4013</v>
      </c>
      <c r="J180" s="241">
        <v>12000000</v>
      </c>
      <c r="K180" s="241">
        <v>0</v>
      </c>
      <c r="L180" s="263">
        <v>0</v>
      </c>
      <c r="M180" s="241"/>
      <c r="N180" s="241">
        <f t="shared" si="2"/>
        <v>12000000</v>
      </c>
      <c r="O180" s="264"/>
      <c r="P180" s="265"/>
    </row>
    <row r="181" spans="2:16" x14ac:dyDescent="0.25">
      <c r="B181" s="236">
        <v>183</v>
      </c>
      <c r="C181" s="236">
        <v>202</v>
      </c>
      <c r="D181" s="237" t="s">
        <v>1440</v>
      </c>
      <c r="E181" s="238">
        <v>52009040005049</v>
      </c>
      <c r="F181" s="238"/>
      <c r="G181" s="239" t="s">
        <v>4046</v>
      </c>
      <c r="H181" s="237" t="s">
        <v>2424</v>
      </c>
      <c r="I181" s="237" t="s">
        <v>4013</v>
      </c>
      <c r="J181" s="241">
        <v>12000000</v>
      </c>
      <c r="K181" s="241">
        <v>0</v>
      </c>
      <c r="L181" s="263">
        <v>-200000</v>
      </c>
      <c r="M181" s="241"/>
      <c r="N181" s="241">
        <f t="shared" si="2"/>
        <v>12200000</v>
      </c>
      <c r="O181" s="264"/>
      <c r="P181" s="265"/>
    </row>
    <row r="182" spans="2:16" x14ac:dyDescent="0.25">
      <c r="B182" s="236">
        <v>184</v>
      </c>
      <c r="C182" s="236">
        <v>203</v>
      </c>
      <c r="D182" s="237" t="s">
        <v>1447</v>
      </c>
      <c r="E182" s="238">
        <v>40201970910014</v>
      </c>
      <c r="F182" s="238"/>
      <c r="G182" s="239" t="s">
        <v>4049</v>
      </c>
      <c r="H182" s="237" t="s">
        <v>2424</v>
      </c>
      <c r="I182" s="237" t="s">
        <v>4013</v>
      </c>
      <c r="J182" s="241">
        <v>12000000</v>
      </c>
      <c r="K182" s="241">
        <v>0</v>
      </c>
      <c r="L182" s="263">
        <v>12000000</v>
      </c>
      <c r="M182" s="241"/>
      <c r="N182" s="241">
        <f t="shared" si="2"/>
        <v>0</v>
      </c>
      <c r="O182" s="264"/>
      <c r="P182" s="265"/>
    </row>
    <row r="183" spans="2:16" x14ac:dyDescent="0.25">
      <c r="B183" s="236">
        <v>185</v>
      </c>
      <c r="C183" s="236">
        <v>204</v>
      </c>
      <c r="D183" s="237" t="s">
        <v>1458</v>
      </c>
      <c r="E183" s="238">
        <v>40402911140037</v>
      </c>
      <c r="F183" s="238"/>
      <c r="G183" s="239" t="s">
        <v>4052</v>
      </c>
      <c r="H183" s="237" t="s">
        <v>2424</v>
      </c>
      <c r="I183" s="237" t="s">
        <v>4013</v>
      </c>
      <c r="J183" s="241">
        <v>12000000</v>
      </c>
      <c r="K183" s="241">
        <v>0</v>
      </c>
      <c r="L183" s="263">
        <v>2000000</v>
      </c>
      <c r="M183" s="241"/>
      <c r="N183" s="241">
        <f t="shared" si="2"/>
        <v>10000000</v>
      </c>
      <c r="O183" s="264"/>
      <c r="P183" s="265"/>
    </row>
    <row r="184" spans="2:16" x14ac:dyDescent="0.25">
      <c r="B184" s="236">
        <v>187</v>
      </c>
      <c r="C184" s="236">
        <v>206</v>
      </c>
      <c r="D184" s="237" t="s">
        <v>1524</v>
      </c>
      <c r="E184" s="238">
        <v>30903901140024</v>
      </c>
      <c r="F184" s="238"/>
      <c r="G184" s="239" t="s">
        <v>4065</v>
      </c>
      <c r="H184" s="237" t="s">
        <v>2424</v>
      </c>
      <c r="I184" s="237" t="s">
        <v>4013</v>
      </c>
      <c r="J184" s="241">
        <v>12000000</v>
      </c>
      <c r="K184" s="241">
        <v>0</v>
      </c>
      <c r="L184" s="263">
        <v>0</v>
      </c>
      <c r="M184" s="241"/>
      <c r="N184" s="241">
        <f t="shared" si="2"/>
        <v>12000000</v>
      </c>
      <c r="O184" s="264"/>
      <c r="P184" s="265"/>
    </row>
    <row r="185" spans="2:16" x14ac:dyDescent="0.25">
      <c r="B185" s="236">
        <v>188</v>
      </c>
      <c r="C185" s="236">
        <v>207</v>
      </c>
      <c r="D185" s="237" t="s">
        <v>1534</v>
      </c>
      <c r="E185" s="238">
        <v>30504961010054</v>
      </c>
      <c r="F185" s="238"/>
      <c r="G185" s="239" t="s">
        <v>4068</v>
      </c>
      <c r="H185" s="237" t="s">
        <v>2424</v>
      </c>
      <c r="I185" s="237" t="s">
        <v>4013</v>
      </c>
      <c r="J185" s="241">
        <v>12000000</v>
      </c>
      <c r="K185" s="241">
        <v>0</v>
      </c>
      <c r="L185" s="263">
        <v>-7562365</v>
      </c>
      <c r="M185" s="241"/>
      <c r="N185" s="241">
        <f t="shared" si="2"/>
        <v>19562365</v>
      </c>
      <c r="O185" s="264"/>
      <c r="P185" s="265"/>
    </row>
    <row r="186" spans="2:16" x14ac:dyDescent="0.25">
      <c r="B186" s="236">
        <v>189</v>
      </c>
      <c r="C186" s="236">
        <v>208</v>
      </c>
      <c r="D186" s="237" t="s">
        <v>1542</v>
      </c>
      <c r="E186" s="238">
        <v>42610911120056</v>
      </c>
      <c r="F186" s="238"/>
      <c r="G186" s="247" t="s">
        <v>4070</v>
      </c>
      <c r="H186" s="237" t="s">
        <v>2424</v>
      </c>
      <c r="I186" s="237" t="s">
        <v>4013</v>
      </c>
      <c r="J186" s="241">
        <v>12000000</v>
      </c>
      <c r="K186" s="241">
        <v>0</v>
      </c>
      <c r="L186" s="263">
        <v>12000000</v>
      </c>
      <c r="M186" s="241"/>
      <c r="N186" s="241">
        <f t="shared" si="2"/>
        <v>0</v>
      </c>
      <c r="O186" s="264"/>
      <c r="P186" s="265"/>
    </row>
    <row r="187" spans="2:16" x14ac:dyDescent="0.25">
      <c r="B187" s="236">
        <v>190</v>
      </c>
      <c r="C187" s="236">
        <v>209</v>
      </c>
      <c r="D187" s="237" t="s">
        <v>1603</v>
      </c>
      <c r="E187" s="238">
        <v>62605005350019</v>
      </c>
      <c r="F187" s="238"/>
      <c r="G187" s="239" t="s">
        <v>4094</v>
      </c>
      <c r="H187" s="237" t="s">
        <v>2424</v>
      </c>
      <c r="I187" s="237" t="s">
        <v>4013</v>
      </c>
      <c r="J187" s="241">
        <v>12000000</v>
      </c>
      <c r="K187" s="241">
        <v>0</v>
      </c>
      <c r="L187" s="263">
        <v>0</v>
      </c>
      <c r="M187" s="241"/>
      <c r="N187" s="241">
        <f t="shared" si="2"/>
        <v>12000000</v>
      </c>
      <c r="O187" s="264"/>
      <c r="P187" s="265"/>
    </row>
    <row r="188" spans="2:16" x14ac:dyDescent="0.25">
      <c r="B188" s="236">
        <v>191</v>
      </c>
      <c r="C188" s="236">
        <v>210</v>
      </c>
      <c r="D188" s="237" t="s">
        <v>1606</v>
      </c>
      <c r="E188" s="238">
        <v>61306005300011</v>
      </c>
      <c r="F188" s="238"/>
      <c r="G188" s="239" t="s">
        <v>4095</v>
      </c>
      <c r="H188" s="237" t="s">
        <v>2424</v>
      </c>
      <c r="I188" s="237" t="s">
        <v>4013</v>
      </c>
      <c r="J188" s="241">
        <v>12000000</v>
      </c>
      <c r="K188" s="241">
        <v>0</v>
      </c>
      <c r="L188" s="263">
        <v>0</v>
      </c>
      <c r="M188" s="241"/>
      <c r="N188" s="241">
        <f t="shared" si="2"/>
        <v>12000000</v>
      </c>
      <c r="O188" s="264"/>
      <c r="P188" s="265"/>
    </row>
    <row r="189" spans="2:16" x14ac:dyDescent="0.25">
      <c r="B189" s="236">
        <v>192</v>
      </c>
      <c r="C189" s="236">
        <v>211</v>
      </c>
      <c r="D189" s="237" t="s">
        <v>1619</v>
      </c>
      <c r="E189" s="238">
        <v>42106935300018</v>
      </c>
      <c r="F189" s="238"/>
      <c r="G189" s="239" t="s">
        <v>4101</v>
      </c>
      <c r="H189" s="237" t="s">
        <v>2424</v>
      </c>
      <c r="I189" s="237" t="s">
        <v>4013</v>
      </c>
      <c r="J189" s="241">
        <v>12000000</v>
      </c>
      <c r="K189" s="241">
        <v>0</v>
      </c>
      <c r="L189" s="263">
        <v>0</v>
      </c>
      <c r="M189" s="241"/>
      <c r="N189" s="241">
        <f t="shared" si="2"/>
        <v>12000000</v>
      </c>
      <c r="O189" s="264"/>
      <c r="P189" s="265"/>
    </row>
    <row r="190" spans="2:16" x14ac:dyDescent="0.25">
      <c r="B190" s="236">
        <v>193</v>
      </c>
      <c r="C190" s="236">
        <v>212</v>
      </c>
      <c r="D190" s="237" t="s">
        <v>1678</v>
      </c>
      <c r="E190" s="238">
        <v>32706965250012</v>
      </c>
      <c r="F190" s="238"/>
      <c r="G190" s="247" t="s">
        <v>4113</v>
      </c>
      <c r="H190" s="237" t="s">
        <v>2424</v>
      </c>
      <c r="I190" s="237" t="s">
        <v>4013</v>
      </c>
      <c r="J190" s="241">
        <v>12000000</v>
      </c>
      <c r="K190" s="241">
        <v>0</v>
      </c>
      <c r="L190" s="263">
        <v>12000000</v>
      </c>
      <c r="M190" s="241"/>
      <c r="N190" s="241">
        <f t="shared" si="2"/>
        <v>0</v>
      </c>
      <c r="O190" s="264"/>
      <c r="P190" s="265"/>
    </row>
    <row r="191" spans="2:16" x14ac:dyDescent="0.25">
      <c r="B191" s="236">
        <v>194</v>
      </c>
      <c r="C191" s="236">
        <v>213</v>
      </c>
      <c r="D191" s="237" t="s">
        <v>1697</v>
      </c>
      <c r="E191" s="238">
        <v>31009871110085</v>
      </c>
      <c r="F191" s="238"/>
      <c r="G191" s="239" t="s">
        <v>4118</v>
      </c>
      <c r="H191" s="237" t="s">
        <v>2424</v>
      </c>
      <c r="I191" s="237" t="s">
        <v>4013</v>
      </c>
      <c r="J191" s="241">
        <v>12000000</v>
      </c>
      <c r="K191" s="241">
        <v>0</v>
      </c>
      <c r="L191" s="263">
        <v>0</v>
      </c>
      <c r="M191" s="241"/>
      <c r="N191" s="241">
        <f t="shared" si="2"/>
        <v>12000000</v>
      </c>
      <c r="O191" s="264"/>
      <c r="P191" s="265"/>
    </row>
    <row r="192" spans="2:16" x14ac:dyDescent="0.25">
      <c r="B192" s="236">
        <v>195</v>
      </c>
      <c r="C192" s="236">
        <v>214</v>
      </c>
      <c r="D192" s="237" t="s">
        <v>1706</v>
      </c>
      <c r="E192" s="238">
        <v>41010951140028</v>
      </c>
      <c r="F192" s="238"/>
      <c r="G192" s="239" t="s">
        <v>4121</v>
      </c>
      <c r="H192" s="237" t="s">
        <v>2424</v>
      </c>
      <c r="I192" s="237" t="s">
        <v>4013</v>
      </c>
      <c r="J192" s="241">
        <v>12000000</v>
      </c>
      <c r="K192" s="241">
        <v>0</v>
      </c>
      <c r="L192" s="263">
        <v>0</v>
      </c>
      <c r="M192" s="241"/>
      <c r="N192" s="241">
        <f t="shared" si="2"/>
        <v>12000000</v>
      </c>
      <c r="O192" s="264"/>
      <c r="P192" s="265"/>
    </row>
    <row r="193" spans="2:16" x14ac:dyDescent="0.25">
      <c r="B193" s="236">
        <v>196</v>
      </c>
      <c r="C193" s="236">
        <v>215</v>
      </c>
      <c r="D193" s="237" t="s">
        <v>1709</v>
      </c>
      <c r="E193" s="238">
        <v>50309025660019</v>
      </c>
      <c r="F193" s="238"/>
      <c r="G193" s="239" t="s">
        <v>4122</v>
      </c>
      <c r="H193" s="237" t="s">
        <v>2424</v>
      </c>
      <c r="I193" s="237" t="s">
        <v>4013</v>
      </c>
      <c r="J193" s="241">
        <v>12000000</v>
      </c>
      <c r="K193" s="241">
        <v>0</v>
      </c>
      <c r="L193" s="263">
        <v>0</v>
      </c>
      <c r="M193" s="241"/>
      <c r="N193" s="241">
        <f t="shared" si="2"/>
        <v>12000000</v>
      </c>
      <c r="O193" s="264"/>
      <c r="P193" s="265"/>
    </row>
    <row r="194" spans="2:16" x14ac:dyDescent="0.25">
      <c r="B194" s="236">
        <v>197</v>
      </c>
      <c r="C194" s="236">
        <v>216</v>
      </c>
      <c r="D194" s="237" t="s">
        <v>1727</v>
      </c>
      <c r="E194" s="238">
        <v>42003801150017</v>
      </c>
      <c r="F194" s="238"/>
      <c r="G194" s="239" t="s">
        <v>4127</v>
      </c>
      <c r="H194" s="237" t="s">
        <v>2424</v>
      </c>
      <c r="I194" s="237" t="s">
        <v>4013</v>
      </c>
      <c r="J194" s="241">
        <v>12000000</v>
      </c>
      <c r="K194" s="241">
        <v>0</v>
      </c>
      <c r="L194" s="263">
        <v>2435912</v>
      </c>
      <c r="M194" s="241"/>
      <c r="N194" s="241">
        <f t="shared" si="2"/>
        <v>9564088</v>
      </c>
      <c r="O194" s="264"/>
      <c r="P194" s="265"/>
    </row>
    <row r="195" spans="2:16" x14ac:dyDescent="0.25">
      <c r="B195" s="236">
        <v>198</v>
      </c>
      <c r="C195" s="236">
        <v>217</v>
      </c>
      <c r="D195" s="245" t="s">
        <v>4128</v>
      </c>
      <c r="E195" s="238">
        <v>40708901000070</v>
      </c>
      <c r="F195" s="238"/>
      <c r="G195" s="246" t="s">
        <v>3124</v>
      </c>
      <c r="H195" s="237" t="s">
        <v>2424</v>
      </c>
      <c r="I195" s="237" t="s">
        <v>4013</v>
      </c>
      <c r="J195" s="241"/>
      <c r="K195" s="241">
        <v>0</v>
      </c>
      <c r="L195" s="263">
        <v>0</v>
      </c>
      <c r="M195" s="241"/>
      <c r="N195" s="241">
        <f t="shared" ref="N195:N258" si="3">J195-K195-L195</f>
        <v>0</v>
      </c>
      <c r="O195" s="264" t="s">
        <v>4952</v>
      </c>
      <c r="P195" s="265"/>
    </row>
    <row r="196" spans="2:16" x14ac:dyDescent="0.25">
      <c r="B196" s="236">
        <v>199</v>
      </c>
      <c r="C196" s="236">
        <v>218</v>
      </c>
      <c r="D196" s="237" t="s">
        <v>1817</v>
      </c>
      <c r="E196" s="238">
        <v>30306861090039</v>
      </c>
      <c r="F196" s="238"/>
      <c r="G196" s="239" t="s">
        <v>4148</v>
      </c>
      <c r="H196" s="237" t="s">
        <v>2424</v>
      </c>
      <c r="I196" s="237" t="s">
        <v>4013</v>
      </c>
      <c r="J196" s="241">
        <v>12000000</v>
      </c>
      <c r="K196" s="241">
        <v>0</v>
      </c>
      <c r="L196" s="263">
        <v>6000000</v>
      </c>
      <c r="M196" s="241"/>
      <c r="N196" s="241">
        <f t="shared" si="3"/>
        <v>6000000</v>
      </c>
      <c r="O196" s="264"/>
      <c r="P196" s="265"/>
    </row>
    <row r="197" spans="2:16" x14ac:dyDescent="0.25">
      <c r="B197" s="236">
        <v>200</v>
      </c>
      <c r="C197" s="236">
        <v>219</v>
      </c>
      <c r="D197" s="237" t="s">
        <v>1834</v>
      </c>
      <c r="E197" s="238">
        <v>31011931110029</v>
      </c>
      <c r="F197" s="238"/>
      <c r="G197" s="239" t="s">
        <v>4156</v>
      </c>
      <c r="H197" s="237" t="s">
        <v>2424</v>
      </c>
      <c r="I197" s="237" t="s">
        <v>4013</v>
      </c>
      <c r="J197" s="241">
        <v>12000000</v>
      </c>
      <c r="K197" s="241">
        <v>0</v>
      </c>
      <c r="L197" s="263">
        <v>1000000</v>
      </c>
      <c r="M197" s="241"/>
      <c r="N197" s="241">
        <f t="shared" si="3"/>
        <v>11000000</v>
      </c>
      <c r="O197" s="264"/>
      <c r="P197" s="265"/>
    </row>
    <row r="198" spans="2:16" x14ac:dyDescent="0.25">
      <c r="B198" s="236">
        <v>201</v>
      </c>
      <c r="C198" s="236">
        <v>220</v>
      </c>
      <c r="D198" s="237" t="s">
        <v>1841</v>
      </c>
      <c r="E198" s="238">
        <v>62310035360016</v>
      </c>
      <c r="F198" s="238"/>
      <c r="G198" s="239" t="s">
        <v>4032</v>
      </c>
      <c r="H198" s="237" t="s">
        <v>2424</v>
      </c>
      <c r="I198" s="237" t="s">
        <v>4013</v>
      </c>
      <c r="J198" s="241">
        <v>12000000</v>
      </c>
      <c r="K198" s="241">
        <v>0</v>
      </c>
      <c r="L198" s="263">
        <v>4701000</v>
      </c>
      <c r="M198" s="241"/>
      <c r="N198" s="241">
        <f t="shared" si="3"/>
        <v>7299000</v>
      </c>
      <c r="O198" s="264"/>
      <c r="P198" s="265"/>
    </row>
    <row r="199" spans="2:16" x14ac:dyDescent="0.25">
      <c r="B199" s="236">
        <v>202</v>
      </c>
      <c r="C199" s="236">
        <v>221</v>
      </c>
      <c r="D199" s="237" t="s">
        <v>1880</v>
      </c>
      <c r="E199" s="238">
        <v>30804995340016</v>
      </c>
      <c r="F199" s="238"/>
      <c r="G199" s="239" t="s">
        <v>4171</v>
      </c>
      <c r="H199" s="237" t="s">
        <v>2424</v>
      </c>
      <c r="I199" s="237" t="s">
        <v>4013</v>
      </c>
      <c r="J199" s="241">
        <v>12000000</v>
      </c>
      <c r="K199" s="241">
        <v>0</v>
      </c>
      <c r="L199" s="263">
        <v>12000000</v>
      </c>
      <c r="M199" s="241"/>
      <c r="N199" s="241">
        <f t="shared" si="3"/>
        <v>0</v>
      </c>
      <c r="O199" s="264"/>
      <c r="P199" s="265"/>
    </row>
    <row r="200" spans="2:16" x14ac:dyDescent="0.25">
      <c r="B200" s="236">
        <v>203</v>
      </c>
      <c r="C200" s="236">
        <v>222</v>
      </c>
      <c r="D200" s="237" t="s">
        <v>1906</v>
      </c>
      <c r="E200" s="238">
        <v>61612035300027</v>
      </c>
      <c r="F200" s="238"/>
      <c r="G200" s="239" t="s">
        <v>4181</v>
      </c>
      <c r="H200" s="237" t="s">
        <v>2424</v>
      </c>
      <c r="I200" s="237" t="s">
        <v>4013</v>
      </c>
      <c r="J200" s="241">
        <v>12000000</v>
      </c>
      <c r="K200" s="241">
        <v>0</v>
      </c>
      <c r="L200" s="263">
        <v>2500000</v>
      </c>
      <c r="M200" s="241"/>
      <c r="N200" s="241">
        <f t="shared" si="3"/>
        <v>9500000</v>
      </c>
      <c r="O200" s="264"/>
      <c r="P200" s="265"/>
    </row>
    <row r="201" spans="2:16" x14ac:dyDescent="0.25">
      <c r="B201" s="236">
        <v>204</v>
      </c>
      <c r="C201" s="236">
        <v>223</v>
      </c>
      <c r="D201" s="237" t="s">
        <v>1913</v>
      </c>
      <c r="E201" s="238">
        <v>62403015290015</v>
      </c>
      <c r="F201" s="238"/>
      <c r="G201" s="239" t="s">
        <v>4182</v>
      </c>
      <c r="H201" s="237" t="s">
        <v>2424</v>
      </c>
      <c r="I201" s="237" t="s">
        <v>4013</v>
      </c>
      <c r="J201" s="241">
        <v>12000000</v>
      </c>
      <c r="K201" s="241">
        <v>0</v>
      </c>
      <c r="L201" s="263">
        <v>-18000000</v>
      </c>
      <c r="M201" s="241"/>
      <c r="N201" s="241">
        <f t="shared" si="3"/>
        <v>30000000</v>
      </c>
      <c r="O201" s="264"/>
      <c r="P201" s="265"/>
    </row>
    <row r="202" spans="2:16" x14ac:dyDescent="0.25">
      <c r="B202" s="236">
        <v>205</v>
      </c>
      <c r="C202" s="236">
        <v>224</v>
      </c>
      <c r="D202" s="237" t="s">
        <v>1945</v>
      </c>
      <c r="E202" s="238">
        <v>41603841150018</v>
      </c>
      <c r="F202" s="238"/>
      <c r="G202" s="239" t="s">
        <v>4192</v>
      </c>
      <c r="H202" s="237" t="s">
        <v>2424</v>
      </c>
      <c r="I202" s="237" t="s">
        <v>4013</v>
      </c>
      <c r="J202" s="241">
        <v>12000000</v>
      </c>
      <c r="K202" s="241">
        <v>0</v>
      </c>
      <c r="L202" s="263">
        <v>-33500000</v>
      </c>
      <c r="M202" s="241"/>
      <c r="N202" s="241">
        <f t="shared" si="3"/>
        <v>45500000</v>
      </c>
      <c r="O202" s="264" t="s">
        <v>4955</v>
      </c>
      <c r="P202" s="265">
        <v>1</v>
      </c>
    </row>
    <row r="203" spans="2:16" x14ac:dyDescent="0.25">
      <c r="B203" s="236">
        <v>206</v>
      </c>
      <c r="C203" s="236">
        <v>225</v>
      </c>
      <c r="D203" s="237" t="s">
        <v>1970</v>
      </c>
      <c r="E203" s="238">
        <v>41505951060024</v>
      </c>
      <c r="F203" s="238"/>
      <c r="G203" s="247" t="s">
        <v>4197</v>
      </c>
      <c r="H203" s="237" t="s">
        <v>2424</v>
      </c>
      <c r="I203" s="237" t="s">
        <v>4013</v>
      </c>
      <c r="J203" s="241">
        <v>12000000</v>
      </c>
      <c r="K203" s="241">
        <v>0</v>
      </c>
      <c r="L203" s="263">
        <v>4363.2000000029802</v>
      </c>
      <c r="M203" s="241"/>
      <c r="N203" s="241">
        <f t="shared" si="3"/>
        <v>11995636.799999997</v>
      </c>
      <c r="O203" s="264"/>
      <c r="P203" s="265"/>
    </row>
    <row r="204" spans="2:16" x14ac:dyDescent="0.25">
      <c r="B204" s="236">
        <v>207</v>
      </c>
      <c r="C204" s="236">
        <v>226</v>
      </c>
      <c r="D204" s="237" t="s">
        <v>1994</v>
      </c>
      <c r="E204" s="238">
        <v>30108961010045</v>
      </c>
      <c r="F204" s="238"/>
      <c r="G204" s="239" t="s">
        <v>4940</v>
      </c>
      <c r="H204" s="237" t="s">
        <v>2424</v>
      </c>
      <c r="I204" s="237" t="s">
        <v>4013</v>
      </c>
      <c r="J204" s="241">
        <v>12000000</v>
      </c>
      <c r="K204" s="241">
        <v>0</v>
      </c>
      <c r="L204" s="263">
        <v>0</v>
      </c>
      <c r="M204" s="241"/>
      <c r="N204" s="241">
        <f t="shared" si="3"/>
        <v>12000000</v>
      </c>
      <c r="O204" s="264"/>
      <c r="P204" s="265"/>
    </row>
    <row r="205" spans="2:16" x14ac:dyDescent="0.25">
      <c r="B205" s="236">
        <v>208</v>
      </c>
      <c r="C205" s="236">
        <v>227</v>
      </c>
      <c r="D205" s="237" t="s">
        <v>2002</v>
      </c>
      <c r="E205" s="238">
        <v>41209942630093</v>
      </c>
      <c r="F205" s="238"/>
      <c r="G205" s="239" t="s">
        <v>4941</v>
      </c>
      <c r="H205" s="237" t="s">
        <v>2424</v>
      </c>
      <c r="I205" s="237" t="s">
        <v>4013</v>
      </c>
      <c r="J205" s="241">
        <v>6000000</v>
      </c>
      <c r="K205" s="241">
        <v>0</v>
      </c>
      <c r="L205" s="263">
        <v>0</v>
      </c>
      <c r="M205" s="241"/>
      <c r="N205" s="241">
        <f t="shared" si="3"/>
        <v>6000000</v>
      </c>
      <c r="O205" s="264"/>
      <c r="P205" s="265"/>
    </row>
    <row r="206" spans="2:16" x14ac:dyDescent="0.25">
      <c r="B206" s="236">
        <v>209</v>
      </c>
      <c r="C206" s="236">
        <v>228</v>
      </c>
      <c r="D206" s="237" t="s">
        <v>2013</v>
      </c>
      <c r="E206" s="238">
        <v>41407935310018</v>
      </c>
      <c r="F206" s="238"/>
      <c r="G206" s="239" t="s">
        <v>4204</v>
      </c>
      <c r="H206" s="237" t="s">
        <v>2424</v>
      </c>
      <c r="I206" s="237" t="s">
        <v>4013</v>
      </c>
      <c r="J206" s="241">
        <v>12000000</v>
      </c>
      <c r="K206" s="241">
        <v>0</v>
      </c>
      <c r="L206" s="263">
        <v>3000000</v>
      </c>
      <c r="M206" s="241"/>
      <c r="N206" s="241">
        <f t="shared" si="3"/>
        <v>9000000</v>
      </c>
      <c r="O206" s="264"/>
      <c r="P206" s="265"/>
    </row>
    <row r="207" spans="2:16" x14ac:dyDescent="0.25">
      <c r="B207" s="236">
        <v>210</v>
      </c>
      <c r="C207" s="236">
        <v>229</v>
      </c>
      <c r="D207" s="237" t="s">
        <v>2014</v>
      </c>
      <c r="E207" s="238">
        <v>42710901110109</v>
      </c>
      <c r="F207" s="238"/>
      <c r="G207" s="239" t="s">
        <v>4205</v>
      </c>
      <c r="H207" s="237" t="s">
        <v>2424</v>
      </c>
      <c r="I207" s="237" t="s">
        <v>4013</v>
      </c>
      <c r="J207" s="241">
        <v>12000000</v>
      </c>
      <c r="K207" s="241">
        <v>0</v>
      </c>
      <c r="L207" s="263">
        <v>0</v>
      </c>
      <c r="M207" s="241"/>
      <c r="N207" s="241">
        <f t="shared" si="3"/>
        <v>12000000</v>
      </c>
      <c r="O207" s="264"/>
      <c r="P207" s="265"/>
    </row>
    <row r="208" spans="2:16" x14ac:dyDescent="0.25">
      <c r="B208" s="236">
        <v>211</v>
      </c>
      <c r="C208" s="236">
        <v>230</v>
      </c>
      <c r="D208" s="237" t="s">
        <v>2016</v>
      </c>
      <c r="E208" s="238">
        <v>60302025660015</v>
      </c>
      <c r="F208" s="238"/>
      <c r="G208" s="239" t="s">
        <v>4206</v>
      </c>
      <c r="H208" s="237" t="s">
        <v>2424</v>
      </c>
      <c r="I208" s="237" t="s">
        <v>4013</v>
      </c>
      <c r="J208" s="241">
        <v>12000000</v>
      </c>
      <c r="K208" s="241">
        <v>0</v>
      </c>
      <c r="L208" s="263">
        <v>3000000</v>
      </c>
      <c r="M208" s="241"/>
      <c r="N208" s="241">
        <f t="shared" si="3"/>
        <v>9000000</v>
      </c>
      <c r="O208" s="264"/>
      <c r="P208" s="265"/>
    </row>
    <row r="209" spans="2:16" x14ac:dyDescent="0.25">
      <c r="B209" s="236">
        <v>212</v>
      </c>
      <c r="C209" s="236">
        <v>231</v>
      </c>
      <c r="D209" s="237" t="s">
        <v>2067</v>
      </c>
      <c r="E209" s="238">
        <v>42512931000113</v>
      </c>
      <c r="F209" s="238"/>
      <c r="G209" s="239" t="s">
        <v>4221</v>
      </c>
      <c r="H209" s="237" t="s">
        <v>2424</v>
      </c>
      <c r="I209" s="237" t="s">
        <v>4013</v>
      </c>
      <c r="J209" s="241">
        <v>12000000</v>
      </c>
      <c r="K209" s="241">
        <v>0</v>
      </c>
      <c r="L209" s="263">
        <v>3000000</v>
      </c>
      <c r="M209" s="241"/>
      <c r="N209" s="241">
        <f t="shared" si="3"/>
        <v>9000000</v>
      </c>
      <c r="O209" s="264"/>
      <c r="P209" s="265"/>
    </row>
    <row r="210" spans="2:16" x14ac:dyDescent="0.25">
      <c r="B210" s="236">
        <v>213</v>
      </c>
      <c r="C210" s="236">
        <v>232</v>
      </c>
      <c r="D210" s="237" t="s">
        <v>2079</v>
      </c>
      <c r="E210" s="238">
        <v>42309813080011</v>
      </c>
      <c r="F210" s="238"/>
      <c r="G210" s="239" t="s">
        <v>4222</v>
      </c>
      <c r="H210" s="237" t="s">
        <v>2424</v>
      </c>
      <c r="I210" s="237" t="s">
        <v>4013</v>
      </c>
      <c r="J210" s="241">
        <v>12000000</v>
      </c>
      <c r="K210" s="241">
        <v>0</v>
      </c>
      <c r="L210" s="263">
        <v>6000000</v>
      </c>
      <c r="M210" s="241"/>
      <c r="N210" s="241">
        <f t="shared" si="3"/>
        <v>6000000</v>
      </c>
      <c r="O210" s="264"/>
      <c r="P210" s="265"/>
    </row>
    <row r="211" spans="2:16" x14ac:dyDescent="0.25">
      <c r="B211" s="236">
        <v>214</v>
      </c>
      <c r="C211" s="236">
        <v>233</v>
      </c>
      <c r="D211" s="237" t="s">
        <v>2124</v>
      </c>
      <c r="E211" s="238">
        <v>40109941140036</v>
      </c>
      <c r="F211" s="238"/>
      <c r="G211" s="239" t="s">
        <v>4232</v>
      </c>
      <c r="H211" s="237" t="s">
        <v>2424</v>
      </c>
      <c r="I211" s="237" t="s">
        <v>4013</v>
      </c>
      <c r="J211" s="241">
        <v>12000000</v>
      </c>
      <c r="K211" s="241">
        <v>0</v>
      </c>
      <c r="L211" s="263">
        <v>0</v>
      </c>
      <c r="M211" s="241"/>
      <c r="N211" s="241">
        <f t="shared" si="3"/>
        <v>12000000</v>
      </c>
      <c r="O211" s="264"/>
      <c r="P211" s="265"/>
    </row>
    <row r="212" spans="2:16" x14ac:dyDescent="0.25">
      <c r="B212" s="236">
        <v>215</v>
      </c>
      <c r="C212" s="236">
        <v>235</v>
      </c>
      <c r="D212" s="252" t="s">
        <v>2191</v>
      </c>
      <c r="E212" s="253">
        <v>32109962560016</v>
      </c>
      <c r="F212" s="238"/>
      <c r="G212" s="239" t="s">
        <v>4245</v>
      </c>
      <c r="H212" s="252" t="s">
        <v>2424</v>
      </c>
      <c r="I212" s="252" t="s">
        <v>4013</v>
      </c>
      <c r="J212" s="241">
        <v>12000000</v>
      </c>
      <c r="K212" s="241">
        <v>0</v>
      </c>
      <c r="L212" s="263">
        <v>3000000</v>
      </c>
      <c r="M212" s="254"/>
      <c r="N212" s="241">
        <f t="shared" si="3"/>
        <v>9000000</v>
      </c>
      <c r="O212" s="264"/>
      <c r="P212" s="265"/>
    </row>
    <row r="213" spans="2:16" x14ac:dyDescent="0.25">
      <c r="B213" s="236">
        <v>216</v>
      </c>
      <c r="C213" s="236">
        <v>236</v>
      </c>
      <c r="D213" s="237" t="s">
        <v>2201</v>
      </c>
      <c r="E213" s="238">
        <v>32103976670015</v>
      </c>
      <c r="F213" s="238"/>
      <c r="G213" s="239" t="s">
        <v>4251</v>
      </c>
      <c r="H213" s="237" t="s">
        <v>2424</v>
      </c>
      <c r="I213" s="237" t="s">
        <v>4013</v>
      </c>
      <c r="J213" s="241">
        <v>12000000</v>
      </c>
      <c r="K213" s="241">
        <v>0</v>
      </c>
      <c r="L213" s="263">
        <v>6000000</v>
      </c>
      <c r="M213" s="241"/>
      <c r="N213" s="241">
        <f t="shared" si="3"/>
        <v>6000000</v>
      </c>
      <c r="O213" s="264"/>
      <c r="P213" s="265"/>
    </row>
    <row r="214" spans="2:16" x14ac:dyDescent="0.25">
      <c r="B214" s="236">
        <v>217</v>
      </c>
      <c r="C214" s="236">
        <v>237</v>
      </c>
      <c r="D214" s="237" t="s">
        <v>2207</v>
      </c>
      <c r="E214" s="238">
        <v>30308995300046</v>
      </c>
      <c r="F214" s="238"/>
      <c r="G214" s="247" t="s">
        <v>4942</v>
      </c>
      <c r="H214" s="237" t="s">
        <v>2424</v>
      </c>
      <c r="I214" s="237" t="s">
        <v>4013</v>
      </c>
      <c r="J214" s="241">
        <v>12000000</v>
      </c>
      <c r="K214" s="241">
        <v>0</v>
      </c>
      <c r="L214" s="263">
        <v>0</v>
      </c>
      <c r="M214" s="241"/>
      <c r="N214" s="241">
        <f t="shared" si="3"/>
        <v>12000000</v>
      </c>
      <c r="O214" s="264"/>
      <c r="P214" s="265"/>
    </row>
    <row r="215" spans="2:16" x14ac:dyDescent="0.25">
      <c r="B215" s="236">
        <v>218</v>
      </c>
      <c r="C215" s="236">
        <v>238</v>
      </c>
      <c r="D215" s="237" t="s">
        <v>2210</v>
      </c>
      <c r="E215" s="238">
        <v>61904025660034</v>
      </c>
      <c r="F215" s="238"/>
      <c r="G215" s="239" t="s">
        <v>4255</v>
      </c>
      <c r="H215" s="237" t="s">
        <v>2424</v>
      </c>
      <c r="I215" s="237" t="s">
        <v>4013</v>
      </c>
      <c r="J215" s="241">
        <v>12000000</v>
      </c>
      <c r="K215" s="241">
        <v>0</v>
      </c>
      <c r="L215" s="263">
        <v>0</v>
      </c>
      <c r="M215" s="241"/>
      <c r="N215" s="241">
        <f t="shared" si="3"/>
        <v>12000000</v>
      </c>
      <c r="O215" s="264"/>
      <c r="P215" s="265"/>
    </row>
    <row r="216" spans="2:16" x14ac:dyDescent="0.25">
      <c r="B216" s="236">
        <v>219</v>
      </c>
      <c r="C216" s="236">
        <v>239</v>
      </c>
      <c r="D216" s="237" t="s">
        <v>2222</v>
      </c>
      <c r="E216" s="238">
        <v>32811965660016</v>
      </c>
      <c r="F216" s="238"/>
      <c r="G216" s="239" t="s">
        <v>4258</v>
      </c>
      <c r="H216" s="237" t="s">
        <v>2424</v>
      </c>
      <c r="I216" s="237" t="s">
        <v>4013</v>
      </c>
      <c r="J216" s="241">
        <v>12000000</v>
      </c>
      <c r="K216" s="241">
        <v>0</v>
      </c>
      <c r="L216" s="263">
        <v>5000000</v>
      </c>
      <c r="M216" s="241"/>
      <c r="N216" s="241">
        <f t="shared" si="3"/>
        <v>7000000</v>
      </c>
      <c r="O216" s="264"/>
      <c r="P216" s="265"/>
    </row>
    <row r="217" spans="2:16" x14ac:dyDescent="0.25">
      <c r="B217" s="236">
        <v>220</v>
      </c>
      <c r="C217" s="236">
        <v>240</v>
      </c>
      <c r="D217" s="237" t="s">
        <v>2235</v>
      </c>
      <c r="E217" s="238">
        <v>43006862530014</v>
      </c>
      <c r="F217" s="238"/>
      <c r="G217" s="239" t="s">
        <v>4262</v>
      </c>
      <c r="H217" s="237" t="s">
        <v>2424</v>
      </c>
      <c r="I217" s="237" t="s">
        <v>4013</v>
      </c>
      <c r="J217" s="241">
        <v>12000000</v>
      </c>
      <c r="K217" s="241">
        <v>0</v>
      </c>
      <c r="L217" s="263">
        <v>0</v>
      </c>
      <c r="M217" s="241"/>
      <c r="N217" s="241">
        <f t="shared" si="3"/>
        <v>12000000</v>
      </c>
      <c r="O217" s="264"/>
      <c r="P217" s="265">
        <v>1</v>
      </c>
    </row>
    <row r="218" spans="2:16" x14ac:dyDescent="0.25">
      <c r="B218" s="236">
        <v>221</v>
      </c>
      <c r="C218" s="236">
        <v>241</v>
      </c>
      <c r="D218" s="237" t="s">
        <v>2248</v>
      </c>
      <c r="E218" s="238">
        <v>31604851140069</v>
      </c>
      <c r="F218" s="238"/>
      <c r="G218" s="239" t="s">
        <v>3124</v>
      </c>
      <c r="H218" s="237" t="s">
        <v>2424</v>
      </c>
      <c r="I218" s="237" t="s">
        <v>4013</v>
      </c>
      <c r="J218" s="241">
        <v>12000000</v>
      </c>
      <c r="K218" s="241">
        <v>0</v>
      </c>
      <c r="L218" s="263">
        <v>11000000</v>
      </c>
      <c r="M218" s="241"/>
      <c r="N218" s="241">
        <f t="shared" si="3"/>
        <v>1000000</v>
      </c>
      <c r="O218" s="264"/>
      <c r="P218" s="265">
        <v>1</v>
      </c>
    </row>
    <row r="219" spans="2:16" x14ac:dyDescent="0.25">
      <c r="B219" s="236">
        <v>222</v>
      </c>
      <c r="C219" s="236">
        <v>242</v>
      </c>
      <c r="D219" s="237" t="s">
        <v>2286</v>
      </c>
      <c r="E219" s="238">
        <v>32810891140012</v>
      </c>
      <c r="F219" s="238"/>
      <c r="G219" s="239" t="s">
        <v>4276</v>
      </c>
      <c r="H219" s="237" t="s">
        <v>2424</v>
      </c>
      <c r="I219" s="237" t="s">
        <v>4013</v>
      </c>
      <c r="J219" s="241">
        <v>12000000</v>
      </c>
      <c r="K219" s="241">
        <v>0</v>
      </c>
      <c r="L219" s="263">
        <v>6000000</v>
      </c>
      <c r="M219" s="241"/>
      <c r="N219" s="241">
        <f t="shared" si="3"/>
        <v>6000000</v>
      </c>
      <c r="O219" s="264"/>
      <c r="P219" s="265"/>
    </row>
    <row r="220" spans="2:16" x14ac:dyDescent="0.25">
      <c r="B220" s="236">
        <v>223</v>
      </c>
      <c r="C220" s="236">
        <v>243</v>
      </c>
      <c r="D220" s="237" t="s">
        <v>1335</v>
      </c>
      <c r="E220" s="238" t="s">
        <v>4008</v>
      </c>
      <c r="F220" s="238"/>
      <c r="G220" s="239" t="s">
        <v>4341</v>
      </c>
      <c r="H220" s="237" t="s">
        <v>2424</v>
      </c>
      <c r="I220" s="237" t="s">
        <v>3226</v>
      </c>
      <c r="J220" s="241">
        <v>12000000</v>
      </c>
      <c r="K220" s="241">
        <v>0</v>
      </c>
      <c r="L220" s="263">
        <v>6000000</v>
      </c>
      <c r="M220" s="241"/>
      <c r="N220" s="241">
        <f t="shared" si="3"/>
        <v>6000000</v>
      </c>
      <c r="O220" s="264"/>
      <c r="P220" s="265"/>
    </row>
    <row r="221" spans="2:16" x14ac:dyDescent="0.25">
      <c r="B221" s="236">
        <v>224</v>
      </c>
      <c r="C221" s="236">
        <v>244</v>
      </c>
      <c r="D221" s="237" t="s">
        <v>1349</v>
      </c>
      <c r="E221" s="238">
        <v>32712931170017</v>
      </c>
      <c r="F221" s="238"/>
      <c r="G221" s="239" t="s">
        <v>4019</v>
      </c>
      <c r="H221" s="237" t="s">
        <v>2424</v>
      </c>
      <c r="I221" s="237" t="s">
        <v>3226</v>
      </c>
      <c r="J221" s="241">
        <v>12000000</v>
      </c>
      <c r="K221" s="241">
        <v>0</v>
      </c>
      <c r="L221" s="263">
        <v>7000000</v>
      </c>
      <c r="M221" s="241"/>
      <c r="N221" s="241">
        <f t="shared" si="3"/>
        <v>5000000</v>
      </c>
      <c r="O221" s="264"/>
      <c r="P221" s="265"/>
    </row>
    <row r="222" spans="2:16" x14ac:dyDescent="0.25">
      <c r="B222" s="236">
        <v>225</v>
      </c>
      <c r="C222" s="236">
        <v>245</v>
      </c>
      <c r="D222" s="237" t="s">
        <v>1354</v>
      </c>
      <c r="E222" s="238">
        <v>60910015310093</v>
      </c>
      <c r="F222" s="238"/>
      <c r="G222" s="239" t="s">
        <v>4022</v>
      </c>
      <c r="H222" s="237" t="s">
        <v>2424</v>
      </c>
      <c r="I222" s="237" t="s">
        <v>3226</v>
      </c>
      <c r="J222" s="241">
        <v>12000000</v>
      </c>
      <c r="K222" s="241">
        <v>0</v>
      </c>
      <c r="L222" s="263">
        <v>6000000</v>
      </c>
      <c r="M222" s="241"/>
      <c r="N222" s="241">
        <f t="shared" si="3"/>
        <v>6000000</v>
      </c>
      <c r="O222" s="264"/>
      <c r="P222" s="265"/>
    </row>
    <row r="223" spans="2:16" x14ac:dyDescent="0.25">
      <c r="B223" s="236">
        <v>226</v>
      </c>
      <c r="C223" s="236">
        <v>246</v>
      </c>
      <c r="D223" s="237" t="s">
        <v>1375</v>
      </c>
      <c r="E223" s="238">
        <v>51904035340020</v>
      </c>
      <c r="F223" s="238"/>
      <c r="G223" s="239" t="s">
        <v>4028</v>
      </c>
      <c r="H223" s="237" t="s">
        <v>2424</v>
      </c>
      <c r="I223" s="237" t="s">
        <v>3226</v>
      </c>
      <c r="J223" s="241">
        <v>12000000</v>
      </c>
      <c r="K223" s="241">
        <v>0</v>
      </c>
      <c r="L223" s="263">
        <v>5467000</v>
      </c>
      <c r="M223" s="241"/>
      <c r="N223" s="241">
        <f t="shared" si="3"/>
        <v>6533000</v>
      </c>
      <c r="O223" s="264"/>
      <c r="P223" s="265"/>
    </row>
    <row r="224" spans="2:16" x14ac:dyDescent="0.25">
      <c r="B224" s="236">
        <v>227</v>
      </c>
      <c r="C224" s="236">
        <v>247</v>
      </c>
      <c r="D224" s="245" t="s">
        <v>1400</v>
      </c>
      <c r="E224" s="238">
        <v>31511995260048</v>
      </c>
      <c r="F224" s="238"/>
      <c r="G224" s="239" t="s">
        <v>3124</v>
      </c>
      <c r="H224" s="237" t="s">
        <v>2424</v>
      </c>
      <c r="I224" s="237" t="s">
        <v>3226</v>
      </c>
      <c r="J224" s="241">
        <v>12000000</v>
      </c>
      <c r="K224" s="241">
        <v>0</v>
      </c>
      <c r="L224" s="263">
        <v>6000000</v>
      </c>
      <c r="M224" s="241"/>
      <c r="N224" s="241">
        <f t="shared" si="3"/>
        <v>6000000</v>
      </c>
      <c r="O224" s="264" t="s">
        <v>4952</v>
      </c>
      <c r="P224" s="265"/>
    </row>
    <row r="225" spans="2:16" x14ac:dyDescent="0.25">
      <c r="B225" s="236">
        <v>228</v>
      </c>
      <c r="C225" s="236">
        <v>248</v>
      </c>
      <c r="D225" s="237" t="s">
        <v>1415</v>
      </c>
      <c r="E225" s="238">
        <v>43005881070046</v>
      </c>
      <c r="F225" s="238"/>
      <c r="G225" s="239" t="s">
        <v>4040</v>
      </c>
      <c r="H225" s="237" t="s">
        <v>2424</v>
      </c>
      <c r="I225" s="237" t="s">
        <v>3226</v>
      </c>
      <c r="J225" s="241">
        <v>12000000</v>
      </c>
      <c r="K225" s="241">
        <v>0</v>
      </c>
      <c r="L225" s="263">
        <v>12000000</v>
      </c>
      <c r="M225" s="241"/>
      <c r="N225" s="241">
        <f t="shared" si="3"/>
        <v>0</v>
      </c>
      <c r="O225" s="264"/>
      <c r="P225" s="265"/>
    </row>
    <row r="226" spans="2:16" x14ac:dyDescent="0.25">
      <c r="B226" s="236">
        <v>229</v>
      </c>
      <c r="C226" s="236">
        <v>249</v>
      </c>
      <c r="D226" s="245" t="s">
        <v>1418</v>
      </c>
      <c r="E226" s="238">
        <v>51307015300038</v>
      </c>
      <c r="F226" s="238"/>
      <c r="G226" s="239" t="s">
        <v>3124</v>
      </c>
      <c r="H226" s="237" t="s">
        <v>2424</v>
      </c>
      <c r="I226" s="237" t="s">
        <v>3226</v>
      </c>
      <c r="J226" s="241">
        <v>12000000</v>
      </c>
      <c r="K226" s="241">
        <v>0</v>
      </c>
      <c r="L226" s="263">
        <v>3000000</v>
      </c>
      <c r="M226" s="241"/>
      <c r="N226" s="241">
        <f t="shared" si="3"/>
        <v>9000000</v>
      </c>
      <c r="O226" s="264" t="s">
        <v>4952</v>
      </c>
      <c r="P226" s="265"/>
    </row>
    <row r="227" spans="2:16" x14ac:dyDescent="0.25">
      <c r="B227" s="236">
        <v>230</v>
      </c>
      <c r="C227" s="236">
        <v>250</v>
      </c>
      <c r="D227" s="237" t="s">
        <v>1457</v>
      </c>
      <c r="E227" s="238">
        <v>30510941050046</v>
      </c>
      <c r="F227" s="238"/>
      <c r="G227" s="239" t="s">
        <v>4051</v>
      </c>
      <c r="H227" s="237" t="s">
        <v>2424</v>
      </c>
      <c r="I227" s="237" t="s">
        <v>3226</v>
      </c>
      <c r="J227" s="241">
        <v>12000000</v>
      </c>
      <c r="K227" s="241">
        <v>0</v>
      </c>
      <c r="L227" s="263">
        <v>3071000</v>
      </c>
      <c r="M227" s="241"/>
      <c r="N227" s="241">
        <f t="shared" si="3"/>
        <v>8929000</v>
      </c>
      <c r="O227" s="264"/>
      <c r="P227" s="265"/>
    </row>
    <row r="228" spans="2:16" x14ac:dyDescent="0.25">
      <c r="B228" s="236">
        <v>231</v>
      </c>
      <c r="C228" s="236">
        <v>251</v>
      </c>
      <c r="D228" s="237" t="s">
        <v>1547</v>
      </c>
      <c r="E228" s="238">
        <v>60602045370016</v>
      </c>
      <c r="F228" s="238"/>
      <c r="G228" s="239" t="s">
        <v>4075</v>
      </c>
      <c r="H228" s="237" t="s">
        <v>2424</v>
      </c>
      <c r="I228" s="237" t="s">
        <v>3226</v>
      </c>
      <c r="J228" s="241">
        <v>12000000</v>
      </c>
      <c r="K228" s="241">
        <v>0</v>
      </c>
      <c r="L228" s="263">
        <v>0</v>
      </c>
      <c r="M228" s="241"/>
      <c r="N228" s="241">
        <f t="shared" si="3"/>
        <v>12000000</v>
      </c>
      <c r="O228" s="264"/>
      <c r="P228" s="265"/>
    </row>
    <row r="229" spans="2:16" x14ac:dyDescent="0.25">
      <c r="B229" s="236">
        <v>232</v>
      </c>
      <c r="C229" s="236">
        <v>252</v>
      </c>
      <c r="D229" s="237" t="s">
        <v>1559</v>
      </c>
      <c r="E229" s="238">
        <v>32510941000117</v>
      </c>
      <c r="F229" s="238"/>
      <c r="G229" s="239" t="s">
        <v>4943</v>
      </c>
      <c r="H229" s="237" t="s">
        <v>2424</v>
      </c>
      <c r="I229" s="237" t="s">
        <v>3226</v>
      </c>
      <c r="J229" s="241">
        <v>12000000</v>
      </c>
      <c r="K229" s="241">
        <v>0</v>
      </c>
      <c r="L229" s="263">
        <v>0</v>
      </c>
      <c r="M229" s="241"/>
      <c r="N229" s="241">
        <f t="shared" si="3"/>
        <v>12000000</v>
      </c>
      <c r="O229" s="264"/>
      <c r="P229" s="265"/>
    </row>
    <row r="230" spans="2:16" x14ac:dyDescent="0.25">
      <c r="B230" s="236">
        <v>233</v>
      </c>
      <c r="C230" s="236">
        <v>253</v>
      </c>
      <c r="D230" s="237" t="s">
        <v>1562</v>
      </c>
      <c r="E230" s="238">
        <v>42903931050048</v>
      </c>
      <c r="F230" s="238"/>
      <c r="G230" s="239" t="s">
        <v>4082</v>
      </c>
      <c r="H230" s="237" t="s">
        <v>2424</v>
      </c>
      <c r="I230" s="237" t="s">
        <v>3226</v>
      </c>
      <c r="J230" s="241">
        <v>12000000</v>
      </c>
      <c r="K230" s="241">
        <v>0</v>
      </c>
      <c r="L230" s="263">
        <v>6000000</v>
      </c>
      <c r="M230" s="241"/>
      <c r="N230" s="241">
        <f t="shared" si="3"/>
        <v>6000000</v>
      </c>
      <c r="O230" s="264"/>
      <c r="P230" s="265"/>
    </row>
    <row r="231" spans="2:16" x14ac:dyDescent="0.25">
      <c r="B231" s="236">
        <v>234</v>
      </c>
      <c r="C231" s="236">
        <v>254</v>
      </c>
      <c r="D231" s="237" t="s">
        <v>1587</v>
      </c>
      <c r="E231" s="238">
        <v>42201911140076</v>
      </c>
      <c r="F231" s="238"/>
      <c r="G231" s="239" t="s">
        <v>4086</v>
      </c>
      <c r="H231" s="237" t="s">
        <v>2424</v>
      </c>
      <c r="I231" s="237" t="s">
        <v>3226</v>
      </c>
      <c r="J231" s="241">
        <v>12000000</v>
      </c>
      <c r="K231" s="241">
        <v>0</v>
      </c>
      <c r="L231" s="263">
        <v>12000000</v>
      </c>
      <c r="M231" s="241"/>
      <c r="N231" s="241">
        <f t="shared" si="3"/>
        <v>0</v>
      </c>
      <c r="O231" s="264"/>
      <c r="P231" s="265"/>
    </row>
    <row r="232" spans="2:16" x14ac:dyDescent="0.25">
      <c r="B232" s="236">
        <v>236</v>
      </c>
      <c r="C232" s="236">
        <v>256</v>
      </c>
      <c r="D232" s="237" t="s">
        <v>1608</v>
      </c>
      <c r="E232" s="238">
        <v>31609925360017</v>
      </c>
      <c r="F232" s="238"/>
      <c r="G232" s="239" t="s">
        <v>4096</v>
      </c>
      <c r="H232" s="237" t="s">
        <v>2424</v>
      </c>
      <c r="I232" s="237" t="s">
        <v>3226</v>
      </c>
      <c r="J232" s="241">
        <v>12000000</v>
      </c>
      <c r="K232" s="241">
        <v>0</v>
      </c>
      <c r="L232" s="263">
        <v>3000000</v>
      </c>
      <c r="M232" s="241"/>
      <c r="N232" s="241">
        <f t="shared" si="3"/>
        <v>9000000</v>
      </c>
      <c r="O232" s="264"/>
      <c r="P232" s="265"/>
    </row>
    <row r="233" spans="2:16" x14ac:dyDescent="0.25">
      <c r="B233" s="236">
        <v>237</v>
      </c>
      <c r="C233" s="236">
        <v>257</v>
      </c>
      <c r="D233" s="237" t="s">
        <v>1609</v>
      </c>
      <c r="E233" s="238">
        <v>42808901140090</v>
      </c>
      <c r="F233" s="238"/>
      <c r="G233" s="239" t="s">
        <v>4097</v>
      </c>
      <c r="H233" s="237" t="s">
        <v>2424</v>
      </c>
      <c r="I233" s="237" t="s">
        <v>3226</v>
      </c>
      <c r="J233" s="241">
        <v>12000000</v>
      </c>
      <c r="K233" s="241">
        <v>0</v>
      </c>
      <c r="L233" s="263">
        <v>6000000</v>
      </c>
      <c r="M233" s="241"/>
      <c r="N233" s="241">
        <f t="shared" si="3"/>
        <v>6000000</v>
      </c>
      <c r="O233" s="264"/>
      <c r="P233" s="265"/>
    </row>
    <row r="234" spans="2:16" x14ac:dyDescent="0.25">
      <c r="B234" s="236">
        <v>238</v>
      </c>
      <c r="C234" s="236">
        <v>258</v>
      </c>
      <c r="D234" s="237" t="s">
        <v>1612</v>
      </c>
      <c r="E234" s="238">
        <v>61205015310035</v>
      </c>
      <c r="F234" s="238"/>
      <c r="G234" s="239" t="s">
        <v>4098</v>
      </c>
      <c r="H234" s="237" t="s">
        <v>2424</v>
      </c>
      <c r="I234" s="237" t="s">
        <v>3226</v>
      </c>
      <c r="J234" s="241">
        <v>12000000</v>
      </c>
      <c r="K234" s="241">
        <v>0</v>
      </c>
      <c r="L234" s="263">
        <v>6000000</v>
      </c>
      <c r="M234" s="241"/>
      <c r="N234" s="241">
        <f t="shared" si="3"/>
        <v>6000000</v>
      </c>
      <c r="O234" s="264"/>
      <c r="P234" s="265"/>
    </row>
    <row r="235" spans="2:16" x14ac:dyDescent="0.25">
      <c r="B235" s="236">
        <v>239</v>
      </c>
      <c r="C235" s="236">
        <v>259</v>
      </c>
      <c r="D235" s="237" t="s">
        <v>1615</v>
      </c>
      <c r="E235" s="238">
        <v>31606955360019</v>
      </c>
      <c r="F235" s="238"/>
      <c r="G235" s="239" t="s">
        <v>4099</v>
      </c>
      <c r="H235" s="237" t="s">
        <v>2424</v>
      </c>
      <c r="I235" s="237" t="s">
        <v>3226</v>
      </c>
      <c r="J235" s="241">
        <v>12000000</v>
      </c>
      <c r="K235" s="241">
        <v>0</v>
      </c>
      <c r="L235" s="263">
        <v>3000000</v>
      </c>
      <c r="M235" s="241"/>
      <c r="N235" s="241">
        <f t="shared" si="3"/>
        <v>9000000</v>
      </c>
      <c r="O235" s="264"/>
      <c r="P235" s="265"/>
    </row>
    <row r="236" spans="2:16" x14ac:dyDescent="0.25">
      <c r="B236" s="236">
        <v>240</v>
      </c>
      <c r="C236" s="236">
        <v>260</v>
      </c>
      <c r="D236" s="237" t="s">
        <v>1646</v>
      </c>
      <c r="E236" s="238">
        <v>40902911120045</v>
      </c>
      <c r="F236" s="238"/>
      <c r="G236" s="255" t="s">
        <v>4106</v>
      </c>
      <c r="H236" s="237" t="s">
        <v>2424</v>
      </c>
      <c r="I236" s="237" t="s">
        <v>3226</v>
      </c>
      <c r="J236" s="241">
        <v>12000000</v>
      </c>
      <c r="K236" s="241">
        <v>0</v>
      </c>
      <c r="L236" s="263">
        <v>11999100</v>
      </c>
      <c r="M236" s="241"/>
      <c r="N236" s="241">
        <f t="shared" si="3"/>
        <v>900</v>
      </c>
      <c r="O236" s="264"/>
      <c r="P236" s="265"/>
    </row>
    <row r="237" spans="2:16" x14ac:dyDescent="0.25">
      <c r="B237" s="236">
        <v>241</v>
      </c>
      <c r="C237" s="236">
        <v>261</v>
      </c>
      <c r="D237" s="237" t="s">
        <v>1676</v>
      </c>
      <c r="E237" s="238">
        <v>33107941050045</v>
      </c>
      <c r="F237" s="238"/>
      <c r="G237" s="239" t="s">
        <v>4111</v>
      </c>
      <c r="H237" s="237" t="s">
        <v>2424</v>
      </c>
      <c r="I237" s="237" t="s">
        <v>3226</v>
      </c>
      <c r="J237" s="241">
        <v>12000000</v>
      </c>
      <c r="K237" s="241">
        <v>0</v>
      </c>
      <c r="L237" s="263">
        <v>0</v>
      </c>
      <c r="M237" s="241"/>
      <c r="N237" s="241">
        <f t="shared" si="3"/>
        <v>12000000</v>
      </c>
      <c r="O237" s="264"/>
      <c r="P237" s="265"/>
    </row>
    <row r="238" spans="2:16" x14ac:dyDescent="0.25">
      <c r="B238" s="236">
        <v>242</v>
      </c>
      <c r="C238" s="236">
        <v>262</v>
      </c>
      <c r="D238" s="237" t="s">
        <v>1677</v>
      </c>
      <c r="E238" s="238">
        <v>32910995280053</v>
      </c>
      <c r="F238" s="238"/>
      <c r="G238" s="239" t="s">
        <v>4112</v>
      </c>
      <c r="H238" s="237" t="s">
        <v>2424</v>
      </c>
      <c r="I238" s="237" t="s">
        <v>3226</v>
      </c>
      <c r="J238" s="241">
        <v>12000000</v>
      </c>
      <c r="K238" s="241">
        <v>0</v>
      </c>
      <c r="L238" s="263">
        <v>3000000</v>
      </c>
      <c r="M238" s="241"/>
      <c r="N238" s="241">
        <f t="shared" si="3"/>
        <v>9000000</v>
      </c>
      <c r="O238" s="264"/>
      <c r="P238" s="265"/>
    </row>
    <row r="239" spans="2:16" x14ac:dyDescent="0.25">
      <c r="B239" s="236">
        <v>243</v>
      </c>
      <c r="C239" s="236">
        <v>263</v>
      </c>
      <c r="D239" s="237" t="s">
        <v>1680</v>
      </c>
      <c r="E239" s="238">
        <v>40406901140056</v>
      </c>
      <c r="F239" s="238"/>
      <c r="G239" s="239" t="s">
        <v>4114</v>
      </c>
      <c r="H239" s="237" t="s">
        <v>2424</v>
      </c>
      <c r="I239" s="237" t="s">
        <v>3226</v>
      </c>
      <c r="J239" s="241">
        <v>12000000</v>
      </c>
      <c r="K239" s="241">
        <v>0</v>
      </c>
      <c r="L239" s="263">
        <v>4000000</v>
      </c>
      <c r="M239" s="241"/>
      <c r="N239" s="241">
        <f t="shared" si="3"/>
        <v>8000000</v>
      </c>
      <c r="O239" s="264"/>
      <c r="P239" s="265"/>
    </row>
    <row r="240" spans="2:16" x14ac:dyDescent="0.25">
      <c r="B240" s="236">
        <v>244</v>
      </c>
      <c r="C240" s="236">
        <v>264</v>
      </c>
      <c r="D240" s="237" t="s">
        <v>1702</v>
      </c>
      <c r="E240" s="238">
        <v>41006720940014</v>
      </c>
      <c r="F240" s="238"/>
      <c r="G240" s="239" t="s">
        <v>4944</v>
      </c>
      <c r="H240" s="237" t="s">
        <v>2424</v>
      </c>
      <c r="I240" s="237" t="s">
        <v>3226</v>
      </c>
      <c r="J240" s="241">
        <v>12000000</v>
      </c>
      <c r="K240" s="241">
        <v>0</v>
      </c>
      <c r="L240" s="263">
        <v>-32000000</v>
      </c>
      <c r="M240" s="241"/>
      <c r="N240" s="241">
        <f t="shared" si="3"/>
        <v>44000000</v>
      </c>
      <c r="O240" s="264"/>
      <c r="P240" s="265">
        <v>1</v>
      </c>
    </row>
    <row r="241" spans="2:16" x14ac:dyDescent="0.25">
      <c r="B241" s="236">
        <v>245</v>
      </c>
      <c r="C241" s="236">
        <v>265</v>
      </c>
      <c r="D241" s="237" t="s">
        <v>1711</v>
      </c>
      <c r="E241" s="238">
        <v>30706941010010</v>
      </c>
      <c r="F241" s="238"/>
      <c r="G241" s="239" t="s">
        <v>4123</v>
      </c>
      <c r="H241" s="237" t="s">
        <v>2424</v>
      </c>
      <c r="I241" s="237" t="s">
        <v>3226</v>
      </c>
      <c r="J241" s="241">
        <v>12000000</v>
      </c>
      <c r="K241" s="241">
        <v>0</v>
      </c>
      <c r="L241" s="263">
        <v>0</v>
      </c>
      <c r="M241" s="241"/>
      <c r="N241" s="241">
        <f t="shared" si="3"/>
        <v>12000000</v>
      </c>
      <c r="O241" s="264"/>
      <c r="P241" s="265"/>
    </row>
    <row r="242" spans="2:16" x14ac:dyDescent="0.25">
      <c r="B242" s="236">
        <v>246</v>
      </c>
      <c r="C242" s="236">
        <v>266</v>
      </c>
      <c r="D242" s="237" t="s">
        <v>1717</v>
      </c>
      <c r="E242" s="238">
        <v>30101965300028</v>
      </c>
      <c r="F242" s="238"/>
      <c r="G242" s="239" t="s">
        <v>4124</v>
      </c>
      <c r="H242" s="237" t="s">
        <v>2424</v>
      </c>
      <c r="I242" s="237" t="s">
        <v>3226</v>
      </c>
      <c r="J242" s="241">
        <v>12000000</v>
      </c>
      <c r="K242" s="243">
        <v>0</v>
      </c>
      <c r="L242" s="263">
        <v>2500000</v>
      </c>
      <c r="M242" s="241"/>
      <c r="N242" s="241">
        <f t="shared" si="3"/>
        <v>9500000</v>
      </c>
      <c r="O242" s="264"/>
      <c r="P242" s="265">
        <v>1</v>
      </c>
    </row>
    <row r="243" spans="2:16" x14ac:dyDescent="0.25">
      <c r="B243" s="236">
        <v>247</v>
      </c>
      <c r="C243" s="236">
        <v>267</v>
      </c>
      <c r="D243" s="237" t="s">
        <v>1718</v>
      </c>
      <c r="E243" s="238">
        <v>42108941000117</v>
      </c>
      <c r="F243" s="238"/>
      <c r="G243" s="239" t="s">
        <v>4125</v>
      </c>
      <c r="H243" s="237" t="s">
        <v>2424</v>
      </c>
      <c r="I243" s="237" t="s">
        <v>3226</v>
      </c>
      <c r="J243" s="241">
        <v>12000000</v>
      </c>
      <c r="K243" s="241">
        <v>0</v>
      </c>
      <c r="L243" s="263">
        <v>12100000</v>
      </c>
      <c r="M243" s="241"/>
      <c r="N243" s="241">
        <f t="shared" si="3"/>
        <v>-100000</v>
      </c>
      <c r="O243" s="264"/>
      <c r="P243" s="265"/>
    </row>
    <row r="244" spans="2:16" x14ac:dyDescent="0.25">
      <c r="B244" s="236">
        <v>248</v>
      </c>
      <c r="C244" s="236">
        <v>268</v>
      </c>
      <c r="D244" s="237" t="s">
        <v>1725</v>
      </c>
      <c r="E244" s="238">
        <v>41309810950017</v>
      </c>
      <c r="F244" s="238"/>
      <c r="G244" s="239" t="s">
        <v>4126</v>
      </c>
      <c r="H244" s="237" t="s">
        <v>2424</v>
      </c>
      <c r="I244" s="237" t="s">
        <v>3226</v>
      </c>
      <c r="J244" s="241">
        <v>12000000</v>
      </c>
      <c r="K244" s="241">
        <v>0</v>
      </c>
      <c r="L244" s="263">
        <v>12000000</v>
      </c>
      <c r="M244" s="241"/>
      <c r="N244" s="241">
        <f t="shared" si="3"/>
        <v>0</v>
      </c>
      <c r="O244" s="264"/>
      <c r="P244" s="265"/>
    </row>
    <row r="245" spans="2:16" x14ac:dyDescent="0.25">
      <c r="B245" s="236">
        <v>249</v>
      </c>
      <c r="C245" s="236">
        <v>269</v>
      </c>
      <c r="D245" s="245" t="s">
        <v>1747</v>
      </c>
      <c r="E245" s="238">
        <v>41003945280017</v>
      </c>
      <c r="F245" s="238"/>
      <c r="G245" s="239" t="s">
        <v>3124</v>
      </c>
      <c r="H245" s="237" t="s">
        <v>2424</v>
      </c>
      <c r="I245" s="237" t="s">
        <v>3226</v>
      </c>
      <c r="J245" s="241">
        <v>12000000</v>
      </c>
      <c r="K245" s="241">
        <v>0</v>
      </c>
      <c r="L245" s="263">
        <v>0</v>
      </c>
      <c r="M245" s="241"/>
      <c r="N245" s="241">
        <f t="shared" si="3"/>
        <v>12000000</v>
      </c>
      <c r="O245" s="264" t="s">
        <v>4952</v>
      </c>
      <c r="P245" s="265"/>
    </row>
    <row r="246" spans="2:16" x14ac:dyDescent="0.25">
      <c r="B246" s="236">
        <v>250</v>
      </c>
      <c r="C246" s="236">
        <v>270</v>
      </c>
      <c r="D246" s="237" t="s">
        <v>1754</v>
      </c>
      <c r="E246" s="238">
        <v>40506851140075</v>
      </c>
      <c r="F246" s="238"/>
      <c r="G246" s="239" t="s">
        <v>4135</v>
      </c>
      <c r="H246" s="237" t="s">
        <v>2424</v>
      </c>
      <c r="I246" s="237" t="s">
        <v>3226</v>
      </c>
      <c r="J246" s="241">
        <v>12000000</v>
      </c>
      <c r="K246" s="241">
        <v>0</v>
      </c>
      <c r="L246" s="263">
        <v>4000000</v>
      </c>
      <c r="M246" s="241"/>
      <c r="N246" s="241">
        <f t="shared" si="3"/>
        <v>8000000</v>
      </c>
      <c r="O246" s="264"/>
      <c r="P246" s="265"/>
    </row>
    <row r="247" spans="2:16" x14ac:dyDescent="0.25">
      <c r="B247" s="236">
        <v>251</v>
      </c>
      <c r="C247" s="236">
        <v>271</v>
      </c>
      <c r="D247" s="237" t="s">
        <v>1761</v>
      </c>
      <c r="E247" s="238">
        <v>50101005380027</v>
      </c>
      <c r="F247" s="238"/>
      <c r="G247" s="239" t="s">
        <v>4140</v>
      </c>
      <c r="H247" s="237" t="s">
        <v>2424</v>
      </c>
      <c r="I247" s="237" t="s">
        <v>3226</v>
      </c>
      <c r="J247" s="241">
        <v>12000000</v>
      </c>
      <c r="K247" s="241">
        <v>0</v>
      </c>
      <c r="L247" s="263">
        <v>0</v>
      </c>
      <c r="M247" s="241"/>
      <c r="N247" s="241">
        <f t="shared" si="3"/>
        <v>12000000</v>
      </c>
      <c r="O247" s="264"/>
      <c r="P247" s="265"/>
    </row>
    <row r="248" spans="2:16" x14ac:dyDescent="0.25">
      <c r="B248" s="236">
        <v>252</v>
      </c>
      <c r="C248" s="236">
        <v>272</v>
      </c>
      <c r="D248" s="237" t="s">
        <v>1783</v>
      </c>
      <c r="E248" s="238">
        <v>31208891140072</v>
      </c>
      <c r="F248" s="238"/>
      <c r="G248" s="239" t="s">
        <v>4141</v>
      </c>
      <c r="H248" s="237" t="s">
        <v>2424</v>
      </c>
      <c r="I248" s="237" t="s">
        <v>3226</v>
      </c>
      <c r="J248" s="241">
        <v>12000000</v>
      </c>
      <c r="K248" s="241">
        <v>0</v>
      </c>
      <c r="L248" s="263">
        <v>4500000</v>
      </c>
      <c r="M248" s="241"/>
      <c r="N248" s="241">
        <f t="shared" si="3"/>
        <v>7500000</v>
      </c>
      <c r="O248" s="264"/>
      <c r="P248" s="265"/>
    </row>
    <row r="249" spans="2:16" x14ac:dyDescent="0.25">
      <c r="B249" s="236">
        <v>253</v>
      </c>
      <c r="C249" s="236">
        <v>273</v>
      </c>
      <c r="D249" s="237" t="s">
        <v>1800</v>
      </c>
      <c r="E249" s="238">
        <v>41602931110035</v>
      </c>
      <c r="F249" s="238"/>
      <c r="G249" s="239" t="s">
        <v>4144</v>
      </c>
      <c r="H249" s="237" t="s">
        <v>2424</v>
      </c>
      <c r="I249" s="237" t="s">
        <v>3226</v>
      </c>
      <c r="J249" s="241">
        <v>12000000</v>
      </c>
      <c r="K249" s="241">
        <v>0</v>
      </c>
      <c r="L249" s="263">
        <v>0</v>
      </c>
      <c r="M249" s="241"/>
      <c r="N249" s="241">
        <f t="shared" si="3"/>
        <v>12000000</v>
      </c>
      <c r="O249" s="264"/>
      <c r="P249" s="265"/>
    </row>
    <row r="250" spans="2:16" x14ac:dyDescent="0.25">
      <c r="B250" s="236">
        <v>254</v>
      </c>
      <c r="C250" s="236">
        <v>274</v>
      </c>
      <c r="D250" s="237" t="s">
        <v>1818</v>
      </c>
      <c r="E250" s="238">
        <v>31212965350034</v>
      </c>
      <c r="F250" s="238"/>
      <c r="G250" s="239" t="s">
        <v>4149</v>
      </c>
      <c r="H250" s="237" t="s">
        <v>2424</v>
      </c>
      <c r="I250" s="237" t="s">
        <v>3226</v>
      </c>
      <c r="J250" s="241">
        <v>12000000</v>
      </c>
      <c r="K250" s="241">
        <v>0</v>
      </c>
      <c r="L250" s="263">
        <v>12000000</v>
      </c>
      <c r="M250" s="241"/>
      <c r="N250" s="241">
        <f t="shared" si="3"/>
        <v>0</v>
      </c>
      <c r="O250" s="264"/>
      <c r="P250" s="265"/>
    </row>
    <row r="251" spans="2:16" x14ac:dyDescent="0.25">
      <c r="B251" s="236">
        <v>255</v>
      </c>
      <c r="C251" s="236">
        <v>275</v>
      </c>
      <c r="D251" s="237" t="s">
        <v>1847</v>
      </c>
      <c r="E251" s="238">
        <v>40507881120020</v>
      </c>
      <c r="F251" s="238"/>
      <c r="G251" s="239" t="s">
        <v>4158</v>
      </c>
      <c r="H251" s="237" t="s">
        <v>2424</v>
      </c>
      <c r="I251" s="237" t="s">
        <v>3226</v>
      </c>
      <c r="J251" s="241">
        <v>12000000</v>
      </c>
      <c r="K251" s="241">
        <v>0</v>
      </c>
      <c r="L251" s="263">
        <v>6000000</v>
      </c>
      <c r="M251" s="241"/>
      <c r="N251" s="241">
        <f t="shared" si="3"/>
        <v>6000000</v>
      </c>
      <c r="O251" s="264"/>
      <c r="P251" s="265"/>
    </row>
    <row r="252" spans="2:16" x14ac:dyDescent="0.25">
      <c r="B252" s="236">
        <v>256</v>
      </c>
      <c r="C252" s="236">
        <v>276</v>
      </c>
      <c r="D252" s="237" t="s">
        <v>1850</v>
      </c>
      <c r="E252" s="238">
        <v>40801871110045</v>
      </c>
      <c r="F252" s="238"/>
      <c r="G252" s="239" t="s">
        <v>4160</v>
      </c>
      <c r="H252" s="237" t="s">
        <v>2424</v>
      </c>
      <c r="I252" s="237" t="s">
        <v>3226</v>
      </c>
      <c r="J252" s="241">
        <v>12000000</v>
      </c>
      <c r="K252" s="241">
        <v>0</v>
      </c>
      <c r="L252" s="263">
        <v>6000000</v>
      </c>
      <c r="M252" s="241"/>
      <c r="N252" s="241">
        <f t="shared" si="3"/>
        <v>6000000</v>
      </c>
      <c r="O252" s="264"/>
      <c r="P252" s="265"/>
    </row>
    <row r="253" spans="2:16" x14ac:dyDescent="0.25">
      <c r="B253" s="236">
        <v>257</v>
      </c>
      <c r="C253" s="236">
        <v>277</v>
      </c>
      <c r="D253" s="237" t="s">
        <v>1874</v>
      </c>
      <c r="E253" s="238">
        <v>32706995260010</v>
      </c>
      <c r="F253" s="238"/>
      <c r="G253" s="239" t="s">
        <v>4169</v>
      </c>
      <c r="H253" s="237" t="s">
        <v>2424</v>
      </c>
      <c r="I253" s="237" t="s">
        <v>3226</v>
      </c>
      <c r="J253" s="241">
        <v>12000000</v>
      </c>
      <c r="K253" s="241">
        <v>0</v>
      </c>
      <c r="L253" s="263">
        <v>3000000</v>
      </c>
      <c r="M253" s="241"/>
      <c r="N253" s="241">
        <f t="shared" si="3"/>
        <v>9000000</v>
      </c>
      <c r="O253" s="264"/>
      <c r="P253" s="265">
        <v>1</v>
      </c>
    </row>
    <row r="254" spans="2:16" x14ac:dyDescent="0.25">
      <c r="B254" s="236">
        <v>258</v>
      </c>
      <c r="C254" s="236">
        <v>278</v>
      </c>
      <c r="D254" s="237" t="s">
        <v>1876</v>
      </c>
      <c r="E254" s="238">
        <v>62411025310018</v>
      </c>
      <c r="F254" s="238"/>
      <c r="G254" s="239" t="s">
        <v>4170</v>
      </c>
      <c r="H254" s="237" t="s">
        <v>2424</v>
      </c>
      <c r="I254" s="237" t="s">
        <v>3226</v>
      </c>
      <c r="J254" s="241">
        <v>12000000</v>
      </c>
      <c r="K254" s="241">
        <v>0</v>
      </c>
      <c r="L254" s="263">
        <v>3000000</v>
      </c>
      <c r="M254" s="241"/>
      <c r="N254" s="241">
        <f t="shared" si="3"/>
        <v>9000000</v>
      </c>
      <c r="O254" s="264"/>
      <c r="P254" s="265"/>
    </row>
    <row r="255" spans="2:16" x14ac:dyDescent="0.25">
      <c r="B255" s="236">
        <v>259</v>
      </c>
      <c r="C255" s="236">
        <v>279</v>
      </c>
      <c r="D255" s="237" t="s">
        <v>1884</v>
      </c>
      <c r="E255" s="238">
        <v>41806791050036</v>
      </c>
      <c r="F255" s="238"/>
      <c r="G255" s="239" t="s">
        <v>4173</v>
      </c>
      <c r="H255" s="237" t="s">
        <v>2424</v>
      </c>
      <c r="I255" s="237" t="s">
        <v>3226</v>
      </c>
      <c r="J255" s="241">
        <v>12000000</v>
      </c>
      <c r="K255" s="241">
        <v>0</v>
      </c>
      <c r="L255" s="263">
        <v>4774648</v>
      </c>
      <c r="M255" s="241"/>
      <c r="N255" s="241">
        <f t="shared" si="3"/>
        <v>7225352</v>
      </c>
      <c r="O255" s="264"/>
      <c r="P255" s="265"/>
    </row>
    <row r="256" spans="2:16" x14ac:dyDescent="0.25">
      <c r="B256" s="236">
        <v>260</v>
      </c>
      <c r="C256" s="236">
        <v>280</v>
      </c>
      <c r="D256" s="237" t="s">
        <v>1921</v>
      </c>
      <c r="E256" s="238">
        <v>41206851100053</v>
      </c>
      <c r="F256" s="238"/>
      <c r="G256" s="239" t="s">
        <v>4183</v>
      </c>
      <c r="H256" s="237" t="s">
        <v>2424</v>
      </c>
      <c r="I256" s="237" t="s">
        <v>3226</v>
      </c>
      <c r="J256" s="241">
        <v>12000000</v>
      </c>
      <c r="K256" s="241">
        <v>0</v>
      </c>
      <c r="L256" s="263">
        <v>8000000</v>
      </c>
      <c r="M256" s="241"/>
      <c r="N256" s="241">
        <f t="shared" si="3"/>
        <v>4000000</v>
      </c>
      <c r="O256" s="264"/>
      <c r="P256" s="265"/>
    </row>
    <row r="257" spans="2:16" x14ac:dyDescent="0.25">
      <c r="B257" s="236">
        <v>261</v>
      </c>
      <c r="C257" s="236">
        <v>281</v>
      </c>
      <c r="D257" s="237" t="s">
        <v>1924</v>
      </c>
      <c r="E257" s="238">
        <v>32608975260028</v>
      </c>
      <c r="F257" s="238"/>
      <c r="G257" s="239" t="s">
        <v>4184</v>
      </c>
      <c r="H257" s="237" t="s">
        <v>2424</v>
      </c>
      <c r="I257" s="237" t="s">
        <v>3226</v>
      </c>
      <c r="J257" s="241">
        <v>12000000</v>
      </c>
      <c r="K257" s="241">
        <v>0</v>
      </c>
      <c r="L257" s="263">
        <v>0</v>
      </c>
      <c r="M257" s="241"/>
      <c r="N257" s="241">
        <f t="shared" si="3"/>
        <v>12000000</v>
      </c>
      <c r="O257" s="264"/>
      <c r="P257" s="265"/>
    </row>
    <row r="258" spans="2:16" x14ac:dyDescent="0.25">
      <c r="B258" s="236">
        <v>262</v>
      </c>
      <c r="C258" s="236">
        <v>282</v>
      </c>
      <c r="D258" s="237" t="s">
        <v>1953</v>
      </c>
      <c r="E258" s="238">
        <v>41103831140071</v>
      </c>
      <c r="F258" s="238"/>
      <c r="G258" s="239" t="s">
        <v>4190</v>
      </c>
      <c r="H258" s="237" t="s">
        <v>2424</v>
      </c>
      <c r="I258" s="237" t="s">
        <v>3226</v>
      </c>
      <c r="J258" s="241">
        <v>12000000</v>
      </c>
      <c r="K258" s="241">
        <v>0</v>
      </c>
      <c r="L258" s="263">
        <v>6000000</v>
      </c>
      <c r="M258" s="241"/>
      <c r="N258" s="241">
        <f t="shared" si="3"/>
        <v>6000000</v>
      </c>
      <c r="O258" s="264"/>
      <c r="P258" s="265"/>
    </row>
    <row r="259" spans="2:16" x14ac:dyDescent="0.25">
      <c r="B259" s="236">
        <v>264</v>
      </c>
      <c r="C259" s="236">
        <v>284</v>
      </c>
      <c r="D259" s="237" t="s">
        <v>1962</v>
      </c>
      <c r="E259" s="238">
        <v>41606881090074</v>
      </c>
      <c r="F259" s="238"/>
      <c r="G259" s="239" t="s">
        <v>3227</v>
      </c>
      <c r="H259" s="237" t="s">
        <v>2424</v>
      </c>
      <c r="I259" s="237" t="s">
        <v>3226</v>
      </c>
      <c r="J259" s="241">
        <v>12000000</v>
      </c>
      <c r="K259" s="243">
        <v>0</v>
      </c>
      <c r="L259" s="263">
        <v>625702</v>
      </c>
      <c r="M259" s="241"/>
      <c r="N259" s="241">
        <f t="shared" ref="N259:N322" si="4">J259-K259-L259</f>
        <v>11374298</v>
      </c>
      <c r="O259" s="264"/>
      <c r="P259" s="265">
        <v>1</v>
      </c>
    </row>
    <row r="260" spans="2:16" x14ac:dyDescent="0.25">
      <c r="B260" s="236">
        <v>265</v>
      </c>
      <c r="C260" s="236">
        <v>285</v>
      </c>
      <c r="D260" s="237" t="s">
        <v>1977</v>
      </c>
      <c r="E260" s="238">
        <v>30311851100032</v>
      </c>
      <c r="F260" s="238"/>
      <c r="G260" s="239" t="s">
        <v>4194</v>
      </c>
      <c r="H260" s="237" t="s">
        <v>2424</v>
      </c>
      <c r="I260" s="237" t="s">
        <v>3226</v>
      </c>
      <c r="J260" s="241">
        <v>12000000</v>
      </c>
      <c r="K260" s="241">
        <v>0</v>
      </c>
      <c r="L260" s="263">
        <v>3000000</v>
      </c>
      <c r="M260" s="241"/>
      <c r="N260" s="241">
        <f t="shared" si="4"/>
        <v>9000000</v>
      </c>
      <c r="O260" s="264"/>
      <c r="P260" s="265">
        <v>1</v>
      </c>
    </row>
    <row r="261" spans="2:16" x14ac:dyDescent="0.25">
      <c r="B261" s="236">
        <v>266</v>
      </c>
      <c r="C261" s="236">
        <v>286</v>
      </c>
      <c r="D261" s="237" t="s">
        <v>2010</v>
      </c>
      <c r="E261" s="238">
        <v>60904035260010</v>
      </c>
      <c r="F261" s="238"/>
      <c r="G261" s="239" t="s">
        <v>4202</v>
      </c>
      <c r="H261" s="237" t="s">
        <v>2424</v>
      </c>
      <c r="I261" s="237" t="s">
        <v>3226</v>
      </c>
      <c r="J261" s="241">
        <v>12000000</v>
      </c>
      <c r="K261" s="241">
        <v>0</v>
      </c>
      <c r="L261" s="263">
        <v>0</v>
      </c>
      <c r="M261" s="241"/>
      <c r="N261" s="241">
        <f t="shared" si="4"/>
        <v>12000000</v>
      </c>
      <c r="O261" s="264"/>
      <c r="P261" s="265"/>
    </row>
    <row r="262" spans="2:16" x14ac:dyDescent="0.25">
      <c r="B262" s="236">
        <v>267</v>
      </c>
      <c r="C262" s="236">
        <v>287</v>
      </c>
      <c r="D262" s="237" t="s">
        <v>2088</v>
      </c>
      <c r="E262" s="238">
        <v>41708995260010</v>
      </c>
      <c r="F262" s="238"/>
      <c r="G262" s="239" t="s">
        <v>4224</v>
      </c>
      <c r="H262" s="237" t="s">
        <v>2424</v>
      </c>
      <c r="I262" s="237" t="s">
        <v>3226</v>
      </c>
      <c r="J262" s="241">
        <v>12000000</v>
      </c>
      <c r="K262" s="241">
        <v>0</v>
      </c>
      <c r="L262" s="263">
        <v>95</v>
      </c>
      <c r="M262" s="241"/>
      <c r="N262" s="241">
        <f t="shared" si="4"/>
        <v>11999905</v>
      </c>
      <c r="O262" s="264"/>
      <c r="P262" s="265"/>
    </row>
    <row r="263" spans="2:16" x14ac:dyDescent="0.25">
      <c r="B263" s="236">
        <v>268</v>
      </c>
      <c r="C263" s="236">
        <v>288</v>
      </c>
      <c r="D263" s="237" t="s">
        <v>2130</v>
      </c>
      <c r="E263" s="238">
        <v>51808005320026</v>
      </c>
      <c r="F263" s="238"/>
      <c r="G263" s="239" t="s">
        <v>4234</v>
      </c>
      <c r="H263" s="237" t="s">
        <v>2424</v>
      </c>
      <c r="I263" s="237" t="s">
        <v>3226</v>
      </c>
      <c r="J263" s="241">
        <v>12000000</v>
      </c>
      <c r="K263" s="241">
        <v>0</v>
      </c>
      <c r="L263" s="263">
        <v>0</v>
      </c>
      <c r="M263" s="241"/>
      <c r="N263" s="241">
        <f t="shared" si="4"/>
        <v>12000000</v>
      </c>
      <c r="O263" s="264"/>
      <c r="P263" s="265"/>
    </row>
    <row r="264" spans="2:16" x14ac:dyDescent="0.25">
      <c r="B264" s="236">
        <v>269</v>
      </c>
      <c r="C264" s="236">
        <v>289</v>
      </c>
      <c r="D264" s="237" t="s">
        <v>2176</v>
      </c>
      <c r="E264" s="238">
        <v>52003035360032</v>
      </c>
      <c r="F264" s="238"/>
      <c r="G264" s="239" t="s">
        <v>4243</v>
      </c>
      <c r="H264" s="237" t="s">
        <v>2424</v>
      </c>
      <c r="I264" s="237" t="s">
        <v>3226</v>
      </c>
      <c r="J264" s="241">
        <v>12000000</v>
      </c>
      <c r="K264" s="241">
        <v>0</v>
      </c>
      <c r="L264" s="263">
        <v>0</v>
      </c>
      <c r="M264" s="241"/>
      <c r="N264" s="241">
        <f t="shared" si="4"/>
        <v>12000000</v>
      </c>
      <c r="O264" s="264"/>
      <c r="P264" s="265"/>
    </row>
    <row r="265" spans="2:16" x14ac:dyDescent="0.25">
      <c r="B265" s="236">
        <v>270</v>
      </c>
      <c r="C265" s="236">
        <v>290</v>
      </c>
      <c r="D265" s="237" t="s">
        <v>2296</v>
      </c>
      <c r="E265" s="238">
        <v>61201005350027</v>
      </c>
      <c r="F265" s="238"/>
      <c r="G265" s="239" t="s">
        <v>4280</v>
      </c>
      <c r="H265" s="237" t="s">
        <v>2424</v>
      </c>
      <c r="I265" s="237" t="s">
        <v>3226</v>
      </c>
      <c r="J265" s="241">
        <v>12000000</v>
      </c>
      <c r="K265" s="241">
        <v>0</v>
      </c>
      <c r="L265" s="263">
        <v>12000000</v>
      </c>
      <c r="M265" s="241"/>
      <c r="N265" s="241">
        <f t="shared" si="4"/>
        <v>0</v>
      </c>
      <c r="O265" s="264"/>
      <c r="P265" s="265"/>
    </row>
    <row r="266" spans="2:16" x14ac:dyDescent="0.25">
      <c r="B266" s="236">
        <v>271</v>
      </c>
      <c r="C266" s="236">
        <v>291</v>
      </c>
      <c r="D266" s="237" t="s">
        <v>1334</v>
      </c>
      <c r="E266" s="238">
        <v>63107016380014</v>
      </c>
      <c r="F266" s="238"/>
      <c r="G266" s="239" t="s">
        <v>4007</v>
      </c>
      <c r="H266" s="237" t="s">
        <v>2424</v>
      </c>
      <c r="I266" s="237" t="s">
        <v>2910</v>
      </c>
      <c r="J266" s="241">
        <v>12000000</v>
      </c>
      <c r="K266" s="241">
        <v>0</v>
      </c>
      <c r="L266" s="263">
        <v>0</v>
      </c>
      <c r="M266" s="241"/>
      <c r="N266" s="241">
        <f t="shared" si="4"/>
        <v>12000000</v>
      </c>
      <c r="O266" s="264"/>
      <c r="P266" s="265"/>
    </row>
    <row r="267" spans="2:16" x14ac:dyDescent="0.25">
      <c r="B267" s="236">
        <v>272</v>
      </c>
      <c r="C267" s="236">
        <v>292</v>
      </c>
      <c r="D267" s="237" t="s">
        <v>1389</v>
      </c>
      <c r="E267" s="238">
        <v>60509035350060</v>
      </c>
      <c r="F267" s="238"/>
      <c r="G267" s="239" t="s">
        <v>4034</v>
      </c>
      <c r="H267" s="237" t="s">
        <v>2424</v>
      </c>
      <c r="I267" s="237" t="s">
        <v>2910</v>
      </c>
      <c r="J267" s="241">
        <v>12000000</v>
      </c>
      <c r="K267" s="241">
        <v>0</v>
      </c>
      <c r="L267" s="263">
        <v>6050000</v>
      </c>
      <c r="M267" s="241"/>
      <c r="N267" s="241">
        <f t="shared" si="4"/>
        <v>5950000</v>
      </c>
      <c r="O267" s="264"/>
      <c r="P267" s="265"/>
    </row>
    <row r="268" spans="2:16" x14ac:dyDescent="0.25">
      <c r="B268" s="236">
        <v>273</v>
      </c>
      <c r="C268" s="236">
        <v>293</v>
      </c>
      <c r="D268" s="237" t="s">
        <v>1391</v>
      </c>
      <c r="E268" s="238">
        <v>51812005320018</v>
      </c>
      <c r="F268" s="238"/>
      <c r="G268" s="239" t="s">
        <v>4035</v>
      </c>
      <c r="H268" s="237" t="s">
        <v>2424</v>
      </c>
      <c r="I268" s="237" t="s">
        <v>2910</v>
      </c>
      <c r="J268" s="241">
        <v>12000000</v>
      </c>
      <c r="K268" s="241">
        <v>0</v>
      </c>
      <c r="L268" s="263">
        <v>690</v>
      </c>
      <c r="M268" s="241"/>
      <c r="N268" s="241">
        <f t="shared" si="4"/>
        <v>11999310</v>
      </c>
      <c r="O268" s="264"/>
      <c r="P268" s="265"/>
    </row>
    <row r="269" spans="2:16" x14ac:dyDescent="0.25">
      <c r="B269" s="236">
        <v>274</v>
      </c>
      <c r="C269" s="236">
        <v>294</v>
      </c>
      <c r="D269" s="245" t="s">
        <v>1402</v>
      </c>
      <c r="E269" s="238">
        <v>60901025280049</v>
      </c>
      <c r="F269" s="238"/>
      <c r="G269" s="239" t="s">
        <v>3124</v>
      </c>
      <c r="H269" s="237" t="s">
        <v>2424</v>
      </c>
      <c r="I269" s="237" t="s">
        <v>2910</v>
      </c>
      <c r="J269" s="241">
        <v>12000000</v>
      </c>
      <c r="K269" s="241">
        <v>0</v>
      </c>
      <c r="L269" s="263">
        <v>12000000</v>
      </c>
      <c r="M269" s="241"/>
      <c r="N269" s="241">
        <f t="shared" si="4"/>
        <v>0</v>
      </c>
      <c r="O269" s="264" t="s">
        <v>4952</v>
      </c>
      <c r="P269" s="265"/>
    </row>
    <row r="270" spans="2:16" x14ac:dyDescent="0.25">
      <c r="B270" s="236">
        <v>275</v>
      </c>
      <c r="C270" s="236">
        <v>295</v>
      </c>
      <c r="D270" s="237" t="s">
        <v>1420</v>
      </c>
      <c r="E270" s="238">
        <v>43005995350021</v>
      </c>
      <c r="F270" s="238"/>
      <c r="G270" s="239" t="s">
        <v>4042</v>
      </c>
      <c r="H270" s="237" t="s">
        <v>2424</v>
      </c>
      <c r="I270" s="237" t="s">
        <v>2910</v>
      </c>
      <c r="J270" s="241">
        <v>12000000</v>
      </c>
      <c r="K270" s="241">
        <v>0</v>
      </c>
      <c r="L270" s="263">
        <v>3000000</v>
      </c>
      <c r="M270" s="241"/>
      <c r="N270" s="241">
        <f t="shared" si="4"/>
        <v>9000000</v>
      </c>
      <c r="O270" s="264"/>
      <c r="P270" s="265"/>
    </row>
    <row r="271" spans="2:16" x14ac:dyDescent="0.25">
      <c r="B271" s="236">
        <v>276</v>
      </c>
      <c r="C271" s="236">
        <v>298</v>
      </c>
      <c r="D271" s="237" t="s">
        <v>1522</v>
      </c>
      <c r="E271" s="238">
        <v>31811891140036</v>
      </c>
      <c r="F271" s="238"/>
      <c r="G271" s="246" t="s">
        <v>4063</v>
      </c>
      <c r="H271" s="237" t="s">
        <v>2424</v>
      </c>
      <c r="I271" s="237" t="s">
        <v>2910</v>
      </c>
      <c r="J271" s="241">
        <v>12000000</v>
      </c>
      <c r="K271" s="241">
        <v>0</v>
      </c>
      <c r="L271" s="263">
        <v>0</v>
      </c>
      <c r="M271" s="241"/>
      <c r="N271" s="241">
        <f t="shared" si="4"/>
        <v>12000000</v>
      </c>
      <c r="O271" s="264"/>
      <c r="P271" s="265"/>
    </row>
    <row r="272" spans="2:16" x14ac:dyDescent="0.25">
      <c r="B272" s="236">
        <v>277</v>
      </c>
      <c r="C272" s="236">
        <v>299</v>
      </c>
      <c r="D272" s="237" t="s">
        <v>1529</v>
      </c>
      <c r="E272" s="238">
        <v>40807891140079</v>
      </c>
      <c r="F272" s="238"/>
      <c r="G272" s="239" t="s">
        <v>4066</v>
      </c>
      <c r="H272" s="237" t="s">
        <v>2424</v>
      </c>
      <c r="I272" s="237" t="s">
        <v>2910</v>
      </c>
      <c r="J272" s="241">
        <v>12000000</v>
      </c>
      <c r="K272" s="241">
        <v>0</v>
      </c>
      <c r="L272" s="263">
        <v>3000000</v>
      </c>
      <c r="M272" s="241"/>
      <c r="N272" s="241">
        <f t="shared" si="4"/>
        <v>9000000</v>
      </c>
      <c r="O272" s="264"/>
      <c r="P272" s="265"/>
    </row>
    <row r="273" spans="2:16" x14ac:dyDescent="0.25">
      <c r="B273" s="236">
        <v>278</v>
      </c>
      <c r="C273" s="236">
        <v>300</v>
      </c>
      <c r="D273" s="237" t="s">
        <v>1543</v>
      </c>
      <c r="E273" s="238">
        <v>32509881140050</v>
      </c>
      <c r="F273" s="238"/>
      <c r="G273" s="247" t="s">
        <v>4071</v>
      </c>
      <c r="H273" s="237" t="s">
        <v>2424</v>
      </c>
      <c r="I273" s="237" t="s">
        <v>2910</v>
      </c>
      <c r="J273" s="241">
        <v>12000000</v>
      </c>
      <c r="K273" s="241">
        <v>0</v>
      </c>
      <c r="L273" s="263">
        <v>0</v>
      </c>
      <c r="M273" s="241"/>
      <c r="N273" s="241">
        <f t="shared" si="4"/>
        <v>12000000</v>
      </c>
      <c r="O273" s="264" t="s">
        <v>4952</v>
      </c>
      <c r="P273" s="265"/>
    </row>
    <row r="274" spans="2:16" x14ac:dyDescent="0.25">
      <c r="B274" s="236">
        <v>279</v>
      </c>
      <c r="C274" s="236">
        <v>301</v>
      </c>
      <c r="D274" s="237" t="s">
        <v>1617</v>
      </c>
      <c r="E274" s="238">
        <v>61911016060063</v>
      </c>
      <c r="F274" s="238"/>
      <c r="G274" s="239" t="s">
        <v>4100</v>
      </c>
      <c r="H274" s="237" t="s">
        <v>2424</v>
      </c>
      <c r="I274" s="237" t="s">
        <v>2910</v>
      </c>
      <c r="J274" s="241">
        <v>12000000</v>
      </c>
      <c r="K274" s="241">
        <v>0</v>
      </c>
      <c r="L274" s="263">
        <v>6000000</v>
      </c>
      <c r="M274" s="241"/>
      <c r="N274" s="241">
        <f t="shared" si="4"/>
        <v>6000000</v>
      </c>
      <c r="O274" s="264"/>
      <c r="P274" s="265"/>
    </row>
    <row r="275" spans="2:16" x14ac:dyDescent="0.25">
      <c r="B275" s="236">
        <v>280</v>
      </c>
      <c r="C275" s="236">
        <v>302</v>
      </c>
      <c r="D275" s="237" t="s">
        <v>1639</v>
      </c>
      <c r="E275" s="238">
        <v>62110005380024</v>
      </c>
      <c r="F275" s="238"/>
      <c r="G275" s="239" t="s">
        <v>4105</v>
      </c>
      <c r="H275" s="237" t="s">
        <v>2424</v>
      </c>
      <c r="I275" s="237" t="s">
        <v>2910</v>
      </c>
      <c r="J275" s="241">
        <v>12000000</v>
      </c>
      <c r="K275" s="241">
        <v>0</v>
      </c>
      <c r="L275" s="263">
        <v>12000000</v>
      </c>
      <c r="M275" s="241"/>
      <c r="N275" s="241">
        <f t="shared" si="4"/>
        <v>0</v>
      </c>
      <c r="O275" s="264"/>
      <c r="P275" s="265"/>
    </row>
    <row r="276" spans="2:16" x14ac:dyDescent="0.25">
      <c r="B276" s="236">
        <v>281</v>
      </c>
      <c r="C276" s="236">
        <v>303</v>
      </c>
      <c r="D276" s="237" t="s">
        <v>1652</v>
      </c>
      <c r="E276" s="238">
        <v>52812015300021</v>
      </c>
      <c r="F276" s="238"/>
      <c r="G276" s="239" t="s">
        <v>4107</v>
      </c>
      <c r="H276" s="237" t="s">
        <v>2424</v>
      </c>
      <c r="I276" s="237" t="s">
        <v>2910</v>
      </c>
      <c r="J276" s="241">
        <v>12000000</v>
      </c>
      <c r="K276" s="243">
        <v>0</v>
      </c>
      <c r="L276" s="263">
        <v>10500000</v>
      </c>
      <c r="M276" s="241"/>
      <c r="N276" s="241">
        <f t="shared" si="4"/>
        <v>1500000</v>
      </c>
      <c r="O276" s="264"/>
      <c r="P276" s="265"/>
    </row>
    <row r="277" spans="2:16" x14ac:dyDescent="0.25">
      <c r="B277" s="236">
        <v>282</v>
      </c>
      <c r="C277" s="236">
        <v>304</v>
      </c>
      <c r="D277" s="237" t="s">
        <v>1687</v>
      </c>
      <c r="E277" s="238">
        <v>41907905250019</v>
      </c>
      <c r="F277" s="238"/>
      <c r="G277" s="239" t="s">
        <v>4116</v>
      </c>
      <c r="H277" s="237" t="s">
        <v>2424</v>
      </c>
      <c r="I277" s="237" t="s">
        <v>2910</v>
      </c>
      <c r="J277" s="241">
        <v>12000000</v>
      </c>
      <c r="K277" s="241">
        <v>0</v>
      </c>
      <c r="L277" s="263">
        <v>6000000</v>
      </c>
      <c r="M277" s="241"/>
      <c r="N277" s="241">
        <f t="shared" si="4"/>
        <v>6000000</v>
      </c>
      <c r="O277" s="264"/>
      <c r="P277" s="265"/>
    </row>
    <row r="278" spans="2:16" x14ac:dyDescent="0.25">
      <c r="B278" s="236">
        <v>283</v>
      </c>
      <c r="C278" s="236">
        <v>305</v>
      </c>
      <c r="D278" s="237" t="s">
        <v>1701</v>
      </c>
      <c r="E278" s="238">
        <v>41812951000023</v>
      </c>
      <c r="F278" s="238"/>
      <c r="G278" s="247" t="s">
        <v>4120</v>
      </c>
      <c r="H278" s="237" t="s">
        <v>2424</v>
      </c>
      <c r="I278" s="237" t="s">
        <v>2910</v>
      </c>
      <c r="J278" s="241">
        <v>12000000</v>
      </c>
      <c r="K278" s="241">
        <v>0</v>
      </c>
      <c r="L278" s="263">
        <v>21500</v>
      </c>
      <c r="M278" s="241"/>
      <c r="N278" s="241">
        <f t="shared" si="4"/>
        <v>11978500</v>
      </c>
      <c r="O278" s="264"/>
      <c r="P278" s="265">
        <v>1</v>
      </c>
    </row>
    <row r="279" spans="2:16" x14ac:dyDescent="0.25">
      <c r="B279" s="236">
        <v>284</v>
      </c>
      <c r="C279" s="236">
        <v>306</v>
      </c>
      <c r="D279" s="245" t="s">
        <v>2909</v>
      </c>
      <c r="E279" s="238">
        <v>31106861140029</v>
      </c>
      <c r="F279" s="238"/>
      <c r="G279" s="247" t="s">
        <v>3124</v>
      </c>
      <c r="H279" s="237" t="s">
        <v>2424</v>
      </c>
      <c r="I279" s="237" t="s">
        <v>2910</v>
      </c>
      <c r="J279" s="241">
        <v>12000000</v>
      </c>
      <c r="K279" s="243">
        <v>0</v>
      </c>
      <c r="L279" s="263">
        <v>-18000000</v>
      </c>
      <c r="M279" s="241"/>
      <c r="N279" s="241">
        <f t="shared" si="4"/>
        <v>30000000</v>
      </c>
      <c r="O279" s="264" t="s">
        <v>4952</v>
      </c>
      <c r="P279" s="265"/>
    </row>
    <row r="280" spans="2:16" x14ac:dyDescent="0.25">
      <c r="B280" s="236">
        <v>285</v>
      </c>
      <c r="C280" s="236">
        <v>307</v>
      </c>
      <c r="D280" s="237" t="s">
        <v>1745</v>
      </c>
      <c r="E280" s="238">
        <v>30809921110024</v>
      </c>
      <c r="F280" s="238"/>
      <c r="G280" s="239" t="s">
        <v>4132</v>
      </c>
      <c r="H280" s="237" t="s">
        <v>2424</v>
      </c>
      <c r="I280" s="237" t="s">
        <v>2910</v>
      </c>
      <c r="J280" s="241">
        <v>12000000</v>
      </c>
      <c r="K280" s="241">
        <v>0</v>
      </c>
      <c r="L280" s="263">
        <v>30000</v>
      </c>
      <c r="M280" s="241"/>
      <c r="N280" s="241">
        <f t="shared" si="4"/>
        <v>11970000</v>
      </c>
      <c r="O280" s="264"/>
      <c r="P280" s="265"/>
    </row>
    <row r="281" spans="2:16" x14ac:dyDescent="0.25">
      <c r="B281" s="236">
        <v>286</v>
      </c>
      <c r="C281" s="236">
        <v>308</v>
      </c>
      <c r="D281" s="237" t="s">
        <v>1785</v>
      </c>
      <c r="E281" s="238">
        <v>31307931010022</v>
      </c>
      <c r="F281" s="238"/>
      <c r="G281" s="239" t="s">
        <v>4143</v>
      </c>
      <c r="H281" s="237" t="s">
        <v>2424</v>
      </c>
      <c r="I281" s="237" t="s">
        <v>2910</v>
      </c>
      <c r="J281" s="241">
        <v>12000000</v>
      </c>
      <c r="K281" s="241">
        <v>0</v>
      </c>
      <c r="L281" s="263">
        <v>0</v>
      </c>
      <c r="M281" s="241"/>
      <c r="N281" s="241">
        <f t="shared" si="4"/>
        <v>12000000</v>
      </c>
      <c r="O281" s="264"/>
      <c r="P281" s="265">
        <v>1</v>
      </c>
    </row>
    <row r="282" spans="2:16" x14ac:dyDescent="0.25">
      <c r="B282" s="236">
        <v>287</v>
      </c>
      <c r="C282" s="236">
        <v>309</v>
      </c>
      <c r="D282" s="237" t="s">
        <v>1810</v>
      </c>
      <c r="E282" s="238">
        <v>61609035260015</v>
      </c>
      <c r="F282" s="238"/>
      <c r="G282" s="247" t="s">
        <v>4145</v>
      </c>
      <c r="H282" s="237" t="s">
        <v>2424</v>
      </c>
      <c r="I282" s="237" t="s">
        <v>2910</v>
      </c>
      <c r="J282" s="241">
        <v>12000000</v>
      </c>
      <c r="K282" s="241">
        <v>0</v>
      </c>
      <c r="L282" s="263">
        <v>3000000</v>
      </c>
      <c r="M282" s="241"/>
      <c r="N282" s="241">
        <f t="shared" si="4"/>
        <v>9000000</v>
      </c>
      <c r="O282" s="264"/>
      <c r="P282" s="265"/>
    </row>
    <row r="283" spans="2:16" x14ac:dyDescent="0.25">
      <c r="B283" s="236">
        <v>288</v>
      </c>
      <c r="C283" s="236">
        <v>310</v>
      </c>
      <c r="D283" s="237" t="s">
        <v>1827</v>
      </c>
      <c r="E283" s="238">
        <v>32707881120021</v>
      </c>
      <c r="F283" s="238"/>
      <c r="G283" s="247" t="s">
        <v>4153</v>
      </c>
      <c r="H283" s="237" t="s">
        <v>2424</v>
      </c>
      <c r="I283" s="237" t="s">
        <v>2910</v>
      </c>
      <c r="J283" s="241">
        <v>12000000</v>
      </c>
      <c r="K283" s="241">
        <v>0</v>
      </c>
      <c r="L283" s="263">
        <v>-1000000</v>
      </c>
      <c r="M283" s="241"/>
      <c r="N283" s="241">
        <f t="shared" si="4"/>
        <v>13000000</v>
      </c>
      <c r="O283" s="264"/>
      <c r="P283" s="265"/>
    </row>
    <row r="284" spans="2:16" x14ac:dyDescent="0.25">
      <c r="B284" s="236">
        <v>289</v>
      </c>
      <c r="C284" s="236">
        <v>311</v>
      </c>
      <c r="D284" s="245" t="s">
        <v>1829</v>
      </c>
      <c r="E284" s="238">
        <v>40108951000079</v>
      </c>
      <c r="F284" s="238"/>
      <c r="G284" s="239" t="s">
        <v>3124</v>
      </c>
      <c r="H284" s="237" t="s">
        <v>2424</v>
      </c>
      <c r="I284" s="237" t="s">
        <v>2910</v>
      </c>
      <c r="J284" s="241">
        <v>12000000</v>
      </c>
      <c r="K284" s="241">
        <v>0</v>
      </c>
      <c r="L284" s="263">
        <v>12000000</v>
      </c>
      <c r="M284" s="241"/>
      <c r="N284" s="241">
        <f t="shared" si="4"/>
        <v>0</v>
      </c>
      <c r="O284" s="264" t="s">
        <v>4952</v>
      </c>
      <c r="P284" s="265"/>
    </row>
    <row r="285" spans="2:16" x14ac:dyDescent="0.25">
      <c r="B285" s="236">
        <v>290</v>
      </c>
      <c r="C285" s="236">
        <v>312</v>
      </c>
      <c r="D285" s="237" t="s">
        <v>1849</v>
      </c>
      <c r="E285" s="238">
        <v>32108995260010</v>
      </c>
      <c r="F285" s="238"/>
      <c r="G285" s="239" t="s">
        <v>4159</v>
      </c>
      <c r="H285" s="237" t="s">
        <v>2424</v>
      </c>
      <c r="I285" s="237" t="s">
        <v>2910</v>
      </c>
      <c r="J285" s="241">
        <v>12000000</v>
      </c>
      <c r="K285" s="241">
        <v>0</v>
      </c>
      <c r="L285" s="263">
        <v>4000000</v>
      </c>
      <c r="M285" s="241"/>
      <c r="N285" s="241">
        <f t="shared" si="4"/>
        <v>8000000</v>
      </c>
      <c r="O285" s="264"/>
      <c r="P285" s="265"/>
    </row>
    <row r="286" spans="2:16" x14ac:dyDescent="0.25">
      <c r="B286" s="236">
        <v>291</v>
      </c>
      <c r="C286" s="236">
        <v>313</v>
      </c>
      <c r="D286" s="237" t="s">
        <v>1857</v>
      </c>
      <c r="E286" s="238">
        <v>40709791070097</v>
      </c>
      <c r="F286" s="238"/>
      <c r="G286" s="239" t="s">
        <v>4164</v>
      </c>
      <c r="H286" s="237" t="s">
        <v>2424</v>
      </c>
      <c r="I286" s="237" t="s">
        <v>2910</v>
      </c>
      <c r="J286" s="241">
        <v>12000000</v>
      </c>
      <c r="K286" s="241">
        <v>0</v>
      </c>
      <c r="L286" s="263">
        <v>12000000</v>
      </c>
      <c r="M286" s="241"/>
      <c r="N286" s="241">
        <f t="shared" si="4"/>
        <v>0</v>
      </c>
      <c r="O286" s="264"/>
      <c r="P286" s="265"/>
    </row>
    <row r="287" spans="2:16" x14ac:dyDescent="0.25">
      <c r="B287" s="236">
        <v>292</v>
      </c>
      <c r="C287" s="236">
        <v>314</v>
      </c>
      <c r="D287" s="237" t="s">
        <v>1859</v>
      </c>
      <c r="E287" s="238">
        <v>50111025350065</v>
      </c>
      <c r="F287" s="238"/>
      <c r="G287" s="239" t="s">
        <v>4165</v>
      </c>
      <c r="H287" s="237" t="s">
        <v>2424</v>
      </c>
      <c r="I287" s="237" t="s">
        <v>2910</v>
      </c>
      <c r="J287" s="241">
        <v>12000000</v>
      </c>
      <c r="K287" s="241">
        <v>0</v>
      </c>
      <c r="L287" s="263">
        <v>0</v>
      </c>
      <c r="M287" s="241"/>
      <c r="N287" s="241">
        <f t="shared" si="4"/>
        <v>12000000</v>
      </c>
      <c r="O287" s="264"/>
      <c r="P287" s="265"/>
    </row>
    <row r="288" spans="2:16" x14ac:dyDescent="0.25">
      <c r="B288" s="236">
        <v>293</v>
      </c>
      <c r="C288" s="236">
        <v>315</v>
      </c>
      <c r="D288" s="237" t="s">
        <v>1865</v>
      </c>
      <c r="E288" s="238">
        <v>50302015280028</v>
      </c>
      <c r="F288" s="238"/>
      <c r="G288" s="239" t="s">
        <v>4167</v>
      </c>
      <c r="H288" s="237" t="s">
        <v>2424</v>
      </c>
      <c r="I288" s="237" t="s">
        <v>2910</v>
      </c>
      <c r="J288" s="241">
        <v>12000000</v>
      </c>
      <c r="K288" s="241">
        <v>0</v>
      </c>
      <c r="L288" s="263">
        <v>3000000</v>
      </c>
      <c r="M288" s="241"/>
      <c r="N288" s="241">
        <f t="shared" si="4"/>
        <v>9000000</v>
      </c>
      <c r="O288" s="264"/>
      <c r="P288" s="265"/>
    </row>
    <row r="289" spans="2:16" x14ac:dyDescent="0.25">
      <c r="B289" s="236">
        <v>294</v>
      </c>
      <c r="C289" s="236">
        <v>316</v>
      </c>
      <c r="D289" s="237" t="s">
        <v>1881</v>
      </c>
      <c r="E289" s="238">
        <v>41109901140086</v>
      </c>
      <c r="F289" s="238"/>
      <c r="G289" s="239" t="s">
        <v>4172</v>
      </c>
      <c r="H289" s="237" t="s">
        <v>2424</v>
      </c>
      <c r="I289" s="237" t="s">
        <v>2910</v>
      </c>
      <c r="J289" s="241">
        <v>12000000</v>
      </c>
      <c r="K289" s="241">
        <v>0</v>
      </c>
      <c r="L289" s="263">
        <v>6000000</v>
      </c>
      <c r="M289" s="241"/>
      <c r="N289" s="241">
        <f t="shared" si="4"/>
        <v>6000000</v>
      </c>
      <c r="O289" s="264"/>
      <c r="P289" s="265"/>
    </row>
    <row r="290" spans="2:16" x14ac:dyDescent="0.25">
      <c r="B290" s="236">
        <v>295</v>
      </c>
      <c r="C290" s="236">
        <v>317</v>
      </c>
      <c r="D290" s="245" t="s">
        <v>3123</v>
      </c>
      <c r="E290" s="238">
        <v>41903881060046</v>
      </c>
      <c r="F290" s="238"/>
      <c r="G290" s="239" t="s">
        <v>3124</v>
      </c>
      <c r="H290" s="237" t="s">
        <v>2424</v>
      </c>
      <c r="I290" s="237" t="s">
        <v>2910</v>
      </c>
      <c r="J290" s="241">
        <v>12000000</v>
      </c>
      <c r="K290" s="243">
        <v>0</v>
      </c>
      <c r="L290" s="263">
        <v>-18000000</v>
      </c>
      <c r="M290" s="241"/>
      <c r="N290" s="241">
        <f t="shared" si="4"/>
        <v>30000000</v>
      </c>
      <c r="O290" s="264" t="s">
        <v>4952</v>
      </c>
      <c r="P290" s="265"/>
    </row>
    <row r="291" spans="2:16" x14ac:dyDescent="0.25">
      <c r="B291" s="236">
        <v>296</v>
      </c>
      <c r="C291" s="236">
        <v>318</v>
      </c>
      <c r="D291" s="237" t="s">
        <v>1892</v>
      </c>
      <c r="E291" s="238">
        <v>40307985360038</v>
      </c>
      <c r="F291" s="238"/>
      <c r="G291" s="239" t="s">
        <v>4174</v>
      </c>
      <c r="H291" s="237" t="s">
        <v>2424</v>
      </c>
      <c r="I291" s="237" t="s">
        <v>2910</v>
      </c>
      <c r="J291" s="241">
        <v>12000000</v>
      </c>
      <c r="K291" s="241">
        <v>0</v>
      </c>
      <c r="L291" s="263">
        <v>12001377</v>
      </c>
      <c r="M291" s="241"/>
      <c r="N291" s="241">
        <f t="shared" si="4"/>
        <v>-1377</v>
      </c>
      <c r="O291" s="264"/>
      <c r="P291" s="265"/>
    </row>
    <row r="292" spans="2:16" x14ac:dyDescent="0.25">
      <c r="B292" s="236">
        <v>297</v>
      </c>
      <c r="C292" s="236">
        <v>319</v>
      </c>
      <c r="D292" s="237" t="s">
        <v>1900</v>
      </c>
      <c r="E292" s="238">
        <v>31402975630066</v>
      </c>
      <c r="F292" s="238"/>
      <c r="G292" s="239" t="s">
        <v>4177</v>
      </c>
      <c r="H292" s="237" t="s">
        <v>2424</v>
      </c>
      <c r="I292" s="237" t="s">
        <v>2910</v>
      </c>
      <c r="J292" s="241">
        <v>12000000</v>
      </c>
      <c r="K292" s="241">
        <v>0</v>
      </c>
      <c r="L292" s="263">
        <v>3000000</v>
      </c>
      <c r="M292" s="241"/>
      <c r="N292" s="241">
        <f t="shared" si="4"/>
        <v>9000000</v>
      </c>
      <c r="O292" s="264"/>
      <c r="P292" s="265"/>
    </row>
    <row r="293" spans="2:16" x14ac:dyDescent="0.25">
      <c r="B293" s="236">
        <v>298</v>
      </c>
      <c r="C293" s="236">
        <v>320</v>
      </c>
      <c r="D293" s="237" t="s">
        <v>2005</v>
      </c>
      <c r="E293" s="238">
        <v>30109951000044</v>
      </c>
      <c r="F293" s="238"/>
      <c r="G293" s="239" t="s">
        <v>4200</v>
      </c>
      <c r="H293" s="237" t="s">
        <v>2424</v>
      </c>
      <c r="I293" s="237" t="s">
        <v>2910</v>
      </c>
      <c r="J293" s="241">
        <v>12000000</v>
      </c>
      <c r="K293" s="241">
        <v>0</v>
      </c>
      <c r="L293" s="263">
        <v>3000000</v>
      </c>
      <c r="M293" s="241"/>
      <c r="N293" s="241">
        <f t="shared" si="4"/>
        <v>9000000</v>
      </c>
      <c r="O293" s="264"/>
      <c r="P293" s="265"/>
    </row>
    <row r="294" spans="2:16" x14ac:dyDescent="0.25">
      <c r="B294" s="236">
        <v>299</v>
      </c>
      <c r="C294" s="236">
        <v>321</v>
      </c>
      <c r="D294" s="237" t="s">
        <v>2018</v>
      </c>
      <c r="E294" s="238">
        <v>41803935300013</v>
      </c>
      <c r="F294" s="238"/>
      <c r="G294" s="239" t="s">
        <v>4207</v>
      </c>
      <c r="H294" s="237" t="s">
        <v>2424</v>
      </c>
      <c r="I294" s="237" t="s">
        <v>2910</v>
      </c>
      <c r="J294" s="241">
        <v>12000000</v>
      </c>
      <c r="K294" s="241">
        <v>0</v>
      </c>
      <c r="L294" s="263">
        <v>5000000</v>
      </c>
      <c r="M294" s="241"/>
      <c r="N294" s="241">
        <f t="shared" si="4"/>
        <v>7000000</v>
      </c>
      <c r="O294" s="264"/>
      <c r="P294" s="265"/>
    </row>
    <row r="295" spans="2:16" x14ac:dyDescent="0.25">
      <c r="B295" s="236">
        <v>300</v>
      </c>
      <c r="C295" s="236">
        <v>322</v>
      </c>
      <c r="D295" s="237" t="s">
        <v>2021</v>
      </c>
      <c r="E295" s="238">
        <v>31905941110121</v>
      </c>
      <c r="F295" s="238"/>
      <c r="G295" s="239" t="s">
        <v>4208</v>
      </c>
      <c r="H295" s="237" t="s">
        <v>2424</v>
      </c>
      <c r="I295" s="237" t="s">
        <v>2910</v>
      </c>
      <c r="J295" s="241">
        <v>12000000</v>
      </c>
      <c r="K295" s="241">
        <v>0</v>
      </c>
      <c r="L295" s="263">
        <v>1000000</v>
      </c>
      <c r="M295" s="241"/>
      <c r="N295" s="241">
        <f t="shared" si="4"/>
        <v>11000000</v>
      </c>
      <c r="O295" s="264"/>
      <c r="P295" s="265"/>
    </row>
    <row r="296" spans="2:16" x14ac:dyDescent="0.25">
      <c r="B296" s="236">
        <v>301</v>
      </c>
      <c r="C296" s="236">
        <v>323</v>
      </c>
      <c r="D296" s="237" t="s">
        <v>2037</v>
      </c>
      <c r="E296" s="238">
        <v>43101931000011</v>
      </c>
      <c r="F296" s="238"/>
      <c r="G296" s="247" t="s">
        <v>4212</v>
      </c>
      <c r="H296" s="237" t="s">
        <v>2424</v>
      </c>
      <c r="I296" s="237" t="s">
        <v>2910</v>
      </c>
      <c r="J296" s="241">
        <v>12000000</v>
      </c>
      <c r="K296" s="241">
        <v>0</v>
      </c>
      <c r="L296" s="263">
        <v>12000000</v>
      </c>
      <c r="M296" s="241"/>
      <c r="N296" s="241">
        <f t="shared" si="4"/>
        <v>0</v>
      </c>
      <c r="O296" s="264"/>
      <c r="P296" s="265"/>
    </row>
    <row r="297" spans="2:16" x14ac:dyDescent="0.25">
      <c r="B297" s="236">
        <v>302</v>
      </c>
      <c r="C297" s="236">
        <v>324</v>
      </c>
      <c r="D297" s="237" t="s">
        <v>2040</v>
      </c>
      <c r="E297" s="238">
        <v>42802961000019</v>
      </c>
      <c r="F297" s="238"/>
      <c r="G297" s="247" t="s">
        <v>4213</v>
      </c>
      <c r="H297" s="237" t="s">
        <v>2424</v>
      </c>
      <c r="I297" s="237" t="s">
        <v>2910</v>
      </c>
      <c r="J297" s="241">
        <v>12000000</v>
      </c>
      <c r="K297" s="241">
        <v>0</v>
      </c>
      <c r="L297" s="263">
        <v>12000000</v>
      </c>
      <c r="M297" s="241"/>
      <c r="N297" s="241">
        <f t="shared" si="4"/>
        <v>0</v>
      </c>
      <c r="O297" s="264"/>
      <c r="P297" s="265"/>
    </row>
    <row r="298" spans="2:16" x14ac:dyDescent="0.25">
      <c r="B298" s="236">
        <v>303</v>
      </c>
      <c r="C298" s="236">
        <v>325</v>
      </c>
      <c r="D298" s="237" t="s">
        <v>2084</v>
      </c>
      <c r="E298" s="238">
        <v>32503911050036</v>
      </c>
      <c r="F298" s="238"/>
      <c r="G298" s="239" t="s">
        <v>4223</v>
      </c>
      <c r="H298" s="237" t="s">
        <v>2424</v>
      </c>
      <c r="I298" s="237" t="s">
        <v>2910</v>
      </c>
      <c r="J298" s="241">
        <v>12000000</v>
      </c>
      <c r="K298" s="241">
        <v>0</v>
      </c>
      <c r="L298" s="263">
        <v>6000000</v>
      </c>
      <c r="M298" s="241"/>
      <c r="N298" s="241">
        <f t="shared" si="4"/>
        <v>6000000</v>
      </c>
      <c r="O298" s="264"/>
      <c r="P298" s="265"/>
    </row>
    <row r="299" spans="2:16" x14ac:dyDescent="0.25">
      <c r="B299" s="236">
        <v>304</v>
      </c>
      <c r="C299" s="236">
        <v>326</v>
      </c>
      <c r="D299" s="237" t="s">
        <v>2162</v>
      </c>
      <c r="E299" s="238">
        <v>30911925300025</v>
      </c>
      <c r="F299" s="238"/>
      <c r="G299" s="239" t="s">
        <v>4240</v>
      </c>
      <c r="H299" s="237" t="s">
        <v>2424</v>
      </c>
      <c r="I299" s="237" t="s">
        <v>2910</v>
      </c>
      <c r="J299" s="241">
        <v>12000000</v>
      </c>
      <c r="K299" s="241">
        <v>0</v>
      </c>
      <c r="L299" s="263">
        <v>5000000</v>
      </c>
      <c r="M299" s="241"/>
      <c r="N299" s="241">
        <f t="shared" si="4"/>
        <v>7000000</v>
      </c>
      <c r="O299" s="264"/>
      <c r="P299" s="265"/>
    </row>
    <row r="300" spans="2:16" x14ac:dyDescent="0.25">
      <c r="B300" s="236">
        <v>305</v>
      </c>
      <c r="C300" s="236">
        <v>327</v>
      </c>
      <c r="D300" s="237" t="s">
        <v>2175</v>
      </c>
      <c r="E300" s="238">
        <v>31501985630054</v>
      </c>
      <c r="F300" s="238"/>
      <c r="G300" s="239" t="s">
        <v>4242</v>
      </c>
      <c r="H300" s="237" t="s">
        <v>2424</v>
      </c>
      <c r="I300" s="237" t="s">
        <v>2910</v>
      </c>
      <c r="J300" s="241">
        <v>12000000</v>
      </c>
      <c r="K300" s="243">
        <v>0</v>
      </c>
      <c r="L300" s="263">
        <v>10000</v>
      </c>
      <c r="M300" s="241"/>
      <c r="N300" s="241">
        <f t="shared" si="4"/>
        <v>11990000</v>
      </c>
      <c r="O300" s="264"/>
      <c r="P300" s="265"/>
    </row>
    <row r="301" spans="2:16" x14ac:dyDescent="0.25">
      <c r="B301" s="236">
        <v>306</v>
      </c>
      <c r="C301" s="236">
        <v>328</v>
      </c>
      <c r="D301" s="237" t="s">
        <v>2203</v>
      </c>
      <c r="E301" s="238">
        <v>32104976030038</v>
      </c>
      <c r="F301" s="238"/>
      <c r="G301" s="239" t="s">
        <v>4252</v>
      </c>
      <c r="H301" s="237" t="s">
        <v>2424</v>
      </c>
      <c r="I301" s="237" t="s">
        <v>2910</v>
      </c>
      <c r="J301" s="241">
        <v>12000000</v>
      </c>
      <c r="K301" s="241">
        <v>0</v>
      </c>
      <c r="L301" s="263">
        <v>5000000</v>
      </c>
      <c r="M301" s="241"/>
      <c r="N301" s="241">
        <f t="shared" si="4"/>
        <v>7000000</v>
      </c>
      <c r="O301" s="264"/>
      <c r="P301" s="265"/>
    </row>
    <row r="302" spans="2:16" x14ac:dyDescent="0.25">
      <c r="B302" s="236">
        <v>307</v>
      </c>
      <c r="C302" s="236">
        <v>329</v>
      </c>
      <c r="D302" s="237" t="s">
        <v>2204</v>
      </c>
      <c r="E302" s="238">
        <v>40107921050063</v>
      </c>
      <c r="F302" s="238"/>
      <c r="G302" s="239" t="s">
        <v>4253</v>
      </c>
      <c r="H302" s="237" t="s">
        <v>2424</v>
      </c>
      <c r="I302" s="237" t="s">
        <v>2910</v>
      </c>
      <c r="J302" s="241">
        <v>12000000</v>
      </c>
      <c r="K302" s="241">
        <v>0</v>
      </c>
      <c r="L302" s="263">
        <v>6000000</v>
      </c>
      <c r="M302" s="241"/>
      <c r="N302" s="241">
        <f t="shared" si="4"/>
        <v>6000000</v>
      </c>
      <c r="O302" s="264"/>
      <c r="P302" s="265"/>
    </row>
    <row r="303" spans="2:16" x14ac:dyDescent="0.25">
      <c r="B303" s="236">
        <v>308</v>
      </c>
      <c r="C303" s="236">
        <v>330</v>
      </c>
      <c r="D303" s="245" t="s">
        <v>2205</v>
      </c>
      <c r="E303" s="238">
        <v>42709941170130</v>
      </c>
      <c r="F303" s="238"/>
      <c r="G303" s="250" t="s">
        <v>4254</v>
      </c>
      <c r="H303" s="237" t="s">
        <v>2424</v>
      </c>
      <c r="I303" s="237" t="s">
        <v>2910</v>
      </c>
      <c r="J303" s="241">
        <v>12000000</v>
      </c>
      <c r="K303" s="241">
        <v>0</v>
      </c>
      <c r="L303" s="263">
        <v>3000000</v>
      </c>
      <c r="M303" s="241"/>
      <c r="N303" s="241">
        <f t="shared" si="4"/>
        <v>9000000</v>
      </c>
      <c r="O303" s="264" t="s">
        <v>4952</v>
      </c>
      <c r="P303" s="265"/>
    </row>
    <row r="304" spans="2:16" x14ac:dyDescent="0.25">
      <c r="B304" s="236">
        <v>309</v>
      </c>
      <c r="C304" s="236">
        <v>332</v>
      </c>
      <c r="D304" s="237" t="s">
        <v>2218</v>
      </c>
      <c r="E304" s="238">
        <v>41403951060027</v>
      </c>
      <c r="F304" s="238"/>
      <c r="G304" s="239" t="s">
        <v>4257</v>
      </c>
      <c r="H304" s="237" t="s">
        <v>2424</v>
      </c>
      <c r="I304" s="237" t="s">
        <v>2910</v>
      </c>
      <c r="J304" s="241">
        <v>12000000</v>
      </c>
      <c r="K304" s="241">
        <v>0</v>
      </c>
      <c r="L304" s="263">
        <v>7000000</v>
      </c>
      <c r="M304" s="241"/>
      <c r="N304" s="241">
        <f t="shared" si="4"/>
        <v>5000000</v>
      </c>
      <c r="O304" s="264"/>
      <c r="P304" s="265"/>
    </row>
    <row r="305" spans="2:16" x14ac:dyDescent="0.25">
      <c r="B305" s="236">
        <v>310</v>
      </c>
      <c r="C305" s="236">
        <v>333</v>
      </c>
      <c r="D305" s="237" t="s">
        <v>2237</v>
      </c>
      <c r="E305" s="238">
        <v>42201975380025</v>
      </c>
      <c r="F305" s="238"/>
      <c r="G305" s="239" t="s">
        <v>4263</v>
      </c>
      <c r="H305" s="237" t="s">
        <v>2424</v>
      </c>
      <c r="I305" s="237" t="s">
        <v>2910</v>
      </c>
      <c r="J305" s="241">
        <v>12000000</v>
      </c>
      <c r="K305" s="241">
        <v>0</v>
      </c>
      <c r="L305" s="263">
        <v>6000000</v>
      </c>
      <c r="M305" s="241"/>
      <c r="N305" s="241">
        <f t="shared" si="4"/>
        <v>6000000</v>
      </c>
      <c r="O305" s="264"/>
      <c r="P305" s="265"/>
    </row>
    <row r="306" spans="2:16" x14ac:dyDescent="0.25">
      <c r="B306" s="236">
        <v>311</v>
      </c>
      <c r="C306" s="236">
        <v>334</v>
      </c>
      <c r="D306" s="237" t="s">
        <v>2244</v>
      </c>
      <c r="E306" s="238">
        <v>42609921140033</v>
      </c>
      <c r="F306" s="238"/>
      <c r="G306" s="239" t="s">
        <v>4265</v>
      </c>
      <c r="H306" s="237" t="s">
        <v>2424</v>
      </c>
      <c r="I306" s="237" t="s">
        <v>2910</v>
      </c>
      <c r="J306" s="241">
        <v>12000000</v>
      </c>
      <c r="K306" s="241">
        <v>0</v>
      </c>
      <c r="L306" s="263">
        <v>12000000</v>
      </c>
      <c r="M306" s="241"/>
      <c r="N306" s="241">
        <f t="shared" si="4"/>
        <v>0</v>
      </c>
      <c r="O306" s="264"/>
      <c r="P306" s="265"/>
    </row>
    <row r="307" spans="2:16" x14ac:dyDescent="0.25">
      <c r="B307" s="236">
        <v>312</v>
      </c>
      <c r="C307" s="236">
        <v>335</v>
      </c>
      <c r="D307" s="237" t="s">
        <v>2253</v>
      </c>
      <c r="E307" s="238">
        <v>31106943890062</v>
      </c>
      <c r="F307" s="238"/>
      <c r="G307" s="239" t="s">
        <v>4945</v>
      </c>
      <c r="H307" s="237" t="s">
        <v>2424</v>
      </c>
      <c r="I307" s="237" t="s">
        <v>2910</v>
      </c>
      <c r="J307" s="241">
        <v>12000000</v>
      </c>
      <c r="K307" s="241">
        <v>0</v>
      </c>
      <c r="L307" s="263">
        <v>-13500000</v>
      </c>
      <c r="M307" s="241"/>
      <c r="N307" s="241">
        <f t="shared" si="4"/>
        <v>25500000</v>
      </c>
      <c r="O307" s="264"/>
      <c r="P307" s="265"/>
    </row>
    <row r="308" spans="2:16" x14ac:dyDescent="0.25">
      <c r="B308" s="236">
        <v>313</v>
      </c>
      <c r="C308" s="236">
        <v>336</v>
      </c>
      <c r="D308" s="237" t="s">
        <v>2258</v>
      </c>
      <c r="E308" s="238">
        <v>52204025280019</v>
      </c>
      <c r="F308" s="238"/>
      <c r="G308" s="239" t="s">
        <v>4269</v>
      </c>
      <c r="H308" s="237" t="s">
        <v>2424</v>
      </c>
      <c r="I308" s="237" t="s">
        <v>2910</v>
      </c>
      <c r="J308" s="241">
        <v>12000000</v>
      </c>
      <c r="K308" s="241">
        <v>0</v>
      </c>
      <c r="L308" s="263">
        <v>6000000</v>
      </c>
      <c r="M308" s="241"/>
      <c r="N308" s="241">
        <f t="shared" si="4"/>
        <v>6000000</v>
      </c>
      <c r="O308" s="264"/>
      <c r="P308" s="265"/>
    </row>
    <row r="309" spans="2:16" x14ac:dyDescent="0.25">
      <c r="B309" s="236">
        <v>314</v>
      </c>
      <c r="C309" s="236">
        <v>337</v>
      </c>
      <c r="D309" s="237" t="s">
        <v>2269</v>
      </c>
      <c r="E309" s="238">
        <v>32705881000190</v>
      </c>
      <c r="F309" s="238"/>
      <c r="G309" s="239" t="s">
        <v>4271</v>
      </c>
      <c r="H309" s="237" t="s">
        <v>2424</v>
      </c>
      <c r="I309" s="237" t="s">
        <v>2910</v>
      </c>
      <c r="J309" s="241">
        <v>12000000</v>
      </c>
      <c r="K309" s="241">
        <v>0</v>
      </c>
      <c r="L309" s="263">
        <v>0</v>
      </c>
      <c r="M309" s="241"/>
      <c r="N309" s="241">
        <f t="shared" si="4"/>
        <v>12000000</v>
      </c>
      <c r="O309" s="264"/>
      <c r="P309" s="265"/>
    </row>
    <row r="310" spans="2:16" x14ac:dyDescent="0.25">
      <c r="B310" s="236">
        <v>315</v>
      </c>
      <c r="C310" s="236">
        <v>338</v>
      </c>
      <c r="D310" s="237" t="s">
        <v>2277</v>
      </c>
      <c r="E310" s="238">
        <v>40803891140053</v>
      </c>
      <c r="F310" s="238"/>
      <c r="G310" s="239" t="s">
        <v>4272</v>
      </c>
      <c r="H310" s="237" t="s">
        <v>2424</v>
      </c>
      <c r="I310" s="237" t="s">
        <v>2910</v>
      </c>
      <c r="J310" s="241">
        <v>12000000</v>
      </c>
      <c r="K310" s="241">
        <v>0</v>
      </c>
      <c r="L310" s="263">
        <v>12000000</v>
      </c>
      <c r="M310" s="241"/>
      <c r="N310" s="241">
        <f t="shared" si="4"/>
        <v>0</v>
      </c>
      <c r="O310" s="264"/>
      <c r="P310" s="265"/>
    </row>
    <row r="311" spans="2:16" x14ac:dyDescent="0.25">
      <c r="B311" s="236">
        <v>316</v>
      </c>
      <c r="C311" s="236">
        <v>339</v>
      </c>
      <c r="D311" s="237" t="s">
        <v>2332</v>
      </c>
      <c r="E311" s="238">
        <v>50204035300046</v>
      </c>
      <c r="F311" s="238"/>
      <c r="G311" s="239" t="s">
        <v>4291</v>
      </c>
      <c r="H311" s="237" t="s">
        <v>2424</v>
      </c>
      <c r="I311" s="237" t="s">
        <v>2910</v>
      </c>
      <c r="J311" s="241">
        <v>12000000</v>
      </c>
      <c r="K311" s="241">
        <v>0</v>
      </c>
      <c r="L311" s="263">
        <v>6000000</v>
      </c>
      <c r="M311" s="241"/>
      <c r="N311" s="241">
        <f t="shared" si="4"/>
        <v>6000000</v>
      </c>
      <c r="O311" s="264"/>
      <c r="P311" s="265"/>
    </row>
    <row r="312" spans="2:16" x14ac:dyDescent="0.25">
      <c r="B312" s="236"/>
      <c r="C312" s="236">
        <v>340</v>
      </c>
      <c r="D312" s="237" t="s">
        <v>2295</v>
      </c>
      <c r="E312" s="238">
        <v>52212045260010</v>
      </c>
      <c r="F312" s="238"/>
      <c r="G312" s="239" t="s">
        <v>4279</v>
      </c>
      <c r="H312" s="237"/>
      <c r="I312" s="237" t="s">
        <v>4009</v>
      </c>
      <c r="J312" s="241">
        <v>15000000</v>
      </c>
      <c r="K312" s="241">
        <v>3000000</v>
      </c>
      <c r="L312" s="263">
        <v>12200000</v>
      </c>
      <c r="M312" s="241"/>
      <c r="N312" s="241">
        <f t="shared" si="4"/>
        <v>-200000</v>
      </c>
      <c r="O312" s="264"/>
      <c r="P312" s="265"/>
    </row>
    <row r="313" spans="2:16" x14ac:dyDescent="0.25">
      <c r="B313" s="236"/>
      <c r="C313" s="236">
        <v>341</v>
      </c>
      <c r="D313" s="237" t="s">
        <v>2281</v>
      </c>
      <c r="E313" s="238">
        <v>41212951130012</v>
      </c>
      <c r="F313" s="238"/>
      <c r="G313" s="239" t="s">
        <v>4275</v>
      </c>
      <c r="H313" s="237"/>
      <c r="I313" s="237"/>
      <c r="J313" s="241">
        <v>18000000</v>
      </c>
      <c r="K313" s="241">
        <v>4500000</v>
      </c>
      <c r="L313" s="263">
        <v>15750000</v>
      </c>
      <c r="M313" s="241"/>
      <c r="N313" s="241">
        <f t="shared" si="4"/>
        <v>-2250000</v>
      </c>
      <c r="O313" s="264"/>
      <c r="P313" s="265"/>
    </row>
    <row r="314" spans="2:16" x14ac:dyDescent="0.25">
      <c r="B314" s="236"/>
      <c r="C314" s="236">
        <v>342</v>
      </c>
      <c r="D314" s="237" t="s">
        <v>1595</v>
      </c>
      <c r="E314" s="238">
        <v>60108015350045</v>
      </c>
      <c r="F314" s="238"/>
      <c r="G314" s="239" t="s">
        <v>4091</v>
      </c>
      <c r="H314" s="237"/>
      <c r="I314" s="237" t="s">
        <v>4057</v>
      </c>
      <c r="J314" s="241">
        <v>15000000</v>
      </c>
      <c r="K314" s="241">
        <v>4500000</v>
      </c>
      <c r="L314" s="263">
        <v>0</v>
      </c>
      <c r="M314" s="241"/>
      <c r="N314" s="241">
        <f t="shared" si="4"/>
        <v>10500000</v>
      </c>
      <c r="O314" s="264"/>
      <c r="P314" s="265"/>
    </row>
    <row r="315" spans="2:16" x14ac:dyDescent="0.25">
      <c r="B315" s="236"/>
      <c r="C315" s="236">
        <v>343</v>
      </c>
      <c r="D315" s="237" t="s">
        <v>1588</v>
      </c>
      <c r="E315" s="238">
        <v>30910995330039</v>
      </c>
      <c r="F315" s="238"/>
      <c r="G315" s="239" t="s">
        <v>4088</v>
      </c>
      <c r="H315" s="237"/>
      <c r="I315" s="237"/>
      <c r="J315" s="241">
        <v>18000000</v>
      </c>
      <c r="K315" s="241">
        <v>0</v>
      </c>
      <c r="L315" s="263">
        <v>17250000</v>
      </c>
      <c r="M315" s="241"/>
      <c r="N315" s="241">
        <f t="shared" si="4"/>
        <v>750000</v>
      </c>
      <c r="O315" s="264"/>
      <c r="P315" s="265"/>
    </row>
    <row r="316" spans="2:16" x14ac:dyDescent="0.25">
      <c r="B316" s="236"/>
      <c r="C316" s="236"/>
      <c r="D316" s="237" t="s">
        <v>2403</v>
      </c>
      <c r="E316" s="238">
        <v>43004825380012</v>
      </c>
      <c r="F316" s="238"/>
      <c r="G316" s="239" t="s">
        <v>4342</v>
      </c>
      <c r="H316" s="237"/>
      <c r="I316" s="237"/>
      <c r="J316" s="241"/>
      <c r="K316" s="241">
        <v>0</v>
      </c>
      <c r="L316" s="263">
        <v>0</v>
      </c>
      <c r="M316" s="241"/>
      <c r="N316" s="241">
        <f t="shared" si="4"/>
        <v>0</v>
      </c>
      <c r="O316" s="264"/>
      <c r="P316" s="265"/>
    </row>
    <row r="317" spans="2:16" x14ac:dyDescent="0.25">
      <c r="B317" s="236"/>
      <c r="C317" s="236"/>
      <c r="D317" s="237" t="s">
        <v>2407</v>
      </c>
      <c r="E317" s="238">
        <v>51302015450022</v>
      </c>
      <c r="F317" s="238"/>
      <c r="G317" s="239" t="s">
        <v>4343</v>
      </c>
      <c r="H317" s="237"/>
      <c r="I317" s="237"/>
      <c r="J317" s="241"/>
      <c r="K317" s="241">
        <v>0</v>
      </c>
      <c r="L317" s="263">
        <v>0</v>
      </c>
      <c r="M317" s="241"/>
      <c r="N317" s="241">
        <f t="shared" si="4"/>
        <v>0</v>
      </c>
      <c r="O317" s="264"/>
      <c r="P317" s="265"/>
    </row>
    <row r="318" spans="2:16" x14ac:dyDescent="0.25">
      <c r="B318" s="236"/>
      <c r="C318" s="236"/>
      <c r="D318" s="237"/>
      <c r="E318" s="238"/>
      <c r="F318" s="238"/>
      <c r="G318" s="239"/>
      <c r="H318" s="237"/>
      <c r="I318" s="237"/>
      <c r="J318" s="241"/>
      <c r="K318" s="241">
        <v>0</v>
      </c>
      <c r="L318" s="263">
        <v>0</v>
      </c>
      <c r="M318" s="241"/>
      <c r="N318" s="241">
        <f t="shared" si="4"/>
        <v>0</v>
      </c>
      <c r="O318" s="264"/>
      <c r="P318" s="265"/>
    </row>
    <row r="319" spans="2:16" x14ac:dyDescent="0.25">
      <c r="B319" s="236"/>
      <c r="C319" s="236"/>
      <c r="D319" s="237"/>
      <c r="E319" s="238"/>
      <c r="F319" s="238"/>
      <c r="G319" s="239"/>
      <c r="H319" s="237"/>
      <c r="I319" s="237"/>
      <c r="J319" s="241"/>
      <c r="K319" s="241">
        <v>0</v>
      </c>
      <c r="L319" s="263">
        <v>0</v>
      </c>
      <c r="M319" s="241"/>
      <c r="N319" s="241">
        <f t="shared" si="4"/>
        <v>0</v>
      </c>
      <c r="O319" s="264"/>
      <c r="P319" s="265"/>
    </row>
    <row r="320" spans="2:16" x14ac:dyDescent="0.25">
      <c r="B320" s="236"/>
      <c r="C320" s="236"/>
      <c r="D320" s="237"/>
      <c r="E320" s="238"/>
      <c r="F320" s="238"/>
      <c r="G320" s="239"/>
      <c r="H320" s="237"/>
      <c r="I320" s="237"/>
      <c r="J320" s="241"/>
      <c r="K320" s="241">
        <v>0</v>
      </c>
      <c r="L320" s="263">
        <v>0</v>
      </c>
      <c r="M320" s="241"/>
      <c r="N320" s="241">
        <f t="shared" si="4"/>
        <v>0</v>
      </c>
      <c r="O320" s="264"/>
      <c r="P320" s="265"/>
    </row>
    <row r="321" spans="2:16" x14ac:dyDescent="0.25">
      <c r="B321" s="236"/>
      <c r="C321" s="236"/>
      <c r="D321" s="237"/>
      <c r="E321" s="238"/>
      <c r="F321" s="238"/>
      <c r="G321" s="239"/>
      <c r="H321" s="237"/>
      <c r="I321" s="237"/>
      <c r="J321" s="241"/>
      <c r="K321" s="241">
        <v>0</v>
      </c>
      <c r="L321" s="263">
        <v>0</v>
      </c>
      <c r="M321" s="241"/>
      <c r="N321" s="241">
        <f t="shared" si="4"/>
        <v>0</v>
      </c>
      <c r="O321" s="264"/>
      <c r="P321" s="265"/>
    </row>
    <row r="322" spans="2:16" x14ac:dyDescent="0.25">
      <c r="B322" s="256"/>
      <c r="C322" s="256"/>
      <c r="D322" s="257"/>
      <c r="E322" s="258"/>
      <c r="F322" s="238"/>
      <c r="G322" s="256"/>
      <c r="H322" s="257"/>
      <c r="I322" s="257"/>
      <c r="J322" s="259">
        <v>4242000000</v>
      </c>
      <c r="K322" s="259">
        <v>29000000</v>
      </c>
      <c r="L322" s="263">
        <v>887535254.20000005</v>
      </c>
      <c r="M322" s="241">
        <v>0</v>
      </c>
      <c r="N322" s="241">
        <f t="shared" si="4"/>
        <v>3325464745.8000002</v>
      </c>
      <c r="O322" s="266"/>
      <c r="P322" s="267"/>
    </row>
  </sheetData>
  <autoFilter ref="B1:P322" xr:uid="{00000000-0009-0000-0000-000011000000}"/>
  <conditionalFormatting sqref="L1:L3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J388"/>
  <sheetViews>
    <sheetView workbookViewId="0">
      <selection activeCell="A219" sqref="A1:J388"/>
    </sheetView>
  </sheetViews>
  <sheetFormatPr defaultColWidth="9" defaultRowHeight="15.75" x14ac:dyDescent="0.25"/>
  <cols>
    <col min="1" max="1" width="21.25" style="313" bestFit="1" customWidth="1"/>
    <col min="2" max="2" width="51.375" style="312" bestFit="1" customWidth="1"/>
    <col min="3" max="3" width="14.125" style="312" customWidth="1"/>
    <col min="4" max="4" width="15.25" style="312" customWidth="1"/>
    <col min="5" max="5" width="9.5" style="312" customWidth="1"/>
    <col min="6" max="6" width="16.625" style="312" customWidth="1"/>
    <col min="7" max="7" width="17.375" style="312" customWidth="1"/>
    <col min="8" max="8" width="30.25" style="312" bestFit="1" customWidth="1"/>
    <col min="9" max="9" width="14" style="312" bestFit="1" customWidth="1"/>
    <col min="10" max="10" width="11.375" style="312" bestFit="1" customWidth="1"/>
    <col min="11" max="16384" width="9" style="312"/>
  </cols>
  <sheetData>
    <row r="1" spans="1:10" x14ac:dyDescent="0.25">
      <c r="A1" s="313" t="s">
        <v>3717</v>
      </c>
      <c r="B1" s="312" t="s">
        <v>3718</v>
      </c>
      <c r="C1" s="312">
        <v>5399000000</v>
      </c>
      <c r="D1" s="312">
        <v>5130300000</v>
      </c>
      <c r="F1" s="312">
        <v>10529300000</v>
      </c>
      <c r="G1" s="312">
        <v>2197311777.1999998</v>
      </c>
      <c r="H1" s="312">
        <v>2171093070.1999998</v>
      </c>
      <c r="I1" s="312">
        <f>SUBTOTAL(9,I2:I391)</f>
        <v>-26218707</v>
      </c>
      <c r="J1" s="312">
        <f>I1+'4-kurs'!S1</f>
        <v>2473705</v>
      </c>
    </row>
    <row r="2" spans="1:10" x14ac:dyDescent="0.25">
      <c r="B2" s="312" t="s">
        <v>4295</v>
      </c>
      <c r="C2" s="312" t="s">
        <v>4296</v>
      </c>
      <c r="D2" s="312" t="s">
        <v>4297</v>
      </c>
      <c r="F2" s="312" t="s">
        <v>4298</v>
      </c>
      <c r="G2" s="312" t="s">
        <v>4991</v>
      </c>
      <c r="H2" s="312" t="s">
        <v>4991</v>
      </c>
    </row>
    <row r="3" spans="1:10" hidden="1" x14ac:dyDescent="0.25">
      <c r="A3" s="312">
        <v>41209942630093</v>
      </c>
      <c r="B3" s="312" t="s">
        <v>2002</v>
      </c>
      <c r="G3" s="312">
        <v>-3000000</v>
      </c>
      <c r="H3" s="312">
        <v>-3000000</v>
      </c>
      <c r="I3" s="312">
        <f>H3-G3</f>
        <v>0</v>
      </c>
    </row>
    <row r="4" spans="1:10" hidden="1" x14ac:dyDescent="0.25">
      <c r="A4" s="312">
        <v>40506851140075</v>
      </c>
      <c r="B4" s="312" t="s">
        <v>1754</v>
      </c>
      <c r="G4" s="312">
        <v>-1000000</v>
      </c>
      <c r="H4" s="312">
        <v>-1000000</v>
      </c>
      <c r="I4" s="312">
        <f t="shared" ref="I4:I67" si="0">H4-G4</f>
        <v>0</v>
      </c>
    </row>
    <row r="5" spans="1:10" hidden="1" x14ac:dyDescent="0.25">
      <c r="A5" s="312">
        <v>62606035260026</v>
      </c>
      <c r="B5" s="312" t="s">
        <v>2055</v>
      </c>
      <c r="G5" s="312">
        <v>-2000000</v>
      </c>
      <c r="H5" s="312">
        <v>-2000000</v>
      </c>
      <c r="I5" s="312">
        <f t="shared" si="0"/>
        <v>0</v>
      </c>
    </row>
    <row r="6" spans="1:10" hidden="1" x14ac:dyDescent="0.25">
      <c r="A6" s="312">
        <v>60504035260030</v>
      </c>
      <c r="B6" s="312" t="s">
        <v>1848</v>
      </c>
      <c r="G6" s="312">
        <v>-3500000</v>
      </c>
      <c r="H6" s="312">
        <v>-3500000</v>
      </c>
      <c r="I6" s="312">
        <f t="shared" si="0"/>
        <v>0</v>
      </c>
    </row>
    <row r="7" spans="1:10" hidden="1" x14ac:dyDescent="0.25">
      <c r="A7" s="312">
        <v>50506035310028</v>
      </c>
      <c r="B7" s="312" t="s">
        <v>2180</v>
      </c>
      <c r="G7" s="312">
        <v>-9500000</v>
      </c>
      <c r="H7" s="312">
        <v>-9500000</v>
      </c>
      <c r="I7" s="312">
        <f t="shared" si="0"/>
        <v>0</v>
      </c>
    </row>
    <row r="8" spans="1:10" hidden="1" x14ac:dyDescent="0.25">
      <c r="A8" s="312">
        <v>62603045300016</v>
      </c>
      <c r="B8" s="312" t="s">
        <v>2292</v>
      </c>
      <c r="F8" s="312">
        <v>0</v>
      </c>
      <c r="G8" s="312">
        <v>-7500000</v>
      </c>
      <c r="H8" s="312">
        <v>-7500000</v>
      </c>
      <c r="I8" s="312">
        <f t="shared" si="0"/>
        <v>0</v>
      </c>
    </row>
    <row r="9" spans="1:10" hidden="1" x14ac:dyDescent="0.25">
      <c r="A9" s="312">
        <v>32004965550029</v>
      </c>
      <c r="B9" s="312" t="s">
        <v>1329</v>
      </c>
      <c r="C9" s="312">
        <v>15000000</v>
      </c>
      <c r="D9" s="312">
        <v>15000000</v>
      </c>
      <c r="F9" s="312">
        <v>30000000</v>
      </c>
      <c r="G9" s="312">
        <v>11103</v>
      </c>
      <c r="H9" s="312">
        <v>11103</v>
      </c>
      <c r="I9" s="312">
        <f t="shared" si="0"/>
        <v>0</v>
      </c>
    </row>
    <row r="10" spans="1:10" hidden="1" x14ac:dyDescent="0.25">
      <c r="A10" s="312">
        <v>41804921000115</v>
      </c>
      <c r="B10" s="312" t="s">
        <v>1331</v>
      </c>
      <c r="C10" s="312">
        <v>15000000</v>
      </c>
      <c r="D10" s="312">
        <v>0</v>
      </c>
      <c r="F10" s="312">
        <v>15000000</v>
      </c>
      <c r="G10" s="312">
        <v>0</v>
      </c>
      <c r="H10" s="312">
        <v>0</v>
      </c>
      <c r="I10" s="312">
        <f t="shared" si="0"/>
        <v>0</v>
      </c>
    </row>
    <row r="11" spans="1:10" hidden="1" x14ac:dyDescent="0.25">
      <c r="A11" s="312">
        <v>62609045280040</v>
      </c>
      <c r="B11" s="312" t="s">
        <v>1333</v>
      </c>
      <c r="C11" s="312">
        <v>15000000</v>
      </c>
      <c r="D11" s="312">
        <v>0</v>
      </c>
      <c r="F11" s="312">
        <v>15000000</v>
      </c>
      <c r="G11" s="312">
        <v>26000</v>
      </c>
      <c r="H11" s="312">
        <v>26000</v>
      </c>
      <c r="I11" s="312">
        <f t="shared" si="0"/>
        <v>0</v>
      </c>
    </row>
    <row r="12" spans="1:10" hidden="1" x14ac:dyDescent="0.25">
      <c r="A12" s="312">
        <v>63107016380014</v>
      </c>
      <c r="B12" s="312" t="s">
        <v>1334</v>
      </c>
      <c r="C12" s="312">
        <v>18000000</v>
      </c>
      <c r="D12" s="312">
        <v>18000000</v>
      </c>
      <c r="F12" s="312">
        <v>36000000</v>
      </c>
      <c r="G12" s="312">
        <v>0</v>
      </c>
      <c r="H12" s="312">
        <v>0</v>
      </c>
      <c r="I12" s="312">
        <f t="shared" si="0"/>
        <v>0</v>
      </c>
    </row>
    <row r="13" spans="1:10" x14ac:dyDescent="0.25">
      <c r="A13" s="313" t="s">
        <v>4008</v>
      </c>
      <c r="B13" s="312" t="s">
        <v>1335</v>
      </c>
      <c r="C13" s="312">
        <v>36000000</v>
      </c>
      <c r="D13" s="312">
        <v>18000000</v>
      </c>
      <c r="F13" s="312">
        <v>54000000</v>
      </c>
      <c r="G13" s="312">
        <v>9000000</v>
      </c>
      <c r="H13" s="312">
        <v>6000000</v>
      </c>
      <c r="I13" s="312">
        <f t="shared" si="0"/>
        <v>-3000000</v>
      </c>
    </row>
    <row r="14" spans="1:10" hidden="1" x14ac:dyDescent="0.25">
      <c r="A14" s="312">
        <v>60102025660044</v>
      </c>
      <c r="B14" s="312" t="s">
        <v>1337</v>
      </c>
      <c r="C14" s="312">
        <v>15000000</v>
      </c>
      <c r="D14" s="312">
        <v>15000000</v>
      </c>
      <c r="F14" s="312">
        <v>30000000</v>
      </c>
      <c r="G14" s="312">
        <v>3520000</v>
      </c>
      <c r="H14" s="312">
        <v>3520000</v>
      </c>
      <c r="I14" s="312">
        <f t="shared" si="0"/>
        <v>0</v>
      </c>
    </row>
    <row r="15" spans="1:10" hidden="1" x14ac:dyDescent="0.25">
      <c r="A15" s="312">
        <v>40305955300015</v>
      </c>
      <c r="B15" s="312" t="s">
        <v>1338</v>
      </c>
      <c r="C15" s="312">
        <v>15000000</v>
      </c>
      <c r="D15" s="312">
        <v>15000000</v>
      </c>
      <c r="F15" s="312">
        <v>30000000</v>
      </c>
      <c r="G15" s="312">
        <v>7500000</v>
      </c>
      <c r="H15" s="312">
        <v>7500000</v>
      </c>
      <c r="I15" s="312">
        <f t="shared" si="0"/>
        <v>0</v>
      </c>
    </row>
    <row r="16" spans="1:10" hidden="1" x14ac:dyDescent="0.25">
      <c r="A16" s="312">
        <v>51205035380017</v>
      </c>
      <c r="B16" s="312" t="s">
        <v>1341</v>
      </c>
      <c r="C16" s="312">
        <v>18000000</v>
      </c>
      <c r="D16" s="312">
        <v>18000000</v>
      </c>
      <c r="F16" s="312">
        <v>36000000</v>
      </c>
      <c r="G16" s="312">
        <v>3000000</v>
      </c>
      <c r="H16" s="312">
        <v>3000000</v>
      </c>
      <c r="I16" s="312">
        <f t="shared" si="0"/>
        <v>0</v>
      </c>
    </row>
    <row r="17" spans="1:9" hidden="1" x14ac:dyDescent="0.25">
      <c r="A17" s="312">
        <v>60603015260058</v>
      </c>
      <c r="B17" s="312" t="s">
        <v>1347</v>
      </c>
      <c r="C17" s="312">
        <v>15000000</v>
      </c>
      <c r="D17" s="312">
        <v>15000000</v>
      </c>
      <c r="F17" s="312">
        <v>30000000</v>
      </c>
      <c r="G17" s="312">
        <v>9210000</v>
      </c>
      <c r="H17" s="312">
        <v>9210000</v>
      </c>
      <c r="I17" s="312">
        <f t="shared" si="0"/>
        <v>0</v>
      </c>
    </row>
    <row r="18" spans="1:9" hidden="1" x14ac:dyDescent="0.25">
      <c r="A18" s="312">
        <v>60901025300044</v>
      </c>
      <c r="B18" s="312" t="s">
        <v>1348</v>
      </c>
      <c r="C18" s="312">
        <v>15000000</v>
      </c>
      <c r="D18" s="312">
        <v>15000000</v>
      </c>
      <c r="F18" s="312">
        <v>30000000</v>
      </c>
      <c r="G18" s="312">
        <v>0</v>
      </c>
      <c r="H18" s="312">
        <v>0</v>
      </c>
      <c r="I18" s="312">
        <f t="shared" si="0"/>
        <v>0</v>
      </c>
    </row>
    <row r="19" spans="1:9" hidden="1" x14ac:dyDescent="0.25">
      <c r="A19" s="312">
        <v>32712931170017</v>
      </c>
      <c r="B19" s="312" t="s">
        <v>1349</v>
      </c>
      <c r="C19" s="312">
        <v>18000000</v>
      </c>
      <c r="D19" s="312">
        <v>18000000</v>
      </c>
      <c r="F19" s="312">
        <v>36000000</v>
      </c>
      <c r="G19" s="312">
        <v>7000000</v>
      </c>
      <c r="H19" s="312">
        <v>7000000</v>
      </c>
      <c r="I19" s="312">
        <f t="shared" si="0"/>
        <v>0</v>
      </c>
    </row>
    <row r="20" spans="1:9" hidden="1" x14ac:dyDescent="0.25">
      <c r="A20" s="312">
        <v>61205025380024</v>
      </c>
      <c r="B20" s="312" t="s">
        <v>1350</v>
      </c>
      <c r="C20" s="312">
        <v>30000000</v>
      </c>
      <c r="D20" s="312">
        <v>15000000</v>
      </c>
      <c r="F20" s="312">
        <v>45000000</v>
      </c>
      <c r="G20" s="312">
        <v>8000000</v>
      </c>
      <c r="H20" s="312">
        <v>8000000</v>
      </c>
      <c r="I20" s="312">
        <f t="shared" si="0"/>
        <v>0</v>
      </c>
    </row>
    <row r="21" spans="1:9" hidden="1" x14ac:dyDescent="0.25">
      <c r="A21" s="312">
        <v>51008045260047</v>
      </c>
      <c r="B21" s="312" t="s">
        <v>1351</v>
      </c>
      <c r="C21" s="312">
        <v>15000000</v>
      </c>
      <c r="D21" s="312">
        <v>15000000</v>
      </c>
      <c r="F21" s="312">
        <v>30000000</v>
      </c>
      <c r="G21" s="312">
        <v>9758334</v>
      </c>
      <c r="H21" s="312">
        <v>9758334</v>
      </c>
      <c r="I21" s="312">
        <f t="shared" si="0"/>
        <v>0</v>
      </c>
    </row>
    <row r="22" spans="1:9" hidden="1" x14ac:dyDescent="0.25">
      <c r="A22" s="312">
        <v>60910015310093</v>
      </c>
      <c r="B22" s="312" t="s">
        <v>1354</v>
      </c>
      <c r="C22" s="312">
        <v>18000000</v>
      </c>
      <c r="D22" s="312">
        <v>18000000</v>
      </c>
      <c r="F22" s="312">
        <v>36000000</v>
      </c>
      <c r="G22" s="312">
        <v>6000000</v>
      </c>
      <c r="H22" s="312">
        <v>6000000</v>
      </c>
      <c r="I22" s="312">
        <f t="shared" si="0"/>
        <v>0</v>
      </c>
    </row>
    <row r="23" spans="1:9" hidden="1" x14ac:dyDescent="0.25">
      <c r="A23" s="312">
        <v>41903951000107</v>
      </c>
      <c r="B23" s="312" t="s">
        <v>1355</v>
      </c>
      <c r="C23" s="312">
        <v>15000000</v>
      </c>
      <c r="D23" s="312">
        <v>0</v>
      </c>
      <c r="F23" s="312">
        <v>15000000</v>
      </c>
      <c r="G23" s="312">
        <v>0</v>
      </c>
      <c r="H23" s="312">
        <v>0</v>
      </c>
      <c r="I23" s="312">
        <f t="shared" si="0"/>
        <v>0</v>
      </c>
    </row>
    <row r="24" spans="1:9" hidden="1" x14ac:dyDescent="0.25">
      <c r="A24" s="312">
        <v>60905036060014</v>
      </c>
      <c r="B24" s="312" t="s">
        <v>1356</v>
      </c>
      <c r="C24" s="312">
        <v>15000000</v>
      </c>
      <c r="D24" s="312">
        <v>15000000</v>
      </c>
      <c r="F24" s="312">
        <v>30000000</v>
      </c>
      <c r="G24" s="312">
        <v>5540000</v>
      </c>
      <c r="H24" s="312">
        <v>5540000</v>
      </c>
      <c r="I24" s="312">
        <f t="shared" si="0"/>
        <v>0</v>
      </c>
    </row>
    <row r="25" spans="1:9" hidden="1" x14ac:dyDescent="0.25">
      <c r="A25" s="312">
        <v>42901836030011</v>
      </c>
      <c r="B25" s="312" t="s">
        <v>1357</v>
      </c>
      <c r="C25" s="312">
        <v>15000000</v>
      </c>
      <c r="D25" s="312">
        <v>15000000</v>
      </c>
      <c r="F25" s="312">
        <v>30000000</v>
      </c>
      <c r="G25" s="312">
        <v>0</v>
      </c>
      <c r="H25" s="312">
        <v>0</v>
      </c>
      <c r="I25" s="312">
        <f t="shared" si="0"/>
        <v>0</v>
      </c>
    </row>
    <row r="26" spans="1:9" hidden="1" x14ac:dyDescent="0.25">
      <c r="A26" s="312">
        <v>50509025260031</v>
      </c>
      <c r="B26" s="312" t="s">
        <v>1360</v>
      </c>
      <c r="C26" s="312">
        <v>18000000</v>
      </c>
      <c r="D26" s="312">
        <v>18000000</v>
      </c>
      <c r="F26" s="312">
        <v>36000000</v>
      </c>
      <c r="G26" s="312">
        <v>5100000</v>
      </c>
      <c r="H26" s="312">
        <v>5100000</v>
      </c>
      <c r="I26" s="312">
        <f t="shared" si="0"/>
        <v>0</v>
      </c>
    </row>
    <row r="27" spans="1:9" hidden="1" x14ac:dyDescent="0.25">
      <c r="A27" s="312">
        <v>63001045300017</v>
      </c>
      <c r="B27" s="312" t="s">
        <v>1371</v>
      </c>
      <c r="C27" s="312">
        <v>15000000</v>
      </c>
      <c r="D27" s="312">
        <v>15000000</v>
      </c>
      <c r="F27" s="312">
        <v>30000000</v>
      </c>
      <c r="G27" s="312">
        <v>17000000</v>
      </c>
      <c r="H27" s="312">
        <v>17000000</v>
      </c>
      <c r="I27" s="312">
        <f t="shared" si="0"/>
        <v>0</v>
      </c>
    </row>
    <row r="28" spans="1:9" hidden="1" x14ac:dyDescent="0.25">
      <c r="A28" s="312">
        <v>60308025280013</v>
      </c>
      <c r="B28" s="312" t="s">
        <v>1372</v>
      </c>
      <c r="C28" s="312">
        <v>15000000</v>
      </c>
      <c r="D28" s="312">
        <v>15000000</v>
      </c>
      <c r="F28" s="312">
        <v>30000000</v>
      </c>
      <c r="G28" s="312">
        <v>15000000</v>
      </c>
      <c r="H28" s="312">
        <v>15000000</v>
      </c>
      <c r="I28" s="312">
        <f t="shared" si="0"/>
        <v>0</v>
      </c>
    </row>
    <row r="29" spans="1:9" hidden="1" x14ac:dyDescent="0.25">
      <c r="A29" s="312">
        <v>51904035340020</v>
      </c>
      <c r="B29" s="312" t="s">
        <v>1375</v>
      </c>
      <c r="C29" s="312">
        <v>18000000</v>
      </c>
      <c r="D29" s="312">
        <v>18000000</v>
      </c>
      <c r="F29" s="312">
        <v>36000000</v>
      </c>
      <c r="G29" s="312">
        <v>5467000</v>
      </c>
      <c r="H29" s="312">
        <v>5467000</v>
      </c>
      <c r="I29" s="312">
        <f t="shared" si="0"/>
        <v>0</v>
      </c>
    </row>
    <row r="30" spans="1:9" hidden="1" x14ac:dyDescent="0.25">
      <c r="A30" s="312">
        <v>62007035300015</v>
      </c>
      <c r="B30" s="312" t="s">
        <v>1379</v>
      </c>
      <c r="C30" s="312">
        <v>15000000</v>
      </c>
      <c r="D30" s="312">
        <v>15000000</v>
      </c>
      <c r="F30" s="312">
        <v>30000000</v>
      </c>
      <c r="G30" s="312">
        <v>15000000</v>
      </c>
      <c r="H30" s="312">
        <v>15000000</v>
      </c>
      <c r="I30" s="312">
        <f t="shared" si="0"/>
        <v>0</v>
      </c>
    </row>
    <row r="31" spans="1:9" hidden="1" x14ac:dyDescent="0.25">
      <c r="A31" s="312">
        <v>30304975300019</v>
      </c>
      <c r="B31" s="312" t="s">
        <v>1381</v>
      </c>
      <c r="C31" s="312">
        <v>18000000</v>
      </c>
      <c r="D31" s="312">
        <v>18000000</v>
      </c>
      <c r="F31" s="312">
        <v>36000000</v>
      </c>
      <c r="G31" s="312">
        <v>4500000</v>
      </c>
      <c r="H31" s="312">
        <v>4500000</v>
      </c>
      <c r="I31" s="312">
        <f t="shared" si="0"/>
        <v>0</v>
      </c>
    </row>
    <row r="32" spans="1:9" hidden="1" x14ac:dyDescent="0.25">
      <c r="A32" s="312">
        <v>62511045260031</v>
      </c>
      <c r="B32" s="312" t="s">
        <v>1388</v>
      </c>
      <c r="C32" s="312">
        <v>15000000</v>
      </c>
      <c r="D32" s="312">
        <v>15000000</v>
      </c>
      <c r="F32" s="312">
        <v>30000000</v>
      </c>
      <c r="G32" s="312">
        <v>15600000</v>
      </c>
      <c r="H32" s="312">
        <v>15600000</v>
      </c>
      <c r="I32" s="312">
        <f t="shared" si="0"/>
        <v>0</v>
      </c>
    </row>
    <row r="33" spans="1:9" hidden="1" x14ac:dyDescent="0.25">
      <c r="A33" s="312">
        <v>60509035350060</v>
      </c>
      <c r="B33" s="312" t="s">
        <v>1389</v>
      </c>
      <c r="C33" s="312">
        <v>18000000</v>
      </c>
      <c r="D33" s="312">
        <v>18000000</v>
      </c>
      <c r="F33" s="312">
        <v>36000000</v>
      </c>
      <c r="G33" s="312">
        <v>12050000</v>
      </c>
      <c r="H33" s="312">
        <v>12050000</v>
      </c>
      <c r="I33" s="312">
        <f t="shared" si="0"/>
        <v>0</v>
      </c>
    </row>
    <row r="34" spans="1:9" hidden="1" x14ac:dyDescent="0.25">
      <c r="A34" s="312">
        <v>51812005320018</v>
      </c>
      <c r="B34" s="312" t="s">
        <v>1391</v>
      </c>
      <c r="C34" s="312">
        <v>18000000</v>
      </c>
      <c r="D34" s="312">
        <v>18000000</v>
      </c>
      <c r="F34" s="312">
        <v>36000000</v>
      </c>
      <c r="G34" s="312">
        <v>6000690</v>
      </c>
      <c r="H34" s="312">
        <v>6000690</v>
      </c>
      <c r="I34" s="312">
        <f t="shared" si="0"/>
        <v>0</v>
      </c>
    </row>
    <row r="35" spans="1:9" hidden="1" x14ac:dyDescent="0.25">
      <c r="A35" s="312">
        <v>40512921050014</v>
      </c>
      <c r="B35" s="312" t="s">
        <v>1398</v>
      </c>
      <c r="C35" s="312">
        <v>18000000</v>
      </c>
      <c r="D35" s="312">
        <v>18000000</v>
      </c>
      <c r="F35" s="312">
        <v>36000000</v>
      </c>
      <c r="G35" s="312">
        <v>6004000</v>
      </c>
      <c r="H35" s="312">
        <v>6004000</v>
      </c>
      <c r="I35" s="312">
        <f t="shared" si="0"/>
        <v>0</v>
      </c>
    </row>
    <row r="36" spans="1:9" hidden="1" x14ac:dyDescent="0.25">
      <c r="A36" s="312">
        <v>52112016830047</v>
      </c>
      <c r="B36" s="312" t="s">
        <v>1399</v>
      </c>
      <c r="C36" s="312">
        <v>15000000</v>
      </c>
      <c r="D36" s="312">
        <v>15000000</v>
      </c>
      <c r="F36" s="312">
        <v>30000000</v>
      </c>
      <c r="G36" s="312">
        <v>2000000</v>
      </c>
      <c r="H36" s="312">
        <v>2000000</v>
      </c>
      <c r="I36" s="312">
        <f t="shared" si="0"/>
        <v>0</v>
      </c>
    </row>
    <row r="37" spans="1:9" hidden="1" x14ac:dyDescent="0.25">
      <c r="A37" s="312">
        <v>31511995260048</v>
      </c>
      <c r="B37" s="312" t="s">
        <v>1400</v>
      </c>
      <c r="C37" s="312">
        <v>0</v>
      </c>
      <c r="D37" s="312">
        <v>18000000</v>
      </c>
      <c r="F37" s="312">
        <v>18000000</v>
      </c>
      <c r="G37" s="312">
        <v>6000000</v>
      </c>
      <c r="H37" s="312">
        <v>6000000</v>
      </c>
      <c r="I37" s="312">
        <f t="shared" si="0"/>
        <v>0</v>
      </c>
    </row>
    <row r="38" spans="1:9" hidden="1" x14ac:dyDescent="0.25">
      <c r="A38" s="312">
        <v>60901025280049</v>
      </c>
      <c r="B38" s="312" t="s">
        <v>1402</v>
      </c>
      <c r="C38" s="312">
        <v>0</v>
      </c>
      <c r="D38" s="312">
        <v>18000000</v>
      </c>
      <c r="F38" s="312">
        <v>18000000</v>
      </c>
      <c r="G38" s="312">
        <v>12000000</v>
      </c>
      <c r="H38" s="312">
        <v>12000000</v>
      </c>
      <c r="I38" s="312">
        <f t="shared" si="0"/>
        <v>0</v>
      </c>
    </row>
    <row r="39" spans="1:9" hidden="1" x14ac:dyDescent="0.25">
      <c r="A39" s="312">
        <v>30711911060016</v>
      </c>
      <c r="B39" s="312" t="s">
        <v>1404</v>
      </c>
      <c r="C39" s="312">
        <v>15000000</v>
      </c>
      <c r="D39" s="312">
        <v>15000000</v>
      </c>
      <c r="F39" s="312">
        <v>30000000</v>
      </c>
      <c r="G39" s="312">
        <v>-15000000</v>
      </c>
      <c r="H39" s="312">
        <v>-15000000</v>
      </c>
      <c r="I39" s="312">
        <f t="shared" si="0"/>
        <v>0</v>
      </c>
    </row>
    <row r="40" spans="1:9" hidden="1" x14ac:dyDescent="0.25">
      <c r="A40" s="312">
        <v>60505045280010</v>
      </c>
      <c r="B40" s="312" t="s">
        <v>1405</v>
      </c>
      <c r="C40" s="312">
        <v>15000000</v>
      </c>
      <c r="D40" s="312">
        <v>0</v>
      </c>
      <c r="F40" s="312">
        <v>15000000</v>
      </c>
      <c r="G40" s="312">
        <v>0</v>
      </c>
      <c r="H40" s="312">
        <v>0</v>
      </c>
      <c r="I40" s="312">
        <f t="shared" si="0"/>
        <v>0</v>
      </c>
    </row>
    <row r="41" spans="1:9" hidden="1" x14ac:dyDescent="0.25">
      <c r="A41" s="312">
        <v>40505975300028</v>
      </c>
      <c r="B41" s="312" t="s">
        <v>1407</v>
      </c>
      <c r="C41" s="312">
        <v>15000000</v>
      </c>
      <c r="D41" s="312">
        <v>18000000</v>
      </c>
      <c r="F41" s="312">
        <v>33000000</v>
      </c>
      <c r="G41" s="312">
        <v>6000000</v>
      </c>
      <c r="H41" s="312">
        <v>6000000</v>
      </c>
      <c r="I41" s="312">
        <f t="shared" si="0"/>
        <v>0</v>
      </c>
    </row>
    <row r="42" spans="1:9" hidden="1" x14ac:dyDescent="0.25">
      <c r="A42" s="312">
        <v>61910035290026</v>
      </c>
      <c r="B42" s="312" t="s">
        <v>1408</v>
      </c>
      <c r="C42" s="312">
        <v>15000000</v>
      </c>
      <c r="D42" s="312">
        <v>15000000</v>
      </c>
      <c r="F42" s="312">
        <v>30000000</v>
      </c>
      <c r="G42" s="312">
        <v>0</v>
      </c>
      <c r="H42" s="312">
        <v>0</v>
      </c>
      <c r="I42" s="312">
        <f t="shared" si="0"/>
        <v>0</v>
      </c>
    </row>
    <row r="43" spans="1:9" hidden="1" x14ac:dyDescent="0.25">
      <c r="A43" s="312">
        <v>52909005300036</v>
      </c>
      <c r="B43" s="312" t="s">
        <v>1409</v>
      </c>
      <c r="C43" s="312">
        <v>15000000</v>
      </c>
      <c r="D43" s="312">
        <v>15000000</v>
      </c>
      <c r="F43" s="312">
        <v>30000000</v>
      </c>
      <c r="G43" s="312">
        <v>10597000</v>
      </c>
      <c r="H43" s="312">
        <v>10597000</v>
      </c>
      <c r="I43" s="312">
        <f t="shared" si="0"/>
        <v>0</v>
      </c>
    </row>
    <row r="44" spans="1:9" hidden="1" x14ac:dyDescent="0.25">
      <c r="A44" s="312">
        <v>43005881070046</v>
      </c>
      <c r="B44" s="312" t="s">
        <v>1415</v>
      </c>
      <c r="C44" s="312">
        <v>18000000</v>
      </c>
      <c r="D44" s="312">
        <v>18000000</v>
      </c>
      <c r="F44" s="312">
        <v>36000000</v>
      </c>
      <c r="G44" s="312">
        <v>12000000</v>
      </c>
      <c r="H44" s="312">
        <v>12000000</v>
      </c>
      <c r="I44" s="312">
        <f t="shared" si="0"/>
        <v>0</v>
      </c>
    </row>
    <row r="45" spans="1:9" hidden="1" x14ac:dyDescent="0.25">
      <c r="A45" s="312">
        <v>51307015300038</v>
      </c>
      <c r="B45" s="312" t="s">
        <v>1418</v>
      </c>
      <c r="C45" s="312">
        <v>0</v>
      </c>
      <c r="D45" s="312">
        <v>18000000</v>
      </c>
      <c r="F45" s="312">
        <v>18000000</v>
      </c>
      <c r="G45" s="312">
        <v>6000000</v>
      </c>
      <c r="H45" s="312">
        <v>6000000</v>
      </c>
      <c r="I45" s="312">
        <f t="shared" si="0"/>
        <v>0</v>
      </c>
    </row>
    <row r="46" spans="1:9" hidden="1" x14ac:dyDescent="0.25">
      <c r="A46" s="312">
        <v>61711016060030</v>
      </c>
      <c r="B46" s="312" t="s">
        <v>1419</v>
      </c>
      <c r="C46" s="312">
        <v>30000000</v>
      </c>
      <c r="D46" s="312">
        <v>15000000</v>
      </c>
      <c r="F46" s="312">
        <v>45000000</v>
      </c>
      <c r="G46" s="312">
        <v>3600600</v>
      </c>
      <c r="H46" s="312">
        <v>3600600</v>
      </c>
      <c r="I46" s="312">
        <f t="shared" si="0"/>
        <v>0</v>
      </c>
    </row>
    <row r="47" spans="1:9" hidden="1" x14ac:dyDescent="0.25">
      <c r="A47" s="312">
        <v>43005995350021</v>
      </c>
      <c r="B47" s="312" t="s">
        <v>1420</v>
      </c>
      <c r="C47" s="312">
        <v>18000000</v>
      </c>
      <c r="D47" s="312">
        <v>18000000</v>
      </c>
      <c r="F47" s="312">
        <v>36000000</v>
      </c>
      <c r="G47" s="312">
        <v>6000000</v>
      </c>
      <c r="H47" s="312">
        <v>6000000</v>
      </c>
      <c r="I47" s="312">
        <f t="shared" si="0"/>
        <v>0</v>
      </c>
    </row>
    <row r="48" spans="1:9" hidden="1" x14ac:dyDescent="0.25">
      <c r="A48" s="312">
        <v>62703045300017</v>
      </c>
      <c r="B48" s="312" t="s">
        <v>1424</v>
      </c>
      <c r="C48" s="312">
        <v>15000000</v>
      </c>
      <c r="D48" s="312">
        <v>0</v>
      </c>
      <c r="F48" s="312">
        <v>15000000</v>
      </c>
      <c r="G48" s="312">
        <v>15000000</v>
      </c>
      <c r="H48" s="312">
        <v>15000000</v>
      </c>
      <c r="I48" s="312">
        <f t="shared" si="0"/>
        <v>0</v>
      </c>
    </row>
    <row r="49" spans="1:9" hidden="1" x14ac:dyDescent="0.25">
      <c r="A49" s="312">
        <v>51011035280026</v>
      </c>
      <c r="B49" s="312" t="s">
        <v>1426</v>
      </c>
      <c r="C49" s="312">
        <v>15000000</v>
      </c>
      <c r="D49" s="312">
        <v>15000000</v>
      </c>
      <c r="F49" s="312">
        <v>30000000</v>
      </c>
      <c r="G49" s="312">
        <v>7500000</v>
      </c>
      <c r="H49" s="312">
        <v>7500000</v>
      </c>
      <c r="I49" s="312">
        <f t="shared" si="0"/>
        <v>0</v>
      </c>
    </row>
    <row r="50" spans="1:9" hidden="1" x14ac:dyDescent="0.25">
      <c r="A50" s="312">
        <v>42003955350017</v>
      </c>
      <c r="B50" s="312" t="s">
        <v>1427</v>
      </c>
      <c r="C50" s="312">
        <v>18000000</v>
      </c>
      <c r="D50" s="312">
        <v>0</v>
      </c>
      <c r="F50" s="312">
        <v>18000000</v>
      </c>
      <c r="G50" s="312">
        <v>0</v>
      </c>
      <c r="H50" s="312">
        <v>0</v>
      </c>
      <c r="I50" s="312">
        <f t="shared" si="0"/>
        <v>0</v>
      </c>
    </row>
    <row r="51" spans="1:9" hidden="1" x14ac:dyDescent="0.25">
      <c r="A51" s="312">
        <v>40303935380011</v>
      </c>
      <c r="B51" s="312" t="s">
        <v>1430</v>
      </c>
      <c r="C51" s="312">
        <v>18000000</v>
      </c>
      <c r="D51" s="312">
        <v>18000000</v>
      </c>
      <c r="F51" s="312">
        <v>36000000</v>
      </c>
      <c r="G51" s="312">
        <v>6000000</v>
      </c>
      <c r="H51" s="312">
        <v>6000000</v>
      </c>
      <c r="I51" s="312">
        <f t="shared" si="0"/>
        <v>0</v>
      </c>
    </row>
    <row r="52" spans="1:9" hidden="1" x14ac:dyDescent="0.25">
      <c r="A52" s="312">
        <v>51210025260031</v>
      </c>
      <c r="B52" s="312" t="s">
        <v>1432</v>
      </c>
      <c r="C52" s="312">
        <v>15000000</v>
      </c>
      <c r="D52" s="312">
        <v>15000000</v>
      </c>
      <c r="F52" s="312">
        <v>30000000</v>
      </c>
      <c r="G52" s="312">
        <v>2400000</v>
      </c>
      <c r="H52" s="312">
        <v>2400000</v>
      </c>
      <c r="I52" s="312">
        <f t="shared" si="0"/>
        <v>0</v>
      </c>
    </row>
    <row r="53" spans="1:9" hidden="1" x14ac:dyDescent="0.25">
      <c r="A53" s="312">
        <v>52009040005049</v>
      </c>
      <c r="B53" s="312" t="s">
        <v>1440</v>
      </c>
      <c r="C53" s="312">
        <v>18000000</v>
      </c>
      <c r="D53" s="312">
        <v>18000000</v>
      </c>
      <c r="F53" s="312">
        <v>36000000</v>
      </c>
      <c r="G53" s="312">
        <v>-200000</v>
      </c>
      <c r="H53" s="312">
        <v>-200000</v>
      </c>
      <c r="I53" s="312">
        <f t="shared" si="0"/>
        <v>0</v>
      </c>
    </row>
    <row r="54" spans="1:9" hidden="1" x14ac:dyDescent="0.25">
      <c r="A54" s="312">
        <v>50908035360054</v>
      </c>
      <c r="B54" s="312" t="s">
        <v>1441</v>
      </c>
      <c r="C54" s="312">
        <v>15000000</v>
      </c>
      <c r="D54" s="312">
        <v>15000000</v>
      </c>
      <c r="F54" s="312">
        <v>30000000</v>
      </c>
      <c r="G54" s="312">
        <v>7500000</v>
      </c>
      <c r="H54" s="312">
        <v>7500000</v>
      </c>
      <c r="I54" s="312">
        <f t="shared" si="0"/>
        <v>0</v>
      </c>
    </row>
    <row r="55" spans="1:9" hidden="1" x14ac:dyDescent="0.25">
      <c r="A55" s="312">
        <v>62609045260060</v>
      </c>
      <c r="B55" s="312" t="s">
        <v>1442</v>
      </c>
      <c r="C55" s="312">
        <v>15000000</v>
      </c>
      <c r="D55" s="312">
        <v>15000000</v>
      </c>
      <c r="F55" s="312">
        <v>30000000</v>
      </c>
      <c r="G55" s="312">
        <v>12185000</v>
      </c>
      <c r="H55" s="312">
        <v>12185000</v>
      </c>
      <c r="I55" s="312">
        <f t="shared" si="0"/>
        <v>0</v>
      </c>
    </row>
    <row r="56" spans="1:9" hidden="1" x14ac:dyDescent="0.25">
      <c r="A56" s="312">
        <v>40201970910014</v>
      </c>
      <c r="B56" s="312" t="s">
        <v>1447</v>
      </c>
      <c r="C56" s="312">
        <v>18000000</v>
      </c>
      <c r="D56" s="312">
        <v>18000000</v>
      </c>
      <c r="F56" s="312">
        <v>36000000</v>
      </c>
      <c r="G56" s="312">
        <v>12000000</v>
      </c>
      <c r="H56" s="312">
        <v>12000000</v>
      </c>
      <c r="I56" s="312">
        <f t="shared" si="0"/>
        <v>0</v>
      </c>
    </row>
    <row r="57" spans="1:9" hidden="1" x14ac:dyDescent="0.25">
      <c r="A57" s="312">
        <v>30510941050046</v>
      </c>
      <c r="B57" s="312" t="s">
        <v>1457</v>
      </c>
      <c r="C57" s="312">
        <v>18000000</v>
      </c>
      <c r="D57" s="312">
        <v>18000000</v>
      </c>
      <c r="F57" s="312">
        <v>36000000</v>
      </c>
      <c r="G57" s="312">
        <v>6001000</v>
      </c>
      <c r="H57" s="312">
        <v>6001000</v>
      </c>
      <c r="I57" s="312">
        <f t="shared" si="0"/>
        <v>0</v>
      </c>
    </row>
    <row r="58" spans="1:9" hidden="1" x14ac:dyDescent="0.25">
      <c r="A58" s="312">
        <v>40402911140037</v>
      </c>
      <c r="B58" s="312" t="s">
        <v>1458</v>
      </c>
      <c r="C58" s="312">
        <v>18000000</v>
      </c>
      <c r="D58" s="312">
        <v>18000000</v>
      </c>
      <c r="F58" s="312">
        <v>36000000</v>
      </c>
      <c r="G58" s="312">
        <v>6000000</v>
      </c>
      <c r="H58" s="312">
        <v>6000000</v>
      </c>
      <c r="I58" s="312">
        <f t="shared" si="0"/>
        <v>0</v>
      </c>
    </row>
    <row r="59" spans="1:9" hidden="1" x14ac:dyDescent="0.25">
      <c r="A59" s="312">
        <v>40406901050083</v>
      </c>
      <c r="B59" s="312" t="s">
        <v>1460</v>
      </c>
      <c r="C59" s="312">
        <v>18000000</v>
      </c>
      <c r="D59" s="312">
        <v>3300000</v>
      </c>
      <c r="F59" s="312">
        <v>21300000</v>
      </c>
      <c r="G59" s="312">
        <v>0</v>
      </c>
      <c r="H59" s="312">
        <v>0</v>
      </c>
      <c r="I59" s="312">
        <f t="shared" si="0"/>
        <v>0</v>
      </c>
    </row>
    <row r="60" spans="1:9" hidden="1" x14ac:dyDescent="0.25">
      <c r="A60" s="312">
        <v>32408941050055</v>
      </c>
      <c r="B60" s="312" t="s">
        <v>1466</v>
      </c>
      <c r="C60" s="312">
        <v>0</v>
      </c>
      <c r="D60" s="312">
        <v>15000000</v>
      </c>
      <c r="F60" s="312">
        <v>15000000</v>
      </c>
      <c r="G60" s="312">
        <v>-11000000</v>
      </c>
      <c r="H60" s="312">
        <v>-11000000</v>
      </c>
      <c r="I60" s="312">
        <f t="shared" si="0"/>
        <v>0</v>
      </c>
    </row>
    <row r="61" spans="1:9" hidden="1" x14ac:dyDescent="0.25">
      <c r="A61" s="312">
        <v>60207046170018</v>
      </c>
      <c r="B61" s="312" t="s">
        <v>1468</v>
      </c>
      <c r="C61" s="312">
        <v>30000000</v>
      </c>
      <c r="D61" s="312">
        <v>15000000</v>
      </c>
      <c r="F61" s="312">
        <v>45000000</v>
      </c>
      <c r="G61" s="312">
        <v>7500000</v>
      </c>
      <c r="H61" s="312">
        <v>7500000</v>
      </c>
      <c r="I61" s="312">
        <f t="shared" si="0"/>
        <v>0</v>
      </c>
    </row>
    <row r="62" spans="1:9" hidden="1" x14ac:dyDescent="0.25">
      <c r="A62" s="312">
        <v>41108965260013</v>
      </c>
      <c r="B62" s="312" t="s">
        <v>1469</v>
      </c>
      <c r="C62" s="312">
        <v>15000000</v>
      </c>
      <c r="D62" s="312">
        <v>15000000</v>
      </c>
      <c r="F62" s="312">
        <v>30000000</v>
      </c>
      <c r="G62" s="312">
        <v>0</v>
      </c>
      <c r="H62" s="312">
        <v>0</v>
      </c>
      <c r="I62" s="312">
        <f t="shared" si="0"/>
        <v>0</v>
      </c>
    </row>
    <row r="63" spans="1:9" hidden="1" x14ac:dyDescent="0.25">
      <c r="A63" s="312">
        <v>61709045290014</v>
      </c>
      <c r="B63" s="312" t="s">
        <v>1473</v>
      </c>
      <c r="C63" s="312">
        <v>0</v>
      </c>
      <c r="D63" s="312">
        <v>15000000</v>
      </c>
      <c r="F63" s="312">
        <v>15000000</v>
      </c>
      <c r="G63" s="312">
        <v>15000000</v>
      </c>
      <c r="H63" s="312">
        <v>15000000</v>
      </c>
      <c r="I63" s="312">
        <f t="shared" si="0"/>
        <v>0</v>
      </c>
    </row>
    <row r="64" spans="1:9" hidden="1" x14ac:dyDescent="0.25">
      <c r="A64" s="312">
        <v>60605035720031</v>
      </c>
      <c r="B64" s="312" t="s">
        <v>1475</v>
      </c>
      <c r="C64" s="312">
        <v>15000000</v>
      </c>
      <c r="D64" s="312">
        <v>15000000</v>
      </c>
      <c r="F64" s="312">
        <v>30000000</v>
      </c>
      <c r="G64" s="312">
        <v>13000</v>
      </c>
      <c r="H64" s="312">
        <v>13000</v>
      </c>
      <c r="I64" s="312">
        <f t="shared" si="0"/>
        <v>0</v>
      </c>
    </row>
    <row r="65" spans="1:9" hidden="1" x14ac:dyDescent="0.25">
      <c r="A65" s="312">
        <v>52102025340015</v>
      </c>
      <c r="B65" s="312" t="s">
        <v>1476</v>
      </c>
      <c r="C65" s="312">
        <v>15000000</v>
      </c>
      <c r="D65" s="312">
        <v>15000000</v>
      </c>
      <c r="F65" s="312">
        <v>30000000</v>
      </c>
      <c r="G65" s="312">
        <v>7500000</v>
      </c>
      <c r="H65" s="312">
        <v>7500000</v>
      </c>
      <c r="I65" s="312">
        <f t="shared" si="0"/>
        <v>0</v>
      </c>
    </row>
    <row r="66" spans="1:9" hidden="1" x14ac:dyDescent="0.25">
      <c r="A66" s="312">
        <v>62308035260043</v>
      </c>
      <c r="B66" s="312" t="s">
        <v>1485</v>
      </c>
      <c r="C66" s="312">
        <v>15000000</v>
      </c>
      <c r="D66" s="312">
        <v>15000000</v>
      </c>
      <c r="F66" s="312">
        <v>30000000</v>
      </c>
      <c r="G66" s="312">
        <v>5000000</v>
      </c>
      <c r="H66" s="312">
        <v>5000000</v>
      </c>
      <c r="I66" s="312">
        <f t="shared" si="0"/>
        <v>0</v>
      </c>
    </row>
    <row r="67" spans="1:9" x14ac:dyDescent="0.25">
      <c r="A67" s="313">
        <v>61404035370016</v>
      </c>
      <c r="B67" s="312" t="s">
        <v>1487</v>
      </c>
      <c r="C67" s="312">
        <v>15000000</v>
      </c>
      <c r="D67" s="312">
        <v>15000000</v>
      </c>
      <c r="F67" s="312">
        <v>30000000</v>
      </c>
      <c r="G67" s="312">
        <v>7000000</v>
      </c>
      <c r="H67" s="312">
        <v>5000000</v>
      </c>
      <c r="I67" s="312">
        <f t="shared" si="0"/>
        <v>-2000000</v>
      </c>
    </row>
    <row r="68" spans="1:9" hidden="1" x14ac:dyDescent="0.25">
      <c r="A68" s="312">
        <v>42305911140086</v>
      </c>
      <c r="B68" s="312" t="s">
        <v>1495</v>
      </c>
      <c r="C68" s="312">
        <v>30000000</v>
      </c>
      <c r="D68" s="312">
        <v>15000000</v>
      </c>
      <c r="F68" s="312">
        <v>45000000</v>
      </c>
      <c r="G68" s="312">
        <v>7000000</v>
      </c>
      <c r="H68" s="312">
        <v>7000000</v>
      </c>
      <c r="I68" s="312">
        <f t="shared" ref="I68:I131" si="1">H68-G68</f>
        <v>0</v>
      </c>
    </row>
    <row r="69" spans="1:9" hidden="1" x14ac:dyDescent="0.25">
      <c r="A69" s="312">
        <v>51708045280024</v>
      </c>
      <c r="B69" s="312" t="s">
        <v>1503</v>
      </c>
      <c r="C69" s="312">
        <v>15000000</v>
      </c>
      <c r="D69" s="312">
        <v>15000000</v>
      </c>
      <c r="F69" s="312">
        <v>30000000</v>
      </c>
      <c r="G69" s="312">
        <v>10000000</v>
      </c>
      <c r="H69" s="312">
        <v>10000000</v>
      </c>
      <c r="I69" s="312">
        <f t="shared" si="1"/>
        <v>0</v>
      </c>
    </row>
    <row r="70" spans="1:9" hidden="1" x14ac:dyDescent="0.25">
      <c r="A70" s="312">
        <v>60805035300011</v>
      </c>
      <c r="B70" s="312" t="s">
        <v>1506</v>
      </c>
      <c r="C70" s="312">
        <v>15000000</v>
      </c>
      <c r="D70" s="312">
        <v>15000000</v>
      </c>
      <c r="F70" s="312">
        <v>30000000</v>
      </c>
      <c r="G70" s="312">
        <v>16000000</v>
      </c>
      <c r="H70" s="312">
        <v>16000000</v>
      </c>
      <c r="I70" s="312">
        <f t="shared" si="1"/>
        <v>0</v>
      </c>
    </row>
    <row r="71" spans="1:9" hidden="1" x14ac:dyDescent="0.25">
      <c r="A71" s="312">
        <v>41605985340010</v>
      </c>
      <c r="B71" s="312" t="s">
        <v>1517</v>
      </c>
      <c r="C71" s="312">
        <v>15000000</v>
      </c>
      <c r="D71" s="312">
        <v>15000000</v>
      </c>
      <c r="F71" s="312">
        <v>30000000</v>
      </c>
      <c r="G71" s="312">
        <v>7500000</v>
      </c>
      <c r="H71" s="312">
        <v>7500000</v>
      </c>
      <c r="I71" s="312">
        <f t="shared" si="1"/>
        <v>0</v>
      </c>
    </row>
    <row r="72" spans="1:9" hidden="1" x14ac:dyDescent="0.25">
      <c r="A72" s="312">
        <v>40701931120013</v>
      </c>
      <c r="B72" s="312" t="s">
        <v>1519</v>
      </c>
      <c r="C72" s="312">
        <v>15000000</v>
      </c>
      <c r="D72" s="312">
        <v>0</v>
      </c>
      <c r="F72" s="312">
        <v>15000000</v>
      </c>
      <c r="G72" s="312">
        <v>0</v>
      </c>
      <c r="H72" s="312">
        <v>0</v>
      </c>
      <c r="I72" s="312">
        <f t="shared" si="1"/>
        <v>0</v>
      </c>
    </row>
    <row r="73" spans="1:9" hidden="1" x14ac:dyDescent="0.25">
      <c r="A73" s="312">
        <v>31811945360016</v>
      </c>
      <c r="B73" s="312" t="s">
        <v>1521</v>
      </c>
      <c r="C73" s="312">
        <v>18000000</v>
      </c>
      <c r="D73" s="312">
        <v>0</v>
      </c>
      <c r="F73" s="312">
        <v>18000000</v>
      </c>
      <c r="G73" s="312">
        <v>0</v>
      </c>
      <c r="H73" s="312">
        <v>0</v>
      </c>
      <c r="I73" s="312">
        <f t="shared" si="1"/>
        <v>0</v>
      </c>
    </row>
    <row r="74" spans="1:9" hidden="1" x14ac:dyDescent="0.25">
      <c r="A74" s="312">
        <v>31811891140036</v>
      </c>
      <c r="B74" s="312" t="s">
        <v>1522</v>
      </c>
      <c r="C74" s="312">
        <v>18000000</v>
      </c>
      <c r="D74" s="312">
        <v>18000000</v>
      </c>
      <c r="F74" s="312">
        <v>36000000</v>
      </c>
      <c r="G74" s="312">
        <v>8000000</v>
      </c>
      <c r="H74" s="312">
        <v>8000000</v>
      </c>
      <c r="I74" s="312">
        <f t="shared" si="1"/>
        <v>0</v>
      </c>
    </row>
    <row r="75" spans="1:9" hidden="1" x14ac:dyDescent="0.25">
      <c r="A75" s="312">
        <v>51712035300021</v>
      </c>
      <c r="B75" s="312" t="s">
        <v>1523</v>
      </c>
      <c r="C75" s="312">
        <v>15000000</v>
      </c>
      <c r="D75" s="312">
        <v>15000000</v>
      </c>
      <c r="F75" s="312">
        <v>30000000</v>
      </c>
      <c r="G75" s="312">
        <v>7500000</v>
      </c>
      <c r="H75" s="312">
        <v>7500000</v>
      </c>
      <c r="I75" s="312">
        <f t="shared" si="1"/>
        <v>0</v>
      </c>
    </row>
    <row r="76" spans="1:9" hidden="1" x14ac:dyDescent="0.25">
      <c r="A76" s="312">
        <v>30903901140024</v>
      </c>
      <c r="B76" s="312" t="s">
        <v>1524</v>
      </c>
      <c r="C76" s="312">
        <v>18000000</v>
      </c>
      <c r="D76" s="312">
        <v>18000000</v>
      </c>
      <c r="F76" s="312">
        <v>36000000</v>
      </c>
      <c r="G76" s="312">
        <v>6000000</v>
      </c>
      <c r="H76" s="312">
        <v>6000000</v>
      </c>
      <c r="I76" s="312">
        <f t="shared" si="1"/>
        <v>0</v>
      </c>
    </row>
    <row r="77" spans="1:9" hidden="1" x14ac:dyDescent="0.25">
      <c r="A77" s="312">
        <v>40807891140079</v>
      </c>
      <c r="B77" s="312" t="s">
        <v>1529</v>
      </c>
      <c r="C77" s="312">
        <v>18000000</v>
      </c>
      <c r="D77" s="312">
        <v>18000000</v>
      </c>
      <c r="F77" s="312">
        <v>36000000</v>
      </c>
      <c r="G77" s="312">
        <v>6000000</v>
      </c>
      <c r="H77" s="312">
        <v>6000000</v>
      </c>
      <c r="I77" s="312">
        <f t="shared" si="1"/>
        <v>0</v>
      </c>
    </row>
    <row r="78" spans="1:9" hidden="1" x14ac:dyDescent="0.25">
      <c r="A78" s="312">
        <v>60608025300059</v>
      </c>
      <c r="B78" s="312" t="s">
        <v>1532</v>
      </c>
      <c r="C78" s="312">
        <v>15000000</v>
      </c>
      <c r="D78" s="312">
        <v>15000000</v>
      </c>
      <c r="F78" s="312">
        <v>30000000</v>
      </c>
      <c r="G78" s="312">
        <v>8076000</v>
      </c>
      <c r="H78" s="312">
        <v>8076000</v>
      </c>
      <c r="I78" s="312">
        <f t="shared" si="1"/>
        <v>0</v>
      </c>
    </row>
    <row r="79" spans="1:9" hidden="1" x14ac:dyDescent="0.25">
      <c r="A79" s="312">
        <v>30504961010054</v>
      </c>
      <c r="B79" s="312" t="s">
        <v>1534</v>
      </c>
      <c r="C79" s="312">
        <v>18000000</v>
      </c>
      <c r="D79" s="312">
        <v>18000000</v>
      </c>
      <c r="F79" s="312">
        <v>36000000</v>
      </c>
      <c r="G79" s="312">
        <v>3000000</v>
      </c>
      <c r="H79" s="312">
        <v>3000000</v>
      </c>
      <c r="I79" s="312">
        <f t="shared" si="1"/>
        <v>0</v>
      </c>
    </row>
    <row r="80" spans="1:9" hidden="1" x14ac:dyDescent="0.25">
      <c r="A80" s="312">
        <v>40510941050081</v>
      </c>
      <c r="B80" s="312" t="s">
        <v>1535</v>
      </c>
      <c r="C80" s="312">
        <v>15000000</v>
      </c>
      <c r="D80" s="312">
        <v>15000000</v>
      </c>
      <c r="F80" s="312">
        <v>30000000</v>
      </c>
      <c r="G80" s="312">
        <v>7200000</v>
      </c>
      <c r="H80" s="312">
        <v>7200000</v>
      </c>
      <c r="I80" s="312">
        <f t="shared" si="1"/>
        <v>0</v>
      </c>
    </row>
    <row r="81" spans="1:9" hidden="1" x14ac:dyDescent="0.25">
      <c r="A81" s="312">
        <v>42610911120056</v>
      </c>
      <c r="B81" s="312" t="s">
        <v>1542</v>
      </c>
      <c r="C81" s="312">
        <v>18000000</v>
      </c>
      <c r="D81" s="312">
        <v>18000000</v>
      </c>
      <c r="F81" s="312">
        <v>36000000</v>
      </c>
      <c r="G81" s="312">
        <v>12000000</v>
      </c>
      <c r="H81" s="312">
        <v>12000000</v>
      </c>
      <c r="I81" s="312">
        <f t="shared" si="1"/>
        <v>0</v>
      </c>
    </row>
    <row r="82" spans="1:9" x14ac:dyDescent="0.25">
      <c r="A82" s="313">
        <v>32509881140050</v>
      </c>
      <c r="B82" s="312" t="s">
        <v>1543</v>
      </c>
      <c r="C82" s="312">
        <v>0</v>
      </c>
      <c r="D82" s="312">
        <v>18000000</v>
      </c>
      <c r="F82" s="312">
        <v>18000000</v>
      </c>
      <c r="G82" s="312">
        <v>6000000</v>
      </c>
      <c r="H82" s="312">
        <v>0</v>
      </c>
      <c r="I82" s="312">
        <f t="shared" si="1"/>
        <v>-6000000</v>
      </c>
    </row>
    <row r="83" spans="1:9" hidden="1" x14ac:dyDescent="0.25">
      <c r="A83" s="312">
        <v>51405035300037</v>
      </c>
      <c r="B83" s="312" t="s">
        <v>1544</v>
      </c>
      <c r="C83" s="312">
        <v>15000000</v>
      </c>
      <c r="D83" s="312">
        <v>15000000</v>
      </c>
      <c r="F83" s="312">
        <v>30000000</v>
      </c>
      <c r="G83" s="312">
        <v>7500000</v>
      </c>
      <c r="H83" s="312">
        <v>7500000</v>
      </c>
      <c r="I83" s="312">
        <f t="shared" si="1"/>
        <v>0</v>
      </c>
    </row>
    <row r="84" spans="1:9" hidden="1" x14ac:dyDescent="0.25">
      <c r="A84" s="312">
        <v>30703875320013</v>
      </c>
      <c r="B84" s="312" t="s">
        <v>1545</v>
      </c>
      <c r="C84" s="312">
        <v>15000000</v>
      </c>
      <c r="D84" s="312">
        <v>15000000</v>
      </c>
      <c r="F84" s="312">
        <v>30000000</v>
      </c>
      <c r="G84" s="312">
        <v>10000000</v>
      </c>
      <c r="H84" s="312">
        <v>10000000</v>
      </c>
      <c r="I84" s="312">
        <f t="shared" si="1"/>
        <v>0</v>
      </c>
    </row>
    <row r="85" spans="1:9" hidden="1" x14ac:dyDescent="0.25">
      <c r="A85" s="312">
        <v>62403035310052</v>
      </c>
      <c r="B85" s="312" t="s">
        <v>1546</v>
      </c>
      <c r="C85" s="312">
        <v>0</v>
      </c>
      <c r="D85" s="312">
        <v>15000000</v>
      </c>
      <c r="F85" s="312">
        <v>15000000</v>
      </c>
      <c r="G85" s="312">
        <v>8035000</v>
      </c>
      <c r="H85" s="312">
        <v>8035000</v>
      </c>
      <c r="I85" s="312">
        <f t="shared" si="1"/>
        <v>0</v>
      </c>
    </row>
    <row r="86" spans="1:9" hidden="1" x14ac:dyDescent="0.25">
      <c r="A86" s="312">
        <v>60602045370016</v>
      </c>
      <c r="B86" s="312" t="s">
        <v>1547</v>
      </c>
      <c r="C86" s="312">
        <v>18000000</v>
      </c>
      <c r="D86" s="312">
        <v>18000000</v>
      </c>
      <c r="F86" s="312">
        <v>36000000</v>
      </c>
      <c r="G86" s="312">
        <v>9000000</v>
      </c>
      <c r="H86" s="312">
        <v>9000000</v>
      </c>
      <c r="I86" s="312">
        <f t="shared" si="1"/>
        <v>0</v>
      </c>
    </row>
    <row r="87" spans="1:9" hidden="1" x14ac:dyDescent="0.25">
      <c r="A87" s="312">
        <v>62407045260055</v>
      </c>
      <c r="B87" s="312" t="s">
        <v>1550</v>
      </c>
      <c r="C87" s="312">
        <v>15000000</v>
      </c>
      <c r="D87" s="312">
        <v>15000000</v>
      </c>
      <c r="F87" s="312">
        <v>30000000</v>
      </c>
      <c r="G87" s="312">
        <v>9750000</v>
      </c>
      <c r="H87" s="312">
        <v>9750000</v>
      </c>
      <c r="I87" s="312">
        <f t="shared" si="1"/>
        <v>0</v>
      </c>
    </row>
    <row r="88" spans="1:9" hidden="1" x14ac:dyDescent="0.25">
      <c r="A88" s="312">
        <v>40708995300047</v>
      </c>
      <c r="B88" s="312" t="s">
        <v>1553</v>
      </c>
      <c r="C88" s="312">
        <v>15000000</v>
      </c>
      <c r="D88" s="312">
        <v>15000000</v>
      </c>
      <c r="F88" s="312">
        <v>30000000</v>
      </c>
      <c r="G88" s="312">
        <v>7500000</v>
      </c>
      <c r="H88" s="312">
        <v>7500000</v>
      </c>
      <c r="I88" s="312">
        <f t="shared" si="1"/>
        <v>0</v>
      </c>
    </row>
    <row r="89" spans="1:9" hidden="1" x14ac:dyDescent="0.25">
      <c r="A89" s="312">
        <v>61607025310049</v>
      </c>
      <c r="B89" s="312" t="s">
        <v>1556</v>
      </c>
      <c r="C89" s="312">
        <v>15000000</v>
      </c>
      <c r="D89" s="312">
        <v>15000000</v>
      </c>
      <c r="F89" s="312">
        <v>30000000</v>
      </c>
      <c r="G89" s="312">
        <v>15000000</v>
      </c>
      <c r="H89" s="312">
        <v>15000000</v>
      </c>
      <c r="I89" s="312">
        <f t="shared" si="1"/>
        <v>0</v>
      </c>
    </row>
    <row r="90" spans="1:9" hidden="1" x14ac:dyDescent="0.25">
      <c r="A90" s="312">
        <v>32510941000117</v>
      </c>
      <c r="B90" s="312" t="s">
        <v>1559</v>
      </c>
      <c r="C90" s="312">
        <v>18000000</v>
      </c>
      <c r="D90" s="312">
        <v>18000000</v>
      </c>
      <c r="F90" s="312">
        <v>36000000</v>
      </c>
      <c r="G90" s="312">
        <v>5000000</v>
      </c>
      <c r="H90" s="312">
        <v>5000000</v>
      </c>
      <c r="I90" s="312">
        <f t="shared" si="1"/>
        <v>0</v>
      </c>
    </row>
    <row r="91" spans="1:9" hidden="1" x14ac:dyDescent="0.25">
      <c r="A91" s="312">
        <v>52611015280045</v>
      </c>
      <c r="B91" s="312" t="s">
        <v>1561</v>
      </c>
      <c r="C91" s="312">
        <v>15000000</v>
      </c>
      <c r="D91" s="312">
        <v>15000000</v>
      </c>
      <c r="F91" s="312">
        <v>30000000</v>
      </c>
      <c r="G91" s="312">
        <v>1001000</v>
      </c>
      <c r="H91" s="312">
        <v>1001000</v>
      </c>
      <c r="I91" s="312">
        <f t="shared" si="1"/>
        <v>0</v>
      </c>
    </row>
    <row r="92" spans="1:9" hidden="1" x14ac:dyDescent="0.25">
      <c r="A92" s="312">
        <v>42903931050048</v>
      </c>
      <c r="B92" s="312" t="s">
        <v>1562</v>
      </c>
      <c r="C92" s="312">
        <v>18000000</v>
      </c>
      <c r="D92" s="312">
        <v>18000000</v>
      </c>
      <c r="F92" s="312">
        <v>36000000</v>
      </c>
      <c r="G92" s="312">
        <v>12000000</v>
      </c>
      <c r="H92" s="312">
        <v>12000000</v>
      </c>
      <c r="I92" s="312">
        <f t="shared" si="1"/>
        <v>0</v>
      </c>
    </row>
    <row r="93" spans="1:9" hidden="1" x14ac:dyDescent="0.25">
      <c r="A93" s="312">
        <v>52307045280037</v>
      </c>
      <c r="B93" s="312" t="s">
        <v>1566</v>
      </c>
      <c r="C93" s="312">
        <v>30000000</v>
      </c>
      <c r="D93" s="312">
        <v>15000000</v>
      </c>
      <c r="F93" s="312">
        <v>45000000</v>
      </c>
      <c r="G93" s="312">
        <v>7530000</v>
      </c>
      <c r="H93" s="312">
        <v>7530000</v>
      </c>
      <c r="I93" s="312">
        <f t="shared" si="1"/>
        <v>0</v>
      </c>
    </row>
    <row r="94" spans="1:9" hidden="1" x14ac:dyDescent="0.25">
      <c r="A94" s="312">
        <v>40101901100081</v>
      </c>
      <c r="B94" s="312" t="s">
        <v>1569</v>
      </c>
      <c r="C94" s="312">
        <v>15000000</v>
      </c>
      <c r="D94" s="312">
        <v>15000000</v>
      </c>
      <c r="F94" s="312">
        <v>30000000</v>
      </c>
      <c r="G94" s="312">
        <v>0</v>
      </c>
      <c r="H94" s="312">
        <v>0</v>
      </c>
      <c r="I94" s="312">
        <f t="shared" si="1"/>
        <v>0</v>
      </c>
    </row>
    <row r="95" spans="1:9" hidden="1" x14ac:dyDescent="0.25">
      <c r="A95" s="312">
        <v>61507015610013</v>
      </c>
      <c r="B95" s="312" t="s">
        <v>1576</v>
      </c>
      <c r="C95" s="312">
        <v>15000000</v>
      </c>
      <c r="D95" s="312">
        <v>15000000</v>
      </c>
      <c r="F95" s="312">
        <v>30000000</v>
      </c>
      <c r="G95" s="312">
        <v>0</v>
      </c>
      <c r="H95" s="312">
        <v>0</v>
      </c>
      <c r="I95" s="312">
        <f t="shared" si="1"/>
        <v>0</v>
      </c>
    </row>
    <row r="96" spans="1:9" hidden="1" x14ac:dyDescent="0.25">
      <c r="A96" s="312">
        <v>52808045320034</v>
      </c>
      <c r="B96" s="312" t="s">
        <v>1577</v>
      </c>
      <c r="C96" s="312">
        <v>15000000</v>
      </c>
      <c r="D96" s="312">
        <v>0</v>
      </c>
      <c r="F96" s="312">
        <v>15000000</v>
      </c>
      <c r="G96" s="312">
        <v>0</v>
      </c>
      <c r="H96" s="312">
        <v>0</v>
      </c>
      <c r="I96" s="312">
        <f t="shared" si="1"/>
        <v>0</v>
      </c>
    </row>
    <row r="97" spans="1:9" hidden="1" x14ac:dyDescent="0.25">
      <c r="A97" s="312">
        <v>40210851120015</v>
      </c>
      <c r="B97" s="312" t="s">
        <v>1580</v>
      </c>
      <c r="C97" s="312">
        <v>15000000</v>
      </c>
      <c r="D97" s="312">
        <v>15000000</v>
      </c>
      <c r="F97" s="312">
        <v>30000000</v>
      </c>
      <c r="G97" s="312">
        <v>15750000</v>
      </c>
      <c r="H97" s="312">
        <v>15750000</v>
      </c>
      <c r="I97" s="312">
        <f t="shared" si="1"/>
        <v>0</v>
      </c>
    </row>
    <row r="98" spans="1:9" hidden="1" x14ac:dyDescent="0.25">
      <c r="A98" s="312">
        <v>60502045260031</v>
      </c>
      <c r="B98" s="312" t="s">
        <v>1585</v>
      </c>
      <c r="C98" s="312">
        <v>15000000</v>
      </c>
      <c r="D98" s="312">
        <v>15000000</v>
      </c>
      <c r="F98" s="312">
        <v>30000000</v>
      </c>
      <c r="G98" s="312">
        <v>7100000</v>
      </c>
      <c r="H98" s="312">
        <v>7100000</v>
      </c>
      <c r="I98" s="312">
        <f t="shared" si="1"/>
        <v>0</v>
      </c>
    </row>
    <row r="99" spans="1:9" hidden="1" x14ac:dyDescent="0.25">
      <c r="A99" s="312">
        <v>42201911140076</v>
      </c>
      <c r="B99" s="312" t="s">
        <v>1587</v>
      </c>
      <c r="C99" s="312">
        <v>18000000</v>
      </c>
      <c r="D99" s="312">
        <v>18000000</v>
      </c>
      <c r="F99" s="312">
        <v>36000000</v>
      </c>
      <c r="G99" s="312">
        <v>12000000</v>
      </c>
      <c r="H99" s="312">
        <v>12000000</v>
      </c>
      <c r="I99" s="312">
        <f t="shared" si="1"/>
        <v>0</v>
      </c>
    </row>
    <row r="100" spans="1:9" hidden="1" x14ac:dyDescent="0.25">
      <c r="A100" s="312">
        <v>61509035360053</v>
      </c>
      <c r="B100" s="312" t="s">
        <v>1592</v>
      </c>
      <c r="C100" s="312">
        <v>15000000</v>
      </c>
      <c r="D100" s="312">
        <v>0</v>
      </c>
      <c r="F100" s="312">
        <v>15000000</v>
      </c>
      <c r="G100" s="312">
        <v>1000</v>
      </c>
      <c r="H100" s="312">
        <v>1000</v>
      </c>
      <c r="I100" s="312">
        <f t="shared" si="1"/>
        <v>0</v>
      </c>
    </row>
    <row r="101" spans="1:9" hidden="1" x14ac:dyDescent="0.25">
      <c r="A101" s="312">
        <v>32412995280016</v>
      </c>
      <c r="B101" s="312" t="s">
        <v>1594</v>
      </c>
      <c r="C101" s="312">
        <v>15000000</v>
      </c>
      <c r="D101" s="312">
        <v>15000000</v>
      </c>
      <c r="F101" s="312">
        <v>30000000</v>
      </c>
      <c r="G101" s="312">
        <v>2579496</v>
      </c>
      <c r="H101" s="312">
        <v>2579496</v>
      </c>
      <c r="I101" s="312">
        <f t="shared" si="1"/>
        <v>0</v>
      </c>
    </row>
    <row r="102" spans="1:9" hidden="1" x14ac:dyDescent="0.25">
      <c r="A102" s="312">
        <v>41012941120023</v>
      </c>
      <c r="B102" s="312" t="s">
        <v>1597</v>
      </c>
      <c r="C102" s="312">
        <v>18000000</v>
      </c>
      <c r="D102" s="312">
        <v>0</v>
      </c>
      <c r="F102" s="312">
        <v>18000000</v>
      </c>
      <c r="G102" s="312">
        <v>0</v>
      </c>
      <c r="H102" s="312">
        <v>0</v>
      </c>
      <c r="I102" s="312">
        <f t="shared" si="1"/>
        <v>0</v>
      </c>
    </row>
    <row r="103" spans="1:9" hidden="1" x14ac:dyDescent="0.25">
      <c r="A103" s="312">
        <v>61507005280028</v>
      </c>
      <c r="B103" s="312" t="s">
        <v>1601</v>
      </c>
      <c r="C103" s="312">
        <v>15000000</v>
      </c>
      <c r="D103" s="312">
        <v>15000000</v>
      </c>
      <c r="F103" s="312">
        <v>30000000</v>
      </c>
      <c r="G103" s="312">
        <v>3500000</v>
      </c>
      <c r="H103" s="312">
        <v>3500000</v>
      </c>
      <c r="I103" s="312">
        <f t="shared" si="1"/>
        <v>0</v>
      </c>
    </row>
    <row r="104" spans="1:9" hidden="1" x14ac:dyDescent="0.25">
      <c r="A104" s="312">
        <v>52906025260032</v>
      </c>
      <c r="B104" s="312" t="s">
        <v>1602</v>
      </c>
      <c r="C104" s="312">
        <v>15000000</v>
      </c>
      <c r="D104" s="312">
        <v>15000000</v>
      </c>
      <c r="F104" s="312">
        <v>30000000</v>
      </c>
      <c r="G104" s="312">
        <v>6200000</v>
      </c>
      <c r="H104" s="312">
        <v>6200000</v>
      </c>
      <c r="I104" s="312">
        <f t="shared" si="1"/>
        <v>0</v>
      </c>
    </row>
    <row r="105" spans="1:9" hidden="1" x14ac:dyDescent="0.25">
      <c r="A105" s="312">
        <v>62605005350019</v>
      </c>
      <c r="B105" s="312" t="s">
        <v>1603</v>
      </c>
      <c r="C105" s="312">
        <v>18000000</v>
      </c>
      <c r="D105" s="312">
        <v>18000000</v>
      </c>
      <c r="F105" s="312">
        <v>36000000</v>
      </c>
      <c r="G105" s="312">
        <v>6000000</v>
      </c>
      <c r="H105" s="312">
        <v>6000000</v>
      </c>
      <c r="I105" s="312">
        <f t="shared" si="1"/>
        <v>0</v>
      </c>
    </row>
    <row r="106" spans="1:9" hidden="1" x14ac:dyDescent="0.25">
      <c r="A106" s="312">
        <v>61306005300011</v>
      </c>
      <c r="B106" s="312" t="s">
        <v>1606</v>
      </c>
      <c r="C106" s="312">
        <v>18000000</v>
      </c>
      <c r="D106" s="312">
        <v>18000000</v>
      </c>
      <c r="F106" s="312">
        <v>36000000</v>
      </c>
      <c r="G106" s="312">
        <v>12000000</v>
      </c>
      <c r="H106" s="312">
        <v>12000000</v>
      </c>
      <c r="I106" s="312">
        <f t="shared" si="1"/>
        <v>0</v>
      </c>
    </row>
    <row r="107" spans="1:9" hidden="1" x14ac:dyDescent="0.25">
      <c r="A107" s="312">
        <v>31609925360017</v>
      </c>
      <c r="B107" s="312" t="s">
        <v>1608</v>
      </c>
      <c r="C107" s="312">
        <v>18000000</v>
      </c>
      <c r="D107" s="312">
        <v>18000000</v>
      </c>
      <c r="F107" s="312">
        <v>36000000</v>
      </c>
      <c r="G107" s="312">
        <v>3000000</v>
      </c>
      <c r="H107" s="312">
        <v>3000000</v>
      </c>
      <c r="I107" s="312">
        <f t="shared" si="1"/>
        <v>0</v>
      </c>
    </row>
    <row r="108" spans="1:9" hidden="1" x14ac:dyDescent="0.25">
      <c r="A108" s="312">
        <v>42808901140090</v>
      </c>
      <c r="B108" s="312" t="s">
        <v>1609</v>
      </c>
      <c r="C108" s="312">
        <v>18000000</v>
      </c>
      <c r="D108" s="312">
        <v>18000000</v>
      </c>
      <c r="F108" s="312">
        <v>36000000</v>
      </c>
      <c r="G108" s="312">
        <v>6000000</v>
      </c>
      <c r="H108" s="312">
        <v>6000000</v>
      </c>
      <c r="I108" s="312">
        <f t="shared" si="1"/>
        <v>0</v>
      </c>
    </row>
    <row r="109" spans="1:9" hidden="1" x14ac:dyDescent="0.25">
      <c r="A109" s="312">
        <v>61205015310035</v>
      </c>
      <c r="B109" s="312" t="s">
        <v>1612</v>
      </c>
      <c r="C109" s="312">
        <v>18000000</v>
      </c>
      <c r="D109" s="312">
        <v>18000000</v>
      </c>
      <c r="F109" s="312">
        <v>36000000</v>
      </c>
      <c r="G109" s="312">
        <v>6000000</v>
      </c>
      <c r="H109" s="312">
        <v>6000000</v>
      </c>
      <c r="I109" s="312">
        <f t="shared" si="1"/>
        <v>0</v>
      </c>
    </row>
    <row r="110" spans="1:9" hidden="1" x14ac:dyDescent="0.25">
      <c r="A110" s="312">
        <v>31606955360019</v>
      </c>
      <c r="B110" s="312" t="s">
        <v>1615</v>
      </c>
      <c r="C110" s="312">
        <v>18000000</v>
      </c>
      <c r="D110" s="312">
        <v>18000000</v>
      </c>
      <c r="F110" s="312">
        <v>36000000</v>
      </c>
      <c r="G110" s="312">
        <v>6000000</v>
      </c>
      <c r="H110" s="312">
        <v>6000000</v>
      </c>
      <c r="I110" s="312">
        <f t="shared" si="1"/>
        <v>0</v>
      </c>
    </row>
    <row r="111" spans="1:9" hidden="1" x14ac:dyDescent="0.25">
      <c r="A111" s="312">
        <v>61911016060063</v>
      </c>
      <c r="B111" s="312" t="s">
        <v>1617</v>
      </c>
      <c r="C111" s="312">
        <v>36000000</v>
      </c>
      <c r="D111" s="312">
        <v>18000000</v>
      </c>
      <c r="F111" s="312">
        <v>54000000</v>
      </c>
      <c r="G111" s="312">
        <v>10000000</v>
      </c>
      <c r="H111" s="312">
        <v>10000000</v>
      </c>
      <c r="I111" s="312">
        <f t="shared" si="1"/>
        <v>0</v>
      </c>
    </row>
    <row r="112" spans="1:9" hidden="1" x14ac:dyDescent="0.25">
      <c r="A112" s="312">
        <v>42106935300018</v>
      </c>
      <c r="B112" s="312" t="s">
        <v>1619</v>
      </c>
      <c r="C112" s="312">
        <v>18000000</v>
      </c>
      <c r="D112" s="312">
        <v>18000000</v>
      </c>
      <c r="F112" s="312">
        <v>36000000</v>
      </c>
      <c r="G112" s="312">
        <v>5500000</v>
      </c>
      <c r="H112" s="312">
        <v>5500000</v>
      </c>
      <c r="I112" s="312">
        <f t="shared" si="1"/>
        <v>0</v>
      </c>
    </row>
    <row r="113" spans="1:9" hidden="1" x14ac:dyDescent="0.25">
      <c r="A113" s="312">
        <v>60705015260062</v>
      </c>
      <c r="B113" s="312" t="s">
        <v>1621</v>
      </c>
      <c r="C113" s="312">
        <v>15000000</v>
      </c>
      <c r="D113" s="312">
        <v>15000000</v>
      </c>
      <c r="F113" s="312">
        <v>30000000</v>
      </c>
      <c r="G113" s="312">
        <v>7500000</v>
      </c>
      <c r="H113" s="312">
        <v>7500000</v>
      </c>
      <c r="I113" s="312">
        <f t="shared" si="1"/>
        <v>0</v>
      </c>
    </row>
    <row r="114" spans="1:9" hidden="1" x14ac:dyDescent="0.25">
      <c r="A114" s="312">
        <v>50108015280024</v>
      </c>
      <c r="B114" s="312" t="s">
        <v>1622</v>
      </c>
      <c r="C114" s="312">
        <v>15000000</v>
      </c>
      <c r="D114" s="312">
        <v>15000000</v>
      </c>
      <c r="F114" s="312">
        <v>30000000</v>
      </c>
      <c r="G114" s="312">
        <v>-7500000</v>
      </c>
      <c r="H114" s="312">
        <v>-7500000</v>
      </c>
      <c r="I114" s="312">
        <f t="shared" si="1"/>
        <v>0</v>
      </c>
    </row>
    <row r="115" spans="1:9" hidden="1" x14ac:dyDescent="0.25">
      <c r="A115" s="312">
        <v>62604025300015</v>
      </c>
      <c r="B115" s="312" t="s">
        <v>1628</v>
      </c>
      <c r="C115" s="312">
        <v>15000000</v>
      </c>
      <c r="D115" s="312">
        <v>15000000</v>
      </c>
      <c r="F115" s="312">
        <v>30000000</v>
      </c>
      <c r="G115" s="312">
        <v>15000000</v>
      </c>
      <c r="H115" s="312">
        <v>15000000</v>
      </c>
      <c r="I115" s="312">
        <f t="shared" si="1"/>
        <v>0</v>
      </c>
    </row>
    <row r="116" spans="1:9" hidden="1" x14ac:dyDescent="0.25">
      <c r="A116" s="312">
        <v>51004045340011</v>
      </c>
      <c r="B116" s="312" t="s">
        <v>1631</v>
      </c>
      <c r="C116" s="312">
        <v>15000000</v>
      </c>
      <c r="D116" s="312">
        <v>15000000</v>
      </c>
      <c r="F116" s="312">
        <v>30000000</v>
      </c>
      <c r="G116" s="312">
        <v>8000000</v>
      </c>
      <c r="H116" s="312">
        <v>8000000</v>
      </c>
      <c r="I116" s="312">
        <f t="shared" si="1"/>
        <v>0</v>
      </c>
    </row>
    <row r="117" spans="1:9" hidden="1" x14ac:dyDescent="0.25">
      <c r="A117" s="312">
        <v>43007872640036</v>
      </c>
      <c r="B117" s="312" t="s">
        <v>1633</v>
      </c>
      <c r="C117" s="312">
        <v>0</v>
      </c>
      <c r="D117" s="312">
        <v>15000000</v>
      </c>
      <c r="F117" s="312">
        <v>15000000</v>
      </c>
      <c r="G117" s="312">
        <v>0</v>
      </c>
      <c r="H117" s="312">
        <v>0</v>
      </c>
      <c r="I117" s="312">
        <f t="shared" si="1"/>
        <v>0</v>
      </c>
    </row>
    <row r="118" spans="1:9" hidden="1" x14ac:dyDescent="0.25">
      <c r="A118" s="312">
        <v>62110005380024</v>
      </c>
      <c r="B118" s="312" t="s">
        <v>1639</v>
      </c>
      <c r="C118" s="312">
        <v>18000000</v>
      </c>
      <c r="D118" s="312">
        <v>18000000</v>
      </c>
      <c r="F118" s="312">
        <v>36000000</v>
      </c>
      <c r="G118" s="312">
        <v>12000000</v>
      </c>
      <c r="H118" s="312">
        <v>12000000</v>
      </c>
      <c r="I118" s="312">
        <f t="shared" si="1"/>
        <v>0</v>
      </c>
    </row>
    <row r="119" spans="1:9" hidden="1" x14ac:dyDescent="0.25">
      <c r="A119" s="312">
        <v>63009045260050</v>
      </c>
      <c r="B119" s="312" t="s">
        <v>1641</v>
      </c>
      <c r="C119" s="312">
        <v>15000000</v>
      </c>
      <c r="D119" s="312">
        <v>0</v>
      </c>
      <c r="F119" s="312">
        <v>15000000</v>
      </c>
      <c r="G119" s="312">
        <v>0</v>
      </c>
      <c r="H119" s="312">
        <v>0</v>
      </c>
      <c r="I119" s="312">
        <f t="shared" si="1"/>
        <v>0</v>
      </c>
    </row>
    <row r="120" spans="1:9" hidden="1" x14ac:dyDescent="0.25">
      <c r="A120" s="312">
        <v>40902911120045</v>
      </c>
      <c r="B120" s="312" t="s">
        <v>1646</v>
      </c>
      <c r="C120" s="312">
        <v>18000000</v>
      </c>
      <c r="D120" s="312">
        <v>18000000</v>
      </c>
      <c r="F120" s="312">
        <v>36000000</v>
      </c>
      <c r="G120" s="312">
        <v>11999100</v>
      </c>
      <c r="H120" s="312">
        <v>11999100</v>
      </c>
      <c r="I120" s="312">
        <f t="shared" si="1"/>
        <v>0</v>
      </c>
    </row>
    <row r="121" spans="1:9" hidden="1" x14ac:dyDescent="0.25">
      <c r="A121" s="312">
        <v>52812015300021</v>
      </c>
      <c r="B121" s="312" t="s">
        <v>1652</v>
      </c>
      <c r="C121" s="312">
        <v>18000000</v>
      </c>
      <c r="D121" s="312">
        <v>18000000</v>
      </c>
      <c r="F121" s="312">
        <v>36000000</v>
      </c>
      <c r="G121" s="312">
        <v>16500000</v>
      </c>
      <c r="H121" s="312">
        <v>16500000</v>
      </c>
      <c r="I121" s="312">
        <f t="shared" si="1"/>
        <v>0</v>
      </c>
    </row>
    <row r="122" spans="1:9" hidden="1" x14ac:dyDescent="0.25">
      <c r="A122" s="312">
        <v>62708025300025</v>
      </c>
      <c r="B122" s="312" t="s">
        <v>1654</v>
      </c>
      <c r="C122" s="312">
        <v>15000000</v>
      </c>
      <c r="D122" s="312">
        <v>15000000</v>
      </c>
      <c r="F122" s="312">
        <v>30000000</v>
      </c>
      <c r="G122" s="312">
        <v>500000</v>
      </c>
      <c r="H122" s="312">
        <v>500000</v>
      </c>
      <c r="I122" s="312">
        <f t="shared" si="1"/>
        <v>0</v>
      </c>
    </row>
    <row r="123" spans="1:9" hidden="1" x14ac:dyDescent="0.25">
      <c r="A123" s="312">
        <v>61806025340032</v>
      </c>
      <c r="B123" s="312" t="s">
        <v>1674</v>
      </c>
      <c r="C123" s="312">
        <v>15000000</v>
      </c>
      <c r="D123" s="312">
        <v>15000000</v>
      </c>
      <c r="F123" s="312">
        <v>30000000</v>
      </c>
      <c r="G123" s="312">
        <v>7600000</v>
      </c>
      <c r="H123" s="312">
        <v>7600000</v>
      </c>
      <c r="I123" s="312">
        <f t="shared" si="1"/>
        <v>0</v>
      </c>
    </row>
    <row r="124" spans="1:9" hidden="1" x14ac:dyDescent="0.25">
      <c r="A124" s="312">
        <v>50907015290040</v>
      </c>
      <c r="B124" s="312" t="s">
        <v>1675</v>
      </c>
      <c r="C124" s="312">
        <v>15000000</v>
      </c>
      <c r="D124" s="312">
        <v>15000000</v>
      </c>
      <c r="F124" s="312">
        <v>30000000</v>
      </c>
      <c r="G124" s="312">
        <v>7000000</v>
      </c>
      <c r="H124" s="312">
        <v>7000000</v>
      </c>
      <c r="I124" s="312">
        <f t="shared" si="1"/>
        <v>0</v>
      </c>
    </row>
    <row r="125" spans="1:9" hidden="1" x14ac:dyDescent="0.25">
      <c r="A125" s="312">
        <v>33107941050045</v>
      </c>
      <c r="B125" s="312" t="s">
        <v>1676</v>
      </c>
      <c r="C125" s="312">
        <v>18000000</v>
      </c>
      <c r="D125" s="312">
        <v>18000000</v>
      </c>
      <c r="F125" s="312">
        <v>36000000</v>
      </c>
      <c r="G125" s="312">
        <v>0</v>
      </c>
      <c r="H125" s="312">
        <v>0</v>
      </c>
      <c r="I125" s="312">
        <f t="shared" si="1"/>
        <v>0</v>
      </c>
    </row>
    <row r="126" spans="1:9" hidden="1" x14ac:dyDescent="0.25">
      <c r="A126" s="312">
        <v>32910995280053</v>
      </c>
      <c r="B126" s="312" t="s">
        <v>1677</v>
      </c>
      <c r="C126" s="312">
        <v>18000000</v>
      </c>
      <c r="D126" s="312">
        <v>18000000</v>
      </c>
      <c r="F126" s="312">
        <v>36000000</v>
      </c>
      <c r="G126" s="312">
        <v>9000000</v>
      </c>
      <c r="H126" s="312">
        <v>9000000</v>
      </c>
      <c r="I126" s="312">
        <f t="shared" si="1"/>
        <v>0</v>
      </c>
    </row>
    <row r="127" spans="1:9" hidden="1" x14ac:dyDescent="0.25">
      <c r="A127" s="312">
        <v>32706965250012</v>
      </c>
      <c r="B127" s="312" t="s">
        <v>1678</v>
      </c>
      <c r="C127" s="312">
        <v>18000000</v>
      </c>
      <c r="D127" s="312">
        <v>18000000</v>
      </c>
      <c r="F127" s="312">
        <v>36000000</v>
      </c>
      <c r="G127" s="312">
        <v>12000000</v>
      </c>
      <c r="H127" s="312">
        <v>12000000</v>
      </c>
      <c r="I127" s="312">
        <f t="shared" si="1"/>
        <v>0</v>
      </c>
    </row>
    <row r="128" spans="1:9" hidden="1" x14ac:dyDescent="0.25">
      <c r="A128" s="312">
        <v>60412015280023</v>
      </c>
      <c r="B128" s="312" t="s">
        <v>1679</v>
      </c>
      <c r="C128" s="312">
        <v>15000000</v>
      </c>
      <c r="D128" s="312">
        <v>0</v>
      </c>
      <c r="F128" s="312">
        <v>15000000</v>
      </c>
      <c r="G128" s="312">
        <v>0</v>
      </c>
      <c r="H128" s="312">
        <v>0</v>
      </c>
      <c r="I128" s="312">
        <f t="shared" si="1"/>
        <v>0</v>
      </c>
    </row>
    <row r="129" spans="1:9" hidden="1" x14ac:dyDescent="0.25">
      <c r="A129" s="312">
        <v>40406901140056</v>
      </c>
      <c r="B129" s="312" t="s">
        <v>1680</v>
      </c>
      <c r="C129" s="312">
        <v>18000000</v>
      </c>
      <c r="D129" s="312">
        <v>18000000</v>
      </c>
      <c r="F129" s="312">
        <v>36000000</v>
      </c>
      <c r="G129" s="312">
        <v>8000000</v>
      </c>
      <c r="H129" s="312">
        <v>8000000</v>
      </c>
      <c r="I129" s="312">
        <f t="shared" si="1"/>
        <v>0</v>
      </c>
    </row>
    <row r="130" spans="1:9" hidden="1" x14ac:dyDescent="0.25">
      <c r="A130" s="312">
        <v>61705045360012</v>
      </c>
      <c r="B130" s="312" t="s">
        <v>1682</v>
      </c>
      <c r="C130" s="312">
        <v>15000000</v>
      </c>
      <c r="D130" s="312">
        <v>15000000</v>
      </c>
      <c r="F130" s="312">
        <v>30000000</v>
      </c>
      <c r="G130" s="312">
        <v>15001600</v>
      </c>
      <c r="H130" s="312">
        <v>15001600</v>
      </c>
      <c r="I130" s="312">
        <f t="shared" si="1"/>
        <v>0</v>
      </c>
    </row>
    <row r="131" spans="1:9" hidden="1" x14ac:dyDescent="0.25">
      <c r="A131" s="312">
        <v>31705831060055</v>
      </c>
      <c r="B131" s="312" t="s">
        <v>1684</v>
      </c>
      <c r="C131" s="312">
        <v>15000000</v>
      </c>
      <c r="D131" s="312">
        <v>15000000</v>
      </c>
      <c r="F131" s="312">
        <v>30000000</v>
      </c>
      <c r="G131" s="312">
        <v>0</v>
      </c>
      <c r="H131" s="312">
        <v>0</v>
      </c>
      <c r="I131" s="312">
        <f t="shared" si="1"/>
        <v>0</v>
      </c>
    </row>
    <row r="132" spans="1:9" hidden="1" x14ac:dyDescent="0.25">
      <c r="A132" s="312">
        <v>41907905250019</v>
      </c>
      <c r="B132" s="312" t="s">
        <v>1687</v>
      </c>
      <c r="C132" s="312">
        <v>18000000</v>
      </c>
      <c r="D132" s="312">
        <v>18000000</v>
      </c>
      <c r="F132" s="312">
        <v>36000000</v>
      </c>
      <c r="G132" s="312">
        <v>12000000</v>
      </c>
      <c r="H132" s="312">
        <v>12000000</v>
      </c>
      <c r="I132" s="312">
        <f t="shared" ref="I132:I195" si="2">H132-G132</f>
        <v>0</v>
      </c>
    </row>
    <row r="133" spans="1:9" hidden="1" x14ac:dyDescent="0.25">
      <c r="A133" s="312">
        <v>60809045260035</v>
      </c>
      <c r="B133" s="312" t="s">
        <v>1695</v>
      </c>
      <c r="C133" s="312">
        <v>15000000</v>
      </c>
      <c r="D133" s="312">
        <v>15000000</v>
      </c>
      <c r="F133" s="312">
        <v>30000000</v>
      </c>
      <c r="G133" s="312">
        <v>15000000</v>
      </c>
      <c r="H133" s="312">
        <v>15000000</v>
      </c>
      <c r="I133" s="312">
        <f t="shared" si="2"/>
        <v>0</v>
      </c>
    </row>
    <row r="134" spans="1:9" hidden="1" x14ac:dyDescent="0.25">
      <c r="A134" s="312">
        <v>31009871110085</v>
      </c>
      <c r="B134" s="312" t="s">
        <v>1697</v>
      </c>
      <c r="C134" s="312">
        <v>18000000</v>
      </c>
      <c r="D134" s="312">
        <v>18000000</v>
      </c>
      <c r="F134" s="312">
        <v>36000000</v>
      </c>
      <c r="G134" s="312">
        <v>8000000</v>
      </c>
      <c r="H134" s="312">
        <v>8000000</v>
      </c>
      <c r="I134" s="312">
        <f t="shared" si="2"/>
        <v>0</v>
      </c>
    </row>
    <row r="135" spans="1:9" hidden="1" x14ac:dyDescent="0.25">
      <c r="A135" s="312">
        <v>60203015260016</v>
      </c>
      <c r="B135" s="312" t="s">
        <v>1700</v>
      </c>
      <c r="C135" s="312">
        <v>15000000</v>
      </c>
      <c r="D135" s="312">
        <v>15000000</v>
      </c>
      <c r="F135" s="312">
        <v>30000000</v>
      </c>
      <c r="G135" s="312">
        <v>15000000</v>
      </c>
      <c r="H135" s="312">
        <v>15000000</v>
      </c>
      <c r="I135" s="312">
        <f t="shared" si="2"/>
        <v>0</v>
      </c>
    </row>
    <row r="136" spans="1:9" hidden="1" x14ac:dyDescent="0.25">
      <c r="A136" s="312">
        <v>41812951000023</v>
      </c>
      <c r="B136" s="312" t="s">
        <v>1701</v>
      </c>
      <c r="C136" s="312">
        <v>18000000</v>
      </c>
      <c r="D136" s="312">
        <v>18000000</v>
      </c>
      <c r="F136" s="312">
        <v>36000000</v>
      </c>
      <c r="G136" s="312">
        <v>21500</v>
      </c>
      <c r="H136" s="312">
        <v>21500</v>
      </c>
      <c r="I136" s="312">
        <f t="shared" si="2"/>
        <v>0</v>
      </c>
    </row>
    <row r="137" spans="1:9" hidden="1" x14ac:dyDescent="0.25">
      <c r="A137" s="312">
        <v>41006720940014</v>
      </c>
      <c r="B137" s="312" t="s">
        <v>1702</v>
      </c>
      <c r="C137" s="312">
        <v>18000000</v>
      </c>
      <c r="D137" s="312">
        <v>18000000</v>
      </c>
      <c r="F137" s="312">
        <v>36000000</v>
      </c>
      <c r="G137" s="312">
        <v>-32000000</v>
      </c>
      <c r="H137" s="312">
        <v>-32000000</v>
      </c>
      <c r="I137" s="312">
        <f t="shared" si="2"/>
        <v>0</v>
      </c>
    </row>
    <row r="138" spans="1:9" hidden="1" x14ac:dyDescent="0.25">
      <c r="A138" s="312">
        <v>41010951140028</v>
      </c>
      <c r="B138" s="312" t="s">
        <v>1706</v>
      </c>
      <c r="C138" s="312">
        <v>18000000</v>
      </c>
      <c r="D138" s="312">
        <v>18000000</v>
      </c>
      <c r="F138" s="312">
        <v>36000000</v>
      </c>
      <c r="G138" s="312">
        <v>6000000</v>
      </c>
      <c r="H138" s="312">
        <v>6000000</v>
      </c>
      <c r="I138" s="312">
        <f t="shared" si="2"/>
        <v>0</v>
      </c>
    </row>
    <row r="139" spans="1:9" hidden="1" x14ac:dyDescent="0.25">
      <c r="A139" s="312">
        <v>50309025660019</v>
      </c>
      <c r="B139" s="312" t="s">
        <v>1709</v>
      </c>
      <c r="C139" s="312">
        <v>18000000</v>
      </c>
      <c r="D139" s="312">
        <v>18000000</v>
      </c>
      <c r="F139" s="312">
        <v>36000000</v>
      </c>
      <c r="G139" s="312">
        <v>6000000</v>
      </c>
      <c r="H139" s="312">
        <v>6000000</v>
      </c>
      <c r="I139" s="312">
        <f t="shared" si="2"/>
        <v>0</v>
      </c>
    </row>
    <row r="140" spans="1:9" hidden="1" x14ac:dyDescent="0.25">
      <c r="A140" s="312">
        <v>30706941010010</v>
      </c>
      <c r="B140" s="312" t="s">
        <v>1711</v>
      </c>
      <c r="C140" s="312">
        <v>18000000</v>
      </c>
      <c r="D140" s="312">
        <v>18000000</v>
      </c>
      <c r="F140" s="312">
        <v>36000000</v>
      </c>
      <c r="G140" s="312">
        <v>6000000</v>
      </c>
      <c r="H140" s="312">
        <v>6000000</v>
      </c>
      <c r="I140" s="312">
        <f t="shared" si="2"/>
        <v>0</v>
      </c>
    </row>
    <row r="141" spans="1:9" hidden="1" x14ac:dyDescent="0.25">
      <c r="A141" s="312">
        <v>31106861140029</v>
      </c>
      <c r="B141" s="312" t="s">
        <v>2909</v>
      </c>
      <c r="C141" s="312">
        <v>0</v>
      </c>
      <c r="D141" s="312">
        <v>18000000</v>
      </c>
      <c r="F141" s="312">
        <v>18000000</v>
      </c>
      <c r="G141" s="312">
        <v>-18000000</v>
      </c>
      <c r="H141" s="312">
        <v>-18000000</v>
      </c>
      <c r="I141" s="312">
        <f t="shared" si="2"/>
        <v>0</v>
      </c>
    </row>
    <row r="142" spans="1:9" hidden="1" x14ac:dyDescent="0.25">
      <c r="A142" s="312">
        <v>30101965300028</v>
      </c>
      <c r="B142" s="312" t="s">
        <v>1717</v>
      </c>
      <c r="C142" s="312">
        <v>18000000</v>
      </c>
      <c r="D142" s="312">
        <v>18000000</v>
      </c>
      <c r="F142" s="312">
        <v>36000000</v>
      </c>
      <c r="G142" s="312">
        <v>2500000</v>
      </c>
      <c r="H142" s="312">
        <v>2500000</v>
      </c>
      <c r="I142" s="312">
        <f t="shared" si="2"/>
        <v>0</v>
      </c>
    </row>
    <row r="143" spans="1:9" hidden="1" x14ac:dyDescent="0.25">
      <c r="A143" s="312">
        <v>42108941000117</v>
      </c>
      <c r="B143" s="312" t="s">
        <v>1718</v>
      </c>
      <c r="C143" s="312">
        <v>18000000</v>
      </c>
      <c r="D143" s="312">
        <v>18000000</v>
      </c>
      <c r="F143" s="312">
        <v>36000000</v>
      </c>
      <c r="G143" s="312">
        <v>12100000</v>
      </c>
      <c r="H143" s="312">
        <v>12100000</v>
      </c>
      <c r="I143" s="312">
        <f t="shared" si="2"/>
        <v>0</v>
      </c>
    </row>
    <row r="144" spans="1:9" hidden="1" x14ac:dyDescent="0.25">
      <c r="A144" s="312">
        <v>41309810950017</v>
      </c>
      <c r="B144" s="312" t="s">
        <v>1725</v>
      </c>
      <c r="C144" s="312">
        <v>18000000</v>
      </c>
      <c r="D144" s="312">
        <v>18000000</v>
      </c>
      <c r="F144" s="312">
        <v>36000000</v>
      </c>
      <c r="G144" s="312">
        <v>12000000</v>
      </c>
      <c r="H144" s="312">
        <v>12000000</v>
      </c>
      <c r="I144" s="312">
        <f t="shared" si="2"/>
        <v>0</v>
      </c>
    </row>
    <row r="145" spans="1:9" x14ac:dyDescent="0.25">
      <c r="A145" s="313">
        <v>42003801150017</v>
      </c>
      <c r="B145" s="312" t="s">
        <v>1727</v>
      </c>
      <c r="C145" s="312">
        <v>18000000</v>
      </c>
      <c r="D145" s="312">
        <v>18000000</v>
      </c>
      <c r="F145" s="312">
        <v>36000000</v>
      </c>
      <c r="G145" s="312">
        <v>13595592</v>
      </c>
      <c r="H145" s="312">
        <v>9576885</v>
      </c>
      <c r="I145" s="312">
        <f t="shared" si="2"/>
        <v>-4018707</v>
      </c>
    </row>
    <row r="146" spans="1:9" hidden="1" x14ac:dyDescent="0.25">
      <c r="A146" s="312">
        <v>40708901000070</v>
      </c>
      <c r="B146" s="312" t="s">
        <v>4128</v>
      </c>
      <c r="C146" s="312">
        <v>0</v>
      </c>
      <c r="D146" s="312">
        <v>0</v>
      </c>
      <c r="F146" s="312">
        <v>0</v>
      </c>
      <c r="G146" s="312">
        <v>0</v>
      </c>
      <c r="H146" s="312">
        <v>0</v>
      </c>
      <c r="I146" s="312">
        <f t="shared" si="2"/>
        <v>0</v>
      </c>
    </row>
    <row r="147" spans="1:9" hidden="1" x14ac:dyDescent="0.25">
      <c r="A147" s="312">
        <v>61906025330012</v>
      </c>
      <c r="B147" s="312" t="s">
        <v>1738</v>
      </c>
      <c r="C147" s="312">
        <v>15000000</v>
      </c>
      <c r="D147" s="312">
        <v>15000000</v>
      </c>
      <c r="F147" s="312">
        <v>30000000</v>
      </c>
      <c r="G147" s="312">
        <v>15000000</v>
      </c>
      <c r="H147" s="312">
        <v>15000000</v>
      </c>
      <c r="I147" s="312">
        <f t="shared" si="2"/>
        <v>0</v>
      </c>
    </row>
    <row r="148" spans="1:9" hidden="1" x14ac:dyDescent="0.25">
      <c r="A148" s="312">
        <v>50401036300035</v>
      </c>
      <c r="B148" s="312" t="s">
        <v>1740</v>
      </c>
      <c r="C148" s="312">
        <v>15000000</v>
      </c>
      <c r="D148" s="312">
        <v>18000000</v>
      </c>
      <c r="F148" s="312">
        <v>33000000</v>
      </c>
      <c r="G148" s="312">
        <v>8000000</v>
      </c>
      <c r="H148" s="312">
        <v>8000000</v>
      </c>
      <c r="I148" s="312">
        <f t="shared" si="2"/>
        <v>0</v>
      </c>
    </row>
    <row r="149" spans="1:9" hidden="1" x14ac:dyDescent="0.25">
      <c r="A149" s="312">
        <v>60804035270023</v>
      </c>
      <c r="B149" s="312" t="s">
        <v>1744</v>
      </c>
      <c r="C149" s="312">
        <v>15000000</v>
      </c>
      <c r="D149" s="312">
        <v>15000000</v>
      </c>
      <c r="F149" s="312">
        <v>30000000</v>
      </c>
      <c r="G149" s="312">
        <v>15000000</v>
      </c>
      <c r="H149" s="312">
        <v>15000000</v>
      </c>
      <c r="I149" s="312">
        <f t="shared" si="2"/>
        <v>0</v>
      </c>
    </row>
    <row r="150" spans="1:9" hidden="1" x14ac:dyDescent="0.25">
      <c r="A150" s="312">
        <v>30809921110024</v>
      </c>
      <c r="B150" s="312" t="s">
        <v>1745</v>
      </c>
      <c r="C150" s="312">
        <v>18000000</v>
      </c>
      <c r="D150" s="312">
        <v>18000000</v>
      </c>
      <c r="F150" s="312">
        <v>36000000</v>
      </c>
      <c r="G150" s="312">
        <v>30000</v>
      </c>
      <c r="H150" s="312">
        <v>30000</v>
      </c>
      <c r="I150" s="312">
        <f t="shared" si="2"/>
        <v>0</v>
      </c>
    </row>
    <row r="151" spans="1:9" hidden="1" x14ac:dyDescent="0.25">
      <c r="A151" s="312">
        <v>41003945280017</v>
      </c>
      <c r="B151" s="312" t="s">
        <v>1747</v>
      </c>
      <c r="C151" s="312">
        <v>0</v>
      </c>
      <c r="D151" s="312">
        <v>18000000</v>
      </c>
      <c r="F151" s="312">
        <v>18000000</v>
      </c>
      <c r="G151" s="312">
        <v>8000000</v>
      </c>
      <c r="H151" s="312">
        <v>8000000</v>
      </c>
      <c r="I151" s="312">
        <f t="shared" si="2"/>
        <v>0</v>
      </c>
    </row>
    <row r="152" spans="1:9" hidden="1" x14ac:dyDescent="0.25">
      <c r="A152" s="312">
        <v>62006005280016</v>
      </c>
      <c r="B152" s="312" t="s">
        <v>1749</v>
      </c>
      <c r="C152" s="312">
        <v>15000000</v>
      </c>
      <c r="D152" s="312">
        <v>15000000</v>
      </c>
      <c r="F152" s="312">
        <v>30000000</v>
      </c>
      <c r="G152" s="312">
        <v>9500000</v>
      </c>
      <c r="H152" s="312">
        <v>9500000</v>
      </c>
      <c r="I152" s="312">
        <f t="shared" si="2"/>
        <v>0</v>
      </c>
    </row>
    <row r="153" spans="1:9" hidden="1" x14ac:dyDescent="0.25">
      <c r="A153" s="312">
        <v>60110035360018</v>
      </c>
      <c r="B153" s="312" t="s">
        <v>1753</v>
      </c>
      <c r="C153" s="312">
        <v>15000000</v>
      </c>
      <c r="D153" s="312">
        <v>15000000</v>
      </c>
      <c r="F153" s="312">
        <v>30000000</v>
      </c>
      <c r="G153" s="312">
        <v>15000000</v>
      </c>
      <c r="H153" s="312">
        <v>15000000</v>
      </c>
      <c r="I153" s="312">
        <f t="shared" si="2"/>
        <v>0</v>
      </c>
    </row>
    <row r="154" spans="1:9" hidden="1" x14ac:dyDescent="0.25">
      <c r="A154" s="312">
        <v>40506851140075</v>
      </c>
      <c r="B154" s="312" t="s">
        <v>1754</v>
      </c>
      <c r="C154" s="312">
        <v>18000000</v>
      </c>
      <c r="D154" s="312">
        <v>18000000</v>
      </c>
      <c r="F154" s="312">
        <v>36000000</v>
      </c>
      <c r="G154" s="312">
        <v>7452387</v>
      </c>
      <c r="H154" s="312">
        <v>7452387</v>
      </c>
      <c r="I154" s="312">
        <f t="shared" si="2"/>
        <v>0</v>
      </c>
    </row>
    <row r="155" spans="1:9" hidden="1" x14ac:dyDescent="0.25">
      <c r="A155" s="312">
        <v>40602912400020</v>
      </c>
      <c r="B155" s="312" t="s">
        <v>1757</v>
      </c>
      <c r="C155" s="312">
        <v>15000000</v>
      </c>
      <c r="D155" s="312">
        <v>18000000</v>
      </c>
      <c r="F155" s="312">
        <v>33000000</v>
      </c>
      <c r="G155" s="312">
        <v>10000000</v>
      </c>
      <c r="H155" s="312">
        <v>10000000</v>
      </c>
      <c r="I155" s="312">
        <f t="shared" si="2"/>
        <v>0</v>
      </c>
    </row>
    <row r="156" spans="1:9" hidden="1" x14ac:dyDescent="0.25">
      <c r="A156" s="312">
        <v>61008035310106</v>
      </c>
      <c r="B156" s="312" t="s">
        <v>1758</v>
      </c>
      <c r="C156" s="312">
        <v>15000000</v>
      </c>
      <c r="D156" s="312">
        <v>15000000</v>
      </c>
      <c r="F156" s="312">
        <v>30000000</v>
      </c>
      <c r="G156" s="312">
        <v>3000000</v>
      </c>
      <c r="H156" s="312">
        <v>3000000</v>
      </c>
      <c r="I156" s="312">
        <f t="shared" si="2"/>
        <v>0</v>
      </c>
    </row>
    <row r="157" spans="1:9" hidden="1" x14ac:dyDescent="0.25">
      <c r="A157" s="312">
        <v>62512035360014</v>
      </c>
      <c r="B157" s="312" t="s">
        <v>1759</v>
      </c>
      <c r="C157" s="312">
        <v>15000000</v>
      </c>
      <c r="D157" s="312">
        <v>15000000</v>
      </c>
      <c r="F157" s="312">
        <v>30000000</v>
      </c>
      <c r="G157" s="312">
        <v>7500000</v>
      </c>
      <c r="H157" s="312">
        <v>7500000</v>
      </c>
      <c r="I157" s="312">
        <f t="shared" si="2"/>
        <v>0</v>
      </c>
    </row>
    <row r="158" spans="1:9" hidden="1" x14ac:dyDescent="0.25">
      <c r="A158" s="312">
        <v>62909035270049</v>
      </c>
      <c r="B158" s="312" t="s">
        <v>1760</v>
      </c>
      <c r="C158" s="312">
        <v>15000000</v>
      </c>
      <c r="D158" s="312">
        <v>15000000</v>
      </c>
      <c r="F158" s="312">
        <v>30000000</v>
      </c>
      <c r="G158" s="312">
        <v>15000000</v>
      </c>
      <c r="H158" s="312">
        <v>15000000</v>
      </c>
      <c r="I158" s="312">
        <f t="shared" si="2"/>
        <v>0</v>
      </c>
    </row>
    <row r="159" spans="1:9" hidden="1" x14ac:dyDescent="0.25">
      <c r="A159" s="312">
        <v>50101005380027</v>
      </c>
      <c r="B159" s="312" t="s">
        <v>1761</v>
      </c>
      <c r="C159" s="312">
        <v>18000000</v>
      </c>
      <c r="D159" s="312">
        <v>18000000</v>
      </c>
      <c r="F159" s="312">
        <v>36000000</v>
      </c>
      <c r="G159" s="312">
        <v>6000000</v>
      </c>
      <c r="H159" s="312">
        <v>6000000</v>
      </c>
      <c r="I159" s="312">
        <f t="shared" si="2"/>
        <v>0</v>
      </c>
    </row>
    <row r="160" spans="1:9" hidden="1" x14ac:dyDescent="0.25">
      <c r="A160" s="312">
        <v>31208891140072</v>
      </c>
      <c r="B160" s="312" t="s">
        <v>1783</v>
      </c>
      <c r="C160" s="312">
        <v>18000000</v>
      </c>
      <c r="D160" s="312">
        <v>18000000</v>
      </c>
      <c r="F160" s="312">
        <v>36000000</v>
      </c>
      <c r="G160" s="312">
        <v>6000000</v>
      </c>
      <c r="H160" s="312">
        <v>6000000</v>
      </c>
      <c r="I160" s="312">
        <f t="shared" si="2"/>
        <v>0</v>
      </c>
    </row>
    <row r="161" spans="1:9" hidden="1" x14ac:dyDescent="0.25">
      <c r="A161" s="312">
        <v>53006045300022</v>
      </c>
      <c r="B161" s="312" t="s">
        <v>1784</v>
      </c>
      <c r="C161" s="312">
        <v>15000000</v>
      </c>
      <c r="D161" s="312">
        <v>15000000</v>
      </c>
      <c r="F161" s="312">
        <v>30000000</v>
      </c>
      <c r="G161" s="312">
        <v>7500000</v>
      </c>
      <c r="H161" s="312">
        <v>7500000</v>
      </c>
      <c r="I161" s="312">
        <f t="shared" si="2"/>
        <v>0</v>
      </c>
    </row>
    <row r="162" spans="1:9" hidden="1" x14ac:dyDescent="0.25">
      <c r="A162" s="312">
        <v>31307931010022</v>
      </c>
      <c r="B162" s="312" t="s">
        <v>1785</v>
      </c>
      <c r="C162" s="312">
        <v>18000000</v>
      </c>
      <c r="D162" s="312">
        <v>18000000</v>
      </c>
      <c r="F162" s="312">
        <v>36000000</v>
      </c>
      <c r="G162" s="312">
        <v>6000000</v>
      </c>
      <c r="H162" s="312">
        <v>6000000</v>
      </c>
      <c r="I162" s="312">
        <f t="shared" si="2"/>
        <v>0</v>
      </c>
    </row>
    <row r="163" spans="1:9" hidden="1" x14ac:dyDescent="0.25">
      <c r="A163" s="312">
        <v>41210951140020</v>
      </c>
      <c r="B163" s="312" t="s">
        <v>1794</v>
      </c>
      <c r="C163" s="312">
        <v>15000000</v>
      </c>
      <c r="D163" s="312">
        <v>0</v>
      </c>
      <c r="F163" s="312">
        <v>15000000</v>
      </c>
      <c r="G163" s="312">
        <v>0</v>
      </c>
      <c r="H163" s="312">
        <v>0</v>
      </c>
      <c r="I163" s="312">
        <f t="shared" si="2"/>
        <v>0</v>
      </c>
    </row>
    <row r="164" spans="1:9" hidden="1" x14ac:dyDescent="0.25">
      <c r="A164" s="312">
        <v>43012861090051</v>
      </c>
      <c r="B164" s="312" t="s">
        <v>1798</v>
      </c>
      <c r="C164" s="312">
        <v>15000000</v>
      </c>
      <c r="D164" s="312">
        <v>15000000</v>
      </c>
      <c r="F164" s="312">
        <v>30000000</v>
      </c>
      <c r="G164" s="312">
        <v>0</v>
      </c>
      <c r="H164" s="312">
        <v>0</v>
      </c>
      <c r="I164" s="312">
        <f t="shared" si="2"/>
        <v>0</v>
      </c>
    </row>
    <row r="165" spans="1:9" hidden="1" x14ac:dyDescent="0.25">
      <c r="A165" s="312">
        <v>41602931110035</v>
      </c>
      <c r="B165" s="312" t="s">
        <v>1800</v>
      </c>
      <c r="C165" s="312">
        <v>18000000</v>
      </c>
      <c r="D165" s="312">
        <v>18000000</v>
      </c>
      <c r="F165" s="312">
        <v>36000000</v>
      </c>
      <c r="G165" s="312">
        <v>0</v>
      </c>
      <c r="H165" s="312">
        <v>0</v>
      </c>
      <c r="I165" s="312">
        <f t="shared" si="2"/>
        <v>0</v>
      </c>
    </row>
    <row r="166" spans="1:9" hidden="1" x14ac:dyDescent="0.25">
      <c r="A166" s="312">
        <v>61609035260015</v>
      </c>
      <c r="B166" s="312" t="s">
        <v>1810</v>
      </c>
      <c r="C166" s="312">
        <v>36000000</v>
      </c>
      <c r="D166" s="312">
        <v>18000000</v>
      </c>
      <c r="F166" s="312">
        <v>54000000</v>
      </c>
      <c r="G166" s="312">
        <v>6000000</v>
      </c>
      <c r="H166" s="312">
        <v>6000000</v>
      </c>
      <c r="I166" s="312">
        <f t="shared" si="2"/>
        <v>0</v>
      </c>
    </row>
    <row r="167" spans="1:9" hidden="1" x14ac:dyDescent="0.25">
      <c r="A167" s="312">
        <v>31409995260075</v>
      </c>
      <c r="B167" s="312" t="s">
        <v>1813</v>
      </c>
      <c r="C167" s="312">
        <v>15000000</v>
      </c>
      <c r="D167" s="312">
        <v>15000000</v>
      </c>
      <c r="F167" s="312">
        <v>30000000</v>
      </c>
      <c r="G167" s="312">
        <v>7500000</v>
      </c>
      <c r="H167" s="312">
        <v>7500000</v>
      </c>
      <c r="I167" s="312">
        <f t="shared" si="2"/>
        <v>0</v>
      </c>
    </row>
    <row r="168" spans="1:9" hidden="1" x14ac:dyDescent="0.25">
      <c r="A168" s="312">
        <v>62807035300013</v>
      </c>
      <c r="B168" s="312" t="s">
        <v>1814</v>
      </c>
      <c r="C168" s="312">
        <v>15000000</v>
      </c>
      <c r="D168" s="312">
        <v>15000000</v>
      </c>
      <c r="F168" s="312">
        <v>30000000</v>
      </c>
      <c r="G168" s="312">
        <v>8000000</v>
      </c>
      <c r="H168" s="312">
        <v>8000000</v>
      </c>
      <c r="I168" s="312">
        <f t="shared" si="2"/>
        <v>0</v>
      </c>
    </row>
    <row r="169" spans="1:9" hidden="1" x14ac:dyDescent="0.25">
      <c r="A169" s="312">
        <v>30306861090039</v>
      </c>
      <c r="B169" s="312" t="s">
        <v>1817</v>
      </c>
      <c r="C169" s="312">
        <v>18000000</v>
      </c>
      <c r="D169" s="312">
        <v>18000000</v>
      </c>
      <c r="F169" s="312">
        <v>36000000</v>
      </c>
      <c r="G169" s="312">
        <v>6000000</v>
      </c>
      <c r="H169" s="312">
        <v>6000000</v>
      </c>
      <c r="I169" s="312">
        <f t="shared" si="2"/>
        <v>0</v>
      </c>
    </row>
    <row r="170" spans="1:9" hidden="1" x14ac:dyDescent="0.25">
      <c r="A170" s="312">
        <v>31212965350034</v>
      </c>
      <c r="B170" s="312" t="s">
        <v>1818</v>
      </c>
      <c r="C170" s="312">
        <v>18000000</v>
      </c>
      <c r="D170" s="312">
        <v>18000000</v>
      </c>
      <c r="F170" s="312">
        <v>36000000</v>
      </c>
      <c r="G170" s="312">
        <v>12000000</v>
      </c>
      <c r="H170" s="312">
        <v>12000000</v>
      </c>
      <c r="I170" s="312">
        <f t="shared" si="2"/>
        <v>0</v>
      </c>
    </row>
    <row r="171" spans="1:9" hidden="1" x14ac:dyDescent="0.25">
      <c r="A171" s="312">
        <v>61112015300011</v>
      </c>
      <c r="B171" s="312" t="s">
        <v>1820</v>
      </c>
      <c r="C171" s="312">
        <v>15000000</v>
      </c>
      <c r="D171" s="312">
        <v>15000000</v>
      </c>
      <c r="F171" s="312">
        <v>30000000</v>
      </c>
      <c r="G171" s="312">
        <v>6001000</v>
      </c>
      <c r="H171" s="312">
        <v>6001000</v>
      </c>
      <c r="I171" s="312">
        <f t="shared" si="2"/>
        <v>0</v>
      </c>
    </row>
    <row r="172" spans="1:9" hidden="1" x14ac:dyDescent="0.25">
      <c r="A172" s="312">
        <v>62107035330048</v>
      </c>
      <c r="B172" s="312" t="s">
        <v>1822</v>
      </c>
      <c r="C172" s="312">
        <v>15000000</v>
      </c>
      <c r="D172" s="312">
        <v>15000000</v>
      </c>
      <c r="F172" s="312">
        <v>30000000</v>
      </c>
      <c r="G172" s="312">
        <v>2000000</v>
      </c>
      <c r="H172" s="312">
        <v>2000000</v>
      </c>
      <c r="I172" s="312">
        <f t="shared" si="2"/>
        <v>0</v>
      </c>
    </row>
    <row r="173" spans="1:9" hidden="1" x14ac:dyDescent="0.25">
      <c r="A173" s="312">
        <v>62710045350065</v>
      </c>
      <c r="B173" s="312" t="s">
        <v>1823</v>
      </c>
      <c r="C173" s="312">
        <v>7500000</v>
      </c>
      <c r="D173" s="312">
        <v>15000000</v>
      </c>
      <c r="F173" s="312">
        <v>22500000</v>
      </c>
      <c r="G173" s="312">
        <v>-3900000</v>
      </c>
      <c r="H173" s="312">
        <v>-3900000</v>
      </c>
      <c r="I173" s="312">
        <f t="shared" si="2"/>
        <v>0</v>
      </c>
    </row>
    <row r="174" spans="1:9" hidden="1" x14ac:dyDescent="0.25">
      <c r="A174" s="312">
        <v>32707881120021</v>
      </c>
      <c r="B174" s="312" t="s">
        <v>1827</v>
      </c>
      <c r="C174" s="312">
        <v>18000000</v>
      </c>
      <c r="D174" s="312">
        <v>18000000</v>
      </c>
      <c r="F174" s="312">
        <v>36000000</v>
      </c>
      <c r="G174" s="312">
        <v>3000000</v>
      </c>
      <c r="H174" s="312">
        <v>3000000</v>
      </c>
      <c r="I174" s="312">
        <f t="shared" si="2"/>
        <v>0</v>
      </c>
    </row>
    <row r="175" spans="1:9" hidden="1" x14ac:dyDescent="0.25">
      <c r="A175" s="312">
        <v>40108951000079</v>
      </c>
      <c r="B175" s="312" t="s">
        <v>1829</v>
      </c>
      <c r="C175" s="312">
        <v>0</v>
      </c>
      <c r="D175" s="312">
        <v>18000000</v>
      </c>
      <c r="F175" s="312">
        <v>18000000</v>
      </c>
      <c r="G175" s="312">
        <v>12000000</v>
      </c>
      <c r="H175" s="312">
        <v>12000000</v>
      </c>
      <c r="I175" s="312">
        <f t="shared" si="2"/>
        <v>0</v>
      </c>
    </row>
    <row r="176" spans="1:9" hidden="1" x14ac:dyDescent="0.25">
      <c r="A176" s="312">
        <v>63003045330014</v>
      </c>
      <c r="B176" s="312" t="s">
        <v>1832</v>
      </c>
      <c r="C176" s="312">
        <v>15000000</v>
      </c>
      <c r="D176" s="312">
        <v>15000000</v>
      </c>
      <c r="F176" s="312">
        <v>30000000</v>
      </c>
      <c r="G176" s="312">
        <v>15000000</v>
      </c>
      <c r="H176" s="312">
        <v>15000000</v>
      </c>
      <c r="I176" s="312">
        <f t="shared" si="2"/>
        <v>0</v>
      </c>
    </row>
    <row r="177" spans="1:9" hidden="1" x14ac:dyDescent="0.25">
      <c r="A177" s="312">
        <v>31011931110029</v>
      </c>
      <c r="B177" s="312" t="s">
        <v>1834</v>
      </c>
      <c r="C177" s="312">
        <v>18000000</v>
      </c>
      <c r="D177" s="312">
        <v>18000000</v>
      </c>
      <c r="F177" s="312">
        <v>36000000</v>
      </c>
      <c r="G177" s="312">
        <v>4100000</v>
      </c>
      <c r="H177" s="312">
        <v>4100000</v>
      </c>
      <c r="I177" s="312">
        <f t="shared" si="2"/>
        <v>0</v>
      </c>
    </row>
    <row r="178" spans="1:9" hidden="1" x14ac:dyDescent="0.25">
      <c r="A178" s="312">
        <v>62310035360016</v>
      </c>
      <c r="B178" s="312" t="s">
        <v>1841</v>
      </c>
      <c r="C178" s="312">
        <v>18000000</v>
      </c>
      <c r="D178" s="312">
        <v>18000000</v>
      </c>
      <c r="F178" s="312">
        <v>36000000</v>
      </c>
      <c r="G178" s="312">
        <v>4701000</v>
      </c>
      <c r="H178" s="312">
        <v>4701000</v>
      </c>
      <c r="I178" s="312">
        <f t="shared" si="2"/>
        <v>0</v>
      </c>
    </row>
    <row r="179" spans="1:9" hidden="1" x14ac:dyDescent="0.25">
      <c r="A179" s="312">
        <v>42407995260086</v>
      </c>
      <c r="B179" s="312" t="s">
        <v>1842</v>
      </c>
      <c r="C179" s="312">
        <v>15000000</v>
      </c>
      <c r="D179" s="312">
        <v>15000000</v>
      </c>
      <c r="F179" s="312">
        <v>30000000</v>
      </c>
      <c r="G179" s="312">
        <v>0</v>
      </c>
      <c r="H179" s="312">
        <v>0</v>
      </c>
      <c r="I179" s="312">
        <f t="shared" si="2"/>
        <v>0</v>
      </c>
    </row>
    <row r="180" spans="1:9" hidden="1" x14ac:dyDescent="0.25">
      <c r="A180" s="312">
        <v>40507881120020</v>
      </c>
      <c r="B180" s="312" t="s">
        <v>1847</v>
      </c>
      <c r="C180" s="312">
        <v>18000000</v>
      </c>
      <c r="D180" s="312">
        <v>18000000</v>
      </c>
      <c r="F180" s="312">
        <v>36000000</v>
      </c>
      <c r="G180" s="312">
        <v>6000000</v>
      </c>
      <c r="H180" s="312">
        <v>6000000</v>
      </c>
      <c r="I180" s="312">
        <f t="shared" si="2"/>
        <v>0</v>
      </c>
    </row>
    <row r="181" spans="1:9" hidden="1" x14ac:dyDescent="0.25">
      <c r="A181" s="312">
        <v>60504035260030</v>
      </c>
      <c r="B181" s="312" t="s">
        <v>1848</v>
      </c>
      <c r="C181" s="312">
        <v>15000000</v>
      </c>
      <c r="D181" s="312">
        <v>0</v>
      </c>
      <c r="F181" s="312">
        <v>15000000</v>
      </c>
      <c r="G181" s="312">
        <v>3500000</v>
      </c>
      <c r="H181" s="312">
        <v>3500000</v>
      </c>
      <c r="I181" s="312">
        <f t="shared" si="2"/>
        <v>0</v>
      </c>
    </row>
    <row r="182" spans="1:9" hidden="1" x14ac:dyDescent="0.25">
      <c r="A182" s="312">
        <v>32108995260010</v>
      </c>
      <c r="B182" s="312" t="s">
        <v>1849</v>
      </c>
      <c r="C182" s="312">
        <v>18000000</v>
      </c>
      <c r="D182" s="312">
        <v>18000000</v>
      </c>
      <c r="F182" s="312">
        <v>36000000</v>
      </c>
      <c r="G182" s="312">
        <v>9000000</v>
      </c>
      <c r="H182" s="312">
        <v>9000000</v>
      </c>
      <c r="I182" s="312">
        <f t="shared" si="2"/>
        <v>0</v>
      </c>
    </row>
    <row r="183" spans="1:9" hidden="1" x14ac:dyDescent="0.25">
      <c r="A183" s="312">
        <v>40801871110045</v>
      </c>
      <c r="B183" s="312" t="s">
        <v>1850</v>
      </c>
      <c r="C183" s="312">
        <v>18000000</v>
      </c>
      <c r="D183" s="312">
        <v>18000000</v>
      </c>
      <c r="F183" s="312">
        <v>36000000</v>
      </c>
      <c r="G183" s="312">
        <v>6000000</v>
      </c>
      <c r="H183" s="312">
        <v>6000000</v>
      </c>
      <c r="I183" s="312">
        <f t="shared" si="2"/>
        <v>0</v>
      </c>
    </row>
    <row r="184" spans="1:9" hidden="1" x14ac:dyDescent="0.25">
      <c r="A184" s="312">
        <v>60311035280030</v>
      </c>
      <c r="B184" s="312" t="s">
        <v>1851</v>
      </c>
      <c r="C184" s="312">
        <v>15000000</v>
      </c>
      <c r="D184" s="312">
        <v>15000000</v>
      </c>
      <c r="F184" s="312">
        <v>30000000</v>
      </c>
      <c r="G184" s="312">
        <v>9000000</v>
      </c>
      <c r="H184" s="312">
        <v>9000000</v>
      </c>
      <c r="I184" s="312">
        <f t="shared" si="2"/>
        <v>0</v>
      </c>
    </row>
    <row r="185" spans="1:9" hidden="1" x14ac:dyDescent="0.25">
      <c r="A185" s="312">
        <v>60611015260035</v>
      </c>
      <c r="B185" s="312" t="s">
        <v>1854</v>
      </c>
      <c r="C185" s="312">
        <v>15000000</v>
      </c>
      <c r="D185" s="312">
        <v>15000000</v>
      </c>
      <c r="F185" s="312">
        <v>30000000</v>
      </c>
      <c r="G185" s="312">
        <v>15000000</v>
      </c>
      <c r="H185" s="312">
        <v>15000000</v>
      </c>
      <c r="I185" s="312">
        <f t="shared" si="2"/>
        <v>0</v>
      </c>
    </row>
    <row r="186" spans="1:9" hidden="1" x14ac:dyDescent="0.25">
      <c r="A186" s="312">
        <v>61106035260028</v>
      </c>
      <c r="B186" s="312" t="s">
        <v>1855</v>
      </c>
      <c r="C186" s="312">
        <v>15000000</v>
      </c>
      <c r="D186" s="312">
        <v>15000000</v>
      </c>
      <c r="F186" s="312">
        <v>30000000</v>
      </c>
      <c r="G186" s="312">
        <v>5000000</v>
      </c>
      <c r="H186" s="312">
        <v>5000000</v>
      </c>
      <c r="I186" s="312">
        <f t="shared" si="2"/>
        <v>0</v>
      </c>
    </row>
    <row r="187" spans="1:9" hidden="1" x14ac:dyDescent="0.25">
      <c r="A187" s="312">
        <v>40709791070097</v>
      </c>
      <c r="B187" s="312" t="s">
        <v>1857</v>
      </c>
      <c r="C187" s="312">
        <v>18000000</v>
      </c>
      <c r="D187" s="312">
        <v>18000000</v>
      </c>
      <c r="F187" s="312">
        <v>36000000</v>
      </c>
      <c r="G187" s="312">
        <v>12000000</v>
      </c>
      <c r="H187" s="312">
        <v>12000000</v>
      </c>
      <c r="I187" s="312">
        <f t="shared" si="2"/>
        <v>0</v>
      </c>
    </row>
    <row r="188" spans="1:9" hidden="1" x14ac:dyDescent="0.25">
      <c r="A188" s="312">
        <v>50111025350065</v>
      </c>
      <c r="B188" s="312" t="s">
        <v>1859</v>
      </c>
      <c r="C188" s="312">
        <v>18000000</v>
      </c>
      <c r="D188" s="312">
        <v>18000000</v>
      </c>
      <c r="F188" s="312">
        <v>36000000</v>
      </c>
      <c r="G188" s="312">
        <v>0</v>
      </c>
      <c r="H188" s="312">
        <v>0</v>
      </c>
      <c r="I188" s="312">
        <f t="shared" si="2"/>
        <v>0</v>
      </c>
    </row>
    <row r="189" spans="1:9" hidden="1" x14ac:dyDescent="0.25">
      <c r="A189" s="312">
        <v>42210975360102</v>
      </c>
      <c r="B189" s="312" t="s">
        <v>1861</v>
      </c>
      <c r="C189" s="312">
        <v>15000000</v>
      </c>
      <c r="D189" s="312">
        <v>15000000</v>
      </c>
      <c r="F189" s="312">
        <v>30000000</v>
      </c>
      <c r="G189" s="312">
        <v>9063144</v>
      </c>
      <c r="H189" s="312">
        <v>9063144</v>
      </c>
      <c r="I189" s="312">
        <f t="shared" si="2"/>
        <v>0</v>
      </c>
    </row>
    <row r="190" spans="1:9" hidden="1" x14ac:dyDescent="0.25">
      <c r="A190" s="312">
        <v>50302015280028</v>
      </c>
      <c r="B190" s="312" t="s">
        <v>1865</v>
      </c>
      <c r="C190" s="312">
        <v>18000000</v>
      </c>
      <c r="D190" s="312">
        <v>18000000</v>
      </c>
      <c r="F190" s="312">
        <v>36000000</v>
      </c>
      <c r="G190" s="312">
        <v>6000000</v>
      </c>
      <c r="H190" s="312">
        <v>6000000</v>
      </c>
      <c r="I190" s="312">
        <f t="shared" si="2"/>
        <v>0</v>
      </c>
    </row>
    <row r="191" spans="1:9" hidden="1" x14ac:dyDescent="0.25">
      <c r="A191" s="312">
        <v>41912831140073</v>
      </c>
      <c r="B191" s="312" t="s">
        <v>1868</v>
      </c>
      <c r="C191" s="312">
        <v>15000000</v>
      </c>
      <c r="D191" s="312">
        <v>15000000</v>
      </c>
      <c r="F191" s="312">
        <v>30000000</v>
      </c>
      <c r="G191" s="312">
        <v>4000000</v>
      </c>
      <c r="H191" s="312">
        <v>4000000</v>
      </c>
      <c r="I191" s="312">
        <f t="shared" si="2"/>
        <v>0</v>
      </c>
    </row>
    <row r="192" spans="1:9" x14ac:dyDescent="0.25">
      <c r="A192" s="313">
        <v>32706995260010</v>
      </c>
      <c r="B192" s="312" t="s">
        <v>1874</v>
      </c>
      <c r="C192" s="312">
        <v>18000000</v>
      </c>
      <c r="D192" s="312">
        <v>18000000</v>
      </c>
      <c r="F192" s="312">
        <v>36000000</v>
      </c>
      <c r="G192" s="312">
        <v>9000000</v>
      </c>
      <c r="H192" s="312">
        <v>6000000</v>
      </c>
      <c r="I192" s="312">
        <f t="shared" si="2"/>
        <v>-3000000</v>
      </c>
    </row>
    <row r="193" spans="1:9" hidden="1" x14ac:dyDescent="0.25">
      <c r="A193" s="312">
        <v>62411025310018</v>
      </c>
      <c r="B193" s="312" t="s">
        <v>1876</v>
      </c>
      <c r="C193" s="312">
        <v>18000000</v>
      </c>
      <c r="D193" s="312">
        <v>18000000</v>
      </c>
      <c r="F193" s="312">
        <v>36000000</v>
      </c>
      <c r="G193" s="312">
        <v>7000000</v>
      </c>
      <c r="H193" s="312">
        <v>7000000</v>
      </c>
      <c r="I193" s="312">
        <f t="shared" si="2"/>
        <v>0</v>
      </c>
    </row>
    <row r="194" spans="1:9" hidden="1" x14ac:dyDescent="0.25">
      <c r="A194" s="312">
        <v>30804995340016</v>
      </c>
      <c r="B194" s="312" t="s">
        <v>1880</v>
      </c>
      <c r="C194" s="312">
        <v>18000000</v>
      </c>
      <c r="D194" s="312">
        <v>18000000</v>
      </c>
      <c r="F194" s="312">
        <v>36000000</v>
      </c>
      <c r="G194" s="312">
        <v>12000000</v>
      </c>
      <c r="H194" s="312">
        <v>12000000</v>
      </c>
      <c r="I194" s="312">
        <f t="shared" si="2"/>
        <v>0</v>
      </c>
    </row>
    <row r="195" spans="1:9" hidden="1" x14ac:dyDescent="0.25">
      <c r="A195" s="312">
        <v>41109901140086</v>
      </c>
      <c r="B195" s="312" t="s">
        <v>1881</v>
      </c>
      <c r="C195" s="312">
        <v>18000000</v>
      </c>
      <c r="D195" s="312">
        <v>18000000</v>
      </c>
      <c r="F195" s="312">
        <v>36000000</v>
      </c>
      <c r="G195" s="312">
        <v>6000000</v>
      </c>
      <c r="H195" s="312">
        <v>6000000</v>
      </c>
      <c r="I195" s="312">
        <f t="shared" si="2"/>
        <v>0</v>
      </c>
    </row>
    <row r="196" spans="1:9" hidden="1" x14ac:dyDescent="0.25">
      <c r="A196" s="312">
        <v>41903881060046</v>
      </c>
      <c r="B196" s="312" t="s">
        <v>3123</v>
      </c>
      <c r="C196" s="312">
        <v>0</v>
      </c>
      <c r="D196" s="312">
        <v>18000000</v>
      </c>
      <c r="F196" s="312">
        <v>18000000</v>
      </c>
      <c r="G196" s="312">
        <v>-18000000</v>
      </c>
      <c r="H196" s="312">
        <v>-18000000</v>
      </c>
      <c r="I196" s="312">
        <f t="shared" ref="I196:I259" si="3">H196-G196</f>
        <v>0</v>
      </c>
    </row>
    <row r="197" spans="1:9" hidden="1" x14ac:dyDescent="0.25">
      <c r="A197" s="312">
        <v>41806791050036</v>
      </c>
      <c r="B197" s="312" t="s">
        <v>1884</v>
      </c>
      <c r="C197" s="312">
        <v>18000000</v>
      </c>
      <c r="D197" s="312">
        <v>18000000</v>
      </c>
      <c r="F197" s="312">
        <v>36000000</v>
      </c>
      <c r="G197" s="312">
        <v>4774648</v>
      </c>
      <c r="H197" s="312">
        <v>4774648</v>
      </c>
      <c r="I197" s="312">
        <f t="shared" si="3"/>
        <v>0</v>
      </c>
    </row>
    <row r="198" spans="1:9" hidden="1" x14ac:dyDescent="0.25">
      <c r="A198" s="312">
        <v>41802901140020</v>
      </c>
      <c r="B198" s="312" t="s">
        <v>1890</v>
      </c>
      <c r="C198" s="312">
        <v>15000000</v>
      </c>
      <c r="D198" s="312">
        <v>15000000</v>
      </c>
      <c r="F198" s="312">
        <v>30000000</v>
      </c>
      <c r="G198" s="312">
        <v>0</v>
      </c>
      <c r="H198" s="312">
        <v>0</v>
      </c>
      <c r="I198" s="312">
        <f t="shared" si="3"/>
        <v>0</v>
      </c>
    </row>
    <row r="199" spans="1:9" hidden="1" x14ac:dyDescent="0.25">
      <c r="A199" s="312">
        <v>40307985360038</v>
      </c>
      <c r="B199" s="312" t="s">
        <v>1892</v>
      </c>
      <c r="C199" s="312">
        <v>18000000</v>
      </c>
      <c r="D199" s="312">
        <v>18000000</v>
      </c>
      <c r="F199" s="312">
        <v>36000000</v>
      </c>
      <c r="G199" s="312">
        <v>12001377</v>
      </c>
      <c r="H199" s="312">
        <v>12001377</v>
      </c>
      <c r="I199" s="312">
        <f t="shared" si="3"/>
        <v>0</v>
      </c>
    </row>
    <row r="200" spans="1:9" hidden="1" x14ac:dyDescent="0.25">
      <c r="A200" s="312">
        <v>60405015270028</v>
      </c>
      <c r="B200" s="312" t="s">
        <v>1898</v>
      </c>
      <c r="C200" s="312">
        <v>15000000</v>
      </c>
      <c r="D200" s="312">
        <v>15000000</v>
      </c>
      <c r="F200" s="312">
        <v>30000000</v>
      </c>
      <c r="G200" s="312">
        <v>6500000</v>
      </c>
      <c r="H200" s="312">
        <v>6500000</v>
      </c>
      <c r="I200" s="312">
        <f t="shared" si="3"/>
        <v>0</v>
      </c>
    </row>
    <row r="201" spans="1:9" hidden="1" x14ac:dyDescent="0.25">
      <c r="A201" s="312">
        <v>62609005290049</v>
      </c>
      <c r="B201" s="312" t="s">
        <v>1899</v>
      </c>
      <c r="C201" s="312">
        <v>15000000</v>
      </c>
      <c r="D201" s="312">
        <v>15000000</v>
      </c>
      <c r="F201" s="312">
        <v>30000000</v>
      </c>
      <c r="G201" s="312">
        <v>16000000</v>
      </c>
      <c r="H201" s="312">
        <v>16000000</v>
      </c>
      <c r="I201" s="312">
        <f t="shared" si="3"/>
        <v>0</v>
      </c>
    </row>
    <row r="202" spans="1:9" hidden="1" x14ac:dyDescent="0.25">
      <c r="A202" s="312">
        <v>31402975630066</v>
      </c>
      <c r="B202" s="312" t="s">
        <v>1900</v>
      </c>
      <c r="C202" s="312">
        <v>18000000</v>
      </c>
      <c r="D202" s="312">
        <v>18000000</v>
      </c>
      <c r="F202" s="312">
        <v>36000000</v>
      </c>
      <c r="G202" s="312">
        <v>6000000</v>
      </c>
      <c r="H202" s="312">
        <v>6000000</v>
      </c>
      <c r="I202" s="312">
        <f t="shared" si="3"/>
        <v>0</v>
      </c>
    </row>
    <row r="203" spans="1:9" hidden="1" x14ac:dyDescent="0.25">
      <c r="A203" s="312">
        <v>41201995300020</v>
      </c>
      <c r="B203" s="312" t="s">
        <v>1902</v>
      </c>
      <c r="C203" s="312">
        <v>15000000</v>
      </c>
      <c r="D203" s="312">
        <v>15000000</v>
      </c>
      <c r="F203" s="312">
        <v>30000000</v>
      </c>
      <c r="G203" s="312">
        <v>3675000</v>
      </c>
      <c r="H203" s="312">
        <v>3675000</v>
      </c>
      <c r="I203" s="312">
        <f t="shared" si="3"/>
        <v>0</v>
      </c>
    </row>
    <row r="204" spans="1:9" hidden="1" x14ac:dyDescent="0.25">
      <c r="A204" s="312">
        <v>52306035250012</v>
      </c>
      <c r="B204" s="312" t="s">
        <v>1905</v>
      </c>
      <c r="C204" s="312">
        <v>15000000</v>
      </c>
      <c r="D204" s="312">
        <v>15000000</v>
      </c>
      <c r="F204" s="312">
        <v>30000000</v>
      </c>
      <c r="G204" s="312">
        <v>15000000</v>
      </c>
      <c r="H204" s="312">
        <v>15000000</v>
      </c>
      <c r="I204" s="312">
        <f t="shared" si="3"/>
        <v>0</v>
      </c>
    </row>
    <row r="205" spans="1:9" hidden="1" x14ac:dyDescent="0.25">
      <c r="A205" s="312">
        <v>61612035300027</v>
      </c>
      <c r="B205" s="312" t="s">
        <v>1906</v>
      </c>
      <c r="C205" s="312">
        <v>18000000</v>
      </c>
      <c r="D205" s="312">
        <v>18000000</v>
      </c>
      <c r="F205" s="312">
        <v>36000000</v>
      </c>
      <c r="G205" s="312">
        <v>5500000</v>
      </c>
      <c r="H205" s="312">
        <v>5500000</v>
      </c>
      <c r="I205" s="312">
        <f t="shared" si="3"/>
        <v>0</v>
      </c>
    </row>
    <row r="206" spans="1:9" hidden="1" x14ac:dyDescent="0.25">
      <c r="A206" s="312">
        <v>53010025060071</v>
      </c>
      <c r="B206" s="312" t="s">
        <v>1912</v>
      </c>
      <c r="C206" s="312">
        <v>15000000</v>
      </c>
      <c r="D206" s="312">
        <v>0</v>
      </c>
      <c r="F206" s="312">
        <v>15000000</v>
      </c>
      <c r="G206" s="312">
        <v>0</v>
      </c>
      <c r="H206" s="312">
        <v>0</v>
      </c>
      <c r="I206" s="312">
        <f t="shared" si="3"/>
        <v>0</v>
      </c>
    </row>
    <row r="207" spans="1:9" hidden="1" x14ac:dyDescent="0.25">
      <c r="A207" s="312">
        <v>62403015290015</v>
      </c>
      <c r="B207" s="312" t="s">
        <v>1913</v>
      </c>
      <c r="C207" s="312">
        <v>18000000</v>
      </c>
      <c r="D207" s="312">
        <v>18000000</v>
      </c>
      <c r="F207" s="312">
        <v>36000000</v>
      </c>
      <c r="G207" s="312">
        <v>6000000</v>
      </c>
      <c r="H207" s="312">
        <v>6000000</v>
      </c>
      <c r="I207" s="312">
        <f t="shared" si="3"/>
        <v>0</v>
      </c>
    </row>
    <row r="208" spans="1:9" hidden="1" x14ac:dyDescent="0.25">
      <c r="A208" s="312">
        <v>60607035380042</v>
      </c>
      <c r="B208" s="312" t="s">
        <v>1915</v>
      </c>
      <c r="C208" s="312">
        <v>15000000</v>
      </c>
      <c r="D208" s="312">
        <v>0</v>
      </c>
      <c r="F208" s="312">
        <v>15000000</v>
      </c>
      <c r="G208" s="312">
        <v>0</v>
      </c>
      <c r="H208" s="312">
        <v>0</v>
      </c>
      <c r="I208" s="312">
        <f t="shared" si="3"/>
        <v>0</v>
      </c>
    </row>
    <row r="209" spans="1:9" hidden="1" x14ac:dyDescent="0.25">
      <c r="A209" s="312">
        <v>41206851100053</v>
      </c>
      <c r="B209" s="312" t="s">
        <v>1921</v>
      </c>
      <c r="C209" s="312">
        <v>18000000</v>
      </c>
      <c r="D209" s="312">
        <v>18000000</v>
      </c>
      <c r="F209" s="312">
        <v>36000000</v>
      </c>
      <c r="G209" s="312">
        <v>8000000</v>
      </c>
      <c r="H209" s="312">
        <v>8000000</v>
      </c>
      <c r="I209" s="312">
        <f t="shared" si="3"/>
        <v>0</v>
      </c>
    </row>
    <row r="210" spans="1:9" hidden="1" x14ac:dyDescent="0.25">
      <c r="A210" s="312">
        <v>32608975260028</v>
      </c>
      <c r="B210" s="312" t="s">
        <v>1924</v>
      </c>
      <c r="C210" s="312">
        <v>18000000</v>
      </c>
      <c r="D210" s="312">
        <v>18000000</v>
      </c>
      <c r="F210" s="312">
        <v>36000000</v>
      </c>
      <c r="G210" s="312">
        <v>6000000</v>
      </c>
      <c r="H210" s="312">
        <v>6000000</v>
      </c>
      <c r="I210" s="312">
        <f t="shared" si="3"/>
        <v>0</v>
      </c>
    </row>
    <row r="211" spans="1:9" hidden="1" x14ac:dyDescent="0.25">
      <c r="A211" s="312">
        <v>42203995320016</v>
      </c>
      <c r="B211" s="312" t="s">
        <v>1928</v>
      </c>
      <c r="C211" s="312">
        <v>15000000</v>
      </c>
      <c r="D211" s="312">
        <v>15000000</v>
      </c>
      <c r="F211" s="312">
        <v>30000000</v>
      </c>
      <c r="G211" s="312">
        <v>15010000</v>
      </c>
      <c r="H211" s="312">
        <v>15010000</v>
      </c>
      <c r="I211" s="312">
        <f t="shared" si="3"/>
        <v>0</v>
      </c>
    </row>
    <row r="212" spans="1:9" hidden="1" x14ac:dyDescent="0.25">
      <c r="A212" s="312">
        <v>41002985350036</v>
      </c>
      <c r="B212" s="312" t="s">
        <v>1934</v>
      </c>
      <c r="C212" s="312">
        <v>15000000</v>
      </c>
      <c r="D212" s="312">
        <v>0</v>
      </c>
      <c r="F212" s="312">
        <v>15000000</v>
      </c>
      <c r="G212" s="312">
        <v>26000000</v>
      </c>
      <c r="H212" s="312">
        <v>26000000</v>
      </c>
      <c r="I212" s="312">
        <f t="shared" si="3"/>
        <v>0</v>
      </c>
    </row>
    <row r="213" spans="1:9" hidden="1" x14ac:dyDescent="0.25">
      <c r="A213" s="312">
        <v>62301045280012</v>
      </c>
      <c r="B213" s="312" t="s">
        <v>1938</v>
      </c>
      <c r="C213" s="312">
        <v>15000000</v>
      </c>
      <c r="D213" s="312">
        <v>15000000</v>
      </c>
      <c r="F213" s="312">
        <v>30000000</v>
      </c>
      <c r="G213" s="312">
        <v>8000080</v>
      </c>
      <c r="H213" s="312">
        <v>8000080</v>
      </c>
      <c r="I213" s="312">
        <f t="shared" si="3"/>
        <v>0</v>
      </c>
    </row>
    <row r="214" spans="1:9" hidden="1" x14ac:dyDescent="0.25">
      <c r="A214" s="312">
        <v>50601015590073</v>
      </c>
      <c r="B214" s="312" t="s">
        <v>1943</v>
      </c>
      <c r="C214" s="312">
        <v>15000000</v>
      </c>
      <c r="D214" s="312">
        <v>15000000</v>
      </c>
      <c r="F214" s="312">
        <v>30000000</v>
      </c>
      <c r="G214" s="312">
        <v>7515000</v>
      </c>
      <c r="H214" s="312">
        <v>7515000</v>
      </c>
      <c r="I214" s="312">
        <f t="shared" si="3"/>
        <v>0</v>
      </c>
    </row>
    <row r="215" spans="1:9" hidden="1" x14ac:dyDescent="0.25">
      <c r="A215" s="312">
        <v>41603841150018</v>
      </c>
      <c r="B215" s="312" t="s">
        <v>1945</v>
      </c>
      <c r="C215" s="312">
        <v>18000000</v>
      </c>
      <c r="D215" s="312">
        <v>18000000</v>
      </c>
      <c r="F215" s="312">
        <v>36000000</v>
      </c>
      <c r="G215" s="312">
        <v>-33500000</v>
      </c>
      <c r="H215" s="312">
        <v>-33500000</v>
      </c>
      <c r="I215" s="312">
        <f t="shared" si="3"/>
        <v>0</v>
      </c>
    </row>
    <row r="216" spans="1:9" hidden="1" x14ac:dyDescent="0.25">
      <c r="A216" s="312">
        <v>61212005350065</v>
      </c>
      <c r="B216" s="312" t="s">
        <v>1949</v>
      </c>
      <c r="C216" s="312">
        <v>15000000</v>
      </c>
      <c r="D216" s="312">
        <v>15000000</v>
      </c>
      <c r="F216" s="312">
        <v>30000000</v>
      </c>
      <c r="G216" s="312">
        <v>5250000</v>
      </c>
      <c r="H216" s="312">
        <v>5250000</v>
      </c>
      <c r="I216" s="312">
        <f t="shared" si="3"/>
        <v>0</v>
      </c>
    </row>
    <row r="217" spans="1:9" hidden="1" x14ac:dyDescent="0.25">
      <c r="A217" s="312">
        <v>61212045310072</v>
      </c>
      <c r="B217" s="312" t="s">
        <v>1951</v>
      </c>
      <c r="C217" s="312">
        <v>15000000</v>
      </c>
      <c r="D217" s="312">
        <v>15000000</v>
      </c>
      <c r="F217" s="312">
        <v>30000000</v>
      </c>
      <c r="G217" s="312">
        <v>13500000</v>
      </c>
      <c r="H217" s="312">
        <v>13500000</v>
      </c>
      <c r="I217" s="312">
        <f t="shared" si="3"/>
        <v>0</v>
      </c>
    </row>
    <row r="218" spans="1:9" hidden="1" x14ac:dyDescent="0.25">
      <c r="A218" s="312">
        <v>41103831140071</v>
      </c>
      <c r="B218" s="312" t="s">
        <v>1953</v>
      </c>
      <c r="C218" s="312">
        <v>18000000</v>
      </c>
      <c r="D218" s="312">
        <v>18000000</v>
      </c>
      <c r="F218" s="312">
        <v>36000000</v>
      </c>
      <c r="G218" s="312">
        <v>6000000</v>
      </c>
      <c r="H218" s="312">
        <v>6000000</v>
      </c>
      <c r="I218" s="312">
        <f t="shared" si="3"/>
        <v>0</v>
      </c>
    </row>
    <row r="219" spans="1:9" x14ac:dyDescent="0.25">
      <c r="A219" s="313">
        <v>42312891080048</v>
      </c>
      <c r="B219" s="312" t="s">
        <v>1954</v>
      </c>
      <c r="C219" s="312">
        <v>18000000</v>
      </c>
      <c r="D219" s="312">
        <v>0</v>
      </c>
      <c r="F219" s="312">
        <v>18000000</v>
      </c>
      <c r="G219" s="312">
        <v>16100000</v>
      </c>
      <c r="H219" s="312">
        <v>15500000</v>
      </c>
      <c r="I219" s="312">
        <f t="shared" si="3"/>
        <v>-600000</v>
      </c>
    </row>
    <row r="220" spans="1:9" hidden="1" x14ac:dyDescent="0.25">
      <c r="A220" s="312">
        <v>52104025300020</v>
      </c>
      <c r="B220" s="312" t="s">
        <v>1960</v>
      </c>
      <c r="C220" s="312">
        <v>15000000</v>
      </c>
      <c r="D220" s="312">
        <v>15000000</v>
      </c>
      <c r="F220" s="312">
        <v>30000000</v>
      </c>
      <c r="G220" s="312">
        <v>900000</v>
      </c>
      <c r="H220" s="312">
        <v>900000</v>
      </c>
      <c r="I220" s="312">
        <f t="shared" si="3"/>
        <v>0</v>
      </c>
    </row>
    <row r="221" spans="1:9" hidden="1" x14ac:dyDescent="0.25">
      <c r="A221" s="312">
        <v>41601851120025</v>
      </c>
      <c r="B221" s="312" t="s">
        <v>1961</v>
      </c>
      <c r="C221" s="312">
        <v>15000000</v>
      </c>
      <c r="D221" s="312">
        <v>15000000</v>
      </c>
      <c r="F221" s="312">
        <v>30000000</v>
      </c>
      <c r="G221" s="312">
        <v>0</v>
      </c>
      <c r="H221" s="312">
        <v>0</v>
      </c>
      <c r="I221" s="312">
        <f t="shared" si="3"/>
        <v>0</v>
      </c>
    </row>
    <row r="222" spans="1:9" hidden="1" x14ac:dyDescent="0.25">
      <c r="A222" s="312">
        <v>41606881090074</v>
      </c>
      <c r="B222" s="312" t="s">
        <v>1962</v>
      </c>
      <c r="C222" s="312">
        <v>18000000</v>
      </c>
      <c r="D222" s="312">
        <v>18000000</v>
      </c>
      <c r="F222" s="312">
        <v>36000000</v>
      </c>
      <c r="G222" s="312">
        <v>625702</v>
      </c>
      <c r="H222" s="312">
        <v>625702</v>
      </c>
      <c r="I222" s="312">
        <f t="shared" si="3"/>
        <v>0</v>
      </c>
    </row>
    <row r="223" spans="1:9" x14ac:dyDescent="0.25">
      <c r="A223" s="313">
        <v>41505951060024</v>
      </c>
      <c r="B223" s="312" t="s">
        <v>1970</v>
      </c>
      <c r="C223" s="312">
        <v>18000000</v>
      </c>
      <c r="D223" s="312">
        <v>18000000</v>
      </c>
      <c r="F223" s="312">
        <v>36000000</v>
      </c>
      <c r="G223" s="312">
        <v>6004363.200000003</v>
      </c>
      <c r="H223" s="312">
        <v>5004363.200000003</v>
      </c>
      <c r="I223" s="312">
        <f t="shared" si="3"/>
        <v>-1000000</v>
      </c>
    </row>
    <row r="224" spans="1:9" hidden="1" x14ac:dyDescent="0.25">
      <c r="A224" s="312">
        <v>32508995280032</v>
      </c>
      <c r="B224" s="312" t="s">
        <v>1976</v>
      </c>
      <c r="C224" s="312">
        <v>15000000</v>
      </c>
      <c r="D224" s="312">
        <v>15000000</v>
      </c>
      <c r="F224" s="312">
        <v>30000000</v>
      </c>
      <c r="G224" s="312">
        <v>7500000</v>
      </c>
      <c r="H224" s="312">
        <v>7500000</v>
      </c>
      <c r="I224" s="312">
        <f t="shared" si="3"/>
        <v>0</v>
      </c>
    </row>
    <row r="225" spans="1:9" hidden="1" x14ac:dyDescent="0.25">
      <c r="A225" s="312">
        <v>30311851100032</v>
      </c>
      <c r="B225" s="312" t="s">
        <v>1977</v>
      </c>
      <c r="C225" s="312">
        <v>18000000</v>
      </c>
      <c r="D225" s="312">
        <v>18000000</v>
      </c>
      <c r="F225" s="312">
        <v>36000000</v>
      </c>
      <c r="G225" s="312">
        <v>3000000</v>
      </c>
      <c r="H225" s="312">
        <v>3000000</v>
      </c>
      <c r="I225" s="312">
        <f t="shared" si="3"/>
        <v>0</v>
      </c>
    </row>
    <row r="226" spans="1:9" hidden="1" x14ac:dyDescent="0.25">
      <c r="A226" s="312">
        <v>62612035350032</v>
      </c>
      <c r="B226" s="312" t="s">
        <v>1981</v>
      </c>
      <c r="C226" s="312">
        <v>15000000</v>
      </c>
      <c r="D226" s="312">
        <v>15000000</v>
      </c>
      <c r="F226" s="312">
        <v>30000000</v>
      </c>
      <c r="G226" s="312">
        <v>15000000</v>
      </c>
      <c r="H226" s="312">
        <v>15000000</v>
      </c>
      <c r="I226" s="312">
        <f t="shared" si="3"/>
        <v>0</v>
      </c>
    </row>
    <row r="227" spans="1:9" hidden="1" x14ac:dyDescent="0.25">
      <c r="A227" s="312">
        <v>62007045300012</v>
      </c>
      <c r="B227" s="312" t="s">
        <v>1985</v>
      </c>
      <c r="C227" s="312">
        <v>15000000</v>
      </c>
      <c r="D227" s="312">
        <v>15000000</v>
      </c>
      <c r="F227" s="312">
        <v>30000000</v>
      </c>
      <c r="G227" s="312">
        <v>1000</v>
      </c>
      <c r="H227" s="312">
        <v>1000</v>
      </c>
      <c r="I227" s="312">
        <f t="shared" si="3"/>
        <v>0</v>
      </c>
    </row>
    <row r="228" spans="1:9" hidden="1" x14ac:dyDescent="0.25">
      <c r="A228" s="312">
        <v>60301045330029</v>
      </c>
      <c r="B228" s="312" t="s">
        <v>1988</v>
      </c>
      <c r="C228" s="312">
        <v>15000000</v>
      </c>
      <c r="D228" s="312">
        <v>15000000</v>
      </c>
      <c r="F228" s="312">
        <v>30000000</v>
      </c>
      <c r="G228" s="312">
        <v>4500000</v>
      </c>
      <c r="H228" s="312">
        <v>4500000</v>
      </c>
      <c r="I228" s="312">
        <f t="shared" si="3"/>
        <v>0</v>
      </c>
    </row>
    <row r="229" spans="1:9" hidden="1" x14ac:dyDescent="0.25">
      <c r="A229" s="312">
        <v>30108961010045</v>
      </c>
      <c r="B229" s="312" t="s">
        <v>1994</v>
      </c>
      <c r="C229" s="312">
        <v>18000000</v>
      </c>
      <c r="D229" s="312">
        <v>18000000</v>
      </c>
      <c r="F229" s="312">
        <v>36000000</v>
      </c>
      <c r="G229" s="312">
        <v>0</v>
      </c>
      <c r="H229" s="312">
        <v>0</v>
      </c>
      <c r="I229" s="312">
        <f t="shared" si="3"/>
        <v>0</v>
      </c>
    </row>
    <row r="230" spans="1:9" hidden="1" x14ac:dyDescent="0.25">
      <c r="A230" s="312">
        <v>50805015340063</v>
      </c>
      <c r="B230" s="312" t="s">
        <v>1999</v>
      </c>
      <c r="C230" s="312">
        <v>15000000</v>
      </c>
      <c r="D230" s="312">
        <v>18000000</v>
      </c>
      <c r="F230" s="312">
        <v>33000000</v>
      </c>
      <c r="G230" s="312">
        <v>1000000</v>
      </c>
      <c r="H230" s="312">
        <v>1000000</v>
      </c>
      <c r="I230" s="312">
        <f t="shared" si="3"/>
        <v>0</v>
      </c>
    </row>
    <row r="231" spans="1:9" hidden="1" x14ac:dyDescent="0.25">
      <c r="A231" s="312">
        <v>41209942630093</v>
      </c>
      <c r="B231" s="312" t="s">
        <v>2002</v>
      </c>
      <c r="C231" s="312">
        <v>18000000</v>
      </c>
      <c r="D231" s="312">
        <v>6000000</v>
      </c>
      <c r="F231" s="312">
        <v>24000000</v>
      </c>
      <c r="G231" s="312">
        <v>3000000</v>
      </c>
      <c r="H231" s="312">
        <v>3000000</v>
      </c>
      <c r="I231" s="312">
        <f t="shared" si="3"/>
        <v>0</v>
      </c>
    </row>
    <row r="232" spans="1:9" hidden="1" x14ac:dyDescent="0.25">
      <c r="A232" s="312">
        <v>61608015300024</v>
      </c>
      <c r="B232" s="312" t="s">
        <v>2004</v>
      </c>
      <c r="C232" s="312">
        <v>15000000</v>
      </c>
      <c r="D232" s="312">
        <v>15000000</v>
      </c>
      <c r="F232" s="312">
        <v>30000000</v>
      </c>
      <c r="G232" s="312">
        <v>15000000</v>
      </c>
      <c r="H232" s="312">
        <v>15000000</v>
      </c>
      <c r="I232" s="312">
        <f t="shared" si="3"/>
        <v>0</v>
      </c>
    </row>
    <row r="233" spans="1:9" hidden="1" x14ac:dyDescent="0.25">
      <c r="A233" s="312">
        <v>30109951000044</v>
      </c>
      <c r="B233" s="312" t="s">
        <v>2005</v>
      </c>
      <c r="C233" s="312">
        <v>18000000</v>
      </c>
      <c r="D233" s="312">
        <v>18000000</v>
      </c>
      <c r="F233" s="312">
        <v>36000000</v>
      </c>
      <c r="G233" s="312">
        <v>7700000</v>
      </c>
      <c r="H233" s="312">
        <v>7700000</v>
      </c>
      <c r="I233" s="312">
        <f t="shared" si="3"/>
        <v>0</v>
      </c>
    </row>
    <row r="234" spans="1:9" hidden="1" x14ac:dyDescent="0.25">
      <c r="A234" s="312">
        <v>61209015380012</v>
      </c>
      <c r="B234" s="312" t="s">
        <v>2009</v>
      </c>
      <c r="C234" s="312">
        <v>15000000</v>
      </c>
      <c r="D234" s="312">
        <v>18000000</v>
      </c>
      <c r="F234" s="312">
        <v>33000000</v>
      </c>
      <c r="G234" s="312">
        <v>12000000</v>
      </c>
      <c r="H234" s="312">
        <v>12000000</v>
      </c>
      <c r="I234" s="312">
        <f t="shared" si="3"/>
        <v>0</v>
      </c>
    </row>
    <row r="235" spans="1:9" hidden="1" x14ac:dyDescent="0.25">
      <c r="A235" s="312">
        <v>60904035260010</v>
      </c>
      <c r="B235" s="312" t="s">
        <v>2010</v>
      </c>
      <c r="C235" s="312">
        <v>18000000</v>
      </c>
      <c r="D235" s="312">
        <v>18000000</v>
      </c>
      <c r="F235" s="312">
        <v>36000000</v>
      </c>
      <c r="G235" s="312">
        <v>3000000</v>
      </c>
      <c r="H235" s="312">
        <v>3000000</v>
      </c>
      <c r="I235" s="312">
        <f t="shared" si="3"/>
        <v>0</v>
      </c>
    </row>
    <row r="236" spans="1:9" hidden="1" x14ac:dyDescent="0.25">
      <c r="A236" s="312">
        <v>50108035300016</v>
      </c>
      <c r="B236" s="312" t="s">
        <v>2011</v>
      </c>
      <c r="C236" s="312">
        <v>15000000</v>
      </c>
      <c r="D236" s="312">
        <v>15000000</v>
      </c>
      <c r="F236" s="312">
        <v>30000000</v>
      </c>
      <c r="G236" s="312">
        <v>5000000</v>
      </c>
      <c r="H236" s="312">
        <v>5000000</v>
      </c>
      <c r="I236" s="312">
        <f t="shared" si="3"/>
        <v>0</v>
      </c>
    </row>
    <row r="237" spans="1:9" hidden="1" x14ac:dyDescent="0.25">
      <c r="A237" s="312">
        <v>41407935310018</v>
      </c>
      <c r="B237" s="312" t="s">
        <v>2013</v>
      </c>
      <c r="C237" s="312">
        <v>18000000</v>
      </c>
      <c r="D237" s="312">
        <v>18000000</v>
      </c>
      <c r="F237" s="312">
        <v>36000000</v>
      </c>
      <c r="G237" s="312">
        <v>12000000</v>
      </c>
      <c r="H237" s="312">
        <v>12000000</v>
      </c>
      <c r="I237" s="312">
        <f t="shared" si="3"/>
        <v>0</v>
      </c>
    </row>
    <row r="238" spans="1:9" hidden="1" x14ac:dyDescent="0.25">
      <c r="A238" s="312">
        <v>42710901110109</v>
      </c>
      <c r="B238" s="312" t="s">
        <v>2014</v>
      </c>
      <c r="C238" s="312">
        <v>18000000</v>
      </c>
      <c r="D238" s="312">
        <v>18000000</v>
      </c>
      <c r="F238" s="312">
        <v>36000000</v>
      </c>
      <c r="G238" s="312">
        <v>6000000</v>
      </c>
      <c r="H238" s="312">
        <v>6000000</v>
      </c>
      <c r="I238" s="312">
        <f t="shared" si="3"/>
        <v>0</v>
      </c>
    </row>
    <row r="239" spans="1:9" hidden="1" x14ac:dyDescent="0.25">
      <c r="A239" s="312">
        <v>60302025660015</v>
      </c>
      <c r="B239" s="312" t="s">
        <v>2016</v>
      </c>
      <c r="C239" s="312">
        <v>18000000</v>
      </c>
      <c r="D239" s="312">
        <v>18000000</v>
      </c>
      <c r="F239" s="312">
        <v>36000000</v>
      </c>
      <c r="G239" s="312">
        <v>6000000</v>
      </c>
      <c r="H239" s="312">
        <v>6000000</v>
      </c>
      <c r="I239" s="312">
        <f t="shared" si="3"/>
        <v>0</v>
      </c>
    </row>
    <row r="240" spans="1:9" hidden="1" x14ac:dyDescent="0.25">
      <c r="A240" s="312">
        <v>41803935300013</v>
      </c>
      <c r="B240" s="312" t="s">
        <v>2018</v>
      </c>
      <c r="C240" s="312">
        <v>18000000</v>
      </c>
      <c r="D240" s="312">
        <v>18000000</v>
      </c>
      <c r="F240" s="312">
        <v>36000000</v>
      </c>
      <c r="G240" s="312">
        <v>8598364</v>
      </c>
      <c r="H240" s="312">
        <v>8598364</v>
      </c>
      <c r="I240" s="312">
        <f t="shared" si="3"/>
        <v>0</v>
      </c>
    </row>
    <row r="241" spans="1:9" x14ac:dyDescent="0.25">
      <c r="A241" s="313">
        <v>31905941110121</v>
      </c>
      <c r="B241" s="312" t="s">
        <v>2021</v>
      </c>
      <c r="C241" s="312">
        <v>18000000</v>
      </c>
      <c r="D241" s="312">
        <v>18000000</v>
      </c>
      <c r="F241" s="312">
        <v>36000000</v>
      </c>
      <c r="G241" s="312">
        <v>6000000</v>
      </c>
      <c r="H241" s="312">
        <v>4000000</v>
      </c>
      <c r="I241" s="312">
        <f t="shared" si="3"/>
        <v>-2000000</v>
      </c>
    </row>
    <row r="242" spans="1:9" hidden="1" x14ac:dyDescent="0.25">
      <c r="A242" s="312">
        <v>61405025280018</v>
      </c>
      <c r="B242" s="312" t="s">
        <v>2023</v>
      </c>
      <c r="C242" s="312">
        <v>15000000</v>
      </c>
      <c r="D242" s="312">
        <v>15000000</v>
      </c>
      <c r="F242" s="312">
        <v>30000000</v>
      </c>
      <c r="G242" s="312">
        <v>7500000</v>
      </c>
      <c r="H242" s="312">
        <v>7500000</v>
      </c>
      <c r="I242" s="312">
        <f t="shared" si="3"/>
        <v>0</v>
      </c>
    </row>
    <row r="243" spans="1:9" hidden="1" x14ac:dyDescent="0.25">
      <c r="A243" s="312">
        <v>41206995280020</v>
      </c>
      <c r="B243" s="312" t="s">
        <v>2029</v>
      </c>
      <c r="C243" s="312">
        <v>0</v>
      </c>
      <c r="D243" s="312">
        <v>15000000</v>
      </c>
      <c r="F243" s="312">
        <v>15000000</v>
      </c>
      <c r="G243" s="312">
        <v>0</v>
      </c>
      <c r="H243" s="312">
        <v>0</v>
      </c>
      <c r="I243" s="312">
        <f t="shared" si="3"/>
        <v>0</v>
      </c>
    </row>
    <row r="244" spans="1:9" hidden="1" x14ac:dyDescent="0.25">
      <c r="A244" s="312">
        <v>50903015300015</v>
      </c>
      <c r="B244" s="312" t="s">
        <v>2032</v>
      </c>
      <c r="C244" s="312">
        <v>15000000</v>
      </c>
      <c r="D244" s="312">
        <v>15000000</v>
      </c>
      <c r="F244" s="312">
        <v>30000000</v>
      </c>
      <c r="G244" s="312">
        <v>7200000</v>
      </c>
      <c r="H244" s="312">
        <v>7200000</v>
      </c>
      <c r="I244" s="312">
        <f t="shared" si="3"/>
        <v>0</v>
      </c>
    </row>
    <row r="245" spans="1:9" hidden="1" x14ac:dyDescent="0.25">
      <c r="A245" s="312">
        <v>43101931000011</v>
      </c>
      <c r="B245" s="312" t="s">
        <v>2037</v>
      </c>
      <c r="C245" s="312">
        <v>18000000</v>
      </c>
      <c r="D245" s="312">
        <v>18000000</v>
      </c>
      <c r="F245" s="312">
        <v>36000000</v>
      </c>
      <c r="G245" s="312">
        <v>12000000</v>
      </c>
      <c r="H245" s="312">
        <v>12000000</v>
      </c>
      <c r="I245" s="312">
        <f t="shared" si="3"/>
        <v>0</v>
      </c>
    </row>
    <row r="246" spans="1:9" hidden="1" x14ac:dyDescent="0.25">
      <c r="A246" s="312">
        <v>42802961000019</v>
      </c>
      <c r="B246" s="312" t="s">
        <v>2040</v>
      </c>
      <c r="C246" s="312">
        <v>18000000</v>
      </c>
      <c r="D246" s="312">
        <v>18000000</v>
      </c>
      <c r="F246" s="312">
        <v>36000000</v>
      </c>
      <c r="G246" s="312">
        <v>12000000</v>
      </c>
      <c r="H246" s="312">
        <v>12000000</v>
      </c>
      <c r="I246" s="312">
        <f t="shared" si="3"/>
        <v>0</v>
      </c>
    </row>
    <row r="247" spans="1:9" hidden="1" x14ac:dyDescent="0.25">
      <c r="A247" s="312">
        <v>52511035260044</v>
      </c>
      <c r="B247" s="312" t="s">
        <v>2045</v>
      </c>
      <c r="C247" s="312">
        <v>15000000</v>
      </c>
      <c r="D247" s="312">
        <v>15000000</v>
      </c>
      <c r="F247" s="312">
        <v>30000000</v>
      </c>
      <c r="G247" s="312">
        <v>9000000</v>
      </c>
      <c r="H247" s="312">
        <v>9000000</v>
      </c>
      <c r="I247" s="312">
        <f t="shared" si="3"/>
        <v>0</v>
      </c>
    </row>
    <row r="248" spans="1:9" hidden="1" x14ac:dyDescent="0.25">
      <c r="A248" s="312">
        <v>62204005280012</v>
      </c>
      <c r="B248" s="312" t="s">
        <v>2046</v>
      </c>
      <c r="C248" s="312">
        <v>15000000</v>
      </c>
      <c r="D248" s="312">
        <v>15000000</v>
      </c>
      <c r="F248" s="312">
        <v>30000000</v>
      </c>
      <c r="G248" s="312">
        <v>7508000</v>
      </c>
      <c r="H248" s="312">
        <v>7508000</v>
      </c>
      <c r="I248" s="312">
        <f t="shared" si="3"/>
        <v>0</v>
      </c>
    </row>
    <row r="249" spans="1:9" hidden="1" x14ac:dyDescent="0.25">
      <c r="A249" s="312">
        <v>40509881090055</v>
      </c>
      <c r="B249" s="312" t="s">
        <v>2047</v>
      </c>
      <c r="C249" s="312">
        <v>15000000</v>
      </c>
      <c r="D249" s="312">
        <v>0</v>
      </c>
      <c r="F249" s="312">
        <v>15000000</v>
      </c>
      <c r="G249" s="312">
        <v>0</v>
      </c>
      <c r="H249" s="312">
        <v>0</v>
      </c>
      <c r="I249" s="312">
        <f t="shared" si="3"/>
        <v>0</v>
      </c>
    </row>
    <row r="250" spans="1:9" hidden="1" x14ac:dyDescent="0.25">
      <c r="A250" s="312">
        <v>61308035360034</v>
      </c>
      <c r="B250" s="312" t="s">
        <v>2051</v>
      </c>
      <c r="C250" s="312">
        <v>15000000</v>
      </c>
      <c r="D250" s="312">
        <v>15000000</v>
      </c>
      <c r="F250" s="312">
        <v>30000000</v>
      </c>
      <c r="G250" s="312">
        <v>15000000</v>
      </c>
      <c r="H250" s="312">
        <v>15000000</v>
      </c>
      <c r="I250" s="312">
        <f t="shared" si="3"/>
        <v>0</v>
      </c>
    </row>
    <row r="251" spans="1:9" hidden="1" x14ac:dyDescent="0.25">
      <c r="A251" s="312">
        <v>52807035280042</v>
      </c>
      <c r="B251" s="312" t="s">
        <v>2054</v>
      </c>
      <c r="C251" s="312">
        <v>15000000</v>
      </c>
      <c r="D251" s="312">
        <v>15000000</v>
      </c>
      <c r="F251" s="312">
        <v>30000000</v>
      </c>
      <c r="G251" s="312">
        <v>15000000</v>
      </c>
      <c r="H251" s="312">
        <v>15000000</v>
      </c>
      <c r="I251" s="312">
        <f t="shared" si="3"/>
        <v>0</v>
      </c>
    </row>
    <row r="252" spans="1:9" hidden="1" x14ac:dyDescent="0.25">
      <c r="A252" s="312">
        <v>62606035260026</v>
      </c>
      <c r="B252" s="312" t="s">
        <v>2055</v>
      </c>
      <c r="C252" s="312">
        <v>15000000</v>
      </c>
      <c r="D252" s="312">
        <v>0</v>
      </c>
      <c r="F252" s="312">
        <v>15000000</v>
      </c>
      <c r="G252" s="312">
        <v>4500000</v>
      </c>
      <c r="H252" s="312">
        <v>4500000</v>
      </c>
      <c r="I252" s="312">
        <f t="shared" si="3"/>
        <v>0</v>
      </c>
    </row>
    <row r="253" spans="1:9" hidden="1" x14ac:dyDescent="0.25">
      <c r="A253" s="312">
        <v>40604995260038</v>
      </c>
      <c r="B253" s="312" t="s">
        <v>2057</v>
      </c>
      <c r="C253" s="312">
        <v>15000000</v>
      </c>
      <c r="D253" s="312">
        <v>15000000</v>
      </c>
      <c r="F253" s="312">
        <v>30000000</v>
      </c>
      <c r="G253" s="312">
        <v>7500000</v>
      </c>
      <c r="H253" s="312">
        <v>7500000</v>
      </c>
      <c r="I253" s="312">
        <f t="shared" si="3"/>
        <v>0</v>
      </c>
    </row>
    <row r="254" spans="1:9" hidden="1" x14ac:dyDescent="0.25">
      <c r="A254" s="312">
        <v>63007025260067</v>
      </c>
      <c r="B254" s="312" t="s">
        <v>2061</v>
      </c>
      <c r="C254" s="312">
        <v>15000000</v>
      </c>
      <c r="D254" s="312">
        <v>15000000</v>
      </c>
      <c r="F254" s="312">
        <v>30000000</v>
      </c>
      <c r="G254" s="312">
        <v>0</v>
      </c>
      <c r="H254" s="312">
        <v>0</v>
      </c>
      <c r="I254" s="312">
        <f t="shared" si="3"/>
        <v>0</v>
      </c>
    </row>
    <row r="255" spans="1:9" hidden="1" x14ac:dyDescent="0.25">
      <c r="A255" s="312">
        <v>42109975380011</v>
      </c>
      <c r="B255" s="312" t="s">
        <v>2062</v>
      </c>
      <c r="C255" s="312">
        <v>15000000</v>
      </c>
      <c r="D255" s="312">
        <v>15000000</v>
      </c>
      <c r="F255" s="312">
        <v>30000000</v>
      </c>
      <c r="G255" s="312">
        <v>6000000</v>
      </c>
      <c r="H255" s="312">
        <v>6000000</v>
      </c>
      <c r="I255" s="312">
        <f t="shared" si="3"/>
        <v>0</v>
      </c>
    </row>
    <row r="256" spans="1:9" hidden="1" x14ac:dyDescent="0.25">
      <c r="A256" s="312">
        <v>60910035350033</v>
      </c>
      <c r="B256" s="312" t="s">
        <v>2063</v>
      </c>
      <c r="C256" s="312">
        <v>15000000</v>
      </c>
      <c r="D256" s="312">
        <v>15000000</v>
      </c>
      <c r="F256" s="312">
        <v>30000000</v>
      </c>
      <c r="G256" s="312">
        <v>7500000</v>
      </c>
      <c r="H256" s="312">
        <v>7500000</v>
      </c>
      <c r="I256" s="312">
        <f t="shared" si="3"/>
        <v>0</v>
      </c>
    </row>
    <row r="257" spans="1:9" x14ac:dyDescent="0.25">
      <c r="A257" s="313">
        <v>42512931000113</v>
      </c>
      <c r="B257" s="312" t="s">
        <v>2067</v>
      </c>
      <c r="C257" s="312">
        <v>18000000</v>
      </c>
      <c r="D257" s="312">
        <v>18000000</v>
      </c>
      <c r="F257" s="312">
        <v>36000000</v>
      </c>
      <c r="G257" s="312">
        <v>6000000</v>
      </c>
      <c r="H257" s="312">
        <v>3000000</v>
      </c>
      <c r="I257" s="312">
        <f t="shared" si="3"/>
        <v>-3000000</v>
      </c>
    </row>
    <row r="258" spans="1:9" hidden="1" x14ac:dyDescent="0.25">
      <c r="A258" s="312">
        <v>42207941100060</v>
      </c>
      <c r="B258" s="312" t="s">
        <v>2075</v>
      </c>
      <c r="C258" s="312">
        <v>0</v>
      </c>
      <c r="D258" s="312">
        <v>15000000</v>
      </c>
      <c r="F258" s="312">
        <v>15000000</v>
      </c>
      <c r="G258" s="312">
        <v>7500000</v>
      </c>
      <c r="H258" s="312">
        <v>7500000</v>
      </c>
      <c r="I258" s="312">
        <f t="shared" si="3"/>
        <v>0</v>
      </c>
    </row>
    <row r="259" spans="1:9" hidden="1" x14ac:dyDescent="0.25">
      <c r="A259" s="312">
        <v>42309813080011</v>
      </c>
      <c r="B259" s="312" t="s">
        <v>2079</v>
      </c>
      <c r="C259" s="312">
        <v>18000000</v>
      </c>
      <c r="D259" s="312">
        <v>18000000</v>
      </c>
      <c r="F259" s="312">
        <v>36000000</v>
      </c>
      <c r="G259" s="312">
        <v>12000000</v>
      </c>
      <c r="H259" s="312">
        <v>12000000</v>
      </c>
      <c r="I259" s="312">
        <f t="shared" si="3"/>
        <v>0</v>
      </c>
    </row>
    <row r="260" spans="1:9" hidden="1" x14ac:dyDescent="0.25">
      <c r="A260" s="312">
        <v>32503911050036</v>
      </c>
      <c r="B260" s="312" t="s">
        <v>2084</v>
      </c>
      <c r="C260" s="312">
        <v>18000000</v>
      </c>
      <c r="D260" s="312">
        <v>18000000</v>
      </c>
      <c r="F260" s="312">
        <v>36000000</v>
      </c>
      <c r="G260" s="312">
        <v>6000000</v>
      </c>
      <c r="H260" s="312">
        <v>6000000</v>
      </c>
      <c r="I260" s="312">
        <f t="shared" ref="I260:I323" si="4">H260-G260</f>
        <v>0</v>
      </c>
    </row>
    <row r="261" spans="1:9" hidden="1" x14ac:dyDescent="0.25">
      <c r="A261" s="312">
        <v>41708995260010</v>
      </c>
      <c r="B261" s="312" t="s">
        <v>2088</v>
      </c>
      <c r="C261" s="312">
        <v>18000000</v>
      </c>
      <c r="D261" s="312">
        <v>18000000</v>
      </c>
      <c r="F261" s="312">
        <v>36000000</v>
      </c>
      <c r="G261" s="312">
        <v>12000095</v>
      </c>
      <c r="H261" s="312">
        <v>12000095</v>
      </c>
      <c r="I261" s="312">
        <f t="shared" si="4"/>
        <v>0</v>
      </c>
    </row>
    <row r="262" spans="1:9" hidden="1" x14ac:dyDescent="0.25">
      <c r="A262" s="312">
        <v>40410985260034</v>
      </c>
      <c r="B262" s="312" t="s">
        <v>2089</v>
      </c>
      <c r="C262" s="312">
        <v>15000000</v>
      </c>
      <c r="D262" s="312">
        <v>18000000</v>
      </c>
      <c r="F262" s="312">
        <v>33000000</v>
      </c>
      <c r="G262" s="312">
        <v>2500000</v>
      </c>
      <c r="H262" s="312">
        <v>2500000</v>
      </c>
      <c r="I262" s="312">
        <f t="shared" si="4"/>
        <v>0</v>
      </c>
    </row>
    <row r="263" spans="1:9" hidden="1" x14ac:dyDescent="0.25">
      <c r="A263" s="312">
        <v>62207035850017</v>
      </c>
      <c r="B263" s="312" t="s">
        <v>2095</v>
      </c>
      <c r="C263" s="312">
        <v>15000000</v>
      </c>
      <c r="D263" s="312">
        <v>15000000</v>
      </c>
      <c r="F263" s="312">
        <v>30000000</v>
      </c>
      <c r="G263" s="312">
        <v>15000940</v>
      </c>
      <c r="H263" s="312">
        <v>15000940</v>
      </c>
      <c r="I263" s="312">
        <f t="shared" si="4"/>
        <v>0</v>
      </c>
    </row>
    <row r="264" spans="1:9" hidden="1" x14ac:dyDescent="0.25">
      <c r="A264" s="312">
        <v>62411035310046</v>
      </c>
      <c r="B264" s="312" t="s">
        <v>2097</v>
      </c>
      <c r="C264" s="312">
        <v>15000000</v>
      </c>
      <c r="D264" s="312">
        <v>18000000</v>
      </c>
      <c r="F264" s="312">
        <v>33000000</v>
      </c>
      <c r="G264" s="312">
        <v>-8000000</v>
      </c>
      <c r="H264" s="312">
        <v>-8000000</v>
      </c>
      <c r="I264" s="312">
        <f t="shared" si="4"/>
        <v>0</v>
      </c>
    </row>
    <row r="265" spans="1:9" hidden="1" x14ac:dyDescent="0.25">
      <c r="A265" s="312">
        <v>40105921140016</v>
      </c>
      <c r="B265" s="312" t="s">
        <v>2105</v>
      </c>
      <c r="C265" s="312">
        <v>15000000</v>
      </c>
      <c r="D265" s="312">
        <v>15000000</v>
      </c>
      <c r="F265" s="312">
        <v>30000000</v>
      </c>
      <c r="G265" s="312">
        <v>-500</v>
      </c>
      <c r="H265" s="312">
        <v>-500</v>
      </c>
      <c r="I265" s="312">
        <f t="shared" si="4"/>
        <v>0</v>
      </c>
    </row>
    <row r="266" spans="1:9" hidden="1" x14ac:dyDescent="0.25">
      <c r="A266" s="312">
        <v>60912035260035</v>
      </c>
      <c r="B266" s="312" t="s">
        <v>2106</v>
      </c>
      <c r="C266" s="312">
        <v>15000000</v>
      </c>
      <c r="D266" s="312">
        <v>15000000</v>
      </c>
      <c r="F266" s="312">
        <v>30000000</v>
      </c>
      <c r="G266" s="312">
        <v>15000000</v>
      </c>
      <c r="H266" s="312">
        <v>15000000</v>
      </c>
      <c r="I266" s="312">
        <f t="shared" si="4"/>
        <v>0</v>
      </c>
    </row>
    <row r="267" spans="1:9" hidden="1" x14ac:dyDescent="0.25">
      <c r="A267" s="312">
        <v>62607035350023</v>
      </c>
      <c r="B267" s="312" t="s">
        <v>2108</v>
      </c>
      <c r="C267" s="312">
        <v>15000000</v>
      </c>
      <c r="D267" s="312">
        <v>15000000</v>
      </c>
      <c r="F267" s="312">
        <v>30000000</v>
      </c>
      <c r="G267" s="312">
        <v>11500000</v>
      </c>
      <c r="H267" s="312">
        <v>11500000</v>
      </c>
      <c r="I267" s="312">
        <f t="shared" si="4"/>
        <v>0</v>
      </c>
    </row>
    <row r="268" spans="1:9" hidden="1" x14ac:dyDescent="0.25">
      <c r="A268" s="312">
        <v>62405025260017</v>
      </c>
      <c r="B268" s="312" t="s">
        <v>2110</v>
      </c>
      <c r="C268" s="312">
        <v>30000000</v>
      </c>
      <c r="D268" s="312">
        <v>15000000</v>
      </c>
      <c r="F268" s="312">
        <v>45000000</v>
      </c>
      <c r="G268" s="312">
        <v>7500000</v>
      </c>
      <c r="H268" s="312">
        <v>7500000</v>
      </c>
      <c r="I268" s="312">
        <f t="shared" si="4"/>
        <v>0</v>
      </c>
    </row>
    <row r="269" spans="1:9" hidden="1" x14ac:dyDescent="0.25">
      <c r="A269" s="312">
        <v>61209035330042</v>
      </c>
      <c r="B269" s="312" t="s">
        <v>2114</v>
      </c>
      <c r="C269" s="312">
        <v>30000000</v>
      </c>
      <c r="D269" s="312">
        <v>15000000</v>
      </c>
      <c r="F269" s="312">
        <v>45000000</v>
      </c>
      <c r="G269" s="312">
        <v>8705000</v>
      </c>
      <c r="H269" s="312">
        <v>8705000</v>
      </c>
      <c r="I269" s="312">
        <f t="shared" si="4"/>
        <v>0</v>
      </c>
    </row>
    <row r="270" spans="1:9" hidden="1" x14ac:dyDescent="0.25">
      <c r="A270" s="312">
        <v>53108045350024</v>
      </c>
      <c r="B270" s="312" t="s">
        <v>2116</v>
      </c>
      <c r="C270" s="312">
        <v>15000000</v>
      </c>
      <c r="D270" s="312">
        <v>15000000</v>
      </c>
      <c r="F270" s="312">
        <v>30000000</v>
      </c>
      <c r="G270" s="312">
        <v>15000000</v>
      </c>
      <c r="H270" s="312">
        <v>15000000</v>
      </c>
      <c r="I270" s="312">
        <f t="shared" si="4"/>
        <v>0</v>
      </c>
    </row>
    <row r="271" spans="1:9" hidden="1" x14ac:dyDescent="0.25">
      <c r="A271" s="312">
        <v>40109941140036</v>
      </c>
      <c r="B271" s="312" t="s">
        <v>2124</v>
      </c>
      <c r="C271" s="312">
        <v>18000000</v>
      </c>
      <c r="D271" s="312">
        <v>18000000</v>
      </c>
      <c r="F271" s="312">
        <v>36000000</v>
      </c>
      <c r="G271" s="312">
        <v>6000000</v>
      </c>
      <c r="H271" s="312">
        <v>6000000</v>
      </c>
      <c r="I271" s="312">
        <f t="shared" si="4"/>
        <v>0</v>
      </c>
    </row>
    <row r="272" spans="1:9" hidden="1" x14ac:dyDescent="0.25">
      <c r="A272" s="312">
        <v>61907045330033</v>
      </c>
      <c r="B272" s="312" t="s">
        <v>2126</v>
      </c>
      <c r="C272" s="312">
        <v>15000000</v>
      </c>
      <c r="D272" s="312">
        <v>15000000</v>
      </c>
      <c r="F272" s="312">
        <v>30000000</v>
      </c>
      <c r="G272" s="312">
        <v>8829512</v>
      </c>
      <c r="H272" s="312">
        <v>8829512</v>
      </c>
      <c r="I272" s="312">
        <f t="shared" si="4"/>
        <v>0</v>
      </c>
    </row>
    <row r="273" spans="1:9" hidden="1" x14ac:dyDescent="0.25">
      <c r="A273" s="312">
        <v>30601914070021</v>
      </c>
      <c r="B273" s="312" t="s">
        <v>2127</v>
      </c>
      <c r="C273" s="312">
        <v>15000000</v>
      </c>
      <c r="D273" s="312">
        <v>15000000</v>
      </c>
      <c r="F273" s="312">
        <v>30000000</v>
      </c>
      <c r="G273" s="312">
        <v>0</v>
      </c>
      <c r="H273" s="312">
        <v>0</v>
      </c>
      <c r="I273" s="312">
        <f t="shared" si="4"/>
        <v>0</v>
      </c>
    </row>
    <row r="274" spans="1:9" hidden="1" x14ac:dyDescent="0.25">
      <c r="A274" s="312">
        <v>51808005320026</v>
      </c>
      <c r="B274" s="312" t="s">
        <v>2130</v>
      </c>
      <c r="C274" s="312">
        <v>18000000</v>
      </c>
      <c r="D274" s="312">
        <v>18000000</v>
      </c>
      <c r="F274" s="312">
        <v>36000000</v>
      </c>
      <c r="G274" s="312">
        <v>12000000</v>
      </c>
      <c r="H274" s="312">
        <v>12000000</v>
      </c>
      <c r="I274" s="312">
        <f t="shared" si="4"/>
        <v>0</v>
      </c>
    </row>
    <row r="275" spans="1:9" hidden="1" x14ac:dyDescent="0.25">
      <c r="A275" s="312">
        <v>50409025380028</v>
      </c>
      <c r="B275" s="312" t="s">
        <v>2138</v>
      </c>
      <c r="C275" s="312">
        <v>18000000</v>
      </c>
      <c r="D275" s="312">
        <v>0</v>
      </c>
      <c r="F275" s="312">
        <v>18000000</v>
      </c>
      <c r="G275" s="312">
        <v>0</v>
      </c>
      <c r="H275" s="312">
        <v>0</v>
      </c>
      <c r="I275" s="312">
        <f t="shared" si="4"/>
        <v>0</v>
      </c>
    </row>
    <row r="276" spans="1:9" hidden="1" x14ac:dyDescent="0.25">
      <c r="A276" s="312">
        <v>60901015320010</v>
      </c>
      <c r="B276" s="312" t="s">
        <v>2142</v>
      </c>
      <c r="C276" s="312">
        <v>15000000</v>
      </c>
      <c r="D276" s="312">
        <v>15000000</v>
      </c>
      <c r="F276" s="312">
        <v>30000000</v>
      </c>
      <c r="G276" s="312">
        <v>4000000</v>
      </c>
      <c r="H276" s="312">
        <v>4000000</v>
      </c>
      <c r="I276" s="312">
        <f t="shared" si="4"/>
        <v>0</v>
      </c>
    </row>
    <row r="277" spans="1:9" hidden="1" x14ac:dyDescent="0.25">
      <c r="A277" s="312">
        <v>61005025280014</v>
      </c>
      <c r="B277" s="312" t="s">
        <v>2145</v>
      </c>
      <c r="C277" s="312">
        <v>15000000</v>
      </c>
      <c r="D277" s="312">
        <v>15000000</v>
      </c>
      <c r="F277" s="312">
        <v>30000000</v>
      </c>
      <c r="G277" s="312">
        <v>15000000</v>
      </c>
      <c r="H277" s="312">
        <v>15000000</v>
      </c>
      <c r="I277" s="312">
        <f t="shared" si="4"/>
        <v>0</v>
      </c>
    </row>
    <row r="278" spans="1:9" hidden="1" x14ac:dyDescent="0.25">
      <c r="A278" s="312">
        <v>31009976030022</v>
      </c>
      <c r="B278" s="312" t="s">
        <v>2147</v>
      </c>
      <c r="C278" s="312">
        <v>15000000</v>
      </c>
      <c r="D278" s="312">
        <v>18000000</v>
      </c>
      <c r="F278" s="312">
        <v>33000000</v>
      </c>
      <c r="G278" s="312">
        <v>7000000</v>
      </c>
      <c r="H278" s="312">
        <v>7000000</v>
      </c>
      <c r="I278" s="312">
        <f t="shared" si="4"/>
        <v>0</v>
      </c>
    </row>
    <row r="279" spans="1:9" hidden="1" x14ac:dyDescent="0.25">
      <c r="A279" s="312">
        <v>62611035330028</v>
      </c>
      <c r="B279" s="312" t="s">
        <v>2152</v>
      </c>
      <c r="C279" s="312">
        <v>15000000</v>
      </c>
      <c r="D279" s="312">
        <v>15000000</v>
      </c>
      <c r="F279" s="312">
        <v>30000000</v>
      </c>
      <c r="G279" s="312">
        <v>4000000</v>
      </c>
      <c r="H279" s="312">
        <v>4000000</v>
      </c>
      <c r="I279" s="312">
        <f t="shared" si="4"/>
        <v>0</v>
      </c>
    </row>
    <row r="280" spans="1:9" hidden="1" x14ac:dyDescent="0.25">
      <c r="A280" s="312">
        <v>63007025260050</v>
      </c>
      <c r="B280" s="312" t="s">
        <v>2155</v>
      </c>
      <c r="C280" s="312">
        <v>15000000</v>
      </c>
      <c r="D280" s="312">
        <v>15000000</v>
      </c>
      <c r="F280" s="312">
        <v>30000000</v>
      </c>
      <c r="G280" s="312">
        <v>15000000</v>
      </c>
      <c r="H280" s="312">
        <v>15000000</v>
      </c>
      <c r="I280" s="312">
        <f t="shared" si="4"/>
        <v>0</v>
      </c>
    </row>
    <row r="281" spans="1:9" hidden="1" x14ac:dyDescent="0.25">
      <c r="A281" s="312">
        <v>62604025350041</v>
      </c>
      <c r="B281" s="312" t="s">
        <v>2157</v>
      </c>
      <c r="C281" s="312">
        <v>20000000</v>
      </c>
      <c r="D281" s="312">
        <v>0</v>
      </c>
      <c r="F281" s="312">
        <v>20000000</v>
      </c>
      <c r="G281" s="312">
        <v>0</v>
      </c>
      <c r="H281" s="312">
        <v>0</v>
      </c>
      <c r="I281" s="312">
        <f t="shared" si="4"/>
        <v>0</v>
      </c>
    </row>
    <row r="282" spans="1:9" hidden="1" x14ac:dyDescent="0.25">
      <c r="A282" s="312">
        <v>40708881140098</v>
      </c>
      <c r="B282" s="312" t="s">
        <v>2160</v>
      </c>
      <c r="C282" s="312">
        <v>15000000</v>
      </c>
      <c r="D282" s="312">
        <v>0</v>
      </c>
      <c r="F282" s="312">
        <v>15000000</v>
      </c>
      <c r="G282" s="312">
        <v>0</v>
      </c>
      <c r="H282" s="312">
        <v>0</v>
      </c>
      <c r="I282" s="312">
        <f t="shared" si="4"/>
        <v>0</v>
      </c>
    </row>
    <row r="283" spans="1:9" hidden="1" x14ac:dyDescent="0.25">
      <c r="A283" s="312">
        <v>30911925300025</v>
      </c>
      <c r="B283" s="312" t="s">
        <v>2162</v>
      </c>
      <c r="C283" s="312">
        <v>18000000</v>
      </c>
      <c r="D283" s="312">
        <v>18000000</v>
      </c>
      <c r="F283" s="312">
        <v>36000000</v>
      </c>
      <c r="G283" s="312">
        <v>5000000</v>
      </c>
      <c r="H283" s="312">
        <v>5000000</v>
      </c>
      <c r="I283" s="312">
        <f t="shared" si="4"/>
        <v>0</v>
      </c>
    </row>
    <row r="284" spans="1:9" hidden="1" x14ac:dyDescent="0.25">
      <c r="A284" s="312">
        <v>60102035310067</v>
      </c>
      <c r="B284" s="312" t="s">
        <v>2164</v>
      </c>
      <c r="C284" s="312">
        <v>15000000</v>
      </c>
      <c r="D284" s="312">
        <v>15000000</v>
      </c>
      <c r="F284" s="312">
        <v>30000000</v>
      </c>
      <c r="G284" s="312">
        <v>7500000</v>
      </c>
      <c r="H284" s="312">
        <v>7500000</v>
      </c>
      <c r="I284" s="312">
        <f t="shared" si="4"/>
        <v>0</v>
      </c>
    </row>
    <row r="285" spans="1:9" hidden="1" x14ac:dyDescent="0.25">
      <c r="A285" s="312">
        <v>40504871140080</v>
      </c>
      <c r="B285" s="312" t="s">
        <v>2166</v>
      </c>
      <c r="C285" s="312">
        <v>15000000</v>
      </c>
      <c r="D285" s="312">
        <v>15000000</v>
      </c>
      <c r="F285" s="312">
        <v>30000000</v>
      </c>
      <c r="G285" s="312">
        <v>0</v>
      </c>
      <c r="H285" s="312">
        <v>0</v>
      </c>
      <c r="I285" s="312">
        <f t="shared" si="4"/>
        <v>0</v>
      </c>
    </row>
    <row r="286" spans="1:9" hidden="1" x14ac:dyDescent="0.25">
      <c r="A286" s="312">
        <v>31501985630054</v>
      </c>
      <c r="B286" s="312" t="s">
        <v>2175</v>
      </c>
      <c r="C286" s="312">
        <v>18000000</v>
      </c>
      <c r="D286" s="312">
        <v>18000000</v>
      </c>
      <c r="F286" s="312">
        <v>36000000</v>
      </c>
      <c r="G286" s="312">
        <v>10000</v>
      </c>
      <c r="H286" s="312">
        <v>10000</v>
      </c>
      <c r="I286" s="312">
        <f t="shared" si="4"/>
        <v>0</v>
      </c>
    </row>
    <row r="287" spans="1:9" hidden="1" x14ac:dyDescent="0.25">
      <c r="A287" s="312">
        <v>52003035360032</v>
      </c>
      <c r="B287" s="312" t="s">
        <v>2176</v>
      </c>
      <c r="C287" s="312">
        <v>18000000</v>
      </c>
      <c r="D287" s="312">
        <v>18000000</v>
      </c>
      <c r="F287" s="312">
        <v>36000000</v>
      </c>
      <c r="G287" s="312">
        <v>0</v>
      </c>
      <c r="H287" s="312">
        <v>0</v>
      </c>
      <c r="I287" s="312">
        <f t="shared" si="4"/>
        <v>0</v>
      </c>
    </row>
    <row r="288" spans="1:9" hidden="1" x14ac:dyDescent="0.25">
      <c r="A288" s="312">
        <v>61512035300033</v>
      </c>
      <c r="B288" s="312" t="s">
        <v>2178</v>
      </c>
      <c r="C288" s="312">
        <v>15000000</v>
      </c>
      <c r="D288" s="312">
        <v>15000000</v>
      </c>
      <c r="F288" s="312">
        <v>30000000</v>
      </c>
      <c r="G288" s="312">
        <v>105000</v>
      </c>
      <c r="H288" s="312">
        <v>105000</v>
      </c>
      <c r="I288" s="312">
        <f t="shared" si="4"/>
        <v>0</v>
      </c>
    </row>
    <row r="289" spans="1:9" hidden="1" x14ac:dyDescent="0.25">
      <c r="A289" s="312">
        <v>50506035310028</v>
      </c>
      <c r="B289" s="312" t="s">
        <v>2180</v>
      </c>
      <c r="C289" s="312">
        <v>15000000</v>
      </c>
      <c r="D289" s="312">
        <v>15000000</v>
      </c>
      <c r="F289" s="312">
        <v>30000000</v>
      </c>
      <c r="G289" s="312">
        <v>19223900</v>
      </c>
      <c r="H289" s="312">
        <v>19223900</v>
      </c>
      <c r="I289" s="312">
        <f t="shared" si="4"/>
        <v>0</v>
      </c>
    </row>
    <row r="290" spans="1:9" hidden="1" x14ac:dyDescent="0.25">
      <c r="A290" s="312">
        <v>32109962560016</v>
      </c>
      <c r="B290" s="312" t="s">
        <v>2191</v>
      </c>
      <c r="C290" s="312">
        <v>18000000</v>
      </c>
      <c r="D290" s="312">
        <v>18000000</v>
      </c>
      <c r="F290" s="312">
        <v>36000000</v>
      </c>
      <c r="G290" s="312">
        <v>6000000</v>
      </c>
      <c r="H290" s="312">
        <v>6000000</v>
      </c>
      <c r="I290" s="312">
        <f t="shared" si="4"/>
        <v>0</v>
      </c>
    </row>
    <row r="291" spans="1:9" hidden="1" x14ac:dyDescent="0.25">
      <c r="A291" s="312">
        <v>61305045290018</v>
      </c>
      <c r="B291" s="312" t="s">
        <v>2192</v>
      </c>
      <c r="C291" s="312">
        <v>15000000</v>
      </c>
      <c r="D291" s="312">
        <v>15000000</v>
      </c>
      <c r="F291" s="312">
        <v>30000000</v>
      </c>
      <c r="G291" s="312">
        <v>10000000</v>
      </c>
      <c r="H291" s="312">
        <v>10000000</v>
      </c>
      <c r="I291" s="312">
        <f t="shared" si="4"/>
        <v>0</v>
      </c>
    </row>
    <row r="292" spans="1:9" hidden="1" x14ac:dyDescent="0.25">
      <c r="A292" s="312">
        <v>63006025260064</v>
      </c>
      <c r="B292" s="312" t="s">
        <v>2193</v>
      </c>
      <c r="C292" s="312">
        <v>15000000</v>
      </c>
      <c r="D292" s="312">
        <v>15000000</v>
      </c>
      <c r="F292" s="312">
        <v>30000000</v>
      </c>
      <c r="G292" s="312">
        <v>0</v>
      </c>
      <c r="H292" s="312">
        <v>0</v>
      </c>
      <c r="I292" s="312">
        <f t="shared" si="4"/>
        <v>0</v>
      </c>
    </row>
    <row r="293" spans="1:9" hidden="1" x14ac:dyDescent="0.25">
      <c r="A293" s="312">
        <v>62709005380013</v>
      </c>
      <c r="B293" s="312" t="s">
        <v>2194</v>
      </c>
      <c r="C293" s="312">
        <v>15000000</v>
      </c>
      <c r="D293" s="312">
        <v>18000000</v>
      </c>
      <c r="F293" s="312">
        <v>33000000</v>
      </c>
      <c r="G293" s="312">
        <v>13000000</v>
      </c>
      <c r="H293" s="312">
        <v>13000000</v>
      </c>
      <c r="I293" s="312">
        <f t="shared" si="4"/>
        <v>0</v>
      </c>
    </row>
    <row r="294" spans="1:9" hidden="1" x14ac:dyDescent="0.25">
      <c r="A294" s="312">
        <v>60305045300020</v>
      </c>
      <c r="B294" s="312" t="s">
        <v>2195</v>
      </c>
      <c r="C294" s="312">
        <v>15000000</v>
      </c>
      <c r="D294" s="312">
        <v>15000000</v>
      </c>
      <c r="F294" s="312">
        <v>30000000</v>
      </c>
      <c r="G294" s="312">
        <v>5000000</v>
      </c>
      <c r="H294" s="312">
        <v>5000000</v>
      </c>
      <c r="I294" s="312">
        <f t="shared" si="4"/>
        <v>0</v>
      </c>
    </row>
    <row r="295" spans="1:9" hidden="1" x14ac:dyDescent="0.25">
      <c r="A295" s="312">
        <v>51805055330029</v>
      </c>
      <c r="B295" s="312" t="s">
        <v>2196</v>
      </c>
      <c r="C295" s="312">
        <v>15000000</v>
      </c>
      <c r="D295" s="312">
        <v>15000000</v>
      </c>
      <c r="F295" s="312">
        <v>30000000</v>
      </c>
      <c r="G295" s="312">
        <v>7450000</v>
      </c>
      <c r="H295" s="312">
        <v>7450000</v>
      </c>
      <c r="I295" s="312">
        <f t="shared" si="4"/>
        <v>0</v>
      </c>
    </row>
    <row r="296" spans="1:9" hidden="1" x14ac:dyDescent="0.25">
      <c r="A296" s="312">
        <v>62310035300014</v>
      </c>
      <c r="B296" s="312" t="s">
        <v>2198</v>
      </c>
      <c r="C296" s="312">
        <v>15000000</v>
      </c>
      <c r="D296" s="312">
        <v>15000000</v>
      </c>
      <c r="F296" s="312">
        <v>30000000</v>
      </c>
      <c r="G296" s="312">
        <v>15000000</v>
      </c>
      <c r="H296" s="312">
        <v>15000000</v>
      </c>
      <c r="I296" s="312">
        <f t="shared" si="4"/>
        <v>0</v>
      </c>
    </row>
    <row r="297" spans="1:9" hidden="1" x14ac:dyDescent="0.25">
      <c r="A297" s="312">
        <v>32103976670015</v>
      </c>
      <c r="B297" s="312" t="s">
        <v>2201</v>
      </c>
      <c r="C297" s="312">
        <v>18000000</v>
      </c>
      <c r="D297" s="312">
        <v>18000000</v>
      </c>
      <c r="F297" s="312">
        <v>36000000</v>
      </c>
      <c r="G297" s="312">
        <v>6000000</v>
      </c>
      <c r="H297" s="312">
        <v>6000000</v>
      </c>
      <c r="I297" s="312">
        <f t="shared" si="4"/>
        <v>0</v>
      </c>
    </row>
    <row r="298" spans="1:9" hidden="1" x14ac:dyDescent="0.25">
      <c r="A298" s="312">
        <v>41605891090023</v>
      </c>
      <c r="B298" s="312" t="s">
        <v>2202</v>
      </c>
      <c r="C298" s="312">
        <v>15000000</v>
      </c>
      <c r="D298" s="312">
        <v>15000000</v>
      </c>
      <c r="F298" s="312">
        <v>30000000</v>
      </c>
      <c r="G298" s="312">
        <v>0</v>
      </c>
      <c r="H298" s="312">
        <v>0</v>
      </c>
      <c r="I298" s="312">
        <f t="shared" si="4"/>
        <v>0</v>
      </c>
    </row>
    <row r="299" spans="1:9" hidden="1" x14ac:dyDescent="0.25">
      <c r="A299" s="312">
        <v>32104976030038</v>
      </c>
      <c r="B299" s="312" t="s">
        <v>2203</v>
      </c>
      <c r="C299" s="312">
        <v>18000000</v>
      </c>
      <c r="D299" s="312">
        <v>18000000</v>
      </c>
      <c r="F299" s="312">
        <v>36000000</v>
      </c>
      <c r="G299" s="312">
        <v>5000000</v>
      </c>
      <c r="H299" s="312">
        <v>5000000</v>
      </c>
      <c r="I299" s="312">
        <f t="shared" si="4"/>
        <v>0</v>
      </c>
    </row>
    <row r="300" spans="1:9" hidden="1" x14ac:dyDescent="0.25">
      <c r="A300" s="312">
        <v>40107921050063</v>
      </c>
      <c r="B300" s="312" t="s">
        <v>2204</v>
      </c>
      <c r="C300" s="312">
        <v>18000000</v>
      </c>
      <c r="D300" s="312">
        <v>18000000</v>
      </c>
      <c r="F300" s="312">
        <v>36000000</v>
      </c>
      <c r="G300" s="312">
        <v>6000000</v>
      </c>
      <c r="H300" s="312">
        <v>6000000</v>
      </c>
      <c r="I300" s="312">
        <f t="shared" si="4"/>
        <v>0</v>
      </c>
    </row>
    <row r="301" spans="1:9" hidden="1" x14ac:dyDescent="0.25">
      <c r="A301" s="312">
        <v>42709941170130</v>
      </c>
      <c r="B301" s="312" t="s">
        <v>2205</v>
      </c>
      <c r="C301" s="312">
        <v>0</v>
      </c>
      <c r="D301" s="312">
        <v>18000000</v>
      </c>
      <c r="F301" s="312">
        <v>18000000</v>
      </c>
      <c r="G301" s="312">
        <v>3000000</v>
      </c>
      <c r="H301" s="312">
        <v>3000000</v>
      </c>
      <c r="I301" s="312">
        <f t="shared" si="4"/>
        <v>0</v>
      </c>
    </row>
    <row r="302" spans="1:9" hidden="1" x14ac:dyDescent="0.25">
      <c r="A302" s="312">
        <v>30308995300046</v>
      </c>
      <c r="B302" s="312" t="s">
        <v>2207</v>
      </c>
      <c r="C302" s="312">
        <v>18000000</v>
      </c>
      <c r="D302" s="312">
        <v>18000000</v>
      </c>
      <c r="F302" s="312">
        <v>36000000</v>
      </c>
      <c r="G302" s="312">
        <v>0</v>
      </c>
      <c r="H302" s="312">
        <v>0</v>
      </c>
      <c r="I302" s="312">
        <f t="shared" si="4"/>
        <v>0</v>
      </c>
    </row>
    <row r="303" spans="1:9" hidden="1" x14ac:dyDescent="0.25">
      <c r="A303" s="312">
        <v>61904025660034</v>
      </c>
      <c r="B303" s="312" t="s">
        <v>2210</v>
      </c>
      <c r="C303" s="312">
        <v>18000000</v>
      </c>
      <c r="D303" s="312">
        <v>18000000</v>
      </c>
      <c r="F303" s="312">
        <v>36000000</v>
      </c>
      <c r="G303" s="312">
        <v>12000000</v>
      </c>
      <c r="H303" s="312">
        <v>12000000</v>
      </c>
      <c r="I303" s="312">
        <f t="shared" si="4"/>
        <v>0</v>
      </c>
    </row>
    <row r="304" spans="1:9" hidden="1" x14ac:dyDescent="0.25">
      <c r="A304" s="312">
        <v>61408025350086</v>
      </c>
      <c r="B304" s="312" t="s">
        <v>2214</v>
      </c>
      <c r="C304" s="312">
        <v>15000000</v>
      </c>
      <c r="D304" s="312">
        <v>15000000</v>
      </c>
      <c r="F304" s="312">
        <v>30000000</v>
      </c>
      <c r="G304" s="312">
        <v>4000000</v>
      </c>
      <c r="H304" s="312">
        <v>4000000</v>
      </c>
      <c r="I304" s="312">
        <f t="shared" si="4"/>
        <v>0</v>
      </c>
    </row>
    <row r="305" spans="1:9" hidden="1" x14ac:dyDescent="0.25">
      <c r="A305" s="312">
        <v>41403951060027</v>
      </c>
      <c r="B305" s="312" t="s">
        <v>2218</v>
      </c>
      <c r="C305" s="312">
        <v>18000000</v>
      </c>
      <c r="D305" s="312">
        <v>18000000</v>
      </c>
      <c r="F305" s="312">
        <v>36000000</v>
      </c>
      <c r="G305" s="312">
        <v>12000000</v>
      </c>
      <c r="H305" s="312">
        <v>12000000</v>
      </c>
      <c r="I305" s="312">
        <f t="shared" si="4"/>
        <v>0</v>
      </c>
    </row>
    <row r="306" spans="1:9" hidden="1" x14ac:dyDescent="0.25">
      <c r="A306" s="312">
        <v>60610035360013</v>
      </c>
      <c r="B306" s="312" t="s">
        <v>2219</v>
      </c>
      <c r="C306" s="312">
        <v>7500000</v>
      </c>
      <c r="D306" s="312">
        <v>0</v>
      </c>
      <c r="F306" s="312">
        <v>7500000</v>
      </c>
      <c r="G306" s="312">
        <v>0</v>
      </c>
      <c r="H306" s="312">
        <v>0</v>
      </c>
      <c r="I306" s="312">
        <f t="shared" si="4"/>
        <v>0</v>
      </c>
    </row>
    <row r="307" spans="1:9" hidden="1" x14ac:dyDescent="0.25">
      <c r="A307" s="312">
        <v>32811965660016</v>
      </c>
      <c r="B307" s="312" t="s">
        <v>2222</v>
      </c>
      <c r="C307" s="312">
        <v>18000000</v>
      </c>
      <c r="D307" s="312">
        <v>18000000</v>
      </c>
      <c r="F307" s="312">
        <v>36000000</v>
      </c>
      <c r="G307" s="312">
        <v>8000000</v>
      </c>
      <c r="H307" s="312">
        <v>8000000</v>
      </c>
      <c r="I307" s="312">
        <f t="shared" si="4"/>
        <v>0</v>
      </c>
    </row>
    <row r="308" spans="1:9" hidden="1" x14ac:dyDescent="0.25">
      <c r="A308" s="312">
        <v>62205035300011</v>
      </c>
      <c r="B308" s="312" t="s">
        <v>2224</v>
      </c>
      <c r="C308" s="312">
        <v>15000000</v>
      </c>
      <c r="D308" s="312">
        <v>15000000</v>
      </c>
      <c r="F308" s="312">
        <v>30000000</v>
      </c>
      <c r="G308" s="312">
        <v>7500000</v>
      </c>
      <c r="H308" s="312">
        <v>7500000</v>
      </c>
      <c r="I308" s="312">
        <f t="shared" si="4"/>
        <v>0</v>
      </c>
    </row>
    <row r="309" spans="1:9" hidden="1" x14ac:dyDescent="0.25">
      <c r="A309" s="312">
        <v>60807025320014</v>
      </c>
      <c r="B309" s="312" t="s">
        <v>2225</v>
      </c>
      <c r="C309" s="312">
        <v>15000000</v>
      </c>
      <c r="D309" s="312">
        <v>18000000</v>
      </c>
      <c r="F309" s="312">
        <v>33000000</v>
      </c>
      <c r="G309" s="312">
        <v>4500000</v>
      </c>
      <c r="H309" s="312">
        <v>4500000</v>
      </c>
      <c r="I309" s="312">
        <f t="shared" si="4"/>
        <v>0</v>
      </c>
    </row>
    <row r="310" spans="1:9" hidden="1" x14ac:dyDescent="0.25">
      <c r="A310" s="312">
        <v>62505045260029</v>
      </c>
      <c r="B310" s="312" t="s">
        <v>2230</v>
      </c>
      <c r="C310" s="312">
        <v>15000000</v>
      </c>
      <c r="D310" s="312">
        <v>15000000</v>
      </c>
      <c r="F310" s="312">
        <v>30000000</v>
      </c>
      <c r="G310" s="312">
        <v>7500000</v>
      </c>
      <c r="H310" s="312">
        <v>7500000</v>
      </c>
      <c r="I310" s="312">
        <f t="shared" si="4"/>
        <v>0</v>
      </c>
    </row>
    <row r="311" spans="1:9" hidden="1" x14ac:dyDescent="0.25">
      <c r="A311" s="312">
        <v>41606961000061</v>
      </c>
      <c r="B311" s="312" t="s">
        <v>2232</v>
      </c>
      <c r="C311" s="312">
        <v>15000000</v>
      </c>
      <c r="D311" s="312">
        <v>15000000</v>
      </c>
      <c r="F311" s="312">
        <v>30000000</v>
      </c>
      <c r="G311" s="312">
        <v>0</v>
      </c>
      <c r="H311" s="312">
        <v>0</v>
      </c>
      <c r="I311" s="312">
        <f t="shared" si="4"/>
        <v>0</v>
      </c>
    </row>
    <row r="312" spans="1:9" hidden="1" x14ac:dyDescent="0.25">
      <c r="A312" s="312">
        <v>43006862530014</v>
      </c>
      <c r="B312" s="312" t="s">
        <v>2235</v>
      </c>
      <c r="C312" s="312">
        <v>18000000</v>
      </c>
      <c r="D312" s="312">
        <v>18000000</v>
      </c>
      <c r="F312" s="312">
        <v>36000000</v>
      </c>
      <c r="G312" s="312">
        <v>6000000</v>
      </c>
      <c r="H312" s="312">
        <v>6000000</v>
      </c>
      <c r="I312" s="312">
        <f t="shared" si="4"/>
        <v>0</v>
      </c>
    </row>
    <row r="313" spans="1:9" hidden="1" x14ac:dyDescent="0.25">
      <c r="A313" s="312">
        <v>62103045380017</v>
      </c>
      <c r="B313" s="312" t="s">
        <v>2236</v>
      </c>
      <c r="C313" s="312">
        <v>15000000</v>
      </c>
      <c r="D313" s="312">
        <v>0</v>
      </c>
      <c r="F313" s="312">
        <v>15000000</v>
      </c>
      <c r="G313" s="312">
        <v>0</v>
      </c>
      <c r="H313" s="312">
        <v>0</v>
      </c>
      <c r="I313" s="312">
        <f t="shared" si="4"/>
        <v>0</v>
      </c>
    </row>
    <row r="314" spans="1:9" hidden="1" x14ac:dyDescent="0.25">
      <c r="A314" s="312">
        <v>42201975380025</v>
      </c>
      <c r="B314" s="312" t="s">
        <v>2237</v>
      </c>
      <c r="C314" s="312">
        <v>18000000</v>
      </c>
      <c r="D314" s="312">
        <v>18000000</v>
      </c>
      <c r="F314" s="312">
        <v>36000000</v>
      </c>
      <c r="G314" s="312">
        <v>12000000</v>
      </c>
      <c r="H314" s="312">
        <v>12000000</v>
      </c>
      <c r="I314" s="312">
        <f t="shared" si="4"/>
        <v>0</v>
      </c>
    </row>
    <row r="315" spans="1:9" hidden="1" x14ac:dyDescent="0.25">
      <c r="A315" s="312">
        <v>60407025300023</v>
      </c>
      <c r="B315" s="312" t="s">
        <v>2242</v>
      </c>
      <c r="C315" s="312">
        <v>15000000</v>
      </c>
      <c r="D315" s="312">
        <v>15000000</v>
      </c>
      <c r="F315" s="312">
        <v>30000000</v>
      </c>
      <c r="G315" s="312">
        <v>-6320000</v>
      </c>
      <c r="H315" s="312">
        <v>-6320000</v>
      </c>
      <c r="I315" s="312">
        <f t="shared" si="4"/>
        <v>0</v>
      </c>
    </row>
    <row r="316" spans="1:9" hidden="1" x14ac:dyDescent="0.25">
      <c r="A316" s="312">
        <v>51412045350044</v>
      </c>
      <c r="B316" s="312" t="s">
        <v>2243</v>
      </c>
      <c r="C316" s="312">
        <v>15000000</v>
      </c>
      <c r="D316" s="312">
        <v>15000000</v>
      </c>
      <c r="F316" s="312">
        <v>30000000</v>
      </c>
      <c r="G316" s="312">
        <v>6800000</v>
      </c>
      <c r="H316" s="312">
        <v>6800000</v>
      </c>
      <c r="I316" s="312">
        <f t="shared" si="4"/>
        <v>0</v>
      </c>
    </row>
    <row r="317" spans="1:9" hidden="1" x14ac:dyDescent="0.25">
      <c r="A317" s="312">
        <v>42609921140033</v>
      </c>
      <c r="B317" s="312" t="s">
        <v>2244</v>
      </c>
      <c r="C317" s="312">
        <v>27000000</v>
      </c>
      <c r="D317" s="312">
        <v>18000000</v>
      </c>
      <c r="F317" s="312">
        <v>45000000</v>
      </c>
      <c r="G317" s="312">
        <v>12000000</v>
      </c>
      <c r="H317" s="312">
        <v>12000000</v>
      </c>
      <c r="I317" s="312">
        <f t="shared" si="4"/>
        <v>0</v>
      </c>
    </row>
    <row r="318" spans="1:9" hidden="1" x14ac:dyDescent="0.25">
      <c r="A318" s="312">
        <v>62009035350030</v>
      </c>
      <c r="B318" s="312" t="s">
        <v>2247</v>
      </c>
      <c r="C318" s="312">
        <v>15000000</v>
      </c>
      <c r="D318" s="312">
        <v>15000000</v>
      </c>
      <c r="F318" s="312">
        <v>30000000</v>
      </c>
      <c r="G318" s="312">
        <v>5513750</v>
      </c>
      <c r="H318" s="312">
        <v>5513750</v>
      </c>
      <c r="I318" s="312">
        <f t="shared" si="4"/>
        <v>0</v>
      </c>
    </row>
    <row r="319" spans="1:9" hidden="1" x14ac:dyDescent="0.25">
      <c r="A319" s="312">
        <v>31604851140069</v>
      </c>
      <c r="B319" s="312" t="s">
        <v>2248</v>
      </c>
      <c r="C319" s="312">
        <v>18000000</v>
      </c>
      <c r="D319" s="312">
        <v>18000000</v>
      </c>
      <c r="F319" s="312">
        <v>36000000</v>
      </c>
      <c r="G319" s="312">
        <v>11000000</v>
      </c>
      <c r="H319" s="312">
        <v>11000000</v>
      </c>
      <c r="I319" s="312">
        <f t="shared" si="4"/>
        <v>0</v>
      </c>
    </row>
    <row r="320" spans="1:9" hidden="1" x14ac:dyDescent="0.25">
      <c r="A320" s="312">
        <v>31106943890062</v>
      </c>
      <c r="B320" s="312" t="s">
        <v>2253</v>
      </c>
      <c r="C320" s="312">
        <v>18000000</v>
      </c>
      <c r="D320" s="312">
        <v>18000000</v>
      </c>
      <c r="F320" s="312">
        <v>36000000</v>
      </c>
      <c r="G320" s="312">
        <v>-13500000</v>
      </c>
      <c r="H320" s="312">
        <v>-13500000</v>
      </c>
      <c r="I320" s="312">
        <f t="shared" si="4"/>
        <v>0</v>
      </c>
    </row>
    <row r="321" spans="1:9" hidden="1" x14ac:dyDescent="0.25">
      <c r="A321" s="312">
        <v>60206035780018</v>
      </c>
      <c r="B321" s="312" t="s">
        <v>2254</v>
      </c>
      <c r="C321" s="312">
        <v>15000000</v>
      </c>
      <c r="D321" s="312">
        <v>15000000</v>
      </c>
      <c r="F321" s="312">
        <v>30000000</v>
      </c>
      <c r="G321" s="312">
        <v>7155500</v>
      </c>
      <c r="H321" s="312">
        <v>7155500</v>
      </c>
      <c r="I321" s="312">
        <f t="shared" si="4"/>
        <v>0</v>
      </c>
    </row>
    <row r="322" spans="1:9" hidden="1" x14ac:dyDescent="0.25">
      <c r="A322" s="312">
        <v>52204025280019</v>
      </c>
      <c r="B322" s="312" t="s">
        <v>2258</v>
      </c>
      <c r="C322" s="312">
        <v>18000000</v>
      </c>
      <c r="D322" s="312">
        <v>18000000</v>
      </c>
      <c r="F322" s="312">
        <v>36000000</v>
      </c>
      <c r="G322" s="312">
        <v>6000000</v>
      </c>
      <c r="H322" s="312">
        <v>6000000</v>
      </c>
      <c r="I322" s="312">
        <f t="shared" si="4"/>
        <v>0</v>
      </c>
    </row>
    <row r="323" spans="1:9" hidden="1" x14ac:dyDescent="0.25">
      <c r="A323" s="312">
        <v>41106995260056</v>
      </c>
      <c r="B323" s="312" t="s">
        <v>2268</v>
      </c>
      <c r="C323" s="312">
        <v>15000000</v>
      </c>
      <c r="D323" s="312">
        <v>15000000</v>
      </c>
      <c r="F323" s="312">
        <v>30000000</v>
      </c>
      <c r="G323" s="312">
        <v>0</v>
      </c>
      <c r="H323" s="312">
        <v>0</v>
      </c>
      <c r="I323" s="312">
        <f t="shared" si="4"/>
        <v>0</v>
      </c>
    </row>
    <row r="324" spans="1:9" hidden="1" x14ac:dyDescent="0.25">
      <c r="A324" s="312">
        <v>32705881000190</v>
      </c>
      <c r="B324" s="312" t="s">
        <v>2269</v>
      </c>
      <c r="C324" s="312">
        <v>18000000</v>
      </c>
      <c r="D324" s="312">
        <v>18000000</v>
      </c>
      <c r="F324" s="312">
        <v>36000000</v>
      </c>
      <c r="G324" s="312">
        <v>6000000</v>
      </c>
      <c r="H324" s="312">
        <v>6000000</v>
      </c>
      <c r="I324" s="312">
        <f t="shared" ref="I324:I387" si="5">H324-G324</f>
        <v>0</v>
      </c>
    </row>
    <row r="325" spans="1:9" hidden="1" x14ac:dyDescent="0.25">
      <c r="A325" s="312">
        <v>41905935260011</v>
      </c>
      <c r="B325" s="312" t="s">
        <v>2273</v>
      </c>
      <c r="C325" s="312">
        <v>15000000</v>
      </c>
      <c r="D325" s="312">
        <v>15000000</v>
      </c>
      <c r="F325" s="312">
        <v>30000000</v>
      </c>
      <c r="G325" s="312">
        <v>0</v>
      </c>
      <c r="H325" s="312">
        <v>0</v>
      </c>
      <c r="I325" s="312">
        <f t="shared" si="5"/>
        <v>0</v>
      </c>
    </row>
    <row r="326" spans="1:9" hidden="1" x14ac:dyDescent="0.25">
      <c r="A326" s="312">
        <v>40803891140053</v>
      </c>
      <c r="B326" s="312" t="s">
        <v>2277</v>
      </c>
      <c r="C326" s="312">
        <v>18000000</v>
      </c>
      <c r="D326" s="312">
        <v>18000000</v>
      </c>
      <c r="F326" s="312">
        <v>36000000</v>
      </c>
      <c r="G326" s="312">
        <v>12000000</v>
      </c>
      <c r="H326" s="312">
        <v>12000000</v>
      </c>
      <c r="I326" s="312">
        <f t="shared" si="5"/>
        <v>0</v>
      </c>
    </row>
    <row r="327" spans="1:9" hidden="1" x14ac:dyDescent="0.25">
      <c r="A327" s="312">
        <v>40712975300028</v>
      </c>
      <c r="B327" s="312" t="s">
        <v>2279</v>
      </c>
      <c r="C327" s="312">
        <v>15000000</v>
      </c>
      <c r="D327" s="312">
        <v>15000000</v>
      </c>
      <c r="F327" s="312">
        <v>30000000</v>
      </c>
      <c r="G327" s="312">
        <v>2000000</v>
      </c>
      <c r="H327" s="312">
        <v>2000000</v>
      </c>
      <c r="I327" s="312">
        <f t="shared" si="5"/>
        <v>0</v>
      </c>
    </row>
    <row r="328" spans="1:9" hidden="1" x14ac:dyDescent="0.25">
      <c r="A328" s="312">
        <v>32810891140012</v>
      </c>
      <c r="B328" s="312" t="s">
        <v>2286</v>
      </c>
      <c r="C328" s="312">
        <v>18000000</v>
      </c>
      <c r="D328" s="312">
        <v>18000000</v>
      </c>
      <c r="F328" s="312">
        <v>36000000</v>
      </c>
      <c r="G328" s="312">
        <v>6000000</v>
      </c>
      <c r="H328" s="312">
        <v>6000000</v>
      </c>
      <c r="I328" s="312">
        <f t="shared" si="5"/>
        <v>0</v>
      </c>
    </row>
    <row r="329" spans="1:9" hidden="1" x14ac:dyDescent="0.25">
      <c r="A329" s="312">
        <v>62603045300016</v>
      </c>
      <c r="B329" s="312" t="s">
        <v>2292</v>
      </c>
      <c r="C329" s="312">
        <v>15000000</v>
      </c>
      <c r="D329" s="312">
        <v>15000000</v>
      </c>
      <c r="F329" s="312">
        <v>30000000</v>
      </c>
      <c r="G329" s="312">
        <v>7500000</v>
      </c>
      <c r="H329" s="312">
        <v>7500000</v>
      </c>
      <c r="I329" s="312">
        <f t="shared" si="5"/>
        <v>0</v>
      </c>
    </row>
    <row r="330" spans="1:9" hidden="1" x14ac:dyDescent="0.25">
      <c r="A330" s="312">
        <v>60108045350022</v>
      </c>
      <c r="B330" s="312" t="s">
        <v>2293</v>
      </c>
      <c r="C330" s="312">
        <v>15000000</v>
      </c>
      <c r="D330" s="312">
        <v>15000000</v>
      </c>
      <c r="F330" s="312">
        <v>30000000</v>
      </c>
      <c r="G330" s="312">
        <v>3500000</v>
      </c>
      <c r="H330" s="312">
        <v>3500000</v>
      </c>
      <c r="I330" s="312">
        <f t="shared" si="5"/>
        <v>0</v>
      </c>
    </row>
    <row r="331" spans="1:9" hidden="1" x14ac:dyDescent="0.25">
      <c r="A331" s="312">
        <v>61201005350027</v>
      </c>
      <c r="B331" s="312" t="s">
        <v>2296</v>
      </c>
      <c r="C331" s="312">
        <v>18000000</v>
      </c>
      <c r="D331" s="312">
        <v>18000000</v>
      </c>
      <c r="F331" s="312">
        <v>36000000</v>
      </c>
      <c r="G331" s="312">
        <v>12000000</v>
      </c>
      <c r="H331" s="312">
        <v>12000000</v>
      </c>
      <c r="I331" s="312">
        <f t="shared" si="5"/>
        <v>0</v>
      </c>
    </row>
    <row r="332" spans="1:9" hidden="1" x14ac:dyDescent="0.25">
      <c r="A332" s="312">
        <v>62303035350011</v>
      </c>
      <c r="B332" s="312" t="s">
        <v>2297</v>
      </c>
      <c r="C332" s="312">
        <v>15000000</v>
      </c>
      <c r="D332" s="312">
        <v>15000000</v>
      </c>
      <c r="F332" s="312">
        <v>30000000</v>
      </c>
      <c r="G332" s="312">
        <v>7500000</v>
      </c>
      <c r="H332" s="312">
        <v>7500000</v>
      </c>
      <c r="I332" s="312">
        <f t="shared" si="5"/>
        <v>0</v>
      </c>
    </row>
    <row r="333" spans="1:9" hidden="1" x14ac:dyDescent="0.25">
      <c r="A333" s="312">
        <v>62309035340012</v>
      </c>
      <c r="B333" s="312" t="s">
        <v>2299</v>
      </c>
      <c r="C333" s="312">
        <v>15000000</v>
      </c>
      <c r="D333" s="312">
        <v>15000000</v>
      </c>
      <c r="F333" s="312">
        <v>30000000</v>
      </c>
      <c r="G333" s="312">
        <v>8000000</v>
      </c>
      <c r="H333" s="312">
        <v>8000000</v>
      </c>
      <c r="I333" s="312">
        <f t="shared" si="5"/>
        <v>0</v>
      </c>
    </row>
    <row r="334" spans="1:9" hidden="1" x14ac:dyDescent="0.25">
      <c r="A334" s="312">
        <v>63107045370015</v>
      </c>
      <c r="B334" s="312" t="s">
        <v>2301</v>
      </c>
      <c r="C334" s="312">
        <v>15000000</v>
      </c>
      <c r="D334" s="312">
        <v>15000000</v>
      </c>
      <c r="F334" s="312">
        <v>30000000</v>
      </c>
      <c r="G334" s="312">
        <v>10500000</v>
      </c>
      <c r="H334" s="312">
        <v>10500000</v>
      </c>
      <c r="I334" s="312">
        <f t="shared" si="5"/>
        <v>0</v>
      </c>
    </row>
    <row r="335" spans="1:9" hidden="1" x14ac:dyDescent="0.25">
      <c r="A335" s="312">
        <v>63110035260016</v>
      </c>
      <c r="B335" s="312" t="s">
        <v>2309</v>
      </c>
      <c r="C335" s="312">
        <v>15000000</v>
      </c>
      <c r="D335" s="312">
        <v>15000000</v>
      </c>
      <c r="F335" s="312">
        <v>30000000</v>
      </c>
      <c r="G335" s="312">
        <v>15000000</v>
      </c>
      <c r="H335" s="312">
        <v>15000000</v>
      </c>
      <c r="I335" s="312">
        <f t="shared" si="5"/>
        <v>0</v>
      </c>
    </row>
    <row r="336" spans="1:9" x14ac:dyDescent="0.25">
      <c r="A336" s="313">
        <v>40905911000025</v>
      </c>
      <c r="B336" s="312" t="s">
        <v>2312</v>
      </c>
      <c r="C336" s="312">
        <v>15000000</v>
      </c>
      <c r="D336" s="312">
        <v>18000000</v>
      </c>
      <c r="F336" s="312">
        <v>33000000</v>
      </c>
      <c r="G336" s="312">
        <v>11003000</v>
      </c>
      <c r="H336" s="312">
        <v>9403000</v>
      </c>
      <c r="I336" s="312">
        <f t="shared" si="5"/>
        <v>-1600000</v>
      </c>
    </row>
    <row r="337" spans="1:9" hidden="1" x14ac:dyDescent="0.25">
      <c r="A337" s="312">
        <v>60907045350027</v>
      </c>
      <c r="B337" s="312" t="s">
        <v>2315</v>
      </c>
      <c r="C337" s="312">
        <v>15000000</v>
      </c>
      <c r="D337" s="312">
        <v>15000000</v>
      </c>
      <c r="F337" s="312">
        <v>30000000</v>
      </c>
      <c r="G337" s="312">
        <v>15000500</v>
      </c>
      <c r="H337" s="312">
        <v>15000500</v>
      </c>
      <c r="I337" s="312">
        <f t="shared" si="5"/>
        <v>0</v>
      </c>
    </row>
    <row r="338" spans="1:9" hidden="1" x14ac:dyDescent="0.25">
      <c r="A338" s="312">
        <v>40809921120011</v>
      </c>
      <c r="B338" s="312" t="s">
        <v>2317</v>
      </c>
      <c r="C338" s="312">
        <v>15000000</v>
      </c>
      <c r="D338" s="312">
        <v>15000000</v>
      </c>
      <c r="F338" s="312">
        <v>30000000</v>
      </c>
      <c r="G338" s="312">
        <v>0</v>
      </c>
      <c r="H338" s="312">
        <v>0</v>
      </c>
      <c r="I338" s="312">
        <f t="shared" si="5"/>
        <v>0</v>
      </c>
    </row>
    <row r="339" spans="1:9" hidden="1" x14ac:dyDescent="0.25">
      <c r="A339" s="312">
        <v>61712035470035</v>
      </c>
      <c r="B339" s="312" t="s">
        <v>2318</v>
      </c>
      <c r="C339" s="312">
        <v>15000000</v>
      </c>
      <c r="D339" s="312">
        <v>15000000</v>
      </c>
      <c r="F339" s="312">
        <v>30000000</v>
      </c>
      <c r="G339" s="312">
        <v>7000000</v>
      </c>
      <c r="H339" s="312">
        <v>7000000</v>
      </c>
      <c r="I339" s="312">
        <f t="shared" si="5"/>
        <v>0</v>
      </c>
    </row>
    <row r="340" spans="1:9" hidden="1" x14ac:dyDescent="0.25">
      <c r="A340" s="312">
        <v>41004951080020</v>
      </c>
      <c r="B340" s="312" t="s">
        <v>2319</v>
      </c>
      <c r="C340" s="312">
        <v>15000000</v>
      </c>
      <c r="D340" s="312">
        <v>0</v>
      </c>
      <c r="F340" s="312">
        <v>15000000</v>
      </c>
      <c r="G340" s="312">
        <v>0</v>
      </c>
      <c r="H340" s="312">
        <v>0</v>
      </c>
      <c r="I340" s="312">
        <f t="shared" si="5"/>
        <v>0</v>
      </c>
    </row>
    <row r="341" spans="1:9" hidden="1" x14ac:dyDescent="0.25">
      <c r="A341" s="312">
        <v>40602975320031</v>
      </c>
      <c r="B341" s="312" t="s">
        <v>2320</v>
      </c>
      <c r="C341" s="312">
        <v>15000000</v>
      </c>
      <c r="D341" s="312">
        <v>15000000</v>
      </c>
      <c r="F341" s="312">
        <v>30000000</v>
      </c>
      <c r="G341" s="312">
        <v>15000000</v>
      </c>
      <c r="H341" s="312">
        <v>15000000</v>
      </c>
      <c r="I341" s="312">
        <f t="shared" si="5"/>
        <v>0</v>
      </c>
    </row>
    <row r="342" spans="1:9" hidden="1" x14ac:dyDescent="0.25">
      <c r="A342" s="312">
        <v>62107045270011</v>
      </c>
      <c r="B342" s="312" t="s">
        <v>2331</v>
      </c>
      <c r="C342" s="312">
        <v>30000000</v>
      </c>
      <c r="D342" s="312">
        <v>15000000</v>
      </c>
      <c r="F342" s="312">
        <v>45000000</v>
      </c>
      <c r="G342" s="312">
        <v>15000000</v>
      </c>
      <c r="H342" s="312">
        <v>15000000</v>
      </c>
      <c r="I342" s="312">
        <f t="shared" si="5"/>
        <v>0</v>
      </c>
    </row>
    <row r="343" spans="1:9" hidden="1" x14ac:dyDescent="0.25">
      <c r="A343" s="312">
        <v>50204035300046</v>
      </c>
      <c r="B343" s="312" t="s">
        <v>2332</v>
      </c>
      <c r="C343" s="312">
        <v>18000000</v>
      </c>
      <c r="D343" s="312">
        <v>18000000</v>
      </c>
      <c r="F343" s="312">
        <v>36000000</v>
      </c>
      <c r="G343" s="312">
        <v>6000000</v>
      </c>
      <c r="H343" s="312">
        <v>6000000</v>
      </c>
      <c r="I343" s="312">
        <f t="shared" si="5"/>
        <v>0</v>
      </c>
    </row>
    <row r="344" spans="1:9" hidden="1" x14ac:dyDescent="0.25">
      <c r="A344" s="312">
        <v>50904035300012</v>
      </c>
      <c r="B344" s="312" t="s">
        <v>2333</v>
      </c>
      <c r="C344" s="312">
        <v>15000000</v>
      </c>
      <c r="D344" s="312">
        <v>15000000</v>
      </c>
      <c r="F344" s="312">
        <v>30000000</v>
      </c>
      <c r="G344" s="312">
        <v>5000000</v>
      </c>
      <c r="H344" s="312">
        <v>5000000</v>
      </c>
      <c r="I344" s="312">
        <f t="shared" si="5"/>
        <v>0</v>
      </c>
    </row>
    <row r="345" spans="1:9" hidden="1" x14ac:dyDescent="0.25">
      <c r="A345" s="312">
        <v>42008921100036</v>
      </c>
      <c r="B345" s="312" t="s">
        <v>2344</v>
      </c>
      <c r="C345" s="312">
        <v>15000000</v>
      </c>
      <c r="D345" s="312">
        <v>15000000</v>
      </c>
      <c r="F345" s="312">
        <v>30000000</v>
      </c>
      <c r="G345" s="312">
        <v>7500000</v>
      </c>
      <c r="H345" s="312">
        <v>7500000</v>
      </c>
      <c r="I345" s="312">
        <f t="shared" si="5"/>
        <v>0</v>
      </c>
    </row>
    <row r="346" spans="1:9" hidden="1" x14ac:dyDescent="0.25">
      <c r="A346" s="312">
        <v>42307912720119</v>
      </c>
      <c r="B346" s="312" t="s">
        <v>2353</v>
      </c>
      <c r="C346" s="312">
        <v>15000000</v>
      </c>
      <c r="D346" s="312">
        <v>15000000</v>
      </c>
      <c r="F346" s="312">
        <v>30000000</v>
      </c>
      <c r="G346" s="312">
        <v>15000000</v>
      </c>
      <c r="H346" s="312">
        <v>15000000</v>
      </c>
      <c r="I346" s="312">
        <f t="shared" si="5"/>
        <v>0</v>
      </c>
    </row>
    <row r="347" spans="1:9" hidden="1" x14ac:dyDescent="0.25">
      <c r="A347" s="312">
        <v>52212045260010</v>
      </c>
      <c r="B347" s="312" t="s">
        <v>2295</v>
      </c>
      <c r="C347" s="312">
        <v>0</v>
      </c>
      <c r="D347" s="312">
        <v>15000000</v>
      </c>
      <c r="F347" s="312">
        <v>15000000</v>
      </c>
      <c r="G347" s="312">
        <v>18000000</v>
      </c>
      <c r="H347" s="312">
        <v>18000000</v>
      </c>
      <c r="I347" s="312">
        <f t="shared" si="5"/>
        <v>0</v>
      </c>
    </row>
    <row r="348" spans="1:9" hidden="1" x14ac:dyDescent="0.25">
      <c r="A348" s="312">
        <v>41212951130012</v>
      </c>
      <c r="B348" s="312" t="s">
        <v>2281</v>
      </c>
      <c r="C348" s="312">
        <v>0</v>
      </c>
      <c r="D348" s="312">
        <v>18000000</v>
      </c>
      <c r="F348" s="312">
        <v>18000000</v>
      </c>
      <c r="G348" s="312">
        <v>15750000</v>
      </c>
      <c r="H348" s="312">
        <v>15750000</v>
      </c>
      <c r="I348" s="312">
        <f t="shared" si="5"/>
        <v>0</v>
      </c>
    </row>
    <row r="349" spans="1:9" hidden="1" x14ac:dyDescent="0.25">
      <c r="A349" s="312">
        <v>60108015350045</v>
      </c>
      <c r="B349" s="312" t="s">
        <v>1595</v>
      </c>
      <c r="C349" s="312">
        <v>0</v>
      </c>
      <c r="D349" s="312">
        <v>15000000</v>
      </c>
      <c r="F349" s="312">
        <v>15000000</v>
      </c>
      <c r="G349" s="312">
        <v>2000000</v>
      </c>
      <c r="H349" s="312">
        <v>2000000</v>
      </c>
      <c r="I349" s="312">
        <f t="shared" si="5"/>
        <v>0</v>
      </c>
    </row>
    <row r="350" spans="1:9" hidden="1" x14ac:dyDescent="0.25">
      <c r="A350" s="312">
        <v>30910995330039</v>
      </c>
      <c r="B350" s="312" t="s">
        <v>1588</v>
      </c>
      <c r="C350" s="312">
        <v>0</v>
      </c>
      <c r="D350" s="312">
        <v>18000000</v>
      </c>
      <c r="F350" s="312">
        <v>18000000</v>
      </c>
      <c r="G350" s="312">
        <v>17250000</v>
      </c>
      <c r="H350" s="312">
        <v>17250000</v>
      </c>
      <c r="I350" s="312">
        <f t="shared" si="5"/>
        <v>0</v>
      </c>
    </row>
    <row r="351" spans="1:9" hidden="1" x14ac:dyDescent="0.25">
      <c r="A351" s="312">
        <v>61308035350068</v>
      </c>
      <c r="B351" s="312" t="s">
        <v>4359</v>
      </c>
      <c r="C351" s="312">
        <v>0</v>
      </c>
      <c r="D351" s="312">
        <v>0</v>
      </c>
      <c r="F351" s="312">
        <v>0</v>
      </c>
      <c r="G351" s="312">
        <v>7000000</v>
      </c>
      <c r="H351" s="312">
        <v>7000000</v>
      </c>
      <c r="I351" s="312">
        <f t="shared" si="5"/>
        <v>0</v>
      </c>
    </row>
    <row r="352" spans="1:9" hidden="1" x14ac:dyDescent="0.25">
      <c r="A352" s="312">
        <v>41510975350035</v>
      </c>
      <c r="B352" s="312" t="s">
        <v>4358</v>
      </c>
      <c r="C352" s="312">
        <v>0</v>
      </c>
      <c r="D352" s="312">
        <v>0</v>
      </c>
      <c r="F352" s="312">
        <v>0</v>
      </c>
      <c r="G352" s="312">
        <v>19500000</v>
      </c>
      <c r="H352" s="312">
        <v>19500000</v>
      </c>
      <c r="I352" s="312">
        <f t="shared" si="5"/>
        <v>0</v>
      </c>
    </row>
    <row r="353" spans="1:9" hidden="1" x14ac:dyDescent="0.25">
      <c r="A353" s="312">
        <v>63112025280019</v>
      </c>
      <c r="B353" s="312" t="s">
        <v>2411</v>
      </c>
      <c r="C353" s="312">
        <v>0</v>
      </c>
      <c r="D353" s="312">
        <v>0</v>
      </c>
      <c r="F353" s="312">
        <v>0</v>
      </c>
      <c r="G353" s="312">
        <v>13500000</v>
      </c>
      <c r="H353" s="312">
        <v>13500000</v>
      </c>
      <c r="I353" s="312">
        <f t="shared" si="5"/>
        <v>0</v>
      </c>
    </row>
    <row r="354" spans="1:9" hidden="1" x14ac:dyDescent="0.25">
      <c r="A354" s="312">
        <v>63010035300014</v>
      </c>
      <c r="B354" s="312" t="s">
        <v>4050</v>
      </c>
      <c r="C354" s="312">
        <v>0</v>
      </c>
      <c r="D354" s="312">
        <v>0</v>
      </c>
      <c r="F354" s="312">
        <v>0</v>
      </c>
      <c r="G354" s="312">
        <v>19375000</v>
      </c>
      <c r="H354" s="312">
        <v>19375000</v>
      </c>
      <c r="I354" s="312">
        <f t="shared" si="5"/>
        <v>0</v>
      </c>
    </row>
    <row r="355" spans="1:9" hidden="1" x14ac:dyDescent="0.25">
      <c r="A355" s="312">
        <v>43004825380012</v>
      </c>
      <c r="B355" s="312" t="s">
        <v>2403</v>
      </c>
      <c r="C355" s="312">
        <v>0</v>
      </c>
      <c r="D355" s="312">
        <v>0</v>
      </c>
      <c r="F355" s="312">
        <v>0</v>
      </c>
      <c r="G355" s="312">
        <v>11250000</v>
      </c>
      <c r="H355" s="312">
        <v>11250000</v>
      </c>
      <c r="I355" s="312">
        <f t="shared" si="5"/>
        <v>0</v>
      </c>
    </row>
    <row r="356" spans="1:9" hidden="1" x14ac:dyDescent="0.25">
      <c r="A356" s="312">
        <v>51302015450022</v>
      </c>
      <c r="B356" s="312" t="s">
        <v>4179</v>
      </c>
      <c r="D356" s="312">
        <v>0</v>
      </c>
      <c r="G356" s="312">
        <v>7975000</v>
      </c>
      <c r="H356" s="312">
        <v>7975000</v>
      </c>
      <c r="I356" s="312">
        <f t="shared" si="5"/>
        <v>0</v>
      </c>
    </row>
    <row r="357" spans="1:9" hidden="1" x14ac:dyDescent="0.25">
      <c r="A357" s="312"/>
      <c r="G357" s="312">
        <v>0</v>
      </c>
      <c r="H357" s="312">
        <v>0</v>
      </c>
      <c r="I357" s="312">
        <f t="shared" si="5"/>
        <v>0</v>
      </c>
    </row>
    <row r="358" spans="1:9" hidden="1" x14ac:dyDescent="0.25">
      <c r="A358" s="312"/>
      <c r="G358" s="312">
        <v>0</v>
      </c>
      <c r="H358" s="312">
        <v>0</v>
      </c>
      <c r="I358" s="312">
        <f t="shared" si="5"/>
        <v>0</v>
      </c>
    </row>
    <row r="359" spans="1:9" hidden="1" x14ac:dyDescent="0.25">
      <c r="A359" s="312"/>
      <c r="G359" s="312">
        <v>0</v>
      </c>
      <c r="H359" s="312">
        <v>0</v>
      </c>
      <c r="I359" s="312">
        <f t="shared" si="5"/>
        <v>0</v>
      </c>
    </row>
    <row r="360" spans="1:9" hidden="1" x14ac:dyDescent="0.25">
      <c r="A360" s="312"/>
      <c r="G360" s="312">
        <v>0</v>
      </c>
      <c r="H360" s="312">
        <v>0</v>
      </c>
      <c r="I360" s="312">
        <f t="shared" si="5"/>
        <v>0</v>
      </c>
    </row>
    <row r="361" spans="1:9" hidden="1" x14ac:dyDescent="0.25">
      <c r="A361" s="312"/>
      <c r="G361" s="312">
        <v>0</v>
      </c>
      <c r="H361" s="312">
        <v>0</v>
      </c>
      <c r="I361" s="312">
        <f t="shared" si="5"/>
        <v>0</v>
      </c>
    </row>
    <row r="362" spans="1:9" hidden="1" x14ac:dyDescent="0.25">
      <c r="A362" s="312"/>
      <c r="G362" s="312">
        <v>0</v>
      </c>
      <c r="H362" s="312">
        <v>0</v>
      </c>
      <c r="I362" s="312">
        <f t="shared" si="5"/>
        <v>0</v>
      </c>
    </row>
    <row r="363" spans="1:9" hidden="1" x14ac:dyDescent="0.25">
      <c r="A363" s="312"/>
      <c r="G363" s="312">
        <v>0</v>
      </c>
      <c r="H363" s="312">
        <v>0</v>
      </c>
      <c r="I363" s="312">
        <f t="shared" si="5"/>
        <v>0</v>
      </c>
    </row>
    <row r="364" spans="1:9" hidden="1" x14ac:dyDescent="0.25">
      <c r="A364" s="312"/>
      <c r="G364" s="312">
        <v>0</v>
      </c>
      <c r="H364" s="312">
        <v>0</v>
      </c>
      <c r="I364" s="312">
        <f t="shared" si="5"/>
        <v>0</v>
      </c>
    </row>
    <row r="365" spans="1:9" hidden="1" x14ac:dyDescent="0.25">
      <c r="A365" s="312"/>
      <c r="G365" s="312">
        <v>0</v>
      </c>
      <c r="H365" s="312">
        <v>0</v>
      </c>
      <c r="I365" s="312">
        <f t="shared" si="5"/>
        <v>0</v>
      </c>
    </row>
    <row r="366" spans="1:9" hidden="1" x14ac:dyDescent="0.25">
      <c r="A366" s="312"/>
      <c r="G366" s="312">
        <v>0</v>
      </c>
      <c r="H366" s="312">
        <v>0</v>
      </c>
      <c r="I366" s="312">
        <f t="shared" si="5"/>
        <v>0</v>
      </c>
    </row>
    <row r="367" spans="1:9" hidden="1" x14ac:dyDescent="0.25">
      <c r="A367" s="312"/>
      <c r="G367" s="312">
        <v>0</v>
      </c>
      <c r="H367" s="312">
        <v>0</v>
      </c>
      <c r="I367" s="312">
        <f t="shared" si="5"/>
        <v>0</v>
      </c>
    </row>
    <row r="368" spans="1:9" hidden="1" x14ac:dyDescent="0.25">
      <c r="A368" s="312"/>
      <c r="G368" s="312">
        <v>0</v>
      </c>
      <c r="H368" s="312">
        <v>0</v>
      </c>
      <c r="I368" s="312">
        <f t="shared" si="5"/>
        <v>0</v>
      </c>
    </row>
    <row r="369" spans="7:9" s="312" customFormat="1" hidden="1" x14ac:dyDescent="0.25">
      <c r="G369" s="312">
        <v>0</v>
      </c>
      <c r="H369" s="312">
        <v>0</v>
      </c>
      <c r="I369" s="312">
        <f t="shared" si="5"/>
        <v>0</v>
      </c>
    </row>
    <row r="370" spans="7:9" s="312" customFormat="1" hidden="1" x14ac:dyDescent="0.25">
      <c r="G370" s="312">
        <v>0</v>
      </c>
      <c r="H370" s="312">
        <v>0</v>
      </c>
      <c r="I370" s="312">
        <f t="shared" si="5"/>
        <v>0</v>
      </c>
    </row>
    <row r="371" spans="7:9" s="312" customFormat="1" hidden="1" x14ac:dyDescent="0.25">
      <c r="G371" s="312">
        <v>0</v>
      </c>
      <c r="H371" s="312">
        <v>0</v>
      </c>
      <c r="I371" s="312">
        <f t="shared" si="5"/>
        <v>0</v>
      </c>
    </row>
    <row r="372" spans="7:9" s="312" customFormat="1" hidden="1" x14ac:dyDescent="0.25">
      <c r="G372" s="312">
        <v>0</v>
      </c>
      <c r="H372" s="312">
        <v>0</v>
      </c>
      <c r="I372" s="312">
        <f t="shared" si="5"/>
        <v>0</v>
      </c>
    </row>
    <row r="373" spans="7:9" s="312" customFormat="1" hidden="1" x14ac:dyDescent="0.25">
      <c r="G373" s="312">
        <v>0</v>
      </c>
      <c r="H373" s="312">
        <v>0</v>
      </c>
      <c r="I373" s="312">
        <f t="shared" si="5"/>
        <v>0</v>
      </c>
    </row>
    <row r="374" spans="7:9" s="312" customFormat="1" hidden="1" x14ac:dyDescent="0.25">
      <c r="G374" s="312">
        <v>0</v>
      </c>
      <c r="H374" s="312">
        <v>0</v>
      </c>
      <c r="I374" s="312">
        <f t="shared" si="5"/>
        <v>0</v>
      </c>
    </row>
    <row r="375" spans="7:9" s="312" customFormat="1" hidden="1" x14ac:dyDescent="0.25">
      <c r="G375" s="312">
        <v>0</v>
      </c>
      <c r="H375" s="312">
        <v>0</v>
      </c>
      <c r="I375" s="312">
        <f t="shared" si="5"/>
        <v>0</v>
      </c>
    </row>
    <row r="376" spans="7:9" s="312" customFormat="1" hidden="1" x14ac:dyDescent="0.25">
      <c r="G376" s="312">
        <v>0</v>
      </c>
      <c r="H376" s="312">
        <v>0</v>
      </c>
      <c r="I376" s="312">
        <f t="shared" si="5"/>
        <v>0</v>
      </c>
    </row>
    <row r="377" spans="7:9" s="312" customFormat="1" hidden="1" x14ac:dyDescent="0.25">
      <c r="G377" s="312">
        <v>0</v>
      </c>
      <c r="H377" s="312">
        <v>0</v>
      </c>
      <c r="I377" s="312">
        <f t="shared" si="5"/>
        <v>0</v>
      </c>
    </row>
    <row r="378" spans="7:9" s="312" customFormat="1" hidden="1" x14ac:dyDescent="0.25">
      <c r="G378" s="312">
        <v>0</v>
      </c>
      <c r="H378" s="312">
        <v>0</v>
      </c>
      <c r="I378" s="312">
        <f t="shared" si="5"/>
        <v>0</v>
      </c>
    </row>
    <row r="379" spans="7:9" s="312" customFormat="1" hidden="1" x14ac:dyDescent="0.25">
      <c r="G379" s="312">
        <v>0</v>
      </c>
      <c r="H379" s="312">
        <v>0</v>
      </c>
      <c r="I379" s="312">
        <f t="shared" si="5"/>
        <v>0</v>
      </c>
    </row>
    <row r="380" spans="7:9" s="312" customFormat="1" hidden="1" x14ac:dyDescent="0.25">
      <c r="G380" s="312">
        <v>0</v>
      </c>
      <c r="H380" s="312">
        <v>0</v>
      </c>
      <c r="I380" s="312">
        <f t="shared" si="5"/>
        <v>0</v>
      </c>
    </row>
    <row r="381" spans="7:9" s="312" customFormat="1" hidden="1" x14ac:dyDescent="0.25">
      <c r="G381" s="312">
        <v>0</v>
      </c>
      <c r="H381" s="312">
        <v>0</v>
      </c>
      <c r="I381" s="312">
        <f t="shared" si="5"/>
        <v>0</v>
      </c>
    </row>
    <row r="382" spans="7:9" s="312" customFormat="1" hidden="1" x14ac:dyDescent="0.25">
      <c r="G382" s="312">
        <v>0</v>
      </c>
      <c r="H382" s="312">
        <v>0</v>
      </c>
      <c r="I382" s="312">
        <f t="shared" si="5"/>
        <v>0</v>
      </c>
    </row>
    <row r="383" spans="7:9" s="312" customFormat="1" hidden="1" x14ac:dyDescent="0.25">
      <c r="G383" s="312">
        <v>0</v>
      </c>
      <c r="H383" s="312">
        <v>0</v>
      </c>
      <c r="I383" s="312">
        <f t="shared" si="5"/>
        <v>0</v>
      </c>
    </row>
    <row r="384" spans="7:9" s="312" customFormat="1" hidden="1" x14ac:dyDescent="0.25">
      <c r="G384" s="312">
        <v>0</v>
      </c>
      <c r="H384" s="312">
        <v>0</v>
      </c>
      <c r="I384" s="312">
        <f t="shared" si="5"/>
        <v>0</v>
      </c>
    </row>
    <row r="385" spans="7:9" s="312" customFormat="1" hidden="1" x14ac:dyDescent="0.25">
      <c r="G385" s="312">
        <v>0</v>
      </c>
      <c r="H385" s="312">
        <v>0</v>
      </c>
      <c r="I385" s="312">
        <f t="shared" si="5"/>
        <v>0</v>
      </c>
    </row>
    <row r="386" spans="7:9" s="312" customFormat="1" hidden="1" x14ac:dyDescent="0.25">
      <c r="G386" s="312">
        <v>0</v>
      </c>
      <c r="H386" s="312">
        <v>0</v>
      </c>
      <c r="I386" s="312">
        <f t="shared" si="5"/>
        <v>0</v>
      </c>
    </row>
    <row r="387" spans="7:9" s="312" customFormat="1" hidden="1" x14ac:dyDescent="0.25">
      <c r="G387" s="312">
        <v>0</v>
      </c>
      <c r="H387" s="312">
        <v>0</v>
      </c>
      <c r="I387" s="312">
        <f t="shared" si="5"/>
        <v>0</v>
      </c>
    </row>
    <row r="388" spans="7:9" s="312" customFormat="1" hidden="1" x14ac:dyDescent="0.25">
      <c r="G388" s="312">
        <v>0</v>
      </c>
      <c r="H388" s="312">
        <v>0</v>
      </c>
      <c r="I388" s="312">
        <f t="shared" ref="I388" si="6">H388-G388</f>
        <v>0</v>
      </c>
    </row>
  </sheetData>
  <autoFilter ref="A1:I402" xr:uid="{00000000-0009-0000-0000-000012000000}">
    <filterColumn colId="8">
      <filters blank="1">
        <filter val="-1 000 000,00"/>
        <filter val="-1 600 000,00"/>
        <filter val="-2 000 000,00"/>
        <filter val="-3 000 000,00"/>
        <filter val="-4 018 707,00"/>
        <filter val="-6 000 000,00"/>
        <filter val="-600 000,00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E1:G9"/>
  <sheetViews>
    <sheetView workbookViewId="0">
      <selection activeCell="G6" sqref="G6"/>
    </sheetView>
  </sheetViews>
  <sheetFormatPr defaultColWidth="16.125" defaultRowHeight="15.75" x14ac:dyDescent="0.25"/>
  <cols>
    <col min="5" max="5" width="39.5" bestFit="1" customWidth="1"/>
    <col min="6" max="6" width="14.5" bestFit="1" customWidth="1"/>
    <col min="7" max="7" width="19.625" style="288" bestFit="1" customWidth="1"/>
  </cols>
  <sheetData>
    <row r="1" spans="5:7" x14ac:dyDescent="0.25">
      <c r="E1">
        <v>1</v>
      </c>
      <c r="F1">
        <v>1</v>
      </c>
      <c r="G1" s="288">
        <v>1</v>
      </c>
    </row>
    <row r="2" spans="5:7" x14ac:dyDescent="0.25">
      <c r="E2" s="4" t="s">
        <v>5597</v>
      </c>
      <c r="F2" t="s">
        <v>5559</v>
      </c>
      <c r="G2" s="288">
        <v>42301931170104</v>
      </c>
    </row>
    <row r="3" spans="5:7" x14ac:dyDescent="0.25">
      <c r="E3" t="s">
        <v>5594</v>
      </c>
      <c r="F3" t="s">
        <v>5559</v>
      </c>
      <c r="G3" s="288">
        <v>51610005300016</v>
      </c>
    </row>
    <row r="4" spans="5:7" x14ac:dyDescent="0.25">
      <c r="E4" s="4" t="s">
        <v>5593</v>
      </c>
      <c r="F4" t="s">
        <v>5559</v>
      </c>
      <c r="G4" s="288">
        <v>50110055350056</v>
      </c>
    </row>
    <row r="5" spans="5:7" x14ac:dyDescent="0.25">
      <c r="E5" s="4" t="s">
        <v>5591</v>
      </c>
      <c r="F5" t="s">
        <v>5559</v>
      </c>
      <c r="G5" s="288">
        <v>30903831110023</v>
      </c>
    </row>
    <row r="6" spans="5:7" x14ac:dyDescent="0.25">
      <c r="E6" s="4" t="s">
        <v>5599</v>
      </c>
      <c r="F6" t="s">
        <v>5559</v>
      </c>
      <c r="G6" s="288">
        <v>30203955280016</v>
      </c>
    </row>
    <row r="7" spans="5:7" x14ac:dyDescent="0.25">
      <c r="E7" t="s">
        <v>5595</v>
      </c>
      <c r="F7" t="s">
        <v>5559</v>
      </c>
      <c r="G7" s="288">
        <v>31002951010028</v>
      </c>
    </row>
    <row r="8" spans="5:7" x14ac:dyDescent="0.25">
      <c r="E8" s="4" t="s">
        <v>5592</v>
      </c>
      <c r="F8" t="s">
        <v>5559</v>
      </c>
      <c r="G8" s="288">
        <v>43005901140058</v>
      </c>
    </row>
    <row r="9" spans="5:7" x14ac:dyDescent="0.25">
      <c r="E9" t="s">
        <v>5596</v>
      </c>
      <c r="F9" t="s">
        <v>5559</v>
      </c>
      <c r="G9" s="288">
        <v>31112965300021</v>
      </c>
    </row>
  </sheetData>
  <sortState xmlns:xlrd2="http://schemas.microsoft.com/office/spreadsheetml/2017/richdata2" ref="E2:G9">
    <sortCondition ref="E2:E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4</vt:i4>
      </vt:variant>
    </vt:vector>
  </HeadingPairs>
  <TitlesOfParts>
    <vt:vector size="25" baseType="lpstr">
      <vt:lpstr>1-kurs</vt:lpstr>
      <vt:lpstr>2-kurs</vt:lpstr>
      <vt:lpstr>3-kurs</vt:lpstr>
      <vt:lpstr>4-kurs</vt:lpstr>
      <vt:lpstr>АҚ ва ФФ</vt:lpstr>
      <vt:lpstr>Imtiyoz</vt:lpstr>
      <vt:lpstr>BR 1</vt:lpstr>
      <vt:lpstr>BR 2</vt:lpstr>
      <vt:lpstr>BR 3</vt:lpstr>
      <vt:lpstr>BR 4</vt:lpstr>
      <vt:lpstr>Inc base</vt:lpstr>
      <vt:lpstr>Exp</vt:lpstr>
      <vt:lpstr>O'tmaganlar</vt:lpstr>
      <vt:lpstr>Hemis baza</vt:lpstr>
      <vt:lpstr>1c solishtirish</vt:lpstr>
      <vt:lpstr>Jami talaba yangi analiz</vt:lpstr>
      <vt:lpstr>2022 q</vt:lpstr>
      <vt:lpstr>2021 q</vt:lpstr>
      <vt:lpstr>Лист1</vt:lpstr>
      <vt:lpstr>Лист4</vt:lpstr>
      <vt:lpstr>Лист2</vt:lpstr>
      <vt:lpstr>'1-kurs'!Область_печати</vt:lpstr>
      <vt:lpstr>'2-kurs'!Область_печати</vt:lpstr>
      <vt:lpstr>'3-kurs'!Область_печати</vt:lpstr>
      <vt:lpstr>'4-kurs'!Область_печати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Hasanboy</cp:lastModifiedBy>
  <cp:lastPrinted>2024-07-18T15:13:09Z</cp:lastPrinted>
  <dcterms:created xsi:type="dcterms:W3CDTF">2023-08-22T07:40:16Z</dcterms:created>
  <dcterms:modified xsi:type="dcterms:W3CDTF">2025-05-03T03:10:49Z</dcterms:modified>
</cp:coreProperties>
</file>